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drawings/drawing11.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Y:\Projects\DG_2013_INFORM\INFORM GRI\Spreadsheets\"/>
    </mc:Choice>
  </mc:AlternateContent>
  <bookViews>
    <workbookView xWindow="75" yWindow="105" windowWidth="6600" windowHeight="12885" tabRatio="894"/>
  </bookViews>
  <sheets>
    <sheet name="Home" sheetId="73" r:id="rId1"/>
    <sheet name="Table of Contents" sheetId="72" r:id="rId2"/>
    <sheet name="INFORM 2020 (a-z)" sheetId="5" r:id="rId3"/>
    <sheet name="Hazard &amp; Exposure" sheetId="75" r:id="rId4"/>
    <sheet name="Vulnerability" sheetId="3" r:id="rId5"/>
    <sheet name="Lack of Coping Capacity" sheetId="4" r:id="rId6"/>
    <sheet name="Indicator Data" sheetId="74" r:id="rId7"/>
    <sheet name="Indicator Date" sheetId="78" state="hidden" r:id="rId8"/>
    <sheet name="Indicator Date hidden" sheetId="81" state="hidden" r:id="rId9"/>
    <sheet name="Indicator Date hidden2" sheetId="82" state="hidden" r:id="rId10"/>
    <sheet name="Indicator Source" sheetId="80" state="hidden" r:id="rId11"/>
    <sheet name="Indicator Data imputation" sheetId="79" state="hidden" r:id="rId12"/>
    <sheet name="Imputed and missing data hidden" sheetId="83" state="hidden" r:id="rId13"/>
    <sheet name="Lack of Reliability Index" sheetId="84" state="hidden" r:id="rId14"/>
    <sheet name="Indicator Metadata" sheetId="76" r:id="rId15"/>
    <sheet name="Regions" sheetId="77" r:id="rId16"/>
  </sheets>
  <definedNames>
    <definedName name="_2012.06.11___GFM_Indicator_List" localSheetId="14">'Indicator Metadata'!$F$51:$N$87</definedName>
    <definedName name="_xlnm._FilterDatabase" localSheetId="3" hidden="1">'Hazard &amp; Exposure'!$A$2:$EG$194</definedName>
    <definedName name="_xlnm._FilterDatabase" localSheetId="2">'INFORM 2020 (a-z)'!$A$3:$AO$3</definedName>
    <definedName name="_xlnm._FilterDatabase" localSheetId="13" hidden="1">'Lack of Reliability Index'!$A$1:$H$1</definedName>
    <definedName name="_xlnm._FilterDatabase" localSheetId="15" hidden="1">Regions!$A$2:$F$193</definedName>
    <definedName name="_xlnm._FilterDatabase" localSheetId="4" hidden="1">Vulnerability!$A$2:$AQ$193</definedName>
    <definedName name="_Key1" localSheetId="3" hidden="1">#REF!</definedName>
    <definedName name="_Key1" localSheetId="11" hidden="1">#REF!</definedName>
    <definedName name="_Key1" localSheetId="7" hidden="1">#REF!</definedName>
    <definedName name="_Key1" localSheetId="8" hidden="1">#REF!</definedName>
    <definedName name="_Key1" localSheetId="10" hidden="1">#REF!</definedName>
    <definedName name="_Key1" hidden="1">#REF!</definedName>
    <definedName name="_Order1" hidden="1">255</definedName>
    <definedName name="_Sort" localSheetId="3" hidden="1">#REF!</definedName>
    <definedName name="_Sort" localSheetId="11" hidden="1">#REF!</definedName>
    <definedName name="_Sort" localSheetId="7" hidden="1">#REF!</definedName>
    <definedName name="_Sort" localSheetId="8" hidden="1">#REF!</definedName>
    <definedName name="_Sort" localSheetId="10" hidden="1">#REF!</definedName>
    <definedName name="_Sort" hidden="1">#REF!</definedName>
    <definedName name="aa" localSheetId="8" hidden="1">#REF!</definedName>
    <definedName name="aa" hidden="1">#REF!</definedName>
    <definedName name="_xlnm.Print_Area" localSheetId="12">'Imputed and missing data hidden'!$A$1:$BB$194</definedName>
    <definedName name="_xlnm.Print_Area" localSheetId="2">'INFORM 2020 (a-z)'!$A$1:$AH$194</definedName>
    <definedName name="_xlnm.Print_Titles" localSheetId="12">'Imputed and missing data hidden'!$1:$1</definedName>
    <definedName name="_xlnm.Print_Titles" localSheetId="2">'INFORM 2020 (a-z)'!$2:$2</definedName>
  </definedNames>
  <calcPr calcId="162913"/>
</workbook>
</file>

<file path=xl/calcChain.xml><?xml version="1.0" encoding="utf-8"?>
<calcChain xmlns="http://schemas.openxmlformats.org/spreadsheetml/2006/main">
  <c r="AA168" i="74" l="1"/>
  <c r="AA165" i="74"/>
  <c r="AA59" i="74"/>
  <c r="DC4" i="75" l="1"/>
  <c r="DC5" i="75"/>
  <c r="DC6" i="75"/>
  <c r="DC7" i="75"/>
  <c r="DC8" i="75"/>
  <c r="DC9" i="75"/>
  <c r="DC10" i="75"/>
  <c r="DC11" i="75"/>
  <c r="DC12" i="75"/>
  <c r="DC13" i="75"/>
  <c r="DC14" i="75"/>
  <c r="DC15" i="75"/>
  <c r="DC16" i="75"/>
  <c r="DC17" i="75"/>
  <c r="DC18" i="75"/>
  <c r="DC19" i="75"/>
  <c r="DC20" i="75"/>
  <c r="DC21" i="75"/>
  <c r="DC22" i="75"/>
  <c r="DC23" i="75"/>
  <c r="DC24" i="75"/>
  <c r="DC25" i="75"/>
  <c r="DC26" i="75"/>
  <c r="DC27" i="75"/>
  <c r="DC28" i="75"/>
  <c r="DC29" i="75"/>
  <c r="DC30" i="75"/>
  <c r="DC31" i="75"/>
  <c r="DC32" i="75"/>
  <c r="DC33" i="75"/>
  <c r="DC34" i="75"/>
  <c r="DC35" i="75"/>
  <c r="DC36" i="75"/>
  <c r="DC37" i="75"/>
  <c r="DC38" i="75"/>
  <c r="DC39" i="75"/>
  <c r="DC40" i="75"/>
  <c r="DC41" i="75"/>
  <c r="DC42" i="75"/>
  <c r="DC43" i="75"/>
  <c r="DC44" i="75"/>
  <c r="DC45" i="75"/>
  <c r="DC46" i="75"/>
  <c r="DC47" i="75"/>
  <c r="DC48" i="75"/>
  <c r="DC49" i="75"/>
  <c r="DC50" i="75"/>
  <c r="DC51" i="75"/>
  <c r="DC52" i="75"/>
  <c r="DC53" i="75"/>
  <c r="DC54" i="75"/>
  <c r="DC55" i="75"/>
  <c r="DC56" i="75"/>
  <c r="DC57" i="75"/>
  <c r="DC58" i="75"/>
  <c r="DC59" i="75"/>
  <c r="DC60" i="75"/>
  <c r="DC61" i="75"/>
  <c r="DC62" i="75"/>
  <c r="DC63" i="75"/>
  <c r="DC64" i="75"/>
  <c r="DC65" i="75"/>
  <c r="DC66" i="75"/>
  <c r="DC67" i="75"/>
  <c r="DC68" i="75"/>
  <c r="DC69" i="75"/>
  <c r="DC70" i="75"/>
  <c r="DC71" i="75"/>
  <c r="DC72" i="75"/>
  <c r="DC73" i="75"/>
  <c r="DC74" i="75"/>
  <c r="DC75" i="75"/>
  <c r="DC76" i="75"/>
  <c r="DC77" i="75"/>
  <c r="DC78" i="75"/>
  <c r="DC79" i="75"/>
  <c r="DC80" i="75"/>
  <c r="DC81" i="75"/>
  <c r="DC82" i="75"/>
  <c r="DC83" i="75"/>
  <c r="DC84" i="75"/>
  <c r="DC85" i="75"/>
  <c r="DC86" i="75"/>
  <c r="DC87" i="75"/>
  <c r="DC88" i="75"/>
  <c r="DC89" i="75"/>
  <c r="DC90" i="75"/>
  <c r="DC91" i="75"/>
  <c r="DC92" i="75"/>
  <c r="DC93" i="75"/>
  <c r="DC94" i="75"/>
  <c r="DC95" i="75"/>
  <c r="DC96" i="75"/>
  <c r="DC97" i="75"/>
  <c r="DC98" i="75"/>
  <c r="DC99" i="75"/>
  <c r="DC100" i="75"/>
  <c r="DC101" i="75"/>
  <c r="DC102" i="75"/>
  <c r="DC103" i="75"/>
  <c r="DC104" i="75"/>
  <c r="DC105" i="75"/>
  <c r="DC106" i="75"/>
  <c r="DC107" i="75"/>
  <c r="DC108" i="75"/>
  <c r="DC109" i="75"/>
  <c r="DC110" i="75"/>
  <c r="DC111" i="75"/>
  <c r="DC112" i="75"/>
  <c r="DC113" i="75"/>
  <c r="DC114" i="75"/>
  <c r="DC115" i="75"/>
  <c r="DC116" i="75"/>
  <c r="DC117" i="75"/>
  <c r="DC118" i="75"/>
  <c r="DC119" i="75"/>
  <c r="DC120" i="75"/>
  <c r="DC121" i="75"/>
  <c r="DC122" i="75"/>
  <c r="DC123" i="75"/>
  <c r="DC124" i="75"/>
  <c r="DC125" i="75"/>
  <c r="DC126" i="75"/>
  <c r="DC127" i="75"/>
  <c r="DC128" i="75"/>
  <c r="DC129" i="75"/>
  <c r="DC130" i="75"/>
  <c r="DC131" i="75"/>
  <c r="DC132" i="75"/>
  <c r="DC133" i="75"/>
  <c r="DC134" i="75"/>
  <c r="DC135" i="75"/>
  <c r="DC136" i="75"/>
  <c r="DC137" i="75"/>
  <c r="DC138" i="75"/>
  <c r="DC139" i="75"/>
  <c r="DC140" i="75"/>
  <c r="DC141" i="75"/>
  <c r="DC142" i="75"/>
  <c r="DC143" i="75"/>
  <c r="DC144" i="75"/>
  <c r="DC145" i="75"/>
  <c r="DC146" i="75"/>
  <c r="DC147" i="75"/>
  <c r="DC148" i="75"/>
  <c r="DC149" i="75"/>
  <c r="DC150" i="75"/>
  <c r="DC151" i="75"/>
  <c r="DC152" i="75"/>
  <c r="DC153" i="75"/>
  <c r="DC154" i="75"/>
  <c r="DC155" i="75"/>
  <c r="DC156" i="75"/>
  <c r="DC157" i="75"/>
  <c r="DC158" i="75"/>
  <c r="DC159" i="75"/>
  <c r="DC160" i="75"/>
  <c r="DC161" i="75"/>
  <c r="DC162" i="75"/>
  <c r="DC163" i="75"/>
  <c r="DC164" i="75"/>
  <c r="DC165" i="75"/>
  <c r="DC166" i="75"/>
  <c r="DC167" i="75"/>
  <c r="DC168" i="75"/>
  <c r="DC169" i="75"/>
  <c r="DC170" i="75"/>
  <c r="DC171" i="75"/>
  <c r="DC172" i="75"/>
  <c r="DC173" i="75"/>
  <c r="DC174" i="75"/>
  <c r="DC175" i="75"/>
  <c r="DC176" i="75"/>
  <c r="DC177" i="75"/>
  <c r="DC178" i="75"/>
  <c r="DC179" i="75"/>
  <c r="DC180" i="75"/>
  <c r="DC181" i="75"/>
  <c r="DC182" i="75"/>
  <c r="DC183" i="75"/>
  <c r="DC184" i="75"/>
  <c r="DC185" i="75"/>
  <c r="DC186" i="75"/>
  <c r="DC187" i="75"/>
  <c r="DC188" i="75"/>
  <c r="DC189" i="75"/>
  <c r="DC190" i="75"/>
  <c r="DC191" i="75"/>
  <c r="DC192" i="75"/>
  <c r="DC193" i="75"/>
  <c r="DC3" i="75"/>
  <c r="DN4" i="75"/>
  <c r="DN5" i="75"/>
  <c r="DN6" i="75"/>
  <c r="DN7" i="75"/>
  <c r="DN8" i="75"/>
  <c r="DN9" i="75"/>
  <c r="DN10" i="75"/>
  <c r="DN11" i="75"/>
  <c r="DN12" i="75"/>
  <c r="DN13" i="75"/>
  <c r="DN14" i="75"/>
  <c r="DN15" i="75"/>
  <c r="DN16" i="75"/>
  <c r="DN17" i="75"/>
  <c r="DN18" i="75"/>
  <c r="DN19" i="75"/>
  <c r="DN20" i="75"/>
  <c r="DN21" i="75"/>
  <c r="DN22" i="75"/>
  <c r="DN23" i="75"/>
  <c r="DN24" i="75"/>
  <c r="DN25" i="75"/>
  <c r="DN26" i="75"/>
  <c r="DN27" i="75"/>
  <c r="DN28" i="75"/>
  <c r="DN29" i="75"/>
  <c r="DN30" i="75"/>
  <c r="DN31" i="75"/>
  <c r="DN32" i="75"/>
  <c r="DN33" i="75"/>
  <c r="DN34" i="75"/>
  <c r="DN35" i="75"/>
  <c r="DN36" i="75"/>
  <c r="DN37" i="75"/>
  <c r="DN38" i="75"/>
  <c r="DN39" i="75"/>
  <c r="DN40" i="75"/>
  <c r="DN41" i="75"/>
  <c r="DN42" i="75"/>
  <c r="DN43" i="75"/>
  <c r="DN44" i="75"/>
  <c r="DN45" i="75"/>
  <c r="DN46" i="75"/>
  <c r="DN47" i="75"/>
  <c r="DN48" i="75"/>
  <c r="DN49" i="75"/>
  <c r="DN50" i="75"/>
  <c r="DN51" i="75"/>
  <c r="DN52" i="75"/>
  <c r="DN53" i="75"/>
  <c r="DN54" i="75"/>
  <c r="DN55" i="75"/>
  <c r="DN56" i="75"/>
  <c r="DN57" i="75"/>
  <c r="DN58" i="75"/>
  <c r="DN59" i="75"/>
  <c r="DN60" i="75"/>
  <c r="DN61" i="75"/>
  <c r="DN62" i="75"/>
  <c r="DN63" i="75"/>
  <c r="DN64" i="75"/>
  <c r="DN65" i="75"/>
  <c r="DN66" i="75"/>
  <c r="DN67" i="75"/>
  <c r="DN68" i="75"/>
  <c r="DN69" i="75"/>
  <c r="DN70" i="75"/>
  <c r="DN71" i="75"/>
  <c r="DN72" i="75"/>
  <c r="DN73" i="75"/>
  <c r="DN74" i="75"/>
  <c r="DN75" i="75"/>
  <c r="DN76" i="75"/>
  <c r="DN77" i="75"/>
  <c r="DN78" i="75"/>
  <c r="DN79" i="75"/>
  <c r="DN80" i="75"/>
  <c r="DN81" i="75"/>
  <c r="DN82" i="75"/>
  <c r="DN83" i="75"/>
  <c r="DN84" i="75"/>
  <c r="DN85" i="75"/>
  <c r="DN86" i="75"/>
  <c r="DN87" i="75"/>
  <c r="DN88" i="75"/>
  <c r="DN89" i="75"/>
  <c r="DN90" i="75"/>
  <c r="DN91" i="75"/>
  <c r="DN92" i="75"/>
  <c r="DN93" i="75"/>
  <c r="DN94" i="75"/>
  <c r="DN95" i="75"/>
  <c r="DN96" i="75"/>
  <c r="DN97" i="75"/>
  <c r="DN98" i="75"/>
  <c r="DN99" i="75"/>
  <c r="DN100" i="75"/>
  <c r="DN101" i="75"/>
  <c r="DN102" i="75"/>
  <c r="DN103" i="75"/>
  <c r="DN104" i="75"/>
  <c r="DN105" i="75"/>
  <c r="DN106" i="75"/>
  <c r="DN107" i="75"/>
  <c r="DN108" i="75"/>
  <c r="DN109" i="75"/>
  <c r="DN110" i="75"/>
  <c r="DN111" i="75"/>
  <c r="DN112" i="75"/>
  <c r="DN113" i="75"/>
  <c r="DN114" i="75"/>
  <c r="DN115" i="75"/>
  <c r="DN116" i="75"/>
  <c r="DN117" i="75"/>
  <c r="DN118" i="75"/>
  <c r="DN119" i="75"/>
  <c r="DN120" i="75"/>
  <c r="DN121" i="75"/>
  <c r="DN122" i="75"/>
  <c r="DN123" i="75"/>
  <c r="DN124" i="75"/>
  <c r="DN125" i="75"/>
  <c r="DN126" i="75"/>
  <c r="DN127" i="75"/>
  <c r="DN128" i="75"/>
  <c r="DN129" i="75"/>
  <c r="DN130" i="75"/>
  <c r="DN131" i="75"/>
  <c r="DN132" i="75"/>
  <c r="DN133" i="75"/>
  <c r="DN134" i="75"/>
  <c r="DN135" i="75"/>
  <c r="DN136" i="75"/>
  <c r="DN137" i="75"/>
  <c r="DN138" i="75"/>
  <c r="DN139" i="75"/>
  <c r="DN140" i="75"/>
  <c r="DN141" i="75"/>
  <c r="DN142" i="75"/>
  <c r="DN143" i="75"/>
  <c r="DN144" i="75"/>
  <c r="DN145" i="75"/>
  <c r="DN146" i="75"/>
  <c r="DN147" i="75"/>
  <c r="DN148" i="75"/>
  <c r="DN149" i="75"/>
  <c r="DN150" i="75"/>
  <c r="DN151" i="75"/>
  <c r="DN152" i="75"/>
  <c r="DN153" i="75"/>
  <c r="DN154" i="75"/>
  <c r="DN155" i="75"/>
  <c r="DN156" i="75"/>
  <c r="DN157" i="75"/>
  <c r="DN158" i="75"/>
  <c r="DN159" i="75"/>
  <c r="DN160" i="75"/>
  <c r="DN161" i="75"/>
  <c r="DN162" i="75"/>
  <c r="DN163" i="75"/>
  <c r="DN164" i="75"/>
  <c r="DN165" i="75"/>
  <c r="DN166" i="75"/>
  <c r="DN167" i="75"/>
  <c r="DN168" i="75"/>
  <c r="DN169" i="75"/>
  <c r="DN170" i="75"/>
  <c r="DN171" i="75"/>
  <c r="DN172" i="75"/>
  <c r="DN173" i="75"/>
  <c r="DN174" i="75"/>
  <c r="DN175" i="75"/>
  <c r="DN176" i="75"/>
  <c r="DN177" i="75"/>
  <c r="DN178" i="75"/>
  <c r="DN179" i="75"/>
  <c r="DN180" i="75"/>
  <c r="DN181" i="75"/>
  <c r="DN182" i="75"/>
  <c r="DN183" i="75"/>
  <c r="DN184" i="75"/>
  <c r="DN185" i="75"/>
  <c r="DN186" i="75"/>
  <c r="DN187" i="75"/>
  <c r="DN188" i="75"/>
  <c r="DN189" i="75"/>
  <c r="DN190" i="75"/>
  <c r="DN191" i="75"/>
  <c r="DN192" i="75"/>
  <c r="DN193" i="75"/>
  <c r="DN3" i="75"/>
  <c r="DA4" i="75" l="1"/>
  <c r="DB4" i="75"/>
  <c r="DA5" i="75"/>
  <c r="DB5" i="75"/>
  <c r="DO5" i="75" s="1"/>
  <c r="DA6" i="75"/>
  <c r="DB6" i="75"/>
  <c r="DO6" i="75" s="1"/>
  <c r="DA7" i="75"/>
  <c r="DB7" i="75"/>
  <c r="DO7" i="75" s="1"/>
  <c r="DA8" i="75"/>
  <c r="DB8" i="75"/>
  <c r="DA9" i="75"/>
  <c r="DB9" i="75"/>
  <c r="DO9" i="75" s="1"/>
  <c r="DA10" i="75"/>
  <c r="DB10" i="75"/>
  <c r="DO10" i="75" s="1"/>
  <c r="DA11" i="75"/>
  <c r="DB11" i="75"/>
  <c r="DO11" i="75" s="1"/>
  <c r="DA12" i="75"/>
  <c r="DB12" i="75"/>
  <c r="DA13" i="75"/>
  <c r="DB13" i="75"/>
  <c r="DO13" i="75" s="1"/>
  <c r="DA14" i="75"/>
  <c r="DB14" i="75"/>
  <c r="DO14" i="75" s="1"/>
  <c r="DA15" i="75"/>
  <c r="DB15" i="75"/>
  <c r="DO15" i="75" s="1"/>
  <c r="DA16" i="75"/>
  <c r="DB16" i="75"/>
  <c r="DA17" i="75"/>
  <c r="DB17" i="75"/>
  <c r="DO17" i="75" s="1"/>
  <c r="DA18" i="75"/>
  <c r="DB18" i="75"/>
  <c r="DO18" i="75" s="1"/>
  <c r="DA19" i="75"/>
  <c r="DB19" i="75"/>
  <c r="DO19" i="75" s="1"/>
  <c r="DA20" i="75"/>
  <c r="DB20" i="75"/>
  <c r="DA21" i="75"/>
  <c r="DB21" i="75"/>
  <c r="DO21" i="75" s="1"/>
  <c r="DA22" i="75"/>
  <c r="DB22" i="75"/>
  <c r="DO22" i="75" s="1"/>
  <c r="DA23" i="75"/>
  <c r="DB23" i="75"/>
  <c r="DO23" i="75" s="1"/>
  <c r="DA24" i="75"/>
  <c r="DB24" i="75"/>
  <c r="DA25" i="75"/>
  <c r="DB25" i="75"/>
  <c r="DO25" i="75" s="1"/>
  <c r="DA26" i="75"/>
  <c r="DB26" i="75"/>
  <c r="DO26" i="75" s="1"/>
  <c r="DA27" i="75"/>
  <c r="DB27" i="75"/>
  <c r="DO27" i="75" s="1"/>
  <c r="DA28" i="75"/>
  <c r="DB28" i="75"/>
  <c r="DA29" i="75"/>
  <c r="DB29" i="75"/>
  <c r="DO29" i="75" s="1"/>
  <c r="DA30" i="75"/>
  <c r="DB30" i="75"/>
  <c r="DO30" i="75" s="1"/>
  <c r="DA31" i="75"/>
  <c r="DB31" i="75"/>
  <c r="DO31" i="75" s="1"/>
  <c r="DA32" i="75"/>
  <c r="DB32" i="75"/>
  <c r="DA33" i="75"/>
  <c r="DB33" i="75"/>
  <c r="DO33" i="75" s="1"/>
  <c r="DA34" i="75"/>
  <c r="DB34" i="75"/>
  <c r="DO34" i="75" s="1"/>
  <c r="DA35" i="75"/>
  <c r="DB35" i="75"/>
  <c r="DO35" i="75" s="1"/>
  <c r="DA36" i="75"/>
  <c r="DB36" i="75"/>
  <c r="DA37" i="75"/>
  <c r="DB37" i="75"/>
  <c r="DO37" i="75" s="1"/>
  <c r="DA38" i="75"/>
  <c r="DB38" i="75"/>
  <c r="DO38" i="75" s="1"/>
  <c r="DA39" i="75"/>
  <c r="DB39" i="75"/>
  <c r="DO39" i="75" s="1"/>
  <c r="DA40" i="75"/>
  <c r="DB40" i="75"/>
  <c r="DA41" i="75"/>
  <c r="DB41" i="75"/>
  <c r="DO41" i="75" s="1"/>
  <c r="DA42" i="75"/>
  <c r="DB42" i="75"/>
  <c r="DO42" i="75" s="1"/>
  <c r="DA43" i="75"/>
  <c r="DB43" i="75"/>
  <c r="DO43" i="75" s="1"/>
  <c r="DA44" i="75"/>
  <c r="DB44" i="75"/>
  <c r="DA45" i="75"/>
  <c r="DB45" i="75"/>
  <c r="DO45" i="75" s="1"/>
  <c r="DA46" i="75"/>
  <c r="DB46" i="75"/>
  <c r="DO46" i="75" s="1"/>
  <c r="DA47" i="75"/>
  <c r="DB47" i="75"/>
  <c r="DO47" i="75" s="1"/>
  <c r="DA48" i="75"/>
  <c r="DB48" i="75"/>
  <c r="DA49" i="75"/>
  <c r="DB49" i="75"/>
  <c r="DO49" i="75" s="1"/>
  <c r="DA50" i="75"/>
  <c r="DB50" i="75"/>
  <c r="DO50" i="75" s="1"/>
  <c r="DA51" i="75"/>
  <c r="DB51" i="75"/>
  <c r="DO51" i="75" s="1"/>
  <c r="DA52" i="75"/>
  <c r="DB52" i="75"/>
  <c r="DA53" i="75"/>
  <c r="DB53" i="75"/>
  <c r="DO53" i="75" s="1"/>
  <c r="DA54" i="75"/>
  <c r="DB54" i="75"/>
  <c r="DO54" i="75" s="1"/>
  <c r="DA55" i="75"/>
  <c r="DB55" i="75"/>
  <c r="DO55" i="75" s="1"/>
  <c r="DA56" i="75"/>
  <c r="DB56" i="75"/>
  <c r="DA57" i="75"/>
  <c r="DB57" i="75"/>
  <c r="DO57" i="75" s="1"/>
  <c r="DA58" i="75"/>
  <c r="DB58" i="75"/>
  <c r="DO58" i="75" s="1"/>
  <c r="DA59" i="75"/>
  <c r="DB59" i="75"/>
  <c r="DO59" i="75" s="1"/>
  <c r="DA60" i="75"/>
  <c r="DB60" i="75"/>
  <c r="DA61" i="75"/>
  <c r="DB61" i="75"/>
  <c r="DO61" i="75" s="1"/>
  <c r="DA62" i="75"/>
  <c r="DB62" i="75"/>
  <c r="DO62" i="75" s="1"/>
  <c r="DA63" i="75"/>
  <c r="DB63" i="75"/>
  <c r="DO63" i="75" s="1"/>
  <c r="DA64" i="75"/>
  <c r="DB64" i="75"/>
  <c r="DA65" i="75"/>
  <c r="DB65" i="75"/>
  <c r="DO65" i="75" s="1"/>
  <c r="DA66" i="75"/>
  <c r="DB66" i="75"/>
  <c r="DO66" i="75" s="1"/>
  <c r="DA67" i="75"/>
  <c r="DB67" i="75"/>
  <c r="DO67" i="75" s="1"/>
  <c r="DA68" i="75"/>
  <c r="DB68" i="75"/>
  <c r="DA69" i="75"/>
  <c r="DB69" i="75"/>
  <c r="DO69" i="75" s="1"/>
  <c r="DA70" i="75"/>
  <c r="DB70" i="75"/>
  <c r="DO70" i="75" s="1"/>
  <c r="DA71" i="75"/>
  <c r="DB71" i="75"/>
  <c r="DO71" i="75" s="1"/>
  <c r="DA72" i="75"/>
  <c r="DB72" i="75"/>
  <c r="DA73" i="75"/>
  <c r="DB73" i="75"/>
  <c r="DO73" i="75" s="1"/>
  <c r="DA74" i="75"/>
  <c r="DB74" i="75"/>
  <c r="DO74" i="75" s="1"/>
  <c r="DA75" i="75"/>
  <c r="DB75" i="75"/>
  <c r="DO75" i="75" s="1"/>
  <c r="DA76" i="75"/>
  <c r="DB76" i="75"/>
  <c r="DA77" i="75"/>
  <c r="DB77" i="75"/>
  <c r="DO77" i="75" s="1"/>
  <c r="DA78" i="75"/>
  <c r="DB78" i="75"/>
  <c r="DO78" i="75" s="1"/>
  <c r="DA79" i="75"/>
  <c r="DB79" i="75"/>
  <c r="DO79" i="75" s="1"/>
  <c r="DA80" i="75"/>
  <c r="DB80" i="75"/>
  <c r="DA81" i="75"/>
  <c r="DB81" i="75"/>
  <c r="DO81" i="75" s="1"/>
  <c r="DA82" i="75"/>
  <c r="DB82" i="75"/>
  <c r="DO82" i="75" s="1"/>
  <c r="DA83" i="75"/>
  <c r="DB83" i="75"/>
  <c r="DO83" i="75" s="1"/>
  <c r="DA84" i="75"/>
  <c r="DB84" i="75"/>
  <c r="DA85" i="75"/>
  <c r="DB85" i="75"/>
  <c r="DO85" i="75" s="1"/>
  <c r="DA86" i="75"/>
  <c r="DB86" i="75"/>
  <c r="DO86" i="75" s="1"/>
  <c r="DA87" i="75"/>
  <c r="DB87" i="75"/>
  <c r="DO87" i="75" s="1"/>
  <c r="DA88" i="75"/>
  <c r="DB88" i="75"/>
  <c r="DA89" i="75"/>
  <c r="DB89" i="75"/>
  <c r="DO89" i="75" s="1"/>
  <c r="DA90" i="75"/>
  <c r="DB90" i="75"/>
  <c r="DO90" i="75" s="1"/>
  <c r="DA91" i="75"/>
  <c r="DB91" i="75"/>
  <c r="DO91" i="75" s="1"/>
  <c r="DA92" i="75"/>
  <c r="DB92" i="75"/>
  <c r="DA93" i="75"/>
  <c r="DB93" i="75"/>
  <c r="DO93" i="75" s="1"/>
  <c r="DA94" i="75"/>
  <c r="DB94" i="75"/>
  <c r="DO94" i="75" s="1"/>
  <c r="DA95" i="75"/>
  <c r="DB95" i="75"/>
  <c r="DO95" i="75" s="1"/>
  <c r="DA96" i="75"/>
  <c r="DB96" i="75"/>
  <c r="DA97" i="75"/>
  <c r="DB97" i="75"/>
  <c r="DO97" i="75" s="1"/>
  <c r="DA98" i="75"/>
  <c r="DB98" i="75"/>
  <c r="DO98" i="75" s="1"/>
  <c r="DA99" i="75"/>
  <c r="DB99" i="75"/>
  <c r="DO99" i="75" s="1"/>
  <c r="DA100" i="75"/>
  <c r="DB100" i="75"/>
  <c r="DA101" i="75"/>
  <c r="DB101" i="75"/>
  <c r="DO101" i="75" s="1"/>
  <c r="DA102" i="75"/>
  <c r="DB102" i="75"/>
  <c r="DO102" i="75" s="1"/>
  <c r="DA103" i="75"/>
  <c r="DB103" i="75"/>
  <c r="DO103" i="75" s="1"/>
  <c r="DA104" i="75"/>
  <c r="DB104" i="75"/>
  <c r="DA105" i="75"/>
  <c r="DB105" i="75"/>
  <c r="DO105" i="75" s="1"/>
  <c r="DA106" i="75"/>
  <c r="DB106" i="75"/>
  <c r="DO106" i="75" s="1"/>
  <c r="DA107" i="75"/>
  <c r="DB107" i="75"/>
  <c r="DO107" i="75" s="1"/>
  <c r="DA108" i="75"/>
  <c r="DB108" i="75"/>
  <c r="DA109" i="75"/>
  <c r="DB109" i="75"/>
  <c r="DO109" i="75" s="1"/>
  <c r="DA110" i="75"/>
  <c r="DB110" i="75"/>
  <c r="DO110" i="75" s="1"/>
  <c r="DA111" i="75"/>
  <c r="DB111" i="75"/>
  <c r="DO111" i="75" s="1"/>
  <c r="DA112" i="75"/>
  <c r="DB112" i="75"/>
  <c r="DA113" i="75"/>
  <c r="DB113" i="75"/>
  <c r="DO113" i="75" s="1"/>
  <c r="DA114" i="75"/>
  <c r="DB114" i="75"/>
  <c r="DO114" i="75" s="1"/>
  <c r="DA115" i="75"/>
  <c r="DB115" i="75"/>
  <c r="DO115" i="75" s="1"/>
  <c r="DA116" i="75"/>
  <c r="DB116" i="75"/>
  <c r="DA117" i="75"/>
  <c r="DB117" i="75"/>
  <c r="DO117" i="75" s="1"/>
  <c r="DA118" i="75"/>
  <c r="DB118" i="75"/>
  <c r="DO118" i="75" s="1"/>
  <c r="DA119" i="75"/>
  <c r="DB119" i="75"/>
  <c r="DO119" i="75" s="1"/>
  <c r="DA120" i="75"/>
  <c r="DB120" i="75"/>
  <c r="DA121" i="75"/>
  <c r="DB121" i="75"/>
  <c r="DO121" i="75" s="1"/>
  <c r="DA122" i="75"/>
  <c r="DB122" i="75"/>
  <c r="DO122" i="75" s="1"/>
  <c r="DA123" i="75"/>
  <c r="DB123" i="75"/>
  <c r="DO123" i="75" s="1"/>
  <c r="DA124" i="75"/>
  <c r="DB124" i="75"/>
  <c r="DA125" i="75"/>
  <c r="DB125" i="75"/>
  <c r="DO125" i="75" s="1"/>
  <c r="DA126" i="75"/>
  <c r="DB126" i="75"/>
  <c r="DO126" i="75" s="1"/>
  <c r="DA127" i="75"/>
  <c r="DB127" i="75"/>
  <c r="DO127" i="75" s="1"/>
  <c r="DA128" i="75"/>
  <c r="DB128" i="75"/>
  <c r="DA129" i="75"/>
  <c r="DB129" i="75"/>
  <c r="DO129" i="75" s="1"/>
  <c r="DA130" i="75"/>
  <c r="DB130" i="75"/>
  <c r="DO130" i="75" s="1"/>
  <c r="DA131" i="75"/>
  <c r="DB131" i="75"/>
  <c r="DO131" i="75" s="1"/>
  <c r="DA132" i="75"/>
  <c r="DB132" i="75"/>
  <c r="DA133" i="75"/>
  <c r="DB133" i="75"/>
  <c r="DO133" i="75" s="1"/>
  <c r="DA134" i="75"/>
  <c r="DB134" i="75"/>
  <c r="DO134" i="75" s="1"/>
  <c r="DA135" i="75"/>
  <c r="DB135" i="75"/>
  <c r="DO135" i="75" s="1"/>
  <c r="DA136" i="75"/>
  <c r="DB136" i="75"/>
  <c r="DA137" i="75"/>
  <c r="DB137" i="75"/>
  <c r="DO137" i="75" s="1"/>
  <c r="DA138" i="75"/>
  <c r="DB138" i="75"/>
  <c r="DO138" i="75" s="1"/>
  <c r="DA139" i="75"/>
  <c r="DB139" i="75"/>
  <c r="DO139" i="75" s="1"/>
  <c r="DA140" i="75"/>
  <c r="DB140" i="75"/>
  <c r="DO140" i="75" s="1"/>
  <c r="DA141" i="75"/>
  <c r="DB141" i="75"/>
  <c r="DO141" i="75" s="1"/>
  <c r="DA142" i="75"/>
  <c r="DB142" i="75"/>
  <c r="DO142" i="75" s="1"/>
  <c r="DA143" i="75"/>
  <c r="DB143" i="75"/>
  <c r="DO143" i="75" s="1"/>
  <c r="DA144" i="75"/>
  <c r="DB144" i="75"/>
  <c r="DO144" i="75" s="1"/>
  <c r="DA145" i="75"/>
  <c r="DB145" i="75"/>
  <c r="DO145" i="75" s="1"/>
  <c r="DA146" i="75"/>
  <c r="DB146" i="75"/>
  <c r="DO146" i="75" s="1"/>
  <c r="DA147" i="75"/>
  <c r="DB147" i="75"/>
  <c r="DO147" i="75" s="1"/>
  <c r="DA148" i="75"/>
  <c r="DB148" i="75"/>
  <c r="DO148" i="75" s="1"/>
  <c r="DA149" i="75"/>
  <c r="DB149" i="75"/>
  <c r="DO149" i="75" s="1"/>
  <c r="DA150" i="75"/>
  <c r="DB150" i="75"/>
  <c r="DO150" i="75" s="1"/>
  <c r="DA151" i="75"/>
  <c r="DB151" i="75"/>
  <c r="DO151" i="75" s="1"/>
  <c r="DA152" i="75"/>
  <c r="DB152" i="75"/>
  <c r="DO152" i="75" s="1"/>
  <c r="DA153" i="75"/>
  <c r="DB153" i="75"/>
  <c r="DO153" i="75" s="1"/>
  <c r="DA154" i="75"/>
  <c r="DB154" i="75"/>
  <c r="DO154" i="75" s="1"/>
  <c r="DA155" i="75"/>
  <c r="DB155" i="75"/>
  <c r="DO155" i="75" s="1"/>
  <c r="DA156" i="75"/>
  <c r="DB156" i="75"/>
  <c r="DO156" i="75" s="1"/>
  <c r="DA157" i="75"/>
  <c r="DB157" i="75"/>
  <c r="DO157" i="75" s="1"/>
  <c r="DA158" i="75"/>
  <c r="DB158" i="75"/>
  <c r="DO158" i="75" s="1"/>
  <c r="DA159" i="75"/>
  <c r="DB159" i="75"/>
  <c r="DO159" i="75" s="1"/>
  <c r="DA160" i="75"/>
  <c r="DB160" i="75"/>
  <c r="DO160" i="75" s="1"/>
  <c r="DA161" i="75"/>
  <c r="DB161" i="75"/>
  <c r="DO161" i="75" s="1"/>
  <c r="DA162" i="75"/>
  <c r="DB162" i="75"/>
  <c r="DO162" i="75" s="1"/>
  <c r="DA163" i="75"/>
  <c r="DB163" i="75"/>
  <c r="DO163" i="75" s="1"/>
  <c r="DA164" i="75"/>
  <c r="DB164" i="75"/>
  <c r="DO164" i="75" s="1"/>
  <c r="DA165" i="75"/>
  <c r="DB165" i="75"/>
  <c r="DO165" i="75" s="1"/>
  <c r="DA166" i="75"/>
  <c r="DB166" i="75"/>
  <c r="DO166" i="75" s="1"/>
  <c r="DA167" i="75"/>
  <c r="DB167" i="75"/>
  <c r="DO167" i="75" s="1"/>
  <c r="DA168" i="75"/>
  <c r="DB168" i="75"/>
  <c r="DO168" i="75" s="1"/>
  <c r="DA169" i="75"/>
  <c r="DB169" i="75"/>
  <c r="DO169" i="75" s="1"/>
  <c r="DA170" i="75"/>
  <c r="DB170" i="75"/>
  <c r="DO170" i="75" s="1"/>
  <c r="DA171" i="75"/>
  <c r="DB171" i="75"/>
  <c r="DO171" i="75" s="1"/>
  <c r="DA172" i="75"/>
  <c r="DB172" i="75"/>
  <c r="DO172" i="75" s="1"/>
  <c r="DA173" i="75"/>
  <c r="DB173" i="75"/>
  <c r="DO173" i="75" s="1"/>
  <c r="DA174" i="75"/>
  <c r="DB174" i="75"/>
  <c r="DO174" i="75" s="1"/>
  <c r="DA175" i="75"/>
  <c r="DB175" i="75"/>
  <c r="DO175" i="75" s="1"/>
  <c r="DA176" i="75"/>
  <c r="DB176" i="75"/>
  <c r="DO176" i="75" s="1"/>
  <c r="DA177" i="75"/>
  <c r="DB177" i="75"/>
  <c r="DO177" i="75" s="1"/>
  <c r="DA178" i="75"/>
  <c r="DB178" i="75"/>
  <c r="DO178" i="75" s="1"/>
  <c r="DA179" i="75"/>
  <c r="DB179" i="75"/>
  <c r="DO179" i="75" s="1"/>
  <c r="DA180" i="75"/>
  <c r="DB180" i="75"/>
  <c r="DO180" i="75" s="1"/>
  <c r="DA181" i="75"/>
  <c r="DB181" i="75"/>
  <c r="DO181" i="75" s="1"/>
  <c r="DA182" i="75"/>
  <c r="DB182" i="75"/>
  <c r="DO182" i="75" s="1"/>
  <c r="DA183" i="75"/>
  <c r="DB183" i="75"/>
  <c r="DO183" i="75" s="1"/>
  <c r="DA184" i="75"/>
  <c r="DB184" i="75"/>
  <c r="DO184" i="75" s="1"/>
  <c r="DA185" i="75"/>
  <c r="DB185" i="75"/>
  <c r="DO185" i="75" s="1"/>
  <c r="DA186" i="75"/>
  <c r="DB186" i="75"/>
  <c r="DO186" i="75" s="1"/>
  <c r="DA187" i="75"/>
  <c r="DB187" i="75"/>
  <c r="DO187" i="75" s="1"/>
  <c r="DA188" i="75"/>
  <c r="DB188" i="75"/>
  <c r="DO188" i="75" s="1"/>
  <c r="DA189" i="75"/>
  <c r="DB189" i="75"/>
  <c r="DO189" i="75" s="1"/>
  <c r="DA190" i="75"/>
  <c r="DB190" i="75"/>
  <c r="DO190" i="75" s="1"/>
  <c r="DA191" i="75"/>
  <c r="DB191" i="75"/>
  <c r="DO191" i="75" s="1"/>
  <c r="DA192" i="75"/>
  <c r="DB192" i="75"/>
  <c r="DO192" i="75" s="1"/>
  <c r="DA193" i="75"/>
  <c r="DB193" i="75"/>
  <c r="DO193" i="75" s="1"/>
  <c r="DB3" i="75"/>
  <c r="DA3" i="75"/>
  <c r="DO3" i="75" l="1"/>
  <c r="DO136" i="75"/>
  <c r="DO132" i="75"/>
  <c r="DO128" i="75"/>
  <c r="DO124" i="75"/>
  <c r="DO120" i="75"/>
  <c r="DO116" i="75"/>
  <c r="DO112" i="75"/>
  <c r="DO108" i="75"/>
  <c r="DO104" i="75"/>
  <c r="DO100" i="75"/>
  <c r="DO96" i="75"/>
  <c r="DO92" i="75"/>
  <c r="DO88" i="75"/>
  <c r="DO84" i="75"/>
  <c r="DO80" i="75"/>
  <c r="DO76" i="75"/>
  <c r="DO72" i="75"/>
  <c r="DO68" i="75"/>
  <c r="DO64" i="75"/>
  <c r="DO60" i="75"/>
  <c r="DO56" i="75"/>
  <c r="DO52" i="75"/>
  <c r="DO48" i="75"/>
  <c r="DO44" i="75"/>
  <c r="DO40" i="75"/>
  <c r="DO36" i="75"/>
  <c r="DO32" i="75"/>
  <c r="DO28" i="75"/>
  <c r="DO24" i="75"/>
  <c r="DO20" i="75"/>
  <c r="DO16" i="75"/>
  <c r="DO12" i="75"/>
  <c r="DO8" i="75"/>
  <c r="DO4" i="75"/>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3" i="3"/>
  <c r="AA4" i="4" l="1"/>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3" i="4"/>
  <c r="T4" i="4"/>
  <c r="U4" i="4"/>
  <c r="V4" i="4"/>
  <c r="T5" i="4"/>
  <c r="U5" i="4"/>
  <c r="V5" i="4"/>
  <c r="T6" i="4"/>
  <c r="U6" i="4"/>
  <c r="V6" i="4"/>
  <c r="T7" i="4"/>
  <c r="U7" i="4"/>
  <c r="V7" i="4"/>
  <c r="T8" i="4"/>
  <c r="U8" i="4"/>
  <c r="V8" i="4"/>
  <c r="T9" i="4"/>
  <c r="U9" i="4"/>
  <c r="V9" i="4"/>
  <c r="T10" i="4"/>
  <c r="U10" i="4"/>
  <c r="V10" i="4"/>
  <c r="T11" i="4"/>
  <c r="U11" i="4"/>
  <c r="V11" i="4"/>
  <c r="T12" i="4"/>
  <c r="U12" i="4"/>
  <c r="V12" i="4"/>
  <c r="T13" i="4"/>
  <c r="U13" i="4"/>
  <c r="V13" i="4"/>
  <c r="T14" i="4"/>
  <c r="U14" i="4"/>
  <c r="V14" i="4"/>
  <c r="T15" i="4"/>
  <c r="U15" i="4"/>
  <c r="V15" i="4"/>
  <c r="T16" i="4"/>
  <c r="U16" i="4"/>
  <c r="V16" i="4"/>
  <c r="T17" i="4"/>
  <c r="U17" i="4"/>
  <c r="V17" i="4"/>
  <c r="T18" i="4"/>
  <c r="U18" i="4"/>
  <c r="V18" i="4"/>
  <c r="T19" i="4"/>
  <c r="U19" i="4"/>
  <c r="V19" i="4"/>
  <c r="T20" i="4"/>
  <c r="U20" i="4"/>
  <c r="V20" i="4"/>
  <c r="T21" i="4"/>
  <c r="U21" i="4"/>
  <c r="V21" i="4"/>
  <c r="T22" i="4"/>
  <c r="U22" i="4"/>
  <c r="V22" i="4"/>
  <c r="T23" i="4"/>
  <c r="U23" i="4"/>
  <c r="V23" i="4"/>
  <c r="T24" i="4"/>
  <c r="U24" i="4"/>
  <c r="V24" i="4"/>
  <c r="T25" i="4"/>
  <c r="U25" i="4"/>
  <c r="V25" i="4"/>
  <c r="T26" i="4"/>
  <c r="U26" i="4"/>
  <c r="V26" i="4"/>
  <c r="T27" i="4"/>
  <c r="U27" i="4"/>
  <c r="V27" i="4"/>
  <c r="T28" i="4"/>
  <c r="U28" i="4"/>
  <c r="V28" i="4"/>
  <c r="T29" i="4"/>
  <c r="U29" i="4"/>
  <c r="V29" i="4"/>
  <c r="T30" i="4"/>
  <c r="U30" i="4"/>
  <c r="V30" i="4"/>
  <c r="T31" i="4"/>
  <c r="U31" i="4"/>
  <c r="V31" i="4"/>
  <c r="T32" i="4"/>
  <c r="U32" i="4"/>
  <c r="V32" i="4"/>
  <c r="T33" i="4"/>
  <c r="U33" i="4"/>
  <c r="V33" i="4"/>
  <c r="T34" i="4"/>
  <c r="U34" i="4"/>
  <c r="V34" i="4"/>
  <c r="T35" i="4"/>
  <c r="U35" i="4"/>
  <c r="V35" i="4"/>
  <c r="T36" i="4"/>
  <c r="U36" i="4"/>
  <c r="V36" i="4"/>
  <c r="T37" i="4"/>
  <c r="U37" i="4"/>
  <c r="V37" i="4"/>
  <c r="T38" i="4"/>
  <c r="U38" i="4"/>
  <c r="V38" i="4"/>
  <c r="T39" i="4"/>
  <c r="U39" i="4"/>
  <c r="V39" i="4"/>
  <c r="T40" i="4"/>
  <c r="U40" i="4"/>
  <c r="V40" i="4"/>
  <c r="T41" i="4"/>
  <c r="U41" i="4"/>
  <c r="V41" i="4"/>
  <c r="T42" i="4"/>
  <c r="U42" i="4"/>
  <c r="V42" i="4"/>
  <c r="T43" i="4"/>
  <c r="U43" i="4"/>
  <c r="V43" i="4"/>
  <c r="T44" i="4"/>
  <c r="U44" i="4"/>
  <c r="V44" i="4"/>
  <c r="T45" i="4"/>
  <c r="U45" i="4"/>
  <c r="V45" i="4"/>
  <c r="T46" i="4"/>
  <c r="U46" i="4"/>
  <c r="V46" i="4"/>
  <c r="T47" i="4"/>
  <c r="U47" i="4"/>
  <c r="V47" i="4"/>
  <c r="T48" i="4"/>
  <c r="U48" i="4"/>
  <c r="V48" i="4"/>
  <c r="T49" i="4"/>
  <c r="U49" i="4"/>
  <c r="V49" i="4"/>
  <c r="T50" i="4"/>
  <c r="U50" i="4"/>
  <c r="V50" i="4"/>
  <c r="T51" i="4"/>
  <c r="U51" i="4"/>
  <c r="V51" i="4"/>
  <c r="T52" i="4"/>
  <c r="U52" i="4"/>
  <c r="V52" i="4"/>
  <c r="T53" i="4"/>
  <c r="U53" i="4"/>
  <c r="V53" i="4"/>
  <c r="T54" i="4"/>
  <c r="U54" i="4"/>
  <c r="V54" i="4"/>
  <c r="T55" i="4"/>
  <c r="U55" i="4"/>
  <c r="V55" i="4"/>
  <c r="T56" i="4"/>
  <c r="U56" i="4"/>
  <c r="V56" i="4"/>
  <c r="T57" i="4"/>
  <c r="U57" i="4"/>
  <c r="V57" i="4"/>
  <c r="T58" i="4"/>
  <c r="U58" i="4"/>
  <c r="V58" i="4"/>
  <c r="T59" i="4"/>
  <c r="U59" i="4"/>
  <c r="V59" i="4"/>
  <c r="T60" i="4"/>
  <c r="U60" i="4"/>
  <c r="V60" i="4"/>
  <c r="T61" i="4"/>
  <c r="U61" i="4"/>
  <c r="V61" i="4"/>
  <c r="T62" i="4"/>
  <c r="U62" i="4"/>
  <c r="V62" i="4"/>
  <c r="T63" i="4"/>
  <c r="U63" i="4"/>
  <c r="V63" i="4"/>
  <c r="T64" i="4"/>
  <c r="U64" i="4"/>
  <c r="V64" i="4"/>
  <c r="T65" i="4"/>
  <c r="U65" i="4"/>
  <c r="V65" i="4"/>
  <c r="T66" i="4"/>
  <c r="U66" i="4"/>
  <c r="V66" i="4"/>
  <c r="T67" i="4"/>
  <c r="U67" i="4"/>
  <c r="V67" i="4"/>
  <c r="T68" i="4"/>
  <c r="U68" i="4"/>
  <c r="V68" i="4"/>
  <c r="T69" i="4"/>
  <c r="U69" i="4"/>
  <c r="V69" i="4"/>
  <c r="T70" i="4"/>
  <c r="U70" i="4"/>
  <c r="V70" i="4"/>
  <c r="T71" i="4"/>
  <c r="U71" i="4"/>
  <c r="V71" i="4"/>
  <c r="T72" i="4"/>
  <c r="U72" i="4"/>
  <c r="V72" i="4"/>
  <c r="T73" i="4"/>
  <c r="U73" i="4"/>
  <c r="V73" i="4"/>
  <c r="T74" i="4"/>
  <c r="U74" i="4"/>
  <c r="V74" i="4"/>
  <c r="T75" i="4"/>
  <c r="U75" i="4"/>
  <c r="V75" i="4"/>
  <c r="T76" i="4"/>
  <c r="U76" i="4"/>
  <c r="V76" i="4"/>
  <c r="T77" i="4"/>
  <c r="U77" i="4"/>
  <c r="V77" i="4"/>
  <c r="T78" i="4"/>
  <c r="U78" i="4"/>
  <c r="V78" i="4"/>
  <c r="T79" i="4"/>
  <c r="U79" i="4"/>
  <c r="V79" i="4"/>
  <c r="T80" i="4"/>
  <c r="U80" i="4"/>
  <c r="V80" i="4"/>
  <c r="T81" i="4"/>
  <c r="U81" i="4"/>
  <c r="V81" i="4"/>
  <c r="T82" i="4"/>
  <c r="U82" i="4"/>
  <c r="V82" i="4"/>
  <c r="T83" i="4"/>
  <c r="U83" i="4"/>
  <c r="V83" i="4"/>
  <c r="T84" i="4"/>
  <c r="U84" i="4"/>
  <c r="V84" i="4"/>
  <c r="T85" i="4"/>
  <c r="U85" i="4"/>
  <c r="V85" i="4"/>
  <c r="T86" i="4"/>
  <c r="U86" i="4"/>
  <c r="V86" i="4"/>
  <c r="T87" i="4"/>
  <c r="U87" i="4"/>
  <c r="V87" i="4"/>
  <c r="T88" i="4"/>
  <c r="U88" i="4"/>
  <c r="V88" i="4"/>
  <c r="T89" i="4"/>
  <c r="U89" i="4"/>
  <c r="V89" i="4"/>
  <c r="T90" i="4"/>
  <c r="U90" i="4"/>
  <c r="V90" i="4"/>
  <c r="T91" i="4"/>
  <c r="U91" i="4"/>
  <c r="V91" i="4"/>
  <c r="T92" i="4"/>
  <c r="U92" i="4"/>
  <c r="V92" i="4"/>
  <c r="T93" i="4"/>
  <c r="U93" i="4"/>
  <c r="V93" i="4"/>
  <c r="T94" i="4"/>
  <c r="U94" i="4"/>
  <c r="V94" i="4"/>
  <c r="T95" i="4"/>
  <c r="U95" i="4"/>
  <c r="V95" i="4"/>
  <c r="T96" i="4"/>
  <c r="U96" i="4"/>
  <c r="V96" i="4"/>
  <c r="T97" i="4"/>
  <c r="U97" i="4"/>
  <c r="V97" i="4"/>
  <c r="T98" i="4"/>
  <c r="U98" i="4"/>
  <c r="V98" i="4"/>
  <c r="T99" i="4"/>
  <c r="U99" i="4"/>
  <c r="V99" i="4"/>
  <c r="T100" i="4"/>
  <c r="U100" i="4"/>
  <c r="V100" i="4"/>
  <c r="T101" i="4"/>
  <c r="U101" i="4"/>
  <c r="V101" i="4"/>
  <c r="T102" i="4"/>
  <c r="U102" i="4"/>
  <c r="V102" i="4"/>
  <c r="T103" i="4"/>
  <c r="U103" i="4"/>
  <c r="V103" i="4"/>
  <c r="T104" i="4"/>
  <c r="U104" i="4"/>
  <c r="V104" i="4"/>
  <c r="T105" i="4"/>
  <c r="U105" i="4"/>
  <c r="V105" i="4"/>
  <c r="T106" i="4"/>
  <c r="U106" i="4"/>
  <c r="V106" i="4"/>
  <c r="T107" i="4"/>
  <c r="U107" i="4"/>
  <c r="V107" i="4"/>
  <c r="T108" i="4"/>
  <c r="U108" i="4"/>
  <c r="V108" i="4"/>
  <c r="T109" i="4"/>
  <c r="U109" i="4"/>
  <c r="V109" i="4"/>
  <c r="T110" i="4"/>
  <c r="U110" i="4"/>
  <c r="V110" i="4"/>
  <c r="T111" i="4"/>
  <c r="U111" i="4"/>
  <c r="V111" i="4"/>
  <c r="T112" i="4"/>
  <c r="U112" i="4"/>
  <c r="V112" i="4"/>
  <c r="T113" i="4"/>
  <c r="U113" i="4"/>
  <c r="V113" i="4"/>
  <c r="T114" i="4"/>
  <c r="U114" i="4"/>
  <c r="V114" i="4"/>
  <c r="T115" i="4"/>
  <c r="U115" i="4"/>
  <c r="V115" i="4"/>
  <c r="T116" i="4"/>
  <c r="U116" i="4"/>
  <c r="V116" i="4"/>
  <c r="T117" i="4"/>
  <c r="U117" i="4"/>
  <c r="V117" i="4"/>
  <c r="T118" i="4"/>
  <c r="U118" i="4"/>
  <c r="V118" i="4"/>
  <c r="T119" i="4"/>
  <c r="U119" i="4"/>
  <c r="V119" i="4"/>
  <c r="T120" i="4"/>
  <c r="U120" i="4"/>
  <c r="V120" i="4"/>
  <c r="T121" i="4"/>
  <c r="U121" i="4"/>
  <c r="V121" i="4"/>
  <c r="T122" i="4"/>
  <c r="U122" i="4"/>
  <c r="V122" i="4"/>
  <c r="T123" i="4"/>
  <c r="U123" i="4"/>
  <c r="V123" i="4"/>
  <c r="T124" i="4"/>
  <c r="U124" i="4"/>
  <c r="V124" i="4"/>
  <c r="T125" i="4"/>
  <c r="U125" i="4"/>
  <c r="V125" i="4"/>
  <c r="T126" i="4"/>
  <c r="U126" i="4"/>
  <c r="V126" i="4"/>
  <c r="T127" i="4"/>
  <c r="U127" i="4"/>
  <c r="V127" i="4"/>
  <c r="T128" i="4"/>
  <c r="U128" i="4"/>
  <c r="V128" i="4"/>
  <c r="T129" i="4"/>
  <c r="U129" i="4"/>
  <c r="V129" i="4"/>
  <c r="T130" i="4"/>
  <c r="U130" i="4"/>
  <c r="V130" i="4"/>
  <c r="T131" i="4"/>
  <c r="U131" i="4"/>
  <c r="V131" i="4"/>
  <c r="T132" i="4"/>
  <c r="U132" i="4"/>
  <c r="V132" i="4"/>
  <c r="T133" i="4"/>
  <c r="U133" i="4"/>
  <c r="V133" i="4"/>
  <c r="T134" i="4"/>
  <c r="U134" i="4"/>
  <c r="V134" i="4"/>
  <c r="T135" i="4"/>
  <c r="U135" i="4"/>
  <c r="V135" i="4"/>
  <c r="T136" i="4"/>
  <c r="U136" i="4"/>
  <c r="V136" i="4"/>
  <c r="T137" i="4"/>
  <c r="U137" i="4"/>
  <c r="V137" i="4"/>
  <c r="T138" i="4"/>
  <c r="U138" i="4"/>
  <c r="V138" i="4"/>
  <c r="T139" i="4"/>
  <c r="U139" i="4"/>
  <c r="V139" i="4"/>
  <c r="T140" i="4"/>
  <c r="U140" i="4"/>
  <c r="V140" i="4"/>
  <c r="T141" i="4"/>
  <c r="U141" i="4"/>
  <c r="V141" i="4"/>
  <c r="T142" i="4"/>
  <c r="U142" i="4"/>
  <c r="V142" i="4"/>
  <c r="T143" i="4"/>
  <c r="U143" i="4"/>
  <c r="V143" i="4"/>
  <c r="T144" i="4"/>
  <c r="U144" i="4"/>
  <c r="V144" i="4"/>
  <c r="T145" i="4"/>
  <c r="U145" i="4"/>
  <c r="V145" i="4"/>
  <c r="T146" i="4"/>
  <c r="U146" i="4"/>
  <c r="V146" i="4"/>
  <c r="T147" i="4"/>
  <c r="U147" i="4"/>
  <c r="V147" i="4"/>
  <c r="T148" i="4"/>
  <c r="U148" i="4"/>
  <c r="V148" i="4"/>
  <c r="T149" i="4"/>
  <c r="U149" i="4"/>
  <c r="V149" i="4"/>
  <c r="T150" i="4"/>
  <c r="U150" i="4"/>
  <c r="V150" i="4"/>
  <c r="T151" i="4"/>
  <c r="U151" i="4"/>
  <c r="V151" i="4"/>
  <c r="T152" i="4"/>
  <c r="U152" i="4"/>
  <c r="V152" i="4"/>
  <c r="T153" i="4"/>
  <c r="U153" i="4"/>
  <c r="V153" i="4"/>
  <c r="T154" i="4"/>
  <c r="U154" i="4"/>
  <c r="V154" i="4"/>
  <c r="T155" i="4"/>
  <c r="U155" i="4"/>
  <c r="V155" i="4"/>
  <c r="T156" i="4"/>
  <c r="U156" i="4"/>
  <c r="V156" i="4"/>
  <c r="T157" i="4"/>
  <c r="U157" i="4"/>
  <c r="V157" i="4"/>
  <c r="T158" i="4"/>
  <c r="U158" i="4"/>
  <c r="V158" i="4"/>
  <c r="T159" i="4"/>
  <c r="U159" i="4"/>
  <c r="V159" i="4"/>
  <c r="T160" i="4"/>
  <c r="U160" i="4"/>
  <c r="V160" i="4"/>
  <c r="T161" i="4"/>
  <c r="U161" i="4"/>
  <c r="V161" i="4"/>
  <c r="T162" i="4"/>
  <c r="U162" i="4"/>
  <c r="V162" i="4"/>
  <c r="T163" i="4"/>
  <c r="U163" i="4"/>
  <c r="V163" i="4"/>
  <c r="T164" i="4"/>
  <c r="U164" i="4"/>
  <c r="V164" i="4"/>
  <c r="T165" i="4"/>
  <c r="U165" i="4"/>
  <c r="V165" i="4"/>
  <c r="T166" i="4"/>
  <c r="U166" i="4"/>
  <c r="V166" i="4"/>
  <c r="T167" i="4"/>
  <c r="U167" i="4"/>
  <c r="V167" i="4"/>
  <c r="T168" i="4"/>
  <c r="U168" i="4"/>
  <c r="V168" i="4"/>
  <c r="T169" i="4"/>
  <c r="U169" i="4"/>
  <c r="V169" i="4"/>
  <c r="T170" i="4"/>
  <c r="U170" i="4"/>
  <c r="V170" i="4"/>
  <c r="T171" i="4"/>
  <c r="U171" i="4"/>
  <c r="V171" i="4"/>
  <c r="T172" i="4"/>
  <c r="U172" i="4"/>
  <c r="V172" i="4"/>
  <c r="T173" i="4"/>
  <c r="U173" i="4"/>
  <c r="V173" i="4"/>
  <c r="T174" i="4"/>
  <c r="U174" i="4"/>
  <c r="V174" i="4"/>
  <c r="T175" i="4"/>
  <c r="U175" i="4"/>
  <c r="V175" i="4"/>
  <c r="T176" i="4"/>
  <c r="U176" i="4"/>
  <c r="V176" i="4"/>
  <c r="T177" i="4"/>
  <c r="U177" i="4"/>
  <c r="V177" i="4"/>
  <c r="T178" i="4"/>
  <c r="U178" i="4"/>
  <c r="V178" i="4"/>
  <c r="T179" i="4"/>
  <c r="U179" i="4"/>
  <c r="V179" i="4"/>
  <c r="T180" i="4"/>
  <c r="U180" i="4"/>
  <c r="V180" i="4"/>
  <c r="T181" i="4"/>
  <c r="U181" i="4"/>
  <c r="V181" i="4"/>
  <c r="T182" i="4"/>
  <c r="U182" i="4"/>
  <c r="V182" i="4"/>
  <c r="T183" i="4"/>
  <c r="U183" i="4"/>
  <c r="V183" i="4"/>
  <c r="T184" i="4"/>
  <c r="U184" i="4"/>
  <c r="V184" i="4"/>
  <c r="T185" i="4"/>
  <c r="U185" i="4"/>
  <c r="V185" i="4"/>
  <c r="T186" i="4"/>
  <c r="U186" i="4"/>
  <c r="V186" i="4"/>
  <c r="T187" i="4"/>
  <c r="U187" i="4"/>
  <c r="V187" i="4"/>
  <c r="T188" i="4"/>
  <c r="U188" i="4"/>
  <c r="V188" i="4"/>
  <c r="T189" i="4"/>
  <c r="U189" i="4"/>
  <c r="V189" i="4"/>
  <c r="T190" i="4"/>
  <c r="U190" i="4"/>
  <c r="V190" i="4"/>
  <c r="T191" i="4"/>
  <c r="U191" i="4"/>
  <c r="V191" i="4"/>
  <c r="T192" i="4"/>
  <c r="U192" i="4"/>
  <c r="V192" i="4"/>
  <c r="T193" i="4"/>
  <c r="U193" i="4"/>
  <c r="V193" i="4"/>
  <c r="U3" i="4"/>
  <c r="V3" i="4"/>
  <c r="T3" i="4"/>
  <c r="AA4" i="3"/>
  <c r="AB4" i="3" s="1"/>
  <c r="AA5" i="3"/>
  <c r="AB5" i="3" s="1"/>
  <c r="AA6" i="3"/>
  <c r="AB6" i="3" s="1"/>
  <c r="AA7" i="3"/>
  <c r="AB7" i="3" s="1"/>
  <c r="AA8" i="3"/>
  <c r="AB8" i="3" s="1"/>
  <c r="AA9" i="3"/>
  <c r="AB9" i="3" s="1"/>
  <c r="AA10" i="3"/>
  <c r="AB10" i="3" s="1"/>
  <c r="AA11" i="3"/>
  <c r="AB11" i="3" s="1"/>
  <c r="AA12" i="3"/>
  <c r="AB12" i="3" s="1"/>
  <c r="AA13" i="3"/>
  <c r="AB13" i="3" s="1"/>
  <c r="AA14" i="3"/>
  <c r="AB14" i="3" s="1"/>
  <c r="AA15" i="3"/>
  <c r="AB15" i="3" s="1"/>
  <c r="AA16" i="3"/>
  <c r="AB16" i="3" s="1"/>
  <c r="AA17" i="3"/>
  <c r="AB17" i="3" s="1"/>
  <c r="AA18" i="3"/>
  <c r="AB18" i="3" s="1"/>
  <c r="AA19" i="3"/>
  <c r="AB19" i="3" s="1"/>
  <c r="AA20" i="3"/>
  <c r="AB20" i="3" s="1"/>
  <c r="AA21" i="3"/>
  <c r="AB21" i="3" s="1"/>
  <c r="AA22" i="3"/>
  <c r="AB22" i="3" s="1"/>
  <c r="AA23" i="3"/>
  <c r="AB23" i="3" s="1"/>
  <c r="AA24" i="3"/>
  <c r="AB24" i="3" s="1"/>
  <c r="AA25" i="3"/>
  <c r="AB25" i="3" s="1"/>
  <c r="AA26" i="3"/>
  <c r="AB26" i="3" s="1"/>
  <c r="AA27" i="3"/>
  <c r="AB27" i="3" s="1"/>
  <c r="AA28" i="3"/>
  <c r="AB28" i="3" s="1"/>
  <c r="AA29" i="3"/>
  <c r="AB29" i="3" s="1"/>
  <c r="AA30" i="3"/>
  <c r="AB30" i="3" s="1"/>
  <c r="AA31" i="3"/>
  <c r="AB31" i="3" s="1"/>
  <c r="AA32" i="3"/>
  <c r="AB32" i="3" s="1"/>
  <c r="AA33" i="3"/>
  <c r="AB33" i="3" s="1"/>
  <c r="AA34" i="3"/>
  <c r="AB34" i="3" s="1"/>
  <c r="AA35" i="3"/>
  <c r="AB35" i="3" s="1"/>
  <c r="AA36" i="3"/>
  <c r="AB36" i="3" s="1"/>
  <c r="AA37" i="3"/>
  <c r="AB37" i="3" s="1"/>
  <c r="AA38" i="3"/>
  <c r="AB38" i="3" s="1"/>
  <c r="AA39" i="3"/>
  <c r="AB39" i="3" s="1"/>
  <c r="AA40" i="3"/>
  <c r="AB40" i="3" s="1"/>
  <c r="AA41" i="3"/>
  <c r="AB41" i="3" s="1"/>
  <c r="AA42" i="3"/>
  <c r="AB42" i="3" s="1"/>
  <c r="AA43" i="3"/>
  <c r="AB43" i="3" s="1"/>
  <c r="AA44" i="3"/>
  <c r="AB44" i="3" s="1"/>
  <c r="AA45" i="3"/>
  <c r="AB45" i="3" s="1"/>
  <c r="AA46" i="3"/>
  <c r="AB46" i="3" s="1"/>
  <c r="AA47" i="3"/>
  <c r="AB47" i="3" s="1"/>
  <c r="AA48" i="3"/>
  <c r="AB48" i="3" s="1"/>
  <c r="AA49" i="3"/>
  <c r="AB49" i="3" s="1"/>
  <c r="AA50" i="3"/>
  <c r="AB50" i="3" s="1"/>
  <c r="AA51" i="3"/>
  <c r="AB51" i="3" s="1"/>
  <c r="AA52" i="3"/>
  <c r="AB52" i="3" s="1"/>
  <c r="AA53" i="3"/>
  <c r="AB53" i="3" s="1"/>
  <c r="AA54" i="3"/>
  <c r="AB54" i="3" s="1"/>
  <c r="AA55" i="3"/>
  <c r="AB55" i="3" s="1"/>
  <c r="AA56" i="3"/>
  <c r="AB56" i="3" s="1"/>
  <c r="AA57" i="3"/>
  <c r="AB57" i="3" s="1"/>
  <c r="AA58" i="3"/>
  <c r="AB58" i="3" s="1"/>
  <c r="AA59" i="3"/>
  <c r="AB59" i="3" s="1"/>
  <c r="AA60" i="3"/>
  <c r="AB60" i="3" s="1"/>
  <c r="AA61" i="3"/>
  <c r="AB61" i="3" s="1"/>
  <c r="AA62" i="3"/>
  <c r="AB62" i="3" s="1"/>
  <c r="AA63" i="3"/>
  <c r="AB63" i="3" s="1"/>
  <c r="AA64" i="3"/>
  <c r="AB64" i="3" s="1"/>
  <c r="AA65" i="3"/>
  <c r="AB65" i="3" s="1"/>
  <c r="AA66" i="3"/>
  <c r="AB66" i="3" s="1"/>
  <c r="AA67" i="3"/>
  <c r="AB67" i="3" s="1"/>
  <c r="AA68" i="3"/>
  <c r="AB68" i="3" s="1"/>
  <c r="AA69" i="3"/>
  <c r="AB69" i="3" s="1"/>
  <c r="AA70" i="3"/>
  <c r="AB70" i="3" s="1"/>
  <c r="AA71" i="3"/>
  <c r="AB71" i="3" s="1"/>
  <c r="AA72" i="3"/>
  <c r="AB72" i="3" s="1"/>
  <c r="AA73" i="3"/>
  <c r="AB73" i="3" s="1"/>
  <c r="AA74" i="3"/>
  <c r="AB74" i="3" s="1"/>
  <c r="AA75" i="3"/>
  <c r="AB75" i="3" s="1"/>
  <c r="AA76" i="3"/>
  <c r="AB76" i="3" s="1"/>
  <c r="AA77" i="3"/>
  <c r="AB77" i="3" s="1"/>
  <c r="AA78" i="3"/>
  <c r="AB78" i="3" s="1"/>
  <c r="AA79" i="3"/>
  <c r="AB79" i="3" s="1"/>
  <c r="AA80" i="3"/>
  <c r="AB80" i="3" s="1"/>
  <c r="AA81" i="3"/>
  <c r="AB81" i="3" s="1"/>
  <c r="AA82" i="3"/>
  <c r="AB82" i="3" s="1"/>
  <c r="AA83" i="3"/>
  <c r="AB83" i="3" s="1"/>
  <c r="AA84" i="3"/>
  <c r="AB84" i="3" s="1"/>
  <c r="AA85" i="3"/>
  <c r="AB85" i="3" s="1"/>
  <c r="AA86" i="3"/>
  <c r="AB86" i="3" s="1"/>
  <c r="AA87" i="3"/>
  <c r="AB87" i="3" s="1"/>
  <c r="AA88" i="3"/>
  <c r="AB88" i="3" s="1"/>
  <c r="AA89" i="3"/>
  <c r="AB89" i="3" s="1"/>
  <c r="AA90" i="3"/>
  <c r="AB90" i="3" s="1"/>
  <c r="AA91" i="3"/>
  <c r="AB91" i="3" s="1"/>
  <c r="AA92" i="3"/>
  <c r="AB92" i="3" s="1"/>
  <c r="AA93" i="3"/>
  <c r="AB93" i="3" s="1"/>
  <c r="AA94" i="3"/>
  <c r="AB94" i="3" s="1"/>
  <c r="AA95" i="3"/>
  <c r="AB95" i="3" s="1"/>
  <c r="AA96" i="3"/>
  <c r="AB96" i="3" s="1"/>
  <c r="AA97" i="3"/>
  <c r="AB97" i="3" s="1"/>
  <c r="AA98" i="3"/>
  <c r="AB98" i="3" s="1"/>
  <c r="AA99" i="3"/>
  <c r="AB99" i="3" s="1"/>
  <c r="AA100" i="3"/>
  <c r="AB100" i="3" s="1"/>
  <c r="AA101" i="3"/>
  <c r="AB101" i="3" s="1"/>
  <c r="AA102" i="3"/>
  <c r="AB102" i="3" s="1"/>
  <c r="AA103" i="3"/>
  <c r="AB103" i="3" s="1"/>
  <c r="AA104" i="3"/>
  <c r="AB104" i="3" s="1"/>
  <c r="AA105" i="3"/>
  <c r="AB105" i="3" s="1"/>
  <c r="AA106" i="3"/>
  <c r="AB106" i="3" s="1"/>
  <c r="AA107" i="3"/>
  <c r="AB107" i="3" s="1"/>
  <c r="AA108" i="3"/>
  <c r="AB108" i="3" s="1"/>
  <c r="AA109" i="3"/>
  <c r="AB109" i="3" s="1"/>
  <c r="AA110" i="3"/>
  <c r="AB110" i="3" s="1"/>
  <c r="AA111" i="3"/>
  <c r="AB111" i="3" s="1"/>
  <c r="AA112" i="3"/>
  <c r="AB112" i="3" s="1"/>
  <c r="AA113" i="3"/>
  <c r="AB113" i="3" s="1"/>
  <c r="AA114" i="3"/>
  <c r="AB114" i="3" s="1"/>
  <c r="AA115" i="3"/>
  <c r="AB115" i="3" s="1"/>
  <c r="AA116" i="3"/>
  <c r="AB116" i="3" s="1"/>
  <c r="AA117" i="3"/>
  <c r="AB117" i="3" s="1"/>
  <c r="AA118" i="3"/>
  <c r="AB118" i="3" s="1"/>
  <c r="AA119" i="3"/>
  <c r="AB119" i="3" s="1"/>
  <c r="AA120" i="3"/>
  <c r="AB120" i="3" s="1"/>
  <c r="AA121" i="3"/>
  <c r="AB121" i="3" s="1"/>
  <c r="AA122" i="3"/>
  <c r="AB122" i="3" s="1"/>
  <c r="AA123" i="3"/>
  <c r="AB123" i="3" s="1"/>
  <c r="AA124" i="3"/>
  <c r="AB124" i="3" s="1"/>
  <c r="AA125" i="3"/>
  <c r="AB125" i="3" s="1"/>
  <c r="AA126" i="3"/>
  <c r="AB126" i="3" s="1"/>
  <c r="AA127" i="3"/>
  <c r="AB127" i="3" s="1"/>
  <c r="AA128" i="3"/>
  <c r="AB128" i="3" s="1"/>
  <c r="AA129" i="3"/>
  <c r="AB129" i="3" s="1"/>
  <c r="AA130" i="3"/>
  <c r="AB130" i="3" s="1"/>
  <c r="AA131" i="3"/>
  <c r="AB131" i="3" s="1"/>
  <c r="AA132" i="3"/>
  <c r="AB132" i="3" s="1"/>
  <c r="AA133" i="3"/>
  <c r="AB133" i="3" s="1"/>
  <c r="AA134" i="3"/>
  <c r="AB134" i="3" s="1"/>
  <c r="AA135" i="3"/>
  <c r="AB135" i="3" s="1"/>
  <c r="AA136" i="3"/>
  <c r="AB136" i="3" s="1"/>
  <c r="AA137" i="3"/>
  <c r="AB137" i="3" s="1"/>
  <c r="AA138" i="3"/>
  <c r="AB138" i="3" s="1"/>
  <c r="AA139" i="3"/>
  <c r="AB139" i="3" s="1"/>
  <c r="AA140" i="3"/>
  <c r="AB140" i="3" s="1"/>
  <c r="AA141" i="3"/>
  <c r="AB141" i="3" s="1"/>
  <c r="AA142" i="3"/>
  <c r="AB142" i="3" s="1"/>
  <c r="AA143" i="3"/>
  <c r="AB143" i="3" s="1"/>
  <c r="AA144" i="3"/>
  <c r="AB144" i="3" s="1"/>
  <c r="AA145" i="3"/>
  <c r="AB145" i="3" s="1"/>
  <c r="AA146" i="3"/>
  <c r="AB146" i="3" s="1"/>
  <c r="AA147" i="3"/>
  <c r="AB147" i="3" s="1"/>
  <c r="AA148" i="3"/>
  <c r="AB148" i="3" s="1"/>
  <c r="AA149" i="3"/>
  <c r="AB149" i="3" s="1"/>
  <c r="AA150" i="3"/>
  <c r="AB150" i="3" s="1"/>
  <c r="AA151" i="3"/>
  <c r="AB151" i="3" s="1"/>
  <c r="AA152" i="3"/>
  <c r="AB152" i="3" s="1"/>
  <c r="AA153" i="3"/>
  <c r="AB153" i="3" s="1"/>
  <c r="AA154" i="3"/>
  <c r="AB154" i="3" s="1"/>
  <c r="AA155" i="3"/>
  <c r="AB155" i="3" s="1"/>
  <c r="AA156" i="3"/>
  <c r="AB156" i="3" s="1"/>
  <c r="AA157" i="3"/>
  <c r="AB157" i="3" s="1"/>
  <c r="AA158" i="3"/>
  <c r="AB158" i="3" s="1"/>
  <c r="AA159" i="3"/>
  <c r="AB159" i="3" s="1"/>
  <c r="AA160" i="3"/>
  <c r="AB160" i="3" s="1"/>
  <c r="AA161" i="3"/>
  <c r="AB161" i="3" s="1"/>
  <c r="AA162" i="3"/>
  <c r="AB162" i="3" s="1"/>
  <c r="AA163" i="3"/>
  <c r="AB163" i="3" s="1"/>
  <c r="AA164" i="3"/>
  <c r="AB164" i="3" s="1"/>
  <c r="AA165" i="3"/>
  <c r="AB165" i="3" s="1"/>
  <c r="AA166" i="3"/>
  <c r="AB166" i="3" s="1"/>
  <c r="AA167" i="3"/>
  <c r="AB167" i="3" s="1"/>
  <c r="AA168" i="3"/>
  <c r="AB168" i="3" s="1"/>
  <c r="AA169" i="3"/>
  <c r="AB169" i="3" s="1"/>
  <c r="AA170" i="3"/>
  <c r="AB170" i="3" s="1"/>
  <c r="AA171" i="3"/>
  <c r="AB171" i="3" s="1"/>
  <c r="AA172" i="3"/>
  <c r="AB172" i="3" s="1"/>
  <c r="AA173" i="3"/>
  <c r="AB173" i="3" s="1"/>
  <c r="AA174" i="3"/>
  <c r="AB174" i="3" s="1"/>
  <c r="AA175" i="3"/>
  <c r="AB175" i="3" s="1"/>
  <c r="AA176" i="3"/>
  <c r="AB176" i="3" s="1"/>
  <c r="AA177" i="3"/>
  <c r="AB177" i="3" s="1"/>
  <c r="AA178" i="3"/>
  <c r="AB178" i="3" s="1"/>
  <c r="AA179" i="3"/>
  <c r="AB179" i="3" s="1"/>
  <c r="AA180" i="3"/>
  <c r="AB180" i="3" s="1"/>
  <c r="AA181" i="3"/>
  <c r="AB181" i="3" s="1"/>
  <c r="AA182" i="3"/>
  <c r="AB182" i="3" s="1"/>
  <c r="AA183" i="3"/>
  <c r="AB183" i="3" s="1"/>
  <c r="AA184" i="3"/>
  <c r="AB184" i="3" s="1"/>
  <c r="AA185" i="3"/>
  <c r="AB185" i="3" s="1"/>
  <c r="AA186" i="3"/>
  <c r="AB186" i="3" s="1"/>
  <c r="AA187" i="3"/>
  <c r="AB187" i="3" s="1"/>
  <c r="AA188" i="3"/>
  <c r="AB188" i="3" s="1"/>
  <c r="AA189" i="3"/>
  <c r="AB189" i="3" s="1"/>
  <c r="AA190" i="3"/>
  <c r="AB190" i="3" s="1"/>
  <c r="AA191" i="3"/>
  <c r="AB191" i="3" s="1"/>
  <c r="AA192" i="3"/>
  <c r="AB192" i="3" s="1"/>
  <c r="AA193" i="3"/>
  <c r="AB193" i="3" s="1"/>
  <c r="AA3" i="3"/>
  <c r="AB3" i="3" s="1"/>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3" i="3"/>
  <c r="X193" i="4" l="1"/>
  <c r="X185" i="4"/>
  <c r="X177" i="4"/>
  <c r="X169" i="4"/>
  <c r="X161" i="4"/>
  <c r="X153" i="4"/>
  <c r="X145" i="4"/>
  <c r="X137" i="4"/>
  <c r="X129" i="4"/>
  <c r="X121" i="4"/>
  <c r="X113" i="4"/>
  <c r="X105" i="4"/>
  <c r="X97" i="4"/>
  <c r="X89" i="4"/>
  <c r="X81" i="4"/>
  <c r="X73" i="4"/>
  <c r="X65" i="4"/>
  <c r="X57" i="4"/>
  <c r="X49" i="4"/>
  <c r="X41" i="4"/>
  <c r="X33" i="4"/>
  <c r="X25" i="4"/>
  <c r="X17" i="4"/>
  <c r="X9" i="4"/>
  <c r="X182" i="4"/>
  <c r="X166" i="4"/>
  <c r="X134" i="4"/>
  <c r="X118" i="4"/>
  <c r="X102" i="4"/>
  <c r="X70" i="4"/>
  <c r="X54" i="4"/>
  <c r="X14" i="4"/>
  <c r="X187" i="4"/>
  <c r="X179" i="4"/>
  <c r="X171" i="4"/>
  <c r="X163" i="4"/>
  <c r="X155" i="4"/>
  <c r="X147" i="4"/>
  <c r="X139" i="4"/>
  <c r="X131" i="4"/>
  <c r="X123" i="4"/>
  <c r="X115" i="4"/>
  <c r="X107" i="4"/>
  <c r="X99" i="4"/>
  <c r="X91" i="4"/>
  <c r="X83" i="4"/>
  <c r="X75" i="4"/>
  <c r="X67" i="4"/>
  <c r="X59" i="4"/>
  <c r="X51" i="4"/>
  <c r="X43" i="4"/>
  <c r="X35" i="4"/>
  <c r="X27" i="4"/>
  <c r="X19" i="4"/>
  <c r="X11" i="4"/>
  <c r="X190" i="4"/>
  <c r="X174" i="4"/>
  <c r="X158" i="4"/>
  <c r="X142" i="4"/>
  <c r="X110" i="4"/>
  <c r="X38" i="4"/>
  <c r="X22" i="4"/>
  <c r="X3" i="4"/>
  <c r="X192" i="4"/>
  <c r="X184" i="4"/>
  <c r="X176" i="4"/>
  <c r="X168" i="4"/>
  <c r="X160" i="4"/>
  <c r="X152" i="4"/>
  <c r="X144" i="4"/>
  <c r="X136" i="4"/>
  <c r="X128" i="4"/>
  <c r="X120" i="4"/>
  <c r="X112" i="4"/>
  <c r="X104" i="4"/>
  <c r="X96" i="4"/>
  <c r="X88" i="4"/>
  <c r="X80" i="4"/>
  <c r="X72" i="4"/>
  <c r="X64" i="4"/>
  <c r="X56" i="4"/>
  <c r="X48" i="4"/>
  <c r="X40" i="4"/>
  <c r="X32" i="4"/>
  <c r="X24" i="4"/>
  <c r="X16" i="4"/>
  <c r="X8" i="4"/>
  <c r="X94" i="4"/>
  <c r="X30" i="4"/>
  <c r="X189" i="4"/>
  <c r="X181" i="4"/>
  <c r="X173" i="4"/>
  <c r="X165" i="4"/>
  <c r="X157" i="4"/>
  <c r="X149" i="4"/>
  <c r="X141" i="4"/>
  <c r="X133" i="4"/>
  <c r="X125" i="4"/>
  <c r="X117" i="4"/>
  <c r="X109" i="4"/>
  <c r="X101" i="4"/>
  <c r="X93" i="4"/>
  <c r="X85" i="4"/>
  <c r="X77" i="4"/>
  <c r="X69" i="4"/>
  <c r="X61" i="4"/>
  <c r="X53" i="4"/>
  <c r="X45" i="4"/>
  <c r="X37" i="4"/>
  <c r="X29" i="4"/>
  <c r="X21" i="4"/>
  <c r="X13" i="4"/>
  <c r="X5" i="4"/>
  <c r="X126" i="4"/>
  <c r="X78" i="4"/>
  <c r="X186" i="4"/>
  <c r="X178" i="4"/>
  <c r="X170" i="4"/>
  <c r="X162" i="4"/>
  <c r="X154" i="4"/>
  <c r="X146" i="4"/>
  <c r="X138" i="4"/>
  <c r="X130" i="4"/>
  <c r="X122" i="4"/>
  <c r="X114" i="4"/>
  <c r="X106" i="4"/>
  <c r="X98" i="4"/>
  <c r="X90" i="4"/>
  <c r="X82" i="4"/>
  <c r="X74" i="4"/>
  <c r="X66" i="4"/>
  <c r="X58" i="4"/>
  <c r="X50" i="4"/>
  <c r="X42" i="4"/>
  <c r="X34" i="4"/>
  <c r="X26" i="4"/>
  <c r="X18" i="4"/>
  <c r="X10" i="4"/>
  <c r="X150" i="4"/>
  <c r="X86" i="4"/>
  <c r="X62" i="4"/>
  <c r="X46" i="4"/>
  <c r="X6" i="4"/>
  <c r="X191" i="4"/>
  <c r="X188" i="4"/>
  <c r="X183" i="4"/>
  <c r="X180" i="4"/>
  <c r="X175" i="4"/>
  <c r="X172" i="4"/>
  <c r="X167" i="4"/>
  <c r="X164" i="4"/>
  <c r="X159" i="4"/>
  <c r="X156" i="4"/>
  <c r="X151" i="4"/>
  <c r="X148" i="4"/>
  <c r="X143" i="4"/>
  <c r="X140" i="4"/>
  <c r="X135" i="4"/>
  <c r="X132" i="4"/>
  <c r="X127" i="4"/>
  <c r="X124" i="4"/>
  <c r="X119" i="4"/>
  <c r="X116" i="4"/>
  <c r="X111" i="4"/>
  <c r="X108" i="4"/>
  <c r="X103" i="4"/>
  <c r="X100" i="4"/>
  <c r="X95" i="4"/>
  <c r="X92" i="4"/>
  <c r="X87" i="4"/>
  <c r="X84" i="4"/>
  <c r="X79" i="4"/>
  <c r="X76" i="4"/>
  <c r="X71" i="4"/>
  <c r="X68" i="4"/>
  <c r="X63" i="4"/>
  <c r="X60" i="4"/>
  <c r="X55" i="4"/>
  <c r="X52" i="4"/>
  <c r="X47" i="4"/>
  <c r="X44" i="4"/>
  <c r="X39" i="4"/>
  <c r="X36" i="4"/>
  <c r="X31" i="4"/>
  <c r="X28" i="4"/>
  <c r="X23" i="4"/>
  <c r="X20" i="4"/>
  <c r="X15" i="4"/>
  <c r="X12" i="4"/>
  <c r="X7" i="4"/>
  <c r="X4" i="4"/>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3" i="3"/>
  <c r="DT4" i="75" l="1"/>
  <c r="DT5" i="75"/>
  <c r="DT6" i="75"/>
  <c r="DT7" i="75"/>
  <c r="DT8" i="75"/>
  <c r="DT9" i="75"/>
  <c r="DT10" i="75"/>
  <c r="DT11" i="75"/>
  <c r="DT12" i="75"/>
  <c r="DT13" i="75"/>
  <c r="DT14" i="75"/>
  <c r="DT15" i="75"/>
  <c r="DT16" i="75"/>
  <c r="DT17" i="75"/>
  <c r="DT18" i="75"/>
  <c r="DT19" i="75"/>
  <c r="DT20" i="75"/>
  <c r="DT21" i="75"/>
  <c r="DT22" i="75"/>
  <c r="DT23" i="75"/>
  <c r="DT24" i="75"/>
  <c r="DT25" i="75"/>
  <c r="DT26" i="75"/>
  <c r="DT27" i="75"/>
  <c r="DT28" i="75"/>
  <c r="DT29" i="75"/>
  <c r="DT30" i="75"/>
  <c r="DT31" i="75"/>
  <c r="DT32" i="75"/>
  <c r="DT33" i="75"/>
  <c r="DT34" i="75"/>
  <c r="DT35" i="75"/>
  <c r="DT36" i="75"/>
  <c r="DT37" i="75"/>
  <c r="DT38" i="75"/>
  <c r="DT39" i="75"/>
  <c r="DT40" i="75"/>
  <c r="DT41" i="75"/>
  <c r="DT42" i="75"/>
  <c r="DT43" i="75"/>
  <c r="DT44" i="75"/>
  <c r="DT45" i="75"/>
  <c r="DT46" i="75"/>
  <c r="DT47" i="75"/>
  <c r="DT48" i="75"/>
  <c r="DT49" i="75"/>
  <c r="DT50" i="75"/>
  <c r="DT51" i="75"/>
  <c r="DT52" i="75"/>
  <c r="DT53" i="75"/>
  <c r="DT54" i="75"/>
  <c r="DT55" i="75"/>
  <c r="DT56" i="75"/>
  <c r="DT57" i="75"/>
  <c r="DT58" i="75"/>
  <c r="DT59" i="75"/>
  <c r="DT60" i="75"/>
  <c r="DT61" i="75"/>
  <c r="DT62" i="75"/>
  <c r="DT63" i="75"/>
  <c r="DT64" i="75"/>
  <c r="DT65" i="75"/>
  <c r="DT66" i="75"/>
  <c r="DT67" i="75"/>
  <c r="DT68" i="75"/>
  <c r="DT69" i="75"/>
  <c r="DT70" i="75"/>
  <c r="DT71" i="75"/>
  <c r="DT72" i="75"/>
  <c r="DT73" i="75"/>
  <c r="DT74" i="75"/>
  <c r="DT75" i="75"/>
  <c r="DT76" i="75"/>
  <c r="DT77" i="75"/>
  <c r="DT78" i="75"/>
  <c r="DT79" i="75"/>
  <c r="DT80" i="75"/>
  <c r="DT81" i="75"/>
  <c r="DT82" i="75"/>
  <c r="DT83" i="75"/>
  <c r="DT84" i="75"/>
  <c r="DT85" i="75"/>
  <c r="DT86" i="75"/>
  <c r="DT87" i="75"/>
  <c r="DT88" i="75"/>
  <c r="DT89" i="75"/>
  <c r="DT90" i="75"/>
  <c r="DT91" i="75"/>
  <c r="DT92" i="75"/>
  <c r="DT93" i="75"/>
  <c r="DT94" i="75"/>
  <c r="DT95" i="75"/>
  <c r="DT96" i="75"/>
  <c r="DT97" i="75"/>
  <c r="DT98" i="75"/>
  <c r="DT99" i="75"/>
  <c r="DT100" i="75"/>
  <c r="DT101" i="75"/>
  <c r="DT102" i="75"/>
  <c r="DT103" i="75"/>
  <c r="DT104" i="75"/>
  <c r="DT105" i="75"/>
  <c r="DT106" i="75"/>
  <c r="DT107" i="75"/>
  <c r="DT108" i="75"/>
  <c r="DT109" i="75"/>
  <c r="DT110" i="75"/>
  <c r="DT111" i="75"/>
  <c r="DT112" i="75"/>
  <c r="DT113" i="75"/>
  <c r="DT114" i="75"/>
  <c r="DT115" i="75"/>
  <c r="DT116" i="75"/>
  <c r="DT117" i="75"/>
  <c r="DT118" i="75"/>
  <c r="DT119" i="75"/>
  <c r="DT120" i="75"/>
  <c r="DT121" i="75"/>
  <c r="DT122" i="75"/>
  <c r="DT123" i="75"/>
  <c r="DT124" i="75"/>
  <c r="DT125" i="75"/>
  <c r="DT126" i="75"/>
  <c r="DT127" i="75"/>
  <c r="DT128" i="75"/>
  <c r="DT129" i="75"/>
  <c r="DT130" i="75"/>
  <c r="DT131" i="75"/>
  <c r="DT132" i="75"/>
  <c r="DT133" i="75"/>
  <c r="DT134" i="75"/>
  <c r="DT135" i="75"/>
  <c r="DT136" i="75"/>
  <c r="DT137" i="75"/>
  <c r="DT138" i="75"/>
  <c r="DT139" i="75"/>
  <c r="DT140" i="75"/>
  <c r="DT141" i="75"/>
  <c r="DT142" i="75"/>
  <c r="DT143" i="75"/>
  <c r="DT144" i="75"/>
  <c r="DT145" i="75"/>
  <c r="DT146" i="75"/>
  <c r="DT147" i="75"/>
  <c r="DT148" i="75"/>
  <c r="DT149" i="75"/>
  <c r="DT150" i="75"/>
  <c r="DT151" i="75"/>
  <c r="DT152" i="75"/>
  <c r="DT153" i="75"/>
  <c r="DT154" i="75"/>
  <c r="DT155" i="75"/>
  <c r="DT156" i="75"/>
  <c r="DT157" i="75"/>
  <c r="DT158" i="75"/>
  <c r="DT159" i="75"/>
  <c r="DT160" i="75"/>
  <c r="DT161" i="75"/>
  <c r="DT162" i="75"/>
  <c r="DT163" i="75"/>
  <c r="DT164" i="75"/>
  <c r="DT165" i="75"/>
  <c r="DT166" i="75"/>
  <c r="DT167" i="75"/>
  <c r="DT168" i="75"/>
  <c r="DT169" i="75"/>
  <c r="DT170" i="75"/>
  <c r="DT171" i="75"/>
  <c r="DT172" i="75"/>
  <c r="DT173" i="75"/>
  <c r="DT174" i="75"/>
  <c r="DT175" i="75"/>
  <c r="DT176" i="75"/>
  <c r="DT177" i="75"/>
  <c r="DT178" i="75"/>
  <c r="DT179" i="75"/>
  <c r="DT180" i="75"/>
  <c r="DT181" i="75"/>
  <c r="DT182" i="75"/>
  <c r="DT183" i="75"/>
  <c r="DT184" i="75"/>
  <c r="DT185" i="75"/>
  <c r="DT186" i="75"/>
  <c r="DT187" i="75"/>
  <c r="DT188" i="75"/>
  <c r="DT189" i="75"/>
  <c r="DT190" i="75"/>
  <c r="DT191" i="75"/>
  <c r="DT192" i="75"/>
  <c r="DT193" i="75"/>
  <c r="DT3" i="75"/>
  <c r="CK4" i="75"/>
  <c r="CK5" i="75"/>
  <c r="CK6" i="75"/>
  <c r="CK7" i="75"/>
  <c r="CK8" i="75"/>
  <c r="CK9" i="75"/>
  <c r="CK10" i="75"/>
  <c r="CK11" i="75"/>
  <c r="CK12" i="75"/>
  <c r="CK13" i="75"/>
  <c r="CK14" i="75"/>
  <c r="CK15" i="75"/>
  <c r="CK16" i="75"/>
  <c r="CK17" i="75"/>
  <c r="CK18" i="75"/>
  <c r="CK19" i="75"/>
  <c r="CK20" i="75"/>
  <c r="CK21" i="75"/>
  <c r="CK22" i="75"/>
  <c r="CK23" i="75"/>
  <c r="CK24" i="75"/>
  <c r="CK25" i="75"/>
  <c r="CK26" i="75"/>
  <c r="CK27" i="75"/>
  <c r="CK28" i="75"/>
  <c r="CK29" i="75"/>
  <c r="CK30" i="75"/>
  <c r="CK31" i="75"/>
  <c r="CK32" i="75"/>
  <c r="CK33" i="75"/>
  <c r="CK34" i="75"/>
  <c r="CK35" i="75"/>
  <c r="CK36" i="75"/>
  <c r="CK37" i="75"/>
  <c r="CK38" i="75"/>
  <c r="CK39" i="75"/>
  <c r="CK40" i="75"/>
  <c r="CK41" i="75"/>
  <c r="CK42" i="75"/>
  <c r="CK43" i="75"/>
  <c r="CK44" i="75"/>
  <c r="CK45" i="75"/>
  <c r="CK46" i="75"/>
  <c r="CK47" i="75"/>
  <c r="CK48" i="75"/>
  <c r="CK49" i="75"/>
  <c r="CK50" i="75"/>
  <c r="CK51" i="75"/>
  <c r="CK52" i="75"/>
  <c r="CK53" i="75"/>
  <c r="CK54" i="75"/>
  <c r="CK55" i="75"/>
  <c r="CK56" i="75"/>
  <c r="CK57" i="75"/>
  <c r="CK58" i="75"/>
  <c r="CK59" i="75"/>
  <c r="CK60" i="75"/>
  <c r="CK61" i="75"/>
  <c r="CK62" i="75"/>
  <c r="CK63" i="75"/>
  <c r="CK64" i="75"/>
  <c r="CK65" i="75"/>
  <c r="CK66" i="75"/>
  <c r="CK67" i="75"/>
  <c r="CK68" i="75"/>
  <c r="CK69" i="75"/>
  <c r="CK70" i="75"/>
  <c r="CK71" i="75"/>
  <c r="CK72" i="75"/>
  <c r="CK73" i="75"/>
  <c r="CK74" i="75"/>
  <c r="CK75" i="75"/>
  <c r="CK76" i="75"/>
  <c r="CK77" i="75"/>
  <c r="CK78" i="75"/>
  <c r="CK79" i="75"/>
  <c r="CK80" i="75"/>
  <c r="CK81" i="75"/>
  <c r="CK82" i="75"/>
  <c r="CK83" i="75"/>
  <c r="CK84" i="75"/>
  <c r="CK85" i="75"/>
  <c r="CK86" i="75"/>
  <c r="CK87" i="75"/>
  <c r="CK88" i="75"/>
  <c r="CK89" i="75"/>
  <c r="CK90" i="75"/>
  <c r="CK91" i="75"/>
  <c r="CK92" i="75"/>
  <c r="CK93" i="75"/>
  <c r="CK94" i="75"/>
  <c r="CK95" i="75"/>
  <c r="CK96" i="75"/>
  <c r="CK97" i="75"/>
  <c r="CK98" i="75"/>
  <c r="CK99" i="75"/>
  <c r="CK100" i="75"/>
  <c r="CK101" i="75"/>
  <c r="CK102" i="75"/>
  <c r="CK103" i="75"/>
  <c r="CK104" i="75"/>
  <c r="CK105" i="75"/>
  <c r="CK106" i="75"/>
  <c r="CK107" i="75"/>
  <c r="CK108" i="75"/>
  <c r="CK109" i="75"/>
  <c r="CK110" i="75"/>
  <c r="CK111" i="75"/>
  <c r="CK112" i="75"/>
  <c r="CK113" i="75"/>
  <c r="CK114" i="75"/>
  <c r="CK115" i="75"/>
  <c r="CK116" i="75"/>
  <c r="CK117" i="75"/>
  <c r="CK118" i="75"/>
  <c r="CK119" i="75"/>
  <c r="CK120" i="75"/>
  <c r="CK121" i="75"/>
  <c r="CK122" i="75"/>
  <c r="CK123" i="75"/>
  <c r="CK124" i="75"/>
  <c r="CK125" i="75"/>
  <c r="CK126" i="75"/>
  <c r="CK127" i="75"/>
  <c r="CK128" i="75"/>
  <c r="CK129" i="75"/>
  <c r="CK130" i="75"/>
  <c r="CK131" i="75"/>
  <c r="CK132" i="75"/>
  <c r="CK133" i="75"/>
  <c r="CK134" i="75"/>
  <c r="CK135" i="75"/>
  <c r="CK136" i="75"/>
  <c r="CK137" i="75"/>
  <c r="CK138" i="75"/>
  <c r="CK139" i="75"/>
  <c r="CK140" i="75"/>
  <c r="CK141" i="75"/>
  <c r="CK142" i="75"/>
  <c r="CK143" i="75"/>
  <c r="CK144" i="75"/>
  <c r="CK145" i="75"/>
  <c r="CK146" i="75"/>
  <c r="CK147" i="75"/>
  <c r="CK148" i="75"/>
  <c r="CK149" i="75"/>
  <c r="CK150" i="75"/>
  <c r="CK151" i="75"/>
  <c r="CK152" i="75"/>
  <c r="CK153" i="75"/>
  <c r="CK154" i="75"/>
  <c r="CK155" i="75"/>
  <c r="CK156" i="75"/>
  <c r="CK157" i="75"/>
  <c r="CK158" i="75"/>
  <c r="CK159" i="75"/>
  <c r="CK160" i="75"/>
  <c r="CK161" i="75"/>
  <c r="CK162" i="75"/>
  <c r="CK163" i="75"/>
  <c r="CK164" i="75"/>
  <c r="CK165" i="75"/>
  <c r="CK166" i="75"/>
  <c r="CK167" i="75"/>
  <c r="CK168" i="75"/>
  <c r="CK169" i="75"/>
  <c r="CK170" i="75"/>
  <c r="CK171" i="75"/>
  <c r="CK172" i="75"/>
  <c r="CK173" i="75"/>
  <c r="CK174" i="75"/>
  <c r="CK175" i="75"/>
  <c r="CK176" i="75"/>
  <c r="CK177" i="75"/>
  <c r="CK178" i="75"/>
  <c r="CK179" i="75"/>
  <c r="CK180" i="75"/>
  <c r="CK181" i="75"/>
  <c r="CK182" i="75"/>
  <c r="CK183" i="75"/>
  <c r="CK184" i="75"/>
  <c r="CK185" i="75"/>
  <c r="CK186" i="75"/>
  <c r="CK187" i="75"/>
  <c r="CK188" i="75"/>
  <c r="CK189" i="75"/>
  <c r="CK190" i="75"/>
  <c r="CK191" i="75"/>
  <c r="CK192" i="75"/>
  <c r="CK193" i="75"/>
  <c r="CK3" i="75"/>
  <c r="DU4" i="75" l="1"/>
  <c r="DU5" i="75"/>
  <c r="DU6" i="75"/>
  <c r="DU7" i="75"/>
  <c r="DU8" i="75"/>
  <c r="DU9" i="75"/>
  <c r="DU10" i="75"/>
  <c r="DU11" i="75"/>
  <c r="DU12" i="75"/>
  <c r="DU13" i="75"/>
  <c r="DU14" i="75"/>
  <c r="DU15" i="75"/>
  <c r="DU16" i="75"/>
  <c r="DU17" i="75"/>
  <c r="DU18" i="75"/>
  <c r="DU19" i="75"/>
  <c r="DU20" i="75"/>
  <c r="DU21" i="75"/>
  <c r="DU22" i="75"/>
  <c r="DU23" i="75"/>
  <c r="DU24" i="75"/>
  <c r="DU25" i="75"/>
  <c r="DU26" i="75"/>
  <c r="DU27" i="75"/>
  <c r="DU28" i="75"/>
  <c r="DU29" i="75"/>
  <c r="DU30" i="75"/>
  <c r="DU31" i="75"/>
  <c r="DU32" i="75"/>
  <c r="DU33" i="75"/>
  <c r="DU34" i="75"/>
  <c r="DU35" i="75"/>
  <c r="DU36" i="75"/>
  <c r="DU37" i="75"/>
  <c r="DU38" i="75"/>
  <c r="DU39" i="75"/>
  <c r="DU40" i="75"/>
  <c r="DU41" i="75"/>
  <c r="DU42" i="75"/>
  <c r="DU43" i="75"/>
  <c r="DU44" i="75"/>
  <c r="DU45" i="75"/>
  <c r="DU46" i="75"/>
  <c r="DU47" i="75"/>
  <c r="DU48" i="75"/>
  <c r="DU49" i="75"/>
  <c r="DU50" i="75"/>
  <c r="DU51" i="75"/>
  <c r="DU52" i="75"/>
  <c r="DU53" i="75"/>
  <c r="DU54" i="75"/>
  <c r="DU55" i="75"/>
  <c r="DU56" i="75"/>
  <c r="DU57" i="75"/>
  <c r="DU58" i="75"/>
  <c r="DU59" i="75"/>
  <c r="DU60" i="75"/>
  <c r="DU61" i="75"/>
  <c r="DU62" i="75"/>
  <c r="DU63" i="75"/>
  <c r="DU64" i="75"/>
  <c r="DU65" i="75"/>
  <c r="DU66" i="75"/>
  <c r="DU67" i="75"/>
  <c r="DU68" i="75"/>
  <c r="DU69" i="75"/>
  <c r="DU70" i="75"/>
  <c r="DU71" i="75"/>
  <c r="DU72" i="75"/>
  <c r="DU73" i="75"/>
  <c r="DU74" i="75"/>
  <c r="DU75" i="75"/>
  <c r="DU76" i="75"/>
  <c r="DU77" i="75"/>
  <c r="DU78" i="75"/>
  <c r="DU79" i="75"/>
  <c r="DU80" i="75"/>
  <c r="DU81" i="75"/>
  <c r="DU82" i="75"/>
  <c r="DU83" i="75"/>
  <c r="DU84" i="75"/>
  <c r="DU85" i="75"/>
  <c r="DU86" i="75"/>
  <c r="DU87" i="75"/>
  <c r="DU88" i="75"/>
  <c r="DU89" i="75"/>
  <c r="DU90" i="75"/>
  <c r="DU91" i="75"/>
  <c r="DU92" i="75"/>
  <c r="DU93" i="75"/>
  <c r="DU94" i="75"/>
  <c r="DU95" i="75"/>
  <c r="DU96" i="75"/>
  <c r="DU97" i="75"/>
  <c r="DU98" i="75"/>
  <c r="DU99" i="75"/>
  <c r="DU100" i="75"/>
  <c r="DU101" i="75"/>
  <c r="DU102" i="75"/>
  <c r="DU103" i="75"/>
  <c r="DU104" i="75"/>
  <c r="DU105" i="75"/>
  <c r="DU106" i="75"/>
  <c r="DU107" i="75"/>
  <c r="DU108" i="75"/>
  <c r="DU109" i="75"/>
  <c r="DU110" i="75"/>
  <c r="DU111" i="75"/>
  <c r="DU112" i="75"/>
  <c r="DU113" i="75"/>
  <c r="DU114" i="75"/>
  <c r="DU115" i="75"/>
  <c r="DU116" i="75"/>
  <c r="DU117" i="75"/>
  <c r="DU118" i="75"/>
  <c r="DU119" i="75"/>
  <c r="DU120" i="75"/>
  <c r="DU121" i="75"/>
  <c r="DU122" i="75"/>
  <c r="DU123" i="75"/>
  <c r="DU124" i="75"/>
  <c r="DU125" i="75"/>
  <c r="DU126" i="75"/>
  <c r="DU127" i="75"/>
  <c r="DU128" i="75"/>
  <c r="DU129" i="75"/>
  <c r="DU130" i="75"/>
  <c r="DU131" i="75"/>
  <c r="DU132" i="75"/>
  <c r="DU133" i="75"/>
  <c r="DU134" i="75"/>
  <c r="DU135" i="75"/>
  <c r="DU136" i="75"/>
  <c r="DU137" i="75"/>
  <c r="DU138" i="75"/>
  <c r="DU139" i="75"/>
  <c r="DU140" i="75"/>
  <c r="DU141" i="75"/>
  <c r="DU142" i="75"/>
  <c r="DU143" i="75"/>
  <c r="DU144" i="75"/>
  <c r="DU145" i="75"/>
  <c r="DU146" i="75"/>
  <c r="DU147" i="75"/>
  <c r="DU148" i="75"/>
  <c r="DU149" i="75"/>
  <c r="DU150" i="75"/>
  <c r="DU151" i="75"/>
  <c r="DU152" i="75"/>
  <c r="DU153" i="75"/>
  <c r="DU154" i="75"/>
  <c r="DU155" i="75"/>
  <c r="DU156" i="75"/>
  <c r="DU157" i="75"/>
  <c r="DU158" i="75"/>
  <c r="DU159" i="75"/>
  <c r="DU160" i="75"/>
  <c r="DU161" i="75"/>
  <c r="DU162" i="75"/>
  <c r="DU163" i="75"/>
  <c r="DU164" i="75"/>
  <c r="DU165" i="75"/>
  <c r="DU166" i="75"/>
  <c r="DU167" i="75"/>
  <c r="DU168" i="75"/>
  <c r="DU169" i="75"/>
  <c r="DU170" i="75"/>
  <c r="DU171" i="75"/>
  <c r="DU172" i="75"/>
  <c r="DU173" i="75"/>
  <c r="DU174" i="75"/>
  <c r="DU175" i="75"/>
  <c r="DU176" i="75"/>
  <c r="DU177" i="75"/>
  <c r="DU178" i="75"/>
  <c r="DU179" i="75"/>
  <c r="DU180" i="75"/>
  <c r="DU181" i="75"/>
  <c r="DU182" i="75"/>
  <c r="DU183" i="75"/>
  <c r="DU184" i="75"/>
  <c r="DU185" i="75"/>
  <c r="DU186" i="75"/>
  <c r="DU187" i="75"/>
  <c r="DU188" i="75"/>
  <c r="DU189" i="75"/>
  <c r="DU190" i="75"/>
  <c r="DU191" i="75"/>
  <c r="DU192" i="75"/>
  <c r="DU193" i="75"/>
  <c r="DU3" i="75"/>
  <c r="DR4" i="75"/>
  <c r="DR5" i="75"/>
  <c r="DR6" i="75"/>
  <c r="DR7" i="75"/>
  <c r="DR8" i="75"/>
  <c r="DR9" i="75"/>
  <c r="DR10" i="75"/>
  <c r="DR11" i="75"/>
  <c r="DR12" i="75"/>
  <c r="DR13" i="75"/>
  <c r="DR14" i="75"/>
  <c r="DR15" i="75"/>
  <c r="DR16" i="75"/>
  <c r="DR17" i="75"/>
  <c r="DR18" i="75"/>
  <c r="DR19" i="75"/>
  <c r="DR20" i="75"/>
  <c r="DR21" i="75"/>
  <c r="DR22" i="75"/>
  <c r="DR23" i="75"/>
  <c r="DR24" i="75"/>
  <c r="DR25" i="75"/>
  <c r="DR26" i="75"/>
  <c r="DR27" i="75"/>
  <c r="DR28" i="75"/>
  <c r="DR29" i="75"/>
  <c r="DR30" i="75"/>
  <c r="DR31" i="75"/>
  <c r="DR32" i="75"/>
  <c r="DR33" i="75"/>
  <c r="DR34" i="75"/>
  <c r="DR35" i="75"/>
  <c r="DR36" i="75"/>
  <c r="DR37" i="75"/>
  <c r="DR38" i="75"/>
  <c r="DR39" i="75"/>
  <c r="DR40" i="75"/>
  <c r="DR41" i="75"/>
  <c r="DR42" i="75"/>
  <c r="DR43" i="75"/>
  <c r="DR44" i="75"/>
  <c r="DR45" i="75"/>
  <c r="DR46" i="75"/>
  <c r="DR47" i="75"/>
  <c r="DR48" i="75"/>
  <c r="DR49" i="75"/>
  <c r="DR50" i="75"/>
  <c r="DR51" i="75"/>
  <c r="DR52" i="75"/>
  <c r="DR53" i="75"/>
  <c r="DR54" i="75"/>
  <c r="DR55" i="75"/>
  <c r="DR56" i="75"/>
  <c r="DR57" i="75"/>
  <c r="DR58" i="75"/>
  <c r="DR59" i="75"/>
  <c r="DR60" i="75"/>
  <c r="DR61" i="75"/>
  <c r="DR62" i="75"/>
  <c r="DR63" i="75"/>
  <c r="DR64" i="75"/>
  <c r="DR65" i="75"/>
  <c r="DR66" i="75"/>
  <c r="DR67" i="75"/>
  <c r="DR68" i="75"/>
  <c r="DR69" i="75"/>
  <c r="DR70" i="75"/>
  <c r="DR71" i="75"/>
  <c r="DR72" i="75"/>
  <c r="DR73" i="75"/>
  <c r="DR74" i="75"/>
  <c r="DR75" i="75"/>
  <c r="DR76" i="75"/>
  <c r="DR77" i="75"/>
  <c r="DR78" i="75"/>
  <c r="DR79" i="75"/>
  <c r="DR80" i="75"/>
  <c r="DR81" i="75"/>
  <c r="DR82" i="75"/>
  <c r="DR83" i="75"/>
  <c r="DR84" i="75"/>
  <c r="DR85" i="75"/>
  <c r="DR86" i="75"/>
  <c r="DR87" i="75"/>
  <c r="DR88" i="75"/>
  <c r="DR89" i="75"/>
  <c r="DR90" i="75"/>
  <c r="DR91" i="75"/>
  <c r="DR92" i="75"/>
  <c r="DR93" i="75"/>
  <c r="DR94" i="75"/>
  <c r="DR95" i="75"/>
  <c r="DR96" i="75"/>
  <c r="DR97" i="75"/>
  <c r="DR98" i="75"/>
  <c r="DR99" i="75"/>
  <c r="DR100" i="75"/>
  <c r="DR101" i="75"/>
  <c r="DR102" i="75"/>
  <c r="DR103" i="75"/>
  <c r="DR104" i="75"/>
  <c r="DR105" i="75"/>
  <c r="DR106" i="75"/>
  <c r="DR107" i="75"/>
  <c r="DR108" i="75"/>
  <c r="DR109" i="75"/>
  <c r="DR110" i="75"/>
  <c r="DR111" i="75"/>
  <c r="DR112" i="75"/>
  <c r="DR113" i="75"/>
  <c r="DR114" i="75"/>
  <c r="DR115" i="75"/>
  <c r="DR116" i="75"/>
  <c r="DR117" i="75"/>
  <c r="DR118" i="75"/>
  <c r="DR119" i="75"/>
  <c r="DR120" i="75"/>
  <c r="DR121" i="75"/>
  <c r="DR122" i="75"/>
  <c r="DR123" i="75"/>
  <c r="DR124" i="75"/>
  <c r="DR125" i="75"/>
  <c r="DR126" i="75"/>
  <c r="DR127" i="75"/>
  <c r="DR128" i="75"/>
  <c r="DR129" i="75"/>
  <c r="DR130" i="75"/>
  <c r="DR131" i="75"/>
  <c r="DR132" i="75"/>
  <c r="DR133" i="75"/>
  <c r="DR134" i="75"/>
  <c r="DR135" i="75"/>
  <c r="DR136" i="75"/>
  <c r="DR137" i="75"/>
  <c r="DR138" i="75"/>
  <c r="DR139" i="75"/>
  <c r="DR140" i="75"/>
  <c r="DR141" i="75"/>
  <c r="DR142" i="75"/>
  <c r="DR143" i="75"/>
  <c r="DR144" i="75"/>
  <c r="DR145" i="75"/>
  <c r="DR146" i="75"/>
  <c r="DR147" i="75"/>
  <c r="DR148" i="75"/>
  <c r="DR149" i="75"/>
  <c r="DR150" i="75"/>
  <c r="DR151" i="75"/>
  <c r="DR152" i="75"/>
  <c r="DR153" i="75"/>
  <c r="DR154" i="75"/>
  <c r="DR155" i="75"/>
  <c r="DR156" i="75"/>
  <c r="DR157" i="75"/>
  <c r="DR158" i="75"/>
  <c r="DR159" i="75"/>
  <c r="DR160" i="75"/>
  <c r="DR161" i="75"/>
  <c r="DR162" i="75"/>
  <c r="DR163" i="75"/>
  <c r="DR164" i="75"/>
  <c r="DR165" i="75"/>
  <c r="DR166" i="75"/>
  <c r="DR167" i="75"/>
  <c r="DR168" i="75"/>
  <c r="DR169" i="75"/>
  <c r="DR170" i="75"/>
  <c r="DR171" i="75"/>
  <c r="DR172" i="75"/>
  <c r="DR173" i="75"/>
  <c r="DR174" i="75"/>
  <c r="DR175" i="75"/>
  <c r="DR176" i="75"/>
  <c r="DR177" i="75"/>
  <c r="DR178" i="75"/>
  <c r="DR179" i="75"/>
  <c r="DR180" i="75"/>
  <c r="DR181" i="75"/>
  <c r="DR182" i="75"/>
  <c r="DR183" i="75"/>
  <c r="DR184" i="75"/>
  <c r="DR185" i="75"/>
  <c r="DR186" i="75"/>
  <c r="DR187" i="75"/>
  <c r="DR188" i="75"/>
  <c r="DR189" i="75"/>
  <c r="DR190" i="75"/>
  <c r="DR191" i="75"/>
  <c r="DR192" i="75"/>
  <c r="DR193" i="75"/>
  <c r="DR3" i="75"/>
  <c r="DP5" i="75"/>
  <c r="DP6" i="75"/>
  <c r="DP7" i="75"/>
  <c r="DP8" i="75"/>
  <c r="DP9" i="75"/>
  <c r="DP10" i="75"/>
  <c r="DP11" i="75"/>
  <c r="DP12" i="75"/>
  <c r="DP13" i="75"/>
  <c r="DP14" i="75"/>
  <c r="DP15" i="75"/>
  <c r="DP16" i="75"/>
  <c r="DP17" i="75"/>
  <c r="DP18" i="75"/>
  <c r="DP19" i="75"/>
  <c r="DP20" i="75"/>
  <c r="DP21" i="75"/>
  <c r="DP22" i="75"/>
  <c r="DP23" i="75"/>
  <c r="DP24" i="75"/>
  <c r="DP25" i="75"/>
  <c r="DP26" i="75"/>
  <c r="DP27" i="75"/>
  <c r="DP28" i="75"/>
  <c r="DP29" i="75"/>
  <c r="DP30" i="75"/>
  <c r="DP31" i="75"/>
  <c r="DP32" i="75"/>
  <c r="DP33" i="75"/>
  <c r="DP34" i="75"/>
  <c r="DP35" i="75"/>
  <c r="DP36" i="75"/>
  <c r="DP37" i="75"/>
  <c r="DP38" i="75"/>
  <c r="DP39" i="75"/>
  <c r="DP40" i="75"/>
  <c r="DP41" i="75"/>
  <c r="DP42" i="75"/>
  <c r="DP43" i="75"/>
  <c r="DP44" i="75"/>
  <c r="DP45" i="75"/>
  <c r="DP46" i="75"/>
  <c r="DP47" i="75"/>
  <c r="DP48" i="75"/>
  <c r="DP49" i="75"/>
  <c r="DP50" i="75"/>
  <c r="DP51" i="75"/>
  <c r="DP52" i="75"/>
  <c r="DP53" i="75"/>
  <c r="DP54" i="75"/>
  <c r="DP55" i="75"/>
  <c r="DP56" i="75"/>
  <c r="DP57" i="75"/>
  <c r="DP58" i="75"/>
  <c r="DP59" i="75"/>
  <c r="DP60" i="75"/>
  <c r="DP61" i="75"/>
  <c r="DP62" i="75"/>
  <c r="DP63" i="75"/>
  <c r="DP64" i="75"/>
  <c r="DP65" i="75"/>
  <c r="DP66" i="75"/>
  <c r="DP67" i="75"/>
  <c r="DP68" i="75"/>
  <c r="DP69" i="75"/>
  <c r="DP70" i="75"/>
  <c r="DP71" i="75"/>
  <c r="DP72" i="75"/>
  <c r="DP73" i="75"/>
  <c r="DP74" i="75"/>
  <c r="DP75" i="75"/>
  <c r="DP76" i="75"/>
  <c r="DP77" i="75"/>
  <c r="DP78" i="75"/>
  <c r="DP79" i="75"/>
  <c r="DP80" i="75"/>
  <c r="DP81" i="75"/>
  <c r="DP82" i="75"/>
  <c r="DP83" i="75"/>
  <c r="DP84" i="75"/>
  <c r="DP85" i="75"/>
  <c r="DP86" i="75"/>
  <c r="DP87" i="75"/>
  <c r="DP88" i="75"/>
  <c r="DP89" i="75"/>
  <c r="DP90" i="75"/>
  <c r="DP91" i="75"/>
  <c r="DP92" i="75"/>
  <c r="DP93" i="75"/>
  <c r="DP94" i="75"/>
  <c r="DP95" i="75"/>
  <c r="DP96" i="75"/>
  <c r="DP97" i="75"/>
  <c r="DP98" i="75"/>
  <c r="DP99" i="75"/>
  <c r="DP100" i="75"/>
  <c r="DP101" i="75"/>
  <c r="DP102" i="75"/>
  <c r="DP103" i="75"/>
  <c r="DP104" i="75"/>
  <c r="DP105" i="75"/>
  <c r="DP106" i="75"/>
  <c r="DP107" i="75"/>
  <c r="DP108" i="75"/>
  <c r="DP109" i="75"/>
  <c r="DP110" i="75"/>
  <c r="DP111" i="75"/>
  <c r="DP112" i="75"/>
  <c r="DP113" i="75"/>
  <c r="DP114" i="75"/>
  <c r="DP115" i="75"/>
  <c r="DP116" i="75"/>
  <c r="DP117" i="75"/>
  <c r="DP118" i="75"/>
  <c r="DP119" i="75"/>
  <c r="DP120" i="75"/>
  <c r="DP121" i="75"/>
  <c r="DP122" i="75"/>
  <c r="DP123" i="75"/>
  <c r="DP124" i="75"/>
  <c r="DP125" i="75"/>
  <c r="DP126" i="75"/>
  <c r="DP127" i="75"/>
  <c r="DP128" i="75"/>
  <c r="DP129" i="75"/>
  <c r="DP130" i="75"/>
  <c r="DP131" i="75"/>
  <c r="DP132" i="75"/>
  <c r="DP133" i="75"/>
  <c r="DP134" i="75"/>
  <c r="DP135" i="75"/>
  <c r="DP136" i="75"/>
  <c r="DP137" i="75"/>
  <c r="DP138" i="75"/>
  <c r="DP139" i="75"/>
  <c r="DP140" i="75"/>
  <c r="DP141" i="75"/>
  <c r="DP142" i="75"/>
  <c r="DP143" i="75"/>
  <c r="DP144" i="75"/>
  <c r="DP145" i="75"/>
  <c r="DP146" i="75"/>
  <c r="DP147" i="75"/>
  <c r="DP148" i="75"/>
  <c r="DP149" i="75"/>
  <c r="DP150" i="75"/>
  <c r="DP151" i="75"/>
  <c r="DP152" i="75"/>
  <c r="DP153" i="75"/>
  <c r="DP154" i="75"/>
  <c r="DP155" i="75"/>
  <c r="DP156" i="75"/>
  <c r="DP157" i="75"/>
  <c r="DP158" i="75"/>
  <c r="DP159" i="75"/>
  <c r="DP160" i="75"/>
  <c r="DP161" i="75"/>
  <c r="DP162" i="75"/>
  <c r="DP163" i="75"/>
  <c r="DP164" i="75"/>
  <c r="DP165" i="75"/>
  <c r="DP166" i="75"/>
  <c r="DP167" i="75"/>
  <c r="DP168" i="75"/>
  <c r="DP169" i="75"/>
  <c r="DP170" i="75"/>
  <c r="DP171" i="75"/>
  <c r="DP172" i="75"/>
  <c r="DP173" i="75"/>
  <c r="DP174" i="75"/>
  <c r="DP175" i="75"/>
  <c r="DP176" i="75"/>
  <c r="DP177" i="75"/>
  <c r="DP178" i="75"/>
  <c r="DP179" i="75"/>
  <c r="DP180" i="75"/>
  <c r="DP181" i="75"/>
  <c r="DP182" i="75"/>
  <c r="DP183" i="75"/>
  <c r="DP184" i="75"/>
  <c r="DP185" i="75"/>
  <c r="DP186" i="75"/>
  <c r="DP187" i="75"/>
  <c r="DP188" i="75"/>
  <c r="DP189" i="75"/>
  <c r="DP190" i="75"/>
  <c r="DP191" i="75"/>
  <c r="DP192" i="75"/>
  <c r="DP193" i="75"/>
  <c r="DP4" i="75"/>
  <c r="DP3" i="75"/>
  <c r="DL4" i="75"/>
  <c r="DL5" i="75"/>
  <c r="DL6" i="75"/>
  <c r="DL7" i="75"/>
  <c r="DL8" i="75"/>
  <c r="DL9" i="75"/>
  <c r="DL10" i="75"/>
  <c r="DL11" i="75"/>
  <c r="DL12" i="75"/>
  <c r="DL13" i="75"/>
  <c r="DL14" i="75"/>
  <c r="DL15" i="75"/>
  <c r="DL16" i="75"/>
  <c r="DL17" i="75"/>
  <c r="DL18" i="75"/>
  <c r="DL19" i="75"/>
  <c r="DL20" i="75"/>
  <c r="DL21" i="75"/>
  <c r="DL22" i="75"/>
  <c r="DL23" i="75"/>
  <c r="DL24" i="75"/>
  <c r="DL25" i="75"/>
  <c r="DL26" i="75"/>
  <c r="DL27" i="75"/>
  <c r="DL28" i="75"/>
  <c r="DL29" i="75"/>
  <c r="DL30" i="75"/>
  <c r="DL31" i="75"/>
  <c r="DL32" i="75"/>
  <c r="DL33" i="75"/>
  <c r="DL34" i="75"/>
  <c r="DL35" i="75"/>
  <c r="DL36" i="75"/>
  <c r="DL37" i="75"/>
  <c r="DL38" i="75"/>
  <c r="DL39" i="75"/>
  <c r="DL40" i="75"/>
  <c r="DL41" i="75"/>
  <c r="DL42" i="75"/>
  <c r="DL43" i="75"/>
  <c r="DL44" i="75"/>
  <c r="DL45" i="75"/>
  <c r="DL46" i="75"/>
  <c r="DL47" i="75"/>
  <c r="DL48" i="75"/>
  <c r="DL49" i="75"/>
  <c r="DL50" i="75"/>
  <c r="DL51" i="75"/>
  <c r="DL52" i="75"/>
  <c r="DL53" i="75"/>
  <c r="DL54" i="75"/>
  <c r="DL55" i="75"/>
  <c r="DL56" i="75"/>
  <c r="DL57" i="75"/>
  <c r="DL58" i="75"/>
  <c r="DL59" i="75"/>
  <c r="DL60" i="75"/>
  <c r="DL61" i="75"/>
  <c r="DL62" i="75"/>
  <c r="DL63" i="75"/>
  <c r="DL64" i="75"/>
  <c r="DL65" i="75"/>
  <c r="DL66" i="75"/>
  <c r="DL67" i="75"/>
  <c r="DL68" i="75"/>
  <c r="DL69" i="75"/>
  <c r="DL70" i="75"/>
  <c r="DL71" i="75"/>
  <c r="DL72" i="75"/>
  <c r="DL73" i="75"/>
  <c r="DL74" i="75"/>
  <c r="DL75" i="75"/>
  <c r="DL76" i="75"/>
  <c r="DL77" i="75"/>
  <c r="DL78" i="75"/>
  <c r="DL79" i="75"/>
  <c r="DL80" i="75"/>
  <c r="DL81" i="75"/>
  <c r="DL82" i="75"/>
  <c r="DL83" i="75"/>
  <c r="DL84" i="75"/>
  <c r="DL85" i="75"/>
  <c r="DL86" i="75"/>
  <c r="DL87" i="75"/>
  <c r="DL88" i="75"/>
  <c r="DL89" i="75"/>
  <c r="DL90" i="75"/>
  <c r="DL91" i="75"/>
  <c r="DL92" i="75"/>
  <c r="DL93" i="75"/>
  <c r="DL94" i="75"/>
  <c r="DL95" i="75"/>
  <c r="DL96" i="75"/>
  <c r="DL97" i="75"/>
  <c r="DL98" i="75"/>
  <c r="DL99" i="75"/>
  <c r="DL100" i="75"/>
  <c r="DL101" i="75"/>
  <c r="DL102" i="75"/>
  <c r="DL103" i="75"/>
  <c r="DL104" i="75"/>
  <c r="DL105" i="75"/>
  <c r="DL106" i="75"/>
  <c r="DL107" i="75"/>
  <c r="DL108" i="75"/>
  <c r="DL109" i="75"/>
  <c r="DL110" i="75"/>
  <c r="DL111" i="75"/>
  <c r="DL112" i="75"/>
  <c r="DL113" i="75"/>
  <c r="DL114" i="75"/>
  <c r="DL115" i="75"/>
  <c r="DL116" i="75"/>
  <c r="DL117" i="75"/>
  <c r="DL118" i="75"/>
  <c r="DL119" i="75"/>
  <c r="DL120" i="75"/>
  <c r="DL121" i="75"/>
  <c r="DL122" i="75"/>
  <c r="DL123" i="75"/>
  <c r="DL124" i="75"/>
  <c r="DL125" i="75"/>
  <c r="DL126" i="75"/>
  <c r="DL127" i="75"/>
  <c r="DL128" i="75"/>
  <c r="DL129" i="75"/>
  <c r="DL130" i="75"/>
  <c r="DL131" i="75"/>
  <c r="DL132" i="75"/>
  <c r="DL133" i="75"/>
  <c r="DL134" i="75"/>
  <c r="DL135" i="75"/>
  <c r="DL136" i="75"/>
  <c r="DL137" i="75"/>
  <c r="DL138" i="75"/>
  <c r="DL139" i="75"/>
  <c r="DL140" i="75"/>
  <c r="DL141" i="75"/>
  <c r="DL142" i="75"/>
  <c r="DL143" i="75"/>
  <c r="DL144" i="75"/>
  <c r="DL145" i="75"/>
  <c r="DL146" i="75"/>
  <c r="DL147" i="75"/>
  <c r="DL148" i="75"/>
  <c r="DL149" i="75"/>
  <c r="DL150" i="75"/>
  <c r="DL151" i="75"/>
  <c r="DL152" i="75"/>
  <c r="DL153" i="75"/>
  <c r="DL154" i="75"/>
  <c r="DL155" i="75"/>
  <c r="DL156" i="75"/>
  <c r="DL157" i="75"/>
  <c r="DL158" i="75"/>
  <c r="DL159" i="75"/>
  <c r="DL160" i="75"/>
  <c r="DL161" i="75"/>
  <c r="DL162" i="75"/>
  <c r="DL163" i="75"/>
  <c r="DL164" i="75"/>
  <c r="DL165" i="75"/>
  <c r="DL166" i="75"/>
  <c r="DL167" i="75"/>
  <c r="DL168" i="75"/>
  <c r="DL169" i="75"/>
  <c r="DL170" i="75"/>
  <c r="DL171" i="75"/>
  <c r="DL172" i="75"/>
  <c r="DL173" i="75"/>
  <c r="DL174" i="75"/>
  <c r="DL175" i="75"/>
  <c r="DL176" i="75"/>
  <c r="DL177" i="75"/>
  <c r="DL178" i="75"/>
  <c r="DL179" i="75"/>
  <c r="DL180" i="75"/>
  <c r="DL181" i="75"/>
  <c r="DL182" i="75"/>
  <c r="DL183" i="75"/>
  <c r="DL184" i="75"/>
  <c r="DL185" i="75"/>
  <c r="DL186" i="75"/>
  <c r="DL187" i="75"/>
  <c r="DL188" i="75"/>
  <c r="DL189" i="75"/>
  <c r="DL190" i="75"/>
  <c r="DL191" i="75"/>
  <c r="DL192" i="75"/>
  <c r="DL193" i="75"/>
  <c r="DL3" i="75"/>
  <c r="DK4" i="75"/>
  <c r="DK5" i="75"/>
  <c r="DK6" i="75"/>
  <c r="DK7" i="75"/>
  <c r="DK8" i="75"/>
  <c r="DK9" i="75"/>
  <c r="DK10" i="75"/>
  <c r="DK11" i="75"/>
  <c r="DK12" i="75"/>
  <c r="DK13" i="75"/>
  <c r="DK14" i="75"/>
  <c r="DK15" i="75"/>
  <c r="DK16" i="75"/>
  <c r="DK17" i="75"/>
  <c r="DK18" i="75"/>
  <c r="DK19" i="75"/>
  <c r="DK20" i="75"/>
  <c r="DK21" i="75"/>
  <c r="DK22" i="75"/>
  <c r="DK23" i="75"/>
  <c r="DK24" i="75"/>
  <c r="DK25" i="75"/>
  <c r="DK26" i="75"/>
  <c r="DK27" i="75"/>
  <c r="DK28" i="75"/>
  <c r="DK29" i="75"/>
  <c r="DK30" i="75"/>
  <c r="DK31" i="75"/>
  <c r="DK32" i="75"/>
  <c r="DK33" i="75"/>
  <c r="DK34" i="75"/>
  <c r="DK35" i="75"/>
  <c r="DK36" i="75"/>
  <c r="DK37" i="75"/>
  <c r="DK38" i="75"/>
  <c r="DK39" i="75"/>
  <c r="DK40" i="75"/>
  <c r="DK41" i="75"/>
  <c r="DK42" i="75"/>
  <c r="DK43" i="75"/>
  <c r="DK44" i="75"/>
  <c r="DK45" i="75"/>
  <c r="DK46" i="75"/>
  <c r="DK47" i="75"/>
  <c r="DK48" i="75"/>
  <c r="DK49" i="75"/>
  <c r="DK50" i="75"/>
  <c r="DK51" i="75"/>
  <c r="DK52" i="75"/>
  <c r="DK53" i="75"/>
  <c r="DK54" i="75"/>
  <c r="DK55" i="75"/>
  <c r="DK56" i="75"/>
  <c r="DK57" i="75"/>
  <c r="DK58" i="75"/>
  <c r="DK59" i="75"/>
  <c r="DK60" i="75"/>
  <c r="DK61" i="75"/>
  <c r="DK62" i="75"/>
  <c r="DK63" i="75"/>
  <c r="DK64" i="75"/>
  <c r="DK65" i="75"/>
  <c r="DK66" i="75"/>
  <c r="DK67" i="75"/>
  <c r="DK68" i="75"/>
  <c r="DK69" i="75"/>
  <c r="DK70" i="75"/>
  <c r="DK71" i="75"/>
  <c r="DK72" i="75"/>
  <c r="DK73" i="75"/>
  <c r="DK74" i="75"/>
  <c r="DK75" i="75"/>
  <c r="DK76" i="75"/>
  <c r="DK77" i="75"/>
  <c r="DK78" i="75"/>
  <c r="DK79" i="75"/>
  <c r="DK80" i="75"/>
  <c r="DK81" i="75"/>
  <c r="DK82" i="75"/>
  <c r="DK83" i="75"/>
  <c r="DK84" i="75"/>
  <c r="DK85" i="75"/>
  <c r="DK86" i="75"/>
  <c r="DK87" i="75"/>
  <c r="DK88" i="75"/>
  <c r="DK89" i="75"/>
  <c r="DK90" i="75"/>
  <c r="DK91" i="75"/>
  <c r="DK92" i="75"/>
  <c r="DK93" i="75"/>
  <c r="DK94" i="75"/>
  <c r="DK95" i="75"/>
  <c r="DK96" i="75"/>
  <c r="DK97" i="75"/>
  <c r="DK98" i="75"/>
  <c r="DK99" i="75"/>
  <c r="DK100" i="75"/>
  <c r="DK101" i="75"/>
  <c r="DK102" i="75"/>
  <c r="DK103" i="75"/>
  <c r="DK104" i="75"/>
  <c r="DK105" i="75"/>
  <c r="DK106" i="75"/>
  <c r="DK107" i="75"/>
  <c r="DK108" i="75"/>
  <c r="DK109" i="75"/>
  <c r="DK110" i="75"/>
  <c r="DK111" i="75"/>
  <c r="DK112" i="75"/>
  <c r="DK113" i="75"/>
  <c r="DK114" i="75"/>
  <c r="DK115" i="75"/>
  <c r="DK116" i="75"/>
  <c r="DK117" i="75"/>
  <c r="DK118" i="75"/>
  <c r="DK119" i="75"/>
  <c r="DK120" i="75"/>
  <c r="DK121" i="75"/>
  <c r="DK122" i="75"/>
  <c r="DK123" i="75"/>
  <c r="DK124" i="75"/>
  <c r="DK125" i="75"/>
  <c r="DK126" i="75"/>
  <c r="DK127" i="75"/>
  <c r="DK128" i="75"/>
  <c r="DK129" i="75"/>
  <c r="DK130" i="75"/>
  <c r="DK131" i="75"/>
  <c r="DK132" i="75"/>
  <c r="DK133" i="75"/>
  <c r="DK134" i="75"/>
  <c r="DK135" i="75"/>
  <c r="DK136" i="75"/>
  <c r="DK137" i="75"/>
  <c r="DK138" i="75"/>
  <c r="DK139" i="75"/>
  <c r="DK140" i="75"/>
  <c r="DK141" i="75"/>
  <c r="DK142" i="75"/>
  <c r="DK143" i="75"/>
  <c r="DK144" i="75"/>
  <c r="DK145" i="75"/>
  <c r="DK146" i="75"/>
  <c r="DK147" i="75"/>
  <c r="DK148" i="75"/>
  <c r="DK149" i="75"/>
  <c r="DK150" i="75"/>
  <c r="DK151" i="75"/>
  <c r="DK152" i="75"/>
  <c r="DK153" i="75"/>
  <c r="DK154" i="75"/>
  <c r="DK155" i="75"/>
  <c r="DK156" i="75"/>
  <c r="DK157" i="75"/>
  <c r="DK158" i="75"/>
  <c r="DK159" i="75"/>
  <c r="DK160" i="75"/>
  <c r="DK161" i="75"/>
  <c r="DK162" i="75"/>
  <c r="DK163" i="75"/>
  <c r="DK164" i="75"/>
  <c r="DK165" i="75"/>
  <c r="DK166" i="75"/>
  <c r="DK167" i="75"/>
  <c r="DK168" i="75"/>
  <c r="DK169" i="75"/>
  <c r="DK170" i="75"/>
  <c r="DK171" i="75"/>
  <c r="DK172" i="75"/>
  <c r="DK173" i="75"/>
  <c r="DK174" i="75"/>
  <c r="DK175" i="75"/>
  <c r="DK176" i="75"/>
  <c r="DK177" i="75"/>
  <c r="DK178" i="75"/>
  <c r="DK179" i="75"/>
  <c r="DK180" i="75"/>
  <c r="DK181" i="75"/>
  <c r="DK182" i="75"/>
  <c r="DK183" i="75"/>
  <c r="DK184" i="75"/>
  <c r="DK185" i="75"/>
  <c r="DK186" i="75"/>
  <c r="DK187" i="75"/>
  <c r="DK188" i="75"/>
  <c r="DK189" i="75"/>
  <c r="DK190" i="75"/>
  <c r="DK191" i="75"/>
  <c r="DK192" i="75"/>
  <c r="DK193" i="75"/>
  <c r="DK3" i="75"/>
  <c r="DE11" i="75"/>
  <c r="DE19" i="75"/>
  <c r="DE27" i="75"/>
  <c r="DE35" i="75"/>
  <c r="DE43" i="75"/>
  <c r="DE51" i="75"/>
  <c r="DE59" i="75"/>
  <c r="DE67" i="75"/>
  <c r="DE75" i="75"/>
  <c r="DE83" i="75"/>
  <c r="DE91" i="75"/>
  <c r="DE99" i="75"/>
  <c r="DE107" i="75"/>
  <c r="DE115" i="75"/>
  <c r="DE123" i="75"/>
  <c r="DE131" i="75"/>
  <c r="DE139" i="75"/>
  <c r="DE147" i="75"/>
  <c r="DE155" i="75"/>
  <c r="DE163" i="75"/>
  <c r="DE171" i="75"/>
  <c r="DE179" i="75"/>
  <c r="DE187" i="75"/>
  <c r="DH4" i="75"/>
  <c r="DH5" i="75"/>
  <c r="DH6" i="75"/>
  <c r="DH7" i="75"/>
  <c r="DH8" i="75"/>
  <c r="DH9" i="75"/>
  <c r="DH10" i="75"/>
  <c r="DH11" i="75"/>
  <c r="DH12" i="75"/>
  <c r="DH13" i="75"/>
  <c r="DH14" i="75"/>
  <c r="DH15" i="75"/>
  <c r="DH16" i="75"/>
  <c r="DH17" i="75"/>
  <c r="DH18" i="75"/>
  <c r="DH19" i="75"/>
  <c r="DH20" i="75"/>
  <c r="DH21" i="75"/>
  <c r="DH22" i="75"/>
  <c r="DH23" i="75"/>
  <c r="DH24" i="75"/>
  <c r="DH25" i="75"/>
  <c r="DH26" i="75"/>
  <c r="DH27" i="75"/>
  <c r="DH28" i="75"/>
  <c r="DH29" i="75"/>
  <c r="DH30" i="75"/>
  <c r="DH31" i="75"/>
  <c r="DH32" i="75"/>
  <c r="DH33" i="75"/>
  <c r="DH34" i="75"/>
  <c r="DH35" i="75"/>
  <c r="DH36" i="75"/>
  <c r="DH37" i="75"/>
  <c r="DH38" i="75"/>
  <c r="DH39" i="75"/>
  <c r="DH40" i="75"/>
  <c r="DH41" i="75"/>
  <c r="DH42" i="75"/>
  <c r="DH43" i="75"/>
  <c r="DH44" i="75"/>
  <c r="DH45" i="75"/>
  <c r="DH46" i="75"/>
  <c r="DH47" i="75"/>
  <c r="DH48" i="75"/>
  <c r="DH49" i="75"/>
  <c r="DH50" i="75"/>
  <c r="DH51" i="75"/>
  <c r="DH52" i="75"/>
  <c r="DH53" i="75"/>
  <c r="DH54" i="75"/>
  <c r="DH55" i="75"/>
  <c r="DH56" i="75"/>
  <c r="DH57" i="75"/>
  <c r="DH58" i="75"/>
  <c r="DH59" i="75"/>
  <c r="DH60" i="75"/>
  <c r="DH61" i="75"/>
  <c r="DH62" i="75"/>
  <c r="DH63" i="75"/>
  <c r="DH64" i="75"/>
  <c r="DH65" i="75"/>
  <c r="DH66" i="75"/>
  <c r="DH67" i="75"/>
  <c r="DH68" i="75"/>
  <c r="DH69" i="75"/>
  <c r="DH70" i="75"/>
  <c r="DH71" i="75"/>
  <c r="DH72" i="75"/>
  <c r="DH73" i="75"/>
  <c r="DH74" i="75"/>
  <c r="DH75" i="75"/>
  <c r="DH76" i="75"/>
  <c r="DH77" i="75"/>
  <c r="DH78" i="75"/>
  <c r="DH79" i="75"/>
  <c r="DH80" i="75"/>
  <c r="DH81" i="75"/>
  <c r="DH82" i="75"/>
  <c r="DH83" i="75"/>
  <c r="DH84" i="75"/>
  <c r="DH85" i="75"/>
  <c r="DH86" i="75"/>
  <c r="DH87" i="75"/>
  <c r="DH88" i="75"/>
  <c r="DH89" i="75"/>
  <c r="DH90" i="75"/>
  <c r="DH91" i="75"/>
  <c r="DH92" i="75"/>
  <c r="DH93" i="75"/>
  <c r="DH94" i="75"/>
  <c r="DH95" i="75"/>
  <c r="DH96" i="75"/>
  <c r="DH97" i="75"/>
  <c r="DH98" i="75"/>
  <c r="DH99" i="75"/>
  <c r="DH100" i="75"/>
  <c r="DH101" i="75"/>
  <c r="DH102" i="75"/>
  <c r="DH103" i="75"/>
  <c r="DH104" i="75"/>
  <c r="DH105" i="75"/>
  <c r="DH106" i="75"/>
  <c r="DH107" i="75"/>
  <c r="DH108" i="75"/>
  <c r="DH109" i="75"/>
  <c r="DH110" i="75"/>
  <c r="DH111" i="75"/>
  <c r="DH112" i="75"/>
  <c r="DH113" i="75"/>
  <c r="DH114" i="75"/>
  <c r="DH115" i="75"/>
  <c r="DH116" i="75"/>
  <c r="DH117" i="75"/>
  <c r="DH118" i="75"/>
  <c r="DH119" i="75"/>
  <c r="DH120" i="75"/>
  <c r="DH121" i="75"/>
  <c r="DH122" i="75"/>
  <c r="DH123" i="75"/>
  <c r="DH124" i="75"/>
  <c r="DH125" i="75"/>
  <c r="DH126" i="75"/>
  <c r="DH127" i="75"/>
  <c r="DH128" i="75"/>
  <c r="DH129" i="75"/>
  <c r="DH130" i="75"/>
  <c r="DH131" i="75"/>
  <c r="DH132" i="75"/>
  <c r="DH133" i="75"/>
  <c r="DH134" i="75"/>
  <c r="DH135" i="75"/>
  <c r="DH136" i="75"/>
  <c r="DH137" i="75"/>
  <c r="DH138" i="75"/>
  <c r="DH139" i="75"/>
  <c r="DH140" i="75"/>
  <c r="DH141" i="75"/>
  <c r="DH142" i="75"/>
  <c r="DH143" i="75"/>
  <c r="DH144" i="75"/>
  <c r="DH145" i="75"/>
  <c r="DH146" i="75"/>
  <c r="DH147" i="75"/>
  <c r="DH148" i="75"/>
  <c r="DH149" i="75"/>
  <c r="DH150" i="75"/>
  <c r="DH151" i="75"/>
  <c r="DH152" i="75"/>
  <c r="DH153" i="75"/>
  <c r="DH154" i="75"/>
  <c r="DH155" i="75"/>
  <c r="DH156" i="75"/>
  <c r="DH157" i="75"/>
  <c r="DH158" i="75"/>
  <c r="DH159" i="75"/>
  <c r="DH160" i="75"/>
  <c r="DH161" i="75"/>
  <c r="DH162" i="75"/>
  <c r="DH163" i="75"/>
  <c r="DH164" i="75"/>
  <c r="DH165" i="75"/>
  <c r="DH166" i="75"/>
  <c r="DH167" i="75"/>
  <c r="DH168" i="75"/>
  <c r="DH169" i="75"/>
  <c r="DH170" i="75"/>
  <c r="DH171" i="75"/>
  <c r="DH172" i="75"/>
  <c r="DH173" i="75"/>
  <c r="DH174" i="75"/>
  <c r="DH175" i="75"/>
  <c r="DH176" i="75"/>
  <c r="DH177" i="75"/>
  <c r="DH178" i="75"/>
  <c r="DH179" i="75"/>
  <c r="DH180" i="75"/>
  <c r="DH181" i="75"/>
  <c r="DH182" i="75"/>
  <c r="DH183" i="75"/>
  <c r="DH184" i="75"/>
  <c r="DH185" i="75"/>
  <c r="DH186" i="75"/>
  <c r="DH187" i="75"/>
  <c r="DH188" i="75"/>
  <c r="DH189" i="75"/>
  <c r="DH190" i="75"/>
  <c r="DH191" i="75"/>
  <c r="DH192" i="75"/>
  <c r="DH193" i="75"/>
  <c r="DH3" i="75"/>
  <c r="DG4" i="75"/>
  <c r="DG5" i="75"/>
  <c r="DG6" i="75"/>
  <c r="DG7" i="75"/>
  <c r="DG8" i="75"/>
  <c r="DG9" i="75"/>
  <c r="DG10" i="75"/>
  <c r="DG11" i="75"/>
  <c r="DG12" i="75"/>
  <c r="DG13" i="75"/>
  <c r="DG14" i="75"/>
  <c r="DG15" i="75"/>
  <c r="DG16" i="75"/>
  <c r="DG17" i="75"/>
  <c r="DG18" i="75"/>
  <c r="DG19" i="75"/>
  <c r="DG20" i="75"/>
  <c r="DG21" i="75"/>
  <c r="DG22" i="75"/>
  <c r="DG23" i="75"/>
  <c r="DG24" i="75"/>
  <c r="DG25" i="75"/>
  <c r="DG26" i="75"/>
  <c r="DG27" i="75"/>
  <c r="DG28" i="75"/>
  <c r="DG29" i="75"/>
  <c r="DG30" i="75"/>
  <c r="DG31" i="75"/>
  <c r="DG32" i="75"/>
  <c r="DG33" i="75"/>
  <c r="DG34" i="75"/>
  <c r="DG35" i="75"/>
  <c r="DG36" i="75"/>
  <c r="DG37" i="75"/>
  <c r="DG38" i="75"/>
  <c r="DG39" i="75"/>
  <c r="DG40" i="75"/>
  <c r="DG41" i="75"/>
  <c r="DG42" i="75"/>
  <c r="DG43" i="75"/>
  <c r="DG44" i="75"/>
  <c r="DG45" i="75"/>
  <c r="DG46" i="75"/>
  <c r="DG47" i="75"/>
  <c r="DG48" i="75"/>
  <c r="DG49" i="75"/>
  <c r="DG50" i="75"/>
  <c r="DG51" i="75"/>
  <c r="DG52" i="75"/>
  <c r="DG53" i="75"/>
  <c r="DG54" i="75"/>
  <c r="DG55" i="75"/>
  <c r="DG56" i="75"/>
  <c r="DG57" i="75"/>
  <c r="DG58" i="75"/>
  <c r="DG59" i="75"/>
  <c r="DG60" i="75"/>
  <c r="DG61" i="75"/>
  <c r="DG62" i="75"/>
  <c r="DG63" i="75"/>
  <c r="DG64" i="75"/>
  <c r="DG65" i="75"/>
  <c r="DG66" i="75"/>
  <c r="DG67" i="75"/>
  <c r="DG68" i="75"/>
  <c r="DG69" i="75"/>
  <c r="DG70" i="75"/>
  <c r="DG71" i="75"/>
  <c r="DG72" i="75"/>
  <c r="DG73" i="75"/>
  <c r="DG74" i="75"/>
  <c r="DG75" i="75"/>
  <c r="DG76" i="75"/>
  <c r="DG77" i="75"/>
  <c r="DG78" i="75"/>
  <c r="DG79" i="75"/>
  <c r="DG80" i="75"/>
  <c r="DG81" i="75"/>
  <c r="DG82" i="75"/>
  <c r="DG83" i="75"/>
  <c r="DG84" i="75"/>
  <c r="DG85" i="75"/>
  <c r="DG86" i="75"/>
  <c r="DG87" i="75"/>
  <c r="DG88" i="75"/>
  <c r="DG89" i="75"/>
  <c r="DG90" i="75"/>
  <c r="DG91" i="75"/>
  <c r="DG92" i="75"/>
  <c r="DG93" i="75"/>
  <c r="DG94" i="75"/>
  <c r="DG95" i="75"/>
  <c r="DG96" i="75"/>
  <c r="DG97" i="75"/>
  <c r="DG98" i="75"/>
  <c r="DG99" i="75"/>
  <c r="DG100" i="75"/>
  <c r="DG101" i="75"/>
  <c r="DG102" i="75"/>
  <c r="DG103" i="75"/>
  <c r="DG104" i="75"/>
  <c r="DG105" i="75"/>
  <c r="DG106" i="75"/>
  <c r="DG107" i="75"/>
  <c r="DG108" i="75"/>
  <c r="DG109" i="75"/>
  <c r="DG110" i="75"/>
  <c r="DG111" i="75"/>
  <c r="DG112" i="75"/>
  <c r="DG113" i="75"/>
  <c r="DG114" i="75"/>
  <c r="DG115" i="75"/>
  <c r="DG116" i="75"/>
  <c r="DG117" i="75"/>
  <c r="DG118" i="75"/>
  <c r="DG119" i="75"/>
  <c r="DG120" i="75"/>
  <c r="DG121" i="75"/>
  <c r="DG122" i="75"/>
  <c r="DG123" i="75"/>
  <c r="DG124" i="75"/>
  <c r="DG125" i="75"/>
  <c r="DG126" i="75"/>
  <c r="DG127" i="75"/>
  <c r="DG128" i="75"/>
  <c r="DG129" i="75"/>
  <c r="DG130" i="75"/>
  <c r="DG131" i="75"/>
  <c r="DG132" i="75"/>
  <c r="DG133" i="75"/>
  <c r="DG134" i="75"/>
  <c r="DG135" i="75"/>
  <c r="DG136" i="75"/>
  <c r="DG137" i="75"/>
  <c r="DG138" i="75"/>
  <c r="DG139" i="75"/>
  <c r="DG140" i="75"/>
  <c r="DG141" i="75"/>
  <c r="DG142" i="75"/>
  <c r="DG143" i="75"/>
  <c r="DG144" i="75"/>
  <c r="DG145" i="75"/>
  <c r="DG146" i="75"/>
  <c r="DG147" i="75"/>
  <c r="DG148" i="75"/>
  <c r="DG149" i="75"/>
  <c r="DG150" i="75"/>
  <c r="DG151" i="75"/>
  <c r="DG152" i="75"/>
  <c r="DG153" i="75"/>
  <c r="DG154" i="75"/>
  <c r="DG155" i="75"/>
  <c r="DG156" i="75"/>
  <c r="DG157" i="75"/>
  <c r="DG158" i="75"/>
  <c r="DG159" i="75"/>
  <c r="DG160" i="75"/>
  <c r="DG161" i="75"/>
  <c r="DG162" i="75"/>
  <c r="DG163" i="75"/>
  <c r="DG164" i="75"/>
  <c r="DG165" i="75"/>
  <c r="DG166" i="75"/>
  <c r="DG167" i="75"/>
  <c r="DG168" i="75"/>
  <c r="DG169" i="75"/>
  <c r="DG170" i="75"/>
  <c r="DG171" i="75"/>
  <c r="DG172" i="75"/>
  <c r="DG173" i="75"/>
  <c r="DG174" i="75"/>
  <c r="DG175" i="75"/>
  <c r="DG176" i="75"/>
  <c r="DG177" i="75"/>
  <c r="DG178" i="75"/>
  <c r="DG179" i="75"/>
  <c r="DG180" i="75"/>
  <c r="DG181" i="75"/>
  <c r="DG182" i="75"/>
  <c r="DG183" i="75"/>
  <c r="DG184" i="75"/>
  <c r="DG185" i="75"/>
  <c r="DG186" i="75"/>
  <c r="DG187" i="75"/>
  <c r="DG188" i="75"/>
  <c r="DG189" i="75"/>
  <c r="DG190" i="75"/>
  <c r="DG191" i="75"/>
  <c r="DG192" i="75"/>
  <c r="DG193" i="75"/>
  <c r="DG3" i="75"/>
  <c r="DF4" i="75"/>
  <c r="DF5" i="75"/>
  <c r="DF6" i="75"/>
  <c r="DF7" i="75"/>
  <c r="DF8" i="75"/>
  <c r="DF9" i="75"/>
  <c r="DF10" i="75"/>
  <c r="DF11" i="75"/>
  <c r="DF12" i="75"/>
  <c r="DF13" i="75"/>
  <c r="DF14" i="75"/>
  <c r="DF15" i="75"/>
  <c r="DF16" i="75"/>
  <c r="DF17" i="75"/>
  <c r="DF18" i="75"/>
  <c r="DF19" i="75"/>
  <c r="DF20" i="75"/>
  <c r="DF21" i="75"/>
  <c r="DF22" i="75"/>
  <c r="DF23" i="75"/>
  <c r="DF24" i="75"/>
  <c r="DF25" i="75"/>
  <c r="DF26" i="75"/>
  <c r="DF27" i="75"/>
  <c r="DF28" i="75"/>
  <c r="DF29" i="75"/>
  <c r="DF30" i="75"/>
  <c r="DF31" i="75"/>
  <c r="DF32" i="75"/>
  <c r="DF33" i="75"/>
  <c r="DF34" i="75"/>
  <c r="DF35" i="75"/>
  <c r="DF36" i="75"/>
  <c r="DF37" i="75"/>
  <c r="DF38" i="75"/>
  <c r="DF39" i="75"/>
  <c r="DF40" i="75"/>
  <c r="DF41" i="75"/>
  <c r="DF42" i="75"/>
  <c r="DF43" i="75"/>
  <c r="DF44" i="75"/>
  <c r="DF45" i="75"/>
  <c r="DF46" i="75"/>
  <c r="DF47" i="75"/>
  <c r="DF48" i="75"/>
  <c r="DF49" i="75"/>
  <c r="DF50" i="75"/>
  <c r="DF51" i="75"/>
  <c r="DF52" i="75"/>
  <c r="DF53" i="75"/>
  <c r="DF54" i="75"/>
  <c r="DF55" i="75"/>
  <c r="DF56" i="75"/>
  <c r="DF57" i="75"/>
  <c r="DF58" i="75"/>
  <c r="DF59" i="75"/>
  <c r="DF60" i="75"/>
  <c r="DF61" i="75"/>
  <c r="DF62" i="75"/>
  <c r="DF63" i="75"/>
  <c r="DF64" i="75"/>
  <c r="DF65" i="75"/>
  <c r="DF66" i="75"/>
  <c r="DF67" i="75"/>
  <c r="DF68" i="75"/>
  <c r="DF69" i="75"/>
  <c r="DF70" i="75"/>
  <c r="DF71" i="75"/>
  <c r="DF72" i="75"/>
  <c r="DF73" i="75"/>
  <c r="DF74" i="75"/>
  <c r="DF75" i="75"/>
  <c r="DF76" i="75"/>
  <c r="DF77" i="75"/>
  <c r="DF78" i="75"/>
  <c r="DF79" i="75"/>
  <c r="DF80" i="75"/>
  <c r="DF81" i="75"/>
  <c r="DF82" i="75"/>
  <c r="DF83" i="75"/>
  <c r="DF84" i="75"/>
  <c r="DF85" i="75"/>
  <c r="DF86" i="75"/>
  <c r="DF87" i="75"/>
  <c r="DF88" i="75"/>
  <c r="DF89" i="75"/>
  <c r="DF90" i="75"/>
  <c r="DF91" i="75"/>
  <c r="DF92" i="75"/>
  <c r="DF93" i="75"/>
  <c r="DF94" i="75"/>
  <c r="DF95" i="75"/>
  <c r="DF96" i="75"/>
  <c r="DF97" i="75"/>
  <c r="DF98" i="75"/>
  <c r="DF99" i="75"/>
  <c r="DF100" i="75"/>
  <c r="DF101" i="75"/>
  <c r="DF102" i="75"/>
  <c r="DF103" i="75"/>
  <c r="DF104" i="75"/>
  <c r="DF105" i="75"/>
  <c r="DF106" i="75"/>
  <c r="DF107" i="75"/>
  <c r="DF108" i="75"/>
  <c r="DF109" i="75"/>
  <c r="DF110" i="75"/>
  <c r="DF111" i="75"/>
  <c r="DF112" i="75"/>
  <c r="DF113" i="75"/>
  <c r="DF114" i="75"/>
  <c r="DF115" i="75"/>
  <c r="DF116" i="75"/>
  <c r="DF117" i="75"/>
  <c r="DF118" i="75"/>
  <c r="DF119" i="75"/>
  <c r="DF120" i="75"/>
  <c r="DF121" i="75"/>
  <c r="DF122" i="75"/>
  <c r="DF123" i="75"/>
  <c r="DF124" i="75"/>
  <c r="DF125" i="75"/>
  <c r="DF126" i="75"/>
  <c r="DF127" i="75"/>
  <c r="DF128" i="75"/>
  <c r="DF129" i="75"/>
  <c r="DF130" i="75"/>
  <c r="DF131" i="75"/>
  <c r="DF132" i="75"/>
  <c r="DF133" i="75"/>
  <c r="DF134" i="75"/>
  <c r="DF135" i="75"/>
  <c r="DF136" i="75"/>
  <c r="DF137" i="75"/>
  <c r="DF138" i="75"/>
  <c r="DF139" i="75"/>
  <c r="DF140" i="75"/>
  <c r="DF141" i="75"/>
  <c r="DF142" i="75"/>
  <c r="DF143" i="75"/>
  <c r="DF144" i="75"/>
  <c r="DF145" i="75"/>
  <c r="DF146" i="75"/>
  <c r="DF147" i="75"/>
  <c r="DF148" i="75"/>
  <c r="DF149" i="75"/>
  <c r="DF150" i="75"/>
  <c r="DF151" i="75"/>
  <c r="DF152" i="75"/>
  <c r="DF153" i="75"/>
  <c r="DF154" i="75"/>
  <c r="DF155" i="75"/>
  <c r="DF156" i="75"/>
  <c r="DF157" i="75"/>
  <c r="DF158" i="75"/>
  <c r="DF159" i="75"/>
  <c r="DF160" i="75"/>
  <c r="DF161" i="75"/>
  <c r="DF162" i="75"/>
  <c r="DF163" i="75"/>
  <c r="DF164" i="75"/>
  <c r="DF165" i="75"/>
  <c r="DF166" i="75"/>
  <c r="DF167" i="75"/>
  <c r="DF168" i="75"/>
  <c r="DF169" i="75"/>
  <c r="DF170" i="75"/>
  <c r="DF171" i="75"/>
  <c r="DF172" i="75"/>
  <c r="DF173" i="75"/>
  <c r="DF174" i="75"/>
  <c r="DF175" i="75"/>
  <c r="DF176" i="75"/>
  <c r="DF177" i="75"/>
  <c r="DF178" i="75"/>
  <c r="DF179" i="75"/>
  <c r="DF180" i="75"/>
  <c r="DF181" i="75"/>
  <c r="DF182" i="75"/>
  <c r="DF183" i="75"/>
  <c r="DF184" i="75"/>
  <c r="DF185" i="75"/>
  <c r="DF186" i="75"/>
  <c r="DF187" i="75"/>
  <c r="DF188" i="75"/>
  <c r="DF189" i="75"/>
  <c r="DF190" i="75"/>
  <c r="DF191" i="75"/>
  <c r="DF192" i="75"/>
  <c r="DF193" i="75"/>
  <c r="DF3" i="75"/>
  <c r="DE3" i="75"/>
  <c r="DE4" i="75"/>
  <c r="DE5" i="75"/>
  <c r="DE6" i="75"/>
  <c r="DE7" i="75"/>
  <c r="DE8" i="75"/>
  <c r="DE9" i="75"/>
  <c r="DE10" i="75"/>
  <c r="DE12" i="75"/>
  <c r="DE13" i="75"/>
  <c r="DE14" i="75"/>
  <c r="DE15" i="75"/>
  <c r="DE16" i="75"/>
  <c r="DE17" i="75"/>
  <c r="DE18" i="75"/>
  <c r="DE20" i="75"/>
  <c r="DE21" i="75"/>
  <c r="DE22" i="75"/>
  <c r="DE23" i="75"/>
  <c r="DE24" i="75"/>
  <c r="DE25" i="75"/>
  <c r="DE26" i="75"/>
  <c r="DE28" i="75"/>
  <c r="DE29" i="75"/>
  <c r="DE30" i="75"/>
  <c r="DE31" i="75"/>
  <c r="DE32" i="75"/>
  <c r="DE33" i="75"/>
  <c r="DE34" i="75"/>
  <c r="DE36" i="75"/>
  <c r="DE37" i="75"/>
  <c r="DE38" i="75"/>
  <c r="DE39" i="75"/>
  <c r="DE40" i="75"/>
  <c r="DE41" i="75"/>
  <c r="DE42" i="75"/>
  <c r="DE44" i="75"/>
  <c r="DE45" i="75"/>
  <c r="DE46" i="75"/>
  <c r="DE47" i="75"/>
  <c r="DE48" i="75"/>
  <c r="DE49" i="75"/>
  <c r="DE50" i="75"/>
  <c r="DE52" i="75"/>
  <c r="DE53" i="75"/>
  <c r="DE54" i="75"/>
  <c r="DE55" i="75"/>
  <c r="DE56" i="75"/>
  <c r="DE57" i="75"/>
  <c r="DE58" i="75"/>
  <c r="DE60" i="75"/>
  <c r="DE61" i="75"/>
  <c r="DE62" i="75"/>
  <c r="DE63" i="75"/>
  <c r="DE64" i="75"/>
  <c r="DE65" i="75"/>
  <c r="DE66" i="75"/>
  <c r="DE68" i="75"/>
  <c r="DE69" i="75"/>
  <c r="DE70" i="75"/>
  <c r="DE71" i="75"/>
  <c r="DE72" i="75"/>
  <c r="DE73" i="75"/>
  <c r="DE74" i="75"/>
  <c r="DE76" i="75"/>
  <c r="DE77" i="75"/>
  <c r="DE78" i="75"/>
  <c r="DE79" i="75"/>
  <c r="DE80" i="75"/>
  <c r="DE81" i="75"/>
  <c r="DE82" i="75"/>
  <c r="DE84" i="75"/>
  <c r="DE85" i="75"/>
  <c r="DE86" i="75"/>
  <c r="DE87" i="75"/>
  <c r="DE88" i="75"/>
  <c r="DE89" i="75"/>
  <c r="DE90" i="75"/>
  <c r="DE92" i="75"/>
  <c r="DE93" i="75"/>
  <c r="DE94" i="75"/>
  <c r="DE95" i="75"/>
  <c r="DE96" i="75"/>
  <c r="DE97" i="75"/>
  <c r="DE98" i="75"/>
  <c r="DE100" i="75"/>
  <c r="DE101" i="75"/>
  <c r="DE102" i="75"/>
  <c r="DE103" i="75"/>
  <c r="DE104" i="75"/>
  <c r="DE105" i="75"/>
  <c r="DE106" i="75"/>
  <c r="DE108" i="75"/>
  <c r="DE109" i="75"/>
  <c r="DE110" i="75"/>
  <c r="DE111" i="75"/>
  <c r="DE112" i="75"/>
  <c r="DE113" i="75"/>
  <c r="DE114" i="75"/>
  <c r="DE116" i="75"/>
  <c r="DE117" i="75"/>
  <c r="DE118" i="75"/>
  <c r="DE119" i="75"/>
  <c r="DE120" i="75"/>
  <c r="DE121" i="75"/>
  <c r="DE122" i="75"/>
  <c r="DE124" i="75"/>
  <c r="DE125" i="75"/>
  <c r="DE126" i="75"/>
  <c r="DE127" i="75"/>
  <c r="DE128" i="75"/>
  <c r="DE129" i="75"/>
  <c r="DE130" i="75"/>
  <c r="DE132" i="75"/>
  <c r="DE133" i="75"/>
  <c r="DE134" i="75"/>
  <c r="DE135" i="75"/>
  <c r="DE136" i="75"/>
  <c r="DE137" i="75"/>
  <c r="DE138" i="75"/>
  <c r="DE140" i="75"/>
  <c r="DE141" i="75"/>
  <c r="DE142" i="75"/>
  <c r="DE143" i="75"/>
  <c r="DE144" i="75"/>
  <c r="DE145" i="75"/>
  <c r="DE146" i="75"/>
  <c r="DE148" i="75"/>
  <c r="DE149" i="75"/>
  <c r="DE150" i="75"/>
  <c r="DE151" i="75"/>
  <c r="DE152" i="75"/>
  <c r="DE153" i="75"/>
  <c r="DE154" i="75"/>
  <c r="DE156" i="75"/>
  <c r="DE157" i="75"/>
  <c r="DE158" i="75"/>
  <c r="DE159" i="75"/>
  <c r="DE160" i="75"/>
  <c r="DE161" i="75"/>
  <c r="DE162" i="75"/>
  <c r="DE164" i="75"/>
  <c r="DE165" i="75"/>
  <c r="DE166" i="75"/>
  <c r="DE167" i="75"/>
  <c r="DE168" i="75"/>
  <c r="DE169" i="75"/>
  <c r="DE170" i="75"/>
  <c r="DE172" i="75"/>
  <c r="DE173" i="75"/>
  <c r="DE174" i="75"/>
  <c r="DE175" i="75"/>
  <c r="DE176" i="75"/>
  <c r="DE177" i="75"/>
  <c r="DE178" i="75"/>
  <c r="DE180" i="75"/>
  <c r="DE181" i="75"/>
  <c r="DE182" i="75"/>
  <c r="DE183" i="75"/>
  <c r="DE184" i="75"/>
  <c r="DE185" i="75"/>
  <c r="DE186" i="75"/>
  <c r="DE188" i="75"/>
  <c r="DE189" i="75"/>
  <c r="DE190" i="75"/>
  <c r="DE191" i="75"/>
  <c r="DE192" i="75"/>
  <c r="DE193" i="75"/>
  <c r="CV4" i="75"/>
  <c r="CW4" i="75"/>
  <c r="CV5" i="75"/>
  <c r="CW5" i="75"/>
  <c r="CV6" i="75"/>
  <c r="CW6" i="75"/>
  <c r="CV7" i="75"/>
  <c r="CW7" i="75"/>
  <c r="CV8" i="75"/>
  <c r="CW8" i="75"/>
  <c r="CV9" i="75"/>
  <c r="CW9" i="75"/>
  <c r="CV10" i="75"/>
  <c r="CW10" i="75"/>
  <c r="CV11" i="75"/>
  <c r="CW11" i="75"/>
  <c r="CV12" i="75"/>
  <c r="CW12" i="75"/>
  <c r="CV13" i="75"/>
  <c r="CW13" i="75"/>
  <c r="CV14" i="75"/>
  <c r="CW14" i="75"/>
  <c r="CV15" i="75"/>
  <c r="CW15" i="75"/>
  <c r="CV16" i="75"/>
  <c r="CW16" i="75"/>
  <c r="CV17" i="75"/>
  <c r="CW17" i="75"/>
  <c r="CV18" i="75"/>
  <c r="CW18" i="75"/>
  <c r="CV19" i="75"/>
  <c r="CW19" i="75"/>
  <c r="CV20" i="75"/>
  <c r="CW20" i="75"/>
  <c r="CV21" i="75"/>
  <c r="CW21" i="75"/>
  <c r="CV22" i="75"/>
  <c r="CW22" i="75"/>
  <c r="CV23" i="75"/>
  <c r="CW23" i="75"/>
  <c r="CV24" i="75"/>
  <c r="CW24" i="75"/>
  <c r="CV25" i="75"/>
  <c r="CW25" i="75"/>
  <c r="CV26" i="75"/>
  <c r="CW26" i="75"/>
  <c r="CV27" i="75"/>
  <c r="CW27" i="75"/>
  <c r="CV28" i="75"/>
  <c r="CW28" i="75"/>
  <c r="CV29" i="75"/>
  <c r="CW29" i="75"/>
  <c r="CV30" i="75"/>
  <c r="CW30" i="75"/>
  <c r="CV31" i="75"/>
  <c r="CW31" i="75"/>
  <c r="CV32" i="75"/>
  <c r="CW32" i="75"/>
  <c r="CV33" i="75"/>
  <c r="CW33" i="75"/>
  <c r="CV34" i="75"/>
  <c r="CW34" i="75"/>
  <c r="CV35" i="75"/>
  <c r="CW35" i="75"/>
  <c r="CV36" i="75"/>
  <c r="CW36" i="75"/>
  <c r="CV37" i="75"/>
  <c r="CW37" i="75"/>
  <c r="CV38" i="75"/>
  <c r="CW38" i="75"/>
  <c r="CV39" i="75"/>
  <c r="CW39" i="75"/>
  <c r="CV40" i="75"/>
  <c r="CW40" i="75"/>
  <c r="CV41" i="75"/>
  <c r="CW41" i="75"/>
  <c r="CV42" i="75"/>
  <c r="CW42" i="75"/>
  <c r="CV43" i="75"/>
  <c r="CW43" i="75"/>
  <c r="CV44" i="75"/>
  <c r="CW44" i="75"/>
  <c r="CV45" i="75"/>
  <c r="CW45" i="75"/>
  <c r="CV46" i="75"/>
  <c r="CW46" i="75"/>
  <c r="CV47" i="75"/>
  <c r="CW47" i="75"/>
  <c r="CV48" i="75"/>
  <c r="CW48" i="75"/>
  <c r="CV49" i="75"/>
  <c r="CW49" i="75"/>
  <c r="CV50" i="75"/>
  <c r="CW50" i="75"/>
  <c r="CV51" i="75"/>
  <c r="CW51" i="75"/>
  <c r="CV52" i="75"/>
  <c r="CW52" i="75"/>
  <c r="CV53" i="75"/>
  <c r="CW53" i="75"/>
  <c r="CV54" i="75"/>
  <c r="CW54" i="75"/>
  <c r="CV55" i="75"/>
  <c r="CW55" i="75"/>
  <c r="CV56" i="75"/>
  <c r="CW56" i="75"/>
  <c r="CV57" i="75"/>
  <c r="CW57" i="75"/>
  <c r="CV58" i="75"/>
  <c r="CW58" i="75"/>
  <c r="CV59" i="75"/>
  <c r="CW59" i="75"/>
  <c r="CV60" i="75"/>
  <c r="CW60" i="75"/>
  <c r="CV61" i="75"/>
  <c r="CW61" i="75"/>
  <c r="CV62" i="75"/>
  <c r="CW62" i="75"/>
  <c r="CV63" i="75"/>
  <c r="CW63" i="75"/>
  <c r="CV64" i="75"/>
  <c r="CW64" i="75"/>
  <c r="CV65" i="75"/>
  <c r="CW65" i="75"/>
  <c r="CV66" i="75"/>
  <c r="CW66" i="75"/>
  <c r="CV67" i="75"/>
  <c r="CW67" i="75"/>
  <c r="CV68" i="75"/>
  <c r="CW68" i="75"/>
  <c r="CV69" i="75"/>
  <c r="CW69" i="75"/>
  <c r="CV70" i="75"/>
  <c r="CW70" i="75"/>
  <c r="CV71" i="75"/>
  <c r="CW71" i="75"/>
  <c r="CV72" i="75"/>
  <c r="CW72" i="75"/>
  <c r="CV73" i="75"/>
  <c r="CW73" i="75"/>
  <c r="CV74" i="75"/>
  <c r="CW74" i="75"/>
  <c r="CV75" i="75"/>
  <c r="CW75" i="75"/>
  <c r="CV76" i="75"/>
  <c r="CW76" i="75"/>
  <c r="CV77" i="75"/>
  <c r="CW77" i="75"/>
  <c r="CV78" i="75"/>
  <c r="CW78" i="75"/>
  <c r="CV79" i="75"/>
  <c r="CW79" i="75"/>
  <c r="CV80" i="75"/>
  <c r="CW80" i="75"/>
  <c r="CV81" i="75"/>
  <c r="CW81" i="75"/>
  <c r="CV82" i="75"/>
  <c r="CW82" i="75"/>
  <c r="CV83" i="75"/>
  <c r="CW83" i="75"/>
  <c r="CV84" i="75"/>
  <c r="CW84" i="75"/>
  <c r="CV85" i="75"/>
  <c r="CW85" i="75"/>
  <c r="CV86" i="75"/>
  <c r="CW86" i="75"/>
  <c r="CV87" i="75"/>
  <c r="CW87" i="75"/>
  <c r="CV88" i="75"/>
  <c r="CW88" i="75"/>
  <c r="CV89" i="75"/>
  <c r="CW89" i="75"/>
  <c r="CV90" i="75"/>
  <c r="CW90" i="75"/>
  <c r="CV91" i="75"/>
  <c r="CW91" i="75"/>
  <c r="CV92" i="75"/>
  <c r="CW92" i="75"/>
  <c r="CV93" i="75"/>
  <c r="CW93" i="75"/>
  <c r="CV94" i="75"/>
  <c r="CW94" i="75"/>
  <c r="CV95" i="75"/>
  <c r="CW95" i="75"/>
  <c r="CV96" i="75"/>
  <c r="CW96" i="75"/>
  <c r="CV97" i="75"/>
  <c r="CW97" i="75"/>
  <c r="CV98" i="75"/>
  <c r="CW98" i="75"/>
  <c r="CV99" i="75"/>
  <c r="CW99" i="75"/>
  <c r="CV100" i="75"/>
  <c r="CW100" i="75"/>
  <c r="CV101" i="75"/>
  <c r="CW101" i="75"/>
  <c r="CV102" i="75"/>
  <c r="CW102" i="75"/>
  <c r="CV103" i="75"/>
  <c r="CW103" i="75"/>
  <c r="CV104" i="75"/>
  <c r="CW104" i="75"/>
  <c r="CV105" i="75"/>
  <c r="CW105" i="75"/>
  <c r="CV106" i="75"/>
  <c r="CW106" i="75"/>
  <c r="CV107" i="75"/>
  <c r="CW107" i="75"/>
  <c r="CV108" i="75"/>
  <c r="CW108" i="75"/>
  <c r="CV109" i="75"/>
  <c r="CW109" i="75"/>
  <c r="CV110" i="75"/>
  <c r="CW110" i="75"/>
  <c r="CV111" i="75"/>
  <c r="CW111" i="75"/>
  <c r="CV112" i="75"/>
  <c r="CW112" i="75"/>
  <c r="CV113" i="75"/>
  <c r="CW113" i="75"/>
  <c r="CV114" i="75"/>
  <c r="CW114" i="75"/>
  <c r="CV115" i="75"/>
  <c r="CW115" i="75"/>
  <c r="CV116" i="75"/>
  <c r="CW116" i="75"/>
  <c r="CV117" i="75"/>
  <c r="CW117" i="75"/>
  <c r="CV118" i="75"/>
  <c r="CW118" i="75"/>
  <c r="CV119" i="75"/>
  <c r="CW119" i="75"/>
  <c r="CV120" i="75"/>
  <c r="CW120" i="75"/>
  <c r="CV121" i="75"/>
  <c r="CW121" i="75"/>
  <c r="CV122" i="75"/>
  <c r="CW122" i="75"/>
  <c r="CV123" i="75"/>
  <c r="CW123" i="75"/>
  <c r="CV124" i="75"/>
  <c r="CW124" i="75"/>
  <c r="CV125" i="75"/>
  <c r="CW125" i="75"/>
  <c r="CV126" i="75"/>
  <c r="CW126" i="75"/>
  <c r="CV127" i="75"/>
  <c r="CW127" i="75"/>
  <c r="CV128" i="75"/>
  <c r="CW128" i="75"/>
  <c r="CV129" i="75"/>
  <c r="CW129" i="75"/>
  <c r="CV130" i="75"/>
  <c r="CW130" i="75"/>
  <c r="CV131" i="75"/>
  <c r="CW131" i="75"/>
  <c r="CV132" i="75"/>
  <c r="CW132" i="75"/>
  <c r="CV133" i="75"/>
  <c r="CW133" i="75"/>
  <c r="CV134" i="75"/>
  <c r="CW134" i="75"/>
  <c r="CV135" i="75"/>
  <c r="CW135" i="75"/>
  <c r="CV136" i="75"/>
  <c r="CW136" i="75"/>
  <c r="CV137" i="75"/>
  <c r="CW137" i="75"/>
  <c r="CV138" i="75"/>
  <c r="CW138" i="75"/>
  <c r="CV139" i="75"/>
  <c r="CW139" i="75"/>
  <c r="CV140" i="75"/>
  <c r="CW140" i="75"/>
  <c r="CV141" i="75"/>
  <c r="CW141" i="75"/>
  <c r="CV142" i="75"/>
  <c r="CW142" i="75"/>
  <c r="CV143" i="75"/>
  <c r="CW143" i="75"/>
  <c r="CV144" i="75"/>
  <c r="CW144" i="75"/>
  <c r="CV145" i="75"/>
  <c r="CW145" i="75"/>
  <c r="CV146" i="75"/>
  <c r="CW146" i="75"/>
  <c r="CV147" i="75"/>
  <c r="CW147" i="75"/>
  <c r="CV148" i="75"/>
  <c r="CW148" i="75"/>
  <c r="CV149" i="75"/>
  <c r="CW149" i="75"/>
  <c r="CV150" i="75"/>
  <c r="CW150" i="75"/>
  <c r="CV151" i="75"/>
  <c r="CW151" i="75"/>
  <c r="CV152" i="75"/>
  <c r="CW152" i="75"/>
  <c r="CV153" i="75"/>
  <c r="CW153" i="75"/>
  <c r="CV154" i="75"/>
  <c r="CW154" i="75"/>
  <c r="CV155" i="75"/>
  <c r="CW155" i="75"/>
  <c r="CV156" i="75"/>
  <c r="CW156" i="75"/>
  <c r="CV157" i="75"/>
  <c r="CW157" i="75"/>
  <c r="CV158" i="75"/>
  <c r="CW158" i="75"/>
  <c r="CV159" i="75"/>
  <c r="CW159" i="75"/>
  <c r="CV160" i="75"/>
  <c r="CW160" i="75"/>
  <c r="CV161" i="75"/>
  <c r="CW161" i="75"/>
  <c r="CV162" i="75"/>
  <c r="CW162" i="75"/>
  <c r="CV163" i="75"/>
  <c r="CW163" i="75"/>
  <c r="CV164" i="75"/>
  <c r="CW164" i="75"/>
  <c r="CV165" i="75"/>
  <c r="CW165" i="75"/>
  <c r="CV166" i="75"/>
  <c r="CW166" i="75"/>
  <c r="CV167" i="75"/>
  <c r="CW167" i="75"/>
  <c r="CV168" i="75"/>
  <c r="CW168" i="75"/>
  <c r="CV169" i="75"/>
  <c r="CW169" i="75"/>
  <c r="CV170" i="75"/>
  <c r="CW170" i="75"/>
  <c r="CV171" i="75"/>
  <c r="CW171" i="75"/>
  <c r="CV172" i="75"/>
  <c r="CW172" i="75"/>
  <c r="CV173" i="75"/>
  <c r="CW173" i="75"/>
  <c r="CV174" i="75"/>
  <c r="CW174" i="75"/>
  <c r="CV175" i="75"/>
  <c r="CW175" i="75"/>
  <c r="CV176" i="75"/>
  <c r="CW176" i="75"/>
  <c r="CV177" i="75"/>
  <c r="CW177" i="75"/>
  <c r="CV178" i="75"/>
  <c r="CW178" i="75"/>
  <c r="CV179" i="75"/>
  <c r="CW179" i="75"/>
  <c r="CV180" i="75"/>
  <c r="CW180" i="75"/>
  <c r="CV181" i="75"/>
  <c r="CW181" i="75"/>
  <c r="CV182" i="75"/>
  <c r="CW182" i="75"/>
  <c r="CV183" i="75"/>
  <c r="CW183" i="75"/>
  <c r="CV184" i="75"/>
  <c r="CW184" i="75"/>
  <c r="CV185" i="75"/>
  <c r="CW185" i="75"/>
  <c r="CV186" i="75"/>
  <c r="CW186" i="75"/>
  <c r="CV187" i="75"/>
  <c r="CW187" i="75"/>
  <c r="CV188" i="75"/>
  <c r="CW188" i="75"/>
  <c r="CV189" i="75"/>
  <c r="CW189" i="75"/>
  <c r="CV190" i="75"/>
  <c r="CW190" i="75"/>
  <c r="CV191" i="75"/>
  <c r="CW191" i="75"/>
  <c r="CV192" i="75"/>
  <c r="CW192" i="75"/>
  <c r="CV193" i="75"/>
  <c r="CW193" i="75"/>
  <c r="CW3" i="75"/>
  <c r="CV3" i="75"/>
  <c r="CR4" i="75"/>
  <c r="CS4" i="75"/>
  <c r="CR5" i="75"/>
  <c r="CS5" i="75"/>
  <c r="CR6" i="75"/>
  <c r="CS6" i="75"/>
  <c r="CR7" i="75"/>
  <c r="CS7" i="75"/>
  <c r="CR8" i="75"/>
  <c r="CS8" i="75"/>
  <c r="CR9" i="75"/>
  <c r="CS9" i="75"/>
  <c r="CR10" i="75"/>
  <c r="CS10" i="75"/>
  <c r="CR11" i="75"/>
  <c r="CS11" i="75"/>
  <c r="CR12" i="75"/>
  <c r="CS12" i="75"/>
  <c r="CR13" i="75"/>
  <c r="CS13" i="75"/>
  <c r="CR14" i="75"/>
  <c r="CS14" i="75"/>
  <c r="CR15" i="75"/>
  <c r="CS15" i="75"/>
  <c r="CR16" i="75"/>
  <c r="CS16" i="75"/>
  <c r="CR17" i="75"/>
  <c r="CS17" i="75"/>
  <c r="CR18" i="75"/>
  <c r="CS18" i="75"/>
  <c r="CR19" i="75"/>
  <c r="CS19" i="75"/>
  <c r="CR20" i="75"/>
  <c r="CS20" i="75"/>
  <c r="CR21" i="75"/>
  <c r="CS21" i="75"/>
  <c r="CR22" i="75"/>
  <c r="CS22" i="75"/>
  <c r="CR23" i="75"/>
  <c r="CS23" i="75"/>
  <c r="CR24" i="75"/>
  <c r="CS24" i="75"/>
  <c r="CR25" i="75"/>
  <c r="CS25" i="75"/>
  <c r="CR26" i="75"/>
  <c r="CS26" i="75"/>
  <c r="CR27" i="75"/>
  <c r="CS27" i="75"/>
  <c r="CR28" i="75"/>
  <c r="CS28" i="75"/>
  <c r="CR29" i="75"/>
  <c r="CS29" i="75"/>
  <c r="CR30" i="75"/>
  <c r="CS30" i="75"/>
  <c r="CR31" i="75"/>
  <c r="CS31" i="75"/>
  <c r="CR32" i="75"/>
  <c r="CS32" i="75"/>
  <c r="CR33" i="75"/>
  <c r="CS33" i="75"/>
  <c r="CR34" i="75"/>
  <c r="CS34" i="75"/>
  <c r="CR35" i="75"/>
  <c r="CS35" i="75"/>
  <c r="CR36" i="75"/>
  <c r="CS36" i="75"/>
  <c r="CR37" i="75"/>
  <c r="CS37" i="75"/>
  <c r="CR38" i="75"/>
  <c r="CS38" i="75"/>
  <c r="CR39" i="75"/>
  <c r="CS39" i="75"/>
  <c r="CR40" i="75"/>
  <c r="CS40" i="75"/>
  <c r="CR41" i="75"/>
  <c r="CS41" i="75"/>
  <c r="CR42" i="75"/>
  <c r="CS42" i="75"/>
  <c r="CR43" i="75"/>
  <c r="CS43" i="75"/>
  <c r="CR44" i="75"/>
  <c r="CS44" i="75"/>
  <c r="CR45" i="75"/>
  <c r="CS45" i="75"/>
  <c r="CR46" i="75"/>
  <c r="CS46" i="75"/>
  <c r="CR47" i="75"/>
  <c r="CS47" i="75"/>
  <c r="CR48" i="75"/>
  <c r="CS48" i="75"/>
  <c r="CR49" i="75"/>
  <c r="CS49" i="75"/>
  <c r="CR50" i="75"/>
  <c r="CS50" i="75"/>
  <c r="CR51" i="75"/>
  <c r="CS51" i="75"/>
  <c r="CR52" i="75"/>
  <c r="CS52" i="75"/>
  <c r="CR53" i="75"/>
  <c r="CS53" i="75"/>
  <c r="CR54" i="75"/>
  <c r="CS54" i="75"/>
  <c r="CR55" i="75"/>
  <c r="CS55" i="75"/>
  <c r="CR56" i="75"/>
  <c r="CS56" i="75"/>
  <c r="CR57" i="75"/>
  <c r="CS57" i="75"/>
  <c r="CR58" i="75"/>
  <c r="CS58" i="75"/>
  <c r="CR59" i="75"/>
  <c r="CS59" i="75"/>
  <c r="CR60" i="75"/>
  <c r="CS60" i="75"/>
  <c r="CR61" i="75"/>
  <c r="CS61" i="75"/>
  <c r="CR62" i="75"/>
  <c r="CS62" i="75"/>
  <c r="CR63" i="75"/>
  <c r="CS63" i="75"/>
  <c r="CR64" i="75"/>
  <c r="CS64" i="75"/>
  <c r="CR65" i="75"/>
  <c r="CS65" i="75"/>
  <c r="CR66" i="75"/>
  <c r="CS66" i="75"/>
  <c r="CR67" i="75"/>
  <c r="CS67" i="75"/>
  <c r="CR68" i="75"/>
  <c r="CS68" i="75"/>
  <c r="CR69" i="75"/>
  <c r="CS69" i="75"/>
  <c r="CR70" i="75"/>
  <c r="CS70" i="75"/>
  <c r="CR71" i="75"/>
  <c r="CS71" i="75"/>
  <c r="CR72" i="75"/>
  <c r="CS72" i="75"/>
  <c r="CR73" i="75"/>
  <c r="CS73" i="75"/>
  <c r="CR74" i="75"/>
  <c r="CS74" i="75"/>
  <c r="CR75" i="75"/>
  <c r="CS75" i="75"/>
  <c r="CR76" i="75"/>
  <c r="CS76" i="75"/>
  <c r="CR77" i="75"/>
  <c r="CS77" i="75"/>
  <c r="CR78" i="75"/>
  <c r="CS78" i="75"/>
  <c r="CR79" i="75"/>
  <c r="CS79" i="75"/>
  <c r="CR80" i="75"/>
  <c r="CS80" i="75"/>
  <c r="CR81" i="75"/>
  <c r="CS81" i="75"/>
  <c r="CR82" i="75"/>
  <c r="CS82" i="75"/>
  <c r="CR83" i="75"/>
  <c r="CS83" i="75"/>
  <c r="CR84" i="75"/>
  <c r="CS84" i="75"/>
  <c r="CR85" i="75"/>
  <c r="CS85" i="75"/>
  <c r="CR86" i="75"/>
  <c r="CS86" i="75"/>
  <c r="CR87" i="75"/>
  <c r="CS87" i="75"/>
  <c r="CR88" i="75"/>
  <c r="CS88" i="75"/>
  <c r="CR89" i="75"/>
  <c r="CS89" i="75"/>
  <c r="CR90" i="75"/>
  <c r="CS90" i="75"/>
  <c r="CR91" i="75"/>
  <c r="CS91" i="75"/>
  <c r="CR92" i="75"/>
  <c r="CS92" i="75"/>
  <c r="CR93" i="75"/>
  <c r="CS93" i="75"/>
  <c r="CR94" i="75"/>
  <c r="CS94" i="75"/>
  <c r="CR95" i="75"/>
  <c r="CS95" i="75"/>
  <c r="CR96" i="75"/>
  <c r="CS96" i="75"/>
  <c r="CR97" i="75"/>
  <c r="CS97" i="75"/>
  <c r="CR98" i="75"/>
  <c r="CS98" i="75"/>
  <c r="CR99" i="75"/>
  <c r="CS99" i="75"/>
  <c r="CR100" i="75"/>
  <c r="CS100" i="75"/>
  <c r="CR101" i="75"/>
  <c r="CS101" i="75"/>
  <c r="CR102" i="75"/>
  <c r="CS102" i="75"/>
  <c r="CR103" i="75"/>
  <c r="CS103" i="75"/>
  <c r="CR104" i="75"/>
  <c r="CS104" i="75"/>
  <c r="CR105" i="75"/>
  <c r="CS105" i="75"/>
  <c r="CR106" i="75"/>
  <c r="CS106" i="75"/>
  <c r="CR107" i="75"/>
  <c r="CS107" i="75"/>
  <c r="CR108" i="75"/>
  <c r="CS108" i="75"/>
  <c r="CR109" i="75"/>
  <c r="CS109" i="75"/>
  <c r="CR110" i="75"/>
  <c r="CS110" i="75"/>
  <c r="CR111" i="75"/>
  <c r="CS111" i="75"/>
  <c r="CR112" i="75"/>
  <c r="CS112" i="75"/>
  <c r="CR113" i="75"/>
  <c r="CS113" i="75"/>
  <c r="CR114" i="75"/>
  <c r="CS114" i="75"/>
  <c r="CR115" i="75"/>
  <c r="CS115" i="75"/>
  <c r="CR116" i="75"/>
  <c r="CS116" i="75"/>
  <c r="CR117" i="75"/>
  <c r="CS117" i="75"/>
  <c r="CR118" i="75"/>
  <c r="CS118" i="75"/>
  <c r="CR119" i="75"/>
  <c r="CS119" i="75"/>
  <c r="CR120" i="75"/>
  <c r="CS120" i="75"/>
  <c r="CR121" i="75"/>
  <c r="CS121" i="75"/>
  <c r="CR122" i="75"/>
  <c r="CS122" i="75"/>
  <c r="CR123" i="75"/>
  <c r="CS123" i="75"/>
  <c r="CR124" i="75"/>
  <c r="CS124" i="75"/>
  <c r="CR125" i="75"/>
  <c r="CS125" i="75"/>
  <c r="CR126" i="75"/>
  <c r="CS126" i="75"/>
  <c r="CR127" i="75"/>
  <c r="CS127" i="75"/>
  <c r="CR128" i="75"/>
  <c r="CS128" i="75"/>
  <c r="CR129" i="75"/>
  <c r="CS129" i="75"/>
  <c r="CR130" i="75"/>
  <c r="CS130" i="75"/>
  <c r="CR131" i="75"/>
  <c r="CS131" i="75"/>
  <c r="CR132" i="75"/>
  <c r="CS132" i="75"/>
  <c r="CR133" i="75"/>
  <c r="CS133" i="75"/>
  <c r="CR134" i="75"/>
  <c r="CS134" i="75"/>
  <c r="CR135" i="75"/>
  <c r="CS135" i="75"/>
  <c r="CR136" i="75"/>
  <c r="CS136" i="75"/>
  <c r="CR137" i="75"/>
  <c r="CS137" i="75"/>
  <c r="CR138" i="75"/>
  <c r="CS138" i="75"/>
  <c r="CR139" i="75"/>
  <c r="CS139" i="75"/>
  <c r="CR140" i="75"/>
  <c r="CS140" i="75"/>
  <c r="CR141" i="75"/>
  <c r="CS141" i="75"/>
  <c r="CR142" i="75"/>
  <c r="CS142" i="75"/>
  <c r="CR143" i="75"/>
  <c r="CS143" i="75"/>
  <c r="CR144" i="75"/>
  <c r="CS144" i="75"/>
  <c r="CR145" i="75"/>
  <c r="CS145" i="75"/>
  <c r="CR146" i="75"/>
  <c r="CS146" i="75"/>
  <c r="CR147" i="75"/>
  <c r="CS147" i="75"/>
  <c r="CR148" i="75"/>
  <c r="CS148" i="75"/>
  <c r="CR149" i="75"/>
  <c r="CS149" i="75"/>
  <c r="CR150" i="75"/>
  <c r="CS150" i="75"/>
  <c r="CR151" i="75"/>
  <c r="CS151" i="75"/>
  <c r="CR152" i="75"/>
  <c r="CS152" i="75"/>
  <c r="CR153" i="75"/>
  <c r="CS153" i="75"/>
  <c r="CR154" i="75"/>
  <c r="CS154" i="75"/>
  <c r="CR155" i="75"/>
  <c r="CS155" i="75"/>
  <c r="CR156" i="75"/>
  <c r="CS156" i="75"/>
  <c r="CR157" i="75"/>
  <c r="CS157" i="75"/>
  <c r="CR158" i="75"/>
  <c r="CS158" i="75"/>
  <c r="CR159" i="75"/>
  <c r="CS159" i="75"/>
  <c r="CR160" i="75"/>
  <c r="CS160" i="75"/>
  <c r="CR161" i="75"/>
  <c r="CS161" i="75"/>
  <c r="CR162" i="75"/>
  <c r="CS162" i="75"/>
  <c r="CR163" i="75"/>
  <c r="CS163" i="75"/>
  <c r="CR164" i="75"/>
  <c r="CS164" i="75"/>
  <c r="CR165" i="75"/>
  <c r="CS165" i="75"/>
  <c r="CR166" i="75"/>
  <c r="CS166" i="75"/>
  <c r="CR167" i="75"/>
  <c r="CS167" i="75"/>
  <c r="CR168" i="75"/>
  <c r="CS168" i="75"/>
  <c r="CR169" i="75"/>
  <c r="CS169" i="75"/>
  <c r="CR170" i="75"/>
  <c r="CS170" i="75"/>
  <c r="CR171" i="75"/>
  <c r="CS171" i="75"/>
  <c r="CR172" i="75"/>
  <c r="CS172" i="75"/>
  <c r="CR173" i="75"/>
  <c r="CS173" i="75"/>
  <c r="CR174" i="75"/>
  <c r="CS174" i="75"/>
  <c r="CR175" i="75"/>
  <c r="CS175" i="75"/>
  <c r="CR176" i="75"/>
  <c r="CS176" i="75"/>
  <c r="CR177" i="75"/>
  <c r="CS177" i="75"/>
  <c r="CR178" i="75"/>
  <c r="CS178" i="75"/>
  <c r="CR179" i="75"/>
  <c r="CS179" i="75"/>
  <c r="CR180" i="75"/>
  <c r="CS180" i="75"/>
  <c r="CR181" i="75"/>
  <c r="CS181" i="75"/>
  <c r="CR182" i="75"/>
  <c r="CS182" i="75"/>
  <c r="CR183" i="75"/>
  <c r="CS183" i="75"/>
  <c r="CR184" i="75"/>
  <c r="CS184" i="75"/>
  <c r="CR185" i="75"/>
  <c r="CS185" i="75"/>
  <c r="CR186" i="75"/>
  <c r="CS186" i="75"/>
  <c r="CR187" i="75"/>
  <c r="CS187" i="75"/>
  <c r="CR188" i="75"/>
  <c r="CS188" i="75"/>
  <c r="CR189" i="75"/>
  <c r="CS189" i="75"/>
  <c r="CR190" i="75"/>
  <c r="CS190" i="75"/>
  <c r="CR191" i="75"/>
  <c r="CS191" i="75"/>
  <c r="CR192" i="75"/>
  <c r="CS192" i="75"/>
  <c r="CR193" i="75"/>
  <c r="CS193" i="75"/>
  <c r="CS3" i="75"/>
  <c r="CR3" i="75"/>
  <c r="CN4" i="75"/>
  <c r="CO4" i="75"/>
  <c r="CN5" i="75"/>
  <c r="CO5" i="75"/>
  <c r="CN6" i="75"/>
  <c r="CO6" i="75"/>
  <c r="CN7" i="75"/>
  <c r="CO7" i="75"/>
  <c r="CN8" i="75"/>
  <c r="CO8" i="75"/>
  <c r="CN9" i="75"/>
  <c r="CO9" i="75"/>
  <c r="CN10" i="75"/>
  <c r="CO10" i="75"/>
  <c r="CN11" i="75"/>
  <c r="CO11" i="75"/>
  <c r="CN12" i="75"/>
  <c r="CO12" i="75"/>
  <c r="CN13" i="75"/>
  <c r="CO13" i="75"/>
  <c r="CN14" i="75"/>
  <c r="CO14" i="75"/>
  <c r="CN15" i="75"/>
  <c r="CO15" i="75"/>
  <c r="CN16" i="75"/>
  <c r="CO16" i="75"/>
  <c r="CN17" i="75"/>
  <c r="CO17" i="75"/>
  <c r="CN18" i="75"/>
  <c r="CO18" i="75"/>
  <c r="CN19" i="75"/>
  <c r="CO19" i="75"/>
  <c r="CN20" i="75"/>
  <c r="CO20" i="75"/>
  <c r="CN21" i="75"/>
  <c r="CO21" i="75"/>
  <c r="CN22" i="75"/>
  <c r="CO22" i="75"/>
  <c r="CN23" i="75"/>
  <c r="CO23" i="75"/>
  <c r="CN24" i="75"/>
  <c r="CO24" i="75"/>
  <c r="CN25" i="75"/>
  <c r="CO25" i="75"/>
  <c r="CN26" i="75"/>
  <c r="CO26" i="75"/>
  <c r="CN27" i="75"/>
  <c r="CO27" i="75"/>
  <c r="CN28" i="75"/>
  <c r="CO28" i="75"/>
  <c r="CN29" i="75"/>
  <c r="CO29" i="75"/>
  <c r="CN30" i="75"/>
  <c r="CO30" i="75"/>
  <c r="CN31" i="75"/>
  <c r="CO31" i="75"/>
  <c r="CN32" i="75"/>
  <c r="CO32" i="75"/>
  <c r="CN33" i="75"/>
  <c r="CO33" i="75"/>
  <c r="CN34" i="75"/>
  <c r="CO34" i="75"/>
  <c r="CN35" i="75"/>
  <c r="CO35" i="75"/>
  <c r="CN36" i="75"/>
  <c r="CO36" i="75"/>
  <c r="CN37" i="75"/>
  <c r="CO37" i="75"/>
  <c r="CN38" i="75"/>
  <c r="CO38" i="75"/>
  <c r="CN39" i="75"/>
  <c r="CO39" i="75"/>
  <c r="CN40" i="75"/>
  <c r="CO40" i="75"/>
  <c r="CN41" i="75"/>
  <c r="CO41" i="75"/>
  <c r="CN42" i="75"/>
  <c r="CO42" i="75"/>
  <c r="CN43" i="75"/>
  <c r="CO43" i="75"/>
  <c r="CN44" i="75"/>
  <c r="CO44" i="75"/>
  <c r="CN45" i="75"/>
  <c r="CO45" i="75"/>
  <c r="CN46" i="75"/>
  <c r="CO46" i="75"/>
  <c r="CN47" i="75"/>
  <c r="CO47" i="75"/>
  <c r="CN48" i="75"/>
  <c r="CO48" i="75"/>
  <c r="CN49" i="75"/>
  <c r="CO49" i="75"/>
  <c r="CN50" i="75"/>
  <c r="CO50" i="75"/>
  <c r="CN51" i="75"/>
  <c r="CO51" i="75"/>
  <c r="CN52" i="75"/>
  <c r="CO52" i="75"/>
  <c r="CN53" i="75"/>
  <c r="CO53" i="75"/>
  <c r="CN54" i="75"/>
  <c r="CO54" i="75"/>
  <c r="CN55" i="75"/>
  <c r="CO55" i="75"/>
  <c r="CN56" i="75"/>
  <c r="CO56" i="75"/>
  <c r="CN57" i="75"/>
  <c r="CO57" i="75"/>
  <c r="CN58" i="75"/>
  <c r="CO58" i="75"/>
  <c r="CN59" i="75"/>
  <c r="CO59" i="75"/>
  <c r="CN60" i="75"/>
  <c r="CO60" i="75"/>
  <c r="CN61" i="75"/>
  <c r="CO61" i="75"/>
  <c r="CN62" i="75"/>
  <c r="CO62" i="75"/>
  <c r="CN63" i="75"/>
  <c r="CO63" i="75"/>
  <c r="CN64" i="75"/>
  <c r="CO64" i="75"/>
  <c r="CN65" i="75"/>
  <c r="CO65" i="75"/>
  <c r="CN66" i="75"/>
  <c r="CO66" i="75"/>
  <c r="CN67" i="75"/>
  <c r="CO67" i="75"/>
  <c r="CN68" i="75"/>
  <c r="CO68" i="75"/>
  <c r="CN69" i="75"/>
  <c r="CO69" i="75"/>
  <c r="CN70" i="75"/>
  <c r="CO70" i="75"/>
  <c r="CN71" i="75"/>
  <c r="CO71" i="75"/>
  <c r="CN72" i="75"/>
  <c r="CO72" i="75"/>
  <c r="CN73" i="75"/>
  <c r="CO73" i="75"/>
  <c r="CN74" i="75"/>
  <c r="CO74" i="75"/>
  <c r="CN75" i="75"/>
  <c r="CO75" i="75"/>
  <c r="CN76" i="75"/>
  <c r="CO76" i="75"/>
  <c r="CN77" i="75"/>
  <c r="CO77" i="75"/>
  <c r="CN78" i="75"/>
  <c r="CO78" i="75"/>
  <c r="CN79" i="75"/>
  <c r="CO79" i="75"/>
  <c r="CN80" i="75"/>
  <c r="CO80" i="75"/>
  <c r="CN81" i="75"/>
  <c r="CO81" i="75"/>
  <c r="CN82" i="75"/>
  <c r="CO82" i="75"/>
  <c r="CN83" i="75"/>
  <c r="CO83" i="75"/>
  <c r="CN84" i="75"/>
  <c r="CO84" i="75"/>
  <c r="CN85" i="75"/>
  <c r="CO85" i="75"/>
  <c r="CN86" i="75"/>
  <c r="CO86" i="75"/>
  <c r="CN87" i="75"/>
  <c r="CO87" i="75"/>
  <c r="CN88" i="75"/>
  <c r="CO88" i="75"/>
  <c r="CN89" i="75"/>
  <c r="CO89" i="75"/>
  <c r="CN90" i="75"/>
  <c r="CO90" i="75"/>
  <c r="CN91" i="75"/>
  <c r="CO91" i="75"/>
  <c r="CN92" i="75"/>
  <c r="CO92" i="75"/>
  <c r="CN93" i="75"/>
  <c r="CO93" i="75"/>
  <c r="CN94" i="75"/>
  <c r="CO94" i="75"/>
  <c r="CN95" i="75"/>
  <c r="CO95" i="75"/>
  <c r="CN96" i="75"/>
  <c r="CO96" i="75"/>
  <c r="CN97" i="75"/>
  <c r="CO97" i="75"/>
  <c r="CN98" i="75"/>
  <c r="CO98" i="75"/>
  <c r="CN99" i="75"/>
  <c r="CO99" i="75"/>
  <c r="CN100" i="75"/>
  <c r="CO100" i="75"/>
  <c r="CN101" i="75"/>
  <c r="CO101" i="75"/>
  <c r="CN102" i="75"/>
  <c r="CO102" i="75"/>
  <c r="CN103" i="75"/>
  <c r="CO103" i="75"/>
  <c r="CN104" i="75"/>
  <c r="CO104" i="75"/>
  <c r="CN105" i="75"/>
  <c r="CO105" i="75"/>
  <c r="CN106" i="75"/>
  <c r="CO106" i="75"/>
  <c r="CN107" i="75"/>
  <c r="CO107" i="75"/>
  <c r="CN108" i="75"/>
  <c r="CO108" i="75"/>
  <c r="CN109" i="75"/>
  <c r="CO109" i="75"/>
  <c r="CN110" i="75"/>
  <c r="CO110" i="75"/>
  <c r="CN111" i="75"/>
  <c r="CO111" i="75"/>
  <c r="CN112" i="75"/>
  <c r="CO112" i="75"/>
  <c r="CN113" i="75"/>
  <c r="CO113" i="75"/>
  <c r="CN114" i="75"/>
  <c r="CO114" i="75"/>
  <c r="CN115" i="75"/>
  <c r="CO115" i="75"/>
  <c r="CN116" i="75"/>
  <c r="CO116" i="75"/>
  <c r="CN117" i="75"/>
  <c r="CO117" i="75"/>
  <c r="CN118" i="75"/>
  <c r="CO118" i="75"/>
  <c r="CN119" i="75"/>
  <c r="CO119" i="75"/>
  <c r="CN120" i="75"/>
  <c r="CO120" i="75"/>
  <c r="CN121" i="75"/>
  <c r="CO121" i="75"/>
  <c r="CN122" i="75"/>
  <c r="CO122" i="75"/>
  <c r="CN123" i="75"/>
  <c r="CO123" i="75"/>
  <c r="CN124" i="75"/>
  <c r="CO124" i="75"/>
  <c r="CN125" i="75"/>
  <c r="CO125" i="75"/>
  <c r="CN126" i="75"/>
  <c r="CO126" i="75"/>
  <c r="CN127" i="75"/>
  <c r="CO127" i="75"/>
  <c r="CN128" i="75"/>
  <c r="CO128" i="75"/>
  <c r="CN129" i="75"/>
  <c r="CO129" i="75"/>
  <c r="CN130" i="75"/>
  <c r="CO130" i="75"/>
  <c r="CN131" i="75"/>
  <c r="CO131" i="75"/>
  <c r="CN132" i="75"/>
  <c r="CO132" i="75"/>
  <c r="CN133" i="75"/>
  <c r="CO133" i="75"/>
  <c r="CN134" i="75"/>
  <c r="CO134" i="75"/>
  <c r="CN135" i="75"/>
  <c r="CO135" i="75"/>
  <c r="CN136" i="75"/>
  <c r="CO136" i="75"/>
  <c r="CN137" i="75"/>
  <c r="CO137" i="75"/>
  <c r="CN138" i="75"/>
  <c r="CO138" i="75"/>
  <c r="CN139" i="75"/>
  <c r="CO139" i="75"/>
  <c r="CN140" i="75"/>
  <c r="CO140" i="75"/>
  <c r="CN141" i="75"/>
  <c r="CO141" i="75"/>
  <c r="CN142" i="75"/>
  <c r="CO142" i="75"/>
  <c r="CN143" i="75"/>
  <c r="CO143" i="75"/>
  <c r="CN144" i="75"/>
  <c r="CO144" i="75"/>
  <c r="CN145" i="75"/>
  <c r="CO145" i="75"/>
  <c r="CN146" i="75"/>
  <c r="CO146" i="75"/>
  <c r="CN147" i="75"/>
  <c r="CO147" i="75"/>
  <c r="CN148" i="75"/>
  <c r="CO148" i="75"/>
  <c r="CN149" i="75"/>
  <c r="CO149" i="75"/>
  <c r="CN150" i="75"/>
  <c r="CO150" i="75"/>
  <c r="CN151" i="75"/>
  <c r="CO151" i="75"/>
  <c r="CN152" i="75"/>
  <c r="CO152" i="75"/>
  <c r="CN153" i="75"/>
  <c r="CO153" i="75"/>
  <c r="CN154" i="75"/>
  <c r="CO154" i="75"/>
  <c r="CN155" i="75"/>
  <c r="CO155" i="75"/>
  <c r="CN156" i="75"/>
  <c r="CO156" i="75"/>
  <c r="CN157" i="75"/>
  <c r="CO157" i="75"/>
  <c r="CN158" i="75"/>
  <c r="CO158" i="75"/>
  <c r="CN159" i="75"/>
  <c r="CO159" i="75"/>
  <c r="CN160" i="75"/>
  <c r="CO160" i="75"/>
  <c r="CN161" i="75"/>
  <c r="CO161" i="75"/>
  <c r="CN162" i="75"/>
  <c r="CO162" i="75"/>
  <c r="CN163" i="75"/>
  <c r="CO163" i="75"/>
  <c r="CN164" i="75"/>
  <c r="CO164" i="75"/>
  <c r="CN165" i="75"/>
  <c r="CO165" i="75"/>
  <c r="CN166" i="75"/>
  <c r="CO166" i="75"/>
  <c r="CN167" i="75"/>
  <c r="CO167" i="75"/>
  <c r="CN168" i="75"/>
  <c r="CO168" i="75"/>
  <c r="CN169" i="75"/>
  <c r="CO169" i="75"/>
  <c r="CN170" i="75"/>
  <c r="CO170" i="75"/>
  <c r="CN171" i="75"/>
  <c r="CO171" i="75"/>
  <c r="CN172" i="75"/>
  <c r="CO172" i="75"/>
  <c r="CN173" i="75"/>
  <c r="CO173" i="75"/>
  <c r="CN174" i="75"/>
  <c r="CO174" i="75"/>
  <c r="CN175" i="75"/>
  <c r="CO175" i="75"/>
  <c r="CN176" i="75"/>
  <c r="CO176" i="75"/>
  <c r="CN177" i="75"/>
  <c r="CO177" i="75"/>
  <c r="CN178" i="75"/>
  <c r="CO178" i="75"/>
  <c r="CN179" i="75"/>
  <c r="CO179" i="75"/>
  <c r="CN180" i="75"/>
  <c r="CO180" i="75"/>
  <c r="CN181" i="75"/>
  <c r="CO181" i="75"/>
  <c r="CN182" i="75"/>
  <c r="CO182" i="75"/>
  <c r="CN183" i="75"/>
  <c r="CO183" i="75"/>
  <c r="CN184" i="75"/>
  <c r="CO184" i="75"/>
  <c r="CN185" i="75"/>
  <c r="CO185" i="75"/>
  <c r="CN186" i="75"/>
  <c r="CO186" i="75"/>
  <c r="CN187" i="75"/>
  <c r="CO187" i="75"/>
  <c r="CN188" i="75"/>
  <c r="CO188" i="75"/>
  <c r="CN189" i="75"/>
  <c r="CO189" i="75"/>
  <c r="CN190" i="75"/>
  <c r="CO190" i="75"/>
  <c r="CN191" i="75"/>
  <c r="CO191" i="75"/>
  <c r="CN192" i="75"/>
  <c r="CO192" i="75"/>
  <c r="CN193" i="75"/>
  <c r="CO193" i="75"/>
  <c r="CO3" i="75"/>
  <c r="CN3" i="75"/>
  <c r="CJ4" i="75"/>
  <c r="CJ5" i="75"/>
  <c r="CJ6" i="75"/>
  <c r="CJ7" i="75"/>
  <c r="CJ8" i="75"/>
  <c r="CJ9" i="75"/>
  <c r="CJ10" i="75"/>
  <c r="CJ11" i="75"/>
  <c r="CJ12" i="75"/>
  <c r="CJ13" i="75"/>
  <c r="CJ14" i="75"/>
  <c r="CJ15" i="75"/>
  <c r="CJ16" i="75"/>
  <c r="CJ17" i="75"/>
  <c r="CJ18" i="75"/>
  <c r="CJ19" i="75"/>
  <c r="CJ20" i="75"/>
  <c r="CJ21" i="75"/>
  <c r="CJ22" i="75"/>
  <c r="CJ23" i="75"/>
  <c r="CJ24" i="75"/>
  <c r="CJ25" i="75"/>
  <c r="CJ26" i="75"/>
  <c r="CJ27" i="75"/>
  <c r="CJ28" i="75"/>
  <c r="CJ29" i="75"/>
  <c r="CJ30" i="75"/>
  <c r="CJ31" i="75"/>
  <c r="CJ32" i="75"/>
  <c r="CJ33" i="75"/>
  <c r="CJ34" i="75"/>
  <c r="CJ35" i="75"/>
  <c r="CJ36" i="75"/>
  <c r="CJ37" i="75"/>
  <c r="CJ38" i="75"/>
  <c r="CJ39" i="75"/>
  <c r="CJ40" i="75"/>
  <c r="CJ41" i="75"/>
  <c r="CJ42" i="75"/>
  <c r="CJ43" i="75"/>
  <c r="CJ44" i="75"/>
  <c r="CJ45" i="75"/>
  <c r="CJ46" i="75"/>
  <c r="CJ47" i="75"/>
  <c r="CJ48" i="75"/>
  <c r="CJ49" i="75"/>
  <c r="CJ50" i="75"/>
  <c r="CJ51" i="75"/>
  <c r="CJ52" i="75"/>
  <c r="CJ53" i="75"/>
  <c r="CJ54" i="75"/>
  <c r="CJ55" i="75"/>
  <c r="CJ56" i="75"/>
  <c r="CJ57" i="75"/>
  <c r="CJ58" i="75"/>
  <c r="CJ59" i="75"/>
  <c r="CJ60" i="75"/>
  <c r="CJ61" i="75"/>
  <c r="CJ62" i="75"/>
  <c r="CJ63" i="75"/>
  <c r="CJ64" i="75"/>
  <c r="CJ65" i="75"/>
  <c r="CJ66" i="75"/>
  <c r="CJ67" i="75"/>
  <c r="CJ68" i="75"/>
  <c r="CJ69" i="75"/>
  <c r="CJ70" i="75"/>
  <c r="CJ71" i="75"/>
  <c r="CJ72" i="75"/>
  <c r="CJ73" i="75"/>
  <c r="CJ74" i="75"/>
  <c r="CJ75" i="75"/>
  <c r="CJ76" i="75"/>
  <c r="CJ77" i="75"/>
  <c r="CJ78" i="75"/>
  <c r="CJ79" i="75"/>
  <c r="CJ80" i="75"/>
  <c r="CJ81" i="75"/>
  <c r="CJ82" i="75"/>
  <c r="CJ83" i="75"/>
  <c r="CJ84" i="75"/>
  <c r="CJ85" i="75"/>
  <c r="CJ86" i="75"/>
  <c r="CJ87" i="75"/>
  <c r="CJ88" i="75"/>
  <c r="CJ89" i="75"/>
  <c r="CJ90" i="75"/>
  <c r="CJ91" i="75"/>
  <c r="CJ92" i="75"/>
  <c r="CJ93" i="75"/>
  <c r="CJ94" i="75"/>
  <c r="CJ95" i="75"/>
  <c r="CJ96" i="75"/>
  <c r="CJ97" i="75"/>
  <c r="CJ98" i="75"/>
  <c r="CJ99" i="75"/>
  <c r="CJ100" i="75"/>
  <c r="CJ101" i="75"/>
  <c r="CJ102" i="75"/>
  <c r="CJ103" i="75"/>
  <c r="CJ104" i="75"/>
  <c r="CJ105" i="75"/>
  <c r="CJ106" i="75"/>
  <c r="CJ107" i="75"/>
  <c r="CJ108" i="75"/>
  <c r="CJ109" i="75"/>
  <c r="CJ110" i="75"/>
  <c r="CJ111" i="75"/>
  <c r="CJ112" i="75"/>
  <c r="CJ113" i="75"/>
  <c r="CJ114" i="75"/>
  <c r="CJ115" i="75"/>
  <c r="CJ116" i="75"/>
  <c r="CJ117" i="75"/>
  <c r="CJ118" i="75"/>
  <c r="CJ119" i="75"/>
  <c r="CJ120" i="75"/>
  <c r="CJ121" i="75"/>
  <c r="CJ122" i="75"/>
  <c r="CJ123" i="75"/>
  <c r="CJ124" i="75"/>
  <c r="CJ125" i="75"/>
  <c r="CJ126" i="75"/>
  <c r="CJ127" i="75"/>
  <c r="CJ128" i="75"/>
  <c r="CJ129" i="75"/>
  <c r="CJ130" i="75"/>
  <c r="CJ131" i="75"/>
  <c r="CJ132" i="75"/>
  <c r="CJ133" i="75"/>
  <c r="CJ134" i="75"/>
  <c r="CJ135" i="75"/>
  <c r="CJ136" i="75"/>
  <c r="CJ137" i="75"/>
  <c r="CJ138" i="75"/>
  <c r="CJ139" i="75"/>
  <c r="CJ140" i="75"/>
  <c r="CJ141" i="75"/>
  <c r="CJ142" i="75"/>
  <c r="CJ143" i="75"/>
  <c r="CJ144" i="75"/>
  <c r="CJ145" i="75"/>
  <c r="CJ146" i="75"/>
  <c r="CJ147" i="75"/>
  <c r="CJ148" i="75"/>
  <c r="CJ149" i="75"/>
  <c r="CJ150" i="75"/>
  <c r="CJ151" i="75"/>
  <c r="CJ152" i="75"/>
  <c r="CJ153" i="75"/>
  <c r="CJ154" i="75"/>
  <c r="CJ155" i="75"/>
  <c r="CJ156" i="75"/>
  <c r="CJ157" i="75"/>
  <c r="CJ158" i="75"/>
  <c r="CJ159" i="75"/>
  <c r="CJ160" i="75"/>
  <c r="CJ161" i="75"/>
  <c r="CJ162" i="75"/>
  <c r="CJ163" i="75"/>
  <c r="CJ164" i="75"/>
  <c r="CJ165" i="75"/>
  <c r="CJ166" i="75"/>
  <c r="CJ167" i="75"/>
  <c r="CJ168" i="75"/>
  <c r="CJ169" i="75"/>
  <c r="CJ170" i="75"/>
  <c r="CJ171" i="75"/>
  <c r="CJ172" i="75"/>
  <c r="CJ173" i="75"/>
  <c r="CJ174" i="75"/>
  <c r="CJ175" i="75"/>
  <c r="CJ176" i="75"/>
  <c r="CJ177" i="75"/>
  <c r="CJ178" i="75"/>
  <c r="CJ179" i="75"/>
  <c r="CJ180" i="75"/>
  <c r="CJ181" i="75"/>
  <c r="CJ182" i="75"/>
  <c r="CJ183" i="75"/>
  <c r="CJ184" i="75"/>
  <c r="CJ185" i="75"/>
  <c r="CJ186" i="75"/>
  <c r="CJ187" i="75"/>
  <c r="CJ188" i="75"/>
  <c r="CJ189" i="75"/>
  <c r="CJ190" i="75"/>
  <c r="CJ191" i="75"/>
  <c r="CJ192" i="75"/>
  <c r="CJ193" i="75"/>
  <c r="CJ3" i="75"/>
  <c r="CF4" i="75"/>
  <c r="CG4" i="75"/>
  <c r="CF5" i="75"/>
  <c r="CG5" i="75"/>
  <c r="CF6" i="75"/>
  <c r="CG6" i="75"/>
  <c r="CF7" i="75"/>
  <c r="CG7" i="75"/>
  <c r="CF8" i="75"/>
  <c r="CG8" i="75"/>
  <c r="CF9" i="75"/>
  <c r="CG9" i="75"/>
  <c r="CF10" i="75"/>
  <c r="CG10" i="75"/>
  <c r="CF11" i="75"/>
  <c r="CG11" i="75"/>
  <c r="CF12" i="75"/>
  <c r="CG12" i="75"/>
  <c r="CF13" i="75"/>
  <c r="CG13" i="75"/>
  <c r="CF14" i="75"/>
  <c r="CG14" i="75"/>
  <c r="CF15" i="75"/>
  <c r="CG15" i="75"/>
  <c r="CF16" i="75"/>
  <c r="CG16" i="75"/>
  <c r="CF17" i="75"/>
  <c r="CG17" i="75"/>
  <c r="CF18" i="75"/>
  <c r="CG18" i="75"/>
  <c r="CF19" i="75"/>
  <c r="CG19" i="75"/>
  <c r="CF20" i="75"/>
  <c r="CG20" i="75"/>
  <c r="CF21" i="75"/>
  <c r="CG21" i="75"/>
  <c r="CF22" i="75"/>
  <c r="CG22" i="75"/>
  <c r="CF23" i="75"/>
  <c r="CG23" i="75"/>
  <c r="CF24" i="75"/>
  <c r="CG24" i="75"/>
  <c r="CF25" i="75"/>
  <c r="CG25" i="75"/>
  <c r="CF26" i="75"/>
  <c r="CG26" i="75"/>
  <c r="CF27" i="75"/>
  <c r="CG27" i="75"/>
  <c r="CF28" i="75"/>
  <c r="CG28" i="75"/>
  <c r="CF29" i="75"/>
  <c r="CG29" i="75"/>
  <c r="CF30" i="75"/>
  <c r="CG30" i="75"/>
  <c r="CF31" i="75"/>
  <c r="CG31" i="75"/>
  <c r="CF32" i="75"/>
  <c r="CG32" i="75"/>
  <c r="CF33" i="75"/>
  <c r="CG33" i="75"/>
  <c r="CF34" i="75"/>
  <c r="CG34" i="75"/>
  <c r="CF35" i="75"/>
  <c r="CG35" i="75"/>
  <c r="CF36" i="75"/>
  <c r="CG36" i="75"/>
  <c r="CF37" i="75"/>
  <c r="CG37" i="75"/>
  <c r="CF38" i="75"/>
  <c r="CG38" i="75"/>
  <c r="CF39" i="75"/>
  <c r="CG39" i="75"/>
  <c r="CF40" i="75"/>
  <c r="CG40" i="75"/>
  <c r="CF41" i="75"/>
  <c r="CG41" i="75"/>
  <c r="CF42" i="75"/>
  <c r="CG42" i="75"/>
  <c r="CF43" i="75"/>
  <c r="CG43" i="75"/>
  <c r="CF44" i="75"/>
  <c r="CG44" i="75"/>
  <c r="CF45" i="75"/>
  <c r="CG45" i="75"/>
  <c r="CF46" i="75"/>
  <c r="CG46" i="75"/>
  <c r="CF47" i="75"/>
  <c r="CG47" i="75"/>
  <c r="CF48" i="75"/>
  <c r="CG48" i="75"/>
  <c r="CF49" i="75"/>
  <c r="CG49" i="75"/>
  <c r="CF50" i="75"/>
  <c r="CG50" i="75"/>
  <c r="CF51" i="75"/>
  <c r="CG51" i="75"/>
  <c r="CF52" i="75"/>
  <c r="CG52" i="75"/>
  <c r="CF53" i="75"/>
  <c r="CG53" i="75"/>
  <c r="CF54" i="75"/>
  <c r="CG54" i="75"/>
  <c r="CF55" i="75"/>
  <c r="CG55" i="75"/>
  <c r="CF56" i="75"/>
  <c r="CG56" i="75"/>
  <c r="CF57" i="75"/>
  <c r="CG57" i="75"/>
  <c r="CF58" i="75"/>
  <c r="CG58" i="75"/>
  <c r="CF59" i="75"/>
  <c r="CG59" i="75"/>
  <c r="CF60" i="75"/>
  <c r="CG60" i="75"/>
  <c r="CF61" i="75"/>
  <c r="CG61" i="75"/>
  <c r="CF62" i="75"/>
  <c r="CG62" i="75"/>
  <c r="CF63" i="75"/>
  <c r="CG63" i="75"/>
  <c r="CF64" i="75"/>
  <c r="CG64" i="75"/>
  <c r="CF65" i="75"/>
  <c r="CG65" i="75"/>
  <c r="CF66" i="75"/>
  <c r="CG66" i="75"/>
  <c r="CF67" i="75"/>
  <c r="CG67" i="75"/>
  <c r="CF68" i="75"/>
  <c r="CG68" i="75"/>
  <c r="CF69" i="75"/>
  <c r="CG69" i="75"/>
  <c r="CF70" i="75"/>
  <c r="CG70" i="75"/>
  <c r="CF71" i="75"/>
  <c r="CG71" i="75"/>
  <c r="CF72" i="75"/>
  <c r="CG72" i="75"/>
  <c r="CF73" i="75"/>
  <c r="CG73" i="75"/>
  <c r="CF74" i="75"/>
  <c r="CG74" i="75"/>
  <c r="CF75" i="75"/>
  <c r="CG75" i="75"/>
  <c r="CF76" i="75"/>
  <c r="CG76" i="75"/>
  <c r="CF77" i="75"/>
  <c r="CG77" i="75"/>
  <c r="CF78" i="75"/>
  <c r="CG78" i="75"/>
  <c r="CF79" i="75"/>
  <c r="CG79" i="75"/>
  <c r="CF80" i="75"/>
  <c r="CG80" i="75"/>
  <c r="CF81" i="75"/>
  <c r="CG81" i="75"/>
  <c r="CF82" i="75"/>
  <c r="CG82" i="75"/>
  <c r="CF83" i="75"/>
  <c r="CG83" i="75"/>
  <c r="CF84" i="75"/>
  <c r="CG84" i="75"/>
  <c r="CF85" i="75"/>
  <c r="CG85" i="75"/>
  <c r="CF86" i="75"/>
  <c r="CG86" i="75"/>
  <c r="CF87" i="75"/>
  <c r="CG87" i="75"/>
  <c r="CF88" i="75"/>
  <c r="CG88" i="75"/>
  <c r="CF89" i="75"/>
  <c r="CG89" i="75"/>
  <c r="CF90" i="75"/>
  <c r="CG90" i="75"/>
  <c r="CF91" i="75"/>
  <c r="CG91" i="75"/>
  <c r="CF92" i="75"/>
  <c r="CG92" i="75"/>
  <c r="CF93" i="75"/>
  <c r="CG93" i="75"/>
  <c r="CF94" i="75"/>
  <c r="CG94" i="75"/>
  <c r="CF95" i="75"/>
  <c r="CG95" i="75"/>
  <c r="CF96" i="75"/>
  <c r="CG96" i="75"/>
  <c r="CF97" i="75"/>
  <c r="CG97" i="75"/>
  <c r="CF98" i="75"/>
  <c r="CG98" i="75"/>
  <c r="CF99" i="75"/>
  <c r="CG99" i="75"/>
  <c r="CF100" i="75"/>
  <c r="CG100" i="75"/>
  <c r="CF101" i="75"/>
  <c r="CG101" i="75"/>
  <c r="CF102" i="75"/>
  <c r="CG102" i="75"/>
  <c r="CF103" i="75"/>
  <c r="CG103" i="75"/>
  <c r="CF104" i="75"/>
  <c r="CG104" i="75"/>
  <c r="CF105" i="75"/>
  <c r="CG105" i="75"/>
  <c r="CF106" i="75"/>
  <c r="CG106" i="75"/>
  <c r="CF107" i="75"/>
  <c r="CG107" i="75"/>
  <c r="CF108" i="75"/>
  <c r="CG108" i="75"/>
  <c r="CF109" i="75"/>
  <c r="CG109" i="75"/>
  <c r="CF110" i="75"/>
  <c r="CG110" i="75"/>
  <c r="CF111" i="75"/>
  <c r="CG111" i="75"/>
  <c r="CF112" i="75"/>
  <c r="CG112" i="75"/>
  <c r="CF113" i="75"/>
  <c r="CG113" i="75"/>
  <c r="CF114" i="75"/>
  <c r="CG114" i="75"/>
  <c r="CF115" i="75"/>
  <c r="CG115" i="75"/>
  <c r="CF116" i="75"/>
  <c r="CG116" i="75"/>
  <c r="CF117" i="75"/>
  <c r="CG117" i="75"/>
  <c r="CF118" i="75"/>
  <c r="CG118" i="75"/>
  <c r="CF119" i="75"/>
  <c r="CG119" i="75"/>
  <c r="CF120" i="75"/>
  <c r="CG120" i="75"/>
  <c r="CF121" i="75"/>
  <c r="CG121" i="75"/>
  <c r="CF122" i="75"/>
  <c r="CG122" i="75"/>
  <c r="CF123" i="75"/>
  <c r="CG123" i="75"/>
  <c r="CF124" i="75"/>
  <c r="CG124" i="75"/>
  <c r="CF125" i="75"/>
  <c r="CG125" i="75"/>
  <c r="CF126" i="75"/>
  <c r="CG126" i="75"/>
  <c r="CF127" i="75"/>
  <c r="CG127" i="75"/>
  <c r="CF128" i="75"/>
  <c r="CG128" i="75"/>
  <c r="CF129" i="75"/>
  <c r="CG129" i="75"/>
  <c r="CF130" i="75"/>
  <c r="CG130" i="75"/>
  <c r="CF131" i="75"/>
  <c r="CG131" i="75"/>
  <c r="CF132" i="75"/>
  <c r="CG132" i="75"/>
  <c r="CF133" i="75"/>
  <c r="CG133" i="75"/>
  <c r="CF134" i="75"/>
  <c r="CG134" i="75"/>
  <c r="CF135" i="75"/>
  <c r="CG135" i="75"/>
  <c r="CF136" i="75"/>
  <c r="CG136" i="75"/>
  <c r="CF137" i="75"/>
  <c r="CG137" i="75"/>
  <c r="CF138" i="75"/>
  <c r="CG138" i="75"/>
  <c r="CF139" i="75"/>
  <c r="CG139" i="75"/>
  <c r="CF140" i="75"/>
  <c r="CG140" i="75"/>
  <c r="CF141" i="75"/>
  <c r="CG141" i="75"/>
  <c r="CF142" i="75"/>
  <c r="CG142" i="75"/>
  <c r="CF143" i="75"/>
  <c r="CG143" i="75"/>
  <c r="CF144" i="75"/>
  <c r="CG144" i="75"/>
  <c r="CF145" i="75"/>
  <c r="CG145" i="75"/>
  <c r="CF146" i="75"/>
  <c r="CG146" i="75"/>
  <c r="CF147" i="75"/>
  <c r="CG147" i="75"/>
  <c r="CF148" i="75"/>
  <c r="CG148" i="75"/>
  <c r="CF149" i="75"/>
  <c r="CG149" i="75"/>
  <c r="CF150" i="75"/>
  <c r="CG150" i="75"/>
  <c r="CF151" i="75"/>
  <c r="CG151" i="75"/>
  <c r="CF152" i="75"/>
  <c r="CG152" i="75"/>
  <c r="CF153" i="75"/>
  <c r="CG153" i="75"/>
  <c r="CF154" i="75"/>
  <c r="CG154" i="75"/>
  <c r="CF155" i="75"/>
  <c r="CG155" i="75"/>
  <c r="CF156" i="75"/>
  <c r="CG156" i="75"/>
  <c r="CF157" i="75"/>
  <c r="CG157" i="75"/>
  <c r="CF158" i="75"/>
  <c r="CG158" i="75"/>
  <c r="CF159" i="75"/>
  <c r="CG159" i="75"/>
  <c r="CF160" i="75"/>
  <c r="CG160" i="75"/>
  <c r="CF161" i="75"/>
  <c r="CG161" i="75"/>
  <c r="CF162" i="75"/>
  <c r="CG162" i="75"/>
  <c r="CF163" i="75"/>
  <c r="CG163" i="75"/>
  <c r="CF164" i="75"/>
  <c r="CG164" i="75"/>
  <c r="CF165" i="75"/>
  <c r="CG165" i="75"/>
  <c r="CF166" i="75"/>
  <c r="CG166" i="75"/>
  <c r="CF167" i="75"/>
  <c r="CG167" i="75"/>
  <c r="CF168" i="75"/>
  <c r="CG168" i="75"/>
  <c r="CF169" i="75"/>
  <c r="CG169" i="75"/>
  <c r="CF170" i="75"/>
  <c r="CG170" i="75"/>
  <c r="CF171" i="75"/>
  <c r="CG171" i="75"/>
  <c r="CF172" i="75"/>
  <c r="CG172" i="75"/>
  <c r="CF173" i="75"/>
  <c r="CG173" i="75"/>
  <c r="CF174" i="75"/>
  <c r="CG174" i="75"/>
  <c r="CF175" i="75"/>
  <c r="CG175" i="75"/>
  <c r="CF176" i="75"/>
  <c r="CG176" i="75"/>
  <c r="CF177" i="75"/>
  <c r="CG177" i="75"/>
  <c r="CF178" i="75"/>
  <c r="CG178" i="75"/>
  <c r="CF179" i="75"/>
  <c r="CG179" i="75"/>
  <c r="CF180" i="75"/>
  <c r="CG180" i="75"/>
  <c r="CF181" i="75"/>
  <c r="CG181" i="75"/>
  <c r="CF182" i="75"/>
  <c r="CG182" i="75"/>
  <c r="CF183" i="75"/>
  <c r="CG183" i="75"/>
  <c r="CF184" i="75"/>
  <c r="CG184" i="75"/>
  <c r="CF185" i="75"/>
  <c r="CG185" i="75"/>
  <c r="CF186" i="75"/>
  <c r="CG186" i="75"/>
  <c r="CF187" i="75"/>
  <c r="CG187" i="75"/>
  <c r="CF188" i="75"/>
  <c r="CG188" i="75"/>
  <c r="CF189" i="75"/>
  <c r="CG189" i="75"/>
  <c r="CF190" i="75"/>
  <c r="CG190" i="75"/>
  <c r="CF191" i="75"/>
  <c r="CG191" i="75"/>
  <c r="CF192" i="75"/>
  <c r="CG192" i="75"/>
  <c r="CF193" i="75"/>
  <c r="CG193" i="75"/>
  <c r="CG3" i="75"/>
  <c r="CF3" i="75"/>
  <c r="BY4" i="75"/>
  <c r="BZ4" i="75"/>
  <c r="BY5" i="75"/>
  <c r="BZ5" i="75"/>
  <c r="BY6" i="75"/>
  <c r="BZ6" i="75"/>
  <c r="BY7" i="75"/>
  <c r="BZ7" i="75"/>
  <c r="BY8" i="75"/>
  <c r="BZ8" i="75"/>
  <c r="BY9" i="75"/>
  <c r="BZ9" i="75"/>
  <c r="BY10" i="75"/>
  <c r="BZ10" i="75"/>
  <c r="BY11" i="75"/>
  <c r="BZ11" i="75"/>
  <c r="BY12" i="75"/>
  <c r="BZ12" i="75"/>
  <c r="BY13" i="75"/>
  <c r="BZ13" i="75"/>
  <c r="BY14" i="75"/>
  <c r="BZ14" i="75"/>
  <c r="BY15" i="75"/>
  <c r="BZ15" i="75"/>
  <c r="BY16" i="75"/>
  <c r="BZ16" i="75"/>
  <c r="BY17" i="75"/>
  <c r="BZ17" i="75"/>
  <c r="BY18" i="75"/>
  <c r="BZ18" i="75"/>
  <c r="BY19" i="75"/>
  <c r="BZ19" i="75"/>
  <c r="BY20" i="75"/>
  <c r="BZ20" i="75"/>
  <c r="BY21" i="75"/>
  <c r="BZ21" i="75"/>
  <c r="BY22" i="75"/>
  <c r="BZ22" i="75"/>
  <c r="BY23" i="75"/>
  <c r="BZ23" i="75"/>
  <c r="BY24" i="75"/>
  <c r="BZ24" i="75"/>
  <c r="BY25" i="75"/>
  <c r="BZ25" i="75"/>
  <c r="BY26" i="75"/>
  <c r="BZ26" i="75"/>
  <c r="BY27" i="75"/>
  <c r="BZ27" i="75"/>
  <c r="BY28" i="75"/>
  <c r="BZ28" i="75"/>
  <c r="BY29" i="75"/>
  <c r="BZ29" i="75"/>
  <c r="BY30" i="75"/>
  <c r="BZ30" i="75"/>
  <c r="BY31" i="75"/>
  <c r="BZ31" i="75"/>
  <c r="BY32" i="75"/>
  <c r="BZ32" i="75"/>
  <c r="BY33" i="75"/>
  <c r="BZ33" i="75"/>
  <c r="BY34" i="75"/>
  <c r="BZ34" i="75"/>
  <c r="BY35" i="75"/>
  <c r="BZ35" i="75"/>
  <c r="BY36" i="75"/>
  <c r="BZ36" i="75"/>
  <c r="BY37" i="75"/>
  <c r="BZ37" i="75"/>
  <c r="BY38" i="75"/>
  <c r="BZ38" i="75"/>
  <c r="BY39" i="75"/>
  <c r="BZ39" i="75"/>
  <c r="BY40" i="75"/>
  <c r="BZ40" i="75"/>
  <c r="BY41" i="75"/>
  <c r="BZ41" i="75"/>
  <c r="BY42" i="75"/>
  <c r="BZ42" i="75"/>
  <c r="BY43" i="75"/>
  <c r="BZ43" i="75"/>
  <c r="BY44" i="75"/>
  <c r="BZ44" i="75"/>
  <c r="BY45" i="75"/>
  <c r="BZ45" i="75"/>
  <c r="BY46" i="75"/>
  <c r="BZ46" i="75"/>
  <c r="BY47" i="75"/>
  <c r="BZ47" i="75"/>
  <c r="BY48" i="75"/>
  <c r="BZ48" i="75"/>
  <c r="BY49" i="75"/>
  <c r="BZ49" i="75"/>
  <c r="BY50" i="75"/>
  <c r="BZ50" i="75"/>
  <c r="BY51" i="75"/>
  <c r="BZ51" i="75"/>
  <c r="BY52" i="75"/>
  <c r="BZ52" i="75"/>
  <c r="BY53" i="75"/>
  <c r="BZ53" i="75"/>
  <c r="BY54" i="75"/>
  <c r="BZ54" i="75"/>
  <c r="BY55" i="75"/>
  <c r="BZ55" i="75"/>
  <c r="BY56" i="75"/>
  <c r="BZ56" i="75"/>
  <c r="BY57" i="75"/>
  <c r="BZ57" i="75"/>
  <c r="BY58" i="75"/>
  <c r="BZ58" i="75"/>
  <c r="BY59" i="75"/>
  <c r="BZ59" i="75"/>
  <c r="BY60" i="75"/>
  <c r="BZ60" i="75"/>
  <c r="BY61" i="75"/>
  <c r="BZ61" i="75"/>
  <c r="BY62" i="75"/>
  <c r="BZ62" i="75"/>
  <c r="BY63" i="75"/>
  <c r="BZ63" i="75"/>
  <c r="BY64" i="75"/>
  <c r="BZ64" i="75"/>
  <c r="BY65" i="75"/>
  <c r="BZ65" i="75"/>
  <c r="BY66" i="75"/>
  <c r="BZ66" i="75"/>
  <c r="BY67" i="75"/>
  <c r="BZ67" i="75"/>
  <c r="BY68" i="75"/>
  <c r="BZ68" i="75"/>
  <c r="BY69" i="75"/>
  <c r="BZ69" i="75"/>
  <c r="BY70" i="75"/>
  <c r="BZ70" i="75"/>
  <c r="BY71" i="75"/>
  <c r="BZ71" i="75"/>
  <c r="BY72" i="75"/>
  <c r="BZ72" i="75"/>
  <c r="BY73" i="75"/>
  <c r="BZ73" i="75"/>
  <c r="BY74" i="75"/>
  <c r="BZ74" i="75"/>
  <c r="BY75" i="75"/>
  <c r="BZ75" i="75"/>
  <c r="BY76" i="75"/>
  <c r="BZ76" i="75"/>
  <c r="BY77" i="75"/>
  <c r="BZ77" i="75"/>
  <c r="BY78" i="75"/>
  <c r="BZ78" i="75"/>
  <c r="BY79" i="75"/>
  <c r="BZ79" i="75"/>
  <c r="BY80" i="75"/>
  <c r="BZ80" i="75"/>
  <c r="BY81" i="75"/>
  <c r="BZ81" i="75"/>
  <c r="BY82" i="75"/>
  <c r="BZ82" i="75"/>
  <c r="BY83" i="75"/>
  <c r="BZ83" i="75"/>
  <c r="BY84" i="75"/>
  <c r="BZ84" i="75"/>
  <c r="BY85" i="75"/>
  <c r="BZ85" i="75"/>
  <c r="BY86" i="75"/>
  <c r="BZ86" i="75"/>
  <c r="BY87" i="75"/>
  <c r="BZ87" i="75"/>
  <c r="BY88" i="75"/>
  <c r="BZ88" i="75"/>
  <c r="BY89" i="75"/>
  <c r="BZ89" i="75"/>
  <c r="BY90" i="75"/>
  <c r="BZ90" i="75"/>
  <c r="BY91" i="75"/>
  <c r="BZ91" i="75"/>
  <c r="BY92" i="75"/>
  <c r="BZ92" i="75"/>
  <c r="BY93" i="75"/>
  <c r="BZ93" i="75"/>
  <c r="BY94" i="75"/>
  <c r="BZ94" i="75"/>
  <c r="BY95" i="75"/>
  <c r="BZ95" i="75"/>
  <c r="BY96" i="75"/>
  <c r="BZ96" i="75"/>
  <c r="BY97" i="75"/>
  <c r="BZ97" i="75"/>
  <c r="BY98" i="75"/>
  <c r="BZ98" i="75"/>
  <c r="BY99" i="75"/>
  <c r="BZ99" i="75"/>
  <c r="BY100" i="75"/>
  <c r="BZ100" i="75"/>
  <c r="BY101" i="75"/>
  <c r="BZ101" i="75"/>
  <c r="BY102" i="75"/>
  <c r="BZ102" i="75"/>
  <c r="BY103" i="75"/>
  <c r="BZ103" i="75"/>
  <c r="BY104" i="75"/>
  <c r="BZ104" i="75"/>
  <c r="BY105" i="75"/>
  <c r="BZ105" i="75"/>
  <c r="BY106" i="75"/>
  <c r="BZ106" i="75"/>
  <c r="BY107" i="75"/>
  <c r="BZ107" i="75"/>
  <c r="BY108" i="75"/>
  <c r="BZ108" i="75"/>
  <c r="BY109" i="75"/>
  <c r="BZ109" i="75"/>
  <c r="BY110" i="75"/>
  <c r="BZ110" i="75"/>
  <c r="BY111" i="75"/>
  <c r="BZ111" i="75"/>
  <c r="BY112" i="75"/>
  <c r="BZ112" i="75"/>
  <c r="BY113" i="75"/>
  <c r="BZ113" i="75"/>
  <c r="BY114" i="75"/>
  <c r="BZ114" i="75"/>
  <c r="BY115" i="75"/>
  <c r="BZ115" i="75"/>
  <c r="BY116" i="75"/>
  <c r="BZ116" i="75"/>
  <c r="BY117" i="75"/>
  <c r="BZ117" i="75"/>
  <c r="BY118" i="75"/>
  <c r="BZ118" i="75"/>
  <c r="BY119" i="75"/>
  <c r="BZ119" i="75"/>
  <c r="BY120" i="75"/>
  <c r="BZ120" i="75"/>
  <c r="BY121" i="75"/>
  <c r="BZ121" i="75"/>
  <c r="BY122" i="75"/>
  <c r="BZ122" i="75"/>
  <c r="BY123" i="75"/>
  <c r="BZ123" i="75"/>
  <c r="BY124" i="75"/>
  <c r="BZ124" i="75"/>
  <c r="BY125" i="75"/>
  <c r="BZ125" i="75"/>
  <c r="BY126" i="75"/>
  <c r="BZ126" i="75"/>
  <c r="BY127" i="75"/>
  <c r="BZ127" i="75"/>
  <c r="BY128" i="75"/>
  <c r="BZ128" i="75"/>
  <c r="BY129" i="75"/>
  <c r="BZ129" i="75"/>
  <c r="BY130" i="75"/>
  <c r="BZ130" i="75"/>
  <c r="BY131" i="75"/>
  <c r="BZ131" i="75"/>
  <c r="BY132" i="75"/>
  <c r="BZ132" i="75"/>
  <c r="BY133" i="75"/>
  <c r="BZ133" i="75"/>
  <c r="BY134" i="75"/>
  <c r="BZ134" i="75"/>
  <c r="BY135" i="75"/>
  <c r="BZ135" i="75"/>
  <c r="BY136" i="75"/>
  <c r="BZ136" i="75"/>
  <c r="BY137" i="75"/>
  <c r="BZ137" i="75"/>
  <c r="BY138" i="75"/>
  <c r="BZ138" i="75"/>
  <c r="BY139" i="75"/>
  <c r="BZ139" i="75"/>
  <c r="BY140" i="75"/>
  <c r="BZ140" i="75"/>
  <c r="BY141" i="75"/>
  <c r="BZ141" i="75"/>
  <c r="BY142" i="75"/>
  <c r="BZ142" i="75"/>
  <c r="BY143" i="75"/>
  <c r="BZ143" i="75"/>
  <c r="BY144" i="75"/>
  <c r="BZ144" i="75"/>
  <c r="BY145" i="75"/>
  <c r="BZ145" i="75"/>
  <c r="BY146" i="75"/>
  <c r="BZ146" i="75"/>
  <c r="BY147" i="75"/>
  <c r="BZ147" i="75"/>
  <c r="BY148" i="75"/>
  <c r="BZ148" i="75"/>
  <c r="BY149" i="75"/>
  <c r="BZ149" i="75"/>
  <c r="BY150" i="75"/>
  <c r="BZ150" i="75"/>
  <c r="BY151" i="75"/>
  <c r="BZ151" i="75"/>
  <c r="BY152" i="75"/>
  <c r="BZ152" i="75"/>
  <c r="BY153" i="75"/>
  <c r="BZ153" i="75"/>
  <c r="BY154" i="75"/>
  <c r="BZ154" i="75"/>
  <c r="BY155" i="75"/>
  <c r="BZ155" i="75"/>
  <c r="BY156" i="75"/>
  <c r="BZ156" i="75"/>
  <c r="BY157" i="75"/>
  <c r="BZ157" i="75"/>
  <c r="BY158" i="75"/>
  <c r="BZ158" i="75"/>
  <c r="BY159" i="75"/>
  <c r="BZ159" i="75"/>
  <c r="BY160" i="75"/>
  <c r="BZ160" i="75"/>
  <c r="BY161" i="75"/>
  <c r="BZ161" i="75"/>
  <c r="BY162" i="75"/>
  <c r="BZ162" i="75"/>
  <c r="BY163" i="75"/>
  <c r="BZ163" i="75"/>
  <c r="BY164" i="75"/>
  <c r="BZ164" i="75"/>
  <c r="BY165" i="75"/>
  <c r="BZ165" i="75"/>
  <c r="BY166" i="75"/>
  <c r="BZ166" i="75"/>
  <c r="BY167" i="75"/>
  <c r="BZ167" i="75"/>
  <c r="BY168" i="75"/>
  <c r="BZ168" i="75"/>
  <c r="BY169" i="75"/>
  <c r="BZ169" i="75"/>
  <c r="BY170" i="75"/>
  <c r="BZ170" i="75"/>
  <c r="BY171" i="75"/>
  <c r="BZ171" i="75"/>
  <c r="BY172" i="75"/>
  <c r="BZ172" i="75"/>
  <c r="BY173" i="75"/>
  <c r="BZ173" i="75"/>
  <c r="BY174" i="75"/>
  <c r="BZ174" i="75"/>
  <c r="BY175" i="75"/>
  <c r="BZ175" i="75"/>
  <c r="BY176" i="75"/>
  <c r="BZ176" i="75"/>
  <c r="BY177" i="75"/>
  <c r="BZ177" i="75"/>
  <c r="BY178" i="75"/>
  <c r="BZ178" i="75"/>
  <c r="BY179" i="75"/>
  <c r="BZ179" i="75"/>
  <c r="BY180" i="75"/>
  <c r="BZ180" i="75"/>
  <c r="BY181" i="75"/>
  <c r="BZ181" i="75"/>
  <c r="BY182" i="75"/>
  <c r="BZ182" i="75"/>
  <c r="BY183" i="75"/>
  <c r="BZ183" i="75"/>
  <c r="BY184" i="75"/>
  <c r="BZ184" i="75"/>
  <c r="BY185" i="75"/>
  <c r="BZ185" i="75"/>
  <c r="BY186" i="75"/>
  <c r="BZ186" i="75"/>
  <c r="BY187" i="75"/>
  <c r="BZ187" i="75"/>
  <c r="BY188" i="75"/>
  <c r="BZ188" i="75"/>
  <c r="BY189" i="75"/>
  <c r="BZ189" i="75"/>
  <c r="BY190" i="75"/>
  <c r="BZ190" i="75"/>
  <c r="BY191" i="75"/>
  <c r="BZ191" i="75"/>
  <c r="BY192" i="75"/>
  <c r="BZ192" i="75"/>
  <c r="BY193" i="75"/>
  <c r="BZ193" i="75"/>
  <c r="BZ3" i="75"/>
  <c r="BY3" i="75"/>
  <c r="BV4" i="75"/>
  <c r="BW4" i="75"/>
  <c r="BV5" i="75"/>
  <c r="BW5" i="75"/>
  <c r="BV6" i="75"/>
  <c r="BW6" i="75"/>
  <c r="BV7" i="75"/>
  <c r="BW7" i="75"/>
  <c r="BV8" i="75"/>
  <c r="BW8" i="75"/>
  <c r="BV9" i="75"/>
  <c r="BW9" i="75"/>
  <c r="BV10" i="75"/>
  <c r="BW10" i="75"/>
  <c r="BV11" i="75"/>
  <c r="BW11" i="75"/>
  <c r="BV12" i="75"/>
  <c r="BW12" i="75"/>
  <c r="BV13" i="75"/>
  <c r="BW13" i="75"/>
  <c r="BV14" i="75"/>
  <c r="BW14" i="75"/>
  <c r="BV15" i="75"/>
  <c r="BW15" i="75"/>
  <c r="BV16" i="75"/>
  <c r="BW16" i="75"/>
  <c r="BV17" i="75"/>
  <c r="BW17" i="75"/>
  <c r="BV18" i="75"/>
  <c r="BW18" i="75"/>
  <c r="BV19" i="75"/>
  <c r="BW19" i="75"/>
  <c r="BV20" i="75"/>
  <c r="BW20" i="75"/>
  <c r="BV21" i="75"/>
  <c r="BW21" i="75"/>
  <c r="BV22" i="75"/>
  <c r="BW22" i="75"/>
  <c r="BV23" i="75"/>
  <c r="BW23" i="75"/>
  <c r="BV24" i="75"/>
  <c r="BW24" i="75"/>
  <c r="BV25" i="75"/>
  <c r="BW25" i="75"/>
  <c r="BV26" i="75"/>
  <c r="BW26" i="75"/>
  <c r="BV27" i="75"/>
  <c r="BW27" i="75"/>
  <c r="BV28" i="75"/>
  <c r="BW28" i="75"/>
  <c r="BV29" i="75"/>
  <c r="BW29" i="75"/>
  <c r="BV30" i="75"/>
  <c r="BW30" i="75"/>
  <c r="BV31" i="75"/>
  <c r="BW31" i="75"/>
  <c r="BV32" i="75"/>
  <c r="BW32" i="75"/>
  <c r="BV33" i="75"/>
  <c r="BW33" i="75"/>
  <c r="BV34" i="75"/>
  <c r="BW34" i="75"/>
  <c r="BV35" i="75"/>
  <c r="BW35" i="75"/>
  <c r="BV36" i="75"/>
  <c r="BW36" i="75"/>
  <c r="BV37" i="75"/>
  <c r="BW37" i="75"/>
  <c r="BV38" i="75"/>
  <c r="BW38" i="75"/>
  <c r="BV39" i="75"/>
  <c r="BW39" i="75"/>
  <c r="BV40" i="75"/>
  <c r="BW40" i="75"/>
  <c r="BV41" i="75"/>
  <c r="BW41" i="75"/>
  <c r="BV42" i="75"/>
  <c r="BW42" i="75"/>
  <c r="BV43" i="75"/>
  <c r="BW43" i="75"/>
  <c r="BV44" i="75"/>
  <c r="BW44" i="75"/>
  <c r="BV45" i="75"/>
  <c r="BW45" i="75"/>
  <c r="BV46" i="75"/>
  <c r="BW46" i="75"/>
  <c r="BV47" i="75"/>
  <c r="BW47" i="75"/>
  <c r="BV48" i="75"/>
  <c r="BW48" i="75"/>
  <c r="BV49" i="75"/>
  <c r="BW49" i="75"/>
  <c r="BV50" i="75"/>
  <c r="BW50" i="75"/>
  <c r="BV51" i="75"/>
  <c r="BW51" i="75"/>
  <c r="BV52" i="75"/>
  <c r="BW52" i="75"/>
  <c r="BV53" i="75"/>
  <c r="BW53" i="75"/>
  <c r="BV54" i="75"/>
  <c r="BW54" i="75"/>
  <c r="BV55" i="75"/>
  <c r="BW55" i="75"/>
  <c r="BV56" i="75"/>
  <c r="BW56" i="75"/>
  <c r="BV57" i="75"/>
  <c r="BW57" i="75"/>
  <c r="BV58" i="75"/>
  <c r="BW58" i="75"/>
  <c r="BV59" i="75"/>
  <c r="BW59" i="75"/>
  <c r="BV60" i="75"/>
  <c r="BW60" i="75"/>
  <c r="BV61" i="75"/>
  <c r="BW61" i="75"/>
  <c r="BV62" i="75"/>
  <c r="BW62" i="75"/>
  <c r="BV63" i="75"/>
  <c r="BW63" i="75"/>
  <c r="BV64" i="75"/>
  <c r="BW64" i="75"/>
  <c r="BV65" i="75"/>
  <c r="BW65" i="75"/>
  <c r="BV66" i="75"/>
  <c r="BW66" i="75"/>
  <c r="BV67" i="75"/>
  <c r="BW67" i="75"/>
  <c r="BV68" i="75"/>
  <c r="BW68" i="75"/>
  <c r="BV69" i="75"/>
  <c r="BW69" i="75"/>
  <c r="BV70" i="75"/>
  <c r="BW70" i="75"/>
  <c r="BV71" i="75"/>
  <c r="BW71" i="75"/>
  <c r="BV72" i="75"/>
  <c r="BW72" i="75"/>
  <c r="BV73" i="75"/>
  <c r="BW73" i="75"/>
  <c r="BV74" i="75"/>
  <c r="BW74" i="75"/>
  <c r="BV75" i="75"/>
  <c r="BW75" i="75"/>
  <c r="BV76" i="75"/>
  <c r="BW76" i="75"/>
  <c r="BV77" i="75"/>
  <c r="BW77" i="75"/>
  <c r="BV78" i="75"/>
  <c r="BW78" i="75"/>
  <c r="BV79" i="75"/>
  <c r="BW79" i="75"/>
  <c r="BV80" i="75"/>
  <c r="BW80" i="75"/>
  <c r="BV81" i="75"/>
  <c r="BW81" i="75"/>
  <c r="BV82" i="75"/>
  <c r="BW82" i="75"/>
  <c r="BV83" i="75"/>
  <c r="BW83" i="75"/>
  <c r="BV84" i="75"/>
  <c r="BW84" i="75"/>
  <c r="BV85" i="75"/>
  <c r="BW85" i="75"/>
  <c r="BV86" i="75"/>
  <c r="BW86" i="75"/>
  <c r="BV87" i="75"/>
  <c r="BW87" i="75"/>
  <c r="BV88" i="75"/>
  <c r="BW88" i="75"/>
  <c r="BV89" i="75"/>
  <c r="BW89" i="75"/>
  <c r="BV90" i="75"/>
  <c r="BW90" i="75"/>
  <c r="BV91" i="75"/>
  <c r="BW91" i="75"/>
  <c r="BV92" i="75"/>
  <c r="BW92" i="75"/>
  <c r="BV93" i="75"/>
  <c r="BW93" i="75"/>
  <c r="BV94" i="75"/>
  <c r="BW94" i="75"/>
  <c r="BV95" i="75"/>
  <c r="BW95" i="75"/>
  <c r="BV96" i="75"/>
  <c r="BW96" i="75"/>
  <c r="BV97" i="75"/>
  <c r="BW97" i="75"/>
  <c r="BV98" i="75"/>
  <c r="BW98" i="75"/>
  <c r="BV99" i="75"/>
  <c r="BW99" i="75"/>
  <c r="BV100" i="75"/>
  <c r="BW100" i="75"/>
  <c r="BV101" i="75"/>
  <c r="BW101" i="75"/>
  <c r="BV102" i="75"/>
  <c r="BW102" i="75"/>
  <c r="BV103" i="75"/>
  <c r="BW103" i="75"/>
  <c r="BV104" i="75"/>
  <c r="BW104" i="75"/>
  <c r="BV105" i="75"/>
  <c r="BW105" i="75"/>
  <c r="BV106" i="75"/>
  <c r="BW106" i="75"/>
  <c r="BV107" i="75"/>
  <c r="BW107" i="75"/>
  <c r="BV108" i="75"/>
  <c r="BW108" i="75"/>
  <c r="BV109" i="75"/>
  <c r="BW109" i="75"/>
  <c r="BV110" i="75"/>
  <c r="BW110" i="75"/>
  <c r="BV111" i="75"/>
  <c r="BW111" i="75"/>
  <c r="BV112" i="75"/>
  <c r="BW112" i="75"/>
  <c r="BV113" i="75"/>
  <c r="BW113" i="75"/>
  <c r="BV114" i="75"/>
  <c r="BW114" i="75"/>
  <c r="BV115" i="75"/>
  <c r="BW115" i="75"/>
  <c r="BV116" i="75"/>
  <c r="BW116" i="75"/>
  <c r="BV117" i="75"/>
  <c r="BW117" i="75"/>
  <c r="BV118" i="75"/>
  <c r="BW118" i="75"/>
  <c r="BV119" i="75"/>
  <c r="BW119" i="75"/>
  <c r="BV120" i="75"/>
  <c r="BW120" i="75"/>
  <c r="BV121" i="75"/>
  <c r="BW121" i="75"/>
  <c r="BV122" i="75"/>
  <c r="BW122" i="75"/>
  <c r="BV123" i="75"/>
  <c r="BW123" i="75"/>
  <c r="BV124" i="75"/>
  <c r="BW124" i="75"/>
  <c r="BV125" i="75"/>
  <c r="BW125" i="75"/>
  <c r="BV126" i="75"/>
  <c r="BW126" i="75"/>
  <c r="BV127" i="75"/>
  <c r="BW127" i="75"/>
  <c r="BV128" i="75"/>
  <c r="BW128" i="75"/>
  <c r="BV129" i="75"/>
  <c r="BW129" i="75"/>
  <c r="BV130" i="75"/>
  <c r="BW130" i="75"/>
  <c r="BV131" i="75"/>
  <c r="BW131" i="75"/>
  <c r="BV132" i="75"/>
  <c r="BW132" i="75"/>
  <c r="BV133" i="75"/>
  <c r="BW133" i="75"/>
  <c r="BV134" i="75"/>
  <c r="BW134" i="75"/>
  <c r="BV135" i="75"/>
  <c r="BW135" i="75"/>
  <c r="BV136" i="75"/>
  <c r="BW136" i="75"/>
  <c r="BV137" i="75"/>
  <c r="BW137" i="75"/>
  <c r="BV138" i="75"/>
  <c r="BW138" i="75"/>
  <c r="BV139" i="75"/>
  <c r="BW139" i="75"/>
  <c r="BV140" i="75"/>
  <c r="BW140" i="75"/>
  <c r="BV141" i="75"/>
  <c r="BW141" i="75"/>
  <c r="BV142" i="75"/>
  <c r="BW142" i="75"/>
  <c r="BV143" i="75"/>
  <c r="BW143" i="75"/>
  <c r="BV144" i="75"/>
  <c r="BW144" i="75"/>
  <c r="BV145" i="75"/>
  <c r="BW145" i="75"/>
  <c r="BV146" i="75"/>
  <c r="BW146" i="75"/>
  <c r="BV147" i="75"/>
  <c r="BW147" i="75"/>
  <c r="BV148" i="75"/>
  <c r="BW148" i="75"/>
  <c r="BV149" i="75"/>
  <c r="BW149" i="75"/>
  <c r="BV150" i="75"/>
  <c r="BW150" i="75"/>
  <c r="BV151" i="75"/>
  <c r="BW151" i="75"/>
  <c r="BV152" i="75"/>
  <c r="BW152" i="75"/>
  <c r="BV153" i="75"/>
  <c r="BW153" i="75"/>
  <c r="BV154" i="75"/>
  <c r="BW154" i="75"/>
  <c r="BV155" i="75"/>
  <c r="BW155" i="75"/>
  <c r="BV156" i="75"/>
  <c r="BW156" i="75"/>
  <c r="BV157" i="75"/>
  <c r="BW157" i="75"/>
  <c r="BV158" i="75"/>
  <c r="BW158" i="75"/>
  <c r="BV159" i="75"/>
  <c r="BW159" i="75"/>
  <c r="BV160" i="75"/>
  <c r="BW160" i="75"/>
  <c r="BV161" i="75"/>
  <c r="BW161" i="75"/>
  <c r="BV162" i="75"/>
  <c r="BW162" i="75"/>
  <c r="BV163" i="75"/>
  <c r="BW163" i="75"/>
  <c r="BV164" i="75"/>
  <c r="BW164" i="75"/>
  <c r="BV165" i="75"/>
  <c r="BW165" i="75"/>
  <c r="BV166" i="75"/>
  <c r="BW166" i="75"/>
  <c r="BV167" i="75"/>
  <c r="BW167" i="75"/>
  <c r="BV168" i="75"/>
  <c r="BW168" i="75"/>
  <c r="BV169" i="75"/>
  <c r="BW169" i="75"/>
  <c r="BV170" i="75"/>
  <c r="BW170" i="75"/>
  <c r="BV171" i="75"/>
  <c r="BW171" i="75"/>
  <c r="BV172" i="75"/>
  <c r="BW172" i="75"/>
  <c r="BV173" i="75"/>
  <c r="BW173" i="75"/>
  <c r="BV174" i="75"/>
  <c r="BW174" i="75"/>
  <c r="BV175" i="75"/>
  <c r="BW175" i="75"/>
  <c r="BV176" i="75"/>
  <c r="BW176" i="75"/>
  <c r="BV177" i="75"/>
  <c r="BW177" i="75"/>
  <c r="BV178" i="75"/>
  <c r="BW178" i="75"/>
  <c r="BV179" i="75"/>
  <c r="BW179" i="75"/>
  <c r="BV180" i="75"/>
  <c r="BW180" i="75"/>
  <c r="BV181" i="75"/>
  <c r="BW181" i="75"/>
  <c r="BV182" i="75"/>
  <c r="BW182" i="75"/>
  <c r="BV183" i="75"/>
  <c r="BW183" i="75"/>
  <c r="BV184" i="75"/>
  <c r="BW184" i="75"/>
  <c r="BV185" i="75"/>
  <c r="BW185" i="75"/>
  <c r="BV186" i="75"/>
  <c r="BW186" i="75"/>
  <c r="BV187" i="75"/>
  <c r="BW187" i="75"/>
  <c r="BV188" i="75"/>
  <c r="BW188" i="75"/>
  <c r="BV189" i="75"/>
  <c r="BW189" i="75"/>
  <c r="BV190" i="75"/>
  <c r="BW190" i="75"/>
  <c r="BV191" i="75"/>
  <c r="BW191" i="75"/>
  <c r="BV192" i="75"/>
  <c r="BW192" i="75"/>
  <c r="BV193" i="75"/>
  <c r="BW193" i="75"/>
  <c r="BW3" i="75"/>
  <c r="BV3" i="75"/>
  <c r="BP4" i="75"/>
  <c r="BQ4" i="75"/>
  <c r="BP5" i="75"/>
  <c r="BQ5" i="75"/>
  <c r="BP6" i="75"/>
  <c r="BQ6" i="75"/>
  <c r="BP7" i="75"/>
  <c r="BQ7" i="75"/>
  <c r="BP8" i="75"/>
  <c r="BQ8" i="75"/>
  <c r="BP9" i="75"/>
  <c r="BQ9" i="75"/>
  <c r="BP10" i="75"/>
  <c r="BQ10" i="75"/>
  <c r="BP11" i="75"/>
  <c r="BQ11" i="75"/>
  <c r="BP12" i="75"/>
  <c r="BQ12" i="75"/>
  <c r="BP13" i="75"/>
  <c r="BQ13" i="75"/>
  <c r="BP14" i="75"/>
  <c r="BQ14" i="75"/>
  <c r="BP15" i="75"/>
  <c r="BQ15" i="75"/>
  <c r="BP16" i="75"/>
  <c r="BQ16" i="75"/>
  <c r="BP17" i="75"/>
  <c r="BQ17" i="75"/>
  <c r="BP18" i="75"/>
  <c r="BQ18" i="75"/>
  <c r="BP19" i="75"/>
  <c r="BQ19" i="75"/>
  <c r="BP20" i="75"/>
  <c r="BQ20" i="75"/>
  <c r="BP21" i="75"/>
  <c r="BQ21" i="75"/>
  <c r="BP22" i="75"/>
  <c r="BQ22" i="75"/>
  <c r="BP23" i="75"/>
  <c r="BQ23" i="75"/>
  <c r="BP24" i="75"/>
  <c r="BQ24" i="75"/>
  <c r="BP25" i="75"/>
  <c r="BQ25" i="75"/>
  <c r="BP26" i="75"/>
  <c r="BQ26" i="75"/>
  <c r="BP27" i="75"/>
  <c r="BQ27" i="75"/>
  <c r="BP28" i="75"/>
  <c r="BQ28" i="75"/>
  <c r="BP29" i="75"/>
  <c r="BQ29" i="75"/>
  <c r="BP30" i="75"/>
  <c r="BQ30" i="75"/>
  <c r="BP31" i="75"/>
  <c r="BQ31" i="75"/>
  <c r="BP32" i="75"/>
  <c r="BQ32" i="75"/>
  <c r="BP33" i="75"/>
  <c r="BQ33" i="75"/>
  <c r="BP34" i="75"/>
  <c r="BQ34" i="75"/>
  <c r="BP35" i="75"/>
  <c r="BQ35" i="75"/>
  <c r="BP36" i="75"/>
  <c r="BQ36" i="75"/>
  <c r="BP37" i="75"/>
  <c r="BQ37" i="75"/>
  <c r="BP38" i="75"/>
  <c r="BQ38" i="75"/>
  <c r="BP39" i="75"/>
  <c r="BQ39" i="75"/>
  <c r="BP40" i="75"/>
  <c r="BQ40" i="75"/>
  <c r="BP41" i="75"/>
  <c r="BQ41" i="75"/>
  <c r="BP42" i="75"/>
  <c r="BQ42" i="75"/>
  <c r="BP43" i="75"/>
  <c r="BQ43" i="75"/>
  <c r="BP44" i="75"/>
  <c r="BQ44" i="75"/>
  <c r="BP45" i="75"/>
  <c r="BQ45" i="75"/>
  <c r="BP46" i="75"/>
  <c r="BQ46" i="75"/>
  <c r="BP47" i="75"/>
  <c r="BQ47" i="75"/>
  <c r="BP48" i="75"/>
  <c r="BQ48" i="75"/>
  <c r="BP49" i="75"/>
  <c r="BQ49" i="75"/>
  <c r="BP50" i="75"/>
  <c r="BQ50" i="75"/>
  <c r="BP51" i="75"/>
  <c r="BQ51" i="75"/>
  <c r="BP52" i="75"/>
  <c r="BQ52" i="75"/>
  <c r="BP53" i="75"/>
  <c r="BQ53" i="75"/>
  <c r="BP54" i="75"/>
  <c r="BQ54" i="75"/>
  <c r="BP55" i="75"/>
  <c r="BQ55" i="75"/>
  <c r="BP56" i="75"/>
  <c r="BQ56" i="75"/>
  <c r="BP57" i="75"/>
  <c r="BQ57" i="75"/>
  <c r="BP58" i="75"/>
  <c r="BQ58" i="75"/>
  <c r="BP59" i="75"/>
  <c r="BQ59" i="75"/>
  <c r="BP60" i="75"/>
  <c r="BQ60" i="75"/>
  <c r="BP61" i="75"/>
  <c r="BQ61" i="75"/>
  <c r="BP62" i="75"/>
  <c r="BQ62" i="75"/>
  <c r="BP63" i="75"/>
  <c r="BQ63" i="75"/>
  <c r="BP64" i="75"/>
  <c r="BQ64" i="75"/>
  <c r="BP65" i="75"/>
  <c r="BQ65" i="75"/>
  <c r="BP66" i="75"/>
  <c r="BQ66" i="75"/>
  <c r="BP67" i="75"/>
  <c r="BQ67" i="75"/>
  <c r="BP68" i="75"/>
  <c r="BQ68" i="75"/>
  <c r="BP69" i="75"/>
  <c r="BQ69" i="75"/>
  <c r="BP70" i="75"/>
  <c r="BQ70" i="75"/>
  <c r="BP71" i="75"/>
  <c r="BQ71" i="75"/>
  <c r="BP72" i="75"/>
  <c r="BQ72" i="75"/>
  <c r="BP73" i="75"/>
  <c r="BQ73" i="75"/>
  <c r="BP74" i="75"/>
  <c r="BQ74" i="75"/>
  <c r="BP75" i="75"/>
  <c r="BQ75" i="75"/>
  <c r="BP76" i="75"/>
  <c r="BQ76" i="75"/>
  <c r="BP77" i="75"/>
  <c r="BQ77" i="75"/>
  <c r="BP78" i="75"/>
  <c r="BQ78" i="75"/>
  <c r="BP79" i="75"/>
  <c r="BQ79" i="75"/>
  <c r="BP80" i="75"/>
  <c r="BQ80" i="75"/>
  <c r="BP81" i="75"/>
  <c r="BQ81" i="75"/>
  <c r="BP82" i="75"/>
  <c r="BQ82" i="75"/>
  <c r="BP83" i="75"/>
  <c r="BQ83" i="75"/>
  <c r="BP84" i="75"/>
  <c r="BQ84" i="75"/>
  <c r="BP85" i="75"/>
  <c r="BQ85" i="75"/>
  <c r="BP86" i="75"/>
  <c r="BQ86" i="75"/>
  <c r="BP87" i="75"/>
  <c r="BQ87" i="75"/>
  <c r="BP88" i="75"/>
  <c r="BQ88" i="75"/>
  <c r="BP89" i="75"/>
  <c r="BQ89" i="75"/>
  <c r="BP90" i="75"/>
  <c r="BQ90" i="75"/>
  <c r="BP91" i="75"/>
  <c r="BQ91" i="75"/>
  <c r="BP92" i="75"/>
  <c r="BQ92" i="75"/>
  <c r="BP93" i="75"/>
  <c r="BQ93" i="75"/>
  <c r="BP94" i="75"/>
  <c r="BQ94" i="75"/>
  <c r="BP95" i="75"/>
  <c r="BQ95" i="75"/>
  <c r="BP96" i="75"/>
  <c r="BQ96" i="75"/>
  <c r="BP97" i="75"/>
  <c r="BQ97" i="75"/>
  <c r="BP98" i="75"/>
  <c r="BQ98" i="75"/>
  <c r="BP99" i="75"/>
  <c r="BQ99" i="75"/>
  <c r="BP100" i="75"/>
  <c r="BQ100" i="75"/>
  <c r="BP101" i="75"/>
  <c r="BQ101" i="75"/>
  <c r="BP102" i="75"/>
  <c r="BQ102" i="75"/>
  <c r="BP103" i="75"/>
  <c r="BQ103" i="75"/>
  <c r="BP104" i="75"/>
  <c r="BQ104" i="75"/>
  <c r="BP105" i="75"/>
  <c r="BQ105" i="75"/>
  <c r="BP106" i="75"/>
  <c r="BQ106" i="75"/>
  <c r="BP107" i="75"/>
  <c r="BQ107" i="75"/>
  <c r="BP108" i="75"/>
  <c r="BQ108" i="75"/>
  <c r="BP109" i="75"/>
  <c r="BQ109" i="75"/>
  <c r="BP110" i="75"/>
  <c r="BQ110" i="75"/>
  <c r="BP111" i="75"/>
  <c r="BQ111" i="75"/>
  <c r="BP112" i="75"/>
  <c r="BQ112" i="75"/>
  <c r="BP113" i="75"/>
  <c r="BQ113" i="75"/>
  <c r="BP114" i="75"/>
  <c r="BQ114" i="75"/>
  <c r="BP115" i="75"/>
  <c r="BQ115" i="75"/>
  <c r="BP116" i="75"/>
  <c r="BQ116" i="75"/>
  <c r="BP117" i="75"/>
  <c r="BQ117" i="75"/>
  <c r="BP118" i="75"/>
  <c r="BQ118" i="75"/>
  <c r="BP119" i="75"/>
  <c r="BQ119" i="75"/>
  <c r="BP120" i="75"/>
  <c r="BQ120" i="75"/>
  <c r="BP121" i="75"/>
  <c r="BQ121" i="75"/>
  <c r="BP122" i="75"/>
  <c r="BQ122" i="75"/>
  <c r="BP123" i="75"/>
  <c r="BQ123" i="75"/>
  <c r="BP124" i="75"/>
  <c r="BQ124" i="75"/>
  <c r="BP125" i="75"/>
  <c r="BQ125" i="75"/>
  <c r="BP126" i="75"/>
  <c r="BQ126" i="75"/>
  <c r="BP127" i="75"/>
  <c r="BQ127" i="75"/>
  <c r="BP128" i="75"/>
  <c r="BQ128" i="75"/>
  <c r="BP129" i="75"/>
  <c r="BQ129" i="75"/>
  <c r="BP130" i="75"/>
  <c r="BQ130" i="75"/>
  <c r="BP131" i="75"/>
  <c r="BQ131" i="75"/>
  <c r="BP132" i="75"/>
  <c r="BQ132" i="75"/>
  <c r="BP133" i="75"/>
  <c r="BQ133" i="75"/>
  <c r="BP134" i="75"/>
  <c r="BQ134" i="75"/>
  <c r="BP135" i="75"/>
  <c r="BQ135" i="75"/>
  <c r="BP136" i="75"/>
  <c r="BQ136" i="75"/>
  <c r="BP137" i="75"/>
  <c r="BQ137" i="75"/>
  <c r="BP138" i="75"/>
  <c r="BQ138" i="75"/>
  <c r="BP139" i="75"/>
  <c r="BQ139" i="75"/>
  <c r="BP140" i="75"/>
  <c r="BQ140" i="75"/>
  <c r="BP141" i="75"/>
  <c r="BQ141" i="75"/>
  <c r="BP142" i="75"/>
  <c r="BQ142" i="75"/>
  <c r="BP143" i="75"/>
  <c r="BQ143" i="75"/>
  <c r="BP144" i="75"/>
  <c r="BQ144" i="75"/>
  <c r="BP145" i="75"/>
  <c r="BQ145" i="75"/>
  <c r="BP146" i="75"/>
  <c r="BQ146" i="75"/>
  <c r="BP147" i="75"/>
  <c r="BQ147" i="75"/>
  <c r="BP148" i="75"/>
  <c r="BQ148" i="75"/>
  <c r="BP149" i="75"/>
  <c r="BQ149" i="75"/>
  <c r="BP150" i="75"/>
  <c r="BQ150" i="75"/>
  <c r="BP151" i="75"/>
  <c r="BQ151" i="75"/>
  <c r="BP152" i="75"/>
  <c r="BQ152" i="75"/>
  <c r="BP153" i="75"/>
  <c r="BQ153" i="75"/>
  <c r="BP154" i="75"/>
  <c r="BQ154" i="75"/>
  <c r="BP155" i="75"/>
  <c r="BQ155" i="75"/>
  <c r="BP156" i="75"/>
  <c r="BQ156" i="75"/>
  <c r="BP157" i="75"/>
  <c r="BQ157" i="75"/>
  <c r="BP158" i="75"/>
  <c r="BQ158" i="75"/>
  <c r="BP159" i="75"/>
  <c r="BQ159" i="75"/>
  <c r="BP160" i="75"/>
  <c r="BQ160" i="75"/>
  <c r="BP161" i="75"/>
  <c r="BQ161" i="75"/>
  <c r="BP162" i="75"/>
  <c r="BQ162" i="75"/>
  <c r="BP163" i="75"/>
  <c r="BQ163" i="75"/>
  <c r="BP164" i="75"/>
  <c r="BQ164" i="75"/>
  <c r="BP165" i="75"/>
  <c r="BQ165" i="75"/>
  <c r="BP166" i="75"/>
  <c r="BQ166" i="75"/>
  <c r="BP167" i="75"/>
  <c r="BQ167" i="75"/>
  <c r="BP168" i="75"/>
  <c r="BQ168" i="75"/>
  <c r="BP169" i="75"/>
  <c r="BQ169" i="75"/>
  <c r="BP170" i="75"/>
  <c r="BQ170" i="75"/>
  <c r="BP171" i="75"/>
  <c r="BQ171" i="75"/>
  <c r="BP172" i="75"/>
  <c r="BQ172" i="75"/>
  <c r="BP173" i="75"/>
  <c r="BQ173" i="75"/>
  <c r="BP174" i="75"/>
  <c r="BQ174" i="75"/>
  <c r="BP175" i="75"/>
  <c r="BQ175" i="75"/>
  <c r="BP176" i="75"/>
  <c r="BQ176" i="75"/>
  <c r="BP177" i="75"/>
  <c r="BQ177" i="75"/>
  <c r="BP178" i="75"/>
  <c r="BQ178" i="75"/>
  <c r="BP179" i="75"/>
  <c r="BQ179" i="75"/>
  <c r="BP180" i="75"/>
  <c r="BQ180" i="75"/>
  <c r="BP181" i="75"/>
  <c r="BQ181" i="75"/>
  <c r="BP182" i="75"/>
  <c r="BQ182" i="75"/>
  <c r="BP183" i="75"/>
  <c r="BQ183" i="75"/>
  <c r="BP184" i="75"/>
  <c r="BQ184" i="75"/>
  <c r="BP185" i="75"/>
  <c r="BQ185" i="75"/>
  <c r="BP186" i="75"/>
  <c r="BQ186" i="75"/>
  <c r="BP187" i="75"/>
  <c r="BQ187" i="75"/>
  <c r="BP188" i="75"/>
  <c r="BQ188" i="75"/>
  <c r="BP189" i="75"/>
  <c r="BQ189" i="75"/>
  <c r="BP190" i="75"/>
  <c r="BQ190" i="75"/>
  <c r="BP191" i="75"/>
  <c r="BQ191" i="75"/>
  <c r="BP192" i="75"/>
  <c r="BQ192" i="75"/>
  <c r="BP193" i="75"/>
  <c r="BQ193" i="75"/>
  <c r="BQ3" i="75"/>
  <c r="BP3" i="75"/>
  <c r="BM4" i="75"/>
  <c r="BN4" i="75"/>
  <c r="BM5" i="75"/>
  <c r="BN5" i="75"/>
  <c r="BM6" i="75"/>
  <c r="BN6" i="75"/>
  <c r="BM7" i="75"/>
  <c r="BN7" i="75"/>
  <c r="BM8" i="75"/>
  <c r="BN8" i="75"/>
  <c r="BM9" i="75"/>
  <c r="BN9" i="75"/>
  <c r="BM10" i="75"/>
  <c r="BN10" i="75"/>
  <c r="BM11" i="75"/>
  <c r="BN11" i="75"/>
  <c r="BM12" i="75"/>
  <c r="BN12" i="75"/>
  <c r="BM13" i="75"/>
  <c r="BN13" i="75"/>
  <c r="BM14" i="75"/>
  <c r="BN14" i="75"/>
  <c r="BM15" i="75"/>
  <c r="BN15" i="75"/>
  <c r="BM16" i="75"/>
  <c r="BN16" i="75"/>
  <c r="BM17" i="75"/>
  <c r="BN17" i="75"/>
  <c r="BM18" i="75"/>
  <c r="BN18" i="75"/>
  <c r="BM19" i="75"/>
  <c r="BN19" i="75"/>
  <c r="BM20" i="75"/>
  <c r="BN20" i="75"/>
  <c r="BM21" i="75"/>
  <c r="BN21" i="75"/>
  <c r="BM22" i="75"/>
  <c r="BN22" i="75"/>
  <c r="BM23" i="75"/>
  <c r="BN23" i="75"/>
  <c r="BM24" i="75"/>
  <c r="BN24" i="75"/>
  <c r="BM25" i="75"/>
  <c r="BN25" i="75"/>
  <c r="BM26" i="75"/>
  <c r="BN26" i="75"/>
  <c r="BM27" i="75"/>
  <c r="BN27" i="75"/>
  <c r="BM28" i="75"/>
  <c r="BN28" i="75"/>
  <c r="BM29" i="75"/>
  <c r="BN29" i="75"/>
  <c r="BM30" i="75"/>
  <c r="BN30" i="75"/>
  <c r="BM31" i="75"/>
  <c r="BN31" i="75"/>
  <c r="BM32" i="75"/>
  <c r="BN32" i="75"/>
  <c r="BM33" i="75"/>
  <c r="BN33" i="75"/>
  <c r="BM34" i="75"/>
  <c r="BN34" i="75"/>
  <c r="BM35" i="75"/>
  <c r="BN35" i="75"/>
  <c r="BM36" i="75"/>
  <c r="BN36" i="75"/>
  <c r="BM37" i="75"/>
  <c r="BN37" i="75"/>
  <c r="BM38" i="75"/>
  <c r="BN38" i="75"/>
  <c r="BM39" i="75"/>
  <c r="BN39" i="75"/>
  <c r="BM40" i="75"/>
  <c r="BN40" i="75"/>
  <c r="BM41" i="75"/>
  <c r="BN41" i="75"/>
  <c r="BM42" i="75"/>
  <c r="BN42" i="75"/>
  <c r="BM43" i="75"/>
  <c r="BN43" i="75"/>
  <c r="BM44" i="75"/>
  <c r="BN44" i="75"/>
  <c r="BM45" i="75"/>
  <c r="BN45" i="75"/>
  <c r="BM46" i="75"/>
  <c r="BN46" i="75"/>
  <c r="BM47" i="75"/>
  <c r="BN47" i="75"/>
  <c r="BM48" i="75"/>
  <c r="BN48" i="75"/>
  <c r="BM49" i="75"/>
  <c r="BN49" i="75"/>
  <c r="BM50" i="75"/>
  <c r="BN50" i="75"/>
  <c r="BM51" i="75"/>
  <c r="BN51" i="75"/>
  <c r="BM52" i="75"/>
  <c r="BN52" i="75"/>
  <c r="BM53" i="75"/>
  <c r="BN53" i="75"/>
  <c r="BM54" i="75"/>
  <c r="BN54" i="75"/>
  <c r="BM55" i="75"/>
  <c r="BN55" i="75"/>
  <c r="BM56" i="75"/>
  <c r="BN56" i="75"/>
  <c r="BM57" i="75"/>
  <c r="BN57" i="75"/>
  <c r="BM58" i="75"/>
  <c r="BN58" i="75"/>
  <c r="BM59" i="75"/>
  <c r="BN59" i="75"/>
  <c r="BM60" i="75"/>
  <c r="BN60" i="75"/>
  <c r="BM61" i="75"/>
  <c r="BN61" i="75"/>
  <c r="BM62" i="75"/>
  <c r="BN62" i="75"/>
  <c r="BM63" i="75"/>
  <c r="BN63" i="75"/>
  <c r="BM64" i="75"/>
  <c r="BN64" i="75"/>
  <c r="BM65" i="75"/>
  <c r="BN65" i="75"/>
  <c r="BM66" i="75"/>
  <c r="BN66" i="75"/>
  <c r="BM67" i="75"/>
  <c r="BN67" i="75"/>
  <c r="BM68" i="75"/>
  <c r="BN68" i="75"/>
  <c r="BM69" i="75"/>
  <c r="BN69" i="75"/>
  <c r="BM70" i="75"/>
  <c r="BN70" i="75"/>
  <c r="BM71" i="75"/>
  <c r="BN71" i="75"/>
  <c r="BM72" i="75"/>
  <c r="BN72" i="75"/>
  <c r="BM73" i="75"/>
  <c r="BN73" i="75"/>
  <c r="BM74" i="75"/>
  <c r="BN74" i="75"/>
  <c r="BM75" i="75"/>
  <c r="BN75" i="75"/>
  <c r="BM76" i="75"/>
  <c r="BN76" i="75"/>
  <c r="BM77" i="75"/>
  <c r="BN77" i="75"/>
  <c r="BM78" i="75"/>
  <c r="BN78" i="75"/>
  <c r="BM79" i="75"/>
  <c r="BN79" i="75"/>
  <c r="BM80" i="75"/>
  <c r="BN80" i="75"/>
  <c r="BM81" i="75"/>
  <c r="BN81" i="75"/>
  <c r="BM82" i="75"/>
  <c r="BN82" i="75"/>
  <c r="BM83" i="75"/>
  <c r="BN83" i="75"/>
  <c r="BM84" i="75"/>
  <c r="BN84" i="75"/>
  <c r="BM85" i="75"/>
  <c r="BN85" i="75"/>
  <c r="BM86" i="75"/>
  <c r="BN86" i="75"/>
  <c r="BM87" i="75"/>
  <c r="BN87" i="75"/>
  <c r="BM88" i="75"/>
  <c r="BN88" i="75"/>
  <c r="BM89" i="75"/>
  <c r="BN89" i="75"/>
  <c r="BM90" i="75"/>
  <c r="BN90" i="75"/>
  <c r="BM91" i="75"/>
  <c r="BN91" i="75"/>
  <c r="BM92" i="75"/>
  <c r="BN92" i="75"/>
  <c r="BM93" i="75"/>
  <c r="BN93" i="75"/>
  <c r="BM94" i="75"/>
  <c r="BN94" i="75"/>
  <c r="BM95" i="75"/>
  <c r="BN95" i="75"/>
  <c r="BM96" i="75"/>
  <c r="BN96" i="75"/>
  <c r="BM97" i="75"/>
  <c r="BN97" i="75"/>
  <c r="BM98" i="75"/>
  <c r="BN98" i="75"/>
  <c r="BM99" i="75"/>
  <c r="BN99" i="75"/>
  <c r="BM100" i="75"/>
  <c r="BN100" i="75"/>
  <c r="BM101" i="75"/>
  <c r="BN101" i="75"/>
  <c r="BM102" i="75"/>
  <c r="BN102" i="75"/>
  <c r="BM103" i="75"/>
  <c r="BN103" i="75"/>
  <c r="BM104" i="75"/>
  <c r="BN104" i="75"/>
  <c r="BM105" i="75"/>
  <c r="BN105" i="75"/>
  <c r="BM106" i="75"/>
  <c r="BN106" i="75"/>
  <c r="BM107" i="75"/>
  <c r="BN107" i="75"/>
  <c r="BM108" i="75"/>
  <c r="BN108" i="75"/>
  <c r="BM109" i="75"/>
  <c r="BN109" i="75"/>
  <c r="BM110" i="75"/>
  <c r="BN110" i="75"/>
  <c r="BM111" i="75"/>
  <c r="BN111" i="75"/>
  <c r="BM112" i="75"/>
  <c r="BN112" i="75"/>
  <c r="BM113" i="75"/>
  <c r="BN113" i="75"/>
  <c r="BM114" i="75"/>
  <c r="BN114" i="75"/>
  <c r="BM115" i="75"/>
  <c r="BN115" i="75"/>
  <c r="BM116" i="75"/>
  <c r="BN116" i="75"/>
  <c r="BM117" i="75"/>
  <c r="BN117" i="75"/>
  <c r="BM118" i="75"/>
  <c r="BN118" i="75"/>
  <c r="BM119" i="75"/>
  <c r="BN119" i="75"/>
  <c r="BM120" i="75"/>
  <c r="BN120" i="75"/>
  <c r="BM121" i="75"/>
  <c r="BN121" i="75"/>
  <c r="BM122" i="75"/>
  <c r="BN122" i="75"/>
  <c r="BM123" i="75"/>
  <c r="BN123" i="75"/>
  <c r="BM124" i="75"/>
  <c r="BN124" i="75"/>
  <c r="BM125" i="75"/>
  <c r="BN125" i="75"/>
  <c r="BM126" i="75"/>
  <c r="BN126" i="75"/>
  <c r="BM127" i="75"/>
  <c r="BN127" i="75"/>
  <c r="BM128" i="75"/>
  <c r="BN128" i="75"/>
  <c r="BM129" i="75"/>
  <c r="BN129" i="75"/>
  <c r="BM130" i="75"/>
  <c r="BN130" i="75"/>
  <c r="BM131" i="75"/>
  <c r="BN131" i="75"/>
  <c r="BM132" i="75"/>
  <c r="BN132" i="75"/>
  <c r="BM133" i="75"/>
  <c r="BN133" i="75"/>
  <c r="BM134" i="75"/>
  <c r="BN134" i="75"/>
  <c r="BM135" i="75"/>
  <c r="BN135" i="75"/>
  <c r="BM136" i="75"/>
  <c r="BN136" i="75"/>
  <c r="BM137" i="75"/>
  <c r="BN137" i="75"/>
  <c r="BM138" i="75"/>
  <c r="BN138" i="75"/>
  <c r="BM139" i="75"/>
  <c r="BN139" i="75"/>
  <c r="BM140" i="75"/>
  <c r="BN140" i="75"/>
  <c r="BM141" i="75"/>
  <c r="BN141" i="75"/>
  <c r="BM142" i="75"/>
  <c r="BN142" i="75"/>
  <c r="BM143" i="75"/>
  <c r="BN143" i="75"/>
  <c r="BM144" i="75"/>
  <c r="BN144" i="75"/>
  <c r="BM145" i="75"/>
  <c r="BN145" i="75"/>
  <c r="BM146" i="75"/>
  <c r="BN146" i="75"/>
  <c r="BM147" i="75"/>
  <c r="BN147" i="75"/>
  <c r="BM148" i="75"/>
  <c r="BN148" i="75"/>
  <c r="BM149" i="75"/>
  <c r="BN149" i="75"/>
  <c r="BM150" i="75"/>
  <c r="BN150" i="75"/>
  <c r="BM151" i="75"/>
  <c r="BN151" i="75"/>
  <c r="BM152" i="75"/>
  <c r="BN152" i="75"/>
  <c r="BM153" i="75"/>
  <c r="BN153" i="75"/>
  <c r="BM154" i="75"/>
  <c r="BN154" i="75"/>
  <c r="BM155" i="75"/>
  <c r="BN155" i="75"/>
  <c r="BM156" i="75"/>
  <c r="BN156" i="75"/>
  <c r="BM157" i="75"/>
  <c r="BN157" i="75"/>
  <c r="BM158" i="75"/>
  <c r="BN158" i="75"/>
  <c r="BM159" i="75"/>
  <c r="BN159" i="75"/>
  <c r="BM160" i="75"/>
  <c r="BN160" i="75"/>
  <c r="BM161" i="75"/>
  <c r="BN161" i="75"/>
  <c r="BM162" i="75"/>
  <c r="BN162" i="75"/>
  <c r="BM163" i="75"/>
  <c r="BN163" i="75"/>
  <c r="BM164" i="75"/>
  <c r="BN164" i="75"/>
  <c r="BM165" i="75"/>
  <c r="BN165" i="75"/>
  <c r="BM166" i="75"/>
  <c r="BN166" i="75"/>
  <c r="BM167" i="75"/>
  <c r="BN167" i="75"/>
  <c r="BM168" i="75"/>
  <c r="BN168" i="75"/>
  <c r="BM169" i="75"/>
  <c r="BN169" i="75"/>
  <c r="BM170" i="75"/>
  <c r="BN170" i="75"/>
  <c r="BM171" i="75"/>
  <c r="BN171" i="75"/>
  <c r="BM172" i="75"/>
  <c r="BN172" i="75"/>
  <c r="BM173" i="75"/>
  <c r="BN173" i="75"/>
  <c r="BM174" i="75"/>
  <c r="BN174" i="75"/>
  <c r="BM175" i="75"/>
  <c r="BN175" i="75"/>
  <c r="BM176" i="75"/>
  <c r="BN176" i="75"/>
  <c r="BM177" i="75"/>
  <c r="BN177" i="75"/>
  <c r="BM178" i="75"/>
  <c r="BN178" i="75"/>
  <c r="BM179" i="75"/>
  <c r="BN179" i="75"/>
  <c r="BM180" i="75"/>
  <c r="BN180" i="75"/>
  <c r="BM181" i="75"/>
  <c r="BN181" i="75"/>
  <c r="BM182" i="75"/>
  <c r="BN182" i="75"/>
  <c r="BM183" i="75"/>
  <c r="BN183" i="75"/>
  <c r="BM184" i="75"/>
  <c r="BN184" i="75"/>
  <c r="BM185" i="75"/>
  <c r="BN185" i="75"/>
  <c r="BM186" i="75"/>
  <c r="BN186" i="75"/>
  <c r="BM187" i="75"/>
  <c r="BN187" i="75"/>
  <c r="BM188" i="75"/>
  <c r="BN188" i="75"/>
  <c r="BM189" i="75"/>
  <c r="BN189" i="75"/>
  <c r="BM190" i="75"/>
  <c r="BN190" i="75"/>
  <c r="BM191" i="75"/>
  <c r="BN191" i="75"/>
  <c r="BM192" i="75"/>
  <c r="BN192" i="75"/>
  <c r="BM193" i="75"/>
  <c r="BN193" i="75"/>
  <c r="BN3" i="75"/>
  <c r="BM3" i="75"/>
  <c r="AV3" i="75"/>
  <c r="AV4" i="75"/>
  <c r="BH4" i="75"/>
  <c r="BJ4" i="75" s="1"/>
  <c r="BH5" i="75"/>
  <c r="BH6" i="75"/>
  <c r="BH7" i="75"/>
  <c r="BJ7" i="75" s="1"/>
  <c r="BH8" i="75"/>
  <c r="BJ8" i="75" s="1"/>
  <c r="BH9" i="75"/>
  <c r="BJ9" i="75" s="1"/>
  <c r="BH10" i="75"/>
  <c r="BJ10" i="75" s="1"/>
  <c r="BH11" i="75"/>
  <c r="BJ11" i="75" s="1"/>
  <c r="BH12" i="75"/>
  <c r="BJ12" i="75" s="1"/>
  <c r="BH13" i="75"/>
  <c r="BJ13" i="75" s="1"/>
  <c r="BH14" i="75"/>
  <c r="BJ14" i="75" s="1"/>
  <c r="BH15" i="75"/>
  <c r="BJ15" i="75" s="1"/>
  <c r="BH16" i="75"/>
  <c r="BH17" i="75"/>
  <c r="BJ17" i="75" s="1"/>
  <c r="BH18" i="75"/>
  <c r="BJ18" i="75" s="1"/>
  <c r="BH19" i="75"/>
  <c r="BJ19" i="75" s="1"/>
  <c r="BH20" i="75"/>
  <c r="BH21" i="75"/>
  <c r="BJ21" i="75" s="1"/>
  <c r="BH22" i="75"/>
  <c r="BH23" i="75"/>
  <c r="BJ23" i="75" s="1"/>
  <c r="BH24" i="75"/>
  <c r="BH25" i="75"/>
  <c r="BJ25" i="75" s="1"/>
  <c r="BH26" i="75"/>
  <c r="BH27" i="75"/>
  <c r="BJ27" i="75" s="1"/>
  <c r="BH28" i="75"/>
  <c r="BH29" i="75"/>
  <c r="BH30" i="75"/>
  <c r="BJ30" i="75" s="1"/>
  <c r="BH31" i="75"/>
  <c r="BJ31" i="75" s="1"/>
  <c r="BH32" i="75"/>
  <c r="BH33" i="75"/>
  <c r="BJ33" i="75" s="1"/>
  <c r="BH34" i="75"/>
  <c r="BH35" i="75"/>
  <c r="BH36" i="75"/>
  <c r="BJ36" i="75" s="1"/>
  <c r="BH37" i="75"/>
  <c r="BJ37" i="75" s="1"/>
  <c r="BH38" i="75"/>
  <c r="BJ38" i="75" s="1"/>
  <c r="BH39" i="75"/>
  <c r="BH40" i="75"/>
  <c r="BH41" i="75"/>
  <c r="BH42" i="75"/>
  <c r="BJ42" i="75" s="1"/>
  <c r="BH43" i="75"/>
  <c r="BH44" i="75"/>
  <c r="BJ44" i="75" s="1"/>
  <c r="BH45" i="75"/>
  <c r="BJ45" i="75" s="1"/>
  <c r="BH46" i="75"/>
  <c r="BH47" i="75"/>
  <c r="BH48" i="75"/>
  <c r="BJ48" i="75" s="1"/>
  <c r="BH49" i="75"/>
  <c r="BH50" i="75"/>
  <c r="BH51" i="75"/>
  <c r="BJ51" i="75" s="1"/>
  <c r="BH52" i="75"/>
  <c r="BJ52" i="75" s="1"/>
  <c r="BH53" i="75"/>
  <c r="BH54" i="75"/>
  <c r="BH55" i="75"/>
  <c r="BH56" i="75"/>
  <c r="BH57" i="75"/>
  <c r="BJ57" i="75" s="1"/>
  <c r="BH58" i="75"/>
  <c r="BH59" i="75"/>
  <c r="BH60" i="75"/>
  <c r="BJ60" i="75" s="1"/>
  <c r="BH61" i="75"/>
  <c r="BJ61" i="75" s="1"/>
  <c r="BH62" i="75"/>
  <c r="BJ62" i="75" s="1"/>
  <c r="BH63" i="75"/>
  <c r="BH64" i="75"/>
  <c r="BH65" i="75"/>
  <c r="BJ65" i="75" s="1"/>
  <c r="BH66" i="75"/>
  <c r="BJ66" i="75" s="1"/>
  <c r="BH67" i="75"/>
  <c r="BH68" i="75"/>
  <c r="BH69" i="75"/>
  <c r="BJ69" i="75" s="1"/>
  <c r="BH70" i="75"/>
  <c r="BJ70" i="75" s="1"/>
  <c r="BH71" i="75"/>
  <c r="BH72" i="75"/>
  <c r="BH73" i="75"/>
  <c r="BJ73" i="75" s="1"/>
  <c r="BH74" i="75"/>
  <c r="BJ74" i="75" s="1"/>
  <c r="BH75" i="75"/>
  <c r="BJ75" i="75" s="1"/>
  <c r="BH76" i="75"/>
  <c r="BH77" i="75"/>
  <c r="BJ77" i="75" s="1"/>
  <c r="BH78" i="75"/>
  <c r="BJ78" i="75" s="1"/>
  <c r="BH79" i="75"/>
  <c r="BH80" i="75"/>
  <c r="BH81" i="75"/>
  <c r="BH82" i="75"/>
  <c r="BJ82" i="75" s="1"/>
  <c r="BH83" i="75"/>
  <c r="BH84" i="75"/>
  <c r="BH85" i="75"/>
  <c r="BJ85" i="75" s="1"/>
  <c r="BH86" i="75"/>
  <c r="BJ86" i="75" s="1"/>
  <c r="BH87" i="75"/>
  <c r="BH88" i="75"/>
  <c r="BJ88" i="75" s="1"/>
  <c r="BH89" i="75"/>
  <c r="BH90" i="75"/>
  <c r="BJ90" i="75" s="1"/>
  <c r="BH91" i="75"/>
  <c r="BJ91" i="75" s="1"/>
  <c r="BH92" i="75"/>
  <c r="BJ92" i="75" s="1"/>
  <c r="BH93" i="75"/>
  <c r="BJ93" i="75" s="1"/>
  <c r="BH94" i="75"/>
  <c r="BJ94" i="75" s="1"/>
  <c r="BH95" i="75"/>
  <c r="BJ95" i="75" s="1"/>
  <c r="BH96" i="75"/>
  <c r="BJ96" i="75" s="1"/>
  <c r="BH97" i="75"/>
  <c r="BH98" i="75"/>
  <c r="BH99" i="75"/>
  <c r="BH100" i="75"/>
  <c r="BH101" i="75"/>
  <c r="BJ101" i="75" s="1"/>
  <c r="BH102" i="75"/>
  <c r="BJ102" i="75" s="1"/>
  <c r="BH103" i="75"/>
  <c r="BJ103" i="75" s="1"/>
  <c r="BH104" i="75"/>
  <c r="BH105" i="75"/>
  <c r="BH106" i="75"/>
  <c r="BH107" i="75"/>
  <c r="BJ107" i="75" s="1"/>
  <c r="BH108" i="75"/>
  <c r="BH109" i="75"/>
  <c r="BH110" i="75"/>
  <c r="BJ110" i="75" s="1"/>
  <c r="BH111" i="75"/>
  <c r="BH112" i="75"/>
  <c r="BJ112" i="75" s="1"/>
  <c r="BH113" i="75"/>
  <c r="BJ113" i="75" s="1"/>
  <c r="BH114" i="75"/>
  <c r="BJ114" i="75" s="1"/>
  <c r="BH115" i="75"/>
  <c r="BJ115" i="75" s="1"/>
  <c r="BH116" i="75"/>
  <c r="BJ116" i="75" s="1"/>
  <c r="BH117" i="75"/>
  <c r="BJ117" i="75" s="1"/>
  <c r="BH118" i="75"/>
  <c r="BH119" i="75"/>
  <c r="BH120" i="75"/>
  <c r="BJ120" i="75" s="1"/>
  <c r="BH121" i="75"/>
  <c r="BH122" i="75"/>
  <c r="BJ122" i="75" s="1"/>
  <c r="BH123" i="75"/>
  <c r="BJ123" i="75" s="1"/>
  <c r="BH124" i="75"/>
  <c r="BH125" i="75"/>
  <c r="BH126" i="75"/>
  <c r="BJ126" i="75" s="1"/>
  <c r="BH127" i="75"/>
  <c r="BH128" i="75"/>
  <c r="BH129" i="75"/>
  <c r="BJ129" i="75" s="1"/>
  <c r="BH130" i="75"/>
  <c r="BJ130" i="75" s="1"/>
  <c r="BH131" i="75"/>
  <c r="BH132" i="75"/>
  <c r="BH133" i="75"/>
  <c r="BJ133" i="75" s="1"/>
  <c r="BH134" i="75"/>
  <c r="BH135" i="75"/>
  <c r="BJ135" i="75" s="1"/>
  <c r="BH136" i="75"/>
  <c r="BJ136" i="75" s="1"/>
  <c r="BH137" i="75"/>
  <c r="BJ137" i="75" s="1"/>
  <c r="BH138" i="75"/>
  <c r="BJ138" i="75" s="1"/>
  <c r="BH139" i="75"/>
  <c r="BJ139" i="75" s="1"/>
  <c r="BH140" i="75"/>
  <c r="BJ140" i="75" s="1"/>
  <c r="BH141" i="75"/>
  <c r="BH142" i="75"/>
  <c r="BJ142" i="75" s="1"/>
  <c r="BH143" i="75"/>
  <c r="BJ143" i="75" s="1"/>
  <c r="BH144" i="75"/>
  <c r="BH145" i="75"/>
  <c r="BH146" i="75"/>
  <c r="BJ146" i="75" s="1"/>
  <c r="BH147" i="75"/>
  <c r="BH148" i="75"/>
  <c r="BJ148" i="75" s="1"/>
  <c r="BH149" i="75"/>
  <c r="BJ149" i="75" s="1"/>
  <c r="BH150" i="75"/>
  <c r="BH151" i="75"/>
  <c r="BH152" i="75"/>
  <c r="BH153" i="75"/>
  <c r="BJ153" i="75" s="1"/>
  <c r="BH154" i="75"/>
  <c r="BH155" i="75"/>
  <c r="BH156" i="75"/>
  <c r="BH157" i="75"/>
  <c r="BJ157" i="75" s="1"/>
  <c r="BH158" i="75"/>
  <c r="BJ158" i="75" s="1"/>
  <c r="BH159" i="75"/>
  <c r="BJ159" i="75" s="1"/>
  <c r="BH160" i="75"/>
  <c r="BH161" i="75"/>
  <c r="BH162" i="75"/>
  <c r="BH163" i="75"/>
  <c r="BH164" i="75"/>
  <c r="BJ164" i="75" s="1"/>
  <c r="BH165" i="75"/>
  <c r="BH166" i="75"/>
  <c r="BJ166" i="75" s="1"/>
  <c r="BH167" i="75"/>
  <c r="BJ167" i="75" s="1"/>
  <c r="BH168" i="75"/>
  <c r="BJ168" i="75" s="1"/>
  <c r="BH169" i="75"/>
  <c r="BH170" i="75"/>
  <c r="BH171" i="75"/>
  <c r="BH172" i="75"/>
  <c r="BH173" i="75"/>
  <c r="BJ173" i="75" s="1"/>
  <c r="BH174" i="75"/>
  <c r="BH175" i="75"/>
  <c r="BJ175" i="75" s="1"/>
  <c r="BH176" i="75"/>
  <c r="BJ176" i="75" s="1"/>
  <c r="BH177" i="75"/>
  <c r="BH178" i="75"/>
  <c r="BH179" i="75"/>
  <c r="BJ179" i="75" s="1"/>
  <c r="BH180" i="75"/>
  <c r="BJ180" i="75" s="1"/>
  <c r="BH181" i="75"/>
  <c r="BH182" i="75"/>
  <c r="BJ182" i="75" s="1"/>
  <c r="BH183" i="75"/>
  <c r="BJ183" i="75" s="1"/>
  <c r="BH184" i="75"/>
  <c r="BJ184" i="75" s="1"/>
  <c r="BH185" i="75"/>
  <c r="BH186" i="75"/>
  <c r="BJ186" i="75" s="1"/>
  <c r="BH187" i="75"/>
  <c r="BJ187" i="75" s="1"/>
  <c r="BH188" i="75"/>
  <c r="BH189" i="75"/>
  <c r="BJ189" i="75" s="1"/>
  <c r="BH190" i="75"/>
  <c r="BJ190" i="75" s="1"/>
  <c r="BH191" i="75"/>
  <c r="BH192" i="75"/>
  <c r="BH193" i="75"/>
  <c r="BH3" i="75"/>
  <c r="BJ3" i="75" s="1"/>
  <c r="BD4" i="75"/>
  <c r="BF4" i="75" s="1"/>
  <c r="BD5" i="75"/>
  <c r="BD6" i="75"/>
  <c r="BD7" i="75"/>
  <c r="BF7" i="75" s="1"/>
  <c r="BD8" i="75"/>
  <c r="BD9" i="75"/>
  <c r="BF9" i="75" s="1"/>
  <c r="BD10" i="75"/>
  <c r="BF10" i="75" s="1"/>
  <c r="BD11" i="75"/>
  <c r="BF11" i="75" s="1"/>
  <c r="BD12" i="75"/>
  <c r="BF12" i="75" s="1"/>
  <c r="BD13" i="75"/>
  <c r="BF13" i="75" s="1"/>
  <c r="BD14" i="75"/>
  <c r="BF14" i="75" s="1"/>
  <c r="BD15" i="75"/>
  <c r="BF15" i="75" s="1"/>
  <c r="BD16" i="75"/>
  <c r="BF16" i="75" s="1"/>
  <c r="BD17" i="75"/>
  <c r="BF17" i="75" s="1"/>
  <c r="BD18" i="75"/>
  <c r="BF18" i="75" s="1"/>
  <c r="BD19" i="75"/>
  <c r="BF19" i="75" s="1"/>
  <c r="BD20" i="75"/>
  <c r="BD21" i="75"/>
  <c r="BF21" i="75" s="1"/>
  <c r="BD22" i="75"/>
  <c r="BD23" i="75"/>
  <c r="BF23" i="75" s="1"/>
  <c r="BD24" i="75"/>
  <c r="BD25" i="75"/>
  <c r="BD26" i="75"/>
  <c r="BF26" i="75" s="1"/>
  <c r="BD27" i="75"/>
  <c r="BD28" i="75"/>
  <c r="BD29" i="75"/>
  <c r="BD30" i="75"/>
  <c r="BF30" i="75" s="1"/>
  <c r="BD31" i="75"/>
  <c r="BF31" i="75" s="1"/>
  <c r="BD32" i="75"/>
  <c r="BD33" i="75"/>
  <c r="BF33" i="75" s="1"/>
  <c r="BD34" i="75"/>
  <c r="BD35" i="75"/>
  <c r="BD36" i="75"/>
  <c r="BF36" i="75" s="1"/>
  <c r="BD37" i="75"/>
  <c r="BF37" i="75" s="1"/>
  <c r="BD38" i="75"/>
  <c r="BF38" i="75" s="1"/>
  <c r="BD39" i="75"/>
  <c r="BD40" i="75"/>
  <c r="BD41" i="75"/>
  <c r="BD42" i="75"/>
  <c r="BF42" i="75" s="1"/>
  <c r="BD43" i="75"/>
  <c r="BD44" i="75"/>
  <c r="BF44" i="75" s="1"/>
  <c r="BD45" i="75"/>
  <c r="BF45" i="75" s="1"/>
  <c r="BD46" i="75"/>
  <c r="BF46" i="75" s="1"/>
  <c r="BD47" i="75"/>
  <c r="BF47" i="75" s="1"/>
  <c r="BD48" i="75"/>
  <c r="BF48" i="75" s="1"/>
  <c r="BD49" i="75"/>
  <c r="BD50" i="75"/>
  <c r="BF50" i="75" s="1"/>
  <c r="BD51" i="75"/>
  <c r="BD52" i="75"/>
  <c r="BD53" i="75"/>
  <c r="BD54" i="75"/>
  <c r="BF54" i="75" s="1"/>
  <c r="BD55" i="75"/>
  <c r="BD56" i="75"/>
  <c r="BD57" i="75"/>
  <c r="BF57" i="75" s="1"/>
  <c r="BD58" i="75"/>
  <c r="BD59" i="75"/>
  <c r="BD60" i="75"/>
  <c r="BF60" i="75" s="1"/>
  <c r="BD61" i="75"/>
  <c r="BF61" i="75" s="1"/>
  <c r="BD62" i="75"/>
  <c r="BF62" i="75" s="1"/>
  <c r="BD63" i="75"/>
  <c r="BD64" i="75"/>
  <c r="BD65" i="75"/>
  <c r="BF65" i="75" s="1"/>
  <c r="BD66" i="75"/>
  <c r="BF66" i="75" s="1"/>
  <c r="BD67" i="75"/>
  <c r="BD68" i="75"/>
  <c r="BD69" i="75"/>
  <c r="BF69" i="75" s="1"/>
  <c r="BD70" i="75"/>
  <c r="BD71" i="75"/>
  <c r="BD72" i="75"/>
  <c r="BD73" i="75"/>
  <c r="BD74" i="75"/>
  <c r="BD75" i="75"/>
  <c r="BF75" i="75" s="1"/>
  <c r="BD76" i="75"/>
  <c r="BF76" i="75" s="1"/>
  <c r="BD77" i="75"/>
  <c r="BF77" i="75" s="1"/>
  <c r="BD78" i="75"/>
  <c r="BF78" i="75" s="1"/>
  <c r="BD79" i="75"/>
  <c r="BF79" i="75" s="1"/>
  <c r="BD80" i="75"/>
  <c r="BD81" i="75"/>
  <c r="BF81" i="75" s="1"/>
  <c r="BD82" i="75"/>
  <c r="BF82" i="75" s="1"/>
  <c r="BD83" i="75"/>
  <c r="BD84" i="75"/>
  <c r="BF84" i="75" s="1"/>
  <c r="BD85" i="75"/>
  <c r="BF85" i="75" s="1"/>
  <c r="BD86" i="75"/>
  <c r="BF86" i="75" s="1"/>
  <c r="BD87" i="75"/>
  <c r="BF87" i="75" s="1"/>
  <c r="BD88" i="75"/>
  <c r="BF88" i="75" s="1"/>
  <c r="BD89" i="75"/>
  <c r="BD90" i="75"/>
  <c r="BF90" i="75" s="1"/>
  <c r="BD91" i="75"/>
  <c r="BF91" i="75" s="1"/>
  <c r="BD92" i="75"/>
  <c r="BF92" i="75" s="1"/>
  <c r="BD93" i="75"/>
  <c r="BF93" i="75" s="1"/>
  <c r="BD94" i="75"/>
  <c r="BF94" i="75" s="1"/>
  <c r="BD95" i="75"/>
  <c r="BF95" i="75" s="1"/>
  <c r="BD96" i="75"/>
  <c r="BF96" i="75" s="1"/>
  <c r="BD97" i="75"/>
  <c r="BF97" i="75" s="1"/>
  <c r="BD98" i="75"/>
  <c r="BD99" i="75"/>
  <c r="BD100" i="75"/>
  <c r="BD101" i="75"/>
  <c r="BF101" i="75" s="1"/>
  <c r="BD102" i="75"/>
  <c r="BF102" i="75" s="1"/>
  <c r="BD103" i="75"/>
  <c r="BF103" i="75" s="1"/>
  <c r="BD104" i="75"/>
  <c r="BD105" i="75"/>
  <c r="BD106" i="75"/>
  <c r="BF106" i="75" s="1"/>
  <c r="BD107" i="75"/>
  <c r="BF107" i="75" s="1"/>
  <c r="BD108" i="75"/>
  <c r="BD109" i="75"/>
  <c r="BF109" i="75" s="1"/>
  <c r="BD110" i="75"/>
  <c r="BD111" i="75"/>
  <c r="BD112" i="75"/>
  <c r="BF112" i="75" s="1"/>
  <c r="BD113" i="75"/>
  <c r="BF113" i="75" s="1"/>
  <c r="BD114" i="75"/>
  <c r="BF114" i="75" s="1"/>
  <c r="BD115" i="75"/>
  <c r="BD116" i="75"/>
  <c r="BF116" i="75" s="1"/>
  <c r="BD117" i="75"/>
  <c r="BD118" i="75"/>
  <c r="BD119" i="75"/>
  <c r="BD120" i="75"/>
  <c r="BF120" i="75" s="1"/>
  <c r="BD121" i="75"/>
  <c r="BD122" i="75"/>
  <c r="BF122" i="75" s="1"/>
  <c r="BD123" i="75"/>
  <c r="BF123" i="75" s="1"/>
  <c r="BD124" i="75"/>
  <c r="BD125" i="75"/>
  <c r="BD126" i="75"/>
  <c r="BD127" i="75"/>
  <c r="BD128" i="75"/>
  <c r="BD129" i="75"/>
  <c r="BF129" i="75" s="1"/>
  <c r="BD130" i="75"/>
  <c r="BF130" i="75" s="1"/>
  <c r="BD131" i="75"/>
  <c r="BF131" i="75" s="1"/>
  <c r="BD132" i="75"/>
  <c r="BF132" i="75" s="1"/>
  <c r="BD133" i="75"/>
  <c r="BF133" i="75" s="1"/>
  <c r="BD134" i="75"/>
  <c r="BF134" i="75" s="1"/>
  <c r="BD135" i="75"/>
  <c r="BF135" i="75" s="1"/>
  <c r="BD136" i="75"/>
  <c r="BF136" i="75" s="1"/>
  <c r="BD137" i="75"/>
  <c r="BF137" i="75" s="1"/>
  <c r="BD138" i="75"/>
  <c r="BF138" i="75" s="1"/>
  <c r="BD139" i="75"/>
  <c r="BF139" i="75" s="1"/>
  <c r="BD140" i="75"/>
  <c r="BF140" i="75" s="1"/>
  <c r="BD141" i="75"/>
  <c r="BF141" i="75" s="1"/>
  <c r="BD142" i="75"/>
  <c r="BD143" i="75"/>
  <c r="BF143" i="75" s="1"/>
  <c r="BD144" i="75"/>
  <c r="BD145" i="75"/>
  <c r="BD146" i="75"/>
  <c r="BF146" i="75" s="1"/>
  <c r="BD147" i="75"/>
  <c r="BF147" i="75" s="1"/>
  <c r="BD148" i="75"/>
  <c r="BF148" i="75" s="1"/>
  <c r="BD149" i="75"/>
  <c r="BF149" i="75" s="1"/>
  <c r="BD150" i="75"/>
  <c r="BD151" i="75"/>
  <c r="BF151" i="75" s="1"/>
  <c r="BD152" i="75"/>
  <c r="BD153" i="75"/>
  <c r="BF153" i="75" s="1"/>
  <c r="BD154" i="75"/>
  <c r="BD155" i="75"/>
  <c r="BD156" i="75"/>
  <c r="BD157" i="75"/>
  <c r="BF157" i="75" s="1"/>
  <c r="BD158" i="75"/>
  <c r="BF158" i="75" s="1"/>
  <c r="BD159" i="75"/>
  <c r="BD160" i="75"/>
  <c r="BD161" i="75"/>
  <c r="BD162" i="75"/>
  <c r="BD163" i="75"/>
  <c r="BD164" i="75"/>
  <c r="BF164" i="75" s="1"/>
  <c r="BD165" i="75"/>
  <c r="BD166" i="75"/>
  <c r="BD167" i="75"/>
  <c r="BF167" i="75" s="1"/>
  <c r="BD168" i="75"/>
  <c r="BF168" i="75" s="1"/>
  <c r="BD169" i="75"/>
  <c r="BF169" i="75" s="1"/>
  <c r="BD170" i="75"/>
  <c r="BF170" i="75" s="1"/>
  <c r="BD171" i="75"/>
  <c r="BD172" i="75"/>
  <c r="BD173" i="75"/>
  <c r="BF173" i="75" s="1"/>
  <c r="BD174" i="75"/>
  <c r="BD175" i="75"/>
  <c r="BF175" i="75" s="1"/>
  <c r="BD176" i="75"/>
  <c r="BF176" i="75" s="1"/>
  <c r="BD177" i="75"/>
  <c r="BD178" i="75"/>
  <c r="BF178" i="75" s="1"/>
  <c r="BD179" i="75"/>
  <c r="BF179" i="75" s="1"/>
  <c r="BD180" i="75"/>
  <c r="BF180" i="75" s="1"/>
  <c r="BD181" i="75"/>
  <c r="BD182" i="75"/>
  <c r="BF182" i="75" s="1"/>
  <c r="BD183" i="75"/>
  <c r="BF183" i="75" s="1"/>
  <c r="BD184" i="75"/>
  <c r="BF184" i="75" s="1"/>
  <c r="BD185" i="75"/>
  <c r="BF185" i="75" s="1"/>
  <c r="BD186" i="75"/>
  <c r="BF186" i="75" s="1"/>
  <c r="BD187" i="75"/>
  <c r="BD188" i="75"/>
  <c r="BD189" i="75"/>
  <c r="BF189" i="75" s="1"/>
  <c r="BD190" i="75"/>
  <c r="BD191" i="75"/>
  <c r="BF191" i="75" s="1"/>
  <c r="BD192" i="75"/>
  <c r="BD193" i="75"/>
  <c r="BD3" i="75"/>
  <c r="AZ4" i="75"/>
  <c r="BB4" i="75" s="1"/>
  <c r="AZ5" i="75"/>
  <c r="AZ6" i="75"/>
  <c r="AZ7" i="75"/>
  <c r="BB7" i="75" s="1"/>
  <c r="AZ8" i="75"/>
  <c r="BB8" i="75" s="1"/>
  <c r="AZ9" i="75"/>
  <c r="BB9" i="75" s="1"/>
  <c r="AZ10" i="75"/>
  <c r="AZ11" i="75"/>
  <c r="AZ12" i="75"/>
  <c r="AZ13" i="75"/>
  <c r="BB13" i="75" s="1"/>
  <c r="AZ14" i="75"/>
  <c r="BB14" i="75" s="1"/>
  <c r="AZ15" i="75"/>
  <c r="BB15" i="75" s="1"/>
  <c r="AZ16" i="75"/>
  <c r="BB16" i="75" s="1"/>
  <c r="AZ17" i="75"/>
  <c r="BB17" i="75" s="1"/>
  <c r="AZ18" i="75"/>
  <c r="BB18" i="75" s="1"/>
  <c r="AZ19" i="75"/>
  <c r="BB19" i="75" s="1"/>
  <c r="AZ20" i="75"/>
  <c r="AZ21" i="75"/>
  <c r="BB21" i="75" s="1"/>
  <c r="AZ22" i="75"/>
  <c r="BB22" i="75" s="1"/>
  <c r="AZ23" i="75"/>
  <c r="AZ24" i="75"/>
  <c r="AZ25" i="75"/>
  <c r="BB25" i="75" s="1"/>
  <c r="AZ26" i="75"/>
  <c r="BB26" i="75" s="1"/>
  <c r="AZ27" i="75"/>
  <c r="BB27" i="75" s="1"/>
  <c r="AZ28" i="75"/>
  <c r="AZ29" i="75"/>
  <c r="AZ30" i="75"/>
  <c r="BB30" i="75" s="1"/>
  <c r="AZ31" i="75"/>
  <c r="AZ32" i="75"/>
  <c r="AZ33" i="75"/>
  <c r="BB33" i="75" s="1"/>
  <c r="AZ34" i="75"/>
  <c r="AZ35" i="75"/>
  <c r="AZ36" i="75"/>
  <c r="BB36" i="75" s="1"/>
  <c r="AZ37" i="75"/>
  <c r="BB37" i="75" s="1"/>
  <c r="AZ38" i="75"/>
  <c r="AZ39" i="75"/>
  <c r="AZ40" i="75"/>
  <c r="AZ41" i="75"/>
  <c r="AZ42" i="75"/>
  <c r="AZ43" i="75"/>
  <c r="AZ44" i="75"/>
  <c r="AZ45" i="75"/>
  <c r="BB45" i="75" s="1"/>
  <c r="AZ46" i="75"/>
  <c r="AZ47" i="75"/>
  <c r="BB47" i="75" s="1"/>
  <c r="AZ48" i="75"/>
  <c r="BB48" i="75" s="1"/>
  <c r="AZ49" i="75"/>
  <c r="AZ50" i="75"/>
  <c r="BB50" i="75" s="1"/>
  <c r="AZ51" i="75"/>
  <c r="BB51" i="75" s="1"/>
  <c r="AZ52" i="75"/>
  <c r="BB52" i="75" s="1"/>
  <c r="AZ53" i="75"/>
  <c r="AZ54" i="75"/>
  <c r="AZ55" i="75"/>
  <c r="AZ56" i="75"/>
  <c r="AZ57" i="75"/>
  <c r="AZ58" i="75"/>
  <c r="AZ59" i="75"/>
  <c r="AZ60" i="75"/>
  <c r="BB60" i="75" s="1"/>
  <c r="AZ61" i="75"/>
  <c r="BB61" i="75" s="1"/>
  <c r="AZ62" i="75"/>
  <c r="BB62" i="75" s="1"/>
  <c r="AZ63" i="75"/>
  <c r="AZ64" i="75"/>
  <c r="AZ65" i="75"/>
  <c r="BB65" i="75" s="1"/>
  <c r="AZ66" i="75"/>
  <c r="AZ67" i="75"/>
  <c r="AZ68" i="75"/>
  <c r="AZ69" i="75"/>
  <c r="AZ70" i="75"/>
  <c r="BB70" i="75" s="1"/>
  <c r="AZ71" i="75"/>
  <c r="AZ72" i="75"/>
  <c r="AZ73" i="75"/>
  <c r="BB73" i="75" s="1"/>
  <c r="AZ74" i="75"/>
  <c r="BB74" i="75" s="1"/>
  <c r="AZ75" i="75"/>
  <c r="BB75" i="75" s="1"/>
  <c r="AZ76" i="75"/>
  <c r="BB76" i="75" s="1"/>
  <c r="AZ77" i="75"/>
  <c r="BB77" i="75" s="1"/>
  <c r="AZ78" i="75"/>
  <c r="AZ79" i="75"/>
  <c r="AZ80" i="75"/>
  <c r="AZ81" i="75"/>
  <c r="AZ82" i="75"/>
  <c r="BB82" i="75" s="1"/>
  <c r="AZ83" i="75"/>
  <c r="AZ84" i="75"/>
  <c r="AZ85" i="75"/>
  <c r="BB85" i="75" s="1"/>
  <c r="AZ86" i="75"/>
  <c r="BB86" i="75" s="1"/>
  <c r="AZ87" i="75"/>
  <c r="AZ88" i="75"/>
  <c r="BB88" i="75" s="1"/>
  <c r="AZ89" i="75"/>
  <c r="AZ90" i="75"/>
  <c r="AZ91" i="75"/>
  <c r="BB91" i="75" s="1"/>
  <c r="AZ92" i="75"/>
  <c r="BB92" i="75" s="1"/>
  <c r="AZ93" i="75"/>
  <c r="AZ94" i="75"/>
  <c r="AZ95" i="75"/>
  <c r="BB95" i="75" s="1"/>
  <c r="AZ96" i="75"/>
  <c r="BB96" i="75" s="1"/>
  <c r="AZ97" i="75"/>
  <c r="AZ98" i="75"/>
  <c r="AZ99" i="75"/>
  <c r="AZ100" i="75"/>
  <c r="AZ101" i="75"/>
  <c r="BB101" i="75" s="1"/>
  <c r="AZ102" i="75"/>
  <c r="BB102" i="75" s="1"/>
  <c r="AZ103" i="75"/>
  <c r="AZ104" i="75"/>
  <c r="AZ105" i="75"/>
  <c r="AZ106" i="75"/>
  <c r="BB106" i="75" s="1"/>
  <c r="AZ107" i="75"/>
  <c r="BB107" i="75" s="1"/>
  <c r="AZ108" i="75"/>
  <c r="AZ109" i="75"/>
  <c r="AZ110" i="75"/>
  <c r="BB110" i="75" s="1"/>
  <c r="AZ111" i="75"/>
  <c r="AZ112" i="75"/>
  <c r="BB112" i="75" s="1"/>
  <c r="AZ113" i="75"/>
  <c r="BB113" i="75" s="1"/>
  <c r="AZ114" i="75"/>
  <c r="BB114" i="75" s="1"/>
  <c r="AZ115" i="75"/>
  <c r="BB115" i="75" s="1"/>
  <c r="AZ116" i="75"/>
  <c r="BB116" i="75" s="1"/>
  <c r="AZ117" i="75"/>
  <c r="AZ118" i="75"/>
  <c r="AZ119" i="75"/>
  <c r="AZ120" i="75"/>
  <c r="BB120" i="75" s="1"/>
  <c r="AZ121" i="75"/>
  <c r="AZ122" i="75"/>
  <c r="AZ123" i="75"/>
  <c r="BB123" i="75" s="1"/>
  <c r="AZ124" i="75"/>
  <c r="AZ125" i="75"/>
  <c r="BB125" i="75" s="1"/>
  <c r="AZ126" i="75"/>
  <c r="BB126" i="75" s="1"/>
  <c r="AZ127" i="75"/>
  <c r="AZ128" i="75"/>
  <c r="AZ129" i="75"/>
  <c r="BB129" i="75" s="1"/>
  <c r="AZ130" i="75"/>
  <c r="BB130" i="75" s="1"/>
  <c r="AZ131" i="75"/>
  <c r="AZ132" i="75"/>
  <c r="BB132" i="75" s="1"/>
  <c r="AZ133" i="75"/>
  <c r="AZ134" i="75"/>
  <c r="AZ135" i="75"/>
  <c r="BB135" i="75" s="1"/>
  <c r="AZ136" i="75"/>
  <c r="BB136" i="75" s="1"/>
  <c r="AZ137" i="75"/>
  <c r="BB137" i="75" s="1"/>
  <c r="AZ138" i="75"/>
  <c r="BB138" i="75" s="1"/>
  <c r="AZ139" i="75"/>
  <c r="BB139" i="75" s="1"/>
  <c r="AZ140" i="75"/>
  <c r="BB140" i="75" s="1"/>
  <c r="AZ141" i="75"/>
  <c r="AZ142" i="75"/>
  <c r="AZ143" i="75"/>
  <c r="AZ144" i="75"/>
  <c r="AZ145" i="75"/>
  <c r="AZ146" i="75"/>
  <c r="BB146" i="75" s="1"/>
  <c r="AZ147" i="75"/>
  <c r="BB147" i="75" s="1"/>
  <c r="AZ148" i="75"/>
  <c r="BB148" i="75" s="1"/>
  <c r="AZ149" i="75"/>
  <c r="BB149" i="75" s="1"/>
  <c r="AZ150" i="75"/>
  <c r="AZ151" i="75"/>
  <c r="AZ152" i="75"/>
  <c r="AZ153" i="75"/>
  <c r="AZ154" i="75"/>
  <c r="AZ155" i="75"/>
  <c r="AZ156" i="75"/>
  <c r="BB156" i="75" s="1"/>
  <c r="AZ157" i="75"/>
  <c r="AZ158" i="75"/>
  <c r="AZ159" i="75"/>
  <c r="BB159" i="75" s="1"/>
  <c r="AZ160" i="75"/>
  <c r="AZ161" i="75"/>
  <c r="AZ162" i="75"/>
  <c r="AZ163" i="75"/>
  <c r="AZ164" i="75"/>
  <c r="AZ165" i="75"/>
  <c r="AZ166" i="75"/>
  <c r="BB166" i="75" s="1"/>
  <c r="AZ167" i="75"/>
  <c r="BB167" i="75" s="1"/>
  <c r="AZ168" i="75"/>
  <c r="AZ169" i="75"/>
  <c r="AZ170" i="75"/>
  <c r="BB170" i="75" s="1"/>
  <c r="AZ171" i="75"/>
  <c r="AZ172" i="75"/>
  <c r="BB172" i="75" s="1"/>
  <c r="AZ173" i="75"/>
  <c r="BB173" i="75" s="1"/>
  <c r="AZ174" i="75"/>
  <c r="AZ175" i="75"/>
  <c r="AZ176" i="75"/>
  <c r="AZ177" i="75"/>
  <c r="AZ178" i="75"/>
  <c r="AZ179" i="75"/>
  <c r="BB179" i="75" s="1"/>
  <c r="AZ180" i="75"/>
  <c r="BB180" i="75" s="1"/>
  <c r="AZ181" i="75"/>
  <c r="AZ182" i="75"/>
  <c r="AZ183" i="75"/>
  <c r="AZ184" i="75"/>
  <c r="BB184" i="75" s="1"/>
  <c r="AZ185" i="75"/>
  <c r="AZ186" i="75"/>
  <c r="BB186" i="75" s="1"/>
  <c r="AZ187" i="75"/>
  <c r="BB187" i="75" s="1"/>
  <c r="AZ188" i="75"/>
  <c r="AZ189" i="75"/>
  <c r="BB189" i="75" s="1"/>
  <c r="AZ190" i="75"/>
  <c r="BB190" i="75" s="1"/>
  <c r="AZ191" i="75"/>
  <c r="AZ192" i="75"/>
  <c r="AZ193" i="75"/>
  <c r="AZ3" i="75"/>
  <c r="BB3" i="75" s="1"/>
  <c r="AV5" i="75"/>
  <c r="AV6" i="75"/>
  <c r="AV7" i="75"/>
  <c r="AV8" i="75"/>
  <c r="AX8" i="75" s="1"/>
  <c r="AV9" i="75"/>
  <c r="AV10" i="75"/>
  <c r="AV11" i="75"/>
  <c r="AV12" i="75"/>
  <c r="AV13" i="75"/>
  <c r="AX13" i="75" s="1"/>
  <c r="AV14" i="75"/>
  <c r="AV15" i="75"/>
  <c r="AV16" i="75"/>
  <c r="AV17" i="75"/>
  <c r="AV18" i="75"/>
  <c r="AV19" i="75"/>
  <c r="AV20" i="75"/>
  <c r="AV21" i="75"/>
  <c r="AV22" i="75"/>
  <c r="AX22" i="75" s="1"/>
  <c r="AV23" i="75"/>
  <c r="AV24" i="75"/>
  <c r="AV25" i="75"/>
  <c r="AX25" i="75" s="1"/>
  <c r="AV26" i="75"/>
  <c r="AV27" i="75"/>
  <c r="AV28" i="75"/>
  <c r="AV29" i="75"/>
  <c r="AV30" i="75"/>
  <c r="AV31" i="75"/>
  <c r="AV32" i="75"/>
  <c r="AV33" i="75"/>
  <c r="AX33" i="75" s="1"/>
  <c r="AV34" i="75"/>
  <c r="AV35" i="75"/>
  <c r="AV36" i="75"/>
  <c r="AX36" i="75" s="1"/>
  <c r="AV37" i="75"/>
  <c r="AV38" i="75"/>
  <c r="AX38" i="75" s="1"/>
  <c r="AV39" i="75"/>
  <c r="AV40" i="75"/>
  <c r="AV41" i="75"/>
  <c r="AV42" i="75"/>
  <c r="AX42" i="75" s="1"/>
  <c r="AV43" i="75"/>
  <c r="AV44" i="75"/>
  <c r="AV45" i="75"/>
  <c r="AX45" i="75" s="1"/>
  <c r="AV46" i="75"/>
  <c r="AV47" i="75"/>
  <c r="AV48" i="75"/>
  <c r="AV49" i="75"/>
  <c r="AV50" i="75"/>
  <c r="AX50" i="75" s="1"/>
  <c r="AV51" i="75"/>
  <c r="AV52" i="75"/>
  <c r="AV53" i="75"/>
  <c r="AV54" i="75"/>
  <c r="AX54" i="75" s="1"/>
  <c r="AV55" i="75"/>
  <c r="AV56" i="75"/>
  <c r="AV57" i="75"/>
  <c r="AV58" i="75"/>
  <c r="AV59" i="75"/>
  <c r="AV60" i="75"/>
  <c r="AV61" i="75"/>
  <c r="AV62" i="75"/>
  <c r="AV63" i="75"/>
  <c r="AV64" i="75"/>
  <c r="AV65" i="75"/>
  <c r="AV66" i="75"/>
  <c r="AV67" i="75"/>
  <c r="AV68" i="75"/>
  <c r="AV69" i="75"/>
  <c r="AX69" i="75" s="1"/>
  <c r="AV70" i="75"/>
  <c r="AV71" i="75"/>
  <c r="AV72" i="75"/>
  <c r="AV73" i="75"/>
  <c r="AX73" i="75" s="1"/>
  <c r="AV74" i="75"/>
  <c r="AX74" i="75" s="1"/>
  <c r="AV75" i="75"/>
  <c r="AX75" i="75" s="1"/>
  <c r="AV76" i="75"/>
  <c r="AV77" i="75"/>
  <c r="AX77" i="75" s="1"/>
  <c r="AV78" i="75"/>
  <c r="AV79" i="75"/>
  <c r="AV80" i="75"/>
  <c r="AV81" i="75"/>
  <c r="AV82" i="75"/>
  <c r="AV83" i="75"/>
  <c r="AV84" i="75"/>
  <c r="AV85" i="75"/>
  <c r="AX85" i="75" s="1"/>
  <c r="AV86" i="75"/>
  <c r="AV87" i="75"/>
  <c r="AV88" i="75"/>
  <c r="AV89" i="75"/>
  <c r="AV90" i="75"/>
  <c r="AX90" i="75" s="1"/>
  <c r="AV91" i="75"/>
  <c r="AV92" i="75"/>
  <c r="AV93" i="75"/>
  <c r="AV94" i="75"/>
  <c r="AV95" i="75"/>
  <c r="AV96" i="75"/>
  <c r="AV97" i="75"/>
  <c r="AV98" i="75"/>
  <c r="AV99" i="75"/>
  <c r="AV100" i="75"/>
  <c r="AV101" i="75"/>
  <c r="AV102" i="75"/>
  <c r="AV103" i="75"/>
  <c r="AV104" i="75"/>
  <c r="AV105" i="75"/>
  <c r="AV106" i="75"/>
  <c r="AV107" i="75"/>
  <c r="AX107" i="75" s="1"/>
  <c r="AV108" i="75"/>
  <c r="AV109" i="75"/>
  <c r="AV110" i="75"/>
  <c r="AX110" i="75" s="1"/>
  <c r="AV111" i="75"/>
  <c r="AV112" i="75"/>
  <c r="AV113" i="75"/>
  <c r="AX113" i="75" s="1"/>
  <c r="AV114" i="75"/>
  <c r="AV115" i="75"/>
  <c r="AV116" i="75"/>
  <c r="AV117" i="75"/>
  <c r="AV118" i="75"/>
  <c r="AV119" i="75"/>
  <c r="AV120" i="75"/>
  <c r="AV121" i="75"/>
  <c r="AV122" i="75"/>
  <c r="AX122" i="75" s="1"/>
  <c r="AV123" i="75"/>
  <c r="AV124" i="75"/>
  <c r="AV125" i="75"/>
  <c r="AX125" i="75" s="1"/>
  <c r="AV126" i="75"/>
  <c r="AX126" i="75" s="1"/>
  <c r="AV127" i="75"/>
  <c r="AV128" i="75"/>
  <c r="AV129" i="75"/>
  <c r="AV130" i="75"/>
  <c r="AV131" i="75"/>
  <c r="AV132" i="75"/>
  <c r="AV133" i="75"/>
  <c r="AV134" i="75"/>
  <c r="AV135" i="75"/>
  <c r="AX135" i="75" s="1"/>
  <c r="AV136" i="75"/>
  <c r="AV137" i="75"/>
  <c r="AV138" i="75"/>
  <c r="AV139" i="75"/>
  <c r="AV140" i="75"/>
  <c r="AV141" i="75"/>
  <c r="AV142" i="75"/>
  <c r="AV143" i="75"/>
  <c r="AV144" i="75"/>
  <c r="AV145" i="75"/>
  <c r="AV146" i="75"/>
  <c r="AX146" i="75" s="1"/>
  <c r="AV147" i="75"/>
  <c r="AX147" i="75" s="1"/>
  <c r="AV148" i="75"/>
  <c r="AX148" i="75" s="1"/>
  <c r="AV149" i="75"/>
  <c r="AX149" i="75" s="1"/>
  <c r="AV150" i="75"/>
  <c r="AV151" i="75"/>
  <c r="AV152" i="75"/>
  <c r="AV153" i="75"/>
  <c r="AV154" i="75"/>
  <c r="AV155" i="75"/>
  <c r="AV156" i="75"/>
  <c r="AV157" i="75"/>
  <c r="AV158" i="75"/>
  <c r="AV159" i="75"/>
  <c r="AV160" i="75"/>
  <c r="AV161" i="75"/>
  <c r="AV162" i="75"/>
  <c r="AV163" i="75"/>
  <c r="AV164" i="75"/>
  <c r="AV165" i="75"/>
  <c r="AV166" i="75"/>
  <c r="AX166" i="75" s="1"/>
  <c r="AV167" i="75"/>
  <c r="AV168" i="75"/>
  <c r="AV169" i="75"/>
  <c r="AV170" i="75"/>
  <c r="AV171" i="75"/>
  <c r="AV172" i="75"/>
  <c r="AV173" i="75"/>
  <c r="AV174" i="75"/>
  <c r="AV175" i="75"/>
  <c r="AX175" i="75" s="1"/>
  <c r="AV176" i="75"/>
  <c r="AV177" i="75"/>
  <c r="AV178" i="75"/>
  <c r="AV179" i="75"/>
  <c r="AV180" i="75"/>
  <c r="AX180" i="75" s="1"/>
  <c r="AV181" i="75"/>
  <c r="AV182" i="75"/>
  <c r="AV183" i="75"/>
  <c r="AV184" i="75"/>
  <c r="AV185" i="75"/>
  <c r="AX185" i="75" s="1"/>
  <c r="AV186" i="75"/>
  <c r="AX186" i="75" s="1"/>
  <c r="AV187" i="75"/>
  <c r="AV188" i="75"/>
  <c r="AV189" i="75"/>
  <c r="AX189" i="75" s="1"/>
  <c r="AV190" i="75"/>
  <c r="AV191" i="75"/>
  <c r="AV192" i="75"/>
  <c r="AV193" i="75"/>
  <c r="AW147" i="75" l="1"/>
  <c r="BA92" i="75"/>
  <c r="BA142" i="75"/>
  <c r="BB142" i="75"/>
  <c r="BI76" i="75"/>
  <c r="BJ76" i="75"/>
  <c r="AW79" i="75"/>
  <c r="AX79" i="75" s="1"/>
  <c r="AW7" i="75"/>
  <c r="AX7" i="75"/>
  <c r="BA69" i="75"/>
  <c r="BB69" i="75"/>
  <c r="BE124" i="75"/>
  <c r="BF124" i="75"/>
  <c r="BI171" i="75"/>
  <c r="BJ171" i="75" s="1"/>
  <c r="AW158" i="75"/>
  <c r="AX158" i="75" s="1"/>
  <c r="AW134" i="75"/>
  <c r="AX134" i="75" s="1"/>
  <c r="AW102" i="75"/>
  <c r="AX102" i="75" s="1"/>
  <c r="AW70" i="75"/>
  <c r="AX70" i="75"/>
  <c r="AW62" i="75"/>
  <c r="AX62" i="75" s="1"/>
  <c r="AW30" i="75"/>
  <c r="AX30" i="75" s="1"/>
  <c r="AW6" i="75"/>
  <c r="AX6" i="75" s="1"/>
  <c r="BA188" i="75"/>
  <c r="BB188" i="75"/>
  <c r="BA164" i="75"/>
  <c r="BB164" i="75"/>
  <c r="BA124" i="75"/>
  <c r="BB124" i="75"/>
  <c r="BA100" i="75"/>
  <c r="BB100" i="75" s="1"/>
  <c r="BA68" i="75"/>
  <c r="BB68" i="75" s="1"/>
  <c r="BA44" i="75"/>
  <c r="BB44" i="75"/>
  <c r="BA28" i="75"/>
  <c r="BB28" i="75" s="1"/>
  <c r="BA12" i="75"/>
  <c r="BB12" i="75"/>
  <c r="BE187" i="75"/>
  <c r="BF187" i="75"/>
  <c r="BE171" i="75"/>
  <c r="BF171" i="75" s="1"/>
  <c r="BE115" i="75"/>
  <c r="BF115" i="75"/>
  <c r="BE99" i="75"/>
  <c r="BF99" i="75" s="1"/>
  <c r="BE51" i="75"/>
  <c r="BF51" i="75"/>
  <c r="BE27" i="75"/>
  <c r="BF27" i="75"/>
  <c r="BI170" i="75"/>
  <c r="BJ170" i="75"/>
  <c r="BI106" i="75"/>
  <c r="BJ106" i="75"/>
  <c r="BI50" i="75"/>
  <c r="BJ50" i="75"/>
  <c r="BI26" i="75"/>
  <c r="BJ26" i="75"/>
  <c r="BA182" i="75"/>
  <c r="BB182" i="75"/>
  <c r="BA78" i="75"/>
  <c r="BB78" i="75"/>
  <c r="BA54" i="75"/>
  <c r="BB54" i="75"/>
  <c r="BE117" i="75"/>
  <c r="BF117" i="75"/>
  <c r="BI124" i="75"/>
  <c r="BJ124" i="75"/>
  <c r="AW103" i="75"/>
  <c r="AX103" i="75" s="1"/>
  <c r="AW15" i="75"/>
  <c r="AX15" i="75" s="1"/>
  <c r="BA53" i="75"/>
  <c r="BB53" i="75" s="1"/>
  <c r="BE188" i="75"/>
  <c r="BF188" i="75"/>
  <c r="BE172" i="75"/>
  <c r="BF172" i="75"/>
  <c r="BE156" i="75"/>
  <c r="BF156" i="75"/>
  <c r="BE108" i="75"/>
  <c r="BF108" i="75" s="1"/>
  <c r="BE68" i="75"/>
  <c r="BF68" i="75"/>
  <c r="BE52" i="75"/>
  <c r="BF52" i="75"/>
  <c r="BI147" i="75"/>
  <c r="BJ147" i="75"/>
  <c r="BA11" i="75"/>
  <c r="BB11" i="75"/>
  <c r="BE3" i="75"/>
  <c r="BF3" i="75"/>
  <c r="BE74" i="75"/>
  <c r="BF74" i="75"/>
  <c r="BI185" i="75"/>
  <c r="BJ185" i="75"/>
  <c r="BI49" i="75"/>
  <c r="BJ49" i="75" s="1"/>
  <c r="AW3" i="75"/>
  <c r="AX3" i="75" s="1"/>
  <c r="AW176" i="75"/>
  <c r="AX176" i="75"/>
  <c r="BA158" i="75"/>
  <c r="BB158" i="75"/>
  <c r="BA38" i="75"/>
  <c r="BB38" i="75"/>
  <c r="BI156" i="75"/>
  <c r="BJ156" i="75"/>
  <c r="AW47" i="75"/>
  <c r="AX47" i="75" s="1"/>
  <c r="BA181" i="75"/>
  <c r="BB181" i="75" s="1"/>
  <c r="BA157" i="75"/>
  <c r="BB157" i="75"/>
  <c r="AW132" i="75"/>
  <c r="AX132" i="75" s="1"/>
  <c r="AW124" i="75"/>
  <c r="AX124" i="75" s="1"/>
  <c r="AW100" i="75"/>
  <c r="AX100" i="75" s="1"/>
  <c r="AW92" i="75"/>
  <c r="AX92" i="75" s="1"/>
  <c r="AW84" i="75"/>
  <c r="AX84" i="75" s="1"/>
  <c r="AW20" i="75"/>
  <c r="AX20" i="75" s="1"/>
  <c r="BA154" i="75"/>
  <c r="BB154" i="75" s="1"/>
  <c r="BA10" i="75"/>
  <c r="BB10" i="75"/>
  <c r="BE25" i="75"/>
  <c r="BF25" i="75"/>
  <c r="BI128" i="75"/>
  <c r="BJ128" i="75" s="1"/>
  <c r="BI80" i="75"/>
  <c r="BJ80" i="75" s="1"/>
  <c r="AW115" i="75"/>
  <c r="AX115" i="75" s="1"/>
  <c r="AW83" i="75"/>
  <c r="AX83" i="75" s="1"/>
  <c r="AW51" i="75"/>
  <c r="AX51" i="75"/>
  <c r="AW19" i="75"/>
  <c r="AX19" i="75"/>
  <c r="BA185" i="75"/>
  <c r="BB185" i="75"/>
  <c r="BA153" i="75"/>
  <c r="BB153" i="75"/>
  <c r="BA145" i="75"/>
  <c r="BB145" i="75" s="1"/>
  <c r="BA121" i="75"/>
  <c r="BB121" i="75" s="1"/>
  <c r="BA57" i="75"/>
  <c r="BB57" i="75"/>
  <c r="BE144" i="75"/>
  <c r="BF144" i="75"/>
  <c r="BE80" i="75"/>
  <c r="BF80" i="75"/>
  <c r="BE8" i="75"/>
  <c r="BF8" i="75"/>
  <c r="BI127" i="75"/>
  <c r="BJ127" i="75" s="1"/>
  <c r="BI79" i="75"/>
  <c r="BJ79" i="75"/>
  <c r="BI47" i="75"/>
  <c r="BJ47" i="75"/>
  <c r="BE157" i="75"/>
  <c r="AW16" i="75"/>
  <c r="AX16" i="75"/>
  <c r="BA118" i="75"/>
  <c r="BB118" i="75" s="1"/>
  <c r="BA94" i="75"/>
  <c r="BB94" i="75"/>
  <c r="BE125" i="75"/>
  <c r="BF125" i="75"/>
  <c r="BI188" i="75"/>
  <c r="BJ188" i="75"/>
  <c r="BI172" i="75"/>
  <c r="BJ172" i="75"/>
  <c r="BI132" i="75"/>
  <c r="BJ132" i="75"/>
  <c r="AW31" i="75"/>
  <c r="AX31" i="75" s="1"/>
  <c r="BA117" i="75"/>
  <c r="BB117" i="75"/>
  <c r="AW188" i="75"/>
  <c r="AX188" i="75" s="1"/>
  <c r="AW156" i="75"/>
  <c r="AX156" i="75" s="1"/>
  <c r="AW52" i="75"/>
  <c r="AX52" i="75"/>
  <c r="BA122" i="75"/>
  <c r="BB122" i="75"/>
  <c r="BA42" i="75"/>
  <c r="BB42" i="75"/>
  <c r="BI144" i="75"/>
  <c r="BJ144" i="75"/>
  <c r="BI72" i="75"/>
  <c r="BJ72" i="75" s="1"/>
  <c r="BI16" i="75"/>
  <c r="BJ16" i="75"/>
  <c r="AW170" i="75"/>
  <c r="AX170" i="75" s="1"/>
  <c r="AW154" i="75"/>
  <c r="AX154" i="75" s="1"/>
  <c r="AW138" i="75"/>
  <c r="AX138" i="75"/>
  <c r="AW114" i="75"/>
  <c r="AX114" i="75" s="1"/>
  <c r="AW106" i="75"/>
  <c r="AX106" i="75" s="1"/>
  <c r="AW18" i="75"/>
  <c r="AX18" i="75" s="1"/>
  <c r="BA192" i="75"/>
  <c r="BB192" i="75" s="1"/>
  <c r="BA176" i="75"/>
  <c r="BB176" i="75"/>
  <c r="BA168" i="75"/>
  <c r="BB168" i="75"/>
  <c r="BA144" i="75"/>
  <c r="BB144" i="75"/>
  <c r="BA128" i="75"/>
  <c r="BB128" i="75" s="1"/>
  <c r="BA104" i="75"/>
  <c r="BB104" i="75" s="1"/>
  <c r="BA80" i="75"/>
  <c r="BB80" i="75" s="1"/>
  <c r="BA64" i="75"/>
  <c r="BB64" i="75" s="1"/>
  <c r="BA32" i="75"/>
  <c r="BB32" i="75" s="1"/>
  <c r="BE159" i="75"/>
  <c r="BF159" i="75"/>
  <c r="BE127" i="75"/>
  <c r="BF127" i="75" s="1"/>
  <c r="BE71" i="75"/>
  <c r="BF71" i="75" s="1"/>
  <c r="BI54" i="75"/>
  <c r="BJ54" i="75"/>
  <c r="BI22" i="75"/>
  <c r="BJ22" i="75"/>
  <c r="BE7" i="75"/>
  <c r="AW48" i="75"/>
  <c r="AX48" i="75" s="1"/>
  <c r="BE29" i="75"/>
  <c r="BF29" i="75" s="1"/>
  <c r="BI100" i="75"/>
  <c r="BJ100" i="75" s="1"/>
  <c r="AW39" i="75"/>
  <c r="AX39" i="75" s="1"/>
  <c r="BA133" i="75"/>
  <c r="BB133" i="75"/>
  <c r="BA93" i="75"/>
  <c r="BB93" i="75"/>
  <c r="AW116" i="75"/>
  <c r="AX116" i="75" s="1"/>
  <c r="AW60" i="75"/>
  <c r="AX60" i="75" s="1"/>
  <c r="AW28" i="75"/>
  <c r="AX28" i="75" s="1"/>
  <c r="BA90" i="75"/>
  <c r="BB90" i="75"/>
  <c r="BA66" i="75"/>
  <c r="BB66" i="75"/>
  <c r="BE73" i="75"/>
  <c r="BF73" i="75"/>
  <c r="AW177" i="75"/>
  <c r="AX177" i="75" s="1"/>
  <c r="AW169" i="75"/>
  <c r="AX169" i="75" s="1"/>
  <c r="AW137" i="75"/>
  <c r="AX137" i="75"/>
  <c r="AW105" i="75"/>
  <c r="AX105" i="75" s="1"/>
  <c r="AW41" i="75"/>
  <c r="AX41" i="75" s="1"/>
  <c r="AW17" i="75"/>
  <c r="AX17" i="75" s="1"/>
  <c r="BA183" i="75"/>
  <c r="BB183" i="75"/>
  <c r="BA175" i="75"/>
  <c r="BB175" i="75"/>
  <c r="BA143" i="75"/>
  <c r="BB143" i="75"/>
  <c r="BA119" i="75"/>
  <c r="BB119" i="75" s="1"/>
  <c r="BA103" i="75"/>
  <c r="BB103" i="75"/>
  <c r="BA79" i="75"/>
  <c r="BB79" i="75"/>
  <c r="BA39" i="75"/>
  <c r="BB39" i="75" s="1"/>
  <c r="BA31" i="75"/>
  <c r="BB31" i="75"/>
  <c r="BA23" i="75"/>
  <c r="BB23" i="75"/>
  <c r="BE190" i="75"/>
  <c r="BF190" i="75"/>
  <c r="BE166" i="75"/>
  <c r="BF166" i="75"/>
  <c r="BE142" i="75"/>
  <c r="BF142" i="75"/>
  <c r="BE126" i="75"/>
  <c r="BF126" i="75"/>
  <c r="BE110" i="75"/>
  <c r="BF110" i="75"/>
  <c r="BE70" i="75"/>
  <c r="BF70" i="75"/>
  <c r="BE22" i="75"/>
  <c r="BF22" i="75"/>
  <c r="BE6" i="75"/>
  <c r="BF6" i="75" s="1"/>
  <c r="BI125" i="75"/>
  <c r="BJ125" i="75"/>
  <c r="AW26" i="75"/>
  <c r="AX26" i="75" s="1"/>
  <c r="AW121" i="75"/>
  <c r="AX121" i="75" s="1"/>
  <c r="AW81" i="75"/>
  <c r="AX81" i="75" s="1"/>
  <c r="AW146" i="75"/>
  <c r="AW184" i="75"/>
  <c r="AX184" i="75" s="1"/>
  <c r="AW168" i="75"/>
  <c r="AX168" i="75" s="1"/>
  <c r="AW144" i="75"/>
  <c r="AX144" i="75" s="1"/>
  <c r="AW120" i="75"/>
  <c r="AX120" i="75" s="1"/>
  <c r="AW104" i="75"/>
  <c r="AX104" i="75" s="1"/>
  <c r="AW80" i="75"/>
  <c r="AX80" i="75" s="1"/>
  <c r="AW64" i="75"/>
  <c r="AX64" i="75" s="1"/>
  <c r="AW122" i="75"/>
  <c r="AW34" i="75"/>
  <c r="AX34" i="75" s="1"/>
  <c r="AW129" i="75"/>
  <c r="AX129" i="75" s="1"/>
  <c r="AW89" i="75"/>
  <c r="AX89" i="75" s="1"/>
  <c r="AW160" i="75"/>
  <c r="AX160" i="75" s="1"/>
  <c r="AW152" i="75"/>
  <c r="AX152" i="75" s="1"/>
  <c r="AW136" i="75"/>
  <c r="AX136" i="75" s="1"/>
  <c r="AW128" i="75"/>
  <c r="AX128" i="75" s="1"/>
  <c r="AW112" i="75"/>
  <c r="AX112" i="75" s="1"/>
  <c r="AW96" i="75"/>
  <c r="AX96" i="75" s="1"/>
  <c r="AW88" i="75"/>
  <c r="AX88" i="75" s="1"/>
  <c r="AW72" i="75"/>
  <c r="AX72" i="75" s="1"/>
  <c r="AW183" i="75"/>
  <c r="AX183" i="75" s="1"/>
  <c r="AW175" i="75"/>
  <c r="AW151" i="75"/>
  <c r="AX151" i="75" s="1"/>
  <c r="AW143" i="75"/>
  <c r="AX143" i="75" s="1"/>
  <c r="AW119" i="75"/>
  <c r="AX119" i="75" s="1"/>
  <c r="AW111" i="75"/>
  <c r="AX111" i="75" s="1"/>
  <c r="AW87" i="75"/>
  <c r="AX87" i="75" s="1"/>
  <c r="AW55" i="75"/>
  <c r="AX55" i="75" s="1"/>
  <c r="AW23" i="75"/>
  <c r="AX23" i="75" s="1"/>
  <c r="AW191" i="75"/>
  <c r="AX191" i="75" s="1"/>
  <c r="AW167" i="75"/>
  <c r="AX167" i="75" s="1"/>
  <c r="AW82" i="75"/>
  <c r="AX82" i="75" s="1"/>
  <c r="AW186" i="75"/>
  <c r="AW162" i="75"/>
  <c r="AX162" i="75" s="1"/>
  <c r="AW178" i="75"/>
  <c r="AX178" i="75" s="1"/>
  <c r="AW153" i="75"/>
  <c r="AX153" i="75" s="1"/>
  <c r="AW113" i="75"/>
  <c r="AW65" i="75"/>
  <c r="AX65" i="75" s="1"/>
  <c r="AW192" i="75"/>
  <c r="AX192" i="75" s="1"/>
  <c r="AW182" i="75"/>
  <c r="AX182" i="75" s="1"/>
  <c r="AW174" i="75"/>
  <c r="AX174" i="75" s="1"/>
  <c r="AW166" i="75"/>
  <c r="AW150" i="75"/>
  <c r="AX150" i="75" s="1"/>
  <c r="AW142" i="75"/>
  <c r="AX142" i="75" s="1"/>
  <c r="AW118" i="75"/>
  <c r="AX118" i="75" s="1"/>
  <c r="AW110" i="75"/>
  <c r="AW86" i="75"/>
  <c r="AX86" i="75" s="1"/>
  <c r="AW78" i="75"/>
  <c r="AX78" i="75" s="1"/>
  <c r="AW54" i="75"/>
  <c r="AW46" i="75"/>
  <c r="AX46" i="75" s="1"/>
  <c r="AW38" i="75"/>
  <c r="AW190" i="75"/>
  <c r="AX190" i="75" s="1"/>
  <c r="AW159" i="75"/>
  <c r="AX159" i="75" s="1"/>
  <c r="AW135" i="75"/>
  <c r="AW74" i="75"/>
  <c r="AW50" i="75"/>
  <c r="AW90" i="75"/>
  <c r="AW145" i="75"/>
  <c r="AX145" i="75" s="1"/>
  <c r="AW157" i="75"/>
  <c r="AX157" i="75" s="1"/>
  <c r="AW125" i="75"/>
  <c r="AW101" i="75"/>
  <c r="AX101" i="75" s="1"/>
  <c r="AW85" i="75"/>
  <c r="AW69" i="75"/>
  <c r="AW61" i="75"/>
  <c r="AX61" i="75" s="1"/>
  <c r="AW53" i="75"/>
  <c r="AX53" i="75" s="1"/>
  <c r="AW45" i="75"/>
  <c r="AW37" i="75"/>
  <c r="AX37" i="75" s="1"/>
  <c r="AW29" i="75"/>
  <c r="AX29" i="75" s="1"/>
  <c r="AW21" i="75"/>
  <c r="AX21" i="75" s="1"/>
  <c r="AW13" i="75"/>
  <c r="AW5" i="75"/>
  <c r="AX5" i="75" s="1"/>
  <c r="BA187" i="75"/>
  <c r="BA179" i="75"/>
  <c r="BA171" i="75"/>
  <c r="BB171" i="75" s="1"/>
  <c r="BA163" i="75"/>
  <c r="BB163" i="75" s="1"/>
  <c r="BA155" i="75"/>
  <c r="BB155" i="75" s="1"/>
  <c r="BA147" i="75"/>
  <c r="BA139" i="75"/>
  <c r="BA131" i="75"/>
  <c r="BB131" i="75" s="1"/>
  <c r="BA123" i="75"/>
  <c r="BA115" i="75"/>
  <c r="BA107" i="75"/>
  <c r="BA99" i="75"/>
  <c r="BB99" i="75" s="1"/>
  <c r="BA91" i="75"/>
  <c r="BA83" i="75"/>
  <c r="BB83" i="75" s="1"/>
  <c r="BA75" i="75"/>
  <c r="BA67" i="75"/>
  <c r="BB67" i="75" s="1"/>
  <c r="BA59" i="75"/>
  <c r="BB59" i="75" s="1"/>
  <c r="BA51" i="75"/>
  <c r="BA43" i="75"/>
  <c r="BB43" i="75" s="1"/>
  <c r="BA35" i="75"/>
  <c r="BB35" i="75" s="1"/>
  <c r="BA27" i="75"/>
  <c r="BA19" i="75"/>
  <c r="BE186" i="75"/>
  <c r="BE178" i="75"/>
  <c r="BE170" i="75"/>
  <c r="BE162" i="75"/>
  <c r="BF162" i="75" s="1"/>
  <c r="BE154" i="75"/>
  <c r="BF154" i="75" s="1"/>
  <c r="BE146" i="75"/>
  <c r="BE138" i="75"/>
  <c r="BE130" i="75"/>
  <c r="BE122" i="75"/>
  <c r="BE114" i="75"/>
  <c r="BE106" i="75"/>
  <c r="BE98" i="75"/>
  <c r="BF98" i="75" s="1"/>
  <c r="BE90" i="75"/>
  <c r="BE82" i="75"/>
  <c r="BE66" i="75"/>
  <c r="BE58" i="75"/>
  <c r="BF58" i="75" s="1"/>
  <c r="BE50" i="75"/>
  <c r="BE42" i="75"/>
  <c r="BE34" i="75"/>
  <c r="BF34" i="75" s="1"/>
  <c r="BE26" i="75"/>
  <c r="BE18" i="75"/>
  <c r="BE10" i="75"/>
  <c r="BI193" i="75"/>
  <c r="BJ193" i="75" s="1"/>
  <c r="BI177" i="75"/>
  <c r="BJ177" i="75" s="1"/>
  <c r="BI169" i="75"/>
  <c r="BJ169" i="75" s="1"/>
  <c r="BI161" i="75"/>
  <c r="BJ161" i="75" s="1"/>
  <c r="BI153" i="75"/>
  <c r="BI145" i="75"/>
  <c r="BJ145" i="75" s="1"/>
  <c r="BI137" i="75"/>
  <c r="BI129" i="75"/>
  <c r="BI121" i="75"/>
  <c r="BJ121" i="75" s="1"/>
  <c r="BI113" i="75"/>
  <c r="BI105" i="75"/>
  <c r="BJ105" i="75" s="1"/>
  <c r="BI97" i="75"/>
  <c r="BJ97" i="75" s="1"/>
  <c r="BI89" i="75"/>
  <c r="BJ89" i="75" s="1"/>
  <c r="BI81" i="75"/>
  <c r="BJ81" i="75" s="1"/>
  <c r="BI73" i="75"/>
  <c r="BI65" i="75"/>
  <c r="BI57" i="75"/>
  <c r="BI41" i="75"/>
  <c r="BJ41" i="75" s="1"/>
  <c r="BI33" i="75"/>
  <c r="BI25" i="75"/>
  <c r="BI17" i="75"/>
  <c r="AW127" i="75"/>
  <c r="AX127" i="75" s="1"/>
  <c r="AW73" i="75"/>
  <c r="AW42" i="75"/>
  <c r="AW130" i="75"/>
  <c r="AX130" i="75" s="1"/>
  <c r="AW98" i="75"/>
  <c r="AX98" i="75" s="1"/>
  <c r="AW66" i="75"/>
  <c r="AX66" i="75" s="1"/>
  <c r="AW185" i="75"/>
  <c r="AW97" i="75"/>
  <c r="AX97" i="75" s="1"/>
  <c r="AW181" i="75"/>
  <c r="AX181" i="75" s="1"/>
  <c r="AW173" i="75"/>
  <c r="AX173" i="75" s="1"/>
  <c r="AW149" i="75"/>
  <c r="AW133" i="75"/>
  <c r="AX133" i="75" s="1"/>
  <c r="AW109" i="75"/>
  <c r="AX109" i="75" s="1"/>
  <c r="AW93" i="75"/>
  <c r="AX93" i="75" s="1"/>
  <c r="AW172" i="75"/>
  <c r="AX172" i="75" s="1"/>
  <c r="AW164" i="75"/>
  <c r="AX164" i="75" s="1"/>
  <c r="AW140" i="75"/>
  <c r="AX140" i="75" s="1"/>
  <c r="AW108" i="75"/>
  <c r="AX108" i="75" s="1"/>
  <c r="AW76" i="75"/>
  <c r="AX76" i="75" s="1"/>
  <c r="AW68" i="75"/>
  <c r="AX68" i="75" s="1"/>
  <c r="AW44" i="75"/>
  <c r="AX44" i="75" s="1"/>
  <c r="AW36" i="75"/>
  <c r="AW12" i="75"/>
  <c r="AX12" i="75" s="1"/>
  <c r="BA3" i="75"/>
  <c r="BA186" i="75"/>
  <c r="BA178" i="75"/>
  <c r="BB178" i="75" s="1"/>
  <c r="BA170" i="75"/>
  <c r="BA162" i="75"/>
  <c r="BB162" i="75" s="1"/>
  <c r="BA146" i="75"/>
  <c r="BA138" i="75"/>
  <c r="BA130" i="75"/>
  <c r="BA114" i="75"/>
  <c r="BA106" i="75"/>
  <c r="BA98" i="75"/>
  <c r="BB98" i="75" s="1"/>
  <c r="BA82" i="75"/>
  <c r="BA74" i="75"/>
  <c r="BA58" i="75"/>
  <c r="BB58" i="75" s="1"/>
  <c r="BA50" i="75"/>
  <c r="BA34" i="75"/>
  <c r="BB34" i="75" s="1"/>
  <c r="BA26" i="75"/>
  <c r="BA18" i="75"/>
  <c r="BE193" i="75"/>
  <c r="BF193" i="75" s="1"/>
  <c r="BE185" i="75"/>
  <c r="BE177" i="75"/>
  <c r="BF177" i="75" s="1"/>
  <c r="BE169" i="75"/>
  <c r="BE161" i="75"/>
  <c r="BF161" i="75" s="1"/>
  <c r="BE153" i="75"/>
  <c r="BE145" i="75"/>
  <c r="BF145" i="75" s="1"/>
  <c r="BE137" i="75"/>
  <c r="BE129" i="75"/>
  <c r="BE121" i="75"/>
  <c r="BF121" i="75" s="1"/>
  <c r="BE113" i="75"/>
  <c r="BE105" i="75"/>
  <c r="BF105" i="75" s="1"/>
  <c r="BE97" i="75"/>
  <c r="BE89" i="75"/>
  <c r="BF89" i="75" s="1"/>
  <c r="BE81" i="75"/>
  <c r="BE65" i="75"/>
  <c r="BE57" i="75"/>
  <c r="BE49" i="75"/>
  <c r="BF49" i="75" s="1"/>
  <c r="BE41" i="75"/>
  <c r="BF41" i="75" s="1"/>
  <c r="BE33" i="75"/>
  <c r="BE17" i="75"/>
  <c r="BE9" i="75"/>
  <c r="BI192" i="75"/>
  <c r="BJ192" i="75" s="1"/>
  <c r="BI184" i="75"/>
  <c r="BI176" i="75"/>
  <c r="BI168" i="75"/>
  <c r="BI160" i="75"/>
  <c r="BJ160" i="75" s="1"/>
  <c r="BI152" i="75"/>
  <c r="BJ152" i="75" s="1"/>
  <c r="BI136" i="75"/>
  <c r="BI120" i="75"/>
  <c r="BI112" i="75"/>
  <c r="BI104" i="75"/>
  <c r="BJ104" i="75" s="1"/>
  <c r="BI96" i="75"/>
  <c r="BI88" i="75"/>
  <c r="BI64" i="75"/>
  <c r="BJ64" i="75" s="1"/>
  <c r="BI56" i="75"/>
  <c r="BJ56" i="75" s="1"/>
  <c r="BI48" i="75"/>
  <c r="BI40" i="75"/>
  <c r="BJ40" i="75" s="1"/>
  <c r="BI32" i="75"/>
  <c r="BJ32" i="75" s="1"/>
  <c r="BI24" i="75"/>
  <c r="BJ24" i="75" s="1"/>
  <c r="BI8" i="75"/>
  <c r="AW180" i="75"/>
  <c r="AW126" i="75"/>
  <c r="AW95" i="75"/>
  <c r="AX95" i="75" s="1"/>
  <c r="AW71" i="75"/>
  <c r="AX71" i="75" s="1"/>
  <c r="AW4" i="75"/>
  <c r="AX4" i="75" s="1"/>
  <c r="AW58" i="75"/>
  <c r="AX58" i="75" s="1"/>
  <c r="AW10" i="75"/>
  <c r="AX10" i="75" s="1"/>
  <c r="AW193" i="75"/>
  <c r="AX193" i="75" s="1"/>
  <c r="AW161" i="75"/>
  <c r="AX161" i="75" s="1"/>
  <c r="AW189" i="75"/>
  <c r="AW165" i="75"/>
  <c r="AX165" i="75" s="1"/>
  <c r="AW141" i="75"/>
  <c r="AX141" i="75" s="1"/>
  <c r="AW117" i="75"/>
  <c r="AX117" i="75" s="1"/>
  <c r="AW77" i="75"/>
  <c r="AW187" i="75"/>
  <c r="AX187" i="75" s="1"/>
  <c r="AW171" i="75"/>
  <c r="AX171" i="75" s="1"/>
  <c r="AW163" i="75"/>
  <c r="AX163" i="75" s="1"/>
  <c r="AW155" i="75"/>
  <c r="AX155" i="75" s="1"/>
  <c r="AW139" i="75"/>
  <c r="AX139" i="75" s="1"/>
  <c r="AW131" i="75"/>
  <c r="AX131" i="75" s="1"/>
  <c r="AW123" i="75"/>
  <c r="AX123" i="75" s="1"/>
  <c r="AW107" i="75"/>
  <c r="AW99" i="75"/>
  <c r="AX99" i="75" s="1"/>
  <c r="AW91" i="75"/>
  <c r="AX91" i="75" s="1"/>
  <c r="AW75" i="75"/>
  <c r="AW67" i="75"/>
  <c r="AX67" i="75" s="1"/>
  <c r="AW59" i="75"/>
  <c r="AX59" i="75" s="1"/>
  <c r="AW43" i="75"/>
  <c r="AX43" i="75" s="1"/>
  <c r="AW35" i="75"/>
  <c r="AX35" i="75" s="1"/>
  <c r="AW27" i="75"/>
  <c r="AX27" i="75" s="1"/>
  <c r="AW11" i="75"/>
  <c r="AX11" i="75" s="1"/>
  <c r="BA193" i="75"/>
  <c r="BB193" i="75" s="1"/>
  <c r="BA169" i="75"/>
  <c r="BB169" i="75" s="1"/>
  <c r="BA161" i="75"/>
  <c r="BB161" i="75" s="1"/>
  <c r="BA137" i="75"/>
  <c r="BA129" i="75"/>
  <c r="BA113" i="75"/>
  <c r="BA105" i="75"/>
  <c r="BB105" i="75" s="1"/>
  <c r="BA97" i="75"/>
  <c r="BB97" i="75" s="1"/>
  <c r="BA89" i="75"/>
  <c r="BB89" i="75" s="1"/>
  <c r="BA81" i="75"/>
  <c r="BB81" i="75" s="1"/>
  <c r="BA73" i="75"/>
  <c r="BA65" i="75"/>
  <c r="BA49" i="75"/>
  <c r="BB49" i="75" s="1"/>
  <c r="BA41" i="75"/>
  <c r="BB41" i="75" s="1"/>
  <c r="BA33" i="75"/>
  <c r="BA25" i="75"/>
  <c r="BA17" i="75"/>
  <c r="BA9" i="75"/>
  <c r="BE192" i="75"/>
  <c r="BF192" i="75" s="1"/>
  <c r="BE184" i="75"/>
  <c r="BE176" i="75"/>
  <c r="BE168" i="75"/>
  <c r="BE160" i="75"/>
  <c r="BF160" i="75" s="1"/>
  <c r="BE152" i="75"/>
  <c r="BF152" i="75" s="1"/>
  <c r="BE136" i="75"/>
  <c r="BE128" i="75"/>
  <c r="BF128" i="75" s="1"/>
  <c r="BE120" i="75"/>
  <c r="BE112" i="75"/>
  <c r="BE104" i="75"/>
  <c r="BF104" i="75" s="1"/>
  <c r="BE96" i="75"/>
  <c r="BE88" i="75"/>
  <c r="BE72" i="75"/>
  <c r="BF72" i="75" s="1"/>
  <c r="BE64" i="75"/>
  <c r="BF64" i="75" s="1"/>
  <c r="BE56" i="75"/>
  <c r="BF56" i="75" s="1"/>
  <c r="BE48" i="75"/>
  <c r="BE40" i="75"/>
  <c r="BF40" i="75" s="1"/>
  <c r="BE32" i="75"/>
  <c r="BF32" i="75" s="1"/>
  <c r="BE24" i="75"/>
  <c r="BF24" i="75" s="1"/>
  <c r="BE16" i="75"/>
  <c r="BI191" i="75"/>
  <c r="BJ191" i="75" s="1"/>
  <c r="BI183" i="75"/>
  <c r="BI175" i="75"/>
  <c r="BI167" i="75"/>
  <c r="BI159" i="75"/>
  <c r="BI151" i="75"/>
  <c r="BJ151" i="75" s="1"/>
  <c r="BI143" i="75"/>
  <c r="BI135" i="75"/>
  <c r="BI119" i="75"/>
  <c r="BJ119" i="75" s="1"/>
  <c r="BI111" i="75"/>
  <c r="BJ111" i="75" s="1"/>
  <c r="BI103" i="75"/>
  <c r="BI95" i="75"/>
  <c r="BI87" i="75"/>
  <c r="BJ87" i="75" s="1"/>
  <c r="BI71" i="75"/>
  <c r="BJ71" i="75" s="1"/>
  <c r="BI63" i="75"/>
  <c r="BJ63" i="75" s="1"/>
  <c r="BI55" i="75"/>
  <c r="BJ55" i="75" s="1"/>
  <c r="BI39" i="75"/>
  <c r="BJ39" i="75" s="1"/>
  <c r="BI31" i="75"/>
  <c r="BI23" i="75"/>
  <c r="BI15" i="75"/>
  <c r="BI7" i="75"/>
  <c r="AW179" i="75"/>
  <c r="AX179" i="75" s="1"/>
  <c r="AW148" i="75"/>
  <c r="AW94" i="75"/>
  <c r="AX94" i="75" s="1"/>
  <c r="AW63" i="75"/>
  <c r="AX63" i="75" s="1"/>
  <c r="BA177" i="75"/>
  <c r="BB177" i="75" s="1"/>
  <c r="BA184" i="75"/>
  <c r="BA160" i="75"/>
  <c r="BB160" i="75" s="1"/>
  <c r="BA152" i="75"/>
  <c r="BB152" i="75" s="1"/>
  <c r="BA136" i="75"/>
  <c r="BA120" i="75"/>
  <c r="BA96" i="75"/>
  <c r="BA88" i="75"/>
  <c r="BA72" i="75"/>
  <c r="BB72" i="75" s="1"/>
  <c r="BA48" i="75"/>
  <c r="BA40" i="75"/>
  <c r="BB40" i="75" s="1"/>
  <c r="BA24" i="75"/>
  <c r="BB24" i="75" s="1"/>
  <c r="BA8" i="75"/>
  <c r="BE191" i="75"/>
  <c r="BE183" i="75"/>
  <c r="BE175" i="75"/>
  <c r="BE167" i="75"/>
  <c r="BE151" i="75"/>
  <c r="BE143" i="75"/>
  <c r="BE135" i="75"/>
  <c r="BE119" i="75"/>
  <c r="BF119" i="75" s="1"/>
  <c r="BE111" i="75"/>
  <c r="BF111" i="75" s="1"/>
  <c r="BE103" i="75"/>
  <c r="BE95" i="75"/>
  <c r="BE87" i="75"/>
  <c r="BE79" i="75"/>
  <c r="BE63" i="75"/>
  <c r="BF63" i="75" s="1"/>
  <c r="BE55" i="75"/>
  <c r="BF55" i="75" s="1"/>
  <c r="BE47" i="75"/>
  <c r="BE39" i="75"/>
  <c r="BF39" i="75" s="1"/>
  <c r="BE31" i="75"/>
  <c r="BE23" i="75"/>
  <c r="BE15" i="75"/>
  <c r="BI190" i="75"/>
  <c r="BI182" i="75"/>
  <c r="BI174" i="75"/>
  <c r="BJ174" i="75" s="1"/>
  <c r="BI166" i="75"/>
  <c r="BI158" i="75"/>
  <c r="BI150" i="75"/>
  <c r="BJ150" i="75" s="1"/>
  <c r="BI142" i="75"/>
  <c r="BI134" i="75"/>
  <c r="BJ134" i="75" s="1"/>
  <c r="BI126" i="75"/>
  <c r="BI118" i="75"/>
  <c r="BJ118" i="75" s="1"/>
  <c r="BI110" i="75"/>
  <c r="BI102" i="75"/>
  <c r="BI94" i="75"/>
  <c r="BI86" i="75"/>
  <c r="BI78" i="75"/>
  <c r="BI70" i="75"/>
  <c r="BI62" i="75"/>
  <c r="BI46" i="75"/>
  <c r="BJ46" i="75" s="1"/>
  <c r="BI38" i="75"/>
  <c r="BI30" i="75"/>
  <c r="BI14" i="75"/>
  <c r="AW49" i="75"/>
  <c r="AX49" i="75" s="1"/>
  <c r="BA56" i="75"/>
  <c r="BB56" i="75" s="1"/>
  <c r="BE53" i="75"/>
  <c r="BF53" i="75" s="1"/>
  <c r="BA191" i="75"/>
  <c r="BB191" i="75" s="1"/>
  <c r="BA159" i="75"/>
  <c r="BA151" i="75"/>
  <c r="BB151" i="75" s="1"/>
  <c r="BA127" i="75"/>
  <c r="BB127" i="75" s="1"/>
  <c r="BA95" i="75"/>
  <c r="BA87" i="75"/>
  <c r="BB87" i="75" s="1"/>
  <c r="BA63" i="75"/>
  <c r="BB63" i="75" s="1"/>
  <c r="BA47" i="75"/>
  <c r="BA15" i="75"/>
  <c r="BE182" i="75"/>
  <c r="BE158" i="75"/>
  <c r="BE150" i="75"/>
  <c r="BF150" i="75" s="1"/>
  <c r="BE134" i="75"/>
  <c r="BE118" i="75"/>
  <c r="BF118" i="75" s="1"/>
  <c r="BE102" i="75"/>
  <c r="BE94" i="75"/>
  <c r="BE86" i="75"/>
  <c r="BE78" i="75"/>
  <c r="BE62" i="75"/>
  <c r="BE54" i="75"/>
  <c r="BE46" i="75"/>
  <c r="BE38" i="75"/>
  <c r="BE30" i="75"/>
  <c r="BE14" i="75"/>
  <c r="BI189" i="75"/>
  <c r="BI181" i="75"/>
  <c r="BJ181" i="75" s="1"/>
  <c r="BI173" i="75"/>
  <c r="BI165" i="75"/>
  <c r="BJ165" i="75" s="1"/>
  <c r="BI157" i="75"/>
  <c r="BI149" i="75"/>
  <c r="BI141" i="75"/>
  <c r="BJ141" i="75" s="1"/>
  <c r="BI133" i="75"/>
  <c r="BI117" i="75"/>
  <c r="BI109" i="75"/>
  <c r="BJ109" i="75" s="1"/>
  <c r="BI101" i="75"/>
  <c r="BI93" i="75"/>
  <c r="BI85" i="75"/>
  <c r="BI77" i="75"/>
  <c r="BI69" i="75"/>
  <c r="BI61" i="75"/>
  <c r="BI53" i="75"/>
  <c r="BJ53" i="75" s="1"/>
  <c r="BI45" i="75"/>
  <c r="BI37" i="75"/>
  <c r="BI29" i="75"/>
  <c r="BJ29" i="75" s="1"/>
  <c r="BI21" i="75"/>
  <c r="BI13" i="75"/>
  <c r="BI5" i="75"/>
  <c r="BJ5" i="75" s="1"/>
  <c r="BA167" i="75"/>
  <c r="BA112" i="75"/>
  <c r="BA55" i="75"/>
  <c r="BB55" i="75" s="1"/>
  <c r="AW56" i="75"/>
  <c r="AX56" i="75" s="1"/>
  <c r="AW40" i="75"/>
  <c r="AX40" i="75" s="1"/>
  <c r="AW32" i="75"/>
  <c r="AX32" i="75" s="1"/>
  <c r="AW24" i="75"/>
  <c r="AX24" i="75" s="1"/>
  <c r="AW8" i="75"/>
  <c r="BA190" i="75"/>
  <c r="BA174" i="75"/>
  <c r="BB174" i="75" s="1"/>
  <c r="BA150" i="75"/>
  <c r="BB150" i="75" s="1"/>
  <c r="BA126" i="75"/>
  <c r="BA110" i="75"/>
  <c r="BA86" i="75"/>
  <c r="BA70" i="75"/>
  <c r="BA62" i="75"/>
  <c r="BA46" i="75"/>
  <c r="BB46" i="75" s="1"/>
  <c r="BA30" i="75"/>
  <c r="BA22" i="75"/>
  <c r="BA14" i="75"/>
  <c r="BA6" i="75"/>
  <c r="BB6" i="75" s="1"/>
  <c r="BE189" i="75"/>
  <c r="BE181" i="75"/>
  <c r="BF181" i="75" s="1"/>
  <c r="BE165" i="75"/>
  <c r="BF165" i="75" s="1"/>
  <c r="BE149" i="75"/>
  <c r="BE133" i="75"/>
  <c r="BE109" i="75"/>
  <c r="BE101" i="75"/>
  <c r="BE85" i="75"/>
  <c r="BE77" i="75"/>
  <c r="BE69" i="75"/>
  <c r="BE61" i="75"/>
  <c r="BE37" i="75"/>
  <c r="BE21" i="75"/>
  <c r="BE13" i="75"/>
  <c r="BE5" i="75"/>
  <c r="BF5" i="75" s="1"/>
  <c r="BI180" i="75"/>
  <c r="BI164" i="75"/>
  <c r="BI148" i="75"/>
  <c r="BI140" i="75"/>
  <c r="BI116" i="75"/>
  <c r="BI108" i="75"/>
  <c r="BJ108" i="75" s="1"/>
  <c r="BI92" i="75"/>
  <c r="BI84" i="75"/>
  <c r="BJ84" i="75" s="1"/>
  <c r="BI68" i="75"/>
  <c r="BJ68" i="75" s="1"/>
  <c r="BI60" i="75"/>
  <c r="BI52" i="75"/>
  <c r="BI44" i="75"/>
  <c r="BI36" i="75"/>
  <c r="BI28" i="75"/>
  <c r="BJ28" i="75" s="1"/>
  <c r="BI20" i="75"/>
  <c r="BJ20" i="75" s="1"/>
  <c r="BI12" i="75"/>
  <c r="BI4" i="75"/>
  <c r="AW57" i="75"/>
  <c r="AX57" i="75" s="1"/>
  <c r="AW25" i="75"/>
  <c r="BA166" i="75"/>
  <c r="BA135" i="75"/>
  <c r="BA111" i="75"/>
  <c r="BB111" i="75" s="1"/>
  <c r="BA16" i="75"/>
  <c r="BE93" i="75"/>
  <c r="BE45" i="75"/>
  <c r="BA189" i="75"/>
  <c r="BA173" i="75"/>
  <c r="BA165" i="75"/>
  <c r="BB165" i="75" s="1"/>
  <c r="BA149" i="75"/>
  <c r="BA141" i="75"/>
  <c r="BB141" i="75" s="1"/>
  <c r="BA125" i="75"/>
  <c r="BA109" i="75"/>
  <c r="BB109" i="75" s="1"/>
  <c r="BA101" i="75"/>
  <c r="BA85" i="75"/>
  <c r="BA77" i="75"/>
  <c r="BA61" i="75"/>
  <c r="BA45" i="75"/>
  <c r="BA37" i="75"/>
  <c r="BA29" i="75"/>
  <c r="BB29" i="75" s="1"/>
  <c r="BA21" i="75"/>
  <c r="BA13" i="75"/>
  <c r="BA5" i="75"/>
  <c r="BB5" i="75" s="1"/>
  <c r="BE180" i="75"/>
  <c r="BE164" i="75"/>
  <c r="BE148" i="75"/>
  <c r="BE140" i="75"/>
  <c r="BE132" i="75"/>
  <c r="BE116" i="75"/>
  <c r="BE100" i="75"/>
  <c r="BF100" i="75" s="1"/>
  <c r="BE84" i="75"/>
  <c r="BE76" i="75"/>
  <c r="BE60" i="75"/>
  <c r="BE44" i="75"/>
  <c r="BE36" i="75"/>
  <c r="BE28" i="75"/>
  <c r="BF28" i="75" s="1"/>
  <c r="BE20" i="75"/>
  <c r="BF20" i="75" s="1"/>
  <c r="BE12" i="75"/>
  <c r="BE4" i="75"/>
  <c r="BI187" i="75"/>
  <c r="BI179" i="75"/>
  <c r="BI163" i="75"/>
  <c r="BJ163" i="75" s="1"/>
  <c r="BI155" i="75"/>
  <c r="BJ155" i="75" s="1"/>
  <c r="BI139" i="75"/>
  <c r="BI131" i="75"/>
  <c r="BJ131" i="75" s="1"/>
  <c r="BI123" i="75"/>
  <c r="BI115" i="75"/>
  <c r="BI107" i="75"/>
  <c r="BI91" i="75"/>
  <c r="BI83" i="75"/>
  <c r="BJ83" i="75" s="1"/>
  <c r="BI75" i="75"/>
  <c r="BI67" i="75"/>
  <c r="BJ67" i="75" s="1"/>
  <c r="BI59" i="75"/>
  <c r="BJ59" i="75" s="1"/>
  <c r="BI51" i="75"/>
  <c r="BI43" i="75"/>
  <c r="BJ43" i="75" s="1"/>
  <c r="BI35" i="75"/>
  <c r="BJ35" i="75" s="1"/>
  <c r="BI27" i="75"/>
  <c r="BI19" i="75"/>
  <c r="BI11" i="75"/>
  <c r="BA134" i="75"/>
  <c r="BB134" i="75" s="1"/>
  <c r="BA7" i="75"/>
  <c r="BE174" i="75"/>
  <c r="BF174" i="75" s="1"/>
  <c r="BE141" i="75"/>
  <c r="BE92" i="75"/>
  <c r="BI99" i="75"/>
  <c r="BJ99" i="75" s="1"/>
  <c r="AW14" i="75"/>
  <c r="AX14" i="75" s="1"/>
  <c r="BA180" i="75"/>
  <c r="BA172" i="75"/>
  <c r="BA148" i="75"/>
  <c r="BA140" i="75"/>
  <c r="BA116" i="75"/>
  <c r="BA108" i="75"/>
  <c r="BB108" i="75" s="1"/>
  <c r="BA84" i="75"/>
  <c r="BB84" i="75" s="1"/>
  <c r="BA76" i="75"/>
  <c r="BA60" i="75"/>
  <c r="BA52" i="75"/>
  <c r="BA36" i="75"/>
  <c r="BA20" i="75"/>
  <c r="BB20" i="75" s="1"/>
  <c r="BE179" i="75"/>
  <c r="BE163" i="75"/>
  <c r="BF163" i="75" s="1"/>
  <c r="BE155" i="75"/>
  <c r="BF155" i="75" s="1"/>
  <c r="BE147" i="75"/>
  <c r="BE139" i="75"/>
  <c r="BE131" i="75"/>
  <c r="BE123" i="75"/>
  <c r="BE107" i="75"/>
  <c r="BE83" i="75"/>
  <c r="BF83" i="75" s="1"/>
  <c r="BE75" i="75"/>
  <c r="BE67" i="75"/>
  <c r="BF67" i="75" s="1"/>
  <c r="BE59" i="75"/>
  <c r="BF59" i="75" s="1"/>
  <c r="BE43" i="75"/>
  <c r="BF43" i="75" s="1"/>
  <c r="BE35" i="75"/>
  <c r="BF35" i="75" s="1"/>
  <c r="BE19" i="75"/>
  <c r="BE11" i="75"/>
  <c r="BI3" i="75"/>
  <c r="BI186" i="75"/>
  <c r="BI178" i="75"/>
  <c r="BJ178" i="75" s="1"/>
  <c r="BI162" i="75"/>
  <c r="BJ162" i="75" s="1"/>
  <c r="BI154" i="75"/>
  <c r="BJ154" i="75" s="1"/>
  <c r="BI146" i="75"/>
  <c r="BI138" i="75"/>
  <c r="BI130" i="75"/>
  <c r="BI122" i="75"/>
  <c r="BI114" i="75"/>
  <c r="BI90" i="75"/>
  <c r="BI82" i="75"/>
  <c r="BI74" i="75"/>
  <c r="BI66" i="75"/>
  <c r="BI58" i="75"/>
  <c r="BJ58" i="75" s="1"/>
  <c r="BI42" i="75"/>
  <c r="BI34" i="75"/>
  <c r="BJ34" i="75" s="1"/>
  <c r="BI18" i="75"/>
  <c r="BI10" i="75"/>
  <c r="AW33" i="75"/>
  <c r="AW22" i="75"/>
  <c r="AW9" i="75"/>
  <c r="AX9" i="75" s="1"/>
  <c r="BA156" i="75"/>
  <c r="BA132" i="75"/>
  <c r="BA102" i="75"/>
  <c r="BA71" i="75"/>
  <c r="BB71" i="75" s="1"/>
  <c r="BA4" i="75"/>
  <c r="BE173" i="75"/>
  <c r="BE91" i="75"/>
  <c r="BI98" i="75"/>
  <c r="BJ98" i="75" s="1"/>
  <c r="BI9" i="75"/>
  <c r="BI6" i="75"/>
  <c r="BJ6" i="75" s="1"/>
  <c r="F4" i="75" l="1"/>
  <c r="P4" i="75" s="1"/>
  <c r="Y4" i="75" s="1"/>
  <c r="F5" i="75"/>
  <c r="P5" i="75" s="1"/>
  <c r="Y5" i="75" s="1"/>
  <c r="F6" i="75"/>
  <c r="P6" i="75" s="1"/>
  <c r="Y6" i="75" s="1"/>
  <c r="F7" i="75"/>
  <c r="P7" i="75" s="1"/>
  <c r="Y7" i="75" s="1"/>
  <c r="F8" i="75"/>
  <c r="P8" i="75" s="1"/>
  <c r="Y8" i="75" s="1"/>
  <c r="F9" i="75"/>
  <c r="P9" i="75" s="1"/>
  <c r="Y9" i="75" s="1"/>
  <c r="F10" i="75"/>
  <c r="P10" i="75" s="1"/>
  <c r="Y10" i="75" s="1"/>
  <c r="F11" i="75"/>
  <c r="P11" i="75" s="1"/>
  <c r="Y11" i="75" s="1"/>
  <c r="F12" i="75"/>
  <c r="P12" i="75" s="1"/>
  <c r="Y12" i="75" s="1"/>
  <c r="F13" i="75"/>
  <c r="P13" i="75" s="1"/>
  <c r="Y13" i="75" s="1"/>
  <c r="F14" i="75"/>
  <c r="P14" i="75" s="1"/>
  <c r="Y14" i="75" s="1"/>
  <c r="F15" i="75"/>
  <c r="P15" i="75" s="1"/>
  <c r="Y15" i="75" s="1"/>
  <c r="F16" i="75"/>
  <c r="P16" i="75" s="1"/>
  <c r="Y16" i="75" s="1"/>
  <c r="F17" i="75"/>
  <c r="P17" i="75" s="1"/>
  <c r="Y17" i="75" s="1"/>
  <c r="F18" i="75"/>
  <c r="P18" i="75" s="1"/>
  <c r="Y18" i="75" s="1"/>
  <c r="F19" i="75"/>
  <c r="P19" i="75" s="1"/>
  <c r="Y19" i="75" s="1"/>
  <c r="F20" i="75"/>
  <c r="P20" i="75" s="1"/>
  <c r="Y20" i="75" s="1"/>
  <c r="F21" i="75"/>
  <c r="P21" i="75" s="1"/>
  <c r="Y21" i="75" s="1"/>
  <c r="F22" i="75"/>
  <c r="P22" i="75" s="1"/>
  <c r="Y22" i="75" s="1"/>
  <c r="F23" i="75"/>
  <c r="P23" i="75" s="1"/>
  <c r="Y23" i="75" s="1"/>
  <c r="F24" i="75"/>
  <c r="P24" i="75" s="1"/>
  <c r="Y24" i="75" s="1"/>
  <c r="F25" i="75"/>
  <c r="P25" i="75" s="1"/>
  <c r="Y25" i="75" s="1"/>
  <c r="F26" i="75"/>
  <c r="P26" i="75" s="1"/>
  <c r="Y26" i="75" s="1"/>
  <c r="F27" i="75"/>
  <c r="P27" i="75" s="1"/>
  <c r="Y27" i="75" s="1"/>
  <c r="F28" i="75"/>
  <c r="P28" i="75" s="1"/>
  <c r="Y28" i="75" s="1"/>
  <c r="F29" i="75"/>
  <c r="P29" i="75" s="1"/>
  <c r="Y29" i="75" s="1"/>
  <c r="F30" i="75"/>
  <c r="P30" i="75" s="1"/>
  <c r="Y30" i="75" s="1"/>
  <c r="F31" i="75"/>
  <c r="P31" i="75" s="1"/>
  <c r="Y31" i="75" s="1"/>
  <c r="F32" i="75"/>
  <c r="P32" i="75" s="1"/>
  <c r="Y32" i="75" s="1"/>
  <c r="F33" i="75"/>
  <c r="P33" i="75" s="1"/>
  <c r="Y33" i="75" s="1"/>
  <c r="F34" i="75"/>
  <c r="P34" i="75" s="1"/>
  <c r="Y34" i="75" s="1"/>
  <c r="F35" i="75"/>
  <c r="P35" i="75" s="1"/>
  <c r="Y35" i="75" s="1"/>
  <c r="F36" i="75"/>
  <c r="P36" i="75" s="1"/>
  <c r="Y36" i="75" s="1"/>
  <c r="F37" i="75"/>
  <c r="P37" i="75" s="1"/>
  <c r="Y37" i="75" s="1"/>
  <c r="F38" i="75"/>
  <c r="P38" i="75" s="1"/>
  <c r="Y38" i="75" s="1"/>
  <c r="F39" i="75"/>
  <c r="P39" i="75" s="1"/>
  <c r="Y39" i="75" s="1"/>
  <c r="F40" i="75"/>
  <c r="P40" i="75" s="1"/>
  <c r="Y40" i="75" s="1"/>
  <c r="F41" i="75"/>
  <c r="P41" i="75" s="1"/>
  <c r="Y41" i="75" s="1"/>
  <c r="F42" i="75"/>
  <c r="P42" i="75" s="1"/>
  <c r="Y42" i="75" s="1"/>
  <c r="F43" i="75"/>
  <c r="P43" i="75" s="1"/>
  <c r="Y43" i="75" s="1"/>
  <c r="F44" i="75"/>
  <c r="P44" i="75" s="1"/>
  <c r="Y44" i="75" s="1"/>
  <c r="F45" i="75"/>
  <c r="P45" i="75" s="1"/>
  <c r="Y45" i="75" s="1"/>
  <c r="F46" i="75"/>
  <c r="P46" i="75" s="1"/>
  <c r="Y46" i="75" s="1"/>
  <c r="F47" i="75"/>
  <c r="P47" i="75" s="1"/>
  <c r="Y47" i="75" s="1"/>
  <c r="F48" i="75"/>
  <c r="P48" i="75" s="1"/>
  <c r="Y48" i="75" s="1"/>
  <c r="F49" i="75"/>
  <c r="P49" i="75" s="1"/>
  <c r="Y49" i="75" s="1"/>
  <c r="F50" i="75"/>
  <c r="P50" i="75" s="1"/>
  <c r="Y50" i="75" s="1"/>
  <c r="F51" i="75"/>
  <c r="P51" i="75" s="1"/>
  <c r="Y51" i="75" s="1"/>
  <c r="F52" i="75"/>
  <c r="P52" i="75" s="1"/>
  <c r="Y52" i="75" s="1"/>
  <c r="F53" i="75"/>
  <c r="P53" i="75" s="1"/>
  <c r="Y53" i="75" s="1"/>
  <c r="F54" i="75"/>
  <c r="P54" i="75" s="1"/>
  <c r="Y54" i="75" s="1"/>
  <c r="F55" i="75"/>
  <c r="P55" i="75" s="1"/>
  <c r="Y55" i="75" s="1"/>
  <c r="F56" i="75"/>
  <c r="P56" i="75" s="1"/>
  <c r="Y56" i="75" s="1"/>
  <c r="F57" i="75"/>
  <c r="P57" i="75" s="1"/>
  <c r="Y57" i="75" s="1"/>
  <c r="F58" i="75"/>
  <c r="P58" i="75" s="1"/>
  <c r="Y58" i="75" s="1"/>
  <c r="F59" i="75"/>
  <c r="P59" i="75" s="1"/>
  <c r="Y59" i="75" s="1"/>
  <c r="F60" i="75"/>
  <c r="P60" i="75" s="1"/>
  <c r="Y60" i="75" s="1"/>
  <c r="F61" i="75"/>
  <c r="P61" i="75" s="1"/>
  <c r="Y61" i="75" s="1"/>
  <c r="F62" i="75"/>
  <c r="P62" i="75" s="1"/>
  <c r="Y62" i="75" s="1"/>
  <c r="F63" i="75"/>
  <c r="P63" i="75" s="1"/>
  <c r="Y63" i="75" s="1"/>
  <c r="F64" i="75"/>
  <c r="P64" i="75" s="1"/>
  <c r="Y64" i="75" s="1"/>
  <c r="F65" i="75"/>
  <c r="P65" i="75" s="1"/>
  <c r="Y65" i="75" s="1"/>
  <c r="F66" i="75"/>
  <c r="P66" i="75" s="1"/>
  <c r="Y66" i="75" s="1"/>
  <c r="F67" i="75"/>
  <c r="P67" i="75" s="1"/>
  <c r="Y67" i="75" s="1"/>
  <c r="F68" i="75"/>
  <c r="P68" i="75" s="1"/>
  <c r="Y68" i="75" s="1"/>
  <c r="F69" i="75"/>
  <c r="P69" i="75" s="1"/>
  <c r="Y69" i="75" s="1"/>
  <c r="F70" i="75"/>
  <c r="P70" i="75" s="1"/>
  <c r="Y70" i="75" s="1"/>
  <c r="F71" i="75"/>
  <c r="P71" i="75" s="1"/>
  <c r="Y71" i="75" s="1"/>
  <c r="F72" i="75"/>
  <c r="P72" i="75" s="1"/>
  <c r="Y72" i="75" s="1"/>
  <c r="F73" i="75"/>
  <c r="P73" i="75" s="1"/>
  <c r="Y73" i="75" s="1"/>
  <c r="F74" i="75"/>
  <c r="P74" i="75" s="1"/>
  <c r="Y74" i="75" s="1"/>
  <c r="F75" i="75"/>
  <c r="P75" i="75" s="1"/>
  <c r="Y75" i="75" s="1"/>
  <c r="F76" i="75"/>
  <c r="P76" i="75" s="1"/>
  <c r="Y76" i="75" s="1"/>
  <c r="F77" i="75"/>
  <c r="P77" i="75" s="1"/>
  <c r="Y77" i="75" s="1"/>
  <c r="F78" i="75"/>
  <c r="P78" i="75" s="1"/>
  <c r="Y78" i="75" s="1"/>
  <c r="F79" i="75"/>
  <c r="P79" i="75" s="1"/>
  <c r="Y79" i="75" s="1"/>
  <c r="F80" i="75"/>
  <c r="P80" i="75" s="1"/>
  <c r="Y80" i="75" s="1"/>
  <c r="F81" i="75"/>
  <c r="P81" i="75" s="1"/>
  <c r="Y81" i="75" s="1"/>
  <c r="F82" i="75"/>
  <c r="P82" i="75" s="1"/>
  <c r="Y82" i="75" s="1"/>
  <c r="F83" i="75"/>
  <c r="P83" i="75" s="1"/>
  <c r="Y83" i="75" s="1"/>
  <c r="F84" i="75"/>
  <c r="P84" i="75" s="1"/>
  <c r="Y84" i="75" s="1"/>
  <c r="F85" i="75"/>
  <c r="P85" i="75" s="1"/>
  <c r="Y85" i="75" s="1"/>
  <c r="F86" i="75"/>
  <c r="P86" i="75" s="1"/>
  <c r="Y86" i="75" s="1"/>
  <c r="F87" i="75"/>
  <c r="P87" i="75" s="1"/>
  <c r="Y87" i="75" s="1"/>
  <c r="F88" i="75"/>
  <c r="P88" i="75" s="1"/>
  <c r="Y88" i="75" s="1"/>
  <c r="F89" i="75"/>
  <c r="P89" i="75" s="1"/>
  <c r="Y89" i="75" s="1"/>
  <c r="F90" i="75"/>
  <c r="P90" i="75" s="1"/>
  <c r="Y90" i="75" s="1"/>
  <c r="F91" i="75"/>
  <c r="P91" i="75" s="1"/>
  <c r="Y91" i="75" s="1"/>
  <c r="F92" i="75"/>
  <c r="P92" i="75" s="1"/>
  <c r="Y92" i="75" s="1"/>
  <c r="F93" i="75"/>
  <c r="P93" i="75" s="1"/>
  <c r="Y93" i="75" s="1"/>
  <c r="F94" i="75"/>
  <c r="P94" i="75" s="1"/>
  <c r="Y94" i="75" s="1"/>
  <c r="F95" i="75"/>
  <c r="P95" i="75" s="1"/>
  <c r="Y95" i="75" s="1"/>
  <c r="F96" i="75"/>
  <c r="P96" i="75" s="1"/>
  <c r="Y96" i="75" s="1"/>
  <c r="F97" i="75"/>
  <c r="P97" i="75" s="1"/>
  <c r="Y97" i="75" s="1"/>
  <c r="F98" i="75"/>
  <c r="P98" i="75" s="1"/>
  <c r="Y98" i="75" s="1"/>
  <c r="F99" i="75"/>
  <c r="P99" i="75" s="1"/>
  <c r="Y99" i="75" s="1"/>
  <c r="F100" i="75"/>
  <c r="P100" i="75" s="1"/>
  <c r="Y100" i="75" s="1"/>
  <c r="F101" i="75"/>
  <c r="P101" i="75" s="1"/>
  <c r="Y101" i="75" s="1"/>
  <c r="F102" i="75"/>
  <c r="P102" i="75" s="1"/>
  <c r="Y102" i="75" s="1"/>
  <c r="F103" i="75"/>
  <c r="P103" i="75" s="1"/>
  <c r="Y103" i="75" s="1"/>
  <c r="F104" i="75"/>
  <c r="P104" i="75" s="1"/>
  <c r="Y104" i="75" s="1"/>
  <c r="F105" i="75"/>
  <c r="P105" i="75" s="1"/>
  <c r="Y105" i="75" s="1"/>
  <c r="F106" i="75"/>
  <c r="P106" i="75" s="1"/>
  <c r="Y106" i="75" s="1"/>
  <c r="F107" i="75"/>
  <c r="P107" i="75" s="1"/>
  <c r="Y107" i="75" s="1"/>
  <c r="F108" i="75"/>
  <c r="P108" i="75" s="1"/>
  <c r="Y108" i="75" s="1"/>
  <c r="F109" i="75"/>
  <c r="P109" i="75" s="1"/>
  <c r="Y109" i="75" s="1"/>
  <c r="F110" i="75"/>
  <c r="P110" i="75" s="1"/>
  <c r="Y110" i="75" s="1"/>
  <c r="F111" i="75"/>
  <c r="P111" i="75" s="1"/>
  <c r="Y111" i="75" s="1"/>
  <c r="F112" i="75"/>
  <c r="P112" i="75" s="1"/>
  <c r="Y112" i="75" s="1"/>
  <c r="F113" i="75"/>
  <c r="P113" i="75" s="1"/>
  <c r="Y113" i="75" s="1"/>
  <c r="F114" i="75"/>
  <c r="P114" i="75" s="1"/>
  <c r="Y114" i="75" s="1"/>
  <c r="F115" i="75"/>
  <c r="P115" i="75" s="1"/>
  <c r="Y115" i="75" s="1"/>
  <c r="F116" i="75"/>
  <c r="P116" i="75" s="1"/>
  <c r="Y116" i="75" s="1"/>
  <c r="F117" i="75"/>
  <c r="P117" i="75" s="1"/>
  <c r="Y117" i="75" s="1"/>
  <c r="F118" i="75"/>
  <c r="P118" i="75" s="1"/>
  <c r="Y118" i="75" s="1"/>
  <c r="F119" i="75"/>
  <c r="P119" i="75" s="1"/>
  <c r="Y119" i="75" s="1"/>
  <c r="F120" i="75"/>
  <c r="P120" i="75" s="1"/>
  <c r="Y120" i="75" s="1"/>
  <c r="F121" i="75"/>
  <c r="P121" i="75" s="1"/>
  <c r="Y121" i="75" s="1"/>
  <c r="F122" i="75"/>
  <c r="P122" i="75" s="1"/>
  <c r="Y122" i="75" s="1"/>
  <c r="F123" i="75"/>
  <c r="P123" i="75" s="1"/>
  <c r="Y123" i="75" s="1"/>
  <c r="F124" i="75"/>
  <c r="P124" i="75" s="1"/>
  <c r="Y124" i="75" s="1"/>
  <c r="F125" i="75"/>
  <c r="P125" i="75" s="1"/>
  <c r="Y125" i="75" s="1"/>
  <c r="F126" i="75"/>
  <c r="P126" i="75" s="1"/>
  <c r="Y126" i="75" s="1"/>
  <c r="F127" i="75"/>
  <c r="P127" i="75" s="1"/>
  <c r="Y127" i="75" s="1"/>
  <c r="F128" i="75"/>
  <c r="P128" i="75" s="1"/>
  <c r="Y128" i="75" s="1"/>
  <c r="F129" i="75"/>
  <c r="P129" i="75" s="1"/>
  <c r="Y129" i="75" s="1"/>
  <c r="F130" i="75"/>
  <c r="P130" i="75" s="1"/>
  <c r="Y130" i="75" s="1"/>
  <c r="F131" i="75"/>
  <c r="P131" i="75" s="1"/>
  <c r="Y131" i="75" s="1"/>
  <c r="F132" i="75"/>
  <c r="P132" i="75" s="1"/>
  <c r="Y132" i="75" s="1"/>
  <c r="F133" i="75"/>
  <c r="P133" i="75" s="1"/>
  <c r="Y133" i="75" s="1"/>
  <c r="F134" i="75"/>
  <c r="P134" i="75" s="1"/>
  <c r="Y134" i="75" s="1"/>
  <c r="F135" i="75"/>
  <c r="P135" i="75" s="1"/>
  <c r="Y135" i="75" s="1"/>
  <c r="F136" i="75"/>
  <c r="P136" i="75" s="1"/>
  <c r="Y136" i="75" s="1"/>
  <c r="F137" i="75"/>
  <c r="P137" i="75" s="1"/>
  <c r="Y137" i="75" s="1"/>
  <c r="F138" i="75"/>
  <c r="P138" i="75" s="1"/>
  <c r="Y138" i="75" s="1"/>
  <c r="F139" i="75"/>
  <c r="P139" i="75" s="1"/>
  <c r="Y139" i="75" s="1"/>
  <c r="F140" i="75"/>
  <c r="P140" i="75" s="1"/>
  <c r="Y140" i="75" s="1"/>
  <c r="F141" i="75"/>
  <c r="P141" i="75" s="1"/>
  <c r="Y141" i="75" s="1"/>
  <c r="F142" i="75"/>
  <c r="P142" i="75" s="1"/>
  <c r="Y142" i="75" s="1"/>
  <c r="F143" i="75"/>
  <c r="P143" i="75" s="1"/>
  <c r="Y143" i="75" s="1"/>
  <c r="F144" i="75"/>
  <c r="P144" i="75" s="1"/>
  <c r="Y144" i="75" s="1"/>
  <c r="F145" i="75"/>
  <c r="P145" i="75" s="1"/>
  <c r="Y145" i="75" s="1"/>
  <c r="F146" i="75"/>
  <c r="P146" i="75" s="1"/>
  <c r="Y146" i="75" s="1"/>
  <c r="F147" i="75"/>
  <c r="P147" i="75" s="1"/>
  <c r="Y147" i="75" s="1"/>
  <c r="F148" i="75"/>
  <c r="P148" i="75" s="1"/>
  <c r="Y148" i="75" s="1"/>
  <c r="F149" i="75"/>
  <c r="P149" i="75" s="1"/>
  <c r="Y149" i="75" s="1"/>
  <c r="F150" i="75"/>
  <c r="P150" i="75" s="1"/>
  <c r="Y150" i="75" s="1"/>
  <c r="F151" i="75"/>
  <c r="P151" i="75" s="1"/>
  <c r="Y151" i="75" s="1"/>
  <c r="F152" i="75"/>
  <c r="P152" i="75" s="1"/>
  <c r="Y152" i="75" s="1"/>
  <c r="F153" i="75"/>
  <c r="P153" i="75" s="1"/>
  <c r="Y153" i="75" s="1"/>
  <c r="F154" i="75"/>
  <c r="P154" i="75" s="1"/>
  <c r="Y154" i="75" s="1"/>
  <c r="F155" i="75"/>
  <c r="P155" i="75" s="1"/>
  <c r="Y155" i="75" s="1"/>
  <c r="F156" i="75"/>
  <c r="P156" i="75" s="1"/>
  <c r="Y156" i="75" s="1"/>
  <c r="F157" i="75"/>
  <c r="P157" i="75" s="1"/>
  <c r="Y157" i="75" s="1"/>
  <c r="F158" i="75"/>
  <c r="P158" i="75" s="1"/>
  <c r="Y158" i="75" s="1"/>
  <c r="F159" i="75"/>
  <c r="P159" i="75" s="1"/>
  <c r="Y159" i="75" s="1"/>
  <c r="F160" i="75"/>
  <c r="P160" i="75" s="1"/>
  <c r="Y160" i="75" s="1"/>
  <c r="F161" i="75"/>
  <c r="P161" i="75" s="1"/>
  <c r="Y161" i="75" s="1"/>
  <c r="F162" i="75"/>
  <c r="P162" i="75" s="1"/>
  <c r="Y162" i="75" s="1"/>
  <c r="F163" i="75"/>
  <c r="P163" i="75" s="1"/>
  <c r="Y163" i="75" s="1"/>
  <c r="F164" i="75"/>
  <c r="P164" i="75" s="1"/>
  <c r="Y164" i="75" s="1"/>
  <c r="F165" i="75"/>
  <c r="P165" i="75" s="1"/>
  <c r="Y165" i="75" s="1"/>
  <c r="F166" i="75"/>
  <c r="P166" i="75" s="1"/>
  <c r="Y166" i="75" s="1"/>
  <c r="F167" i="75"/>
  <c r="P167" i="75" s="1"/>
  <c r="Y167" i="75" s="1"/>
  <c r="F168" i="75"/>
  <c r="P168" i="75" s="1"/>
  <c r="Y168" i="75" s="1"/>
  <c r="F169" i="75"/>
  <c r="P169" i="75" s="1"/>
  <c r="Y169" i="75" s="1"/>
  <c r="F170" i="75"/>
  <c r="P170" i="75" s="1"/>
  <c r="Y170" i="75" s="1"/>
  <c r="F171" i="75"/>
  <c r="P171" i="75" s="1"/>
  <c r="Y171" i="75" s="1"/>
  <c r="F172" i="75"/>
  <c r="P172" i="75" s="1"/>
  <c r="Y172" i="75" s="1"/>
  <c r="F173" i="75"/>
  <c r="P173" i="75" s="1"/>
  <c r="Y173" i="75" s="1"/>
  <c r="F174" i="75"/>
  <c r="P174" i="75" s="1"/>
  <c r="Y174" i="75" s="1"/>
  <c r="F175" i="75"/>
  <c r="P175" i="75" s="1"/>
  <c r="Y175" i="75" s="1"/>
  <c r="F176" i="75"/>
  <c r="P176" i="75" s="1"/>
  <c r="Y176" i="75" s="1"/>
  <c r="F177" i="75"/>
  <c r="P177" i="75" s="1"/>
  <c r="Y177" i="75" s="1"/>
  <c r="F178" i="75"/>
  <c r="P178" i="75" s="1"/>
  <c r="Y178" i="75" s="1"/>
  <c r="F179" i="75"/>
  <c r="P179" i="75" s="1"/>
  <c r="Y179" i="75" s="1"/>
  <c r="F180" i="75"/>
  <c r="P180" i="75" s="1"/>
  <c r="Y180" i="75" s="1"/>
  <c r="F181" i="75"/>
  <c r="P181" i="75" s="1"/>
  <c r="Y181" i="75" s="1"/>
  <c r="F182" i="75"/>
  <c r="P182" i="75" s="1"/>
  <c r="Y182" i="75" s="1"/>
  <c r="F183" i="75"/>
  <c r="P183" i="75" s="1"/>
  <c r="Y183" i="75" s="1"/>
  <c r="F184" i="75"/>
  <c r="P184" i="75" s="1"/>
  <c r="Y184" i="75" s="1"/>
  <c r="F185" i="75"/>
  <c r="P185" i="75" s="1"/>
  <c r="Y185" i="75" s="1"/>
  <c r="F186" i="75"/>
  <c r="P186" i="75" s="1"/>
  <c r="Y186" i="75" s="1"/>
  <c r="F187" i="75"/>
  <c r="P187" i="75" s="1"/>
  <c r="Y187" i="75" s="1"/>
  <c r="F188" i="75"/>
  <c r="P188" i="75" s="1"/>
  <c r="Y188" i="75" s="1"/>
  <c r="F189" i="75"/>
  <c r="P189" i="75" s="1"/>
  <c r="Y189" i="75" s="1"/>
  <c r="F190" i="75"/>
  <c r="P190" i="75" s="1"/>
  <c r="Y190" i="75" s="1"/>
  <c r="F191" i="75"/>
  <c r="P191" i="75" s="1"/>
  <c r="Y191" i="75" s="1"/>
  <c r="F192" i="75"/>
  <c r="P192" i="75" s="1"/>
  <c r="Y192" i="75" s="1"/>
  <c r="F193" i="75"/>
  <c r="P193" i="75" s="1"/>
  <c r="Y193" i="75" s="1"/>
  <c r="F3" i="75" l="1"/>
  <c r="P3" i="75" s="1"/>
  <c r="Y3" i="75" s="1"/>
  <c r="AP4" i="75" l="1"/>
  <c r="AP5" i="75"/>
  <c r="AP6" i="75"/>
  <c r="AP7" i="75"/>
  <c r="AP8" i="75"/>
  <c r="AP9" i="75"/>
  <c r="AP10" i="75"/>
  <c r="AP11" i="75"/>
  <c r="AP12" i="75"/>
  <c r="AP13" i="75"/>
  <c r="AP14" i="75"/>
  <c r="AP15" i="75"/>
  <c r="AP16" i="75"/>
  <c r="AP17" i="75"/>
  <c r="AP18" i="75"/>
  <c r="AP19" i="75"/>
  <c r="AP20" i="75"/>
  <c r="AP21" i="75"/>
  <c r="AP22" i="75"/>
  <c r="AP23" i="75"/>
  <c r="AP24" i="75"/>
  <c r="AP25" i="75"/>
  <c r="AP26" i="75"/>
  <c r="AP27" i="75"/>
  <c r="AP28" i="75"/>
  <c r="AP29" i="75"/>
  <c r="AP30" i="75"/>
  <c r="AP31" i="75"/>
  <c r="AP32" i="75"/>
  <c r="AP33" i="75"/>
  <c r="AP34" i="75"/>
  <c r="AP35" i="75"/>
  <c r="AP36" i="75"/>
  <c r="AP37" i="75"/>
  <c r="AP38" i="75"/>
  <c r="AP39" i="75"/>
  <c r="AP40" i="75"/>
  <c r="AP41" i="75"/>
  <c r="AP42" i="75"/>
  <c r="AP43" i="75"/>
  <c r="AP44" i="75"/>
  <c r="AP45" i="75"/>
  <c r="AP46" i="75"/>
  <c r="AP47" i="75"/>
  <c r="AP48" i="75"/>
  <c r="AP49" i="75"/>
  <c r="AP50" i="75"/>
  <c r="AP51" i="75"/>
  <c r="AP52" i="75"/>
  <c r="AP53" i="75"/>
  <c r="AP54" i="75"/>
  <c r="AP55" i="75"/>
  <c r="AP56" i="75"/>
  <c r="AP57" i="75"/>
  <c r="AP58" i="75"/>
  <c r="AP59" i="75"/>
  <c r="AP60" i="75"/>
  <c r="AP61" i="75"/>
  <c r="AP62" i="75"/>
  <c r="AP63" i="75"/>
  <c r="AP64" i="75"/>
  <c r="AP65" i="75"/>
  <c r="AP66" i="75"/>
  <c r="AP67" i="75"/>
  <c r="AP68" i="75"/>
  <c r="AP69" i="75"/>
  <c r="AP70" i="75"/>
  <c r="AP71" i="75"/>
  <c r="AP72" i="75"/>
  <c r="AP73" i="75"/>
  <c r="AP74" i="75"/>
  <c r="AP75" i="75"/>
  <c r="AP76" i="75"/>
  <c r="AP77" i="75"/>
  <c r="AP78" i="75"/>
  <c r="AP79" i="75"/>
  <c r="AP80" i="75"/>
  <c r="AP81" i="75"/>
  <c r="AP82" i="75"/>
  <c r="AP83" i="75"/>
  <c r="AP84" i="75"/>
  <c r="AP85" i="75"/>
  <c r="AP86" i="75"/>
  <c r="AP87" i="75"/>
  <c r="AP88" i="75"/>
  <c r="AP89" i="75"/>
  <c r="AP90" i="75"/>
  <c r="AP91" i="75"/>
  <c r="AP92" i="75"/>
  <c r="AP93" i="75"/>
  <c r="AP94" i="75"/>
  <c r="AP95" i="75"/>
  <c r="AP96" i="75"/>
  <c r="AP97" i="75"/>
  <c r="AP98" i="75"/>
  <c r="AP99" i="75"/>
  <c r="AP100" i="75"/>
  <c r="AP101" i="75"/>
  <c r="AP102" i="75"/>
  <c r="AP103" i="75"/>
  <c r="AP104" i="75"/>
  <c r="AP105" i="75"/>
  <c r="AP106" i="75"/>
  <c r="AP107" i="75"/>
  <c r="AP108" i="75"/>
  <c r="AP109" i="75"/>
  <c r="AP110" i="75"/>
  <c r="AP111" i="75"/>
  <c r="AP112" i="75"/>
  <c r="AP113" i="75"/>
  <c r="AP114" i="75"/>
  <c r="AP115" i="75"/>
  <c r="AP116" i="75"/>
  <c r="AP117" i="75"/>
  <c r="AP118" i="75"/>
  <c r="AP119" i="75"/>
  <c r="AP120" i="75"/>
  <c r="AP121" i="75"/>
  <c r="AP122" i="75"/>
  <c r="AP123" i="75"/>
  <c r="AP124" i="75"/>
  <c r="AP125" i="75"/>
  <c r="AP126" i="75"/>
  <c r="AP127" i="75"/>
  <c r="AP128" i="75"/>
  <c r="AP129" i="75"/>
  <c r="AP130" i="75"/>
  <c r="AP131" i="75"/>
  <c r="AP132" i="75"/>
  <c r="AP133" i="75"/>
  <c r="AP134" i="75"/>
  <c r="AP135" i="75"/>
  <c r="AP136" i="75"/>
  <c r="AP137" i="75"/>
  <c r="AP138" i="75"/>
  <c r="AP139" i="75"/>
  <c r="AP140" i="75"/>
  <c r="AP141" i="75"/>
  <c r="AP142" i="75"/>
  <c r="AP143" i="75"/>
  <c r="AP144" i="75"/>
  <c r="AP145" i="75"/>
  <c r="AP146" i="75"/>
  <c r="AP147" i="75"/>
  <c r="AP148" i="75"/>
  <c r="AP149" i="75"/>
  <c r="AP150" i="75"/>
  <c r="AP151" i="75"/>
  <c r="AP152" i="75"/>
  <c r="AP153" i="75"/>
  <c r="AP154" i="75"/>
  <c r="AP155" i="75"/>
  <c r="AP156" i="75"/>
  <c r="AP157" i="75"/>
  <c r="AP158" i="75"/>
  <c r="AP159" i="75"/>
  <c r="AP160" i="75"/>
  <c r="AP161" i="75"/>
  <c r="AP162" i="75"/>
  <c r="AP163" i="75"/>
  <c r="AP164" i="75"/>
  <c r="AP165" i="75"/>
  <c r="AP166" i="75"/>
  <c r="AP167" i="75"/>
  <c r="AP168" i="75"/>
  <c r="AP169" i="75"/>
  <c r="AP170" i="75"/>
  <c r="AP171" i="75"/>
  <c r="AP172" i="75"/>
  <c r="AP173" i="75"/>
  <c r="AP174" i="75"/>
  <c r="AP175" i="75"/>
  <c r="AP176" i="75"/>
  <c r="AP177" i="75"/>
  <c r="AP178" i="75"/>
  <c r="AP179" i="75"/>
  <c r="AP180" i="75"/>
  <c r="AP181" i="75"/>
  <c r="AP182" i="75"/>
  <c r="AP183" i="75"/>
  <c r="AP184" i="75"/>
  <c r="AP185" i="75"/>
  <c r="AP186" i="75"/>
  <c r="AP187" i="75"/>
  <c r="AP188" i="75"/>
  <c r="AP189" i="75"/>
  <c r="AP190" i="75"/>
  <c r="AP191" i="75"/>
  <c r="AP192" i="75"/>
  <c r="AP193" i="75"/>
  <c r="AP3" i="75"/>
  <c r="AY11" i="75" l="1"/>
  <c r="AY18" i="75"/>
  <c r="AY27" i="75"/>
  <c r="AY34" i="75"/>
  <c r="AY35" i="75"/>
  <c r="AY43" i="75"/>
  <c r="AY50" i="75"/>
  <c r="AY51" i="75"/>
  <c r="AY58" i="75"/>
  <c r="AY59" i="75"/>
  <c r="AY66" i="75"/>
  <c r="AY67" i="75"/>
  <c r="AY74" i="75"/>
  <c r="AY75" i="75"/>
  <c r="AY83" i="75"/>
  <c r="AY90" i="75"/>
  <c r="AY91" i="75"/>
  <c r="AY98" i="75"/>
  <c r="AY99" i="75"/>
  <c r="AY106" i="75"/>
  <c r="AY107" i="75"/>
  <c r="AY114" i="75"/>
  <c r="AY115" i="75"/>
  <c r="AY122" i="75"/>
  <c r="AY123" i="75"/>
  <c r="AY130" i="75"/>
  <c r="AY131" i="75"/>
  <c r="AY138" i="75"/>
  <c r="AY139" i="75"/>
  <c r="AY146" i="75"/>
  <c r="AY147" i="75"/>
  <c r="AY154" i="75"/>
  <c r="AY155" i="75"/>
  <c r="AY162" i="75"/>
  <c r="AY163" i="75"/>
  <c r="AY170" i="75"/>
  <c r="AY171" i="75"/>
  <c r="AY178" i="75"/>
  <c r="AY179" i="75"/>
  <c r="AY186" i="75"/>
  <c r="AY187" i="75"/>
  <c r="AY3" i="75"/>
  <c r="AY19" i="75"/>
  <c r="DV193" i="75"/>
  <c r="DV192" i="75"/>
  <c r="DQ192" i="75"/>
  <c r="DS192" i="75" s="1"/>
  <c r="DQ191" i="75"/>
  <c r="DV189" i="75"/>
  <c r="DV185" i="75"/>
  <c r="DW185" i="75" s="1"/>
  <c r="DV184" i="75"/>
  <c r="DQ184" i="75"/>
  <c r="DQ183" i="75"/>
  <c r="DV181" i="75"/>
  <c r="DV177" i="75"/>
  <c r="DV176" i="75"/>
  <c r="DQ176" i="75"/>
  <c r="DS176" i="75" s="1"/>
  <c r="DD176" i="75"/>
  <c r="DV174" i="75"/>
  <c r="DV169" i="75"/>
  <c r="DQ169" i="75"/>
  <c r="DS169" i="75" s="1"/>
  <c r="DV168" i="75"/>
  <c r="DQ168" i="75"/>
  <c r="DQ167" i="75"/>
  <c r="DV166" i="75"/>
  <c r="DM166" i="75"/>
  <c r="DD165" i="75"/>
  <c r="DQ163" i="75"/>
  <c r="DV161" i="75"/>
  <c r="DV160" i="75"/>
  <c r="DW160" i="75" s="1"/>
  <c r="DQ160" i="75"/>
  <c r="DI158" i="75"/>
  <c r="DV153" i="75"/>
  <c r="DW153" i="75" s="1"/>
  <c r="DV152" i="75"/>
  <c r="DQ152" i="75"/>
  <c r="DD152" i="75"/>
  <c r="DQ151" i="75"/>
  <c r="DS151" i="75" s="1"/>
  <c r="DQ149" i="75"/>
  <c r="DS149" i="75" s="1"/>
  <c r="DV146" i="75"/>
  <c r="DV145" i="75"/>
  <c r="DV144" i="75"/>
  <c r="DW144" i="75" s="1"/>
  <c r="DQ144" i="75"/>
  <c r="DQ143" i="75"/>
  <c r="DM142" i="75"/>
  <c r="DV139" i="75"/>
  <c r="DV137" i="75"/>
  <c r="DW137" i="75" s="1"/>
  <c r="DV136" i="75"/>
  <c r="DQ136" i="75"/>
  <c r="DD136" i="75"/>
  <c r="DQ135" i="75"/>
  <c r="DI134" i="75"/>
  <c r="DV133" i="75"/>
  <c r="DV129" i="75"/>
  <c r="DW129" i="75" s="1"/>
  <c r="DQ128" i="75"/>
  <c r="DQ127" i="75"/>
  <c r="DV125" i="75"/>
  <c r="DV121" i="75"/>
  <c r="DV120" i="75"/>
  <c r="DQ120" i="75"/>
  <c r="DQ119" i="75"/>
  <c r="DV117" i="75"/>
  <c r="DI117" i="75"/>
  <c r="DD115" i="75"/>
  <c r="DQ114" i="75"/>
  <c r="DS114" i="75" s="1"/>
  <c r="DV113" i="75"/>
  <c r="DV112" i="75"/>
  <c r="DQ112" i="75"/>
  <c r="DV111" i="75"/>
  <c r="DQ111" i="75"/>
  <c r="DI110" i="75"/>
  <c r="DQ107" i="75"/>
  <c r="DD107" i="75"/>
  <c r="DV105" i="75"/>
  <c r="DV104" i="75"/>
  <c r="DQ104" i="75"/>
  <c r="DD104" i="75"/>
  <c r="DQ101" i="75"/>
  <c r="DD99" i="75"/>
  <c r="DV97" i="75"/>
  <c r="DV96" i="75"/>
  <c r="DQ96" i="75"/>
  <c r="DQ95" i="75"/>
  <c r="DQ94" i="75"/>
  <c r="DS94" i="75" s="1"/>
  <c r="DI93" i="75"/>
  <c r="DD91" i="75"/>
  <c r="DV89" i="75"/>
  <c r="DV88" i="75"/>
  <c r="DQ88" i="75"/>
  <c r="DS88" i="75" s="1"/>
  <c r="DV85" i="75"/>
  <c r="DV81" i="75"/>
  <c r="DV80" i="75"/>
  <c r="DQ80" i="75"/>
  <c r="DS80" i="75" s="1"/>
  <c r="DD80" i="75"/>
  <c r="DQ79" i="75"/>
  <c r="DV78" i="75"/>
  <c r="DD75" i="75"/>
  <c r="DQ74" i="75"/>
  <c r="DV73" i="75"/>
  <c r="DW73" i="75" s="1"/>
  <c r="DQ72" i="75"/>
  <c r="DD72" i="75"/>
  <c r="DQ71" i="75"/>
  <c r="DD69" i="75"/>
  <c r="DQ68" i="75"/>
  <c r="DD67" i="75"/>
  <c r="DV66" i="75"/>
  <c r="DW66" i="75" s="1"/>
  <c r="DV65" i="75"/>
  <c r="DQ64" i="75"/>
  <c r="DQ61" i="75"/>
  <c r="DS61" i="75" s="1"/>
  <c r="DM61" i="75"/>
  <c r="DD61" i="75"/>
  <c r="DV60" i="75"/>
  <c r="DV57" i="75"/>
  <c r="DQ56" i="75"/>
  <c r="DQ55" i="75"/>
  <c r="DI53" i="75"/>
  <c r="DV49" i="75"/>
  <c r="DV48" i="75"/>
  <c r="DQ48" i="75"/>
  <c r="DS48" i="75" s="1"/>
  <c r="DD48" i="75"/>
  <c r="DM46" i="75"/>
  <c r="DQ42" i="75"/>
  <c r="DS42" i="75" s="1"/>
  <c r="DV41" i="75"/>
  <c r="DW41" i="75" s="1"/>
  <c r="DQ40" i="75"/>
  <c r="DQ39" i="75"/>
  <c r="DD35" i="75"/>
  <c r="DV33" i="75"/>
  <c r="DV32" i="75"/>
  <c r="DW32" i="75" s="1"/>
  <c r="DQ32" i="75"/>
  <c r="DQ27" i="75"/>
  <c r="DD27" i="75"/>
  <c r="DV25" i="75"/>
  <c r="DV24" i="75"/>
  <c r="DQ24" i="75"/>
  <c r="DM21" i="75"/>
  <c r="DD21" i="75"/>
  <c r="DV19" i="75"/>
  <c r="DD19" i="75"/>
  <c r="DV17" i="75"/>
  <c r="DQ16" i="75"/>
  <c r="DQ15" i="75"/>
  <c r="DI14" i="75"/>
  <c r="DD13" i="75"/>
  <c r="DV9" i="75"/>
  <c r="DQ8" i="75"/>
  <c r="DQ7" i="75"/>
  <c r="DV6" i="75"/>
  <c r="DM6" i="75"/>
  <c r="DD5" i="75"/>
  <c r="DQ3" i="75"/>
  <c r="CP193" i="75"/>
  <c r="CX192" i="75"/>
  <c r="CH192" i="75"/>
  <c r="CL191" i="75"/>
  <c r="CP190" i="75"/>
  <c r="CL190" i="75"/>
  <c r="CT189" i="75"/>
  <c r="CP189" i="75"/>
  <c r="CX188" i="75"/>
  <c r="CT188" i="75"/>
  <c r="CH188" i="75"/>
  <c r="CL187" i="75"/>
  <c r="CP186" i="75"/>
  <c r="CT185" i="75"/>
  <c r="CX184" i="75"/>
  <c r="CH184" i="75"/>
  <c r="CL183" i="75"/>
  <c r="CP182" i="75"/>
  <c r="CT181" i="75"/>
  <c r="CX180" i="75"/>
  <c r="CT180" i="75"/>
  <c r="CU180" i="75" s="1"/>
  <c r="CH180" i="75"/>
  <c r="CL179" i="75"/>
  <c r="CH179" i="75"/>
  <c r="CP178" i="75"/>
  <c r="CT177" i="75"/>
  <c r="CP177" i="75"/>
  <c r="CX176" i="75"/>
  <c r="CH176" i="75"/>
  <c r="CL175" i="75"/>
  <c r="CP174" i="75"/>
  <c r="CX172" i="75"/>
  <c r="CH172" i="75"/>
  <c r="CL171" i="75"/>
  <c r="CP170" i="75"/>
  <c r="CT169" i="75"/>
  <c r="CH168" i="75"/>
  <c r="CL167" i="75"/>
  <c r="CP166" i="75"/>
  <c r="CT165" i="75"/>
  <c r="CX164" i="75"/>
  <c r="CH164" i="75"/>
  <c r="CL163" i="75"/>
  <c r="CP162" i="75"/>
  <c r="CL162" i="75"/>
  <c r="CT161" i="75"/>
  <c r="CX160" i="75"/>
  <c r="CH160" i="75"/>
  <c r="CL159" i="75"/>
  <c r="CP158" i="75"/>
  <c r="CT157" i="75"/>
  <c r="CX156" i="75"/>
  <c r="CT156" i="75"/>
  <c r="CH156" i="75"/>
  <c r="CL155" i="75"/>
  <c r="CP154" i="75"/>
  <c r="CT153" i="75"/>
  <c r="CX152" i="75"/>
  <c r="CH152" i="75"/>
  <c r="CX151" i="75"/>
  <c r="CL151" i="75"/>
  <c r="CP150" i="75"/>
  <c r="CL150" i="75"/>
  <c r="CT149" i="75"/>
  <c r="CX148" i="75"/>
  <c r="CT148" i="75"/>
  <c r="CH148" i="75"/>
  <c r="CL147" i="75"/>
  <c r="CH147" i="75"/>
  <c r="CP146" i="75"/>
  <c r="CT145" i="75"/>
  <c r="CX144" i="75"/>
  <c r="CH144" i="75"/>
  <c r="CX143" i="75"/>
  <c r="CL143" i="75"/>
  <c r="CP142" i="75"/>
  <c r="CL142" i="75"/>
  <c r="CT141" i="75"/>
  <c r="CX140" i="75"/>
  <c r="CH140" i="75"/>
  <c r="CL139" i="75"/>
  <c r="CP138" i="75"/>
  <c r="CT137" i="75"/>
  <c r="CX136" i="75"/>
  <c r="CT136" i="75"/>
  <c r="CH136" i="75"/>
  <c r="CX135" i="75"/>
  <c r="CL135" i="75"/>
  <c r="CP134" i="75"/>
  <c r="CT133" i="75"/>
  <c r="CP133" i="75"/>
  <c r="CX132" i="75"/>
  <c r="CH132" i="75"/>
  <c r="CL131" i="75"/>
  <c r="CP130" i="75"/>
  <c r="CL130" i="75"/>
  <c r="CT129" i="75"/>
  <c r="CX128" i="75"/>
  <c r="CT128" i="75"/>
  <c r="CH128" i="75"/>
  <c r="CL127" i="75"/>
  <c r="CP126" i="75"/>
  <c r="CT125" i="75"/>
  <c r="CH124" i="75"/>
  <c r="CL123" i="75"/>
  <c r="CP122" i="75"/>
  <c r="CT121" i="75"/>
  <c r="CX120" i="75"/>
  <c r="CH120" i="75"/>
  <c r="CL119" i="75"/>
  <c r="CP118" i="75"/>
  <c r="CL118" i="75"/>
  <c r="CT117" i="75"/>
  <c r="CP117" i="75"/>
  <c r="CX116" i="75"/>
  <c r="CH116" i="75"/>
  <c r="CL115" i="75"/>
  <c r="CP114" i="75"/>
  <c r="CT113" i="75"/>
  <c r="CX112" i="75"/>
  <c r="CH112" i="75"/>
  <c r="CL111" i="75"/>
  <c r="CP110" i="75"/>
  <c r="CT109" i="75"/>
  <c r="CX108" i="75"/>
  <c r="CH108" i="75"/>
  <c r="CL107" i="75"/>
  <c r="CP106" i="75"/>
  <c r="CT105" i="75"/>
  <c r="CX104" i="75"/>
  <c r="CH104" i="75"/>
  <c r="CL103" i="75"/>
  <c r="CP102" i="75"/>
  <c r="CH102" i="75"/>
  <c r="CT101" i="75"/>
  <c r="CX100" i="75"/>
  <c r="CH100" i="75"/>
  <c r="CP98" i="75"/>
  <c r="CH98" i="75"/>
  <c r="CH96" i="75"/>
  <c r="CL95" i="75"/>
  <c r="CP94" i="75"/>
  <c r="CH94" i="75"/>
  <c r="CT93" i="75"/>
  <c r="CX92" i="75"/>
  <c r="CH92" i="75"/>
  <c r="CL91" i="75"/>
  <c r="CP90" i="75"/>
  <c r="CH90" i="75"/>
  <c r="CT89" i="75"/>
  <c r="CX88" i="75"/>
  <c r="CH88" i="75"/>
  <c r="CL87" i="75"/>
  <c r="CP86" i="75"/>
  <c r="CH86" i="75"/>
  <c r="CT85" i="75"/>
  <c r="CX84" i="75"/>
  <c r="CH84" i="75"/>
  <c r="CL83" i="75"/>
  <c r="CP82" i="75"/>
  <c r="CH82" i="75"/>
  <c r="CT81" i="75"/>
  <c r="CX80" i="75"/>
  <c r="CH80" i="75"/>
  <c r="CL79" i="75"/>
  <c r="CP78" i="75"/>
  <c r="CH78" i="75"/>
  <c r="CT77" i="75"/>
  <c r="CX76" i="75"/>
  <c r="CH76" i="75"/>
  <c r="CP74" i="75"/>
  <c r="CH74" i="75"/>
  <c r="CT73" i="75"/>
  <c r="CX72" i="75"/>
  <c r="CH72" i="75"/>
  <c r="CL71" i="75"/>
  <c r="CP70" i="75"/>
  <c r="CX68" i="75"/>
  <c r="CH68" i="75"/>
  <c r="CL67" i="75"/>
  <c r="CP66" i="75"/>
  <c r="CH66" i="75"/>
  <c r="CT65" i="75"/>
  <c r="CX64" i="75"/>
  <c r="CL63" i="75"/>
  <c r="CP62" i="75"/>
  <c r="CT61" i="75"/>
  <c r="CX60" i="75"/>
  <c r="CH60" i="75"/>
  <c r="CL59" i="75"/>
  <c r="CP58" i="75"/>
  <c r="CH58" i="75"/>
  <c r="CX56" i="75"/>
  <c r="CH56" i="75"/>
  <c r="CL55" i="75"/>
  <c r="CP54" i="75"/>
  <c r="CH54" i="75"/>
  <c r="CH52" i="75"/>
  <c r="CL51" i="75"/>
  <c r="CP50" i="75"/>
  <c r="CH48" i="75"/>
  <c r="CL47" i="75"/>
  <c r="CH46" i="75"/>
  <c r="CT45" i="75"/>
  <c r="CX44" i="75"/>
  <c r="CH44" i="75"/>
  <c r="CL43" i="75"/>
  <c r="CP42" i="75"/>
  <c r="CH42" i="75"/>
  <c r="CT41" i="75"/>
  <c r="CX40" i="75"/>
  <c r="CP38" i="75"/>
  <c r="CH38" i="75"/>
  <c r="CX36" i="75"/>
  <c r="CL35" i="75"/>
  <c r="CH32" i="75"/>
  <c r="CL31" i="75"/>
  <c r="CP30" i="75"/>
  <c r="CH30" i="75"/>
  <c r="CT29" i="75"/>
  <c r="CH28" i="75"/>
  <c r="CL27" i="75"/>
  <c r="CP26" i="75"/>
  <c r="CX24" i="75"/>
  <c r="CH24" i="75"/>
  <c r="CH22" i="75"/>
  <c r="CX20" i="75"/>
  <c r="CH20" i="75"/>
  <c r="CL19" i="75"/>
  <c r="CH18" i="75"/>
  <c r="CT17" i="75"/>
  <c r="CX16" i="75"/>
  <c r="CL15" i="75"/>
  <c r="CP14" i="75"/>
  <c r="CH14" i="75"/>
  <c r="CT13" i="75"/>
  <c r="CX12" i="75"/>
  <c r="CH12" i="75"/>
  <c r="CL11" i="75"/>
  <c r="CH10" i="75"/>
  <c r="CT9" i="75"/>
  <c r="CX8" i="75"/>
  <c r="CL7" i="75"/>
  <c r="CH6" i="75"/>
  <c r="CT5" i="75"/>
  <c r="CX4" i="75"/>
  <c r="CH4" i="75"/>
  <c r="CL3" i="75"/>
  <c r="CB192" i="75"/>
  <c r="CA192" i="75"/>
  <c r="BX192" i="75"/>
  <c r="CB190" i="75"/>
  <c r="CA190" i="75"/>
  <c r="CB188" i="75"/>
  <c r="BX188" i="75"/>
  <c r="CB186" i="75"/>
  <c r="CA186" i="75"/>
  <c r="CB184" i="75"/>
  <c r="CA184" i="75"/>
  <c r="CB182" i="75"/>
  <c r="CB180" i="75"/>
  <c r="CA180" i="75"/>
  <c r="CB178" i="75"/>
  <c r="BX178" i="75"/>
  <c r="CA176" i="75"/>
  <c r="BX176" i="75"/>
  <c r="CB174" i="75"/>
  <c r="BX174" i="75"/>
  <c r="CB172" i="75"/>
  <c r="CA172" i="75"/>
  <c r="CB170" i="75"/>
  <c r="CA170" i="75"/>
  <c r="CB168" i="75"/>
  <c r="CA168" i="75"/>
  <c r="BX168" i="75"/>
  <c r="CB166" i="75"/>
  <c r="BX166" i="75"/>
  <c r="CB164" i="75"/>
  <c r="CB162" i="75"/>
  <c r="CB160" i="75"/>
  <c r="CA160" i="75"/>
  <c r="BX160" i="75"/>
  <c r="CB158" i="75"/>
  <c r="CB156" i="75"/>
  <c r="BX156" i="75"/>
  <c r="CB154" i="75"/>
  <c r="CA154" i="75"/>
  <c r="CB152" i="75"/>
  <c r="CA152" i="75"/>
  <c r="BX152" i="75"/>
  <c r="CB150" i="75"/>
  <c r="CA150" i="75"/>
  <c r="CB148" i="75"/>
  <c r="CB146" i="75"/>
  <c r="CA146" i="75"/>
  <c r="CB144" i="75"/>
  <c r="BX144" i="75"/>
  <c r="CB142" i="75"/>
  <c r="CA142" i="75"/>
  <c r="BX142" i="75"/>
  <c r="CB140" i="75"/>
  <c r="CA140" i="75"/>
  <c r="CB138" i="75"/>
  <c r="CA138" i="75"/>
  <c r="CB136" i="75"/>
  <c r="BX136" i="75"/>
  <c r="CB134" i="75"/>
  <c r="BX134" i="75"/>
  <c r="CB132" i="75"/>
  <c r="CA132" i="75"/>
  <c r="CB130" i="75"/>
  <c r="CA130" i="75"/>
  <c r="BX130" i="75"/>
  <c r="CB128" i="75"/>
  <c r="CB126" i="75"/>
  <c r="CA126" i="75"/>
  <c r="BX126" i="75"/>
  <c r="CB124" i="75"/>
  <c r="CA124" i="75"/>
  <c r="BX124" i="75"/>
  <c r="CB122" i="75"/>
  <c r="CA122" i="75"/>
  <c r="CB120" i="75"/>
  <c r="BX120" i="75"/>
  <c r="CB118" i="75"/>
  <c r="CB116" i="75"/>
  <c r="CA116" i="75"/>
  <c r="CB114" i="75"/>
  <c r="BX114" i="75"/>
  <c r="CB112" i="75"/>
  <c r="BX112" i="75"/>
  <c r="CB110" i="75"/>
  <c r="BX110" i="75"/>
  <c r="CB108" i="75"/>
  <c r="BX108" i="75"/>
  <c r="CB106" i="75"/>
  <c r="CB104" i="75"/>
  <c r="BX104" i="75"/>
  <c r="CB102" i="75"/>
  <c r="BX102" i="75"/>
  <c r="CB100" i="75"/>
  <c r="BX100" i="75"/>
  <c r="CB98" i="75"/>
  <c r="BX98" i="75"/>
  <c r="CB96" i="75"/>
  <c r="CB94" i="75"/>
  <c r="BX94" i="75"/>
  <c r="CB92" i="75"/>
  <c r="BX92" i="75"/>
  <c r="CB90" i="75"/>
  <c r="CB88" i="75"/>
  <c r="CB86" i="75"/>
  <c r="BX86" i="75"/>
  <c r="CB84" i="75"/>
  <c r="BX84" i="75"/>
  <c r="CB82" i="75"/>
  <c r="CB80" i="75"/>
  <c r="BX80" i="75"/>
  <c r="CB78" i="75"/>
  <c r="BX78" i="75"/>
  <c r="CB76" i="75"/>
  <c r="BX76" i="75"/>
  <c r="CB74" i="75"/>
  <c r="CA74" i="75"/>
  <c r="BX74" i="75"/>
  <c r="CB72" i="75"/>
  <c r="BX72" i="75"/>
  <c r="BX70" i="75"/>
  <c r="CB68" i="75"/>
  <c r="BX68" i="75"/>
  <c r="CB66" i="75"/>
  <c r="CB62" i="75"/>
  <c r="BX62" i="75"/>
  <c r="BX54" i="75"/>
  <c r="CB52" i="75"/>
  <c r="CB50" i="75"/>
  <c r="BX50" i="75"/>
  <c r="CB48" i="75"/>
  <c r="BX48" i="75"/>
  <c r="CB46" i="75"/>
  <c r="BX46" i="75"/>
  <c r="CB44" i="75"/>
  <c r="CB42" i="75"/>
  <c r="CB40" i="75"/>
  <c r="CB38" i="75"/>
  <c r="CB36" i="75"/>
  <c r="CB34" i="75"/>
  <c r="CB30" i="75"/>
  <c r="CB28" i="75"/>
  <c r="BX28" i="75"/>
  <c r="CB26" i="75"/>
  <c r="BX26" i="75"/>
  <c r="CB24" i="75"/>
  <c r="BX24" i="75"/>
  <c r="CB22" i="75"/>
  <c r="CB20" i="75"/>
  <c r="CB18" i="75"/>
  <c r="CB16" i="75"/>
  <c r="BX16" i="75"/>
  <c r="CB14" i="75"/>
  <c r="CB12" i="75"/>
  <c r="CB10" i="75"/>
  <c r="BX10" i="75"/>
  <c r="CB8" i="75"/>
  <c r="CB6" i="75"/>
  <c r="BX6" i="75"/>
  <c r="BX4" i="75"/>
  <c r="BS193" i="75"/>
  <c r="BR193" i="75"/>
  <c r="BS191" i="75"/>
  <c r="BS189" i="75"/>
  <c r="BS187" i="75"/>
  <c r="BR187" i="75"/>
  <c r="BS185" i="75"/>
  <c r="BR185" i="75"/>
  <c r="BO185" i="75"/>
  <c r="BS183" i="75"/>
  <c r="BO183" i="75"/>
  <c r="BS181" i="75"/>
  <c r="BS179" i="75"/>
  <c r="BR179" i="75"/>
  <c r="BS177" i="75"/>
  <c r="BR177" i="75"/>
  <c r="BO177" i="75"/>
  <c r="BS175" i="75"/>
  <c r="BR175" i="75"/>
  <c r="BO175" i="75"/>
  <c r="BS173" i="75"/>
  <c r="BS171" i="75"/>
  <c r="BR171" i="75"/>
  <c r="BS169" i="75"/>
  <c r="BS167" i="75"/>
  <c r="BR167" i="75"/>
  <c r="BO167" i="75"/>
  <c r="BS165" i="75"/>
  <c r="BS163" i="75"/>
  <c r="BR163" i="75"/>
  <c r="BS161" i="75"/>
  <c r="BR161" i="75"/>
  <c r="BS159" i="75"/>
  <c r="BR159" i="75"/>
  <c r="BS157" i="75"/>
  <c r="BO157" i="75"/>
  <c r="BS155" i="75"/>
  <c r="BS153" i="75"/>
  <c r="BR153" i="75"/>
  <c r="BO153" i="75"/>
  <c r="BS151" i="75"/>
  <c r="BO151" i="75"/>
  <c r="BS149" i="75"/>
  <c r="BO149" i="75"/>
  <c r="BS147" i="75"/>
  <c r="BS145" i="75"/>
  <c r="BR145" i="75"/>
  <c r="BS143" i="75"/>
  <c r="BR143" i="75"/>
  <c r="BS141" i="75"/>
  <c r="BS139" i="75"/>
  <c r="BS137" i="75"/>
  <c r="BS135" i="75"/>
  <c r="BR135" i="75"/>
  <c r="BS133" i="75"/>
  <c r="BS131" i="75"/>
  <c r="BO131" i="75"/>
  <c r="BS129" i="75"/>
  <c r="BR129" i="75"/>
  <c r="BO129" i="75"/>
  <c r="BS127" i="75"/>
  <c r="BR127" i="75"/>
  <c r="BS125" i="75"/>
  <c r="BO125" i="75"/>
  <c r="BS123" i="75"/>
  <c r="BR123" i="75"/>
  <c r="BO123" i="75"/>
  <c r="BS121" i="75"/>
  <c r="BR121" i="75"/>
  <c r="BO121" i="75"/>
  <c r="BS119" i="75"/>
  <c r="BS117" i="75"/>
  <c r="BR117" i="75"/>
  <c r="BS115" i="75"/>
  <c r="BO114" i="75"/>
  <c r="BS113" i="75"/>
  <c r="BO113" i="75"/>
  <c r="BS111" i="75"/>
  <c r="BR111" i="75"/>
  <c r="BO111" i="75"/>
  <c r="BS109" i="75"/>
  <c r="BO108" i="75"/>
  <c r="BO106" i="75"/>
  <c r="BS105" i="75"/>
  <c r="BS103" i="75"/>
  <c r="BR103" i="75"/>
  <c r="BS101" i="75"/>
  <c r="BR101" i="75"/>
  <c r="BO101" i="75"/>
  <c r="BS99" i="75"/>
  <c r="BO99" i="75"/>
  <c r="BO98" i="75"/>
  <c r="BS97" i="75"/>
  <c r="BS95" i="75"/>
  <c r="BS93" i="75"/>
  <c r="BO93" i="75"/>
  <c r="BS91" i="75"/>
  <c r="BS89" i="75"/>
  <c r="BS87" i="75"/>
  <c r="BS85" i="75"/>
  <c r="BO85" i="75"/>
  <c r="BS83" i="75"/>
  <c r="BS81" i="75"/>
  <c r="BO81" i="75"/>
  <c r="BS79" i="75"/>
  <c r="BO79" i="75"/>
  <c r="BS77" i="75"/>
  <c r="BS75" i="75"/>
  <c r="BO75" i="75"/>
  <c r="BS73" i="75"/>
  <c r="BO73" i="75"/>
  <c r="BO72" i="75"/>
  <c r="BS71" i="75"/>
  <c r="BO71" i="75"/>
  <c r="BS69" i="75"/>
  <c r="BS67" i="75"/>
  <c r="BO67" i="75"/>
  <c r="BS65" i="75"/>
  <c r="BO65" i="75"/>
  <c r="BS63" i="75"/>
  <c r="BO63" i="75"/>
  <c r="BO62" i="75"/>
  <c r="BS61" i="75"/>
  <c r="BO61" i="75"/>
  <c r="BS59" i="75"/>
  <c r="BS57" i="75"/>
  <c r="BS55" i="75"/>
  <c r="BO55" i="75"/>
  <c r="BS53" i="75"/>
  <c r="BO53" i="75"/>
  <c r="BS51" i="75"/>
  <c r="BO50" i="75"/>
  <c r="BS49" i="75"/>
  <c r="BO49" i="75"/>
  <c r="BS47" i="75"/>
  <c r="BO47" i="75"/>
  <c r="BO45" i="75"/>
  <c r="BS43" i="75"/>
  <c r="BS41" i="75"/>
  <c r="BO41" i="75"/>
  <c r="BS39" i="75"/>
  <c r="BO39" i="75"/>
  <c r="BO36" i="75"/>
  <c r="BS35" i="75"/>
  <c r="BO35" i="75"/>
  <c r="BS33" i="75"/>
  <c r="BO33" i="75"/>
  <c r="BS31" i="75"/>
  <c r="BO31" i="75"/>
  <c r="BS29" i="75"/>
  <c r="BO29" i="75"/>
  <c r="BS27" i="75"/>
  <c r="BO27" i="75"/>
  <c r="BO26" i="75"/>
  <c r="BS25" i="75"/>
  <c r="BO25" i="75"/>
  <c r="BS23" i="75"/>
  <c r="BS21" i="75"/>
  <c r="BO21" i="75"/>
  <c r="BS19" i="75"/>
  <c r="BO19" i="75"/>
  <c r="BS17" i="75"/>
  <c r="BO17" i="75"/>
  <c r="BS15" i="75"/>
  <c r="BO15" i="75"/>
  <c r="BS13" i="75"/>
  <c r="BO13" i="75"/>
  <c r="BO11" i="75"/>
  <c r="BS9" i="75"/>
  <c r="BS7" i="75"/>
  <c r="BS5" i="75"/>
  <c r="BO5" i="75"/>
  <c r="BS3" i="75"/>
  <c r="BO3" i="75"/>
  <c r="BC193" i="75"/>
  <c r="AY193" i="75"/>
  <c r="BK192" i="75"/>
  <c r="BG192" i="75"/>
  <c r="BC192" i="75"/>
  <c r="AY192" i="75"/>
  <c r="BK191" i="75"/>
  <c r="BC191" i="75"/>
  <c r="BK190" i="75"/>
  <c r="BG190" i="75"/>
  <c r="AY190" i="75"/>
  <c r="BK189" i="75"/>
  <c r="BG189" i="75"/>
  <c r="BC189" i="75"/>
  <c r="AY189" i="75"/>
  <c r="BG188" i="75"/>
  <c r="BC188" i="75"/>
  <c r="AY188" i="75"/>
  <c r="BG187" i="75"/>
  <c r="BK186" i="75"/>
  <c r="BG186" i="75"/>
  <c r="BG185" i="75"/>
  <c r="AY185" i="75"/>
  <c r="BK184" i="75"/>
  <c r="BG184" i="75"/>
  <c r="AY184" i="75"/>
  <c r="BK183" i="75"/>
  <c r="BC183" i="75"/>
  <c r="AY183" i="75"/>
  <c r="BK182" i="75"/>
  <c r="BG182" i="75"/>
  <c r="BC182" i="75"/>
  <c r="AY182" i="75"/>
  <c r="BK181" i="75"/>
  <c r="BG181" i="75"/>
  <c r="AY181" i="75"/>
  <c r="BG180" i="75"/>
  <c r="BC180" i="75"/>
  <c r="BK179" i="75"/>
  <c r="BG179" i="75"/>
  <c r="BC179" i="75"/>
  <c r="BK178" i="75"/>
  <c r="BG178" i="75"/>
  <c r="BK177" i="75"/>
  <c r="BG177" i="75"/>
  <c r="BC177" i="75"/>
  <c r="AY177" i="75"/>
  <c r="BG176" i="75"/>
  <c r="AY176" i="75"/>
  <c r="BG175" i="75"/>
  <c r="BC175" i="75"/>
  <c r="AY175" i="75"/>
  <c r="BK174" i="75"/>
  <c r="BG174" i="75"/>
  <c r="BC174" i="75"/>
  <c r="BG173" i="75"/>
  <c r="AY173" i="75"/>
  <c r="BK172" i="75"/>
  <c r="BG172" i="75"/>
  <c r="BK171" i="75"/>
  <c r="BG171" i="75"/>
  <c r="BC171" i="75"/>
  <c r="BG170" i="75"/>
  <c r="BC170" i="75"/>
  <c r="BG169" i="75"/>
  <c r="BC169" i="75"/>
  <c r="AY169" i="75"/>
  <c r="BG168" i="75"/>
  <c r="AY168" i="75"/>
  <c r="BG167" i="75"/>
  <c r="AY167" i="75"/>
  <c r="BK166" i="75"/>
  <c r="BC166" i="75"/>
  <c r="AY166" i="75"/>
  <c r="BK165" i="75"/>
  <c r="BG165" i="75"/>
  <c r="BC165" i="75"/>
  <c r="AY165" i="75"/>
  <c r="BG164" i="75"/>
  <c r="AY164" i="75"/>
  <c r="BG163" i="75"/>
  <c r="BC163" i="75"/>
  <c r="BK162" i="75"/>
  <c r="BC162" i="75"/>
  <c r="BK161" i="75"/>
  <c r="BG161" i="75"/>
  <c r="BK160" i="75"/>
  <c r="BG160" i="75"/>
  <c r="BC160" i="75"/>
  <c r="AY160" i="75"/>
  <c r="BG159" i="75"/>
  <c r="AY159" i="75"/>
  <c r="BG158" i="75"/>
  <c r="BK157" i="75"/>
  <c r="BC157" i="75"/>
  <c r="BK156" i="75"/>
  <c r="BG156" i="75"/>
  <c r="AY156" i="75"/>
  <c r="BK155" i="75"/>
  <c r="BC155" i="75"/>
  <c r="BK154" i="75"/>
  <c r="BG154" i="75"/>
  <c r="BK153" i="75"/>
  <c r="BG153" i="75"/>
  <c r="BC153" i="75"/>
  <c r="AY153" i="75"/>
  <c r="BK152" i="75"/>
  <c r="BG152" i="75"/>
  <c r="BC152" i="75"/>
  <c r="BK151" i="75"/>
  <c r="BG151" i="75"/>
  <c r="AY151" i="75"/>
  <c r="BK150" i="75"/>
  <c r="BC150" i="75"/>
  <c r="AY150" i="75"/>
  <c r="BK149" i="75"/>
  <c r="BG149" i="75"/>
  <c r="BC149" i="75"/>
  <c r="BG148" i="75"/>
  <c r="BC148" i="75"/>
  <c r="AY148" i="75"/>
  <c r="BK147" i="75"/>
  <c r="BC147" i="75"/>
  <c r="BG146" i="75"/>
  <c r="BK145" i="75"/>
  <c r="BC145" i="75"/>
  <c r="BK144" i="75"/>
  <c r="BG144" i="75"/>
  <c r="AY144" i="75"/>
  <c r="BG143" i="75"/>
  <c r="BC143" i="75"/>
  <c r="AY143" i="75"/>
  <c r="BK142" i="75"/>
  <c r="BG142" i="75"/>
  <c r="BC142" i="75"/>
  <c r="BG141" i="75"/>
  <c r="BC141" i="75"/>
  <c r="AY141" i="75"/>
  <c r="BK140" i="75"/>
  <c r="BG140" i="75"/>
  <c r="BK139" i="75"/>
  <c r="BG139" i="75"/>
  <c r="BC139" i="75"/>
  <c r="BG138" i="75"/>
  <c r="BC138" i="75"/>
  <c r="BG137" i="75"/>
  <c r="BC137" i="75"/>
  <c r="AY137" i="75"/>
  <c r="BG136" i="75"/>
  <c r="AY136" i="75"/>
  <c r="BK135" i="75"/>
  <c r="BG135" i="75"/>
  <c r="BC135" i="75"/>
  <c r="AY135" i="75"/>
  <c r="BK134" i="75"/>
  <c r="BC134" i="75"/>
  <c r="AY134" i="75"/>
  <c r="BK133" i="75"/>
  <c r="BG133" i="75"/>
  <c r="BC133" i="75"/>
  <c r="AY133" i="75"/>
  <c r="BK132" i="75"/>
  <c r="BG132" i="75"/>
  <c r="AY132" i="75"/>
  <c r="BG131" i="75"/>
  <c r="BC131" i="75"/>
  <c r="BK130" i="75"/>
  <c r="BG130" i="75"/>
  <c r="BC130" i="75"/>
  <c r="BK129" i="75"/>
  <c r="BG129" i="75"/>
  <c r="AY129" i="75"/>
  <c r="BK128" i="75"/>
  <c r="BG128" i="75"/>
  <c r="BC128" i="75"/>
  <c r="AY128" i="75"/>
  <c r="BK127" i="75"/>
  <c r="BG127" i="75"/>
  <c r="AY127" i="75"/>
  <c r="BK126" i="75"/>
  <c r="BG126" i="75"/>
  <c r="BK125" i="75"/>
  <c r="BG125" i="75"/>
  <c r="BC125" i="75"/>
  <c r="BG124" i="75"/>
  <c r="AY124" i="75"/>
  <c r="BK123" i="75"/>
  <c r="BG123" i="75"/>
  <c r="BK122" i="75"/>
  <c r="BG122" i="75"/>
  <c r="BG121" i="75"/>
  <c r="BC121" i="75"/>
  <c r="AY121" i="75"/>
  <c r="BK120" i="75"/>
  <c r="BG120" i="75"/>
  <c r="BC120" i="75"/>
  <c r="AY120" i="75"/>
  <c r="BK119" i="75"/>
  <c r="BC119" i="75"/>
  <c r="AY119" i="75"/>
  <c r="BG118" i="75"/>
  <c r="AY118" i="75"/>
  <c r="BK117" i="75"/>
  <c r="BG117" i="75"/>
  <c r="AY117" i="75"/>
  <c r="BK116" i="75"/>
  <c r="BC116" i="75"/>
  <c r="AY116" i="75"/>
  <c r="BK115" i="75"/>
  <c r="BG115" i="75"/>
  <c r="BC115" i="75"/>
  <c r="BG114" i="75"/>
  <c r="BC114" i="75"/>
  <c r="BK113" i="75"/>
  <c r="BC113" i="75"/>
  <c r="BK112" i="75"/>
  <c r="BG112" i="75"/>
  <c r="AY112" i="75"/>
  <c r="BK111" i="75"/>
  <c r="BC111" i="75"/>
  <c r="AY111" i="75"/>
  <c r="BK110" i="75"/>
  <c r="BC110" i="75"/>
  <c r="AY110" i="75"/>
  <c r="BG109" i="75"/>
  <c r="AY109" i="75"/>
  <c r="BG108" i="75"/>
  <c r="BC108" i="75"/>
  <c r="BC107" i="75"/>
  <c r="BK106" i="75"/>
  <c r="BG106" i="75"/>
  <c r="BK105" i="75"/>
  <c r="BC105" i="75"/>
  <c r="AY105" i="75"/>
  <c r="BG104" i="75"/>
  <c r="AY104" i="75"/>
  <c r="BG103" i="75"/>
  <c r="BC103" i="75"/>
  <c r="BK102" i="75"/>
  <c r="BC102" i="75"/>
  <c r="AY102" i="75"/>
  <c r="BG101" i="75"/>
  <c r="BC101" i="75"/>
  <c r="AY101" i="75"/>
  <c r="BK100" i="75"/>
  <c r="BG100" i="75"/>
  <c r="AY100" i="75"/>
  <c r="BK99" i="75"/>
  <c r="BC99" i="75"/>
  <c r="BG98" i="75"/>
  <c r="BK97" i="75"/>
  <c r="BC97" i="75"/>
  <c r="BG96" i="75"/>
  <c r="AY96" i="75"/>
  <c r="BG95" i="75"/>
  <c r="AY95" i="75"/>
  <c r="BK94" i="75"/>
  <c r="BC94" i="75"/>
  <c r="AY94" i="75"/>
  <c r="BK93" i="75"/>
  <c r="BC93" i="75"/>
  <c r="BG92" i="75"/>
  <c r="BK91" i="75"/>
  <c r="BC91" i="75"/>
  <c r="BK90" i="75"/>
  <c r="BG90" i="75"/>
  <c r="BK89" i="75"/>
  <c r="BC89" i="75"/>
  <c r="BG88" i="75"/>
  <c r="BC88" i="75"/>
  <c r="AY88" i="75"/>
  <c r="BK87" i="75"/>
  <c r="BC87" i="75"/>
  <c r="BG86" i="75"/>
  <c r="BK85" i="75"/>
  <c r="BC85" i="75"/>
  <c r="AY85" i="75"/>
  <c r="BK84" i="75"/>
  <c r="BG84" i="75"/>
  <c r="BC84" i="75"/>
  <c r="BG83" i="75"/>
  <c r="BC83" i="75"/>
  <c r="BK82" i="75"/>
  <c r="BC82" i="75"/>
  <c r="BK81" i="75"/>
  <c r="BG81" i="75"/>
  <c r="BK80" i="75"/>
  <c r="BG80" i="75"/>
  <c r="BC80" i="75"/>
  <c r="BG79" i="75"/>
  <c r="AY79" i="75"/>
  <c r="BK78" i="75"/>
  <c r="BC78" i="75"/>
  <c r="BG77" i="75"/>
  <c r="AY77" i="75"/>
  <c r="BG76" i="75"/>
  <c r="BK75" i="75"/>
  <c r="BG75" i="75"/>
  <c r="BC75" i="75"/>
  <c r="BG74" i="75"/>
  <c r="BC74" i="75"/>
  <c r="BK73" i="75"/>
  <c r="BC73" i="75"/>
  <c r="AY73" i="75"/>
  <c r="BG72" i="75"/>
  <c r="BK71" i="75"/>
  <c r="BC71" i="75"/>
  <c r="BG70" i="75"/>
  <c r="BK69" i="75"/>
  <c r="BC69" i="75"/>
  <c r="BG68" i="75"/>
  <c r="BK67" i="75"/>
  <c r="BC67" i="75"/>
  <c r="BK66" i="75"/>
  <c r="BG66" i="75"/>
  <c r="BK65" i="75"/>
  <c r="BC65" i="75"/>
  <c r="BG64" i="75"/>
  <c r="BK63" i="75"/>
  <c r="BC63" i="75"/>
  <c r="BK62" i="75"/>
  <c r="BG62" i="75"/>
  <c r="BK61" i="75"/>
  <c r="BC61" i="75"/>
  <c r="BG60" i="75"/>
  <c r="BC60" i="75"/>
  <c r="BK59" i="75"/>
  <c r="BC59" i="75"/>
  <c r="BG58" i="75"/>
  <c r="BK57" i="75"/>
  <c r="BC57" i="75"/>
  <c r="BG56" i="75"/>
  <c r="BC55" i="75"/>
  <c r="BG54" i="75"/>
  <c r="BK53" i="75"/>
  <c r="BC53" i="75"/>
  <c r="BG52" i="75"/>
  <c r="BK51" i="75"/>
  <c r="BC51" i="75"/>
  <c r="BG50" i="75"/>
  <c r="BK49" i="75"/>
  <c r="BC49" i="75"/>
  <c r="BG48" i="75"/>
  <c r="BK47" i="75"/>
  <c r="BC47" i="75"/>
  <c r="BG46" i="75"/>
  <c r="BK45" i="75"/>
  <c r="BC45" i="75"/>
  <c r="BG44" i="75"/>
  <c r="BK43" i="75"/>
  <c r="BC43" i="75"/>
  <c r="BG42" i="75"/>
  <c r="BK41" i="75"/>
  <c r="BC41" i="75"/>
  <c r="BG40" i="75"/>
  <c r="BK39" i="75"/>
  <c r="BC39" i="75"/>
  <c r="BG38" i="75"/>
  <c r="BK37" i="75"/>
  <c r="BC37" i="75"/>
  <c r="BG36" i="75"/>
  <c r="BK35" i="75"/>
  <c r="BC35" i="75"/>
  <c r="BG34" i="75"/>
  <c r="BK33" i="75"/>
  <c r="BC33" i="75"/>
  <c r="BG32" i="75"/>
  <c r="BK31" i="75"/>
  <c r="BC31" i="75"/>
  <c r="BG30" i="75"/>
  <c r="BK29" i="75"/>
  <c r="BC29" i="75"/>
  <c r="BG28" i="75"/>
  <c r="BK27" i="75"/>
  <c r="BC27" i="75"/>
  <c r="BG26" i="75"/>
  <c r="BK25" i="75"/>
  <c r="BC25" i="75"/>
  <c r="BG24" i="75"/>
  <c r="BC23" i="75"/>
  <c r="BG22" i="75"/>
  <c r="BK21" i="75"/>
  <c r="BC21" i="75"/>
  <c r="BG20" i="75"/>
  <c r="BK19" i="75"/>
  <c r="BC19" i="75"/>
  <c r="BG18" i="75"/>
  <c r="BK17" i="75"/>
  <c r="BC17" i="75"/>
  <c r="BG16" i="75"/>
  <c r="BK15" i="75"/>
  <c r="BC15" i="75"/>
  <c r="BG14" i="75"/>
  <c r="BK13" i="75"/>
  <c r="BC13" i="75"/>
  <c r="BG12" i="75"/>
  <c r="BK11" i="75"/>
  <c r="BC11" i="75"/>
  <c r="BG10" i="75"/>
  <c r="BK9" i="75"/>
  <c r="BC9" i="75"/>
  <c r="BG8" i="75"/>
  <c r="BK7" i="75"/>
  <c r="BC7" i="75"/>
  <c r="BK5" i="75"/>
  <c r="BC5" i="75"/>
  <c r="BG4" i="75"/>
  <c r="BK3" i="75"/>
  <c r="BC3" i="75"/>
  <c r="DQ193" i="75"/>
  <c r="CX193" i="75"/>
  <c r="CY193" i="75" s="1"/>
  <c r="CT193" i="75"/>
  <c r="CL193" i="75"/>
  <c r="CH193" i="75"/>
  <c r="CB193" i="75"/>
  <c r="CA193" i="75"/>
  <c r="BX193" i="75"/>
  <c r="BK193" i="75"/>
  <c r="BG193" i="75"/>
  <c r="CT192" i="75"/>
  <c r="CP192" i="75"/>
  <c r="CL192" i="75"/>
  <c r="BS192" i="75"/>
  <c r="BR192" i="75"/>
  <c r="DV191" i="75"/>
  <c r="CX191" i="75"/>
  <c r="CT191" i="75"/>
  <c r="CU191" i="75" s="1"/>
  <c r="CP191" i="75"/>
  <c r="CH191" i="75"/>
  <c r="CA191" i="75"/>
  <c r="CB191" i="75"/>
  <c r="BR191" i="75"/>
  <c r="BG191" i="75"/>
  <c r="AY191" i="75"/>
  <c r="DV190" i="75"/>
  <c r="DQ190" i="75"/>
  <c r="CX190" i="75"/>
  <c r="CY190" i="75" s="1"/>
  <c r="CT190" i="75"/>
  <c r="CH190" i="75"/>
  <c r="CI190" i="75" s="1"/>
  <c r="BS190" i="75"/>
  <c r="BR190" i="75"/>
  <c r="BC190" i="75"/>
  <c r="DQ189" i="75"/>
  <c r="CX189" i="75"/>
  <c r="CL189" i="75"/>
  <c r="CH189" i="75"/>
  <c r="CB189" i="75"/>
  <c r="CA189" i="75"/>
  <c r="BR189" i="75"/>
  <c r="DV188" i="75"/>
  <c r="DW188" i="75" s="1"/>
  <c r="DQ188" i="75"/>
  <c r="DS188" i="75" s="1"/>
  <c r="DI188" i="75"/>
  <c r="CP188" i="75"/>
  <c r="CL188" i="75"/>
  <c r="CA188" i="75"/>
  <c r="CC188" i="75" s="1"/>
  <c r="BS188" i="75"/>
  <c r="BR188" i="75"/>
  <c r="BK188" i="75"/>
  <c r="DV187" i="75"/>
  <c r="DQ187" i="75"/>
  <c r="CX187" i="75"/>
  <c r="CT187" i="75"/>
  <c r="CU187" i="75" s="1"/>
  <c r="CP187" i="75"/>
  <c r="CQ187" i="75" s="1"/>
  <c r="CH187" i="75"/>
  <c r="CA187" i="75"/>
  <c r="CB187" i="75"/>
  <c r="BK187" i="75"/>
  <c r="BC187" i="75"/>
  <c r="DV186" i="75"/>
  <c r="DW186" i="75" s="1"/>
  <c r="DQ186" i="75"/>
  <c r="DS186" i="75" s="1"/>
  <c r="DX186" i="75" s="1"/>
  <c r="DM186" i="75"/>
  <c r="CX186" i="75"/>
  <c r="CY186" i="75" s="1"/>
  <c r="CT186" i="75"/>
  <c r="CU186" i="75" s="1"/>
  <c r="CL186" i="75"/>
  <c r="CH186" i="75"/>
  <c r="CI186" i="75" s="1"/>
  <c r="BS186" i="75"/>
  <c r="BR186" i="75"/>
  <c r="BC186" i="75"/>
  <c r="DQ185" i="75"/>
  <c r="CX185" i="75"/>
  <c r="CY185" i="75" s="1"/>
  <c r="CP185" i="75"/>
  <c r="CL185" i="75"/>
  <c r="CH185" i="75"/>
  <c r="CI185" i="75" s="1"/>
  <c r="CB185" i="75"/>
  <c r="CA185" i="75"/>
  <c r="BK185" i="75"/>
  <c r="BC185" i="75"/>
  <c r="CT184" i="75"/>
  <c r="CP184" i="75"/>
  <c r="CQ184" i="75" s="1"/>
  <c r="CL184" i="75"/>
  <c r="BS184" i="75"/>
  <c r="BR184" i="75"/>
  <c r="BC184" i="75"/>
  <c r="BL184" i="75" s="1"/>
  <c r="DV183" i="75"/>
  <c r="DW183" i="75" s="1"/>
  <c r="DI183" i="75"/>
  <c r="CX183" i="75"/>
  <c r="CT183" i="75"/>
  <c r="CU183" i="75" s="1"/>
  <c r="CP183" i="75"/>
  <c r="CQ183" i="75" s="1"/>
  <c r="CH183" i="75"/>
  <c r="CA183" i="75"/>
  <c r="CB183" i="75"/>
  <c r="BR183" i="75"/>
  <c r="BG183" i="75"/>
  <c r="DV182" i="75"/>
  <c r="DQ182" i="75"/>
  <c r="DS182" i="75" s="1"/>
  <c r="DD182" i="75"/>
  <c r="CX182" i="75"/>
  <c r="CY182" i="75" s="1"/>
  <c r="CT182" i="75"/>
  <c r="CL182" i="75"/>
  <c r="CH182" i="75"/>
  <c r="CI182" i="75" s="1"/>
  <c r="CA182" i="75"/>
  <c r="CC182" i="75" s="1"/>
  <c r="BR182" i="75"/>
  <c r="BS182" i="75"/>
  <c r="DQ181" i="75"/>
  <c r="CX181" i="75"/>
  <c r="CP181" i="75"/>
  <c r="CL181" i="75"/>
  <c r="CH181" i="75"/>
  <c r="CB181" i="75"/>
  <c r="CA181" i="75"/>
  <c r="BX181" i="75"/>
  <c r="BR181" i="75"/>
  <c r="BC181" i="75"/>
  <c r="DV180" i="75"/>
  <c r="DQ180" i="75"/>
  <c r="DS180" i="75" s="1"/>
  <c r="CP180" i="75"/>
  <c r="CQ180" i="75" s="1"/>
  <c r="CL180" i="75"/>
  <c r="BS180" i="75"/>
  <c r="BR180" i="75"/>
  <c r="BK180" i="75"/>
  <c r="AY180" i="75"/>
  <c r="DV179" i="75"/>
  <c r="DW179" i="75" s="1"/>
  <c r="DQ179" i="75"/>
  <c r="CX179" i="75"/>
  <c r="CT179" i="75"/>
  <c r="CU179" i="75" s="1"/>
  <c r="CP179" i="75"/>
  <c r="CQ179" i="75" s="1"/>
  <c r="CB179" i="75"/>
  <c r="CA179" i="75"/>
  <c r="BX179" i="75"/>
  <c r="DV178" i="75"/>
  <c r="DQ178" i="75"/>
  <c r="DM178" i="75"/>
  <c r="CX178" i="75"/>
  <c r="CT178" i="75"/>
  <c r="CL178" i="75"/>
  <c r="CH178" i="75"/>
  <c r="CI178" i="75" s="1"/>
  <c r="CA178" i="75"/>
  <c r="BR178" i="75"/>
  <c r="BS178" i="75"/>
  <c r="BC178" i="75"/>
  <c r="DQ177" i="75"/>
  <c r="CX177" i="75"/>
  <c r="CL177" i="75"/>
  <c r="CM177" i="75" s="1"/>
  <c r="CH177" i="75"/>
  <c r="CB177" i="75"/>
  <c r="CA177" i="75"/>
  <c r="DI176" i="75"/>
  <c r="CT176" i="75"/>
  <c r="CP176" i="75"/>
  <c r="CL176" i="75"/>
  <c r="CB176" i="75"/>
  <c r="BS176" i="75"/>
  <c r="BR176" i="75"/>
  <c r="BK176" i="75"/>
  <c r="BC176" i="75"/>
  <c r="DV175" i="75"/>
  <c r="DQ175" i="75"/>
  <c r="CX175" i="75"/>
  <c r="CT175" i="75"/>
  <c r="CP175" i="75"/>
  <c r="CQ175" i="75" s="1"/>
  <c r="CH175" i="75"/>
  <c r="CA175" i="75"/>
  <c r="CB175" i="75"/>
  <c r="BK175" i="75"/>
  <c r="DQ174" i="75"/>
  <c r="DS174" i="75" s="1"/>
  <c r="CX174" i="75"/>
  <c r="CY174" i="75" s="1"/>
  <c r="CT174" i="75"/>
  <c r="CL174" i="75"/>
  <c r="CH174" i="75"/>
  <c r="CI174" i="75" s="1"/>
  <c r="CA174" i="75"/>
  <c r="BR174" i="75"/>
  <c r="BS174" i="75"/>
  <c r="AY174" i="75"/>
  <c r="DV173" i="75"/>
  <c r="DQ173" i="75"/>
  <c r="CX173" i="75"/>
  <c r="CY173" i="75" s="1"/>
  <c r="CT173" i="75"/>
  <c r="CP173" i="75"/>
  <c r="CL173" i="75"/>
  <c r="CH173" i="75"/>
  <c r="CA173" i="75"/>
  <c r="CB173" i="75"/>
  <c r="BR173" i="75"/>
  <c r="BK173" i="75"/>
  <c r="BC173" i="75"/>
  <c r="DV172" i="75"/>
  <c r="DQ172" i="75"/>
  <c r="CT172" i="75"/>
  <c r="CP172" i="75"/>
  <c r="CL172" i="75"/>
  <c r="BR172" i="75"/>
  <c r="BS172" i="75"/>
  <c r="BC172" i="75"/>
  <c r="AY172" i="75"/>
  <c r="DV171" i="75"/>
  <c r="DQ171" i="75"/>
  <c r="CX171" i="75"/>
  <c r="CT171" i="75"/>
  <c r="CU171" i="75" s="1"/>
  <c r="CP171" i="75"/>
  <c r="CQ171" i="75" s="1"/>
  <c r="CH171" i="75"/>
  <c r="CA171" i="75"/>
  <c r="CB171" i="75"/>
  <c r="DV170" i="75"/>
  <c r="DQ170" i="75"/>
  <c r="CX170" i="75"/>
  <c r="CT170" i="75"/>
  <c r="CU170" i="75" s="1"/>
  <c r="CL170" i="75"/>
  <c r="CM170" i="75" s="1"/>
  <c r="CH170" i="75"/>
  <c r="BR170" i="75"/>
  <c r="BS170" i="75"/>
  <c r="BK170" i="75"/>
  <c r="CX169" i="75"/>
  <c r="CP169" i="75"/>
  <c r="CL169" i="75"/>
  <c r="CH169" i="75"/>
  <c r="CI169" i="75" s="1"/>
  <c r="CA169" i="75"/>
  <c r="CB169" i="75"/>
  <c r="BR169" i="75"/>
  <c r="BK169" i="75"/>
  <c r="CX168" i="75"/>
  <c r="CT168" i="75"/>
  <c r="CP168" i="75"/>
  <c r="CL168" i="75"/>
  <c r="BS168" i="75"/>
  <c r="BR168" i="75"/>
  <c r="BK168" i="75"/>
  <c r="BC168" i="75"/>
  <c r="DV167" i="75"/>
  <c r="DM167" i="75"/>
  <c r="DD167" i="75"/>
  <c r="CX167" i="75"/>
  <c r="CT167" i="75"/>
  <c r="CU167" i="75" s="1"/>
  <c r="CP167" i="75"/>
  <c r="CQ167" i="75" s="1"/>
  <c r="CH167" i="75"/>
  <c r="CB167" i="75"/>
  <c r="CA167" i="75"/>
  <c r="BX167" i="75"/>
  <c r="BK167" i="75"/>
  <c r="BC167" i="75"/>
  <c r="DQ166" i="75"/>
  <c r="DS166" i="75" s="1"/>
  <c r="DX166" i="75" s="1"/>
  <c r="DD166" i="75"/>
  <c r="CX166" i="75"/>
  <c r="CT166" i="75"/>
  <c r="CL166" i="75"/>
  <c r="CH166" i="75"/>
  <c r="CA166" i="75"/>
  <c r="BS166" i="75"/>
  <c r="BR166" i="75"/>
  <c r="BG166" i="75"/>
  <c r="DV165" i="75"/>
  <c r="DQ165" i="75"/>
  <c r="CX165" i="75"/>
  <c r="CP165" i="75"/>
  <c r="CL165" i="75"/>
  <c r="CM165" i="75" s="1"/>
  <c r="CH165" i="75"/>
  <c r="CA165" i="75"/>
  <c r="CB165" i="75"/>
  <c r="BX165" i="75"/>
  <c r="BR165" i="75"/>
  <c r="DV164" i="75"/>
  <c r="DW164" i="75" s="1"/>
  <c r="DQ164" i="75"/>
  <c r="CT164" i="75"/>
  <c r="CP164" i="75"/>
  <c r="CL164" i="75"/>
  <c r="CA164" i="75"/>
  <c r="BS164" i="75"/>
  <c r="BR164" i="75"/>
  <c r="BO164" i="75"/>
  <c r="BK164" i="75"/>
  <c r="BC164" i="75"/>
  <c r="DV163" i="75"/>
  <c r="DW163" i="75" s="1"/>
  <c r="DD163" i="75"/>
  <c r="CX163" i="75"/>
  <c r="CT163" i="75"/>
  <c r="CU163" i="75" s="1"/>
  <c r="CP163" i="75"/>
  <c r="CH163" i="75"/>
  <c r="CB163" i="75"/>
  <c r="CA163" i="75"/>
  <c r="BX163" i="75"/>
  <c r="BK163" i="75"/>
  <c r="DV162" i="75"/>
  <c r="DW162" i="75" s="1"/>
  <c r="DQ162" i="75"/>
  <c r="CX162" i="75"/>
  <c r="CY162" i="75" s="1"/>
  <c r="CT162" i="75"/>
  <c r="CH162" i="75"/>
  <c r="CI162" i="75" s="1"/>
  <c r="CA162" i="75"/>
  <c r="CC162" i="75" s="1"/>
  <c r="BS162" i="75"/>
  <c r="BR162" i="75"/>
  <c r="BG162" i="75"/>
  <c r="DQ161" i="75"/>
  <c r="DS161" i="75" s="1"/>
  <c r="CX161" i="75"/>
  <c r="CP161" i="75"/>
  <c r="CL161" i="75"/>
  <c r="CH161" i="75"/>
  <c r="CB161" i="75"/>
  <c r="CA161" i="75"/>
  <c r="BX161" i="75"/>
  <c r="BT161" i="75"/>
  <c r="BC161" i="75"/>
  <c r="AY161" i="75"/>
  <c r="CT160" i="75"/>
  <c r="CP160" i="75"/>
  <c r="CQ160" i="75" s="1"/>
  <c r="CL160" i="75"/>
  <c r="CM160" i="75" s="1"/>
  <c r="BS160" i="75"/>
  <c r="BR160" i="75"/>
  <c r="DV159" i="75"/>
  <c r="DW159" i="75" s="1"/>
  <c r="DQ159" i="75"/>
  <c r="CX159" i="75"/>
  <c r="CT159" i="75"/>
  <c r="CP159" i="75"/>
  <c r="CH159" i="75"/>
  <c r="CB159" i="75"/>
  <c r="CA159" i="75"/>
  <c r="BK159" i="75"/>
  <c r="BC159" i="75"/>
  <c r="DV158" i="75"/>
  <c r="DQ158" i="75"/>
  <c r="DS158" i="75" s="1"/>
  <c r="CX158" i="75"/>
  <c r="CY158" i="75" s="1"/>
  <c r="CT158" i="75"/>
  <c r="CU158" i="75" s="1"/>
  <c r="CL158" i="75"/>
  <c r="CH158" i="75"/>
  <c r="CI158" i="75" s="1"/>
  <c r="CA158" i="75"/>
  <c r="BS158" i="75"/>
  <c r="BR158" i="75"/>
  <c r="BK158" i="75"/>
  <c r="BC158" i="75"/>
  <c r="AY158" i="75"/>
  <c r="DV157" i="75"/>
  <c r="DQ157" i="75"/>
  <c r="CX157" i="75"/>
  <c r="CP157" i="75"/>
  <c r="CL157" i="75"/>
  <c r="CM157" i="75" s="1"/>
  <c r="CH157" i="75"/>
  <c r="CB157" i="75"/>
  <c r="CA157" i="75"/>
  <c r="BR157" i="75"/>
  <c r="BG157" i="75"/>
  <c r="AY157" i="75"/>
  <c r="DV156" i="75"/>
  <c r="DQ156" i="75"/>
  <c r="DS156" i="75" s="1"/>
  <c r="DI156" i="75"/>
  <c r="DD156" i="75"/>
  <c r="CP156" i="75"/>
  <c r="CL156" i="75"/>
  <c r="CM156" i="75" s="1"/>
  <c r="CA156" i="75"/>
  <c r="BS156" i="75"/>
  <c r="BR156" i="75"/>
  <c r="BC156" i="75"/>
  <c r="DV155" i="75"/>
  <c r="DW155" i="75" s="1"/>
  <c r="DQ155" i="75"/>
  <c r="CX155" i="75"/>
  <c r="CT155" i="75"/>
  <c r="CU155" i="75" s="1"/>
  <c r="CP155" i="75"/>
  <c r="CQ155" i="75" s="1"/>
  <c r="CH155" i="75"/>
  <c r="CB155" i="75"/>
  <c r="CA155" i="75"/>
  <c r="BR155" i="75"/>
  <c r="BG155" i="75"/>
  <c r="DV154" i="75"/>
  <c r="DQ154" i="75"/>
  <c r="CX154" i="75"/>
  <c r="CY154" i="75" s="1"/>
  <c r="CT154" i="75"/>
  <c r="CL154" i="75"/>
  <c r="CH154" i="75"/>
  <c r="CI154" i="75" s="1"/>
  <c r="BS154" i="75"/>
  <c r="BR154" i="75"/>
  <c r="BC154" i="75"/>
  <c r="DQ153" i="75"/>
  <c r="DS153" i="75" s="1"/>
  <c r="DI153" i="75"/>
  <c r="DD153" i="75"/>
  <c r="CX153" i="75"/>
  <c r="CP153" i="75"/>
  <c r="CL153" i="75"/>
  <c r="CH153" i="75"/>
  <c r="CA153" i="75"/>
  <c r="CB153" i="75"/>
  <c r="CT152" i="75"/>
  <c r="CP152" i="75"/>
  <c r="CL152" i="75"/>
  <c r="BR152" i="75"/>
  <c r="BS152" i="75"/>
  <c r="AY152" i="75"/>
  <c r="DV151" i="75"/>
  <c r="CT151" i="75"/>
  <c r="CU151" i="75" s="1"/>
  <c r="CP151" i="75"/>
  <c r="CQ151" i="75" s="1"/>
  <c r="CH151" i="75"/>
  <c r="CB151" i="75"/>
  <c r="CA151" i="75"/>
  <c r="BR151" i="75"/>
  <c r="BC151" i="75"/>
  <c r="DV150" i="75"/>
  <c r="DQ150" i="75"/>
  <c r="DD150" i="75"/>
  <c r="CX150" i="75"/>
  <c r="CT150" i="75"/>
  <c r="CU150" i="75" s="1"/>
  <c r="CH150" i="75"/>
  <c r="BS150" i="75"/>
  <c r="BR150" i="75"/>
  <c r="BG150" i="75"/>
  <c r="DV149" i="75"/>
  <c r="CX149" i="75"/>
  <c r="CP149" i="75"/>
  <c r="CL149" i="75"/>
  <c r="CM149" i="75" s="1"/>
  <c r="CH149" i="75"/>
  <c r="CB149" i="75"/>
  <c r="CA149" i="75"/>
  <c r="BR149" i="75"/>
  <c r="AY149" i="75"/>
  <c r="DV148" i="75"/>
  <c r="DW148" i="75" s="1"/>
  <c r="DQ148" i="75"/>
  <c r="CP148" i="75"/>
  <c r="CL148" i="75"/>
  <c r="CA148" i="75"/>
  <c r="BS148" i="75"/>
  <c r="BR148" i="75"/>
  <c r="BK148" i="75"/>
  <c r="DV147" i="75"/>
  <c r="DQ147" i="75"/>
  <c r="CX147" i="75"/>
  <c r="CT147" i="75"/>
  <c r="CU147" i="75" s="1"/>
  <c r="CP147" i="75"/>
  <c r="CQ147" i="75" s="1"/>
  <c r="CB147" i="75"/>
  <c r="CA147" i="75"/>
  <c r="BR147" i="75"/>
  <c r="BG147" i="75"/>
  <c r="DQ146" i="75"/>
  <c r="DI146" i="75"/>
  <c r="CX146" i="75"/>
  <c r="CY146" i="75" s="1"/>
  <c r="CT146" i="75"/>
  <c r="CL146" i="75"/>
  <c r="CH146" i="75"/>
  <c r="CI146" i="75" s="1"/>
  <c r="BR146" i="75"/>
  <c r="BS146" i="75"/>
  <c r="BK146" i="75"/>
  <c r="BC146" i="75"/>
  <c r="DQ145" i="75"/>
  <c r="DS145" i="75" s="1"/>
  <c r="CX145" i="75"/>
  <c r="CP145" i="75"/>
  <c r="CL145" i="75"/>
  <c r="CH145" i="75"/>
  <c r="CI145" i="75" s="1"/>
  <c r="CB145" i="75"/>
  <c r="CA145" i="75"/>
  <c r="BG145" i="75"/>
  <c r="AY145" i="75"/>
  <c r="CT144" i="75"/>
  <c r="CP144" i="75"/>
  <c r="CL144" i="75"/>
  <c r="CM144" i="75" s="1"/>
  <c r="CA144" i="75"/>
  <c r="BR144" i="75"/>
  <c r="BS144" i="75"/>
  <c r="BC144" i="75"/>
  <c r="DV143" i="75"/>
  <c r="CT143" i="75"/>
  <c r="CP143" i="75"/>
  <c r="CH143" i="75"/>
  <c r="CB143" i="75"/>
  <c r="CA143" i="75"/>
  <c r="BK143" i="75"/>
  <c r="DV142" i="75"/>
  <c r="DQ142" i="75"/>
  <c r="DD142" i="75"/>
  <c r="CX142" i="75"/>
  <c r="CY142" i="75" s="1"/>
  <c r="CT142" i="75"/>
  <c r="CH142" i="75"/>
  <c r="CI142" i="75" s="1"/>
  <c r="BS142" i="75"/>
  <c r="BR142" i="75"/>
  <c r="AY142" i="75"/>
  <c r="DV141" i="75"/>
  <c r="DQ141" i="75"/>
  <c r="CX141" i="75"/>
  <c r="CY141" i="75" s="1"/>
  <c r="CP141" i="75"/>
  <c r="CL141" i="75"/>
  <c r="CH141" i="75"/>
  <c r="CI141" i="75" s="1"/>
  <c r="CB141" i="75"/>
  <c r="CA141" i="75"/>
  <c r="BR141" i="75"/>
  <c r="BK141" i="75"/>
  <c r="DV140" i="75"/>
  <c r="DQ140" i="75"/>
  <c r="CT140" i="75"/>
  <c r="CP140" i="75"/>
  <c r="CQ140" i="75" s="1"/>
  <c r="CL140" i="75"/>
  <c r="BS140" i="75"/>
  <c r="BR140" i="75"/>
  <c r="BO140" i="75"/>
  <c r="BC140" i="75"/>
  <c r="AY140" i="75"/>
  <c r="DQ139" i="75"/>
  <c r="CX139" i="75"/>
  <c r="CT139" i="75"/>
  <c r="CP139" i="75"/>
  <c r="CQ139" i="75" s="1"/>
  <c r="CH139" i="75"/>
  <c r="CA139" i="75"/>
  <c r="CB139" i="75"/>
  <c r="BR139" i="75"/>
  <c r="DV138" i="75"/>
  <c r="DW138" i="75" s="1"/>
  <c r="DQ138" i="75"/>
  <c r="CX138" i="75"/>
  <c r="CY138" i="75" s="1"/>
  <c r="CT138" i="75"/>
  <c r="CL138" i="75"/>
  <c r="CH138" i="75"/>
  <c r="CI138" i="75" s="1"/>
  <c r="BR138" i="75"/>
  <c r="BS138" i="75"/>
  <c r="BK138" i="75"/>
  <c r="DQ137" i="75"/>
  <c r="DD137" i="75"/>
  <c r="CX137" i="75"/>
  <c r="CP137" i="75"/>
  <c r="CL137" i="75"/>
  <c r="CH137" i="75"/>
  <c r="CB137" i="75"/>
  <c r="CA137" i="75"/>
  <c r="BR137" i="75"/>
  <c r="BK137" i="75"/>
  <c r="CP136" i="75"/>
  <c r="CQ136" i="75" s="1"/>
  <c r="CL136" i="75"/>
  <c r="CM136" i="75" s="1"/>
  <c r="CA136" i="75"/>
  <c r="BS136" i="75"/>
  <c r="BR136" i="75"/>
  <c r="BK136" i="75"/>
  <c r="BC136" i="75"/>
  <c r="DV135" i="75"/>
  <c r="CT135" i="75"/>
  <c r="CU135" i="75" s="1"/>
  <c r="CP135" i="75"/>
  <c r="CQ135" i="75" s="1"/>
  <c r="CH135" i="75"/>
  <c r="CB135" i="75"/>
  <c r="CA135" i="75"/>
  <c r="DV134" i="75"/>
  <c r="DQ134" i="75"/>
  <c r="CX134" i="75"/>
  <c r="CT134" i="75"/>
  <c r="CL134" i="75"/>
  <c r="CH134" i="75"/>
  <c r="CI134" i="75" s="1"/>
  <c r="CA134" i="75"/>
  <c r="BS134" i="75"/>
  <c r="BR134" i="75"/>
  <c r="BG134" i="75"/>
  <c r="DQ133" i="75"/>
  <c r="CX133" i="75"/>
  <c r="CL133" i="75"/>
  <c r="CH133" i="75"/>
  <c r="CI133" i="75" s="1"/>
  <c r="CA133" i="75"/>
  <c r="CB133" i="75"/>
  <c r="BR133" i="75"/>
  <c r="DV132" i="75"/>
  <c r="DQ132" i="75"/>
  <c r="DS132" i="75" s="1"/>
  <c r="CT132" i="75"/>
  <c r="CP132" i="75"/>
  <c r="CQ132" i="75" s="1"/>
  <c r="CL132" i="75"/>
  <c r="BS132" i="75"/>
  <c r="BR132" i="75"/>
  <c r="BC132" i="75"/>
  <c r="DV131" i="75"/>
  <c r="DW131" i="75" s="1"/>
  <c r="DQ131" i="75"/>
  <c r="DI131" i="75"/>
  <c r="CX131" i="75"/>
  <c r="CT131" i="75"/>
  <c r="CP131" i="75"/>
  <c r="CH131" i="75"/>
  <c r="CA131" i="75"/>
  <c r="CB131" i="75"/>
  <c r="BR131" i="75"/>
  <c r="BK131" i="75"/>
  <c r="DV130" i="75"/>
  <c r="DW130" i="75" s="1"/>
  <c r="DQ130" i="75"/>
  <c r="CX130" i="75"/>
  <c r="CT130" i="75"/>
  <c r="CH130" i="75"/>
  <c r="BS130" i="75"/>
  <c r="BR130" i="75"/>
  <c r="DQ129" i="75"/>
  <c r="DM129" i="75"/>
  <c r="DD129" i="75"/>
  <c r="CX129" i="75"/>
  <c r="CY129" i="75" s="1"/>
  <c r="CP129" i="75"/>
  <c r="CL129" i="75"/>
  <c r="CM129" i="75" s="1"/>
  <c r="CH129" i="75"/>
  <c r="CI129" i="75" s="1"/>
  <c r="CA129" i="75"/>
  <c r="CB129" i="75"/>
  <c r="BX129" i="75"/>
  <c r="BC129" i="75"/>
  <c r="DV128" i="75"/>
  <c r="CP128" i="75"/>
  <c r="CL128" i="75"/>
  <c r="CM128" i="75" s="1"/>
  <c r="CA128" i="75"/>
  <c r="BS128" i="75"/>
  <c r="BR128" i="75"/>
  <c r="DV127" i="75"/>
  <c r="DW127" i="75" s="1"/>
  <c r="CX127" i="75"/>
  <c r="CT127" i="75"/>
  <c r="CU127" i="75" s="1"/>
  <c r="CP127" i="75"/>
  <c r="CH127" i="75"/>
  <c r="CB127" i="75"/>
  <c r="CA127" i="75"/>
  <c r="BC127" i="75"/>
  <c r="DV126" i="75"/>
  <c r="DQ126" i="75"/>
  <c r="CX126" i="75"/>
  <c r="CT126" i="75"/>
  <c r="CL126" i="75"/>
  <c r="CH126" i="75"/>
  <c r="CI126" i="75" s="1"/>
  <c r="BS126" i="75"/>
  <c r="BR126" i="75"/>
  <c r="BC126" i="75"/>
  <c r="AY126" i="75"/>
  <c r="DQ125" i="75"/>
  <c r="CX125" i="75"/>
  <c r="CP125" i="75"/>
  <c r="CL125" i="75"/>
  <c r="CM125" i="75" s="1"/>
  <c r="CH125" i="75"/>
  <c r="CI125" i="75" s="1"/>
  <c r="CA125" i="75"/>
  <c r="CB125" i="75"/>
  <c r="BR125" i="75"/>
  <c r="BT125" i="75" s="1"/>
  <c r="AY125" i="75"/>
  <c r="DV124" i="75"/>
  <c r="DQ124" i="75"/>
  <c r="DS124" i="75" s="1"/>
  <c r="CX124" i="75"/>
  <c r="CT124" i="75"/>
  <c r="CP124" i="75"/>
  <c r="CQ124" i="75" s="1"/>
  <c r="CL124" i="75"/>
  <c r="BS124" i="75"/>
  <c r="BR124" i="75"/>
  <c r="BK124" i="75"/>
  <c r="BC124" i="75"/>
  <c r="DV123" i="75"/>
  <c r="DW123" i="75" s="1"/>
  <c r="DQ123" i="75"/>
  <c r="CX123" i="75"/>
  <c r="CT123" i="75"/>
  <c r="CP123" i="75"/>
  <c r="CQ123" i="75" s="1"/>
  <c r="CH123" i="75"/>
  <c r="CB123" i="75"/>
  <c r="CA123" i="75"/>
  <c r="BX123" i="75"/>
  <c r="BC123" i="75"/>
  <c r="DV122" i="75"/>
  <c r="DW122" i="75" s="1"/>
  <c r="DQ122" i="75"/>
  <c r="CX122" i="75"/>
  <c r="CY122" i="75" s="1"/>
  <c r="CT122" i="75"/>
  <c r="CU122" i="75" s="1"/>
  <c r="CL122" i="75"/>
  <c r="CH122" i="75"/>
  <c r="BS122" i="75"/>
  <c r="BR122" i="75"/>
  <c r="BC122" i="75"/>
  <c r="DQ121" i="75"/>
  <c r="DD121" i="75"/>
  <c r="CX121" i="75"/>
  <c r="CY121" i="75" s="1"/>
  <c r="CP121" i="75"/>
  <c r="CL121" i="75"/>
  <c r="CH121" i="75"/>
  <c r="CB121" i="75"/>
  <c r="CA121" i="75"/>
  <c r="BX121" i="75"/>
  <c r="BK121" i="75"/>
  <c r="CT120" i="75"/>
  <c r="CP120" i="75"/>
  <c r="CL120" i="75"/>
  <c r="CM120" i="75" s="1"/>
  <c r="CA120" i="75"/>
  <c r="BS120" i="75"/>
  <c r="BR120" i="75"/>
  <c r="DV119" i="75"/>
  <c r="DI119" i="75"/>
  <c r="CX119" i="75"/>
  <c r="CT119" i="75"/>
  <c r="CU119" i="75" s="1"/>
  <c r="CP119" i="75"/>
  <c r="CQ119" i="75" s="1"/>
  <c r="CM119" i="75"/>
  <c r="CH119" i="75"/>
  <c r="CA119" i="75"/>
  <c r="CB119" i="75"/>
  <c r="BX119" i="75"/>
  <c r="BR119" i="75"/>
  <c r="BG119" i="75"/>
  <c r="DV118" i="75"/>
  <c r="DQ118" i="75"/>
  <c r="DS118" i="75" s="1"/>
  <c r="CX118" i="75"/>
  <c r="CT118" i="75"/>
  <c r="CH118" i="75"/>
  <c r="CI118" i="75" s="1"/>
  <c r="CA118" i="75"/>
  <c r="BS118" i="75"/>
  <c r="BR118" i="75"/>
  <c r="BO118" i="75"/>
  <c r="BK118" i="75"/>
  <c r="BC118" i="75"/>
  <c r="DQ117" i="75"/>
  <c r="DS117" i="75" s="1"/>
  <c r="CX117" i="75"/>
  <c r="CY117" i="75" s="1"/>
  <c r="CL117" i="75"/>
  <c r="CM117" i="75" s="1"/>
  <c r="CH117" i="75"/>
  <c r="CI117" i="75" s="1"/>
  <c r="CA117" i="75"/>
  <c r="CB117" i="75"/>
  <c r="BC117" i="75"/>
  <c r="DV116" i="75"/>
  <c r="DW116" i="75" s="1"/>
  <c r="DQ116" i="75"/>
  <c r="DS116" i="75" s="1"/>
  <c r="CT116" i="75"/>
  <c r="CP116" i="75"/>
  <c r="CL116" i="75"/>
  <c r="CM116" i="75" s="1"/>
  <c r="BR116" i="75"/>
  <c r="BS116" i="75"/>
  <c r="BG116" i="75"/>
  <c r="DV115" i="75"/>
  <c r="DW115" i="75" s="1"/>
  <c r="DQ115" i="75"/>
  <c r="CX115" i="75"/>
  <c r="CT115" i="75"/>
  <c r="CP115" i="75"/>
  <c r="CQ115" i="75" s="1"/>
  <c r="CH115" i="75"/>
  <c r="CA115" i="75"/>
  <c r="CB115" i="75"/>
  <c r="BR115" i="75"/>
  <c r="BT115" i="75" s="1"/>
  <c r="DV114" i="75"/>
  <c r="CX114" i="75"/>
  <c r="CT114" i="75"/>
  <c r="CL114" i="75"/>
  <c r="CH114" i="75"/>
  <c r="CA114" i="75"/>
  <c r="CC114" i="75" s="1"/>
  <c r="BS114" i="75"/>
  <c r="BR114" i="75"/>
  <c r="BK114" i="75"/>
  <c r="DQ113" i="75"/>
  <c r="CX113" i="75"/>
  <c r="CY113" i="75" s="1"/>
  <c r="CP113" i="75"/>
  <c r="CL113" i="75"/>
  <c r="CH113" i="75"/>
  <c r="CI113" i="75" s="1"/>
  <c r="CB113" i="75"/>
  <c r="CA113" i="75"/>
  <c r="BR113" i="75"/>
  <c r="BG113" i="75"/>
  <c r="AY113" i="75"/>
  <c r="CT112" i="75"/>
  <c r="CP112" i="75"/>
  <c r="CQ112" i="75" s="1"/>
  <c r="CL112" i="75"/>
  <c r="CA112" i="75"/>
  <c r="BS112" i="75"/>
  <c r="BR112" i="75"/>
  <c r="BC112" i="75"/>
  <c r="DD111" i="75"/>
  <c r="CX111" i="75"/>
  <c r="CT111" i="75"/>
  <c r="CP111" i="75"/>
  <c r="CQ111" i="75" s="1"/>
  <c r="CH111" i="75"/>
  <c r="CB111" i="75"/>
  <c r="CA111" i="75"/>
  <c r="BX111" i="75"/>
  <c r="BG111" i="75"/>
  <c r="DV110" i="75"/>
  <c r="DQ110" i="75"/>
  <c r="DS110" i="75" s="1"/>
  <c r="DD110" i="75"/>
  <c r="CX110" i="75"/>
  <c r="CY110" i="75" s="1"/>
  <c r="CT110" i="75"/>
  <c r="CL110" i="75"/>
  <c r="CH110" i="75"/>
  <c r="CA110" i="75"/>
  <c r="BS110" i="75"/>
  <c r="BR110" i="75"/>
  <c r="BG110" i="75"/>
  <c r="DV109" i="75"/>
  <c r="DQ109" i="75"/>
  <c r="CX109" i="75"/>
  <c r="CP109" i="75"/>
  <c r="CL109" i="75"/>
  <c r="CH109" i="75"/>
  <c r="CB109" i="75"/>
  <c r="CA109" i="75"/>
  <c r="BR109" i="75"/>
  <c r="BT109" i="75" s="1"/>
  <c r="BK109" i="75"/>
  <c r="BC109" i="75"/>
  <c r="DV108" i="75"/>
  <c r="DQ108" i="75"/>
  <c r="DM108" i="75"/>
  <c r="CT108" i="75"/>
  <c r="CP108" i="75"/>
  <c r="CQ108" i="75" s="1"/>
  <c r="CL108" i="75"/>
  <c r="CA108" i="75"/>
  <c r="CC108" i="75" s="1"/>
  <c r="BS108" i="75"/>
  <c r="BR108" i="75"/>
  <c r="BK108" i="75"/>
  <c r="AY108" i="75"/>
  <c r="DV107" i="75"/>
  <c r="CX107" i="75"/>
  <c r="CT107" i="75"/>
  <c r="CU107" i="75" s="1"/>
  <c r="CP107" i="75"/>
  <c r="CH107" i="75"/>
  <c r="CB107" i="75"/>
  <c r="CA107" i="75"/>
  <c r="BS107" i="75"/>
  <c r="BR107" i="75"/>
  <c r="BK107" i="75"/>
  <c r="BG107" i="75"/>
  <c r="DV106" i="75"/>
  <c r="DQ106" i="75"/>
  <c r="CX106" i="75"/>
  <c r="CT106" i="75"/>
  <c r="CU106" i="75" s="1"/>
  <c r="CL106" i="75"/>
  <c r="CH106" i="75"/>
  <c r="CA106" i="75"/>
  <c r="BS106" i="75"/>
  <c r="BR106" i="75"/>
  <c r="BC106" i="75"/>
  <c r="DQ105" i="75"/>
  <c r="DS105" i="75" s="1"/>
  <c r="DI105" i="75"/>
  <c r="CX105" i="75"/>
  <c r="CP105" i="75"/>
  <c r="CL105" i="75"/>
  <c r="CH105" i="75"/>
  <c r="CI105" i="75" s="1"/>
  <c r="CA105" i="75"/>
  <c r="CB105" i="75"/>
  <c r="BR105" i="75"/>
  <c r="BT105" i="75" s="1"/>
  <c r="BG105" i="75"/>
  <c r="CT104" i="75"/>
  <c r="CP104" i="75"/>
  <c r="CQ104" i="75" s="1"/>
  <c r="CL104" i="75"/>
  <c r="CA104" i="75"/>
  <c r="BR104" i="75"/>
  <c r="BS104" i="75"/>
  <c r="BK104" i="75"/>
  <c r="BC104" i="75"/>
  <c r="DV103" i="75"/>
  <c r="DQ103" i="75"/>
  <c r="DS103" i="75" s="1"/>
  <c r="CX103" i="75"/>
  <c r="CT103" i="75"/>
  <c r="CP103" i="75"/>
  <c r="CQ103" i="75" s="1"/>
  <c r="CH103" i="75"/>
  <c r="CB103" i="75"/>
  <c r="CA103" i="75"/>
  <c r="BK103" i="75"/>
  <c r="AY103" i="75"/>
  <c r="DV102" i="75"/>
  <c r="DQ102" i="75"/>
  <c r="DD102" i="75"/>
  <c r="CX102" i="75"/>
  <c r="CY102" i="75" s="1"/>
  <c r="CT102" i="75"/>
  <c r="CQ102" i="75"/>
  <c r="CL102" i="75"/>
  <c r="CA102" i="75"/>
  <c r="BS102" i="75"/>
  <c r="BR102" i="75"/>
  <c r="BO102" i="75"/>
  <c r="BG102" i="75"/>
  <c r="DV101" i="75"/>
  <c r="CX101" i="75"/>
  <c r="CY101" i="75" s="1"/>
  <c r="CP101" i="75"/>
  <c r="CL101" i="75"/>
  <c r="CH101" i="75"/>
  <c r="CB101" i="75"/>
  <c r="CA101" i="75"/>
  <c r="BX101" i="75"/>
  <c r="BK101" i="75"/>
  <c r="DV100" i="75"/>
  <c r="DW100" i="75" s="1"/>
  <c r="DQ100" i="75"/>
  <c r="CT100" i="75"/>
  <c r="CP100" i="75"/>
  <c r="CQ100" i="75" s="1"/>
  <c r="CL100" i="75"/>
  <c r="CA100" i="75"/>
  <c r="BS100" i="75"/>
  <c r="BR100" i="75"/>
  <c r="BC100" i="75"/>
  <c r="DV99" i="75"/>
  <c r="DQ99" i="75"/>
  <c r="DI99" i="75"/>
  <c r="CX99" i="75"/>
  <c r="CT99" i="75"/>
  <c r="CP99" i="75"/>
  <c r="CL99" i="75"/>
  <c r="CM99" i="75" s="1"/>
  <c r="CH99" i="75"/>
  <c r="CB99" i="75"/>
  <c r="CA99" i="75"/>
  <c r="BR99" i="75"/>
  <c r="BG99" i="75"/>
  <c r="DV98" i="75"/>
  <c r="DW98" i="75" s="1"/>
  <c r="DQ98" i="75"/>
  <c r="CX98" i="75"/>
  <c r="CT98" i="75"/>
  <c r="CL98" i="75"/>
  <c r="CA98" i="75"/>
  <c r="BS98" i="75"/>
  <c r="BR98" i="75"/>
  <c r="BK98" i="75"/>
  <c r="BC98" i="75"/>
  <c r="DQ97" i="75"/>
  <c r="DS97" i="75" s="1"/>
  <c r="DD97" i="75"/>
  <c r="CX97" i="75"/>
  <c r="CT97" i="75"/>
  <c r="CP97" i="75"/>
  <c r="CL97" i="75"/>
  <c r="CM97" i="75" s="1"/>
  <c r="CH97" i="75"/>
  <c r="CI97" i="75" s="1"/>
  <c r="CA97" i="75"/>
  <c r="CB97" i="75"/>
  <c r="BR97" i="75"/>
  <c r="BG97" i="75"/>
  <c r="AY97" i="75"/>
  <c r="DI96" i="75"/>
  <c r="CX96" i="75"/>
  <c r="CT96" i="75"/>
  <c r="CP96" i="75"/>
  <c r="CQ96" i="75" s="1"/>
  <c r="CL96" i="75"/>
  <c r="CA96" i="75"/>
  <c r="BS96" i="75"/>
  <c r="BR96" i="75"/>
  <c r="BK96" i="75"/>
  <c r="BC96" i="75"/>
  <c r="DV95" i="75"/>
  <c r="CX95" i="75"/>
  <c r="CT95" i="75"/>
  <c r="CP95" i="75"/>
  <c r="CQ95" i="75" s="1"/>
  <c r="CH95" i="75"/>
  <c r="CA95" i="75"/>
  <c r="CB95" i="75"/>
  <c r="BR95" i="75"/>
  <c r="BT95" i="75" s="1"/>
  <c r="BK95" i="75"/>
  <c r="BC95" i="75"/>
  <c r="DV94" i="75"/>
  <c r="CX94" i="75"/>
  <c r="CT94" i="75"/>
  <c r="CL94" i="75"/>
  <c r="CA94" i="75"/>
  <c r="BS94" i="75"/>
  <c r="BR94" i="75"/>
  <c r="BG94" i="75"/>
  <c r="DV93" i="75"/>
  <c r="DW93" i="75" s="1"/>
  <c r="DQ93" i="75"/>
  <c r="CX93" i="75"/>
  <c r="CY93" i="75" s="1"/>
  <c r="CP93" i="75"/>
  <c r="CL93" i="75"/>
  <c r="CH93" i="75"/>
  <c r="CI93" i="75" s="1"/>
  <c r="CB93" i="75"/>
  <c r="CA93" i="75"/>
  <c r="BX93" i="75"/>
  <c r="BR93" i="75"/>
  <c r="BG93" i="75"/>
  <c r="AY93" i="75"/>
  <c r="DV92" i="75"/>
  <c r="DQ92" i="75"/>
  <c r="DS92" i="75" s="1"/>
  <c r="CT92" i="75"/>
  <c r="CP92" i="75"/>
  <c r="CL92" i="75"/>
  <c r="CM92" i="75" s="1"/>
  <c r="CA92" i="75"/>
  <c r="BS92" i="75"/>
  <c r="BR92" i="75"/>
  <c r="BK92" i="75"/>
  <c r="BC92" i="75"/>
  <c r="AY92" i="75"/>
  <c r="DV91" i="75"/>
  <c r="DW91" i="75" s="1"/>
  <c r="DQ91" i="75"/>
  <c r="DI91" i="75"/>
  <c r="CX91" i="75"/>
  <c r="CT91" i="75"/>
  <c r="CU91" i="75" s="1"/>
  <c r="CP91" i="75"/>
  <c r="CH91" i="75"/>
  <c r="CB91" i="75"/>
  <c r="CA91" i="75"/>
  <c r="BR91" i="75"/>
  <c r="BG91" i="75"/>
  <c r="DV90" i="75"/>
  <c r="DW90" i="75" s="1"/>
  <c r="DQ90" i="75"/>
  <c r="CX90" i="75"/>
  <c r="CT90" i="75"/>
  <c r="CU90" i="75" s="1"/>
  <c r="CL90" i="75"/>
  <c r="CA90" i="75"/>
  <c r="BS90" i="75"/>
  <c r="BR90" i="75"/>
  <c r="BC90" i="75"/>
  <c r="DQ89" i="75"/>
  <c r="CX89" i="75"/>
  <c r="CP89" i="75"/>
  <c r="CL89" i="75"/>
  <c r="CM89" i="75" s="1"/>
  <c r="CH89" i="75"/>
  <c r="CA89" i="75"/>
  <c r="CB89" i="75"/>
  <c r="BX89" i="75"/>
  <c r="BR89" i="75"/>
  <c r="BG89" i="75"/>
  <c r="AY89" i="75"/>
  <c r="DI88" i="75"/>
  <c r="CT88" i="75"/>
  <c r="CP88" i="75"/>
  <c r="CQ88" i="75" s="1"/>
  <c r="CL88" i="75"/>
  <c r="CM88" i="75" s="1"/>
  <c r="CA88" i="75"/>
  <c r="BS88" i="75"/>
  <c r="BR88" i="75"/>
  <c r="BK88" i="75"/>
  <c r="DV87" i="75"/>
  <c r="DQ87" i="75"/>
  <c r="DM87" i="75"/>
  <c r="CX87" i="75"/>
  <c r="CT87" i="75"/>
  <c r="CP87" i="75"/>
  <c r="CQ87" i="75" s="1"/>
  <c r="CH87" i="75"/>
  <c r="CB87" i="75"/>
  <c r="CA87" i="75"/>
  <c r="BR87" i="75"/>
  <c r="BG87" i="75"/>
  <c r="AY87" i="75"/>
  <c r="DV86" i="75"/>
  <c r="DQ86" i="75"/>
  <c r="DS86" i="75" s="1"/>
  <c r="CX86" i="75"/>
  <c r="CT86" i="75"/>
  <c r="CL86" i="75"/>
  <c r="CA86" i="75"/>
  <c r="BR86" i="75"/>
  <c r="BS86" i="75"/>
  <c r="BK86" i="75"/>
  <c r="BC86" i="75"/>
  <c r="AY86" i="75"/>
  <c r="DQ85" i="75"/>
  <c r="DS85" i="75" s="1"/>
  <c r="CX85" i="75"/>
  <c r="CP85" i="75"/>
  <c r="CL85" i="75"/>
  <c r="CH85" i="75"/>
  <c r="CB85" i="75"/>
  <c r="CA85" i="75"/>
  <c r="BX85" i="75"/>
  <c r="BR85" i="75"/>
  <c r="BG85" i="75"/>
  <c r="DV84" i="75"/>
  <c r="DQ84" i="75"/>
  <c r="CT84" i="75"/>
  <c r="CP84" i="75"/>
  <c r="CQ84" i="75" s="1"/>
  <c r="CL84" i="75"/>
  <c r="CM84" i="75" s="1"/>
  <c r="CA84" i="75"/>
  <c r="BS84" i="75"/>
  <c r="BR84" i="75"/>
  <c r="AY84" i="75"/>
  <c r="DV83" i="75"/>
  <c r="DW83" i="75" s="1"/>
  <c r="DQ83" i="75"/>
  <c r="DM83" i="75"/>
  <c r="CX83" i="75"/>
  <c r="CT83" i="75"/>
  <c r="CU83" i="75" s="1"/>
  <c r="CP83" i="75"/>
  <c r="CH83" i="75"/>
  <c r="CB83" i="75"/>
  <c r="CA83" i="75"/>
  <c r="BR83" i="75"/>
  <c r="BK83" i="75"/>
  <c r="DV82" i="75"/>
  <c r="DQ82" i="75"/>
  <c r="DS82" i="75" s="1"/>
  <c r="DI82" i="75"/>
  <c r="CX82" i="75"/>
  <c r="CT82" i="75"/>
  <c r="CL82" i="75"/>
  <c r="CA82" i="75"/>
  <c r="BS82" i="75"/>
  <c r="BR82" i="75"/>
  <c r="BG82" i="75"/>
  <c r="AY82" i="75"/>
  <c r="DQ81" i="75"/>
  <c r="CX81" i="75"/>
  <c r="CY81" i="75" s="1"/>
  <c r="CP81" i="75"/>
  <c r="CL81" i="75"/>
  <c r="CH81" i="75"/>
  <c r="CB81" i="75"/>
  <c r="CA81" i="75"/>
  <c r="BR81" i="75"/>
  <c r="BT81" i="75" s="1"/>
  <c r="BC81" i="75"/>
  <c r="AY81" i="75"/>
  <c r="DI80" i="75"/>
  <c r="CT80" i="75"/>
  <c r="CP80" i="75"/>
  <c r="CL80" i="75"/>
  <c r="CA80" i="75"/>
  <c r="BS80" i="75"/>
  <c r="BR80" i="75"/>
  <c r="AY80" i="75"/>
  <c r="DV79" i="75"/>
  <c r="CX79" i="75"/>
  <c r="CT79" i="75"/>
  <c r="CP79" i="75"/>
  <c r="CQ79" i="75" s="1"/>
  <c r="CH79" i="75"/>
  <c r="CB79" i="75"/>
  <c r="CA79" i="75"/>
  <c r="BR79" i="75"/>
  <c r="BK79" i="75"/>
  <c r="BC79" i="75"/>
  <c r="DQ78" i="75"/>
  <c r="DD78" i="75"/>
  <c r="CX78" i="75"/>
  <c r="CY78" i="75" s="1"/>
  <c r="CT78" i="75"/>
  <c r="CL78" i="75"/>
  <c r="CA78" i="75"/>
  <c r="BS78" i="75"/>
  <c r="BR78" i="75"/>
  <c r="BG78" i="75"/>
  <c r="AY78" i="75"/>
  <c r="DV77" i="75"/>
  <c r="DQ77" i="75"/>
  <c r="DS77" i="75" s="1"/>
  <c r="CX77" i="75"/>
  <c r="CP77" i="75"/>
  <c r="CL77" i="75"/>
  <c r="CH77" i="75"/>
  <c r="CI77" i="75" s="1"/>
  <c r="CB77" i="75"/>
  <c r="CA77" i="75"/>
  <c r="BR77" i="75"/>
  <c r="BK77" i="75"/>
  <c r="BC77" i="75"/>
  <c r="DV76" i="75"/>
  <c r="DW76" i="75" s="1"/>
  <c r="DQ76" i="75"/>
  <c r="DS76" i="75" s="1"/>
  <c r="DX76" i="75" s="1"/>
  <c r="DM76" i="75"/>
  <c r="DD76" i="75"/>
  <c r="CT76" i="75"/>
  <c r="CP76" i="75"/>
  <c r="CL76" i="75"/>
  <c r="CA76" i="75"/>
  <c r="BS76" i="75"/>
  <c r="BR76" i="75"/>
  <c r="BK76" i="75"/>
  <c r="BC76" i="75"/>
  <c r="AY76" i="75"/>
  <c r="DV75" i="75"/>
  <c r="DQ75" i="75"/>
  <c r="CX75" i="75"/>
  <c r="CT75" i="75"/>
  <c r="CU75" i="75" s="1"/>
  <c r="CP75" i="75"/>
  <c r="CL75" i="75"/>
  <c r="CM75" i="75" s="1"/>
  <c r="CH75" i="75"/>
  <c r="CB75" i="75"/>
  <c r="CA75" i="75"/>
  <c r="BR75" i="75"/>
  <c r="DV74" i="75"/>
  <c r="DW74" i="75" s="1"/>
  <c r="CX74" i="75"/>
  <c r="CT74" i="75"/>
  <c r="CU74" i="75" s="1"/>
  <c r="CL74" i="75"/>
  <c r="BS74" i="75"/>
  <c r="BR74" i="75"/>
  <c r="BK74" i="75"/>
  <c r="DQ73" i="75"/>
  <c r="CX73" i="75"/>
  <c r="CP73" i="75"/>
  <c r="CL73" i="75"/>
  <c r="CH73" i="75"/>
  <c r="CB73" i="75"/>
  <c r="CA73" i="75"/>
  <c r="BR73" i="75"/>
  <c r="BG73" i="75"/>
  <c r="DV72" i="75"/>
  <c r="DI72" i="75"/>
  <c r="CT72" i="75"/>
  <c r="CP72" i="75"/>
  <c r="CQ72" i="75" s="1"/>
  <c r="CL72" i="75"/>
  <c r="CA72" i="75"/>
  <c r="CC72" i="75" s="1"/>
  <c r="BS72" i="75"/>
  <c r="BR72" i="75"/>
  <c r="BK72" i="75"/>
  <c r="BC72" i="75"/>
  <c r="AY72" i="75"/>
  <c r="DV71" i="75"/>
  <c r="CX71" i="75"/>
  <c r="CT71" i="75"/>
  <c r="CP71" i="75"/>
  <c r="CQ71" i="75" s="1"/>
  <c r="CH71" i="75"/>
  <c r="CA71" i="75"/>
  <c r="CB71" i="75"/>
  <c r="BR71" i="75"/>
  <c r="BG71" i="75"/>
  <c r="AY71" i="75"/>
  <c r="DV70" i="75"/>
  <c r="DQ70" i="75"/>
  <c r="DS70" i="75" s="1"/>
  <c r="CX70" i="75"/>
  <c r="CY70" i="75" s="1"/>
  <c r="CT70" i="75"/>
  <c r="CU70" i="75" s="1"/>
  <c r="CL70" i="75"/>
  <c r="CH70" i="75"/>
  <c r="CI70" i="75" s="1"/>
  <c r="CA70" i="75"/>
  <c r="CB70" i="75"/>
  <c r="BS70" i="75"/>
  <c r="BR70" i="75"/>
  <c r="BK70" i="75"/>
  <c r="BC70" i="75"/>
  <c r="AY70" i="75"/>
  <c r="DV69" i="75"/>
  <c r="DQ69" i="75"/>
  <c r="CX69" i="75"/>
  <c r="CT69" i="75"/>
  <c r="CU69" i="75" s="1"/>
  <c r="CP69" i="75"/>
  <c r="CL69" i="75"/>
  <c r="CH69" i="75"/>
  <c r="CB69" i="75"/>
  <c r="CA69" i="75"/>
  <c r="BR69" i="75"/>
  <c r="BG69" i="75"/>
  <c r="AY69" i="75"/>
  <c r="DV68" i="75"/>
  <c r="CT68" i="75"/>
  <c r="CP68" i="75"/>
  <c r="CL68" i="75"/>
  <c r="CA68" i="75"/>
  <c r="BS68" i="75"/>
  <c r="BR68" i="75"/>
  <c r="BK68" i="75"/>
  <c r="BC68" i="75"/>
  <c r="AY68" i="75"/>
  <c r="DV67" i="75"/>
  <c r="DW67" i="75" s="1"/>
  <c r="DQ67" i="75"/>
  <c r="CX67" i="75"/>
  <c r="CT67" i="75"/>
  <c r="CU67" i="75" s="1"/>
  <c r="CP67" i="75"/>
  <c r="CQ67" i="75" s="1"/>
  <c r="CH67" i="75"/>
  <c r="CB67" i="75"/>
  <c r="CA67" i="75"/>
  <c r="BX67" i="75"/>
  <c r="BR67" i="75"/>
  <c r="BG67" i="75"/>
  <c r="DQ66" i="75"/>
  <c r="DS66" i="75" s="1"/>
  <c r="CX66" i="75"/>
  <c r="CY66" i="75" s="1"/>
  <c r="CT66" i="75"/>
  <c r="CU66" i="75" s="1"/>
  <c r="CL66" i="75"/>
  <c r="CA66" i="75"/>
  <c r="BR66" i="75"/>
  <c r="BS66" i="75"/>
  <c r="BC66" i="75"/>
  <c r="BL66" i="75" s="1"/>
  <c r="DQ65" i="75"/>
  <c r="DI65" i="75"/>
  <c r="CX65" i="75"/>
  <c r="CP65" i="75"/>
  <c r="CL65" i="75"/>
  <c r="CH65" i="75"/>
  <c r="CB65" i="75"/>
  <c r="CA65" i="75"/>
  <c r="BX65" i="75"/>
  <c r="BR65" i="75"/>
  <c r="BT65" i="75" s="1"/>
  <c r="BG65" i="75"/>
  <c r="AY65" i="75"/>
  <c r="DV64" i="75"/>
  <c r="CT64" i="75"/>
  <c r="CP64" i="75"/>
  <c r="CQ64" i="75" s="1"/>
  <c r="CL64" i="75"/>
  <c r="CH64" i="75"/>
  <c r="CA64" i="75"/>
  <c r="CB64" i="75"/>
  <c r="BS64" i="75"/>
  <c r="BR64" i="75"/>
  <c r="BK64" i="75"/>
  <c r="BC64" i="75"/>
  <c r="AY64" i="75"/>
  <c r="DV63" i="75"/>
  <c r="DQ63" i="75"/>
  <c r="DS63" i="75" s="1"/>
  <c r="CX63" i="75"/>
  <c r="CT63" i="75"/>
  <c r="CP63" i="75"/>
  <c r="CH63" i="75"/>
  <c r="CB63" i="75"/>
  <c r="CA63" i="75"/>
  <c r="BR63" i="75"/>
  <c r="BG63" i="75"/>
  <c r="AY63" i="75"/>
  <c r="DV62" i="75"/>
  <c r="DQ62" i="75"/>
  <c r="CX62" i="75"/>
  <c r="CY62" i="75" s="1"/>
  <c r="CT62" i="75"/>
  <c r="CU62" i="75" s="1"/>
  <c r="CL62" i="75"/>
  <c r="CH62" i="75"/>
  <c r="CA62" i="75"/>
  <c r="BS62" i="75"/>
  <c r="BR62" i="75"/>
  <c r="BC62" i="75"/>
  <c r="AY62" i="75"/>
  <c r="DV61" i="75"/>
  <c r="CX61" i="75"/>
  <c r="CY61" i="75" s="1"/>
  <c r="CP61" i="75"/>
  <c r="CL61" i="75"/>
  <c r="CM61" i="75" s="1"/>
  <c r="CH61" i="75"/>
  <c r="CA61" i="75"/>
  <c r="CB61" i="75"/>
  <c r="BX61" i="75"/>
  <c r="BR61" i="75"/>
  <c r="BG61" i="75"/>
  <c r="AY61" i="75"/>
  <c r="DQ60" i="75"/>
  <c r="DS60" i="75" s="1"/>
  <c r="CT60" i="75"/>
  <c r="CP60" i="75"/>
  <c r="CL60" i="75"/>
  <c r="CB60" i="75"/>
  <c r="CA60" i="75"/>
  <c r="BS60" i="75"/>
  <c r="BR60" i="75"/>
  <c r="BO60" i="75"/>
  <c r="BK60" i="75"/>
  <c r="AY60" i="75"/>
  <c r="DV59" i="75"/>
  <c r="DQ59" i="75"/>
  <c r="CX59" i="75"/>
  <c r="CT59" i="75"/>
  <c r="CP59" i="75"/>
  <c r="CQ59" i="75" s="1"/>
  <c r="CH59" i="75"/>
  <c r="CB59" i="75"/>
  <c r="CA59" i="75"/>
  <c r="BR59" i="75"/>
  <c r="BG59" i="75"/>
  <c r="DV58" i="75"/>
  <c r="DQ58" i="75"/>
  <c r="CX58" i="75"/>
  <c r="CY58" i="75" s="1"/>
  <c r="CT58" i="75"/>
  <c r="CL58" i="75"/>
  <c r="CB58" i="75"/>
  <c r="CA58" i="75"/>
  <c r="BS58" i="75"/>
  <c r="BR58" i="75"/>
  <c r="BK58" i="75"/>
  <c r="BC58" i="75"/>
  <c r="DQ57" i="75"/>
  <c r="DS57" i="75" s="1"/>
  <c r="DD57" i="75"/>
  <c r="CX57" i="75"/>
  <c r="CY57" i="75" s="1"/>
  <c r="CT57" i="75"/>
  <c r="CU57" i="75" s="1"/>
  <c r="CP57" i="75"/>
  <c r="CL57" i="75"/>
  <c r="CH57" i="75"/>
  <c r="CI57" i="75" s="1"/>
  <c r="CB57" i="75"/>
  <c r="CA57" i="75"/>
  <c r="BX57" i="75"/>
  <c r="BR57" i="75"/>
  <c r="BG57" i="75"/>
  <c r="AY57" i="75"/>
  <c r="DV56" i="75"/>
  <c r="DW56" i="75" s="1"/>
  <c r="CT56" i="75"/>
  <c r="CP56" i="75"/>
  <c r="CQ56" i="75" s="1"/>
  <c r="CL56" i="75"/>
  <c r="CM56" i="75" s="1"/>
  <c r="CB56" i="75"/>
  <c r="CA56" i="75"/>
  <c r="BS56" i="75"/>
  <c r="BR56" i="75"/>
  <c r="BK56" i="75"/>
  <c r="BC56" i="75"/>
  <c r="AY56" i="75"/>
  <c r="DV55" i="75"/>
  <c r="DW55" i="75" s="1"/>
  <c r="CX55" i="75"/>
  <c r="CT55" i="75"/>
  <c r="CP55" i="75"/>
  <c r="CH55" i="75"/>
  <c r="CB55" i="75"/>
  <c r="CA55" i="75"/>
  <c r="BR55" i="75"/>
  <c r="BT55" i="75" s="1"/>
  <c r="BK55" i="75"/>
  <c r="BG55" i="75"/>
  <c r="AY55" i="75"/>
  <c r="DV54" i="75"/>
  <c r="DQ54" i="75"/>
  <c r="DD54" i="75"/>
  <c r="CX54" i="75"/>
  <c r="CY54" i="75" s="1"/>
  <c r="CT54" i="75"/>
  <c r="CL54" i="75"/>
  <c r="CB54" i="75"/>
  <c r="CA54" i="75"/>
  <c r="BS54" i="75"/>
  <c r="BR54" i="75"/>
  <c r="BK54" i="75"/>
  <c r="BC54" i="75"/>
  <c r="AY54" i="75"/>
  <c r="DV53" i="75"/>
  <c r="DQ53" i="75"/>
  <c r="CX53" i="75"/>
  <c r="CT53" i="75"/>
  <c r="CU53" i="75" s="1"/>
  <c r="CP53" i="75"/>
  <c r="CL53" i="75"/>
  <c r="CM53" i="75" s="1"/>
  <c r="CH53" i="75"/>
  <c r="CB53" i="75"/>
  <c r="CA53" i="75"/>
  <c r="BX53" i="75"/>
  <c r="BR53" i="75"/>
  <c r="BT53" i="75" s="1"/>
  <c r="BG53" i="75"/>
  <c r="AY53" i="75"/>
  <c r="DV52" i="75"/>
  <c r="DW52" i="75" s="1"/>
  <c r="DQ52" i="75"/>
  <c r="DS52" i="75" s="1"/>
  <c r="CX52" i="75"/>
  <c r="CT52" i="75"/>
  <c r="CP52" i="75"/>
  <c r="CL52" i="75"/>
  <c r="CA52" i="75"/>
  <c r="BS52" i="75"/>
  <c r="BR52" i="75"/>
  <c r="BK52" i="75"/>
  <c r="BC52" i="75"/>
  <c r="AY52" i="75"/>
  <c r="DV51" i="75"/>
  <c r="DQ51" i="75"/>
  <c r="CX51" i="75"/>
  <c r="CT51" i="75"/>
  <c r="CP51" i="75"/>
  <c r="CH51" i="75"/>
  <c r="CB51" i="75"/>
  <c r="CA51" i="75"/>
  <c r="BX51" i="75"/>
  <c r="BR51" i="75"/>
  <c r="BG51" i="75"/>
  <c r="DV50" i="75"/>
  <c r="DQ50" i="75"/>
  <c r="DS50" i="75" s="1"/>
  <c r="DI50" i="75"/>
  <c r="CX50" i="75"/>
  <c r="CT50" i="75"/>
  <c r="CL50" i="75"/>
  <c r="CH50" i="75"/>
  <c r="CI50" i="75" s="1"/>
  <c r="CA50" i="75"/>
  <c r="BS50" i="75"/>
  <c r="BR50" i="75"/>
  <c r="BK50" i="75"/>
  <c r="BC50" i="75"/>
  <c r="DQ49" i="75"/>
  <c r="CX49" i="75"/>
  <c r="CY49" i="75" s="1"/>
  <c r="CT49" i="75"/>
  <c r="CP49" i="75"/>
  <c r="CL49" i="75"/>
  <c r="CM49" i="75" s="1"/>
  <c r="CH49" i="75"/>
  <c r="CA49" i="75"/>
  <c r="CB49" i="75"/>
  <c r="BR49" i="75"/>
  <c r="BG49" i="75"/>
  <c r="AY49" i="75"/>
  <c r="CX48" i="75"/>
  <c r="CY48" i="75" s="1"/>
  <c r="CT48" i="75"/>
  <c r="CP48" i="75"/>
  <c r="CL48" i="75"/>
  <c r="CA48" i="75"/>
  <c r="BS48" i="75"/>
  <c r="BR48" i="75"/>
  <c r="BK48" i="75"/>
  <c r="BC48" i="75"/>
  <c r="AY48" i="75"/>
  <c r="DV47" i="75"/>
  <c r="DQ47" i="75"/>
  <c r="DD47" i="75"/>
  <c r="CX47" i="75"/>
  <c r="CT47" i="75"/>
  <c r="CP47" i="75"/>
  <c r="CH47" i="75"/>
  <c r="CB47" i="75"/>
  <c r="CA47" i="75"/>
  <c r="BX47" i="75"/>
  <c r="BR47" i="75"/>
  <c r="BT47" i="75" s="1"/>
  <c r="BG47" i="75"/>
  <c r="AY47" i="75"/>
  <c r="DV46" i="75"/>
  <c r="DQ46" i="75"/>
  <c r="DS46" i="75" s="1"/>
  <c r="DX46" i="75" s="1"/>
  <c r="CX46" i="75"/>
  <c r="CT46" i="75"/>
  <c r="CU46" i="75" s="1"/>
  <c r="CP46" i="75"/>
  <c r="CL46" i="75"/>
  <c r="CA46" i="75"/>
  <c r="BS46" i="75"/>
  <c r="BR46" i="75"/>
  <c r="BK46" i="75"/>
  <c r="BC46" i="75"/>
  <c r="AY46" i="75"/>
  <c r="DV45" i="75"/>
  <c r="DQ45" i="75"/>
  <c r="DS45" i="75" s="1"/>
  <c r="DI45" i="75"/>
  <c r="CX45" i="75"/>
  <c r="CP45" i="75"/>
  <c r="CL45" i="75"/>
  <c r="CM45" i="75" s="1"/>
  <c r="CH45" i="75"/>
  <c r="CA45" i="75"/>
  <c r="CB45" i="75"/>
  <c r="BS45" i="75"/>
  <c r="BR45" i="75"/>
  <c r="BG45" i="75"/>
  <c r="AY45" i="75"/>
  <c r="DV44" i="75"/>
  <c r="DQ44" i="75"/>
  <c r="DS44" i="75" s="1"/>
  <c r="CT44" i="75"/>
  <c r="CP44" i="75"/>
  <c r="CL44" i="75"/>
  <c r="CM44" i="75" s="1"/>
  <c r="CA44" i="75"/>
  <c r="CC44" i="75" s="1"/>
  <c r="BS44" i="75"/>
  <c r="BR44" i="75"/>
  <c r="BK44" i="75"/>
  <c r="BC44" i="75"/>
  <c r="AY44" i="75"/>
  <c r="DV43" i="75"/>
  <c r="DQ43" i="75"/>
  <c r="CX43" i="75"/>
  <c r="CT43" i="75"/>
  <c r="CU43" i="75" s="1"/>
  <c r="CP43" i="75"/>
  <c r="CQ43" i="75" s="1"/>
  <c r="CH43" i="75"/>
  <c r="CI43" i="75" s="1"/>
  <c r="CB43" i="75"/>
  <c r="CA43" i="75"/>
  <c r="BX43" i="75"/>
  <c r="BR43" i="75"/>
  <c r="BG43" i="75"/>
  <c r="DV42" i="75"/>
  <c r="CX42" i="75"/>
  <c r="CY42" i="75" s="1"/>
  <c r="CT42" i="75"/>
  <c r="CL42" i="75"/>
  <c r="CA42" i="75"/>
  <c r="BS42" i="75"/>
  <c r="BR42" i="75"/>
  <c r="BK42" i="75"/>
  <c r="BC42" i="75"/>
  <c r="AY42" i="75"/>
  <c r="DQ41" i="75"/>
  <c r="CX41" i="75"/>
  <c r="CP41" i="75"/>
  <c r="CL41" i="75"/>
  <c r="CH41" i="75"/>
  <c r="CI41" i="75" s="1"/>
  <c r="CA41" i="75"/>
  <c r="CB41" i="75"/>
  <c r="BR41" i="75"/>
  <c r="BG41" i="75"/>
  <c r="AY41" i="75"/>
  <c r="DV40" i="75"/>
  <c r="CT40" i="75"/>
  <c r="CP40" i="75"/>
  <c r="CQ40" i="75" s="1"/>
  <c r="CL40" i="75"/>
  <c r="CH40" i="75"/>
  <c r="CA40" i="75"/>
  <c r="CC40" i="75" s="1"/>
  <c r="BR40" i="75"/>
  <c r="BS40" i="75"/>
  <c r="BK40" i="75"/>
  <c r="BC40" i="75"/>
  <c r="AY40" i="75"/>
  <c r="DV39" i="75"/>
  <c r="CX39" i="75"/>
  <c r="CT39" i="75"/>
  <c r="CP39" i="75"/>
  <c r="CQ39" i="75" s="1"/>
  <c r="CL39" i="75"/>
  <c r="CH39" i="75"/>
  <c r="CB39" i="75"/>
  <c r="CA39" i="75"/>
  <c r="BX39" i="75"/>
  <c r="BR39" i="75"/>
  <c r="BG39" i="75"/>
  <c r="AY39" i="75"/>
  <c r="DV38" i="75"/>
  <c r="DQ38" i="75"/>
  <c r="DS38" i="75" s="1"/>
  <c r="CX38" i="75"/>
  <c r="CT38" i="75"/>
  <c r="CL38" i="75"/>
  <c r="CA38" i="75"/>
  <c r="BS38" i="75"/>
  <c r="BR38" i="75"/>
  <c r="BK38" i="75"/>
  <c r="BC38" i="75"/>
  <c r="AY38" i="75"/>
  <c r="DV37" i="75"/>
  <c r="DW37" i="75" s="1"/>
  <c r="DQ37" i="75"/>
  <c r="DS37" i="75" s="1"/>
  <c r="CX37" i="75"/>
  <c r="CT37" i="75"/>
  <c r="CP37" i="75"/>
  <c r="CL37" i="75"/>
  <c r="CH37" i="75"/>
  <c r="CI37" i="75" s="1"/>
  <c r="CB37" i="75"/>
  <c r="CA37" i="75"/>
  <c r="BX37" i="75"/>
  <c r="BS37" i="75"/>
  <c r="BR37" i="75"/>
  <c r="BG37" i="75"/>
  <c r="AY37" i="75"/>
  <c r="DV36" i="75"/>
  <c r="DQ36" i="75"/>
  <c r="DS36" i="75" s="1"/>
  <c r="DD36" i="75"/>
  <c r="CT36" i="75"/>
  <c r="CP36" i="75"/>
  <c r="CL36" i="75"/>
  <c r="CH36" i="75"/>
  <c r="CA36" i="75"/>
  <c r="BS36" i="75"/>
  <c r="BR36" i="75"/>
  <c r="BK36" i="75"/>
  <c r="BC36" i="75"/>
  <c r="AY36" i="75"/>
  <c r="DV35" i="75"/>
  <c r="DQ35" i="75"/>
  <c r="CX35" i="75"/>
  <c r="CT35" i="75"/>
  <c r="CP35" i="75"/>
  <c r="CH35" i="75"/>
  <c r="CB35" i="75"/>
  <c r="CA35" i="75"/>
  <c r="BX35" i="75"/>
  <c r="BR35" i="75"/>
  <c r="BG35" i="75"/>
  <c r="DV34" i="75"/>
  <c r="DW34" i="75" s="1"/>
  <c r="DQ34" i="75"/>
  <c r="DD34" i="75"/>
  <c r="CX34" i="75"/>
  <c r="CT34" i="75"/>
  <c r="CU34" i="75" s="1"/>
  <c r="CP34" i="75"/>
  <c r="CQ34" i="75" s="1"/>
  <c r="CL34" i="75"/>
  <c r="CH34" i="75"/>
  <c r="CI34" i="75" s="1"/>
  <c r="CA34" i="75"/>
  <c r="BR34" i="75"/>
  <c r="BS34" i="75"/>
  <c r="BK34" i="75"/>
  <c r="BC34" i="75"/>
  <c r="DQ33" i="75"/>
  <c r="DS33" i="75" s="1"/>
  <c r="DI33" i="75"/>
  <c r="CX33" i="75"/>
  <c r="CT33" i="75"/>
  <c r="CP33" i="75"/>
  <c r="CL33" i="75"/>
  <c r="CH33" i="75"/>
  <c r="CB33" i="75"/>
  <c r="CA33" i="75"/>
  <c r="BX33" i="75"/>
  <c r="BR33" i="75"/>
  <c r="BT33" i="75" s="1"/>
  <c r="BG33" i="75"/>
  <c r="AY33" i="75"/>
  <c r="CX32" i="75"/>
  <c r="CT32" i="75"/>
  <c r="CP32" i="75"/>
  <c r="CL32" i="75"/>
  <c r="CM32" i="75" s="1"/>
  <c r="CA32" i="75"/>
  <c r="CB32" i="75"/>
  <c r="BS32" i="75"/>
  <c r="BR32" i="75"/>
  <c r="BK32" i="75"/>
  <c r="BC32" i="75"/>
  <c r="AY32" i="75"/>
  <c r="DV31" i="75"/>
  <c r="DQ31" i="75"/>
  <c r="DS31" i="75" s="1"/>
  <c r="CX31" i="75"/>
  <c r="CT31" i="75"/>
  <c r="CP31" i="75"/>
  <c r="CQ31" i="75" s="1"/>
  <c r="CH31" i="75"/>
  <c r="CB31" i="75"/>
  <c r="CA31" i="75"/>
  <c r="BR31" i="75"/>
  <c r="BG31" i="75"/>
  <c r="AY31" i="75"/>
  <c r="DV30" i="75"/>
  <c r="DQ30" i="75"/>
  <c r="DS30" i="75" s="1"/>
  <c r="DD30" i="75"/>
  <c r="CX30" i="75"/>
  <c r="CY30" i="75" s="1"/>
  <c r="CT30" i="75"/>
  <c r="CL30" i="75"/>
  <c r="CA30" i="75"/>
  <c r="BS30" i="75"/>
  <c r="BR30" i="75"/>
  <c r="BK30" i="75"/>
  <c r="BC30" i="75"/>
  <c r="AY30" i="75"/>
  <c r="DV29" i="75"/>
  <c r="DW29" i="75" s="1"/>
  <c r="DQ29" i="75"/>
  <c r="CX29" i="75"/>
  <c r="CP29" i="75"/>
  <c r="CL29" i="75"/>
  <c r="CM29" i="75" s="1"/>
  <c r="CH29" i="75"/>
  <c r="CB29" i="75"/>
  <c r="CA29" i="75"/>
  <c r="BX29" i="75"/>
  <c r="BR29" i="75"/>
  <c r="BT29" i="75" s="1"/>
  <c r="BG29" i="75"/>
  <c r="AY29" i="75"/>
  <c r="DV28" i="75"/>
  <c r="DQ28" i="75"/>
  <c r="DD28" i="75"/>
  <c r="CX28" i="75"/>
  <c r="CY28" i="75" s="1"/>
  <c r="CT28" i="75"/>
  <c r="CP28" i="75"/>
  <c r="CQ28" i="75" s="1"/>
  <c r="CL28" i="75"/>
  <c r="CM28" i="75" s="1"/>
  <c r="CA28" i="75"/>
  <c r="BS28" i="75"/>
  <c r="BR28" i="75"/>
  <c r="BK28" i="75"/>
  <c r="BC28" i="75"/>
  <c r="AY28" i="75"/>
  <c r="DV27" i="75"/>
  <c r="CX27" i="75"/>
  <c r="CT27" i="75"/>
  <c r="CU27" i="75" s="1"/>
  <c r="CP27" i="75"/>
  <c r="CH27" i="75"/>
  <c r="CA27" i="75"/>
  <c r="CB27" i="75"/>
  <c r="BR27" i="75"/>
  <c r="BG27" i="75"/>
  <c r="DV26" i="75"/>
  <c r="DQ26" i="75"/>
  <c r="CX26" i="75"/>
  <c r="CY26" i="75" s="1"/>
  <c r="CT26" i="75"/>
  <c r="CU26" i="75" s="1"/>
  <c r="CL26" i="75"/>
  <c r="CH26" i="75"/>
  <c r="CA26" i="75"/>
  <c r="CC26" i="75" s="1"/>
  <c r="BR26" i="75"/>
  <c r="BS26" i="75"/>
  <c r="BK26" i="75"/>
  <c r="BC26" i="75"/>
  <c r="AY26" i="75"/>
  <c r="DQ25" i="75"/>
  <c r="DS25" i="75" s="1"/>
  <c r="DI25" i="75"/>
  <c r="DD25" i="75"/>
  <c r="CX25" i="75"/>
  <c r="CT25" i="75"/>
  <c r="CP25" i="75"/>
  <c r="CL25" i="75"/>
  <c r="CH25" i="75"/>
  <c r="CB25" i="75"/>
  <c r="CA25" i="75"/>
  <c r="BR25" i="75"/>
  <c r="BG25" i="75"/>
  <c r="AY25" i="75"/>
  <c r="CT24" i="75"/>
  <c r="CP24" i="75"/>
  <c r="CQ24" i="75" s="1"/>
  <c r="CL24" i="75"/>
  <c r="CM24" i="75" s="1"/>
  <c r="CA24" i="75"/>
  <c r="BS24" i="75"/>
  <c r="BR24" i="75"/>
  <c r="BK24" i="75"/>
  <c r="BC24" i="75"/>
  <c r="AY24" i="75"/>
  <c r="DV23" i="75"/>
  <c r="DQ23" i="75"/>
  <c r="DS23" i="75" s="1"/>
  <c r="DD23" i="75"/>
  <c r="CX23" i="75"/>
  <c r="CT23" i="75"/>
  <c r="CU23" i="75" s="1"/>
  <c r="CP23" i="75"/>
  <c r="CQ23" i="75" s="1"/>
  <c r="CL23" i="75"/>
  <c r="CH23" i="75"/>
  <c r="CB23" i="75"/>
  <c r="CA23" i="75"/>
  <c r="BX23" i="75"/>
  <c r="BR23" i="75"/>
  <c r="BK23" i="75"/>
  <c r="BG23" i="75"/>
  <c r="AY23" i="75"/>
  <c r="DV22" i="75"/>
  <c r="DQ22" i="75"/>
  <c r="CX22" i="75"/>
  <c r="CY22" i="75" s="1"/>
  <c r="CT22" i="75"/>
  <c r="CU22" i="75" s="1"/>
  <c r="CP22" i="75"/>
  <c r="CQ22" i="75" s="1"/>
  <c r="CL22" i="75"/>
  <c r="CA22" i="75"/>
  <c r="BS22" i="75"/>
  <c r="BR22" i="75"/>
  <c r="BK22" i="75"/>
  <c r="BC22" i="75"/>
  <c r="AY22" i="75"/>
  <c r="DV21" i="75"/>
  <c r="DQ21" i="75"/>
  <c r="CX21" i="75"/>
  <c r="CT21" i="75"/>
  <c r="CU21" i="75" s="1"/>
  <c r="CP21" i="75"/>
  <c r="CL21" i="75"/>
  <c r="CH21" i="75"/>
  <c r="CB21" i="75"/>
  <c r="CA21" i="75"/>
  <c r="BX21" i="75"/>
  <c r="BR21" i="75"/>
  <c r="BG21" i="75"/>
  <c r="AY21" i="75"/>
  <c r="DV20" i="75"/>
  <c r="DQ20" i="75"/>
  <c r="DS20" i="75" s="1"/>
  <c r="CT20" i="75"/>
  <c r="CP20" i="75"/>
  <c r="CL20" i="75"/>
  <c r="CA20" i="75"/>
  <c r="BS20" i="75"/>
  <c r="BR20" i="75"/>
  <c r="BO20" i="75"/>
  <c r="BK20" i="75"/>
  <c r="BC20" i="75"/>
  <c r="AY20" i="75"/>
  <c r="DQ19" i="75"/>
  <c r="DI19" i="75"/>
  <c r="CX19" i="75"/>
  <c r="CT19" i="75"/>
  <c r="CP19" i="75"/>
  <c r="CH19" i="75"/>
  <c r="CA19" i="75"/>
  <c r="CB19" i="75"/>
  <c r="BX19" i="75"/>
  <c r="BR19" i="75"/>
  <c r="BG19" i="75"/>
  <c r="DV18" i="75"/>
  <c r="DQ18" i="75"/>
  <c r="CX18" i="75"/>
  <c r="CY18" i="75" s="1"/>
  <c r="CT18" i="75"/>
  <c r="CU18" i="75" s="1"/>
  <c r="CP18" i="75"/>
  <c r="CL18" i="75"/>
  <c r="CA18" i="75"/>
  <c r="BS18" i="75"/>
  <c r="BR18" i="75"/>
  <c r="BK18" i="75"/>
  <c r="BC18" i="75"/>
  <c r="DQ17" i="75"/>
  <c r="DM17" i="75"/>
  <c r="CX17" i="75"/>
  <c r="CP17" i="75"/>
  <c r="CL17" i="75"/>
  <c r="CM17" i="75" s="1"/>
  <c r="CH17" i="75"/>
  <c r="CB17" i="75"/>
  <c r="CA17" i="75"/>
  <c r="BX17" i="75"/>
  <c r="BR17" i="75"/>
  <c r="BG17" i="75"/>
  <c r="AY17" i="75"/>
  <c r="DV16" i="75"/>
  <c r="DI16" i="75"/>
  <c r="CT16" i="75"/>
  <c r="CP16" i="75"/>
  <c r="CQ16" i="75" s="1"/>
  <c r="CL16" i="75"/>
  <c r="CH16" i="75"/>
  <c r="CA16" i="75"/>
  <c r="BS16" i="75"/>
  <c r="BR16" i="75"/>
  <c r="BK16" i="75"/>
  <c r="BC16" i="75"/>
  <c r="AY16" i="75"/>
  <c r="DV15" i="75"/>
  <c r="CX15" i="75"/>
  <c r="CT15" i="75"/>
  <c r="CP15" i="75"/>
  <c r="CQ15" i="75" s="1"/>
  <c r="CH15" i="75"/>
  <c r="CI15" i="75" s="1"/>
  <c r="CA15" i="75"/>
  <c r="CB15" i="75"/>
  <c r="BX15" i="75"/>
  <c r="BR15" i="75"/>
  <c r="BG15" i="75"/>
  <c r="AY15" i="75"/>
  <c r="DV14" i="75"/>
  <c r="DQ14" i="75"/>
  <c r="CX14" i="75"/>
  <c r="CY14" i="75" s="1"/>
  <c r="CT14" i="75"/>
  <c r="CU14" i="75" s="1"/>
  <c r="CL14" i="75"/>
  <c r="CA14" i="75"/>
  <c r="BS14" i="75"/>
  <c r="BR14" i="75"/>
  <c r="BK14" i="75"/>
  <c r="BC14" i="75"/>
  <c r="AY14" i="75"/>
  <c r="DV13" i="75"/>
  <c r="DW13" i="75" s="1"/>
  <c r="DQ13" i="75"/>
  <c r="DS13" i="75" s="1"/>
  <c r="CX13" i="75"/>
  <c r="CY13" i="75" s="1"/>
  <c r="CP13" i="75"/>
  <c r="CL13" i="75"/>
  <c r="CH13" i="75"/>
  <c r="CB13" i="75"/>
  <c r="CA13" i="75"/>
  <c r="BX13" i="75"/>
  <c r="BR13" i="75"/>
  <c r="BG13" i="75"/>
  <c r="AY13" i="75"/>
  <c r="DV12" i="75"/>
  <c r="DQ12" i="75"/>
  <c r="CT12" i="75"/>
  <c r="CP12" i="75"/>
  <c r="CQ12" i="75" s="1"/>
  <c r="CL12" i="75"/>
  <c r="CM12" i="75" s="1"/>
  <c r="CA12" i="75"/>
  <c r="BS12" i="75"/>
  <c r="BR12" i="75"/>
  <c r="BK12" i="75"/>
  <c r="BC12" i="75"/>
  <c r="AY12" i="75"/>
  <c r="DV11" i="75"/>
  <c r="DQ11" i="75"/>
  <c r="CX11" i="75"/>
  <c r="CT11" i="75"/>
  <c r="CP11" i="75"/>
  <c r="CH11" i="75"/>
  <c r="CB11" i="75"/>
  <c r="CA11" i="75"/>
  <c r="BX11" i="75"/>
  <c r="BS11" i="75"/>
  <c r="BR11" i="75"/>
  <c r="BG11" i="75"/>
  <c r="DV10" i="75"/>
  <c r="DW10" i="75" s="1"/>
  <c r="DQ10" i="75"/>
  <c r="CX10" i="75"/>
  <c r="CY10" i="75" s="1"/>
  <c r="CT10" i="75"/>
  <c r="CP10" i="75"/>
  <c r="CQ10" i="75" s="1"/>
  <c r="CL10" i="75"/>
  <c r="CA10" i="75"/>
  <c r="BS10" i="75"/>
  <c r="BR10" i="75"/>
  <c r="BO10" i="75"/>
  <c r="BK10" i="75"/>
  <c r="BC10" i="75"/>
  <c r="AY10" i="75"/>
  <c r="DQ9" i="75"/>
  <c r="DS9" i="75" s="1"/>
  <c r="DD9" i="75"/>
  <c r="CX9" i="75"/>
  <c r="CP9" i="75"/>
  <c r="CL9" i="75"/>
  <c r="CM9" i="75" s="1"/>
  <c r="CH9" i="75"/>
  <c r="CI9" i="75" s="1"/>
  <c r="CB9" i="75"/>
  <c r="CA9" i="75"/>
  <c r="BX9" i="75"/>
  <c r="BR9" i="75"/>
  <c r="BG9" i="75"/>
  <c r="AY9" i="75"/>
  <c r="DV8" i="75"/>
  <c r="CT8" i="75"/>
  <c r="CP8" i="75"/>
  <c r="CQ8" i="75" s="1"/>
  <c r="CL8" i="75"/>
  <c r="CM8" i="75" s="1"/>
  <c r="CH8" i="75"/>
  <c r="CA8" i="75"/>
  <c r="BS8" i="75"/>
  <c r="BR8" i="75"/>
  <c r="BK8" i="75"/>
  <c r="BC8" i="75"/>
  <c r="AY8" i="75"/>
  <c r="DV7" i="75"/>
  <c r="CX7" i="75"/>
  <c r="CT7" i="75"/>
  <c r="CP7" i="75"/>
  <c r="CQ7" i="75" s="1"/>
  <c r="CH7" i="75"/>
  <c r="CB7" i="75"/>
  <c r="CA7" i="75"/>
  <c r="BX7" i="75"/>
  <c r="BR7" i="75"/>
  <c r="BG7" i="75"/>
  <c r="AY7" i="75"/>
  <c r="DQ6" i="75"/>
  <c r="CX6" i="75"/>
  <c r="CT6" i="75"/>
  <c r="CP6" i="75"/>
  <c r="CQ6" i="75" s="1"/>
  <c r="CL6" i="75"/>
  <c r="CM6" i="75" s="1"/>
  <c r="CA6" i="75"/>
  <c r="BS6" i="75"/>
  <c r="BR6" i="75"/>
  <c r="BK6" i="75"/>
  <c r="BG6" i="75"/>
  <c r="BC6" i="75"/>
  <c r="AY6" i="75"/>
  <c r="DV5" i="75"/>
  <c r="DQ5" i="75"/>
  <c r="DI5" i="75"/>
  <c r="CX5" i="75"/>
  <c r="CY5" i="75" s="1"/>
  <c r="CP5" i="75"/>
  <c r="CL5" i="75"/>
  <c r="CH5" i="75"/>
  <c r="CI5" i="75" s="1"/>
  <c r="CB5" i="75"/>
  <c r="CA5" i="75"/>
  <c r="BX5" i="75"/>
  <c r="BR5" i="75"/>
  <c r="BG5" i="75"/>
  <c r="AY5" i="75"/>
  <c r="DV4" i="75"/>
  <c r="DW4" i="75" s="1"/>
  <c r="DQ4" i="75"/>
  <c r="DS4" i="75" s="1"/>
  <c r="CT4" i="75"/>
  <c r="CP4" i="75"/>
  <c r="CL4" i="75"/>
  <c r="CM4" i="75" s="1"/>
  <c r="CB4" i="75"/>
  <c r="CA4" i="75"/>
  <c r="BS4" i="75"/>
  <c r="BR4" i="75"/>
  <c r="BK4" i="75"/>
  <c r="BC4" i="75"/>
  <c r="AY4" i="75"/>
  <c r="DV3" i="75"/>
  <c r="CX3" i="75"/>
  <c r="CT3" i="75"/>
  <c r="CU3" i="75" s="1"/>
  <c r="CP3" i="75"/>
  <c r="CH3" i="75"/>
  <c r="CB3" i="75"/>
  <c r="CA3" i="75"/>
  <c r="BR3" i="75"/>
  <c r="BG3" i="75"/>
  <c r="CC12" i="75" l="1"/>
  <c r="DX105" i="75"/>
  <c r="BT141" i="75"/>
  <c r="DX38" i="75"/>
  <c r="BT99" i="75"/>
  <c r="BU99" i="75" s="1"/>
  <c r="CC38" i="75"/>
  <c r="DX86" i="75"/>
  <c r="DX61" i="75"/>
  <c r="DX44" i="75"/>
  <c r="BT17" i="75"/>
  <c r="DX158" i="75"/>
  <c r="CC158" i="75"/>
  <c r="BT165" i="75"/>
  <c r="CC66" i="75"/>
  <c r="BT85" i="75"/>
  <c r="BU85" i="75" s="1"/>
  <c r="CC120" i="75"/>
  <c r="CC22" i="75"/>
  <c r="BT181" i="75"/>
  <c r="CC134" i="75"/>
  <c r="CD134" i="75" s="1"/>
  <c r="BL127" i="75"/>
  <c r="CC116" i="75"/>
  <c r="CC73" i="75"/>
  <c r="BL123" i="75"/>
  <c r="BL190" i="75"/>
  <c r="BL132" i="75"/>
  <c r="BL181" i="75"/>
  <c r="BL129" i="75"/>
  <c r="BL168" i="75"/>
  <c r="BL176" i="75"/>
  <c r="BL112" i="75"/>
  <c r="BL156" i="75"/>
  <c r="BL161" i="75"/>
  <c r="BL54" i="75"/>
  <c r="BL56" i="75"/>
  <c r="BT121" i="75"/>
  <c r="BU121" i="75" s="1"/>
  <c r="BT128" i="75"/>
  <c r="BL62" i="75"/>
  <c r="BL117" i="75"/>
  <c r="BL34" i="75"/>
  <c r="BT44" i="75"/>
  <c r="BL124" i="75"/>
  <c r="BT170" i="75"/>
  <c r="BL106" i="75"/>
  <c r="CC141" i="75"/>
  <c r="BL144" i="75"/>
  <c r="BL55" i="75"/>
  <c r="BL65" i="75"/>
  <c r="BL74" i="75"/>
  <c r="BL78" i="75"/>
  <c r="BL93" i="75"/>
  <c r="BL114" i="75"/>
  <c r="BL152" i="75"/>
  <c r="BL165" i="75"/>
  <c r="BL192" i="75"/>
  <c r="BL4" i="75"/>
  <c r="BL8" i="75"/>
  <c r="BL12" i="75"/>
  <c r="BL48" i="75"/>
  <c r="BL92" i="75"/>
  <c r="BL96" i="75"/>
  <c r="BL136" i="75"/>
  <c r="BL187" i="75"/>
  <c r="BL36" i="75"/>
  <c r="BT116" i="75"/>
  <c r="BL20" i="75"/>
  <c r="BL90" i="75"/>
  <c r="BL140" i="75"/>
  <c r="BL151" i="75"/>
  <c r="BL167" i="75"/>
  <c r="CC187" i="75"/>
  <c r="BL130" i="75"/>
  <c r="BL179" i="75"/>
  <c r="BL18" i="75"/>
  <c r="BL40" i="75"/>
  <c r="BL79" i="75"/>
  <c r="BL104" i="75"/>
  <c r="BL164" i="75"/>
  <c r="CC87" i="75"/>
  <c r="CC145" i="75"/>
  <c r="CC192" i="75"/>
  <c r="CD192" i="75" s="1"/>
  <c r="BT39" i="75"/>
  <c r="BU39" i="75" s="1"/>
  <c r="BT160" i="75"/>
  <c r="BT184" i="75"/>
  <c r="BT123" i="75"/>
  <c r="BT167" i="75"/>
  <c r="BU167" i="75" s="1"/>
  <c r="CC41" i="75"/>
  <c r="BT147" i="75"/>
  <c r="BT23" i="75"/>
  <c r="BT6" i="75"/>
  <c r="CC8" i="75"/>
  <c r="BT60" i="75"/>
  <c r="BU60" i="75" s="1"/>
  <c r="BT90" i="75"/>
  <c r="CC140" i="75"/>
  <c r="CC45" i="75"/>
  <c r="CC166" i="75"/>
  <c r="BT179" i="75"/>
  <c r="BT187" i="75"/>
  <c r="BL64" i="75"/>
  <c r="BL72" i="75"/>
  <c r="BL95" i="75"/>
  <c r="BL98" i="75"/>
  <c r="BL109" i="75"/>
  <c r="BL122" i="75"/>
  <c r="BL185" i="75"/>
  <c r="BL21" i="75"/>
  <c r="BL27" i="75"/>
  <c r="BL43" i="75"/>
  <c r="BL73" i="75"/>
  <c r="BL110" i="75"/>
  <c r="BL113" i="75"/>
  <c r="BL116" i="75"/>
  <c r="BL119" i="75"/>
  <c r="BL128" i="75"/>
  <c r="BL139" i="75"/>
  <c r="BL142" i="75"/>
  <c r="BL157" i="75"/>
  <c r="BL174" i="75"/>
  <c r="BL10" i="75"/>
  <c r="BL14" i="75"/>
  <c r="BL24" i="75"/>
  <c r="BL44" i="75"/>
  <c r="BL46" i="75"/>
  <c r="BL70" i="75"/>
  <c r="BL77" i="75"/>
  <c r="BL81" i="75"/>
  <c r="BL118" i="75"/>
  <c r="BL146" i="75"/>
  <c r="BL159" i="75"/>
  <c r="BL178" i="75"/>
  <c r="BL186" i="75"/>
  <c r="BL5" i="75"/>
  <c r="BL11" i="75"/>
  <c r="BL33" i="75"/>
  <c r="BL49" i="75"/>
  <c r="BL60" i="75"/>
  <c r="BL69" i="75"/>
  <c r="BL88" i="75"/>
  <c r="BL103" i="75"/>
  <c r="BL131" i="75"/>
  <c r="BL145" i="75"/>
  <c r="BL149" i="75"/>
  <c r="BL171" i="75"/>
  <c r="BL177" i="75"/>
  <c r="BL180" i="75"/>
  <c r="BL189" i="75"/>
  <c r="BL17" i="75"/>
  <c r="BL6" i="75"/>
  <c r="BL42" i="75"/>
  <c r="BL68" i="75"/>
  <c r="BL7" i="75"/>
  <c r="BL23" i="75"/>
  <c r="BL29" i="75"/>
  <c r="BL45" i="75"/>
  <c r="BL61" i="75"/>
  <c r="BL82" i="75"/>
  <c r="BL85" i="75"/>
  <c r="BL89" i="75"/>
  <c r="BL97" i="75"/>
  <c r="BL108" i="75"/>
  <c r="BL111" i="75"/>
  <c r="BL120" i="75"/>
  <c r="BL134" i="75"/>
  <c r="BL155" i="75"/>
  <c r="BL162" i="75"/>
  <c r="BL183" i="75"/>
  <c r="BL28" i="75"/>
  <c r="BL32" i="75"/>
  <c r="BL86" i="75"/>
  <c r="BL172" i="75"/>
  <c r="BL173" i="75"/>
  <c r="BL13" i="75"/>
  <c r="BL35" i="75"/>
  <c r="BL51" i="75"/>
  <c r="BL57" i="75"/>
  <c r="BL71" i="75"/>
  <c r="BL75" i="75"/>
  <c r="BL101" i="75"/>
  <c r="BL115" i="75"/>
  <c r="BL137" i="75"/>
  <c r="BL143" i="75"/>
  <c r="BL147" i="75"/>
  <c r="BL175" i="75"/>
  <c r="BL30" i="75"/>
  <c r="BL76" i="75"/>
  <c r="BL154" i="75"/>
  <c r="BL19" i="75"/>
  <c r="BL25" i="75"/>
  <c r="BL41" i="75"/>
  <c r="BL83" i="75"/>
  <c r="BL94" i="75"/>
  <c r="BL150" i="75"/>
  <c r="BL163" i="75"/>
  <c r="BL169" i="75"/>
  <c r="BL107" i="75"/>
  <c r="BL22" i="75"/>
  <c r="BL50" i="75"/>
  <c r="BL52" i="75"/>
  <c r="BL58" i="75"/>
  <c r="BL100" i="75"/>
  <c r="BL158" i="75"/>
  <c r="BL3" i="75"/>
  <c r="BL9" i="75"/>
  <c r="BL31" i="75"/>
  <c r="BL47" i="75"/>
  <c r="BL67" i="75"/>
  <c r="BL80" i="75"/>
  <c r="BL87" i="75"/>
  <c r="BL99" i="75"/>
  <c r="BL105" i="75"/>
  <c r="BL135" i="75"/>
  <c r="BL138" i="75"/>
  <c r="BL141" i="75"/>
  <c r="BL153" i="75"/>
  <c r="BL160" i="75"/>
  <c r="BL166" i="75"/>
  <c r="BL188" i="75"/>
  <c r="BL193" i="75"/>
  <c r="BL39" i="75"/>
  <c r="BL16" i="75"/>
  <c r="BL26" i="75"/>
  <c r="BL38" i="75"/>
  <c r="BL126" i="75"/>
  <c r="BL15" i="75"/>
  <c r="BL37" i="75"/>
  <c r="BL53" i="75"/>
  <c r="BL59" i="75"/>
  <c r="BL63" i="75"/>
  <c r="BL84" i="75"/>
  <c r="BL91" i="75"/>
  <c r="BL102" i="75"/>
  <c r="BL121" i="75"/>
  <c r="BL125" i="75"/>
  <c r="BL133" i="75"/>
  <c r="BL148" i="75"/>
  <c r="BL170" i="75"/>
  <c r="BL182" i="75"/>
  <c r="BL191" i="75"/>
  <c r="DS81" i="75"/>
  <c r="DS62" i="75"/>
  <c r="DS102" i="75"/>
  <c r="DS89" i="75"/>
  <c r="DS150" i="75"/>
  <c r="DS24" i="75"/>
  <c r="DX24" i="75" s="1"/>
  <c r="DS104" i="75"/>
  <c r="DS108" i="75"/>
  <c r="DX108" i="75" s="1"/>
  <c r="DS121" i="75"/>
  <c r="DS142" i="75"/>
  <c r="DX142" i="75" s="1"/>
  <c r="DS112" i="75"/>
  <c r="DS167" i="75"/>
  <c r="DX167" i="75" s="1"/>
  <c r="DS129" i="75"/>
  <c r="DX129" i="75" s="1"/>
  <c r="DS164" i="75"/>
  <c r="DS185" i="75"/>
  <c r="DW7" i="75"/>
  <c r="DW20" i="75"/>
  <c r="BT78" i="75"/>
  <c r="BT102" i="75"/>
  <c r="BU102" i="75" s="1"/>
  <c r="BT139" i="75"/>
  <c r="DS148" i="75"/>
  <c r="CC11" i="75"/>
  <c r="CD11" i="75" s="1"/>
  <c r="DS14" i="75"/>
  <c r="BT36" i="75"/>
  <c r="BU36" i="75" s="1"/>
  <c r="CC51" i="75"/>
  <c r="CD51" i="75" s="1"/>
  <c r="BT64" i="75"/>
  <c r="DW190" i="75"/>
  <c r="DS136" i="75"/>
  <c r="CC48" i="75"/>
  <c r="DW99" i="75"/>
  <c r="DS100" i="75"/>
  <c r="DW167" i="75"/>
  <c r="DS144" i="75"/>
  <c r="DW169" i="75"/>
  <c r="BT26" i="75"/>
  <c r="BU26" i="75" s="1"/>
  <c r="DS73" i="75"/>
  <c r="BT25" i="75"/>
  <c r="BU25" i="75" s="1"/>
  <c r="DW47" i="75"/>
  <c r="CC79" i="75"/>
  <c r="CC93" i="75"/>
  <c r="CD93" i="75" s="1"/>
  <c r="CC103" i="75"/>
  <c r="CC115" i="75"/>
  <c r="CC127" i="75"/>
  <c r="DW175" i="75"/>
  <c r="DW17" i="75"/>
  <c r="DS32" i="75"/>
  <c r="DX32" i="75" s="1"/>
  <c r="DW57" i="75"/>
  <c r="DS160" i="75"/>
  <c r="DS54" i="75"/>
  <c r="CC165" i="75"/>
  <c r="CD165" i="75" s="1"/>
  <c r="BT166" i="75"/>
  <c r="DW40" i="75"/>
  <c r="BT61" i="75"/>
  <c r="BU61" i="75" s="1"/>
  <c r="DS134" i="75"/>
  <c r="DX134" i="75" s="1"/>
  <c r="DS8" i="75"/>
  <c r="DS119" i="75"/>
  <c r="DS127" i="75"/>
  <c r="DW145" i="75"/>
  <c r="DS168" i="75"/>
  <c r="DS183" i="75"/>
  <c r="DS191" i="75"/>
  <c r="CC77" i="75"/>
  <c r="CC169" i="75"/>
  <c r="CC125" i="75"/>
  <c r="CC4" i="75"/>
  <c r="CD4" i="75" s="1"/>
  <c r="CC64" i="75"/>
  <c r="BT27" i="75"/>
  <c r="BU27" i="75" s="1"/>
  <c r="BT86" i="75"/>
  <c r="BT11" i="75"/>
  <c r="BU11" i="75" s="1"/>
  <c r="BT37" i="75"/>
  <c r="BT58" i="75"/>
  <c r="BT63" i="75"/>
  <c r="BU63" i="75" s="1"/>
  <c r="BT80" i="75"/>
  <c r="BT100" i="75"/>
  <c r="BT130" i="75"/>
  <c r="BT168" i="75"/>
  <c r="BT18" i="75"/>
  <c r="BT20" i="75"/>
  <c r="BU20" i="75" s="1"/>
  <c r="BT48" i="75"/>
  <c r="BT106" i="75"/>
  <c r="BU106" i="75" s="1"/>
  <c r="BT132" i="75"/>
  <c r="BT4" i="75"/>
  <c r="BT76" i="75"/>
  <c r="BT96" i="75"/>
  <c r="DD119" i="75"/>
  <c r="DJ119" i="75" s="1"/>
  <c r="DW120" i="75"/>
  <c r="DD151" i="75"/>
  <c r="DW152" i="75"/>
  <c r="DW184" i="75"/>
  <c r="DS91" i="75"/>
  <c r="BO4" i="75"/>
  <c r="BO6" i="75"/>
  <c r="BU6" i="75" s="1"/>
  <c r="BO8" i="75"/>
  <c r="BO12" i="75"/>
  <c r="BO14" i="75"/>
  <c r="BO16" i="75"/>
  <c r="BO18" i="75"/>
  <c r="BO24" i="75"/>
  <c r="BO28" i="75"/>
  <c r="BO32" i="75"/>
  <c r="BO34" i="75"/>
  <c r="CY71" i="75"/>
  <c r="DS155" i="75"/>
  <c r="CY179" i="75"/>
  <c r="CY139" i="75"/>
  <c r="DD180" i="75"/>
  <c r="DD188" i="75"/>
  <c r="DJ188" i="75" s="1"/>
  <c r="CY183" i="75"/>
  <c r="BO38" i="75"/>
  <c r="BO46" i="75"/>
  <c r="BO48" i="75"/>
  <c r="BO52" i="75"/>
  <c r="BO54" i="75"/>
  <c r="BO58" i="75"/>
  <c r="BO64" i="75"/>
  <c r="BO68" i="75"/>
  <c r="BO74" i="75"/>
  <c r="BO76" i="75"/>
  <c r="BO82" i="75"/>
  <c r="BO86" i="75"/>
  <c r="BO94" i="75"/>
  <c r="BO100" i="75"/>
  <c r="BO128" i="75"/>
  <c r="BO162" i="75"/>
  <c r="BO180" i="75"/>
  <c r="BX91" i="75"/>
  <c r="BX113" i="75"/>
  <c r="BX137" i="75"/>
  <c r="BX141" i="75"/>
  <c r="BX145" i="75"/>
  <c r="BX149" i="75"/>
  <c r="BX151" i="75"/>
  <c r="BX153" i="75"/>
  <c r="BX183" i="75"/>
  <c r="BX185" i="75"/>
  <c r="BX189" i="75"/>
  <c r="CI27" i="75"/>
  <c r="CY67" i="75"/>
  <c r="CQ161" i="75"/>
  <c r="CM18" i="75"/>
  <c r="DS51" i="75"/>
  <c r="CM182" i="75"/>
  <c r="CY95" i="75"/>
  <c r="DS43" i="75"/>
  <c r="CQ49" i="75"/>
  <c r="CY7" i="75"/>
  <c r="CI155" i="75"/>
  <c r="DW158" i="75"/>
  <c r="DS187" i="75"/>
  <c r="CM3" i="75"/>
  <c r="CY12" i="75"/>
  <c r="CQ14" i="75"/>
  <c r="CY16" i="75"/>
  <c r="CM19" i="75"/>
  <c r="CY24" i="75"/>
  <c r="CQ26" i="75"/>
  <c r="CM27" i="75"/>
  <c r="CQ30" i="75"/>
  <c r="CM35" i="75"/>
  <c r="CY36" i="75"/>
  <c r="CQ38" i="75"/>
  <c r="CU45" i="75"/>
  <c r="CQ50" i="75"/>
  <c r="CQ54" i="75"/>
  <c r="CQ58" i="75"/>
  <c r="CY60" i="75"/>
  <c r="CQ62" i="75"/>
  <c r="CY64" i="75"/>
  <c r="CQ66" i="75"/>
  <c r="CM67" i="75"/>
  <c r="CQ70" i="75"/>
  <c r="CQ74" i="75"/>
  <c r="CU77" i="75"/>
  <c r="CQ78" i="75"/>
  <c r="CM79" i="75"/>
  <c r="CQ82" i="75"/>
  <c r="CM83" i="75"/>
  <c r="CY84" i="75"/>
  <c r="CU85" i="75"/>
  <c r="CQ86" i="75"/>
  <c r="CU89" i="75"/>
  <c r="CM91" i="75"/>
  <c r="CY92" i="75"/>
  <c r="CQ94" i="75"/>
  <c r="CQ98" i="75"/>
  <c r="CY100" i="75"/>
  <c r="CM103" i="75"/>
  <c r="CY104" i="75"/>
  <c r="CQ106" i="75"/>
  <c r="CM107" i="75"/>
  <c r="CY112" i="75"/>
  <c r="CU113" i="75"/>
  <c r="CQ114" i="75"/>
  <c r="CY120" i="75"/>
  <c r="CQ122" i="75"/>
  <c r="CU125" i="75"/>
  <c r="CM127" i="75"/>
  <c r="CU129" i="75"/>
  <c r="CY132" i="75"/>
  <c r="CU133" i="75"/>
  <c r="CM135" i="75"/>
  <c r="CQ138" i="75"/>
  <c r="CY144" i="75"/>
  <c r="CQ146" i="75"/>
  <c r="CU149" i="75"/>
  <c r="CM151" i="75"/>
  <c r="CQ154" i="75"/>
  <c r="CU157" i="75"/>
  <c r="CQ158" i="75"/>
  <c r="CY160" i="75"/>
  <c r="CU161" i="75"/>
  <c r="CQ162" i="75"/>
  <c r="CQ166" i="75"/>
  <c r="CM171" i="75"/>
  <c r="CQ174" i="75"/>
  <c r="CM179" i="75"/>
  <c r="CY180" i="75"/>
  <c r="CM183" i="75"/>
  <c r="CU185" i="75"/>
  <c r="CM187" i="75"/>
  <c r="CQ190" i="75"/>
  <c r="CM191" i="75"/>
  <c r="DD12" i="75"/>
  <c r="DD31" i="75"/>
  <c r="DS39" i="75"/>
  <c r="DW48" i="75"/>
  <c r="DD68" i="75"/>
  <c r="DD100" i="75"/>
  <c r="DD108" i="75"/>
  <c r="DD124" i="75"/>
  <c r="DD148" i="75"/>
  <c r="DD172" i="75"/>
  <c r="DW78" i="75"/>
  <c r="CQ97" i="75"/>
  <c r="DS115" i="75"/>
  <c r="CU116" i="75"/>
  <c r="CQ125" i="75"/>
  <c r="CY167" i="75"/>
  <c r="BO109" i="75"/>
  <c r="BO115" i="75"/>
  <c r="BU115" i="75" s="1"/>
  <c r="BO135" i="75"/>
  <c r="BO143" i="75"/>
  <c r="BO161" i="75"/>
  <c r="BU161" i="75" s="1"/>
  <c r="BO179" i="75"/>
  <c r="BO193" i="75"/>
  <c r="BX122" i="75"/>
  <c r="BX132" i="75"/>
  <c r="BX138" i="75"/>
  <c r="BX140" i="75"/>
  <c r="BX146" i="75"/>
  <c r="BX162" i="75"/>
  <c r="CD162" i="75" s="1"/>
  <c r="BX164" i="75"/>
  <c r="BX184" i="75"/>
  <c r="CQ117" i="75"/>
  <c r="CM118" i="75"/>
  <c r="CU128" i="75"/>
  <c r="CQ133" i="75"/>
  <c r="CU136" i="75"/>
  <c r="CM142" i="75"/>
  <c r="CY143" i="75"/>
  <c r="CM150" i="75"/>
  <c r="CY151" i="75"/>
  <c r="CM82" i="75"/>
  <c r="CQ93" i="75"/>
  <c r="CM138" i="75"/>
  <c r="CQ9" i="75"/>
  <c r="CQ25" i="75"/>
  <c r="CQ37" i="75"/>
  <c r="CU48" i="75"/>
  <c r="DS67" i="75"/>
  <c r="DX67" i="75" s="1"/>
  <c r="CQ129" i="75"/>
  <c r="CY131" i="75"/>
  <c r="BT113" i="75"/>
  <c r="BU113" i="75" s="1"/>
  <c r="CC96" i="75"/>
  <c r="CU12" i="75"/>
  <c r="CY103" i="75"/>
  <c r="DW6" i="75"/>
  <c r="CY79" i="75"/>
  <c r="CY155" i="75"/>
  <c r="CU192" i="75"/>
  <c r="CM14" i="75"/>
  <c r="CQ17" i="75"/>
  <c r="CY35" i="75"/>
  <c r="CQ41" i="75"/>
  <c r="CM54" i="75"/>
  <c r="CQ61" i="75"/>
  <c r="CM62" i="75"/>
  <c r="CQ85" i="75"/>
  <c r="CU88" i="75"/>
  <c r="CU92" i="75"/>
  <c r="CQ109" i="75"/>
  <c r="DW110" i="75"/>
  <c r="CI115" i="75"/>
  <c r="DS131" i="75"/>
  <c r="CY147" i="75"/>
  <c r="CQ153" i="75"/>
  <c r="CM178" i="75"/>
  <c r="CM186" i="75"/>
  <c r="CY39" i="75"/>
  <c r="DW54" i="75"/>
  <c r="CU64" i="75"/>
  <c r="CM26" i="75"/>
  <c r="BU29" i="75"/>
  <c r="DS59" i="75"/>
  <c r="CY191" i="75"/>
  <c r="CU8" i="75"/>
  <c r="CU16" i="75"/>
  <c r="BU55" i="75"/>
  <c r="DS75" i="75"/>
  <c r="CU96" i="75"/>
  <c r="CU160" i="75"/>
  <c r="CU32" i="75"/>
  <c r="CM98" i="75"/>
  <c r="CM110" i="75"/>
  <c r="CM158" i="75"/>
  <c r="CD72" i="75"/>
  <c r="CM74" i="75"/>
  <c r="CM174" i="75"/>
  <c r="CM30" i="75"/>
  <c r="CU4" i="75"/>
  <c r="CU24" i="75"/>
  <c r="CY31" i="75"/>
  <c r="CQ13" i="75"/>
  <c r="CY23" i="75"/>
  <c r="CM38" i="75"/>
  <c r="CY43" i="75"/>
  <c r="CU60" i="75"/>
  <c r="CM66" i="75"/>
  <c r="CQ101" i="75"/>
  <c r="CQ105" i="75"/>
  <c r="CY127" i="75"/>
  <c r="CQ137" i="75"/>
  <c r="CY175" i="75"/>
  <c r="BX190" i="75"/>
  <c r="CM190" i="75"/>
  <c r="DS163" i="75"/>
  <c r="DW166" i="75"/>
  <c r="DS171" i="75"/>
  <c r="DW69" i="75"/>
  <c r="DD74" i="75"/>
  <c r="DW77" i="75"/>
  <c r="DW101" i="75"/>
  <c r="DD114" i="75"/>
  <c r="DD122" i="75"/>
  <c r="DD154" i="75"/>
  <c r="DD170" i="75"/>
  <c r="DD178" i="75"/>
  <c r="BO84" i="75"/>
  <c r="BO90" i="75"/>
  <c r="BO120" i="75"/>
  <c r="BO122" i="75"/>
  <c r="BO130" i="75"/>
  <c r="BO132" i="75"/>
  <c r="BO136" i="75"/>
  <c r="BO150" i="75"/>
  <c r="BO152" i="75"/>
  <c r="BO154" i="75"/>
  <c r="BO158" i="75"/>
  <c r="BO160" i="75"/>
  <c r="BO166" i="75"/>
  <c r="BO170" i="75"/>
  <c r="BO172" i="75"/>
  <c r="BO176" i="75"/>
  <c r="BO184" i="75"/>
  <c r="BO186" i="75"/>
  <c r="BO188" i="75"/>
  <c r="BO190" i="75"/>
  <c r="BO192" i="75"/>
  <c r="CU56" i="75"/>
  <c r="DS107" i="75"/>
  <c r="DS139" i="75"/>
  <c r="BT180" i="75"/>
  <c r="CI6" i="75"/>
  <c r="CI10" i="75"/>
  <c r="CI18" i="75"/>
  <c r="CI42" i="75"/>
  <c r="CI58" i="75"/>
  <c r="CI66" i="75"/>
  <c r="CI74" i="75"/>
  <c r="CI86" i="75"/>
  <c r="CI102" i="75"/>
  <c r="CI8" i="75"/>
  <c r="CI16" i="75"/>
  <c r="CI64" i="75"/>
  <c r="CI7" i="75"/>
  <c r="CI88" i="75"/>
  <c r="CI100" i="75"/>
  <c r="CI116" i="75"/>
  <c r="CI124" i="75"/>
  <c r="CI132" i="75"/>
  <c r="CI144" i="75"/>
  <c r="CI168" i="75"/>
  <c r="CI67" i="75"/>
  <c r="CI87" i="75"/>
  <c r="CI179" i="75"/>
  <c r="CI147" i="75"/>
  <c r="CI23" i="75"/>
  <c r="CI95" i="75"/>
  <c r="CI12" i="75"/>
  <c r="CI24" i="75"/>
  <c r="CI44" i="75"/>
  <c r="CI48" i="75"/>
  <c r="CI52" i="75"/>
  <c r="CI103" i="75"/>
  <c r="CI175" i="75"/>
  <c r="CI183" i="75"/>
  <c r="CI191" i="75"/>
  <c r="CI31" i="75"/>
  <c r="CI75" i="75"/>
  <c r="CI123" i="75"/>
  <c r="CI131" i="75"/>
  <c r="CI171" i="75"/>
  <c r="CI3" i="75"/>
  <c r="DW21" i="75"/>
  <c r="DJ5" i="75"/>
  <c r="CC9" i="75"/>
  <c r="CD9" i="75" s="1"/>
  <c r="DW133" i="75"/>
  <c r="BT68" i="75"/>
  <c r="DW5" i="75"/>
  <c r="DS34" i="75"/>
  <c r="DS74" i="75"/>
  <c r="BT155" i="75"/>
  <c r="DS18" i="75"/>
  <c r="DW61" i="75"/>
  <c r="CC69" i="75"/>
  <c r="DW85" i="75"/>
  <c r="DS178" i="75"/>
  <c r="DX178" i="75" s="1"/>
  <c r="DW141" i="75"/>
  <c r="DS162" i="75"/>
  <c r="BT152" i="75"/>
  <c r="DS154" i="75"/>
  <c r="DW117" i="75"/>
  <c r="DW173" i="75"/>
  <c r="DW149" i="75"/>
  <c r="DW181" i="75"/>
  <c r="DS170" i="75"/>
  <c r="BT21" i="75"/>
  <c r="BU21" i="75" s="1"/>
  <c r="BT32" i="75"/>
  <c r="BT34" i="75"/>
  <c r="CC54" i="75"/>
  <c r="CD54" i="75" s="1"/>
  <c r="BT71" i="75"/>
  <c r="BT79" i="75"/>
  <c r="BU79" i="75" s="1"/>
  <c r="BT111" i="75"/>
  <c r="BU111" i="75" s="1"/>
  <c r="BU123" i="75"/>
  <c r="BT127" i="75"/>
  <c r="BT145" i="75"/>
  <c r="BT153" i="75"/>
  <c r="BU153" i="75" s="1"/>
  <c r="BT159" i="75"/>
  <c r="BT171" i="75"/>
  <c r="BT175" i="75"/>
  <c r="BU175" i="75" s="1"/>
  <c r="BT185" i="75"/>
  <c r="BT193" i="75"/>
  <c r="CC154" i="75"/>
  <c r="CC190" i="75"/>
  <c r="BT10" i="75"/>
  <c r="BU10" i="75" s="1"/>
  <c r="BT24" i="75"/>
  <c r="BT40" i="75"/>
  <c r="BT84" i="75"/>
  <c r="CC164" i="75"/>
  <c r="BT9" i="75"/>
  <c r="BT22" i="75"/>
  <c r="BT28" i="75"/>
  <c r="BT38" i="75"/>
  <c r="BT41" i="75"/>
  <c r="BU41" i="75" s="1"/>
  <c r="CC56" i="75"/>
  <c r="BT82" i="75"/>
  <c r="DJ110" i="75"/>
  <c r="CC119" i="75"/>
  <c r="CD119" i="75" s="1"/>
  <c r="BT3" i="75"/>
  <c r="BU3" i="75" s="1"/>
  <c r="BT7" i="75"/>
  <c r="CC10" i="75"/>
  <c r="CD10" i="75" s="1"/>
  <c r="BT15" i="75"/>
  <c r="BU15" i="75" s="1"/>
  <c r="CC30" i="75"/>
  <c r="BT54" i="75"/>
  <c r="BT74" i="75"/>
  <c r="BT146" i="75"/>
  <c r="CC31" i="75"/>
  <c r="BT42" i="75"/>
  <c r="BT52" i="75"/>
  <c r="BT62" i="75"/>
  <c r="CC78" i="75"/>
  <c r="CD78" i="75" s="1"/>
  <c r="CC82" i="75"/>
  <c r="BT98" i="75"/>
  <c r="BU98" i="75" s="1"/>
  <c r="BT104" i="75"/>
  <c r="CC112" i="75"/>
  <c r="CD112" i="75" s="1"/>
  <c r="CY128" i="75"/>
  <c r="CY140" i="75"/>
  <c r="DJ99" i="75"/>
  <c r="BT108" i="75"/>
  <c r="BU108" i="75" s="1"/>
  <c r="CC111" i="75"/>
  <c r="CD111" i="75" s="1"/>
  <c r="BT162" i="75"/>
  <c r="CM180" i="75"/>
  <c r="BT150" i="75"/>
  <c r="BO127" i="75"/>
  <c r="BO139" i="75"/>
  <c r="BO159" i="75"/>
  <c r="BO165" i="75"/>
  <c r="BU165" i="75" s="1"/>
  <c r="BO169" i="75"/>
  <c r="BO171" i="75"/>
  <c r="BO187" i="75"/>
  <c r="BO191" i="75"/>
  <c r="CQ130" i="75"/>
  <c r="CM147" i="75"/>
  <c r="CI152" i="75"/>
  <c r="CC157" i="75"/>
  <c r="BT158" i="75"/>
  <c r="CC159" i="75"/>
  <c r="CC161" i="75"/>
  <c r="CD161" i="75" s="1"/>
  <c r="BT118" i="75"/>
  <c r="BU118" i="75" s="1"/>
  <c r="CQ118" i="75"/>
  <c r="BT126" i="75"/>
  <c r="CY136" i="75"/>
  <c r="CC147" i="75"/>
  <c r="BT148" i="75"/>
  <c r="BT154" i="75"/>
  <c r="CC155" i="75"/>
  <c r="CI160" i="75"/>
  <c r="CM164" i="75"/>
  <c r="CU173" i="75"/>
  <c r="BT176" i="75"/>
  <c r="CQ186" i="75"/>
  <c r="CC7" i="75"/>
  <c r="CD7" i="75" s="1"/>
  <c r="CI4" i="75"/>
  <c r="BT8" i="75"/>
  <c r="BU8" i="75" s="1"/>
  <c r="DW14" i="75"/>
  <c r="CY4" i="75"/>
  <c r="CQ5" i="75"/>
  <c r="DM7" i="75"/>
  <c r="CC3" i="75"/>
  <c r="DD3" i="75"/>
  <c r="DS3" i="75"/>
  <c r="DX3" i="75" s="1"/>
  <c r="CQ4" i="75"/>
  <c r="CC5" i="75"/>
  <c r="CD5" i="75" s="1"/>
  <c r="DS5" i="75"/>
  <c r="DX5" i="75" s="1"/>
  <c r="CU6" i="75"/>
  <c r="BO7" i="75"/>
  <c r="DI7" i="75"/>
  <c r="CU9" i="75"/>
  <c r="DD10" i="75"/>
  <c r="DM12" i="75"/>
  <c r="CU15" i="75"/>
  <c r="CU19" i="75"/>
  <c r="CI22" i="75"/>
  <c r="CC24" i="75"/>
  <c r="CD24" i="75" s="1"/>
  <c r="DD41" i="75"/>
  <c r="BT49" i="75"/>
  <c r="BU49" i="75" s="1"/>
  <c r="DM32" i="75"/>
  <c r="DI32" i="75"/>
  <c r="CY6" i="75"/>
  <c r="CU10" i="75"/>
  <c r="CM11" i="75"/>
  <c r="DM11" i="75"/>
  <c r="CC32" i="75"/>
  <c r="DD4" i="75"/>
  <c r="DM8" i="75"/>
  <c r="CI14" i="75"/>
  <c r="CY15" i="75"/>
  <c r="DM4" i="75"/>
  <c r="DX4" i="75" s="1"/>
  <c r="DM3" i="75"/>
  <c r="DI4" i="75"/>
  <c r="CM5" i="75"/>
  <c r="DD6" i="75"/>
  <c r="DD7" i="75"/>
  <c r="DS7" i="75"/>
  <c r="BX8" i="75"/>
  <c r="CD8" i="75" s="1"/>
  <c r="DD11" i="75"/>
  <c r="DS17" i="75"/>
  <c r="DX17" i="75" s="1"/>
  <c r="DS19" i="75"/>
  <c r="CY20" i="75"/>
  <c r="DM20" i="75"/>
  <c r="DX20" i="75" s="1"/>
  <c r="DI22" i="75"/>
  <c r="DS27" i="75"/>
  <c r="CI28" i="75"/>
  <c r="BT31" i="75"/>
  <c r="BU31" i="75" s="1"/>
  <c r="BX3" i="75"/>
  <c r="CC6" i="75"/>
  <c r="CD6" i="75" s="1"/>
  <c r="DS6" i="75"/>
  <c r="DX6" i="75" s="1"/>
  <c r="CY8" i="75"/>
  <c r="DI8" i="75"/>
  <c r="CU11" i="75"/>
  <c r="DI11" i="75"/>
  <c r="DW11" i="75"/>
  <c r="DS12" i="75"/>
  <c r="DX12" i="75" s="1"/>
  <c r="BT13" i="75"/>
  <c r="BU13" i="75" s="1"/>
  <c r="CC17" i="75"/>
  <c r="CD17" i="75" s="1"/>
  <c r="CM20" i="75"/>
  <c r="DI24" i="75"/>
  <c r="BX25" i="75"/>
  <c r="CM34" i="75"/>
  <c r="DI144" i="75"/>
  <c r="DM144" i="75"/>
  <c r="DM5" i="75"/>
  <c r="DI6" i="75"/>
  <c r="BT19" i="75"/>
  <c r="BU19" i="75" s="1"/>
  <c r="DS22" i="75"/>
  <c r="DI28" i="75"/>
  <c r="DJ28" i="75" s="1"/>
  <c r="DS28" i="75"/>
  <c r="DW33" i="75"/>
  <c r="BX36" i="75"/>
  <c r="CU44" i="75"/>
  <c r="DW44" i="75"/>
  <c r="BT45" i="75"/>
  <c r="BU45" i="75" s="1"/>
  <c r="CI45" i="75"/>
  <c r="CI49" i="75"/>
  <c r="DD49" i="75"/>
  <c r="CC50" i="75"/>
  <c r="CD50" i="75" s="1"/>
  <c r="BT51" i="75"/>
  <c r="BT57" i="75"/>
  <c r="CU58" i="75"/>
  <c r="DI58" i="75"/>
  <c r="BX59" i="75"/>
  <c r="DD62" i="75"/>
  <c r="CM68" i="75"/>
  <c r="BO9" i="75"/>
  <c r="BT12" i="75"/>
  <c r="DW12" i="75"/>
  <c r="CI13" i="75"/>
  <c r="CU13" i="75"/>
  <c r="BX20" i="75"/>
  <c r="DS21" i="75"/>
  <c r="DX21" i="75" s="1"/>
  <c r="BX22" i="75"/>
  <c r="CD22" i="75" s="1"/>
  <c r="DW22" i="75"/>
  <c r="BO23" i="75"/>
  <c r="CM23" i="75"/>
  <c r="DW24" i="75"/>
  <c r="CC25" i="75"/>
  <c r="DD26" i="75"/>
  <c r="DS26" i="75"/>
  <c r="DW28" i="75"/>
  <c r="BO30" i="75"/>
  <c r="CU36" i="75"/>
  <c r="DM37" i="75"/>
  <c r="DX37" i="75" s="1"/>
  <c r="CI38" i="75"/>
  <c r="CU41" i="75"/>
  <c r="DS41" i="75"/>
  <c r="BT43" i="75"/>
  <c r="DI43" i="75"/>
  <c r="DM43" i="75"/>
  <c r="CY46" i="75"/>
  <c r="BU47" i="75"/>
  <c r="CC52" i="75"/>
  <c r="DS53" i="75"/>
  <c r="CU54" i="75"/>
  <c r="BO56" i="75"/>
  <c r="DM56" i="75"/>
  <c r="BX58" i="75"/>
  <c r="BT67" i="75"/>
  <c r="BU67" i="75" s="1"/>
  <c r="BX77" i="75"/>
  <c r="CY19" i="75"/>
  <c r="CC20" i="75"/>
  <c r="DD20" i="75"/>
  <c r="DI21" i="75"/>
  <c r="DJ21" i="75" s="1"/>
  <c r="CU25" i="75"/>
  <c r="CQ29" i="75"/>
  <c r="DI34" i="75"/>
  <c r="DJ34" i="75" s="1"/>
  <c r="CM46" i="75"/>
  <c r="DM52" i="75"/>
  <c r="DX52" i="75" s="1"/>
  <c r="DI52" i="75"/>
  <c r="CM10" i="75"/>
  <c r="DS10" i="75"/>
  <c r="CQ11" i="75"/>
  <c r="DM13" i="75"/>
  <c r="DX13" i="75" s="1"/>
  <c r="BX14" i="75"/>
  <c r="DD15" i="75"/>
  <c r="DS15" i="75"/>
  <c r="CC16" i="75"/>
  <c r="CD16" i="75" s="1"/>
  <c r="DI17" i="75"/>
  <c r="BX18" i="75"/>
  <c r="CQ18" i="75"/>
  <c r="CQ20" i="75"/>
  <c r="DI20" i="75"/>
  <c r="CI21" i="75"/>
  <c r="BO22" i="75"/>
  <c r="CM22" i="75"/>
  <c r="DW23" i="75"/>
  <c r="DD24" i="75"/>
  <c r="DW26" i="75"/>
  <c r="BX27" i="75"/>
  <c r="CC29" i="75"/>
  <c r="CD29" i="75" s="1"/>
  <c r="BX31" i="75"/>
  <c r="CQ33" i="75"/>
  <c r="DS35" i="75"/>
  <c r="CI36" i="75"/>
  <c r="DM36" i="75"/>
  <c r="DX36" i="75" s="1"/>
  <c r="DW36" i="75"/>
  <c r="CI39" i="75"/>
  <c r="CM41" i="75"/>
  <c r="DD46" i="75"/>
  <c r="CQ48" i="75"/>
  <c r="BT50" i="75"/>
  <c r="BU50" i="75" s="1"/>
  <c r="CU50" i="75"/>
  <c r="DM53" i="75"/>
  <c r="BX55" i="75"/>
  <c r="DD55" i="75"/>
  <c r="CC65" i="75"/>
  <c r="BX69" i="75"/>
  <c r="BT16" i="75"/>
  <c r="DM16" i="75"/>
  <c r="DI18" i="75"/>
  <c r="CQ19" i="75"/>
  <c r="DW25" i="75"/>
  <c r="CC28" i="75"/>
  <c r="CD28" i="75" s="1"/>
  <c r="DM28" i="75"/>
  <c r="CI30" i="75"/>
  <c r="CC33" i="75"/>
  <c r="CD33" i="75" s="1"/>
  <c r="DM33" i="75"/>
  <c r="DX33" i="75" s="1"/>
  <c r="CU35" i="75"/>
  <c r="CY41" i="75"/>
  <c r="BX42" i="75"/>
  <c r="CM42" i="75"/>
  <c r="CU42" i="75"/>
  <c r="DI42" i="75"/>
  <c r="CQ44" i="75"/>
  <c r="CC46" i="75"/>
  <c r="CD46" i="75" s="1"/>
  <c r="CM47" i="75"/>
  <c r="CD48" i="75"/>
  <c r="CY50" i="75"/>
  <c r="BO51" i="75"/>
  <c r="CU52" i="75"/>
  <c r="CC57" i="75"/>
  <c r="CD57" i="75" s="1"/>
  <c r="CQ57" i="75"/>
  <c r="BT59" i="75"/>
  <c r="DW60" i="75"/>
  <c r="DW65" i="75"/>
  <c r="DD87" i="75"/>
  <c r="DI9" i="75"/>
  <c r="DJ9" i="75" s="1"/>
  <c r="DI10" i="75"/>
  <c r="DS11" i="75"/>
  <c r="DX11" i="75" s="1"/>
  <c r="BX12" i="75"/>
  <c r="CD12" i="75" s="1"/>
  <c r="CC14" i="75"/>
  <c r="CM15" i="75"/>
  <c r="DM15" i="75"/>
  <c r="DW15" i="75"/>
  <c r="DW16" i="75"/>
  <c r="DD17" i="75"/>
  <c r="CC18" i="75"/>
  <c r="DW18" i="75"/>
  <c r="CU20" i="75"/>
  <c r="CM21" i="75"/>
  <c r="CY25" i="75"/>
  <c r="CI26" i="75"/>
  <c r="CQ27" i="75"/>
  <c r="BT30" i="75"/>
  <c r="BX32" i="75"/>
  <c r="DW46" i="75"/>
  <c r="DM47" i="75"/>
  <c r="DS58" i="75"/>
  <c r="DM69" i="75"/>
  <c r="CU105" i="75"/>
  <c r="CC118" i="75"/>
  <c r="CI33" i="75"/>
  <c r="CY33" i="75"/>
  <c r="DI35" i="75"/>
  <c r="DJ35" i="75" s="1"/>
  <c r="DD37" i="75"/>
  <c r="CU38" i="75"/>
  <c r="DI38" i="75"/>
  <c r="DW38" i="75"/>
  <c r="CU39" i="75"/>
  <c r="DD39" i="75"/>
  <c r="BO42" i="75"/>
  <c r="CC42" i="75"/>
  <c r="DW43" i="75"/>
  <c r="BX44" i="75"/>
  <c r="CD44" i="75" s="1"/>
  <c r="DI44" i="75"/>
  <c r="DD45" i="75"/>
  <c r="CQ46" i="75"/>
  <c r="DI48" i="75"/>
  <c r="DJ48" i="75" s="1"/>
  <c r="BX49" i="75"/>
  <c r="DW49" i="75"/>
  <c r="CM50" i="75"/>
  <c r="CI51" i="75"/>
  <c r="DI51" i="75"/>
  <c r="CY52" i="75"/>
  <c r="CY53" i="75"/>
  <c r="CI54" i="75"/>
  <c r="CU61" i="75"/>
  <c r="CU63" i="75"/>
  <c r="DI63" i="75"/>
  <c r="DM63" i="75"/>
  <c r="DX63" i="75" s="1"/>
  <c r="DS64" i="75"/>
  <c r="CC67" i="75"/>
  <c r="CD67" i="75" s="1"/>
  <c r="CQ68" i="75"/>
  <c r="DM75" i="75"/>
  <c r="CI78" i="75"/>
  <c r="DM48" i="75"/>
  <c r="DX48" i="75" s="1"/>
  <c r="CC53" i="75"/>
  <c r="CD53" i="75" s="1"/>
  <c r="DM57" i="75"/>
  <c r="DX57" i="75" s="1"/>
  <c r="DI98" i="75"/>
  <c r="CD114" i="75"/>
  <c r="DI27" i="75"/>
  <c r="DJ27" i="75" s="1"/>
  <c r="DD29" i="75"/>
  <c r="BX30" i="75"/>
  <c r="CD30" i="75" s="1"/>
  <c r="CU30" i="75"/>
  <c r="DM30" i="75"/>
  <c r="DX30" i="75" s="1"/>
  <c r="CM31" i="75"/>
  <c r="BX34" i="75"/>
  <c r="CY34" i="75"/>
  <c r="CQ35" i="75"/>
  <c r="BO37" i="75"/>
  <c r="BX38" i="75"/>
  <c r="CD38" i="75" s="1"/>
  <c r="DM39" i="75"/>
  <c r="BX40" i="75"/>
  <c r="CD40" i="75" s="1"/>
  <c r="DD40" i="75"/>
  <c r="DI41" i="75"/>
  <c r="DD42" i="75"/>
  <c r="CC43" i="75"/>
  <c r="CD43" i="75" s="1"/>
  <c r="DD43" i="75"/>
  <c r="BX45" i="75"/>
  <c r="CU47" i="75"/>
  <c r="DI47" i="75"/>
  <c r="DJ47" i="75" s="1"/>
  <c r="BX52" i="75"/>
  <c r="CM52" i="75"/>
  <c r="CY56" i="75"/>
  <c r="DD58" i="75"/>
  <c r="DW59" i="75"/>
  <c r="CM60" i="75"/>
  <c r="CI63" i="75"/>
  <c r="DD65" i="75"/>
  <c r="DJ65" i="75" s="1"/>
  <c r="BO66" i="75"/>
  <c r="DM68" i="75"/>
  <c r="BT77" i="75"/>
  <c r="CI79" i="75"/>
  <c r="CU98" i="75"/>
  <c r="DI30" i="75"/>
  <c r="DJ30" i="75" s="1"/>
  <c r="DM31" i="75"/>
  <c r="DX31" i="75" s="1"/>
  <c r="CI32" i="75"/>
  <c r="CY32" i="75"/>
  <c r="DM34" i="75"/>
  <c r="BT35" i="75"/>
  <c r="BU35" i="75" s="1"/>
  <c r="CC36" i="75"/>
  <c r="CD36" i="75" s="1"/>
  <c r="CQ36" i="75"/>
  <c r="CU37" i="75"/>
  <c r="CY38" i="75"/>
  <c r="DW39" i="75"/>
  <c r="DS40" i="75"/>
  <c r="BX41" i="75"/>
  <c r="CQ42" i="75"/>
  <c r="BO44" i="75"/>
  <c r="DD44" i="75"/>
  <c r="DM45" i="75"/>
  <c r="DX45" i="75" s="1"/>
  <c r="DW45" i="75"/>
  <c r="BT46" i="75"/>
  <c r="CI46" i="75"/>
  <c r="DD51" i="75"/>
  <c r="CY55" i="75"/>
  <c r="BX56" i="75"/>
  <c r="DD56" i="75"/>
  <c r="CM57" i="75"/>
  <c r="CC59" i="75"/>
  <c r="CQ60" i="75"/>
  <c r="CM63" i="75"/>
  <c r="BX64" i="75"/>
  <c r="CD64" i="75" s="1"/>
  <c r="DM66" i="75"/>
  <c r="DX66" i="75" s="1"/>
  <c r="DW68" i="75"/>
  <c r="CI71" i="75"/>
  <c r="BT72" i="75"/>
  <c r="BU72" i="75" s="1"/>
  <c r="DS72" i="75"/>
  <c r="DI76" i="75"/>
  <c r="DJ76" i="75" s="1"/>
  <c r="BU81" i="75"/>
  <c r="DS56" i="75"/>
  <c r="DX56" i="75" s="1"/>
  <c r="CC60" i="75"/>
  <c r="DM60" i="75"/>
  <c r="DX60" i="75" s="1"/>
  <c r="DI61" i="75"/>
  <c r="DJ61" i="75" s="1"/>
  <c r="DW63" i="75"/>
  <c r="DD64" i="75"/>
  <c r="CU65" i="75"/>
  <c r="DS65" i="75"/>
  <c r="CY68" i="75"/>
  <c r="DW70" i="75"/>
  <c r="CU73" i="75"/>
  <c r="BO77" i="75"/>
  <c r="CQ77" i="75"/>
  <c r="DD77" i="75"/>
  <c r="CQ80" i="75"/>
  <c r="CU82" i="75"/>
  <c r="DI83" i="75"/>
  <c r="BT88" i="75"/>
  <c r="DS90" i="75"/>
  <c r="CY91" i="75"/>
  <c r="CQ92" i="75"/>
  <c r="DD92" i="75"/>
  <c r="CY94" i="75"/>
  <c r="DS99" i="75"/>
  <c r="DD103" i="75"/>
  <c r="DM112" i="75"/>
  <c r="DI112" i="75"/>
  <c r="CC62" i="75"/>
  <c r="CD62" i="75" s="1"/>
  <c r="CY63" i="75"/>
  <c r="CM69" i="75"/>
  <c r="CC70" i="75"/>
  <c r="CD70" i="75" s="1"/>
  <c r="CI72" i="75"/>
  <c r="CI73" i="75"/>
  <c r="DI74" i="75"/>
  <c r="BX75" i="75"/>
  <c r="CU76" i="75"/>
  <c r="CC80" i="75"/>
  <c r="CD80" i="75" s="1"/>
  <c r="CU80" i="75"/>
  <c r="CY82" i="75"/>
  <c r="CY83" i="75"/>
  <c r="DM86" i="75"/>
  <c r="DI86" i="75"/>
  <c r="DW87" i="75"/>
  <c r="DW92" i="75"/>
  <c r="BT93" i="75"/>
  <c r="BU93" i="75" s="1"/>
  <c r="CU99" i="75"/>
  <c r="CU117" i="75"/>
  <c r="DM123" i="75"/>
  <c r="DI123" i="75"/>
  <c r="CI56" i="75"/>
  <c r="BO57" i="75"/>
  <c r="DI59" i="75"/>
  <c r="DI60" i="75"/>
  <c r="CI61" i="75"/>
  <c r="DI62" i="75"/>
  <c r="DW62" i="75"/>
  <c r="CQ63" i="75"/>
  <c r="CM64" i="75"/>
  <c r="DW64" i="75"/>
  <c r="BX66" i="75"/>
  <c r="CD66" i="75" s="1"/>
  <c r="CU71" i="75"/>
  <c r="DD71" i="75"/>
  <c r="CY72" i="75"/>
  <c r="CY75" i="75"/>
  <c r="DI75" i="75"/>
  <c r="DJ75" i="75" s="1"/>
  <c r="DW75" i="75"/>
  <c r="CI80" i="75"/>
  <c r="CQ81" i="75"/>
  <c r="DD82" i="75"/>
  <c r="DJ82" i="75" s="1"/>
  <c r="BO83" i="75"/>
  <c r="CI84" i="75"/>
  <c r="CI85" i="75"/>
  <c r="DW86" i="75"/>
  <c r="CY87" i="75"/>
  <c r="CY88" i="75"/>
  <c r="CC89" i="75"/>
  <c r="CD89" i="75" s="1"/>
  <c r="DM92" i="75"/>
  <c r="DX92" i="75" s="1"/>
  <c r="CI94" i="75"/>
  <c r="CM95" i="75"/>
  <c r="CI68" i="75"/>
  <c r="CU68" i="75"/>
  <c r="DS68" i="75"/>
  <c r="DX68" i="75" s="1"/>
  <c r="BO69" i="75"/>
  <c r="DS69" i="75"/>
  <c r="DD70" i="75"/>
  <c r="CM71" i="75"/>
  <c r="DS71" i="75"/>
  <c r="BX73" i="75"/>
  <c r="CD73" i="75" s="1"/>
  <c r="CY74" i="75"/>
  <c r="CQ75" i="75"/>
  <c r="CM76" i="75"/>
  <c r="CY76" i="75"/>
  <c r="CY77" i="75"/>
  <c r="DS78" i="75"/>
  <c r="CU79" i="75"/>
  <c r="DS79" i="75"/>
  <c r="CC81" i="75"/>
  <c r="CI82" i="75"/>
  <c r="DD83" i="75"/>
  <c r="DS83" i="75"/>
  <c r="DX83" i="75" s="1"/>
  <c r="DW84" i="75"/>
  <c r="CY85" i="75"/>
  <c r="CM86" i="75"/>
  <c r="CY86" i="75"/>
  <c r="BT89" i="75"/>
  <c r="DI89" i="75"/>
  <c r="CM90" i="75"/>
  <c r="BO91" i="75"/>
  <c r="DW94" i="75"/>
  <c r="BX95" i="75"/>
  <c r="CC98" i="75"/>
  <c r="CD98" i="75" s="1"/>
  <c r="CU100" i="75"/>
  <c r="DM100" i="75"/>
  <c r="DD106" i="75"/>
  <c r="DS106" i="75"/>
  <c r="CY114" i="75"/>
  <c r="CY119" i="75"/>
  <c r="DI120" i="75"/>
  <c r="DM120" i="75"/>
  <c r="CU78" i="75"/>
  <c r="DM81" i="75"/>
  <c r="BX82" i="75"/>
  <c r="BX83" i="75"/>
  <c r="BO87" i="75"/>
  <c r="DM88" i="75"/>
  <c r="DX88" i="75" s="1"/>
  <c r="DM89" i="75"/>
  <c r="CC90" i="75"/>
  <c r="CQ91" i="75"/>
  <c r="DD93" i="75"/>
  <c r="DJ93" i="75" s="1"/>
  <c r="DI94" i="75"/>
  <c r="CC97" i="75"/>
  <c r="DM97" i="75"/>
  <c r="DX97" i="75" s="1"/>
  <c r="CM100" i="75"/>
  <c r="BT101" i="75"/>
  <c r="BU101" i="75" s="1"/>
  <c r="CI101" i="75"/>
  <c r="CC110" i="75"/>
  <c r="CD110" i="75" s="1"/>
  <c r="DW112" i="75"/>
  <c r="CM113" i="75"/>
  <c r="BT117" i="75"/>
  <c r="CU118" i="75"/>
  <c r="CY124" i="75"/>
  <c r="DD125" i="75"/>
  <c r="BO144" i="75"/>
  <c r="DS157" i="75"/>
  <c r="CI96" i="75"/>
  <c r="BT97" i="75"/>
  <c r="CU97" i="75"/>
  <c r="BX99" i="75"/>
  <c r="CC102" i="75"/>
  <c r="CD102" i="75" s="1"/>
  <c r="CU110" i="75"/>
  <c r="CC122" i="75"/>
  <c r="BU125" i="75"/>
  <c r="DM125" i="75"/>
  <c r="DI125" i="75"/>
  <c r="BX133" i="75"/>
  <c r="CY80" i="75"/>
  <c r="CM81" i="75"/>
  <c r="DW81" i="75"/>
  <c r="CQ83" i="75"/>
  <c r="CU84" i="75"/>
  <c r="DD84" i="75"/>
  <c r="DD85" i="75"/>
  <c r="BT87" i="75"/>
  <c r="DW89" i="75"/>
  <c r="BO92" i="75"/>
  <c r="DD95" i="75"/>
  <c r="DM96" i="75"/>
  <c r="DS96" i="75"/>
  <c r="DW97" i="75"/>
  <c r="BT103" i="75"/>
  <c r="BO104" i="75"/>
  <c r="CC104" i="75"/>
  <c r="CD104" i="75" s="1"/>
  <c r="DM104" i="75"/>
  <c r="CM105" i="75"/>
  <c r="BO107" i="75"/>
  <c r="CI107" i="75"/>
  <c r="DI107" i="75"/>
  <c r="DJ107" i="75" s="1"/>
  <c r="CI109" i="75"/>
  <c r="CU111" i="75"/>
  <c r="CQ113" i="75"/>
  <c r="BX115" i="75"/>
  <c r="DM116" i="75"/>
  <c r="DX116" i="75" s="1"/>
  <c r="CY118" i="75"/>
  <c r="DD120" i="75"/>
  <c r="CI122" i="75"/>
  <c r="DI126" i="75"/>
  <c r="DS126" i="75"/>
  <c r="BO80" i="75"/>
  <c r="CM80" i="75"/>
  <c r="BX81" i="75"/>
  <c r="DI81" i="75"/>
  <c r="BT83" i="75"/>
  <c r="CI83" i="75"/>
  <c r="CM85" i="75"/>
  <c r="CC86" i="75"/>
  <c r="CD86" i="75" s="1"/>
  <c r="DD86" i="75"/>
  <c r="DI87" i="75"/>
  <c r="BO88" i="75"/>
  <c r="BT91" i="75"/>
  <c r="CI92" i="75"/>
  <c r="DD94" i="75"/>
  <c r="CU95" i="75"/>
  <c r="BO96" i="75"/>
  <c r="DI97" i="75"/>
  <c r="DJ97" i="75" s="1"/>
  <c r="DS98" i="75"/>
  <c r="CC100" i="75"/>
  <c r="CD100" i="75" s="1"/>
  <c r="CC101" i="75"/>
  <c r="CD101" i="75" s="1"/>
  <c r="DW102" i="75"/>
  <c r="DI108" i="75"/>
  <c r="DW108" i="75"/>
  <c r="DI114" i="75"/>
  <c r="DW124" i="75"/>
  <c r="CC126" i="75"/>
  <c r="CD126" i="75" s="1"/>
  <c r="BX87" i="75"/>
  <c r="CM87" i="75"/>
  <c r="CC88" i="75"/>
  <c r="BO89" i="75"/>
  <c r="DD89" i="75"/>
  <c r="BT94" i="75"/>
  <c r="DM95" i="75"/>
  <c r="CM96" i="75"/>
  <c r="CY96" i="75"/>
  <c r="BX97" i="75"/>
  <c r="CI99" i="75"/>
  <c r="DI102" i="75"/>
  <c r="DJ102" i="75" s="1"/>
  <c r="CI104" i="75"/>
  <c r="CM106" i="75"/>
  <c r="BU109" i="75"/>
  <c r="CI111" i="75"/>
  <c r="CY111" i="75"/>
  <c r="DI111" i="75"/>
  <c r="DJ111" i="75" s="1"/>
  <c r="BT114" i="75"/>
  <c r="BU114" i="75" s="1"/>
  <c r="CU121" i="75"/>
  <c r="DS123" i="75"/>
  <c r="DX123" i="75" s="1"/>
  <c r="BT124" i="75"/>
  <c r="DI124" i="75"/>
  <c r="CY125" i="75"/>
  <c r="DI127" i="75"/>
  <c r="DD101" i="75"/>
  <c r="CU103" i="75"/>
  <c r="DW105" i="75"/>
  <c r="DW106" i="75"/>
  <c r="CM108" i="75"/>
  <c r="CY108" i="75"/>
  <c r="CM109" i="75"/>
  <c r="CY109" i="75"/>
  <c r="DM111" i="75"/>
  <c r="DD113" i="75"/>
  <c r="DS113" i="75"/>
  <c r="CM114" i="75"/>
  <c r="BX116" i="75"/>
  <c r="CD116" i="75" s="1"/>
  <c r="DD117" i="75"/>
  <c r="BO119" i="75"/>
  <c r="DS120" i="75"/>
  <c r="DX120" i="75" s="1"/>
  <c r="CM121" i="75"/>
  <c r="BO124" i="75"/>
  <c r="DW126" i="75"/>
  <c r="DD128" i="75"/>
  <c r="CY130" i="75"/>
  <c r="CQ131" i="75"/>
  <c r="DD131" i="75"/>
  <c r="DJ131" i="75" s="1"/>
  <c r="CM134" i="75"/>
  <c r="DD134" i="75"/>
  <c r="DJ134" i="75" s="1"/>
  <c r="CU138" i="75"/>
  <c r="CU142" i="75"/>
  <c r="DI142" i="75"/>
  <c r="DJ142" i="75" s="1"/>
  <c r="DM145" i="75"/>
  <c r="DX145" i="75" s="1"/>
  <c r="CC148" i="75"/>
  <c r="DM148" i="75"/>
  <c r="DI148" i="75"/>
  <c r="CY152" i="75"/>
  <c r="DD161" i="75"/>
  <c r="BX103" i="75"/>
  <c r="BX105" i="75"/>
  <c r="CY107" i="75"/>
  <c r="DW107" i="75"/>
  <c r="BX109" i="75"/>
  <c r="DD109" i="75"/>
  <c r="DS109" i="75"/>
  <c r="BO110" i="75"/>
  <c r="CQ110" i="75"/>
  <c r="CM111" i="75"/>
  <c r="BO112" i="75"/>
  <c r="DW113" i="75"/>
  <c r="BO116" i="75"/>
  <c r="BX117" i="75"/>
  <c r="DM117" i="75"/>
  <c r="DX117" i="75" s="1"/>
  <c r="BT119" i="75"/>
  <c r="CI120" i="75"/>
  <c r="DW121" i="75"/>
  <c r="CM122" i="75"/>
  <c r="DD130" i="75"/>
  <c r="BO133" i="75"/>
  <c r="CC133" i="75"/>
  <c r="DD143" i="75"/>
  <c r="DW151" i="75"/>
  <c r="DM118" i="75"/>
  <c r="DX118" i="75" s="1"/>
  <c r="CU120" i="75"/>
  <c r="CQ121" i="75"/>
  <c r="DM121" i="75"/>
  <c r="CY123" i="75"/>
  <c r="DI104" i="75"/>
  <c r="DJ104" i="75" s="1"/>
  <c r="BX107" i="75"/>
  <c r="CQ107" i="75"/>
  <c r="CI114" i="75"/>
  <c r="DI116" i="75"/>
  <c r="CI119" i="75"/>
  <c r="DM119" i="75"/>
  <c r="DD126" i="75"/>
  <c r="DD127" i="75"/>
  <c r="BX128" i="75"/>
  <c r="DI130" i="75"/>
  <c r="DM132" i="75"/>
  <c r="DX132" i="75" s="1"/>
  <c r="CC139" i="75"/>
  <c r="DI143" i="75"/>
  <c r="DM143" i="75"/>
  <c r="DI145" i="75"/>
  <c r="CC149" i="75"/>
  <c r="CU102" i="75"/>
  <c r="CC105" i="75"/>
  <c r="DM105" i="75"/>
  <c r="CC106" i="75"/>
  <c r="CU108" i="75"/>
  <c r="DW109" i="75"/>
  <c r="CI110" i="75"/>
  <c r="CI112" i="75"/>
  <c r="CU114" i="75"/>
  <c r="CU115" i="75"/>
  <c r="DW118" i="75"/>
  <c r="DW119" i="75"/>
  <c r="CI121" i="75"/>
  <c r="BT122" i="75"/>
  <c r="CQ128" i="75"/>
  <c r="CY133" i="75"/>
  <c r="DW136" i="75"/>
  <c r="CI139" i="75"/>
  <c r="CI140" i="75"/>
  <c r="CQ144" i="75"/>
  <c r="CC146" i="75"/>
  <c r="DM146" i="75"/>
  <c r="BX150" i="75"/>
  <c r="BO156" i="75"/>
  <c r="DS128" i="75"/>
  <c r="BX131" i="75"/>
  <c r="BT134" i="75"/>
  <c r="BT136" i="75"/>
  <c r="DI138" i="75"/>
  <c r="CM139" i="75"/>
  <c r="CU140" i="75"/>
  <c r="DW140" i="75"/>
  <c r="DS141" i="75"/>
  <c r="BO142" i="75"/>
  <c r="BX143" i="75"/>
  <c r="CC144" i="75"/>
  <c r="CD144" i="75" s="1"/>
  <c r="BO145" i="75"/>
  <c r="CQ145" i="75"/>
  <c r="BO148" i="75"/>
  <c r="CQ148" i="75"/>
  <c r="DI151" i="75"/>
  <c r="DI155" i="75"/>
  <c r="CC156" i="75"/>
  <c r="CD156" i="75" s="1"/>
  <c r="BX157" i="75"/>
  <c r="DD158" i="75"/>
  <c r="DS173" i="75"/>
  <c r="CC176" i="75"/>
  <c r="CD176" i="75" s="1"/>
  <c r="DD184" i="75"/>
  <c r="BT186" i="75"/>
  <c r="DW189" i="75"/>
  <c r="DD132" i="75"/>
  <c r="DM133" i="75"/>
  <c r="DS133" i="75"/>
  <c r="DS135" i="75"/>
  <c r="CM140" i="75"/>
  <c r="BO141" i="75"/>
  <c r="BU141" i="75" s="1"/>
  <c r="CU141" i="75"/>
  <c r="CU144" i="75"/>
  <c r="BX147" i="75"/>
  <c r="DI150" i="75"/>
  <c r="DJ150" i="75" s="1"/>
  <c r="DW150" i="75"/>
  <c r="CM152" i="75"/>
  <c r="CU153" i="75"/>
  <c r="DD155" i="75"/>
  <c r="CU156" i="75"/>
  <c r="CQ169" i="75"/>
  <c r="CU190" i="75"/>
  <c r="BT191" i="75"/>
  <c r="DM134" i="75"/>
  <c r="BO137" i="75"/>
  <c r="DS137" i="75"/>
  <c r="CC138" i="75"/>
  <c r="CU143" i="75"/>
  <c r="DS143" i="75"/>
  <c r="DX143" i="75" s="1"/>
  <c r="CY145" i="75"/>
  <c r="DS146" i="75"/>
  <c r="BO147" i="75"/>
  <c r="CI148" i="75"/>
  <c r="CC150" i="75"/>
  <c r="CI153" i="75"/>
  <c r="BX154" i="75"/>
  <c r="CI156" i="75"/>
  <c r="CY156" i="75"/>
  <c r="CI161" i="75"/>
  <c r="CM162" i="75"/>
  <c r="CI166" i="75"/>
  <c r="CU169" i="75"/>
  <c r="BX172" i="75"/>
  <c r="CI173" i="75"/>
  <c r="CC181" i="75"/>
  <c r="CD181" i="75" s="1"/>
  <c r="CI187" i="75"/>
  <c r="BT133" i="75"/>
  <c r="DI133" i="75"/>
  <c r="CU134" i="75"/>
  <c r="BT137" i="75"/>
  <c r="DD138" i="75"/>
  <c r="DS138" i="75"/>
  <c r="BX139" i="75"/>
  <c r="DD140" i="75"/>
  <c r="CQ142" i="75"/>
  <c r="DW143" i="75"/>
  <c r="DD145" i="75"/>
  <c r="DW146" i="75"/>
  <c r="BX148" i="75"/>
  <c r="CY149" i="75"/>
  <c r="CI150" i="75"/>
  <c r="CI151" i="75"/>
  <c r="CQ152" i="75"/>
  <c r="BO155" i="75"/>
  <c r="CM155" i="75"/>
  <c r="CY157" i="75"/>
  <c r="CQ159" i="75"/>
  <c r="CU165" i="75"/>
  <c r="CC167" i="75"/>
  <c r="CD167" i="75" s="1"/>
  <c r="BX170" i="75"/>
  <c r="DW172" i="75"/>
  <c r="CC179" i="75"/>
  <c r="CD179" i="75" s="1"/>
  <c r="CY187" i="75"/>
  <c r="CQ191" i="75"/>
  <c r="DW134" i="75"/>
  <c r="CI136" i="75"/>
  <c r="CY137" i="75"/>
  <c r="CU139" i="75"/>
  <c r="BT140" i="75"/>
  <c r="BU140" i="75" s="1"/>
  <c r="DD141" i="75"/>
  <c r="CM143" i="75"/>
  <c r="DD144" i="75"/>
  <c r="DI147" i="75"/>
  <c r="DM152" i="75"/>
  <c r="CY153" i="75"/>
  <c r="DM154" i="75"/>
  <c r="DI159" i="75"/>
  <c r="DI160" i="75"/>
  <c r="CI164" i="75"/>
  <c r="CY166" i="75"/>
  <c r="CY170" i="75"/>
  <c r="BX171" i="75"/>
  <c r="DD171" i="75"/>
  <c r="DM174" i="75"/>
  <c r="DX174" i="75" s="1"/>
  <c r="CU175" i="75"/>
  <c r="DM175" i="75"/>
  <c r="CY177" i="75"/>
  <c r="CU182" i="75"/>
  <c r="DI186" i="75"/>
  <c r="BX187" i="75"/>
  <c r="DI190" i="75"/>
  <c r="DD192" i="75"/>
  <c r="CM193" i="75"/>
  <c r="DM158" i="75"/>
  <c r="BX159" i="75"/>
  <c r="CM161" i="75"/>
  <c r="CY161" i="75"/>
  <c r="CU164" i="75"/>
  <c r="CY165" i="75"/>
  <c r="CM166" i="75"/>
  <c r="CI167" i="75"/>
  <c r="BX169" i="75"/>
  <c r="CC170" i="75"/>
  <c r="BX173" i="75"/>
  <c r="BO174" i="75"/>
  <c r="DI174" i="75"/>
  <c r="DW174" i="75"/>
  <c r="CI176" i="75"/>
  <c r="CU176" i="75"/>
  <c r="BX177" i="75"/>
  <c r="BO178" i="75"/>
  <c r="CC178" i="75"/>
  <c r="CD178" i="75" s="1"/>
  <c r="CQ178" i="75"/>
  <c r="DD183" i="75"/>
  <c r="DJ183" i="75" s="1"/>
  <c r="CM185" i="75"/>
  <c r="DD185" i="75"/>
  <c r="BX186" i="75"/>
  <c r="BX191" i="75"/>
  <c r="CQ192" i="75"/>
  <c r="DM192" i="75"/>
  <c r="DX192" i="75" s="1"/>
  <c r="CQ165" i="75"/>
  <c r="CQ168" i="75"/>
  <c r="DW176" i="75"/>
  <c r="DD177" i="75"/>
  <c r="BT188" i="75"/>
  <c r="DD189" i="75"/>
  <c r="CY164" i="75"/>
  <c r="CI165" i="75"/>
  <c r="CM167" i="75"/>
  <c r="CC168" i="75"/>
  <c r="CD168" i="75" s="1"/>
  <c r="DD168" i="75"/>
  <c r="CM169" i="75"/>
  <c r="CY169" i="75"/>
  <c r="DM171" i="75"/>
  <c r="CU172" i="75"/>
  <c r="DS172" i="75"/>
  <c r="BO173" i="75"/>
  <c r="CM173" i="75"/>
  <c r="BX175" i="75"/>
  <c r="CY176" i="75"/>
  <c r="CC177" i="75"/>
  <c r="DS177" i="75"/>
  <c r="CU178" i="75"/>
  <c r="DW178" i="75"/>
  <c r="DD179" i="75"/>
  <c r="DS179" i="75"/>
  <c r="CI180" i="75"/>
  <c r="CI181" i="75"/>
  <c r="CY181" i="75"/>
  <c r="BX182" i="75"/>
  <c r="CD182" i="75" s="1"/>
  <c r="DM183" i="75"/>
  <c r="DS189" i="75"/>
  <c r="DD191" i="75"/>
  <c r="BT192" i="75"/>
  <c r="CC193" i="75"/>
  <c r="CD193" i="75" s="1"/>
  <c r="DD193" i="75"/>
  <c r="DS193" i="75"/>
  <c r="DX193" i="75" s="1"/>
  <c r="CC185" i="75"/>
  <c r="DI185" i="75"/>
  <c r="DW171" i="75"/>
  <c r="BT172" i="75"/>
  <c r="CC173" i="75"/>
  <c r="CQ173" i="75"/>
  <c r="DD173" i="75"/>
  <c r="BT174" i="75"/>
  <c r="CU177" i="75"/>
  <c r="DW177" i="75"/>
  <c r="BT178" i="75"/>
  <c r="CY178" i="75"/>
  <c r="DI180" i="75"/>
  <c r="DW180" i="75"/>
  <c r="DD181" i="75"/>
  <c r="BT183" i="75"/>
  <c r="BU183" i="75" s="1"/>
  <c r="BU185" i="75"/>
  <c r="DD186" i="75"/>
  <c r="CC189" i="75"/>
  <c r="CI192" i="75"/>
  <c r="CY192" i="75"/>
  <c r="CU193" i="75"/>
  <c r="DM193" i="75"/>
  <c r="CU159" i="75"/>
  <c r="DD162" i="75"/>
  <c r="BO163" i="75"/>
  <c r="CQ164" i="75"/>
  <c r="DS165" i="75"/>
  <c r="CU166" i="75"/>
  <c r="DI166" i="75"/>
  <c r="DJ166" i="75" s="1"/>
  <c r="DI168" i="75"/>
  <c r="CY171" i="75"/>
  <c r="CM172" i="75"/>
  <c r="CY172" i="75"/>
  <c r="CU174" i="75"/>
  <c r="DD174" i="75"/>
  <c r="DD175" i="75"/>
  <c r="CQ176" i="75"/>
  <c r="CI177" i="75"/>
  <c r="BX180" i="75"/>
  <c r="BO181" i="75"/>
  <c r="DS181" i="75"/>
  <c r="CQ182" i="75"/>
  <c r="DI182" i="75"/>
  <c r="DJ182" i="75" s="1"/>
  <c r="DW182" i="75"/>
  <c r="CM188" i="75"/>
  <c r="BO189" i="75"/>
  <c r="CU189" i="75"/>
  <c r="DD190" i="75"/>
  <c r="DS190" i="75"/>
  <c r="CI193" i="75"/>
  <c r="DJ19" i="75"/>
  <c r="CY29" i="75"/>
  <c r="CM33" i="75"/>
  <c r="DS49" i="75"/>
  <c r="DI55" i="75"/>
  <c r="DM55" i="75"/>
  <c r="CD26" i="75"/>
  <c r="CY9" i="75"/>
  <c r="DS16" i="75"/>
  <c r="DX16" i="75" s="1"/>
  <c r="BU17" i="75"/>
  <c r="DM25" i="75"/>
  <c r="DX25" i="75" s="1"/>
  <c r="DD33" i="75"/>
  <c r="DD53" i="75"/>
  <c r="CQ3" i="75"/>
  <c r="BT5" i="75"/>
  <c r="BU5" i="75" s="1"/>
  <c r="CU5" i="75"/>
  <c r="CY17" i="75"/>
  <c r="CI25" i="75"/>
  <c r="DI26" i="75"/>
  <c r="DM26" i="75"/>
  <c r="CU28" i="75"/>
  <c r="CU31" i="75"/>
  <c r="CC34" i="75"/>
  <c r="CM36" i="75"/>
  <c r="DI40" i="75"/>
  <c r="DM40" i="75"/>
  <c r="CM59" i="75"/>
  <c r="DI73" i="75"/>
  <c r="DM73" i="75"/>
  <c r="CY3" i="75"/>
  <c r="DM18" i="75"/>
  <c r="DI29" i="75"/>
  <c r="DM29" i="75"/>
  <c r="CC19" i="75"/>
  <c r="CD19" i="75" s="1"/>
  <c r="DJ25" i="75"/>
  <c r="DM10" i="75"/>
  <c r="DM14" i="75"/>
  <c r="DW3" i="75"/>
  <c r="CM16" i="75"/>
  <c r="CI20" i="75"/>
  <c r="BU33" i="75"/>
  <c r="CC37" i="75"/>
  <c r="CD37" i="75" s="1"/>
  <c r="CY40" i="75"/>
  <c r="CY47" i="75"/>
  <c r="DW19" i="75"/>
  <c r="DM44" i="75"/>
  <c r="BX60" i="75"/>
  <c r="DM35" i="75"/>
  <c r="DM42" i="75"/>
  <c r="DX42" i="75" s="1"/>
  <c r="DM77" i="75"/>
  <c r="DX77" i="75" s="1"/>
  <c r="DI77" i="75"/>
  <c r="CY21" i="75"/>
  <c r="CC35" i="75"/>
  <c r="CD35" i="75" s="1"/>
  <c r="CU7" i="75"/>
  <c r="DW8" i="75"/>
  <c r="CI11" i="75"/>
  <c r="CM13" i="75"/>
  <c r="BT14" i="75"/>
  <c r="DI15" i="75"/>
  <c r="CI19" i="75"/>
  <c r="DM22" i="75"/>
  <c r="CC23" i="75"/>
  <c r="CD23" i="75" s="1"/>
  <c r="DM24" i="75"/>
  <c r="DW30" i="75"/>
  <c r="DW31" i="75"/>
  <c r="CU33" i="75"/>
  <c r="DI37" i="75"/>
  <c r="DD38" i="75"/>
  <c r="BO40" i="75"/>
  <c r="BU40" i="75" s="1"/>
  <c r="CC49" i="75"/>
  <c r="DD22" i="75"/>
  <c r="CM25" i="75"/>
  <c r="DW35" i="75"/>
  <c r="DD16" i="75"/>
  <c r="CU17" i="75"/>
  <c r="CC21" i="75"/>
  <c r="CD21" i="75" s="1"/>
  <c r="CQ21" i="75"/>
  <c r="DM23" i="75"/>
  <c r="DX23" i="75" s="1"/>
  <c r="DM27" i="75"/>
  <c r="DW27" i="75"/>
  <c r="CI35" i="75"/>
  <c r="CY37" i="75"/>
  <c r="CM39" i="75"/>
  <c r="CY45" i="75"/>
  <c r="DI46" i="75"/>
  <c r="DW50" i="75"/>
  <c r="DW9" i="75"/>
  <c r="CY11" i="75"/>
  <c r="CC15" i="75"/>
  <c r="CD15" i="75" s="1"/>
  <c r="CM7" i="75"/>
  <c r="DI13" i="75"/>
  <c r="DJ13" i="75" s="1"/>
  <c r="DI3" i="75"/>
  <c r="DD8" i="75"/>
  <c r="DM9" i="75"/>
  <c r="DX9" i="75" s="1"/>
  <c r="DI12" i="75"/>
  <c r="CC13" i="75"/>
  <c r="CD13" i="75" s="1"/>
  <c r="DD14" i="75"/>
  <c r="CI17" i="75"/>
  <c r="DD18" i="75"/>
  <c r="CC27" i="75"/>
  <c r="CY27" i="75"/>
  <c r="CI29" i="75"/>
  <c r="CU29" i="75"/>
  <c r="DS29" i="75"/>
  <c r="DX29" i="75" s="1"/>
  <c r="CQ32" i="75"/>
  <c r="DD32" i="75"/>
  <c r="DI36" i="75"/>
  <c r="DJ36" i="75" s="1"/>
  <c r="CM37" i="75"/>
  <c r="DM38" i="75"/>
  <c r="CC39" i="75"/>
  <c r="CD39" i="75" s="1"/>
  <c r="CI40" i="75"/>
  <c r="DM41" i="75"/>
  <c r="CI47" i="75"/>
  <c r="DD52" i="75"/>
  <c r="DI54" i="75"/>
  <c r="DJ54" i="75" s="1"/>
  <c r="DM54" i="75"/>
  <c r="DS55" i="75"/>
  <c r="CC58" i="75"/>
  <c r="CY59" i="75"/>
  <c r="DM19" i="75"/>
  <c r="DI23" i="75"/>
  <c r="DJ23" i="75" s="1"/>
  <c r="DI31" i="75"/>
  <c r="DI39" i="75"/>
  <c r="CM43" i="75"/>
  <c r="CQ45" i="75"/>
  <c r="DS47" i="75"/>
  <c r="DX47" i="75" s="1"/>
  <c r="DM49" i="75"/>
  <c r="DD50" i="75"/>
  <c r="CQ51" i="75"/>
  <c r="DW51" i="75"/>
  <c r="CM55" i="75"/>
  <c r="DI56" i="75"/>
  <c r="DW58" i="75"/>
  <c r="CD65" i="75"/>
  <c r="DI66" i="75"/>
  <c r="DI69" i="75"/>
  <c r="DJ69" i="75" s="1"/>
  <c r="DJ80" i="75"/>
  <c r="CC83" i="75"/>
  <c r="DM122" i="75"/>
  <c r="DI122" i="75"/>
  <c r="DI101" i="75"/>
  <c r="DM101" i="75"/>
  <c r="CU51" i="75"/>
  <c r="BU53" i="75"/>
  <c r="DW53" i="75"/>
  <c r="CC55" i="75"/>
  <c r="CQ55" i="75"/>
  <c r="DD59" i="75"/>
  <c r="CI62" i="75"/>
  <c r="DI67" i="75"/>
  <c r="DJ67" i="75" s="1"/>
  <c r="BT69" i="75"/>
  <c r="CI69" i="75"/>
  <c r="DM70" i="75"/>
  <c r="DX70" i="75" s="1"/>
  <c r="DW72" i="75"/>
  <c r="CU40" i="75"/>
  <c r="CM40" i="75"/>
  <c r="DM50" i="75"/>
  <c r="DX50" i="75" s="1"/>
  <c r="CQ53" i="75"/>
  <c r="CU59" i="75"/>
  <c r="BU62" i="75"/>
  <c r="BU65" i="75"/>
  <c r="DM65" i="75"/>
  <c r="CC68" i="75"/>
  <c r="CD68" i="75" s="1"/>
  <c r="CC76" i="75"/>
  <c r="CD76" i="75" s="1"/>
  <c r="CQ76" i="75"/>
  <c r="CC94" i="75"/>
  <c r="CD94" i="75" s="1"/>
  <c r="DW42" i="75"/>
  <c r="CC47" i="75"/>
  <c r="CD47" i="75" s="1"/>
  <c r="CQ47" i="75"/>
  <c r="DM51" i="75"/>
  <c r="CI53" i="75"/>
  <c r="CI59" i="75"/>
  <c r="DM59" i="75"/>
  <c r="DD60" i="75"/>
  <c r="CC61" i="75"/>
  <c r="CD61" i="75" s="1"/>
  <c r="DM62" i="75"/>
  <c r="BX63" i="75"/>
  <c r="DJ72" i="75"/>
  <c r="CI81" i="75"/>
  <c r="BX90" i="75"/>
  <c r="BO43" i="75"/>
  <c r="CY44" i="75"/>
  <c r="CM48" i="75"/>
  <c r="CU49" i="75"/>
  <c r="CM51" i="75"/>
  <c r="CY51" i="75"/>
  <c r="CQ52" i="75"/>
  <c r="CI55" i="75"/>
  <c r="CU55" i="75"/>
  <c r="BT56" i="75"/>
  <c r="CM58" i="75"/>
  <c r="DM58" i="75"/>
  <c r="BO59" i="75"/>
  <c r="CI60" i="75"/>
  <c r="DI64" i="75"/>
  <c r="CM65" i="75"/>
  <c r="CY65" i="75"/>
  <c r="DM85" i="75"/>
  <c r="DX85" i="75" s="1"/>
  <c r="DI109" i="75"/>
  <c r="DM109" i="75"/>
  <c r="DI49" i="75"/>
  <c r="DI57" i="75"/>
  <c r="DJ57" i="75" s="1"/>
  <c r="CQ65" i="75"/>
  <c r="BT66" i="75"/>
  <c r="CY69" i="75"/>
  <c r="BT70" i="75"/>
  <c r="CC71" i="75"/>
  <c r="CU72" i="75"/>
  <c r="CM73" i="75"/>
  <c r="CY73" i="75"/>
  <c r="CI76" i="75"/>
  <c r="CM77" i="75"/>
  <c r="DD79" i="75"/>
  <c r="CI89" i="75"/>
  <c r="CU104" i="75"/>
  <c r="CU109" i="75"/>
  <c r="DM80" i="75"/>
  <c r="DX80" i="75" s="1"/>
  <c r="CC63" i="75"/>
  <c r="DI68" i="75"/>
  <c r="DM72" i="75"/>
  <c r="DM79" i="75"/>
  <c r="DD81" i="75"/>
  <c r="DS84" i="75"/>
  <c r="DI90" i="75"/>
  <c r="DM90" i="75"/>
  <c r="CC92" i="75"/>
  <c r="CD92" i="75" s="1"/>
  <c r="DD105" i="75"/>
  <c r="CI65" i="75"/>
  <c r="DD66" i="75"/>
  <c r="CQ69" i="75"/>
  <c r="BU71" i="75"/>
  <c r="DM71" i="75"/>
  <c r="CM72" i="75"/>
  <c r="CQ73" i="75"/>
  <c r="DD73" i="75"/>
  <c r="BT75" i="75"/>
  <c r="BU75" i="75" s="1"/>
  <c r="CC75" i="75"/>
  <c r="BO78" i="75"/>
  <c r="CM78" i="75"/>
  <c r="BX79" i="75"/>
  <c r="DW79" i="75"/>
  <c r="DM82" i="75"/>
  <c r="DX82" i="75" s="1"/>
  <c r="DM84" i="75"/>
  <c r="DD63" i="75"/>
  <c r="DM64" i="75"/>
  <c r="DM67" i="75"/>
  <c r="BO70" i="75"/>
  <c r="CM70" i="75"/>
  <c r="BX71" i="75"/>
  <c r="DW71" i="75"/>
  <c r="BT73" i="75"/>
  <c r="BU73" i="75" s="1"/>
  <c r="CC74" i="75"/>
  <c r="CD74" i="75" s="1"/>
  <c r="DM74" i="75"/>
  <c r="DM78" i="75"/>
  <c r="DW80" i="75"/>
  <c r="CU81" i="75"/>
  <c r="DW82" i="75"/>
  <c r="CC84" i="75"/>
  <c r="CD84" i="75" s="1"/>
  <c r="DM91" i="75"/>
  <c r="DX91" i="75" s="1"/>
  <c r="DI71" i="75"/>
  <c r="DI79" i="75"/>
  <c r="CU86" i="75"/>
  <c r="DS87" i="75"/>
  <c r="DX87" i="75" s="1"/>
  <c r="DW88" i="75"/>
  <c r="CY89" i="75"/>
  <c r="CC91" i="75"/>
  <c r="BT92" i="75"/>
  <c r="DM93" i="75"/>
  <c r="BO95" i="75"/>
  <c r="BU95" i="75" s="1"/>
  <c r="DW96" i="75"/>
  <c r="DD98" i="75"/>
  <c r="DI100" i="75"/>
  <c r="CM101" i="75"/>
  <c r="DM102" i="75"/>
  <c r="CI106" i="75"/>
  <c r="CC107" i="75"/>
  <c r="DI115" i="75"/>
  <c r="DJ115" i="75" s="1"/>
  <c r="DM115" i="75"/>
  <c r="DI137" i="75"/>
  <c r="DJ137" i="75" s="1"/>
  <c r="DM137" i="75"/>
  <c r="DI70" i="75"/>
  <c r="DI78" i="75"/>
  <c r="DJ78" i="75" s="1"/>
  <c r="CY90" i="75"/>
  <c r="CU93" i="75"/>
  <c r="DS93" i="75"/>
  <c r="DS95" i="75"/>
  <c r="DX95" i="75" s="1"/>
  <c r="CI98" i="75"/>
  <c r="DM98" i="75"/>
  <c r="CM102" i="75"/>
  <c r="CM104" i="75"/>
  <c r="DW104" i="75"/>
  <c r="BX106" i="75"/>
  <c r="DM106" i="75"/>
  <c r="DD112" i="75"/>
  <c r="CC85" i="75"/>
  <c r="CD85" i="75" s="1"/>
  <c r="DM99" i="75"/>
  <c r="DX99" i="75" s="1"/>
  <c r="CD108" i="75"/>
  <c r="CE108" i="75" s="1"/>
  <c r="DI85" i="75"/>
  <c r="BX88" i="75"/>
  <c r="CQ89" i="75"/>
  <c r="CQ90" i="75"/>
  <c r="CI91" i="75"/>
  <c r="CU94" i="75"/>
  <c r="CC95" i="75"/>
  <c r="CD95" i="75" s="1"/>
  <c r="DW95" i="75"/>
  <c r="BX96" i="75"/>
  <c r="CY99" i="75"/>
  <c r="DM103" i="75"/>
  <c r="DX103" i="75" s="1"/>
  <c r="BT107" i="75"/>
  <c r="DS111" i="75"/>
  <c r="DI113" i="75"/>
  <c r="DM113" i="75"/>
  <c r="CY115" i="75"/>
  <c r="CC117" i="75"/>
  <c r="DD133" i="75"/>
  <c r="DD88" i="75"/>
  <c r="DD90" i="75"/>
  <c r="DI92" i="75"/>
  <c r="CM93" i="75"/>
  <c r="DM94" i="75"/>
  <c r="DX94" i="75" s="1"/>
  <c r="DD96" i="75"/>
  <c r="BO97" i="75"/>
  <c r="CY97" i="75"/>
  <c r="CC99" i="75"/>
  <c r="BO103" i="75"/>
  <c r="DW103" i="75"/>
  <c r="CY105" i="75"/>
  <c r="CY106" i="75"/>
  <c r="CI108" i="75"/>
  <c r="CC109" i="75"/>
  <c r="BT110" i="75"/>
  <c r="DI84" i="75"/>
  <c r="CU87" i="75"/>
  <c r="CI90" i="75"/>
  <c r="DJ91" i="75"/>
  <c r="CM94" i="75"/>
  <c r="CY98" i="75"/>
  <c r="CQ99" i="75"/>
  <c r="CU101" i="75"/>
  <c r="DS101" i="75"/>
  <c r="DX101" i="75" s="1"/>
  <c r="BO105" i="75"/>
  <c r="BU105" i="75" s="1"/>
  <c r="CQ120" i="75"/>
  <c r="DI106" i="75"/>
  <c r="CM115" i="75"/>
  <c r="DD116" i="75"/>
  <c r="BO117" i="75"/>
  <c r="DD118" i="75"/>
  <c r="DS122" i="75"/>
  <c r="CC123" i="75"/>
  <c r="CD123" i="75" s="1"/>
  <c r="CC124" i="75"/>
  <c r="CD124" i="75" s="1"/>
  <c r="BO126" i="75"/>
  <c r="BU126" i="75" s="1"/>
  <c r="CY134" i="75"/>
  <c r="DI95" i="75"/>
  <c r="DI103" i="75"/>
  <c r="DM107" i="75"/>
  <c r="DX107" i="75" s="1"/>
  <c r="DM110" i="75"/>
  <c r="DX110" i="75" s="1"/>
  <c r="DM114" i="75"/>
  <c r="DX114" i="75" s="1"/>
  <c r="CD120" i="75"/>
  <c r="CC121" i="75"/>
  <c r="CD121" i="75" s="1"/>
  <c r="DS125" i="75"/>
  <c r="DX125" i="75" s="1"/>
  <c r="CY126" i="75"/>
  <c r="DI136" i="75"/>
  <c r="DJ136" i="75" s="1"/>
  <c r="DM136" i="75"/>
  <c r="DW111" i="75"/>
  <c r="CU112" i="75"/>
  <c r="CC131" i="75"/>
  <c r="CY116" i="75"/>
  <c r="BT120" i="75"/>
  <c r="CM124" i="75"/>
  <c r="CM126" i="75"/>
  <c r="BT112" i="75"/>
  <c r="CM112" i="75"/>
  <c r="DW114" i="75"/>
  <c r="BX118" i="75"/>
  <c r="CC132" i="75"/>
  <c r="CC113" i="75"/>
  <c r="CD113" i="75" s="1"/>
  <c r="CQ116" i="75"/>
  <c r="DI118" i="75"/>
  <c r="CU123" i="75"/>
  <c r="DD123" i="75"/>
  <c r="DM124" i="75"/>
  <c r="DX124" i="75" s="1"/>
  <c r="BX125" i="75"/>
  <c r="CC128" i="75"/>
  <c r="DI128" i="75"/>
  <c r="DW128" i="75"/>
  <c r="CI130" i="75"/>
  <c r="CU130" i="75"/>
  <c r="DM130" i="75"/>
  <c r="BT131" i="75"/>
  <c r="BU131" i="75" s="1"/>
  <c r="DW132" i="75"/>
  <c r="BO134" i="75"/>
  <c r="DD135" i="75"/>
  <c r="DI141" i="75"/>
  <c r="DM141" i="75"/>
  <c r="CM123" i="75"/>
  <c r="DW125" i="75"/>
  <c r="CQ126" i="75"/>
  <c r="CQ127" i="75"/>
  <c r="DS130" i="75"/>
  <c r="DI132" i="75"/>
  <c r="CM133" i="75"/>
  <c r="CQ134" i="75"/>
  <c r="BT135" i="75"/>
  <c r="CI135" i="75"/>
  <c r="CU145" i="75"/>
  <c r="DM135" i="75"/>
  <c r="DI121" i="75"/>
  <c r="DJ121" i="75" s="1"/>
  <c r="CU126" i="75"/>
  <c r="CI127" i="75"/>
  <c r="DM127" i="75"/>
  <c r="DX127" i="75" s="1"/>
  <c r="CI128" i="75"/>
  <c r="DI129" i="75"/>
  <c r="DJ129" i="75" s="1"/>
  <c r="CM130" i="75"/>
  <c r="CU131" i="75"/>
  <c r="BX135" i="75"/>
  <c r="DW135" i="75"/>
  <c r="CC136" i="75"/>
  <c r="CD136" i="75" s="1"/>
  <c r="CC137" i="75"/>
  <c r="DJ156" i="75"/>
  <c r="DM131" i="75"/>
  <c r="CU132" i="75"/>
  <c r="CU124" i="75"/>
  <c r="DM126" i="75"/>
  <c r="BX127" i="75"/>
  <c r="BT129" i="75"/>
  <c r="BU129" i="75" s="1"/>
  <c r="CC129" i="75"/>
  <c r="CD129" i="75" s="1"/>
  <c r="CC130" i="75"/>
  <c r="CD130" i="75" s="1"/>
  <c r="CM131" i="75"/>
  <c r="CM132" i="75"/>
  <c r="CC135" i="75"/>
  <c r="CY135" i="75"/>
  <c r="CC142" i="75"/>
  <c r="CD142" i="75" s="1"/>
  <c r="DI135" i="75"/>
  <c r="CI137" i="75"/>
  <c r="CU137" i="75"/>
  <c r="BO138" i="75"/>
  <c r="CQ141" i="75"/>
  <c r="CQ143" i="75"/>
  <c r="DI169" i="75"/>
  <c r="DM169" i="75"/>
  <c r="DX169" i="75" s="1"/>
  <c r="DM128" i="75"/>
  <c r="CM137" i="75"/>
  <c r="DM138" i="75"/>
  <c r="DD139" i="75"/>
  <c r="DS140" i="75"/>
  <c r="DX140" i="75" s="1"/>
  <c r="BT143" i="75"/>
  <c r="CI143" i="75"/>
  <c r="DM157" i="75"/>
  <c r="DI157" i="75"/>
  <c r="BT138" i="75"/>
  <c r="DM140" i="75"/>
  <c r="CC153" i="75"/>
  <c r="DI163" i="75"/>
  <c r="DJ163" i="75" s="1"/>
  <c r="DM163" i="75"/>
  <c r="DM139" i="75"/>
  <c r="BT142" i="75"/>
  <c r="BT144" i="75"/>
  <c r="DI139" i="75"/>
  <c r="DI140" i="75"/>
  <c r="CM141" i="75"/>
  <c r="DW142" i="75"/>
  <c r="DI149" i="75"/>
  <c r="DM149" i="75"/>
  <c r="DX149" i="75" s="1"/>
  <c r="CC151" i="75"/>
  <c r="DW139" i="75"/>
  <c r="DS147" i="75"/>
  <c r="DI164" i="75"/>
  <c r="DM164" i="75"/>
  <c r="CM145" i="75"/>
  <c r="CU146" i="75"/>
  <c r="BT151" i="75"/>
  <c r="BU151" i="75" s="1"/>
  <c r="DM153" i="75"/>
  <c r="DX153" i="75" s="1"/>
  <c r="CU154" i="75"/>
  <c r="DM156" i="75"/>
  <c r="DX156" i="75" s="1"/>
  <c r="CM146" i="75"/>
  <c r="DD146" i="75"/>
  <c r="DW147" i="75"/>
  <c r="CM148" i="75"/>
  <c r="CY148" i="75"/>
  <c r="CC152" i="75"/>
  <c r="CD152" i="75" s="1"/>
  <c r="CM153" i="75"/>
  <c r="CM154" i="75"/>
  <c r="DM160" i="75"/>
  <c r="DM161" i="75"/>
  <c r="DX161" i="75" s="1"/>
  <c r="CC163" i="75"/>
  <c r="CD163" i="75" s="1"/>
  <c r="BT164" i="75"/>
  <c r="BU164" i="75" s="1"/>
  <c r="DD147" i="75"/>
  <c r="DM162" i="75"/>
  <c r="DI162" i="75"/>
  <c r="CC171" i="75"/>
  <c r="CQ149" i="75"/>
  <c r="CY150" i="75"/>
  <c r="DM151" i="75"/>
  <c r="DX151" i="75" s="1"/>
  <c r="CU152" i="75"/>
  <c r="DM155" i="75"/>
  <c r="DW156" i="75"/>
  <c r="CQ157" i="75"/>
  <c r="BX158" i="75"/>
  <c r="CD158" i="75" s="1"/>
  <c r="DD159" i="75"/>
  <c r="CU162" i="75"/>
  <c r="BT163" i="75"/>
  <c r="BO146" i="75"/>
  <c r="DM147" i="75"/>
  <c r="BT149" i="75"/>
  <c r="BU149" i="75" s="1"/>
  <c r="DD149" i="75"/>
  <c r="CQ150" i="75"/>
  <c r="DS152" i="75"/>
  <c r="DX152" i="75" s="1"/>
  <c r="DI154" i="75"/>
  <c r="DW154" i="75"/>
  <c r="BT156" i="75"/>
  <c r="CQ156" i="75"/>
  <c r="DD157" i="75"/>
  <c r="CI159" i="75"/>
  <c r="DS159" i="75"/>
  <c r="CC160" i="75"/>
  <c r="CD160" i="75" s="1"/>
  <c r="CY163" i="75"/>
  <c r="DI172" i="75"/>
  <c r="DM172" i="75"/>
  <c r="CC143" i="75"/>
  <c r="CU148" i="75"/>
  <c r="CI149" i="75"/>
  <c r="DI152" i="75"/>
  <c r="DJ152" i="75" s="1"/>
  <c r="DJ153" i="75"/>
  <c r="BX155" i="75"/>
  <c r="BT157" i="75"/>
  <c r="BU157" i="75" s="1"/>
  <c r="CI157" i="75"/>
  <c r="DM159" i="75"/>
  <c r="DW157" i="75"/>
  <c r="CY159" i="75"/>
  <c r="CI163" i="75"/>
  <c r="DD164" i="75"/>
  <c r="DI165" i="75"/>
  <c r="DJ165" i="75" s="1"/>
  <c r="DW165" i="75"/>
  <c r="CD166" i="75"/>
  <c r="DI167" i="75"/>
  <c r="DJ167" i="75" s="1"/>
  <c r="DM150" i="75"/>
  <c r="CM163" i="75"/>
  <c r="CM176" i="75"/>
  <c r="DD160" i="75"/>
  <c r="DW161" i="75"/>
  <c r="CQ163" i="75"/>
  <c r="DI173" i="75"/>
  <c r="DM173" i="75"/>
  <c r="DX173" i="75" s="1"/>
  <c r="DS175" i="75"/>
  <c r="DX175" i="75" s="1"/>
  <c r="DI177" i="75"/>
  <c r="DM177" i="75"/>
  <c r="CM159" i="75"/>
  <c r="DI161" i="75"/>
  <c r="DM165" i="75"/>
  <c r="BO168" i="75"/>
  <c r="DW168" i="75"/>
  <c r="DM185" i="75"/>
  <c r="DI171" i="75"/>
  <c r="CC172" i="75"/>
  <c r="CQ172" i="75"/>
  <c r="CM175" i="75"/>
  <c r="DI175" i="75"/>
  <c r="DI178" i="75"/>
  <c r="DM182" i="75"/>
  <c r="DX182" i="75" s="1"/>
  <c r="CQ185" i="75"/>
  <c r="CU168" i="75"/>
  <c r="DM170" i="75"/>
  <c r="DX170" i="75" s="1"/>
  <c r="DJ176" i="75"/>
  <c r="CQ170" i="75"/>
  <c r="DW170" i="75"/>
  <c r="CI172" i="75"/>
  <c r="CM168" i="75"/>
  <c r="DD169" i="75"/>
  <c r="CI170" i="75"/>
  <c r="BT173" i="75"/>
  <c r="CC174" i="75"/>
  <c r="CD174" i="75" s="1"/>
  <c r="CC175" i="75"/>
  <c r="DM176" i="75"/>
  <c r="DX176" i="75" s="1"/>
  <c r="DI181" i="75"/>
  <c r="DM181" i="75"/>
  <c r="DW187" i="75"/>
  <c r="DI189" i="75"/>
  <c r="DM189" i="75"/>
  <c r="CY168" i="75"/>
  <c r="DM168" i="75"/>
  <c r="BT169" i="75"/>
  <c r="BT177" i="75"/>
  <c r="BU177" i="75" s="1"/>
  <c r="CQ177" i="75"/>
  <c r="CC180" i="75"/>
  <c r="DI170" i="75"/>
  <c r="DM180" i="75"/>
  <c r="DX180" i="75" s="1"/>
  <c r="CU181" i="75"/>
  <c r="BT182" i="75"/>
  <c r="CM184" i="75"/>
  <c r="DM187" i="75"/>
  <c r="CI188" i="75"/>
  <c r="CY188" i="75"/>
  <c r="CQ189" i="75"/>
  <c r="DM179" i="75"/>
  <c r="CC183" i="75"/>
  <c r="CC191" i="75"/>
  <c r="DM191" i="75"/>
  <c r="DW192" i="75"/>
  <c r="CM181" i="75"/>
  <c r="BO182" i="75"/>
  <c r="CC184" i="75"/>
  <c r="CD184" i="75" s="1"/>
  <c r="CU184" i="75"/>
  <c r="DS184" i="75"/>
  <c r="CC186" i="75"/>
  <c r="CQ188" i="75"/>
  <c r="BT189" i="75"/>
  <c r="CI189" i="75"/>
  <c r="CY189" i="75"/>
  <c r="DI191" i="75"/>
  <c r="DW191" i="75"/>
  <c r="DI192" i="75"/>
  <c r="CQ193" i="75"/>
  <c r="DM184" i="75"/>
  <c r="CQ181" i="75"/>
  <c r="CI184" i="75"/>
  <c r="CY184" i="75"/>
  <c r="DD187" i="75"/>
  <c r="CD188" i="75"/>
  <c r="CU188" i="75"/>
  <c r="DM188" i="75"/>
  <c r="DX188" i="75" s="1"/>
  <c r="CM189" i="75"/>
  <c r="BT190" i="75"/>
  <c r="CM192" i="75"/>
  <c r="DW193" i="75"/>
  <c r="DI179" i="75"/>
  <c r="DI187" i="75"/>
  <c r="DM190" i="75"/>
  <c r="DI193" i="75"/>
  <c r="DI184" i="75"/>
  <c r="DX131" i="75" l="1"/>
  <c r="CD58" i="75"/>
  <c r="DX190" i="75"/>
  <c r="DX181" i="75"/>
  <c r="DX135" i="75"/>
  <c r="DX19" i="75"/>
  <c r="DX163" i="75"/>
  <c r="DX59" i="75"/>
  <c r="DX43" i="75"/>
  <c r="DX119" i="75"/>
  <c r="DX160" i="75"/>
  <c r="DX93" i="75"/>
  <c r="DX177" i="75"/>
  <c r="DX133" i="75"/>
  <c r="DX126" i="75"/>
  <c r="DX106" i="75"/>
  <c r="DX18" i="75"/>
  <c r="DX155" i="75"/>
  <c r="DX8" i="75"/>
  <c r="DX100" i="75"/>
  <c r="DX14" i="75"/>
  <c r="DX185" i="75"/>
  <c r="DX104" i="75"/>
  <c r="DX164" i="75"/>
  <c r="DX184" i="75"/>
  <c r="DX49" i="75"/>
  <c r="DX113" i="75"/>
  <c r="DX28" i="75"/>
  <c r="DX162" i="75"/>
  <c r="DX74" i="75"/>
  <c r="DX75" i="75"/>
  <c r="DX187" i="75"/>
  <c r="DX51" i="75"/>
  <c r="DX191" i="75"/>
  <c r="DX148" i="75"/>
  <c r="DX150" i="75"/>
  <c r="DX147" i="75"/>
  <c r="DX96" i="75"/>
  <c r="DX157" i="75"/>
  <c r="DX79" i="75"/>
  <c r="DX64" i="75"/>
  <c r="DX10" i="75"/>
  <c r="DX26" i="75"/>
  <c r="DX27" i="75"/>
  <c r="DX34" i="75"/>
  <c r="DX183" i="75"/>
  <c r="DX73" i="75"/>
  <c r="DX136" i="75"/>
  <c r="DX89" i="75"/>
  <c r="DX179" i="75"/>
  <c r="DX138" i="75"/>
  <c r="DX141" i="75"/>
  <c r="DX128" i="75"/>
  <c r="DX109" i="75"/>
  <c r="DX71" i="75"/>
  <c r="DX65" i="75"/>
  <c r="DX40" i="75"/>
  <c r="DX58" i="75"/>
  <c r="DX41" i="75"/>
  <c r="DX22" i="75"/>
  <c r="DX139" i="75"/>
  <c r="DX115" i="75"/>
  <c r="DX168" i="75"/>
  <c r="DX112" i="75"/>
  <c r="DX102" i="75"/>
  <c r="DX165" i="75"/>
  <c r="DX78" i="75"/>
  <c r="DX35" i="75"/>
  <c r="DX53" i="75"/>
  <c r="DX171" i="75"/>
  <c r="DX62" i="75"/>
  <c r="DX130" i="75"/>
  <c r="DX84" i="75"/>
  <c r="DX189" i="75"/>
  <c r="DX172" i="75"/>
  <c r="DX137" i="75"/>
  <c r="DX98" i="75"/>
  <c r="DX72" i="75"/>
  <c r="DX15" i="75"/>
  <c r="DX39" i="75"/>
  <c r="DX54" i="75"/>
  <c r="DX144" i="75"/>
  <c r="DX121" i="75"/>
  <c r="DX81" i="75"/>
  <c r="DX154" i="75"/>
  <c r="DX122" i="75"/>
  <c r="DX111" i="75"/>
  <c r="DX159" i="75"/>
  <c r="DX90" i="75"/>
  <c r="DX69" i="75"/>
  <c r="DX146" i="75"/>
  <c r="DX7" i="75"/>
  <c r="DX55" i="75"/>
  <c r="CE47" i="75"/>
  <c r="CZ47" i="75" s="1"/>
  <c r="BU135" i="75"/>
  <c r="CD157" i="75"/>
  <c r="CD56" i="75"/>
  <c r="BU180" i="75"/>
  <c r="CD145" i="75"/>
  <c r="BU181" i="75"/>
  <c r="CE181" i="75" s="1"/>
  <c r="CZ181" i="75" s="1"/>
  <c r="CD115" i="75"/>
  <c r="CE115" i="75" s="1"/>
  <c r="CZ115" i="75" s="1"/>
  <c r="CE33" i="75"/>
  <c r="CZ33" i="75" s="1"/>
  <c r="BU147" i="75"/>
  <c r="CD146" i="75"/>
  <c r="BU170" i="75"/>
  <c r="BU143" i="75"/>
  <c r="BU136" i="75"/>
  <c r="BU24" i="75"/>
  <c r="BU78" i="75"/>
  <c r="CE78" i="75" s="1"/>
  <c r="CZ78" i="75" s="1"/>
  <c r="BU172" i="75"/>
  <c r="BU34" i="75"/>
  <c r="DJ180" i="75"/>
  <c r="CD151" i="75"/>
  <c r="BU171" i="75"/>
  <c r="CZ108" i="75"/>
  <c r="BU66" i="75"/>
  <c r="CE66" i="75" s="1"/>
  <c r="CZ66" i="75" s="1"/>
  <c r="BU76" i="75"/>
  <c r="CE76" i="75" s="1"/>
  <c r="BU184" i="75"/>
  <c r="CE184" i="75" s="1"/>
  <c r="CZ184" i="75" s="1"/>
  <c r="CD55" i="75"/>
  <c r="CE55" i="75" s="1"/>
  <c r="CZ55" i="75" s="1"/>
  <c r="BU107" i="75"/>
  <c r="CD34" i="75"/>
  <c r="CD27" i="75"/>
  <c r="CE27" i="75" s="1"/>
  <c r="CZ27" i="75" s="1"/>
  <c r="BU37" i="75"/>
  <c r="CD69" i="75"/>
  <c r="CD77" i="75"/>
  <c r="CD91" i="75"/>
  <c r="BU186" i="75"/>
  <c r="CE114" i="75"/>
  <c r="CZ114" i="75" s="1"/>
  <c r="BU12" i="75"/>
  <c r="CE12" i="75" s="1"/>
  <c r="CZ12" i="75" s="1"/>
  <c r="BU64" i="75"/>
  <c r="CE64" i="75" s="1"/>
  <c r="CZ64" i="75" s="1"/>
  <c r="CD183" i="75"/>
  <c r="BU46" i="75"/>
  <c r="CE46" i="75" s="1"/>
  <c r="CZ46" i="75" s="1"/>
  <c r="BU48" i="75"/>
  <c r="CE48" i="75" s="1"/>
  <c r="BU58" i="75"/>
  <c r="CE58" i="75" s="1"/>
  <c r="CZ58" i="75" s="1"/>
  <c r="DJ77" i="75"/>
  <c r="BU90" i="75"/>
  <c r="CD143" i="75"/>
  <c r="CE143" i="75" s="1"/>
  <c r="CZ143" i="75" s="1"/>
  <c r="BU14" i="75"/>
  <c r="BU173" i="75"/>
  <c r="BU163" i="75"/>
  <c r="CE163" i="75" s="1"/>
  <c r="CZ163" i="75" s="1"/>
  <c r="CD132" i="75"/>
  <c r="BU128" i="75"/>
  <c r="BU87" i="75"/>
  <c r="CD190" i="75"/>
  <c r="CD141" i="75"/>
  <c r="CE141" i="75" s="1"/>
  <c r="CZ141" i="75" s="1"/>
  <c r="CD187" i="75"/>
  <c r="CD45" i="75"/>
  <c r="CE45" i="75" s="1"/>
  <c r="CZ45" i="75" s="1"/>
  <c r="CE136" i="75"/>
  <c r="CZ136" i="75" s="1"/>
  <c r="CD103" i="75"/>
  <c r="BU54" i="75"/>
  <c r="CE54" i="75" s="1"/>
  <c r="CZ54" i="75" s="1"/>
  <c r="BU146" i="75"/>
  <c r="CE146" i="75" s="1"/>
  <c r="CZ146" i="75" s="1"/>
  <c r="CE29" i="75"/>
  <c r="CZ29" i="75" s="1"/>
  <c r="CD155" i="75"/>
  <c r="CD87" i="75"/>
  <c r="CD41" i="75"/>
  <c r="CE41" i="75" s="1"/>
  <c r="CZ41" i="75" s="1"/>
  <c r="BU132" i="75"/>
  <c r="CE123" i="75"/>
  <c r="CZ123" i="75" s="1"/>
  <c r="CD106" i="75"/>
  <c r="CE106" i="75" s="1"/>
  <c r="CZ106" i="75" s="1"/>
  <c r="BU80" i="75"/>
  <c r="DJ31" i="75"/>
  <c r="DJ172" i="75"/>
  <c r="CD154" i="75"/>
  <c r="DJ68" i="75"/>
  <c r="CD149" i="75"/>
  <c r="CE149" i="75" s="1"/>
  <c r="CZ149" i="75" s="1"/>
  <c r="BU44" i="75"/>
  <c r="CE44" i="75" s="1"/>
  <c r="CZ44" i="75" s="1"/>
  <c r="CD127" i="75"/>
  <c r="BU23" i="75"/>
  <c r="CE23" i="75" s="1"/>
  <c r="BU116" i="75"/>
  <c r="CE116" i="75" s="1"/>
  <c r="CZ116" i="75" s="1"/>
  <c r="CD180" i="75"/>
  <c r="CE180" i="75" s="1"/>
  <c r="BU74" i="75"/>
  <c r="CE74" i="75" s="1"/>
  <c r="CZ74" i="75" s="1"/>
  <c r="BU28" i="75"/>
  <c r="CE28" i="75" s="1"/>
  <c r="CZ28" i="75" s="1"/>
  <c r="BU166" i="75"/>
  <c r="CE166" i="75" s="1"/>
  <c r="BU130" i="75"/>
  <c r="CE130" i="75" s="1"/>
  <c r="CZ130" i="75" s="1"/>
  <c r="BU179" i="75"/>
  <c r="CE179" i="75" s="1"/>
  <c r="CZ179" i="75" s="1"/>
  <c r="BU160" i="75"/>
  <c r="CD153" i="75"/>
  <c r="CD173" i="75"/>
  <c r="BU42" i="75"/>
  <c r="BU187" i="75"/>
  <c r="BU193" i="75"/>
  <c r="CE193" i="75" s="1"/>
  <c r="CZ193" i="75" s="1"/>
  <c r="BU32" i="75"/>
  <c r="BU22" i="75"/>
  <c r="CE22" i="75" s="1"/>
  <c r="CZ22" i="75" s="1"/>
  <c r="BU162" i="75"/>
  <c r="CE162" i="75" s="1"/>
  <c r="CZ162" i="75" s="1"/>
  <c r="CD164" i="75"/>
  <c r="CE164" i="75" s="1"/>
  <c r="CZ164" i="75" s="1"/>
  <c r="BU145" i="75"/>
  <c r="CE145" i="75" s="1"/>
  <c r="CZ145" i="75" s="1"/>
  <c r="CD31" i="75"/>
  <c r="CE31" i="75" s="1"/>
  <c r="CZ31" i="75" s="1"/>
  <c r="BU18" i="75"/>
  <c r="BU168" i="75"/>
  <c r="CE168" i="75" s="1"/>
  <c r="CZ168" i="75" s="1"/>
  <c r="BU86" i="75"/>
  <c r="CE86" i="75" s="1"/>
  <c r="CZ86" i="75" s="1"/>
  <c r="BU16" i="75"/>
  <c r="CE16" i="75" s="1"/>
  <c r="CZ16" i="75" s="1"/>
  <c r="CD140" i="75"/>
  <c r="CE140" i="75" s="1"/>
  <c r="CZ140" i="75" s="1"/>
  <c r="CE167" i="75"/>
  <c r="DJ62" i="75"/>
  <c r="BU68" i="75"/>
  <c r="CE68" i="75" s="1"/>
  <c r="CZ68" i="75" s="1"/>
  <c r="BU117" i="75"/>
  <c r="BU97" i="75"/>
  <c r="CD96" i="75"/>
  <c r="DJ114" i="75"/>
  <c r="BU96" i="75"/>
  <c r="BU139" i="75"/>
  <c r="BU38" i="75"/>
  <c r="CE38" i="75" s="1"/>
  <c r="CZ38" i="75" s="1"/>
  <c r="CD189" i="75"/>
  <c r="BU82" i="75"/>
  <c r="CD18" i="75"/>
  <c r="BU127" i="75"/>
  <c r="BU156" i="75"/>
  <c r="CE156" i="75" s="1"/>
  <c r="CD49" i="75"/>
  <c r="CE49" i="75" s="1"/>
  <c r="CZ49" i="75" s="1"/>
  <c r="CD125" i="75"/>
  <c r="CE125" i="75" s="1"/>
  <c r="CZ125" i="75" s="1"/>
  <c r="CD137" i="75"/>
  <c r="BU176" i="75"/>
  <c r="CE176" i="75" s="1"/>
  <c r="CD88" i="75"/>
  <c r="BU52" i="75"/>
  <c r="DJ151" i="75"/>
  <c r="DJ17" i="75"/>
  <c r="DJ122" i="75"/>
  <c r="DJ138" i="75"/>
  <c r="DJ86" i="75"/>
  <c r="DJ108" i="75"/>
  <c r="DJ132" i="75"/>
  <c r="DJ40" i="75"/>
  <c r="DJ45" i="75"/>
  <c r="DJ175" i="75"/>
  <c r="DJ95" i="75"/>
  <c r="DJ154" i="75"/>
  <c r="DJ141" i="75"/>
  <c r="DJ170" i="75"/>
  <c r="DJ162" i="75"/>
  <c r="DJ106" i="75"/>
  <c r="DJ12" i="75"/>
  <c r="DJ11" i="75"/>
  <c r="DJ179" i="75"/>
  <c r="DJ148" i="75"/>
  <c r="BU110" i="75"/>
  <c r="CE110" i="75" s="1"/>
  <c r="CD169" i="75"/>
  <c r="BU192" i="75"/>
  <c r="CE192" i="75" s="1"/>
  <c r="CZ192" i="75" s="1"/>
  <c r="DJ161" i="75"/>
  <c r="CD79" i="75"/>
  <c r="CE79" i="75" s="1"/>
  <c r="CZ79" i="75" s="1"/>
  <c r="CD122" i="75"/>
  <c r="DJ184" i="75"/>
  <c r="CD185" i="75"/>
  <c r="CE185" i="75" s="1"/>
  <c r="CZ185" i="75" s="1"/>
  <c r="DJ124" i="75"/>
  <c r="BU4" i="75"/>
  <c r="CE4" i="75" s="1"/>
  <c r="CZ4" i="75" s="1"/>
  <c r="BU100" i="75"/>
  <c r="CE100" i="75" s="1"/>
  <c r="CZ100" i="75" s="1"/>
  <c r="BU169" i="75"/>
  <c r="DJ103" i="75"/>
  <c r="DJ20" i="75"/>
  <c r="DJ49" i="75"/>
  <c r="DJ101" i="75"/>
  <c r="DJ70" i="75"/>
  <c r="DJ74" i="75"/>
  <c r="DJ171" i="75"/>
  <c r="DJ177" i="75"/>
  <c r="DJ100" i="75"/>
  <c r="DJ26" i="75"/>
  <c r="DJ125" i="75"/>
  <c r="DJ3" i="75"/>
  <c r="CD133" i="75"/>
  <c r="CD25" i="75"/>
  <c r="CE25" i="75" s="1"/>
  <c r="CD172" i="75"/>
  <c r="CE172" i="75" s="1"/>
  <c r="CZ172" i="75" s="1"/>
  <c r="CD191" i="75"/>
  <c r="CD177" i="75"/>
  <c r="CE177" i="75" s="1"/>
  <c r="CZ177" i="75" s="1"/>
  <c r="CE111" i="75"/>
  <c r="CZ111" i="75" s="1"/>
  <c r="BU137" i="75"/>
  <c r="BU69" i="75"/>
  <c r="BU154" i="75"/>
  <c r="CE154" i="75" s="1"/>
  <c r="CZ154" i="75" s="1"/>
  <c r="CE101" i="75"/>
  <c r="CZ101" i="75" s="1"/>
  <c r="CE165" i="75"/>
  <c r="CZ165" i="75" s="1"/>
  <c r="CD42" i="75"/>
  <c r="CD20" i="75"/>
  <c r="CE20" i="75" s="1"/>
  <c r="CZ20" i="75" s="1"/>
  <c r="BU150" i="75"/>
  <c r="CD170" i="75"/>
  <c r="CE72" i="75"/>
  <c r="CZ72" i="75" s="1"/>
  <c r="CE6" i="75"/>
  <c r="CZ6" i="75" s="1"/>
  <c r="BU144" i="75"/>
  <c r="CE144" i="75" s="1"/>
  <c r="CZ144" i="75" s="1"/>
  <c r="DJ155" i="75"/>
  <c r="CD3" i="75"/>
  <c r="CE3" i="75" s="1"/>
  <c r="CZ3" i="75" s="1"/>
  <c r="DJ178" i="75"/>
  <c r="CD128" i="75"/>
  <c r="CD90" i="75"/>
  <c r="BU94" i="75"/>
  <c r="CE94" i="75" s="1"/>
  <c r="CZ94" i="75" s="1"/>
  <c r="BU84" i="75"/>
  <c r="CE84" i="75" s="1"/>
  <c r="CZ84" i="75" s="1"/>
  <c r="CD148" i="75"/>
  <c r="CD52" i="75"/>
  <c r="BU152" i="75"/>
  <c r="CE152" i="75" s="1"/>
  <c r="CZ152" i="75" s="1"/>
  <c r="DJ173" i="75"/>
  <c r="CE121" i="75"/>
  <c r="CZ121" i="75" s="1"/>
  <c r="BU155" i="75"/>
  <c r="DJ130" i="75"/>
  <c r="CD82" i="75"/>
  <c r="DJ71" i="75"/>
  <c r="CE11" i="75"/>
  <c r="CZ11" i="75" s="1"/>
  <c r="BU190" i="75"/>
  <c r="CE190" i="75" s="1"/>
  <c r="CZ190" i="75" s="1"/>
  <c r="CE85" i="75"/>
  <c r="CZ85" i="75" s="1"/>
  <c r="DJ190" i="75"/>
  <c r="BU122" i="75"/>
  <c r="DJ126" i="75"/>
  <c r="DJ94" i="75"/>
  <c r="DJ41" i="75"/>
  <c r="BU148" i="75"/>
  <c r="CE98" i="75"/>
  <c r="CZ98" i="75" s="1"/>
  <c r="CE10" i="75"/>
  <c r="CZ10" i="75" s="1"/>
  <c r="CE93" i="75"/>
  <c r="CZ93" i="75" s="1"/>
  <c r="BU112" i="75"/>
  <c r="CE112" i="75" s="1"/>
  <c r="CZ112" i="75" s="1"/>
  <c r="CD138" i="75"/>
  <c r="BU83" i="75"/>
  <c r="CE160" i="75"/>
  <c r="CZ160" i="75" s="1"/>
  <c r="BU174" i="75"/>
  <c r="CE174" i="75" s="1"/>
  <c r="CZ174" i="75" s="1"/>
  <c r="BU119" i="75"/>
  <c r="CE119" i="75" s="1"/>
  <c r="CZ119" i="75" s="1"/>
  <c r="CD75" i="75"/>
  <c r="CE75" i="75" s="1"/>
  <c r="CZ75" i="75" s="1"/>
  <c r="CE161" i="75"/>
  <c r="CZ161" i="75" s="1"/>
  <c r="DJ192" i="75"/>
  <c r="BU191" i="75"/>
  <c r="BU188" i="75"/>
  <c r="CE188" i="75" s="1"/>
  <c r="CZ188" i="75" s="1"/>
  <c r="BU158" i="75"/>
  <c r="CE158" i="75" s="1"/>
  <c r="CZ158" i="75" s="1"/>
  <c r="BU56" i="75"/>
  <c r="CE56" i="75" s="1"/>
  <c r="CZ56" i="75" s="1"/>
  <c r="DJ15" i="75"/>
  <c r="CE50" i="75"/>
  <c r="CZ50" i="75" s="1"/>
  <c r="DJ10" i="75"/>
  <c r="BU120" i="75"/>
  <c r="CE120" i="75" s="1"/>
  <c r="CZ120" i="75" s="1"/>
  <c r="CD83" i="75"/>
  <c r="DJ55" i="75"/>
  <c r="DJ24" i="75"/>
  <c r="DJ189" i="75"/>
  <c r="DJ44" i="75"/>
  <c r="DJ191" i="75"/>
  <c r="CD131" i="75"/>
  <c r="CE131" i="75" s="1"/>
  <c r="CZ131" i="75" s="1"/>
  <c r="DJ113" i="75"/>
  <c r="DJ89" i="75"/>
  <c r="DJ39" i="75"/>
  <c r="DJ185" i="75"/>
  <c r="CD105" i="75"/>
  <c r="CE105" i="75" s="1"/>
  <c r="CZ105" i="75" s="1"/>
  <c r="CE153" i="75"/>
  <c r="CD150" i="75"/>
  <c r="CE39" i="75"/>
  <c r="CZ39" i="75" s="1"/>
  <c r="CE13" i="75"/>
  <c r="CZ13" i="75" s="1"/>
  <c r="CE17" i="75"/>
  <c r="CZ17" i="75" s="1"/>
  <c r="CE24" i="75"/>
  <c r="CZ24" i="75" s="1"/>
  <c r="DJ84" i="75"/>
  <c r="DJ64" i="75"/>
  <c r="CE15" i="75"/>
  <c r="CZ15" i="75" s="1"/>
  <c r="CD147" i="75"/>
  <c r="CE147" i="75" s="1"/>
  <c r="CZ147" i="75" s="1"/>
  <c r="DJ181" i="75"/>
  <c r="CD159" i="75"/>
  <c r="BU104" i="75"/>
  <c r="CE104" i="75" s="1"/>
  <c r="BU7" i="75"/>
  <c r="CE7" i="75" s="1"/>
  <c r="CZ7" i="75" s="1"/>
  <c r="BU59" i="75"/>
  <c r="BU9" i="75"/>
  <c r="CE9" i="75" s="1"/>
  <c r="DJ140" i="75"/>
  <c r="DJ85" i="75"/>
  <c r="CE21" i="75"/>
  <c r="DJ143" i="75"/>
  <c r="CD63" i="75"/>
  <c r="CE63" i="75" s="1"/>
  <c r="CZ63" i="75" s="1"/>
  <c r="CE102" i="75"/>
  <c r="CZ102" i="75" s="1"/>
  <c r="BU124" i="75"/>
  <c r="CE124" i="75" s="1"/>
  <c r="CZ124" i="75" s="1"/>
  <c r="CE8" i="75"/>
  <c r="CZ8" i="75" s="1"/>
  <c r="CE67" i="75"/>
  <c r="CZ67" i="75" s="1"/>
  <c r="CE61" i="75"/>
  <c r="CZ61" i="75" s="1"/>
  <c r="DJ168" i="75"/>
  <c r="DJ174" i="75"/>
  <c r="DJ127" i="75"/>
  <c r="CD81" i="75"/>
  <c r="CE81" i="75" s="1"/>
  <c r="CZ81" i="75" s="1"/>
  <c r="DJ120" i="75"/>
  <c r="DJ56" i="75"/>
  <c r="CE53" i="75"/>
  <c r="CZ53" i="75" s="1"/>
  <c r="DJ7" i="75"/>
  <c r="CE151" i="75"/>
  <c r="CZ151" i="75" s="1"/>
  <c r="DJ83" i="75"/>
  <c r="CD60" i="75"/>
  <c r="CE60" i="75" s="1"/>
  <c r="CZ60" i="75" s="1"/>
  <c r="CD14" i="75"/>
  <c r="CE14" i="75" s="1"/>
  <c r="CZ14" i="75" s="1"/>
  <c r="BU159" i="75"/>
  <c r="CD139" i="75"/>
  <c r="CD118" i="75"/>
  <c r="CE118" i="75" s="1"/>
  <c r="CZ118" i="75" s="1"/>
  <c r="DJ58" i="75"/>
  <c r="CE62" i="75"/>
  <c r="CZ62" i="75" s="1"/>
  <c r="DJ4" i="75"/>
  <c r="BU134" i="75"/>
  <c r="CE134" i="75" s="1"/>
  <c r="CD186" i="75"/>
  <c r="CE183" i="75"/>
  <c r="CZ183" i="75" s="1"/>
  <c r="DJ193" i="75"/>
  <c r="DJ158" i="75"/>
  <c r="DJ144" i="75"/>
  <c r="CE113" i="75"/>
  <c r="CZ113" i="75" s="1"/>
  <c r="CD99" i="75"/>
  <c r="CE99" i="75" s="1"/>
  <c r="CE37" i="75"/>
  <c r="CZ37" i="75" s="1"/>
  <c r="CE19" i="75"/>
  <c r="CZ19" i="75" s="1"/>
  <c r="CE5" i="75"/>
  <c r="CZ5" i="75" s="1"/>
  <c r="CD97" i="75"/>
  <c r="DJ42" i="75"/>
  <c r="DJ87" i="75"/>
  <c r="CD32" i="75"/>
  <c r="DJ46" i="75"/>
  <c r="CE35" i="75"/>
  <c r="CZ35" i="75" s="1"/>
  <c r="BU77" i="75"/>
  <c r="BU30" i="75"/>
  <c r="CE30" i="75" s="1"/>
  <c r="BU189" i="75"/>
  <c r="CD175" i="75"/>
  <c r="CE175" i="75" s="1"/>
  <c r="CZ175" i="75" s="1"/>
  <c r="CE157" i="75"/>
  <c r="CZ157" i="75" s="1"/>
  <c r="CD171" i="75"/>
  <c r="CE171" i="75" s="1"/>
  <c r="CZ171" i="75" s="1"/>
  <c r="BU142" i="75"/>
  <c r="CE142" i="75" s="1"/>
  <c r="DJ128" i="75"/>
  <c r="BU178" i="75"/>
  <c r="CE178" i="75" s="1"/>
  <c r="CZ178" i="75" s="1"/>
  <c r="BU133" i="75"/>
  <c r="CE80" i="75"/>
  <c r="DJ51" i="75"/>
  <c r="BU57" i="75"/>
  <c r="CE57" i="75" s="1"/>
  <c r="CZ57" i="75" s="1"/>
  <c r="DJ145" i="75"/>
  <c r="CE129" i="75"/>
  <c r="DJ117" i="75"/>
  <c r="CD117" i="75"/>
  <c r="CE117" i="75" s="1"/>
  <c r="CZ117" i="75" s="1"/>
  <c r="DJ37" i="75"/>
  <c r="CE36" i="75"/>
  <c r="CE26" i="75"/>
  <c r="CZ26" i="75" s="1"/>
  <c r="DJ186" i="75"/>
  <c r="CD59" i="75"/>
  <c r="BU51" i="75"/>
  <c r="CE51" i="75" s="1"/>
  <c r="CZ51" i="75" s="1"/>
  <c r="DJ6" i="75"/>
  <c r="BU92" i="75"/>
  <c r="CE92" i="75" s="1"/>
  <c r="CZ92" i="75" s="1"/>
  <c r="DJ109" i="75"/>
  <c r="BU103" i="75"/>
  <c r="CD107" i="75"/>
  <c r="CE107" i="75" s="1"/>
  <c r="CE73" i="75"/>
  <c r="CZ73" i="75" s="1"/>
  <c r="BU91" i="75"/>
  <c r="BU89" i="75"/>
  <c r="CE89" i="75" s="1"/>
  <c r="CZ89" i="75" s="1"/>
  <c r="BU88" i="75"/>
  <c r="DJ43" i="75"/>
  <c r="CD109" i="75"/>
  <c r="CE109" i="75" s="1"/>
  <c r="CZ109" i="75" s="1"/>
  <c r="DJ92" i="75"/>
  <c r="BU43" i="75"/>
  <c r="CE43" i="75" s="1"/>
  <c r="CZ43" i="75" s="1"/>
  <c r="DJ29" i="75"/>
  <c r="DJ169" i="75"/>
  <c r="DJ164" i="75"/>
  <c r="DJ88" i="75"/>
  <c r="DJ60" i="75"/>
  <c r="DJ52" i="75"/>
  <c r="DJ32" i="75"/>
  <c r="DJ18" i="75"/>
  <c r="BU138" i="75"/>
  <c r="DJ135" i="75"/>
  <c r="DJ118" i="75"/>
  <c r="DJ96" i="75"/>
  <c r="DJ133" i="75"/>
  <c r="CE95" i="75"/>
  <c r="CZ95" i="75" s="1"/>
  <c r="DJ98" i="75"/>
  <c r="DJ81" i="75"/>
  <c r="DJ79" i="75"/>
  <c r="DJ50" i="75"/>
  <c r="DJ53" i="75"/>
  <c r="DJ149" i="75"/>
  <c r="DJ146" i="75"/>
  <c r="CD135" i="75"/>
  <c r="CE135" i="75" s="1"/>
  <c r="CZ135" i="75" s="1"/>
  <c r="DJ123" i="75"/>
  <c r="CE126" i="75"/>
  <c r="CZ126" i="75" s="1"/>
  <c r="DJ59" i="75"/>
  <c r="DJ14" i="75"/>
  <c r="BU182" i="75"/>
  <c r="CE182" i="75" s="1"/>
  <c r="DJ159" i="75"/>
  <c r="DJ116" i="75"/>
  <c r="DJ112" i="75"/>
  <c r="DJ105" i="75"/>
  <c r="CD71" i="75"/>
  <c r="CE71" i="75" s="1"/>
  <c r="CZ71" i="75" s="1"/>
  <c r="BU70" i="75"/>
  <c r="CE70" i="75" s="1"/>
  <c r="CZ70" i="75" s="1"/>
  <c r="DJ22" i="75"/>
  <c r="DJ187" i="75"/>
  <c r="DJ160" i="75"/>
  <c r="DJ157" i="75"/>
  <c r="DJ73" i="75"/>
  <c r="CE40" i="75"/>
  <c r="CZ40" i="75" s="1"/>
  <c r="DJ66" i="75"/>
  <c r="CE65" i="75"/>
  <c r="CZ65" i="75" s="1"/>
  <c r="DJ8" i="75"/>
  <c r="DJ16" i="75"/>
  <c r="DJ38" i="75"/>
  <c r="DJ33" i="75"/>
  <c r="DJ147" i="75"/>
  <c r="DJ139" i="75"/>
  <c r="DJ90" i="75"/>
  <c r="DJ63" i="75"/>
  <c r="CE97" i="75" l="1"/>
  <c r="CE69" i="75"/>
  <c r="CZ69" i="75" s="1"/>
  <c r="CE34" i="75"/>
  <c r="CZ34" i="75" s="1"/>
  <c r="CE170" i="75"/>
  <c r="CZ170" i="75" s="1"/>
  <c r="CE189" i="75"/>
  <c r="CZ189" i="75" s="1"/>
  <c r="CE173" i="75"/>
  <c r="CZ173" i="75" s="1"/>
  <c r="DY173" i="75" s="1"/>
  <c r="H174" i="5" s="1"/>
  <c r="CE155" i="75"/>
  <c r="CZ155" i="75" s="1"/>
  <c r="CE77" i="75"/>
  <c r="CZ77" i="75" s="1"/>
  <c r="CE187" i="75"/>
  <c r="CZ187" i="75" s="1"/>
  <c r="CE122" i="75"/>
  <c r="CZ122" i="75" s="1"/>
  <c r="CZ107" i="75"/>
  <c r="DY107" i="75" s="1"/>
  <c r="H108" i="5" s="1"/>
  <c r="CZ21" i="75"/>
  <c r="DY21" i="75" s="1"/>
  <c r="H22" i="5" s="1"/>
  <c r="CZ156" i="75"/>
  <c r="DY156" i="75" s="1"/>
  <c r="H157" i="5" s="1"/>
  <c r="CZ23" i="75"/>
  <c r="DY23" i="75" s="1"/>
  <c r="H24" i="5" s="1"/>
  <c r="CZ134" i="75"/>
  <c r="DY134" i="75" s="1"/>
  <c r="H135" i="5" s="1"/>
  <c r="CZ129" i="75"/>
  <c r="DY129" i="75" s="1"/>
  <c r="H130" i="5" s="1"/>
  <c r="CZ30" i="75"/>
  <c r="DY30" i="75" s="1"/>
  <c r="H31" i="5" s="1"/>
  <c r="CZ25" i="75"/>
  <c r="DY25" i="75" s="1"/>
  <c r="H26" i="5" s="1"/>
  <c r="CZ167" i="75"/>
  <c r="DY167" i="75" s="1"/>
  <c r="H168" i="5" s="1"/>
  <c r="CZ166" i="75"/>
  <c r="DY166" i="75" s="1"/>
  <c r="H167" i="5" s="1"/>
  <c r="CZ97" i="75"/>
  <c r="DY97" i="75" s="1"/>
  <c r="H98" i="5" s="1"/>
  <c r="CZ153" i="75"/>
  <c r="DY153" i="75" s="1"/>
  <c r="H154" i="5" s="1"/>
  <c r="CZ110" i="75"/>
  <c r="DY110" i="75" s="1"/>
  <c r="H111" i="5" s="1"/>
  <c r="CZ99" i="75"/>
  <c r="DY99" i="75" s="1"/>
  <c r="H100" i="5" s="1"/>
  <c r="CZ76" i="75"/>
  <c r="DY76" i="75" s="1"/>
  <c r="H77" i="5" s="1"/>
  <c r="CZ36" i="75"/>
  <c r="DY36" i="75" s="1"/>
  <c r="H37" i="5" s="1"/>
  <c r="CZ142" i="75"/>
  <c r="DY142" i="75" s="1"/>
  <c r="H143" i="5" s="1"/>
  <c r="CZ176" i="75"/>
  <c r="DY176" i="75" s="1"/>
  <c r="H177" i="5" s="1"/>
  <c r="CZ48" i="75"/>
  <c r="DY48" i="75" s="1"/>
  <c r="H49" i="5" s="1"/>
  <c r="CZ104" i="75"/>
  <c r="DY104" i="75" s="1"/>
  <c r="H105" i="5" s="1"/>
  <c r="CZ80" i="75"/>
  <c r="DY80" i="75" s="1"/>
  <c r="H81" i="5" s="1"/>
  <c r="CZ182" i="75"/>
  <c r="DY182" i="75" s="1"/>
  <c r="H183" i="5" s="1"/>
  <c r="CZ9" i="75"/>
  <c r="DY9" i="75" s="1"/>
  <c r="H10" i="5" s="1"/>
  <c r="CZ180" i="75"/>
  <c r="DY180" i="75" s="1"/>
  <c r="H181" i="5" s="1"/>
  <c r="DY35" i="75"/>
  <c r="H36" i="5" s="1"/>
  <c r="DY102" i="75"/>
  <c r="H103" i="5" s="1"/>
  <c r="DY69" i="75"/>
  <c r="H70" i="5" s="1"/>
  <c r="DY111" i="75"/>
  <c r="H112" i="5" s="1"/>
  <c r="DY119" i="75"/>
  <c r="CE91" i="75"/>
  <c r="CE83" i="75"/>
  <c r="CE186" i="75"/>
  <c r="CE87" i="75"/>
  <c r="CE133" i="75"/>
  <c r="CZ133" i="75" s="1"/>
  <c r="DY133" i="75" s="1"/>
  <c r="H134" i="5" s="1"/>
  <c r="DY124" i="75"/>
  <c r="H125" i="5" s="1"/>
  <c r="CE32" i="75"/>
  <c r="CE139" i="75"/>
  <c r="DY108" i="75"/>
  <c r="H109" i="5" s="1"/>
  <c r="CE90" i="75"/>
  <c r="CE103" i="75"/>
  <c r="CE42" i="75"/>
  <c r="CE132" i="75"/>
  <c r="DY77" i="75"/>
  <c r="H78" i="5" s="1"/>
  <c r="CE128" i="75"/>
  <c r="DY70" i="75"/>
  <c r="H71" i="5" s="1"/>
  <c r="CE88" i="75"/>
  <c r="DY114" i="75"/>
  <c r="H115" i="5" s="1"/>
  <c r="DY54" i="75"/>
  <c r="H55" i="5" s="1"/>
  <c r="DY172" i="75"/>
  <c r="H173" i="5" s="1"/>
  <c r="CE159" i="75"/>
  <c r="CE150" i="75"/>
  <c r="CE96" i="75"/>
  <c r="CE18" i="75"/>
  <c r="CE82" i="75"/>
  <c r="DY34" i="75"/>
  <c r="H35" i="5" s="1"/>
  <c r="DY161" i="75"/>
  <c r="H162" i="5" s="1"/>
  <c r="DY72" i="75"/>
  <c r="H73" i="5" s="1"/>
  <c r="DY152" i="75"/>
  <c r="H153" i="5" s="1"/>
  <c r="DY188" i="75"/>
  <c r="H189" i="5" s="1"/>
  <c r="DY178" i="75"/>
  <c r="H179" i="5" s="1"/>
  <c r="DY5" i="75"/>
  <c r="H6" i="5" s="1"/>
  <c r="DY136" i="75"/>
  <c r="H137" i="5" s="1"/>
  <c r="DY31" i="75"/>
  <c r="H32" i="5" s="1"/>
  <c r="DY45" i="75"/>
  <c r="H46" i="5" s="1"/>
  <c r="DY113" i="75"/>
  <c r="H114" i="5" s="1"/>
  <c r="DY163" i="75"/>
  <c r="H164" i="5" s="1"/>
  <c r="DY130" i="75"/>
  <c r="H131" i="5" s="1"/>
  <c r="DY183" i="75"/>
  <c r="H184" i="5" s="1"/>
  <c r="DY115" i="75"/>
  <c r="H116" i="5" s="1"/>
  <c r="DY78" i="75"/>
  <c r="H79" i="5" s="1"/>
  <c r="DY151" i="75"/>
  <c r="H152" i="5" s="1"/>
  <c r="DY40" i="75"/>
  <c r="H41" i="5" s="1"/>
  <c r="DY68" i="75"/>
  <c r="H69" i="5" s="1"/>
  <c r="DY11" i="75"/>
  <c r="H12" i="5" s="1"/>
  <c r="DY155" i="75"/>
  <c r="H156" i="5" s="1"/>
  <c r="DY117" i="75"/>
  <c r="H118" i="5" s="1"/>
  <c r="DY15" i="75"/>
  <c r="H16" i="5" s="1"/>
  <c r="DY39" i="75"/>
  <c r="H40" i="5" s="1"/>
  <c r="DY193" i="75"/>
  <c r="H194" i="5" s="1"/>
  <c r="DY154" i="75"/>
  <c r="H155" i="5" s="1"/>
  <c r="DY141" i="75"/>
  <c r="H142" i="5" s="1"/>
  <c r="DY189" i="75"/>
  <c r="H190" i="5" s="1"/>
  <c r="DY162" i="75"/>
  <c r="H163" i="5" s="1"/>
  <c r="DY26" i="75"/>
  <c r="H27" i="5" s="1"/>
  <c r="CE127" i="75"/>
  <c r="DY122" i="75"/>
  <c r="H123" i="5" s="1"/>
  <c r="DY93" i="75"/>
  <c r="H94" i="5" s="1"/>
  <c r="DY55" i="75"/>
  <c r="H56" i="5" s="1"/>
  <c r="DY175" i="75"/>
  <c r="H176" i="5" s="1"/>
  <c r="DY100" i="75"/>
  <c r="H101" i="5" s="1"/>
  <c r="DY7" i="75"/>
  <c r="H8" i="5" s="1"/>
  <c r="DY95" i="75"/>
  <c r="H96" i="5" s="1"/>
  <c r="DY86" i="75"/>
  <c r="H87" i="5" s="1"/>
  <c r="DY94" i="75"/>
  <c r="H95" i="5" s="1"/>
  <c r="CE52" i="75"/>
  <c r="DY20" i="75"/>
  <c r="H21" i="5" s="1"/>
  <c r="CE137" i="75"/>
  <c r="DY46" i="75"/>
  <c r="H47" i="5" s="1"/>
  <c r="DY56" i="75"/>
  <c r="H57" i="5" s="1"/>
  <c r="DY75" i="75"/>
  <c r="H76" i="5" s="1"/>
  <c r="DY190" i="75"/>
  <c r="H191" i="5" s="1"/>
  <c r="CE148" i="75"/>
  <c r="DY74" i="75"/>
  <c r="H75" i="5" s="1"/>
  <c r="DY62" i="75"/>
  <c r="H63" i="5" s="1"/>
  <c r="DY71" i="75"/>
  <c r="H72" i="5" s="1"/>
  <c r="DY185" i="75"/>
  <c r="H186" i="5" s="1"/>
  <c r="DY171" i="75"/>
  <c r="H172" i="5" s="1"/>
  <c r="DY65" i="75"/>
  <c r="H66" i="5" s="1"/>
  <c r="DY49" i="75"/>
  <c r="H50" i="5" s="1"/>
  <c r="DY143" i="75"/>
  <c r="H144" i="5" s="1"/>
  <c r="DY19" i="75"/>
  <c r="H20" i="5" s="1"/>
  <c r="DY44" i="75"/>
  <c r="H45" i="5" s="1"/>
  <c r="DY64" i="75"/>
  <c r="H65" i="5" s="1"/>
  <c r="DY17" i="75"/>
  <c r="H18" i="5" s="1"/>
  <c r="DY121" i="75"/>
  <c r="H122" i="5" s="1"/>
  <c r="DY179" i="75"/>
  <c r="H180" i="5" s="1"/>
  <c r="DY126" i="75"/>
  <c r="H127" i="5" s="1"/>
  <c r="DY58" i="75"/>
  <c r="H59" i="5" s="1"/>
  <c r="DY12" i="75"/>
  <c r="H13" i="5" s="1"/>
  <c r="DY101" i="75"/>
  <c r="H102" i="5" s="1"/>
  <c r="DY168" i="75"/>
  <c r="H169" i="5" s="1"/>
  <c r="DY135" i="75"/>
  <c r="H136" i="5" s="1"/>
  <c r="DY73" i="75"/>
  <c r="H74" i="5" s="1"/>
  <c r="DY92" i="75"/>
  <c r="H93" i="5" s="1"/>
  <c r="DY147" i="75"/>
  <c r="H148" i="5" s="1"/>
  <c r="DY116" i="75"/>
  <c r="H117" i="5" s="1"/>
  <c r="DY8" i="75"/>
  <c r="H9" i="5" s="1"/>
  <c r="DY22" i="75"/>
  <c r="H23" i="5" s="1"/>
  <c r="DY140" i="75"/>
  <c r="H141" i="5" s="1"/>
  <c r="DY98" i="75"/>
  <c r="H99" i="5" s="1"/>
  <c r="DY6" i="75"/>
  <c r="H7" i="5" s="1"/>
  <c r="DY105" i="75"/>
  <c r="H106" i="5" s="1"/>
  <c r="DY174" i="75"/>
  <c r="H175" i="5" s="1"/>
  <c r="DY85" i="75"/>
  <c r="H86" i="5" s="1"/>
  <c r="DY79" i="75"/>
  <c r="H80" i="5" s="1"/>
  <c r="DY192" i="75"/>
  <c r="H193" i="5" s="1"/>
  <c r="DY43" i="75"/>
  <c r="H44" i="5" s="1"/>
  <c r="DY160" i="75"/>
  <c r="H161" i="5" s="1"/>
  <c r="DY3" i="75"/>
  <c r="H4" i="5" s="1"/>
  <c r="DY16" i="75"/>
  <c r="H17" i="5" s="1"/>
  <c r="DY4" i="75"/>
  <c r="H5" i="5" s="1"/>
  <c r="DY27" i="75"/>
  <c r="H28" i="5" s="1"/>
  <c r="DY125" i="75"/>
  <c r="H126" i="5" s="1"/>
  <c r="DY145" i="75"/>
  <c r="H146" i="5" s="1"/>
  <c r="DY81" i="75"/>
  <c r="H82" i="5" s="1"/>
  <c r="DY146" i="75"/>
  <c r="H147" i="5" s="1"/>
  <c r="DY158" i="75"/>
  <c r="H159" i="5" s="1"/>
  <c r="DY170" i="75"/>
  <c r="H171" i="5" s="1"/>
  <c r="DY165" i="75"/>
  <c r="H166" i="5" s="1"/>
  <c r="DY51" i="75"/>
  <c r="H52" i="5" s="1"/>
  <c r="DY106" i="75"/>
  <c r="H107" i="5" s="1"/>
  <c r="DY33" i="75"/>
  <c r="H34" i="5" s="1"/>
  <c r="DY109" i="75"/>
  <c r="H110" i="5" s="1"/>
  <c r="DY181" i="75"/>
  <c r="H182" i="5" s="1"/>
  <c r="DY118" i="75"/>
  <c r="H119" i="5" s="1"/>
  <c r="DY60" i="75"/>
  <c r="H61" i="5" s="1"/>
  <c r="DY63" i="75"/>
  <c r="H64" i="5" s="1"/>
  <c r="DY149" i="75"/>
  <c r="H150" i="5" s="1"/>
  <c r="DY120" i="75"/>
  <c r="H121" i="5" s="1"/>
  <c r="DY84" i="75"/>
  <c r="H85" i="5" s="1"/>
  <c r="DY157" i="75"/>
  <c r="H158" i="5" s="1"/>
  <c r="DY53" i="75"/>
  <c r="H54" i="5" s="1"/>
  <c r="DY24" i="75"/>
  <c r="H25" i="5" s="1"/>
  <c r="DY187" i="75"/>
  <c r="H188" i="5" s="1"/>
  <c r="DY131" i="75"/>
  <c r="H132" i="5" s="1"/>
  <c r="DY112" i="75"/>
  <c r="H113" i="5" s="1"/>
  <c r="DY164" i="75"/>
  <c r="H165" i="5" s="1"/>
  <c r="DY38" i="75"/>
  <c r="H39" i="5" s="1"/>
  <c r="DY123" i="75"/>
  <c r="H124" i="5" s="1"/>
  <c r="DY50" i="75"/>
  <c r="H51" i="5" s="1"/>
  <c r="DY184" i="75"/>
  <c r="H185" i="5" s="1"/>
  <c r="DY144" i="75"/>
  <c r="H145" i="5" s="1"/>
  <c r="DY41" i="75"/>
  <c r="H42" i="5" s="1"/>
  <c r="DY177" i="75"/>
  <c r="H178" i="5" s="1"/>
  <c r="DY14" i="75"/>
  <c r="H15" i="5" s="1"/>
  <c r="DY29" i="75"/>
  <c r="H30" i="5" s="1"/>
  <c r="DY37" i="75"/>
  <c r="H38" i="5" s="1"/>
  <c r="DY66" i="75"/>
  <c r="H67" i="5" s="1"/>
  <c r="DY10" i="75"/>
  <c r="H11" i="5" s="1"/>
  <c r="DY28" i="75"/>
  <c r="H29" i="5" s="1"/>
  <c r="DY89" i="75"/>
  <c r="H90" i="5" s="1"/>
  <c r="DY13" i="75"/>
  <c r="H14" i="5" s="1"/>
  <c r="DY57" i="75"/>
  <c r="H58" i="5" s="1"/>
  <c r="DY47" i="75"/>
  <c r="H48" i="5" s="1"/>
  <c r="DY67" i="75"/>
  <c r="H68" i="5" s="1"/>
  <c r="DY61" i="75"/>
  <c r="H62" i="5" s="1"/>
  <c r="CE169" i="75"/>
  <c r="CE191" i="75"/>
  <c r="CE138" i="75"/>
  <c r="H120" i="5"/>
  <c r="CE59" i="75"/>
  <c r="CZ59" i="75" s="1"/>
  <c r="B3" i="83"/>
  <c r="C3" i="83"/>
  <c r="D3" i="83"/>
  <c r="E3" i="83"/>
  <c r="F3" i="83"/>
  <c r="G3" i="83"/>
  <c r="H3" i="83"/>
  <c r="I3" i="83"/>
  <c r="J3" i="83"/>
  <c r="K3" i="83"/>
  <c r="L3" i="83"/>
  <c r="M3" i="83"/>
  <c r="N3" i="83"/>
  <c r="O3" i="83"/>
  <c r="Q3" i="83"/>
  <c r="R3" i="83"/>
  <c r="S3" i="83"/>
  <c r="T3" i="83"/>
  <c r="U3" i="83"/>
  <c r="V3" i="83"/>
  <c r="W3" i="83"/>
  <c r="X3" i="83"/>
  <c r="Y3" i="83"/>
  <c r="Z3" i="83"/>
  <c r="AA3" i="83"/>
  <c r="AB3" i="83"/>
  <c r="AC3" i="83"/>
  <c r="AD3" i="83"/>
  <c r="AE3" i="83"/>
  <c r="AF3" i="83"/>
  <c r="AG3" i="83"/>
  <c r="AH3" i="83"/>
  <c r="AI3" i="83"/>
  <c r="AJ3" i="83"/>
  <c r="AK3" i="83"/>
  <c r="AL3" i="83"/>
  <c r="AM3" i="83"/>
  <c r="AN3" i="83"/>
  <c r="AO3" i="83"/>
  <c r="AP3" i="83"/>
  <c r="AQ3" i="83"/>
  <c r="AR3" i="83"/>
  <c r="AS3" i="83"/>
  <c r="AT3" i="83"/>
  <c r="AU3" i="83"/>
  <c r="AV3" i="83"/>
  <c r="AW3" i="83"/>
  <c r="AX3" i="83"/>
  <c r="AY3" i="83"/>
  <c r="AZ3" i="83"/>
  <c r="B4" i="83"/>
  <c r="C4" i="83"/>
  <c r="D4" i="83"/>
  <c r="E4" i="83"/>
  <c r="F4" i="83"/>
  <c r="G4" i="83"/>
  <c r="H4" i="83"/>
  <c r="I4" i="83"/>
  <c r="J4" i="83"/>
  <c r="K4" i="83"/>
  <c r="L4" i="83"/>
  <c r="M4" i="83"/>
  <c r="N4" i="83"/>
  <c r="O4" i="83"/>
  <c r="Q4" i="83"/>
  <c r="R4" i="83"/>
  <c r="S4" i="83"/>
  <c r="T4" i="83"/>
  <c r="U4" i="83"/>
  <c r="V4" i="83"/>
  <c r="W4" i="83"/>
  <c r="X4" i="83"/>
  <c r="Y4" i="83"/>
  <c r="Z4" i="83"/>
  <c r="AA4" i="83"/>
  <c r="AB4" i="83"/>
  <c r="AC4" i="83"/>
  <c r="AD4" i="83"/>
  <c r="AE4" i="83"/>
  <c r="AF4" i="83"/>
  <c r="AG4" i="83"/>
  <c r="AH4" i="83"/>
  <c r="AI4" i="83"/>
  <c r="AJ4" i="83"/>
  <c r="AK4" i="83"/>
  <c r="AL4" i="83"/>
  <c r="AM4" i="83"/>
  <c r="AN4" i="83"/>
  <c r="AO4" i="83"/>
  <c r="AP4" i="83"/>
  <c r="AQ4" i="83"/>
  <c r="AR4" i="83"/>
  <c r="AS4" i="83"/>
  <c r="AT4" i="83"/>
  <c r="AU4" i="83"/>
  <c r="AV4" i="83"/>
  <c r="AW4" i="83"/>
  <c r="AX4" i="83"/>
  <c r="AY4" i="83"/>
  <c r="AZ4" i="83"/>
  <c r="B5" i="83"/>
  <c r="C5" i="83"/>
  <c r="D5" i="83"/>
  <c r="E5" i="83"/>
  <c r="F5" i="83"/>
  <c r="G5" i="83"/>
  <c r="H5" i="83"/>
  <c r="I5" i="83"/>
  <c r="J5" i="83"/>
  <c r="K5" i="83"/>
  <c r="L5" i="83"/>
  <c r="M5" i="83"/>
  <c r="N5" i="83"/>
  <c r="O5" i="83"/>
  <c r="Q5" i="83"/>
  <c r="R5" i="83"/>
  <c r="S5" i="83"/>
  <c r="T5" i="83"/>
  <c r="U5" i="83"/>
  <c r="V5" i="83"/>
  <c r="W5" i="83"/>
  <c r="X5" i="83"/>
  <c r="Y5" i="83"/>
  <c r="Z5" i="83"/>
  <c r="AA5" i="83"/>
  <c r="AB5" i="83"/>
  <c r="AC5" i="83"/>
  <c r="AD5" i="83"/>
  <c r="AE5" i="83"/>
  <c r="AF5" i="83"/>
  <c r="AG5" i="83"/>
  <c r="AH5" i="83"/>
  <c r="AI5" i="83"/>
  <c r="AJ5" i="83"/>
  <c r="AK5" i="83"/>
  <c r="AL5" i="83"/>
  <c r="AM5" i="83"/>
  <c r="AN5" i="83"/>
  <c r="AO5" i="83"/>
  <c r="AP5" i="83"/>
  <c r="AQ5" i="83"/>
  <c r="AR5" i="83"/>
  <c r="AS5" i="83"/>
  <c r="AT5" i="83"/>
  <c r="AU5" i="83"/>
  <c r="AV5" i="83"/>
  <c r="AW5" i="83"/>
  <c r="AX5" i="83"/>
  <c r="AY5" i="83"/>
  <c r="AZ5" i="83"/>
  <c r="B6" i="83"/>
  <c r="C6" i="83"/>
  <c r="D6" i="83"/>
  <c r="E6" i="83"/>
  <c r="F6" i="83"/>
  <c r="G6" i="83"/>
  <c r="H6" i="83"/>
  <c r="I6" i="83"/>
  <c r="J6" i="83"/>
  <c r="K6" i="83"/>
  <c r="L6" i="83"/>
  <c r="M6" i="83"/>
  <c r="N6" i="83"/>
  <c r="O6" i="83"/>
  <c r="Q6" i="83"/>
  <c r="R6" i="83"/>
  <c r="S6" i="83"/>
  <c r="T6" i="83"/>
  <c r="U6" i="83"/>
  <c r="V6" i="83"/>
  <c r="W6" i="83"/>
  <c r="X6" i="83"/>
  <c r="Y6" i="83"/>
  <c r="Z6" i="83"/>
  <c r="AA6" i="83"/>
  <c r="AB6" i="83"/>
  <c r="AC6" i="83"/>
  <c r="AD6" i="83"/>
  <c r="AE6" i="83"/>
  <c r="AF6" i="83"/>
  <c r="AG6" i="83"/>
  <c r="AH6" i="83"/>
  <c r="AI6" i="83"/>
  <c r="AJ6" i="83"/>
  <c r="AK6" i="83"/>
  <c r="AL6" i="83"/>
  <c r="AM6" i="83"/>
  <c r="AN6" i="83"/>
  <c r="AO6" i="83"/>
  <c r="AP6" i="83"/>
  <c r="AQ6" i="83"/>
  <c r="AR6" i="83"/>
  <c r="AS6" i="83"/>
  <c r="AT6" i="83"/>
  <c r="AU6" i="83"/>
  <c r="AV6" i="83"/>
  <c r="AW6" i="83"/>
  <c r="AX6" i="83"/>
  <c r="AY6" i="83"/>
  <c r="AZ6" i="83"/>
  <c r="B7" i="83"/>
  <c r="C7" i="83"/>
  <c r="D7" i="83"/>
  <c r="E7" i="83"/>
  <c r="F7" i="83"/>
  <c r="G7" i="83"/>
  <c r="H7" i="83"/>
  <c r="I7" i="83"/>
  <c r="J7" i="83"/>
  <c r="K7" i="83"/>
  <c r="L7" i="83"/>
  <c r="M7" i="83"/>
  <c r="N7" i="83"/>
  <c r="O7" i="83"/>
  <c r="Q7" i="83"/>
  <c r="R7" i="83"/>
  <c r="S7" i="83"/>
  <c r="T7" i="83"/>
  <c r="U7" i="83"/>
  <c r="V7" i="83"/>
  <c r="W7" i="83"/>
  <c r="X7" i="83"/>
  <c r="Y7" i="83"/>
  <c r="Z7" i="83"/>
  <c r="AA7" i="83"/>
  <c r="AB7" i="83"/>
  <c r="AC7" i="83"/>
  <c r="AD7" i="83"/>
  <c r="AE7" i="83"/>
  <c r="AF7" i="83"/>
  <c r="AG7" i="83"/>
  <c r="AH7" i="83"/>
  <c r="AI7" i="83"/>
  <c r="AJ7" i="83"/>
  <c r="AK7" i="83"/>
  <c r="AL7" i="83"/>
  <c r="AM7" i="83"/>
  <c r="AN7" i="83"/>
  <c r="AO7" i="83"/>
  <c r="AP7" i="83"/>
  <c r="AQ7" i="83"/>
  <c r="AR7" i="83"/>
  <c r="AS7" i="83"/>
  <c r="AT7" i="83"/>
  <c r="AU7" i="83"/>
  <c r="AV7" i="83"/>
  <c r="AW7" i="83"/>
  <c r="AX7" i="83"/>
  <c r="AY7" i="83"/>
  <c r="AZ7" i="83"/>
  <c r="B8" i="83"/>
  <c r="C8" i="83"/>
  <c r="D8" i="83"/>
  <c r="E8" i="83"/>
  <c r="F8" i="83"/>
  <c r="G8" i="83"/>
  <c r="H8" i="83"/>
  <c r="I8" i="83"/>
  <c r="J8" i="83"/>
  <c r="K8" i="83"/>
  <c r="L8" i="83"/>
  <c r="M8" i="83"/>
  <c r="N8" i="83"/>
  <c r="O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AQ8" i="83"/>
  <c r="AR8" i="83"/>
  <c r="AS8" i="83"/>
  <c r="AT8" i="83"/>
  <c r="AU8" i="83"/>
  <c r="AV8" i="83"/>
  <c r="AW8" i="83"/>
  <c r="AX8" i="83"/>
  <c r="AY8" i="83"/>
  <c r="AZ8" i="83"/>
  <c r="B9" i="83"/>
  <c r="C9" i="83"/>
  <c r="D9" i="83"/>
  <c r="E9" i="83"/>
  <c r="F9" i="83"/>
  <c r="G9" i="83"/>
  <c r="H9" i="83"/>
  <c r="I9" i="83"/>
  <c r="J9" i="83"/>
  <c r="K9" i="83"/>
  <c r="L9" i="83"/>
  <c r="M9" i="83"/>
  <c r="N9" i="83"/>
  <c r="O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AQ9" i="83"/>
  <c r="AR9" i="83"/>
  <c r="AS9" i="83"/>
  <c r="AT9" i="83"/>
  <c r="AU9" i="83"/>
  <c r="AV9" i="83"/>
  <c r="AW9" i="83"/>
  <c r="AX9" i="83"/>
  <c r="AY9" i="83"/>
  <c r="AZ9" i="83"/>
  <c r="B10" i="83"/>
  <c r="C10" i="83"/>
  <c r="D10" i="83"/>
  <c r="E10" i="83"/>
  <c r="F10" i="83"/>
  <c r="G10" i="83"/>
  <c r="H10" i="83"/>
  <c r="I10" i="83"/>
  <c r="J10" i="83"/>
  <c r="K10" i="83"/>
  <c r="L10" i="83"/>
  <c r="M10" i="83"/>
  <c r="N10" i="83"/>
  <c r="O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AQ10" i="83"/>
  <c r="AR10" i="83"/>
  <c r="AS10" i="83"/>
  <c r="AT10" i="83"/>
  <c r="AU10" i="83"/>
  <c r="AV10" i="83"/>
  <c r="AW10" i="83"/>
  <c r="AX10" i="83"/>
  <c r="AY10" i="83"/>
  <c r="AZ10" i="83"/>
  <c r="B11" i="83"/>
  <c r="C11" i="83"/>
  <c r="D11" i="83"/>
  <c r="E11" i="83"/>
  <c r="F11" i="83"/>
  <c r="G11" i="83"/>
  <c r="H11" i="83"/>
  <c r="I11" i="83"/>
  <c r="J11" i="83"/>
  <c r="K11" i="83"/>
  <c r="L11" i="83"/>
  <c r="M11" i="83"/>
  <c r="N11" i="83"/>
  <c r="O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AQ11" i="83"/>
  <c r="AR11" i="83"/>
  <c r="AS11" i="83"/>
  <c r="AT11" i="83"/>
  <c r="AU11" i="83"/>
  <c r="AV11" i="83"/>
  <c r="AW11" i="83"/>
  <c r="AX11" i="83"/>
  <c r="AY11" i="83"/>
  <c r="AZ11" i="83"/>
  <c r="B12" i="83"/>
  <c r="C12" i="83"/>
  <c r="D12" i="83"/>
  <c r="E12" i="83"/>
  <c r="F12" i="83"/>
  <c r="G12" i="83"/>
  <c r="H12" i="83"/>
  <c r="I12" i="83"/>
  <c r="J12" i="83"/>
  <c r="K12" i="83"/>
  <c r="L12" i="83"/>
  <c r="M12" i="83"/>
  <c r="N12" i="83"/>
  <c r="O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AQ12" i="83"/>
  <c r="AR12" i="83"/>
  <c r="AS12" i="83"/>
  <c r="AT12" i="83"/>
  <c r="AU12" i="83"/>
  <c r="AV12" i="83"/>
  <c r="AW12" i="83"/>
  <c r="AX12" i="83"/>
  <c r="AY12" i="83"/>
  <c r="AZ12" i="83"/>
  <c r="B13" i="83"/>
  <c r="C13" i="83"/>
  <c r="D13" i="83"/>
  <c r="E13" i="83"/>
  <c r="F13" i="83"/>
  <c r="G13" i="83"/>
  <c r="H13" i="83"/>
  <c r="I13" i="83"/>
  <c r="J13" i="83"/>
  <c r="K13" i="83"/>
  <c r="L13" i="83"/>
  <c r="M13" i="83"/>
  <c r="N13" i="83"/>
  <c r="O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AQ13" i="83"/>
  <c r="AR13" i="83"/>
  <c r="AS13" i="83"/>
  <c r="AT13" i="83"/>
  <c r="AU13" i="83"/>
  <c r="AV13" i="83"/>
  <c r="AW13" i="83"/>
  <c r="AX13" i="83"/>
  <c r="AY13" i="83"/>
  <c r="AZ13" i="83"/>
  <c r="B14" i="83"/>
  <c r="C14" i="83"/>
  <c r="D14" i="83"/>
  <c r="E14" i="83"/>
  <c r="F14" i="83"/>
  <c r="G14" i="83"/>
  <c r="H14" i="83"/>
  <c r="I14" i="83"/>
  <c r="J14" i="83"/>
  <c r="K14" i="83"/>
  <c r="L14" i="83"/>
  <c r="M14" i="83"/>
  <c r="N14" i="83"/>
  <c r="O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15" i="83"/>
  <c r="C15" i="83"/>
  <c r="D15" i="83"/>
  <c r="E15" i="83"/>
  <c r="F15" i="83"/>
  <c r="G15" i="83"/>
  <c r="H15" i="83"/>
  <c r="I15" i="83"/>
  <c r="J15" i="83"/>
  <c r="K15" i="83"/>
  <c r="L15" i="83"/>
  <c r="M15" i="83"/>
  <c r="N15" i="83"/>
  <c r="O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16" i="83"/>
  <c r="C16" i="83"/>
  <c r="D16" i="83"/>
  <c r="E16" i="83"/>
  <c r="F16" i="83"/>
  <c r="G16" i="83"/>
  <c r="H16" i="83"/>
  <c r="I16" i="83"/>
  <c r="J16" i="83"/>
  <c r="K16" i="83"/>
  <c r="L16" i="83"/>
  <c r="M16" i="83"/>
  <c r="N16" i="83"/>
  <c r="O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AQ16" i="83"/>
  <c r="AR16" i="83"/>
  <c r="AS16" i="83"/>
  <c r="AT16" i="83"/>
  <c r="AU16" i="83"/>
  <c r="AV16" i="83"/>
  <c r="AW16" i="83"/>
  <c r="AX16" i="83"/>
  <c r="AY16" i="83"/>
  <c r="AZ16" i="83"/>
  <c r="B17" i="83"/>
  <c r="C17" i="83"/>
  <c r="D17" i="83"/>
  <c r="E17" i="83"/>
  <c r="F17" i="83"/>
  <c r="G17" i="83"/>
  <c r="H17" i="83"/>
  <c r="I17" i="83"/>
  <c r="J17" i="83"/>
  <c r="K17" i="83"/>
  <c r="L17" i="83"/>
  <c r="M17" i="83"/>
  <c r="N17" i="83"/>
  <c r="O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AQ17" i="83"/>
  <c r="AR17" i="83"/>
  <c r="AS17" i="83"/>
  <c r="AT17" i="83"/>
  <c r="AU17" i="83"/>
  <c r="AV17" i="83"/>
  <c r="AW17" i="83"/>
  <c r="AX17" i="83"/>
  <c r="AY17" i="83"/>
  <c r="AZ17" i="83"/>
  <c r="B18" i="83"/>
  <c r="C18" i="83"/>
  <c r="D18" i="83"/>
  <c r="E18" i="83"/>
  <c r="F18" i="83"/>
  <c r="G18" i="83"/>
  <c r="H18" i="83"/>
  <c r="I18" i="83"/>
  <c r="J18" i="83"/>
  <c r="K18" i="83"/>
  <c r="L18" i="83"/>
  <c r="M18" i="83"/>
  <c r="N18" i="83"/>
  <c r="O18" i="83"/>
  <c r="Q18" i="83"/>
  <c r="R18" i="83"/>
  <c r="S18" i="83"/>
  <c r="T18" i="83"/>
  <c r="U18" i="83"/>
  <c r="V18" i="83"/>
  <c r="W18" i="83"/>
  <c r="X18" i="83"/>
  <c r="Y18" i="83"/>
  <c r="Z18" i="83"/>
  <c r="AA18" i="83"/>
  <c r="AB18" i="83"/>
  <c r="AC18" i="83"/>
  <c r="AD18" i="83"/>
  <c r="AE18" i="83"/>
  <c r="AF18" i="83"/>
  <c r="AG18" i="83"/>
  <c r="AH18" i="83"/>
  <c r="AI18" i="83"/>
  <c r="AJ18" i="83"/>
  <c r="AK18" i="83"/>
  <c r="AL18" i="83"/>
  <c r="AM18" i="83"/>
  <c r="AN18" i="83"/>
  <c r="AO18" i="83"/>
  <c r="AP18" i="83"/>
  <c r="AQ18" i="83"/>
  <c r="AR18" i="83"/>
  <c r="AS18" i="83"/>
  <c r="AT18" i="83"/>
  <c r="AU18" i="83"/>
  <c r="AV18" i="83"/>
  <c r="AW18" i="83"/>
  <c r="AX18" i="83"/>
  <c r="AY18" i="83"/>
  <c r="AZ18" i="83"/>
  <c r="B19" i="83"/>
  <c r="C19" i="83"/>
  <c r="D19" i="83"/>
  <c r="E19" i="83"/>
  <c r="F19" i="83"/>
  <c r="G19" i="83"/>
  <c r="H19" i="83"/>
  <c r="I19" i="83"/>
  <c r="J19" i="83"/>
  <c r="K19" i="83"/>
  <c r="L19" i="83"/>
  <c r="M19" i="83"/>
  <c r="N19" i="83"/>
  <c r="O19" i="83"/>
  <c r="Q19" i="83"/>
  <c r="R19" i="83"/>
  <c r="S19" i="83"/>
  <c r="T19" i="83"/>
  <c r="U19" i="83"/>
  <c r="V19" i="83"/>
  <c r="W19" i="83"/>
  <c r="X19" i="83"/>
  <c r="Y19" i="83"/>
  <c r="Z19" i="83"/>
  <c r="AA19" i="83"/>
  <c r="AB19" i="83"/>
  <c r="AC19" i="83"/>
  <c r="AD19" i="83"/>
  <c r="AE19" i="83"/>
  <c r="AF19" i="83"/>
  <c r="AG19" i="83"/>
  <c r="AH19" i="83"/>
  <c r="AI19" i="83"/>
  <c r="AJ19" i="83"/>
  <c r="AK19" i="83"/>
  <c r="AL19" i="83"/>
  <c r="AM19" i="83"/>
  <c r="AN19" i="83"/>
  <c r="AO19" i="83"/>
  <c r="AP19" i="83"/>
  <c r="AQ19" i="83"/>
  <c r="AR19" i="83"/>
  <c r="AS19" i="83"/>
  <c r="AT19" i="83"/>
  <c r="AU19" i="83"/>
  <c r="AV19" i="83"/>
  <c r="AW19" i="83"/>
  <c r="AX19" i="83"/>
  <c r="AY19" i="83"/>
  <c r="AZ19" i="83"/>
  <c r="B20" i="83"/>
  <c r="C20" i="83"/>
  <c r="D20" i="83"/>
  <c r="E20" i="83"/>
  <c r="F20" i="83"/>
  <c r="G20" i="83"/>
  <c r="H20" i="83"/>
  <c r="I20" i="83"/>
  <c r="J20" i="83"/>
  <c r="K20" i="83"/>
  <c r="L20" i="83"/>
  <c r="M20" i="83"/>
  <c r="N20" i="83"/>
  <c r="O20" i="83"/>
  <c r="Q20" i="83"/>
  <c r="R20" i="83"/>
  <c r="S20" i="83"/>
  <c r="T20" i="83"/>
  <c r="U20" i="83"/>
  <c r="V20" i="83"/>
  <c r="W20" i="83"/>
  <c r="X20" i="83"/>
  <c r="Y20" i="83"/>
  <c r="Z20" i="83"/>
  <c r="AA20" i="83"/>
  <c r="AB20" i="83"/>
  <c r="AC20" i="83"/>
  <c r="AD20" i="83"/>
  <c r="AE20" i="83"/>
  <c r="AF20" i="83"/>
  <c r="AG20" i="83"/>
  <c r="AH20" i="83"/>
  <c r="AI20" i="83"/>
  <c r="AJ20" i="83"/>
  <c r="AK20" i="83"/>
  <c r="AL20" i="83"/>
  <c r="AM20" i="83"/>
  <c r="AN20" i="83"/>
  <c r="AO20" i="83"/>
  <c r="AP20" i="83"/>
  <c r="AQ20" i="83"/>
  <c r="AR20" i="83"/>
  <c r="AS20" i="83"/>
  <c r="AT20" i="83"/>
  <c r="AU20" i="83"/>
  <c r="AV20" i="83"/>
  <c r="AW20" i="83"/>
  <c r="AX20" i="83"/>
  <c r="AY20" i="83"/>
  <c r="AZ20" i="83"/>
  <c r="B21" i="83"/>
  <c r="C21" i="83"/>
  <c r="D21" i="83"/>
  <c r="E21" i="83"/>
  <c r="F21" i="83"/>
  <c r="G21" i="83"/>
  <c r="H21" i="83"/>
  <c r="I21" i="83"/>
  <c r="J21" i="83"/>
  <c r="K21" i="83"/>
  <c r="L21" i="83"/>
  <c r="M21" i="83"/>
  <c r="N21" i="83"/>
  <c r="O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22" i="83"/>
  <c r="C22" i="83"/>
  <c r="D22" i="83"/>
  <c r="E22" i="83"/>
  <c r="F22" i="83"/>
  <c r="G22" i="83"/>
  <c r="H22" i="83"/>
  <c r="I22" i="83"/>
  <c r="J22" i="83"/>
  <c r="K22" i="83"/>
  <c r="L22" i="83"/>
  <c r="M22" i="83"/>
  <c r="N22" i="83"/>
  <c r="O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23" i="83"/>
  <c r="C23" i="83"/>
  <c r="D23" i="83"/>
  <c r="E23" i="83"/>
  <c r="F23" i="83"/>
  <c r="G23" i="83"/>
  <c r="H23" i="83"/>
  <c r="I23" i="83"/>
  <c r="J23" i="83"/>
  <c r="K23" i="83"/>
  <c r="L23" i="83"/>
  <c r="M23" i="83"/>
  <c r="N23" i="83"/>
  <c r="O23" i="83"/>
  <c r="Q23" i="83"/>
  <c r="R23" i="83"/>
  <c r="S23" i="83"/>
  <c r="T23" i="83"/>
  <c r="U23" i="83"/>
  <c r="V23" i="83"/>
  <c r="W23" i="83"/>
  <c r="X23" i="83"/>
  <c r="Y23" i="83"/>
  <c r="Z23" i="83"/>
  <c r="AA23" i="83"/>
  <c r="AB23" i="83"/>
  <c r="AC23" i="83"/>
  <c r="AD23" i="83"/>
  <c r="AE23" i="83"/>
  <c r="AF23" i="83"/>
  <c r="AG23" i="83"/>
  <c r="AH23" i="83"/>
  <c r="AI23" i="83"/>
  <c r="AJ23" i="83"/>
  <c r="AK23" i="83"/>
  <c r="AL23" i="83"/>
  <c r="AM23" i="83"/>
  <c r="AN23" i="83"/>
  <c r="AO23" i="83"/>
  <c r="AP23" i="83"/>
  <c r="AQ23" i="83"/>
  <c r="AR23" i="83"/>
  <c r="AS23" i="83"/>
  <c r="AT23" i="83"/>
  <c r="AU23" i="83"/>
  <c r="AV23" i="83"/>
  <c r="AW23" i="83"/>
  <c r="AX23" i="83"/>
  <c r="AY23" i="83"/>
  <c r="AZ23" i="83"/>
  <c r="B24" i="83"/>
  <c r="C24" i="83"/>
  <c r="D24" i="83"/>
  <c r="E24" i="83"/>
  <c r="F24" i="83"/>
  <c r="G24" i="83"/>
  <c r="H24" i="83"/>
  <c r="I24" i="83"/>
  <c r="J24" i="83"/>
  <c r="K24" i="83"/>
  <c r="L24" i="83"/>
  <c r="M24" i="83"/>
  <c r="N24" i="83"/>
  <c r="O24" i="83"/>
  <c r="Q24" i="83"/>
  <c r="R24" i="83"/>
  <c r="S24" i="83"/>
  <c r="T24" i="83"/>
  <c r="U24" i="83"/>
  <c r="V24" i="83"/>
  <c r="W24" i="83"/>
  <c r="X24" i="83"/>
  <c r="Y24" i="83"/>
  <c r="Z24" i="83"/>
  <c r="AA24" i="83"/>
  <c r="AB24" i="83"/>
  <c r="AC24" i="83"/>
  <c r="AD24" i="83"/>
  <c r="AE24" i="83"/>
  <c r="AF24" i="83"/>
  <c r="AG24" i="83"/>
  <c r="AH24" i="83"/>
  <c r="AI24" i="83"/>
  <c r="AJ24" i="83"/>
  <c r="AK24" i="83"/>
  <c r="AL24" i="83"/>
  <c r="AM24" i="83"/>
  <c r="AN24" i="83"/>
  <c r="AO24" i="83"/>
  <c r="AP24" i="83"/>
  <c r="AQ24" i="83"/>
  <c r="AR24" i="83"/>
  <c r="AS24" i="83"/>
  <c r="AT24" i="83"/>
  <c r="AU24" i="83"/>
  <c r="AV24" i="83"/>
  <c r="AW24" i="83"/>
  <c r="AX24" i="83"/>
  <c r="AY24" i="83"/>
  <c r="AZ24" i="83"/>
  <c r="B25" i="83"/>
  <c r="C25" i="83"/>
  <c r="D25" i="83"/>
  <c r="E25" i="83"/>
  <c r="F25" i="83"/>
  <c r="G25" i="83"/>
  <c r="H25" i="83"/>
  <c r="I25" i="83"/>
  <c r="J25" i="83"/>
  <c r="K25" i="83"/>
  <c r="L25" i="83"/>
  <c r="M25" i="83"/>
  <c r="N25" i="83"/>
  <c r="O25" i="83"/>
  <c r="Q25" i="83"/>
  <c r="R25" i="83"/>
  <c r="S25" i="83"/>
  <c r="T25" i="83"/>
  <c r="U25" i="83"/>
  <c r="V25" i="83"/>
  <c r="W25" i="83"/>
  <c r="X25" i="83"/>
  <c r="Y25" i="83"/>
  <c r="Z25" i="83"/>
  <c r="AA25" i="83"/>
  <c r="AB25" i="83"/>
  <c r="AC25" i="83"/>
  <c r="AD25" i="83"/>
  <c r="AE25" i="83"/>
  <c r="AF25" i="83"/>
  <c r="AG25" i="83"/>
  <c r="AH25" i="83"/>
  <c r="AI25" i="83"/>
  <c r="AJ25" i="83"/>
  <c r="AK25" i="83"/>
  <c r="AL25" i="83"/>
  <c r="AM25" i="83"/>
  <c r="AN25" i="83"/>
  <c r="AO25" i="83"/>
  <c r="AP25" i="83"/>
  <c r="AQ25" i="83"/>
  <c r="AR25" i="83"/>
  <c r="AS25" i="83"/>
  <c r="AT25" i="83"/>
  <c r="AU25" i="83"/>
  <c r="AV25" i="83"/>
  <c r="AW25" i="83"/>
  <c r="AX25" i="83"/>
  <c r="AY25" i="83"/>
  <c r="AZ25" i="83"/>
  <c r="B26" i="83"/>
  <c r="C26" i="83"/>
  <c r="D26" i="83"/>
  <c r="E26" i="83"/>
  <c r="F26" i="83"/>
  <c r="G26" i="83"/>
  <c r="H26" i="83"/>
  <c r="I26" i="83"/>
  <c r="J26" i="83"/>
  <c r="K26" i="83"/>
  <c r="L26" i="83"/>
  <c r="M26" i="83"/>
  <c r="N26" i="83"/>
  <c r="O26" i="83"/>
  <c r="Q26" i="83"/>
  <c r="R26" i="83"/>
  <c r="S26" i="83"/>
  <c r="T26" i="83"/>
  <c r="U26" i="83"/>
  <c r="V26" i="83"/>
  <c r="W26" i="83"/>
  <c r="X26" i="83"/>
  <c r="Y26" i="83"/>
  <c r="Z26" i="83"/>
  <c r="AA26" i="83"/>
  <c r="AB26" i="83"/>
  <c r="AC26" i="83"/>
  <c r="AD26" i="83"/>
  <c r="AE26" i="83"/>
  <c r="AF26" i="83"/>
  <c r="AG26" i="83"/>
  <c r="AH26" i="83"/>
  <c r="AI26" i="83"/>
  <c r="AJ26" i="83"/>
  <c r="AK26" i="83"/>
  <c r="AL26" i="83"/>
  <c r="AM26" i="83"/>
  <c r="AN26" i="83"/>
  <c r="AO26" i="83"/>
  <c r="AP26" i="83"/>
  <c r="AQ26" i="83"/>
  <c r="AR26" i="83"/>
  <c r="AS26" i="83"/>
  <c r="AT26" i="83"/>
  <c r="AU26" i="83"/>
  <c r="AV26" i="83"/>
  <c r="AW26" i="83"/>
  <c r="AX26" i="83"/>
  <c r="AY26" i="83"/>
  <c r="AZ26" i="83"/>
  <c r="B27" i="83"/>
  <c r="C27" i="83"/>
  <c r="D27" i="83"/>
  <c r="E27" i="83"/>
  <c r="F27" i="83"/>
  <c r="G27" i="83"/>
  <c r="H27" i="83"/>
  <c r="I27" i="83"/>
  <c r="J27" i="83"/>
  <c r="K27" i="83"/>
  <c r="L27" i="83"/>
  <c r="M27" i="83"/>
  <c r="N27" i="83"/>
  <c r="O27" i="83"/>
  <c r="Q27" i="83"/>
  <c r="R27" i="83"/>
  <c r="S27" i="83"/>
  <c r="T27" i="83"/>
  <c r="U27" i="83"/>
  <c r="V27" i="83"/>
  <c r="W27" i="83"/>
  <c r="X27" i="83"/>
  <c r="Y27" i="83"/>
  <c r="Z27" i="83"/>
  <c r="AA27" i="83"/>
  <c r="AB27" i="83"/>
  <c r="AC27" i="83"/>
  <c r="AD27" i="83"/>
  <c r="AE27" i="83"/>
  <c r="AF27" i="83"/>
  <c r="AG27" i="83"/>
  <c r="AH27" i="83"/>
  <c r="AI27" i="83"/>
  <c r="AJ27" i="83"/>
  <c r="AK27" i="83"/>
  <c r="AL27" i="83"/>
  <c r="AM27" i="83"/>
  <c r="AN27" i="83"/>
  <c r="AO27" i="83"/>
  <c r="AP27" i="83"/>
  <c r="AQ27" i="83"/>
  <c r="AR27" i="83"/>
  <c r="AS27" i="83"/>
  <c r="AT27" i="83"/>
  <c r="AU27" i="83"/>
  <c r="AV27" i="83"/>
  <c r="AW27" i="83"/>
  <c r="AX27" i="83"/>
  <c r="AY27" i="83"/>
  <c r="AZ27" i="83"/>
  <c r="B28" i="83"/>
  <c r="C28" i="83"/>
  <c r="D28" i="83"/>
  <c r="E28" i="83"/>
  <c r="F28" i="83"/>
  <c r="G28" i="83"/>
  <c r="H28" i="83"/>
  <c r="I28" i="83"/>
  <c r="J28" i="83"/>
  <c r="K28" i="83"/>
  <c r="L28" i="83"/>
  <c r="M28" i="83"/>
  <c r="N28" i="83"/>
  <c r="O28" i="83"/>
  <c r="Q28" i="83"/>
  <c r="R28" i="83"/>
  <c r="S28" i="83"/>
  <c r="T28" i="83"/>
  <c r="U28" i="83"/>
  <c r="V28" i="83"/>
  <c r="W28" i="83"/>
  <c r="X28" i="83"/>
  <c r="Y28" i="83"/>
  <c r="Z28" i="83"/>
  <c r="AA28" i="83"/>
  <c r="AB28" i="83"/>
  <c r="AC28" i="83"/>
  <c r="AD28" i="83"/>
  <c r="AE28" i="83"/>
  <c r="AF28" i="83"/>
  <c r="AG28" i="83"/>
  <c r="AH28" i="83"/>
  <c r="AI28" i="83"/>
  <c r="AJ28" i="83"/>
  <c r="AK28" i="83"/>
  <c r="AL28" i="83"/>
  <c r="AM28" i="83"/>
  <c r="AN28" i="83"/>
  <c r="AO28" i="83"/>
  <c r="AP28" i="83"/>
  <c r="AQ28" i="83"/>
  <c r="AR28" i="83"/>
  <c r="AS28" i="83"/>
  <c r="AT28" i="83"/>
  <c r="AU28" i="83"/>
  <c r="AV28" i="83"/>
  <c r="AW28" i="83"/>
  <c r="AX28" i="83"/>
  <c r="AY28" i="83"/>
  <c r="AZ28" i="83"/>
  <c r="B29" i="83"/>
  <c r="C29" i="83"/>
  <c r="D29" i="83"/>
  <c r="E29" i="83"/>
  <c r="F29" i="83"/>
  <c r="G29" i="83"/>
  <c r="H29" i="83"/>
  <c r="I29" i="83"/>
  <c r="J29" i="83"/>
  <c r="K29" i="83"/>
  <c r="L29" i="83"/>
  <c r="M29" i="83"/>
  <c r="N29" i="83"/>
  <c r="O29" i="83"/>
  <c r="Q29" i="83"/>
  <c r="R29" i="83"/>
  <c r="S29" i="83"/>
  <c r="T29" i="83"/>
  <c r="U29" i="83"/>
  <c r="V29" i="83"/>
  <c r="W29" i="83"/>
  <c r="X29" i="83"/>
  <c r="Y29" i="83"/>
  <c r="Z29" i="83"/>
  <c r="AA29" i="83"/>
  <c r="AB29" i="83"/>
  <c r="AC29" i="83"/>
  <c r="AD29" i="83"/>
  <c r="AE29" i="83"/>
  <c r="AF29" i="83"/>
  <c r="AG29" i="83"/>
  <c r="AH29" i="83"/>
  <c r="AI29" i="83"/>
  <c r="AJ29" i="83"/>
  <c r="AK29" i="83"/>
  <c r="AL29" i="83"/>
  <c r="AM29" i="83"/>
  <c r="AN29" i="83"/>
  <c r="AO29" i="83"/>
  <c r="AP29" i="83"/>
  <c r="AQ29" i="83"/>
  <c r="AR29" i="83"/>
  <c r="AS29" i="83"/>
  <c r="AT29" i="83"/>
  <c r="AU29" i="83"/>
  <c r="AV29" i="83"/>
  <c r="AW29" i="83"/>
  <c r="AX29" i="83"/>
  <c r="AY29" i="83"/>
  <c r="AZ29" i="83"/>
  <c r="B30" i="83"/>
  <c r="C30" i="83"/>
  <c r="D30" i="83"/>
  <c r="E30" i="83"/>
  <c r="F30" i="83"/>
  <c r="G30" i="83"/>
  <c r="H30" i="83"/>
  <c r="I30" i="83"/>
  <c r="J30" i="83"/>
  <c r="K30" i="83"/>
  <c r="L30" i="83"/>
  <c r="M30" i="83"/>
  <c r="N30" i="83"/>
  <c r="O30" i="83"/>
  <c r="Q30" i="83"/>
  <c r="R30" i="83"/>
  <c r="S30" i="83"/>
  <c r="T30" i="83"/>
  <c r="U30" i="83"/>
  <c r="V30" i="83"/>
  <c r="W30" i="83"/>
  <c r="X30" i="83"/>
  <c r="Y30" i="83"/>
  <c r="Z30" i="83"/>
  <c r="AA30" i="83"/>
  <c r="AB30" i="83"/>
  <c r="AC30" i="83"/>
  <c r="AD30" i="83"/>
  <c r="AE30" i="83"/>
  <c r="AF30" i="83"/>
  <c r="AG30" i="83"/>
  <c r="AH30" i="83"/>
  <c r="AI30" i="83"/>
  <c r="AJ30" i="83"/>
  <c r="AK30" i="83"/>
  <c r="AL30" i="83"/>
  <c r="AM30" i="83"/>
  <c r="AN30" i="83"/>
  <c r="AO30" i="83"/>
  <c r="AP30" i="83"/>
  <c r="AQ30" i="83"/>
  <c r="AR30" i="83"/>
  <c r="AS30" i="83"/>
  <c r="AT30" i="83"/>
  <c r="AU30" i="83"/>
  <c r="AV30" i="83"/>
  <c r="AW30" i="83"/>
  <c r="AX30" i="83"/>
  <c r="AY30" i="83"/>
  <c r="AZ30" i="83"/>
  <c r="B31" i="83"/>
  <c r="C31" i="83"/>
  <c r="D31" i="83"/>
  <c r="E31" i="83"/>
  <c r="F31" i="83"/>
  <c r="G31" i="83"/>
  <c r="H31" i="83"/>
  <c r="I31" i="83"/>
  <c r="J31" i="83"/>
  <c r="K31" i="83"/>
  <c r="L31" i="83"/>
  <c r="M31" i="83"/>
  <c r="N31" i="83"/>
  <c r="O31" i="83"/>
  <c r="Q31" i="83"/>
  <c r="R31" i="83"/>
  <c r="S31" i="83"/>
  <c r="T31" i="83"/>
  <c r="U31" i="83"/>
  <c r="V31" i="83"/>
  <c r="W31" i="83"/>
  <c r="X31" i="83"/>
  <c r="Y31" i="83"/>
  <c r="Z31" i="83"/>
  <c r="AA31" i="83"/>
  <c r="AB31" i="83"/>
  <c r="AC31" i="83"/>
  <c r="AD31" i="83"/>
  <c r="AE31" i="83"/>
  <c r="AF31" i="83"/>
  <c r="AG31" i="83"/>
  <c r="AH31" i="83"/>
  <c r="AI31" i="83"/>
  <c r="AJ31" i="83"/>
  <c r="AK31" i="83"/>
  <c r="AL31" i="83"/>
  <c r="AM31" i="83"/>
  <c r="AN31" i="83"/>
  <c r="AO31" i="83"/>
  <c r="AP31" i="83"/>
  <c r="AQ31" i="83"/>
  <c r="AR31" i="83"/>
  <c r="AS31" i="83"/>
  <c r="AT31" i="83"/>
  <c r="AU31" i="83"/>
  <c r="AV31" i="83"/>
  <c r="AW31" i="83"/>
  <c r="AX31" i="83"/>
  <c r="AY31" i="83"/>
  <c r="AZ31" i="83"/>
  <c r="B32" i="83"/>
  <c r="C32" i="83"/>
  <c r="D32" i="83"/>
  <c r="E32" i="83"/>
  <c r="F32" i="83"/>
  <c r="G32" i="83"/>
  <c r="H32" i="83"/>
  <c r="I32" i="83"/>
  <c r="J32" i="83"/>
  <c r="K32" i="83"/>
  <c r="L32" i="83"/>
  <c r="M32" i="83"/>
  <c r="N32" i="83"/>
  <c r="O32" i="83"/>
  <c r="Q32" i="83"/>
  <c r="R32" i="83"/>
  <c r="S32" i="83"/>
  <c r="T32" i="83"/>
  <c r="U32" i="83"/>
  <c r="V32" i="83"/>
  <c r="W32" i="83"/>
  <c r="X32" i="83"/>
  <c r="Y32" i="83"/>
  <c r="Z32" i="83"/>
  <c r="AA32" i="83"/>
  <c r="AB32" i="83"/>
  <c r="AC32" i="83"/>
  <c r="AD32" i="83"/>
  <c r="AE32" i="83"/>
  <c r="AF32" i="83"/>
  <c r="AG32" i="83"/>
  <c r="AH32" i="83"/>
  <c r="AI32" i="83"/>
  <c r="AJ32" i="83"/>
  <c r="AK32" i="83"/>
  <c r="AL32" i="83"/>
  <c r="AM32" i="83"/>
  <c r="AN32" i="83"/>
  <c r="AO32" i="83"/>
  <c r="AP32" i="83"/>
  <c r="AQ32" i="83"/>
  <c r="AR32" i="83"/>
  <c r="AS32" i="83"/>
  <c r="AT32" i="83"/>
  <c r="AU32" i="83"/>
  <c r="AV32" i="83"/>
  <c r="AW32" i="83"/>
  <c r="AX32" i="83"/>
  <c r="AY32" i="83"/>
  <c r="AZ32" i="83"/>
  <c r="B33" i="83"/>
  <c r="C33" i="83"/>
  <c r="D33" i="83"/>
  <c r="E33" i="83"/>
  <c r="F33" i="83"/>
  <c r="G33" i="83"/>
  <c r="H33" i="83"/>
  <c r="I33" i="83"/>
  <c r="J33" i="83"/>
  <c r="K33" i="83"/>
  <c r="L33" i="83"/>
  <c r="M33" i="83"/>
  <c r="N33" i="83"/>
  <c r="O33" i="83"/>
  <c r="Q33" i="83"/>
  <c r="R33" i="83"/>
  <c r="S33" i="83"/>
  <c r="T33" i="83"/>
  <c r="U33" i="83"/>
  <c r="V33" i="83"/>
  <c r="W33" i="83"/>
  <c r="X33" i="83"/>
  <c r="Y33" i="83"/>
  <c r="Z33" i="83"/>
  <c r="AA33" i="83"/>
  <c r="AB33" i="83"/>
  <c r="AC33" i="83"/>
  <c r="AD33" i="83"/>
  <c r="AE33" i="83"/>
  <c r="AF33" i="83"/>
  <c r="AG33" i="83"/>
  <c r="AH33" i="83"/>
  <c r="AI33" i="83"/>
  <c r="AJ33" i="83"/>
  <c r="AK33" i="83"/>
  <c r="AL33" i="83"/>
  <c r="AM33" i="83"/>
  <c r="AN33" i="83"/>
  <c r="AO33" i="83"/>
  <c r="AP33" i="83"/>
  <c r="AQ33" i="83"/>
  <c r="AR33" i="83"/>
  <c r="AS33" i="83"/>
  <c r="AT33" i="83"/>
  <c r="AU33" i="83"/>
  <c r="AV33" i="83"/>
  <c r="AW33" i="83"/>
  <c r="AX33" i="83"/>
  <c r="AY33" i="83"/>
  <c r="AZ33" i="83"/>
  <c r="B34" i="83"/>
  <c r="C34" i="83"/>
  <c r="D34" i="83"/>
  <c r="E34" i="83"/>
  <c r="F34" i="83"/>
  <c r="G34" i="83"/>
  <c r="H34" i="83"/>
  <c r="I34" i="83"/>
  <c r="J34" i="83"/>
  <c r="K34" i="83"/>
  <c r="L34" i="83"/>
  <c r="M34" i="83"/>
  <c r="N34" i="83"/>
  <c r="O34" i="83"/>
  <c r="Q34" i="83"/>
  <c r="R34" i="83"/>
  <c r="S34" i="83"/>
  <c r="T34" i="83"/>
  <c r="U34" i="83"/>
  <c r="V34" i="83"/>
  <c r="W34" i="83"/>
  <c r="X34" i="83"/>
  <c r="Y34" i="83"/>
  <c r="Z34" i="83"/>
  <c r="AA34" i="83"/>
  <c r="AB34" i="83"/>
  <c r="AC34" i="83"/>
  <c r="AD34" i="83"/>
  <c r="AE34" i="83"/>
  <c r="AF34" i="83"/>
  <c r="AG34" i="83"/>
  <c r="AH34" i="83"/>
  <c r="AI34" i="83"/>
  <c r="AJ34" i="83"/>
  <c r="AK34" i="83"/>
  <c r="AL34" i="83"/>
  <c r="AM34" i="83"/>
  <c r="AN34" i="83"/>
  <c r="AO34" i="83"/>
  <c r="AP34" i="83"/>
  <c r="AQ34" i="83"/>
  <c r="AR34" i="83"/>
  <c r="AS34" i="83"/>
  <c r="AT34" i="83"/>
  <c r="AU34" i="83"/>
  <c r="AV34" i="83"/>
  <c r="AW34" i="83"/>
  <c r="AX34" i="83"/>
  <c r="AY34" i="83"/>
  <c r="AZ34" i="83"/>
  <c r="B35" i="83"/>
  <c r="C35" i="83"/>
  <c r="D35" i="83"/>
  <c r="E35" i="83"/>
  <c r="F35" i="83"/>
  <c r="G35" i="83"/>
  <c r="H35" i="83"/>
  <c r="I35" i="83"/>
  <c r="J35" i="83"/>
  <c r="K35" i="83"/>
  <c r="L35" i="83"/>
  <c r="M35" i="83"/>
  <c r="N35" i="83"/>
  <c r="O35" i="83"/>
  <c r="Q35" i="83"/>
  <c r="R35" i="83"/>
  <c r="S35" i="83"/>
  <c r="T35" i="83"/>
  <c r="U35" i="83"/>
  <c r="V35" i="83"/>
  <c r="W35" i="83"/>
  <c r="X35" i="83"/>
  <c r="Y35" i="83"/>
  <c r="Z35" i="83"/>
  <c r="AA35" i="83"/>
  <c r="AB35" i="83"/>
  <c r="AC35" i="83"/>
  <c r="AD35" i="83"/>
  <c r="AE35" i="83"/>
  <c r="AF35" i="83"/>
  <c r="AG35" i="83"/>
  <c r="AH35" i="83"/>
  <c r="AI35" i="83"/>
  <c r="AJ35" i="83"/>
  <c r="AK35" i="83"/>
  <c r="AL35" i="83"/>
  <c r="AM35" i="83"/>
  <c r="AN35" i="83"/>
  <c r="AO35" i="83"/>
  <c r="AP35" i="83"/>
  <c r="AQ35" i="83"/>
  <c r="AR35" i="83"/>
  <c r="AS35" i="83"/>
  <c r="AT35" i="83"/>
  <c r="AU35" i="83"/>
  <c r="AV35" i="83"/>
  <c r="AW35" i="83"/>
  <c r="AX35" i="83"/>
  <c r="AY35" i="83"/>
  <c r="AZ35" i="83"/>
  <c r="B36" i="83"/>
  <c r="C36" i="83"/>
  <c r="D36" i="83"/>
  <c r="E36" i="83"/>
  <c r="F36" i="83"/>
  <c r="G36" i="83"/>
  <c r="H36" i="83"/>
  <c r="I36" i="83"/>
  <c r="J36" i="83"/>
  <c r="K36" i="83"/>
  <c r="L36" i="83"/>
  <c r="M36" i="83"/>
  <c r="N36" i="83"/>
  <c r="O36" i="83"/>
  <c r="Q36" i="83"/>
  <c r="R36" i="83"/>
  <c r="S36" i="83"/>
  <c r="T36" i="83"/>
  <c r="U36" i="83"/>
  <c r="V36" i="83"/>
  <c r="W36" i="83"/>
  <c r="X36" i="83"/>
  <c r="Y36" i="83"/>
  <c r="Z36" i="83"/>
  <c r="AA36" i="83"/>
  <c r="AB36" i="83"/>
  <c r="AC36" i="83"/>
  <c r="AD36" i="83"/>
  <c r="AE36" i="83"/>
  <c r="AF36" i="83"/>
  <c r="AG36" i="83"/>
  <c r="AH36" i="83"/>
  <c r="AI36" i="83"/>
  <c r="AJ36" i="83"/>
  <c r="AK36" i="83"/>
  <c r="AL36" i="83"/>
  <c r="AM36" i="83"/>
  <c r="AN36" i="83"/>
  <c r="AO36" i="83"/>
  <c r="AP36" i="83"/>
  <c r="AQ36" i="83"/>
  <c r="AR36" i="83"/>
  <c r="AS36" i="83"/>
  <c r="AT36" i="83"/>
  <c r="AU36" i="83"/>
  <c r="AV36" i="83"/>
  <c r="AW36" i="83"/>
  <c r="AX36" i="83"/>
  <c r="AY36" i="83"/>
  <c r="AZ36" i="83"/>
  <c r="B37" i="83"/>
  <c r="C37" i="83"/>
  <c r="D37" i="83"/>
  <c r="E37" i="83"/>
  <c r="F37" i="83"/>
  <c r="G37" i="83"/>
  <c r="H37" i="83"/>
  <c r="I37" i="83"/>
  <c r="J37" i="83"/>
  <c r="K37" i="83"/>
  <c r="L37" i="83"/>
  <c r="M37" i="83"/>
  <c r="N37" i="83"/>
  <c r="O37" i="83"/>
  <c r="Q37" i="83"/>
  <c r="R37" i="83"/>
  <c r="S37" i="83"/>
  <c r="T37" i="83"/>
  <c r="U37" i="83"/>
  <c r="V37" i="83"/>
  <c r="W37" i="83"/>
  <c r="X37" i="83"/>
  <c r="Y37" i="83"/>
  <c r="Z37" i="83"/>
  <c r="AA37" i="83"/>
  <c r="AB37" i="83"/>
  <c r="AC37" i="83"/>
  <c r="AD37" i="83"/>
  <c r="AE37" i="83"/>
  <c r="AF37" i="83"/>
  <c r="AG37" i="83"/>
  <c r="AH37" i="83"/>
  <c r="AI37" i="83"/>
  <c r="AJ37" i="83"/>
  <c r="AK37" i="83"/>
  <c r="AL37" i="83"/>
  <c r="AM37" i="83"/>
  <c r="AN37" i="83"/>
  <c r="AO37" i="83"/>
  <c r="AP37" i="83"/>
  <c r="AQ37" i="83"/>
  <c r="AR37" i="83"/>
  <c r="AS37" i="83"/>
  <c r="AT37" i="83"/>
  <c r="AU37" i="83"/>
  <c r="AV37" i="83"/>
  <c r="AW37" i="83"/>
  <c r="AX37" i="83"/>
  <c r="AY37" i="83"/>
  <c r="AZ37" i="83"/>
  <c r="B38" i="83"/>
  <c r="C38" i="83"/>
  <c r="D38" i="83"/>
  <c r="E38" i="83"/>
  <c r="F38" i="83"/>
  <c r="G38" i="83"/>
  <c r="H38" i="83"/>
  <c r="I38" i="83"/>
  <c r="J38" i="83"/>
  <c r="K38" i="83"/>
  <c r="L38" i="83"/>
  <c r="M38" i="83"/>
  <c r="N38" i="83"/>
  <c r="O38" i="83"/>
  <c r="Q38" i="83"/>
  <c r="R38" i="83"/>
  <c r="S38" i="83"/>
  <c r="T38" i="83"/>
  <c r="U38" i="83"/>
  <c r="V38" i="83"/>
  <c r="W38" i="83"/>
  <c r="X38" i="83"/>
  <c r="Y38" i="83"/>
  <c r="Z38" i="83"/>
  <c r="AA38" i="83"/>
  <c r="AB38" i="83"/>
  <c r="AC38" i="83"/>
  <c r="AD38" i="83"/>
  <c r="AE38" i="83"/>
  <c r="AF38" i="83"/>
  <c r="AG38" i="83"/>
  <c r="AH38" i="83"/>
  <c r="AI38" i="83"/>
  <c r="AJ38" i="83"/>
  <c r="AK38" i="83"/>
  <c r="AL38" i="83"/>
  <c r="AM38" i="83"/>
  <c r="AN38" i="83"/>
  <c r="AO38" i="83"/>
  <c r="AP38" i="83"/>
  <c r="AQ38" i="83"/>
  <c r="AR38" i="83"/>
  <c r="AS38" i="83"/>
  <c r="AT38" i="83"/>
  <c r="AU38" i="83"/>
  <c r="AV38" i="83"/>
  <c r="AW38" i="83"/>
  <c r="AX38" i="83"/>
  <c r="AY38" i="83"/>
  <c r="AZ38" i="83"/>
  <c r="B39" i="83"/>
  <c r="C39" i="83"/>
  <c r="D39" i="83"/>
  <c r="E39" i="83"/>
  <c r="F39" i="83"/>
  <c r="G39" i="83"/>
  <c r="H39" i="83"/>
  <c r="I39" i="83"/>
  <c r="J39" i="83"/>
  <c r="K39" i="83"/>
  <c r="L39" i="83"/>
  <c r="M39" i="83"/>
  <c r="N39" i="83"/>
  <c r="O39" i="83"/>
  <c r="Q39" i="83"/>
  <c r="R39" i="83"/>
  <c r="S39" i="83"/>
  <c r="T39" i="83"/>
  <c r="U39" i="83"/>
  <c r="V39" i="83"/>
  <c r="W39" i="83"/>
  <c r="X39" i="83"/>
  <c r="Y39" i="83"/>
  <c r="Z39" i="83"/>
  <c r="AA39" i="83"/>
  <c r="AB39" i="83"/>
  <c r="AC39" i="83"/>
  <c r="AD39" i="83"/>
  <c r="AE39" i="83"/>
  <c r="AF39" i="83"/>
  <c r="AG39" i="83"/>
  <c r="AH39" i="83"/>
  <c r="AI39" i="83"/>
  <c r="AJ39" i="83"/>
  <c r="AK39" i="83"/>
  <c r="AL39" i="83"/>
  <c r="AM39" i="83"/>
  <c r="AN39" i="83"/>
  <c r="AO39" i="83"/>
  <c r="AP39" i="83"/>
  <c r="AQ39" i="83"/>
  <c r="AR39" i="83"/>
  <c r="AS39" i="83"/>
  <c r="AT39" i="83"/>
  <c r="AU39" i="83"/>
  <c r="AV39" i="83"/>
  <c r="AW39" i="83"/>
  <c r="AX39" i="83"/>
  <c r="AY39" i="83"/>
  <c r="AZ39" i="83"/>
  <c r="B40" i="83"/>
  <c r="C40" i="83"/>
  <c r="D40" i="83"/>
  <c r="E40" i="83"/>
  <c r="F40" i="83"/>
  <c r="G40" i="83"/>
  <c r="H40" i="83"/>
  <c r="I40" i="83"/>
  <c r="J40" i="83"/>
  <c r="K40" i="83"/>
  <c r="L40" i="83"/>
  <c r="M40" i="83"/>
  <c r="N40" i="83"/>
  <c r="O40" i="83"/>
  <c r="Q40" i="83"/>
  <c r="R40" i="83"/>
  <c r="S40" i="83"/>
  <c r="T40" i="83"/>
  <c r="U40" i="83"/>
  <c r="V40" i="83"/>
  <c r="W40" i="83"/>
  <c r="X40" i="83"/>
  <c r="Y40" i="83"/>
  <c r="Z40" i="83"/>
  <c r="AA40" i="83"/>
  <c r="AB40" i="83"/>
  <c r="AC40" i="83"/>
  <c r="AD40" i="83"/>
  <c r="AE40" i="83"/>
  <c r="AF40" i="83"/>
  <c r="AG40" i="83"/>
  <c r="AH40" i="83"/>
  <c r="AI40" i="83"/>
  <c r="AJ40" i="83"/>
  <c r="AK40" i="83"/>
  <c r="AL40" i="83"/>
  <c r="AM40" i="83"/>
  <c r="AN40" i="83"/>
  <c r="AO40" i="83"/>
  <c r="AP40" i="83"/>
  <c r="AQ40" i="83"/>
  <c r="AR40" i="83"/>
  <c r="AS40" i="83"/>
  <c r="AT40" i="83"/>
  <c r="AU40" i="83"/>
  <c r="AV40" i="83"/>
  <c r="AW40" i="83"/>
  <c r="AX40" i="83"/>
  <c r="AY40" i="83"/>
  <c r="AZ40" i="83"/>
  <c r="B41" i="83"/>
  <c r="C41" i="83"/>
  <c r="D41" i="83"/>
  <c r="E41" i="83"/>
  <c r="F41" i="83"/>
  <c r="G41" i="83"/>
  <c r="H41" i="83"/>
  <c r="I41" i="83"/>
  <c r="J41" i="83"/>
  <c r="K41" i="83"/>
  <c r="L41" i="83"/>
  <c r="M41" i="83"/>
  <c r="N41" i="83"/>
  <c r="O41" i="83"/>
  <c r="Q41" i="83"/>
  <c r="R41" i="83"/>
  <c r="S41" i="83"/>
  <c r="T41" i="83"/>
  <c r="U41" i="83"/>
  <c r="V41" i="83"/>
  <c r="W41" i="83"/>
  <c r="X41" i="83"/>
  <c r="Y41" i="83"/>
  <c r="Z41" i="83"/>
  <c r="AA41" i="83"/>
  <c r="AB41" i="83"/>
  <c r="AC41" i="83"/>
  <c r="AD41" i="83"/>
  <c r="AE41" i="83"/>
  <c r="AF41" i="83"/>
  <c r="AG41" i="83"/>
  <c r="AH41" i="83"/>
  <c r="AI41" i="83"/>
  <c r="AJ41" i="83"/>
  <c r="AK41" i="83"/>
  <c r="AL41" i="83"/>
  <c r="AM41" i="83"/>
  <c r="AN41" i="83"/>
  <c r="AO41" i="83"/>
  <c r="AP41" i="83"/>
  <c r="AQ41" i="83"/>
  <c r="AR41" i="83"/>
  <c r="AS41" i="83"/>
  <c r="AT41" i="83"/>
  <c r="AU41" i="83"/>
  <c r="AV41" i="83"/>
  <c r="AW41" i="83"/>
  <c r="AX41" i="83"/>
  <c r="AY41" i="83"/>
  <c r="AZ41" i="83"/>
  <c r="B42" i="83"/>
  <c r="C42" i="83"/>
  <c r="D42" i="83"/>
  <c r="E42" i="83"/>
  <c r="F42" i="83"/>
  <c r="G42" i="83"/>
  <c r="H42" i="83"/>
  <c r="I42" i="83"/>
  <c r="J42" i="83"/>
  <c r="K42" i="83"/>
  <c r="L42" i="83"/>
  <c r="M42" i="83"/>
  <c r="N42" i="83"/>
  <c r="O42" i="83"/>
  <c r="Q42" i="83"/>
  <c r="R42" i="83"/>
  <c r="S42" i="83"/>
  <c r="T42" i="83"/>
  <c r="U42" i="83"/>
  <c r="V42" i="83"/>
  <c r="W42" i="83"/>
  <c r="X42" i="83"/>
  <c r="Y42" i="83"/>
  <c r="Z42" i="83"/>
  <c r="AA42" i="83"/>
  <c r="AB42" i="83"/>
  <c r="AC42" i="83"/>
  <c r="AD42" i="83"/>
  <c r="AE42" i="83"/>
  <c r="AF42" i="83"/>
  <c r="AG42" i="83"/>
  <c r="AH42" i="83"/>
  <c r="AI42" i="83"/>
  <c r="AJ42" i="83"/>
  <c r="AK42" i="83"/>
  <c r="AL42" i="83"/>
  <c r="AM42" i="83"/>
  <c r="AN42" i="83"/>
  <c r="AO42" i="83"/>
  <c r="AP42" i="83"/>
  <c r="AQ42" i="83"/>
  <c r="AR42" i="83"/>
  <c r="AS42" i="83"/>
  <c r="AT42" i="83"/>
  <c r="AU42" i="83"/>
  <c r="AV42" i="83"/>
  <c r="AW42" i="83"/>
  <c r="AX42" i="83"/>
  <c r="AY42" i="83"/>
  <c r="AZ42" i="83"/>
  <c r="B43" i="83"/>
  <c r="C43" i="83"/>
  <c r="D43" i="83"/>
  <c r="E43" i="83"/>
  <c r="F43" i="83"/>
  <c r="G43" i="83"/>
  <c r="H43" i="83"/>
  <c r="I43" i="83"/>
  <c r="J43" i="83"/>
  <c r="K43" i="83"/>
  <c r="L43" i="83"/>
  <c r="M43" i="83"/>
  <c r="N43" i="83"/>
  <c r="O43" i="83"/>
  <c r="Q43" i="83"/>
  <c r="R43" i="83"/>
  <c r="S43" i="83"/>
  <c r="T43" i="83"/>
  <c r="U43" i="83"/>
  <c r="V43" i="83"/>
  <c r="W43" i="83"/>
  <c r="X43" i="83"/>
  <c r="Y43" i="83"/>
  <c r="Z43" i="83"/>
  <c r="AA43" i="83"/>
  <c r="AB43" i="83"/>
  <c r="AC43" i="83"/>
  <c r="AD43" i="83"/>
  <c r="AE43" i="83"/>
  <c r="AF43" i="83"/>
  <c r="AG43" i="83"/>
  <c r="AH43" i="83"/>
  <c r="AI43" i="83"/>
  <c r="AJ43" i="83"/>
  <c r="AK43" i="83"/>
  <c r="AL43" i="83"/>
  <c r="AM43" i="83"/>
  <c r="AN43" i="83"/>
  <c r="AO43" i="83"/>
  <c r="AP43" i="83"/>
  <c r="AQ43" i="83"/>
  <c r="AR43" i="83"/>
  <c r="AS43" i="83"/>
  <c r="AT43" i="83"/>
  <c r="AU43" i="83"/>
  <c r="AV43" i="83"/>
  <c r="AW43" i="83"/>
  <c r="AX43" i="83"/>
  <c r="AY43" i="83"/>
  <c r="AZ43" i="83"/>
  <c r="B44" i="83"/>
  <c r="C44" i="83"/>
  <c r="D44" i="83"/>
  <c r="E44" i="83"/>
  <c r="F44" i="83"/>
  <c r="G44" i="83"/>
  <c r="H44" i="83"/>
  <c r="I44" i="83"/>
  <c r="J44" i="83"/>
  <c r="K44" i="83"/>
  <c r="L44" i="83"/>
  <c r="M44" i="83"/>
  <c r="N44" i="83"/>
  <c r="O44" i="83"/>
  <c r="Q44" i="83"/>
  <c r="R44" i="83"/>
  <c r="S44" i="83"/>
  <c r="T44" i="83"/>
  <c r="U44" i="83"/>
  <c r="V44" i="83"/>
  <c r="W44" i="83"/>
  <c r="X44" i="83"/>
  <c r="Y44" i="83"/>
  <c r="Z44" i="83"/>
  <c r="AA44" i="83"/>
  <c r="AB44" i="83"/>
  <c r="AC44" i="83"/>
  <c r="AD44" i="83"/>
  <c r="AE44" i="83"/>
  <c r="AF44" i="83"/>
  <c r="AG44" i="83"/>
  <c r="AH44" i="83"/>
  <c r="AI44" i="83"/>
  <c r="AJ44" i="83"/>
  <c r="AK44" i="83"/>
  <c r="AL44" i="83"/>
  <c r="AM44" i="83"/>
  <c r="AN44" i="83"/>
  <c r="AO44" i="83"/>
  <c r="AP44" i="83"/>
  <c r="AQ44" i="83"/>
  <c r="AR44" i="83"/>
  <c r="AS44" i="83"/>
  <c r="AT44" i="83"/>
  <c r="AU44" i="83"/>
  <c r="AV44" i="83"/>
  <c r="AW44" i="83"/>
  <c r="AX44" i="83"/>
  <c r="AY44" i="83"/>
  <c r="AZ44" i="83"/>
  <c r="B45" i="83"/>
  <c r="C45" i="83"/>
  <c r="D45" i="83"/>
  <c r="E45" i="83"/>
  <c r="F45" i="83"/>
  <c r="G45" i="83"/>
  <c r="H45" i="83"/>
  <c r="I45" i="83"/>
  <c r="J45" i="83"/>
  <c r="K45" i="83"/>
  <c r="L45" i="83"/>
  <c r="M45" i="83"/>
  <c r="N45" i="83"/>
  <c r="O45" i="83"/>
  <c r="Q45" i="83"/>
  <c r="R45" i="83"/>
  <c r="S45" i="83"/>
  <c r="T45" i="83"/>
  <c r="U45" i="83"/>
  <c r="V45" i="83"/>
  <c r="W45" i="83"/>
  <c r="X45" i="83"/>
  <c r="Y45" i="83"/>
  <c r="Z45" i="83"/>
  <c r="AA45" i="83"/>
  <c r="AB45" i="83"/>
  <c r="AC45" i="83"/>
  <c r="AD45" i="83"/>
  <c r="AE45" i="83"/>
  <c r="AF45" i="83"/>
  <c r="AG45" i="83"/>
  <c r="AH45" i="83"/>
  <c r="AI45" i="83"/>
  <c r="AJ45" i="83"/>
  <c r="AK45" i="83"/>
  <c r="AL45" i="83"/>
  <c r="AM45" i="83"/>
  <c r="AN45" i="83"/>
  <c r="AO45" i="83"/>
  <c r="AP45" i="83"/>
  <c r="AQ45" i="83"/>
  <c r="AR45" i="83"/>
  <c r="AS45" i="83"/>
  <c r="AT45" i="83"/>
  <c r="AU45" i="83"/>
  <c r="AV45" i="83"/>
  <c r="AW45" i="83"/>
  <c r="AX45" i="83"/>
  <c r="AY45" i="83"/>
  <c r="AZ45" i="83"/>
  <c r="B46" i="83"/>
  <c r="C46" i="83"/>
  <c r="D46" i="83"/>
  <c r="E46" i="83"/>
  <c r="F46" i="83"/>
  <c r="G46" i="83"/>
  <c r="H46" i="83"/>
  <c r="I46" i="83"/>
  <c r="J46" i="83"/>
  <c r="K46" i="83"/>
  <c r="L46" i="83"/>
  <c r="M46" i="83"/>
  <c r="N46" i="83"/>
  <c r="O46" i="83"/>
  <c r="Q46" i="83"/>
  <c r="R46" i="83"/>
  <c r="S46" i="83"/>
  <c r="T46" i="83"/>
  <c r="U46" i="83"/>
  <c r="V46" i="83"/>
  <c r="W46" i="83"/>
  <c r="X46" i="83"/>
  <c r="Y46" i="83"/>
  <c r="Z46" i="83"/>
  <c r="AA46" i="83"/>
  <c r="AB46" i="83"/>
  <c r="AC46" i="83"/>
  <c r="AD46" i="83"/>
  <c r="AE46" i="83"/>
  <c r="AF46" i="83"/>
  <c r="AG46" i="83"/>
  <c r="AH46" i="83"/>
  <c r="AI46" i="83"/>
  <c r="AJ46" i="83"/>
  <c r="AK46" i="83"/>
  <c r="AL46" i="83"/>
  <c r="AM46" i="83"/>
  <c r="AN46" i="83"/>
  <c r="AO46" i="83"/>
  <c r="AP46" i="83"/>
  <c r="AQ46" i="83"/>
  <c r="AR46" i="83"/>
  <c r="AS46" i="83"/>
  <c r="AT46" i="83"/>
  <c r="AU46" i="83"/>
  <c r="AV46" i="83"/>
  <c r="AW46" i="83"/>
  <c r="AX46" i="83"/>
  <c r="AY46" i="83"/>
  <c r="AZ46" i="83"/>
  <c r="B47" i="83"/>
  <c r="C47" i="83"/>
  <c r="D47" i="83"/>
  <c r="E47" i="83"/>
  <c r="F47" i="83"/>
  <c r="G47" i="83"/>
  <c r="H47" i="83"/>
  <c r="I47" i="83"/>
  <c r="J47" i="83"/>
  <c r="K47" i="83"/>
  <c r="L47" i="83"/>
  <c r="M47" i="83"/>
  <c r="N47" i="83"/>
  <c r="O47" i="83"/>
  <c r="Q47" i="83"/>
  <c r="R47" i="83"/>
  <c r="S47" i="83"/>
  <c r="T47" i="83"/>
  <c r="U47" i="83"/>
  <c r="V47" i="83"/>
  <c r="W47" i="83"/>
  <c r="X47" i="83"/>
  <c r="Y47" i="83"/>
  <c r="Z47" i="83"/>
  <c r="AA47" i="83"/>
  <c r="AB47" i="83"/>
  <c r="AC47" i="83"/>
  <c r="AD47" i="83"/>
  <c r="AE47" i="83"/>
  <c r="AF47" i="83"/>
  <c r="AG47" i="83"/>
  <c r="AH47" i="83"/>
  <c r="AI47" i="83"/>
  <c r="AJ47" i="83"/>
  <c r="AK47" i="83"/>
  <c r="AL47" i="83"/>
  <c r="AM47" i="83"/>
  <c r="AN47" i="83"/>
  <c r="AO47" i="83"/>
  <c r="AP47" i="83"/>
  <c r="AQ47" i="83"/>
  <c r="AR47" i="83"/>
  <c r="AS47" i="83"/>
  <c r="AT47" i="83"/>
  <c r="AU47" i="83"/>
  <c r="AV47" i="83"/>
  <c r="AW47" i="83"/>
  <c r="AX47" i="83"/>
  <c r="AY47" i="83"/>
  <c r="AZ47" i="83"/>
  <c r="B48" i="83"/>
  <c r="C48" i="83"/>
  <c r="D48" i="83"/>
  <c r="E48" i="83"/>
  <c r="F48" i="83"/>
  <c r="G48" i="83"/>
  <c r="H48" i="83"/>
  <c r="I48" i="83"/>
  <c r="J48" i="83"/>
  <c r="K48" i="83"/>
  <c r="L48" i="83"/>
  <c r="M48" i="83"/>
  <c r="N48" i="83"/>
  <c r="O48" i="83"/>
  <c r="Q48" i="83"/>
  <c r="R48" i="83"/>
  <c r="S48" i="83"/>
  <c r="T48" i="83"/>
  <c r="U48" i="83"/>
  <c r="V48" i="83"/>
  <c r="W48" i="83"/>
  <c r="X48" i="83"/>
  <c r="Y48" i="83"/>
  <c r="Z48" i="83"/>
  <c r="AA48" i="83"/>
  <c r="AB48" i="83"/>
  <c r="AC48" i="83"/>
  <c r="AD48" i="83"/>
  <c r="AE48" i="83"/>
  <c r="AF48" i="83"/>
  <c r="AG48" i="83"/>
  <c r="AH48" i="83"/>
  <c r="AI48" i="83"/>
  <c r="AJ48" i="83"/>
  <c r="AK48" i="83"/>
  <c r="AL48" i="83"/>
  <c r="AM48" i="83"/>
  <c r="AN48" i="83"/>
  <c r="AO48" i="83"/>
  <c r="AP48" i="83"/>
  <c r="AQ48" i="83"/>
  <c r="AR48" i="83"/>
  <c r="AS48" i="83"/>
  <c r="AT48" i="83"/>
  <c r="AU48" i="83"/>
  <c r="AV48" i="83"/>
  <c r="AW48" i="83"/>
  <c r="AX48" i="83"/>
  <c r="AY48" i="83"/>
  <c r="AZ48" i="83"/>
  <c r="B49" i="83"/>
  <c r="C49" i="83"/>
  <c r="D49" i="83"/>
  <c r="E49" i="83"/>
  <c r="F49" i="83"/>
  <c r="G49" i="83"/>
  <c r="H49" i="83"/>
  <c r="I49" i="83"/>
  <c r="J49" i="83"/>
  <c r="K49" i="83"/>
  <c r="L49" i="83"/>
  <c r="M49" i="83"/>
  <c r="N49" i="83"/>
  <c r="O49" i="83"/>
  <c r="Q49" i="83"/>
  <c r="R49" i="83"/>
  <c r="S49" i="83"/>
  <c r="T49" i="83"/>
  <c r="U49" i="83"/>
  <c r="V49" i="83"/>
  <c r="W49" i="83"/>
  <c r="X49" i="83"/>
  <c r="Y49" i="83"/>
  <c r="Z49" i="83"/>
  <c r="AA49" i="83"/>
  <c r="AB49" i="83"/>
  <c r="AC49" i="83"/>
  <c r="AD49" i="83"/>
  <c r="AE49" i="83"/>
  <c r="AF49" i="83"/>
  <c r="AG49" i="83"/>
  <c r="AH49" i="83"/>
  <c r="AI49" i="83"/>
  <c r="AJ49" i="83"/>
  <c r="AK49" i="83"/>
  <c r="AL49" i="83"/>
  <c r="AM49" i="83"/>
  <c r="AN49" i="83"/>
  <c r="AO49" i="83"/>
  <c r="AP49" i="83"/>
  <c r="AQ49" i="83"/>
  <c r="AR49" i="83"/>
  <c r="AS49" i="83"/>
  <c r="AT49" i="83"/>
  <c r="AU49" i="83"/>
  <c r="AV49" i="83"/>
  <c r="AW49" i="83"/>
  <c r="AX49" i="83"/>
  <c r="AY49" i="83"/>
  <c r="AZ49" i="83"/>
  <c r="B50" i="83"/>
  <c r="C50" i="83"/>
  <c r="D50" i="83"/>
  <c r="E50" i="83"/>
  <c r="F50" i="83"/>
  <c r="G50" i="83"/>
  <c r="H50" i="83"/>
  <c r="I50" i="83"/>
  <c r="J50" i="83"/>
  <c r="K50" i="83"/>
  <c r="L50" i="83"/>
  <c r="M50" i="83"/>
  <c r="N50" i="83"/>
  <c r="O50" i="83"/>
  <c r="Q50" i="83"/>
  <c r="R50" i="83"/>
  <c r="S50" i="83"/>
  <c r="T50" i="83"/>
  <c r="U50" i="83"/>
  <c r="V50" i="83"/>
  <c r="W50" i="83"/>
  <c r="X50" i="83"/>
  <c r="Y50" i="83"/>
  <c r="Z50" i="83"/>
  <c r="AA50" i="83"/>
  <c r="AB50" i="83"/>
  <c r="AC50" i="83"/>
  <c r="AD50" i="83"/>
  <c r="AE50" i="83"/>
  <c r="AF50" i="83"/>
  <c r="AG50" i="83"/>
  <c r="AH50" i="83"/>
  <c r="AI50" i="83"/>
  <c r="AJ50" i="83"/>
  <c r="AK50" i="83"/>
  <c r="AL50" i="83"/>
  <c r="AM50" i="83"/>
  <c r="AN50" i="83"/>
  <c r="AO50" i="83"/>
  <c r="AP50" i="83"/>
  <c r="AQ50" i="83"/>
  <c r="AR50" i="83"/>
  <c r="AS50" i="83"/>
  <c r="AT50" i="83"/>
  <c r="AU50" i="83"/>
  <c r="AV50" i="83"/>
  <c r="AW50" i="83"/>
  <c r="AX50" i="83"/>
  <c r="AY50" i="83"/>
  <c r="AZ50" i="83"/>
  <c r="B51" i="83"/>
  <c r="C51" i="83"/>
  <c r="D51" i="83"/>
  <c r="E51" i="83"/>
  <c r="F51" i="83"/>
  <c r="G51" i="83"/>
  <c r="H51" i="83"/>
  <c r="I51" i="83"/>
  <c r="J51" i="83"/>
  <c r="K51" i="83"/>
  <c r="L51" i="83"/>
  <c r="M51" i="83"/>
  <c r="N51" i="83"/>
  <c r="O51" i="83"/>
  <c r="Q51" i="83"/>
  <c r="R51" i="83"/>
  <c r="S51" i="83"/>
  <c r="T51" i="83"/>
  <c r="U51" i="83"/>
  <c r="V51" i="83"/>
  <c r="W51" i="83"/>
  <c r="X51" i="83"/>
  <c r="Y51" i="83"/>
  <c r="Z51" i="83"/>
  <c r="AA51" i="83"/>
  <c r="AB51" i="83"/>
  <c r="AC51" i="83"/>
  <c r="AD51" i="83"/>
  <c r="AE51" i="83"/>
  <c r="AF51" i="83"/>
  <c r="AG51" i="83"/>
  <c r="AH51" i="83"/>
  <c r="AI51" i="83"/>
  <c r="AJ51" i="83"/>
  <c r="AK51" i="83"/>
  <c r="AL51" i="83"/>
  <c r="AM51" i="83"/>
  <c r="AN51" i="83"/>
  <c r="AO51" i="83"/>
  <c r="AP51" i="83"/>
  <c r="AQ51" i="83"/>
  <c r="AR51" i="83"/>
  <c r="AS51" i="83"/>
  <c r="AT51" i="83"/>
  <c r="AU51" i="83"/>
  <c r="AV51" i="83"/>
  <c r="AW51" i="83"/>
  <c r="AX51" i="83"/>
  <c r="AY51" i="83"/>
  <c r="AZ51" i="83"/>
  <c r="B52" i="83"/>
  <c r="C52" i="83"/>
  <c r="D52" i="83"/>
  <c r="E52" i="83"/>
  <c r="F52" i="83"/>
  <c r="G52" i="83"/>
  <c r="H52" i="83"/>
  <c r="I52" i="83"/>
  <c r="J52" i="83"/>
  <c r="K52" i="83"/>
  <c r="L52" i="83"/>
  <c r="M52" i="83"/>
  <c r="N52" i="83"/>
  <c r="O52" i="83"/>
  <c r="Q52" i="83"/>
  <c r="R52" i="83"/>
  <c r="S52" i="83"/>
  <c r="T52" i="83"/>
  <c r="U52" i="83"/>
  <c r="V52" i="83"/>
  <c r="W52" i="83"/>
  <c r="X52" i="83"/>
  <c r="Y52" i="83"/>
  <c r="Z52" i="83"/>
  <c r="AA52" i="83"/>
  <c r="AB52" i="83"/>
  <c r="AC52" i="83"/>
  <c r="AD52" i="83"/>
  <c r="AE52" i="83"/>
  <c r="AF52" i="83"/>
  <c r="AG52" i="83"/>
  <c r="AH52" i="83"/>
  <c r="AI52" i="83"/>
  <c r="AJ52" i="83"/>
  <c r="AK52" i="83"/>
  <c r="AL52" i="83"/>
  <c r="AM52" i="83"/>
  <c r="AN52" i="83"/>
  <c r="AO52" i="83"/>
  <c r="AP52" i="83"/>
  <c r="AQ52" i="83"/>
  <c r="AR52" i="83"/>
  <c r="AS52" i="83"/>
  <c r="AT52" i="83"/>
  <c r="AU52" i="83"/>
  <c r="AV52" i="83"/>
  <c r="AW52" i="83"/>
  <c r="AX52" i="83"/>
  <c r="AY52" i="83"/>
  <c r="AZ52" i="83"/>
  <c r="B53" i="83"/>
  <c r="C53" i="83"/>
  <c r="D53" i="83"/>
  <c r="E53" i="83"/>
  <c r="F53" i="83"/>
  <c r="G53" i="83"/>
  <c r="H53" i="83"/>
  <c r="I53" i="83"/>
  <c r="J53" i="83"/>
  <c r="K53" i="83"/>
  <c r="L53" i="83"/>
  <c r="M53" i="83"/>
  <c r="N53" i="83"/>
  <c r="O53" i="83"/>
  <c r="Q53" i="83"/>
  <c r="R53" i="83"/>
  <c r="S53" i="83"/>
  <c r="T53" i="83"/>
  <c r="U53" i="83"/>
  <c r="V53" i="83"/>
  <c r="W53" i="83"/>
  <c r="X53" i="83"/>
  <c r="Y53" i="83"/>
  <c r="Z53" i="83"/>
  <c r="AA53" i="83"/>
  <c r="AB53" i="83"/>
  <c r="AC53" i="83"/>
  <c r="AD53" i="83"/>
  <c r="AE53" i="83"/>
  <c r="AF53" i="83"/>
  <c r="AG53" i="83"/>
  <c r="AH53" i="83"/>
  <c r="AI53" i="83"/>
  <c r="AJ53" i="83"/>
  <c r="AK53" i="83"/>
  <c r="AL53" i="83"/>
  <c r="AM53" i="83"/>
  <c r="AN53" i="83"/>
  <c r="AO53" i="83"/>
  <c r="AP53" i="83"/>
  <c r="AQ53" i="83"/>
  <c r="AR53" i="83"/>
  <c r="AS53" i="83"/>
  <c r="AT53" i="83"/>
  <c r="AU53" i="83"/>
  <c r="AV53" i="83"/>
  <c r="AW53" i="83"/>
  <c r="AX53" i="83"/>
  <c r="AY53" i="83"/>
  <c r="AZ53" i="83"/>
  <c r="B54" i="83"/>
  <c r="C54" i="83"/>
  <c r="D54" i="83"/>
  <c r="E54" i="83"/>
  <c r="F54" i="83"/>
  <c r="G54" i="83"/>
  <c r="H54" i="83"/>
  <c r="I54" i="83"/>
  <c r="J54" i="83"/>
  <c r="K54" i="83"/>
  <c r="L54" i="83"/>
  <c r="M54" i="83"/>
  <c r="N54" i="83"/>
  <c r="O54" i="83"/>
  <c r="Q54" i="83"/>
  <c r="R54" i="83"/>
  <c r="S54" i="83"/>
  <c r="T54" i="83"/>
  <c r="U54" i="83"/>
  <c r="V54" i="83"/>
  <c r="W54" i="83"/>
  <c r="X54" i="83"/>
  <c r="Y54" i="83"/>
  <c r="Z54" i="83"/>
  <c r="AA54" i="83"/>
  <c r="AB54" i="83"/>
  <c r="AC54" i="83"/>
  <c r="AD54" i="83"/>
  <c r="AE54" i="83"/>
  <c r="AF54" i="83"/>
  <c r="AG54" i="83"/>
  <c r="AH54" i="83"/>
  <c r="AI54" i="83"/>
  <c r="AJ54" i="83"/>
  <c r="AK54" i="83"/>
  <c r="AL54" i="83"/>
  <c r="AM54" i="83"/>
  <c r="AN54" i="83"/>
  <c r="AO54" i="83"/>
  <c r="AP54" i="83"/>
  <c r="AQ54" i="83"/>
  <c r="AR54" i="83"/>
  <c r="AS54" i="83"/>
  <c r="AT54" i="83"/>
  <c r="AU54" i="83"/>
  <c r="AV54" i="83"/>
  <c r="AW54" i="83"/>
  <c r="AX54" i="83"/>
  <c r="AY54" i="83"/>
  <c r="AZ54" i="83"/>
  <c r="B55" i="83"/>
  <c r="C55" i="83"/>
  <c r="D55" i="83"/>
  <c r="E55" i="83"/>
  <c r="F55" i="83"/>
  <c r="G55" i="83"/>
  <c r="H55" i="83"/>
  <c r="I55" i="83"/>
  <c r="J55" i="83"/>
  <c r="K55" i="83"/>
  <c r="L55" i="83"/>
  <c r="M55" i="83"/>
  <c r="N55" i="83"/>
  <c r="O55" i="83"/>
  <c r="Q55" i="83"/>
  <c r="R55" i="83"/>
  <c r="S55" i="83"/>
  <c r="T55" i="83"/>
  <c r="U55" i="83"/>
  <c r="V55" i="83"/>
  <c r="W55" i="83"/>
  <c r="X55" i="83"/>
  <c r="Y55" i="83"/>
  <c r="Z55" i="83"/>
  <c r="AA55" i="83"/>
  <c r="AB55" i="83"/>
  <c r="AC55" i="83"/>
  <c r="AD55" i="83"/>
  <c r="AE55" i="83"/>
  <c r="AF55" i="83"/>
  <c r="AG55" i="83"/>
  <c r="AH55" i="83"/>
  <c r="AI55" i="83"/>
  <c r="AJ55" i="83"/>
  <c r="AK55" i="83"/>
  <c r="AL55" i="83"/>
  <c r="AM55" i="83"/>
  <c r="AN55" i="83"/>
  <c r="AO55" i="83"/>
  <c r="AP55" i="83"/>
  <c r="AQ55" i="83"/>
  <c r="AR55" i="83"/>
  <c r="AS55" i="83"/>
  <c r="AT55" i="83"/>
  <c r="AU55" i="83"/>
  <c r="AV55" i="83"/>
  <c r="AW55" i="83"/>
  <c r="AX55" i="83"/>
  <c r="AY55" i="83"/>
  <c r="AZ55" i="83"/>
  <c r="B56" i="83"/>
  <c r="C56" i="83"/>
  <c r="D56" i="83"/>
  <c r="E56" i="83"/>
  <c r="F56" i="83"/>
  <c r="G56" i="83"/>
  <c r="H56" i="83"/>
  <c r="I56" i="83"/>
  <c r="J56" i="83"/>
  <c r="K56" i="83"/>
  <c r="L56" i="83"/>
  <c r="M56" i="83"/>
  <c r="N56" i="83"/>
  <c r="O56" i="83"/>
  <c r="Q56" i="83"/>
  <c r="R56" i="83"/>
  <c r="S56" i="83"/>
  <c r="T56" i="83"/>
  <c r="U56" i="83"/>
  <c r="V56" i="83"/>
  <c r="W56" i="83"/>
  <c r="X56" i="83"/>
  <c r="Y56" i="83"/>
  <c r="Z56" i="83"/>
  <c r="AA56" i="83"/>
  <c r="AB56" i="83"/>
  <c r="AC56" i="83"/>
  <c r="AD56" i="83"/>
  <c r="AE56" i="83"/>
  <c r="AF56" i="83"/>
  <c r="AG56" i="83"/>
  <c r="AH56" i="83"/>
  <c r="AI56" i="83"/>
  <c r="AJ56" i="83"/>
  <c r="AK56" i="83"/>
  <c r="AL56" i="83"/>
  <c r="AM56" i="83"/>
  <c r="AN56" i="83"/>
  <c r="AO56" i="83"/>
  <c r="AP56" i="83"/>
  <c r="AQ56" i="83"/>
  <c r="AR56" i="83"/>
  <c r="AS56" i="83"/>
  <c r="AT56" i="83"/>
  <c r="AU56" i="83"/>
  <c r="AV56" i="83"/>
  <c r="AW56" i="83"/>
  <c r="AX56" i="83"/>
  <c r="AY56" i="83"/>
  <c r="AZ56" i="83"/>
  <c r="B57" i="83"/>
  <c r="C57" i="83"/>
  <c r="D57" i="83"/>
  <c r="E57" i="83"/>
  <c r="F57" i="83"/>
  <c r="G57" i="83"/>
  <c r="H57" i="83"/>
  <c r="I57" i="83"/>
  <c r="J57" i="83"/>
  <c r="K57" i="83"/>
  <c r="L57" i="83"/>
  <c r="M57" i="83"/>
  <c r="N57" i="83"/>
  <c r="O57" i="83"/>
  <c r="Q57" i="83"/>
  <c r="R57" i="83"/>
  <c r="S57" i="83"/>
  <c r="T57" i="83"/>
  <c r="U57" i="83"/>
  <c r="V57" i="83"/>
  <c r="W57" i="83"/>
  <c r="X57" i="83"/>
  <c r="Y57" i="83"/>
  <c r="Z57" i="83"/>
  <c r="AA57" i="83"/>
  <c r="AB57" i="83"/>
  <c r="AC57" i="83"/>
  <c r="AD57" i="83"/>
  <c r="AE57" i="83"/>
  <c r="AF57" i="83"/>
  <c r="AG57" i="83"/>
  <c r="AH57" i="83"/>
  <c r="AI57" i="83"/>
  <c r="AJ57" i="83"/>
  <c r="AK57" i="83"/>
  <c r="AL57" i="83"/>
  <c r="AM57" i="83"/>
  <c r="AN57" i="83"/>
  <c r="AO57" i="83"/>
  <c r="AP57" i="83"/>
  <c r="AQ57" i="83"/>
  <c r="AR57" i="83"/>
  <c r="AS57" i="83"/>
  <c r="AT57" i="83"/>
  <c r="AU57" i="83"/>
  <c r="AV57" i="83"/>
  <c r="AW57" i="83"/>
  <c r="AX57" i="83"/>
  <c r="AY57" i="83"/>
  <c r="AZ57" i="83"/>
  <c r="B58" i="83"/>
  <c r="C58" i="83"/>
  <c r="D58" i="83"/>
  <c r="E58" i="83"/>
  <c r="F58" i="83"/>
  <c r="G58" i="83"/>
  <c r="H58" i="83"/>
  <c r="I58" i="83"/>
  <c r="J58" i="83"/>
  <c r="K58" i="83"/>
  <c r="L58" i="83"/>
  <c r="M58" i="83"/>
  <c r="N58" i="83"/>
  <c r="O58" i="83"/>
  <c r="Q58" i="83"/>
  <c r="R58" i="83"/>
  <c r="S58" i="83"/>
  <c r="T58" i="83"/>
  <c r="U58" i="83"/>
  <c r="V58" i="83"/>
  <c r="W58" i="83"/>
  <c r="X58" i="83"/>
  <c r="Y58" i="83"/>
  <c r="Z58" i="83"/>
  <c r="AA58" i="83"/>
  <c r="AB58" i="83"/>
  <c r="AC58" i="83"/>
  <c r="AD58" i="83"/>
  <c r="AE58" i="83"/>
  <c r="AF58" i="83"/>
  <c r="AG58" i="83"/>
  <c r="AH58" i="83"/>
  <c r="AI58" i="83"/>
  <c r="AJ58" i="83"/>
  <c r="AK58" i="83"/>
  <c r="AL58" i="83"/>
  <c r="AM58" i="83"/>
  <c r="AN58" i="83"/>
  <c r="AO58" i="83"/>
  <c r="AP58" i="83"/>
  <c r="AQ58" i="83"/>
  <c r="AR58" i="83"/>
  <c r="AS58" i="83"/>
  <c r="AT58" i="83"/>
  <c r="AU58" i="83"/>
  <c r="AV58" i="83"/>
  <c r="AW58" i="83"/>
  <c r="AX58" i="83"/>
  <c r="AY58" i="83"/>
  <c r="AZ58" i="83"/>
  <c r="B59" i="83"/>
  <c r="C59" i="83"/>
  <c r="D59" i="83"/>
  <c r="E59" i="83"/>
  <c r="F59" i="83"/>
  <c r="G59" i="83"/>
  <c r="H59" i="83"/>
  <c r="I59" i="83"/>
  <c r="J59" i="83"/>
  <c r="K59" i="83"/>
  <c r="L59" i="83"/>
  <c r="M59" i="83"/>
  <c r="N59" i="83"/>
  <c r="O59" i="83"/>
  <c r="Q59" i="83"/>
  <c r="R59" i="83"/>
  <c r="S59" i="83"/>
  <c r="T59" i="83"/>
  <c r="U59" i="83"/>
  <c r="V59" i="83"/>
  <c r="W59" i="83"/>
  <c r="X59" i="83"/>
  <c r="Y59" i="83"/>
  <c r="Z59" i="83"/>
  <c r="AA59" i="83"/>
  <c r="AB59" i="83"/>
  <c r="AC59" i="83"/>
  <c r="AD59" i="83"/>
  <c r="AE59" i="83"/>
  <c r="AF59" i="83"/>
  <c r="AG59" i="83"/>
  <c r="AH59" i="83"/>
  <c r="AI59" i="83"/>
  <c r="AJ59" i="83"/>
  <c r="AK59" i="83"/>
  <c r="AL59" i="83"/>
  <c r="AM59" i="83"/>
  <c r="AN59" i="83"/>
  <c r="AO59" i="83"/>
  <c r="AP59" i="83"/>
  <c r="AQ59" i="83"/>
  <c r="AR59" i="83"/>
  <c r="AS59" i="83"/>
  <c r="AT59" i="83"/>
  <c r="AU59" i="83"/>
  <c r="AV59" i="83"/>
  <c r="AW59" i="83"/>
  <c r="AX59" i="83"/>
  <c r="AY59" i="83"/>
  <c r="AZ59" i="83"/>
  <c r="B60" i="83"/>
  <c r="C60" i="83"/>
  <c r="D60" i="83"/>
  <c r="E60" i="83"/>
  <c r="F60" i="83"/>
  <c r="G60" i="83"/>
  <c r="H60" i="83"/>
  <c r="I60" i="83"/>
  <c r="J60" i="83"/>
  <c r="K60" i="83"/>
  <c r="L60" i="83"/>
  <c r="M60" i="83"/>
  <c r="N60" i="83"/>
  <c r="O60" i="83"/>
  <c r="Q60" i="83"/>
  <c r="R60" i="83"/>
  <c r="S60" i="83"/>
  <c r="T60" i="83"/>
  <c r="U60" i="83"/>
  <c r="V60" i="83"/>
  <c r="W60" i="83"/>
  <c r="X60" i="83"/>
  <c r="Y60" i="83"/>
  <c r="Z60" i="83"/>
  <c r="AA60" i="83"/>
  <c r="AB60" i="83"/>
  <c r="AC60" i="83"/>
  <c r="AD60" i="83"/>
  <c r="AE60" i="83"/>
  <c r="AF60" i="83"/>
  <c r="AG60" i="83"/>
  <c r="AH60" i="83"/>
  <c r="AI60" i="83"/>
  <c r="AJ60" i="83"/>
  <c r="AK60" i="83"/>
  <c r="AL60" i="83"/>
  <c r="AM60" i="83"/>
  <c r="AN60" i="83"/>
  <c r="AO60" i="83"/>
  <c r="AP60" i="83"/>
  <c r="AQ60" i="83"/>
  <c r="AR60" i="83"/>
  <c r="AS60" i="83"/>
  <c r="AT60" i="83"/>
  <c r="AU60" i="83"/>
  <c r="AV60" i="83"/>
  <c r="AW60" i="83"/>
  <c r="AX60" i="83"/>
  <c r="AY60" i="83"/>
  <c r="AZ60" i="83"/>
  <c r="B61" i="83"/>
  <c r="C61" i="83"/>
  <c r="D61" i="83"/>
  <c r="E61" i="83"/>
  <c r="F61" i="83"/>
  <c r="G61" i="83"/>
  <c r="H61" i="83"/>
  <c r="I61" i="83"/>
  <c r="J61" i="83"/>
  <c r="K61" i="83"/>
  <c r="L61" i="83"/>
  <c r="M61" i="83"/>
  <c r="N61" i="83"/>
  <c r="O61" i="83"/>
  <c r="Q61" i="83"/>
  <c r="R61" i="83"/>
  <c r="S61" i="83"/>
  <c r="T61" i="83"/>
  <c r="U61" i="83"/>
  <c r="V61" i="83"/>
  <c r="W61" i="83"/>
  <c r="X61" i="83"/>
  <c r="Y61" i="83"/>
  <c r="Z61" i="83"/>
  <c r="AA61" i="83"/>
  <c r="AB61" i="83"/>
  <c r="AC61" i="83"/>
  <c r="AD61" i="83"/>
  <c r="AE61" i="83"/>
  <c r="AF61" i="83"/>
  <c r="AG61" i="83"/>
  <c r="AH61" i="83"/>
  <c r="AI61" i="83"/>
  <c r="AJ61" i="83"/>
  <c r="AK61" i="83"/>
  <c r="AL61" i="83"/>
  <c r="AM61" i="83"/>
  <c r="AN61" i="83"/>
  <c r="AO61" i="83"/>
  <c r="AP61" i="83"/>
  <c r="AQ61" i="83"/>
  <c r="AR61" i="83"/>
  <c r="AS61" i="83"/>
  <c r="AT61" i="83"/>
  <c r="AU61" i="83"/>
  <c r="AV61" i="83"/>
  <c r="AW61" i="83"/>
  <c r="AX61" i="83"/>
  <c r="AY61" i="83"/>
  <c r="AZ61" i="83"/>
  <c r="B62" i="83"/>
  <c r="C62" i="83"/>
  <c r="D62" i="83"/>
  <c r="E62" i="83"/>
  <c r="F62" i="83"/>
  <c r="G62" i="83"/>
  <c r="H62" i="83"/>
  <c r="I62" i="83"/>
  <c r="J62" i="83"/>
  <c r="K62" i="83"/>
  <c r="L62" i="83"/>
  <c r="M62" i="83"/>
  <c r="N62" i="83"/>
  <c r="O62" i="83"/>
  <c r="Q62" i="83"/>
  <c r="R62" i="83"/>
  <c r="S62" i="83"/>
  <c r="T62" i="83"/>
  <c r="U62" i="83"/>
  <c r="V62" i="83"/>
  <c r="W62" i="83"/>
  <c r="X62" i="83"/>
  <c r="Y62" i="83"/>
  <c r="Z62" i="83"/>
  <c r="AA62" i="83"/>
  <c r="AB62" i="83"/>
  <c r="AC62" i="83"/>
  <c r="AD62" i="83"/>
  <c r="AE62" i="83"/>
  <c r="AF62" i="83"/>
  <c r="AG62" i="83"/>
  <c r="AH62" i="83"/>
  <c r="AI62" i="83"/>
  <c r="AJ62" i="83"/>
  <c r="AK62" i="83"/>
  <c r="AL62" i="83"/>
  <c r="AM62" i="83"/>
  <c r="AN62" i="83"/>
  <c r="AO62" i="83"/>
  <c r="AP62" i="83"/>
  <c r="AQ62" i="83"/>
  <c r="AR62" i="83"/>
  <c r="AS62" i="83"/>
  <c r="AT62" i="83"/>
  <c r="AU62" i="83"/>
  <c r="AV62" i="83"/>
  <c r="AW62" i="83"/>
  <c r="AX62" i="83"/>
  <c r="AY62" i="83"/>
  <c r="AZ62" i="83"/>
  <c r="B63" i="83"/>
  <c r="C63" i="83"/>
  <c r="D63" i="83"/>
  <c r="E63" i="83"/>
  <c r="F63" i="83"/>
  <c r="G63" i="83"/>
  <c r="H63" i="83"/>
  <c r="I63" i="83"/>
  <c r="J63" i="83"/>
  <c r="K63" i="83"/>
  <c r="L63" i="83"/>
  <c r="M63" i="83"/>
  <c r="N63" i="83"/>
  <c r="O63" i="83"/>
  <c r="Q63" i="83"/>
  <c r="R63" i="83"/>
  <c r="S63" i="83"/>
  <c r="T63" i="83"/>
  <c r="U63" i="83"/>
  <c r="V63" i="83"/>
  <c r="W63" i="83"/>
  <c r="X63" i="83"/>
  <c r="Y63" i="83"/>
  <c r="Z63" i="83"/>
  <c r="AA63" i="83"/>
  <c r="AB63" i="83"/>
  <c r="AC63" i="83"/>
  <c r="AD63" i="83"/>
  <c r="AE63" i="83"/>
  <c r="AF63" i="83"/>
  <c r="AG63" i="83"/>
  <c r="AH63" i="83"/>
  <c r="AI63" i="83"/>
  <c r="AJ63" i="83"/>
  <c r="AK63" i="83"/>
  <c r="AL63" i="83"/>
  <c r="AM63" i="83"/>
  <c r="AN63" i="83"/>
  <c r="AO63" i="83"/>
  <c r="AP63" i="83"/>
  <c r="AQ63" i="83"/>
  <c r="AR63" i="83"/>
  <c r="AS63" i="83"/>
  <c r="AT63" i="83"/>
  <c r="AU63" i="83"/>
  <c r="AV63" i="83"/>
  <c r="AW63" i="83"/>
  <c r="AX63" i="83"/>
  <c r="AY63" i="83"/>
  <c r="AZ63" i="83"/>
  <c r="B64" i="83"/>
  <c r="C64" i="83"/>
  <c r="D64" i="83"/>
  <c r="E64" i="83"/>
  <c r="F64" i="83"/>
  <c r="G64" i="83"/>
  <c r="H64" i="83"/>
  <c r="I64" i="83"/>
  <c r="J64" i="83"/>
  <c r="K64" i="83"/>
  <c r="L64" i="83"/>
  <c r="M64" i="83"/>
  <c r="N64" i="83"/>
  <c r="O64" i="83"/>
  <c r="Q64" i="83"/>
  <c r="R64" i="83"/>
  <c r="S64" i="83"/>
  <c r="T64" i="83"/>
  <c r="U64" i="83"/>
  <c r="V64" i="83"/>
  <c r="W64" i="83"/>
  <c r="X64" i="83"/>
  <c r="Y64" i="83"/>
  <c r="Z64" i="83"/>
  <c r="AA64" i="83"/>
  <c r="AB64" i="83"/>
  <c r="AC64" i="83"/>
  <c r="AD64" i="83"/>
  <c r="AE64" i="83"/>
  <c r="AF64" i="83"/>
  <c r="AG64" i="83"/>
  <c r="AH64" i="83"/>
  <c r="AI64" i="83"/>
  <c r="AJ64" i="83"/>
  <c r="AK64" i="83"/>
  <c r="AL64" i="83"/>
  <c r="AM64" i="83"/>
  <c r="AN64" i="83"/>
  <c r="AO64" i="83"/>
  <c r="AP64" i="83"/>
  <c r="AQ64" i="83"/>
  <c r="AR64" i="83"/>
  <c r="AS64" i="83"/>
  <c r="AT64" i="83"/>
  <c r="AU64" i="83"/>
  <c r="AV64" i="83"/>
  <c r="AW64" i="83"/>
  <c r="AX64" i="83"/>
  <c r="AY64" i="83"/>
  <c r="AZ64" i="83"/>
  <c r="B65" i="83"/>
  <c r="C65" i="83"/>
  <c r="D65" i="83"/>
  <c r="E65" i="83"/>
  <c r="F65" i="83"/>
  <c r="G65" i="83"/>
  <c r="H65" i="83"/>
  <c r="I65" i="83"/>
  <c r="J65" i="83"/>
  <c r="K65" i="83"/>
  <c r="L65" i="83"/>
  <c r="M65" i="83"/>
  <c r="N65" i="83"/>
  <c r="O65" i="83"/>
  <c r="Q65" i="83"/>
  <c r="R65" i="83"/>
  <c r="S65" i="83"/>
  <c r="T65" i="83"/>
  <c r="U65" i="83"/>
  <c r="V65" i="83"/>
  <c r="W65" i="83"/>
  <c r="X65" i="83"/>
  <c r="Y65" i="83"/>
  <c r="Z65" i="83"/>
  <c r="AA65" i="83"/>
  <c r="AB65" i="83"/>
  <c r="AC65" i="83"/>
  <c r="AD65" i="83"/>
  <c r="AE65" i="83"/>
  <c r="AF65" i="83"/>
  <c r="AG65" i="83"/>
  <c r="AH65" i="83"/>
  <c r="AI65" i="83"/>
  <c r="AJ65" i="83"/>
  <c r="AK65" i="83"/>
  <c r="AL65" i="83"/>
  <c r="AM65" i="83"/>
  <c r="AN65" i="83"/>
  <c r="AO65" i="83"/>
  <c r="AP65" i="83"/>
  <c r="AQ65" i="83"/>
  <c r="AR65" i="83"/>
  <c r="AS65" i="83"/>
  <c r="AT65" i="83"/>
  <c r="AU65" i="83"/>
  <c r="AV65" i="83"/>
  <c r="AW65" i="83"/>
  <c r="AX65" i="83"/>
  <c r="AY65" i="83"/>
  <c r="AZ65" i="83"/>
  <c r="B66" i="83"/>
  <c r="C66" i="83"/>
  <c r="D66" i="83"/>
  <c r="E66" i="83"/>
  <c r="F66" i="83"/>
  <c r="G66" i="83"/>
  <c r="H66" i="83"/>
  <c r="I66" i="83"/>
  <c r="J66" i="83"/>
  <c r="K66" i="83"/>
  <c r="L66" i="83"/>
  <c r="M66" i="83"/>
  <c r="N66" i="83"/>
  <c r="O66" i="83"/>
  <c r="Q66" i="83"/>
  <c r="R66" i="83"/>
  <c r="S66" i="83"/>
  <c r="T66" i="83"/>
  <c r="U66" i="83"/>
  <c r="V66" i="83"/>
  <c r="W66" i="83"/>
  <c r="X66" i="83"/>
  <c r="Y66" i="83"/>
  <c r="Z66" i="83"/>
  <c r="AA66" i="83"/>
  <c r="AB66" i="83"/>
  <c r="AC66" i="83"/>
  <c r="AD66" i="83"/>
  <c r="AE66" i="83"/>
  <c r="AF66" i="83"/>
  <c r="AG66" i="83"/>
  <c r="AH66" i="83"/>
  <c r="AI66" i="83"/>
  <c r="AJ66" i="83"/>
  <c r="AK66" i="83"/>
  <c r="AL66" i="83"/>
  <c r="AM66" i="83"/>
  <c r="AN66" i="83"/>
  <c r="AO66" i="83"/>
  <c r="AP66" i="83"/>
  <c r="AQ66" i="83"/>
  <c r="AR66" i="83"/>
  <c r="AS66" i="83"/>
  <c r="AT66" i="83"/>
  <c r="AU66" i="83"/>
  <c r="AV66" i="83"/>
  <c r="AW66" i="83"/>
  <c r="AX66" i="83"/>
  <c r="AY66" i="83"/>
  <c r="AZ66" i="83"/>
  <c r="B67" i="83"/>
  <c r="C67" i="83"/>
  <c r="D67" i="83"/>
  <c r="E67" i="83"/>
  <c r="F67" i="83"/>
  <c r="G67" i="83"/>
  <c r="H67" i="83"/>
  <c r="I67" i="83"/>
  <c r="J67" i="83"/>
  <c r="K67" i="83"/>
  <c r="L67" i="83"/>
  <c r="M67" i="83"/>
  <c r="N67" i="83"/>
  <c r="O67" i="83"/>
  <c r="Q67" i="83"/>
  <c r="R67" i="83"/>
  <c r="S67" i="83"/>
  <c r="T67" i="83"/>
  <c r="U67" i="83"/>
  <c r="V67" i="83"/>
  <c r="W67" i="83"/>
  <c r="X67" i="83"/>
  <c r="Y67" i="83"/>
  <c r="Z67" i="83"/>
  <c r="AA67" i="83"/>
  <c r="AB67" i="83"/>
  <c r="AC67" i="83"/>
  <c r="AD67" i="83"/>
  <c r="AE67" i="83"/>
  <c r="AF67" i="83"/>
  <c r="AG67" i="83"/>
  <c r="AH67" i="83"/>
  <c r="AI67" i="83"/>
  <c r="AJ67" i="83"/>
  <c r="AK67" i="83"/>
  <c r="AL67" i="83"/>
  <c r="AM67" i="83"/>
  <c r="AN67" i="83"/>
  <c r="AO67" i="83"/>
  <c r="AP67" i="83"/>
  <c r="AQ67" i="83"/>
  <c r="AR67" i="83"/>
  <c r="AS67" i="83"/>
  <c r="AT67" i="83"/>
  <c r="AU67" i="83"/>
  <c r="AV67" i="83"/>
  <c r="AW67" i="83"/>
  <c r="AX67" i="83"/>
  <c r="AY67" i="83"/>
  <c r="AZ67" i="83"/>
  <c r="B68" i="83"/>
  <c r="C68" i="83"/>
  <c r="D68" i="83"/>
  <c r="E68" i="83"/>
  <c r="F68" i="83"/>
  <c r="G68" i="83"/>
  <c r="H68" i="83"/>
  <c r="I68" i="83"/>
  <c r="J68" i="83"/>
  <c r="K68" i="83"/>
  <c r="L68" i="83"/>
  <c r="M68" i="83"/>
  <c r="N68" i="83"/>
  <c r="O68" i="83"/>
  <c r="Q68" i="83"/>
  <c r="R68" i="83"/>
  <c r="S68" i="83"/>
  <c r="T68" i="83"/>
  <c r="U68" i="83"/>
  <c r="V68" i="83"/>
  <c r="W68" i="83"/>
  <c r="X68" i="83"/>
  <c r="Y68" i="83"/>
  <c r="Z68" i="83"/>
  <c r="AA68" i="83"/>
  <c r="AB68" i="83"/>
  <c r="AC68" i="83"/>
  <c r="AD68" i="83"/>
  <c r="AE68" i="83"/>
  <c r="AF68" i="83"/>
  <c r="AG68" i="83"/>
  <c r="AH68" i="83"/>
  <c r="AI68" i="83"/>
  <c r="AJ68" i="83"/>
  <c r="AK68" i="83"/>
  <c r="AL68" i="83"/>
  <c r="AM68" i="83"/>
  <c r="AN68" i="83"/>
  <c r="AO68" i="83"/>
  <c r="AP68" i="83"/>
  <c r="AQ68" i="83"/>
  <c r="AR68" i="83"/>
  <c r="AS68" i="83"/>
  <c r="AT68" i="83"/>
  <c r="AU68" i="83"/>
  <c r="AV68" i="83"/>
  <c r="AW68" i="83"/>
  <c r="AX68" i="83"/>
  <c r="AY68" i="83"/>
  <c r="AZ68" i="83"/>
  <c r="B69" i="83"/>
  <c r="C69" i="83"/>
  <c r="D69" i="83"/>
  <c r="E69" i="83"/>
  <c r="F69" i="83"/>
  <c r="G69" i="83"/>
  <c r="H69" i="83"/>
  <c r="I69" i="83"/>
  <c r="J69" i="83"/>
  <c r="K69" i="83"/>
  <c r="L69" i="83"/>
  <c r="M69" i="83"/>
  <c r="N69" i="83"/>
  <c r="O69" i="83"/>
  <c r="Q69" i="83"/>
  <c r="R69" i="83"/>
  <c r="S69" i="83"/>
  <c r="T69" i="83"/>
  <c r="U69" i="83"/>
  <c r="V69" i="83"/>
  <c r="W69" i="83"/>
  <c r="X69" i="83"/>
  <c r="Y69" i="83"/>
  <c r="Z69" i="83"/>
  <c r="AA69" i="83"/>
  <c r="AB69" i="83"/>
  <c r="AC69" i="83"/>
  <c r="AD69" i="83"/>
  <c r="AE69" i="83"/>
  <c r="AF69" i="83"/>
  <c r="AG69" i="83"/>
  <c r="AH69" i="83"/>
  <c r="AI69" i="83"/>
  <c r="AJ69" i="83"/>
  <c r="AK69" i="83"/>
  <c r="AL69" i="83"/>
  <c r="AM69" i="83"/>
  <c r="AN69" i="83"/>
  <c r="AO69" i="83"/>
  <c r="AP69" i="83"/>
  <c r="AQ69" i="83"/>
  <c r="AR69" i="83"/>
  <c r="AS69" i="83"/>
  <c r="AT69" i="83"/>
  <c r="AU69" i="83"/>
  <c r="AV69" i="83"/>
  <c r="AW69" i="83"/>
  <c r="AX69" i="83"/>
  <c r="AY69" i="83"/>
  <c r="AZ69" i="83"/>
  <c r="B70" i="83"/>
  <c r="C70" i="83"/>
  <c r="D70" i="83"/>
  <c r="E70" i="83"/>
  <c r="F70" i="83"/>
  <c r="G70" i="83"/>
  <c r="H70" i="83"/>
  <c r="I70" i="83"/>
  <c r="J70" i="83"/>
  <c r="K70" i="83"/>
  <c r="L70" i="83"/>
  <c r="M70" i="83"/>
  <c r="N70" i="83"/>
  <c r="O70" i="83"/>
  <c r="Q70" i="83"/>
  <c r="R70" i="83"/>
  <c r="S70" i="83"/>
  <c r="T70" i="83"/>
  <c r="U70" i="83"/>
  <c r="V70" i="83"/>
  <c r="W70" i="83"/>
  <c r="X70" i="83"/>
  <c r="Y70" i="83"/>
  <c r="Z70" i="83"/>
  <c r="AA70" i="83"/>
  <c r="AB70" i="83"/>
  <c r="AC70" i="83"/>
  <c r="AD70" i="83"/>
  <c r="AE70" i="83"/>
  <c r="AF70" i="83"/>
  <c r="AG70" i="83"/>
  <c r="AH70" i="83"/>
  <c r="AI70" i="83"/>
  <c r="AJ70" i="83"/>
  <c r="AK70" i="83"/>
  <c r="AL70" i="83"/>
  <c r="AM70" i="83"/>
  <c r="AN70" i="83"/>
  <c r="AO70" i="83"/>
  <c r="AP70" i="83"/>
  <c r="AQ70" i="83"/>
  <c r="AR70" i="83"/>
  <c r="AS70" i="83"/>
  <c r="AT70" i="83"/>
  <c r="AU70" i="83"/>
  <c r="AV70" i="83"/>
  <c r="AW70" i="83"/>
  <c r="AX70" i="83"/>
  <c r="AY70" i="83"/>
  <c r="AZ70" i="83"/>
  <c r="B71" i="83"/>
  <c r="C71" i="83"/>
  <c r="D71" i="83"/>
  <c r="E71" i="83"/>
  <c r="F71" i="83"/>
  <c r="G71" i="83"/>
  <c r="H71" i="83"/>
  <c r="I71" i="83"/>
  <c r="J71" i="83"/>
  <c r="K71" i="83"/>
  <c r="L71" i="83"/>
  <c r="M71" i="83"/>
  <c r="N71" i="83"/>
  <c r="O71" i="83"/>
  <c r="Q71" i="83"/>
  <c r="R71" i="83"/>
  <c r="S71" i="83"/>
  <c r="T71" i="83"/>
  <c r="U71" i="83"/>
  <c r="V71" i="83"/>
  <c r="W71" i="83"/>
  <c r="X71" i="83"/>
  <c r="Y71" i="83"/>
  <c r="Z71" i="83"/>
  <c r="AA71" i="83"/>
  <c r="AB71" i="83"/>
  <c r="AC71" i="83"/>
  <c r="AD71" i="83"/>
  <c r="AE71" i="83"/>
  <c r="AF71" i="83"/>
  <c r="AG71" i="83"/>
  <c r="AH71" i="83"/>
  <c r="AI71" i="83"/>
  <c r="AJ71" i="83"/>
  <c r="AK71" i="83"/>
  <c r="AL71" i="83"/>
  <c r="AM71" i="83"/>
  <c r="AN71" i="83"/>
  <c r="AO71" i="83"/>
  <c r="AP71" i="83"/>
  <c r="AQ71" i="83"/>
  <c r="AR71" i="83"/>
  <c r="AS71" i="83"/>
  <c r="AT71" i="83"/>
  <c r="AU71" i="83"/>
  <c r="AV71" i="83"/>
  <c r="AW71" i="83"/>
  <c r="AX71" i="83"/>
  <c r="AY71" i="83"/>
  <c r="AZ71" i="83"/>
  <c r="B72" i="83"/>
  <c r="C72" i="83"/>
  <c r="D72" i="83"/>
  <c r="E72" i="83"/>
  <c r="F72" i="83"/>
  <c r="G72" i="83"/>
  <c r="H72" i="83"/>
  <c r="I72" i="83"/>
  <c r="J72" i="83"/>
  <c r="K72" i="83"/>
  <c r="L72" i="83"/>
  <c r="M72" i="83"/>
  <c r="N72" i="83"/>
  <c r="O72" i="83"/>
  <c r="Q72" i="83"/>
  <c r="R72" i="83"/>
  <c r="S72" i="83"/>
  <c r="T72" i="83"/>
  <c r="U72" i="83"/>
  <c r="V72" i="83"/>
  <c r="W72" i="83"/>
  <c r="X72" i="83"/>
  <c r="Y72" i="83"/>
  <c r="Z72" i="83"/>
  <c r="AA72" i="83"/>
  <c r="AB72" i="83"/>
  <c r="AC72" i="83"/>
  <c r="AD72" i="83"/>
  <c r="AE72" i="83"/>
  <c r="AF72" i="83"/>
  <c r="AG72" i="83"/>
  <c r="AH72" i="83"/>
  <c r="AI72" i="83"/>
  <c r="AJ72" i="83"/>
  <c r="AK72" i="83"/>
  <c r="AL72" i="83"/>
  <c r="AM72" i="83"/>
  <c r="AN72" i="83"/>
  <c r="AO72" i="83"/>
  <c r="AP72" i="83"/>
  <c r="AQ72" i="83"/>
  <c r="AR72" i="83"/>
  <c r="AS72" i="83"/>
  <c r="AT72" i="83"/>
  <c r="AU72" i="83"/>
  <c r="AV72" i="83"/>
  <c r="AW72" i="83"/>
  <c r="AX72" i="83"/>
  <c r="AY72" i="83"/>
  <c r="AZ72" i="83"/>
  <c r="B73" i="83"/>
  <c r="C73" i="83"/>
  <c r="D73" i="83"/>
  <c r="E73" i="83"/>
  <c r="F73" i="83"/>
  <c r="G73" i="83"/>
  <c r="H73" i="83"/>
  <c r="I73" i="83"/>
  <c r="J73" i="83"/>
  <c r="K73" i="83"/>
  <c r="L73" i="83"/>
  <c r="M73" i="83"/>
  <c r="N73" i="83"/>
  <c r="O73" i="83"/>
  <c r="Q73" i="83"/>
  <c r="R73" i="83"/>
  <c r="S73" i="83"/>
  <c r="T73" i="83"/>
  <c r="U73" i="83"/>
  <c r="V73" i="83"/>
  <c r="W73" i="83"/>
  <c r="X73" i="83"/>
  <c r="Y73" i="83"/>
  <c r="Z73" i="83"/>
  <c r="AA73" i="83"/>
  <c r="AB73" i="83"/>
  <c r="AC73" i="83"/>
  <c r="AD73" i="83"/>
  <c r="AE73" i="83"/>
  <c r="AF73" i="83"/>
  <c r="AG73" i="83"/>
  <c r="AH73" i="83"/>
  <c r="AI73" i="83"/>
  <c r="AJ73" i="83"/>
  <c r="AK73" i="83"/>
  <c r="AL73" i="83"/>
  <c r="AM73" i="83"/>
  <c r="AN73" i="83"/>
  <c r="AO73" i="83"/>
  <c r="AP73" i="83"/>
  <c r="AQ73" i="83"/>
  <c r="AR73" i="83"/>
  <c r="AS73" i="83"/>
  <c r="AT73" i="83"/>
  <c r="AU73" i="83"/>
  <c r="AV73" i="83"/>
  <c r="AW73" i="83"/>
  <c r="AX73" i="83"/>
  <c r="AY73" i="83"/>
  <c r="AZ73" i="83"/>
  <c r="B74" i="83"/>
  <c r="C74" i="83"/>
  <c r="D74" i="83"/>
  <c r="E74" i="83"/>
  <c r="F74" i="83"/>
  <c r="G74" i="83"/>
  <c r="H74" i="83"/>
  <c r="I74" i="83"/>
  <c r="J74" i="83"/>
  <c r="K74" i="83"/>
  <c r="L74" i="83"/>
  <c r="M74" i="83"/>
  <c r="N74" i="83"/>
  <c r="O74" i="83"/>
  <c r="Q74" i="83"/>
  <c r="R74" i="83"/>
  <c r="S74" i="83"/>
  <c r="T74" i="83"/>
  <c r="U74" i="83"/>
  <c r="V74" i="83"/>
  <c r="W74" i="83"/>
  <c r="X74" i="83"/>
  <c r="Y74" i="83"/>
  <c r="Z74" i="83"/>
  <c r="AA74" i="83"/>
  <c r="AB74" i="83"/>
  <c r="AC74" i="83"/>
  <c r="AD74" i="83"/>
  <c r="AE74" i="83"/>
  <c r="AF74" i="83"/>
  <c r="AG74" i="83"/>
  <c r="AH74" i="83"/>
  <c r="AI74" i="83"/>
  <c r="AJ74" i="83"/>
  <c r="AK74" i="83"/>
  <c r="AL74" i="83"/>
  <c r="AM74" i="83"/>
  <c r="AN74" i="83"/>
  <c r="AO74" i="83"/>
  <c r="AP74" i="83"/>
  <c r="AQ74" i="83"/>
  <c r="AR74" i="83"/>
  <c r="AS74" i="83"/>
  <c r="AT74" i="83"/>
  <c r="AU74" i="83"/>
  <c r="AV74" i="83"/>
  <c r="AW74" i="83"/>
  <c r="AX74" i="83"/>
  <c r="AY74" i="83"/>
  <c r="AZ74" i="83"/>
  <c r="B75" i="83"/>
  <c r="C75" i="83"/>
  <c r="D75" i="83"/>
  <c r="E75" i="83"/>
  <c r="F75" i="83"/>
  <c r="G75" i="83"/>
  <c r="H75" i="83"/>
  <c r="I75" i="83"/>
  <c r="J75" i="83"/>
  <c r="K75" i="83"/>
  <c r="L75" i="83"/>
  <c r="M75" i="83"/>
  <c r="N75" i="83"/>
  <c r="O75" i="83"/>
  <c r="Q75" i="83"/>
  <c r="R75" i="83"/>
  <c r="S75" i="83"/>
  <c r="T75" i="83"/>
  <c r="U75" i="83"/>
  <c r="V75" i="83"/>
  <c r="W75" i="83"/>
  <c r="X75" i="83"/>
  <c r="Y75" i="83"/>
  <c r="Z75" i="83"/>
  <c r="AA75" i="83"/>
  <c r="AB75" i="83"/>
  <c r="AC75" i="83"/>
  <c r="AD75" i="83"/>
  <c r="AE75" i="83"/>
  <c r="AF75" i="83"/>
  <c r="AG75" i="83"/>
  <c r="AH75" i="83"/>
  <c r="AI75" i="83"/>
  <c r="AJ75" i="83"/>
  <c r="AK75" i="83"/>
  <c r="AL75" i="83"/>
  <c r="AM75" i="83"/>
  <c r="AN75" i="83"/>
  <c r="AO75" i="83"/>
  <c r="AP75" i="83"/>
  <c r="AQ75" i="83"/>
  <c r="AR75" i="83"/>
  <c r="AS75" i="83"/>
  <c r="AT75" i="83"/>
  <c r="AU75" i="83"/>
  <c r="AV75" i="83"/>
  <c r="AW75" i="83"/>
  <c r="AX75" i="83"/>
  <c r="AY75" i="83"/>
  <c r="AZ75" i="83"/>
  <c r="B76" i="83"/>
  <c r="C76" i="83"/>
  <c r="D76" i="83"/>
  <c r="E76" i="83"/>
  <c r="F76" i="83"/>
  <c r="G76" i="83"/>
  <c r="H76" i="83"/>
  <c r="I76" i="83"/>
  <c r="J76" i="83"/>
  <c r="K76" i="83"/>
  <c r="L76" i="83"/>
  <c r="M76" i="83"/>
  <c r="N76" i="83"/>
  <c r="O76" i="83"/>
  <c r="Q76" i="83"/>
  <c r="R76" i="83"/>
  <c r="S76" i="83"/>
  <c r="T76" i="83"/>
  <c r="U76" i="83"/>
  <c r="V76" i="83"/>
  <c r="W76" i="83"/>
  <c r="X76" i="83"/>
  <c r="Y76" i="83"/>
  <c r="Z76" i="83"/>
  <c r="AA76" i="83"/>
  <c r="AB76" i="83"/>
  <c r="AC76" i="83"/>
  <c r="AD76" i="83"/>
  <c r="AE76" i="83"/>
  <c r="AF76" i="83"/>
  <c r="AG76" i="83"/>
  <c r="AH76" i="83"/>
  <c r="AI76" i="83"/>
  <c r="AJ76" i="83"/>
  <c r="AK76" i="83"/>
  <c r="AL76" i="83"/>
  <c r="AM76" i="83"/>
  <c r="AN76" i="83"/>
  <c r="AO76" i="83"/>
  <c r="AP76" i="83"/>
  <c r="AQ76" i="83"/>
  <c r="AR76" i="83"/>
  <c r="AS76" i="83"/>
  <c r="AT76" i="83"/>
  <c r="AU76" i="83"/>
  <c r="AV76" i="83"/>
  <c r="AW76" i="83"/>
  <c r="AX76" i="83"/>
  <c r="AY76" i="83"/>
  <c r="AZ76" i="83"/>
  <c r="B77" i="83"/>
  <c r="C77" i="83"/>
  <c r="D77" i="83"/>
  <c r="E77" i="83"/>
  <c r="F77" i="83"/>
  <c r="G77" i="83"/>
  <c r="H77" i="83"/>
  <c r="I77" i="83"/>
  <c r="J77" i="83"/>
  <c r="K77" i="83"/>
  <c r="L77" i="83"/>
  <c r="M77" i="83"/>
  <c r="N77" i="83"/>
  <c r="O77" i="83"/>
  <c r="Q77" i="83"/>
  <c r="R77" i="83"/>
  <c r="S77" i="83"/>
  <c r="T77" i="83"/>
  <c r="U77" i="83"/>
  <c r="V77" i="83"/>
  <c r="W77" i="83"/>
  <c r="X77" i="83"/>
  <c r="Y77" i="83"/>
  <c r="Z77" i="83"/>
  <c r="AA77" i="83"/>
  <c r="AB77" i="83"/>
  <c r="AC77" i="83"/>
  <c r="AD77" i="83"/>
  <c r="AE77" i="83"/>
  <c r="AF77" i="83"/>
  <c r="AG77" i="83"/>
  <c r="AH77" i="83"/>
  <c r="AI77" i="83"/>
  <c r="AJ77" i="83"/>
  <c r="AK77" i="83"/>
  <c r="AL77" i="83"/>
  <c r="AM77" i="83"/>
  <c r="AN77" i="83"/>
  <c r="AO77" i="83"/>
  <c r="AP77" i="83"/>
  <c r="AQ77" i="83"/>
  <c r="AR77" i="83"/>
  <c r="AS77" i="83"/>
  <c r="AT77" i="83"/>
  <c r="AU77" i="83"/>
  <c r="AV77" i="83"/>
  <c r="AW77" i="83"/>
  <c r="AX77" i="83"/>
  <c r="AY77" i="83"/>
  <c r="AZ77" i="83"/>
  <c r="B78" i="83"/>
  <c r="C78" i="83"/>
  <c r="D78" i="83"/>
  <c r="E78" i="83"/>
  <c r="F78" i="83"/>
  <c r="G78" i="83"/>
  <c r="H78" i="83"/>
  <c r="I78" i="83"/>
  <c r="J78" i="83"/>
  <c r="K78" i="83"/>
  <c r="L78" i="83"/>
  <c r="M78" i="83"/>
  <c r="N78" i="83"/>
  <c r="O78" i="83"/>
  <c r="Q78" i="83"/>
  <c r="R78" i="83"/>
  <c r="S78" i="83"/>
  <c r="T78" i="83"/>
  <c r="U78" i="83"/>
  <c r="V78" i="83"/>
  <c r="W78" i="83"/>
  <c r="X78" i="83"/>
  <c r="Y78" i="83"/>
  <c r="Z78" i="83"/>
  <c r="AA78" i="83"/>
  <c r="AB78" i="83"/>
  <c r="AC78" i="83"/>
  <c r="AD78" i="83"/>
  <c r="AE78" i="83"/>
  <c r="AF78" i="83"/>
  <c r="AG78" i="83"/>
  <c r="AH78" i="83"/>
  <c r="AI78" i="83"/>
  <c r="AJ78" i="83"/>
  <c r="AK78" i="83"/>
  <c r="AL78" i="83"/>
  <c r="AM78" i="83"/>
  <c r="AN78" i="83"/>
  <c r="AO78" i="83"/>
  <c r="AP78" i="83"/>
  <c r="AQ78" i="83"/>
  <c r="AR78" i="83"/>
  <c r="AS78" i="83"/>
  <c r="AT78" i="83"/>
  <c r="AU78" i="83"/>
  <c r="AV78" i="83"/>
  <c r="AW78" i="83"/>
  <c r="AX78" i="83"/>
  <c r="AY78" i="83"/>
  <c r="AZ78" i="83"/>
  <c r="B79" i="83"/>
  <c r="C79" i="83"/>
  <c r="D79" i="83"/>
  <c r="E79" i="83"/>
  <c r="F79" i="83"/>
  <c r="G79" i="83"/>
  <c r="H79" i="83"/>
  <c r="I79" i="83"/>
  <c r="J79" i="83"/>
  <c r="K79" i="83"/>
  <c r="L79" i="83"/>
  <c r="M79" i="83"/>
  <c r="N79" i="83"/>
  <c r="O79" i="83"/>
  <c r="Q79" i="83"/>
  <c r="R79" i="83"/>
  <c r="S79" i="83"/>
  <c r="T79" i="83"/>
  <c r="U79" i="83"/>
  <c r="V79" i="83"/>
  <c r="W79" i="83"/>
  <c r="X79" i="83"/>
  <c r="Y79" i="83"/>
  <c r="Z79" i="83"/>
  <c r="AA79" i="83"/>
  <c r="AB79" i="83"/>
  <c r="AC79" i="83"/>
  <c r="AD79" i="83"/>
  <c r="AE79" i="83"/>
  <c r="AF79" i="83"/>
  <c r="AG79" i="83"/>
  <c r="AH79" i="83"/>
  <c r="AI79" i="83"/>
  <c r="AJ79" i="83"/>
  <c r="AK79" i="83"/>
  <c r="AL79" i="83"/>
  <c r="AM79" i="83"/>
  <c r="AN79" i="83"/>
  <c r="AO79" i="83"/>
  <c r="AP79" i="83"/>
  <c r="AQ79" i="83"/>
  <c r="AR79" i="83"/>
  <c r="AS79" i="83"/>
  <c r="AT79" i="83"/>
  <c r="AU79" i="83"/>
  <c r="AV79" i="83"/>
  <c r="AW79" i="83"/>
  <c r="AX79" i="83"/>
  <c r="AY79" i="83"/>
  <c r="AZ79" i="83"/>
  <c r="B80" i="83"/>
  <c r="C80" i="83"/>
  <c r="D80" i="83"/>
  <c r="E80" i="83"/>
  <c r="F80" i="83"/>
  <c r="G80" i="83"/>
  <c r="H80" i="83"/>
  <c r="I80" i="83"/>
  <c r="J80" i="83"/>
  <c r="K80" i="83"/>
  <c r="L80" i="83"/>
  <c r="M80" i="83"/>
  <c r="N80" i="83"/>
  <c r="O80" i="83"/>
  <c r="Q80" i="83"/>
  <c r="R80" i="83"/>
  <c r="S80" i="83"/>
  <c r="T80" i="83"/>
  <c r="U80" i="83"/>
  <c r="V80" i="83"/>
  <c r="W80" i="83"/>
  <c r="X80" i="83"/>
  <c r="Y80" i="83"/>
  <c r="Z80" i="83"/>
  <c r="AA80" i="83"/>
  <c r="AB80" i="83"/>
  <c r="AC80" i="83"/>
  <c r="AD80" i="83"/>
  <c r="AE80" i="83"/>
  <c r="AF80" i="83"/>
  <c r="AG80" i="83"/>
  <c r="AH80" i="83"/>
  <c r="AI80" i="83"/>
  <c r="AJ80" i="83"/>
  <c r="AK80" i="83"/>
  <c r="AL80" i="83"/>
  <c r="AM80" i="83"/>
  <c r="AN80" i="83"/>
  <c r="AO80" i="83"/>
  <c r="AP80" i="83"/>
  <c r="AQ80" i="83"/>
  <c r="AR80" i="83"/>
  <c r="AS80" i="83"/>
  <c r="AT80" i="83"/>
  <c r="AU80" i="83"/>
  <c r="AV80" i="83"/>
  <c r="AW80" i="83"/>
  <c r="AX80" i="83"/>
  <c r="AY80" i="83"/>
  <c r="AZ80" i="83"/>
  <c r="B81" i="83"/>
  <c r="C81" i="83"/>
  <c r="D81" i="83"/>
  <c r="E81" i="83"/>
  <c r="F81" i="83"/>
  <c r="G81" i="83"/>
  <c r="H81" i="83"/>
  <c r="I81" i="83"/>
  <c r="J81" i="83"/>
  <c r="K81" i="83"/>
  <c r="L81" i="83"/>
  <c r="M81" i="83"/>
  <c r="N81" i="83"/>
  <c r="O81" i="83"/>
  <c r="Q81" i="83"/>
  <c r="R81" i="83"/>
  <c r="S81" i="83"/>
  <c r="T81" i="83"/>
  <c r="U81" i="83"/>
  <c r="V81" i="83"/>
  <c r="W81" i="83"/>
  <c r="X81" i="83"/>
  <c r="Y81" i="83"/>
  <c r="Z81" i="83"/>
  <c r="AA81" i="83"/>
  <c r="AB81" i="83"/>
  <c r="AC81" i="83"/>
  <c r="AD81" i="83"/>
  <c r="AE81" i="83"/>
  <c r="AF81" i="83"/>
  <c r="AG81" i="83"/>
  <c r="AH81" i="83"/>
  <c r="AI81" i="83"/>
  <c r="AJ81" i="83"/>
  <c r="AK81" i="83"/>
  <c r="AL81" i="83"/>
  <c r="AM81" i="83"/>
  <c r="AN81" i="83"/>
  <c r="AO81" i="83"/>
  <c r="AP81" i="83"/>
  <c r="AQ81" i="83"/>
  <c r="AR81" i="83"/>
  <c r="AS81" i="83"/>
  <c r="AT81" i="83"/>
  <c r="AU81" i="83"/>
  <c r="AV81" i="83"/>
  <c r="AW81" i="83"/>
  <c r="AX81" i="83"/>
  <c r="AY81" i="83"/>
  <c r="AZ81" i="83"/>
  <c r="B82" i="83"/>
  <c r="C82" i="83"/>
  <c r="D82" i="83"/>
  <c r="E82" i="83"/>
  <c r="F82" i="83"/>
  <c r="G82" i="83"/>
  <c r="H82" i="83"/>
  <c r="I82" i="83"/>
  <c r="J82" i="83"/>
  <c r="K82" i="83"/>
  <c r="L82" i="83"/>
  <c r="M82" i="83"/>
  <c r="N82" i="83"/>
  <c r="O82" i="83"/>
  <c r="Q82" i="83"/>
  <c r="R82" i="83"/>
  <c r="S82" i="83"/>
  <c r="T82" i="83"/>
  <c r="U82" i="83"/>
  <c r="V82" i="83"/>
  <c r="W82" i="83"/>
  <c r="X82" i="83"/>
  <c r="Y82" i="83"/>
  <c r="Z82" i="83"/>
  <c r="AA82" i="83"/>
  <c r="AB82" i="83"/>
  <c r="AC82" i="83"/>
  <c r="AD82" i="83"/>
  <c r="AE82" i="83"/>
  <c r="AF82" i="83"/>
  <c r="AG82" i="83"/>
  <c r="AH82" i="83"/>
  <c r="AI82" i="83"/>
  <c r="AJ82" i="83"/>
  <c r="AK82" i="83"/>
  <c r="AL82" i="83"/>
  <c r="AM82" i="83"/>
  <c r="AN82" i="83"/>
  <c r="AO82" i="83"/>
  <c r="AP82" i="83"/>
  <c r="AQ82" i="83"/>
  <c r="AR82" i="83"/>
  <c r="AS82" i="83"/>
  <c r="AT82" i="83"/>
  <c r="AU82" i="83"/>
  <c r="AV82" i="83"/>
  <c r="AW82" i="83"/>
  <c r="AX82" i="83"/>
  <c r="AY82" i="83"/>
  <c r="AZ82" i="83"/>
  <c r="B83" i="83"/>
  <c r="C83" i="83"/>
  <c r="D83" i="83"/>
  <c r="E83" i="83"/>
  <c r="F83" i="83"/>
  <c r="G83" i="83"/>
  <c r="H83" i="83"/>
  <c r="I83" i="83"/>
  <c r="J83" i="83"/>
  <c r="K83" i="83"/>
  <c r="L83" i="83"/>
  <c r="M83" i="83"/>
  <c r="N83" i="83"/>
  <c r="O83" i="83"/>
  <c r="Q83" i="83"/>
  <c r="R83" i="83"/>
  <c r="S83" i="83"/>
  <c r="T83" i="83"/>
  <c r="U83" i="83"/>
  <c r="V83" i="83"/>
  <c r="W83" i="83"/>
  <c r="X83" i="83"/>
  <c r="Y83" i="83"/>
  <c r="Z83" i="83"/>
  <c r="AA83" i="83"/>
  <c r="AB83" i="83"/>
  <c r="AC83" i="83"/>
  <c r="AD83" i="83"/>
  <c r="AE83" i="83"/>
  <c r="AF83" i="83"/>
  <c r="AG83" i="83"/>
  <c r="AH83" i="83"/>
  <c r="AI83" i="83"/>
  <c r="AJ83" i="83"/>
  <c r="AK83" i="83"/>
  <c r="AL83" i="83"/>
  <c r="AM83" i="83"/>
  <c r="AN83" i="83"/>
  <c r="AO83" i="83"/>
  <c r="AP83" i="83"/>
  <c r="AQ83" i="83"/>
  <c r="AR83" i="83"/>
  <c r="AS83" i="83"/>
  <c r="AT83" i="83"/>
  <c r="AU83" i="83"/>
  <c r="AV83" i="83"/>
  <c r="AW83" i="83"/>
  <c r="AX83" i="83"/>
  <c r="AY83" i="83"/>
  <c r="AZ83" i="83"/>
  <c r="B84" i="83"/>
  <c r="C84" i="83"/>
  <c r="D84" i="83"/>
  <c r="E84" i="83"/>
  <c r="F84" i="83"/>
  <c r="G84" i="83"/>
  <c r="H84" i="83"/>
  <c r="I84" i="83"/>
  <c r="J84" i="83"/>
  <c r="K84" i="83"/>
  <c r="L84" i="83"/>
  <c r="M84" i="83"/>
  <c r="N84" i="83"/>
  <c r="O84" i="83"/>
  <c r="Q84" i="83"/>
  <c r="R84" i="83"/>
  <c r="S84" i="83"/>
  <c r="T84" i="83"/>
  <c r="U84" i="83"/>
  <c r="V84" i="83"/>
  <c r="W84" i="83"/>
  <c r="X84" i="83"/>
  <c r="Y84" i="83"/>
  <c r="Z84" i="83"/>
  <c r="AA84" i="83"/>
  <c r="AB84" i="83"/>
  <c r="AC84" i="83"/>
  <c r="AD84" i="83"/>
  <c r="AE84" i="83"/>
  <c r="AF84" i="83"/>
  <c r="AG84" i="83"/>
  <c r="AH84" i="83"/>
  <c r="AI84" i="83"/>
  <c r="AJ84" i="83"/>
  <c r="AK84" i="83"/>
  <c r="AL84" i="83"/>
  <c r="AM84" i="83"/>
  <c r="AN84" i="83"/>
  <c r="AO84" i="83"/>
  <c r="AP84" i="83"/>
  <c r="AQ84" i="83"/>
  <c r="AR84" i="83"/>
  <c r="AS84" i="83"/>
  <c r="AT84" i="83"/>
  <c r="AU84" i="83"/>
  <c r="AV84" i="83"/>
  <c r="AW84" i="83"/>
  <c r="AX84" i="83"/>
  <c r="AY84" i="83"/>
  <c r="AZ84" i="83"/>
  <c r="B85" i="83"/>
  <c r="C85" i="83"/>
  <c r="D85" i="83"/>
  <c r="E85" i="83"/>
  <c r="F85" i="83"/>
  <c r="G85" i="83"/>
  <c r="H85" i="83"/>
  <c r="I85" i="83"/>
  <c r="J85" i="83"/>
  <c r="K85" i="83"/>
  <c r="L85" i="83"/>
  <c r="M85" i="83"/>
  <c r="N85" i="83"/>
  <c r="O85" i="83"/>
  <c r="Q85" i="83"/>
  <c r="R85" i="83"/>
  <c r="S85" i="83"/>
  <c r="T85" i="83"/>
  <c r="U85" i="83"/>
  <c r="V85" i="83"/>
  <c r="W85" i="83"/>
  <c r="X85" i="83"/>
  <c r="Y85" i="83"/>
  <c r="Z85" i="83"/>
  <c r="AA85" i="83"/>
  <c r="AB85" i="83"/>
  <c r="AC85" i="83"/>
  <c r="AD85" i="83"/>
  <c r="AE85" i="83"/>
  <c r="AF85" i="83"/>
  <c r="AG85" i="83"/>
  <c r="AH85" i="83"/>
  <c r="AI85" i="83"/>
  <c r="AJ85" i="83"/>
  <c r="AK85" i="83"/>
  <c r="AL85" i="83"/>
  <c r="AM85" i="83"/>
  <c r="AN85" i="83"/>
  <c r="AO85" i="83"/>
  <c r="AP85" i="83"/>
  <c r="AQ85" i="83"/>
  <c r="AR85" i="83"/>
  <c r="AS85" i="83"/>
  <c r="AT85" i="83"/>
  <c r="AU85" i="83"/>
  <c r="AV85" i="83"/>
  <c r="AW85" i="83"/>
  <c r="AX85" i="83"/>
  <c r="AY85" i="83"/>
  <c r="AZ85" i="83"/>
  <c r="B86" i="83"/>
  <c r="C86" i="83"/>
  <c r="D86" i="83"/>
  <c r="E86" i="83"/>
  <c r="F86" i="83"/>
  <c r="G86" i="83"/>
  <c r="H86" i="83"/>
  <c r="I86" i="83"/>
  <c r="J86" i="83"/>
  <c r="K86" i="83"/>
  <c r="L86" i="83"/>
  <c r="M86" i="83"/>
  <c r="N86" i="83"/>
  <c r="O86" i="83"/>
  <c r="Q86" i="83"/>
  <c r="R86" i="83"/>
  <c r="S86" i="83"/>
  <c r="T86" i="83"/>
  <c r="U86" i="83"/>
  <c r="V86" i="83"/>
  <c r="W86" i="83"/>
  <c r="X86" i="83"/>
  <c r="Y86" i="83"/>
  <c r="Z86" i="83"/>
  <c r="AA86" i="83"/>
  <c r="AB86" i="83"/>
  <c r="AC86" i="83"/>
  <c r="AD86" i="83"/>
  <c r="AE86" i="83"/>
  <c r="AF86" i="83"/>
  <c r="AG86" i="83"/>
  <c r="AH86" i="83"/>
  <c r="AI86" i="83"/>
  <c r="AJ86" i="83"/>
  <c r="AK86" i="83"/>
  <c r="AL86" i="83"/>
  <c r="AM86" i="83"/>
  <c r="AN86" i="83"/>
  <c r="AO86" i="83"/>
  <c r="AP86" i="83"/>
  <c r="AQ86" i="83"/>
  <c r="AR86" i="83"/>
  <c r="AS86" i="83"/>
  <c r="AT86" i="83"/>
  <c r="AU86" i="83"/>
  <c r="AV86" i="83"/>
  <c r="AW86" i="83"/>
  <c r="AX86" i="83"/>
  <c r="AY86" i="83"/>
  <c r="AZ86" i="83"/>
  <c r="B87" i="83"/>
  <c r="C87" i="83"/>
  <c r="D87" i="83"/>
  <c r="E87" i="83"/>
  <c r="F87" i="83"/>
  <c r="G87" i="83"/>
  <c r="H87" i="83"/>
  <c r="I87" i="83"/>
  <c r="J87" i="83"/>
  <c r="K87" i="83"/>
  <c r="L87" i="83"/>
  <c r="M87" i="83"/>
  <c r="N87" i="83"/>
  <c r="O87" i="83"/>
  <c r="Q87" i="83"/>
  <c r="R87" i="83"/>
  <c r="S87" i="83"/>
  <c r="T87" i="83"/>
  <c r="U87" i="83"/>
  <c r="V87" i="83"/>
  <c r="W87" i="83"/>
  <c r="X87" i="83"/>
  <c r="Y87" i="83"/>
  <c r="Z87" i="83"/>
  <c r="AA87" i="83"/>
  <c r="AB87" i="83"/>
  <c r="AC87" i="83"/>
  <c r="AD87" i="83"/>
  <c r="AE87" i="83"/>
  <c r="AF87" i="83"/>
  <c r="AG87" i="83"/>
  <c r="AH87" i="83"/>
  <c r="AI87" i="83"/>
  <c r="AJ87" i="83"/>
  <c r="AK87" i="83"/>
  <c r="AL87" i="83"/>
  <c r="AM87" i="83"/>
  <c r="AN87" i="83"/>
  <c r="AO87" i="83"/>
  <c r="AP87" i="83"/>
  <c r="AQ87" i="83"/>
  <c r="AR87" i="83"/>
  <c r="AS87" i="83"/>
  <c r="AT87" i="83"/>
  <c r="AU87" i="83"/>
  <c r="AV87" i="83"/>
  <c r="AW87" i="83"/>
  <c r="AX87" i="83"/>
  <c r="AY87" i="83"/>
  <c r="AZ87" i="83"/>
  <c r="B88" i="83"/>
  <c r="C88" i="83"/>
  <c r="D88" i="83"/>
  <c r="E88" i="83"/>
  <c r="F88" i="83"/>
  <c r="G88" i="83"/>
  <c r="H88" i="83"/>
  <c r="I88" i="83"/>
  <c r="J88" i="83"/>
  <c r="K88" i="83"/>
  <c r="L88" i="83"/>
  <c r="M88" i="83"/>
  <c r="N88" i="83"/>
  <c r="O88" i="83"/>
  <c r="Q88" i="83"/>
  <c r="R88" i="83"/>
  <c r="S88" i="83"/>
  <c r="T88" i="83"/>
  <c r="U88" i="83"/>
  <c r="V88" i="83"/>
  <c r="W88" i="83"/>
  <c r="X88" i="83"/>
  <c r="Y88" i="83"/>
  <c r="Z88" i="83"/>
  <c r="AA88" i="83"/>
  <c r="AB88" i="83"/>
  <c r="AC88" i="83"/>
  <c r="AD88" i="83"/>
  <c r="AE88" i="83"/>
  <c r="AF88" i="83"/>
  <c r="AG88" i="83"/>
  <c r="AH88" i="83"/>
  <c r="AI88" i="83"/>
  <c r="AJ88" i="83"/>
  <c r="AK88" i="83"/>
  <c r="AL88" i="83"/>
  <c r="AM88" i="83"/>
  <c r="AN88" i="83"/>
  <c r="AO88" i="83"/>
  <c r="AP88" i="83"/>
  <c r="AQ88" i="83"/>
  <c r="AR88" i="83"/>
  <c r="AS88" i="83"/>
  <c r="AT88" i="83"/>
  <c r="AU88" i="83"/>
  <c r="AV88" i="83"/>
  <c r="AW88" i="83"/>
  <c r="AX88" i="83"/>
  <c r="AY88" i="83"/>
  <c r="AZ88" i="83"/>
  <c r="B89" i="83"/>
  <c r="C89" i="83"/>
  <c r="D89" i="83"/>
  <c r="E89" i="83"/>
  <c r="F89" i="83"/>
  <c r="G89" i="83"/>
  <c r="H89" i="83"/>
  <c r="I89" i="83"/>
  <c r="J89" i="83"/>
  <c r="K89" i="83"/>
  <c r="L89" i="83"/>
  <c r="M89" i="83"/>
  <c r="N89" i="83"/>
  <c r="O89" i="83"/>
  <c r="Q89" i="83"/>
  <c r="R89" i="83"/>
  <c r="S89" i="83"/>
  <c r="T89" i="83"/>
  <c r="U89" i="83"/>
  <c r="V89" i="83"/>
  <c r="W89" i="83"/>
  <c r="X89" i="83"/>
  <c r="Y89" i="83"/>
  <c r="Z89" i="83"/>
  <c r="AA89" i="83"/>
  <c r="AB89" i="83"/>
  <c r="AC89" i="83"/>
  <c r="AD89" i="83"/>
  <c r="AE89" i="83"/>
  <c r="AF89" i="83"/>
  <c r="AG89" i="83"/>
  <c r="AH89" i="83"/>
  <c r="AI89" i="83"/>
  <c r="AJ89" i="83"/>
  <c r="AK89" i="83"/>
  <c r="AL89" i="83"/>
  <c r="AM89" i="83"/>
  <c r="AN89" i="83"/>
  <c r="AO89" i="83"/>
  <c r="AP89" i="83"/>
  <c r="AQ89" i="83"/>
  <c r="AR89" i="83"/>
  <c r="AS89" i="83"/>
  <c r="AT89" i="83"/>
  <c r="AU89" i="83"/>
  <c r="AV89" i="83"/>
  <c r="AW89" i="83"/>
  <c r="AX89" i="83"/>
  <c r="AY89" i="83"/>
  <c r="AZ89" i="83"/>
  <c r="B90" i="83"/>
  <c r="C90"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91" i="83"/>
  <c r="C91" i="83"/>
  <c r="D91" i="83"/>
  <c r="E91" i="83"/>
  <c r="F91" i="83"/>
  <c r="G91" i="83"/>
  <c r="H91" i="83"/>
  <c r="I91" i="83"/>
  <c r="J91" i="83"/>
  <c r="K91" i="83"/>
  <c r="L91" i="83"/>
  <c r="M91" i="83"/>
  <c r="N91" i="83"/>
  <c r="O91" i="83"/>
  <c r="Q91" i="83"/>
  <c r="R91" i="83"/>
  <c r="S91" i="83"/>
  <c r="T91" i="83"/>
  <c r="U91" i="83"/>
  <c r="V91" i="83"/>
  <c r="W91" i="83"/>
  <c r="X91" i="83"/>
  <c r="Y91" i="83"/>
  <c r="Z91" i="83"/>
  <c r="AA91" i="83"/>
  <c r="AB91" i="83"/>
  <c r="AC91" i="83"/>
  <c r="AD91" i="83"/>
  <c r="AE91" i="83"/>
  <c r="AF91" i="83"/>
  <c r="AG91" i="83"/>
  <c r="AH91" i="83"/>
  <c r="AI91" i="83"/>
  <c r="AJ91" i="83"/>
  <c r="AK91" i="83"/>
  <c r="AL91" i="83"/>
  <c r="AM91" i="83"/>
  <c r="AN91" i="83"/>
  <c r="AO91" i="83"/>
  <c r="AP91" i="83"/>
  <c r="AQ91" i="83"/>
  <c r="AR91" i="83"/>
  <c r="AS91" i="83"/>
  <c r="AT91" i="83"/>
  <c r="AU91" i="83"/>
  <c r="AV91" i="83"/>
  <c r="AW91" i="83"/>
  <c r="AX91" i="83"/>
  <c r="AY91" i="83"/>
  <c r="AZ91" i="83"/>
  <c r="B92" i="83"/>
  <c r="C92" i="83"/>
  <c r="D92" i="83"/>
  <c r="E92" i="83"/>
  <c r="F92" i="83"/>
  <c r="G92" i="83"/>
  <c r="H92" i="83"/>
  <c r="I92" i="83"/>
  <c r="J92" i="83"/>
  <c r="K92" i="83"/>
  <c r="L92" i="83"/>
  <c r="M92" i="83"/>
  <c r="N92" i="83"/>
  <c r="O92" i="83"/>
  <c r="Q92" i="83"/>
  <c r="R92" i="83"/>
  <c r="S92" i="83"/>
  <c r="T92" i="83"/>
  <c r="U92" i="83"/>
  <c r="V92" i="83"/>
  <c r="W92" i="83"/>
  <c r="X92" i="83"/>
  <c r="Y92" i="83"/>
  <c r="Z92" i="83"/>
  <c r="AA92" i="83"/>
  <c r="AB92" i="83"/>
  <c r="AC92" i="83"/>
  <c r="AD92" i="83"/>
  <c r="AE92" i="83"/>
  <c r="AF92" i="83"/>
  <c r="AG92" i="83"/>
  <c r="AH92" i="83"/>
  <c r="AI92" i="83"/>
  <c r="AJ92" i="83"/>
  <c r="AK92" i="83"/>
  <c r="AL92" i="83"/>
  <c r="AM92" i="83"/>
  <c r="AN92" i="83"/>
  <c r="AO92" i="83"/>
  <c r="AP92" i="83"/>
  <c r="AQ92" i="83"/>
  <c r="AR92" i="83"/>
  <c r="AS92" i="83"/>
  <c r="AT92" i="83"/>
  <c r="AU92" i="83"/>
  <c r="AV92" i="83"/>
  <c r="AW92" i="83"/>
  <c r="AX92" i="83"/>
  <c r="AY92" i="83"/>
  <c r="AZ92" i="83"/>
  <c r="B93" i="83"/>
  <c r="C93" i="83"/>
  <c r="D93" i="83"/>
  <c r="E93" i="83"/>
  <c r="F93" i="83"/>
  <c r="G93" i="83"/>
  <c r="H93" i="83"/>
  <c r="I93" i="83"/>
  <c r="J93" i="83"/>
  <c r="K93" i="83"/>
  <c r="L93" i="83"/>
  <c r="M93" i="83"/>
  <c r="N93" i="83"/>
  <c r="O93" i="83"/>
  <c r="Q93" i="83"/>
  <c r="R93" i="83"/>
  <c r="S93" i="83"/>
  <c r="T93" i="83"/>
  <c r="U93" i="83"/>
  <c r="V93" i="83"/>
  <c r="W93" i="83"/>
  <c r="X93" i="83"/>
  <c r="Y93" i="83"/>
  <c r="Z93" i="83"/>
  <c r="AA93" i="83"/>
  <c r="AB93" i="83"/>
  <c r="AC93" i="83"/>
  <c r="AD93" i="83"/>
  <c r="AE93" i="83"/>
  <c r="AF93" i="83"/>
  <c r="AG93" i="83"/>
  <c r="AH93" i="83"/>
  <c r="AI93" i="83"/>
  <c r="AJ93" i="83"/>
  <c r="AK93" i="83"/>
  <c r="AL93" i="83"/>
  <c r="AM93" i="83"/>
  <c r="AN93" i="83"/>
  <c r="AO93" i="83"/>
  <c r="AP93" i="83"/>
  <c r="AQ93" i="83"/>
  <c r="AR93" i="83"/>
  <c r="AS93" i="83"/>
  <c r="AT93" i="83"/>
  <c r="AU93" i="83"/>
  <c r="AV93" i="83"/>
  <c r="AW93" i="83"/>
  <c r="AX93" i="83"/>
  <c r="AY93" i="83"/>
  <c r="AZ93" i="83"/>
  <c r="B94" i="83"/>
  <c r="C94" i="83"/>
  <c r="D94" i="83"/>
  <c r="E94" i="83"/>
  <c r="F94" i="83"/>
  <c r="G94" i="83"/>
  <c r="H94" i="83"/>
  <c r="I94" i="83"/>
  <c r="J94" i="83"/>
  <c r="K94" i="83"/>
  <c r="L94" i="83"/>
  <c r="M94" i="83"/>
  <c r="N94" i="83"/>
  <c r="O94" i="83"/>
  <c r="Q94" i="83"/>
  <c r="R94" i="83"/>
  <c r="S94" i="83"/>
  <c r="T94" i="83"/>
  <c r="U94" i="83"/>
  <c r="V94" i="83"/>
  <c r="W94" i="83"/>
  <c r="X94" i="83"/>
  <c r="Y94" i="83"/>
  <c r="Z94" i="83"/>
  <c r="AA94" i="83"/>
  <c r="AB94" i="83"/>
  <c r="AC94" i="83"/>
  <c r="AD94" i="83"/>
  <c r="AE94" i="83"/>
  <c r="AF94" i="83"/>
  <c r="AG94" i="83"/>
  <c r="AH94" i="83"/>
  <c r="AI94" i="83"/>
  <c r="AJ94" i="83"/>
  <c r="AK94" i="83"/>
  <c r="AL94" i="83"/>
  <c r="AM94" i="83"/>
  <c r="AN94" i="83"/>
  <c r="AO94" i="83"/>
  <c r="AP94" i="83"/>
  <c r="AQ94" i="83"/>
  <c r="AR94" i="83"/>
  <c r="AS94" i="83"/>
  <c r="AT94" i="83"/>
  <c r="AU94" i="83"/>
  <c r="AV94" i="83"/>
  <c r="AW94" i="83"/>
  <c r="AX94" i="83"/>
  <c r="AY94" i="83"/>
  <c r="AZ94" i="83"/>
  <c r="B95" i="83"/>
  <c r="C95" i="83"/>
  <c r="D95" i="83"/>
  <c r="E95" i="83"/>
  <c r="F95" i="83"/>
  <c r="G95" i="83"/>
  <c r="H95" i="83"/>
  <c r="I95" i="83"/>
  <c r="J95" i="83"/>
  <c r="K95" i="83"/>
  <c r="L95" i="83"/>
  <c r="M95" i="83"/>
  <c r="N95" i="83"/>
  <c r="O95" i="83"/>
  <c r="Q95" i="83"/>
  <c r="R95" i="83"/>
  <c r="S95" i="83"/>
  <c r="T95" i="83"/>
  <c r="U95" i="83"/>
  <c r="V95" i="83"/>
  <c r="W95" i="83"/>
  <c r="X95" i="83"/>
  <c r="Y95" i="83"/>
  <c r="Z95" i="83"/>
  <c r="AA95" i="83"/>
  <c r="AB95" i="83"/>
  <c r="AC95" i="83"/>
  <c r="AD95" i="83"/>
  <c r="AE95" i="83"/>
  <c r="AF95" i="83"/>
  <c r="AG95" i="83"/>
  <c r="AH95" i="83"/>
  <c r="AI95" i="83"/>
  <c r="AJ95" i="83"/>
  <c r="AK95" i="83"/>
  <c r="AL95" i="83"/>
  <c r="AM95" i="83"/>
  <c r="AN95" i="83"/>
  <c r="AO95" i="83"/>
  <c r="AP95" i="83"/>
  <c r="AQ95" i="83"/>
  <c r="AR95" i="83"/>
  <c r="AS95" i="83"/>
  <c r="AT95" i="83"/>
  <c r="AU95" i="83"/>
  <c r="AV95" i="83"/>
  <c r="AW95" i="83"/>
  <c r="AX95" i="83"/>
  <c r="AY95" i="83"/>
  <c r="AZ95" i="83"/>
  <c r="B96" i="83"/>
  <c r="C96" i="83"/>
  <c r="D96" i="83"/>
  <c r="E96" i="83"/>
  <c r="F96" i="83"/>
  <c r="G96" i="83"/>
  <c r="H96" i="83"/>
  <c r="I96" i="83"/>
  <c r="J96" i="83"/>
  <c r="K96" i="83"/>
  <c r="L96" i="83"/>
  <c r="M96" i="83"/>
  <c r="N96" i="83"/>
  <c r="O96" i="83"/>
  <c r="Q96" i="83"/>
  <c r="R96" i="83"/>
  <c r="S96" i="83"/>
  <c r="T96" i="83"/>
  <c r="U96" i="83"/>
  <c r="V96" i="83"/>
  <c r="W96" i="83"/>
  <c r="X96" i="83"/>
  <c r="Y96" i="83"/>
  <c r="Z96" i="83"/>
  <c r="AA96" i="83"/>
  <c r="AB96" i="83"/>
  <c r="AC96" i="83"/>
  <c r="AD96" i="83"/>
  <c r="AE96" i="83"/>
  <c r="AF96" i="83"/>
  <c r="AG96" i="83"/>
  <c r="AH96" i="83"/>
  <c r="AI96" i="83"/>
  <c r="AJ96" i="83"/>
  <c r="AK96" i="83"/>
  <c r="AL96" i="83"/>
  <c r="AM96" i="83"/>
  <c r="AN96" i="83"/>
  <c r="AO96" i="83"/>
  <c r="AP96" i="83"/>
  <c r="AQ96" i="83"/>
  <c r="AR96" i="83"/>
  <c r="AS96" i="83"/>
  <c r="AT96" i="83"/>
  <c r="AU96" i="83"/>
  <c r="AV96" i="83"/>
  <c r="AW96" i="83"/>
  <c r="AX96" i="83"/>
  <c r="AY96" i="83"/>
  <c r="AZ96" i="83"/>
  <c r="B97" i="83"/>
  <c r="C97" i="83"/>
  <c r="D97" i="83"/>
  <c r="E97" i="83"/>
  <c r="F97" i="83"/>
  <c r="G97" i="83"/>
  <c r="H97" i="83"/>
  <c r="I97" i="83"/>
  <c r="J97" i="83"/>
  <c r="K97" i="83"/>
  <c r="L97" i="83"/>
  <c r="M97" i="83"/>
  <c r="N97" i="83"/>
  <c r="O97" i="83"/>
  <c r="Q97" i="83"/>
  <c r="R97" i="83"/>
  <c r="S97" i="83"/>
  <c r="T97" i="83"/>
  <c r="U97" i="83"/>
  <c r="V97" i="83"/>
  <c r="W97" i="83"/>
  <c r="X97" i="83"/>
  <c r="Y97" i="83"/>
  <c r="Z97" i="83"/>
  <c r="AA97" i="83"/>
  <c r="AB97" i="83"/>
  <c r="AC97" i="83"/>
  <c r="AD97" i="83"/>
  <c r="AE97" i="83"/>
  <c r="AF97" i="83"/>
  <c r="AG97" i="83"/>
  <c r="AH97" i="83"/>
  <c r="AI97" i="83"/>
  <c r="AJ97" i="83"/>
  <c r="AK97" i="83"/>
  <c r="AL97" i="83"/>
  <c r="AM97" i="83"/>
  <c r="AN97" i="83"/>
  <c r="AO97" i="83"/>
  <c r="AP97" i="83"/>
  <c r="AQ97" i="83"/>
  <c r="AR97" i="83"/>
  <c r="AS97" i="83"/>
  <c r="AT97" i="83"/>
  <c r="AU97" i="83"/>
  <c r="AV97" i="83"/>
  <c r="AW97" i="83"/>
  <c r="AX97" i="83"/>
  <c r="AY97" i="83"/>
  <c r="AZ97" i="83"/>
  <c r="B98" i="83"/>
  <c r="C98" i="83"/>
  <c r="D98" i="83"/>
  <c r="E98" i="83"/>
  <c r="F98" i="83"/>
  <c r="G98" i="83"/>
  <c r="H98" i="83"/>
  <c r="I98" i="83"/>
  <c r="J98" i="83"/>
  <c r="K98" i="83"/>
  <c r="L98" i="83"/>
  <c r="M98" i="83"/>
  <c r="N98" i="83"/>
  <c r="O98" i="83"/>
  <c r="Q98" i="83"/>
  <c r="R98" i="83"/>
  <c r="S98" i="83"/>
  <c r="T98" i="83"/>
  <c r="U98" i="83"/>
  <c r="V98" i="83"/>
  <c r="W98" i="83"/>
  <c r="X98" i="83"/>
  <c r="Y98" i="83"/>
  <c r="Z98" i="83"/>
  <c r="AA98" i="83"/>
  <c r="AB98" i="83"/>
  <c r="AC98" i="83"/>
  <c r="AD98" i="83"/>
  <c r="AE98" i="83"/>
  <c r="AF98" i="83"/>
  <c r="AG98" i="83"/>
  <c r="AH98" i="83"/>
  <c r="AI98" i="83"/>
  <c r="AJ98" i="83"/>
  <c r="AK98" i="83"/>
  <c r="AL98" i="83"/>
  <c r="AM98" i="83"/>
  <c r="AN98" i="83"/>
  <c r="AO98" i="83"/>
  <c r="AP98" i="83"/>
  <c r="AQ98" i="83"/>
  <c r="AR98" i="83"/>
  <c r="AS98" i="83"/>
  <c r="AT98" i="83"/>
  <c r="AU98" i="83"/>
  <c r="AV98" i="83"/>
  <c r="AW98" i="83"/>
  <c r="AX98" i="83"/>
  <c r="AY98" i="83"/>
  <c r="AZ98" i="83"/>
  <c r="B99" i="83"/>
  <c r="C99" i="83"/>
  <c r="D99" i="83"/>
  <c r="E99" i="83"/>
  <c r="F99" i="83"/>
  <c r="G99" i="83"/>
  <c r="H99" i="83"/>
  <c r="I99" i="83"/>
  <c r="J99" i="83"/>
  <c r="K99" i="83"/>
  <c r="L99" i="83"/>
  <c r="M99" i="83"/>
  <c r="N99" i="83"/>
  <c r="O99" i="83"/>
  <c r="Q99" i="83"/>
  <c r="R99" i="83"/>
  <c r="S99" i="83"/>
  <c r="T99" i="83"/>
  <c r="U99" i="83"/>
  <c r="V99" i="83"/>
  <c r="W99" i="83"/>
  <c r="X99" i="83"/>
  <c r="Y99" i="83"/>
  <c r="Z99" i="83"/>
  <c r="AA99" i="83"/>
  <c r="AB99" i="83"/>
  <c r="AC99" i="83"/>
  <c r="AD99" i="83"/>
  <c r="AE99" i="83"/>
  <c r="AF99" i="83"/>
  <c r="AG99" i="83"/>
  <c r="AH99" i="83"/>
  <c r="AI99" i="83"/>
  <c r="AJ99" i="83"/>
  <c r="AK99" i="83"/>
  <c r="AL99" i="83"/>
  <c r="AM99" i="83"/>
  <c r="AN99" i="83"/>
  <c r="AO99" i="83"/>
  <c r="AP99" i="83"/>
  <c r="AQ99" i="83"/>
  <c r="AR99" i="83"/>
  <c r="AS99" i="83"/>
  <c r="AT99" i="83"/>
  <c r="AU99" i="83"/>
  <c r="AV99" i="83"/>
  <c r="AW99" i="83"/>
  <c r="AX99" i="83"/>
  <c r="AY99" i="83"/>
  <c r="AZ99" i="83"/>
  <c r="B100" i="83"/>
  <c r="C100" i="83"/>
  <c r="D100" i="83"/>
  <c r="E100" i="83"/>
  <c r="F100" i="83"/>
  <c r="G100" i="83"/>
  <c r="H100" i="83"/>
  <c r="I100" i="83"/>
  <c r="J100" i="83"/>
  <c r="K100" i="83"/>
  <c r="L100" i="83"/>
  <c r="M100" i="83"/>
  <c r="N100" i="83"/>
  <c r="O100" i="83"/>
  <c r="Q100" i="83"/>
  <c r="R100" i="83"/>
  <c r="S100" i="83"/>
  <c r="T100" i="83"/>
  <c r="U100" i="83"/>
  <c r="V100" i="83"/>
  <c r="W100" i="83"/>
  <c r="X100" i="83"/>
  <c r="Y100" i="83"/>
  <c r="Z100" i="83"/>
  <c r="AA100" i="83"/>
  <c r="AB100" i="83"/>
  <c r="AC100" i="83"/>
  <c r="AD100" i="83"/>
  <c r="AE100" i="83"/>
  <c r="AF100" i="83"/>
  <c r="AG100" i="83"/>
  <c r="AH100" i="83"/>
  <c r="AI100" i="83"/>
  <c r="AJ100" i="83"/>
  <c r="AK100" i="83"/>
  <c r="AL100" i="83"/>
  <c r="AM100" i="83"/>
  <c r="AN100" i="83"/>
  <c r="AO100" i="83"/>
  <c r="AP100" i="83"/>
  <c r="AQ100" i="83"/>
  <c r="AR100" i="83"/>
  <c r="AS100" i="83"/>
  <c r="AT100" i="83"/>
  <c r="AU100" i="83"/>
  <c r="AV100" i="83"/>
  <c r="AW100" i="83"/>
  <c r="AX100" i="83"/>
  <c r="AY100" i="83"/>
  <c r="AZ100" i="83"/>
  <c r="B101" i="83"/>
  <c r="C101" i="83"/>
  <c r="D101" i="83"/>
  <c r="E101" i="83"/>
  <c r="F101" i="83"/>
  <c r="G101" i="83"/>
  <c r="H101" i="83"/>
  <c r="I101" i="83"/>
  <c r="J101" i="83"/>
  <c r="K101" i="83"/>
  <c r="L101" i="83"/>
  <c r="M101" i="83"/>
  <c r="N101" i="83"/>
  <c r="O101" i="83"/>
  <c r="Q101" i="83"/>
  <c r="R101" i="83"/>
  <c r="S101" i="83"/>
  <c r="T101" i="83"/>
  <c r="U101" i="83"/>
  <c r="V101" i="83"/>
  <c r="W101" i="83"/>
  <c r="X101" i="83"/>
  <c r="Y101" i="83"/>
  <c r="Z101" i="83"/>
  <c r="AA101" i="83"/>
  <c r="AB101" i="83"/>
  <c r="AC101" i="83"/>
  <c r="AD101" i="83"/>
  <c r="AE101" i="83"/>
  <c r="AF101" i="83"/>
  <c r="AG101" i="83"/>
  <c r="AH101" i="83"/>
  <c r="AI101" i="83"/>
  <c r="AJ101" i="83"/>
  <c r="AK101" i="83"/>
  <c r="AL101" i="83"/>
  <c r="AM101" i="83"/>
  <c r="AN101" i="83"/>
  <c r="AO101" i="83"/>
  <c r="AP101" i="83"/>
  <c r="AQ101" i="83"/>
  <c r="AR101" i="83"/>
  <c r="AS101" i="83"/>
  <c r="AT101" i="83"/>
  <c r="AU101" i="83"/>
  <c r="AV101" i="83"/>
  <c r="AW101" i="83"/>
  <c r="AX101" i="83"/>
  <c r="AY101" i="83"/>
  <c r="AZ101" i="83"/>
  <c r="B102" i="83"/>
  <c r="C102" i="83"/>
  <c r="D102" i="83"/>
  <c r="E102" i="83"/>
  <c r="F102" i="83"/>
  <c r="G102" i="83"/>
  <c r="H102" i="83"/>
  <c r="I102" i="83"/>
  <c r="J102" i="83"/>
  <c r="K102" i="83"/>
  <c r="L102" i="83"/>
  <c r="M102" i="83"/>
  <c r="N102" i="83"/>
  <c r="O102" i="83"/>
  <c r="Q102" i="83"/>
  <c r="R102" i="83"/>
  <c r="S102" i="83"/>
  <c r="T102" i="83"/>
  <c r="U102" i="83"/>
  <c r="V102" i="83"/>
  <c r="W102" i="83"/>
  <c r="X102" i="83"/>
  <c r="Y102" i="83"/>
  <c r="Z102" i="83"/>
  <c r="AA102" i="83"/>
  <c r="AB102" i="83"/>
  <c r="AC102" i="83"/>
  <c r="AD102" i="83"/>
  <c r="AE102" i="83"/>
  <c r="AF102" i="83"/>
  <c r="AG102" i="83"/>
  <c r="AH102" i="83"/>
  <c r="AI102" i="83"/>
  <c r="AJ102" i="83"/>
  <c r="AK102" i="83"/>
  <c r="AL102" i="83"/>
  <c r="AM102" i="83"/>
  <c r="AN102" i="83"/>
  <c r="AO102" i="83"/>
  <c r="AP102" i="83"/>
  <c r="AQ102" i="83"/>
  <c r="AR102" i="83"/>
  <c r="AS102" i="83"/>
  <c r="AT102" i="83"/>
  <c r="AU102" i="83"/>
  <c r="AV102" i="83"/>
  <c r="AW102" i="83"/>
  <c r="AX102" i="83"/>
  <c r="AY102" i="83"/>
  <c r="AZ102" i="83"/>
  <c r="B103" i="83"/>
  <c r="C103" i="83"/>
  <c r="D103" i="83"/>
  <c r="E103" i="83"/>
  <c r="F103" i="83"/>
  <c r="G103" i="83"/>
  <c r="H103" i="83"/>
  <c r="I103" i="83"/>
  <c r="J103" i="83"/>
  <c r="K103" i="83"/>
  <c r="L103" i="83"/>
  <c r="M103" i="83"/>
  <c r="N103" i="83"/>
  <c r="O103" i="83"/>
  <c r="Q103" i="83"/>
  <c r="R103" i="83"/>
  <c r="S103" i="83"/>
  <c r="T103" i="83"/>
  <c r="U103" i="83"/>
  <c r="V103" i="83"/>
  <c r="W103" i="83"/>
  <c r="X103" i="83"/>
  <c r="Y103" i="83"/>
  <c r="Z103" i="83"/>
  <c r="AA103" i="83"/>
  <c r="AB103" i="83"/>
  <c r="AC103" i="83"/>
  <c r="AD103" i="83"/>
  <c r="AE103" i="83"/>
  <c r="AF103" i="83"/>
  <c r="AG103" i="83"/>
  <c r="AH103" i="83"/>
  <c r="AI103" i="83"/>
  <c r="AJ103" i="83"/>
  <c r="AK103" i="83"/>
  <c r="AL103" i="83"/>
  <c r="AM103" i="83"/>
  <c r="AN103" i="83"/>
  <c r="AO103" i="83"/>
  <c r="AP103" i="83"/>
  <c r="AQ103" i="83"/>
  <c r="AR103" i="83"/>
  <c r="AS103" i="83"/>
  <c r="AT103" i="83"/>
  <c r="AU103" i="83"/>
  <c r="AV103" i="83"/>
  <c r="AW103" i="83"/>
  <c r="AX103" i="83"/>
  <c r="AY103" i="83"/>
  <c r="AZ103" i="83"/>
  <c r="B104" i="83"/>
  <c r="C104" i="83"/>
  <c r="D104" i="83"/>
  <c r="E104" i="83"/>
  <c r="F104" i="83"/>
  <c r="G104" i="83"/>
  <c r="H104" i="83"/>
  <c r="I104" i="83"/>
  <c r="J104" i="83"/>
  <c r="K104" i="83"/>
  <c r="L104" i="83"/>
  <c r="M104" i="83"/>
  <c r="N104" i="83"/>
  <c r="O104" i="83"/>
  <c r="Q104" i="83"/>
  <c r="R104" i="83"/>
  <c r="S104" i="83"/>
  <c r="T104" i="83"/>
  <c r="U104" i="83"/>
  <c r="V104" i="83"/>
  <c r="W104" i="83"/>
  <c r="X104" i="83"/>
  <c r="Y104" i="83"/>
  <c r="Z104" i="83"/>
  <c r="AA104" i="83"/>
  <c r="AB104" i="83"/>
  <c r="AC104" i="83"/>
  <c r="AD104" i="83"/>
  <c r="AE104" i="83"/>
  <c r="AF104" i="83"/>
  <c r="AG104" i="83"/>
  <c r="AH104" i="83"/>
  <c r="AI104" i="83"/>
  <c r="AJ104" i="83"/>
  <c r="AK104" i="83"/>
  <c r="AL104" i="83"/>
  <c r="AM104" i="83"/>
  <c r="AN104" i="83"/>
  <c r="AO104" i="83"/>
  <c r="AP104" i="83"/>
  <c r="AQ104" i="83"/>
  <c r="AR104" i="83"/>
  <c r="AS104" i="83"/>
  <c r="AT104" i="83"/>
  <c r="AU104" i="83"/>
  <c r="AV104" i="83"/>
  <c r="AW104" i="83"/>
  <c r="AX104" i="83"/>
  <c r="AY104" i="83"/>
  <c r="AZ104" i="83"/>
  <c r="B105" i="83"/>
  <c r="C105" i="83"/>
  <c r="D105" i="83"/>
  <c r="E105" i="83"/>
  <c r="F105" i="83"/>
  <c r="G105" i="83"/>
  <c r="H105" i="83"/>
  <c r="I105" i="83"/>
  <c r="J105" i="83"/>
  <c r="K105" i="83"/>
  <c r="L105" i="83"/>
  <c r="M105" i="83"/>
  <c r="N105" i="83"/>
  <c r="O105" i="83"/>
  <c r="Q105" i="83"/>
  <c r="R105" i="83"/>
  <c r="S105" i="83"/>
  <c r="T105" i="83"/>
  <c r="U105" i="83"/>
  <c r="V105" i="83"/>
  <c r="W105" i="83"/>
  <c r="X105" i="83"/>
  <c r="Y105" i="83"/>
  <c r="Z105" i="83"/>
  <c r="AA105" i="83"/>
  <c r="AB105" i="83"/>
  <c r="AC105" i="83"/>
  <c r="AD105" i="83"/>
  <c r="AE105" i="83"/>
  <c r="AF105" i="83"/>
  <c r="AG105" i="83"/>
  <c r="AH105" i="83"/>
  <c r="AI105" i="83"/>
  <c r="AJ105" i="83"/>
  <c r="AK105" i="83"/>
  <c r="AL105" i="83"/>
  <c r="AM105" i="83"/>
  <c r="AN105" i="83"/>
  <c r="AO105" i="83"/>
  <c r="AP105" i="83"/>
  <c r="AQ105" i="83"/>
  <c r="AR105" i="83"/>
  <c r="AS105" i="83"/>
  <c r="AT105" i="83"/>
  <c r="AU105" i="83"/>
  <c r="AV105" i="83"/>
  <c r="AW105" i="83"/>
  <c r="AX105" i="83"/>
  <c r="AY105" i="83"/>
  <c r="AZ105" i="83"/>
  <c r="B106" i="83"/>
  <c r="C106" i="83"/>
  <c r="D106" i="83"/>
  <c r="E106" i="83"/>
  <c r="F106" i="83"/>
  <c r="G106" i="83"/>
  <c r="H106" i="83"/>
  <c r="I106" i="83"/>
  <c r="J106" i="83"/>
  <c r="K106" i="83"/>
  <c r="L106" i="83"/>
  <c r="M106" i="83"/>
  <c r="N106" i="83"/>
  <c r="O106" i="83"/>
  <c r="Q106" i="83"/>
  <c r="R106" i="83"/>
  <c r="S106" i="83"/>
  <c r="T106" i="83"/>
  <c r="U106" i="83"/>
  <c r="V106" i="83"/>
  <c r="W106" i="83"/>
  <c r="X106" i="83"/>
  <c r="Y106" i="83"/>
  <c r="Z106" i="83"/>
  <c r="AA106" i="83"/>
  <c r="AB106" i="83"/>
  <c r="AC106" i="83"/>
  <c r="AD106" i="83"/>
  <c r="AE106" i="83"/>
  <c r="AF106" i="83"/>
  <c r="AG106" i="83"/>
  <c r="AH106" i="83"/>
  <c r="AI106" i="83"/>
  <c r="AJ106" i="83"/>
  <c r="AK106" i="83"/>
  <c r="AL106" i="83"/>
  <c r="AM106" i="83"/>
  <c r="AN106" i="83"/>
  <c r="AO106" i="83"/>
  <c r="AP106" i="83"/>
  <c r="AQ106" i="83"/>
  <c r="AR106" i="83"/>
  <c r="AS106" i="83"/>
  <c r="AT106" i="83"/>
  <c r="AU106" i="83"/>
  <c r="AV106" i="83"/>
  <c r="AW106" i="83"/>
  <c r="AX106" i="83"/>
  <c r="AY106" i="83"/>
  <c r="AZ106" i="83"/>
  <c r="B107" i="83"/>
  <c r="C107" i="83"/>
  <c r="D107" i="83"/>
  <c r="E107" i="83"/>
  <c r="F107" i="83"/>
  <c r="G107" i="83"/>
  <c r="H107" i="83"/>
  <c r="I107" i="83"/>
  <c r="J107" i="83"/>
  <c r="K107" i="83"/>
  <c r="L107" i="83"/>
  <c r="M107" i="83"/>
  <c r="N107" i="83"/>
  <c r="O107" i="83"/>
  <c r="Q107" i="83"/>
  <c r="R107" i="83"/>
  <c r="S107" i="83"/>
  <c r="T107" i="83"/>
  <c r="U107" i="83"/>
  <c r="V107" i="83"/>
  <c r="W107" i="83"/>
  <c r="X107" i="83"/>
  <c r="Y107" i="83"/>
  <c r="Z107" i="83"/>
  <c r="AA107" i="83"/>
  <c r="AB107" i="83"/>
  <c r="AC107" i="83"/>
  <c r="AD107" i="83"/>
  <c r="AE107" i="83"/>
  <c r="AF107" i="83"/>
  <c r="AG107" i="83"/>
  <c r="AH107" i="83"/>
  <c r="AI107" i="83"/>
  <c r="AJ107" i="83"/>
  <c r="AK107" i="83"/>
  <c r="AL107" i="83"/>
  <c r="AM107" i="83"/>
  <c r="AN107" i="83"/>
  <c r="AO107" i="83"/>
  <c r="AP107" i="83"/>
  <c r="AQ107" i="83"/>
  <c r="AR107" i="83"/>
  <c r="AS107" i="83"/>
  <c r="AT107" i="83"/>
  <c r="AU107" i="83"/>
  <c r="AV107" i="83"/>
  <c r="AW107" i="83"/>
  <c r="AX107" i="83"/>
  <c r="AY107" i="83"/>
  <c r="AZ107" i="83"/>
  <c r="B108" i="83"/>
  <c r="C108" i="83"/>
  <c r="D108" i="83"/>
  <c r="E108" i="83"/>
  <c r="F108" i="83"/>
  <c r="G108" i="83"/>
  <c r="H108" i="83"/>
  <c r="I108" i="83"/>
  <c r="J108" i="83"/>
  <c r="K108" i="83"/>
  <c r="L108" i="83"/>
  <c r="M108" i="83"/>
  <c r="N108" i="83"/>
  <c r="O108" i="83"/>
  <c r="Q108" i="83"/>
  <c r="R108" i="83"/>
  <c r="S108" i="83"/>
  <c r="T108" i="83"/>
  <c r="U108" i="83"/>
  <c r="V108" i="83"/>
  <c r="W108" i="83"/>
  <c r="X108" i="83"/>
  <c r="Y108" i="83"/>
  <c r="Z108" i="83"/>
  <c r="AA108" i="83"/>
  <c r="AB108" i="83"/>
  <c r="AC108" i="83"/>
  <c r="AD108" i="83"/>
  <c r="AE108" i="83"/>
  <c r="AF108" i="83"/>
  <c r="AG108" i="83"/>
  <c r="AH108" i="83"/>
  <c r="AI108" i="83"/>
  <c r="AJ108" i="83"/>
  <c r="AK108" i="83"/>
  <c r="AL108" i="83"/>
  <c r="AM108" i="83"/>
  <c r="AN108" i="83"/>
  <c r="AO108" i="83"/>
  <c r="AP108" i="83"/>
  <c r="AQ108" i="83"/>
  <c r="AR108" i="83"/>
  <c r="AS108" i="83"/>
  <c r="AT108" i="83"/>
  <c r="AU108" i="83"/>
  <c r="AV108" i="83"/>
  <c r="AW108" i="83"/>
  <c r="AX108" i="83"/>
  <c r="AY108" i="83"/>
  <c r="AZ108" i="83"/>
  <c r="B109" i="83"/>
  <c r="C109" i="83"/>
  <c r="D109" i="83"/>
  <c r="E109" i="83"/>
  <c r="F109" i="83"/>
  <c r="G109" i="83"/>
  <c r="H109" i="83"/>
  <c r="I109" i="83"/>
  <c r="J109" i="83"/>
  <c r="K109" i="83"/>
  <c r="L109" i="83"/>
  <c r="M109" i="83"/>
  <c r="N109" i="83"/>
  <c r="O109" i="83"/>
  <c r="Q109" i="83"/>
  <c r="R109" i="83"/>
  <c r="S109" i="83"/>
  <c r="T109" i="83"/>
  <c r="U109" i="83"/>
  <c r="V109" i="83"/>
  <c r="W109" i="83"/>
  <c r="X109" i="83"/>
  <c r="Y109" i="83"/>
  <c r="Z109" i="83"/>
  <c r="AA109" i="83"/>
  <c r="AB109" i="83"/>
  <c r="AC109" i="83"/>
  <c r="AD109" i="83"/>
  <c r="AE109" i="83"/>
  <c r="AF109" i="83"/>
  <c r="AG109" i="83"/>
  <c r="AH109" i="83"/>
  <c r="AI109" i="83"/>
  <c r="AJ109" i="83"/>
  <c r="AK109" i="83"/>
  <c r="AL109" i="83"/>
  <c r="AM109" i="83"/>
  <c r="AN109" i="83"/>
  <c r="AO109" i="83"/>
  <c r="AP109" i="83"/>
  <c r="AQ109" i="83"/>
  <c r="AR109" i="83"/>
  <c r="AS109" i="83"/>
  <c r="AT109" i="83"/>
  <c r="AU109" i="83"/>
  <c r="AV109" i="83"/>
  <c r="AW109" i="83"/>
  <c r="AX109" i="83"/>
  <c r="AY109" i="83"/>
  <c r="AZ109" i="83"/>
  <c r="B110" i="83"/>
  <c r="C110" i="83"/>
  <c r="D110" i="83"/>
  <c r="E110" i="83"/>
  <c r="F110" i="83"/>
  <c r="G110" i="83"/>
  <c r="H110" i="83"/>
  <c r="I110" i="83"/>
  <c r="J110" i="83"/>
  <c r="K110" i="83"/>
  <c r="L110" i="83"/>
  <c r="M110" i="83"/>
  <c r="N110" i="83"/>
  <c r="O110" i="83"/>
  <c r="Q110" i="83"/>
  <c r="R110" i="83"/>
  <c r="S110" i="83"/>
  <c r="T110" i="83"/>
  <c r="U110" i="83"/>
  <c r="V110" i="83"/>
  <c r="W110" i="83"/>
  <c r="X110" i="83"/>
  <c r="Y110" i="83"/>
  <c r="Z110" i="83"/>
  <c r="AA110" i="83"/>
  <c r="AB110" i="83"/>
  <c r="AC110" i="83"/>
  <c r="AD110" i="83"/>
  <c r="AE110" i="83"/>
  <c r="AF110" i="83"/>
  <c r="AG110" i="83"/>
  <c r="AH110" i="83"/>
  <c r="AI110" i="83"/>
  <c r="AJ110" i="83"/>
  <c r="AK110" i="83"/>
  <c r="AL110" i="83"/>
  <c r="AM110" i="83"/>
  <c r="AN110" i="83"/>
  <c r="AO110" i="83"/>
  <c r="AP110" i="83"/>
  <c r="AQ110" i="83"/>
  <c r="AR110" i="83"/>
  <c r="AS110" i="83"/>
  <c r="AT110" i="83"/>
  <c r="AU110" i="83"/>
  <c r="AV110" i="83"/>
  <c r="AW110" i="83"/>
  <c r="AX110" i="83"/>
  <c r="AY110" i="83"/>
  <c r="AZ110" i="83"/>
  <c r="B111" i="83"/>
  <c r="C111" i="83"/>
  <c r="D111" i="83"/>
  <c r="E111" i="83"/>
  <c r="F111" i="83"/>
  <c r="G111" i="83"/>
  <c r="H111" i="83"/>
  <c r="I111" i="83"/>
  <c r="J111" i="83"/>
  <c r="K111" i="83"/>
  <c r="L111" i="83"/>
  <c r="M111" i="83"/>
  <c r="N111" i="83"/>
  <c r="O111" i="83"/>
  <c r="Q111" i="83"/>
  <c r="R111" i="83"/>
  <c r="S111" i="83"/>
  <c r="T111" i="83"/>
  <c r="U111" i="83"/>
  <c r="V111" i="83"/>
  <c r="W111" i="83"/>
  <c r="X111" i="83"/>
  <c r="Y111" i="83"/>
  <c r="Z111" i="83"/>
  <c r="AA111" i="83"/>
  <c r="AB111" i="83"/>
  <c r="AC111" i="83"/>
  <c r="AD111" i="83"/>
  <c r="AE111" i="83"/>
  <c r="AF111" i="83"/>
  <c r="AG111" i="83"/>
  <c r="AH111" i="83"/>
  <c r="AI111" i="83"/>
  <c r="AJ111" i="83"/>
  <c r="AK111" i="83"/>
  <c r="AL111" i="83"/>
  <c r="AM111" i="83"/>
  <c r="AN111" i="83"/>
  <c r="AO111" i="83"/>
  <c r="AP111" i="83"/>
  <c r="AQ111" i="83"/>
  <c r="AR111" i="83"/>
  <c r="AS111" i="83"/>
  <c r="AT111" i="83"/>
  <c r="AU111" i="83"/>
  <c r="AV111" i="83"/>
  <c r="AW111" i="83"/>
  <c r="AX111" i="83"/>
  <c r="AY111" i="83"/>
  <c r="AZ111" i="83"/>
  <c r="B112" i="83"/>
  <c r="C112" i="83"/>
  <c r="D112" i="83"/>
  <c r="E112" i="83"/>
  <c r="F112" i="83"/>
  <c r="G112" i="83"/>
  <c r="H112" i="83"/>
  <c r="I112" i="83"/>
  <c r="J112" i="83"/>
  <c r="K112" i="83"/>
  <c r="L112" i="83"/>
  <c r="M112" i="83"/>
  <c r="N112" i="83"/>
  <c r="O112" i="83"/>
  <c r="Q112" i="83"/>
  <c r="R112" i="83"/>
  <c r="S112" i="83"/>
  <c r="T112" i="83"/>
  <c r="U112" i="83"/>
  <c r="V112" i="83"/>
  <c r="W112" i="83"/>
  <c r="X112" i="83"/>
  <c r="Y112" i="83"/>
  <c r="Z112" i="83"/>
  <c r="AA112" i="83"/>
  <c r="AB112" i="83"/>
  <c r="AC112" i="83"/>
  <c r="AD112" i="83"/>
  <c r="AE112" i="83"/>
  <c r="AF112" i="83"/>
  <c r="AG112" i="83"/>
  <c r="AH112" i="83"/>
  <c r="AI112" i="83"/>
  <c r="AJ112" i="83"/>
  <c r="AK112" i="83"/>
  <c r="AL112" i="83"/>
  <c r="AM112" i="83"/>
  <c r="AN112" i="83"/>
  <c r="AO112" i="83"/>
  <c r="AP112" i="83"/>
  <c r="AQ112" i="83"/>
  <c r="AR112" i="83"/>
  <c r="AS112" i="83"/>
  <c r="AT112" i="83"/>
  <c r="AU112" i="83"/>
  <c r="AV112" i="83"/>
  <c r="AW112" i="83"/>
  <c r="AX112" i="83"/>
  <c r="AY112" i="83"/>
  <c r="AZ112" i="83"/>
  <c r="B113" i="83"/>
  <c r="C113" i="83"/>
  <c r="D113" i="83"/>
  <c r="E113" i="83"/>
  <c r="F113" i="83"/>
  <c r="G113" i="83"/>
  <c r="H113" i="83"/>
  <c r="I113" i="83"/>
  <c r="J113" i="83"/>
  <c r="K113" i="83"/>
  <c r="L113" i="83"/>
  <c r="M113" i="83"/>
  <c r="N113" i="83"/>
  <c r="O113" i="83"/>
  <c r="Q113" i="83"/>
  <c r="R113" i="83"/>
  <c r="S113" i="83"/>
  <c r="T113" i="83"/>
  <c r="U113" i="83"/>
  <c r="V113" i="83"/>
  <c r="W113" i="83"/>
  <c r="X113" i="83"/>
  <c r="Y113" i="83"/>
  <c r="Z113" i="83"/>
  <c r="AA113" i="83"/>
  <c r="AB113" i="83"/>
  <c r="AC113" i="83"/>
  <c r="AD113" i="83"/>
  <c r="AE113" i="83"/>
  <c r="AF113" i="83"/>
  <c r="AG113" i="83"/>
  <c r="AH113" i="83"/>
  <c r="AI113" i="83"/>
  <c r="AJ113" i="83"/>
  <c r="AK113" i="83"/>
  <c r="AL113" i="83"/>
  <c r="AM113" i="83"/>
  <c r="AN113" i="83"/>
  <c r="AO113" i="83"/>
  <c r="AP113" i="83"/>
  <c r="AQ113" i="83"/>
  <c r="AR113" i="83"/>
  <c r="AS113" i="83"/>
  <c r="AT113" i="83"/>
  <c r="AU113" i="83"/>
  <c r="AV113" i="83"/>
  <c r="AW113" i="83"/>
  <c r="AX113" i="83"/>
  <c r="AY113" i="83"/>
  <c r="AZ113" i="83"/>
  <c r="B114" i="83"/>
  <c r="C114" i="83"/>
  <c r="D114" i="83"/>
  <c r="E114" i="83"/>
  <c r="F114" i="83"/>
  <c r="G114" i="83"/>
  <c r="H114" i="83"/>
  <c r="I114" i="83"/>
  <c r="J114" i="83"/>
  <c r="K114" i="83"/>
  <c r="L114" i="83"/>
  <c r="M114" i="83"/>
  <c r="N114" i="83"/>
  <c r="O114" i="83"/>
  <c r="Q114" i="83"/>
  <c r="R114" i="83"/>
  <c r="S114" i="83"/>
  <c r="T114" i="83"/>
  <c r="U114" i="83"/>
  <c r="V114" i="83"/>
  <c r="W114" i="83"/>
  <c r="X114" i="83"/>
  <c r="Y114" i="83"/>
  <c r="Z114" i="83"/>
  <c r="AA114" i="83"/>
  <c r="AB114" i="83"/>
  <c r="AC114" i="83"/>
  <c r="AD114" i="83"/>
  <c r="AE114" i="83"/>
  <c r="AF114" i="83"/>
  <c r="AG114" i="83"/>
  <c r="AH114" i="83"/>
  <c r="AI114" i="83"/>
  <c r="AJ114" i="83"/>
  <c r="AK114" i="83"/>
  <c r="AL114" i="83"/>
  <c r="AM114" i="83"/>
  <c r="AN114" i="83"/>
  <c r="AO114" i="83"/>
  <c r="AP114" i="83"/>
  <c r="AQ114" i="83"/>
  <c r="AR114" i="83"/>
  <c r="AS114" i="83"/>
  <c r="AT114" i="83"/>
  <c r="AU114" i="83"/>
  <c r="AV114" i="83"/>
  <c r="AW114" i="83"/>
  <c r="AX114" i="83"/>
  <c r="AY114" i="83"/>
  <c r="AZ114" i="83"/>
  <c r="B115" i="83"/>
  <c r="C115" i="83"/>
  <c r="D115" i="83"/>
  <c r="E115" i="83"/>
  <c r="F115" i="83"/>
  <c r="G115" i="83"/>
  <c r="H115" i="83"/>
  <c r="I115" i="83"/>
  <c r="J115" i="83"/>
  <c r="K115" i="83"/>
  <c r="L115" i="83"/>
  <c r="M115" i="83"/>
  <c r="N115" i="83"/>
  <c r="O115" i="83"/>
  <c r="Q115" i="83"/>
  <c r="R115" i="83"/>
  <c r="S115" i="83"/>
  <c r="T115" i="83"/>
  <c r="U115" i="83"/>
  <c r="V115" i="83"/>
  <c r="W115" i="83"/>
  <c r="X115" i="83"/>
  <c r="Y115" i="83"/>
  <c r="Z115" i="83"/>
  <c r="AA115" i="83"/>
  <c r="AB115" i="83"/>
  <c r="AC115" i="83"/>
  <c r="AD115" i="83"/>
  <c r="AE115" i="83"/>
  <c r="AF115" i="83"/>
  <c r="AG115" i="83"/>
  <c r="AH115" i="83"/>
  <c r="AI115" i="83"/>
  <c r="AJ115" i="83"/>
  <c r="AK115" i="83"/>
  <c r="AL115" i="83"/>
  <c r="AM115" i="83"/>
  <c r="AN115" i="83"/>
  <c r="AO115" i="83"/>
  <c r="AP115" i="83"/>
  <c r="AQ115" i="83"/>
  <c r="AR115" i="83"/>
  <c r="AS115" i="83"/>
  <c r="AT115" i="83"/>
  <c r="AU115" i="83"/>
  <c r="AV115" i="83"/>
  <c r="AW115" i="83"/>
  <c r="AX115" i="83"/>
  <c r="AY115" i="83"/>
  <c r="AZ115" i="83"/>
  <c r="B116" i="83"/>
  <c r="C116" i="83"/>
  <c r="D116" i="83"/>
  <c r="E116" i="83"/>
  <c r="F116" i="83"/>
  <c r="G116" i="83"/>
  <c r="H116" i="83"/>
  <c r="I116" i="83"/>
  <c r="J116" i="83"/>
  <c r="K116" i="83"/>
  <c r="L116" i="83"/>
  <c r="M116" i="83"/>
  <c r="N116" i="83"/>
  <c r="O116" i="83"/>
  <c r="Q116" i="83"/>
  <c r="R116" i="83"/>
  <c r="S116" i="83"/>
  <c r="T116" i="83"/>
  <c r="U116" i="83"/>
  <c r="V116" i="83"/>
  <c r="W116" i="83"/>
  <c r="X116" i="83"/>
  <c r="Y116" i="83"/>
  <c r="Z116" i="83"/>
  <c r="AA116" i="83"/>
  <c r="AB116" i="83"/>
  <c r="AC116" i="83"/>
  <c r="AD116" i="83"/>
  <c r="AE116" i="83"/>
  <c r="AF116" i="83"/>
  <c r="AG116" i="83"/>
  <c r="AH116" i="83"/>
  <c r="AI116" i="83"/>
  <c r="AJ116" i="83"/>
  <c r="AK116" i="83"/>
  <c r="AL116" i="83"/>
  <c r="AM116" i="83"/>
  <c r="AN116" i="83"/>
  <c r="AO116" i="83"/>
  <c r="AP116" i="83"/>
  <c r="AQ116" i="83"/>
  <c r="AR116" i="83"/>
  <c r="AS116" i="83"/>
  <c r="AT116" i="83"/>
  <c r="AU116" i="83"/>
  <c r="AV116" i="83"/>
  <c r="AW116" i="83"/>
  <c r="AX116" i="83"/>
  <c r="AY116" i="83"/>
  <c r="AZ116" i="83"/>
  <c r="B117" i="83"/>
  <c r="C117" i="83"/>
  <c r="D117" i="83"/>
  <c r="E117" i="83"/>
  <c r="F117" i="83"/>
  <c r="G117" i="83"/>
  <c r="H117" i="83"/>
  <c r="I117" i="83"/>
  <c r="J117" i="83"/>
  <c r="K117" i="83"/>
  <c r="L117" i="83"/>
  <c r="M117" i="83"/>
  <c r="N117" i="83"/>
  <c r="O117" i="83"/>
  <c r="Q117" i="83"/>
  <c r="R117" i="83"/>
  <c r="S117" i="83"/>
  <c r="T117" i="83"/>
  <c r="U117" i="83"/>
  <c r="V117" i="83"/>
  <c r="W117" i="83"/>
  <c r="X117" i="83"/>
  <c r="Y117" i="83"/>
  <c r="Z117" i="83"/>
  <c r="AA117" i="83"/>
  <c r="AB117" i="83"/>
  <c r="AC117" i="83"/>
  <c r="AD117" i="83"/>
  <c r="AE117" i="83"/>
  <c r="AF117" i="83"/>
  <c r="AG117" i="83"/>
  <c r="AH117" i="83"/>
  <c r="AI117" i="83"/>
  <c r="AJ117" i="83"/>
  <c r="AK117" i="83"/>
  <c r="AL117" i="83"/>
  <c r="AM117" i="83"/>
  <c r="AN117" i="83"/>
  <c r="AO117" i="83"/>
  <c r="AP117" i="83"/>
  <c r="AQ117" i="83"/>
  <c r="AR117" i="83"/>
  <c r="AS117" i="83"/>
  <c r="AT117" i="83"/>
  <c r="AU117" i="83"/>
  <c r="AV117" i="83"/>
  <c r="AW117" i="83"/>
  <c r="AX117" i="83"/>
  <c r="AY117" i="83"/>
  <c r="AZ117" i="83"/>
  <c r="B118" i="83"/>
  <c r="C118" i="83"/>
  <c r="D118" i="83"/>
  <c r="E118" i="83"/>
  <c r="F118" i="83"/>
  <c r="G118" i="83"/>
  <c r="H118" i="83"/>
  <c r="I118" i="83"/>
  <c r="J118" i="83"/>
  <c r="K118" i="83"/>
  <c r="L118" i="83"/>
  <c r="M118" i="83"/>
  <c r="N118" i="83"/>
  <c r="O118" i="83"/>
  <c r="Q118" i="83"/>
  <c r="R118" i="83"/>
  <c r="S118" i="83"/>
  <c r="T118" i="83"/>
  <c r="U118" i="83"/>
  <c r="V118" i="83"/>
  <c r="W118" i="83"/>
  <c r="X118" i="83"/>
  <c r="Y118" i="83"/>
  <c r="Z118" i="83"/>
  <c r="AA118" i="83"/>
  <c r="AB118" i="83"/>
  <c r="AC118" i="83"/>
  <c r="AD118" i="83"/>
  <c r="AE118" i="83"/>
  <c r="AF118" i="83"/>
  <c r="AG118" i="83"/>
  <c r="AH118" i="83"/>
  <c r="AI118" i="83"/>
  <c r="AJ118" i="83"/>
  <c r="AK118" i="83"/>
  <c r="AL118" i="83"/>
  <c r="AM118" i="83"/>
  <c r="AN118" i="83"/>
  <c r="AO118" i="83"/>
  <c r="AP118" i="83"/>
  <c r="AQ118" i="83"/>
  <c r="AR118" i="83"/>
  <c r="AS118" i="83"/>
  <c r="AT118" i="83"/>
  <c r="AU118" i="83"/>
  <c r="AV118" i="83"/>
  <c r="AW118" i="83"/>
  <c r="AX118" i="83"/>
  <c r="AY118" i="83"/>
  <c r="AZ118" i="83"/>
  <c r="B119" i="83"/>
  <c r="C119" i="83"/>
  <c r="D119" i="83"/>
  <c r="E119" i="83"/>
  <c r="F119" i="83"/>
  <c r="G119" i="83"/>
  <c r="H119" i="83"/>
  <c r="I119" i="83"/>
  <c r="J119" i="83"/>
  <c r="K119" i="83"/>
  <c r="L119" i="83"/>
  <c r="M119" i="83"/>
  <c r="N119" i="83"/>
  <c r="O119" i="83"/>
  <c r="Q119" i="83"/>
  <c r="R119" i="83"/>
  <c r="S119" i="83"/>
  <c r="T119" i="83"/>
  <c r="U119" i="83"/>
  <c r="V119" i="83"/>
  <c r="W119" i="83"/>
  <c r="X119" i="83"/>
  <c r="Y119" i="83"/>
  <c r="Z119" i="83"/>
  <c r="AA119" i="83"/>
  <c r="AB119" i="83"/>
  <c r="AC119" i="83"/>
  <c r="AD119" i="83"/>
  <c r="AE119" i="83"/>
  <c r="AF119" i="83"/>
  <c r="AG119" i="83"/>
  <c r="AH119" i="83"/>
  <c r="AI119" i="83"/>
  <c r="AJ119" i="83"/>
  <c r="AK119" i="83"/>
  <c r="AL119" i="83"/>
  <c r="AM119" i="83"/>
  <c r="AN119" i="83"/>
  <c r="AO119" i="83"/>
  <c r="AP119" i="83"/>
  <c r="AQ119" i="83"/>
  <c r="AR119" i="83"/>
  <c r="AS119" i="83"/>
  <c r="AT119" i="83"/>
  <c r="AU119" i="83"/>
  <c r="AV119" i="83"/>
  <c r="AW119" i="83"/>
  <c r="AX119" i="83"/>
  <c r="AY119" i="83"/>
  <c r="AZ119" i="83"/>
  <c r="B120" i="83"/>
  <c r="C120" i="83"/>
  <c r="D120" i="83"/>
  <c r="E120" i="83"/>
  <c r="F120" i="83"/>
  <c r="G120" i="83"/>
  <c r="H120" i="83"/>
  <c r="I120" i="83"/>
  <c r="J120" i="83"/>
  <c r="K120" i="83"/>
  <c r="L120" i="83"/>
  <c r="M120" i="83"/>
  <c r="N120" i="83"/>
  <c r="O120" i="83"/>
  <c r="Q120" i="83"/>
  <c r="R120" i="83"/>
  <c r="S120" i="83"/>
  <c r="T120" i="83"/>
  <c r="U120" i="83"/>
  <c r="V120" i="83"/>
  <c r="W120" i="83"/>
  <c r="X120" i="83"/>
  <c r="Y120" i="83"/>
  <c r="Z120" i="83"/>
  <c r="AA120" i="83"/>
  <c r="AB120" i="83"/>
  <c r="AC120" i="83"/>
  <c r="AD120" i="83"/>
  <c r="AE120" i="83"/>
  <c r="AF120" i="83"/>
  <c r="AG120" i="83"/>
  <c r="AH120" i="83"/>
  <c r="AI120" i="83"/>
  <c r="AJ120" i="83"/>
  <c r="AK120" i="83"/>
  <c r="AL120" i="83"/>
  <c r="AM120" i="83"/>
  <c r="AN120" i="83"/>
  <c r="AO120" i="83"/>
  <c r="AP120" i="83"/>
  <c r="AQ120" i="83"/>
  <c r="AR120" i="83"/>
  <c r="AS120" i="83"/>
  <c r="AT120" i="83"/>
  <c r="AU120" i="83"/>
  <c r="AV120" i="83"/>
  <c r="AW120" i="83"/>
  <c r="AX120" i="83"/>
  <c r="AY120" i="83"/>
  <c r="AZ120" i="83"/>
  <c r="B121" i="83"/>
  <c r="C121" i="83"/>
  <c r="D121" i="83"/>
  <c r="E121" i="83"/>
  <c r="F121" i="83"/>
  <c r="G121" i="83"/>
  <c r="H121" i="83"/>
  <c r="I121" i="83"/>
  <c r="J121" i="83"/>
  <c r="K121" i="83"/>
  <c r="L121" i="83"/>
  <c r="M121" i="83"/>
  <c r="N121" i="83"/>
  <c r="O121" i="83"/>
  <c r="P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122" i="83"/>
  <c r="C122" i="83"/>
  <c r="D122" i="83"/>
  <c r="E122" i="83"/>
  <c r="F122" i="83"/>
  <c r="G122" i="83"/>
  <c r="H122" i="83"/>
  <c r="I122" i="83"/>
  <c r="J122" i="83"/>
  <c r="K122" i="83"/>
  <c r="L122" i="83"/>
  <c r="M122" i="83"/>
  <c r="N122" i="83"/>
  <c r="O122" i="83"/>
  <c r="Q122" i="83"/>
  <c r="R122" i="83"/>
  <c r="S122" i="83"/>
  <c r="T122" i="83"/>
  <c r="U122" i="83"/>
  <c r="V122" i="83"/>
  <c r="W122" i="83"/>
  <c r="X122" i="83"/>
  <c r="Y122" i="83"/>
  <c r="Z122" i="83"/>
  <c r="AA122" i="83"/>
  <c r="AB122" i="83"/>
  <c r="AC122" i="83"/>
  <c r="AD122" i="83"/>
  <c r="AE122" i="83"/>
  <c r="AF122" i="83"/>
  <c r="AG122" i="83"/>
  <c r="AH122" i="83"/>
  <c r="AI122" i="83"/>
  <c r="AJ122" i="83"/>
  <c r="AK122" i="83"/>
  <c r="AL122" i="83"/>
  <c r="AM122" i="83"/>
  <c r="AN122" i="83"/>
  <c r="AO122" i="83"/>
  <c r="AP122" i="83"/>
  <c r="AQ122" i="83"/>
  <c r="AR122" i="83"/>
  <c r="AS122" i="83"/>
  <c r="AT122" i="83"/>
  <c r="AU122" i="83"/>
  <c r="AV122" i="83"/>
  <c r="AW122" i="83"/>
  <c r="AX122" i="83"/>
  <c r="AY122" i="83"/>
  <c r="AZ122" i="83"/>
  <c r="B123" i="83"/>
  <c r="C123" i="83"/>
  <c r="D123" i="83"/>
  <c r="E123" i="83"/>
  <c r="F123" i="83"/>
  <c r="G123" i="83"/>
  <c r="H123" i="83"/>
  <c r="I123" i="83"/>
  <c r="J123" i="83"/>
  <c r="K123" i="83"/>
  <c r="L123" i="83"/>
  <c r="M123" i="83"/>
  <c r="N123" i="83"/>
  <c r="O123" i="83"/>
  <c r="Q123" i="83"/>
  <c r="R123" i="83"/>
  <c r="S123" i="83"/>
  <c r="T123" i="83"/>
  <c r="U123" i="83"/>
  <c r="V123" i="83"/>
  <c r="W123" i="83"/>
  <c r="X123" i="83"/>
  <c r="Y123" i="83"/>
  <c r="Z123" i="83"/>
  <c r="AA123" i="83"/>
  <c r="AB123" i="83"/>
  <c r="AC123" i="83"/>
  <c r="AD123" i="83"/>
  <c r="AE123" i="83"/>
  <c r="AF123" i="83"/>
  <c r="AG123" i="83"/>
  <c r="AH123" i="83"/>
  <c r="AI123" i="83"/>
  <c r="AJ123" i="83"/>
  <c r="AK123" i="83"/>
  <c r="AL123" i="83"/>
  <c r="AM123" i="83"/>
  <c r="AN123" i="83"/>
  <c r="AO123" i="83"/>
  <c r="AP123" i="83"/>
  <c r="AQ123" i="83"/>
  <c r="AR123" i="83"/>
  <c r="AS123" i="83"/>
  <c r="AT123" i="83"/>
  <c r="AU123" i="83"/>
  <c r="AV123" i="83"/>
  <c r="AW123" i="83"/>
  <c r="AX123" i="83"/>
  <c r="AY123" i="83"/>
  <c r="AZ123" i="83"/>
  <c r="B124" i="83"/>
  <c r="C124" i="83"/>
  <c r="D124" i="83"/>
  <c r="E124" i="83"/>
  <c r="F124" i="83"/>
  <c r="G124" i="83"/>
  <c r="H124" i="83"/>
  <c r="I124" i="83"/>
  <c r="J124" i="83"/>
  <c r="K124" i="83"/>
  <c r="L124" i="83"/>
  <c r="M124" i="83"/>
  <c r="N124" i="83"/>
  <c r="O124" i="83"/>
  <c r="Q124" i="83"/>
  <c r="R124" i="83"/>
  <c r="S124" i="83"/>
  <c r="T124" i="83"/>
  <c r="U124" i="83"/>
  <c r="V124" i="83"/>
  <c r="W124" i="83"/>
  <c r="X124" i="83"/>
  <c r="Y124" i="83"/>
  <c r="Z124" i="83"/>
  <c r="AA124" i="83"/>
  <c r="AB124" i="83"/>
  <c r="AC124" i="83"/>
  <c r="AD124" i="83"/>
  <c r="AE124" i="83"/>
  <c r="AF124" i="83"/>
  <c r="AG124" i="83"/>
  <c r="AH124" i="83"/>
  <c r="AI124" i="83"/>
  <c r="AJ124" i="83"/>
  <c r="AK124" i="83"/>
  <c r="AL124" i="83"/>
  <c r="AM124" i="83"/>
  <c r="AN124" i="83"/>
  <c r="AO124" i="83"/>
  <c r="AP124" i="83"/>
  <c r="AQ124" i="83"/>
  <c r="AR124" i="83"/>
  <c r="AS124" i="83"/>
  <c r="AT124" i="83"/>
  <c r="AU124" i="83"/>
  <c r="AV124" i="83"/>
  <c r="AW124" i="83"/>
  <c r="AX124" i="83"/>
  <c r="AY124" i="83"/>
  <c r="AZ124" i="83"/>
  <c r="B125" i="83"/>
  <c r="C125" i="83"/>
  <c r="D125" i="83"/>
  <c r="E125" i="83"/>
  <c r="F125" i="83"/>
  <c r="G125" i="83"/>
  <c r="H125" i="83"/>
  <c r="I125" i="83"/>
  <c r="J125" i="83"/>
  <c r="K125" i="83"/>
  <c r="L125" i="83"/>
  <c r="M125" i="83"/>
  <c r="N125" i="83"/>
  <c r="O125" i="83"/>
  <c r="Q125" i="83"/>
  <c r="R125" i="83"/>
  <c r="S125" i="83"/>
  <c r="T125" i="83"/>
  <c r="U125" i="83"/>
  <c r="V125" i="83"/>
  <c r="W125" i="83"/>
  <c r="X125" i="83"/>
  <c r="Y125" i="83"/>
  <c r="Z125" i="83"/>
  <c r="AA125" i="83"/>
  <c r="AB125" i="83"/>
  <c r="AC125" i="83"/>
  <c r="AD125" i="83"/>
  <c r="AE125" i="83"/>
  <c r="AF125" i="83"/>
  <c r="AG125" i="83"/>
  <c r="AH125" i="83"/>
  <c r="AI125" i="83"/>
  <c r="AJ125" i="83"/>
  <c r="AK125" i="83"/>
  <c r="AL125" i="83"/>
  <c r="AM125" i="83"/>
  <c r="AN125" i="83"/>
  <c r="AO125" i="83"/>
  <c r="AP125" i="83"/>
  <c r="AQ125" i="83"/>
  <c r="AR125" i="83"/>
  <c r="AS125" i="83"/>
  <c r="AT125" i="83"/>
  <c r="AU125" i="83"/>
  <c r="AV125" i="83"/>
  <c r="AW125" i="83"/>
  <c r="AX125" i="83"/>
  <c r="AY125" i="83"/>
  <c r="AZ125" i="83"/>
  <c r="B126" i="83"/>
  <c r="C126" i="83"/>
  <c r="D126" i="83"/>
  <c r="E126" i="83"/>
  <c r="F126" i="83"/>
  <c r="G126" i="83"/>
  <c r="H126" i="83"/>
  <c r="I126" i="83"/>
  <c r="J126" i="83"/>
  <c r="K126" i="83"/>
  <c r="L126" i="83"/>
  <c r="M126" i="83"/>
  <c r="N126" i="83"/>
  <c r="O126" i="83"/>
  <c r="Q126" i="83"/>
  <c r="R126" i="83"/>
  <c r="S126" i="83"/>
  <c r="T126" i="83"/>
  <c r="U126" i="83"/>
  <c r="V126" i="83"/>
  <c r="W126" i="83"/>
  <c r="X126" i="83"/>
  <c r="Y126" i="83"/>
  <c r="Z126" i="83"/>
  <c r="AA126" i="83"/>
  <c r="AB126" i="83"/>
  <c r="AC126" i="83"/>
  <c r="AD126" i="83"/>
  <c r="AE126" i="83"/>
  <c r="AF126" i="83"/>
  <c r="AG126" i="83"/>
  <c r="AH126" i="83"/>
  <c r="AI126" i="83"/>
  <c r="AJ126" i="83"/>
  <c r="AK126" i="83"/>
  <c r="AL126" i="83"/>
  <c r="AM126" i="83"/>
  <c r="AN126" i="83"/>
  <c r="AO126" i="83"/>
  <c r="AP126" i="83"/>
  <c r="AQ126" i="83"/>
  <c r="AR126" i="83"/>
  <c r="AS126" i="83"/>
  <c r="AT126" i="83"/>
  <c r="AU126" i="83"/>
  <c r="AV126" i="83"/>
  <c r="AW126" i="83"/>
  <c r="AX126" i="83"/>
  <c r="AY126" i="83"/>
  <c r="AZ126" i="83"/>
  <c r="B127" i="83"/>
  <c r="C127" i="83"/>
  <c r="D127" i="83"/>
  <c r="E127" i="83"/>
  <c r="F127" i="83"/>
  <c r="G127" i="83"/>
  <c r="H127" i="83"/>
  <c r="I127" i="83"/>
  <c r="J127" i="83"/>
  <c r="K127" i="83"/>
  <c r="L127" i="83"/>
  <c r="M127" i="83"/>
  <c r="N127" i="83"/>
  <c r="O127" i="83"/>
  <c r="Q127" i="83"/>
  <c r="R127" i="83"/>
  <c r="S127" i="83"/>
  <c r="T127" i="83"/>
  <c r="U127" i="83"/>
  <c r="V127" i="83"/>
  <c r="W127" i="83"/>
  <c r="X127" i="83"/>
  <c r="Y127" i="83"/>
  <c r="Z127" i="83"/>
  <c r="AA127" i="83"/>
  <c r="AB127" i="83"/>
  <c r="AC127" i="83"/>
  <c r="AD127" i="83"/>
  <c r="AE127" i="83"/>
  <c r="AF127" i="83"/>
  <c r="AG127" i="83"/>
  <c r="AH127" i="83"/>
  <c r="AI127" i="83"/>
  <c r="AJ127" i="83"/>
  <c r="AK127" i="83"/>
  <c r="AL127" i="83"/>
  <c r="AM127" i="83"/>
  <c r="AN127" i="83"/>
  <c r="AO127" i="83"/>
  <c r="AP127" i="83"/>
  <c r="AQ127" i="83"/>
  <c r="AR127" i="83"/>
  <c r="AS127" i="83"/>
  <c r="AT127" i="83"/>
  <c r="AU127" i="83"/>
  <c r="AV127" i="83"/>
  <c r="AW127" i="83"/>
  <c r="AX127" i="83"/>
  <c r="AY127" i="83"/>
  <c r="AZ127" i="83"/>
  <c r="B128" i="83"/>
  <c r="C128" i="83"/>
  <c r="D128" i="83"/>
  <c r="E128" i="83"/>
  <c r="F128" i="83"/>
  <c r="G128" i="83"/>
  <c r="H128" i="83"/>
  <c r="I128" i="83"/>
  <c r="J128" i="83"/>
  <c r="K128" i="83"/>
  <c r="L128" i="83"/>
  <c r="M128" i="83"/>
  <c r="N128" i="83"/>
  <c r="O128" i="83"/>
  <c r="Q128" i="83"/>
  <c r="R128" i="83"/>
  <c r="S128" i="83"/>
  <c r="T128" i="83"/>
  <c r="U128" i="83"/>
  <c r="V128" i="83"/>
  <c r="W128" i="83"/>
  <c r="X128" i="83"/>
  <c r="Y128" i="83"/>
  <c r="Z128" i="83"/>
  <c r="AA128" i="83"/>
  <c r="AB128" i="83"/>
  <c r="AC128" i="83"/>
  <c r="AD128" i="83"/>
  <c r="AE128" i="83"/>
  <c r="AF128" i="83"/>
  <c r="AG128" i="83"/>
  <c r="AH128" i="83"/>
  <c r="AI128" i="83"/>
  <c r="AJ128" i="83"/>
  <c r="AK128" i="83"/>
  <c r="AL128" i="83"/>
  <c r="AM128" i="83"/>
  <c r="AN128" i="83"/>
  <c r="AO128" i="83"/>
  <c r="AP128" i="83"/>
  <c r="AQ128" i="83"/>
  <c r="AR128" i="83"/>
  <c r="AS128" i="83"/>
  <c r="AT128" i="83"/>
  <c r="AU128" i="83"/>
  <c r="AV128" i="83"/>
  <c r="AW128" i="83"/>
  <c r="AX128" i="83"/>
  <c r="AY128" i="83"/>
  <c r="AZ128" i="83"/>
  <c r="B129" i="83"/>
  <c r="C129" i="83"/>
  <c r="D129" i="83"/>
  <c r="E129" i="83"/>
  <c r="F129" i="83"/>
  <c r="G129" i="83"/>
  <c r="H129" i="83"/>
  <c r="I129" i="83"/>
  <c r="J129" i="83"/>
  <c r="K129" i="83"/>
  <c r="L129" i="83"/>
  <c r="M129" i="83"/>
  <c r="N129" i="83"/>
  <c r="O129" i="83"/>
  <c r="Q129" i="83"/>
  <c r="R129" i="83"/>
  <c r="S129" i="83"/>
  <c r="T129" i="83"/>
  <c r="U129" i="83"/>
  <c r="V129" i="83"/>
  <c r="W129" i="83"/>
  <c r="X129" i="83"/>
  <c r="Y129" i="83"/>
  <c r="Z129" i="83"/>
  <c r="AA129" i="83"/>
  <c r="AB129" i="83"/>
  <c r="AC129" i="83"/>
  <c r="AD129" i="83"/>
  <c r="AE129" i="83"/>
  <c r="AF129" i="83"/>
  <c r="AG129" i="83"/>
  <c r="AH129" i="83"/>
  <c r="AI129" i="83"/>
  <c r="AJ129" i="83"/>
  <c r="AK129" i="83"/>
  <c r="AL129" i="83"/>
  <c r="AM129" i="83"/>
  <c r="AN129" i="83"/>
  <c r="AO129" i="83"/>
  <c r="AP129" i="83"/>
  <c r="AQ129" i="83"/>
  <c r="AR129" i="83"/>
  <c r="AS129" i="83"/>
  <c r="AT129" i="83"/>
  <c r="AU129" i="83"/>
  <c r="AV129" i="83"/>
  <c r="AW129" i="83"/>
  <c r="AX129" i="83"/>
  <c r="AY129" i="83"/>
  <c r="AZ129" i="83"/>
  <c r="B130" i="83"/>
  <c r="C130" i="83"/>
  <c r="D130" i="83"/>
  <c r="E130" i="83"/>
  <c r="F130" i="83"/>
  <c r="G130" i="83"/>
  <c r="H130" i="83"/>
  <c r="I130" i="83"/>
  <c r="J130" i="83"/>
  <c r="K130" i="83"/>
  <c r="L130" i="83"/>
  <c r="M130" i="83"/>
  <c r="N130" i="83"/>
  <c r="O130" i="83"/>
  <c r="Q130" i="83"/>
  <c r="R130" i="83"/>
  <c r="S130" i="83"/>
  <c r="T130" i="83"/>
  <c r="U130" i="83"/>
  <c r="V130" i="83"/>
  <c r="W130" i="83"/>
  <c r="X130" i="83"/>
  <c r="Y130" i="83"/>
  <c r="Z130" i="83"/>
  <c r="AA130" i="83"/>
  <c r="AB130" i="83"/>
  <c r="AC130" i="83"/>
  <c r="AD130" i="83"/>
  <c r="AE130" i="83"/>
  <c r="AF130" i="83"/>
  <c r="AG130" i="83"/>
  <c r="AH130" i="83"/>
  <c r="AI130" i="83"/>
  <c r="AJ130" i="83"/>
  <c r="AK130" i="83"/>
  <c r="AL130" i="83"/>
  <c r="AM130" i="83"/>
  <c r="AN130" i="83"/>
  <c r="AO130" i="83"/>
  <c r="AP130" i="83"/>
  <c r="AQ130" i="83"/>
  <c r="AR130" i="83"/>
  <c r="AS130" i="83"/>
  <c r="AT130" i="83"/>
  <c r="AU130" i="83"/>
  <c r="AV130" i="83"/>
  <c r="AW130" i="83"/>
  <c r="AX130" i="83"/>
  <c r="AY130" i="83"/>
  <c r="AZ130" i="83"/>
  <c r="B131" i="83"/>
  <c r="C131" i="83"/>
  <c r="D131" i="83"/>
  <c r="E131" i="83"/>
  <c r="F131" i="83"/>
  <c r="G131" i="83"/>
  <c r="H131" i="83"/>
  <c r="I131" i="83"/>
  <c r="J131" i="83"/>
  <c r="K131" i="83"/>
  <c r="L131" i="83"/>
  <c r="M131" i="83"/>
  <c r="N131" i="83"/>
  <c r="O131" i="83"/>
  <c r="Q131" i="83"/>
  <c r="R131" i="83"/>
  <c r="S131" i="83"/>
  <c r="T131" i="83"/>
  <c r="U131" i="83"/>
  <c r="V131" i="83"/>
  <c r="W131" i="83"/>
  <c r="X131" i="83"/>
  <c r="Y131" i="83"/>
  <c r="Z131" i="83"/>
  <c r="AA131" i="83"/>
  <c r="AB131" i="83"/>
  <c r="AC131" i="83"/>
  <c r="AD131" i="83"/>
  <c r="AE131" i="83"/>
  <c r="AF131" i="83"/>
  <c r="AG131" i="83"/>
  <c r="AH131" i="83"/>
  <c r="AI131" i="83"/>
  <c r="AJ131" i="83"/>
  <c r="AK131" i="83"/>
  <c r="AL131" i="83"/>
  <c r="AM131" i="83"/>
  <c r="AN131" i="83"/>
  <c r="AO131" i="83"/>
  <c r="AP131" i="83"/>
  <c r="AQ131" i="83"/>
  <c r="AR131" i="83"/>
  <c r="AS131" i="83"/>
  <c r="AT131" i="83"/>
  <c r="AU131" i="83"/>
  <c r="AV131" i="83"/>
  <c r="AW131" i="83"/>
  <c r="AX131" i="83"/>
  <c r="AY131" i="83"/>
  <c r="AZ131" i="83"/>
  <c r="B132" i="83"/>
  <c r="C132" i="83"/>
  <c r="D132" i="83"/>
  <c r="E132" i="83"/>
  <c r="F132" i="83"/>
  <c r="G132" i="83"/>
  <c r="H132" i="83"/>
  <c r="I132" i="83"/>
  <c r="J132" i="83"/>
  <c r="K132" i="83"/>
  <c r="L132" i="83"/>
  <c r="M132" i="83"/>
  <c r="N132" i="83"/>
  <c r="O132" i="83"/>
  <c r="Q132" i="83"/>
  <c r="R132" i="83"/>
  <c r="S132" i="83"/>
  <c r="T132" i="83"/>
  <c r="U132" i="83"/>
  <c r="V132" i="83"/>
  <c r="W132" i="83"/>
  <c r="X132" i="83"/>
  <c r="Y132" i="83"/>
  <c r="Z132" i="83"/>
  <c r="AA132" i="83"/>
  <c r="AB132" i="83"/>
  <c r="AC132" i="83"/>
  <c r="AD132" i="83"/>
  <c r="AE132" i="83"/>
  <c r="AF132" i="83"/>
  <c r="AG132" i="83"/>
  <c r="AH132" i="83"/>
  <c r="AI132" i="83"/>
  <c r="AJ132" i="83"/>
  <c r="AK132" i="83"/>
  <c r="AL132" i="83"/>
  <c r="AM132" i="83"/>
  <c r="AN132" i="83"/>
  <c r="AO132" i="83"/>
  <c r="AP132" i="83"/>
  <c r="AQ132" i="83"/>
  <c r="AR132" i="83"/>
  <c r="AS132" i="83"/>
  <c r="AT132" i="83"/>
  <c r="AU132" i="83"/>
  <c r="AV132" i="83"/>
  <c r="AW132" i="83"/>
  <c r="AX132" i="83"/>
  <c r="AY132" i="83"/>
  <c r="AZ132" i="83"/>
  <c r="B133" i="83"/>
  <c r="C133" i="83"/>
  <c r="D133" i="83"/>
  <c r="E133" i="83"/>
  <c r="F133" i="83"/>
  <c r="G133" i="83"/>
  <c r="H133" i="83"/>
  <c r="I133" i="83"/>
  <c r="J133" i="83"/>
  <c r="K133" i="83"/>
  <c r="L133" i="83"/>
  <c r="M133" i="83"/>
  <c r="N133" i="83"/>
  <c r="O133" i="83"/>
  <c r="Q133" i="83"/>
  <c r="R133" i="83"/>
  <c r="S133" i="83"/>
  <c r="T133" i="83"/>
  <c r="U133" i="83"/>
  <c r="V133" i="83"/>
  <c r="W133" i="83"/>
  <c r="X133" i="83"/>
  <c r="Y133" i="83"/>
  <c r="Z133" i="83"/>
  <c r="AA133" i="83"/>
  <c r="AB133" i="83"/>
  <c r="AC133" i="83"/>
  <c r="AD133" i="83"/>
  <c r="AE133" i="83"/>
  <c r="AF133" i="83"/>
  <c r="AG133" i="83"/>
  <c r="AH133" i="83"/>
  <c r="AI133" i="83"/>
  <c r="AJ133" i="83"/>
  <c r="AK133" i="83"/>
  <c r="AL133" i="83"/>
  <c r="AM133" i="83"/>
  <c r="AN133" i="83"/>
  <c r="AO133" i="83"/>
  <c r="AP133" i="83"/>
  <c r="AQ133" i="83"/>
  <c r="AR133" i="83"/>
  <c r="AS133" i="83"/>
  <c r="AT133" i="83"/>
  <c r="AU133" i="83"/>
  <c r="AV133" i="83"/>
  <c r="AW133" i="83"/>
  <c r="AX133" i="83"/>
  <c r="AY133" i="83"/>
  <c r="AZ133" i="83"/>
  <c r="B134" i="83"/>
  <c r="C134" i="83"/>
  <c r="D134" i="83"/>
  <c r="E134" i="83"/>
  <c r="F134" i="83"/>
  <c r="G134" i="83"/>
  <c r="H134" i="83"/>
  <c r="I134" i="83"/>
  <c r="J134" i="83"/>
  <c r="K134" i="83"/>
  <c r="L134" i="83"/>
  <c r="M134" i="83"/>
  <c r="N134" i="83"/>
  <c r="O134" i="83"/>
  <c r="Q134" i="83"/>
  <c r="R134" i="83"/>
  <c r="S134" i="83"/>
  <c r="T134" i="83"/>
  <c r="U134" i="83"/>
  <c r="V134" i="83"/>
  <c r="W134" i="83"/>
  <c r="X134" i="83"/>
  <c r="Y134" i="83"/>
  <c r="Z134" i="83"/>
  <c r="AA134" i="83"/>
  <c r="AB134" i="83"/>
  <c r="AC134" i="83"/>
  <c r="AD134" i="83"/>
  <c r="AE134" i="83"/>
  <c r="AF134" i="83"/>
  <c r="AG134" i="83"/>
  <c r="AH134" i="83"/>
  <c r="AI134" i="83"/>
  <c r="AJ134" i="83"/>
  <c r="AK134" i="83"/>
  <c r="AL134" i="83"/>
  <c r="AM134" i="83"/>
  <c r="AN134" i="83"/>
  <c r="AO134" i="83"/>
  <c r="AP134" i="83"/>
  <c r="AQ134" i="83"/>
  <c r="AR134" i="83"/>
  <c r="AS134" i="83"/>
  <c r="AT134" i="83"/>
  <c r="AU134" i="83"/>
  <c r="AV134" i="83"/>
  <c r="AW134" i="83"/>
  <c r="AX134" i="83"/>
  <c r="AY134" i="83"/>
  <c r="AZ134" i="83"/>
  <c r="B135" i="83"/>
  <c r="C135" i="83"/>
  <c r="D135" i="83"/>
  <c r="E135" i="83"/>
  <c r="F135" i="83"/>
  <c r="G135" i="83"/>
  <c r="H135" i="83"/>
  <c r="I135" i="83"/>
  <c r="J135" i="83"/>
  <c r="K135" i="83"/>
  <c r="L135" i="83"/>
  <c r="M135" i="83"/>
  <c r="N135" i="83"/>
  <c r="O135" i="83"/>
  <c r="Q135" i="83"/>
  <c r="R135" i="83"/>
  <c r="S135" i="83"/>
  <c r="T135" i="83"/>
  <c r="U135" i="83"/>
  <c r="V135" i="83"/>
  <c r="W135" i="83"/>
  <c r="X135" i="83"/>
  <c r="Y135" i="83"/>
  <c r="Z135" i="83"/>
  <c r="AA135" i="83"/>
  <c r="AB135" i="83"/>
  <c r="AC135" i="83"/>
  <c r="AD135" i="83"/>
  <c r="AE135" i="83"/>
  <c r="AF135" i="83"/>
  <c r="AG135" i="83"/>
  <c r="AH135" i="83"/>
  <c r="AI135" i="83"/>
  <c r="AJ135" i="83"/>
  <c r="AK135" i="83"/>
  <c r="AL135" i="83"/>
  <c r="AM135" i="83"/>
  <c r="AN135" i="83"/>
  <c r="AO135" i="83"/>
  <c r="AP135" i="83"/>
  <c r="AQ135" i="83"/>
  <c r="AR135" i="83"/>
  <c r="AS135" i="83"/>
  <c r="AT135" i="83"/>
  <c r="AU135" i="83"/>
  <c r="AV135" i="83"/>
  <c r="AW135" i="83"/>
  <c r="AX135" i="83"/>
  <c r="AY135" i="83"/>
  <c r="AZ135" i="83"/>
  <c r="B136" i="83"/>
  <c r="C136" i="83"/>
  <c r="D136" i="83"/>
  <c r="E136" i="83"/>
  <c r="F136" i="83"/>
  <c r="G136" i="83"/>
  <c r="H136" i="83"/>
  <c r="I136" i="83"/>
  <c r="J136" i="83"/>
  <c r="K136" i="83"/>
  <c r="L136" i="83"/>
  <c r="M136" i="83"/>
  <c r="N136" i="83"/>
  <c r="O136" i="83"/>
  <c r="Q136" i="83"/>
  <c r="R136" i="83"/>
  <c r="S136" i="83"/>
  <c r="T136" i="83"/>
  <c r="U136" i="83"/>
  <c r="V136" i="83"/>
  <c r="W136" i="83"/>
  <c r="X136" i="83"/>
  <c r="Y136" i="83"/>
  <c r="Z136" i="83"/>
  <c r="AA136" i="83"/>
  <c r="AB136" i="83"/>
  <c r="AC136" i="83"/>
  <c r="AD136" i="83"/>
  <c r="AE136" i="83"/>
  <c r="AF136" i="83"/>
  <c r="AG136" i="83"/>
  <c r="AH136" i="83"/>
  <c r="AI136" i="83"/>
  <c r="AJ136" i="83"/>
  <c r="AK136" i="83"/>
  <c r="AL136" i="83"/>
  <c r="AM136" i="83"/>
  <c r="AN136" i="83"/>
  <c r="AO136" i="83"/>
  <c r="AP136" i="83"/>
  <c r="AQ136" i="83"/>
  <c r="AR136" i="83"/>
  <c r="AS136" i="83"/>
  <c r="AT136" i="83"/>
  <c r="AU136" i="83"/>
  <c r="AV136" i="83"/>
  <c r="AW136" i="83"/>
  <c r="AX136" i="83"/>
  <c r="AY136" i="83"/>
  <c r="AZ136" i="83"/>
  <c r="B137" i="83"/>
  <c r="C137" i="83"/>
  <c r="D137" i="83"/>
  <c r="E137" i="83"/>
  <c r="F137" i="83"/>
  <c r="G137" i="83"/>
  <c r="H137" i="83"/>
  <c r="I137" i="83"/>
  <c r="J137" i="83"/>
  <c r="K137" i="83"/>
  <c r="L137" i="83"/>
  <c r="M137" i="83"/>
  <c r="N137" i="83"/>
  <c r="O137" i="83"/>
  <c r="Q137" i="83"/>
  <c r="R137" i="83"/>
  <c r="S137" i="83"/>
  <c r="T137" i="83"/>
  <c r="U137" i="83"/>
  <c r="V137" i="83"/>
  <c r="W137" i="83"/>
  <c r="X137" i="83"/>
  <c r="Y137" i="83"/>
  <c r="Z137" i="83"/>
  <c r="AA137" i="83"/>
  <c r="AB137" i="83"/>
  <c r="AC137" i="83"/>
  <c r="AD137" i="83"/>
  <c r="AE137" i="83"/>
  <c r="AF137" i="83"/>
  <c r="AG137" i="83"/>
  <c r="AH137" i="83"/>
  <c r="AI137" i="83"/>
  <c r="AJ137" i="83"/>
  <c r="AK137" i="83"/>
  <c r="AL137" i="83"/>
  <c r="AM137" i="83"/>
  <c r="AN137" i="83"/>
  <c r="AO137" i="83"/>
  <c r="AP137" i="83"/>
  <c r="AQ137" i="83"/>
  <c r="AR137" i="83"/>
  <c r="AS137" i="83"/>
  <c r="AT137" i="83"/>
  <c r="AU137" i="83"/>
  <c r="AV137" i="83"/>
  <c r="AW137" i="83"/>
  <c r="AX137" i="83"/>
  <c r="AY137" i="83"/>
  <c r="AZ137" i="83"/>
  <c r="B138" i="83"/>
  <c r="C138" i="83"/>
  <c r="D138" i="83"/>
  <c r="E138" i="83"/>
  <c r="F138" i="83"/>
  <c r="G138" i="83"/>
  <c r="H138" i="83"/>
  <c r="I138" i="83"/>
  <c r="J138" i="83"/>
  <c r="K138" i="83"/>
  <c r="L138" i="83"/>
  <c r="M138" i="83"/>
  <c r="N138" i="83"/>
  <c r="O138" i="83"/>
  <c r="Q138" i="83"/>
  <c r="R138" i="83"/>
  <c r="S138" i="83"/>
  <c r="T138" i="83"/>
  <c r="U138" i="83"/>
  <c r="V138" i="83"/>
  <c r="W138" i="83"/>
  <c r="X138" i="83"/>
  <c r="Y138" i="83"/>
  <c r="Z138" i="83"/>
  <c r="AA138" i="83"/>
  <c r="AB138" i="83"/>
  <c r="AC138" i="83"/>
  <c r="AD138" i="83"/>
  <c r="AE138" i="83"/>
  <c r="AF138" i="83"/>
  <c r="AG138" i="83"/>
  <c r="AH138" i="83"/>
  <c r="AI138" i="83"/>
  <c r="AJ138" i="83"/>
  <c r="AK138" i="83"/>
  <c r="AL138" i="83"/>
  <c r="AM138" i="83"/>
  <c r="AN138" i="83"/>
  <c r="AO138" i="83"/>
  <c r="AP138" i="83"/>
  <c r="AQ138" i="83"/>
  <c r="AR138" i="83"/>
  <c r="AS138" i="83"/>
  <c r="AT138" i="83"/>
  <c r="AU138" i="83"/>
  <c r="AV138" i="83"/>
  <c r="AW138" i="83"/>
  <c r="AX138" i="83"/>
  <c r="AY138" i="83"/>
  <c r="AZ138" i="83"/>
  <c r="B139" i="83"/>
  <c r="C139" i="83"/>
  <c r="D139" i="83"/>
  <c r="E139" i="83"/>
  <c r="F139" i="83"/>
  <c r="G139" i="83"/>
  <c r="H139" i="83"/>
  <c r="I139" i="83"/>
  <c r="J139" i="83"/>
  <c r="K139" i="83"/>
  <c r="L139" i="83"/>
  <c r="M139" i="83"/>
  <c r="N139" i="83"/>
  <c r="O139" i="83"/>
  <c r="Q139" i="83"/>
  <c r="R139" i="83"/>
  <c r="S139" i="83"/>
  <c r="T139" i="83"/>
  <c r="U139" i="83"/>
  <c r="V139" i="83"/>
  <c r="W139" i="83"/>
  <c r="X139" i="83"/>
  <c r="Y139" i="83"/>
  <c r="Z139" i="83"/>
  <c r="AA139" i="83"/>
  <c r="AB139" i="83"/>
  <c r="AC139" i="83"/>
  <c r="AD139" i="83"/>
  <c r="AE139" i="83"/>
  <c r="AF139" i="83"/>
  <c r="AG139" i="83"/>
  <c r="AH139" i="83"/>
  <c r="AI139" i="83"/>
  <c r="AJ139" i="83"/>
  <c r="AK139" i="83"/>
  <c r="AL139" i="83"/>
  <c r="AM139" i="83"/>
  <c r="AN139" i="83"/>
  <c r="AO139" i="83"/>
  <c r="AP139" i="83"/>
  <c r="AQ139" i="83"/>
  <c r="AR139" i="83"/>
  <c r="AS139" i="83"/>
  <c r="AT139" i="83"/>
  <c r="AU139" i="83"/>
  <c r="AV139" i="83"/>
  <c r="AW139" i="83"/>
  <c r="AX139" i="83"/>
  <c r="AY139" i="83"/>
  <c r="AZ139" i="83"/>
  <c r="B140" i="83"/>
  <c r="C140" i="83"/>
  <c r="D140" i="83"/>
  <c r="E140" i="83"/>
  <c r="F140" i="83"/>
  <c r="G140" i="83"/>
  <c r="H140" i="83"/>
  <c r="I140" i="83"/>
  <c r="J140" i="83"/>
  <c r="K140" i="83"/>
  <c r="L140" i="83"/>
  <c r="M140" i="83"/>
  <c r="N140" i="83"/>
  <c r="O140" i="83"/>
  <c r="Q140" i="83"/>
  <c r="R140" i="83"/>
  <c r="S140" i="83"/>
  <c r="T140" i="83"/>
  <c r="U140" i="83"/>
  <c r="V140" i="83"/>
  <c r="W140" i="83"/>
  <c r="X140" i="83"/>
  <c r="Y140" i="83"/>
  <c r="Z140" i="83"/>
  <c r="AA140" i="83"/>
  <c r="AB140" i="83"/>
  <c r="AC140" i="83"/>
  <c r="AD140" i="83"/>
  <c r="AE140" i="83"/>
  <c r="AF140" i="83"/>
  <c r="AG140" i="83"/>
  <c r="AH140" i="83"/>
  <c r="AI140" i="83"/>
  <c r="AJ140" i="83"/>
  <c r="AK140" i="83"/>
  <c r="AL140" i="83"/>
  <c r="AM140" i="83"/>
  <c r="AN140" i="83"/>
  <c r="AO140" i="83"/>
  <c r="AP140" i="83"/>
  <c r="AQ140" i="83"/>
  <c r="AR140" i="83"/>
  <c r="AS140" i="83"/>
  <c r="AT140" i="83"/>
  <c r="AU140" i="83"/>
  <c r="AV140" i="83"/>
  <c r="AW140" i="83"/>
  <c r="AX140" i="83"/>
  <c r="AY140" i="83"/>
  <c r="AZ140" i="83"/>
  <c r="B141" i="83"/>
  <c r="C141" i="83"/>
  <c r="D141" i="83"/>
  <c r="E141" i="83"/>
  <c r="F141" i="83"/>
  <c r="G141" i="83"/>
  <c r="H141" i="83"/>
  <c r="I141" i="83"/>
  <c r="J141" i="83"/>
  <c r="K141" i="83"/>
  <c r="L141" i="83"/>
  <c r="M141" i="83"/>
  <c r="N141" i="83"/>
  <c r="O141" i="83"/>
  <c r="Q141" i="83"/>
  <c r="R141" i="83"/>
  <c r="S141" i="83"/>
  <c r="T141" i="83"/>
  <c r="U141" i="83"/>
  <c r="V141" i="83"/>
  <c r="W141" i="83"/>
  <c r="X141" i="83"/>
  <c r="Y141" i="83"/>
  <c r="Z141" i="83"/>
  <c r="AA141" i="83"/>
  <c r="AB141" i="83"/>
  <c r="AC141" i="83"/>
  <c r="AD141" i="83"/>
  <c r="AE141" i="83"/>
  <c r="AF141" i="83"/>
  <c r="AG141" i="83"/>
  <c r="AH141" i="83"/>
  <c r="AI141" i="83"/>
  <c r="AJ141" i="83"/>
  <c r="AK141" i="83"/>
  <c r="AL141" i="83"/>
  <c r="AM141" i="83"/>
  <c r="AN141" i="83"/>
  <c r="AO141" i="83"/>
  <c r="AP141" i="83"/>
  <c r="AQ141" i="83"/>
  <c r="AR141" i="83"/>
  <c r="AS141" i="83"/>
  <c r="AT141" i="83"/>
  <c r="AU141" i="83"/>
  <c r="AV141" i="83"/>
  <c r="AW141" i="83"/>
  <c r="AX141" i="83"/>
  <c r="AY141" i="83"/>
  <c r="AZ141" i="83"/>
  <c r="B142" i="83"/>
  <c r="C142" i="83"/>
  <c r="D142" i="83"/>
  <c r="E142" i="83"/>
  <c r="F142" i="83"/>
  <c r="G142" i="83"/>
  <c r="H142" i="83"/>
  <c r="I142" i="83"/>
  <c r="J142" i="83"/>
  <c r="K142" i="83"/>
  <c r="L142" i="83"/>
  <c r="M142" i="83"/>
  <c r="N142" i="83"/>
  <c r="O142" i="83"/>
  <c r="Q142" i="83"/>
  <c r="R142" i="83"/>
  <c r="S142" i="83"/>
  <c r="T142" i="83"/>
  <c r="U142" i="83"/>
  <c r="V142" i="83"/>
  <c r="W142" i="83"/>
  <c r="X142" i="83"/>
  <c r="Y142" i="83"/>
  <c r="Z142" i="83"/>
  <c r="AA142" i="83"/>
  <c r="AB142" i="83"/>
  <c r="AC142" i="83"/>
  <c r="AD142" i="83"/>
  <c r="AE142" i="83"/>
  <c r="AF142" i="83"/>
  <c r="AG142" i="83"/>
  <c r="AH142" i="83"/>
  <c r="AI142" i="83"/>
  <c r="AJ142" i="83"/>
  <c r="AK142" i="83"/>
  <c r="AL142" i="83"/>
  <c r="AM142" i="83"/>
  <c r="AN142" i="83"/>
  <c r="AO142" i="83"/>
  <c r="AP142" i="83"/>
  <c r="AQ142" i="83"/>
  <c r="AR142" i="83"/>
  <c r="AS142" i="83"/>
  <c r="AT142" i="83"/>
  <c r="AU142" i="83"/>
  <c r="AV142" i="83"/>
  <c r="AW142" i="83"/>
  <c r="AX142" i="83"/>
  <c r="AY142" i="83"/>
  <c r="AZ142" i="83"/>
  <c r="B143" i="83"/>
  <c r="C143" i="83"/>
  <c r="D143" i="83"/>
  <c r="E143" i="83"/>
  <c r="F143" i="83"/>
  <c r="G143" i="83"/>
  <c r="H143" i="83"/>
  <c r="I143" i="83"/>
  <c r="J143" i="83"/>
  <c r="K143" i="83"/>
  <c r="L143" i="83"/>
  <c r="M143" i="83"/>
  <c r="N143" i="83"/>
  <c r="O143" i="83"/>
  <c r="Q143" i="83"/>
  <c r="R143" i="83"/>
  <c r="S143" i="83"/>
  <c r="T143" i="83"/>
  <c r="U143" i="83"/>
  <c r="V143" i="83"/>
  <c r="W143" i="83"/>
  <c r="X143" i="83"/>
  <c r="Y143" i="83"/>
  <c r="Z143" i="83"/>
  <c r="AA143" i="83"/>
  <c r="AB143" i="83"/>
  <c r="AC143" i="83"/>
  <c r="AD143" i="83"/>
  <c r="AE143" i="83"/>
  <c r="AF143" i="83"/>
  <c r="AG143" i="83"/>
  <c r="AH143" i="83"/>
  <c r="AI143" i="83"/>
  <c r="AJ143" i="83"/>
  <c r="AK143" i="83"/>
  <c r="AL143" i="83"/>
  <c r="AM143" i="83"/>
  <c r="AN143" i="83"/>
  <c r="AO143" i="83"/>
  <c r="AP143" i="83"/>
  <c r="AQ143" i="83"/>
  <c r="AR143" i="83"/>
  <c r="AS143" i="83"/>
  <c r="AT143" i="83"/>
  <c r="AU143" i="83"/>
  <c r="AV143" i="83"/>
  <c r="AW143" i="83"/>
  <c r="AX143" i="83"/>
  <c r="AY143" i="83"/>
  <c r="AZ143" i="83"/>
  <c r="B144" i="83"/>
  <c r="C144" i="83"/>
  <c r="D144" i="83"/>
  <c r="E144" i="83"/>
  <c r="F144" i="83"/>
  <c r="G144" i="83"/>
  <c r="H144" i="83"/>
  <c r="I144" i="83"/>
  <c r="J144" i="83"/>
  <c r="K144" i="83"/>
  <c r="L144" i="83"/>
  <c r="M144" i="83"/>
  <c r="N144" i="83"/>
  <c r="O144" i="83"/>
  <c r="Q144" i="83"/>
  <c r="R144" i="83"/>
  <c r="S144" i="83"/>
  <c r="T144" i="83"/>
  <c r="U144" i="83"/>
  <c r="V144" i="83"/>
  <c r="W144" i="83"/>
  <c r="X144" i="83"/>
  <c r="Y144" i="83"/>
  <c r="Z144" i="83"/>
  <c r="AA144" i="83"/>
  <c r="AB144" i="83"/>
  <c r="AC144" i="83"/>
  <c r="AD144" i="83"/>
  <c r="AE144" i="83"/>
  <c r="AF144" i="83"/>
  <c r="AG144" i="83"/>
  <c r="AH144" i="83"/>
  <c r="AI144" i="83"/>
  <c r="AJ144" i="83"/>
  <c r="AK144" i="83"/>
  <c r="AL144" i="83"/>
  <c r="AM144" i="83"/>
  <c r="AN144" i="83"/>
  <c r="AO144" i="83"/>
  <c r="AP144" i="83"/>
  <c r="AQ144" i="83"/>
  <c r="AR144" i="83"/>
  <c r="AS144" i="83"/>
  <c r="AT144" i="83"/>
  <c r="AU144" i="83"/>
  <c r="AV144" i="83"/>
  <c r="AW144" i="83"/>
  <c r="AX144" i="83"/>
  <c r="AY144" i="83"/>
  <c r="AZ144" i="83"/>
  <c r="B145" i="83"/>
  <c r="C145" i="83"/>
  <c r="D145" i="83"/>
  <c r="E145" i="83"/>
  <c r="F145" i="83"/>
  <c r="G145" i="83"/>
  <c r="H145" i="83"/>
  <c r="I145" i="83"/>
  <c r="J145" i="83"/>
  <c r="K145" i="83"/>
  <c r="L145" i="83"/>
  <c r="M145" i="83"/>
  <c r="N145" i="83"/>
  <c r="O145" i="83"/>
  <c r="Q145" i="83"/>
  <c r="R145" i="83"/>
  <c r="S145" i="83"/>
  <c r="T145" i="83"/>
  <c r="U145" i="83"/>
  <c r="V145" i="83"/>
  <c r="W145" i="83"/>
  <c r="X145" i="83"/>
  <c r="Y145" i="83"/>
  <c r="Z145" i="83"/>
  <c r="AA145" i="83"/>
  <c r="AB145" i="83"/>
  <c r="AC145" i="83"/>
  <c r="AD145" i="83"/>
  <c r="AE145" i="83"/>
  <c r="AF145" i="83"/>
  <c r="AG145" i="83"/>
  <c r="AH145" i="83"/>
  <c r="AI145" i="83"/>
  <c r="AJ145" i="83"/>
  <c r="AK145" i="83"/>
  <c r="AL145" i="83"/>
  <c r="AM145" i="83"/>
  <c r="AN145" i="83"/>
  <c r="AO145" i="83"/>
  <c r="AP145" i="83"/>
  <c r="AQ145" i="83"/>
  <c r="AR145" i="83"/>
  <c r="AS145" i="83"/>
  <c r="AT145" i="83"/>
  <c r="AU145" i="83"/>
  <c r="AV145" i="83"/>
  <c r="AW145" i="83"/>
  <c r="AX145" i="83"/>
  <c r="AY145" i="83"/>
  <c r="AZ145" i="83"/>
  <c r="B146" i="83"/>
  <c r="C146" i="83"/>
  <c r="D146" i="83"/>
  <c r="E146" i="83"/>
  <c r="F146" i="83"/>
  <c r="G146" i="83"/>
  <c r="H146" i="83"/>
  <c r="I146" i="83"/>
  <c r="J146" i="83"/>
  <c r="K146" i="83"/>
  <c r="L146" i="83"/>
  <c r="M146" i="83"/>
  <c r="N146" i="83"/>
  <c r="O146" i="83"/>
  <c r="Q146" i="83"/>
  <c r="R146" i="83"/>
  <c r="S146" i="83"/>
  <c r="T146" i="83"/>
  <c r="U146" i="83"/>
  <c r="V146" i="83"/>
  <c r="W146" i="83"/>
  <c r="X146" i="83"/>
  <c r="Y146" i="83"/>
  <c r="Z146" i="83"/>
  <c r="AA146" i="83"/>
  <c r="AB146" i="83"/>
  <c r="AC146" i="83"/>
  <c r="AD146" i="83"/>
  <c r="AE146" i="83"/>
  <c r="AF146" i="83"/>
  <c r="AG146" i="83"/>
  <c r="AH146" i="83"/>
  <c r="AI146" i="83"/>
  <c r="AJ146" i="83"/>
  <c r="AK146" i="83"/>
  <c r="AL146" i="83"/>
  <c r="AM146" i="83"/>
  <c r="AN146" i="83"/>
  <c r="AO146" i="83"/>
  <c r="AP146" i="83"/>
  <c r="AQ146" i="83"/>
  <c r="AR146" i="83"/>
  <c r="AS146" i="83"/>
  <c r="AT146" i="83"/>
  <c r="AU146" i="83"/>
  <c r="AV146" i="83"/>
  <c r="AW146" i="83"/>
  <c r="AX146" i="83"/>
  <c r="AY146" i="83"/>
  <c r="AZ146" i="83"/>
  <c r="B147" i="83"/>
  <c r="C147" i="83"/>
  <c r="D147" i="83"/>
  <c r="E147" i="83"/>
  <c r="F147" i="83"/>
  <c r="G147" i="83"/>
  <c r="H147" i="83"/>
  <c r="I147" i="83"/>
  <c r="J147" i="83"/>
  <c r="K147" i="83"/>
  <c r="L147" i="83"/>
  <c r="M147" i="83"/>
  <c r="N147" i="83"/>
  <c r="O147" i="83"/>
  <c r="Q147" i="83"/>
  <c r="R147" i="83"/>
  <c r="S147" i="83"/>
  <c r="T147" i="83"/>
  <c r="U147" i="83"/>
  <c r="V147" i="83"/>
  <c r="W147" i="83"/>
  <c r="X147" i="83"/>
  <c r="Y147" i="83"/>
  <c r="Z147" i="83"/>
  <c r="AA147" i="83"/>
  <c r="AB147" i="83"/>
  <c r="AC147" i="83"/>
  <c r="AD147" i="83"/>
  <c r="AE147" i="83"/>
  <c r="AF147" i="83"/>
  <c r="AG147" i="83"/>
  <c r="AH147" i="83"/>
  <c r="AI147" i="83"/>
  <c r="AJ147" i="83"/>
  <c r="AK147" i="83"/>
  <c r="AL147" i="83"/>
  <c r="AM147" i="83"/>
  <c r="AN147" i="83"/>
  <c r="AO147" i="83"/>
  <c r="AP147" i="83"/>
  <c r="AQ147" i="83"/>
  <c r="AR147" i="83"/>
  <c r="AS147" i="83"/>
  <c r="AT147" i="83"/>
  <c r="AU147" i="83"/>
  <c r="AV147" i="83"/>
  <c r="AW147" i="83"/>
  <c r="AX147" i="83"/>
  <c r="AY147" i="83"/>
  <c r="AZ147" i="83"/>
  <c r="B148" i="83"/>
  <c r="C148" i="83"/>
  <c r="D148" i="83"/>
  <c r="E148" i="83"/>
  <c r="F148" i="83"/>
  <c r="G148" i="83"/>
  <c r="H148" i="83"/>
  <c r="I148" i="83"/>
  <c r="J148" i="83"/>
  <c r="K148" i="83"/>
  <c r="L148" i="83"/>
  <c r="M148" i="83"/>
  <c r="N148" i="83"/>
  <c r="O148" i="83"/>
  <c r="Q148" i="83"/>
  <c r="R148" i="83"/>
  <c r="S148" i="83"/>
  <c r="T148" i="83"/>
  <c r="U148" i="83"/>
  <c r="V148" i="83"/>
  <c r="W148" i="83"/>
  <c r="X148" i="83"/>
  <c r="Y148" i="83"/>
  <c r="Z148" i="83"/>
  <c r="AA148" i="83"/>
  <c r="AB148" i="83"/>
  <c r="AC148" i="83"/>
  <c r="AD148" i="83"/>
  <c r="AE148" i="83"/>
  <c r="AF148" i="83"/>
  <c r="AG148" i="83"/>
  <c r="AH148" i="83"/>
  <c r="AI148" i="83"/>
  <c r="AJ148" i="83"/>
  <c r="AK148" i="83"/>
  <c r="AL148" i="83"/>
  <c r="AM148" i="83"/>
  <c r="AN148" i="83"/>
  <c r="AO148" i="83"/>
  <c r="AP148" i="83"/>
  <c r="AQ148" i="83"/>
  <c r="AR148" i="83"/>
  <c r="AS148" i="83"/>
  <c r="AT148" i="83"/>
  <c r="AU148" i="83"/>
  <c r="AV148" i="83"/>
  <c r="AW148" i="83"/>
  <c r="AX148" i="83"/>
  <c r="AY148" i="83"/>
  <c r="AZ148" i="83"/>
  <c r="B149" i="83"/>
  <c r="C149" i="83"/>
  <c r="D149" i="83"/>
  <c r="E149" i="83"/>
  <c r="F149" i="83"/>
  <c r="G149" i="83"/>
  <c r="H149" i="83"/>
  <c r="I149" i="83"/>
  <c r="J149" i="83"/>
  <c r="K149" i="83"/>
  <c r="L149" i="83"/>
  <c r="M149" i="83"/>
  <c r="N149" i="83"/>
  <c r="O149" i="83"/>
  <c r="Q149" i="83"/>
  <c r="R149" i="83"/>
  <c r="S149" i="83"/>
  <c r="T149" i="83"/>
  <c r="U149" i="83"/>
  <c r="V149" i="83"/>
  <c r="W149" i="83"/>
  <c r="X149" i="83"/>
  <c r="Y149" i="83"/>
  <c r="Z149" i="83"/>
  <c r="AA149" i="83"/>
  <c r="AB149" i="83"/>
  <c r="AC149" i="83"/>
  <c r="AD149" i="83"/>
  <c r="AE149" i="83"/>
  <c r="AF149" i="83"/>
  <c r="AG149" i="83"/>
  <c r="AH149" i="83"/>
  <c r="AI149" i="83"/>
  <c r="AJ149" i="83"/>
  <c r="AK149" i="83"/>
  <c r="AL149" i="83"/>
  <c r="AM149" i="83"/>
  <c r="AN149" i="83"/>
  <c r="AO149" i="83"/>
  <c r="AP149" i="83"/>
  <c r="AQ149" i="83"/>
  <c r="AR149" i="83"/>
  <c r="AS149" i="83"/>
  <c r="AT149" i="83"/>
  <c r="AU149" i="83"/>
  <c r="AV149" i="83"/>
  <c r="AW149" i="83"/>
  <c r="AX149" i="83"/>
  <c r="AY149" i="83"/>
  <c r="AZ149" i="83"/>
  <c r="B150" i="83"/>
  <c r="C150" i="83"/>
  <c r="D150" i="83"/>
  <c r="E150" i="83"/>
  <c r="F150" i="83"/>
  <c r="G150" i="83"/>
  <c r="H150" i="83"/>
  <c r="I150" i="83"/>
  <c r="J150" i="83"/>
  <c r="K150" i="83"/>
  <c r="L150" i="83"/>
  <c r="M150" i="83"/>
  <c r="N150" i="83"/>
  <c r="O150" i="83"/>
  <c r="Q150" i="83"/>
  <c r="R150" i="83"/>
  <c r="S150" i="83"/>
  <c r="T150" i="83"/>
  <c r="U150" i="83"/>
  <c r="V150" i="83"/>
  <c r="W150" i="83"/>
  <c r="X150" i="83"/>
  <c r="Y150" i="83"/>
  <c r="Z150" i="83"/>
  <c r="AA150" i="83"/>
  <c r="AB150" i="83"/>
  <c r="AC150" i="83"/>
  <c r="AD150" i="83"/>
  <c r="AE150" i="83"/>
  <c r="AF150" i="83"/>
  <c r="AG150" i="83"/>
  <c r="AH150" i="83"/>
  <c r="AI150" i="83"/>
  <c r="AJ150" i="83"/>
  <c r="AK150" i="83"/>
  <c r="AL150" i="83"/>
  <c r="AM150" i="83"/>
  <c r="AN150" i="83"/>
  <c r="AO150" i="83"/>
  <c r="AP150" i="83"/>
  <c r="AQ150" i="83"/>
  <c r="AR150" i="83"/>
  <c r="AS150" i="83"/>
  <c r="AT150" i="83"/>
  <c r="AU150" i="83"/>
  <c r="AV150" i="83"/>
  <c r="AW150" i="83"/>
  <c r="AX150" i="83"/>
  <c r="AY150" i="83"/>
  <c r="AZ150" i="83"/>
  <c r="B151" i="83"/>
  <c r="C151" i="83"/>
  <c r="D151" i="83"/>
  <c r="E151" i="83"/>
  <c r="F151" i="83"/>
  <c r="G151" i="83"/>
  <c r="H151" i="83"/>
  <c r="I151" i="83"/>
  <c r="J151" i="83"/>
  <c r="K151" i="83"/>
  <c r="L151" i="83"/>
  <c r="M151" i="83"/>
  <c r="N151" i="83"/>
  <c r="O151" i="83"/>
  <c r="Q151" i="83"/>
  <c r="R151" i="83"/>
  <c r="S151" i="83"/>
  <c r="T151" i="83"/>
  <c r="U151" i="83"/>
  <c r="V151" i="83"/>
  <c r="W151" i="83"/>
  <c r="X151" i="83"/>
  <c r="Y151" i="83"/>
  <c r="Z151" i="83"/>
  <c r="AA151" i="83"/>
  <c r="AB151" i="83"/>
  <c r="AC151" i="83"/>
  <c r="AD151" i="83"/>
  <c r="AE151" i="83"/>
  <c r="AF151" i="83"/>
  <c r="AG151" i="83"/>
  <c r="AH151" i="83"/>
  <c r="AI151" i="83"/>
  <c r="AJ151" i="83"/>
  <c r="AK151" i="83"/>
  <c r="AL151" i="83"/>
  <c r="AM151" i="83"/>
  <c r="AN151" i="83"/>
  <c r="AO151" i="83"/>
  <c r="AP151" i="83"/>
  <c r="AQ151" i="83"/>
  <c r="AR151" i="83"/>
  <c r="AS151" i="83"/>
  <c r="AT151" i="83"/>
  <c r="AU151" i="83"/>
  <c r="AV151" i="83"/>
  <c r="AW151" i="83"/>
  <c r="AX151" i="83"/>
  <c r="AY151" i="83"/>
  <c r="AZ151" i="83"/>
  <c r="B152" i="83"/>
  <c r="C152" i="83"/>
  <c r="D152" i="83"/>
  <c r="E152" i="83"/>
  <c r="F152" i="83"/>
  <c r="G152" i="83"/>
  <c r="H152" i="83"/>
  <c r="I152" i="83"/>
  <c r="J152" i="83"/>
  <c r="K152" i="83"/>
  <c r="L152" i="83"/>
  <c r="M152" i="83"/>
  <c r="N152" i="83"/>
  <c r="O152" i="83"/>
  <c r="Q152" i="83"/>
  <c r="R152" i="83"/>
  <c r="S152" i="83"/>
  <c r="T152" i="83"/>
  <c r="U152" i="83"/>
  <c r="V152" i="83"/>
  <c r="W152" i="83"/>
  <c r="X152" i="83"/>
  <c r="Y152" i="83"/>
  <c r="Z152" i="83"/>
  <c r="AA152" i="83"/>
  <c r="AB152" i="83"/>
  <c r="AC152" i="83"/>
  <c r="AD152" i="83"/>
  <c r="AE152" i="83"/>
  <c r="AF152" i="83"/>
  <c r="AG152" i="83"/>
  <c r="AH152" i="83"/>
  <c r="AI152" i="83"/>
  <c r="AJ152" i="83"/>
  <c r="AK152" i="83"/>
  <c r="AL152" i="83"/>
  <c r="AM152" i="83"/>
  <c r="AN152" i="83"/>
  <c r="AO152" i="83"/>
  <c r="AP152" i="83"/>
  <c r="AQ152" i="83"/>
  <c r="AR152" i="83"/>
  <c r="AS152" i="83"/>
  <c r="AT152" i="83"/>
  <c r="AU152" i="83"/>
  <c r="AV152" i="83"/>
  <c r="AW152" i="83"/>
  <c r="AX152" i="83"/>
  <c r="AY152" i="83"/>
  <c r="AZ152" i="83"/>
  <c r="B153" i="83"/>
  <c r="C153" i="83"/>
  <c r="D153" i="83"/>
  <c r="E153" i="83"/>
  <c r="F153" i="83"/>
  <c r="G153" i="83"/>
  <c r="H153" i="83"/>
  <c r="I153" i="83"/>
  <c r="J153" i="83"/>
  <c r="K153" i="83"/>
  <c r="L153" i="83"/>
  <c r="M153" i="83"/>
  <c r="N153" i="83"/>
  <c r="O153" i="83"/>
  <c r="Q153" i="83"/>
  <c r="R153" i="83"/>
  <c r="S153" i="83"/>
  <c r="T153" i="83"/>
  <c r="U153" i="83"/>
  <c r="V153" i="83"/>
  <c r="W153" i="83"/>
  <c r="X153" i="83"/>
  <c r="Y153" i="83"/>
  <c r="Z153" i="83"/>
  <c r="AA153" i="83"/>
  <c r="AB153" i="83"/>
  <c r="AC153" i="83"/>
  <c r="AD153" i="83"/>
  <c r="AE153" i="83"/>
  <c r="AF153" i="83"/>
  <c r="AG153" i="83"/>
  <c r="AH153" i="83"/>
  <c r="AI153" i="83"/>
  <c r="AJ153" i="83"/>
  <c r="AK153" i="83"/>
  <c r="AL153" i="83"/>
  <c r="AM153" i="83"/>
  <c r="AN153" i="83"/>
  <c r="AO153" i="83"/>
  <c r="AP153" i="83"/>
  <c r="AQ153" i="83"/>
  <c r="AR153" i="83"/>
  <c r="AS153" i="83"/>
  <c r="AT153" i="83"/>
  <c r="AU153" i="83"/>
  <c r="AV153" i="83"/>
  <c r="AW153" i="83"/>
  <c r="AX153" i="83"/>
  <c r="AY153" i="83"/>
  <c r="AZ153" i="83"/>
  <c r="B154" i="83"/>
  <c r="C154" i="83"/>
  <c r="D154" i="83"/>
  <c r="E154" i="83"/>
  <c r="F154" i="83"/>
  <c r="G154" i="83"/>
  <c r="H154" i="83"/>
  <c r="I154" i="83"/>
  <c r="J154" i="83"/>
  <c r="K154" i="83"/>
  <c r="L154" i="83"/>
  <c r="M154" i="83"/>
  <c r="N154" i="83"/>
  <c r="O154" i="83"/>
  <c r="Q154" i="83"/>
  <c r="R154" i="83"/>
  <c r="S154" i="83"/>
  <c r="T154" i="83"/>
  <c r="U154" i="83"/>
  <c r="V154" i="83"/>
  <c r="W154" i="83"/>
  <c r="X154" i="83"/>
  <c r="Y154" i="83"/>
  <c r="Z154" i="83"/>
  <c r="AA154" i="83"/>
  <c r="AB154" i="83"/>
  <c r="AC154" i="83"/>
  <c r="AD154" i="83"/>
  <c r="AE154" i="83"/>
  <c r="AF154" i="83"/>
  <c r="AG154" i="83"/>
  <c r="AH154" i="83"/>
  <c r="AI154" i="83"/>
  <c r="AJ154" i="83"/>
  <c r="AK154" i="83"/>
  <c r="AL154" i="83"/>
  <c r="AM154" i="83"/>
  <c r="AN154" i="83"/>
  <c r="AO154" i="83"/>
  <c r="AP154" i="83"/>
  <c r="AQ154" i="83"/>
  <c r="AR154" i="83"/>
  <c r="AS154" i="83"/>
  <c r="AT154" i="83"/>
  <c r="AU154" i="83"/>
  <c r="AV154" i="83"/>
  <c r="AW154" i="83"/>
  <c r="AX154" i="83"/>
  <c r="AY154" i="83"/>
  <c r="AZ154" i="83"/>
  <c r="B155" i="83"/>
  <c r="C155" i="83"/>
  <c r="D155" i="83"/>
  <c r="E155" i="83"/>
  <c r="F155" i="83"/>
  <c r="G155" i="83"/>
  <c r="H155" i="83"/>
  <c r="I155" i="83"/>
  <c r="J155" i="83"/>
  <c r="K155" i="83"/>
  <c r="L155" i="83"/>
  <c r="M155" i="83"/>
  <c r="N155" i="83"/>
  <c r="O155" i="83"/>
  <c r="Q155" i="83"/>
  <c r="R155" i="83"/>
  <c r="S155" i="83"/>
  <c r="T155" i="83"/>
  <c r="U155" i="83"/>
  <c r="V155" i="83"/>
  <c r="W155" i="83"/>
  <c r="X155" i="83"/>
  <c r="Y155" i="83"/>
  <c r="Z155" i="83"/>
  <c r="AA155" i="83"/>
  <c r="AB155" i="83"/>
  <c r="AC155" i="83"/>
  <c r="AD155" i="83"/>
  <c r="AE155" i="83"/>
  <c r="AF155" i="83"/>
  <c r="AG155" i="83"/>
  <c r="AH155" i="83"/>
  <c r="AI155" i="83"/>
  <c r="AJ155" i="83"/>
  <c r="AK155" i="83"/>
  <c r="AL155" i="83"/>
  <c r="AM155" i="83"/>
  <c r="AN155" i="83"/>
  <c r="AO155" i="83"/>
  <c r="AP155" i="83"/>
  <c r="AQ155" i="83"/>
  <c r="AR155" i="83"/>
  <c r="AS155" i="83"/>
  <c r="AT155" i="83"/>
  <c r="AU155" i="83"/>
  <c r="AV155" i="83"/>
  <c r="AW155" i="83"/>
  <c r="AX155" i="83"/>
  <c r="AY155" i="83"/>
  <c r="AZ155" i="83"/>
  <c r="B156" i="83"/>
  <c r="C156" i="83"/>
  <c r="D156" i="83"/>
  <c r="E156" i="83"/>
  <c r="F156" i="83"/>
  <c r="G156" i="83"/>
  <c r="H156" i="83"/>
  <c r="I156" i="83"/>
  <c r="J156" i="83"/>
  <c r="K156" i="83"/>
  <c r="L156" i="83"/>
  <c r="M156" i="83"/>
  <c r="N156" i="83"/>
  <c r="O156" i="83"/>
  <c r="Q156" i="83"/>
  <c r="R156" i="83"/>
  <c r="S156" i="83"/>
  <c r="T156" i="83"/>
  <c r="U156" i="83"/>
  <c r="V156" i="83"/>
  <c r="W156" i="83"/>
  <c r="X156" i="83"/>
  <c r="Y156" i="83"/>
  <c r="Z156" i="83"/>
  <c r="AA156" i="83"/>
  <c r="AB156" i="83"/>
  <c r="AC156" i="83"/>
  <c r="AD156" i="83"/>
  <c r="AE156" i="83"/>
  <c r="AF156" i="83"/>
  <c r="AG156" i="83"/>
  <c r="AH156" i="83"/>
  <c r="AI156" i="83"/>
  <c r="AJ156" i="83"/>
  <c r="AK156" i="83"/>
  <c r="AL156" i="83"/>
  <c r="AM156" i="83"/>
  <c r="AN156" i="83"/>
  <c r="AO156" i="83"/>
  <c r="AP156" i="83"/>
  <c r="AQ156" i="83"/>
  <c r="AR156" i="83"/>
  <c r="AS156" i="83"/>
  <c r="AT156" i="83"/>
  <c r="AU156" i="83"/>
  <c r="AV156" i="83"/>
  <c r="AW156" i="83"/>
  <c r="AX156" i="83"/>
  <c r="AY156" i="83"/>
  <c r="AZ156" i="83"/>
  <c r="B157" i="83"/>
  <c r="C157" i="83"/>
  <c r="D157" i="83"/>
  <c r="E157" i="83"/>
  <c r="F157" i="83"/>
  <c r="G157" i="83"/>
  <c r="H157" i="83"/>
  <c r="I157" i="83"/>
  <c r="J157" i="83"/>
  <c r="K157" i="83"/>
  <c r="L157" i="83"/>
  <c r="M157" i="83"/>
  <c r="N157" i="83"/>
  <c r="O157" i="83"/>
  <c r="Q157" i="83"/>
  <c r="R157" i="83"/>
  <c r="S157" i="83"/>
  <c r="T157" i="83"/>
  <c r="U157" i="83"/>
  <c r="V157" i="83"/>
  <c r="W157" i="83"/>
  <c r="X157" i="83"/>
  <c r="Y157" i="83"/>
  <c r="Z157" i="83"/>
  <c r="AA157" i="83"/>
  <c r="AB157" i="83"/>
  <c r="AC157" i="83"/>
  <c r="AD157" i="83"/>
  <c r="AE157" i="83"/>
  <c r="AF157" i="83"/>
  <c r="AG157" i="83"/>
  <c r="AH157" i="83"/>
  <c r="AI157" i="83"/>
  <c r="AJ157" i="83"/>
  <c r="AK157" i="83"/>
  <c r="AL157" i="83"/>
  <c r="AM157" i="83"/>
  <c r="AN157" i="83"/>
  <c r="AO157" i="83"/>
  <c r="AP157" i="83"/>
  <c r="AQ157" i="83"/>
  <c r="AR157" i="83"/>
  <c r="AS157" i="83"/>
  <c r="AT157" i="83"/>
  <c r="AU157" i="83"/>
  <c r="AV157" i="83"/>
  <c r="AW157" i="83"/>
  <c r="AX157" i="83"/>
  <c r="AY157" i="83"/>
  <c r="AZ157" i="83"/>
  <c r="B158" i="83"/>
  <c r="C158" i="83"/>
  <c r="D158" i="83"/>
  <c r="E158" i="83"/>
  <c r="F158" i="83"/>
  <c r="G158" i="83"/>
  <c r="H158" i="83"/>
  <c r="I158" i="83"/>
  <c r="J158" i="83"/>
  <c r="K158" i="83"/>
  <c r="L158" i="83"/>
  <c r="M158" i="83"/>
  <c r="N158" i="83"/>
  <c r="O158" i="83"/>
  <c r="Q158" i="83"/>
  <c r="R158" i="83"/>
  <c r="S158" i="83"/>
  <c r="T158" i="83"/>
  <c r="U158" i="83"/>
  <c r="V158" i="83"/>
  <c r="W158" i="83"/>
  <c r="X158" i="83"/>
  <c r="Y158" i="83"/>
  <c r="Z158" i="83"/>
  <c r="AA158" i="83"/>
  <c r="AB158" i="83"/>
  <c r="AC158" i="83"/>
  <c r="AD158" i="83"/>
  <c r="AE158" i="83"/>
  <c r="AF158" i="83"/>
  <c r="AG158" i="83"/>
  <c r="AH158" i="83"/>
  <c r="AI158" i="83"/>
  <c r="AJ158" i="83"/>
  <c r="AK158" i="83"/>
  <c r="AL158" i="83"/>
  <c r="AM158" i="83"/>
  <c r="AN158" i="83"/>
  <c r="AO158" i="83"/>
  <c r="AP158" i="83"/>
  <c r="AQ158" i="83"/>
  <c r="AR158" i="83"/>
  <c r="AS158" i="83"/>
  <c r="AT158" i="83"/>
  <c r="AU158" i="83"/>
  <c r="AV158" i="83"/>
  <c r="AW158" i="83"/>
  <c r="AX158" i="83"/>
  <c r="AY158" i="83"/>
  <c r="AZ158" i="83"/>
  <c r="B159" i="83"/>
  <c r="C159" i="83"/>
  <c r="D159" i="83"/>
  <c r="E159" i="83"/>
  <c r="F159" i="83"/>
  <c r="G159" i="83"/>
  <c r="H159" i="83"/>
  <c r="I159" i="83"/>
  <c r="J159" i="83"/>
  <c r="K159" i="83"/>
  <c r="L159" i="83"/>
  <c r="M159" i="83"/>
  <c r="N159" i="83"/>
  <c r="O159" i="83"/>
  <c r="P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160" i="83"/>
  <c r="C160" i="83"/>
  <c r="D160" i="83"/>
  <c r="E160" i="83"/>
  <c r="F160" i="83"/>
  <c r="G160" i="83"/>
  <c r="H160" i="83"/>
  <c r="I160" i="83"/>
  <c r="J160" i="83"/>
  <c r="K160" i="83"/>
  <c r="L160" i="83"/>
  <c r="M160" i="83"/>
  <c r="N160" i="83"/>
  <c r="O160" i="83"/>
  <c r="Q160" i="83"/>
  <c r="R160" i="83"/>
  <c r="S160" i="83"/>
  <c r="T160" i="83"/>
  <c r="U160" i="83"/>
  <c r="V160" i="83"/>
  <c r="W160" i="83"/>
  <c r="X160" i="83"/>
  <c r="Y160" i="83"/>
  <c r="Z160" i="83"/>
  <c r="AA160" i="83"/>
  <c r="AB160" i="83"/>
  <c r="AC160" i="83"/>
  <c r="AD160" i="83"/>
  <c r="AE160" i="83"/>
  <c r="AF160" i="83"/>
  <c r="AG160" i="83"/>
  <c r="AH160" i="83"/>
  <c r="AI160" i="83"/>
  <c r="AJ160" i="83"/>
  <c r="AK160" i="83"/>
  <c r="AL160" i="83"/>
  <c r="AM160" i="83"/>
  <c r="AN160" i="83"/>
  <c r="AO160" i="83"/>
  <c r="AP160" i="83"/>
  <c r="AQ160" i="83"/>
  <c r="AR160" i="83"/>
  <c r="AS160" i="83"/>
  <c r="AT160" i="83"/>
  <c r="AU160" i="83"/>
  <c r="AV160" i="83"/>
  <c r="AW160" i="83"/>
  <c r="AX160" i="83"/>
  <c r="AY160" i="83"/>
  <c r="AZ160" i="83"/>
  <c r="B161" i="83"/>
  <c r="C161" i="83"/>
  <c r="D161" i="83"/>
  <c r="E161" i="83"/>
  <c r="F161" i="83"/>
  <c r="G161" i="83"/>
  <c r="H161" i="83"/>
  <c r="I161" i="83"/>
  <c r="J161" i="83"/>
  <c r="K161" i="83"/>
  <c r="L161" i="83"/>
  <c r="M161" i="83"/>
  <c r="N161" i="83"/>
  <c r="O161" i="83"/>
  <c r="Q161" i="83"/>
  <c r="R161" i="83"/>
  <c r="S161" i="83"/>
  <c r="T161" i="83"/>
  <c r="U161" i="83"/>
  <c r="V161" i="83"/>
  <c r="W161" i="83"/>
  <c r="X161" i="83"/>
  <c r="Y161" i="83"/>
  <c r="Z161" i="83"/>
  <c r="AA161" i="83"/>
  <c r="AB161" i="83"/>
  <c r="AC161" i="83"/>
  <c r="AD161" i="83"/>
  <c r="AE161" i="83"/>
  <c r="AF161" i="83"/>
  <c r="AG161" i="83"/>
  <c r="AH161" i="83"/>
  <c r="AI161" i="83"/>
  <c r="AJ161" i="83"/>
  <c r="AK161" i="83"/>
  <c r="AL161" i="83"/>
  <c r="AM161" i="83"/>
  <c r="AN161" i="83"/>
  <c r="AO161" i="83"/>
  <c r="AP161" i="83"/>
  <c r="AQ161" i="83"/>
  <c r="AR161" i="83"/>
  <c r="AS161" i="83"/>
  <c r="AT161" i="83"/>
  <c r="AU161" i="83"/>
  <c r="AV161" i="83"/>
  <c r="AW161" i="83"/>
  <c r="AX161" i="83"/>
  <c r="AY161" i="83"/>
  <c r="AZ161" i="83"/>
  <c r="B162" i="83"/>
  <c r="C162" i="83"/>
  <c r="D162" i="83"/>
  <c r="E162" i="83"/>
  <c r="F162" i="83"/>
  <c r="G162" i="83"/>
  <c r="H162" i="83"/>
  <c r="I162" i="83"/>
  <c r="J162" i="83"/>
  <c r="K162" i="83"/>
  <c r="L162" i="83"/>
  <c r="M162" i="83"/>
  <c r="N162" i="83"/>
  <c r="O162" i="83"/>
  <c r="Q162" i="83"/>
  <c r="R162" i="83"/>
  <c r="S162" i="83"/>
  <c r="T162" i="83"/>
  <c r="U162" i="83"/>
  <c r="V162" i="83"/>
  <c r="W162" i="83"/>
  <c r="X162" i="83"/>
  <c r="Y162" i="83"/>
  <c r="Z162" i="83"/>
  <c r="AA162" i="83"/>
  <c r="AB162" i="83"/>
  <c r="AC162" i="83"/>
  <c r="AD162" i="83"/>
  <c r="AE162" i="83"/>
  <c r="AF162" i="83"/>
  <c r="AG162" i="83"/>
  <c r="AH162" i="83"/>
  <c r="AI162" i="83"/>
  <c r="AJ162" i="83"/>
  <c r="AK162" i="83"/>
  <c r="AL162" i="83"/>
  <c r="AM162" i="83"/>
  <c r="AN162" i="83"/>
  <c r="AO162" i="83"/>
  <c r="AP162" i="83"/>
  <c r="AQ162" i="83"/>
  <c r="AR162" i="83"/>
  <c r="AS162" i="83"/>
  <c r="AT162" i="83"/>
  <c r="AU162" i="83"/>
  <c r="AV162" i="83"/>
  <c r="AW162" i="83"/>
  <c r="AX162" i="83"/>
  <c r="AY162" i="83"/>
  <c r="AZ162" i="83"/>
  <c r="B163" i="83"/>
  <c r="C163" i="83"/>
  <c r="D163" i="83"/>
  <c r="E163" i="83"/>
  <c r="F163" i="83"/>
  <c r="G163" i="83"/>
  <c r="H163" i="83"/>
  <c r="I163" i="83"/>
  <c r="J163" i="83"/>
  <c r="K163" i="83"/>
  <c r="L163" i="83"/>
  <c r="M163" i="83"/>
  <c r="N163" i="83"/>
  <c r="O163" i="83"/>
  <c r="Q163" i="83"/>
  <c r="R163" i="83"/>
  <c r="S163" i="83"/>
  <c r="T163" i="83"/>
  <c r="U163" i="83"/>
  <c r="V163" i="83"/>
  <c r="W163" i="83"/>
  <c r="X163" i="83"/>
  <c r="Y163" i="83"/>
  <c r="Z163" i="83"/>
  <c r="AA163" i="83"/>
  <c r="AB163" i="83"/>
  <c r="AC163" i="83"/>
  <c r="AD163" i="83"/>
  <c r="AE163" i="83"/>
  <c r="AF163" i="83"/>
  <c r="AG163" i="83"/>
  <c r="AH163" i="83"/>
  <c r="AI163" i="83"/>
  <c r="AJ163" i="83"/>
  <c r="AK163" i="83"/>
  <c r="AL163" i="83"/>
  <c r="AM163" i="83"/>
  <c r="AN163" i="83"/>
  <c r="AO163" i="83"/>
  <c r="AP163" i="83"/>
  <c r="AQ163" i="83"/>
  <c r="AR163" i="83"/>
  <c r="AS163" i="83"/>
  <c r="AT163" i="83"/>
  <c r="AU163" i="83"/>
  <c r="AV163" i="83"/>
  <c r="AW163" i="83"/>
  <c r="AX163" i="83"/>
  <c r="AY163" i="83"/>
  <c r="AZ163" i="83"/>
  <c r="B164" i="83"/>
  <c r="C164" i="83"/>
  <c r="D164" i="83"/>
  <c r="E164" i="83"/>
  <c r="F164" i="83"/>
  <c r="G164" i="83"/>
  <c r="H164" i="83"/>
  <c r="I164" i="83"/>
  <c r="J164" i="83"/>
  <c r="K164" i="83"/>
  <c r="L164" i="83"/>
  <c r="M164" i="83"/>
  <c r="N164" i="83"/>
  <c r="O164" i="83"/>
  <c r="Q164" i="83"/>
  <c r="R164" i="83"/>
  <c r="S164" i="83"/>
  <c r="T164" i="83"/>
  <c r="U164" i="83"/>
  <c r="V164" i="83"/>
  <c r="W164" i="83"/>
  <c r="X164" i="83"/>
  <c r="Y164" i="83"/>
  <c r="Z164" i="83"/>
  <c r="AA164" i="83"/>
  <c r="AB164" i="83"/>
  <c r="AC164" i="83"/>
  <c r="AD164" i="83"/>
  <c r="AE164" i="83"/>
  <c r="AF164" i="83"/>
  <c r="AG164" i="83"/>
  <c r="AH164" i="83"/>
  <c r="AI164" i="83"/>
  <c r="AJ164" i="83"/>
  <c r="AK164" i="83"/>
  <c r="AL164" i="83"/>
  <c r="AM164" i="83"/>
  <c r="AN164" i="83"/>
  <c r="AO164" i="83"/>
  <c r="AP164" i="83"/>
  <c r="AQ164" i="83"/>
  <c r="AR164" i="83"/>
  <c r="AS164" i="83"/>
  <c r="AT164" i="83"/>
  <c r="AU164" i="83"/>
  <c r="AV164" i="83"/>
  <c r="AW164" i="83"/>
  <c r="AX164" i="83"/>
  <c r="AY164" i="83"/>
  <c r="AZ164" i="83"/>
  <c r="B165" i="83"/>
  <c r="C165" i="83"/>
  <c r="D165" i="83"/>
  <c r="E165" i="83"/>
  <c r="F165" i="83"/>
  <c r="G165" i="83"/>
  <c r="H165" i="83"/>
  <c r="I165" i="83"/>
  <c r="J165" i="83"/>
  <c r="K165" i="83"/>
  <c r="L165" i="83"/>
  <c r="M165" i="83"/>
  <c r="N165" i="83"/>
  <c r="O165" i="83"/>
  <c r="Q165" i="83"/>
  <c r="R165" i="83"/>
  <c r="S165" i="83"/>
  <c r="T165" i="83"/>
  <c r="U165" i="83"/>
  <c r="V165" i="83"/>
  <c r="W165" i="83"/>
  <c r="X165" i="83"/>
  <c r="Y165" i="83"/>
  <c r="Z165" i="83"/>
  <c r="AA165" i="83"/>
  <c r="AB165" i="83"/>
  <c r="AC165" i="83"/>
  <c r="AD165" i="83"/>
  <c r="AE165" i="83"/>
  <c r="AF165" i="83"/>
  <c r="AG165" i="83"/>
  <c r="AH165" i="83"/>
  <c r="AI165" i="83"/>
  <c r="AJ165" i="83"/>
  <c r="AK165" i="83"/>
  <c r="AL165" i="83"/>
  <c r="AM165" i="83"/>
  <c r="AN165" i="83"/>
  <c r="AO165" i="83"/>
  <c r="AP165" i="83"/>
  <c r="AQ165" i="83"/>
  <c r="AR165" i="83"/>
  <c r="AS165" i="83"/>
  <c r="AT165" i="83"/>
  <c r="AU165" i="83"/>
  <c r="AV165" i="83"/>
  <c r="AW165" i="83"/>
  <c r="AX165" i="83"/>
  <c r="AY165" i="83"/>
  <c r="AZ165" i="83"/>
  <c r="B166" i="83"/>
  <c r="C166" i="83"/>
  <c r="D166" i="83"/>
  <c r="E166" i="83"/>
  <c r="F166" i="83"/>
  <c r="G166" i="83"/>
  <c r="H166" i="83"/>
  <c r="I166" i="83"/>
  <c r="J166" i="83"/>
  <c r="K166" i="83"/>
  <c r="L166" i="83"/>
  <c r="M166" i="83"/>
  <c r="N166" i="83"/>
  <c r="O166" i="83"/>
  <c r="Q166" i="83"/>
  <c r="R166" i="83"/>
  <c r="S166" i="83"/>
  <c r="T166" i="83"/>
  <c r="U166" i="83"/>
  <c r="V166" i="83"/>
  <c r="W166" i="83"/>
  <c r="X166" i="83"/>
  <c r="Y166" i="83"/>
  <c r="Z166" i="83"/>
  <c r="AA166" i="83"/>
  <c r="AB166" i="83"/>
  <c r="AC166" i="83"/>
  <c r="AD166" i="83"/>
  <c r="AE166" i="83"/>
  <c r="AF166" i="83"/>
  <c r="AG166" i="83"/>
  <c r="AH166" i="83"/>
  <c r="AI166" i="83"/>
  <c r="AJ166" i="83"/>
  <c r="AK166" i="83"/>
  <c r="AL166" i="83"/>
  <c r="AM166" i="83"/>
  <c r="AN166" i="83"/>
  <c r="AO166" i="83"/>
  <c r="AP166" i="83"/>
  <c r="AQ166" i="83"/>
  <c r="AR166" i="83"/>
  <c r="AS166" i="83"/>
  <c r="AT166" i="83"/>
  <c r="AU166" i="83"/>
  <c r="AV166" i="83"/>
  <c r="AW166" i="83"/>
  <c r="AX166" i="83"/>
  <c r="AY166" i="83"/>
  <c r="AZ166" i="83"/>
  <c r="B167" i="83"/>
  <c r="C167" i="83"/>
  <c r="D167" i="83"/>
  <c r="E167" i="83"/>
  <c r="F167" i="83"/>
  <c r="G167" i="83"/>
  <c r="H167" i="83"/>
  <c r="I167" i="83"/>
  <c r="J167" i="83"/>
  <c r="K167" i="83"/>
  <c r="L167" i="83"/>
  <c r="M167" i="83"/>
  <c r="N167" i="83"/>
  <c r="O167" i="83"/>
  <c r="Q167" i="83"/>
  <c r="R167" i="83"/>
  <c r="S167" i="83"/>
  <c r="T167" i="83"/>
  <c r="U167" i="83"/>
  <c r="V167" i="83"/>
  <c r="W167" i="83"/>
  <c r="X167" i="83"/>
  <c r="Y167" i="83"/>
  <c r="Z167" i="83"/>
  <c r="AA167" i="83"/>
  <c r="AB167" i="83"/>
  <c r="AC167" i="83"/>
  <c r="AD167" i="83"/>
  <c r="AE167" i="83"/>
  <c r="AF167" i="83"/>
  <c r="AG167" i="83"/>
  <c r="AH167" i="83"/>
  <c r="AI167" i="83"/>
  <c r="AJ167" i="83"/>
  <c r="AK167" i="83"/>
  <c r="AL167" i="83"/>
  <c r="AM167" i="83"/>
  <c r="AN167" i="83"/>
  <c r="AO167" i="83"/>
  <c r="AP167" i="83"/>
  <c r="AQ167" i="83"/>
  <c r="AR167" i="83"/>
  <c r="AS167" i="83"/>
  <c r="AT167" i="83"/>
  <c r="AU167" i="83"/>
  <c r="AV167" i="83"/>
  <c r="AW167" i="83"/>
  <c r="AX167" i="83"/>
  <c r="AY167" i="83"/>
  <c r="AZ167" i="83"/>
  <c r="B168" i="83"/>
  <c r="C168" i="83"/>
  <c r="D168" i="83"/>
  <c r="E168" i="83"/>
  <c r="F168" i="83"/>
  <c r="G168" i="83"/>
  <c r="H168" i="83"/>
  <c r="I168" i="83"/>
  <c r="J168" i="83"/>
  <c r="K168" i="83"/>
  <c r="L168" i="83"/>
  <c r="M168" i="83"/>
  <c r="N168" i="83"/>
  <c r="O168" i="83"/>
  <c r="Q168" i="83"/>
  <c r="R168" i="83"/>
  <c r="S168" i="83"/>
  <c r="T168" i="83"/>
  <c r="U168" i="83"/>
  <c r="V168" i="83"/>
  <c r="W168" i="83"/>
  <c r="X168" i="83"/>
  <c r="Y168" i="83"/>
  <c r="Z168" i="83"/>
  <c r="AA168" i="83"/>
  <c r="AB168" i="83"/>
  <c r="AC168" i="83"/>
  <c r="AD168" i="83"/>
  <c r="AE168" i="83"/>
  <c r="AF168" i="83"/>
  <c r="AG168" i="83"/>
  <c r="AH168" i="83"/>
  <c r="AI168" i="83"/>
  <c r="AJ168" i="83"/>
  <c r="AK168" i="83"/>
  <c r="AL168" i="83"/>
  <c r="AM168" i="83"/>
  <c r="AN168" i="83"/>
  <c r="AO168" i="83"/>
  <c r="AP168" i="83"/>
  <c r="AQ168" i="83"/>
  <c r="AR168" i="83"/>
  <c r="AS168" i="83"/>
  <c r="AT168" i="83"/>
  <c r="AU168" i="83"/>
  <c r="AV168" i="83"/>
  <c r="AW168" i="83"/>
  <c r="AX168" i="83"/>
  <c r="AY168" i="83"/>
  <c r="AZ168" i="83"/>
  <c r="B169" i="83"/>
  <c r="C169" i="83"/>
  <c r="D169" i="83"/>
  <c r="E169" i="83"/>
  <c r="F169" i="83"/>
  <c r="G169" i="83"/>
  <c r="H169" i="83"/>
  <c r="I169" i="83"/>
  <c r="J169" i="83"/>
  <c r="K169" i="83"/>
  <c r="L169" i="83"/>
  <c r="M169" i="83"/>
  <c r="N169" i="83"/>
  <c r="O169" i="83"/>
  <c r="Q169" i="83"/>
  <c r="R169" i="83"/>
  <c r="S169" i="83"/>
  <c r="T169" i="83"/>
  <c r="U169" i="83"/>
  <c r="V169" i="83"/>
  <c r="W169" i="83"/>
  <c r="X169" i="83"/>
  <c r="Y169" i="83"/>
  <c r="Z169" i="83"/>
  <c r="AA169" i="83"/>
  <c r="AB169" i="83"/>
  <c r="AC169" i="83"/>
  <c r="AD169" i="83"/>
  <c r="AE169" i="83"/>
  <c r="AF169" i="83"/>
  <c r="AG169" i="83"/>
  <c r="AH169" i="83"/>
  <c r="AI169" i="83"/>
  <c r="AJ169" i="83"/>
  <c r="AK169" i="83"/>
  <c r="AL169" i="83"/>
  <c r="AM169" i="83"/>
  <c r="AN169" i="83"/>
  <c r="AO169" i="83"/>
  <c r="AP169" i="83"/>
  <c r="AQ169" i="83"/>
  <c r="AR169" i="83"/>
  <c r="AS169" i="83"/>
  <c r="AT169" i="83"/>
  <c r="AU169" i="83"/>
  <c r="AV169" i="83"/>
  <c r="AW169" i="83"/>
  <c r="AX169" i="83"/>
  <c r="AY169" i="83"/>
  <c r="AZ169" i="83"/>
  <c r="B170" i="83"/>
  <c r="C170" i="83"/>
  <c r="D170" i="83"/>
  <c r="E170" i="83"/>
  <c r="F170" i="83"/>
  <c r="G170" i="83"/>
  <c r="H170" i="83"/>
  <c r="I170" i="83"/>
  <c r="J170" i="83"/>
  <c r="K170" i="83"/>
  <c r="L170" i="83"/>
  <c r="M170" i="83"/>
  <c r="N170" i="83"/>
  <c r="O170" i="83"/>
  <c r="Q170" i="83"/>
  <c r="R170" i="83"/>
  <c r="S170" i="83"/>
  <c r="T170" i="83"/>
  <c r="U170" i="83"/>
  <c r="V170" i="83"/>
  <c r="W170" i="83"/>
  <c r="X170" i="83"/>
  <c r="Y170" i="83"/>
  <c r="Z170" i="83"/>
  <c r="AA170" i="83"/>
  <c r="AB170" i="83"/>
  <c r="AC170" i="83"/>
  <c r="AD170" i="83"/>
  <c r="AE170" i="83"/>
  <c r="AF170" i="83"/>
  <c r="AG170" i="83"/>
  <c r="AH170" i="83"/>
  <c r="AI170" i="83"/>
  <c r="AJ170" i="83"/>
  <c r="AK170" i="83"/>
  <c r="AL170" i="83"/>
  <c r="AM170" i="83"/>
  <c r="AN170" i="83"/>
  <c r="AO170" i="83"/>
  <c r="AP170" i="83"/>
  <c r="AQ170" i="83"/>
  <c r="AR170" i="83"/>
  <c r="AS170" i="83"/>
  <c r="AT170" i="83"/>
  <c r="AU170" i="83"/>
  <c r="AV170" i="83"/>
  <c r="AW170" i="83"/>
  <c r="AX170" i="83"/>
  <c r="AY170" i="83"/>
  <c r="AZ170" i="83"/>
  <c r="B171" i="83"/>
  <c r="C171" i="83"/>
  <c r="D171" i="83"/>
  <c r="E171" i="83"/>
  <c r="F171" i="83"/>
  <c r="G171" i="83"/>
  <c r="H171" i="83"/>
  <c r="I171" i="83"/>
  <c r="J171" i="83"/>
  <c r="K171" i="83"/>
  <c r="L171" i="83"/>
  <c r="M171" i="83"/>
  <c r="N171" i="83"/>
  <c r="O171" i="83"/>
  <c r="Q171" i="83"/>
  <c r="R171" i="83"/>
  <c r="S171" i="83"/>
  <c r="T171" i="83"/>
  <c r="U171" i="83"/>
  <c r="V171" i="83"/>
  <c r="W171" i="83"/>
  <c r="X171" i="83"/>
  <c r="Y171" i="83"/>
  <c r="Z171" i="83"/>
  <c r="AA171" i="83"/>
  <c r="AB171" i="83"/>
  <c r="AC171" i="83"/>
  <c r="AD171" i="83"/>
  <c r="AE171" i="83"/>
  <c r="AF171" i="83"/>
  <c r="AG171" i="83"/>
  <c r="AH171" i="83"/>
  <c r="AI171" i="83"/>
  <c r="AJ171" i="83"/>
  <c r="AK171" i="83"/>
  <c r="AL171" i="83"/>
  <c r="AM171" i="83"/>
  <c r="AN171" i="83"/>
  <c r="AO171" i="83"/>
  <c r="AP171" i="83"/>
  <c r="AQ171" i="83"/>
  <c r="AR171" i="83"/>
  <c r="AS171" i="83"/>
  <c r="AT171" i="83"/>
  <c r="AU171" i="83"/>
  <c r="AV171" i="83"/>
  <c r="AW171" i="83"/>
  <c r="AX171" i="83"/>
  <c r="AY171" i="83"/>
  <c r="AZ171" i="83"/>
  <c r="B172" i="83"/>
  <c r="C172" i="83"/>
  <c r="D172" i="83"/>
  <c r="E172" i="83"/>
  <c r="F172" i="83"/>
  <c r="G172" i="83"/>
  <c r="H172" i="83"/>
  <c r="I172" i="83"/>
  <c r="J172" i="83"/>
  <c r="K172" i="83"/>
  <c r="L172" i="83"/>
  <c r="M172" i="83"/>
  <c r="N172" i="83"/>
  <c r="O172" i="83"/>
  <c r="Q172" i="83"/>
  <c r="R172" i="83"/>
  <c r="S172" i="83"/>
  <c r="T172" i="83"/>
  <c r="U172" i="83"/>
  <c r="V172" i="83"/>
  <c r="W172" i="83"/>
  <c r="X172" i="83"/>
  <c r="Y172" i="83"/>
  <c r="Z172" i="83"/>
  <c r="AA172" i="83"/>
  <c r="AB172" i="83"/>
  <c r="AC172" i="83"/>
  <c r="AD172" i="83"/>
  <c r="AE172" i="83"/>
  <c r="AF172" i="83"/>
  <c r="AG172" i="83"/>
  <c r="AH172" i="83"/>
  <c r="AI172" i="83"/>
  <c r="AJ172" i="83"/>
  <c r="AK172" i="83"/>
  <c r="AL172" i="83"/>
  <c r="AM172" i="83"/>
  <c r="AN172" i="83"/>
  <c r="AO172" i="83"/>
  <c r="AP172" i="83"/>
  <c r="AQ172" i="83"/>
  <c r="AR172" i="83"/>
  <c r="AS172" i="83"/>
  <c r="AT172" i="83"/>
  <c r="AU172" i="83"/>
  <c r="AV172" i="83"/>
  <c r="AW172" i="83"/>
  <c r="AX172" i="83"/>
  <c r="AY172" i="83"/>
  <c r="AZ172" i="83"/>
  <c r="B173" i="83"/>
  <c r="C173" i="83"/>
  <c r="D173" i="83"/>
  <c r="E173" i="83"/>
  <c r="F173" i="83"/>
  <c r="G173" i="83"/>
  <c r="H173" i="83"/>
  <c r="I173" i="83"/>
  <c r="J173" i="83"/>
  <c r="K173" i="83"/>
  <c r="L173" i="83"/>
  <c r="M173" i="83"/>
  <c r="N173" i="83"/>
  <c r="O173" i="83"/>
  <c r="Q173" i="83"/>
  <c r="R173" i="83"/>
  <c r="S173" i="83"/>
  <c r="T173" i="83"/>
  <c r="U173" i="83"/>
  <c r="V173" i="83"/>
  <c r="W173" i="83"/>
  <c r="X173" i="83"/>
  <c r="Y173" i="83"/>
  <c r="Z173" i="83"/>
  <c r="AA173" i="83"/>
  <c r="AB173" i="83"/>
  <c r="AC173" i="83"/>
  <c r="AD173" i="83"/>
  <c r="AE173" i="83"/>
  <c r="AF173" i="83"/>
  <c r="AG173" i="83"/>
  <c r="AH173" i="83"/>
  <c r="AI173" i="83"/>
  <c r="AJ173" i="83"/>
  <c r="AK173" i="83"/>
  <c r="AL173" i="83"/>
  <c r="AM173" i="83"/>
  <c r="AN173" i="83"/>
  <c r="AO173" i="83"/>
  <c r="AP173" i="83"/>
  <c r="AQ173" i="83"/>
  <c r="AR173" i="83"/>
  <c r="AS173" i="83"/>
  <c r="AT173" i="83"/>
  <c r="AU173" i="83"/>
  <c r="AV173" i="83"/>
  <c r="AW173" i="83"/>
  <c r="AX173" i="83"/>
  <c r="AY173" i="83"/>
  <c r="AZ173" i="83"/>
  <c r="B174" i="83"/>
  <c r="C174" i="83"/>
  <c r="D174" i="83"/>
  <c r="E174" i="83"/>
  <c r="F174" i="83"/>
  <c r="G174" i="83"/>
  <c r="H174" i="83"/>
  <c r="I174" i="83"/>
  <c r="J174" i="83"/>
  <c r="K174" i="83"/>
  <c r="L174" i="83"/>
  <c r="M174" i="83"/>
  <c r="N174" i="83"/>
  <c r="O174" i="83"/>
  <c r="Q174" i="83"/>
  <c r="R174" i="83"/>
  <c r="S174" i="83"/>
  <c r="T174" i="83"/>
  <c r="U174" i="83"/>
  <c r="V174" i="83"/>
  <c r="W174" i="83"/>
  <c r="X174" i="83"/>
  <c r="Y174" i="83"/>
  <c r="Z174" i="83"/>
  <c r="AA174" i="83"/>
  <c r="AB174" i="83"/>
  <c r="AC174" i="83"/>
  <c r="AD174" i="83"/>
  <c r="AE174" i="83"/>
  <c r="AF174" i="83"/>
  <c r="AG174" i="83"/>
  <c r="AH174" i="83"/>
  <c r="AI174" i="83"/>
  <c r="AJ174" i="83"/>
  <c r="AK174" i="83"/>
  <c r="AL174" i="83"/>
  <c r="AM174" i="83"/>
  <c r="AN174" i="83"/>
  <c r="AO174" i="83"/>
  <c r="AP174" i="83"/>
  <c r="AQ174" i="83"/>
  <c r="AR174" i="83"/>
  <c r="AS174" i="83"/>
  <c r="AT174" i="83"/>
  <c r="AU174" i="83"/>
  <c r="AV174" i="83"/>
  <c r="AW174" i="83"/>
  <c r="AX174" i="83"/>
  <c r="AY174" i="83"/>
  <c r="AZ174" i="83"/>
  <c r="B175" i="83"/>
  <c r="C175" i="83"/>
  <c r="D175" i="83"/>
  <c r="E175" i="83"/>
  <c r="F175" i="83"/>
  <c r="G175" i="83"/>
  <c r="H175" i="83"/>
  <c r="I175" i="83"/>
  <c r="J175" i="83"/>
  <c r="K175" i="83"/>
  <c r="L175" i="83"/>
  <c r="M175" i="83"/>
  <c r="N175" i="83"/>
  <c r="O175" i="83"/>
  <c r="Q175" i="83"/>
  <c r="R175" i="83"/>
  <c r="S175" i="83"/>
  <c r="T175" i="83"/>
  <c r="U175" i="83"/>
  <c r="V175" i="83"/>
  <c r="W175" i="83"/>
  <c r="X175" i="83"/>
  <c r="Y175" i="83"/>
  <c r="Z175" i="83"/>
  <c r="AA175" i="83"/>
  <c r="AB175" i="83"/>
  <c r="AC175" i="83"/>
  <c r="AD175" i="83"/>
  <c r="AE175" i="83"/>
  <c r="AF175" i="83"/>
  <c r="AG175" i="83"/>
  <c r="AH175" i="83"/>
  <c r="AI175" i="83"/>
  <c r="AJ175" i="83"/>
  <c r="AK175" i="83"/>
  <c r="AL175" i="83"/>
  <c r="AM175" i="83"/>
  <c r="AN175" i="83"/>
  <c r="AO175" i="83"/>
  <c r="AP175" i="83"/>
  <c r="AQ175" i="83"/>
  <c r="AR175" i="83"/>
  <c r="AS175" i="83"/>
  <c r="AT175" i="83"/>
  <c r="AU175" i="83"/>
  <c r="AV175" i="83"/>
  <c r="AW175" i="83"/>
  <c r="AX175" i="83"/>
  <c r="AY175" i="83"/>
  <c r="AZ175" i="83"/>
  <c r="B176" i="83"/>
  <c r="C176" i="83"/>
  <c r="D176" i="83"/>
  <c r="E176" i="83"/>
  <c r="F176" i="83"/>
  <c r="G176" i="83"/>
  <c r="H176" i="83"/>
  <c r="I176" i="83"/>
  <c r="J176" i="83"/>
  <c r="K176" i="83"/>
  <c r="L176" i="83"/>
  <c r="M176" i="83"/>
  <c r="N176" i="83"/>
  <c r="O176" i="83"/>
  <c r="Q176" i="83"/>
  <c r="R176" i="83"/>
  <c r="S176" i="83"/>
  <c r="T176" i="83"/>
  <c r="U176" i="83"/>
  <c r="V176" i="83"/>
  <c r="W176" i="83"/>
  <c r="X176" i="83"/>
  <c r="Y176" i="83"/>
  <c r="Z176" i="83"/>
  <c r="AA176" i="83"/>
  <c r="AB176" i="83"/>
  <c r="AC176" i="83"/>
  <c r="AD176" i="83"/>
  <c r="AE176" i="83"/>
  <c r="AF176" i="83"/>
  <c r="AG176" i="83"/>
  <c r="AH176" i="83"/>
  <c r="AI176" i="83"/>
  <c r="AJ176" i="83"/>
  <c r="AK176" i="83"/>
  <c r="AL176" i="83"/>
  <c r="AM176" i="83"/>
  <c r="AN176" i="83"/>
  <c r="AO176" i="83"/>
  <c r="AP176" i="83"/>
  <c r="AQ176" i="83"/>
  <c r="AR176" i="83"/>
  <c r="AS176" i="83"/>
  <c r="AT176" i="83"/>
  <c r="AU176" i="83"/>
  <c r="AV176" i="83"/>
  <c r="AW176" i="83"/>
  <c r="AX176" i="83"/>
  <c r="AY176" i="83"/>
  <c r="AZ176" i="83"/>
  <c r="B177" i="83"/>
  <c r="C177" i="83"/>
  <c r="D177" i="83"/>
  <c r="E177" i="83"/>
  <c r="F177" i="83"/>
  <c r="G177" i="83"/>
  <c r="H177" i="83"/>
  <c r="I177" i="83"/>
  <c r="J177" i="83"/>
  <c r="K177" i="83"/>
  <c r="L177" i="83"/>
  <c r="M177" i="83"/>
  <c r="N177" i="83"/>
  <c r="O177" i="83"/>
  <c r="Q177" i="83"/>
  <c r="R177" i="83"/>
  <c r="S177" i="83"/>
  <c r="T177" i="83"/>
  <c r="U177" i="83"/>
  <c r="V177" i="83"/>
  <c r="W177" i="83"/>
  <c r="X177" i="83"/>
  <c r="Y177" i="83"/>
  <c r="Z177" i="83"/>
  <c r="AA177" i="83"/>
  <c r="AB177" i="83"/>
  <c r="AC177" i="83"/>
  <c r="AD177" i="83"/>
  <c r="AE177" i="83"/>
  <c r="AF177" i="83"/>
  <c r="AG177" i="83"/>
  <c r="AH177" i="83"/>
  <c r="AI177" i="83"/>
  <c r="AJ177" i="83"/>
  <c r="AK177" i="83"/>
  <c r="AL177" i="83"/>
  <c r="AM177" i="83"/>
  <c r="AN177" i="83"/>
  <c r="AO177" i="83"/>
  <c r="AP177" i="83"/>
  <c r="AQ177" i="83"/>
  <c r="AR177" i="83"/>
  <c r="AS177" i="83"/>
  <c r="AT177" i="83"/>
  <c r="AU177" i="83"/>
  <c r="AV177" i="83"/>
  <c r="AW177" i="83"/>
  <c r="AX177" i="83"/>
  <c r="AY177" i="83"/>
  <c r="AZ177" i="83"/>
  <c r="B178" i="83"/>
  <c r="C178" i="83"/>
  <c r="D178" i="83"/>
  <c r="E178" i="83"/>
  <c r="F178" i="83"/>
  <c r="G178" i="83"/>
  <c r="H178" i="83"/>
  <c r="I178" i="83"/>
  <c r="J178" i="83"/>
  <c r="K178" i="83"/>
  <c r="L178" i="83"/>
  <c r="M178" i="83"/>
  <c r="N178" i="83"/>
  <c r="O178" i="83"/>
  <c r="Q178" i="83"/>
  <c r="R178" i="83"/>
  <c r="S178" i="83"/>
  <c r="T178" i="83"/>
  <c r="U178" i="83"/>
  <c r="V178" i="83"/>
  <c r="W178" i="83"/>
  <c r="X178" i="83"/>
  <c r="Y178" i="83"/>
  <c r="Z178" i="83"/>
  <c r="AA178" i="83"/>
  <c r="AB178" i="83"/>
  <c r="AC178" i="83"/>
  <c r="AD178" i="83"/>
  <c r="AE178" i="83"/>
  <c r="AF178" i="83"/>
  <c r="AG178" i="83"/>
  <c r="AH178" i="83"/>
  <c r="AI178" i="83"/>
  <c r="AJ178" i="83"/>
  <c r="AK178" i="83"/>
  <c r="AL178" i="83"/>
  <c r="AM178" i="83"/>
  <c r="AN178" i="83"/>
  <c r="AO178" i="83"/>
  <c r="AP178" i="83"/>
  <c r="AQ178" i="83"/>
  <c r="AR178" i="83"/>
  <c r="AS178" i="83"/>
  <c r="AT178" i="83"/>
  <c r="AU178" i="83"/>
  <c r="AV178" i="83"/>
  <c r="AW178" i="83"/>
  <c r="AX178" i="83"/>
  <c r="AY178" i="83"/>
  <c r="AZ178" i="83"/>
  <c r="B179" i="83"/>
  <c r="C179" i="83"/>
  <c r="D179" i="83"/>
  <c r="E179" i="83"/>
  <c r="F179" i="83"/>
  <c r="G179" i="83"/>
  <c r="H179" i="83"/>
  <c r="I179" i="83"/>
  <c r="J179" i="83"/>
  <c r="K179" i="83"/>
  <c r="L179" i="83"/>
  <c r="M179" i="83"/>
  <c r="N179" i="83"/>
  <c r="O179" i="83"/>
  <c r="P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180" i="83"/>
  <c r="C180" i="83"/>
  <c r="D180" i="83"/>
  <c r="E180" i="83"/>
  <c r="F180" i="83"/>
  <c r="G180" i="83"/>
  <c r="H180" i="83"/>
  <c r="I180" i="83"/>
  <c r="J180" i="83"/>
  <c r="K180" i="83"/>
  <c r="L180" i="83"/>
  <c r="M180" i="83"/>
  <c r="N180" i="83"/>
  <c r="O180" i="83"/>
  <c r="Q180" i="83"/>
  <c r="R180" i="83"/>
  <c r="S180" i="83"/>
  <c r="T180" i="83"/>
  <c r="U180" i="83"/>
  <c r="V180" i="83"/>
  <c r="W180" i="83"/>
  <c r="X180" i="83"/>
  <c r="Y180" i="83"/>
  <c r="Z180" i="83"/>
  <c r="AA180" i="83"/>
  <c r="AB180" i="83"/>
  <c r="AC180" i="83"/>
  <c r="AD180" i="83"/>
  <c r="AE180" i="83"/>
  <c r="AF180" i="83"/>
  <c r="AG180" i="83"/>
  <c r="AH180" i="83"/>
  <c r="AI180" i="83"/>
  <c r="AJ180" i="83"/>
  <c r="AK180" i="83"/>
  <c r="AL180" i="83"/>
  <c r="AM180" i="83"/>
  <c r="AN180" i="83"/>
  <c r="AO180" i="83"/>
  <c r="AP180" i="83"/>
  <c r="AQ180" i="83"/>
  <c r="AR180" i="83"/>
  <c r="AS180" i="83"/>
  <c r="AT180" i="83"/>
  <c r="AU180" i="83"/>
  <c r="AV180" i="83"/>
  <c r="AW180" i="83"/>
  <c r="AX180" i="83"/>
  <c r="AY180" i="83"/>
  <c r="AZ180" i="83"/>
  <c r="B181" i="83"/>
  <c r="C181" i="83"/>
  <c r="D181" i="83"/>
  <c r="E181" i="83"/>
  <c r="F181" i="83"/>
  <c r="G181" i="83"/>
  <c r="H181" i="83"/>
  <c r="I181" i="83"/>
  <c r="J181" i="83"/>
  <c r="K181" i="83"/>
  <c r="L181" i="83"/>
  <c r="M181" i="83"/>
  <c r="N181" i="83"/>
  <c r="O181" i="83"/>
  <c r="Q181" i="83"/>
  <c r="R181" i="83"/>
  <c r="S181" i="83"/>
  <c r="T181" i="83"/>
  <c r="U181" i="83"/>
  <c r="V181" i="83"/>
  <c r="W181" i="83"/>
  <c r="X181" i="83"/>
  <c r="Y181" i="83"/>
  <c r="Z181" i="83"/>
  <c r="AA181" i="83"/>
  <c r="AB181" i="83"/>
  <c r="AC181" i="83"/>
  <c r="AD181" i="83"/>
  <c r="AE181" i="83"/>
  <c r="AF181" i="83"/>
  <c r="AG181" i="83"/>
  <c r="AH181" i="83"/>
  <c r="AI181" i="83"/>
  <c r="AJ181" i="83"/>
  <c r="AK181" i="83"/>
  <c r="AL181" i="83"/>
  <c r="AM181" i="83"/>
  <c r="AN181" i="83"/>
  <c r="AO181" i="83"/>
  <c r="AP181" i="83"/>
  <c r="AQ181" i="83"/>
  <c r="AR181" i="83"/>
  <c r="AS181" i="83"/>
  <c r="AT181" i="83"/>
  <c r="AU181" i="83"/>
  <c r="AV181" i="83"/>
  <c r="AW181" i="83"/>
  <c r="AX181" i="83"/>
  <c r="AY181" i="83"/>
  <c r="AZ181" i="83"/>
  <c r="B182" i="83"/>
  <c r="C182" i="83"/>
  <c r="D182" i="83"/>
  <c r="E182" i="83"/>
  <c r="F182" i="83"/>
  <c r="G182" i="83"/>
  <c r="H182" i="83"/>
  <c r="I182" i="83"/>
  <c r="J182" i="83"/>
  <c r="K182" i="83"/>
  <c r="L182" i="83"/>
  <c r="M182" i="83"/>
  <c r="N182" i="83"/>
  <c r="O182" i="83"/>
  <c r="Q182" i="83"/>
  <c r="R182" i="83"/>
  <c r="S182" i="83"/>
  <c r="T182" i="83"/>
  <c r="U182" i="83"/>
  <c r="V182" i="83"/>
  <c r="W182" i="83"/>
  <c r="X182" i="83"/>
  <c r="Y182" i="83"/>
  <c r="Z182" i="83"/>
  <c r="AA182" i="83"/>
  <c r="AB182" i="83"/>
  <c r="AC182" i="83"/>
  <c r="AD182" i="83"/>
  <c r="AE182" i="83"/>
  <c r="AF182" i="83"/>
  <c r="AG182" i="83"/>
  <c r="AH182" i="83"/>
  <c r="AI182" i="83"/>
  <c r="AJ182" i="83"/>
  <c r="AK182" i="83"/>
  <c r="AL182" i="83"/>
  <c r="AM182" i="83"/>
  <c r="AN182" i="83"/>
  <c r="AO182" i="83"/>
  <c r="AP182" i="83"/>
  <c r="AQ182" i="83"/>
  <c r="AR182" i="83"/>
  <c r="AS182" i="83"/>
  <c r="AT182" i="83"/>
  <c r="AU182" i="83"/>
  <c r="AV182" i="83"/>
  <c r="AW182" i="83"/>
  <c r="AX182" i="83"/>
  <c r="AY182" i="83"/>
  <c r="AZ182" i="83"/>
  <c r="B183" i="83"/>
  <c r="C183" i="83"/>
  <c r="D183" i="83"/>
  <c r="E183" i="83"/>
  <c r="F183" i="83"/>
  <c r="G183" i="83"/>
  <c r="H183" i="83"/>
  <c r="I183" i="83"/>
  <c r="J183" i="83"/>
  <c r="K183" i="83"/>
  <c r="L183" i="83"/>
  <c r="M183" i="83"/>
  <c r="N183" i="83"/>
  <c r="O183" i="83"/>
  <c r="Q183" i="83"/>
  <c r="R183" i="83"/>
  <c r="S183" i="83"/>
  <c r="T183" i="83"/>
  <c r="U183" i="83"/>
  <c r="V183" i="83"/>
  <c r="W183" i="83"/>
  <c r="X183" i="83"/>
  <c r="Y183" i="83"/>
  <c r="Z183" i="83"/>
  <c r="AA183" i="83"/>
  <c r="AB183" i="83"/>
  <c r="AC183" i="83"/>
  <c r="AD183" i="83"/>
  <c r="AE183" i="83"/>
  <c r="AF183" i="83"/>
  <c r="AG183" i="83"/>
  <c r="AH183" i="83"/>
  <c r="AI183" i="83"/>
  <c r="AJ183" i="83"/>
  <c r="AK183" i="83"/>
  <c r="AL183" i="83"/>
  <c r="AM183" i="83"/>
  <c r="AN183" i="83"/>
  <c r="AO183" i="83"/>
  <c r="AP183" i="83"/>
  <c r="AQ183" i="83"/>
  <c r="AR183" i="83"/>
  <c r="AS183" i="83"/>
  <c r="AT183" i="83"/>
  <c r="AU183" i="83"/>
  <c r="AV183" i="83"/>
  <c r="AW183" i="83"/>
  <c r="AX183" i="83"/>
  <c r="AY183" i="83"/>
  <c r="AZ183" i="83"/>
  <c r="B184" i="83"/>
  <c r="C184" i="83"/>
  <c r="D184" i="83"/>
  <c r="E184" i="83"/>
  <c r="F184" i="83"/>
  <c r="G184" i="83"/>
  <c r="H184" i="83"/>
  <c r="I184" i="83"/>
  <c r="J184" i="83"/>
  <c r="K184" i="83"/>
  <c r="L184" i="83"/>
  <c r="M184" i="83"/>
  <c r="N184" i="83"/>
  <c r="O184" i="83"/>
  <c r="Q184" i="83"/>
  <c r="R184" i="83"/>
  <c r="S184" i="83"/>
  <c r="T184" i="83"/>
  <c r="U184" i="83"/>
  <c r="V184" i="83"/>
  <c r="W184" i="83"/>
  <c r="X184" i="83"/>
  <c r="Y184" i="83"/>
  <c r="Z184" i="83"/>
  <c r="AA184" i="83"/>
  <c r="AB184" i="83"/>
  <c r="AC184" i="83"/>
  <c r="AD184" i="83"/>
  <c r="AE184" i="83"/>
  <c r="AF184" i="83"/>
  <c r="AG184" i="83"/>
  <c r="AH184" i="83"/>
  <c r="AI184" i="83"/>
  <c r="AJ184" i="83"/>
  <c r="AK184" i="83"/>
  <c r="AL184" i="83"/>
  <c r="AM184" i="83"/>
  <c r="AN184" i="83"/>
  <c r="AO184" i="83"/>
  <c r="AP184" i="83"/>
  <c r="AQ184" i="83"/>
  <c r="AR184" i="83"/>
  <c r="AS184" i="83"/>
  <c r="AT184" i="83"/>
  <c r="AU184" i="83"/>
  <c r="AV184" i="83"/>
  <c r="AW184" i="83"/>
  <c r="AX184" i="83"/>
  <c r="AY184" i="83"/>
  <c r="AZ184" i="83"/>
  <c r="B185" i="83"/>
  <c r="C185" i="83"/>
  <c r="D185" i="83"/>
  <c r="E185" i="83"/>
  <c r="F185" i="83"/>
  <c r="G185" i="83"/>
  <c r="H185" i="83"/>
  <c r="I185" i="83"/>
  <c r="J185" i="83"/>
  <c r="K185" i="83"/>
  <c r="L185" i="83"/>
  <c r="M185" i="83"/>
  <c r="N185" i="83"/>
  <c r="O185" i="83"/>
  <c r="Q185" i="83"/>
  <c r="R185" i="83"/>
  <c r="S185" i="83"/>
  <c r="T185" i="83"/>
  <c r="U185" i="83"/>
  <c r="V185" i="83"/>
  <c r="W185" i="83"/>
  <c r="X185" i="83"/>
  <c r="Y185" i="83"/>
  <c r="Z185" i="83"/>
  <c r="AA185" i="83"/>
  <c r="AB185" i="83"/>
  <c r="AC185" i="83"/>
  <c r="AD185" i="83"/>
  <c r="AE185" i="83"/>
  <c r="AF185" i="83"/>
  <c r="AG185" i="83"/>
  <c r="AH185" i="83"/>
  <c r="AI185" i="83"/>
  <c r="AJ185" i="83"/>
  <c r="AK185" i="83"/>
  <c r="AL185" i="83"/>
  <c r="AM185" i="83"/>
  <c r="AN185" i="83"/>
  <c r="AO185" i="83"/>
  <c r="AP185" i="83"/>
  <c r="AQ185" i="83"/>
  <c r="AR185" i="83"/>
  <c r="AS185" i="83"/>
  <c r="AT185" i="83"/>
  <c r="AU185" i="83"/>
  <c r="AV185" i="83"/>
  <c r="AW185" i="83"/>
  <c r="AX185" i="83"/>
  <c r="AY185" i="83"/>
  <c r="AZ185" i="83"/>
  <c r="B186" i="83"/>
  <c r="C186" i="83"/>
  <c r="D186" i="83"/>
  <c r="E186" i="83"/>
  <c r="F186" i="83"/>
  <c r="G186" i="83"/>
  <c r="H186" i="83"/>
  <c r="I186" i="83"/>
  <c r="J186" i="83"/>
  <c r="K186" i="83"/>
  <c r="L186" i="83"/>
  <c r="M186" i="83"/>
  <c r="N186" i="83"/>
  <c r="O186" i="83"/>
  <c r="Q186" i="83"/>
  <c r="R186" i="83"/>
  <c r="S186" i="83"/>
  <c r="T186" i="83"/>
  <c r="U186" i="83"/>
  <c r="V186" i="83"/>
  <c r="W186" i="83"/>
  <c r="X186" i="83"/>
  <c r="Y186" i="83"/>
  <c r="Z186" i="83"/>
  <c r="AA186" i="83"/>
  <c r="AB186" i="83"/>
  <c r="AC186" i="83"/>
  <c r="AD186" i="83"/>
  <c r="AE186" i="83"/>
  <c r="AF186" i="83"/>
  <c r="AG186" i="83"/>
  <c r="AH186" i="83"/>
  <c r="AI186" i="83"/>
  <c r="AJ186" i="83"/>
  <c r="AK186" i="83"/>
  <c r="AL186" i="83"/>
  <c r="AM186" i="83"/>
  <c r="AN186" i="83"/>
  <c r="AO186" i="83"/>
  <c r="AP186" i="83"/>
  <c r="AQ186" i="83"/>
  <c r="AR186" i="83"/>
  <c r="AS186" i="83"/>
  <c r="AT186" i="83"/>
  <c r="AU186" i="83"/>
  <c r="AV186" i="83"/>
  <c r="AW186" i="83"/>
  <c r="AX186" i="83"/>
  <c r="AY186" i="83"/>
  <c r="AZ186" i="83"/>
  <c r="B187" i="83"/>
  <c r="C187" i="83"/>
  <c r="D187" i="83"/>
  <c r="E187" i="83"/>
  <c r="F187" i="83"/>
  <c r="G187" i="83"/>
  <c r="H187" i="83"/>
  <c r="I187" i="83"/>
  <c r="J187" i="83"/>
  <c r="K187" i="83"/>
  <c r="L187" i="83"/>
  <c r="M187" i="83"/>
  <c r="N187" i="83"/>
  <c r="O187" i="83"/>
  <c r="Q187" i="83"/>
  <c r="R187" i="83"/>
  <c r="S187" i="83"/>
  <c r="T187" i="83"/>
  <c r="U187" i="83"/>
  <c r="V187" i="83"/>
  <c r="W187" i="83"/>
  <c r="X187" i="83"/>
  <c r="Y187" i="83"/>
  <c r="Z187" i="83"/>
  <c r="AA187" i="83"/>
  <c r="AB187" i="83"/>
  <c r="AC187" i="83"/>
  <c r="AD187" i="83"/>
  <c r="AE187" i="83"/>
  <c r="AF187" i="83"/>
  <c r="AG187" i="83"/>
  <c r="AH187" i="83"/>
  <c r="AI187" i="83"/>
  <c r="AJ187" i="83"/>
  <c r="AK187" i="83"/>
  <c r="AL187" i="83"/>
  <c r="AM187" i="83"/>
  <c r="AN187" i="83"/>
  <c r="AO187" i="83"/>
  <c r="AP187" i="83"/>
  <c r="AQ187" i="83"/>
  <c r="AR187" i="83"/>
  <c r="AS187" i="83"/>
  <c r="AT187" i="83"/>
  <c r="AU187" i="83"/>
  <c r="AV187" i="83"/>
  <c r="AW187" i="83"/>
  <c r="AX187" i="83"/>
  <c r="AY187" i="83"/>
  <c r="AZ187" i="83"/>
  <c r="B188" i="83"/>
  <c r="C188" i="83"/>
  <c r="D188" i="83"/>
  <c r="E188" i="83"/>
  <c r="F188" i="83"/>
  <c r="G188" i="83"/>
  <c r="H188" i="83"/>
  <c r="I188" i="83"/>
  <c r="J188" i="83"/>
  <c r="K188" i="83"/>
  <c r="L188" i="83"/>
  <c r="M188" i="83"/>
  <c r="N188" i="83"/>
  <c r="O188" i="83"/>
  <c r="Q188" i="83"/>
  <c r="R188" i="83"/>
  <c r="S188" i="83"/>
  <c r="T188" i="83"/>
  <c r="U188" i="83"/>
  <c r="V188" i="83"/>
  <c r="W188" i="83"/>
  <c r="X188" i="83"/>
  <c r="Y188" i="83"/>
  <c r="Z188" i="83"/>
  <c r="AA188" i="83"/>
  <c r="AB188" i="83"/>
  <c r="AC188" i="83"/>
  <c r="AD188" i="83"/>
  <c r="AE188" i="83"/>
  <c r="AF188" i="83"/>
  <c r="AG188" i="83"/>
  <c r="AH188" i="83"/>
  <c r="AI188" i="83"/>
  <c r="AJ188" i="83"/>
  <c r="AK188" i="83"/>
  <c r="AL188" i="83"/>
  <c r="AM188" i="83"/>
  <c r="AN188" i="83"/>
  <c r="AO188" i="83"/>
  <c r="AP188" i="83"/>
  <c r="AQ188" i="83"/>
  <c r="AR188" i="83"/>
  <c r="AS188" i="83"/>
  <c r="AT188" i="83"/>
  <c r="AU188" i="83"/>
  <c r="AV188" i="83"/>
  <c r="AW188" i="83"/>
  <c r="AX188" i="83"/>
  <c r="AY188" i="83"/>
  <c r="AZ188" i="83"/>
  <c r="B189"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190"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191"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192"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C2" i="83"/>
  <c r="D2" i="83"/>
  <c r="E2" i="83"/>
  <c r="F2" i="83"/>
  <c r="G2" i="83"/>
  <c r="H2" i="83"/>
  <c r="I2" i="83"/>
  <c r="J2" i="83"/>
  <c r="K2" i="83"/>
  <c r="L2" i="83"/>
  <c r="M2" i="83"/>
  <c r="N2" i="83"/>
  <c r="O2" i="83"/>
  <c r="Q2" i="83"/>
  <c r="R2" i="83"/>
  <c r="S2" i="83"/>
  <c r="T2" i="83"/>
  <c r="U2" i="83"/>
  <c r="V2" i="83"/>
  <c r="W2" i="83"/>
  <c r="X2" i="83"/>
  <c r="Y2" i="83"/>
  <c r="Z2" i="83"/>
  <c r="AA2" i="83"/>
  <c r="AB2" i="83"/>
  <c r="AC2" i="83"/>
  <c r="AD2" i="83"/>
  <c r="AE2" i="83"/>
  <c r="AF2" i="83"/>
  <c r="AG2" i="83"/>
  <c r="AH2" i="83"/>
  <c r="AI2" i="83"/>
  <c r="AJ2" i="83"/>
  <c r="AK2" i="83"/>
  <c r="AL2" i="83"/>
  <c r="AM2" i="83"/>
  <c r="AN2" i="83"/>
  <c r="AO2" i="83"/>
  <c r="AP2" i="83"/>
  <c r="AQ2" i="83"/>
  <c r="AR2" i="83"/>
  <c r="AS2" i="83"/>
  <c r="AT2" i="83"/>
  <c r="AU2" i="83"/>
  <c r="AV2" i="83"/>
  <c r="AW2" i="83"/>
  <c r="AX2" i="83"/>
  <c r="AY2" i="83"/>
  <c r="AZ2" i="83"/>
  <c r="B2" i="83"/>
  <c r="CZ138" i="75" l="1"/>
  <c r="DY138" i="75" s="1"/>
  <c r="H139" i="5" s="1"/>
  <c r="CZ148" i="75"/>
  <c r="DY148" i="75" s="1"/>
  <c r="H149" i="5" s="1"/>
  <c r="CZ82" i="75"/>
  <c r="DY82" i="75" s="1"/>
  <c r="H83" i="5" s="1"/>
  <c r="CZ90" i="75"/>
  <c r="DY90" i="75" s="1"/>
  <c r="H91" i="5" s="1"/>
  <c r="CZ83" i="75"/>
  <c r="DY83" i="75" s="1"/>
  <c r="H84" i="5" s="1"/>
  <c r="CZ186" i="75"/>
  <c r="DY186" i="75" s="1"/>
  <c r="H187" i="5" s="1"/>
  <c r="CZ191" i="75"/>
  <c r="DY191" i="75" s="1"/>
  <c r="H192" i="5" s="1"/>
  <c r="CZ127" i="75"/>
  <c r="DY127" i="75" s="1"/>
  <c r="H128" i="5" s="1"/>
  <c r="CZ18" i="75"/>
  <c r="DY18" i="75" s="1"/>
  <c r="H19" i="5" s="1"/>
  <c r="CZ88" i="75"/>
  <c r="DY88" i="75" s="1"/>
  <c r="H89" i="5" s="1"/>
  <c r="CZ91" i="75"/>
  <c r="DY91" i="75" s="1"/>
  <c r="H92" i="5" s="1"/>
  <c r="CZ52" i="75"/>
  <c r="DY52" i="75" s="1"/>
  <c r="H53" i="5" s="1"/>
  <c r="CZ169" i="75"/>
  <c r="DY169" i="75" s="1"/>
  <c r="H170" i="5" s="1"/>
  <c r="CZ96" i="75"/>
  <c r="DY96" i="75" s="1"/>
  <c r="H97" i="5" s="1"/>
  <c r="CZ139" i="75"/>
  <c r="DY139" i="75" s="1"/>
  <c r="H140" i="5" s="1"/>
  <c r="CZ150" i="75"/>
  <c r="DY150" i="75" s="1"/>
  <c r="H151" i="5" s="1"/>
  <c r="CZ128" i="75"/>
  <c r="DY128" i="75" s="1"/>
  <c r="H129" i="5" s="1"/>
  <c r="CZ32" i="75"/>
  <c r="DY32" i="75" s="1"/>
  <c r="H33" i="5" s="1"/>
  <c r="CZ159" i="75"/>
  <c r="DY159" i="75" s="1"/>
  <c r="H160" i="5" s="1"/>
  <c r="CZ103" i="75"/>
  <c r="DY103" i="75" s="1"/>
  <c r="H104" i="5" s="1"/>
  <c r="CZ137" i="75"/>
  <c r="DY137" i="75" s="1"/>
  <c r="H138" i="5" s="1"/>
  <c r="CZ132" i="75"/>
  <c r="DY132" i="75" s="1"/>
  <c r="H133" i="5" s="1"/>
  <c r="CZ42" i="75"/>
  <c r="DY42" i="75" s="1"/>
  <c r="H43" i="5" s="1"/>
  <c r="CZ87" i="75"/>
  <c r="DY87" i="75" s="1"/>
  <c r="H88" i="5" s="1"/>
  <c r="DY59" i="75"/>
  <c r="H60" i="5" s="1"/>
  <c r="AL193" i="83"/>
  <c r="AL194" i="83" s="1"/>
  <c r="AU193" i="83"/>
  <c r="AU194" i="83" s="1"/>
  <c r="K193" i="83"/>
  <c r="K194" i="83" s="1"/>
  <c r="S193" i="83"/>
  <c r="S194" i="83" s="1"/>
  <c r="AW193" i="83"/>
  <c r="AW194" i="83" s="1"/>
  <c r="AE193" i="83"/>
  <c r="AE194" i="83" s="1"/>
  <c r="I193" i="83"/>
  <c r="I194" i="83" s="1"/>
  <c r="E193" i="83"/>
  <c r="E194" i="83" s="1"/>
  <c r="AQ193" i="83"/>
  <c r="AS193" i="83"/>
  <c r="AS194" i="83" s="1"/>
  <c r="AI193" i="83"/>
  <c r="AI194" i="83" s="1"/>
  <c r="N193" i="83"/>
  <c r="N194" i="83" s="1"/>
  <c r="Q193" i="83"/>
  <c r="Q194" i="83" s="1"/>
  <c r="AM193" i="83"/>
  <c r="AM194" i="83" s="1"/>
  <c r="W193" i="83"/>
  <c r="W194" i="83" s="1"/>
  <c r="AK193" i="83"/>
  <c r="AK194" i="83" s="1"/>
  <c r="AC193" i="83"/>
  <c r="AC194" i="83" s="1"/>
  <c r="U193" i="83"/>
  <c r="U194" i="83" s="1"/>
  <c r="M193" i="83"/>
  <c r="M194" i="83" s="1"/>
  <c r="AA193" i="83"/>
  <c r="AA194" i="83" s="1"/>
  <c r="V193" i="83"/>
  <c r="V194" i="83" s="1"/>
  <c r="F193" i="83"/>
  <c r="F194" i="83" s="1"/>
  <c r="AG193" i="83"/>
  <c r="AG194" i="83" s="1"/>
  <c r="Y193" i="83"/>
  <c r="Y194" i="83" s="1"/>
  <c r="O193" i="83"/>
  <c r="O194" i="83" s="1"/>
  <c r="AT193" i="83"/>
  <c r="AT194" i="83" s="1"/>
  <c r="AD193" i="83"/>
  <c r="AD194" i="83" s="1"/>
  <c r="AO193" i="83"/>
  <c r="AO194" i="83" s="1"/>
  <c r="G193" i="83"/>
  <c r="G194" i="83" s="1"/>
  <c r="AY193" i="83"/>
  <c r="AY194" i="83" s="1"/>
  <c r="C193" i="83"/>
  <c r="C194" i="83" s="1"/>
  <c r="AH193" i="83"/>
  <c r="AH194" i="83" s="1"/>
  <c r="R193" i="83"/>
  <c r="R194" i="83" s="1"/>
  <c r="AX193" i="83"/>
  <c r="AX194" i="83" s="1"/>
  <c r="AP193" i="83"/>
  <c r="AP194" i="83" s="1"/>
  <c r="Z193" i="83"/>
  <c r="Z194" i="83" s="1"/>
  <c r="J193" i="83"/>
  <c r="J194" i="83" s="1"/>
  <c r="B193" i="83"/>
  <c r="AR193" i="83"/>
  <c r="AR194" i="83" s="1"/>
  <c r="AJ193" i="83"/>
  <c r="AJ194" i="83" s="1"/>
  <c r="T193" i="83"/>
  <c r="T194" i="83" s="1"/>
  <c r="L193" i="83"/>
  <c r="L194" i="83" s="1"/>
  <c r="H193" i="83"/>
  <c r="H194" i="83" s="1"/>
  <c r="AV193" i="83"/>
  <c r="AV194" i="83" s="1"/>
  <c r="AF193" i="83"/>
  <c r="AF194" i="83" s="1"/>
  <c r="X193" i="83"/>
  <c r="X194" i="83" s="1"/>
  <c r="AN193" i="83"/>
  <c r="AN194" i="83" s="1"/>
  <c r="AZ193" i="83"/>
  <c r="AZ194" i="83" s="1"/>
  <c r="AB193" i="83"/>
  <c r="AB194" i="83" s="1"/>
  <c r="D193" i="83"/>
  <c r="D194" i="83" s="1"/>
  <c r="AM5" i="81"/>
  <c r="AM6" i="81"/>
  <c r="AM7" i="81"/>
  <c r="AM8" i="81"/>
  <c r="AM9" i="81"/>
  <c r="AM10" i="81"/>
  <c r="AM11" i="81"/>
  <c r="AM12" i="81"/>
  <c r="AM13" i="81"/>
  <c r="AM14" i="81"/>
  <c r="AM15" i="81"/>
  <c r="AM16" i="81"/>
  <c r="AM17" i="81"/>
  <c r="AM18" i="81"/>
  <c r="AM19" i="81"/>
  <c r="AM20" i="81"/>
  <c r="AM21" i="81"/>
  <c r="AM22" i="81"/>
  <c r="AM23" i="81"/>
  <c r="AM24" i="81"/>
  <c r="AM25" i="81"/>
  <c r="AM26" i="81"/>
  <c r="AM27" i="81"/>
  <c r="AM28" i="81"/>
  <c r="AM29" i="81"/>
  <c r="AM30" i="81"/>
  <c r="AM31" i="81"/>
  <c r="AM32" i="81"/>
  <c r="AM33" i="81"/>
  <c r="AM34" i="81"/>
  <c r="AM35" i="81"/>
  <c r="AM36" i="81"/>
  <c r="AM37" i="81"/>
  <c r="AM38" i="81"/>
  <c r="AM39" i="81"/>
  <c r="AM40" i="81"/>
  <c r="AM41" i="81"/>
  <c r="AM42" i="81"/>
  <c r="AM43" i="81"/>
  <c r="AM44" i="81"/>
  <c r="AM45" i="81"/>
  <c r="AM46" i="81"/>
  <c r="AM47" i="81"/>
  <c r="AM48" i="81"/>
  <c r="AM49" i="81"/>
  <c r="AM50" i="81"/>
  <c r="AM51" i="81"/>
  <c r="AM52" i="81"/>
  <c r="AM53" i="81"/>
  <c r="AM54" i="81"/>
  <c r="AM55" i="81"/>
  <c r="AM56" i="81"/>
  <c r="AM57" i="81"/>
  <c r="AM58" i="81"/>
  <c r="AM59" i="81"/>
  <c r="AM60" i="81"/>
  <c r="AM61" i="81"/>
  <c r="AM62" i="81"/>
  <c r="AM63" i="81"/>
  <c r="AM64" i="81"/>
  <c r="AM65" i="81"/>
  <c r="AM66" i="81"/>
  <c r="AM67" i="81"/>
  <c r="AM68" i="81"/>
  <c r="AM69" i="81"/>
  <c r="AM70" i="81"/>
  <c r="AM71" i="81"/>
  <c r="AM72" i="81"/>
  <c r="AM73" i="81"/>
  <c r="AM74" i="81"/>
  <c r="AM75" i="81"/>
  <c r="AM76" i="81"/>
  <c r="AM77" i="81"/>
  <c r="AM78" i="81"/>
  <c r="AM79" i="81"/>
  <c r="AM80" i="81"/>
  <c r="AM81" i="81"/>
  <c r="AM82" i="81"/>
  <c r="AM83" i="81"/>
  <c r="AM84" i="81"/>
  <c r="AM85" i="81"/>
  <c r="AM86" i="81"/>
  <c r="AM87" i="81"/>
  <c r="AM88" i="81"/>
  <c r="AM89" i="81"/>
  <c r="AM90" i="81"/>
  <c r="AM91" i="81"/>
  <c r="AM92" i="81"/>
  <c r="AM93" i="81"/>
  <c r="AM94" i="81"/>
  <c r="AM95" i="81"/>
  <c r="AM96" i="81"/>
  <c r="AM97" i="81"/>
  <c r="AM98" i="81"/>
  <c r="AM99" i="81"/>
  <c r="AM100" i="81"/>
  <c r="AM101" i="81"/>
  <c r="AM102" i="81"/>
  <c r="AM103" i="81"/>
  <c r="AM104" i="81"/>
  <c r="AM105" i="81"/>
  <c r="AM106" i="81"/>
  <c r="AM107" i="81"/>
  <c r="AM108" i="81"/>
  <c r="AM109" i="81"/>
  <c r="AM110" i="81"/>
  <c r="AM111" i="81"/>
  <c r="AM112" i="81"/>
  <c r="AM113" i="81"/>
  <c r="AM114" i="81"/>
  <c r="AM115" i="81"/>
  <c r="AM116" i="81"/>
  <c r="AM117" i="81"/>
  <c r="AM118" i="81"/>
  <c r="AM119" i="81"/>
  <c r="AM120" i="81"/>
  <c r="AM121" i="81"/>
  <c r="AM122" i="81"/>
  <c r="AM123" i="81"/>
  <c r="AM124" i="81"/>
  <c r="AM125" i="81"/>
  <c r="AM126" i="81"/>
  <c r="AM127" i="81"/>
  <c r="AM128" i="81"/>
  <c r="AM129" i="81"/>
  <c r="AM130" i="81"/>
  <c r="AM131" i="81"/>
  <c r="AM132" i="81"/>
  <c r="AM133" i="81"/>
  <c r="AM134" i="81"/>
  <c r="AM135" i="81"/>
  <c r="AM136" i="81"/>
  <c r="AM137" i="81"/>
  <c r="AM138" i="81"/>
  <c r="AM139" i="81"/>
  <c r="AM140" i="81"/>
  <c r="AM141" i="81"/>
  <c r="AM142" i="81"/>
  <c r="AM143" i="81"/>
  <c r="AM144" i="81"/>
  <c r="AM145" i="81"/>
  <c r="AM146" i="81"/>
  <c r="AM147" i="81"/>
  <c r="AM148" i="81"/>
  <c r="AM149" i="81"/>
  <c r="AM150" i="81"/>
  <c r="AM151" i="81"/>
  <c r="AM152" i="81"/>
  <c r="AM153" i="81"/>
  <c r="AM154" i="81"/>
  <c r="AM155" i="81"/>
  <c r="AM156" i="81"/>
  <c r="AM157" i="81"/>
  <c r="AM158" i="81"/>
  <c r="AM159" i="81"/>
  <c r="AM160" i="81"/>
  <c r="AM161" i="81"/>
  <c r="AM162" i="81"/>
  <c r="AM163" i="81"/>
  <c r="AM164" i="81"/>
  <c r="AM165" i="81"/>
  <c r="AM166" i="81"/>
  <c r="AM167" i="81"/>
  <c r="AM168" i="81"/>
  <c r="AM169" i="81"/>
  <c r="AM170" i="81"/>
  <c r="AM171" i="81"/>
  <c r="AM172" i="81"/>
  <c r="AM173" i="81"/>
  <c r="AM174" i="81"/>
  <c r="AM175" i="81"/>
  <c r="AM176" i="81"/>
  <c r="AM177" i="81"/>
  <c r="AM178" i="81"/>
  <c r="AM179" i="81"/>
  <c r="AM180" i="81"/>
  <c r="AM181" i="81"/>
  <c r="AM182" i="81"/>
  <c r="AM183" i="81"/>
  <c r="AM184" i="81"/>
  <c r="AM185" i="81"/>
  <c r="AM186" i="81"/>
  <c r="AM187" i="81"/>
  <c r="AM188" i="81"/>
  <c r="AM189" i="81"/>
  <c r="AM190" i="81"/>
  <c r="AM191" i="81"/>
  <c r="AM192" i="81"/>
  <c r="AM193" i="81"/>
  <c r="AM194" i="81"/>
  <c r="AM4" i="81"/>
  <c r="C199" i="83" l="1"/>
  <c r="AQ194" i="83"/>
  <c r="C197" i="83"/>
  <c r="B194" i="83"/>
  <c r="D2" i="79"/>
  <c r="E2" i="79"/>
  <c r="F2" i="79"/>
  <c r="G2" i="79"/>
  <c r="H2" i="79"/>
  <c r="I2" i="79"/>
  <c r="J2" i="79"/>
  <c r="K2" i="79"/>
  <c r="L2" i="79"/>
  <c r="M2" i="79"/>
  <c r="N2" i="79"/>
  <c r="O2" i="79"/>
  <c r="P2" i="79"/>
  <c r="Q2" i="79"/>
  <c r="R2" i="79"/>
  <c r="S2" i="79"/>
  <c r="T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D3" i="79"/>
  <c r="E3" i="79"/>
  <c r="F3" i="79"/>
  <c r="G3" i="79"/>
  <c r="H3" i="79"/>
  <c r="I3" i="79"/>
  <c r="J3" i="79"/>
  <c r="K3" i="79"/>
  <c r="L3" i="79"/>
  <c r="M3" i="79"/>
  <c r="N3" i="79"/>
  <c r="O3" i="79"/>
  <c r="P3" i="79"/>
  <c r="Q3" i="79"/>
  <c r="R3" i="79"/>
  <c r="S3" i="79"/>
  <c r="T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C3" i="79"/>
  <c r="C2" i="79"/>
  <c r="D2" i="80"/>
  <c r="E2" i="80"/>
  <c r="F2" i="80"/>
  <c r="G2" i="80"/>
  <c r="H2" i="80"/>
  <c r="I2" i="80"/>
  <c r="J2" i="80"/>
  <c r="K2" i="80"/>
  <c r="L2" i="80"/>
  <c r="M2" i="80"/>
  <c r="N2" i="80"/>
  <c r="O2" i="80"/>
  <c r="P2" i="80"/>
  <c r="Q2" i="80"/>
  <c r="R2" i="80"/>
  <c r="S2" i="80"/>
  <c r="T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D3" i="80"/>
  <c r="E3" i="80"/>
  <c r="F3" i="80"/>
  <c r="G3" i="80"/>
  <c r="H3" i="80"/>
  <c r="I3" i="80"/>
  <c r="J3" i="80"/>
  <c r="K3" i="80"/>
  <c r="L3" i="80"/>
  <c r="M3" i="80"/>
  <c r="N3" i="80"/>
  <c r="O3" i="80"/>
  <c r="P3" i="80"/>
  <c r="Q3" i="80"/>
  <c r="R3" i="80"/>
  <c r="S3" i="80"/>
  <c r="T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A5" i="78"/>
  <c r="B5" i="78"/>
  <c r="A6" i="78"/>
  <c r="B6" i="78"/>
  <c r="A7" i="78"/>
  <c r="B7" i="78"/>
  <c r="A8" i="78"/>
  <c r="B8" i="78"/>
  <c r="A9" i="78"/>
  <c r="B9" i="78"/>
  <c r="A10" i="78"/>
  <c r="B10" i="78"/>
  <c r="A11" i="78"/>
  <c r="B11" i="78"/>
  <c r="A12" i="78"/>
  <c r="B12" i="78"/>
  <c r="A13" i="78"/>
  <c r="B13" i="78"/>
  <c r="A14" i="78"/>
  <c r="B14" i="78"/>
  <c r="A15" i="78"/>
  <c r="B15" i="78"/>
  <c r="A16" i="78"/>
  <c r="B16" i="78"/>
  <c r="A17" i="78"/>
  <c r="B17" i="78"/>
  <c r="A18" i="78"/>
  <c r="B18" i="78"/>
  <c r="A19" i="78"/>
  <c r="B19" i="78"/>
  <c r="A20" i="78"/>
  <c r="B20" i="78"/>
  <c r="A21" i="78"/>
  <c r="B21" i="78"/>
  <c r="A22" i="78"/>
  <c r="B22" i="78"/>
  <c r="A23" i="78"/>
  <c r="B23" i="78"/>
  <c r="A24" i="78"/>
  <c r="B24" i="78"/>
  <c r="A25" i="78"/>
  <c r="B25" i="78"/>
  <c r="A26" i="78"/>
  <c r="B26" i="78"/>
  <c r="A27" i="78"/>
  <c r="B27" i="78"/>
  <c r="A28" i="78"/>
  <c r="B28" i="78"/>
  <c r="A29" i="78"/>
  <c r="B29" i="78"/>
  <c r="A30" i="78"/>
  <c r="B30" i="78"/>
  <c r="A31" i="78"/>
  <c r="B31" i="78"/>
  <c r="A32" i="78"/>
  <c r="B32" i="78"/>
  <c r="A33" i="78"/>
  <c r="B33" i="78"/>
  <c r="A34" i="78"/>
  <c r="B34" i="78"/>
  <c r="A35" i="78"/>
  <c r="B35" i="78"/>
  <c r="A36" i="78"/>
  <c r="B36" i="78"/>
  <c r="A37" i="78"/>
  <c r="B37" i="78"/>
  <c r="A38" i="78"/>
  <c r="B38" i="78"/>
  <c r="A39" i="78"/>
  <c r="B39" i="78"/>
  <c r="A40" i="78"/>
  <c r="B40" i="78"/>
  <c r="A41" i="78"/>
  <c r="B41" i="78"/>
  <c r="A42" i="78"/>
  <c r="B42" i="78"/>
  <c r="A43" i="78"/>
  <c r="B43" i="78"/>
  <c r="A44" i="78"/>
  <c r="B44" i="78"/>
  <c r="A45" i="78"/>
  <c r="B45" i="78"/>
  <c r="A46" i="78"/>
  <c r="B46" i="78"/>
  <c r="A47" i="78"/>
  <c r="B47" i="78"/>
  <c r="A48" i="78"/>
  <c r="B48" i="78"/>
  <c r="A49" i="78"/>
  <c r="B49" i="78"/>
  <c r="A50" i="78"/>
  <c r="B50" i="78"/>
  <c r="A51" i="78"/>
  <c r="B51" i="78"/>
  <c r="A52" i="78"/>
  <c r="B52" i="78"/>
  <c r="A53" i="78"/>
  <c r="B53" i="78"/>
  <c r="A54" i="78"/>
  <c r="B54" i="78"/>
  <c r="A55" i="78"/>
  <c r="B55" i="78"/>
  <c r="A56" i="78"/>
  <c r="B56" i="78"/>
  <c r="A57" i="78"/>
  <c r="B57" i="78"/>
  <c r="A58" i="78"/>
  <c r="B58" i="78"/>
  <c r="A59" i="78"/>
  <c r="B59" i="78"/>
  <c r="A60" i="78"/>
  <c r="B60" i="78"/>
  <c r="A61" i="78"/>
  <c r="B61" i="78"/>
  <c r="A62" i="78"/>
  <c r="B62" i="78"/>
  <c r="A63" i="78"/>
  <c r="B63" i="78"/>
  <c r="A64" i="78"/>
  <c r="B64" i="78"/>
  <c r="A65" i="78"/>
  <c r="B65" i="78"/>
  <c r="A66" i="78"/>
  <c r="B66" i="78"/>
  <c r="A67" i="78"/>
  <c r="B67" i="78"/>
  <c r="A68" i="78"/>
  <c r="B68" i="78"/>
  <c r="A69" i="78"/>
  <c r="B69" i="78"/>
  <c r="A70" i="78"/>
  <c r="B70" i="78"/>
  <c r="A71" i="78"/>
  <c r="B71" i="78"/>
  <c r="A72" i="78"/>
  <c r="B72" i="78"/>
  <c r="A73" i="78"/>
  <c r="B73" i="78"/>
  <c r="A74" i="78"/>
  <c r="B74" i="78"/>
  <c r="A75" i="78"/>
  <c r="B75" i="78"/>
  <c r="A76" i="78"/>
  <c r="B76" i="78"/>
  <c r="A77" i="78"/>
  <c r="B77" i="78"/>
  <c r="A78" i="78"/>
  <c r="B78" i="78"/>
  <c r="A79" i="78"/>
  <c r="B79" i="78"/>
  <c r="A80" i="78"/>
  <c r="B80" i="78"/>
  <c r="A81" i="78"/>
  <c r="B81" i="78"/>
  <c r="A82" i="78"/>
  <c r="B82" i="78"/>
  <c r="A83" i="78"/>
  <c r="B83" i="78"/>
  <c r="A84" i="78"/>
  <c r="B84" i="78"/>
  <c r="A85" i="78"/>
  <c r="B85" i="78"/>
  <c r="A86" i="78"/>
  <c r="B86" i="78"/>
  <c r="A87" i="78"/>
  <c r="B87" i="78"/>
  <c r="A88" i="78"/>
  <c r="B88" i="78"/>
  <c r="A89" i="78"/>
  <c r="B89" i="78"/>
  <c r="A90" i="78"/>
  <c r="B90" i="78"/>
  <c r="A91" i="78"/>
  <c r="B91" i="78"/>
  <c r="A92" i="78"/>
  <c r="B92" i="78"/>
  <c r="A93" i="78"/>
  <c r="B93" i="78"/>
  <c r="A94" i="78"/>
  <c r="B94" i="78"/>
  <c r="A95" i="78"/>
  <c r="B95" i="78"/>
  <c r="A96" i="78"/>
  <c r="B96" i="78"/>
  <c r="A97" i="78"/>
  <c r="B97" i="78"/>
  <c r="A98" i="78"/>
  <c r="B98" i="78"/>
  <c r="A99" i="78"/>
  <c r="B99" i="78"/>
  <c r="A100" i="78"/>
  <c r="B100" i="78"/>
  <c r="A101" i="78"/>
  <c r="B101" i="78"/>
  <c r="A102" i="78"/>
  <c r="B102" i="78"/>
  <c r="A103" i="78"/>
  <c r="B103" i="78"/>
  <c r="A104" i="78"/>
  <c r="B104" i="78"/>
  <c r="A105" i="78"/>
  <c r="B105" i="78"/>
  <c r="A106" i="78"/>
  <c r="B106" i="78"/>
  <c r="A107" i="78"/>
  <c r="B107" i="78"/>
  <c r="A108" i="78"/>
  <c r="B108" i="78"/>
  <c r="A109" i="78"/>
  <c r="B109" i="78"/>
  <c r="A110" i="78"/>
  <c r="B110" i="78"/>
  <c r="A111" i="78"/>
  <c r="B111" i="78"/>
  <c r="A112" i="78"/>
  <c r="B112" i="78"/>
  <c r="A113" i="78"/>
  <c r="B113" i="78"/>
  <c r="A114" i="78"/>
  <c r="B114" i="78"/>
  <c r="A115" i="78"/>
  <c r="B115" i="78"/>
  <c r="A116" i="78"/>
  <c r="B116" i="78"/>
  <c r="A117" i="78"/>
  <c r="B117" i="78"/>
  <c r="A118" i="78"/>
  <c r="B118" i="78"/>
  <c r="A119" i="78"/>
  <c r="B119" i="78"/>
  <c r="A120" i="78"/>
  <c r="B120" i="78"/>
  <c r="A121" i="78"/>
  <c r="B121" i="78"/>
  <c r="A122" i="78"/>
  <c r="B122" i="78"/>
  <c r="A123" i="78"/>
  <c r="B123" i="78"/>
  <c r="A124" i="78"/>
  <c r="B124" i="78"/>
  <c r="A125" i="78"/>
  <c r="B125" i="78"/>
  <c r="A126" i="78"/>
  <c r="B126" i="78"/>
  <c r="A127" i="78"/>
  <c r="B127" i="78"/>
  <c r="A128" i="78"/>
  <c r="B128" i="78"/>
  <c r="A129" i="78"/>
  <c r="B129" i="78"/>
  <c r="A130" i="78"/>
  <c r="B130" i="78"/>
  <c r="A131" i="78"/>
  <c r="B131" i="78"/>
  <c r="A132" i="78"/>
  <c r="B132" i="78"/>
  <c r="A133" i="78"/>
  <c r="B133" i="78"/>
  <c r="A134" i="78"/>
  <c r="B134" i="78"/>
  <c r="A135" i="78"/>
  <c r="B135" i="78"/>
  <c r="A136" i="78"/>
  <c r="B136" i="78"/>
  <c r="A137" i="78"/>
  <c r="B137" i="78"/>
  <c r="A138" i="78"/>
  <c r="B138" i="78"/>
  <c r="A139" i="78"/>
  <c r="B139" i="78"/>
  <c r="A140" i="78"/>
  <c r="B140" i="78"/>
  <c r="A141" i="78"/>
  <c r="B141" i="78"/>
  <c r="A142" i="78"/>
  <c r="B142" i="78"/>
  <c r="A143" i="78"/>
  <c r="B143" i="78"/>
  <c r="A144" i="78"/>
  <c r="B144" i="78"/>
  <c r="A145" i="78"/>
  <c r="B145" i="78"/>
  <c r="A146" i="78"/>
  <c r="B146" i="78"/>
  <c r="A147" i="78"/>
  <c r="B147" i="78"/>
  <c r="A148" i="78"/>
  <c r="B148" i="78"/>
  <c r="A149" i="78"/>
  <c r="B149" i="78"/>
  <c r="A150" i="78"/>
  <c r="B150" i="78"/>
  <c r="A151" i="78"/>
  <c r="B151" i="78"/>
  <c r="A152" i="78"/>
  <c r="B152" i="78"/>
  <c r="A153" i="78"/>
  <c r="B153" i="78"/>
  <c r="A154" i="78"/>
  <c r="B154" i="78"/>
  <c r="A155" i="78"/>
  <c r="B155" i="78"/>
  <c r="A156" i="78"/>
  <c r="B156" i="78"/>
  <c r="A157" i="78"/>
  <c r="B157" i="78"/>
  <c r="A158" i="78"/>
  <c r="B158" i="78"/>
  <c r="A159" i="78"/>
  <c r="B159" i="78"/>
  <c r="A160" i="78"/>
  <c r="B160" i="78"/>
  <c r="A161" i="78"/>
  <c r="B161" i="78"/>
  <c r="A162" i="78"/>
  <c r="B162" i="78"/>
  <c r="A163" i="78"/>
  <c r="B163" i="78"/>
  <c r="A164" i="78"/>
  <c r="B164" i="78"/>
  <c r="A165" i="78"/>
  <c r="B165" i="78"/>
  <c r="A166" i="78"/>
  <c r="B166" i="78"/>
  <c r="A167" i="78"/>
  <c r="B167" i="78"/>
  <c r="A168" i="78"/>
  <c r="B168" i="78"/>
  <c r="A169" i="78"/>
  <c r="B169" i="78"/>
  <c r="A170" i="78"/>
  <c r="B170" i="78"/>
  <c r="A171" i="78"/>
  <c r="B171" i="78"/>
  <c r="A172" i="78"/>
  <c r="B172" i="78"/>
  <c r="A173" i="78"/>
  <c r="B173" i="78"/>
  <c r="A174" i="78"/>
  <c r="B174" i="78"/>
  <c r="A175" i="78"/>
  <c r="B175" i="78"/>
  <c r="A176" i="78"/>
  <c r="B176" i="78"/>
  <c r="A177" i="78"/>
  <c r="B177" i="78"/>
  <c r="A178" i="78"/>
  <c r="B178" i="78"/>
  <c r="A179" i="78"/>
  <c r="B179" i="78"/>
  <c r="A180" i="78"/>
  <c r="B180" i="78"/>
  <c r="A181" i="78"/>
  <c r="B181" i="78"/>
  <c r="A182" i="78"/>
  <c r="B182" i="78"/>
  <c r="A183" i="78"/>
  <c r="B183" i="78"/>
  <c r="A184" i="78"/>
  <c r="B184" i="78"/>
  <c r="A185" i="78"/>
  <c r="B185" i="78"/>
  <c r="A186" i="78"/>
  <c r="B186" i="78"/>
  <c r="A187" i="78"/>
  <c r="B187" i="78"/>
  <c r="A188" i="78"/>
  <c r="B188" i="78"/>
  <c r="A189" i="78"/>
  <c r="B189" i="78"/>
  <c r="A190" i="78"/>
  <c r="B190" i="78"/>
  <c r="A191" i="78"/>
  <c r="B191" i="78"/>
  <c r="A192" i="78"/>
  <c r="B192" i="78"/>
  <c r="A193" i="78"/>
  <c r="B193" i="78"/>
  <c r="A194" i="78"/>
  <c r="B194" i="78"/>
  <c r="B4" i="78"/>
  <c r="A4" i="78"/>
  <c r="D2" i="78"/>
  <c r="E2" i="78"/>
  <c r="F2" i="78"/>
  <c r="G2" i="78"/>
  <c r="H2" i="78"/>
  <c r="I2" i="78"/>
  <c r="J2" i="78"/>
  <c r="K2" i="78"/>
  <c r="L2" i="78"/>
  <c r="M2" i="78"/>
  <c r="N2" i="78"/>
  <c r="O2" i="78"/>
  <c r="P2" i="78"/>
  <c r="Q2" i="78"/>
  <c r="R2" i="78"/>
  <c r="S2" i="78"/>
  <c r="T2" i="78"/>
  <c r="U2" i="78"/>
  <c r="V2" i="78"/>
  <c r="W2" i="78"/>
  <c r="X2" i="78"/>
  <c r="Y2" i="78"/>
  <c r="Z2" i="78"/>
  <c r="AA2" i="78"/>
  <c r="AB2" i="78"/>
  <c r="AC2" i="78"/>
  <c r="AD2" i="78"/>
  <c r="AE2" i="78"/>
  <c r="AF2" i="78"/>
  <c r="AG2" i="78"/>
  <c r="AH2" i="78"/>
  <c r="AI2" i="78"/>
  <c r="AJ2" i="78"/>
  <c r="AK2" i="78"/>
  <c r="AL2" i="78"/>
  <c r="AM2" i="78"/>
  <c r="AN2" i="78"/>
  <c r="AO2" i="78"/>
  <c r="AP2" i="78"/>
  <c r="AQ2" i="78"/>
  <c r="AR2" i="78"/>
  <c r="AS2" i="78"/>
  <c r="AT2" i="78"/>
  <c r="AU2" i="78"/>
  <c r="AV2" i="78"/>
  <c r="AW2" i="78"/>
  <c r="AX2" i="78"/>
  <c r="AY2" i="78"/>
  <c r="AZ2" i="78"/>
  <c r="BA2" i="78"/>
  <c r="BB2" i="78"/>
  <c r="BC2" i="78"/>
  <c r="BD2" i="78"/>
  <c r="BE2" i="78"/>
  <c r="D3" i="78"/>
  <c r="D3" i="81" s="1"/>
  <c r="C2" i="82" s="1"/>
  <c r="E3" i="78"/>
  <c r="E3" i="81" s="1"/>
  <c r="D2" i="82" s="1"/>
  <c r="F3" i="78"/>
  <c r="F3" i="81" s="1"/>
  <c r="E2" i="82" s="1"/>
  <c r="G3" i="78"/>
  <c r="G3" i="81" s="1"/>
  <c r="F2" i="82" s="1"/>
  <c r="H3" i="78"/>
  <c r="H3" i="81" s="1"/>
  <c r="G2" i="82" s="1"/>
  <c r="I3" i="78"/>
  <c r="I3" i="81" s="1"/>
  <c r="H2" i="82" s="1"/>
  <c r="J3" i="78"/>
  <c r="J3" i="81" s="1"/>
  <c r="I2" i="82" s="1"/>
  <c r="K3" i="78"/>
  <c r="K3" i="81" s="1"/>
  <c r="J2" i="82" s="1"/>
  <c r="L3" i="78"/>
  <c r="L3" i="81" s="1"/>
  <c r="K2" i="82" s="1"/>
  <c r="M3" i="78"/>
  <c r="M3" i="81" s="1"/>
  <c r="L2" i="82" s="1"/>
  <c r="N3" i="78"/>
  <c r="N3" i="81" s="1"/>
  <c r="M2" i="82" s="1"/>
  <c r="O3" i="78"/>
  <c r="O3" i="81" s="1"/>
  <c r="N2" i="82" s="1"/>
  <c r="P3" i="78"/>
  <c r="P3" i="81" s="1"/>
  <c r="O2" i="82" s="1"/>
  <c r="Q3" i="78"/>
  <c r="Q3" i="81" s="1"/>
  <c r="P2" i="82" s="1"/>
  <c r="R3" i="78"/>
  <c r="R3" i="81" s="1"/>
  <c r="Q2" i="82" s="1"/>
  <c r="S3" i="78"/>
  <c r="S3" i="81" s="1"/>
  <c r="R2" i="82" s="1"/>
  <c r="T3" i="78"/>
  <c r="T3" i="81" s="1"/>
  <c r="S2" i="82" s="1"/>
  <c r="U3" i="78"/>
  <c r="U3" i="81" s="1"/>
  <c r="T2" i="82" s="1"/>
  <c r="V3" i="78"/>
  <c r="V3" i="81" s="1"/>
  <c r="U2" i="82" s="1"/>
  <c r="W3" i="78"/>
  <c r="W3" i="81" s="1"/>
  <c r="V2" i="82" s="1"/>
  <c r="X3" i="78"/>
  <c r="X3" i="81" s="1"/>
  <c r="W2" i="82" s="1"/>
  <c r="Y3" i="78"/>
  <c r="Y3" i="81" s="1"/>
  <c r="X2" i="82" s="1"/>
  <c r="Z3" i="78"/>
  <c r="Z3" i="81" s="1"/>
  <c r="Y2" i="82" s="1"/>
  <c r="AA3" i="78"/>
  <c r="AA3" i="81" s="1"/>
  <c r="Z2" i="82" s="1"/>
  <c r="AB3" i="78"/>
  <c r="AB3" i="81" s="1"/>
  <c r="AA2" i="82" s="1"/>
  <c r="AC3" i="78"/>
  <c r="AC3" i="81" s="1"/>
  <c r="AB2" i="82" s="1"/>
  <c r="AD3" i="78"/>
  <c r="AD3" i="81" s="1"/>
  <c r="AC2" i="82" s="1"/>
  <c r="AE3" i="78"/>
  <c r="AE3" i="81" s="1"/>
  <c r="AD2" i="82" s="1"/>
  <c r="AF3" i="78"/>
  <c r="AF3" i="81" s="1"/>
  <c r="AE2" i="82" s="1"/>
  <c r="AG3" i="78"/>
  <c r="AG3" i="81" s="1"/>
  <c r="AF2" i="82" s="1"/>
  <c r="AH3" i="78"/>
  <c r="AH3" i="81" s="1"/>
  <c r="AG2" i="82" s="1"/>
  <c r="AI3" i="78"/>
  <c r="AI3" i="81" s="1"/>
  <c r="AH2" i="82" s="1"/>
  <c r="AJ3" i="78"/>
  <c r="AJ3" i="81" s="1"/>
  <c r="AI2" i="82" s="1"/>
  <c r="AK3" i="78"/>
  <c r="AK3" i="81" s="1"/>
  <c r="AJ2" i="82" s="1"/>
  <c r="AL3" i="78"/>
  <c r="AL3" i="81" s="1"/>
  <c r="AK2" i="82" s="1"/>
  <c r="AM3" i="78"/>
  <c r="AM3" i="81" s="1"/>
  <c r="AL2" i="82" s="1"/>
  <c r="AN3" i="78"/>
  <c r="AN3" i="81" s="1"/>
  <c r="AM2" i="82" s="1"/>
  <c r="AO3" i="78"/>
  <c r="AO3" i="81" s="1"/>
  <c r="AN2" i="82" s="1"/>
  <c r="AP3" i="78"/>
  <c r="AP3" i="81" s="1"/>
  <c r="AO2" i="82" s="1"/>
  <c r="AQ3" i="78"/>
  <c r="AQ3" i="81" s="1"/>
  <c r="AP2" i="82" s="1"/>
  <c r="AR3" i="78"/>
  <c r="AR3" i="81" s="1"/>
  <c r="AQ2" i="82" s="1"/>
  <c r="AS3" i="78"/>
  <c r="AS3" i="81" s="1"/>
  <c r="AR2" i="82" s="1"/>
  <c r="AT3" i="78"/>
  <c r="AT3" i="81" s="1"/>
  <c r="AS2" i="82" s="1"/>
  <c r="AU3" i="78"/>
  <c r="AU3" i="81" s="1"/>
  <c r="AT2" i="82" s="1"/>
  <c r="AV3" i="78"/>
  <c r="AV3" i="81" s="1"/>
  <c r="AU2" i="82" s="1"/>
  <c r="AW3" i="78"/>
  <c r="AW3" i="81" s="1"/>
  <c r="AV2" i="82" s="1"/>
  <c r="AX3" i="78"/>
  <c r="AX3" i="81" s="1"/>
  <c r="AW2" i="82" s="1"/>
  <c r="AY3" i="78"/>
  <c r="AY3" i="81" s="1"/>
  <c r="AX2" i="82" s="1"/>
  <c r="AZ3" i="78"/>
  <c r="AZ3" i="81" s="1"/>
  <c r="AY2" i="82" s="1"/>
  <c r="BA3" i="78"/>
  <c r="BA3" i="81" s="1"/>
  <c r="AZ2" i="82" s="1"/>
  <c r="BB3" i="78"/>
  <c r="BB3" i="81" s="1"/>
  <c r="BC3" i="78"/>
  <c r="BC3" i="81" s="1"/>
  <c r="BD3" i="78"/>
  <c r="BD3" i="81" s="1"/>
  <c r="C3" i="78"/>
  <c r="C3" i="81" s="1"/>
  <c r="B2" i="82" s="1"/>
  <c r="C2" i="78"/>
  <c r="A5" i="5" l="1"/>
  <c r="B5" i="5"/>
  <c r="A6" i="5"/>
  <c r="B6" i="5"/>
  <c r="A7" i="5"/>
  <c r="B7" i="5"/>
  <c r="A8" i="5"/>
  <c r="B8" i="5"/>
  <c r="A9" i="5"/>
  <c r="B9" i="5"/>
  <c r="A10" i="5"/>
  <c r="B10" i="5"/>
  <c r="A11" i="5"/>
  <c r="B11" i="5"/>
  <c r="A12" i="5"/>
  <c r="B12" i="5"/>
  <c r="A13" i="5"/>
  <c r="B13" i="5"/>
  <c r="A14" i="5"/>
  <c r="B14" i="5"/>
  <c r="A15" i="5"/>
  <c r="B15" i="5"/>
  <c r="A16" i="5"/>
  <c r="B16" i="5"/>
  <c r="A17" i="5"/>
  <c r="B17" i="5"/>
  <c r="A18" i="5"/>
  <c r="B18" i="5"/>
  <c r="A19" i="5"/>
  <c r="B19" i="5"/>
  <c r="A20" i="5"/>
  <c r="B20" i="5"/>
  <c r="A21" i="5"/>
  <c r="B21" i="5"/>
  <c r="A22" i="5"/>
  <c r="B22" i="5"/>
  <c r="A23" i="5"/>
  <c r="B23" i="5"/>
  <c r="A24" i="5"/>
  <c r="B24" i="5"/>
  <c r="A25" i="5"/>
  <c r="B25" i="5"/>
  <c r="A26" i="5"/>
  <c r="B26" i="5"/>
  <c r="A27" i="5"/>
  <c r="B27" i="5"/>
  <c r="A28" i="5"/>
  <c r="B28" i="5"/>
  <c r="A29" i="5"/>
  <c r="B29" i="5"/>
  <c r="A30" i="5"/>
  <c r="B30" i="5"/>
  <c r="A31" i="5"/>
  <c r="B31" i="5"/>
  <c r="A32" i="5"/>
  <c r="B32" i="5"/>
  <c r="A33" i="5"/>
  <c r="B33" i="5"/>
  <c r="A34" i="5"/>
  <c r="B34" i="5"/>
  <c r="A35" i="5"/>
  <c r="B35" i="5"/>
  <c r="A36" i="5"/>
  <c r="B36" i="5"/>
  <c r="A37" i="5"/>
  <c r="B37" i="5"/>
  <c r="A38" i="5"/>
  <c r="B38" i="5"/>
  <c r="A39" i="5"/>
  <c r="B39" i="5"/>
  <c r="A40" i="5"/>
  <c r="B40" i="5"/>
  <c r="A41" i="5"/>
  <c r="B41" i="5"/>
  <c r="A42" i="5"/>
  <c r="B42" i="5"/>
  <c r="A43" i="5"/>
  <c r="B43" i="5"/>
  <c r="A44" i="5"/>
  <c r="B44" i="5"/>
  <c r="A45" i="5"/>
  <c r="B45" i="5"/>
  <c r="A46" i="5"/>
  <c r="B46" i="5"/>
  <c r="A47" i="5"/>
  <c r="B47" i="5"/>
  <c r="A48" i="5"/>
  <c r="B48" i="5"/>
  <c r="A49" i="5"/>
  <c r="B49" i="5"/>
  <c r="A50" i="5"/>
  <c r="B50" i="5"/>
  <c r="A51" i="5"/>
  <c r="B51" i="5"/>
  <c r="A52" i="5"/>
  <c r="B52" i="5"/>
  <c r="A53" i="5"/>
  <c r="B53" i="5"/>
  <c r="A54" i="5"/>
  <c r="B54" i="5"/>
  <c r="A55" i="5"/>
  <c r="B55" i="5"/>
  <c r="A56" i="5"/>
  <c r="B56" i="5"/>
  <c r="A57" i="5"/>
  <c r="B57" i="5"/>
  <c r="A58" i="5"/>
  <c r="B58" i="5"/>
  <c r="A59" i="5"/>
  <c r="B59" i="5"/>
  <c r="A60" i="5"/>
  <c r="B60" i="5"/>
  <c r="A61" i="5"/>
  <c r="B61" i="5"/>
  <c r="A62" i="5"/>
  <c r="B62" i="5"/>
  <c r="A63" i="5"/>
  <c r="B63" i="5"/>
  <c r="A64" i="5"/>
  <c r="B64" i="5"/>
  <c r="A65" i="5"/>
  <c r="B65" i="5"/>
  <c r="A66" i="5"/>
  <c r="B66" i="5"/>
  <c r="A67" i="5"/>
  <c r="B67" i="5"/>
  <c r="A68" i="5"/>
  <c r="B68" i="5"/>
  <c r="A69" i="5"/>
  <c r="B69" i="5"/>
  <c r="A70" i="5"/>
  <c r="B70" i="5"/>
  <c r="A71" i="5"/>
  <c r="B71" i="5"/>
  <c r="A72" i="5"/>
  <c r="B72" i="5"/>
  <c r="A73" i="5"/>
  <c r="B73" i="5"/>
  <c r="A74" i="5"/>
  <c r="B74" i="5"/>
  <c r="A75" i="5"/>
  <c r="B75" i="5"/>
  <c r="A76" i="5"/>
  <c r="B76" i="5"/>
  <c r="A77" i="5"/>
  <c r="B77" i="5"/>
  <c r="A78" i="5"/>
  <c r="B78" i="5"/>
  <c r="A79" i="5"/>
  <c r="B79" i="5"/>
  <c r="A80" i="5"/>
  <c r="B80" i="5"/>
  <c r="A81" i="5"/>
  <c r="B81" i="5"/>
  <c r="A82" i="5"/>
  <c r="B82" i="5"/>
  <c r="A83" i="5"/>
  <c r="B83" i="5"/>
  <c r="A84" i="5"/>
  <c r="B84" i="5"/>
  <c r="A85" i="5"/>
  <c r="B85" i="5"/>
  <c r="A86" i="5"/>
  <c r="B86" i="5"/>
  <c r="A87" i="5"/>
  <c r="B87" i="5"/>
  <c r="A88" i="5"/>
  <c r="B88" i="5"/>
  <c r="A89" i="5"/>
  <c r="B89" i="5"/>
  <c r="A90" i="5"/>
  <c r="B90" i="5"/>
  <c r="A91" i="5"/>
  <c r="B91" i="5"/>
  <c r="A92" i="5"/>
  <c r="B92" i="5"/>
  <c r="A93" i="5"/>
  <c r="B93" i="5"/>
  <c r="A94" i="5"/>
  <c r="B94" i="5"/>
  <c r="A95" i="5"/>
  <c r="B95" i="5"/>
  <c r="A96" i="5"/>
  <c r="B96" i="5"/>
  <c r="A97" i="5"/>
  <c r="B97" i="5"/>
  <c r="A98" i="5"/>
  <c r="B98" i="5"/>
  <c r="A99" i="5"/>
  <c r="B99" i="5"/>
  <c r="A100" i="5"/>
  <c r="B100" i="5"/>
  <c r="A101" i="5"/>
  <c r="B101" i="5"/>
  <c r="A102" i="5"/>
  <c r="B102" i="5"/>
  <c r="A103" i="5"/>
  <c r="B103" i="5"/>
  <c r="A104" i="5"/>
  <c r="B104" i="5"/>
  <c r="A105" i="5"/>
  <c r="B105" i="5"/>
  <c r="A106" i="5"/>
  <c r="B106" i="5"/>
  <c r="A107" i="5"/>
  <c r="B107" i="5"/>
  <c r="A108" i="5"/>
  <c r="B108" i="5"/>
  <c r="A109" i="5"/>
  <c r="B109" i="5"/>
  <c r="A110" i="5"/>
  <c r="B110" i="5"/>
  <c r="A111" i="5"/>
  <c r="B111" i="5"/>
  <c r="A112" i="5"/>
  <c r="B112" i="5"/>
  <c r="A113" i="5"/>
  <c r="B113" i="5"/>
  <c r="A114" i="5"/>
  <c r="B114" i="5"/>
  <c r="A115" i="5"/>
  <c r="B115" i="5"/>
  <c r="A116" i="5"/>
  <c r="B116" i="5"/>
  <c r="A117" i="5"/>
  <c r="B117" i="5"/>
  <c r="A118" i="5"/>
  <c r="B118" i="5"/>
  <c r="A119" i="5"/>
  <c r="B119" i="5"/>
  <c r="A120" i="5"/>
  <c r="B120" i="5"/>
  <c r="A121" i="5"/>
  <c r="B121" i="5"/>
  <c r="A122" i="5"/>
  <c r="B122" i="5"/>
  <c r="A123" i="5"/>
  <c r="B123" i="5"/>
  <c r="A124" i="5"/>
  <c r="B124" i="5"/>
  <c r="A125" i="5"/>
  <c r="B125" i="5"/>
  <c r="A126" i="5"/>
  <c r="B126" i="5"/>
  <c r="A127" i="5"/>
  <c r="B127" i="5"/>
  <c r="A128" i="5"/>
  <c r="B128" i="5"/>
  <c r="A129" i="5"/>
  <c r="B129" i="5"/>
  <c r="A130" i="5"/>
  <c r="B130" i="5"/>
  <c r="A131" i="5"/>
  <c r="B131" i="5"/>
  <c r="A132" i="5"/>
  <c r="B132" i="5"/>
  <c r="A133" i="5"/>
  <c r="B133" i="5"/>
  <c r="A134" i="5"/>
  <c r="B134" i="5"/>
  <c r="A135" i="5"/>
  <c r="B135" i="5"/>
  <c r="A136" i="5"/>
  <c r="B136" i="5"/>
  <c r="A137" i="5"/>
  <c r="B137" i="5"/>
  <c r="A138" i="5"/>
  <c r="B138" i="5"/>
  <c r="A139" i="5"/>
  <c r="B139" i="5"/>
  <c r="A140" i="5"/>
  <c r="B140" i="5"/>
  <c r="A141" i="5"/>
  <c r="B141" i="5"/>
  <c r="A142" i="5"/>
  <c r="B142" i="5"/>
  <c r="A143" i="5"/>
  <c r="B143" i="5"/>
  <c r="A144" i="5"/>
  <c r="B144" i="5"/>
  <c r="A145" i="5"/>
  <c r="B145" i="5"/>
  <c r="A146" i="5"/>
  <c r="B146" i="5"/>
  <c r="A147" i="5"/>
  <c r="B147" i="5"/>
  <c r="A148" i="5"/>
  <c r="B148" i="5"/>
  <c r="A149" i="5"/>
  <c r="B149" i="5"/>
  <c r="A150" i="5"/>
  <c r="B150" i="5"/>
  <c r="A151" i="5"/>
  <c r="B151" i="5"/>
  <c r="A152" i="5"/>
  <c r="B152" i="5"/>
  <c r="A153" i="5"/>
  <c r="B153" i="5"/>
  <c r="A154" i="5"/>
  <c r="B154" i="5"/>
  <c r="A155" i="5"/>
  <c r="B155" i="5"/>
  <c r="A156" i="5"/>
  <c r="B156" i="5"/>
  <c r="A157" i="5"/>
  <c r="B157" i="5"/>
  <c r="A158" i="5"/>
  <c r="B158" i="5"/>
  <c r="A159" i="5"/>
  <c r="B159" i="5"/>
  <c r="A160" i="5"/>
  <c r="B160" i="5"/>
  <c r="A161" i="5"/>
  <c r="B161" i="5"/>
  <c r="A162" i="5"/>
  <c r="B162" i="5"/>
  <c r="A163" i="5"/>
  <c r="B163" i="5"/>
  <c r="A164" i="5"/>
  <c r="B164" i="5"/>
  <c r="A165" i="5"/>
  <c r="B165" i="5"/>
  <c r="A166" i="5"/>
  <c r="B166" i="5"/>
  <c r="A167" i="5"/>
  <c r="B167" i="5"/>
  <c r="A168" i="5"/>
  <c r="B168" i="5"/>
  <c r="A169" i="5"/>
  <c r="B169" i="5"/>
  <c r="A170" i="5"/>
  <c r="B170" i="5"/>
  <c r="A171" i="5"/>
  <c r="B171" i="5"/>
  <c r="A172" i="5"/>
  <c r="B172" i="5"/>
  <c r="A173" i="5"/>
  <c r="B173" i="5"/>
  <c r="A174" i="5"/>
  <c r="B174" i="5"/>
  <c r="A175" i="5"/>
  <c r="B175" i="5"/>
  <c r="A176" i="5"/>
  <c r="B176" i="5"/>
  <c r="A177" i="5"/>
  <c r="B177" i="5"/>
  <c r="A178" i="5"/>
  <c r="B178" i="5"/>
  <c r="A179" i="5"/>
  <c r="B179" i="5"/>
  <c r="A180" i="5"/>
  <c r="B180" i="5"/>
  <c r="A181" i="5"/>
  <c r="B181" i="5"/>
  <c r="A182" i="5"/>
  <c r="B182" i="5"/>
  <c r="A183" i="5"/>
  <c r="B183" i="5"/>
  <c r="A184" i="5"/>
  <c r="B184" i="5"/>
  <c r="A185" i="5"/>
  <c r="B185" i="5"/>
  <c r="A186" i="5"/>
  <c r="B186" i="5"/>
  <c r="A187" i="5"/>
  <c r="B187" i="5"/>
  <c r="A188" i="5"/>
  <c r="B188" i="5"/>
  <c r="A189" i="5"/>
  <c r="B189" i="5"/>
  <c r="A190" i="5"/>
  <c r="B190" i="5"/>
  <c r="A191" i="5"/>
  <c r="B191" i="5"/>
  <c r="A192" i="5"/>
  <c r="B192" i="5"/>
  <c r="A193" i="5"/>
  <c r="B193" i="5"/>
  <c r="A194" i="5"/>
  <c r="B194" i="5"/>
  <c r="B4" i="5"/>
  <c r="A4" i="5"/>
  <c r="B193" i="75"/>
  <c r="A193" i="75"/>
  <c r="B192" i="75"/>
  <c r="A192" i="75"/>
  <c r="B191" i="75"/>
  <c r="A191" i="75"/>
  <c r="B190" i="75"/>
  <c r="A190" i="75"/>
  <c r="B189" i="75"/>
  <c r="A189" i="75"/>
  <c r="B188" i="75"/>
  <c r="A188" i="75"/>
  <c r="B187" i="75"/>
  <c r="A187" i="75"/>
  <c r="B186" i="75"/>
  <c r="A186" i="75"/>
  <c r="B185" i="75"/>
  <c r="A185" i="75"/>
  <c r="B184" i="75"/>
  <c r="A184" i="75"/>
  <c r="B183" i="75"/>
  <c r="A183" i="75"/>
  <c r="B182" i="75"/>
  <c r="A182" i="75"/>
  <c r="B181" i="75"/>
  <c r="A181" i="75"/>
  <c r="B180" i="75"/>
  <c r="A180" i="75"/>
  <c r="B179" i="75"/>
  <c r="A179" i="75"/>
  <c r="B178" i="75"/>
  <c r="A178" i="75"/>
  <c r="B177" i="75"/>
  <c r="A177" i="75"/>
  <c r="B176" i="75"/>
  <c r="A176" i="75"/>
  <c r="B175" i="75"/>
  <c r="A175" i="75"/>
  <c r="B174" i="75"/>
  <c r="A174" i="75"/>
  <c r="B173" i="75"/>
  <c r="A173" i="75"/>
  <c r="B172" i="75"/>
  <c r="A172" i="75"/>
  <c r="B171" i="75"/>
  <c r="A171" i="75"/>
  <c r="B170" i="75"/>
  <c r="A170" i="75"/>
  <c r="B169" i="75"/>
  <c r="A169" i="75"/>
  <c r="B168" i="75"/>
  <c r="A168" i="75"/>
  <c r="B167" i="75"/>
  <c r="A167" i="75"/>
  <c r="B166" i="75"/>
  <c r="A166" i="75"/>
  <c r="B165" i="75"/>
  <c r="A165" i="75"/>
  <c r="B164" i="75"/>
  <c r="A164" i="75"/>
  <c r="B163" i="75"/>
  <c r="A163" i="75"/>
  <c r="B162" i="75"/>
  <c r="A162" i="75"/>
  <c r="B161" i="75"/>
  <c r="A161" i="75"/>
  <c r="B160" i="75"/>
  <c r="A160" i="75"/>
  <c r="B159" i="75"/>
  <c r="A159" i="75"/>
  <c r="B158" i="75"/>
  <c r="A158" i="75"/>
  <c r="B157" i="75"/>
  <c r="A157" i="75"/>
  <c r="B156" i="75"/>
  <c r="A156" i="75"/>
  <c r="B155" i="75"/>
  <c r="A155" i="75"/>
  <c r="B154" i="75"/>
  <c r="A154" i="75"/>
  <c r="B153" i="75"/>
  <c r="A153" i="75"/>
  <c r="B152" i="75"/>
  <c r="A152" i="75"/>
  <c r="B151" i="75"/>
  <c r="A151" i="75"/>
  <c r="B150" i="75"/>
  <c r="A150" i="75"/>
  <c r="B149" i="75"/>
  <c r="A149" i="75"/>
  <c r="B148" i="75"/>
  <c r="A148" i="75"/>
  <c r="B147" i="75"/>
  <c r="A147" i="75"/>
  <c r="B146" i="75"/>
  <c r="A146" i="75"/>
  <c r="B145" i="75"/>
  <c r="A145" i="75"/>
  <c r="B144" i="75"/>
  <c r="A144" i="75"/>
  <c r="B143" i="75"/>
  <c r="A143" i="75"/>
  <c r="B142" i="75"/>
  <c r="A142" i="75"/>
  <c r="B141" i="75"/>
  <c r="A141" i="75"/>
  <c r="B140" i="75"/>
  <c r="A140" i="75"/>
  <c r="B139" i="75"/>
  <c r="A139" i="75"/>
  <c r="B138" i="75"/>
  <c r="A138" i="75"/>
  <c r="B137" i="75"/>
  <c r="A137" i="75"/>
  <c r="B136" i="75"/>
  <c r="A136" i="75"/>
  <c r="B135" i="75"/>
  <c r="A135" i="75"/>
  <c r="B134" i="75"/>
  <c r="A134" i="75"/>
  <c r="B133" i="75"/>
  <c r="A133" i="75"/>
  <c r="B132" i="75"/>
  <c r="A132" i="75"/>
  <c r="B131" i="75"/>
  <c r="A131" i="75"/>
  <c r="B130" i="75"/>
  <c r="A130" i="75"/>
  <c r="B129" i="75"/>
  <c r="A129" i="75"/>
  <c r="B128" i="75"/>
  <c r="A128" i="75"/>
  <c r="B127" i="75"/>
  <c r="A127" i="75"/>
  <c r="B126" i="75"/>
  <c r="A126" i="75"/>
  <c r="B125" i="75"/>
  <c r="A125" i="75"/>
  <c r="B124" i="75"/>
  <c r="A124" i="75"/>
  <c r="B123" i="75"/>
  <c r="A123" i="75"/>
  <c r="B122" i="75"/>
  <c r="A122" i="75"/>
  <c r="B121" i="75"/>
  <c r="A121" i="75"/>
  <c r="B120" i="75"/>
  <c r="A120" i="75"/>
  <c r="B119" i="75"/>
  <c r="A119" i="75"/>
  <c r="B118" i="75"/>
  <c r="A118" i="75"/>
  <c r="B117" i="75"/>
  <c r="A117" i="75"/>
  <c r="B116" i="75"/>
  <c r="A116" i="75"/>
  <c r="B115" i="75"/>
  <c r="A115" i="75"/>
  <c r="B114" i="75"/>
  <c r="A114" i="75"/>
  <c r="B113" i="75"/>
  <c r="A113" i="75"/>
  <c r="B112" i="75"/>
  <c r="A112" i="75"/>
  <c r="B111" i="75"/>
  <c r="A111" i="75"/>
  <c r="B110" i="75"/>
  <c r="A110" i="75"/>
  <c r="B109" i="75"/>
  <c r="A109" i="75"/>
  <c r="B108" i="75"/>
  <c r="A108" i="75"/>
  <c r="B107" i="75"/>
  <c r="A107" i="75"/>
  <c r="B106" i="75"/>
  <c r="A106" i="75"/>
  <c r="B105" i="75"/>
  <c r="A105" i="75"/>
  <c r="B104" i="75"/>
  <c r="A104" i="75"/>
  <c r="B103" i="75"/>
  <c r="A103" i="75"/>
  <c r="B102" i="75"/>
  <c r="A102" i="75"/>
  <c r="B101" i="75"/>
  <c r="A101" i="75"/>
  <c r="B100" i="75"/>
  <c r="A100" i="75"/>
  <c r="B99" i="75"/>
  <c r="A99" i="75"/>
  <c r="B98" i="75"/>
  <c r="A98" i="75"/>
  <c r="B97" i="75"/>
  <c r="A97" i="75"/>
  <c r="B96" i="75"/>
  <c r="A96" i="75"/>
  <c r="B95" i="75"/>
  <c r="A95" i="75"/>
  <c r="B94" i="75"/>
  <c r="A94" i="75"/>
  <c r="B93" i="75"/>
  <c r="A93" i="75"/>
  <c r="B92" i="75"/>
  <c r="A92" i="75"/>
  <c r="B91" i="75"/>
  <c r="A91" i="75"/>
  <c r="B90" i="75"/>
  <c r="A90" i="75"/>
  <c r="B89" i="75"/>
  <c r="A89" i="75"/>
  <c r="B88" i="75"/>
  <c r="A88" i="75"/>
  <c r="B87" i="75"/>
  <c r="A87" i="75"/>
  <c r="B86" i="75"/>
  <c r="A86" i="75"/>
  <c r="B85" i="75"/>
  <c r="A85" i="75"/>
  <c r="B84" i="75"/>
  <c r="A84" i="75"/>
  <c r="B83" i="75"/>
  <c r="A83" i="75"/>
  <c r="B82" i="75"/>
  <c r="A82" i="75"/>
  <c r="B81" i="75"/>
  <c r="A81" i="75"/>
  <c r="B80" i="75"/>
  <c r="A80" i="75"/>
  <c r="B79" i="75"/>
  <c r="A79" i="75"/>
  <c r="B78" i="75"/>
  <c r="A78" i="75"/>
  <c r="B77" i="75"/>
  <c r="A77" i="75"/>
  <c r="B76" i="75"/>
  <c r="A76" i="75"/>
  <c r="B75" i="75"/>
  <c r="A75" i="75"/>
  <c r="B74" i="75"/>
  <c r="A74" i="75"/>
  <c r="B73" i="75"/>
  <c r="A73" i="75"/>
  <c r="B72" i="75"/>
  <c r="A72" i="75"/>
  <c r="B71" i="75"/>
  <c r="A71" i="75"/>
  <c r="B70" i="75"/>
  <c r="A70" i="75"/>
  <c r="B69" i="75"/>
  <c r="A69" i="75"/>
  <c r="B68" i="75"/>
  <c r="A68" i="75"/>
  <c r="B67" i="75"/>
  <c r="A67" i="75"/>
  <c r="B66" i="75"/>
  <c r="A66" i="75"/>
  <c r="B65" i="75"/>
  <c r="A65" i="75"/>
  <c r="B64" i="75"/>
  <c r="A64" i="75"/>
  <c r="B63" i="75"/>
  <c r="A63" i="75"/>
  <c r="B62" i="75"/>
  <c r="A62" i="75"/>
  <c r="B61" i="75"/>
  <c r="A61" i="75"/>
  <c r="B60" i="75"/>
  <c r="A60" i="75"/>
  <c r="B59" i="75"/>
  <c r="A59" i="75"/>
  <c r="B58" i="75"/>
  <c r="A58" i="75"/>
  <c r="B57" i="75"/>
  <c r="A57" i="75"/>
  <c r="B56" i="75"/>
  <c r="A56" i="75"/>
  <c r="B55" i="75"/>
  <c r="A55" i="75"/>
  <c r="B54" i="75"/>
  <c r="A54" i="75"/>
  <c r="B53" i="75"/>
  <c r="A53" i="75"/>
  <c r="B52" i="75"/>
  <c r="A52" i="75"/>
  <c r="B51" i="75"/>
  <c r="A51" i="75"/>
  <c r="B50" i="75"/>
  <c r="A50" i="75"/>
  <c r="B49" i="75"/>
  <c r="A49" i="75"/>
  <c r="B48" i="75"/>
  <c r="A48" i="75"/>
  <c r="B47" i="75"/>
  <c r="A47" i="75"/>
  <c r="B46" i="75"/>
  <c r="A46" i="75"/>
  <c r="B45" i="75"/>
  <c r="A45" i="75"/>
  <c r="B44" i="75"/>
  <c r="A44" i="75"/>
  <c r="B43" i="75"/>
  <c r="A43" i="75"/>
  <c r="B42" i="75"/>
  <c r="A42" i="75"/>
  <c r="B41" i="75"/>
  <c r="A41" i="75"/>
  <c r="B40" i="75"/>
  <c r="A40" i="75"/>
  <c r="B39" i="75"/>
  <c r="A39" i="75"/>
  <c r="B38" i="75"/>
  <c r="A38" i="75"/>
  <c r="B37" i="75"/>
  <c r="A37" i="75"/>
  <c r="B36" i="75"/>
  <c r="A36" i="75"/>
  <c r="B35" i="75"/>
  <c r="A35" i="75"/>
  <c r="B34" i="75"/>
  <c r="A34" i="75"/>
  <c r="B33" i="75"/>
  <c r="A33" i="75"/>
  <c r="B32" i="75"/>
  <c r="A32" i="75"/>
  <c r="B31" i="75"/>
  <c r="A31" i="75"/>
  <c r="B30" i="75"/>
  <c r="A30" i="75"/>
  <c r="B29" i="75"/>
  <c r="A29" i="75"/>
  <c r="B28" i="75"/>
  <c r="A28" i="75"/>
  <c r="B27" i="75"/>
  <c r="A27" i="75"/>
  <c r="B26" i="75"/>
  <c r="A26" i="75"/>
  <c r="B25" i="75"/>
  <c r="A25" i="75"/>
  <c r="B24" i="75"/>
  <c r="A24" i="75"/>
  <c r="B23" i="75"/>
  <c r="A23" i="75"/>
  <c r="B22" i="75"/>
  <c r="A22" i="75"/>
  <c r="B21" i="75"/>
  <c r="A21" i="75"/>
  <c r="B20" i="75"/>
  <c r="A20" i="75"/>
  <c r="B19" i="75"/>
  <c r="A19" i="75"/>
  <c r="B18" i="75"/>
  <c r="A18" i="75"/>
  <c r="B17" i="75"/>
  <c r="A17" i="75"/>
  <c r="B16" i="75"/>
  <c r="A16" i="75"/>
  <c r="B15" i="75"/>
  <c r="A15" i="75"/>
  <c r="B14" i="75"/>
  <c r="A14" i="75"/>
  <c r="B13" i="75"/>
  <c r="A13" i="75"/>
  <c r="B12" i="75"/>
  <c r="A12" i="75"/>
  <c r="B11" i="75"/>
  <c r="A11" i="75"/>
  <c r="B10" i="75"/>
  <c r="A10" i="75"/>
  <c r="B9" i="75"/>
  <c r="A9" i="75"/>
  <c r="B8" i="75"/>
  <c r="A8" i="75"/>
  <c r="B7" i="75"/>
  <c r="A7" i="75"/>
  <c r="B6" i="75"/>
  <c r="A6" i="75"/>
  <c r="B5" i="75"/>
  <c r="A5" i="75"/>
  <c r="B4" i="75"/>
  <c r="A4" i="75"/>
  <c r="B3" i="75"/>
  <c r="A3" i="75"/>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B4" i="3"/>
  <c r="A4" i="3"/>
  <c r="B3" i="3"/>
  <c r="A3" i="3"/>
  <c r="A4" i="4"/>
  <c r="B4" i="4"/>
  <c r="A5" i="4"/>
  <c r="B5" i="4"/>
  <c r="A6" i="4"/>
  <c r="B6" i="4"/>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B3" i="4"/>
  <c r="A3" i="4"/>
  <c r="R6" i="81" l="1"/>
  <c r="R5" i="81"/>
  <c r="R7" i="81"/>
  <c r="R8" i="81"/>
  <c r="R9" i="81"/>
  <c r="R10" i="81"/>
  <c r="R11" i="81"/>
  <c r="R12" i="81"/>
  <c r="R13" i="81"/>
  <c r="R14" i="81"/>
  <c r="R15" i="81"/>
  <c r="R16" i="81"/>
  <c r="R17" i="81"/>
  <c r="R18" i="81"/>
  <c r="R19" i="81"/>
  <c r="R20" i="81"/>
  <c r="R21" i="81"/>
  <c r="R22" i="81"/>
  <c r="R23" i="81"/>
  <c r="R24" i="81"/>
  <c r="R25" i="81"/>
  <c r="R26" i="81"/>
  <c r="R27" i="81"/>
  <c r="R28" i="81"/>
  <c r="R29" i="81"/>
  <c r="R30" i="81"/>
  <c r="R31" i="81"/>
  <c r="R32" i="81"/>
  <c r="R33" i="81"/>
  <c r="R34" i="81"/>
  <c r="R35" i="81"/>
  <c r="R36" i="81"/>
  <c r="R37" i="81"/>
  <c r="R38" i="81"/>
  <c r="R39" i="81"/>
  <c r="R40" i="81"/>
  <c r="R41" i="81"/>
  <c r="R42" i="81"/>
  <c r="R43" i="81"/>
  <c r="R44" i="81"/>
  <c r="R45" i="81"/>
  <c r="R46" i="81"/>
  <c r="R47" i="81"/>
  <c r="R48" i="81"/>
  <c r="R49" i="81"/>
  <c r="R50" i="81"/>
  <c r="R51" i="81"/>
  <c r="R52" i="81"/>
  <c r="R53" i="81"/>
  <c r="R54" i="81"/>
  <c r="R55" i="81"/>
  <c r="R56" i="81"/>
  <c r="R57" i="81"/>
  <c r="R58" i="81"/>
  <c r="R59" i="81"/>
  <c r="R60" i="81"/>
  <c r="R61" i="81"/>
  <c r="R62" i="81"/>
  <c r="R63" i="81"/>
  <c r="R64" i="81"/>
  <c r="R65" i="81"/>
  <c r="R66" i="81"/>
  <c r="R67" i="81"/>
  <c r="R68" i="81"/>
  <c r="R69" i="81"/>
  <c r="R70" i="81"/>
  <c r="R71" i="81"/>
  <c r="R72" i="81"/>
  <c r="R73" i="81"/>
  <c r="R74" i="81"/>
  <c r="R75" i="81"/>
  <c r="R76" i="81"/>
  <c r="R77" i="81"/>
  <c r="R78" i="81"/>
  <c r="R79" i="81"/>
  <c r="R80" i="81"/>
  <c r="R81" i="81"/>
  <c r="R82" i="81"/>
  <c r="R83" i="81"/>
  <c r="R84" i="81"/>
  <c r="R85" i="81"/>
  <c r="R86" i="81"/>
  <c r="R87" i="81"/>
  <c r="R88" i="81"/>
  <c r="R89" i="81"/>
  <c r="R90" i="81"/>
  <c r="R91" i="81"/>
  <c r="R92" i="81"/>
  <c r="R93" i="81"/>
  <c r="R94" i="81"/>
  <c r="R95" i="81"/>
  <c r="R96" i="81"/>
  <c r="R97" i="81"/>
  <c r="R98" i="81"/>
  <c r="R99" i="81"/>
  <c r="R100" i="81"/>
  <c r="R101" i="81"/>
  <c r="R102" i="81"/>
  <c r="R103" i="81"/>
  <c r="R104" i="81"/>
  <c r="R105" i="81"/>
  <c r="R106" i="81"/>
  <c r="R107" i="81"/>
  <c r="R108" i="81"/>
  <c r="R109" i="81"/>
  <c r="R110" i="81"/>
  <c r="R111" i="81"/>
  <c r="R112" i="81"/>
  <c r="R113" i="81"/>
  <c r="R114" i="81"/>
  <c r="R115" i="81"/>
  <c r="R116" i="81"/>
  <c r="R117" i="81"/>
  <c r="R118" i="81"/>
  <c r="R119" i="81"/>
  <c r="R120" i="81"/>
  <c r="R121" i="81"/>
  <c r="R122" i="81"/>
  <c r="R123" i="81"/>
  <c r="R124" i="81"/>
  <c r="R125" i="81"/>
  <c r="R126" i="81"/>
  <c r="R127" i="81"/>
  <c r="R128" i="81"/>
  <c r="R129" i="81"/>
  <c r="R130" i="81"/>
  <c r="R131" i="81"/>
  <c r="R132" i="81"/>
  <c r="R133" i="81"/>
  <c r="R134" i="81"/>
  <c r="R135" i="81"/>
  <c r="R136" i="81"/>
  <c r="R137" i="81"/>
  <c r="R138" i="81"/>
  <c r="R139" i="81"/>
  <c r="R140" i="81"/>
  <c r="R141" i="81"/>
  <c r="R142" i="81"/>
  <c r="R143" i="81"/>
  <c r="R144" i="81"/>
  <c r="R145" i="81"/>
  <c r="R146" i="81"/>
  <c r="R147" i="81"/>
  <c r="R148" i="81"/>
  <c r="R149" i="81"/>
  <c r="R150" i="81"/>
  <c r="R151" i="81"/>
  <c r="R152" i="81"/>
  <c r="R153" i="81"/>
  <c r="R154" i="81"/>
  <c r="R155" i="81"/>
  <c r="R156" i="81"/>
  <c r="R157" i="81"/>
  <c r="R158" i="81"/>
  <c r="R159" i="81"/>
  <c r="R160" i="81"/>
  <c r="R161" i="81"/>
  <c r="R162" i="81"/>
  <c r="R163" i="81"/>
  <c r="R164" i="81"/>
  <c r="R165" i="81"/>
  <c r="R166" i="81"/>
  <c r="R167" i="81"/>
  <c r="R168" i="81"/>
  <c r="R169" i="81"/>
  <c r="R170" i="81"/>
  <c r="R171" i="81"/>
  <c r="R172" i="81"/>
  <c r="R173" i="81"/>
  <c r="R174" i="81"/>
  <c r="R175" i="81"/>
  <c r="R176" i="81"/>
  <c r="R177" i="81"/>
  <c r="R178" i="81"/>
  <c r="R179" i="81"/>
  <c r="R180" i="81"/>
  <c r="R181" i="81"/>
  <c r="R182" i="81"/>
  <c r="R183" i="81"/>
  <c r="R184" i="81"/>
  <c r="R185" i="81"/>
  <c r="R186" i="81"/>
  <c r="R187" i="81"/>
  <c r="R188" i="81"/>
  <c r="R189" i="81"/>
  <c r="R190" i="81"/>
  <c r="R191" i="81"/>
  <c r="R192" i="81"/>
  <c r="R193" i="81"/>
  <c r="R194" i="81"/>
  <c r="R4" i="81"/>
  <c r="AK5" i="81"/>
  <c r="AL5" i="81"/>
  <c r="AK6" i="81"/>
  <c r="AL6" i="81"/>
  <c r="AK7" i="81"/>
  <c r="AL7" i="81"/>
  <c r="AK8" i="81"/>
  <c r="AL8" i="81"/>
  <c r="AK9" i="81"/>
  <c r="AL9" i="81"/>
  <c r="AK10" i="81"/>
  <c r="AL10" i="81"/>
  <c r="AK11" i="81"/>
  <c r="AL11" i="81"/>
  <c r="AK12" i="81"/>
  <c r="AL12" i="81"/>
  <c r="AK13" i="81"/>
  <c r="AL13" i="81"/>
  <c r="AK14" i="81"/>
  <c r="AL14" i="81"/>
  <c r="AK15" i="81"/>
  <c r="AL15" i="81"/>
  <c r="AK16" i="81"/>
  <c r="AL16" i="81"/>
  <c r="AK17" i="81"/>
  <c r="AL17" i="81"/>
  <c r="AK18" i="81"/>
  <c r="AL18" i="81"/>
  <c r="AK19" i="81"/>
  <c r="AL19" i="81"/>
  <c r="AK20" i="81"/>
  <c r="AL20" i="81"/>
  <c r="AK21" i="81"/>
  <c r="AL21" i="81"/>
  <c r="AK22" i="81"/>
  <c r="AL22" i="81"/>
  <c r="AK23" i="81"/>
  <c r="AL23" i="81"/>
  <c r="AK24" i="81"/>
  <c r="AL24" i="81"/>
  <c r="AK25" i="81"/>
  <c r="AL25" i="81"/>
  <c r="AK26" i="81"/>
  <c r="AL26" i="81"/>
  <c r="AK27" i="81"/>
  <c r="AL27" i="81"/>
  <c r="AK28" i="81"/>
  <c r="AL28" i="81"/>
  <c r="AK29" i="81"/>
  <c r="AL29" i="81"/>
  <c r="AK30" i="81"/>
  <c r="AL30" i="81"/>
  <c r="AK31" i="81"/>
  <c r="AL31" i="81"/>
  <c r="AK32" i="81"/>
  <c r="AL32" i="81"/>
  <c r="AK33" i="81"/>
  <c r="AL33" i="81"/>
  <c r="AK34" i="81"/>
  <c r="AL34" i="81"/>
  <c r="AK35" i="81"/>
  <c r="AL35" i="81"/>
  <c r="AK36" i="81"/>
  <c r="AL36" i="81"/>
  <c r="AK37" i="81"/>
  <c r="AL37" i="81"/>
  <c r="AK38" i="81"/>
  <c r="AL38" i="81"/>
  <c r="AK39" i="81"/>
  <c r="AL39" i="81"/>
  <c r="AK40" i="81"/>
  <c r="AL40" i="81"/>
  <c r="AK41" i="81"/>
  <c r="AL41" i="81"/>
  <c r="AK42" i="81"/>
  <c r="AL42" i="81"/>
  <c r="AK43" i="81"/>
  <c r="AL43" i="81"/>
  <c r="AK44" i="81"/>
  <c r="AL44" i="81"/>
  <c r="AK45" i="81"/>
  <c r="AL45" i="81"/>
  <c r="AK46" i="81"/>
  <c r="AL46" i="81"/>
  <c r="AK47" i="81"/>
  <c r="AL47" i="81"/>
  <c r="AK48" i="81"/>
  <c r="AL48" i="81"/>
  <c r="AK49" i="81"/>
  <c r="AL49" i="81"/>
  <c r="AK50" i="81"/>
  <c r="AL50" i="81"/>
  <c r="AK51" i="81"/>
  <c r="AL51" i="81"/>
  <c r="AK52" i="81"/>
  <c r="AL52" i="81"/>
  <c r="AK53" i="81"/>
  <c r="AL53" i="81"/>
  <c r="AK54" i="81"/>
  <c r="AL54" i="81"/>
  <c r="AK55" i="81"/>
  <c r="AL55" i="81"/>
  <c r="AK56" i="81"/>
  <c r="AL56" i="81"/>
  <c r="AK57" i="81"/>
  <c r="AL57" i="81"/>
  <c r="AK58" i="81"/>
  <c r="AL58" i="81"/>
  <c r="AK59" i="81"/>
  <c r="AL59" i="81"/>
  <c r="AK60" i="81"/>
  <c r="AL60" i="81"/>
  <c r="AK61" i="81"/>
  <c r="AL61" i="81"/>
  <c r="AK62" i="81"/>
  <c r="AL62" i="81"/>
  <c r="AK63" i="81"/>
  <c r="AL63" i="81"/>
  <c r="AK64" i="81"/>
  <c r="AL64" i="81"/>
  <c r="AK65" i="81"/>
  <c r="AL65" i="81"/>
  <c r="AK66" i="81"/>
  <c r="AL66" i="81"/>
  <c r="AK67" i="81"/>
  <c r="AL67" i="81"/>
  <c r="AK68" i="81"/>
  <c r="AL68" i="81"/>
  <c r="AK69" i="81"/>
  <c r="AL69" i="81"/>
  <c r="AK70" i="81"/>
  <c r="AL70" i="81"/>
  <c r="AK71" i="81"/>
  <c r="AL71" i="81"/>
  <c r="AK72" i="81"/>
  <c r="AL72" i="81"/>
  <c r="AK73" i="81"/>
  <c r="AL73" i="81"/>
  <c r="AK74" i="81"/>
  <c r="AL74" i="81"/>
  <c r="AK75" i="81"/>
  <c r="AL75" i="81"/>
  <c r="AK76" i="81"/>
  <c r="AL76" i="81"/>
  <c r="AK77" i="81"/>
  <c r="AL77" i="81"/>
  <c r="AK78" i="81"/>
  <c r="AL78" i="81"/>
  <c r="AK79" i="81"/>
  <c r="AL79" i="81"/>
  <c r="AK80" i="81"/>
  <c r="AL80" i="81"/>
  <c r="AK81" i="81"/>
  <c r="AL81" i="81"/>
  <c r="AK82" i="81"/>
  <c r="AL82" i="81"/>
  <c r="AK83" i="81"/>
  <c r="AL83" i="81"/>
  <c r="AK84" i="81"/>
  <c r="AL84" i="81"/>
  <c r="AK85" i="81"/>
  <c r="AL85" i="81"/>
  <c r="AK86" i="81"/>
  <c r="AL86" i="81"/>
  <c r="AK87" i="81"/>
  <c r="AL87" i="81"/>
  <c r="AK88" i="81"/>
  <c r="AL88" i="81"/>
  <c r="AK89" i="81"/>
  <c r="AL89" i="81"/>
  <c r="AK90" i="81"/>
  <c r="AL90" i="81"/>
  <c r="AK91" i="81"/>
  <c r="AL91" i="81"/>
  <c r="AK92" i="81"/>
  <c r="AL92" i="81"/>
  <c r="AK93" i="81"/>
  <c r="AL93" i="81"/>
  <c r="AK94" i="81"/>
  <c r="AL94" i="81"/>
  <c r="AK95" i="81"/>
  <c r="AL95" i="81"/>
  <c r="AK96" i="81"/>
  <c r="AL96" i="81"/>
  <c r="AK97" i="81"/>
  <c r="AL97" i="81"/>
  <c r="AK98" i="81"/>
  <c r="AL98" i="81"/>
  <c r="AK99" i="81"/>
  <c r="AL99" i="81"/>
  <c r="AK100" i="81"/>
  <c r="AL100" i="81"/>
  <c r="AK101" i="81"/>
  <c r="AL101" i="81"/>
  <c r="AK102" i="81"/>
  <c r="AL102" i="81"/>
  <c r="AK103" i="81"/>
  <c r="AL103" i="81"/>
  <c r="AK104" i="81"/>
  <c r="AL104" i="81"/>
  <c r="AK105" i="81"/>
  <c r="AL105" i="81"/>
  <c r="AK106" i="81"/>
  <c r="AL106" i="81"/>
  <c r="AK107" i="81"/>
  <c r="AL107" i="81"/>
  <c r="AK108" i="81"/>
  <c r="AL108" i="81"/>
  <c r="AK109" i="81"/>
  <c r="AL109" i="81"/>
  <c r="AK110" i="81"/>
  <c r="AL110" i="81"/>
  <c r="AK111" i="81"/>
  <c r="AL111" i="81"/>
  <c r="AK112" i="81"/>
  <c r="AL112" i="81"/>
  <c r="AK113" i="81"/>
  <c r="AL113" i="81"/>
  <c r="AK114" i="81"/>
  <c r="AL114" i="81"/>
  <c r="AK115" i="81"/>
  <c r="AL115" i="81"/>
  <c r="AK116" i="81"/>
  <c r="AL116" i="81"/>
  <c r="AK117" i="81"/>
  <c r="AL117" i="81"/>
  <c r="AK118" i="81"/>
  <c r="AL118" i="81"/>
  <c r="AK119" i="81"/>
  <c r="AL119" i="81"/>
  <c r="AK120" i="81"/>
  <c r="AL120" i="81"/>
  <c r="AK121" i="81"/>
  <c r="AL121" i="81"/>
  <c r="AK122" i="81"/>
  <c r="AL122" i="81"/>
  <c r="AK123" i="81"/>
  <c r="AL123" i="81"/>
  <c r="AK124" i="81"/>
  <c r="AL124" i="81"/>
  <c r="AK125" i="81"/>
  <c r="AL125" i="81"/>
  <c r="AK126" i="81"/>
  <c r="AL126" i="81"/>
  <c r="AK127" i="81"/>
  <c r="AL127" i="81"/>
  <c r="AK128" i="81"/>
  <c r="AL128" i="81"/>
  <c r="AK129" i="81"/>
  <c r="AL129" i="81"/>
  <c r="AK130" i="81"/>
  <c r="AL130" i="81"/>
  <c r="AK131" i="81"/>
  <c r="AL131" i="81"/>
  <c r="AK132" i="81"/>
  <c r="AL132" i="81"/>
  <c r="AK133" i="81"/>
  <c r="AL133" i="81"/>
  <c r="AK134" i="81"/>
  <c r="AL134" i="81"/>
  <c r="AK135" i="81"/>
  <c r="AL135" i="81"/>
  <c r="AK136" i="81"/>
  <c r="AL136" i="81"/>
  <c r="AK137" i="81"/>
  <c r="AL137" i="81"/>
  <c r="AK138" i="81"/>
  <c r="AL138" i="81"/>
  <c r="AK139" i="81"/>
  <c r="AL139" i="81"/>
  <c r="AK140" i="81"/>
  <c r="AL140" i="81"/>
  <c r="AK141" i="81"/>
  <c r="AL141" i="81"/>
  <c r="AK142" i="81"/>
  <c r="AL142" i="81"/>
  <c r="AK143" i="81"/>
  <c r="AL143" i="81"/>
  <c r="AK144" i="81"/>
  <c r="AL144" i="81"/>
  <c r="AK145" i="81"/>
  <c r="AL145" i="81"/>
  <c r="AK146" i="81"/>
  <c r="AL146" i="81"/>
  <c r="AK147" i="81"/>
  <c r="AL147" i="81"/>
  <c r="AK148" i="81"/>
  <c r="AL148" i="81"/>
  <c r="AK149" i="81"/>
  <c r="AL149" i="81"/>
  <c r="AK150" i="81"/>
  <c r="AL150" i="81"/>
  <c r="AK151" i="81"/>
  <c r="AL151" i="81"/>
  <c r="AK152" i="81"/>
  <c r="AL152" i="81"/>
  <c r="AK153" i="81"/>
  <c r="AL153" i="81"/>
  <c r="AK154" i="81"/>
  <c r="AL154" i="81"/>
  <c r="AK155" i="81"/>
  <c r="AL155" i="81"/>
  <c r="AK156" i="81"/>
  <c r="AL156" i="81"/>
  <c r="AK157" i="81"/>
  <c r="AL157" i="81"/>
  <c r="AK158" i="81"/>
  <c r="AL158" i="81"/>
  <c r="AK159" i="81"/>
  <c r="AL159" i="81"/>
  <c r="AK160" i="81"/>
  <c r="AL160" i="81"/>
  <c r="AK161" i="81"/>
  <c r="AL161" i="81"/>
  <c r="AK162" i="81"/>
  <c r="AL162" i="81"/>
  <c r="AK163" i="81"/>
  <c r="AL163" i="81"/>
  <c r="AK164" i="81"/>
  <c r="AL164" i="81"/>
  <c r="AK165" i="81"/>
  <c r="AL165" i="81"/>
  <c r="AK166" i="81"/>
  <c r="AL166" i="81"/>
  <c r="AK167" i="81"/>
  <c r="AL167" i="81"/>
  <c r="AK168" i="81"/>
  <c r="AL168" i="81"/>
  <c r="AK169" i="81"/>
  <c r="AL169" i="81"/>
  <c r="AK170" i="81"/>
  <c r="AL170" i="81"/>
  <c r="AK171" i="81"/>
  <c r="AL171" i="81"/>
  <c r="AK172" i="81"/>
  <c r="AL172" i="81"/>
  <c r="AK173" i="81"/>
  <c r="AL173" i="81"/>
  <c r="AK174" i="81"/>
  <c r="AL174" i="81"/>
  <c r="AK175" i="81"/>
  <c r="AL175" i="81"/>
  <c r="AK176" i="81"/>
  <c r="AL176" i="81"/>
  <c r="AK177" i="81"/>
  <c r="AL177" i="81"/>
  <c r="AK178" i="81"/>
  <c r="AL178" i="81"/>
  <c r="AK179" i="81"/>
  <c r="AL179" i="81"/>
  <c r="AK180" i="81"/>
  <c r="AL180" i="81"/>
  <c r="AK181" i="81"/>
  <c r="AL181" i="81"/>
  <c r="AK182" i="81"/>
  <c r="AL182" i="81"/>
  <c r="AK183" i="81"/>
  <c r="AL183" i="81"/>
  <c r="AK184" i="81"/>
  <c r="AL184" i="81"/>
  <c r="AK185" i="81"/>
  <c r="AL185" i="81"/>
  <c r="AK186" i="81"/>
  <c r="AL186" i="81"/>
  <c r="AK187" i="81"/>
  <c r="AL187" i="81"/>
  <c r="AK188" i="81"/>
  <c r="AL188" i="81"/>
  <c r="AK189" i="81"/>
  <c r="AL189" i="81"/>
  <c r="AK190" i="81"/>
  <c r="AL190" i="81"/>
  <c r="AK191" i="81"/>
  <c r="AL191" i="81"/>
  <c r="AK192" i="81"/>
  <c r="AL192" i="81"/>
  <c r="AK193" i="81"/>
  <c r="AL193" i="81"/>
  <c r="AK194" i="81"/>
  <c r="AL194" i="81"/>
  <c r="AL4" i="81"/>
  <c r="AK4" i="81"/>
  <c r="C5" i="81"/>
  <c r="D5" i="81"/>
  <c r="E5" i="81"/>
  <c r="F5" i="81"/>
  <c r="G5" i="81"/>
  <c r="H5" i="81"/>
  <c r="I5" i="81"/>
  <c r="J5" i="81"/>
  <c r="K5" i="81"/>
  <c r="L5" i="81"/>
  <c r="M5" i="81"/>
  <c r="N5" i="81"/>
  <c r="O5" i="81"/>
  <c r="P5" i="81"/>
  <c r="Q5" i="81"/>
  <c r="S5" i="81"/>
  <c r="T5" i="81"/>
  <c r="U5" i="81"/>
  <c r="V5" i="81"/>
  <c r="W5" i="81"/>
  <c r="X5" i="81"/>
  <c r="Y5" i="81"/>
  <c r="Z5" i="81"/>
  <c r="AA5" i="81"/>
  <c r="AB5" i="81"/>
  <c r="AC5" i="81"/>
  <c r="AD5" i="81"/>
  <c r="AE5" i="81"/>
  <c r="AF5" i="81"/>
  <c r="AG5" i="81"/>
  <c r="AH5" i="81"/>
  <c r="AI5" i="81"/>
  <c r="AJ5" i="81"/>
  <c r="AN5" i="81"/>
  <c r="AO5" i="81"/>
  <c r="AP5" i="81"/>
  <c r="AQ5" i="81"/>
  <c r="AR5" i="81"/>
  <c r="AS5" i="81"/>
  <c r="AT5" i="81"/>
  <c r="AU5" i="81"/>
  <c r="AV5" i="81"/>
  <c r="AW5" i="81"/>
  <c r="AX5" i="81"/>
  <c r="AY5" i="81"/>
  <c r="AZ5" i="81"/>
  <c r="BA5" i="81"/>
  <c r="BB5" i="81"/>
  <c r="BC5" i="81"/>
  <c r="BD5" i="81"/>
  <c r="BE5" i="81"/>
  <c r="C6" i="81"/>
  <c r="D6" i="81"/>
  <c r="E6" i="81"/>
  <c r="F6" i="81"/>
  <c r="G6" i="81"/>
  <c r="H6" i="81"/>
  <c r="I6" i="81"/>
  <c r="J6" i="81"/>
  <c r="K6" i="81"/>
  <c r="L6" i="81"/>
  <c r="M6" i="81"/>
  <c r="N6" i="81"/>
  <c r="O6" i="81"/>
  <c r="P6" i="81"/>
  <c r="Q6" i="81"/>
  <c r="S6" i="81"/>
  <c r="T6" i="81"/>
  <c r="U6" i="81"/>
  <c r="V6" i="81"/>
  <c r="W6" i="81"/>
  <c r="X6" i="81"/>
  <c r="Y6" i="81"/>
  <c r="Z6" i="81"/>
  <c r="AA6" i="81"/>
  <c r="AB6" i="81"/>
  <c r="AC6" i="81"/>
  <c r="AD6" i="81"/>
  <c r="AE6" i="81"/>
  <c r="AF6" i="81"/>
  <c r="AG6" i="81"/>
  <c r="AH6" i="81"/>
  <c r="AI6" i="81"/>
  <c r="AJ6" i="81"/>
  <c r="AN6" i="81"/>
  <c r="AO6" i="81"/>
  <c r="AP6" i="81"/>
  <c r="AQ6" i="81"/>
  <c r="AR6" i="81"/>
  <c r="AS6" i="81"/>
  <c r="AT6" i="81"/>
  <c r="AU6" i="81"/>
  <c r="AV6" i="81"/>
  <c r="AW6" i="81"/>
  <c r="AX6" i="81"/>
  <c r="AY6" i="81"/>
  <c r="AZ6" i="81"/>
  <c r="BA6" i="81"/>
  <c r="BB6" i="81"/>
  <c r="BC6" i="81"/>
  <c r="BD6" i="81"/>
  <c r="BE6" i="81"/>
  <c r="C7" i="81"/>
  <c r="D7" i="81"/>
  <c r="E7" i="81"/>
  <c r="F7" i="81"/>
  <c r="G7" i="81"/>
  <c r="H7" i="81"/>
  <c r="I7" i="81"/>
  <c r="J7" i="81"/>
  <c r="K7" i="81"/>
  <c r="L7" i="81"/>
  <c r="M7" i="81"/>
  <c r="N7" i="81"/>
  <c r="O7" i="81"/>
  <c r="P7" i="81"/>
  <c r="Q7" i="81"/>
  <c r="S7" i="81"/>
  <c r="T7" i="81"/>
  <c r="U7" i="81"/>
  <c r="V7" i="81"/>
  <c r="W7" i="81"/>
  <c r="X7" i="81"/>
  <c r="Y7" i="81"/>
  <c r="Z7" i="81"/>
  <c r="AA7" i="81"/>
  <c r="AB7" i="81"/>
  <c r="AC7" i="81"/>
  <c r="AD7" i="81"/>
  <c r="AE7" i="81"/>
  <c r="AF7" i="81"/>
  <c r="AG7" i="81"/>
  <c r="AH7" i="81"/>
  <c r="AI7" i="81"/>
  <c r="AJ7" i="81"/>
  <c r="AN7" i="81"/>
  <c r="AO7" i="81"/>
  <c r="AP7" i="81"/>
  <c r="AQ7" i="81"/>
  <c r="AR7" i="81"/>
  <c r="AS7" i="81"/>
  <c r="AT7" i="81"/>
  <c r="AU7" i="81"/>
  <c r="AV7" i="81"/>
  <c r="AW7" i="81"/>
  <c r="AX7" i="81"/>
  <c r="AY7" i="81"/>
  <c r="AZ7" i="81"/>
  <c r="BA7" i="81"/>
  <c r="BB7" i="81"/>
  <c r="BC7" i="81"/>
  <c r="BD7" i="81"/>
  <c r="BE7" i="81"/>
  <c r="C8" i="81"/>
  <c r="D8" i="81"/>
  <c r="E8" i="81"/>
  <c r="F8" i="81"/>
  <c r="G8" i="81"/>
  <c r="H8" i="81"/>
  <c r="I8" i="81"/>
  <c r="J8" i="81"/>
  <c r="K8" i="81"/>
  <c r="L8" i="81"/>
  <c r="M8" i="81"/>
  <c r="N8" i="81"/>
  <c r="O8" i="81"/>
  <c r="P8" i="81"/>
  <c r="Q8" i="81"/>
  <c r="S8" i="81"/>
  <c r="T8" i="81"/>
  <c r="U8" i="81"/>
  <c r="V8" i="81"/>
  <c r="W8" i="81"/>
  <c r="X8" i="81"/>
  <c r="Y8" i="81"/>
  <c r="Z8" i="81"/>
  <c r="AA8" i="81"/>
  <c r="AB8" i="81"/>
  <c r="AC8" i="81"/>
  <c r="AD8" i="81"/>
  <c r="AE8" i="81"/>
  <c r="AF8" i="81"/>
  <c r="AG8" i="81"/>
  <c r="AH8" i="81"/>
  <c r="AI8" i="81"/>
  <c r="AJ8" i="81"/>
  <c r="AN8" i="81"/>
  <c r="AO8" i="81"/>
  <c r="AP8" i="81"/>
  <c r="AQ8" i="81"/>
  <c r="AR8" i="81"/>
  <c r="AS8" i="81"/>
  <c r="AT8" i="81"/>
  <c r="AU8" i="81"/>
  <c r="AV8" i="81"/>
  <c r="AW8" i="81"/>
  <c r="AX8" i="81"/>
  <c r="AY8" i="81"/>
  <c r="AZ8" i="81"/>
  <c r="BA8" i="81"/>
  <c r="BB8" i="81"/>
  <c r="BC8" i="81"/>
  <c r="BD8" i="81"/>
  <c r="BE8" i="81"/>
  <c r="C9" i="81"/>
  <c r="D9" i="81"/>
  <c r="E9" i="81"/>
  <c r="F9" i="81"/>
  <c r="G9" i="81"/>
  <c r="H9" i="81"/>
  <c r="I9" i="81"/>
  <c r="J9" i="81"/>
  <c r="K9" i="81"/>
  <c r="L9" i="81"/>
  <c r="M9" i="81"/>
  <c r="N9" i="81"/>
  <c r="O9" i="81"/>
  <c r="P9" i="81"/>
  <c r="Q9" i="81"/>
  <c r="S9" i="81"/>
  <c r="T9" i="81"/>
  <c r="U9" i="81"/>
  <c r="V9" i="81"/>
  <c r="W9" i="81"/>
  <c r="X9" i="81"/>
  <c r="Y9" i="81"/>
  <c r="Z9" i="81"/>
  <c r="AA9" i="81"/>
  <c r="AB9" i="81"/>
  <c r="AC9" i="81"/>
  <c r="AD9" i="81"/>
  <c r="AE9" i="81"/>
  <c r="AF9" i="81"/>
  <c r="AG9" i="81"/>
  <c r="AH9" i="81"/>
  <c r="AI9" i="81"/>
  <c r="AJ9" i="81"/>
  <c r="AN9" i="81"/>
  <c r="AO9" i="81"/>
  <c r="AP9" i="81"/>
  <c r="AQ9" i="81"/>
  <c r="AR9" i="81"/>
  <c r="AS9" i="81"/>
  <c r="AT9" i="81"/>
  <c r="AU9" i="81"/>
  <c r="AV9" i="81"/>
  <c r="AW9" i="81"/>
  <c r="AX9" i="81"/>
  <c r="AY9" i="81"/>
  <c r="AZ9" i="81"/>
  <c r="BA9" i="81"/>
  <c r="BB9" i="81"/>
  <c r="BC9" i="81"/>
  <c r="BD9" i="81"/>
  <c r="BE9" i="81"/>
  <c r="C10" i="81"/>
  <c r="D10" i="81"/>
  <c r="E10" i="81"/>
  <c r="F10" i="81"/>
  <c r="G10" i="81"/>
  <c r="H10" i="81"/>
  <c r="I10" i="81"/>
  <c r="J10" i="81"/>
  <c r="K10" i="81"/>
  <c r="L10" i="81"/>
  <c r="M10" i="81"/>
  <c r="N10" i="81"/>
  <c r="O10" i="81"/>
  <c r="P10" i="81"/>
  <c r="Q10" i="81"/>
  <c r="S10" i="81"/>
  <c r="T10" i="81"/>
  <c r="U10" i="81"/>
  <c r="V10" i="81"/>
  <c r="W10" i="81"/>
  <c r="X10" i="81"/>
  <c r="Y10" i="81"/>
  <c r="Z10" i="81"/>
  <c r="AA10" i="81"/>
  <c r="AB10" i="81"/>
  <c r="AC10" i="81"/>
  <c r="AD10" i="81"/>
  <c r="AE10" i="81"/>
  <c r="AF10" i="81"/>
  <c r="AG10" i="81"/>
  <c r="AH10" i="81"/>
  <c r="AI10" i="81"/>
  <c r="AJ10" i="81"/>
  <c r="AN10" i="81"/>
  <c r="AO10" i="81"/>
  <c r="AP10" i="81"/>
  <c r="AQ10" i="81"/>
  <c r="AR10" i="81"/>
  <c r="AS10" i="81"/>
  <c r="AT10" i="81"/>
  <c r="AU10" i="81"/>
  <c r="AV10" i="81"/>
  <c r="AW10" i="81"/>
  <c r="AX10" i="81"/>
  <c r="AY10" i="81"/>
  <c r="AZ10" i="81"/>
  <c r="BA10" i="81"/>
  <c r="BB10" i="81"/>
  <c r="BC10" i="81"/>
  <c r="BD10" i="81"/>
  <c r="BE10" i="81"/>
  <c r="C11" i="81"/>
  <c r="D11" i="81"/>
  <c r="E11" i="81"/>
  <c r="F11" i="81"/>
  <c r="G11" i="81"/>
  <c r="H11" i="81"/>
  <c r="I11" i="81"/>
  <c r="J11" i="81"/>
  <c r="K11" i="81"/>
  <c r="L11" i="81"/>
  <c r="M11" i="81"/>
  <c r="N11" i="81"/>
  <c r="O11" i="81"/>
  <c r="P11" i="81"/>
  <c r="Q11" i="81"/>
  <c r="S11" i="81"/>
  <c r="T11" i="81"/>
  <c r="U11" i="81"/>
  <c r="V11" i="81"/>
  <c r="W11" i="81"/>
  <c r="X11" i="81"/>
  <c r="Y11" i="81"/>
  <c r="Z11" i="81"/>
  <c r="AA11" i="81"/>
  <c r="AB11" i="81"/>
  <c r="AC11" i="81"/>
  <c r="AD11" i="81"/>
  <c r="AE11" i="81"/>
  <c r="AF11" i="81"/>
  <c r="AG11" i="81"/>
  <c r="AH11" i="81"/>
  <c r="AI11" i="81"/>
  <c r="AJ11" i="81"/>
  <c r="AN11" i="81"/>
  <c r="AO11" i="81"/>
  <c r="AP11" i="81"/>
  <c r="AQ11" i="81"/>
  <c r="AR11" i="81"/>
  <c r="AS11" i="81"/>
  <c r="AT11" i="81"/>
  <c r="AU11" i="81"/>
  <c r="AV11" i="81"/>
  <c r="AW11" i="81"/>
  <c r="AX11" i="81"/>
  <c r="AY11" i="81"/>
  <c r="AZ11" i="81"/>
  <c r="BA11" i="81"/>
  <c r="BB11" i="81"/>
  <c r="BC11" i="81"/>
  <c r="BD11" i="81"/>
  <c r="BE11" i="81"/>
  <c r="C12" i="81"/>
  <c r="D12" i="81"/>
  <c r="E12" i="81"/>
  <c r="F12" i="81"/>
  <c r="G12" i="81"/>
  <c r="H12" i="81"/>
  <c r="I12" i="81"/>
  <c r="J12" i="81"/>
  <c r="K12" i="81"/>
  <c r="L12" i="81"/>
  <c r="M12" i="81"/>
  <c r="N12" i="81"/>
  <c r="O12" i="81"/>
  <c r="P12" i="81"/>
  <c r="Q12" i="81"/>
  <c r="S12" i="81"/>
  <c r="T12" i="81"/>
  <c r="U12" i="81"/>
  <c r="V12" i="81"/>
  <c r="W12" i="81"/>
  <c r="X12" i="81"/>
  <c r="Y12" i="81"/>
  <c r="Z12" i="81"/>
  <c r="AA12" i="81"/>
  <c r="AB12" i="81"/>
  <c r="AC12" i="81"/>
  <c r="AD12" i="81"/>
  <c r="AE12" i="81"/>
  <c r="AF12" i="81"/>
  <c r="AG12" i="81"/>
  <c r="AH12" i="81"/>
  <c r="AI12" i="81"/>
  <c r="AJ12" i="81"/>
  <c r="AN12" i="81"/>
  <c r="AO12" i="81"/>
  <c r="AP12" i="81"/>
  <c r="AQ12" i="81"/>
  <c r="AR12" i="81"/>
  <c r="AS12" i="81"/>
  <c r="AT12" i="81"/>
  <c r="AU12" i="81"/>
  <c r="AV12" i="81"/>
  <c r="AW12" i="81"/>
  <c r="AX12" i="81"/>
  <c r="AY12" i="81"/>
  <c r="AZ12" i="81"/>
  <c r="BA12" i="81"/>
  <c r="BB12" i="81"/>
  <c r="BC12" i="81"/>
  <c r="BD12" i="81"/>
  <c r="BE12" i="81"/>
  <c r="C13" i="81"/>
  <c r="D13" i="81"/>
  <c r="E13" i="81"/>
  <c r="F13" i="81"/>
  <c r="G13" i="81"/>
  <c r="H13" i="81"/>
  <c r="I13" i="81"/>
  <c r="J13" i="81"/>
  <c r="K13" i="81"/>
  <c r="L13" i="81"/>
  <c r="M13" i="81"/>
  <c r="N13" i="81"/>
  <c r="O13" i="81"/>
  <c r="P13" i="81"/>
  <c r="Q13" i="81"/>
  <c r="S13" i="81"/>
  <c r="T13" i="81"/>
  <c r="U13" i="81"/>
  <c r="V13" i="81"/>
  <c r="W13" i="81"/>
  <c r="X13" i="81"/>
  <c r="Y13" i="81"/>
  <c r="Z13" i="81"/>
  <c r="AA13" i="81"/>
  <c r="AB13" i="81"/>
  <c r="AC13" i="81"/>
  <c r="AD13" i="81"/>
  <c r="AE13" i="81"/>
  <c r="AF13" i="81"/>
  <c r="AG13" i="81"/>
  <c r="AH13" i="81"/>
  <c r="AI13" i="81"/>
  <c r="AJ13" i="81"/>
  <c r="AN13" i="81"/>
  <c r="AO13" i="81"/>
  <c r="AP13" i="81"/>
  <c r="AQ13" i="81"/>
  <c r="AR13" i="81"/>
  <c r="AS13" i="81"/>
  <c r="AT13" i="81"/>
  <c r="AU13" i="81"/>
  <c r="AV13" i="81"/>
  <c r="AW13" i="81"/>
  <c r="AX13" i="81"/>
  <c r="AY13" i="81"/>
  <c r="AZ13" i="81"/>
  <c r="BA13" i="81"/>
  <c r="BB13" i="81"/>
  <c r="BC13" i="81"/>
  <c r="BD13" i="81"/>
  <c r="BE13" i="81"/>
  <c r="C14" i="81"/>
  <c r="D14" i="81"/>
  <c r="E14" i="81"/>
  <c r="F14" i="81"/>
  <c r="G14" i="81"/>
  <c r="H14" i="81"/>
  <c r="I14" i="81"/>
  <c r="J14" i="81"/>
  <c r="K14" i="81"/>
  <c r="L14" i="81"/>
  <c r="M14" i="81"/>
  <c r="N14" i="81"/>
  <c r="O14" i="81"/>
  <c r="P14" i="81"/>
  <c r="Q14" i="81"/>
  <c r="S14" i="81"/>
  <c r="T14" i="81"/>
  <c r="U14" i="81"/>
  <c r="V14" i="81"/>
  <c r="W14" i="81"/>
  <c r="X14" i="81"/>
  <c r="Y14" i="81"/>
  <c r="Z14" i="81"/>
  <c r="AA14" i="81"/>
  <c r="AB14" i="81"/>
  <c r="AC14" i="81"/>
  <c r="AD14" i="81"/>
  <c r="AE14" i="81"/>
  <c r="AF14" i="81"/>
  <c r="AG14" i="81"/>
  <c r="AH14" i="81"/>
  <c r="AI14" i="81"/>
  <c r="AJ14" i="81"/>
  <c r="AN14" i="81"/>
  <c r="AO14" i="81"/>
  <c r="AP14" i="81"/>
  <c r="AQ14" i="81"/>
  <c r="AR14" i="81"/>
  <c r="AS14" i="81"/>
  <c r="AT14" i="81"/>
  <c r="AU14" i="81"/>
  <c r="AV14" i="81"/>
  <c r="AW14" i="81"/>
  <c r="AX14" i="81"/>
  <c r="AY14" i="81"/>
  <c r="AZ14" i="81"/>
  <c r="BA14" i="81"/>
  <c r="BB14" i="81"/>
  <c r="BC14" i="81"/>
  <c r="BD14" i="81"/>
  <c r="BE14" i="81"/>
  <c r="C15" i="81"/>
  <c r="D15" i="81"/>
  <c r="E15" i="81"/>
  <c r="F15" i="81"/>
  <c r="G15" i="81"/>
  <c r="H15" i="81"/>
  <c r="I15" i="81"/>
  <c r="J15" i="81"/>
  <c r="K15" i="81"/>
  <c r="L15" i="81"/>
  <c r="M15" i="81"/>
  <c r="N15" i="81"/>
  <c r="O15" i="81"/>
  <c r="P15" i="81"/>
  <c r="Q15" i="81"/>
  <c r="S15" i="81"/>
  <c r="T15" i="81"/>
  <c r="U15" i="81"/>
  <c r="V15" i="81"/>
  <c r="W15" i="81"/>
  <c r="X15" i="81"/>
  <c r="Y15" i="81"/>
  <c r="Z15" i="81"/>
  <c r="AA15" i="81"/>
  <c r="AB15" i="81"/>
  <c r="AC15" i="81"/>
  <c r="AD15" i="81"/>
  <c r="AE15" i="81"/>
  <c r="AF15" i="81"/>
  <c r="AG15" i="81"/>
  <c r="AH15" i="81"/>
  <c r="AI15" i="81"/>
  <c r="AJ15" i="81"/>
  <c r="AN15" i="81"/>
  <c r="AO15" i="81"/>
  <c r="AP15" i="81"/>
  <c r="AQ15" i="81"/>
  <c r="AR15" i="81"/>
  <c r="AS15" i="81"/>
  <c r="AT15" i="81"/>
  <c r="AU15" i="81"/>
  <c r="AV15" i="81"/>
  <c r="AW15" i="81"/>
  <c r="AX15" i="81"/>
  <c r="AY15" i="81"/>
  <c r="AZ15" i="81"/>
  <c r="BA15" i="81"/>
  <c r="BB15" i="81"/>
  <c r="BC15" i="81"/>
  <c r="BD15" i="81"/>
  <c r="BE15" i="81"/>
  <c r="C16" i="81"/>
  <c r="D16" i="81"/>
  <c r="E16" i="81"/>
  <c r="F16" i="81"/>
  <c r="G16" i="81"/>
  <c r="H16" i="81"/>
  <c r="I16" i="81"/>
  <c r="J16" i="81"/>
  <c r="K16" i="81"/>
  <c r="L16" i="81"/>
  <c r="M16" i="81"/>
  <c r="N16" i="81"/>
  <c r="O16" i="81"/>
  <c r="P16" i="81"/>
  <c r="Q16" i="81"/>
  <c r="S16" i="81"/>
  <c r="T16" i="81"/>
  <c r="U16" i="81"/>
  <c r="V16" i="81"/>
  <c r="W16" i="81"/>
  <c r="X16" i="81"/>
  <c r="Y16" i="81"/>
  <c r="Z16" i="81"/>
  <c r="AA16" i="81"/>
  <c r="AB16" i="81"/>
  <c r="AC16" i="81"/>
  <c r="AD16" i="81"/>
  <c r="AE16" i="81"/>
  <c r="AF16" i="81"/>
  <c r="AG16" i="81"/>
  <c r="AH16" i="81"/>
  <c r="AI16" i="81"/>
  <c r="AJ16" i="81"/>
  <c r="AN16" i="81"/>
  <c r="AO16" i="81"/>
  <c r="AP16" i="81"/>
  <c r="AQ16" i="81"/>
  <c r="AR16" i="81"/>
  <c r="AS16" i="81"/>
  <c r="AT16" i="81"/>
  <c r="AU16" i="81"/>
  <c r="AV16" i="81"/>
  <c r="AW16" i="81"/>
  <c r="AX16" i="81"/>
  <c r="AY16" i="81"/>
  <c r="AZ16" i="81"/>
  <c r="BA16" i="81"/>
  <c r="BB16" i="81"/>
  <c r="BC16" i="81"/>
  <c r="BD16" i="81"/>
  <c r="BE16" i="81"/>
  <c r="C17" i="81"/>
  <c r="D17" i="81"/>
  <c r="E17" i="81"/>
  <c r="F17" i="81"/>
  <c r="G17" i="81"/>
  <c r="H17" i="81"/>
  <c r="I17" i="81"/>
  <c r="J17" i="81"/>
  <c r="K17" i="81"/>
  <c r="L17" i="81"/>
  <c r="M17" i="81"/>
  <c r="N17" i="81"/>
  <c r="O17" i="81"/>
  <c r="P17" i="81"/>
  <c r="Q17" i="81"/>
  <c r="S17" i="81"/>
  <c r="T17" i="81"/>
  <c r="U17" i="81"/>
  <c r="V17" i="81"/>
  <c r="W17" i="81"/>
  <c r="X17" i="81"/>
  <c r="Y17" i="81"/>
  <c r="Z17" i="81"/>
  <c r="AA17" i="81"/>
  <c r="AB17" i="81"/>
  <c r="AC17" i="81"/>
  <c r="AD17" i="81"/>
  <c r="AE17" i="81"/>
  <c r="AF17" i="81"/>
  <c r="AG17" i="81"/>
  <c r="AH17" i="81"/>
  <c r="AI17" i="81"/>
  <c r="AJ17" i="81"/>
  <c r="AN17" i="81"/>
  <c r="AO17" i="81"/>
  <c r="AP17" i="81"/>
  <c r="AQ17" i="81"/>
  <c r="AR17" i="81"/>
  <c r="AS17" i="81"/>
  <c r="AT17" i="81"/>
  <c r="AU17" i="81"/>
  <c r="AV17" i="81"/>
  <c r="AW17" i="81"/>
  <c r="AX17" i="81"/>
  <c r="AY17" i="81"/>
  <c r="AZ17" i="81"/>
  <c r="BA17" i="81"/>
  <c r="BB17" i="81"/>
  <c r="BC17" i="81"/>
  <c r="BD17" i="81"/>
  <c r="BE17" i="81"/>
  <c r="C18" i="81"/>
  <c r="D18" i="81"/>
  <c r="E18" i="81"/>
  <c r="F18" i="81"/>
  <c r="G18" i="81"/>
  <c r="H18" i="81"/>
  <c r="I18" i="81"/>
  <c r="J18" i="81"/>
  <c r="K18" i="81"/>
  <c r="L18" i="81"/>
  <c r="M18" i="81"/>
  <c r="N18" i="81"/>
  <c r="O18" i="81"/>
  <c r="P18" i="81"/>
  <c r="Q18" i="81"/>
  <c r="S18" i="81"/>
  <c r="T18" i="81"/>
  <c r="U18" i="81"/>
  <c r="V18" i="81"/>
  <c r="W18" i="81"/>
  <c r="X18" i="81"/>
  <c r="Y18" i="81"/>
  <c r="Z18" i="81"/>
  <c r="AA18" i="81"/>
  <c r="AB18" i="81"/>
  <c r="AC18" i="81"/>
  <c r="AD18" i="81"/>
  <c r="AE18" i="81"/>
  <c r="AF18" i="81"/>
  <c r="AG18" i="81"/>
  <c r="AH18" i="81"/>
  <c r="AI18" i="81"/>
  <c r="AJ18" i="81"/>
  <c r="AN18" i="81"/>
  <c r="AO18" i="81"/>
  <c r="AP18" i="81"/>
  <c r="AQ18" i="81"/>
  <c r="AR18" i="81"/>
  <c r="AS18" i="81"/>
  <c r="AT18" i="81"/>
  <c r="AU18" i="81"/>
  <c r="AV18" i="81"/>
  <c r="AW18" i="81"/>
  <c r="AX18" i="81"/>
  <c r="AY18" i="81"/>
  <c r="AZ18" i="81"/>
  <c r="BA18" i="81"/>
  <c r="BB18" i="81"/>
  <c r="BC18" i="81"/>
  <c r="BD18" i="81"/>
  <c r="BE18" i="81"/>
  <c r="C19" i="81"/>
  <c r="D19" i="81"/>
  <c r="E19" i="81"/>
  <c r="F19" i="81"/>
  <c r="G19" i="81"/>
  <c r="H19" i="81"/>
  <c r="I19" i="81"/>
  <c r="J19" i="81"/>
  <c r="K19" i="81"/>
  <c r="L19" i="81"/>
  <c r="M19" i="81"/>
  <c r="N19" i="81"/>
  <c r="O19" i="81"/>
  <c r="P19" i="81"/>
  <c r="Q19" i="81"/>
  <c r="S19" i="81"/>
  <c r="T19" i="81"/>
  <c r="U19" i="81"/>
  <c r="V19" i="81"/>
  <c r="W19" i="81"/>
  <c r="X19" i="81"/>
  <c r="Y19" i="81"/>
  <c r="Z19" i="81"/>
  <c r="AA19" i="81"/>
  <c r="AB19" i="81"/>
  <c r="AC19" i="81"/>
  <c r="AD19" i="81"/>
  <c r="AE19" i="81"/>
  <c r="AF19" i="81"/>
  <c r="AG19" i="81"/>
  <c r="AH19" i="81"/>
  <c r="AI19" i="81"/>
  <c r="AJ19" i="81"/>
  <c r="AN19" i="81"/>
  <c r="AO19" i="81"/>
  <c r="AP19" i="81"/>
  <c r="AQ19" i="81"/>
  <c r="AR19" i="81"/>
  <c r="AS19" i="81"/>
  <c r="AT19" i="81"/>
  <c r="AU19" i="81"/>
  <c r="AV19" i="81"/>
  <c r="AW19" i="81"/>
  <c r="AX19" i="81"/>
  <c r="AY19" i="81"/>
  <c r="AZ19" i="81"/>
  <c r="BA19" i="81"/>
  <c r="BB19" i="81"/>
  <c r="BC19" i="81"/>
  <c r="BD19" i="81"/>
  <c r="BE19" i="81"/>
  <c r="C20" i="81"/>
  <c r="D20" i="81"/>
  <c r="E20" i="81"/>
  <c r="F20" i="81"/>
  <c r="G20" i="81"/>
  <c r="H20" i="81"/>
  <c r="I20" i="81"/>
  <c r="J20" i="81"/>
  <c r="K20" i="81"/>
  <c r="L20" i="81"/>
  <c r="M20" i="81"/>
  <c r="N20" i="81"/>
  <c r="O20" i="81"/>
  <c r="P20" i="81"/>
  <c r="Q20" i="81"/>
  <c r="S20" i="81"/>
  <c r="T20" i="81"/>
  <c r="U20" i="81"/>
  <c r="V20" i="81"/>
  <c r="W20" i="81"/>
  <c r="X20" i="81"/>
  <c r="Y20" i="81"/>
  <c r="Z20" i="81"/>
  <c r="AA20" i="81"/>
  <c r="AB20" i="81"/>
  <c r="AC20" i="81"/>
  <c r="AD20" i="81"/>
  <c r="AE20" i="81"/>
  <c r="AF20" i="81"/>
  <c r="AG20" i="81"/>
  <c r="AH20" i="81"/>
  <c r="AI20" i="81"/>
  <c r="AJ20" i="81"/>
  <c r="AN20" i="81"/>
  <c r="AO20" i="81"/>
  <c r="AP20" i="81"/>
  <c r="AQ20" i="81"/>
  <c r="AR20" i="81"/>
  <c r="AS20" i="81"/>
  <c r="AT20" i="81"/>
  <c r="AU20" i="81"/>
  <c r="AV20" i="81"/>
  <c r="AW20" i="81"/>
  <c r="AX20" i="81"/>
  <c r="AY20" i="81"/>
  <c r="AZ20" i="81"/>
  <c r="BA20" i="81"/>
  <c r="BB20" i="81"/>
  <c r="BC20" i="81"/>
  <c r="BD20" i="81"/>
  <c r="BE20" i="81"/>
  <c r="C21" i="81"/>
  <c r="D21" i="81"/>
  <c r="E21" i="81"/>
  <c r="F21" i="81"/>
  <c r="G21" i="81"/>
  <c r="H21" i="81"/>
  <c r="I21" i="81"/>
  <c r="J21" i="81"/>
  <c r="K21" i="81"/>
  <c r="L21" i="81"/>
  <c r="M21" i="81"/>
  <c r="N21" i="81"/>
  <c r="O21" i="81"/>
  <c r="P21" i="81"/>
  <c r="Q21" i="81"/>
  <c r="S21" i="81"/>
  <c r="T21" i="81"/>
  <c r="U21" i="81"/>
  <c r="V21" i="81"/>
  <c r="W21" i="81"/>
  <c r="X21" i="81"/>
  <c r="Y21" i="81"/>
  <c r="Z21" i="81"/>
  <c r="AA21" i="81"/>
  <c r="AB21" i="81"/>
  <c r="AC21" i="81"/>
  <c r="AD21" i="81"/>
  <c r="AE21" i="81"/>
  <c r="AF21" i="81"/>
  <c r="AG21" i="81"/>
  <c r="AH21" i="81"/>
  <c r="AI21" i="81"/>
  <c r="AJ21" i="81"/>
  <c r="AN21" i="81"/>
  <c r="AO21" i="81"/>
  <c r="AP21" i="81"/>
  <c r="AQ21" i="81"/>
  <c r="AR21" i="81"/>
  <c r="AS21" i="81"/>
  <c r="AT21" i="81"/>
  <c r="AU21" i="81"/>
  <c r="AV21" i="81"/>
  <c r="AW21" i="81"/>
  <c r="AX21" i="81"/>
  <c r="AY21" i="81"/>
  <c r="AZ21" i="81"/>
  <c r="BA21" i="81"/>
  <c r="BB21" i="81"/>
  <c r="BC21" i="81"/>
  <c r="BD21" i="81"/>
  <c r="BE21" i="81"/>
  <c r="C22" i="81"/>
  <c r="D22" i="81"/>
  <c r="E22" i="81"/>
  <c r="F22" i="81"/>
  <c r="G22" i="81"/>
  <c r="H22" i="81"/>
  <c r="I22" i="81"/>
  <c r="J22" i="81"/>
  <c r="K22" i="81"/>
  <c r="L22" i="81"/>
  <c r="M22" i="81"/>
  <c r="N22" i="81"/>
  <c r="O22" i="81"/>
  <c r="P22" i="81"/>
  <c r="Q22" i="81"/>
  <c r="S22" i="81"/>
  <c r="T22" i="81"/>
  <c r="U22" i="81"/>
  <c r="V22" i="81"/>
  <c r="W22" i="81"/>
  <c r="X22" i="81"/>
  <c r="Y22" i="81"/>
  <c r="Z22" i="81"/>
  <c r="AA22" i="81"/>
  <c r="AB22" i="81"/>
  <c r="AC22" i="81"/>
  <c r="AD22" i="81"/>
  <c r="AE22" i="81"/>
  <c r="AF22" i="81"/>
  <c r="AG22" i="81"/>
  <c r="AH22" i="81"/>
  <c r="AI22" i="81"/>
  <c r="AJ22" i="81"/>
  <c r="AN22" i="81"/>
  <c r="AO22" i="81"/>
  <c r="AP22" i="81"/>
  <c r="AQ22" i="81"/>
  <c r="AR22" i="81"/>
  <c r="AS22" i="81"/>
  <c r="AT22" i="81"/>
  <c r="AU22" i="81"/>
  <c r="AV22" i="81"/>
  <c r="AW22" i="81"/>
  <c r="AX22" i="81"/>
  <c r="AY22" i="81"/>
  <c r="AZ22" i="81"/>
  <c r="BA22" i="81"/>
  <c r="BB22" i="81"/>
  <c r="BC22" i="81"/>
  <c r="BD22" i="81"/>
  <c r="BE22" i="81"/>
  <c r="C23" i="81"/>
  <c r="D23" i="81"/>
  <c r="E23" i="81"/>
  <c r="F23" i="81"/>
  <c r="G23" i="81"/>
  <c r="H23" i="81"/>
  <c r="I23" i="81"/>
  <c r="J23" i="81"/>
  <c r="K23" i="81"/>
  <c r="L23" i="81"/>
  <c r="M23" i="81"/>
  <c r="N23" i="81"/>
  <c r="O23" i="81"/>
  <c r="P23" i="81"/>
  <c r="Q23" i="81"/>
  <c r="S23" i="81"/>
  <c r="T23" i="81"/>
  <c r="U23" i="81"/>
  <c r="V23" i="81"/>
  <c r="W23" i="81"/>
  <c r="X23" i="81"/>
  <c r="Y23" i="81"/>
  <c r="Z23" i="81"/>
  <c r="AA23" i="81"/>
  <c r="AB23" i="81"/>
  <c r="AC23" i="81"/>
  <c r="AD23" i="81"/>
  <c r="AE23" i="81"/>
  <c r="AF23" i="81"/>
  <c r="AG23" i="81"/>
  <c r="AH23" i="81"/>
  <c r="AI23" i="81"/>
  <c r="AJ23" i="81"/>
  <c r="AN23" i="81"/>
  <c r="AO23" i="81"/>
  <c r="AP23" i="81"/>
  <c r="AQ23" i="81"/>
  <c r="AR23" i="81"/>
  <c r="AS23" i="81"/>
  <c r="AT23" i="81"/>
  <c r="AU23" i="81"/>
  <c r="AV23" i="81"/>
  <c r="AW23" i="81"/>
  <c r="AX23" i="81"/>
  <c r="AY23" i="81"/>
  <c r="AZ23" i="81"/>
  <c r="BA23" i="81"/>
  <c r="BB23" i="81"/>
  <c r="BC23" i="81"/>
  <c r="BD23" i="81"/>
  <c r="BE23" i="81"/>
  <c r="C24" i="81"/>
  <c r="D24" i="81"/>
  <c r="E24" i="81"/>
  <c r="F24" i="81"/>
  <c r="G24" i="81"/>
  <c r="H24" i="81"/>
  <c r="I24" i="81"/>
  <c r="J24" i="81"/>
  <c r="K24" i="81"/>
  <c r="L24" i="81"/>
  <c r="M24" i="81"/>
  <c r="N24" i="81"/>
  <c r="O24" i="81"/>
  <c r="P24" i="81"/>
  <c r="Q24" i="81"/>
  <c r="S24" i="81"/>
  <c r="T24" i="81"/>
  <c r="U24" i="81"/>
  <c r="V24" i="81"/>
  <c r="W24" i="81"/>
  <c r="X24" i="81"/>
  <c r="Y24" i="81"/>
  <c r="Z24" i="81"/>
  <c r="AA24" i="81"/>
  <c r="AB24" i="81"/>
  <c r="AC24" i="81"/>
  <c r="AD24" i="81"/>
  <c r="AE24" i="81"/>
  <c r="AF24" i="81"/>
  <c r="AG24" i="81"/>
  <c r="AH24" i="81"/>
  <c r="AI24" i="81"/>
  <c r="AJ24" i="81"/>
  <c r="AN24" i="81"/>
  <c r="AO24" i="81"/>
  <c r="AP24" i="81"/>
  <c r="AQ24" i="81"/>
  <c r="AR24" i="81"/>
  <c r="AS24" i="81"/>
  <c r="AT24" i="81"/>
  <c r="AU24" i="81"/>
  <c r="AV24" i="81"/>
  <c r="AW24" i="81"/>
  <c r="AX24" i="81"/>
  <c r="AY24" i="81"/>
  <c r="AZ24" i="81"/>
  <c r="BA24" i="81"/>
  <c r="BB24" i="81"/>
  <c r="BC24" i="81"/>
  <c r="BD24" i="81"/>
  <c r="BE24" i="81"/>
  <c r="C25" i="81"/>
  <c r="D25" i="81"/>
  <c r="E25" i="81"/>
  <c r="F25" i="81"/>
  <c r="G25" i="81"/>
  <c r="H25" i="81"/>
  <c r="I25" i="81"/>
  <c r="J25" i="81"/>
  <c r="K25" i="81"/>
  <c r="L25" i="81"/>
  <c r="M25" i="81"/>
  <c r="N25" i="81"/>
  <c r="O25" i="81"/>
  <c r="P25" i="81"/>
  <c r="Q25" i="81"/>
  <c r="S25" i="81"/>
  <c r="T25" i="81"/>
  <c r="U25" i="81"/>
  <c r="V25" i="81"/>
  <c r="W25" i="81"/>
  <c r="X25" i="81"/>
  <c r="Y25" i="81"/>
  <c r="Z25" i="81"/>
  <c r="AA25" i="81"/>
  <c r="AB25" i="81"/>
  <c r="AC25" i="81"/>
  <c r="AD25" i="81"/>
  <c r="AE25" i="81"/>
  <c r="AF25" i="81"/>
  <c r="AG25" i="81"/>
  <c r="AH25" i="81"/>
  <c r="AI25" i="81"/>
  <c r="AJ25" i="81"/>
  <c r="AN25" i="81"/>
  <c r="AO25" i="81"/>
  <c r="AP25" i="81"/>
  <c r="AQ25" i="81"/>
  <c r="AR25" i="81"/>
  <c r="AS25" i="81"/>
  <c r="AT25" i="81"/>
  <c r="AU25" i="81"/>
  <c r="AV25" i="81"/>
  <c r="AW25" i="81"/>
  <c r="AX25" i="81"/>
  <c r="AY25" i="81"/>
  <c r="AZ25" i="81"/>
  <c r="BA25" i="81"/>
  <c r="BB25" i="81"/>
  <c r="BC25" i="81"/>
  <c r="BD25" i="81"/>
  <c r="BE25" i="81"/>
  <c r="C26" i="81"/>
  <c r="D26" i="81"/>
  <c r="E26" i="81"/>
  <c r="F26" i="81"/>
  <c r="G26" i="81"/>
  <c r="H26" i="81"/>
  <c r="I26" i="81"/>
  <c r="J26" i="81"/>
  <c r="K26" i="81"/>
  <c r="L26" i="81"/>
  <c r="M26" i="81"/>
  <c r="N26" i="81"/>
  <c r="O26" i="81"/>
  <c r="P26" i="81"/>
  <c r="Q26" i="81"/>
  <c r="S26" i="81"/>
  <c r="T26" i="81"/>
  <c r="U26" i="81"/>
  <c r="V26" i="81"/>
  <c r="W26" i="81"/>
  <c r="X26" i="81"/>
  <c r="Y26" i="81"/>
  <c r="Z26" i="81"/>
  <c r="AA26" i="81"/>
  <c r="AB26" i="81"/>
  <c r="AC26" i="81"/>
  <c r="AD26" i="81"/>
  <c r="AE26" i="81"/>
  <c r="AF26" i="81"/>
  <c r="AG26" i="81"/>
  <c r="AH26" i="81"/>
  <c r="AI26" i="81"/>
  <c r="AJ26" i="81"/>
  <c r="AN26" i="81"/>
  <c r="AO26" i="81"/>
  <c r="AP26" i="81"/>
  <c r="AQ26" i="81"/>
  <c r="AR26" i="81"/>
  <c r="AS26" i="81"/>
  <c r="AT26" i="81"/>
  <c r="AU26" i="81"/>
  <c r="AV26" i="81"/>
  <c r="AW26" i="81"/>
  <c r="AX26" i="81"/>
  <c r="AY26" i="81"/>
  <c r="AZ26" i="81"/>
  <c r="BA26" i="81"/>
  <c r="BB26" i="81"/>
  <c r="BC26" i="81"/>
  <c r="BD26" i="81"/>
  <c r="BE26" i="81"/>
  <c r="C27" i="81"/>
  <c r="D27" i="81"/>
  <c r="E27" i="81"/>
  <c r="F27" i="81"/>
  <c r="G27" i="81"/>
  <c r="H27" i="81"/>
  <c r="I27" i="81"/>
  <c r="J27" i="81"/>
  <c r="K27" i="81"/>
  <c r="L27" i="81"/>
  <c r="M27" i="81"/>
  <c r="N27" i="81"/>
  <c r="O27" i="81"/>
  <c r="P27" i="81"/>
  <c r="Q27" i="81"/>
  <c r="S27" i="81"/>
  <c r="T27" i="81"/>
  <c r="U27" i="81"/>
  <c r="V27" i="81"/>
  <c r="W27" i="81"/>
  <c r="X27" i="81"/>
  <c r="Y27" i="81"/>
  <c r="Z27" i="81"/>
  <c r="AA27" i="81"/>
  <c r="AB27" i="81"/>
  <c r="AC27" i="81"/>
  <c r="AD27" i="81"/>
  <c r="AE27" i="81"/>
  <c r="AF27" i="81"/>
  <c r="AG27" i="81"/>
  <c r="AH27" i="81"/>
  <c r="AI27" i="81"/>
  <c r="AJ27" i="81"/>
  <c r="AN27" i="81"/>
  <c r="AO27" i="81"/>
  <c r="AP27" i="81"/>
  <c r="AQ27" i="81"/>
  <c r="AR27" i="81"/>
  <c r="AS27" i="81"/>
  <c r="AT27" i="81"/>
  <c r="AU27" i="81"/>
  <c r="AV27" i="81"/>
  <c r="AW27" i="81"/>
  <c r="AX27" i="81"/>
  <c r="AY27" i="81"/>
  <c r="AZ27" i="81"/>
  <c r="BA27" i="81"/>
  <c r="BB27" i="81"/>
  <c r="BC27" i="81"/>
  <c r="BD27" i="81"/>
  <c r="BE27" i="81"/>
  <c r="C28" i="81"/>
  <c r="D28" i="81"/>
  <c r="E28" i="81"/>
  <c r="F28" i="81"/>
  <c r="G28" i="81"/>
  <c r="H28" i="81"/>
  <c r="I28" i="81"/>
  <c r="J28" i="81"/>
  <c r="K28" i="81"/>
  <c r="L28" i="81"/>
  <c r="M28" i="81"/>
  <c r="N28" i="81"/>
  <c r="O28" i="81"/>
  <c r="P28" i="81"/>
  <c r="Q28" i="81"/>
  <c r="S28" i="81"/>
  <c r="T28" i="81"/>
  <c r="U28" i="81"/>
  <c r="V28" i="81"/>
  <c r="W28" i="81"/>
  <c r="X28" i="81"/>
  <c r="Y28" i="81"/>
  <c r="Z28" i="81"/>
  <c r="AA28" i="81"/>
  <c r="AB28" i="81"/>
  <c r="AC28" i="81"/>
  <c r="AD28" i="81"/>
  <c r="AE28" i="81"/>
  <c r="AF28" i="81"/>
  <c r="AG28" i="81"/>
  <c r="AH28" i="81"/>
  <c r="AI28" i="81"/>
  <c r="AJ28" i="81"/>
  <c r="AN28" i="81"/>
  <c r="AO28" i="81"/>
  <c r="AP28" i="81"/>
  <c r="AQ28" i="81"/>
  <c r="AR28" i="81"/>
  <c r="AS28" i="81"/>
  <c r="AT28" i="81"/>
  <c r="AU28" i="81"/>
  <c r="AV28" i="81"/>
  <c r="AW28" i="81"/>
  <c r="AX28" i="81"/>
  <c r="AY28" i="81"/>
  <c r="AZ28" i="81"/>
  <c r="BA28" i="81"/>
  <c r="BB28" i="81"/>
  <c r="BC28" i="81"/>
  <c r="BD28" i="81"/>
  <c r="BE28" i="81"/>
  <c r="C29" i="81"/>
  <c r="D29" i="81"/>
  <c r="E29" i="81"/>
  <c r="F29" i="81"/>
  <c r="G29" i="81"/>
  <c r="H29" i="81"/>
  <c r="I29" i="81"/>
  <c r="J29" i="81"/>
  <c r="K29" i="81"/>
  <c r="L29" i="81"/>
  <c r="M29" i="81"/>
  <c r="N29" i="81"/>
  <c r="O29" i="81"/>
  <c r="P29" i="81"/>
  <c r="Q29" i="81"/>
  <c r="S29" i="81"/>
  <c r="T29" i="81"/>
  <c r="U29" i="81"/>
  <c r="V29" i="81"/>
  <c r="W29" i="81"/>
  <c r="X29" i="81"/>
  <c r="Y29" i="81"/>
  <c r="Z29" i="81"/>
  <c r="AA29" i="81"/>
  <c r="AB29" i="81"/>
  <c r="AC29" i="81"/>
  <c r="AD29" i="81"/>
  <c r="AE29" i="81"/>
  <c r="AF29" i="81"/>
  <c r="AG29" i="81"/>
  <c r="AH29" i="81"/>
  <c r="AI29" i="81"/>
  <c r="AJ29" i="81"/>
  <c r="AN29" i="81"/>
  <c r="AO29" i="81"/>
  <c r="AP29" i="81"/>
  <c r="AQ29" i="81"/>
  <c r="AR29" i="81"/>
  <c r="AS29" i="81"/>
  <c r="AT29" i="81"/>
  <c r="AU29" i="81"/>
  <c r="AV29" i="81"/>
  <c r="AW29" i="81"/>
  <c r="AX29" i="81"/>
  <c r="AY29" i="81"/>
  <c r="AZ29" i="81"/>
  <c r="BA29" i="81"/>
  <c r="BB29" i="81"/>
  <c r="BC29" i="81"/>
  <c r="BD29" i="81"/>
  <c r="BE29" i="81"/>
  <c r="C30" i="81"/>
  <c r="D30" i="81"/>
  <c r="E30" i="81"/>
  <c r="F30" i="81"/>
  <c r="G30" i="81"/>
  <c r="H30" i="81"/>
  <c r="I30" i="81"/>
  <c r="J30" i="81"/>
  <c r="K30" i="81"/>
  <c r="L30" i="81"/>
  <c r="M30" i="81"/>
  <c r="N30" i="81"/>
  <c r="O30" i="81"/>
  <c r="P30" i="81"/>
  <c r="Q30" i="81"/>
  <c r="S30" i="81"/>
  <c r="T30" i="81"/>
  <c r="U30" i="81"/>
  <c r="V30" i="81"/>
  <c r="W30" i="81"/>
  <c r="X30" i="81"/>
  <c r="Y30" i="81"/>
  <c r="Z30" i="81"/>
  <c r="AA30" i="81"/>
  <c r="AB30" i="81"/>
  <c r="AC30" i="81"/>
  <c r="AD30" i="81"/>
  <c r="AE30" i="81"/>
  <c r="AF30" i="81"/>
  <c r="AG30" i="81"/>
  <c r="AH30" i="81"/>
  <c r="AI30" i="81"/>
  <c r="AJ30" i="81"/>
  <c r="AN30" i="81"/>
  <c r="AO30" i="81"/>
  <c r="AP30" i="81"/>
  <c r="AQ30" i="81"/>
  <c r="AR30" i="81"/>
  <c r="AS30" i="81"/>
  <c r="AT30" i="81"/>
  <c r="AU30" i="81"/>
  <c r="AV30" i="81"/>
  <c r="AW30" i="81"/>
  <c r="AX30" i="81"/>
  <c r="AY30" i="81"/>
  <c r="AZ30" i="81"/>
  <c r="BA30" i="81"/>
  <c r="BB30" i="81"/>
  <c r="BC30" i="81"/>
  <c r="BD30" i="81"/>
  <c r="BE30" i="81"/>
  <c r="C31" i="81"/>
  <c r="D31" i="81"/>
  <c r="E31" i="81"/>
  <c r="F31" i="81"/>
  <c r="G31" i="81"/>
  <c r="H31" i="81"/>
  <c r="I31" i="81"/>
  <c r="J31" i="81"/>
  <c r="K31" i="81"/>
  <c r="L31" i="81"/>
  <c r="M31" i="81"/>
  <c r="N31" i="81"/>
  <c r="O31" i="81"/>
  <c r="P31" i="81"/>
  <c r="Q31" i="81"/>
  <c r="S31" i="81"/>
  <c r="T31" i="81"/>
  <c r="U31" i="81"/>
  <c r="V31" i="81"/>
  <c r="W31" i="81"/>
  <c r="X31" i="81"/>
  <c r="Y31" i="81"/>
  <c r="Z31" i="81"/>
  <c r="AA31" i="81"/>
  <c r="AB31" i="81"/>
  <c r="AC31" i="81"/>
  <c r="AD31" i="81"/>
  <c r="AE31" i="81"/>
  <c r="AF31" i="81"/>
  <c r="AG31" i="81"/>
  <c r="AH31" i="81"/>
  <c r="AI31" i="81"/>
  <c r="AJ31" i="81"/>
  <c r="AN31" i="81"/>
  <c r="AO31" i="81"/>
  <c r="AP31" i="81"/>
  <c r="AQ31" i="81"/>
  <c r="AR31" i="81"/>
  <c r="AS31" i="81"/>
  <c r="AT31" i="81"/>
  <c r="AU31" i="81"/>
  <c r="AV31" i="81"/>
  <c r="AW31" i="81"/>
  <c r="AX31" i="81"/>
  <c r="AY31" i="81"/>
  <c r="AZ31" i="81"/>
  <c r="BA31" i="81"/>
  <c r="BB31" i="81"/>
  <c r="BC31" i="81"/>
  <c r="BD31" i="81"/>
  <c r="BE31" i="81"/>
  <c r="C32" i="81"/>
  <c r="D32" i="81"/>
  <c r="E32" i="81"/>
  <c r="F32" i="81"/>
  <c r="G32" i="81"/>
  <c r="H32" i="81"/>
  <c r="I32" i="81"/>
  <c r="J32" i="81"/>
  <c r="K32" i="81"/>
  <c r="L32" i="81"/>
  <c r="M32" i="81"/>
  <c r="N32" i="81"/>
  <c r="O32" i="81"/>
  <c r="P32" i="81"/>
  <c r="Q32" i="81"/>
  <c r="S32" i="81"/>
  <c r="T32" i="81"/>
  <c r="U32" i="81"/>
  <c r="V32" i="81"/>
  <c r="W32" i="81"/>
  <c r="X32" i="81"/>
  <c r="Y32" i="81"/>
  <c r="Z32" i="81"/>
  <c r="AA32" i="81"/>
  <c r="AB32" i="81"/>
  <c r="AC32" i="81"/>
  <c r="AD32" i="81"/>
  <c r="AE32" i="81"/>
  <c r="AF32" i="81"/>
  <c r="AG32" i="81"/>
  <c r="AH32" i="81"/>
  <c r="AI32" i="81"/>
  <c r="AJ32" i="81"/>
  <c r="AN32" i="81"/>
  <c r="AO32" i="81"/>
  <c r="AP32" i="81"/>
  <c r="AQ32" i="81"/>
  <c r="AR32" i="81"/>
  <c r="AS32" i="81"/>
  <c r="AT32" i="81"/>
  <c r="AU32" i="81"/>
  <c r="AV32" i="81"/>
  <c r="AW32" i="81"/>
  <c r="AX32" i="81"/>
  <c r="AY32" i="81"/>
  <c r="AZ32" i="81"/>
  <c r="BA32" i="81"/>
  <c r="BB32" i="81"/>
  <c r="BC32" i="81"/>
  <c r="BD32" i="81"/>
  <c r="BE32" i="81"/>
  <c r="C33" i="81"/>
  <c r="D33" i="81"/>
  <c r="E33" i="81"/>
  <c r="F33" i="81"/>
  <c r="G33" i="81"/>
  <c r="H33" i="81"/>
  <c r="I33" i="81"/>
  <c r="J33" i="81"/>
  <c r="K33" i="81"/>
  <c r="L33" i="81"/>
  <c r="M33" i="81"/>
  <c r="N33" i="81"/>
  <c r="O33" i="81"/>
  <c r="P33" i="81"/>
  <c r="Q33" i="81"/>
  <c r="S33" i="81"/>
  <c r="T33" i="81"/>
  <c r="U33" i="81"/>
  <c r="V33" i="81"/>
  <c r="W33" i="81"/>
  <c r="X33" i="81"/>
  <c r="Y33" i="81"/>
  <c r="Z33" i="81"/>
  <c r="AA33" i="81"/>
  <c r="AB33" i="81"/>
  <c r="AC33" i="81"/>
  <c r="AD33" i="81"/>
  <c r="AE33" i="81"/>
  <c r="AF33" i="81"/>
  <c r="AG33" i="81"/>
  <c r="AH33" i="81"/>
  <c r="AI33" i="81"/>
  <c r="AJ33" i="81"/>
  <c r="AN33" i="81"/>
  <c r="AO33" i="81"/>
  <c r="AP33" i="81"/>
  <c r="AQ33" i="81"/>
  <c r="AR33" i="81"/>
  <c r="AS33" i="81"/>
  <c r="AT33" i="81"/>
  <c r="AU33" i="81"/>
  <c r="AV33" i="81"/>
  <c r="AW33" i="81"/>
  <c r="AX33" i="81"/>
  <c r="AY33" i="81"/>
  <c r="AZ33" i="81"/>
  <c r="BA33" i="81"/>
  <c r="BB33" i="81"/>
  <c r="BC33" i="81"/>
  <c r="BD33" i="81"/>
  <c r="BE33" i="81"/>
  <c r="C34" i="81"/>
  <c r="D34" i="81"/>
  <c r="E34" i="81"/>
  <c r="F34" i="81"/>
  <c r="G34" i="81"/>
  <c r="H34" i="81"/>
  <c r="I34" i="81"/>
  <c r="J34" i="81"/>
  <c r="K34" i="81"/>
  <c r="L34" i="81"/>
  <c r="M34" i="81"/>
  <c r="N34" i="81"/>
  <c r="O34" i="81"/>
  <c r="P34" i="81"/>
  <c r="Q34" i="81"/>
  <c r="S34" i="81"/>
  <c r="T34" i="81"/>
  <c r="U34" i="81"/>
  <c r="V34" i="81"/>
  <c r="W34" i="81"/>
  <c r="X34" i="81"/>
  <c r="Y34" i="81"/>
  <c r="Z34" i="81"/>
  <c r="AA34" i="81"/>
  <c r="AB34" i="81"/>
  <c r="AC34" i="81"/>
  <c r="AD34" i="81"/>
  <c r="AE34" i="81"/>
  <c r="AF34" i="81"/>
  <c r="AG34" i="81"/>
  <c r="AH34" i="81"/>
  <c r="AI34" i="81"/>
  <c r="AJ34" i="81"/>
  <c r="AN34" i="81"/>
  <c r="AO34" i="81"/>
  <c r="AP34" i="81"/>
  <c r="AQ34" i="81"/>
  <c r="AR34" i="81"/>
  <c r="AS34" i="81"/>
  <c r="AT34" i="81"/>
  <c r="AU34" i="81"/>
  <c r="AV34" i="81"/>
  <c r="AW34" i="81"/>
  <c r="AX34" i="81"/>
  <c r="AY34" i="81"/>
  <c r="AZ34" i="81"/>
  <c r="BA34" i="81"/>
  <c r="BB34" i="81"/>
  <c r="BC34" i="81"/>
  <c r="BD34" i="81"/>
  <c r="BE34" i="81"/>
  <c r="C35" i="81"/>
  <c r="D35" i="81"/>
  <c r="E35" i="81"/>
  <c r="F35" i="81"/>
  <c r="G35" i="81"/>
  <c r="H35" i="81"/>
  <c r="I35" i="81"/>
  <c r="J35" i="81"/>
  <c r="K35" i="81"/>
  <c r="L35" i="81"/>
  <c r="M35" i="81"/>
  <c r="N35" i="81"/>
  <c r="O35" i="81"/>
  <c r="P35" i="81"/>
  <c r="Q35" i="81"/>
  <c r="S35" i="81"/>
  <c r="T35" i="81"/>
  <c r="U35" i="81"/>
  <c r="V35" i="81"/>
  <c r="W35" i="81"/>
  <c r="X35" i="81"/>
  <c r="Y35" i="81"/>
  <c r="Z35" i="81"/>
  <c r="AA35" i="81"/>
  <c r="AB35" i="81"/>
  <c r="AC35" i="81"/>
  <c r="AD35" i="81"/>
  <c r="AE35" i="81"/>
  <c r="AF35" i="81"/>
  <c r="AG35" i="81"/>
  <c r="AH35" i="81"/>
  <c r="AI35" i="81"/>
  <c r="AJ35" i="81"/>
  <c r="AN35" i="81"/>
  <c r="AO35" i="81"/>
  <c r="AP35" i="81"/>
  <c r="AQ35" i="81"/>
  <c r="AR35" i="81"/>
  <c r="AS35" i="81"/>
  <c r="AT35" i="81"/>
  <c r="AU35" i="81"/>
  <c r="AV35" i="81"/>
  <c r="AW35" i="81"/>
  <c r="AX35" i="81"/>
  <c r="AY35" i="81"/>
  <c r="AZ35" i="81"/>
  <c r="BA35" i="81"/>
  <c r="BB35" i="81"/>
  <c r="BC35" i="81"/>
  <c r="BD35" i="81"/>
  <c r="BE35" i="81"/>
  <c r="C36" i="81"/>
  <c r="D36" i="81"/>
  <c r="E36" i="81"/>
  <c r="F36" i="81"/>
  <c r="G36" i="81"/>
  <c r="H36" i="81"/>
  <c r="I36" i="81"/>
  <c r="J36" i="81"/>
  <c r="K36" i="81"/>
  <c r="L36" i="81"/>
  <c r="M36" i="81"/>
  <c r="N36" i="81"/>
  <c r="O36" i="81"/>
  <c r="P36" i="81"/>
  <c r="Q36" i="81"/>
  <c r="S36" i="81"/>
  <c r="T36" i="81"/>
  <c r="U36" i="81"/>
  <c r="V36" i="81"/>
  <c r="W36" i="81"/>
  <c r="X36" i="81"/>
  <c r="Y36" i="81"/>
  <c r="Z36" i="81"/>
  <c r="AA36" i="81"/>
  <c r="AB36" i="81"/>
  <c r="AC36" i="81"/>
  <c r="AD36" i="81"/>
  <c r="AE36" i="81"/>
  <c r="AF36" i="81"/>
  <c r="AG36" i="81"/>
  <c r="AH36" i="81"/>
  <c r="AI36" i="81"/>
  <c r="AJ36" i="81"/>
  <c r="AN36" i="81"/>
  <c r="AO36" i="81"/>
  <c r="AP36" i="81"/>
  <c r="AQ36" i="81"/>
  <c r="AR36" i="81"/>
  <c r="AS36" i="81"/>
  <c r="AT36" i="81"/>
  <c r="AU36" i="81"/>
  <c r="AV36" i="81"/>
  <c r="AW36" i="81"/>
  <c r="AX36" i="81"/>
  <c r="AY36" i="81"/>
  <c r="AZ36" i="81"/>
  <c r="BA36" i="81"/>
  <c r="BB36" i="81"/>
  <c r="BC36" i="81"/>
  <c r="BD36" i="81"/>
  <c r="BE36" i="81"/>
  <c r="C37" i="81"/>
  <c r="D37" i="81"/>
  <c r="E37" i="81"/>
  <c r="F37" i="81"/>
  <c r="G37" i="81"/>
  <c r="H37" i="81"/>
  <c r="I37" i="81"/>
  <c r="J37" i="81"/>
  <c r="K37" i="81"/>
  <c r="L37" i="81"/>
  <c r="M37" i="81"/>
  <c r="N37" i="81"/>
  <c r="O37" i="81"/>
  <c r="P37" i="81"/>
  <c r="Q37" i="81"/>
  <c r="S37" i="81"/>
  <c r="T37" i="81"/>
  <c r="U37" i="81"/>
  <c r="V37" i="81"/>
  <c r="W37" i="81"/>
  <c r="X37" i="81"/>
  <c r="Y37" i="81"/>
  <c r="Z37" i="81"/>
  <c r="AA37" i="81"/>
  <c r="AB37" i="81"/>
  <c r="AC37" i="81"/>
  <c r="AD37" i="81"/>
  <c r="AE37" i="81"/>
  <c r="AF37" i="81"/>
  <c r="AG37" i="81"/>
  <c r="AH37" i="81"/>
  <c r="AI37" i="81"/>
  <c r="AJ37" i="81"/>
  <c r="AN37" i="81"/>
  <c r="AO37" i="81"/>
  <c r="AP37" i="81"/>
  <c r="AQ37" i="81"/>
  <c r="AR37" i="81"/>
  <c r="AS37" i="81"/>
  <c r="AT37" i="81"/>
  <c r="AU37" i="81"/>
  <c r="AV37" i="81"/>
  <c r="AW37" i="81"/>
  <c r="AX37" i="81"/>
  <c r="AY37" i="81"/>
  <c r="AZ37" i="81"/>
  <c r="BA37" i="81"/>
  <c r="BB37" i="81"/>
  <c r="BC37" i="81"/>
  <c r="BD37" i="81"/>
  <c r="BE37" i="81"/>
  <c r="C38" i="81"/>
  <c r="D38" i="81"/>
  <c r="E38" i="81"/>
  <c r="F38" i="81"/>
  <c r="G38" i="81"/>
  <c r="H38" i="81"/>
  <c r="I38" i="81"/>
  <c r="J38" i="81"/>
  <c r="K38" i="81"/>
  <c r="L38" i="81"/>
  <c r="M38" i="81"/>
  <c r="N38" i="81"/>
  <c r="O38" i="81"/>
  <c r="P38" i="81"/>
  <c r="Q38" i="81"/>
  <c r="S38" i="81"/>
  <c r="T38" i="81"/>
  <c r="U38" i="81"/>
  <c r="V38" i="81"/>
  <c r="W38" i="81"/>
  <c r="X38" i="81"/>
  <c r="Y38" i="81"/>
  <c r="Z38" i="81"/>
  <c r="AA38" i="81"/>
  <c r="AB38" i="81"/>
  <c r="AC38" i="81"/>
  <c r="AD38" i="81"/>
  <c r="AE38" i="81"/>
  <c r="AF38" i="81"/>
  <c r="AG38" i="81"/>
  <c r="AH38" i="81"/>
  <c r="AI38" i="81"/>
  <c r="AJ38" i="81"/>
  <c r="AN38" i="81"/>
  <c r="AO38" i="81"/>
  <c r="AP38" i="81"/>
  <c r="AQ38" i="81"/>
  <c r="AR38" i="81"/>
  <c r="AS38" i="81"/>
  <c r="AT38" i="81"/>
  <c r="AU38" i="81"/>
  <c r="AV38" i="81"/>
  <c r="AW38" i="81"/>
  <c r="AX38" i="81"/>
  <c r="AY38" i="81"/>
  <c r="AZ38" i="81"/>
  <c r="BA38" i="81"/>
  <c r="BB38" i="81"/>
  <c r="BC38" i="81"/>
  <c r="BD38" i="81"/>
  <c r="BE38" i="81"/>
  <c r="C39" i="81"/>
  <c r="D39" i="81"/>
  <c r="E39" i="81"/>
  <c r="F39" i="81"/>
  <c r="G39" i="81"/>
  <c r="H39" i="81"/>
  <c r="I39" i="81"/>
  <c r="J39" i="81"/>
  <c r="K39" i="81"/>
  <c r="L39" i="81"/>
  <c r="M39" i="81"/>
  <c r="N39" i="81"/>
  <c r="O39" i="81"/>
  <c r="P39" i="81"/>
  <c r="Q39" i="81"/>
  <c r="S39" i="81"/>
  <c r="T39" i="81"/>
  <c r="U39" i="81"/>
  <c r="V39" i="81"/>
  <c r="W39" i="81"/>
  <c r="X39" i="81"/>
  <c r="Y39" i="81"/>
  <c r="Z39" i="81"/>
  <c r="AA39" i="81"/>
  <c r="AB39" i="81"/>
  <c r="AC39" i="81"/>
  <c r="AD39" i="81"/>
  <c r="AE39" i="81"/>
  <c r="AF39" i="81"/>
  <c r="AG39" i="81"/>
  <c r="AH39" i="81"/>
  <c r="AI39" i="81"/>
  <c r="AJ39" i="81"/>
  <c r="AN39" i="81"/>
  <c r="AO39" i="81"/>
  <c r="AP39" i="81"/>
  <c r="AQ39" i="81"/>
  <c r="AR39" i="81"/>
  <c r="AS39" i="81"/>
  <c r="AT39" i="81"/>
  <c r="AU39" i="81"/>
  <c r="AV39" i="81"/>
  <c r="AW39" i="81"/>
  <c r="AX39" i="81"/>
  <c r="AY39" i="81"/>
  <c r="AZ39" i="81"/>
  <c r="BA39" i="81"/>
  <c r="BB39" i="81"/>
  <c r="BC39" i="81"/>
  <c r="BD39" i="81"/>
  <c r="BE39" i="81"/>
  <c r="C40" i="81"/>
  <c r="D40" i="81"/>
  <c r="E40" i="81"/>
  <c r="F40" i="81"/>
  <c r="G40" i="81"/>
  <c r="H40" i="81"/>
  <c r="I40" i="81"/>
  <c r="J40" i="81"/>
  <c r="K40" i="81"/>
  <c r="L40" i="81"/>
  <c r="M40" i="81"/>
  <c r="N40" i="81"/>
  <c r="O40" i="81"/>
  <c r="P40" i="81"/>
  <c r="Q40" i="81"/>
  <c r="S40" i="81"/>
  <c r="T40" i="81"/>
  <c r="U40" i="81"/>
  <c r="V40" i="81"/>
  <c r="W40" i="81"/>
  <c r="X40" i="81"/>
  <c r="Y40" i="81"/>
  <c r="Z40" i="81"/>
  <c r="AA40" i="81"/>
  <c r="AB40" i="81"/>
  <c r="AC40" i="81"/>
  <c r="AD40" i="81"/>
  <c r="AE40" i="81"/>
  <c r="AF40" i="81"/>
  <c r="AG40" i="81"/>
  <c r="AH40" i="81"/>
  <c r="AI40" i="81"/>
  <c r="AJ40" i="81"/>
  <c r="AN40" i="81"/>
  <c r="AO40" i="81"/>
  <c r="AP40" i="81"/>
  <c r="AQ40" i="81"/>
  <c r="AR40" i="81"/>
  <c r="AS40" i="81"/>
  <c r="AT40" i="81"/>
  <c r="AU40" i="81"/>
  <c r="AV40" i="81"/>
  <c r="AW40" i="81"/>
  <c r="AX40" i="81"/>
  <c r="AY40" i="81"/>
  <c r="AZ40" i="81"/>
  <c r="BA40" i="81"/>
  <c r="BB40" i="81"/>
  <c r="BC40" i="81"/>
  <c r="BD40" i="81"/>
  <c r="BE40" i="81"/>
  <c r="C41" i="81"/>
  <c r="D41" i="81"/>
  <c r="E41" i="81"/>
  <c r="F41" i="81"/>
  <c r="G41" i="81"/>
  <c r="H41" i="81"/>
  <c r="I41" i="81"/>
  <c r="J41" i="81"/>
  <c r="K41" i="81"/>
  <c r="L41" i="81"/>
  <c r="M41" i="81"/>
  <c r="N41" i="81"/>
  <c r="O41" i="81"/>
  <c r="P41" i="81"/>
  <c r="Q41" i="81"/>
  <c r="S41" i="81"/>
  <c r="T41" i="81"/>
  <c r="U41" i="81"/>
  <c r="V41" i="81"/>
  <c r="W41" i="81"/>
  <c r="X41" i="81"/>
  <c r="Y41" i="81"/>
  <c r="Z41" i="81"/>
  <c r="AA41" i="81"/>
  <c r="AB41" i="81"/>
  <c r="AC41" i="81"/>
  <c r="AD41" i="81"/>
  <c r="AE41" i="81"/>
  <c r="AF41" i="81"/>
  <c r="AG41" i="81"/>
  <c r="AH41" i="81"/>
  <c r="AI41" i="81"/>
  <c r="AJ41" i="81"/>
  <c r="AN41" i="81"/>
  <c r="AO41" i="81"/>
  <c r="AP41" i="81"/>
  <c r="AQ41" i="81"/>
  <c r="AR41" i="81"/>
  <c r="AS41" i="81"/>
  <c r="AT41" i="81"/>
  <c r="AU41" i="81"/>
  <c r="AV41" i="81"/>
  <c r="AW41" i="81"/>
  <c r="AX41" i="81"/>
  <c r="AY41" i="81"/>
  <c r="AZ41" i="81"/>
  <c r="BA41" i="81"/>
  <c r="BB41" i="81"/>
  <c r="BC41" i="81"/>
  <c r="BD41" i="81"/>
  <c r="BE41" i="81"/>
  <c r="C42" i="81"/>
  <c r="D42" i="81"/>
  <c r="E42" i="81"/>
  <c r="F42" i="81"/>
  <c r="G42" i="81"/>
  <c r="H42" i="81"/>
  <c r="I42" i="81"/>
  <c r="J42" i="81"/>
  <c r="K42" i="81"/>
  <c r="L42" i="81"/>
  <c r="M42" i="81"/>
  <c r="N42" i="81"/>
  <c r="O42" i="81"/>
  <c r="P42" i="81"/>
  <c r="Q42" i="81"/>
  <c r="S42" i="81"/>
  <c r="T42" i="81"/>
  <c r="U42" i="81"/>
  <c r="V42" i="81"/>
  <c r="W42" i="81"/>
  <c r="X42" i="81"/>
  <c r="Y42" i="81"/>
  <c r="Z42" i="81"/>
  <c r="AA42" i="81"/>
  <c r="AB42" i="81"/>
  <c r="AC42" i="81"/>
  <c r="AD42" i="81"/>
  <c r="AE42" i="81"/>
  <c r="AF42" i="81"/>
  <c r="AG42" i="81"/>
  <c r="AH42" i="81"/>
  <c r="AI42" i="81"/>
  <c r="AJ42" i="81"/>
  <c r="AN42" i="81"/>
  <c r="AO42" i="81"/>
  <c r="AP42" i="81"/>
  <c r="AQ42" i="81"/>
  <c r="AR42" i="81"/>
  <c r="AS42" i="81"/>
  <c r="AT42" i="81"/>
  <c r="AU42" i="81"/>
  <c r="AV42" i="81"/>
  <c r="AW42" i="81"/>
  <c r="AX42" i="81"/>
  <c r="AY42" i="81"/>
  <c r="AZ42" i="81"/>
  <c r="BA42" i="81"/>
  <c r="BB42" i="81"/>
  <c r="BC42" i="81"/>
  <c r="BD42" i="81"/>
  <c r="BE42" i="81"/>
  <c r="C43" i="81"/>
  <c r="D43" i="81"/>
  <c r="E43" i="81"/>
  <c r="F43" i="81"/>
  <c r="G43" i="81"/>
  <c r="H43" i="81"/>
  <c r="I43" i="81"/>
  <c r="J43" i="81"/>
  <c r="K43" i="81"/>
  <c r="L43" i="81"/>
  <c r="M43" i="81"/>
  <c r="N43" i="81"/>
  <c r="O43" i="81"/>
  <c r="P43" i="81"/>
  <c r="Q43" i="81"/>
  <c r="S43" i="81"/>
  <c r="T43" i="81"/>
  <c r="U43" i="81"/>
  <c r="V43" i="81"/>
  <c r="W43" i="81"/>
  <c r="X43" i="81"/>
  <c r="Y43" i="81"/>
  <c r="Z43" i="81"/>
  <c r="AA43" i="81"/>
  <c r="AB43" i="81"/>
  <c r="AC43" i="81"/>
  <c r="AD43" i="81"/>
  <c r="AE43" i="81"/>
  <c r="AF43" i="81"/>
  <c r="AG43" i="81"/>
  <c r="AH43" i="81"/>
  <c r="AI43" i="81"/>
  <c r="AJ43" i="81"/>
  <c r="AN43" i="81"/>
  <c r="AO43" i="81"/>
  <c r="AP43" i="81"/>
  <c r="AQ43" i="81"/>
  <c r="AR43" i="81"/>
  <c r="AS43" i="81"/>
  <c r="AT43" i="81"/>
  <c r="AU43" i="81"/>
  <c r="AV43" i="81"/>
  <c r="AW43" i="81"/>
  <c r="AX43" i="81"/>
  <c r="AY43" i="81"/>
  <c r="AZ43" i="81"/>
  <c r="BA43" i="81"/>
  <c r="BB43" i="81"/>
  <c r="BC43" i="81"/>
  <c r="BD43" i="81"/>
  <c r="BE43" i="81"/>
  <c r="C44" i="81"/>
  <c r="D44" i="81"/>
  <c r="E44" i="81"/>
  <c r="F44" i="81"/>
  <c r="G44" i="81"/>
  <c r="H44" i="81"/>
  <c r="I44" i="81"/>
  <c r="J44" i="81"/>
  <c r="K44" i="81"/>
  <c r="L44" i="81"/>
  <c r="M44" i="81"/>
  <c r="N44" i="81"/>
  <c r="O44" i="81"/>
  <c r="P44" i="81"/>
  <c r="Q44" i="81"/>
  <c r="S44" i="81"/>
  <c r="T44" i="81"/>
  <c r="U44" i="81"/>
  <c r="V44" i="81"/>
  <c r="W44" i="81"/>
  <c r="X44" i="81"/>
  <c r="Y44" i="81"/>
  <c r="Z44" i="81"/>
  <c r="AA44" i="81"/>
  <c r="AB44" i="81"/>
  <c r="AC44" i="81"/>
  <c r="AD44" i="81"/>
  <c r="AE44" i="81"/>
  <c r="AF44" i="81"/>
  <c r="AG44" i="81"/>
  <c r="AH44" i="81"/>
  <c r="AI44" i="81"/>
  <c r="AJ44" i="81"/>
  <c r="AN44" i="81"/>
  <c r="AO44" i="81"/>
  <c r="AP44" i="81"/>
  <c r="AQ44" i="81"/>
  <c r="AR44" i="81"/>
  <c r="AS44" i="81"/>
  <c r="AT44" i="81"/>
  <c r="AU44" i="81"/>
  <c r="AV44" i="81"/>
  <c r="AW44" i="81"/>
  <c r="AX44" i="81"/>
  <c r="AY44" i="81"/>
  <c r="AZ44" i="81"/>
  <c r="BA44" i="81"/>
  <c r="BB44" i="81"/>
  <c r="BC44" i="81"/>
  <c r="BD44" i="81"/>
  <c r="BE44" i="81"/>
  <c r="C45" i="81"/>
  <c r="D45" i="81"/>
  <c r="E45" i="81"/>
  <c r="F45" i="81"/>
  <c r="G45" i="81"/>
  <c r="H45" i="81"/>
  <c r="I45" i="81"/>
  <c r="J45" i="81"/>
  <c r="K45" i="81"/>
  <c r="L45" i="81"/>
  <c r="M45" i="81"/>
  <c r="N45" i="81"/>
  <c r="O45" i="81"/>
  <c r="P45" i="81"/>
  <c r="Q45" i="81"/>
  <c r="S45" i="81"/>
  <c r="T45" i="81"/>
  <c r="U45" i="81"/>
  <c r="V45" i="81"/>
  <c r="W45" i="81"/>
  <c r="X45" i="81"/>
  <c r="Y45" i="81"/>
  <c r="Z45" i="81"/>
  <c r="AA45" i="81"/>
  <c r="AB45" i="81"/>
  <c r="AC45" i="81"/>
  <c r="AD45" i="81"/>
  <c r="AE45" i="81"/>
  <c r="AF45" i="81"/>
  <c r="AG45" i="81"/>
  <c r="AH45" i="81"/>
  <c r="AI45" i="81"/>
  <c r="AJ45" i="81"/>
  <c r="AN45" i="81"/>
  <c r="AO45" i="81"/>
  <c r="AP45" i="81"/>
  <c r="AQ45" i="81"/>
  <c r="AR45" i="81"/>
  <c r="AS45" i="81"/>
  <c r="AT45" i="81"/>
  <c r="AU45" i="81"/>
  <c r="AV45" i="81"/>
  <c r="AW45" i="81"/>
  <c r="AX45" i="81"/>
  <c r="AY45" i="81"/>
  <c r="AZ45" i="81"/>
  <c r="BA45" i="81"/>
  <c r="BB45" i="81"/>
  <c r="BC45" i="81"/>
  <c r="BD45" i="81"/>
  <c r="BE45" i="81"/>
  <c r="C46" i="81"/>
  <c r="D46" i="81"/>
  <c r="E46" i="81"/>
  <c r="F46" i="81"/>
  <c r="G46" i="81"/>
  <c r="H46" i="81"/>
  <c r="I46" i="81"/>
  <c r="J46" i="81"/>
  <c r="K46" i="81"/>
  <c r="L46" i="81"/>
  <c r="M46" i="81"/>
  <c r="N46" i="81"/>
  <c r="O46" i="81"/>
  <c r="P46" i="81"/>
  <c r="Q46" i="81"/>
  <c r="S46" i="81"/>
  <c r="T46" i="81"/>
  <c r="U46" i="81"/>
  <c r="V46" i="81"/>
  <c r="W46" i="81"/>
  <c r="X46" i="81"/>
  <c r="Y46" i="81"/>
  <c r="Z46" i="81"/>
  <c r="AA46" i="81"/>
  <c r="AB46" i="81"/>
  <c r="AC46" i="81"/>
  <c r="AD46" i="81"/>
  <c r="AE46" i="81"/>
  <c r="AF46" i="81"/>
  <c r="AG46" i="81"/>
  <c r="AH46" i="81"/>
  <c r="AI46" i="81"/>
  <c r="AJ46" i="81"/>
  <c r="AN46" i="81"/>
  <c r="AO46" i="81"/>
  <c r="AP46" i="81"/>
  <c r="AQ46" i="81"/>
  <c r="AR46" i="81"/>
  <c r="AS46" i="81"/>
  <c r="AT46" i="81"/>
  <c r="AU46" i="81"/>
  <c r="AV46" i="81"/>
  <c r="AW46" i="81"/>
  <c r="AX46" i="81"/>
  <c r="AY46" i="81"/>
  <c r="AZ46" i="81"/>
  <c r="BA46" i="81"/>
  <c r="BB46" i="81"/>
  <c r="BC46" i="81"/>
  <c r="BD46" i="81"/>
  <c r="BE46" i="81"/>
  <c r="C47" i="81"/>
  <c r="D47" i="81"/>
  <c r="E47" i="81"/>
  <c r="F47" i="81"/>
  <c r="G47" i="81"/>
  <c r="H47" i="81"/>
  <c r="I47" i="81"/>
  <c r="J47" i="81"/>
  <c r="K47" i="81"/>
  <c r="L47" i="81"/>
  <c r="M47" i="81"/>
  <c r="N47" i="81"/>
  <c r="O47" i="81"/>
  <c r="P47" i="81"/>
  <c r="Q47" i="81"/>
  <c r="S47" i="81"/>
  <c r="T47" i="81"/>
  <c r="U47" i="81"/>
  <c r="V47" i="81"/>
  <c r="W47" i="81"/>
  <c r="X47" i="81"/>
  <c r="Y47" i="81"/>
  <c r="Z47" i="81"/>
  <c r="AA47" i="81"/>
  <c r="AB47" i="81"/>
  <c r="AC47" i="81"/>
  <c r="AD47" i="81"/>
  <c r="AE47" i="81"/>
  <c r="AF47" i="81"/>
  <c r="AG47" i="81"/>
  <c r="AH47" i="81"/>
  <c r="AI47" i="81"/>
  <c r="AJ47" i="81"/>
  <c r="AN47" i="81"/>
  <c r="AO47" i="81"/>
  <c r="AP47" i="81"/>
  <c r="AQ47" i="81"/>
  <c r="AR47" i="81"/>
  <c r="AS47" i="81"/>
  <c r="AT47" i="81"/>
  <c r="AU47" i="81"/>
  <c r="AV47" i="81"/>
  <c r="AW47" i="81"/>
  <c r="AX47" i="81"/>
  <c r="AY47" i="81"/>
  <c r="AZ47" i="81"/>
  <c r="BA47" i="81"/>
  <c r="BB47" i="81"/>
  <c r="BC47" i="81"/>
  <c r="BD47" i="81"/>
  <c r="BE47" i="81"/>
  <c r="C48" i="81"/>
  <c r="D48" i="81"/>
  <c r="E48" i="81"/>
  <c r="F48" i="81"/>
  <c r="G48" i="81"/>
  <c r="H48" i="81"/>
  <c r="I48" i="81"/>
  <c r="J48" i="81"/>
  <c r="K48" i="81"/>
  <c r="L48" i="81"/>
  <c r="M48" i="81"/>
  <c r="N48" i="81"/>
  <c r="O48" i="81"/>
  <c r="P48" i="81"/>
  <c r="Q48" i="81"/>
  <c r="S48" i="81"/>
  <c r="T48" i="81"/>
  <c r="U48" i="81"/>
  <c r="V48" i="81"/>
  <c r="W48" i="81"/>
  <c r="X48" i="81"/>
  <c r="Y48" i="81"/>
  <c r="Z48" i="81"/>
  <c r="AA48" i="81"/>
  <c r="AB48" i="81"/>
  <c r="AC48" i="81"/>
  <c r="AD48" i="81"/>
  <c r="AE48" i="81"/>
  <c r="AF48" i="81"/>
  <c r="AG48" i="81"/>
  <c r="AH48" i="81"/>
  <c r="AI48" i="81"/>
  <c r="AJ48" i="81"/>
  <c r="AN48" i="81"/>
  <c r="AO48" i="81"/>
  <c r="AP48" i="81"/>
  <c r="AQ48" i="81"/>
  <c r="AR48" i="81"/>
  <c r="AS48" i="81"/>
  <c r="AT48" i="81"/>
  <c r="AU48" i="81"/>
  <c r="AV48" i="81"/>
  <c r="AW48" i="81"/>
  <c r="AX48" i="81"/>
  <c r="AY48" i="81"/>
  <c r="AZ48" i="81"/>
  <c r="BA48" i="81"/>
  <c r="BB48" i="81"/>
  <c r="BC48" i="81"/>
  <c r="BD48" i="81"/>
  <c r="BE48" i="81"/>
  <c r="C49" i="81"/>
  <c r="D49" i="81"/>
  <c r="E49" i="81"/>
  <c r="F49" i="81"/>
  <c r="G49" i="81"/>
  <c r="H49" i="81"/>
  <c r="I49" i="81"/>
  <c r="J49" i="81"/>
  <c r="K49" i="81"/>
  <c r="L49" i="81"/>
  <c r="M49" i="81"/>
  <c r="N49" i="81"/>
  <c r="O49" i="81"/>
  <c r="P49" i="81"/>
  <c r="Q49" i="81"/>
  <c r="S49" i="81"/>
  <c r="T49" i="81"/>
  <c r="U49" i="81"/>
  <c r="V49" i="81"/>
  <c r="W49" i="81"/>
  <c r="X49" i="81"/>
  <c r="Y49" i="81"/>
  <c r="Z49" i="81"/>
  <c r="AA49" i="81"/>
  <c r="AB49" i="81"/>
  <c r="AC49" i="81"/>
  <c r="AD49" i="81"/>
  <c r="AE49" i="81"/>
  <c r="AF49" i="81"/>
  <c r="AG49" i="81"/>
  <c r="AH49" i="81"/>
  <c r="AI49" i="81"/>
  <c r="AJ49" i="81"/>
  <c r="AN49" i="81"/>
  <c r="AO49" i="81"/>
  <c r="AP49" i="81"/>
  <c r="AQ49" i="81"/>
  <c r="AR49" i="81"/>
  <c r="AS49" i="81"/>
  <c r="AT49" i="81"/>
  <c r="AU49" i="81"/>
  <c r="AV49" i="81"/>
  <c r="AW49" i="81"/>
  <c r="AX49" i="81"/>
  <c r="AY49" i="81"/>
  <c r="AZ49" i="81"/>
  <c r="BA49" i="81"/>
  <c r="BB49" i="81"/>
  <c r="BC49" i="81"/>
  <c r="BD49" i="81"/>
  <c r="BE49" i="81"/>
  <c r="C50" i="81"/>
  <c r="D50" i="81"/>
  <c r="E50" i="81"/>
  <c r="F50" i="81"/>
  <c r="G50" i="81"/>
  <c r="H50" i="81"/>
  <c r="I50" i="81"/>
  <c r="J50" i="81"/>
  <c r="K50" i="81"/>
  <c r="L50" i="81"/>
  <c r="M50" i="81"/>
  <c r="N50" i="81"/>
  <c r="O50" i="81"/>
  <c r="P50" i="81"/>
  <c r="Q50" i="81"/>
  <c r="S50" i="81"/>
  <c r="T50" i="81"/>
  <c r="U50" i="81"/>
  <c r="V50" i="81"/>
  <c r="W50" i="81"/>
  <c r="X50" i="81"/>
  <c r="Y50" i="81"/>
  <c r="Z50" i="81"/>
  <c r="AA50" i="81"/>
  <c r="AB50" i="81"/>
  <c r="AC50" i="81"/>
  <c r="AD50" i="81"/>
  <c r="AE50" i="81"/>
  <c r="AF50" i="81"/>
  <c r="AG50" i="81"/>
  <c r="AH50" i="81"/>
  <c r="AI50" i="81"/>
  <c r="AJ50" i="81"/>
  <c r="AN50" i="81"/>
  <c r="AO50" i="81"/>
  <c r="AP50" i="81"/>
  <c r="AQ50" i="81"/>
  <c r="AR50" i="81"/>
  <c r="AS50" i="81"/>
  <c r="AT50" i="81"/>
  <c r="AU50" i="81"/>
  <c r="AV50" i="81"/>
  <c r="AW50" i="81"/>
  <c r="AX50" i="81"/>
  <c r="AY50" i="81"/>
  <c r="AZ50" i="81"/>
  <c r="BA50" i="81"/>
  <c r="BB50" i="81"/>
  <c r="BC50" i="81"/>
  <c r="BD50" i="81"/>
  <c r="BE50" i="81"/>
  <c r="C51" i="81"/>
  <c r="D51" i="81"/>
  <c r="E51" i="81"/>
  <c r="F51" i="81"/>
  <c r="G51" i="81"/>
  <c r="H51" i="81"/>
  <c r="I51" i="81"/>
  <c r="J51" i="81"/>
  <c r="K51" i="81"/>
  <c r="L51" i="81"/>
  <c r="M51" i="81"/>
  <c r="N51" i="81"/>
  <c r="O51" i="81"/>
  <c r="P51" i="81"/>
  <c r="Q51" i="81"/>
  <c r="S51" i="81"/>
  <c r="T51" i="81"/>
  <c r="U51" i="81"/>
  <c r="V51" i="81"/>
  <c r="W51" i="81"/>
  <c r="X51" i="81"/>
  <c r="Y51" i="81"/>
  <c r="Z51" i="81"/>
  <c r="AA51" i="81"/>
  <c r="AB51" i="81"/>
  <c r="AC51" i="81"/>
  <c r="AD51" i="81"/>
  <c r="AE51" i="81"/>
  <c r="AF51" i="81"/>
  <c r="AG51" i="81"/>
  <c r="AH51" i="81"/>
  <c r="AI51" i="81"/>
  <c r="AJ51" i="81"/>
  <c r="AN51" i="81"/>
  <c r="AO51" i="81"/>
  <c r="AP51" i="81"/>
  <c r="AQ51" i="81"/>
  <c r="AR51" i="81"/>
  <c r="AS51" i="81"/>
  <c r="AT51" i="81"/>
  <c r="AU51" i="81"/>
  <c r="AV51" i="81"/>
  <c r="AW51" i="81"/>
  <c r="AX51" i="81"/>
  <c r="AY51" i="81"/>
  <c r="AZ51" i="81"/>
  <c r="BA51" i="81"/>
  <c r="BB51" i="81"/>
  <c r="BC51" i="81"/>
  <c r="BD51" i="81"/>
  <c r="BE51" i="81"/>
  <c r="C52" i="81"/>
  <c r="D52" i="81"/>
  <c r="E52" i="81"/>
  <c r="F52" i="81"/>
  <c r="G52" i="81"/>
  <c r="H52" i="81"/>
  <c r="I52" i="81"/>
  <c r="J52" i="81"/>
  <c r="K52" i="81"/>
  <c r="L52" i="81"/>
  <c r="M52" i="81"/>
  <c r="N52" i="81"/>
  <c r="O52" i="81"/>
  <c r="P52" i="81"/>
  <c r="Q52" i="81"/>
  <c r="S52" i="81"/>
  <c r="T52" i="81"/>
  <c r="U52" i="81"/>
  <c r="V52" i="81"/>
  <c r="W52" i="81"/>
  <c r="X52" i="81"/>
  <c r="Y52" i="81"/>
  <c r="Z52" i="81"/>
  <c r="AA52" i="81"/>
  <c r="AB52" i="81"/>
  <c r="AC52" i="81"/>
  <c r="AD52" i="81"/>
  <c r="AE52" i="81"/>
  <c r="AF52" i="81"/>
  <c r="AG52" i="81"/>
  <c r="AH52" i="81"/>
  <c r="AI52" i="81"/>
  <c r="AJ52" i="81"/>
  <c r="AN52" i="81"/>
  <c r="AO52" i="81"/>
  <c r="AP52" i="81"/>
  <c r="AQ52" i="81"/>
  <c r="AR52" i="81"/>
  <c r="AS52" i="81"/>
  <c r="AT52" i="81"/>
  <c r="AU52" i="81"/>
  <c r="AV52" i="81"/>
  <c r="AW52" i="81"/>
  <c r="AX52" i="81"/>
  <c r="AY52" i="81"/>
  <c r="AZ52" i="81"/>
  <c r="BA52" i="81"/>
  <c r="BB52" i="81"/>
  <c r="BC52" i="81"/>
  <c r="BD52" i="81"/>
  <c r="BE52" i="81"/>
  <c r="C53" i="81"/>
  <c r="D53" i="81"/>
  <c r="E53" i="81"/>
  <c r="F53" i="81"/>
  <c r="G53" i="81"/>
  <c r="H53" i="81"/>
  <c r="I53" i="81"/>
  <c r="J53" i="81"/>
  <c r="K53" i="81"/>
  <c r="L53" i="81"/>
  <c r="M53" i="81"/>
  <c r="N53" i="81"/>
  <c r="O53" i="81"/>
  <c r="P53" i="81"/>
  <c r="Q53" i="81"/>
  <c r="S53" i="81"/>
  <c r="T53" i="81"/>
  <c r="U53" i="81"/>
  <c r="V53" i="81"/>
  <c r="W53" i="81"/>
  <c r="X53" i="81"/>
  <c r="Y53" i="81"/>
  <c r="Z53" i="81"/>
  <c r="AA53" i="81"/>
  <c r="AB53" i="81"/>
  <c r="AC53" i="81"/>
  <c r="AD53" i="81"/>
  <c r="AE53" i="81"/>
  <c r="AF53" i="81"/>
  <c r="AG53" i="81"/>
  <c r="AH53" i="81"/>
  <c r="AI53" i="81"/>
  <c r="AJ53" i="81"/>
  <c r="AN53" i="81"/>
  <c r="AO53" i="81"/>
  <c r="AP53" i="81"/>
  <c r="AQ53" i="81"/>
  <c r="AR53" i="81"/>
  <c r="AS53" i="81"/>
  <c r="AT53" i="81"/>
  <c r="AU53" i="81"/>
  <c r="AV53" i="81"/>
  <c r="AW53" i="81"/>
  <c r="AX53" i="81"/>
  <c r="AY53" i="81"/>
  <c r="AZ53" i="81"/>
  <c r="BA53" i="81"/>
  <c r="BB53" i="81"/>
  <c r="BC53" i="81"/>
  <c r="BD53" i="81"/>
  <c r="BE53" i="81"/>
  <c r="C54" i="81"/>
  <c r="D54" i="81"/>
  <c r="E54" i="81"/>
  <c r="F54" i="81"/>
  <c r="G54" i="81"/>
  <c r="H54" i="81"/>
  <c r="I54" i="81"/>
  <c r="J54" i="81"/>
  <c r="K54" i="81"/>
  <c r="L54" i="81"/>
  <c r="M54" i="81"/>
  <c r="N54" i="81"/>
  <c r="O54" i="81"/>
  <c r="P54" i="81"/>
  <c r="Q54" i="81"/>
  <c r="S54" i="81"/>
  <c r="T54" i="81"/>
  <c r="U54" i="81"/>
  <c r="V54" i="81"/>
  <c r="W54" i="81"/>
  <c r="X54" i="81"/>
  <c r="Y54" i="81"/>
  <c r="Z54" i="81"/>
  <c r="AA54" i="81"/>
  <c r="AB54" i="81"/>
  <c r="AC54" i="81"/>
  <c r="AD54" i="81"/>
  <c r="AE54" i="81"/>
  <c r="AF54" i="81"/>
  <c r="AG54" i="81"/>
  <c r="AH54" i="81"/>
  <c r="AI54" i="81"/>
  <c r="AJ54" i="81"/>
  <c r="AN54" i="81"/>
  <c r="AO54" i="81"/>
  <c r="AP54" i="81"/>
  <c r="AQ54" i="81"/>
  <c r="AR54" i="81"/>
  <c r="AS54" i="81"/>
  <c r="AT54" i="81"/>
  <c r="AU54" i="81"/>
  <c r="AV54" i="81"/>
  <c r="AW54" i="81"/>
  <c r="AX54" i="81"/>
  <c r="AY54" i="81"/>
  <c r="AZ54" i="81"/>
  <c r="BA54" i="81"/>
  <c r="BB54" i="81"/>
  <c r="BC54" i="81"/>
  <c r="BD54" i="81"/>
  <c r="BE54" i="81"/>
  <c r="C55" i="81"/>
  <c r="D55" i="81"/>
  <c r="E55" i="81"/>
  <c r="F55" i="81"/>
  <c r="G55" i="81"/>
  <c r="H55" i="81"/>
  <c r="I55" i="81"/>
  <c r="J55" i="81"/>
  <c r="K55" i="81"/>
  <c r="L55" i="81"/>
  <c r="M55" i="81"/>
  <c r="N55" i="81"/>
  <c r="O55" i="81"/>
  <c r="P55" i="81"/>
  <c r="Q55" i="81"/>
  <c r="S55" i="81"/>
  <c r="T55" i="81"/>
  <c r="U55" i="81"/>
  <c r="V55" i="81"/>
  <c r="W55" i="81"/>
  <c r="X55" i="81"/>
  <c r="Y55" i="81"/>
  <c r="Z55" i="81"/>
  <c r="AA55" i="81"/>
  <c r="AB55" i="81"/>
  <c r="AC55" i="81"/>
  <c r="AD55" i="81"/>
  <c r="AE55" i="81"/>
  <c r="AF55" i="81"/>
  <c r="AG55" i="81"/>
  <c r="AH55" i="81"/>
  <c r="AI55" i="81"/>
  <c r="AJ55" i="81"/>
  <c r="AN55" i="81"/>
  <c r="AO55" i="81"/>
  <c r="AP55" i="81"/>
  <c r="AQ55" i="81"/>
  <c r="AR55" i="81"/>
  <c r="AS55" i="81"/>
  <c r="AT55" i="81"/>
  <c r="AU55" i="81"/>
  <c r="AV55" i="81"/>
  <c r="AW55" i="81"/>
  <c r="AX55" i="81"/>
  <c r="AY55" i="81"/>
  <c r="AZ55" i="81"/>
  <c r="BA55" i="81"/>
  <c r="BB55" i="81"/>
  <c r="BC55" i="81"/>
  <c r="BD55" i="81"/>
  <c r="BE55" i="81"/>
  <c r="C56" i="81"/>
  <c r="D56" i="81"/>
  <c r="E56" i="81"/>
  <c r="F56" i="81"/>
  <c r="G56" i="81"/>
  <c r="H56" i="81"/>
  <c r="I56" i="81"/>
  <c r="J56" i="81"/>
  <c r="K56" i="81"/>
  <c r="L56" i="81"/>
  <c r="M56" i="81"/>
  <c r="N56" i="81"/>
  <c r="O56" i="81"/>
  <c r="P56" i="81"/>
  <c r="Q56" i="81"/>
  <c r="S56" i="81"/>
  <c r="T56" i="81"/>
  <c r="U56" i="81"/>
  <c r="V56" i="81"/>
  <c r="W56" i="81"/>
  <c r="X56" i="81"/>
  <c r="Y56" i="81"/>
  <c r="Z56" i="81"/>
  <c r="AA56" i="81"/>
  <c r="AB56" i="81"/>
  <c r="AC56" i="81"/>
  <c r="AD56" i="81"/>
  <c r="AE56" i="81"/>
  <c r="AF56" i="81"/>
  <c r="AG56" i="81"/>
  <c r="AH56" i="81"/>
  <c r="AI56" i="81"/>
  <c r="AJ56" i="81"/>
  <c r="AN56" i="81"/>
  <c r="AO56" i="81"/>
  <c r="AP56" i="81"/>
  <c r="AQ56" i="81"/>
  <c r="AR56" i="81"/>
  <c r="AS56" i="81"/>
  <c r="AT56" i="81"/>
  <c r="AU56" i="81"/>
  <c r="AV56" i="81"/>
  <c r="AW56" i="81"/>
  <c r="AX56" i="81"/>
  <c r="AY56" i="81"/>
  <c r="AZ56" i="81"/>
  <c r="BA56" i="81"/>
  <c r="BB56" i="81"/>
  <c r="BC56" i="81"/>
  <c r="BD56" i="81"/>
  <c r="BE56" i="81"/>
  <c r="C57" i="81"/>
  <c r="D57" i="81"/>
  <c r="E57" i="81"/>
  <c r="F57" i="81"/>
  <c r="G57" i="81"/>
  <c r="H57" i="81"/>
  <c r="I57" i="81"/>
  <c r="J57" i="81"/>
  <c r="K57" i="81"/>
  <c r="L57" i="81"/>
  <c r="M57" i="81"/>
  <c r="N57" i="81"/>
  <c r="O57" i="81"/>
  <c r="P57" i="81"/>
  <c r="Q57" i="81"/>
  <c r="S57" i="81"/>
  <c r="T57" i="81"/>
  <c r="U57" i="81"/>
  <c r="V57" i="81"/>
  <c r="W57" i="81"/>
  <c r="X57" i="81"/>
  <c r="Y57" i="81"/>
  <c r="Z57" i="81"/>
  <c r="AA57" i="81"/>
  <c r="AB57" i="81"/>
  <c r="AC57" i="81"/>
  <c r="AD57" i="81"/>
  <c r="AE57" i="81"/>
  <c r="AF57" i="81"/>
  <c r="AG57" i="81"/>
  <c r="AH57" i="81"/>
  <c r="AI57" i="81"/>
  <c r="AJ57" i="81"/>
  <c r="AN57" i="81"/>
  <c r="AO57" i="81"/>
  <c r="AP57" i="81"/>
  <c r="AQ57" i="81"/>
  <c r="AR57" i="81"/>
  <c r="AS57" i="81"/>
  <c r="AT57" i="81"/>
  <c r="AU57" i="81"/>
  <c r="AV57" i="81"/>
  <c r="AW57" i="81"/>
  <c r="AX57" i="81"/>
  <c r="AY57" i="81"/>
  <c r="AZ57" i="81"/>
  <c r="BA57" i="81"/>
  <c r="BB57" i="81"/>
  <c r="BC57" i="81"/>
  <c r="BD57" i="81"/>
  <c r="BE57" i="81"/>
  <c r="C58" i="81"/>
  <c r="D58" i="81"/>
  <c r="E58" i="81"/>
  <c r="F58" i="81"/>
  <c r="G58" i="81"/>
  <c r="H58" i="81"/>
  <c r="I58" i="81"/>
  <c r="J58" i="81"/>
  <c r="K58" i="81"/>
  <c r="L58" i="81"/>
  <c r="M58" i="81"/>
  <c r="N58" i="81"/>
  <c r="O58" i="81"/>
  <c r="P58" i="81"/>
  <c r="Q58" i="81"/>
  <c r="S58" i="81"/>
  <c r="T58" i="81"/>
  <c r="U58" i="81"/>
  <c r="V58" i="81"/>
  <c r="W58" i="81"/>
  <c r="X58" i="81"/>
  <c r="Y58" i="81"/>
  <c r="Z58" i="81"/>
  <c r="AA58" i="81"/>
  <c r="AB58" i="81"/>
  <c r="AC58" i="81"/>
  <c r="AD58" i="81"/>
  <c r="AE58" i="81"/>
  <c r="AF58" i="81"/>
  <c r="AG58" i="81"/>
  <c r="AH58" i="81"/>
  <c r="AI58" i="81"/>
  <c r="AJ58" i="81"/>
  <c r="AN58" i="81"/>
  <c r="AO58" i="81"/>
  <c r="AP58" i="81"/>
  <c r="AQ58" i="81"/>
  <c r="AR58" i="81"/>
  <c r="AS58" i="81"/>
  <c r="AT58" i="81"/>
  <c r="AU58" i="81"/>
  <c r="AV58" i="81"/>
  <c r="AW58" i="81"/>
  <c r="AX58" i="81"/>
  <c r="AY58" i="81"/>
  <c r="AZ58" i="81"/>
  <c r="BA58" i="81"/>
  <c r="BB58" i="81"/>
  <c r="BC58" i="81"/>
  <c r="BD58" i="81"/>
  <c r="BE58" i="81"/>
  <c r="C59" i="81"/>
  <c r="D59" i="81"/>
  <c r="E59" i="81"/>
  <c r="F59" i="81"/>
  <c r="G59" i="81"/>
  <c r="H59" i="81"/>
  <c r="I59" i="81"/>
  <c r="J59" i="81"/>
  <c r="K59" i="81"/>
  <c r="L59" i="81"/>
  <c r="M59" i="81"/>
  <c r="N59" i="81"/>
  <c r="O59" i="81"/>
  <c r="P59" i="81"/>
  <c r="Q59" i="81"/>
  <c r="S59" i="81"/>
  <c r="T59" i="81"/>
  <c r="U59" i="81"/>
  <c r="V59" i="81"/>
  <c r="W59" i="81"/>
  <c r="X59" i="81"/>
  <c r="Y59" i="81"/>
  <c r="Z59" i="81"/>
  <c r="AA59" i="81"/>
  <c r="AB59" i="81"/>
  <c r="AC59" i="81"/>
  <c r="AD59" i="81"/>
  <c r="AE59" i="81"/>
  <c r="AF59" i="81"/>
  <c r="AG59" i="81"/>
  <c r="AH59" i="81"/>
  <c r="AI59" i="81"/>
  <c r="AJ59" i="81"/>
  <c r="AN59" i="81"/>
  <c r="AO59" i="81"/>
  <c r="AP59" i="81"/>
  <c r="AQ59" i="81"/>
  <c r="AR59" i="81"/>
  <c r="AS59" i="81"/>
  <c r="AT59" i="81"/>
  <c r="AU59" i="81"/>
  <c r="AV59" i="81"/>
  <c r="AW59" i="81"/>
  <c r="AX59" i="81"/>
  <c r="AY59" i="81"/>
  <c r="AZ59" i="81"/>
  <c r="BA59" i="81"/>
  <c r="BB59" i="81"/>
  <c r="BC59" i="81"/>
  <c r="BD59" i="81"/>
  <c r="BE59" i="81"/>
  <c r="C60" i="81"/>
  <c r="D60" i="81"/>
  <c r="E60" i="81"/>
  <c r="F60" i="81"/>
  <c r="G60" i="81"/>
  <c r="H60" i="81"/>
  <c r="I60" i="81"/>
  <c r="J60" i="81"/>
  <c r="K60" i="81"/>
  <c r="L60" i="81"/>
  <c r="M60" i="81"/>
  <c r="N60" i="81"/>
  <c r="O60" i="81"/>
  <c r="P60" i="81"/>
  <c r="Q60" i="81"/>
  <c r="S60" i="81"/>
  <c r="T60" i="81"/>
  <c r="U60" i="81"/>
  <c r="V60" i="81"/>
  <c r="W60" i="81"/>
  <c r="X60" i="81"/>
  <c r="Y60" i="81"/>
  <c r="Z60" i="81"/>
  <c r="AA60" i="81"/>
  <c r="AB60" i="81"/>
  <c r="AC60" i="81"/>
  <c r="AD60" i="81"/>
  <c r="AE60" i="81"/>
  <c r="AF60" i="81"/>
  <c r="AG60" i="81"/>
  <c r="AH60" i="81"/>
  <c r="AI60" i="81"/>
  <c r="AJ60" i="81"/>
  <c r="AN60" i="81"/>
  <c r="AO60" i="81"/>
  <c r="AP60" i="81"/>
  <c r="AQ60" i="81"/>
  <c r="AR60" i="81"/>
  <c r="AS60" i="81"/>
  <c r="AT60" i="81"/>
  <c r="AU60" i="81"/>
  <c r="AV60" i="81"/>
  <c r="AW60" i="81"/>
  <c r="AX60" i="81"/>
  <c r="AY60" i="81"/>
  <c r="AZ60" i="81"/>
  <c r="BA60" i="81"/>
  <c r="BB60" i="81"/>
  <c r="BC60" i="81"/>
  <c r="BD60" i="81"/>
  <c r="BE60" i="81"/>
  <c r="C61" i="81"/>
  <c r="D61" i="81"/>
  <c r="E61" i="81"/>
  <c r="F61" i="81"/>
  <c r="G61" i="81"/>
  <c r="H61" i="81"/>
  <c r="I61" i="81"/>
  <c r="J61" i="81"/>
  <c r="K61" i="81"/>
  <c r="L61" i="81"/>
  <c r="M61" i="81"/>
  <c r="N61" i="81"/>
  <c r="O61" i="81"/>
  <c r="P61" i="81"/>
  <c r="Q61" i="81"/>
  <c r="S61" i="81"/>
  <c r="T61" i="81"/>
  <c r="U61" i="81"/>
  <c r="V61" i="81"/>
  <c r="W61" i="81"/>
  <c r="X61" i="81"/>
  <c r="Y61" i="81"/>
  <c r="Z61" i="81"/>
  <c r="AA61" i="81"/>
  <c r="AB61" i="81"/>
  <c r="AC61" i="81"/>
  <c r="AD61" i="81"/>
  <c r="AE61" i="81"/>
  <c r="AF61" i="81"/>
  <c r="AG61" i="81"/>
  <c r="AH61" i="81"/>
  <c r="AI61" i="81"/>
  <c r="AJ61" i="81"/>
  <c r="AN61" i="81"/>
  <c r="AO61" i="81"/>
  <c r="AP61" i="81"/>
  <c r="AQ61" i="81"/>
  <c r="AR61" i="81"/>
  <c r="AS61" i="81"/>
  <c r="AT61" i="81"/>
  <c r="AU61" i="81"/>
  <c r="AV61" i="81"/>
  <c r="AW61" i="81"/>
  <c r="AX61" i="81"/>
  <c r="AY61" i="81"/>
  <c r="AZ61" i="81"/>
  <c r="BA61" i="81"/>
  <c r="BB61" i="81"/>
  <c r="BC61" i="81"/>
  <c r="BD61" i="81"/>
  <c r="BE61" i="81"/>
  <c r="C62" i="81"/>
  <c r="D62" i="81"/>
  <c r="E62" i="81"/>
  <c r="F62" i="81"/>
  <c r="G62" i="81"/>
  <c r="H62" i="81"/>
  <c r="I62" i="81"/>
  <c r="J62" i="81"/>
  <c r="K62" i="81"/>
  <c r="L62" i="81"/>
  <c r="M62" i="81"/>
  <c r="N62" i="81"/>
  <c r="O62" i="81"/>
  <c r="P62" i="81"/>
  <c r="Q62" i="81"/>
  <c r="S62" i="81"/>
  <c r="T62" i="81"/>
  <c r="U62" i="81"/>
  <c r="V62" i="81"/>
  <c r="W62" i="81"/>
  <c r="X62" i="81"/>
  <c r="Y62" i="81"/>
  <c r="Z62" i="81"/>
  <c r="AA62" i="81"/>
  <c r="AB62" i="81"/>
  <c r="AC62" i="81"/>
  <c r="AD62" i="81"/>
  <c r="AE62" i="81"/>
  <c r="AF62" i="81"/>
  <c r="AG62" i="81"/>
  <c r="AH62" i="81"/>
  <c r="AI62" i="81"/>
  <c r="AJ62" i="81"/>
  <c r="AN62" i="81"/>
  <c r="AO62" i="81"/>
  <c r="AP62" i="81"/>
  <c r="AQ62" i="81"/>
  <c r="AR62" i="81"/>
  <c r="AS62" i="81"/>
  <c r="AT62" i="81"/>
  <c r="AU62" i="81"/>
  <c r="AV62" i="81"/>
  <c r="AW62" i="81"/>
  <c r="AX62" i="81"/>
  <c r="AY62" i="81"/>
  <c r="AZ62" i="81"/>
  <c r="BA62" i="81"/>
  <c r="BB62" i="81"/>
  <c r="BC62" i="81"/>
  <c r="BD62" i="81"/>
  <c r="BE62" i="81"/>
  <c r="C63" i="81"/>
  <c r="D63" i="81"/>
  <c r="E63" i="81"/>
  <c r="F63" i="81"/>
  <c r="G63" i="81"/>
  <c r="H63" i="81"/>
  <c r="I63" i="81"/>
  <c r="J63" i="81"/>
  <c r="K63" i="81"/>
  <c r="L63" i="81"/>
  <c r="M63" i="81"/>
  <c r="N63" i="81"/>
  <c r="O63" i="81"/>
  <c r="P63" i="81"/>
  <c r="Q63" i="81"/>
  <c r="S63" i="81"/>
  <c r="T63" i="81"/>
  <c r="U63" i="81"/>
  <c r="V63" i="81"/>
  <c r="W63" i="81"/>
  <c r="X63" i="81"/>
  <c r="Y63" i="81"/>
  <c r="Z63" i="81"/>
  <c r="AA63" i="81"/>
  <c r="AB63" i="81"/>
  <c r="AC63" i="81"/>
  <c r="AD63" i="81"/>
  <c r="AE63" i="81"/>
  <c r="AF63" i="81"/>
  <c r="AG63" i="81"/>
  <c r="AH63" i="81"/>
  <c r="AI63" i="81"/>
  <c r="AJ63" i="81"/>
  <c r="AN63" i="81"/>
  <c r="AO63" i="81"/>
  <c r="AP63" i="81"/>
  <c r="AQ63" i="81"/>
  <c r="AR63" i="81"/>
  <c r="AS63" i="81"/>
  <c r="AT63" i="81"/>
  <c r="AU63" i="81"/>
  <c r="AV63" i="81"/>
  <c r="AW63" i="81"/>
  <c r="AX63" i="81"/>
  <c r="AY63" i="81"/>
  <c r="AZ63" i="81"/>
  <c r="BA63" i="81"/>
  <c r="BB63" i="81"/>
  <c r="BC63" i="81"/>
  <c r="BD63" i="81"/>
  <c r="BE63" i="81"/>
  <c r="C64" i="81"/>
  <c r="D64" i="81"/>
  <c r="E64" i="81"/>
  <c r="F64" i="81"/>
  <c r="G64" i="81"/>
  <c r="H64" i="81"/>
  <c r="I64" i="81"/>
  <c r="J64" i="81"/>
  <c r="K64" i="81"/>
  <c r="L64" i="81"/>
  <c r="M64" i="81"/>
  <c r="N64" i="81"/>
  <c r="O64" i="81"/>
  <c r="P64" i="81"/>
  <c r="Q64" i="81"/>
  <c r="S64" i="81"/>
  <c r="T64" i="81"/>
  <c r="U64" i="81"/>
  <c r="V64" i="81"/>
  <c r="W64" i="81"/>
  <c r="X64" i="81"/>
  <c r="Y64" i="81"/>
  <c r="Z64" i="81"/>
  <c r="AA64" i="81"/>
  <c r="AB64" i="81"/>
  <c r="AC64" i="81"/>
  <c r="AD64" i="81"/>
  <c r="AE64" i="81"/>
  <c r="AF64" i="81"/>
  <c r="AG64" i="81"/>
  <c r="AH64" i="81"/>
  <c r="AI64" i="81"/>
  <c r="AJ64" i="81"/>
  <c r="AN64" i="81"/>
  <c r="AO64" i="81"/>
  <c r="AP64" i="81"/>
  <c r="AQ64" i="81"/>
  <c r="AR64" i="81"/>
  <c r="AS64" i="81"/>
  <c r="AT64" i="81"/>
  <c r="AU64" i="81"/>
  <c r="AV64" i="81"/>
  <c r="AW64" i="81"/>
  <c r="AX64" i="81"/>
  <c r="AY64" i="81"/>
  <c r="AZ64" i="81"/>
  <c r="BA64" i="81"/>
  <c r="BB64" i="81"/>
  <c r="BC64" i="81"/>
  <c r="BD64" i="81"/>
  <c r="BE64" i="81"/>
  <c r="C65" i="81"/>
  <c r="D65" i="81"/>
  <c r="E65" i="81"/>
  <c r="F65" i="81"/>
  <c r="G65" i="81"/>
  <c r="H65" i="81"/>
  <c r="I65" i="81"/>
  <c r="J65" i="81"/>
  <c r="K65" i="81"/>
  <c r="L65" i="81"/>
  <c r="M65" i="81"/>
  <c r="N65" i="81"/>
  <c r="O65" i="81"/>
  <c r="P65" i="81"/>
  <c r="Q65" i="81"/>
  <c r="S65" i="81"/>
  <c r="T65" i="81"/>
  <c r="U65" i="81"/>
  <c r="V65" i="81"/>
  <c r="W65" i="81"/>
  <c r="X65" i="81"/>
  <c r="Y65" i="81"/>
  <c r="Z65" i="81"/>
  <c r="AA65" i="81"/>
  <c r="AB65" i="81"/>
  <c r="AC65" i="81"/>
  <c r="AD65" i="81"/>
  <c r="AE65" i="81"/>
  <c r="AF65" i="81"/>
  <c r="AG65" i="81"/>
  <c r="AH65" i="81"/>
  <c r="AI65" i="81"/>
  <c r="AJ65" i="81"/>
  <c r="AN65" i="81"/>
  <c r="AO65" i="81"/>
  <c r="AP65" i="81"/>
  <c r="AQ65" i="81"/>
  <c r="AR65" i="81"/>
  <c r="AS65" i="81"/>
  <c r="AT65" i="81"/>
  <c r="AU65" i="81"/>
  <c r="AV65" i="81"/>
  <c r="AW65" i="81"/>
  <c r="AX65" i="81"/>
  <c r="AY65" i="81"/>
  <c r="AZ65" i="81"/>
  <c r="BA65" i="81"/>
  <c r="BB65" i="81"/>
  <c r="BC65" i="81"/>
  <c r="BD65" i="81"/>
  <c r="BE65" i="81"/>
  <c r="C66" i="81"/>
  <c r="D66" i="81"/>
  <c r="E66" i="81"/>
  <c r="F66" i="81"/>
  <c r="G66" i="81"/>
  <c r="H66" i="81"/>
  <c r="I66" i="81"/>
  <c r="J66" i="81"/>
  <c r="K66" i="81"/>
  <c r="L66" i="81"/>
  <c r="M66" i="81"/>
  <c r="N66" i="81"/>
  <c r="O66" i="81"/>
  <c r="P66" i="81"/>
  <c r="Q66" i="81"/>
  <c r="S66" i="81"/>
  <c r="T66" i="81"/>
  <c r="U66" i="81"/>
  <c r="V66" i="81"/>
  <c r="W66" i="81"/>
  <c r="X66" i="81"/>
  <c r="Y66" i="81"/>
  <c r="Z66" i="81"/>
  <c r="AA66" i="81"/>
  <c r="AB66" i="81"/>
  <c r="AC66" i="81"/>
  <c r="AD66" i="81"/>
  <c r="AE66" i="81"/>
  <c r="AF66" i="81"/>
  <c r="AG66" i="81"/>
  <c r="AH66" i="81"/>
  <c r="AI66" i="81"/>
  <c r="AJ66" i="81"/>
  <c r="AN66" i="81"/>
  <c r="AO66" i="81"/>
  <c r="AP66" i="81"/>
  <c r="AQ66" i="81"/>
  <c r="AR66" i="81"/>
  <c r="AS66" i="81"/>
  <c r="AT66" i="81"/>
  <c r="AU66" i="81"/>
  <c r="AV66" i="81"/>
  <c r="AW66" i="81"/>
  <c r="AX66" i="81"/>
  <c r="AY66" i="81"/>
  <c r="AZ66" i="81"/>
  <c r="BA66" i="81"/>
  <c r="BB66" i="81"/>
  <c r="BC66" i="81"/>
  <c r="BD66" i="81"/>
  <c r="BE66" i="81"/>
  <c r="C67" i="81"/>
  <c r="D67" i="81"/>
  <c r="E67" i="81"/>
  <c r="F67" i="81"/>
  <c r="G67" i="81"/>
  <c r="H67" i="81"/>
  <c r="I67" i="81"/>
  <c r="J67" i="81"/>
  <c r="K67" i="81"/>
  <c r="L67" i="81"/>
  <c r="M67" i="81"/>
  <c r="N67" i="81"/>
  <c r="O67" i="81"/>
  <c r="P67" i="81"/>
  <c r="Q67" i="81"/>
  <c r="S67" i="81"/>
  <c r="T67" i="81"/>
  <c r="U67" i="81"/>
  <c r="V67" i="81"/>
  <c r="W67" i="81"/>
  <c r="X67" i="81"/>
  <c r="Y67" i="81"/>
  <c r="Z67" i="81"/>
  <c r="AA67" i="81"/>
  <c r="AB67" i="81"/>
  <c r="AC67" i="81"/>
  <c r="AD67" i="81"/>
  <c r="AE67" i="81"/>
  <c r="AF67" i="81"/>
  <c r="AG67" i="81"/>
  <c r="AH67" i="81"/>
  <c r="AI67" i="81"/>
  <c r="AJ67" i="81"/>
  <c r="AN67" i="81"/>
  <c r="AO67" i="81"/>
  <c r="AP67" i="81"/>
  <c r="AQ67" i="81"/>
  <c r="AR67" i="81"/>
  <c r="AS67" i="81"/>
  <c r="AT67" i="81"/>
  <c r="AU67" i="81"/>
  <c r="AV67" i="81"/>
  <c r="AW67" i="81"/>
  <c r="AX67" i="81"/>
  <c r="AY67" i="81"/>
  <c r="AZ67" i="81"/>
  <c r="BA67" i="81"/>
  <c r="BB67" i="81"/>
  <c r="BC67" i="81"/>
  <c r="BD67" i="81"/>
  <c r="BE67" i="81"/>
  <c r="C68" i="81"/>
  <c r="D68" i="81"/>
  <c r="E68" i="81"/>
  <c r="F68" i="81"/>
  <c r="G68" i="81"/>
  <c r="H68" i="81"/>
  <c r="I68" i="81"/>
  <c r="J68" i="81"/>
  <c r="K68" i="81"/>
  <c r="L68" i="81"/>
  <c r="M68" i="81"/>
  <c r="N68" i="81"/>
  <c r="O68" i="81"/>
  <c r="P68" i="81"/>
  <c r="Q68" i="81"/>
  <c r="S68" i="81"/>
  <c r="T68" i="81"/>
  <c r="U68" i="81"/>
  <c r="V68" i="81"/>
  <c r="W68" i="81"/>
  <c r="X68" i="81"/>
  <c r="Y68" i="81"/>
  <c r="Z68" i="81"/>
  <c r="AA68" i="81"/>
  <c r="AB68" i="81"/>
  <c r="AC68" i="81"/>
  <c r="AD68" i="81"/>
  <c r="AE68" i="81"/>
  <c r="AF68" i="81"/>
  <c r="AG68" i="81"/>
  <c r="AH68" i="81"/>
  <c r="AI68" i="81"/>
  <c r="AJ68" i="81"/>
  <c r="AN68" i="81"/>
  <c r="AO68" i="81"/>
  <c r="AP68" i="81"/>
  <c r="AQ68" i="81"/>
  <c r="AR68" i="81"/>
  <c r="AS68" i="81"/>
  <c r="AT68" i="81"/>
  <c r="AU68" i="81"/>
  <c r="AV68" i="81"/>
  <c r="AW68" i="81"/>
  <c r="AX68" i="81"/>
  <c r="AY68" i="81"/>
  <c r="AZ68" i="81"/>
  <c r="BA68" i="81"/>
  <c r="BB68" i="81"/>
  <c r="BC68" i="81"/>
  <c r="BD68" i="81"/>
  <c r="BE68" i="81"/>
  <c r="C69" i="81"/>
  <c r="D69" i="81"/>
  <c r="E69" i="81"/>
  <c r="F69" i="81"/>
  <c r="G69" i="81"/>
  <c r="H69" i="81"/>
  <c r="I69" i="81"/>
  <c r="J69" i="81"/>
  <c r="K69" i="81"/>
  <c r="L69" i="81"/>
  <c r="M69" i="81"/>
  <c r="N69" i="81"/>
  <c r="O69" i="81"/>
  <c r="P69" i="81"/>
  <c r="Q69" i="81"/>
  <c r="S69" i="81"/>
  <c r="T69" i="81"/>
  <c r="U69" i="81"/>
  <c r="V69" i="81"/>
  <c r="W69" i="81"/>
  <c r="X69" i="81"/>
  <c r="Y69" i="81"/>
  <c r="Z69" i="81"/>
  <c r="AA69" i="81"/>
  <c r="AB69" i="81"/>
  <c r="AC69" i="81"/>
  <c r="AD69" i="81"/>
  <c r="AE69" i="81"/>
  <c r="AF69" i="81"/>
  <c r="AG69" i="81"/>
  <c r="AH69" i="81"/>
  <c r="AI69" i="81"/>
  <c r="AJ69" i="81"/>
  <c r="AN69" i="81"/>
  <c r="AO69" i="81"/>
  <c r="AP69" i="81"/>
  <c r="AQ69" i="81"/>
  <c r="AR69" i="81"/>
  <c r="AS69" i="81"/>
  <c r="AT69" i="81"/>
  <c r="AU69" i="81"/>
  <c r="AV69" i="81"/>
  <c r="AW69" i="81"/>
  <c r="AX69" i="81"/>
  <c r="AY69" i="81"/>
  <c r="AZ69" i="81"/>
  <c r="BA69" i="81"/>
  <c r="BB69" i="81"/>
  <c r="BC69" i="81"/>
  <c r="BD69" i="81"/>
  <c r="BE69" i="81"/>
  <c r="C70" i="81"/>
  <c r="D70" i="81"/>
  <c r="E70" i="81"/>
  <c r="F70" i="81"/>
  <c r="G70" i="81"/>
  <c r="H70" i="81"/>
  <c r="I70" i="81"/>
  <c r="J70" i="81"/>
  <c r="K70" i="81"/>
  <c r="L70" i="81"/>
  <c r="M70" i="81"/>
  <c r="N70" i="81"/>
  <c r="O70" i="81"/>
  <c r="P70" i="81"/>
  <c r="Q70" i="81"/>
  <c r="S70" i="81"/>
  <c r="T70" i="81"/>
  <c r="U70" i="81"/>
  <c r="V70" i="81"/>
  <c r="W70" i="81"/>
  <c r="X70" i="81"/>
  <c r="Y70" i="81"/>
  <c r="Z70" i="81"/>
  <c r="AA70" i="81"/>
  <c r="AB70" i="81"/>
  <c r="AC70" i="81"/>
  <c r="AD70" i="81"/>
  <c r="AE70" i="81"/>
  <c r="AF70" i="81"/>
  <c r="AG70" i="81"/>
  <c r="AH70" i="81"/>
  <c r="AI70" i="81"/>
  <c r="AJ70" i="81"/>
  <c r="AN70" i="81"/>
  <c r="AO70" i="81"/>
  <c r="AP70" i="81"/>
  <c r="AQ70" i="81"/>
  <c r="AR70" i="81"/>
  <c r="AS70" i="81"/>
  <c r="AT70" i="81"/>
  <c r="AU70" i="81"/>
  <c r="AV70" i="81"/>
  <c r="AW70" i="81"/>
  <c r="AX70" i="81"/>
  <c r="AY70" i="81"/>
  <c r="AZ70" i="81"/>
  <c r="BA70" i="81"/>
  <c r="BB70" i="81"/>
  <c r="BC70" i="81"/>
  <c r="BD70" i="81"/>
  <c r="BE70" i="81"/>
  <c r="C71" i="81"/>
  <c r="D71" i="81"/>
  <c r="E71" i="81"/>
  <c r="F71" i="81"/>
  <c r="G71" i="81"/>
  <c r="H71" i="81"/>
  <c r="I71" i="81"/>
  <c r="J71" i="81"/>
  <c r="K71" i="81"/>
  <c r="L71" i="81"/>
  <c r="M71" i="81"/>
  <c r="N71" i="81"/>
  <c r="O71" i="81"/>
  <c r="P71" i="81"/>
  <c r="Q71" i="81"/>
  <c r="S71" i="81"/>
  <c r="T71" i="81"/>
  <c r="U71" i="81"/>
  <c r="V71" i="81"/>
  <c r="W71" i="81"/>
  <c r="X71" i="81"/>
  <c r="Y71" i="81"/>
  <c r="Z71" i="81"/>
  <c r="AA71" i="81"/>
  <c r="AB71" i="81"/>
  <c r="AC71" i="81"/>
  <c r="AD71" i="81"/>
  <c r="AE71" i="81"/>
  <c r="AF71" i="81"/>
  <c r="AG71" i="81"/>
  <c r="AH71" i="81"/>
  <c r="AI71" i="81"/>
  <c r="AJ71" i="81"/>
  <c r="AN71" i="81"/>
  <c r="AO71" i="81"/>
  <c r="AP71" i="81"/>
  <c r="AQ71" i="81"/>
  <c r="AR71" i="81"/>
  <c r="AS71" i="81"/>
  <c r="AT71" i="81"/>
  <c r="AU71" i="81"/>
  <c r="AV71" i="81"/>
  <c r="AW71" i="81"/>
  <c r="AX71" i="81"/>
  <c r="AY71" i="81"/>
  <c r="AZ71" i="81"/>
  <c r="BA71" i="81"/>
  <c r="BB71" i="81"/>
  <c r="BC71" i="81"/>
  <c r="BD71" i="81"/>
  <c r="BE71" i="81"/>
  <c r="C72" i="81"/>
  <c r="D72" i="81"/>
  <c r="E72" i="81"/>
  <c r="F72" i="81"/>
  <c r="G72" i="81"/>
  <c r="H72" i="81"/>
  <c r="I72" i="81"/>
  <c r="J72" i="81"/>
  <c r="K72" i="81"/>
  <c r="L72" i="81"/>
  <c r="M72" i="81"/>
  <c r="N72" i="81"/>
  <c r="O72" i="81"/>
  <c r="P72" i="81"/>
  <c r="Q72" i="81"/>
  <c r="S72" i="81"/>
  <c r="T72" i="81"/>
  <c r="U72" i="81"/>
  <c r="V72" i="81"/>
  <c r="W72" i="81"/>
  <c r="X72" i="81"/>
  <c r="Y72" i="81"/>
  <c r="Z72" i="81"/>
  <c r="AA72" i="81"/>
  <c r="AB72" i="81"/>
  <c r="AC72" i="81"/>
  <c r="AD72" i="81"/>
  <c r="AE72" i="81"/>
  <c r="AF72" i="81"/>
  <c r="AG72" i="81"/>
  <c r="AH72" i="81"/>
  <c r="AI72" i="81"/>
  <c r="AJ72" i="81"/>
  <c r="AN72" i="81"/>
  <c r="AO72" i="81"/>
  <c r="AP72" i="81"/>
  <c r="AQ72" i="81"/>
  <c r="AR72" i="81"/>
  <c r="AS72" i="81"/>
  <c r="AT72" i="81"/>
  <c r="AU72" i="81"/>
  <c r="AV72" i="81"/>
  <c r="AW72" i="81"/>
  <c r="AX72" i="81"/>
  <c r="AY72" i="81"/>
  <c r="AZ72" i="81"/>
  <c r="BA72" i="81"/>
  <c r="BB72" i="81"/>
  <c r="BC72" i="81"/>
  <c r="BD72" i="81"/>
  <c r="BE72" i="81"/>
  <c r="C73" i="81"/>
  <c r="D73" i="81"/>
  <c r="E73" i="81"/>
  <c r="F73" i="81"/>
  <c r="G73" i="81"/>
  <c r="H73" i="81"/>
  <c r="I73" i="81"/>
  <c r="J73" i="81"/>
  <c r="K73" i="81"/>
  <c r="L73" i="81"/>
  <c r="M73" i="81"/>
  <c r="N73" i="81"/>
  <c r="O73" i="81"/>
  <c r="P73" i="81"/>
  <c r="Q73" i="81"/>
  <c r="S73" i="81"/>
  <c r="T73" i="81"/>
  <c r="U73" i="81"/>
  <c r="V73" i="81"/>
  <c r="W73" i="81"/>
  <c r="X73" i="81"/>
  <c r="Y73" i="81"/>
  <c r="Z73" i="81"/>
  <c r="AA73" i="81"/>
  <c r="AB73" i="81"/>
  <c r="AC73" i="81"/>
  <c r="AD73" i="81"/>
  <c r="AE73" i="81"/>
  <c r="AF73" i="81"/>
  <c r="AG73" i="81"/>
  <c r="AH73" i="81"/>
  <c r="AI73" i="81"/>
  <c r="AJ73" i="81"/>
  <c r="AN73" i="81"/>
  <c r="AO73" i="81"/>
  <c r="AP73" i="81"/>
  <c r="AQ73" i="81"/>
  <c r="AR73" i="81"/>
  <c r="AS73" i="81"/>
  <c r="AT73" i="81"/>
  <c r="AU73" i="81"/>
  <c r="AV73" i="81"/>
  <c r="AW73" i="81"/>
  <c r="AX73" i="81"/>
  <c r="AY73" i="81"/>
  <c r="AZ73" i="81"/>
  <c r="BA73" i="81"/>
  <c r="BB73" i="81"/>
  <c r="BC73" i="81"/>
  <c r="BD73" i="81"/>
  <c r="BE73" i="81"/>
  <c r="C74" i="81"/>
  <c r="D74" i="81"/>
  <c r="E74" i="81"/>
  <c r="F74" i="81"/>
  <c r="G74" i="81"/>
  <c r="H74" i="81"/>
  <c r="I74" i="81"/>
  <c r="J74" i="81"/>
  <c r="K74" i="81"/>
  <c r="L74" i="81"/>
  <c r="M74" i="81"/>
  <c r="N74" i="81"/>
  <c r="O74" i="81"/>
  <c r="P74" i="81"/>
  <c r="Q74" i="81"/>
  <c r="S74" i="81"/>
  <c r="T74" i="81"/>
  <c r="U74" i="81"/>
  <c r="V74" i="81"/>
  <c r="W74" i="81"/>
  <c r="X74" i="81"/>
  <c r="Y74" i="81"/>
  <c r="Z74" i="81"/>
  <c r="AA74" i="81"/>
  <c r="AB74" i="81"/>
  <c r="AC74" i="81"/>
  <c r="AD74" i="81"/>
  <c r="AE74" i="81"/>
  <c r="AF74" i="81"/>
  <c r="AG74" i="81"/>
  <c r="AH74" i="81"/>
  <c r="AI74" i="81"/>
  <c r="AJ74" i="81"/>
  <c r="AN74" i="81"/>
  <c r="AO74" i="81"/>
  <c r="AP74" i="81"/>
  <c r="AQ74" i="81"/>
  <c r="AR74" i="81"/>
  <c r="AS74" i="81"/>
  <c r="AT74" i="81"/>
  <c r="AU74" i="81"/>
  <c r="AV74" i="81"/>
  <c r="AW74" i="81"/>
  <c r="AX74" i="81"/>
  <c r="AY74" i="81"/>
  <c r="AZ74" i="81"/>
  <c r="BA74" i="81"/>
  <c r="BB74" i="81"/>
  <c r="BC74" i="81"/>
  <c r="BD74" i="81"/>
  <c r="BE74" i="81"/>
  <c r="C75" i="81"/>
  <c r="D75" i="81"/>
  <c r="E75" i="81"/>
  <c r="F75" i="81"/>
  <c r="G75" i="81"/>
  <c r="H75" i="81"/>
  <c r="I75" i="81"/>
  <c r="J75" i="81"/>
  <c r="K75" i="81"/>
  <c r="L75" i="81"/>
  <c r="M75" i="81"/>
  <c r="N75" i="81"/>
  <c r="O75" i="81"/>
  <c r="P75" i="81"/>
  <c r="Q75" i="81"/>
  <c r="S75" i="81"/>
  <c r="T75" i="81"/>
  <c r="U75" i="81"/>
  <c r="V75" i="81"/>
  <c r="W75" i="81"/>
  <c r="X75" i="81"/>
  <c r="Y75" i="81"/>
  <c r="Z75" i="81"/>
  <c r="AA75" i="81"/>
  <c r="AB75" i="81"/>
  <c r="AC75" i="81"/>
  <c r="AD75" i="81"/>
  <c r="AE75" i="81"/>
  <c r="AF75" i="81"/>
  <c r="AG75" i="81"/>
  <c r="AH75" i="81"/>
  <c r="AI75" i="81"/>
  <c r="AJ75" i="81"/>
  <c r="AN75" i="81"/>
  <c r="AO75" i="81"/>
  <c r="AP75" i="81"/>
  <c r="AQ75" i="81"/>
  <c r="AR75" i="81"/>
  <c r="AS75" i="81"/>
  <c r="AT75" i="81"/>
  <c r="AU75" i="81"/>
  <c r="AV75" i="81"/>
  <c r="AW75" i="81"/>
  <c r="AX75" i="81"/>
  <c r="AY75" i="81"/>
  <c r="AZ75" i="81"/>
  <c r="BA75" i="81"/>
  <c r="BB75" i="81"/>
  <c r="BC75" i="81"/>
  <c r="BD75" i="81"/>
  <c r="BE75" i="81"/>
  <c r="C76" i="81"/>
  <c r="D76" i="81"/>
  <c r="E76" i="81"/>
  <c r="F76" i="81"/>
  <c r="G76" i="81"/>
  <c r="H76" i="81"/>
  <c r="I76" i="81"/>
  <c r="J76" i="81"/>
  <c r="K76" i="81"/>
  <c r="L76" i="81"/>
  <c r="M76" i="81"/>
  <c r="N76" i="81"/>
  <c r="O76" i="81"/>
  <c r="P76" i="81"/>
  <c r="Q76" i="81"/>
  <c r="S76" i="81"/>
  <c r="T76" i="81"/>
  <c r="U76" i="81"/>
  <c r="V76" i="81"/>
  <c r="W76" i="81"/>
  <c r="X76" i="81"/>
  <c r="Y76" i="81"/>
  <c r="Z76" i="81"/>
  <c r="AA76" i="81"/>
  <c r="AB76" i="81"/>
  <c r="AC76" i="81"/>
  <c r="AD76" i="81"/>
  <c r="AE76" i="81"/>
  <c r="AF76" i="81"/>
  <c r="AG76" i="81"/>
  <c r="AH76" i="81"/>
  <c r="AI76" i="81"/>
  <c r="AJ76" i="81"/>
  <c r="AN76" i="81"/>
  <c r="AO76" i="81"/>
  <c r="AP76" i="81"/>
  <c r="AQ76" i="81"/>
  <c r="AR76" i="81"/>
  <c r="AS76" i="81"/>
  <c r="AT76" i="81"/>
  <c r="AU76" i="81"/>
  <c r="AV76" i="81"/>
  <c r="AW76" i="81"/>
  <c r="AX76" i="81"/>
  <c r="AY76" i="81"/>
  <c r="AZ76" i="81"/>
  <c r="BA76" i="81"/>
  <c r="BB76" i="81"/>
  <c r="BC76" i="81"/>
  <c r="BD76" i="81"/>
  <c r="BE76" i="81"/>
  <c r="C77" i="81"/>
  <c r="D77" i="81"/>
  <c r="E77" i="81"/>
  <c r="F77" i="81"/>
  <c r="G77" i="81"/>
  <c r="H77" i="81"/>
  <c r="I77" i="81"/>
  <c r="J77" i="81"/>
  <c r="K77" i="81"/>
  <c r="L77" i="81"/>
  <c r="M77" i="81"/>
  <c r="N77" i="81"/>
  <c r="O77" i="81"/>
  <c r="P77" i="81"/>
  <c r="Q77" i="81"/>
  <c r="S77" i="81"/>
  <c r="T77" i="81"/>
  <c r="U77" i="81"/>
  <c r="V77" i="81"/>
  <c r="W77" i="81"/>
  <c r="X77" i="81"/>
  <c r="Y77" i="81"/>
  <c r="Z77" i="81"/>
  <c r="AA77" i="81"/>
  <c r="AB77" i="81"/>
  <c r="AC77" i="81"/>
  <c r="AD77" i="81"/>
  <c r="AE77" i="81"/>
  <c r="AF77" i="81"/>
  <c r="AG77" i="81"/>
  <c r="AH77" i="81"/>
  <c r="AI77" i="81"/>
  <c r="AJ77" i="81"/>
  <c r="AN77" i="81"/>
  <c r="AO77" i="81"/>
  <c r="AP77" i="81"/>
  <c r="AQ77" i="81"/>
  <c r="AR77" i="81"/>
  <c r="AS77" i="81"/>
  <c r="AT77" i="81"/>
  <c r="AU77" i="81"/>
  <c r="AV77" i="81"/>
  <c r="AW77" i="81"/>
  <c r="AX77" i="81"/>
  <c r="AY77" i="81"/>
  <c r="AZ77" i="81"/>
  <c r="BA77" i="81"/>
  <c r="BB77" i="81"/>
  <c r="BC77" i="81"/>
  <c r="BD77" i="81"/>
  <c r="BE77" i="81"/>
  <c r="C78" i="81"/>
  <c r="D78" i="81"/>
  <c r="E78" i="81"/>
  <c r="F78" i="81"/>
  <c r="G78" i="81"/>
  <c r="H78" i="81"/>
  <c r="I78" i="81"/>
  <c r="J78" i="81"/>
  <c r="K78" i="81"/>
  <c r="L78" i="81"/>
  <c r="M78" i="81"/>
  <c r="N78" i="81"/>
  <c r="O78" i="81"/>
  <c r="P78" i="81"/>
  <c r="Q78" i="81"/>
  <c r="S78" i="81"/>
  <c r="T78" i="81"/>
  <c r="U78" i="81"/>
  <c r="V78" i="81"/>
  <c r="W78" i="81"/>
  <c r="X78" i="81"/>
  <c r="Y78" i="81"/>
  <c r="Z78" i="81"/>
  <c r="AA78" i="81"/>
  <c r="AB78" i="81"/>
  <c r="AC78" i="81"/>
  <c r="AD78" i="81"/>
  <c r="AE78" i="81"/>
  <c r="AF78" i="81"/>
  <c r="AG78" i="81"/>
  <c r="AH78" i="81"/>
  <c r="AI78" i="81"/>
  <c r="AJ78" i="81"/>
  <c r="AN78" i="81"/>
  <c r="AO78" i="81"/>
  <c r="AP78" i="81"/>
  <c r="AQ78" i="81"/>
  <c r="AR78" i="81"/>
  <c r="AS78" i="81"/>
  <c r="AT78" i="81"/>
  <c r="AU78" i="81"/>
  <c r="AV78" i="81"/>
  <c r="AW78" i="81"/>
  <c r="AX78" i="81"/>
  <c r="AY78" i="81"/>
  <c r="AZ78" i="81"/>
  <c r="BA78" i="81"/>
  <c r="BB78" i="81"/>
  <c r="BC78" i="81"/>
  <c r="BD78" i="81"/>
  <c r="BE78" i="81"/>
  <c r="C79" i="81"/>
  <c r="D79" i="81"/>
  <c r="E79" i="81"/>
  <c r="F79" i="81"/>
  <c r="G79" i="81"/>
  <c r="H79" i="81"/>
  <c r="I79" i="81"/>
  <c r="J79" i="81"/>
  <c r="K79" i="81"/>
  <c r="L79" i="81"/>
  <c r="M79" i="81"/>
  <c r="N79" i="81"/>
  <c r="O79" i="81"/>
  <c r="P79" i="81"/>
  <c r="Q79" i="81"/>
  <c r="S79" i="81"/>
  <c r="T79" i="81"/>
  <c r="U79" i="81"/>
  <c r="V79" i="81"/>
  <c r="W79" i="81"/>
  <c r="X79" i="81"/>
  <c r="Y79" i="81"/>
  <c r="Z79" i="81"/>
  <c r="AA79" i="81"/>
  <c r="AB79" i="81"/>
  <c r="AC79" i="81"/>
  <c r="AD79" i="81"/>
  <c r="AE79" i="81"/>
  <c r="AF79" i="81"/>
  <c r="AG79" i="81"/>
  <c r="AH79" i="81"/>
  <c r="AI79" i="81"/>
  <c r="AJ79" i="81"/>
  <c r="AN79" i="81"/>
  <c r="AO79" i="81"/>
  <c r="AP79" i="81"/>
  <c r="AQ79" i="81"/>
  <c r="AR79" i="81"/>
  <c r="AS79" i="81"/>
  <c r="AT79" i="81"/>
  <c r="AU79" i="81"/>
  <c r="AV79" i="81"/>
  <c r="AW79" i="81"/>
  <c r="AX79" i="81"/>
  <c r="AY79" i="81"/>
  <c r="AZ79" i="81"/>
  <c r="BA79" i="81"/>
  <c r="BB79" i="81"/>
  <c r="BC79" i="81"/>
  <c r="BD79" i="81"/>
  <c r="BE79" i="81"/>
  <c r="C80" i="81"/>
  <c r="D80" i="81"/>
  <c r="E80" i="81"/>
  <c r="F80" i="81"/>
  <c r="G80" i="81"/>
  <c r="H80" i="81"/>
  <c r="I80" i="81"/>
  <c r="J80" i="81"/>
  <c r="K80" i="81"/>
  <c r="L80" i="81"/>
  <c r="M80" i="81"/>
  <c r="N80" i="81"/>
  <c r="O80" i="81"/>
  <c r="P80" i="81"/>
  <c r="Q80" i="81"/>
  <c r="S80" i="81"/>
  <c r="T80" i="81"/>
  <c r="U80" i="81"/>
  <c r="V80" i="81"/>
  <c r="W80" i="81"/>
  <c r="X80" i="81"/>
  <c r="Y80" i="81"/>
  <c r="Z80" i="81"/>
  <c r="AA80" i="81"/>
  <c r="AB80" i="81"/>
  <c r="AC80" i="81"/>
  <c r="AD80" i="81"/>
  <c r="AE80" i="81"/>
  <c r="AF80" i="81"/>
  <c r="AG80" i="81"/>
  <c r="AH80" i="81"/>
  <c r="AI80" i="81"/>
  <c r="AJ80" i="81"/>
  <c r="AN80" i="81"/>
  <c r="AO80" i="81"/>
  <c r="AP80" i="81"/>
  <c r="AQ80" i="81"/>
  <c r="AR80" i="81"/>
  <c r="AS80" i="81"/>
  <c r="AT80" i="81"/>
  <c r="AU80" i="81"/>
  <c r="AV80" i="81"/>
  <c r="AW80" i="81"/>
  <c r="AX80" i="81"/>
  <c r="AY80" i="81"/>
  <c r="AZ80" i="81"/>
  <c r="BA80" i="81"/>
  <c r="BB80" i="81"/>
  <c r="BC80" i="81"/>
  <c r="BD80" i="81"/>
  <c r="BE80" i="81"/>
  <c r="C81" i="81"/>
  <c r="D81" i="81"/>
  <c r="E81" i="81"/>
  <c r="F81" i="81"/>
  <c r="G81" i="81"/>
  <c r="H81" i="81"/>
  <c r="I81" i="81"/>
  <c r="J81" i="81"/>
  <c r="K81" i="81"/>
  <c r="L81" i="81"/>
  <c r="M81" i="81"/>
  <c r="N81" i="81"/>
  <c r="O81" i="81"/>
  <c r="P81" i="81"/>
  <c r="Q81" i="81"/>
  <c r="S81" i="81"/>
  <c r="T81" i="81"/>
  <c r="U81" i="81"/>
  <c r="V81" i="81"/>
  <c r="W81" i="81"/>
  <c r="X81" i="81"/>
  <c r="Y81" i="81"/>
  <c r="Z81" i="81"/>
  <c r="AA81" i="81"/>
  <c r="AB81" i="81"/>
  <c r="AC81" i="81"/>
  <c r="AD81" i="81"/>
  <c r="AE81" i="81"/>
  <c r="AF81" i="81"/>
  <c r="AG81" i="81"/>
  <c r="AH81" i="81"/>
  <c r="AI81" i="81"/>
  <c r="AJ81" i="81"/>
  <c r="AN81" i="81"/>
  <c r="AO81" i="81"/>
  <c r="AP81" i="81"/>
  <c r="AQ81" i="81"/>
  <c r="AR81" i="81"/>
  <c r="AS81" i="81"/>
  <c r="AT81" i="81"/>
  <c r="AU81" i="81"/>
  <c r="AV81" i="81"/>
  <c r="AW81" i="81"/>
  <c r="AX81" i="81"/>
  <c r="AY81" i="81"/>
  <c r="AZ81" i="81"/>
  <c r="BA81" i="81"/>
  <c r="BB81" i="81"/>
  <c r="BC81" i="81"/>
  <c r="BD81" i="81"/>
  <c r="BE81" i="81"/>
  <c r="C82" i="81"/>
  <c r="D82" i="81"/>
  <c r="E82" i="81"/>
  <c r="F82" i="81"/>
  <c r="G82" i="81"/>
  <c r="H82" i="81"/>
  <c r="I82" i="81"/>
  <c r="J82" i="81"/>
  <c r="K82" i="81"/>
  <c r="L82" i="81"/>
  <c r="M82" i="81"/>
  <c r="N82" i="81"/>
  <c r="O82" i="81"/>
  <c r="P82" i="81"/>
  <c r="Q82" i="81"/>
  <c r="S82" i="81"/>
  <c r="T82" i="81"/>
  <c r="U82" i="81"/>
  <c r="V82" i="81"/>
  <c r="W82" i="81"/>
  <c r="X82" i="81"/>
  <c r="Y82" i="81"/>
  <c r="Z82" i="81"/>
  <c r="AA82" i="81"/>
  <c r="AB82" i="81"/>
  <c r="AC82" i="81"/>
  <c r="AD82" i="81"/>
  <c r="AE82" i="81"/>
  <c r="AF82" i="81"/>
  <c r="AG82" i="81"/>
  <c r="AH82" i="81"/>
  <c r="AI82" i="81"/>
  <c r="AJ82" i="81"/>
  <c r="AN82" i="81"/>
  <c r="AO82" i="81"/>
  <c r="AP82" i="81"/>
  <c r="AQ82" i="81"/>
  <c r="AR82" i="81"/>
  <c r="AS82" i="81"/>
  <c r="AT82" i="81"/>
  <c r="AU82" i="81"/>
  <c r="AV82" i="81"/>
  <c r="AW82" i="81"/>
  <c r="AX82" i="81"/>
  <c r="AY82" i="81"/>
  <c r="AZ82" i="81"/>
  <c r="BA82" i="81"/>
  <c r="BB82" i="81"/>
  <c r="BC82" i="81"/>
  <c r="BD82" i="81"/>
  <c r="BE82" i="81"/>
  <c r="C83" i="81"/>
  <c r="D83" i="81"/>
  <c r="E83" i="81"/>
  <c r="F83" i="81"/>
  <c r="G83" i="81"/>
  <c r="H83" i="81"/>
  <c r="I83" i="81"/>
  <c r="J83" i="81"/>
  <c r="K83" i="81"/>
  <c r="L83" i="81"/>
  <c r="M83" i="81"/>
  <c r="N83" i="81"/>
  <c r="O83" i="81"/>
  <c r="P83" i="81"/>
  <c r="Q83" i="81"/>
  <c r="S83" i="81"/>
  <c r="T83" i="81"/>
  <c r="U83" i="81"/>
  <c r="V83" i="81"/>
  <c r="W83" i="81"/>
  <c r="X83" i="81"/>
  <c r="Y83" i="81"/>
  <c r="Z83" i="81"/>
  <c r="AA83" i="81"/>
  <c r="AB83" i="81"/>
  <c r="AC83" i="81"/>
  <c r="AD83" i="81"/>
  <c r="AE83" i="81"/>
  <c r="AF83" i="81"/>
  <c r="AG83" i="81"/>
  <c r="AH83" i="81"/>
  <c r="AI83" i="81"/>
  <c r="AJ83" i="81"/>
  <c r="AN83" i="81"/>
  <c r="AO83" i="81"/>
  <c r="AP83" i="81"/>
  <c r="AQ83" i="81"/>
  <c r="AR83" i="81"/>
  <c r="AS83" i="81"/>
  <c r="AT83" i="81"/>
  <c r="AU83" i="81"/>
  <c r="AV83" i="81"/>
  <c r="AW83" i="81"/>
  <c r="AX83" i="81"/>
  <c r="AY83" i="81"/>
  <c r="AZ83" i="81"/>
  <c r="BA83" i="81"/>
  <c r="BB83" i="81"/>
  <c r="BC83" i="81"/>
  <c r="BD83" i="81"/>
  <c r="BE83" i="81"/>
  <c r="C84" i="81"/>
  <c r="D84" i="81"/>
  <c r="E84" i="81"/>
  <c r="F84" i="81"/>
  <c r="G84" i="81"/>
  <c r="H84" i="81"/>
  <c r="I84" i="81"/>
  <c r="J84" i="81"/>
  <c r="K84" i="81"/>
  <c r="L84" i="81"/>
  <c r="M84" i="81"/>
  <c r="N84" i="81"/>
  <c r="O84" i="81"/>
  <c r="P84" i="81"/>
  <c r="Q84" i="81"/>
  <c r="S84" i="81"/>
  <c r="T84" i="81"/>
  <c r="U84" i="81"/>
  <c r="V84" i="81"/>
  <c r="W84" i="81"/>
  <c r="X84" i="81"/>
  <c r="Y84" i="81"/>
  <c r="Z84" i="81"/>
  <c r="AA84" i="81"/>
  <c r="AB84" i="81"/>
  <c r="AC84" i="81"/>
  <c r="AD84" i="81"/>
  <c r="AE84" i="81"/>
  <c r="AF84" i="81"/>
  <c r="AG84" i="81"/>
  <c r="AH84" i="81"/>
  <c r="AI84" i="81"/>
  <c r="AJ84" i="81"/>
  <c r="AN84" i="81"/>
  <c r="AO84" i="81"/>
  <c r="AP84" i="81"/>
  <c r="AQ84" i="81"/>
  <c r="AR84" i="81"/>
  <c r="AS84" i="81"/>
  <c r="AT84" i="81"/>
  <c r="AU84" i="81"/>
  <c r="AV84" i="81"/>
  <c r="AW84" i="81"/>
  <c r="AX84" i="81"/>
  <c r="AY84" i="81"/>
  <c r="AZ84" i="81"/>
  <c r="BA84" i="81"/>
  <c r="BB84" i="81"/>
  <c r="BC84" i="81"/>
  <c r="BD84" i="81"/>
  <c r="BE84" i="81"/>
  <c r="C85" i="81"/>
  <c r="D85" i="81"/>
  <c r="E85" i="81"/>
  <c r="F85" i="81"/>
  <c r="G85" i="81"/>
  <c r="H85" i="81"/>
  <c r="I85" i="81"/>
  <c r="J85" i="81"/>
  <c r="K85" i="81"/>
  <c r="L85" i="81"/>
  <c r="M85" i="81"/>
  <c r="N85" i="81"/>
  <c r="O85" i="81"/>
  <c r="P85" i="81"/>
  <c r="Q85" i="81"/>
  <c r="S85" i="81"/>
  <c r="T85" i="81"/>
  <c r="U85" i="81"/>
  <c r="V85" i="81"/>
  <c r="W85" i="81"/>
  <c r="X85" i="81"/>
  <c r="Y85" i="81"/>
  <c r="Z85" i="81"/>
  <c r="AA85" i="81"/>
  <c r="AB85" i="81"/>
  <c r="AC85" i="81"/>
  <c r="AD85" i="81"/>
  <c r="AE85" i="81"/>
  <c r="AF85" i="81"/>
  <c r="AG85" i="81"/>
  <c r="AH85" i="81"/>
  <c r="AI85" i="81"/>
  <c r="AJ85" i="81"/>
  <c r="AN85" i="81"/>
  <c r="AO85" i="81"/>
  <c r="AP85" i="81"/>
  <c r="AQ85" i="81"/>
  <c r="AR85" i="81"/>
  <c r="AS85" i="81"/>
  <c r="AT85" i="81"/>
  <c r="AU85" i="81"/>
  <c r="AV85" i="81"/>
  <c r="AW85" i="81"/>
  <c r="AX85" i="81"/>
  <c r="AY85" i="81"/>
  <c r="AZ85" i="81"/>
  <c r="BA85" i="81"/>
  <c r="BB85" i="81"/>
  <c r="BC85" i="81"/>
  <c r="BD85" i="81"/>
  <c r="BE85" i="81"/>
  <c r="C86" i="81"/>
  <c r="D86" i="81"/>
  <c r="E86" i="81"/>
  <c r="F86" i="81"/>
  <c r="G86" i="81"/>
  <c r="H86" i="81"/>
  <c r="I86" i="81"/>
  <c r="J86" i="81"/>
  <c r="K86" i="81"/>
  <c r="L86" i="81"/>
  <c r="M86" i="81"/>
  <c r="N86" i="81"/>
  <c r="O86" i="81"/>
  <c r="P86" i="81"/>
  <c r="Q86" i="81"/>
  <c r="S86" i="81"/>
  <c r="T86" i="81"/>
  <c r="U86" i="81"/>
  <c r="V86" i="81"/>
  <c r="W86" i="81"/>
  <c r="X86" i="81"/>
  <c r="Y86" i="81"/>
  <c r="Z86" i="81"/>
  <c r="AA86" i="81"/>
  <c r="AB86" i="81"/>
  <c r="AC86" i="81"/>
  <c r="AD86" i="81"/>
  <c r="AE86" i="81"/>
  <c r="AF86" i="81"/>
  <c r="AG86" i="81"/>
  <c r="AH86" i="81"/>
  <c r="AI86" i="81"/>
  <c r="AJ86" i="81"/>
  <c r="AN86" i="81"/>
  <c r="AO86" i="81"/>
  <c r="AP86" i="81"/>
  <c r="AQ86" i="81"/>
  <c r="AR86" i="81"/>
  <c r="AS86" i="81"/>
  <c r="AT86" i="81"/>
  <c r="AU86" i="81"/>
  <c r="AV86" i="81"/>
  <c r="AW86" i="81"/>
  <c r="AX86" i="81"/>
  <c r="AY86" i="81"/>
  <c r="AZ86" i="81"/>
  <c r="BA86" i="81"/>
  <c r="BB86" i="81"/>
  <c r="BC86" i="81"/>
  <c r="BD86" i="81"/>
  <c r="BE86" i="81"/>
  <c r="C87" i="81"/>
  <c r="D87" i="81"/>
  <c r="E87" i="81"/>
  <c r="F87" i="81"/>
  <c r="G87" i="81"/>
  <c r="H87" i="81"/>
  <c r="I87" i="81"/>
  <c r="J87" i="81"/>
  <c r="K87" i="81"/>
  <c r="L87" i="81"/>
  <c r="M87" i="81"/>
  <c r="N87" i="81"/>
  <c r="O87" i="81"/>
  <c r="P87" i="81"/>
  <c r="Q87" i="81"/>
  <c r="S87" i="81"/>
  <c r="T87" i="81"/>
  <c r="U87" i="81"/>
  <c r="V87" i="81"/>
  <c r="W87" i="81"/>
  <c r="X87" i="81"/>
  <c r="Y87" i="81"/>
  <c r="Z87" i="81"/>
  <c r="AA87" i="81"/>
  <c r="AB87" i="81"/>
  <c r="AC87" i="81"/>
  <c r="AD87" i="81"/>
  <c r="AE87" i="81"/>
  <c r="AF87" i="81"/>
  <c r="AG87" i="81"/>
  <c r="AH87" i="81"/>
  <c r="AI87" i="81"/>
  <c r="AJ87" i="81"/>
  <c r="AN87" i="81"/>
  <c r="AO87" i="81"/>
  <c r="AP87" i="81"/>
  <c r="AQ87" i="81"/>
  <c r="AR87" i="81"/>
  <c r="AS87" i="81"/>
  <c r="AT87" i="81"/>
  <c r="AU87" i="81"/>
  <c r="AV87" i="81"/>
  <c r="AW87" i="81"/>
  <c r="AX87" i="81"/>
  <c r="AY87" i="81"/>
  <c r="AZ87" i="81"/>
  <c r="BA87" i="81"/>
  <c r="BB87" i="81"/>
  <c r="BC87" i="81"/>
  <c r="BD87" i="81"/>
  <c r="BE87" i="81"/>
  <c r="C88" i="81"/>
  <c r="D88" i="81"/>
  <c r="E88" i="81"/>
  <c r="F88" i="81"/>
  <c r="G88" i="81"/>
  <c r="H88" i="81"/>
  <c r="I88" i="81"/>
  <c r="J88" i="81"/>
  <c r="K88" i="81"/>
  <c r="L88" i="81"/>
  <c r="M88" i="81"/>
  <c r="N88" i="81"/>
  <c r="O88" i="81"/>
  <c r="P88" i="81"/>
  <c r="Q88" i="81"/>
  <c r="S88" i="81"/>
  <c r="T88" i="81"/>
  <c r="U88" i="81"/>
  <c r="V88" i="81"/>
  <c r="W88" i="81"/>
  <c r="X88" i="81"/>
  <c r="Y88" i="81"/>
  <c r="Z88" i="81"/>
  <c r="AA88" i="81"/>
  <c r="AB88" i="81"/>
  <c r="AC88" i="81"/>
  <c r="AD88" i="81"/>
  <c r="AE88" i="81"/>
  <c r="AF88" i="81"/>
  <c r="AG88" i="81"/>
  <c r="AH88" i="81"/>
  <c r="AI88" i="81"/>
  <c r="AJ88" i="81"/>
  <c r="AN88" i="81"/>
  <c r="AO88" i="81"/>
  <c r="AP88" i="81"/>
  <c r="AQ88" i="81"/>
  <c r="AR88" i="81"/>
  <c r="AS88" i="81"/>
  <c r="AT88" i="81"/>
  <c r="AU88" i="81"/>
  <c r="AV88" i="81"/>
  <c r="AW88" i="81"/>
  <c r="AX88" i="81"/>
  <c r="AY88" i="81"/>
  <c r="AZ88" i="81"/>
  <c r="BA88" i="81"/>
  <c r="BB88" i="81"/>
  <c r="BC88" i="81"/>
  <c r="BD88" i="81"/>
  <c r="BE88" i="81"/>
  <c r="C89" i="81"/>
  <c r="D89" i="81"/>
  <c r="E89" i="81"/>
  <c r="F89" i="81"/>
  <c r="G89" i="81"/>
  <c r="H89" i="81"/>
  <c r="I89" i="81"/>
  <c r="J89" i="81"/>
  <c r="K89" i="81"/>
  <c r="L89" i="81"/>
  <c r="M89" i="81"/>
  <c r="N89" i="81"/>
  <c r="O89" i="81"/>
  <c r="P89" i="81"/>
  <c r="Q89" i="81"/>
  <c r="S89" i="81"/>
  <c r="T89" i="81"/>
  <c r="U89" i="81"/>
  <c r="V89" i="81"/>
  <c r="W89" i="81"/>
  <c r="X89" i="81"/>
  <c r="Y89" i="81"/>
  <c r="Z89" i="81"/>
  <c r="AA89" i="81"/>
  <c r="AB89" i="81"/>
  <c r="AC89" i="81"/>
  <c r="AD89" i="81"/>
  <c r="AE89" i="81"/>
  <c r="AF89" i="81"/>
  <c r="AG89" i="81"/>
  <c r="AH89" i="81"/>
  <c r="AI89" i="81"/>
  <c r="AJ89" i="81"/>
  <c r="AN89" i="81"/>
  <c r="AO89" i="81"/>
  <c r="AP89" i="81"/>
  <c r="AQ89" i="81"/>
  <c r="AR89" i="81"/>
  <c r="AS89" i="81"/>
  <c r="AT89" i="81"/>
  <c r="AU89" i="81"/>
  <c r="AV89" i="81"/>
  <c r="AW89" i="81"/>
  <c r="AX89" i="81"/>
  <c r="AY89" i="81"/>
  <c r="AZ89" i="81"/>
  <c r="BA89" i="81"/>
  <c r="BB89" i="81"/>
  <c r="BC89" i="81"/>
  <c r="BD89" i="81"/>
  <c r="BE89" i="81"/>
  <c r="C90" i="81"/>
  <c r="D90" i="81"/>
  <c r="E90" i="81"/>
  <c r="F90" i="81"/>
  <c r="G90" i="81"/>
  <c r="H90" i="81"/>
  <c r="I90" i="81"/>
  <c r="J90" i="81"/>
  <c r="K90" i="81"/>
  <c r="L90" i="81"/>
  <c r="M90" i="81"/>
  <c r="N90" i="81"/>
  <c r="O90" i="81"/>
  <c r="P90" i="81"/>
  <c r="Q90" i="81"/>
  <c r="S90" i="81"/>
  <c r="T90" i="81"/>
  <c r="U90" i="81"/>
  <c r="V90" i="81"/>
  <c r="W90" i="81"/>
  <c r="X90" i="81"/>
  <c r="Y90" i="81"/>
  <c r="Z90" i="81"/>
  <c r="AA90" i="81"/>
  <c r="AB90" i="81"/>
  <c r="AC90" i="81"/>
  <c r="AD90" i="81"/>
  <c r="AE90" i="81"/>
  <c r="AF90" i="81"/>
  <c r="AG90" i="81"/>
  <c r="AH90" i="81"/>
  <c r="AI90" i="81"/>
  <c r="AJ90" i="81"/>
  <c r="AN90" i="81"/>
  <c r="AO90" i="81"/>
  <c r="AP90" i="81"/>
  <c r="AQ90" i="81"/>
  <c r="AR90" i="81"/>
  <c r="AS90" i="81"/>
  <c r="AT90" i="81"/>
  <c r="AU90" i="81"/>
  <c r="AV90" i="81"/>
  <c r="AW90" i="81"/>
  <c r="AX90" i="81"/>
  <c r="AY90" i="81"/>
  <c r="AZ90" i="81"/>
  <c r="BA90" i="81"/>
  <c r="BB90" i="81"/>
  <c r="BC90" i="81"/>
  <c r="BD90" i="81"/>
  <c r="BE90" i="81"/>
  <c r="C91" i="81"/>
  <c r="D91" i="81"/>
  <c r="E91" i="81"/>
  <c r="F91" i="81"/>
  <c r="G91" i="81"/>
  <c r="H91" i="81"/>
  <c r="I91" i="81"/>
  <c r="J91" i="81"/>
  <c r="K91" i="81"/>
  <c r="L91" i="81"/>
  <c r="M91" i="81"/>
  <c r="N91" i="81"/>
  <c r="O91" i="81"/>
  <c r="P91" i="81"/>
  <c r="Q91" i="81"/>
  <c r="S91" i="81"/>
  <c r="T91" i="81"/>
  <c r="U91" i="81"/>
  <c r="V91" i="81"/>
  <c r="W91" i="81"/>
  <c r="X91" i="81"/>
  <c r="Y91" i="81"/>
  <c r="Z91" i="81"/>
  <c r="AA91" i="81"/>
  <c r="AB91" i="81"/>
  <c r="AC91" i="81"/>
  <c r="AD91" i="81"/>
  <c r="AE91" i="81"/>
  <c r="AF91" i="81"/>
  <c r="AG91" i="81"/>
  <c r="AH91" i="81"/>
  <c r="AI91" i="81"/>
  <c r="AJ91" i="81"/>
  <c r="AN91" i="81"/>
  <c r="AO91" i="81"/>
  <c r="AP91" i="81"/>
  <c r="AQ91" i="81"/>
  <c r="AR91" i="81"/>
  <c r="AS91" i="81"/>
  <c r="AT91" i="81"/>
  <c r="AU91" i="81"/>
  <c r="AV91" i="81"/>
  <c r="AW91" i="81"/>
  <c r="AX91" i="81"/>
  <c r="AY91" i="81"/>
  <c r="AZ91" i="81"/>
  <c r="BA91" i="81"/>
  <c r="BB91" i="81"/>
  <c r="BC91" i="81"/>
  <c r="BD91" i="81"/>
  <c r="BE91" i="81"/>
  <c r="C92" i="81"/>
  <c r="D92" i="81"/>
  <c r="E92" i="81"/>
  <c r="F92" i="81"/>
  <c r="G92" i="81"/>
  <c r="H92" i="81"/>
  <c r="I92" i="81"/>
  <c r="J92" i="81"/>
  <c r="K92" i="81"/>
  <c r="L92" i="81"/>
  <c r="M92" i="81"/>
  <c r="N92" i="81"/>
  <c r="O92" i="81"/>
  <c r="P92" i="81"/>
  <c r="Q92" i="81"/>
  <c r="S92" i="81"/>
  <c r="T92" i="81"/>
  <c r="U92" i="81"/>
  <c r="V92" i="81"/>
  <c r="W92" i="81"/>
  <c r="X92" i="81"/>
  <c r="Y92" i="81"/>
  <c r="Z92" i="81"/>
  <c r="AA92" i="81"/>
  <c r="AB92" i="81"/>
  <c r="AC92" i="81"/>
  <c r="AD92" i="81"/>
  <c r="AE92" i="81"/>
  <c r="AF92" i="81"/>
  <c r="AG92" i="81"/>
  <c r="AH92" i="81"/>
  <c r="AI92" i="81"/>
  <c r="AJ92" i="81"/>
  <c r="AN92" i="81"/>
  <c r="AO92" i="81"/>
  <c r="AP92" i="81"/>
  <c r="AQ92" i="81"/>
  <c r="AR92" i="81"/>
  <c r="AS92" i="81"/>
  <c r="AT92" i="81"/>
  <c r="AU92" i="81"/>
  <c r="AV92" i="81"/>
  <c r="AW92" i="81"/>
  <c r="AX92" i="81"/>
  <c r="AY92" i="81"/>
  <c r="AZ92" i="81"/>
  <c r="BA92" i="81"/>
  <c r="BB92" i="81"/>
  <c r="BC92" i="81"/>
  <c r="BD92" i="81"/>
  <c r="BE92" i="81"/>
  <c r="C93" i="81"/>
  <c r="D93" i="81"/>
  <c r="E93" i="81"/>
  <c r="F93" i="81"/>
  <c r="G93" i="81"/>
  <c r="H93" i="81"/>
  <c r="I93" i="81"/>
  <c r="J93" i="81"/>
  <c r="K93" i="81"/>
  <c r="L93" i="81"/>
  <c r="M93" i="81"/>
  <c r="N93" i="81"/>
  <c r="O93" i="81"/>
  <c r="P93" i="81"/>
  <c r="Q93" i="81"/>
  <c r="S93" i="81"/>
  <c r="T93" i="81"/>
  <c r="U93" i="81"/>
  <c r="V93" i="81"/>
  <c r="W93" i="81"/>
  <c r="X93" i="81"/>
  <c r="Y93" i="81"/>
  <c r="Z93" i="81"/>
  <c r="AA93" i="81"/>
  <c r="AB93" i="81"/>
  <c r="AC93" i="81"/>
  <c r="AD93" i="81"/>
  <c r="AE93" i="81"/>
  <c r="AF93" i="81"/>
  <c r="AG93" i="81"/>
  <c r="AH93" i="81"/>
  <c r="AI93" i="81"/>
  <c r="AJ93" i="81"/>
  <c r="AN93" i="81"/>
  <c r="AO93" i="81"/>
  <c r="AP93" i="81"/>
  <c r="AQ93" i="81"/>
  <c r="AR93" i="81"/>
  <c r="AS93" i="81"/>
  <c r="AT93" i="81"/>
  <c r="AU93" i="81"/>
  <c r="AV93" i="81"/>
  <c r="AW93" i="81"/>
  <c r="AX93" i="81"/>
  <c r="AY93" i="81"/>
  <c r="AZ93" i="81"/>
  <c r="BA93" i="81"/>
  <c r="BB93" i="81"/>
  <c r="BC93" i="81"/>
  <c r="BD93" i="81"/>
  <c r="BE93" i="81"/>
  <c r="C94" i="81"/>
  <c r="D94" i="81"/>
  <c r="E94" i="81"/>
  <c r="F94" i="81"/>
  <c r="G94" i="81"/>
  <c r="H94" i="81"/>
  <c r="I94" i="81"/>
  <c r="J94" i="81"/>
  <c r="K94" i="81"/>
  <c r="L94" i="81"/>
  <c r="M94" i="81"/>
  <c r="N94" i="81"/>
  <c r="O94" i="81"/>
  <c r="P94" i="81"/>
  <c r="Q94" i="81"/>
  <c r="S94" i="81"/>
  <c r="T94" i="81"/>
  <c r="U94" i="81"/>
  <c r="V94" i="81"/>
  <c r="W94" i="81"/>
  <c r="X94" i="81"/>
  <c r="Y94" i="81"/>
  <c r="Z94" i="81"/>
  <c r="AA94" i="81"/>
  <c r="AB94" i="81"/>
  <c r="AC94" i="81"/>
  <c r="AD94" i="81"/>
  <c r="AE94" i="81"/>
  <c r="AF94" i="81"/>
  <c r="AG94" i="81"/>
  <c r="AH94" i="81"/>
  <c r="AI94" i="81"/>
  <c r="AJ94" i="81"/>
  <c r="AN94" i="81"/>
  <c r="AO94" i="81"/>
  <c r="AP94" i="81"/>
  <c r="AQ94" i="81"/>
  <c r="AR94" i="81"/>
  <c r="AS94" i="81"/>
  <c r="AT94" i="81"/>
  <c r="AU94" i="81"/>
  <c r="AV94" i="81"/>
  <c r="AW94" i="81"/>
  <c r="AX94" i="81"/>
  <c r="AY94" i="81"/>
  <c r="AZ94" i="81"/>
  <c r="BA94" i="81"/>
  <c r="BB94" i="81"/>
  <c r="BC94" i="81"/>
  <c r="BD94" i="81"/>
  <c r="BE94" i="81"/>
  <c r="C95" i="81"/>
  <c r="D95" i="81"/>
  <c r="E95" i="81"/>
  <c r="F95" i="81"/>
  <c r="G95" i="81"/>
  <c r="H95" i="81"/>
  <c r="I95" i="81"/>
  <c r="J95" i="81"/>
  <c r="K95" i="81"/>
  <c r="L95" i="81"/>
  <c r="M95" i="81"/>
  <c r="N95" i="81"/>
  <c r="O95" i="81"/>
  <c r="P95" i="81"/>
  <c r="Q95" i="81"/>
  <c r="S95" i="81"/>
  <c r="T95" i="81"/>
  <c r="U95" i="81"/>
  <c r="V95" i="81"/>
  <c r="W95" i="81"/>
  <c r="X95" i="81"/>
  <c r="Y95" i="81"/>
  <c r="Z95" i="81"/>
  <c r="AA95" i="81"/>
  <c r="AB95" i="81"/>
  <c r="AC95" i="81"/>
  <c r="AD95" i="81"/>
  <c r="AE95" i="81"/>
  <c r="AF95" i="81"/>
  <c r="AG95" i="81"/>
  <c r="AH95" i="81"/>
  <c r="AI95" i="81"/>
  <c r="AJ95" i="81"/>
  <c r="AN95" i="81"/>
  <c r="AO95" i="81"/>
  <c r="AP95" i="81"/>
  <c r="AQ95" i="81"/>
  <c r="AR95" i="81"/>
  <c r="AS95" i="81"/>
  <c r="AT95" i="81"/>
  <c r="AU95" i="81"/>
  <c r="AV95" i="81"/>
  <c r="AW95" i="81"/>
  <c r="AX95" i="81"/>
  <c r="AY95" i="81"/>
  <c r="AZ95" i="81"/>
  <c r="BA95" i="81"/>
  <c r="BB95" i="81"/>
  <c r="BC95" i="81"/>
  <c r="BD95" i="81"/>
  <c r="BE95" i="81"/>
  <c r="C96" i="81"/>
  <c r="D96" i="81"/>
  <c r="E96" i="81"/>
  <c r="F96" i="81"/>
  <c r="G96" i="81"/>
  <c r="H96" i="81"/>
  <c r="I96" i="81"/>
  <c r="J96" i="81"/>
  <c r="K96" i="81"/>
  <c r="L96" i="81"/>
  <c r="M96" i="81"/>
  <c r="N96" i="81"/>
  <c r="O96" i="81"/>
  <c r="P96" i="81"/>
  <c r="Q96" i="81"/>
  <c r="S96" i="81"/>
  <c r="T96" i="81"/>
  <c r="U96" i="81"/>
  <c r="V96" i="81"/>
  <c r="W96" i="81"/>
  <c r="X96" i="81"/>
  <c r="Y96" i="81"/>
  <c r="Z96" i="81"/>
  <c r="AA96" i="81"/>
  <c r="AB96" i="81"/>
  <c r="AC96" i="81"/>
  <c r="AD96" i="81"/>
  <c r="AE96" i="81"/>
  <c r="AF96" i="81"/>
  <c r="AG96" i="81"/>
  <c r="AH96" i="81"/>
  <c r="AI96" i="81"/>
  <c r="AJ96" i="81"/>
  <c r="AN96" i="81"/>
  <c r="AO96" i="81"/>
  <c r="AP96" i="81"/>
  <c r="AQ96" i="81"/>
  <c r="AR96" i="81"/>
  <c r="AS96" i="81"/>
  <c r="AT96" i="81"/>
  <c r="AU96" i="81"/>
  <c r="AV96" i="81"/>
  <c r="AW96" i="81"/>
  <c r="AX96" i="81"/>
  <c r="AY96" i="81"/>
  <c r="AZ96" i="81"/>
  <c r="BA96" i="81"/>
  <c r="BB96" i="81"/>
  <c r="BC96" i="81"/>
  <c r="BD96" i="81"/>
  <c r="BE96" i="81"/>
  <c r="C97" i="81"/>
  <c r="D97" i="81"/>
  <c r="E97" i="81"/>
  <c r="F97" i="81"/>
  <c r="G97" i="81"/>
  <c r="H97" i="81"/>
  <c r="I97" i="81"/>
  <c r="J97" i="81"/>
  <c r="K97" i="81"/>
  <c r="L97" i="81"/>
  <c r="M97" i="81"/>
  <c r="N97" i="81"/>
  <c r="O97" i="81"/>
  <c r="P97" i="81"/>
  <c r="Q97" i="81"/>
  <c r="S97" i="81"/>
  <c r="T97" i="81"/>
  <c r="U97" i="81"/>
  <c r="V97" i="81"/>
  <c r="W97" i="81"/>
  <c r="X97" i="81"/>
  <c r="Y97" i="81"/>
  <c r="Z97" i="81"/>
  <c r="AA97" i="81"/>
  <c r="AB97" i="81"/>
  <c r="AC97" i="81"/>
  <c r="AD97" i="81"/>
  <c r="AE97" i="81"/>
  <c r="AF97" i="81"/>
  <c r="AG97" i="81"/>
  <c r="AH97" i="81"/>
  <c r="AI97" i="81"/>
  <c r="AJ97" i="81"/>
  <c r="AN97" i="81"/>
  <c r="AO97" i="81"/>
  <c r="AP97" i="81"/>
  <c r="AQ97" i="81"/>
  <c r="AR97" i="81"/>
  <c r="AS97" i="81"/>
  <c r="AT97" i="81"/>
  <c r="AU97" i="81"/>
  <c r="AV97" i="81"/>
  <c r="AW97" i="81"/>
  <c r="AX97" i="81"/>
  <c r="AY97" i="81"/>
  <c r="AZ97" i="81"/>
  <c r="BA97" i="81"/>
  <c r="BB97" i="81"/>
  <c r="BC97" i="81"/>
  <c r="BD97" i="81"/>
  <c r="BE97" i="81"/>
  <c r="C98" i="81"/>
  <c r="D98" i="81"/>
  <c r="E98" i="81"/>
  <c r="F98" i="81"/>
  <c r="G98" i="81"/>
  <c r="H98" i="81"/>
  <c r="I98" i="81"/>
  <c r="J98" i="81"/>
  <c r="K98" i="81"/>
  <c r="L98" i="81"/>
  <c r="M98" i="81"/>
  <c r="N98" i="81"/>
  <c r="O98" i="81"/>
  <c r="P98" i="81"/>
  <c r="Q98" i="81"/>
  <c r="S98" i="81"/>
  <c r="T98" i="81"/>
  <c r="U98" i="81"/>
  <c r="V98" i="81"/>
  <c r="W98" i="81"/>
  <c r="X98" i="81"/>
  <c r="Y98" i="81"/>
  <c r="Z98" i="81"/>
  <c r="AA98" i="81"/>
  <c r="AB98" i="81"/>
  <c r="AC98" i="81"/>
  <c r="AD98" i="81"/>
  <c r="AE98" i="81"/>
  <c r="AF98" i="81"/>
  <c r="AG98" i="81"/>
  <c r="AH98" i="81"/>
  <c r="AI98" i="81"/>
  <c r="AJ98" i="81"/>
  <c r="AN98" i="81"/>
  <c r="AO98" i="81"/>
  <c r="AP98" i="81"/>
  <c r="AQ98" i="81"/>
  <c r="AR98" i="81"/>
  <c r="AS98" i="81"/>
  <c r="AT98" i="81"/>
  <c r="AU98" i="81"/>
  <c r="AV98" i="81"/>
  <c r="AW98" i="81"/>
  <c r="AX98" i="81"/>
  <c r="AY98" i="81"/>
  <c r="AZ98" i="81"/>
  <c r="BA98" i="81"/>
  <c r="BB98" i="81"/>
  <c r="BC98" i="81"/>
  <c r="BD98" i="81"/>
  <c r="BE98" i="81"/>
  <c r="C99" i="81"/>
  <c r="D99" i="81"/>
  <c r="E99" i="81"/>
  <c r="F99" i="81"/>
  <c r="G99" i="81"/>
  <c r="H99" i="81"/>
  <c r="I99" i="81"/>
  <c r="J99" i="81"/>
  <c r="K99" i="81"/>
  <c r="L99" i="81"/>
  <c r="M99" i="81"/>
  <c r="N99" i="81"/>
  <c r="O99" i="81"/>
  <c r="P99" i="81"/>
  <c r="Q99" i="81"/>
  <c r="S99" i="81"/>
  <c r="T99" i="81"/>
  <c r="U99" i="81"/>
  <c r="V99" i="81"/>
  <c r="W99" i="81"/>
  <c r="X99" i="81"/>
  <c r="Y99" i="81"/>
  <c r="Z99" i="81"/>
  <c r="AA99" i="81"/>
  <c r="AB99" i="81"/>
  <c r="AC99" i="81"/>
  <c r="AD99" i="81"/>
  <c r="AE99" i="81"/>
  <c r="AF99" i="81"/>
  <c r="AG99" i="81"/>
  <c r="AH99" i="81"/>
  <c r="AI99" i="81"/>
  <c r="AJ99" i="81"/>
  <c r="AN99" i="81"/>
  <c r="AO99" i="81"/>
  <c r="AP99" i="81"/>
  <c r="AQ99" i="81"/>
  <c r="AR99" i="81"/>
  <c r="AS99" i="81"/>
  <c r="AT99" i="81"/>
  <c r="AU99" i="81"/>
  <c r="AV99" i="81"/>
  <c r="AW99" i="81"/>
  <c r="AX99" i="81"/>
  <c r="AY99" i="81"/>
  <c r="AZ99" i="81"/>
  <c r="BA99" i="81"/>
  <c r="BB99" i="81"/>
  <c r="BC99" i="81"/>
  <c r="BD99" i="81"/>
  <c r="BE99" i="81"/>
  <c r="C100" i="81"/>
  <c r="D100" i="81"/>
  <c r="E100" i="81"/>
  <c r="F100" i="81"/>
  <c r="G100" i="81"/>
  <c r="H100" i="81"/>
  <c r="I100" i="81"/>
  <c r="J100" i="81"/>
  <c r="K100" i="81"/>
  <c r="L100" i="81"/>
  <c r="M100" i="81"/>
  <c r="N100" i="81"/>
  <c r="O100" i="81"/>
  <c r="P100" i="81"/>
  <c r="Q100" i="81"/>
  <c r="S100" i="81"/>
  <c r="T100" i="81"/>
  <c r="U100" i="81"/>
  <c r="V100" i="81"/>
  <c r="W100" i="81"/>
  <c r="X100" i="81"/>
  <c r="Y100" i="81"/>
  <c r="Z100" i="81"/>
  <c r="AA100" i="81"/>
  <c r="AB100" i="81"/>
  <c r="AC100" i="81"/>
  <c r="AD100" i="81"/>
  <c r="AE100" i="81"/>
  <c r="AF100" i="81"/>
  <c r="AG100" i="81"/>
  <c r="AH100" i="81"/>
  <c r="AI100" i="81"/>
  <c r="AJ100" i="81"/>
  <c r="AN100" i="81"/>
  <c r="AO100" i="81"/>
  <c r="AP100" i="81"/>
  <c r="AQ100" i="81"/>
  <c r="AR100" i="81"/>
  <c r="AS100" i="81"/>
  <c r="AT100" i="81"/>
  <c r="AU100" i="81"/>
  <c r="AV100" i="81"/>
  <c r="AW100" i="81"/>
  <c r="AX100" i="81"/>
  <c r="AY100" i="81"/>
  <c r="AZ100" i="81"/>
  <c r="BA100" i="81"/>
  <c r="BB100" i="81"/>
  <c r="BC100" i="81"/>
  <c r="BD100" i="81"/>
  <c r="BE100" i="81"/>
  <c r="C101" i="81"/>
  <c r="D101" i="81"/>
  <c r="E101" i="81"/>
  <c r="F101" i="81"/>
  <c r="G101" i="81"/>
  <c r="H101" i="81"/>
  <c r="I101" i="81"/>
  <c r="J101" i="81"/>
  <c r="K101" i="81"/>
  <c r="L101" i="81"/>
  <c r="M101" i="81"/>
  <c r="N101" i="81"/>
  <c r="O101" i="81"/>
  <c r="P101" i="81"/>
  <c r="Q101" i="81"/>
  <c r="S101" i="81"/>
  <c r="T101" i="81"/>
  <c r="U101" i="81"/>
  <c r="V101" i="81"/>
  <c r="W101" i="81"/>
  <c r="X101" i="81"/>
  <c r="Y101" i="81"/>
  <c r="Z101" i="81"/>
  <c r="AA101" i="81"/>
  <c r="AB101" i="81"/>
  <c r="AC101" i="81"/>
  <c r="AD101" i="81"/>
  <c r="AE101" i="81"/>
  <c r="AF101" i="81"/>
  <c r="AG101" i="81"/>
  <c r="AH101" i="81"/>
  <c r="AI101" i="81"/>
  <c r="AJ101" i="81"/>
  <c r="AN101" i="81"/>
  <c r="AO101" i="81"/>
  <c r="AP101" i="81"/>
  <c r="AQ101" i="81"/>
  <c r="AR101" i="81"/>
  <c r="AS101" i="81"/>
  <c r="AT101" i="81"/>
  <c r="AU101" i="81"/>
  <c r="AV101" i="81"/>
  <c r="AW101" i="81"/>
  <c r="AX101" i="81"/>
  <c r="AY101" i="81"/>
  <c r="AZ101" i="81"/>
  <c r="BA101" i="81"/>
  <c r="BB101" i="81"/>
  <c r="BC101" i="81"/>
  <c r="BD101" i="81"/>
  <c r="BE101" i="81"/>
  <c r="C102" i="81"/>
  <c r="D102" i="81"/>
  <c r="E102" i="81"/>
  <c r="F102" i="81"/>
  <c r="G102" i="81"/>
  <c r="H102" i="81"/>
  <c r="I102" i="81"/>
  <c r="J102" i="81"/>
  <c r="K102" i="81"/>
  <c r="L102" i="81"/>
  <c r="M102" i="81"/>
  <c r="N102" i="81"/>
  <c r="O102" i="81"/>
  <c r="P102" i="81"/>
  <c r="Q102" i="81"/>
  <c r="S102" i="81"/>
  <c r="T102" i="81"/>
  <c r="U102" i="81"/>
  <c r="V102" i="81"/>
  <c r="W102" i="81"/>
  <c r="X102" i="81"/>
  <c r="Y102" i="81"/>
  <c r="Z102" i="81"/>
  <c r="AA102" i="81"/>
  <c r="AB102" i="81"/>
  <c r="AC102" i="81"/>
  <c r="AD102" i="81"/>
  <c r="AE102" i="81"/>
  <c r="AF102" i="81"/>
  <c r="AG102" i="81"/>
  <c r="AH102" i="81"/>
  <c r="AI102" i="81"/>
  <c r="AJ102" i="81"/>
  <c r="AN102" i="81"/>
  <c r="AO102" i="81"/>
  <c r="AP102" i="81"/>
  <c r="AQ102" i="81"/>
  <c r="AR102" i="81"/>
  <c r="AS102" i="81"/>
  <c r="AT102" i="81"/>
  <c r="AU102" i="81"/>
  <c r="AV102" i="81"/>
  <c r="AW102" i="81"/>
  <c r="AX102" i="81"/>
  <c r="AY102" i="81"/>
  <c r="AZ102" i="81"/>
  <c r="BA102" i="81"/>
  <c r="BB102" i="81"/>
  <c r="BC102" i="81"/>
  <c r="BD102" i="81"/>
  <c r="BE102" i="81"/>
  <c r="C103" i="81"/>
  <c r="D103" i="81"/>
  <c r="E103" i="81"/>
  <c r="F103" i="81"/>
  <c r="G103" i="81"/>
  <c r="H103" i="81"/>
  <c r="I103" i="81"/>
  <c r="J103" i="81"/>
  <c r="K103" i="81"/>
  <c r="L103" i="81"/>
  <c r="M103" i="81"/>
  <c r="N103" i="81"/>
  <c r="O103" i="81"/>
  <c r="P103" i="81"/>
  <c r="Q103" i="81"/>
  <c r="S103" i="81"/>
  <c r="T103" i="81"/>
  <c r="U103" i="81"/>
  <c r="V103" i="81"/>
  <c r="W103" i="81"/>
  <c r="X103" i="81"/>
  <c r="Y103" i="81"/>
  <c r="Z103" i="81"/>
  <c r="AA103" i="81"/>
  <c r="AB103" i="81"/>
  <c r="AC103" i="81"/>
  <c r="AD103" i="81"/>
  <c r="AE103" i="81"/>
  <c r="AF103" i="81"/>
  <c r="AG103" i="81"/>
  <c r="AH103" i="81"/>
  <c r="AI103" i="81"/>
  <c r="AJ103" i="81"/>
  <c r="AN103" i="81"/>
  <c r="AO103" i="81"/>
  <c r="AP103" i="81"/>
  <c r="AQ103" i="81"/>
  <c r="AR103" i="81"/>
  <c r="AS103" i="81"/>
  <c r="AT103" i="81"/>
  <c r="AU103" i="81"/>
  <c r="AV103" i="81"/>
  <c r="AW103" i="81"/>
  <c r="AX103" i="81"/>
  <c r="AY103" i="81"/>
  <c r="AZ103" i="81"/>
  <c r="BA103" i="81"/>
  <c r="BB103" i="81"/>
  <c r="BC103" i="81"/>
  <c r="BD103" i="81"/>
  <c r="BE103" i="81"/>
  <c r="C104" i="81"/>
  <c r="D104" i="81"/>
  <c r="E104" i="81"/>
  <c r="F104" i="81"/>
  <c r="G104" i="81"/>
  <c r="H104" i="81"/>
  <c r="I104" i="81"/>
  <c r="J104" i="81"/>
  <c r="K104" i="81"/>
  <c r="L104" i="81"/>
  <c r="M104" i="81"/>
  <c r="N104" i="81"/>
  <c r="O104" i="81"/>
  <c r="P104" i="81"/>
  <c r="Q104" i="81"/>
  <c r="S104" i="81"/>
  <c r="T104" i="81"/>
  <c r="U104" i="81"/>
  <c r="V104" i="81"/>
  <c r="W104" i="81"/>
  <c r="X104" i="81"/>
  <c r="Y104" i="81"/>
  <c r="Z104" i="81"/>
  <c r="AA104" i="81"/>
  <c r="AB104" i="81"/>
  <c r="AC104" i="81"/>
  <c r="AD104" i="81"/>
  <c r="AE104" i="81"/>
  <c r="AF104" i="81"/>
  <c r="AG104" i="81"/>
  <c r="AH104" i="81"/>
  <c r="AI104" i="81"/>
  <c r="AJ104" i="81"/>
  <c r="AN104" i="81"/>
  <c r="AO104" i="81"/>
  <c r="AP104" i="81"/>
  <c r="AQ104" i="81"/>
  <c r="AR104" i="81"/>
  <c r="AS104" i="81"/>
  <c r="AT104" i="81"/>
  <c r="AU104" i="81"/>
  <c r="AV104" i="81"/>
  <c r="AW104" i="81"/>
  <c r="AX104" i="81"/>
  <c r="AY104" i="81"/>
  <c r="AZ104" i="81"/>
  <c r="BA104" i="81"/>
  <c r="BB104" i="81"/>
  <c r="BC104" i="81"/>
  <c r="BD104" i="81"/>
  <c r="BE104" i="81"/>
  <c r="C105" i="81"/>
  <c r="D105" i="81"/>
  <c r="E105" i="81"/>
  <c r="F105" i="81"/>
  <c r="G105" i="81"/>
  <c r="H105" i="81"/>
  <c r="I105" i="81"/>
  <c r="J105" i="81"/>
  <c r="K105" i="81"/>
  <c r="L105" i="81"/>
  <c r="M105" i="81"/>
  <c r="N105" i="81"/>
  <c r="O105" i="81"/>
  <c r="P105" i="81"/>
  <c r="Q105" i="81"/>
  <c r="S105" i="81"/>
  <c r="T105" i="81"/>
  <c r="U105" i="81"/>
  <c r="V105" i="81"/>
  <c r="W105" i="81"/>
  <c r="X105" i="81"/>
  <c r="Y105" i="81"/>
  <c r="Z105" i="81"/>
  <c r="AA105" i="81"/>
  <c r="AB105" i="81"/>
  <c r="AC105" i="81"/>
  <c r="AD105" i="81"/>
  <c r="AE105" i="81"/>
  <c r="AF105" i="81"/>
  <c r="AG105" i="81"/>
  <c r="AH105" i="81"/>
  <c r="AI105" i="81"/>
  <c r="AJ105" i="81"/>
  <c r="AN105" i="81"/>
  <c r="AO105" i="81"/>
  <c r="AP105" i="81"/>
  <c r="AQ105" i="81"/>
  <c r="AR105" i="81"/>
  <c r="AS105" i="81"/>
  <c r="AT105" i="81"/>
  <c r="AU105" i="81"/>
  <c r="AV105" i="81"/>
  <c r="AW105" i="81"/>
  <c r="AX105" i="81"/>
  <c r="AY105" i="81"/>
  <c r="AZ105" i="81"/>
  <c r="BA105" i="81"/>
  <c r="BB105" i="81"/>
  <c r="BC105" i="81"/>
  <c r="BD105" i="81"/>
  <c r="BE105" i="81"/>
  <c r="C106" i="81"/>
  <c r="D106" i="81"/>
  <c r="E106" i="81"/>
  <c r="F106" i="81"/>
  <c r="G106" i="81"/>
  <c r="H106" i="81"/>
  <c r="I106" i="81"/>
  <c r="J106" i="81"/>
  <c r="K106" i="81"/>
  <c r="L106" i="81"/>
  <c r="M106" i="81"/>
  <c r="N106" i="81"/>
  <c r="O106" i="81"/>
  <c r="P106" i="81"/>
  <c r="Q106" i="81"/>
  <c r="S106" i="81"/>
  <c r="T106" i="81"/>
  <c r="U106" i="81"/>
  <c r="V106" i="81"/>
  <c r="W106" i="81"/>
  <c r="X106" i="81"/>
  <c r="Y106" i="81"/>
  <c r="Z106" i="81"/>
  <c r="AA106" i="81"/>
  <c r="AB106" i="81"/>
  <c r="AC106" i="81"/>
  <c r="AD106" i="81"/>
  <c r="AE106" i="81"/>
  <c r="AF106" i="81"/>
  <c r="AG106" i="81"/>
  <c r="AH106" i="81"/>
  <c r="AI106" i="81"/>
  <c r="AJ106" i="81"/>
  <c r="AN106" i="81"/>
  <c r="AO106" i="81"/>
  <c r="AP106" i="81"/>
  <c r="AQ106" i="81"/>
  <c r="AR106" i="81"/>
  <c r="AS106" i="81"/>
  <c r="AT106" i="81"/>
  <c r="AU106" i="81"/>
  <c r="AV106" i="81"/>
  <c r="AW106" i="81"/>
  <c r="AX106" i="81"/>
  <c r="AY106" i="81"/>
  <c r="AZ106" i="81"/>
  <c r="BA106" i="81"/>
  <c r="BB106" i="81"/>
  <c r="BC106" i="81"/>
  <c r="BD106" i="81"/>
  <c r="BE106" i="81"/>
  <c r="C107" i="81"/>
  <c r="D107" i="81"/>
  <c r="E107" i="81"/>
  <c r="F107" i="81"/>
  <c r="G107" i="81"/>
  <c r="H107" i="81"/>
  <c r="I107" i="81"/>
  <c r="J107" i="81"/>
  <c r="K107" i="81"/>
  <c r="L107" i="81"/>
  <c r="M107" i="81"/>
  <c r="N107" i="81"/>
  <c r="O107" i="81"/>
  <c r="P107" i="81"/>
  <c r="Q107" i="81"/>
  <c r="S107" i="81"/>
  <c r="T107" i="81"/>
  <c r="U107" i="81"/>
  <c r="V107" i="81"/>
  <c r="W107" i="81"/>
  <c r="X107" i="81"/>
  <c r="Y107" i="81"/>
  <c r="Z107" i="81"/>
  <c r="AA107" i="81"/>
  <c r="AB107" i="81"/>
  <c r="AC107" i="81"/>
  <c r="AD107" i="81"/>
  <c r="AE107" i="81"/>
  <c r="AF107" i="81"/>
  <c r="AG107" i="81"/>
  <c r="AH107" i="81"/>
  <c r="AI107" i="81"/>
  <c r="AJ107" i="81"/>
  <c r="AN107" i="81"/>
  <c r="AO107" i="81"/>
  <c r="AP107" i="81"/>
  <c r="AQ107" i="81"/>
  <c r="AR107" i="81"/>
  <c r="AS107" i="81"/>
  <c r="AT107" i="81"/>
  <c r="AU107" i="81"/>
  <c r="AV107" i="81"/>
  <c r="AW107" i="81"/>
  <c r="AX107" i="81"/>
  <c r="AY107" i="81"/>
  <c r="AZ107" i="81"/>
  <c r="BA107" i="81"/>
  <c r="BB107" i="81"/>
  <c r="BC107" i="81"/>
  <c r="BD107" i="81"/>
  <c r="BE107" i="81"/>
  <c r="C108" i="81"/>
  <c r="D108" i="81"/>
  <c r="E108" i="81"/>
  <c r="F108" i="81"/>
  <c r="G108" i="81"/>
  <c r="H108" i="81"/>
  <c r="I108" i="81"/>
  <c r="J108" i="81"/>
  <c r="K108" i="81"/>
  <c r="L108" i="81"/>
  <c r="M108" i="81"/>
  <c r="N108" i="81"/>
  <c r="O108" i="81"/>
  <c r="P108" i="81"/>
  <c r="Q108" i="81"/>
  <c r="S108" i="81"/>
  <c r="T108" i="81"/>
  <c r="U108" i="81"/>
  <c r="V108" i="81"/>
  <c r="W108" i="81"/>
  <c r="X108" i="81"/>
  <c r="Y108" i="81"/>
  <c r="Z108" i="81"/>
  <c r="AA108" i="81"/>
  <c r="AB108" i="81"/>
  <c r="AC108" i="81"/>
  <c r="AD108" i="81"/>
  <c r="AE108" i="81"/>
  <c r="AF108" i="81"/>
  <c r="AG108" i="81"/>
  <c r="AH108" i="81"/>
  <c r="AI108" i="81"/>
  <c r="AJ108" i="81"/>
  <c r="AN108" i="81"/>
  <c r="AO108" i="81"/>
  <c r="AP108" i="81"/>
  <c r="AQ108" i="81"/>
  <c r="AR108" i="81"/>
  <c r="AS108" i="81"/>
  <c r="AT108" i="81"/>
  <c r="AU108" i="81"/>
  <c r="AV108" i="81"/>
  <c r="AW108" i="81"/>
  <c r="AX108" i="81"/>
  <c r="AY108" i="81"/>
  <c r="AZ108" i="81"/>
  <c r="BA108" i="81"/>
  <c r="BB108" i="81"/>
  <c r="BC108" i="81"/>
  <c r="BD108" i="81"/>
  <c r="BE108" i="81"/>
  <c r="C109" i="81"/>
  <c r="D109" i="81"/>
  <c r="E109" i="81"/>
  <c r="F109" i="81"/>
  <c r="G109" i="81"/>
  <c r="H109" i="81"/>
  <c r="I109" i="81"/>
  <c r="J109" i="81"/>
  <c r="K109" i="81"/>
  <c r="L109" i="81"/>
  <c r="M109" i="81"/>
  <c r="N109" i="81"/>
  <c r="O109" i="81"/>
  <c r="P109" i="81"/>
  <c r="Q109" i="81"/>
  <c r="S109" i="81"/>
  <c r="T109" i="81"/>
  <c r="U109" i="81"/>
  <c r="V109" i="81"/>
  <c r="W109" i="81"/>
  <c r="X109" i="81"/>
  <c r="Y109" i="81"/>
  <c r="Z109" i="81"/>
  <c r="AA109" i="81"/>
  <c r="AB109" i="81"/>
  <c r="AC109" i="81"/>
  <c r="AD109" i="81"/>
  <c r="AE109" i="81"/>
  <c r="AF109" i="81"/>
  <c r="AG109" i="81"/>
  <c r="AH109" i="81"/>
  <c r="AI109" i="81"/>
  <c r="AJ109" i="81"/>
  <c r="AN109" i="81"/>
  <c r="AO109" i="81"/>
  <c r="AP109" i="81"/>
  <c r="AQ109" i="81"/>
  <c r="AR109" i="81"/>
  <c r="AS109" i="81"/>
  <c r="AT109" i="81"/>
  <c r="AU109" i="81"/>
  <c r="AV109" i="81"/>
  <c r="AW109" i="81"/>
  <c r="AX109" i="81"/>
  <c r="AY109" i="81"/>
  <c r="AZ109" i="81"/>
  <c r="BA109" i="81"/>
  <c r="BB109" i="81"/>
  <c r="BC109" i="81"/>
  <c r="BD109" i="81"/>
  <c r="BE109" i="81"/>
  <c r="C110" i="81"/>
  <c r="D110" i="81"/>
  <c r="E110" i="81"/>
  <c r="F110" i="81"/>
  <c r="G110" i="81"/>
  <c r="H110" i="81"/>
  <c r="I110" i="81"/>
  <c r="J110" i="81"/>
  <c r="K110" i="81"/>
  <c r="L110" i="81"/>
  <c r="M110" i="81"/>
  <c r="N110" i="81"/>
  <c r="O110" i="81"/>
  <c r="P110" i="81"/>
  <c r="Q110" i="81"/>
  <c r="S110" i="81"/>
  <c r="T110" i="81"/>
  <c r="U110" i="81"/>
  <c r="V110" i="81"/>
  <c r="W110" i="81"/>
  <c r="X110" i="81"/>
  <c r="Y110" i="81"/>
  <c r="Z110" i="81"/>
  <c r="AA110" i="81"/>
  <c r="AB110" i="81"/>
  <c r="AC110" i="81"/>
  <c r="AD110" i="81"/>
  <c r="AE110" i="81"/>
  <c r="AF110" i="81"/>
  <c r="AG110" i="81"/>
  <c r="AH110" i="81"/>
  <c r="AI110" i="81"/>
  <c r="AJ110" i="81"/>
  <c r="AN110" i="81"/>
  <c r="AO110" i="81"/>
  <c r="AP110" i="81"/>
  <c r="AQ110" i="81"/>
  <c r="AR110" i="81"/>
  <c r="AS110" i="81"/>
  <c r="AT110" i="81"/>
  <c r="AU110" i="81"/>
  <c r="AV110" i="81"/>
  <c r="AW110" i="81"/>
  <c r="AX110" i="81"/>
  <c r="AY110" i="81"/>
  <c r="AZ110" i="81"/>
  <c r="BA110" i="81"/>
  <c r="BB110" i="81"/>
  <c r="BC110" i="81"/>
  <c r="BD110" i="81"/>
  <c r="BE110" i="81"/>
  <c r="C111" i="81"/>
  <c r="D111" i="81"/>
  <c r="E111" i="81"/>
  <c r="F111" i="81"/>
  <c r="G111" i="81"/>
  <c r="H111" i="81"/>
  <c r="I111" i="81"/>
  <c r="J111" i="81"/>
  <c r="K111" i="81"/>
  <c r="L111" i="81"/>
  <c r="M111" i="81"/>
  <c r="N111" i="81"/>
  <c r="O111" i="81"/>
  <c r="P111" i="81"/>
  <c r="Q111" i="81"/>
  <c r="S111" i="81"/>
  <c r="T111" i="81"/>
  <c r="U111" i="81"/>
  <c r="V111" i="81"/>
  <c r="W111" i="81"/>
  <c r="X111" i="81"/>
  <c r="Y111" i="81"/>
  <c r="Z111" i="81"/>
  <c r="AA111" i="81"/>
  <c r="AB111" i="81"/>
  <c r="AC111" i="81"/>
  <c r="AD111" i="81"/>
  <c r="AE111" i="81"/>
  <c r="AF111" i="81"/>
  <c r="AG111" i="81"/>
  <c r="AH111" i="81"/>
  <c r="AI111" i="81"/>
  <c r="AJ111" i="81"/>
  <c r="AN111" i="81"/>
  <c r="AO111" i="81"/>
  <c r="AP111" i="81"/>
  <c r="AQ111" i="81"/>
  <c r="AR111" i="81"/>
  <c r="AS111" i="81"/>
  <c r="AT111" i="81"/>
  <c r="AU111" i="81"/>
  <c r="AV111" i="81"/>
  <c r="AW111" i="81"/>
  <c r="AX111" i="81"/>
  <c r="AY111" i="81"/>
  <c r="AZ111" i="81"/>
  <c r="BA111" i="81"/>
  <c r="BB111" i="81"/>
  <c r="BC111" i="81"/>
  <c r="BD111" i="81"/>
  <c r="BE111" i="81"/>
  <c r="C112" i="81"/>
  <c r="D112" i="81"/>
  <c r="E112" i="81"/>
  <c r="F112" i="81"/>
  <c r="G112" i="81"/>
  <c r="H112" i="81"/>
  <c r="I112" i="81"/>
  <c r="J112" i="81"/>
  <c r="K112" i="81"/>
  <c r="L112" i="81"/>
  <c r="M112" i="81"/>
  <c r="N112" i="81"/>
  <c r="O112" i="81"/>
  <c r="P112" i="81"/>
  <c r="Q112" i="81"/>
  <c r="S112" i="81"/>
  <c r="T112" i="81"/>
  <c r="U112" i="81"/>
  <c r="V112" i="81"/>
  <c r="W112" i="81"/>
  <c r="X112" i="81"/>
  <c r="Y112" i="81"/>
  <c r="Z112" i="81"/>
  <c r="AA112" i="81"/>
  <c r="AB112" i="81"/>
  <c r="AC112" i="81"/>
  <c r="AD112" i="81"/>
  <c r="AE112" i="81"/>
  <c r="AF112" i="81"/>
  <c r="AG112" i="81"/>
  <c r="AH112" i="81"/>
  <c r="AI112" i="81"/>
  <c r="AJ112" i="81"/>
  <c r="AN112" i="81"/>
  <c r="AO112" i="81"/>
  <c r="AP112" i="81"/>
  <c r="AQ112" i="81"/>
  <c r="AR112" i="81"/>
  <c r="AS112" i="81"/>
  <c r="AT112" i="81"/>
  <c r="AU112" i="81"/>
  <c r="AV112" i="81"/>
  <c r="AW112" i="81"/>
  <c r="AX112" i="81"/>
  <c r="AY112" i="81"/>
  <c r="AZ112" i="81"/>
  <c r="BA112" i="81"/>
  <c r="BB112" i="81"/>
  <c r="BC112" i="81"/>
  <c r="BD112" i="81"/>
  <c r="BE112" i="81"/>
  <c r="C113" i="81"/>
  <c r="D113" i="81"/>
  <c r="E113" i="81"/>
  <c r="F113" i="81"/>
  <c r="G113" i="81"/>
  <c r="H113" i="81"/>
  <c r="I113" i="81"/>
  <c r="J113" i="81"/>
  <c r="K113" i="81"/>
  <c r="L113" i="81"/>
  <c r="M113" i="81"/>
  <c r="N113" i="81"/>
  <c r="O113" i="81"/>
  <c r="P113" i="81"/>
  <c r="Q113" i="81"/>
  <c r="S113" i="81"/>
  <c r="T113" i="81"/>
  <c r="U113" i="81"/>
  <c r="V113" i="81"/>
  <c r="W113" i="81"/>
  <c r="X113" i="81"/>
  <c r="Y113" i="81"/>
  <c r="Z113" i="81"/>
  <c r="AA113" i="81"/>
  <c r="AB113" i="81"/>
  <c r="AC113" i="81"/>
  <c r="AD113" i="81"/>
  <c r="AE113" i="81"/>
  <c r="AF113" i="81"/>
  <c r="AG113" i="81"/>
  <c r="AH113" i="81"/>
  <c r="AI113" i="81"/>
  <c r="AJ113" i="81"/>
  <c r="AN113" i="81"/>
  <c r="AO113" i="81"/>
  <c r="AP113" i="81"/>
  <c r="AQ113" i="81"/>
  <c r="AR113" i="81"/>
  <c r="AS113" i="81"/>
  <c r="AT113" i="81"/>
  <c r="AU113" i="81"/>
  <c r="AV113" i="81"/>
  <c r="AW113" i="81"/>
  <c r="AX113" i="81"/>
  <c r="AY113" i="81"/>
  <c r="AZ113" i="81"/>
  <c r="BA113" i="81"/>
  <c r="BB113" i="81"/>
  <c r="BC113" i="81"/>
  <c r="BD113" i="81"/>
  <c r="BE113" i="81"/>
  <c r="C114" i="81"/>
  <c r="D114" i="81"/>
  <c r="E114" i="81"/>
  <c r="F114" i="81"/>
  <c r="G114" i="81"/>
  <c r="H114" i="81"/>
  <c r="I114" i="81"/>
  <c r="J114" i="81"/>
  <c r="K114" i="81"/>
  <c r="L114" i="81"/>
  <c r="M114" i="81"/>
  <c r="N114" i="81"/>
  <c r="O114" i="81"/>
  <c r="P114" i="81"/>
  <c r="Q114" i="81"/>
  <c r="S114" i="81"/>
  <c r="T114" i="81"/>
  <c r="U114" i="81"/>
  <c r="V114" i="81"/>
  <c r="W114" i="81"/>
  <c r="X114" i="81"/>
  <c r="Y114" i="81"/>
  <c r="Z114" i="81"/>
  <c r="AA114" i="81"/>
  <c r="AB114" i="81"/>
  <c r="AC114" i="81"/>
  <c r="AD114" i="81"/>
  <c r="AE114" i="81"/>
  <c r="AF114" i="81"/>
  <c r="AG114" i="81"/>
  <c r="AH114" i="81"/>
  <c r="AI114" i="81"/>
  <c r="AJ114" i="81"/>
  <c r="AN114" i="81"/>
  <c r="AO114" i="81"/>
  <c r="AP114" i="81"/>
  <c r="AQ114" i="81"/>
  <c r="AR114" i="81"/>
  <c r="AS114" i="81"/>
  <c r="AT114" i="81"/>
  <c r="AU114" i="81"/>
  <c r="AV114" i="81"/>
  <c r="AW114" i="81"/>
  <c r="AX114" i="81"/>
  <c r="AY114" i="81"/>
  <c r="AZ114" i="81"/>
  <c r="BA114" i="81"/>
  <c r="BB114" i="81"/>
  <c r="BC114" i="81"/>
  <c r="BD114" i="81"/>
  <c r="BE114" i="81"/>
  <c r="C115" i="81"/>
  <c r="D115" i="81"/>
  <c r="E115" i="81"/>
  <c r="F115" i="81"/>
  <c r="G115" i="81"/>
  <c r="H115" i="81"/>
  <c r="I115" i="81"/>
  <c r="J115" i="81"/>
  <c r="K115" i="81"/>
  <c r="L115" i="81"/>
  <c r="M115" i="81"/>
  <c r="N115" i="81"/>
  <c r="O115" i="81"/>
  <c r="P115" i="81"/>
  <c r="Q115" i="81"/>
  <c r="S115" i="81"/>
  <c r="T115" i="81"/>
  <c r="U115" i="81"/>
  <c r="V115" i="81"/>
  <c r="W115" i="81"/>
  <c r="X115" i="81"/>
  <c r="Y115" i="81"/>
  <c r="Z115" i="81"/>
  <c r="AA115" i="81"/>
  <c r="AB115" i="81"/>
  <c r="AC115" i="81"/>
  <c r="AD115" i="81"/>
  <c r="AE115" i="81"/>
  <c r="AF115" i="81"/>
  <c r="AG115" i="81"/>
  <c r="AH115" i="81"/>
  <c r="AI115" i="81"/>
  <c r="AJ115" i="81"/>
  <c r="AN115" i="81"/>
  <c r="AO115" i="81"/>
  <c r="AP115" i="81"/>
  <c r="AQ115" i="81"/>
  <c r="AR115" i="81"/>
  <c r="AS115" i="81"/>
  <c r="AT115" i="81"/>
  <c r="AU115" i="81"/>
  <c r="AV115" i="81"/>
  <c r="AW115" i="81"/>
  <c r="AX115" i="81"/>
  <c r="AY115" i="81"/>
  <c r="AZ115" i="81"/>
  <c r="BA115" i="81"/>
  <c r="BB115" i="81"/>
  <c r="BC115" i="81"/>
  <c r="BD115" i="81"/>
  <c r="BE115" i="81"/>
  <c r="C116" i="81"/>
  <c r="D116" i="81"/>
  <c r="E116" i="81"/>
  <c r="F116" i="81"/>
  <c r="G116" i="81"/>
  <c r="H116" i="81"/>
  <c r="I116" i="81"/>
  <c r="J116" i="81"/>
  <c r="K116" i="81"/>
  <c r="L116" i="81"/>
  <c r="M116" i="81"/>
  <c r="N116" i="81"/>
  <c r="O116" i="81"/>
  <c r="P116" i="81"/>
  <c r="Q116" i="81"/>
  <c r="S116" i="81"/>
  <c r="T116" i="81"/>
  <c r="U116" i="81"/>
  <c r="V116" i="81"/>
  <c r="W116" i="81"/>
  <c r="X116" i="81"/>
  <c r="Y116" i="81"/>
  <c r="Z116" i="81"/>
  <c r="AA116" i="81"/>
  <c r="AB116" i="81"/>
  <c r="AC116" i="81"/>
  <c r="AD116" i="81"/>
  <c r="AE116" i="81"/>
  <c r="AF116" i="81"/>
  <c r="AG116" i="81"/>
  <c r="AH116" i="81"/>
  <c r="AI116" i="81"/>
  <c r="AJ116" i="81"/>
  <c r="AN116" i="81"/>
  <c r="AO116" i="81"/>
  <c r="AP116" i="81"/>
  <c r="AQ116" i="81"/>
  <c r="AR116" i="81"/>
  <c r="AS116" i="81"/>
  <c r="AT116" i="81"/>
  <c r="AU116" i="81"/>
  <c r="AV116" i="81"/>
  <c r="AW116" i="81"/>
  <c r="AX116" i="81"/>
  <c r="AY116" i="81"/>
  <c r="AZ116" i="81"/>
  <c r="BA116" i="81"/>
  <c r="BB116" i="81"/>
  <c r="BC116" i="81"/>
  <c r="BD116" i="81"/>
  <c r="BE116" i="81"/>
  <c r="C117" i="81"/>
  <c r="D117" i="81"/>
  <c r="E117" i="81"/>
  <c r="F117" i="81"/>
  <c r="G117" i="81"/>
  <c r="H117" i="81"/>
  <c r="I117" i="81"/>
  <c r="J117" i="81"/>
  <c r="K117" i="81"/>
  <c r="L117" i="81"/>
  <c r="M117" i="81"/>
  <c r="N117" i="81"/>
  <c r="O117" i="81"/>
  <c r="P117" i="81"/>
  <c r="Q117" i="81"/>
  <c r="S117" i="81"/>
  <c r="T117" i="81"/>
  <c r="U117" i="81"/>
  <c r="V117" i="81"/>
  <c r="W117" i="81"/>
  <c r="X117" i="81"/>
  <c r="Y117" i="81"/>
  <c r="Z117" i="81"/>
  <c r="AA117" i="81"/>
  <c r="AB117" i="81"/>
  <c r="AC117" i="81"/>
  <c r="AD117" i="81"/>
  <c r="AE117" i="81"/>
  <c r="AF117" i="81"/>
  <c r="AG117" i="81"/>
  <c r="AH117" i="81"/>
  <c r="AI117" i="81"/>
  <c r="AJ117" i="81"/>
  <c r="AN117" i="81"/>
  <c r="AO117" i="81"/>
  <c r="AP117" i="81"/>
  <c r="AQ117" i="81"/>
  <c r="AR117" i="81"/>
  <c r="AS117" i="81"/>
  <c r="AT117" i="81"/>
  <c r="AU117" i="81"/>
  <c r="AV117" i="81"/>
  <c r="AW117" i="81"/>
  <c r="AX117" i="81"/>
  <c r="AY117" i="81"/>
  <c r="AZ117" i="81"/>
  <c r="BA117" i="81"/>
  <c r="BB117" i="81"/>
  <c r="BC117" i="81"/>
  <c r="BD117" i="81"/>
  <c r="BE117" i="81"/>
  <c r="C118" i="81"/>
  <c r="D118" i="81"/>
  <c r="E118" i="81"/>
  <c r="F118" i="81"/>
  <c r="G118" i="81"/>
  <c r="H118" i="81"/>
  <c r="I118" i="81"/>
  <c r="J118" i="81"/>
  <c r="K118" i="81"/>
  <c r="L118" i="81"/>
  <c r="M118" i="81"/>
  <c r="N118" i="81"/>
  <c r="O118" i="81"/>
  <c r="P118" i="81"/>
  <c r="Q118" i="81"/>
  <c r="S118" i="81"/>
  <c r="T118" i="81"/>
  <c r="U118" i="81"/>
  <c r="V118" i="81"/>
  <c r="W118" i="81"/>
  <c r="X118" i="81"/>
  <c r="Y118" i="81"/>
  <c r="Z118" i="81"/>
  <c r="AA118" i="81"/>
  <c r="AB118" i="81"/>
  <c r="AC118" i="81"/>
  <c r="AD118" i="81"/>
  <c r="AE118" i="81"/>
  <c r="AF118" i="81"/>
  <c r="AG118" i="81"/>
  <c r="AH118" i="81"/>
  <c r="AI118" i="81"/>
  <c r="AJ118" i="81"/>
  <c r="AN118" i="81"/>
  <c r="AO118" i="81"/>
  <c r="AP118" i="81"/>
  <c r="AQ118" i="81"/>
  <c r="AR118" i="81"/>
  <c r="AS118" i="81"/>
  <c r="AT118" i="81"/>
  <c r="AU118" i="81"/>
  <c r="AV118" i="81"/>
  <c r="AW118" i="81"/>
  <c r="AX118" i="81"/>
  <c r="AY118" i="81"/>
  <c r="AZ118" i="81"/>
  <c r="BA118" i="81"/>
  <c r="BB118" i="81"/>
  <c r="BC118" i="81"/>
  <c r="BD118" i="81"/>
  <c r="BE118" i="81"/>
  <c r="C119" i="81"/>
  <c r="D119" i="81"/>
  <c r="E119" i="81"/>
  <c r="F119" i="81"/>
  <c r="G119" i="81"/>
  <c r="H119" i="81"/>
  <c r="I119" i="81"/>
  <c r="J119" i="81"/>
  <c r="K119" i="81"/>
  <c r="L119" i="81"/>
  <c r="M119" i="81"/>
  <c r="N119" i="81"/>
  <c r="O119" i="81"/>
  <c r="P119" i="81"/>
  <c r="Q119" i="81"/>
  <c r="S119" i="81"/>
  <c r="T119" i="81"/>
  <c r="U119" i="81"/>
  <c r="V119" i="81"/>
  <c r="W119" i="81"/>
  <c r="X119" i="81"/>
  <c r="Y119" i="81"/>
  <c r="Z119" i="81"/>
  <c r="AA119" i="81"/>
  <c r="AB119" i="81"/>
  <c r="AC119" i="81"/>
  <c r="AD119" i="81"/>
  <c r="AE119" i="81"/>
  <c r="AF119" i="81"/>
  <c r="AG119" i="81"/>
  <c r="AH119" i="81"/>
  <c r="AI119" i="81"/>
  <c r="AJ119" i="81"/>
  <c r="AN119" i="81"/>
  <c r="AO119" i="81"/>
  <c r="AP119" i="81"/>
  <c r="AQ119" i="81"/>
  <c r="AR119" i="81"/>
  <c r="AS119" i="81"/>
  <c r="AT119" i="81"/>
  <c r="AU119" i="81"/>
  <c r="AV119" i="81"/>
  <c r="AW119" i="81"/>
  <c r="AX119" i="81"/>
  <c r="AY119" i="81"/>
  <c r="AZ119" i="81"/>
  <c r="BA119" i="81"/>
  <c r="BB119" i="81"/>
  <c r="BC119" i="81"/>
  <c r="BD119" i="81"/>
  <c r="BE119" i="81"/>
  <c r="C120" i="81"/>
  <c r="D120" i="81"/>
  <c r="E120" i="81"/>
  <c r="F120" i="81"/>
  <c r="G120" i="81"/>
  <c r="H120" i="81"/>
  <c r="I120" i="81"/>
  <c r="J120" i="81"/>
  <c r="K120" i="81"/>
  <c r="L120" i="81"/>
  <c r="M120" i="81"/>
  <c r="N120" i="81"/>
  <c r="O120" i="81"/>
  <c r="P120" i="81"/>
  <c r="Q120" i="81"/>
  <c r="S120" i="81"/>
  <c r="T120" i="81"/>
  <c r="U120" i="81"/>
  <c r="V120" i="81"/>
  <c r="W120" i="81"/>
  <c r="X120" i="81"/>
  <c r="Y120" i="81"/>
  <c r="Z120" i="81"/>
  <c r="AA120" i="81"/>
  <c r="AB120" i="81"/>
  <c r="AC120" i="81"/>
  <c r="AD120" i="81"/>
  <c r="AE120" i="81"/>
  <c r="AF120" i="81"/>
  <c r="AG120" i="81"/>
  <c r="AH120" i="81"/>
  <c r="AI120" i="81"/>
  <c r="AJ120" i="81"/>
  <c r="AN120" i="81"/>
  <c r="AO120" i="81"/>
  <c r="AP120" i="81"/>
  <c r="AQ120" i="81"/>
  <c r="AR120" i="81"/>
  <c r="AS120" i="81"/>
  <c r="AT120" i="81"/>
  <c r="AU120" i="81"/>
  <c r="AV120" i="81"/>
  <c r="AW120" i="81"/>
  <c r="AX120" i="81"/>
  <c r="AY120" i="81"/>
  <c r="AZ120" i="81"/>
  <c r="BA120" i="81"/>
  <c r="BB120" i="81"/>
  <c r="BC120" i="81"/>
  <c r="BD120" i="81"/>
  <c r="BE120" i="81"/>
  <c r="C121" i="81"/>
  <c r="D121" i="81"/>
  <c r="E121" i="81"/>
  <c r="F121" i="81"/>
  <c r="G121" i="81"/>
  <c r="H121" i="81"/>
  <c r="I121" i="81"/>
  <c r="J121" i="81"/>
  <c r="K121" i="81"/>
  <c r="L121" i="81"/>
  <c r="M121" i="81"/>
  <c r="N121" i="81"/>
  <c r="O121" i="81"/>
  <c r="P121" i="81"/>
  <c r="Q121" i="81"/>
  <c r="S121" i="81"/>
  <c r="T121" i="81"/>
  <c r="U121" i="81"/>
  <c r="V121" i="81"/>
  <c r="W121" i="81"/>
  <c r="X121" i="81"/>
  <c r="Y121" i="81"/>
  <c r="Z121" i="81"/>
  <c r="AA121" i="81"/>
  <c r="AB121" i="81"/>
  <c r="AC121" i="81"/>
  <c r="AD121" i="81"/>
  <c r="AE121" i="81"/>
  <c r="AF121" i="81"/>
  <c r="AG121" i="81"/>
  <c r="AH121" i="81"/>
  <c r="AI121" i="81"/>
  <c r="AJ121" i="81"/>
  <c r="AN121" i="81"/>
  <c r="AO121" i="81"/>
  <c r="AP121" i="81"/>
  <c r="AQ121" i="81"/>
  <c r="AR121" i="81"/>
  <c r="AS121" i="81"/>
  <c r="AT121" i="81"/>
  <c r="AU121" i="81"/>
  <c r="AV121" i="81"/>
  <c r="AW121" i="81"/>
  <c r="AX121" i="81"/>
  <c r="AY121" i="81"/>
  <c r="AZ121" i="81"/>
  <c r="BA121" i="81"/>
  <c r="BB121" i="81"/>
  <c r="BC121" i="81"/>
  <c r="BD121" i="81"/>
  <c r="BE121" i="81"/>
  <c r="C122" i="81"/>
  <c r="D122" i="81"/>
  <c r="E122" i="81"/>
  <c r="F122" i="81"/>
  <c r="G122" i="81"/>
  <c r="H122" i="81"/>
  <c r="I122" i="81"/>
  <c r="J122" i="81"/>
  <c r="K122" i="81"/>
  <c r="L122" i="81"/>
  <c r="M122" i="81"/>
  <c r="N122" i="81"/>
  <c r="O122" i="81"/>
  <c r="P122" i="81"/>
  <c r="Q122" i="81"/>
  <c r="S122" i="81"/>
  <c r="T122" i="81"/>
  <c r="U122" i="81"/>
  <c r="V122" i="81"/>
  <c r="W122" i="81"/>
  <c r="X122" i="81"/>
  <c r="Y122" i="81"/>
  <c r="Z122" i="81"/>
  <c r="AA122" i="81"/>
  <c r="AB122" i="81"/>
  <c r="AC122" i="81"/>
  <c r="AD122" i="81"/>
  <c r="AE122" i="81"/>
  <c r="AF122" i="81"/>
  <c r="AG122" i="81"/>
  <c r="AH122" i="81"/>
  <c r="AI122" i="81"/>
  <c r="AJ122" i="81"/>
  <c r="AN122" i="81"/>
  <c r="AO122" i="81"/>
  <c r="AP122" i="81"/>
  <c r="AQ122" i="81"/>
  <c r="AR122" i="81"/>
  <c r="AS122" i="81"/>
  <c r="AT122" i="81"/>
  <c r="AU122" i="81"/>
  <c r="AV122" i="81"/>
  <c r="AW122" i="81"/>
  <c r="AX122" i="81"/>
  <c r="AY122" i="81"/>
  <c r="AZ122" i="81"/>
  <c r="BA122" i="81"/>
  <c r="BB122" i="81"/>
  <c r="BC122" i="81"/>
  <c r="BD122" i="81"/>
  <c r="BE122" i="81"/>
  <c r="C123" i="81"/>
  <c r="D123" i="81"/>
  <c r="E123" i="81"/>
  <c r="F123" i="81"/>
  <c r="G123" i="81"/>
  <c r="H123" i="81"/>
  <c r="I123" i="81"/>
  <c r="J123" i="81"/>
  <c r="K123" i="81"/>
  <c r="L123" i="81"/>
  <c r="M123" i="81"/>
  <c r="N123" i="81"/>
  <c r="O123" i="81"/>
  <c r="P123" i="81"/>
  <c r="Q123" i="81"/>
  <c r="S123" i="81"/>
  <c r="T123" i="81"/>
  <c r="U123" i="81"/>
  <c r="V123" i="81"/>
  <c r="W123" i="81"/>
  <c r="X123" i="81"/>
  <c r="Y123" i="81"/>
  <c r="Z123" i="81"/>
  <c r="AA123" i="81"/>
  <c r="AB123" i="81"/>
  <c r="AC123" i="81"/>
  <c r="AD123" i="81"/>
  <c r="AE123" i="81"/>
  <c r="AF123" i="81"/>
  <c r="AG123" i="81"/>
  <c r="AH123" i="81"/>
  <c r="AI123" i="81"/>
  <c r="AJ123" i="81"/>
  <c r="AN123" i="81"/>
  <c r="AO123" i="81"/>
  <c r="AP123" i="81"/>
  <c r="AQ123" i="81"/>
  <c r="AR123" i="81"/>
  <c r="AS123" i="81"/>
  <c r="AT123" i="81"/>
  <c r="AU123" i="81"/>
  <c r="AV123" i="81"/>
  <c r="AW123" i="81"/>
  <c r="AX123" i="81"/>
  <c r="AY123" i="81"/>
  <c r="AZ123" i="81"/>
  <c r="BA123" i="81"/>
  <c r="BB123" i="81"/>
  <c r="BC123" i="81"/>
  <c r="BD123" i="81"/>
  <c r="BE123" i="81"/>
  <c r="C124" i="81"/>
  <c r="D124" i="81"/>
  <c r="E124" i="81"/>
  <c r="F124" i="81"/>
  <c r="G124" i="81"/>
  <c r="H124" i="81"/>
  <c r="I124" i="81"/>
  <c r="J124" i="81"/>
  <c r="K124" i="81"/>
  <c r="L124" i="81"/>
  <c r="M124" i="81"/>
  <c r="N124" i="81"/>
  <c r="O124" i="81"/>
  <c r="P124" i="81"/>
  <c r="Q124" i="81"/>
  <c r="S124" i="81"/>
  <c r="T124" i="81"/>
  <c r="U124" i="81"/>
  <c r="V124" i="81"/>
  <c r="W124" i="81"/>
  <c r="X124" i="81"/>
  <c r="Y124" i="81"/>
  <c r="Z124" i="81"/>
  <c r="AA124" i="81"/>
  <c r="AB124" i="81"/>
  <c r="AC124" i="81"/>
  <c r="AD124" i="81"/>
  <c r="AE124" i="81"/>
  <c r="AF124" i="81"/>
  <c r="AG124" i="81"/>
  <c r="AH124" i="81"/>
  <c r="AI124" i="81"/>
  <c r="AJ124" i="81"/>
  <c r="AN124" i="81"/>
  <c r="AO124" i="81"/>
  <c r="AP124" i="81"/>
  <c r="AQ124" i="81"/>
  <c r="AR124" i="81"/>
  <c r="AS124" i="81"/>
  <c r="AT124" i="81"/>
  <c r="AU124" i="81"/>
  <c r="AV124" i="81"/>
  <c r="AW124" i="81"/>
  <c r="AX124" i="81"/>
  <c r="AY124" i="81"/>
  <c r="AZ124" i="81"/>
  <c r="BA124" i="81"/>
  <c r="BB124" i="81"/>
  <c r="BC124" i="81"/>
  <c r="BD124" i="81"/>
  <c r="BE124" i="81"/>
  <c r="C125" i="81"/>
  <c r="D125" i="81"/>
  <c r="E125" i="81"/>
  <c r="F125" i="81"/>
  <c r="G125" i="81"/>
  <c r="H125" i="81"/>
  <c r="I125" i="81"/>
  <c r="J125" i="81"/>
  <c r="K125" i="81"/>
  <c r="L125" i="81"/>
  <c r="M125" i="81"/>
  <c r="N125" i="81"/>
  <c r="O125" i="81"/>
  <c r="P125" i="81"/>
  <c r="Q125" i="81"/>
  <c r="S125" i="81"/>
  <c r="T125" i="81"/>
  <c r="U125" i="81"/>
  <c r="V125" i="81"/>
  <c r="W125" i="81"/>
  <c r="X125" i="81"/>
  <c r="Y125" i="81"/>
  <c r="Z125" i="81"/>
  <c r="AA125" i="81"/>
  <c r="AB125" i="81"/>
  <c r="AC125" i="81"/>
  <c r="AD125" i="81"/>
  <c r="AE125" i="81"/>
  <c r="AF125" i="81"/>
  <c r="AG125" i="81"/>
  <c r="AH125" i="81"/>
  <c r="AI125" i="81"/>
  <c r="AJ125" i="81"/>
  <c r="AN125" i="81"/>
  <c r="AO125" i="81"/>
  <c r="AP125" i="81"/>
  <c r="AQ125" i="81"/>
  <c r="AR125" i="81"/>
  <c r="AS125" i="81"/>
  <c r="AT125" i="81"/>
  <c r="AU125" i="81"/>
  <c r="AV125" i="81"/>
  <c r="AW125" i="81"/>
  <c r="AX125" i="81"/>
  <c r="AY125" i="81"/>
  <c r="AZ125" i="81"/>
  <c r="BA125" i="81"/>
  <c r="BB125" i="81"/>
  <c r="BC125" i="81"/>
  <c r="BD125" i="81"/>
  <c r="BE125" i="81"/>
  <c r="C126" i="81"/>
  <c r="D126" i="81"/>
  <c r="E126" i="81"/>
  <c r="F126" i="81"/>
  <c r="G126" i="81"/>
  <c r="H126" i="81"/>
  <c r="I126" i="81"/>
  <c r="J126" i="81"/>
  <c r="K126" i="81"/>
  <c r="L126" i="81"/>
  <c r="M126" i="81"/>
  <c r="N126" i="81"/>
  <c r="O126" i="81"/>
  <c r="P126" i="81"/>
  <c r="Q126" i="81"/>
  <c r="S126" i="81"/>
  <c r="T126" i="81"/>
  <c r="U126" i="81"/>
  <c r="V126" i="81"/>
  <c r="W126" i="81"/>
  <c r="X126" i="81"/>
  <c r="Y126" i="81"/>
  <c r="Z126" i="81"/>
  <c r="AA126" i="81"/>
  <c r="AB126" i="81"/>
  <c r="AC126" i="81"/>
  <c r="AD126" i="81"/>
  <c r="AE126" i="81"/>
  <c r="AF126" i="81"/>
  <c r="AG126" i="81"/>
  <c r="AH126" i="81"/>
  <c r="AI126" i="81"/>
  <c r="AJ126" i="81"/>
  <c r="AN126" i="81"/>
  <c r="AO126" i="81"/>
  <c r="AP126" i="81"/>
  <c r="AQ126" i="81"/>
  <c r="AR126" i="81"/>
  <c r="AS126" i="81"/>
  <c r="AT126" i="81"/>
  <c r="AU126" i="81"/>
  <c r="AV126" i="81"/>
  <c r="AW126" i="81"/>
  <c r="AX126" i="81"/>
  <c r="AY126" i="81"/>
  <c r="AZ126" i="81"/>
  <c r="BA126" i="81"/>
  <c r="BB126" i="81"/>
  <c r="BC126" i="81"/>
  <c r="BD126" i="81"/>
  <c r="BE126" i="81"/>
  <c r="C127" i="81"/>
  <c r="D127" i="81"/>
  <c r="E127" i="81"/>
  <c r="F127" i="81"/>
  <c r="G127" i="81"/>
  <c r="H127" i="81"/>
  <c r="I127" i="81"/>
  <c r="J127" i="81"/>
  <c r="K127" i="81"/>
  <c r="L127" i="81"/>
  <c r="M127" i="81"/>
  <c r="N127" i="81"/>
  <c r="O127" i="81"/>
  <c r="P127" i="81"/>
  <c r="Q127" i="81"/>
  <c r="S127" i="81"/>
  <c r="T127" i="81"/>
  <c r="U127" i="81"/>
  <c r="V127" i="81"/>
  <c r="W127" i="81"/>
  <c r="X127" i="81"/>
  <c r="Y127" i="81"/>
  <c r="Z127" i="81"/>
  <c r="AA127" i="81"/>
  <c r="AB127" i="81"/>
  <c r="AC127" i="81"/>
  <c r="AD127" i="81"/>
  <c r="AE127" i="81"/>
  <c r="AF127" i="81"/>
  <c r="AG127" i="81"/>
  <c r="AH127" i="81"/>
  <c r="AI127" i="81"/>
  <c r="AJ127" i="81"/>
  <c r="AN127" i="81"/>
  <c r="AO127" i="81"/>
  <c r="AP127" i="81"/>
  <c r="AQ127" i="81"/>
  <c r="AR127" i="81"/>
  <c r="AS127" i="81"/>
  <c r="AT127" i="81"/>
  <c r="AU127" i="81"/>
  <c r="AV127" i="81"/>
  <c r="AW127" i="81"/>
  <c r="AX127" i="81"/>
  <c r="AY127" i="81"/>
  <c r="AZ127" i="81"/>
  <c r="BA127" i="81"/>
  <c r="BB127" i="81"/>
  <c r="BC127" i="81"/>
  <c r="BD127" i="81"/>
  <c r="BE127" i="81"/>
  <c r="C128" i="81"/>
  <c r="D128" i="81"/>
  <c r="E128" i="81"/>
  <c r="F128" i="81"/>
  <c r="G128" i="81"/>
  <c r="H128" i="81"/>
  <c r="I128" i="81"/>
  <c r="J128" i="81"/>
  <c r="K128" i="81"/>
  <c r="L128" i="81"/>
  <c r="M128" i="81"/>
  <c r="N128" i="81"/>
  <c r="O128" i="81"/>
  <c r="P128" i="81"/>
  <c r="Q128" i="81"/>
  <c r="S128" i="81"/>
  <c r="T128" i="81"/>
  <c r="U128" i="81"/>
  <c r="V128" i="81"/>
  <c r="W128" i="81"/>
  <c r="X128" i="81"/>
  <c r="Y128" i="81"/>
  <c r="Z128" i="81"/>
  <c r="AA128" i="81"/>
  <c r="AB128" i="81"/>
  <c r="AC128" i="81"/>
  <c r="AD128" i="81"/>
  <c r="AE128" i="81"/>
  <c r="AF128" i="81"/>
  <c r="AG128" i="81"/>
  <c r="AH128" i="81"/>
  <c r="AI128" i="81"/>
  <c r="AJ128" i="81"/>
  <c r="AN128" i="81"/>
  <c r="AO128" i="81"/>
  <c r="AP128" i="81"/>
  <c r="AQ128" i="81"/>
  <c r="AR128" i="81"/>
  <c r="AS128" i="81"/>
  <c r="AT128" i="81"/>
  <c r="AU128" i="81"/>
  <c r="AV128" i="81"/>
  <c r="AW128" i="81"/>
  <c r="AX128" i="81"/>
  <c r="AY128" i="81"/>
  <c r="AZ128" i="81"/>
  <c r="BA128" i="81"/>
  <c r="BB128" i="81"/>
  <c r="BC128" i="81"/>
  <c r="BD128" i="81"/>
  <c r="BE128" i="81"/>
  <c r="C129" i="81"/>
  <c r="D129" i="81"/>
  <c r="E129" i="81"/>
  <c r="F129" i="81"/>
  <c r="G129" i="81"/>
  <c r="H129" i="81"/>
  <c r="I129" i="81"/>
  <c r="J129" i="81"/>
  <c r="K129" i="81"/>
  <c r="L129" i="81"/>
  <c r="M129" i="81"/>
  <c r="N129" i="81"/>
  <c r="O129" i="81"/>
  <c r="P129" i="81"/>
  <c r="Q129" i="81"/>
  <c r="S129" i="81"/>
  <c r="T129" i="81"/>
  <c r="U129" i="81"/>
  <c r="V129" i="81"/>
  <c r="W129" i="81"/>
  <c r="X129" i="81"/>
  <c r="Y129" i="81"/>
  <c r="Z129" i="81"/>
  <c r="AA129" i="81"/>
  <c r="AB129" i="81"/>
  <c r="AC129" i="81"/>
  <c r="AD129" i="81"/>
  <c r="AE129" i="81"/>
  <c r="AF129" i="81"/>
  <c r="AG129" i="81"/>
  <c r="AH129" i="81"/>
  <c r="AI129" i="81"/>
  <c r="AJ129" i="81"/>
  <c r="AN129" i="81"/>
  <c r="AO129" i="81"/>
  <c r="AP129" i="81"/>
  <c r="AQ129" i="81"/>
  <c r="AR129" i="81"/>
  <c r="AS129" i="81"/>
  <c r="AT129" i="81"/>
  <c r="AU129" i="81"/>
  <c r="AV129" i="81"/>
  <c r="AW129" i="81"/>
  <c r="AX129" i="81"/>
  <c r="AY129" i="81"/>
  <c r="AZ129" i="81"/>
  <c r="BA129" i="81"/>
  <c r="BB129" i="81"/>
  <c r="BC129" i="81"/>
  <c r="BD129" i="81"/>
  <c r="BE129" i="81"/>
  <c r="C130" i="81"/>
  <c r="D130" i="81"/>
  <c r="E130" i="81"/>
  <c r="F130" i="81"/>
  <c r="G130" i="81"/>
  <c r="H130" i="81"/>
  <c r="I130" i="81"/>
  <c r="J130" i="81"/>
  <c r="K130" i="81"/>
  <c r="L130" i="81"/>
  <c r="M130" i="81"/>
  <c r="N130" i="81"/>
  <c r="O130" i="81"/>
  <c r="P130" i="81"/>
  <c r="Q130" i="81"/>
  <c r="S130" i="81"/>
  <c r="T130" i="81"/>
  <c r="U130" i="81"/>
  <c r="V130" i="81"/>
  <c r="W130" i="81"/>
  <c r="X130" i="81"/>
  <c r="Y130" i="81"/>
  <c r="Z130" i="81"/>
  <c r="AA130" i="81"/>
  <c r="AB130" i="81"/>
  <c r="AC130" i="81"/>
  <c r="AD130" i="81"/>
  <c r="AE130" i="81"/>
  <c r="AF130" i="81"/>
  <c r="AG130" i="81"/>
  <c r="AH130" i="81"/>
  <c r="AI130" i="81"/>
  <c r="AJ130" i="81"/>
  <c r="AN130" i="81"/>
  <c r="AO130" i="81"/>
  <c r="AP130" i="81"/>
  <c r="AQ130" i="81"/>
  <c r="AR130" i="81"/>
  <c r="AS130" i="81"/>
  <c r="AT130" i="81"/>
  <c r="AU130" i="81"/>
  <c r="AV130" i="81"/>
  <c r="AW130" i="81"/>
  <c r="AX130" i="81"/>
  <c r="AY130" i="81"/>
  <c r="AZ130" i="81"/>
  <c r="BA130" i="81"/>
  <c r="BB130" i="81"/>
  <c r="BC130" i="81"/>
  <c r="BD130" i="81"/>
  <c r="BE130" i="81"/>
  <c r="C131" i="81"/>
  <c r="D131" i="81"/>
  <c r="E131" i="81"/>
  <c r="F131" i="81"/>
  <c r="G131" i="81"/>
  <c r="H131" i="81"/>
  <c r="I131" i="81"/>
  <c r="J131" i="81"/>
  <c r="K131" i="81"/>
  <c r="L131" i="81"/>
  <c r="M131" i="81"/>
  <c r="N131" i="81"/>
  <c r="O131" i="81"/>
  <c r="P131" i="81"/>
  <c r="Q131" i="81"/>
  <c r="S131" i="81"/>
  <c r="T131" i="81"/>
  <c r="U131" i="81"/>
  <c r="V131" i="81"/>
  <c r="W131" i="81"/>
  <c r="X131" i="81"/>
  <c r="Y131" i="81"/>
  <c r="Z131" i="81"/>
  <c r="AA131" i="81"/>
  <c r="AB131" i="81"/>
  <c r="AC131" i="81"/>
  <c r="AD131" i="81"/>
  <c r="AE131" i="81"/>
  <c r="AF131" i="81"/>
  <c r="AG131" i="81"/>
  <c r="AH131" i="81"/>
  <c r="AI131" i="81"/>
  <c r="AJ131" i="81"/>
  <c r="AN131" i="81"/>
  <c r="AO131" i="81"/>
  <c r="AP131" i="81"/>
  <c r="AQ131" i="81"/>
  <c r="AR131" i="81"/>
  <c r="AS131" i="81"/>
  <c r="AT131" i="81"/>
  <c r="AU131" i="81"/>
  <c r="AV131" i="81"/>
  <c r="AW131" i="81"/>
  <c r="AX131" i="81"/>
  <c r="AY131" i="81"/>
  <c r="AZ131" i="81"/>
  <c r="BA131" i="81"/>
  <c r="BB131" i="81"/>
  <c r="BC131" i="81"/>
  <c r="BD131" i="81"/>
  <c r="BE131" i="81"/>
  <c r="C132" i="81"/>
  <c r="D132" i="81"/>
  <c r="E132" i="81"/>
  <c r="F132" i="81"/>
  <c r="G132" i="81"/>
  <c r="H132" i="81"/>
  <c r="I132" i="81"/>
  <c r="J132" i="81"/>
  <c r="K132" i="81"/>
  <c r="L132" i="81"/>
  <c r="M132" i="81"/>
  <c r="N132" i="81"/>
  <c r="O132" i="81"/>
  <c r="P132" i="81"/>
  <c r="Q132" i="81"/>
  <c r="S132" i="81"/>
  <c r="T132" i="81"/>
  <c r="U132" i="81"/>
  <c r="V132" i="81"/>
  <c r="W132" i="81"/>
  <c r="X132" i="81"/>
  <c r="Y132" i="81"/>
  <c r="Z132" i="81"/>
  <c r="AA132" i="81"/>
  <c r="AB132" i="81"/>
  <c r="AC132" i="81"/>
  <c r="AD132" i="81"/>
  <c r="AE132" i="81"/>
  <c r="AF132" i="81"/>
  <c r="AG132" i="81"/>
  <c r="AH132" i="81"/>
  <c r="AI132" i="81"/>
  <c r="AJ132" i="81"/>
  <c r="AN132" i="81"/>
  <c r="AO132" i="81"/>
  <c r="AP132" i="81"/>
  <c r="AQ132" i="81"/>
  <c r="AR132" i="81"/>
  <c r="AS132" i="81"/>
  <c r="AT132" i="81"/>
  <c r="AU132" i="81"/>
  <c r="AV132" i="81"/>
  <c r="AW132" i="81"/>
  <c r="AX132" i="81"/>
  <c r="AY132" i="81"/>
  <c r="AZ132" i="81"/>
  <c r="BA132" i="81"/>
  <c r="BB132" i="81"/>
  <c r="BC132" i="81"/>
  <c r="BD132" i="81"/>
  <c r="BE132" i="81"/>
  <c r="C133" i="81"/>
  <c r="D133" i="81"/>
  <c r="E133" i="81"/>
  <c r="F133" i="81"/>
  <c r="G133" i="81"/>
  <c r="H133" i="81"/>
  <c r="I133" i="81"/>
  <c r="J133" i="81"/>
  <c r="K133" i="81"/>
  <c r="L133" i="81"/>
  <c r="M133" i="81"/>
  <c r="N133" i="81"/>
  <c r="O133" i="81"/>
  <c r="P133" i="81"/>
  <c r="Q133" i="81"/>
  <c r="S133" i="81"/>
  <c r="T133" i="81"/>
  <c r="U133" i="81"/>
  <c r="V133" i="81"/>
  <c r="W133" i="81"/>
  <c r="X133" i="81"/>
  <c r="Y133" i="81"/>
  <c r="Z133" i="81"/>
  <c r="AA133" i="81"/>
  <c r="AB133" i="81"/>
  <c r="AC133" i="81"/>
  <c r="AD133" i="81"/>
  <c r="AE133" i="81"/>
  <c r="AF133" i="81"/>
  <c r="AG133" i="81"/>
  <c r="AH133" i="81"/>
  <c r="AI133" i="81"/>
  <c r="AJ133" i="81"/>
  <c r="AN133" i="81"/>
  <c r="AO133" i="81"/>
  <c r="AP133" i="81"/>
  <c r="AQ133" i="81"/>
  <c r="AR133" i="81"/>
  <c r="AS133" i="81"/>
  <c r="AT133" i="81"/>
  <c r="AU133" i="81"/>
  <c r="AV133" i="81"/>
  <c r="AW133" i="81"/>
  <c r="AX133" i="81"/>
  <c r="AY133" i="81"/>
  <c r="AZ133" i="81"/>
  <c r="BA133" i="81"/>
  <c r="BB133" i="81"/>
  <c r="BC133" i="81"/>
  <c r="BD133" i="81"/>
  <c r="BE133" i="81"/>
  <c r="C134" i="81"/>
  <c r="D134" i="81"/>
  <c r="E134" i="81"/>
  <c r="F134" i="81"/>
  <c r="G134" i="81"/>
  <c r="H134" i="81"/>
  <c r="I134" i="81"/>
  <c r="J134" i="81"/>
  <c r="K134" i="81"/>
  <c r="L134" i="81"/>
  <c r="M134" i="81"/>
  <c r="N134" i="81"/>
  <c r="O134" i="81"/>
  <c r="P134" i="81"/>
  <c r="Q134" i="81"/>
  <c r="S134" i="81"/>
  <c r="T134" i="81"/>
  <c r="U134" i="81"/>
  <c r="V134" i="81"/>
  <c r="W134" i="81"/>
  <c r="X134" i="81"/>
  <c r="Y134" i="81"/>
  <c r="Z134" i="81"/>
  <c r="AA134" i="81"/>
  <c r="AB134" i="81"/>
  <c r="AC134" i="81"/>
  <c r="AD134" i="81"/>
  <c r="AE134" i="81"/>
  <c r="AF134" i="81"/>
  <c r="AG134" i="81"/>
  <c r="AH134" i="81"/>
  <c r="AI134" i="81"/>
  <c r="AJ134" i="81"/>
  <c r="AN134" i="81"/>
  <c r="AO134" i="81"/>
  <c r="AP134" i="81"/>
  <c r="AQ134" i="81"/>
  <c r="AR134" i="81"/>
  <c r="AS134" i="81"/>
  <c r="AT134" i="81"/>
  <c r="AU134" i="81"/>
  <c r="AV134" i="81"/>
  <c r="AW134" i="81"/>
  <c r="AX134" i="81"/>
  <c r="AY134" i="81"/>
  <c r="AZ134" i="81"/>
  <c r="BA134" i="81"/>
  <c r="BB134" i="81"/>
  <c r="BC134" i="81"/>
  <c r="BD134" i="81"/>
  <c r="BE134" i="81"/>
  <c r="C135" i="81"/>
  <c r="D135" i="81"/>
  <c r="E135" i="81"/>
  <c r="F135" i="81"/>
  <c r="G135" i="81"/>
  <c r="H135" i="81"/>
  <c r="I135" i="81"/>
  <c r="J135" i="81"/>
  <c r="K135" i="81"/>
  <c r="L135" i="81"/>
  <c r="M135" i="81"/>
  <c r="N135" i="81"/>
  <c r="O135" i="81"/>
  <c r="P135" i="81"/>
  <c r="Q135" i="81"/>
  <c r="S135" i="81"/>
  <c r="T135" i="81"/>
  <c r="U135" i="81"/>
  <c r="V135" i="81"/>
  <c r="W135" i="81"/>
  <c r="X135" i="81"/>
  <c r="Y135" i="81"/>
  <c r="Z135" i="81"/>
  <c r="AA135" i="81"/>
  <c r="AB135" i="81"/>
  <c r="AC135" i="81"/>
  <c r="AD135" i="81"/>
  <c r="AE135" i="81"/>
  <c r="AF135" i="81"/>
  <c r="AG135" i="81"/>
  <c r="AH135" i="81"/>
  <c r="AI135" i="81"/>
  <c r="AJ135" i="81"/>
  <c r="AN135" i="81"/>
  <c r="AO135" i="81"/>
  <c r="AP135" i="81"/>
  <c r="AQ135" i="81"/>
  <c r="AR135" i="81"/>
  <c r="AS135" i="81"/>
  <c r="AT135" i="81"/>
  <c r="AU135" i="81"/>
  <c r="AV135" i="81"/>
  <c r="AW135" i="81"/>
  <c r="AX135" i="81"/>
  <c r="AY135" i="81"/>
  <c r="AZ135" i="81"/>
  <c r="BA135" i="81"/>
  <c r="BB135" i="81"/>
  <c r="BC135" i="81"/>
  <c r="BD135" i="81"/>
  <c r="BE135" i="81"/>
  <c r="C136" i="81"/>
  <c r="D136" i="81"/>
  <c r="E136" i="81"/>
  <c r="F136" i="81"/>
  <c r="G136" i="81"/>
  <c r="H136" i="81"/>
  <c r="I136" i="81"/>
  <c r="J136" i="81"/>
  <c r="K136" i="81"/>
  <c r="L136" i="81"/>
  <c r="M136" i="81"/>
  <c r="N136" i="81"/>
  <c r="O136" i="81"/>
  <c r="P136" i="81"/>
  <c r="Q136" i="81"/>
  <c r="S136" i="81"/>
  <c r="T136" i="81"/>
  <c r="U136" i="81"/>
  <c r="V136" i="81"/>
  <c r="W136" i="81"/>
  <c r="X136" i="81"/>
  <c r="Y136" i="81"/>
  <c r="Z136" i="81"/>
  <c r="AA136" i="81"/>
  <c r="AB136" i="81"/>
  <c r="AC136" i="81"/>
  <c r="AD136" i="81"/>
  <c r="AE136" i="81"/>
  <c r="AF136" i="81"/>
  <c r="AG136" i="81"/>
  <c r="AH136" i="81"/>
  <c r="AI136" i="81"/>
  <c r="AJ136" i="81"/>
  <c r="AN136" i="81"/>
  <c r="AO136" i="81"/>
  <c r="AP136" i="81"/>
  <c r="AQ136" i="81"/>
  <c r="AR136" i="81"/>
  <c r="AS136" i="81"/>
  <c r="AT136" i="81"/>
  <c r="AU136" i="81"/>
  <c r="AV136" i="81"/>
  <c r="AW136" i="81"/>
  <c r="AX136" i="81"/>
  <c r="AY136" i="81"/>
  <c r="AZ136" i="81"/>
  <c r="BA136" i="81"/>
  <c r="BB136" i="81"/>
  <c r="BC136" i="81"/>
  <c r="BD136" i="81"/>
  <c r="BE136" i="81"/>
  <c r="C137" i="81"/>
  <c r="D137" i="81"/>
  <c r="E137" i="81"/>
  <c r="F137" i="81"/>
  <c r="G137" i="81"/>
  <c r="H137" i="81"/>
  <c r="I137" i="81"/>
  <c r="J137" i="81"/>
  <c r="K137" i="81"/>
  <c r="L137" i="81"/>
  <c r="M137" i="81"/>
  <c r="N137" i="81"/>
  <c r="O137" i="81"/>
  <c r="P137" i="81"/>
  <c r="Q137" i="81"/>
  <c r="S137" i="81"/>
  <c r="T137" i="81"/>
  <c r="U137" i="81"/>
  <c r="V137" i="81"/>
  <c r="W137" i="81"/>
  <c r="X137" i="81"/>
  <c r="Y137" i="81"/>
  <c r="Z137" i="81"/>
  <c r="AA137" i="81"/>
  <c r="AB137" i="81"/>
  <c r="AC137" i="81"/>
  <c r="AD137" i="81"/>
  <c r="AE137" i="81"/>
  <c r="AF137" i="81"/>
  <c r="AG137" i="81"/>
  <c r="AH137" i="81"/>
  <c r="AI137" i="81"/>
  <c r="AJ137" i="81"/>
  <c r="AN137" i="81"/>
  <c r="AO137" i="81"/>
  <c r="AP137" i="81"/>
  <c r="AQ137" i="81"/>
  <c r="AR137" i="81"/>
  <c r="AS137" i="81"/>
  <c r="AT137" i="81"/>
  <c r="AU137" i="81"/>
  <c r="AV137" i="81"/>
  <c r="AW137" i="81"/>
  <c r="AX137" i="81"/>
  <c r="AY137" i="81"/>
  <c r="AZ137" i="81"/>
  <c r="BA137" i="81"/>
  <c r="BB137" i="81"/>
  <c r="BC137" i="81"/>
  <c r="BD137" i="81"/>
  <c r="BE137" i="81"/>
  <c r="C138" i="81"/>
  <c r="D138" i="81"/>
  <c r="E138" i="81"/>
  <c r="F138" i="81"/>
  <c r="G138" i="81"/>
  <c r="H138" i="81"/>
  <c r="I138" i="81"/>
  <c r="J138" i="81"/>
  <c r="K138" i="81"/>
  <c r="L138" i="81"/>
  <c r="M138" i="81"/>
  <c r="N138" i="81"/>
  <c r="O138" i="81"/>
  <c r="P138" i="81"/>
  <c r="Q138" i="81"/>
  <c r="S138" i="81"/>
  <c r="T138" i="81"/>
  <c r="U138" i="81"/>
  <c r="V138" i="81"/>
  <c r="W138" i="81"/>
  <c r="X138" i="81"/>
  <c r="Y138" i="81"/>
  <c r="Z138" i="81"/>
  <c r="AA138" i="81"/>
  <c r="AB138" i="81"/>
  <c r="AC138" i="81"/>
  <c r="AD138" i="81"/>
  <c r="AE138" i="81"/>
  <c r="AF138" i="81"/>
  <c r="AG138" i="81"/>
  <c r="AH138" i="81"/>
  <c r="AI138" i="81"/>
  <c r="AJ138" i="81"/>
  <c r="AN138" i="81"/>
  <c r="AO138" i="81"/>
  <c r="AP138" i="81"/>
  <c r="AQ138" i="81"/>
  <c r="AR138" i="81"/>
  <c r="AS138" i="81"/>
  <c r="AT138" i="81"/>
  <c r="AU138" i="81"/>
  <c r="AV138" i="81"/>
  <c r="AW138" i="81"/>
  <c r="AX138" i="81"/>
  <c r="AY138" i="81"/>
  <c r="AZ138" i="81"/>
  <c r="BA138" i="81"/>
  <c r="BB138" i="81"/>
  <c r="BC138" i="81"/>
  <c r="BD138" i="81"/>
  <c r="BE138" i="81"/>
  <c r="C139" i="81"/>
  <c r="D139" i="81"/>
  <c r="E139" i="81"/>
  <c r="F139" i="81"/>
  <c r="G139" i="81"/>
  <c r="H139" i="81"/>
  <c r="I139" i="81"/>
  <c r="J139" i="81"/>
  <c r="K139" i="81"/>
  <c r="L139" i="81"/>
  <c r="M139" i="81"/>
  <c r="N139" i="81"/>
  <c r="O139" i="81"/>
  <c r="P139" i="81"/>
  <c r="Q139" i="81"/>
  <c r="S139" i="81"/>
  <c r="T139" i="81"/>
  <c r="U139" i="81"/>
  <c r="V139" i="81"/>
  <c r="W139" i="81"/>
  <c r="X139" i="81"/>
  <c r="Y139" i="81"/>
  <c r="Z139" i="81"/>
  <c r="AA139" i="81"/>
  <c r="AB139" i="81"/>
  <c r="AC139" i="81"/>
  <c r="AD139" i="81"/>
  <c r="AE139" i="81"/>
  <c r="AF139" i="81"/>
  <c r="AG139" i="81"/>
  <c r="AH139" i="81"/>
  <c r="AI139" i="81"/>
  <c r="AJ139" i="81"/>
  <c r="AN139" i="81"/>
  <c r="AO139" i="81"/>
  <c r="AP139" i="81"/>
  <c r="AQ139" i="81"/>
  <c r="AR139" i="81"/>
  <c r="AS139" i="81"/>
  <c r="AT139" i="81"/>
  <c r="AU139" i="81"/>
  <c r="AV139" i="81"/>
  <c r="AW139" i="81"/>
  <c r="AX139" i="81"/>
  <c r="AY139" i="81"/>
  <c r="AZ139" i="81"/>
  <c r="BA139" i="81"/>
  <c r="BB139" i="81"/>
  <c r="BC139" i="81"/>
  <c r="BD139" i="81"/>
  <c r="BE139" i="81"/>
  <c r="C140" i="81"/>
  <c r="D140" i="81"/>
  <c r="E140" i="81"/>
  <c r="F140" i="81"/>
  <c r="G140" i="81"/>
  <c r="H140" i="81"/>
  <c r="I140" i="81"/>
  <c r="J140" i="81"/>
  <c r="K140" i="81"/>
  <c r="L140" i="81"/>
  <c r="M140" i="81"/>
  <c r="N140" i="81"/>
  <c r="O140" i="81"/>
  <c r="P140" i="81"/>
  <c r="Q140" i="81"/>
  <c r="S140" i="81"/>
  <c r="T140" i="81"/>
  <c r="U140" i="81"/>
  <c r="V140" i="81"/>
  <c r="W140" i="81"/>
  <c r="X140" i="81"/>
  <c r="Y140" i="81"/>
  <c r="Z140" i="81"/>
  <c r="AA140" i="81"/>
  <c r="AB140" i="81"/>
  <c r="AC140" i="81"/>
  <c r="AD140" i="81"/>
  <c r="AE140" i="81"/>
  <c r="AF140" i="81"/>
  <c r="AG140" i="81"/>
  <c r="AH140" i="81"/>
  <c r="AI140" i="81"/>
  <c r="AJ140" i="81"/>
  <c r="AN140" i="81"/>
  <c r="AO140" i="81"/>
  <c r="AP140" i="81"/>
  <c r="AQ140" i="81"/>
  <c r="AR140" i="81"/>
  <c r="AS140" i="81"/>
  <c r="AT140" i="81"/>
  <c r="AU140" i="81"/>
  <c r="AV140" i="81"/>
  <c r="AW140" i="81"/>
  <c r="AX140" i="81"/>
  <c r="AY140" i="81"/>
  <c r="AZ140" i="81"/>
  <c r="BA140" i="81"/>
  <c r="BB140" i="81"/>
  <c r="BC140" i="81"/>
  <c r="BD140" i="81"/>
  <c r="BE140" i="81"/>
  <c r="C141" i="81"/>
  <c r="D141" i="81"/>
  <c r="E141" i="81"/>
  <c r="F141" i="81"/>
  <c r="G141" i="81"/>
  <c r="H141" i="81"/>
  <c r="I141" i="81"/>
  <c r="J141" i="81"/>
  <c r="K141" i="81"/>
  <c r="L141" i="81"/>
  <c r="M141" i="81"/>
  <c r="N141" i="81"/>
  <c r="O141" i="81"/>
  <c r="P141" i="81"/>
  <c r="Q141" i="81"/>
  <c r="S141" i="81"/>
  <c r="T141" i="81"/>
  <c r="U141" i="81"/>
  <c r="V141" i="81"/>
  <c r="W141" i="81"/>
  <c r="X141" i="81"/>
  <c r="Y141" i="81"/>
  <c r="Z141" i="81"/>
  <c r="AA141" i="81"/>
  <c r="AB141" i="81"/>
  <c r="AC141" i="81"/>
  <c r="AD141" i="81"/>
  <c r="AE141" i="81"/>
  <c r="AF141" i="81"/>
  <c r="AG141" i="81"/>
  <c r="AH141" i="81"/>
  <c r="AI141" i="81"/>
  <c r="AJ141" i="81"/>
  <c r="AN141" i="81"/>
  <c r="AO141" i="81"/>
  <c r="AP141" i="81"/>
  <c r="AQ141" i="81"/>
  <c r="AR141" i="81"/>
  <c r="AS141" i="81"/>
  <c r="AT141" i="81"/>
  <c r="AU141" i="81"/>
  <c r="AV141" i="81"/>
  <c r="AW141" i="81"/>
  <c r="AX141" i="81"/>
  <c r="AY141" i="81"/>
  <c r="AZ141" i="81"/>
  <c r="BA141" i="81"/>
  <c r="BB141" i="81"/>
  <c r="BC141" i="81"/>
  <c r="BD141" i="81"/>
  <c r="BE141" i="81"/>
  <c r="C142" i="81"/>
  <c r="D142" i="81"/>
  <c r="E142" i="81"/>
  <c r="F142" i="81"/>
  <c r="G142" i="81"/>
  <c r="H142" i="81"/>
  <c r="I142" i="81"/>
  <c r="J142" i="81"/>
  <c r="K142" i="81"/>
  <c r="L142" i="81"/>
  <c r="M142" i="81"/>
  <c r="N142" i="81"/>
  <c r="O142" i="81"/>
  <c r="P142" i="81"/>
  <c r="Q142" i="81"/>
  <c r="S142" i="81"/>
  <c r="T142" i="81"/>
  <c r="U142" i="81"/>
  <c r="V142" i="81"/>
  <c r="W142" i="81"/>
  <c r="X142" i="81"/>
  <c r="Y142" i="81"/>
  <c r="Z142" i="81"/>
  <c r="AA142" i="81"/>
  <c r="AB142" i="81"/>
  <c r="AC142" i="81"/>
  <c r="AD142" i="81"/>
  <c r="AE142" i="81"/>
  <c r="AF142" i="81"/>
  <c r="AG142" i="81"/>
  <c r="AH142" i="81"/>
  <c r="AI142" i="81"/>
  <c r="AJ142" i="81"/>
  <c r="AN142" i="81"/>
  <c r="AO142" i="81"/>
  <c r="AP142" i="81"/>
  <c r="AQ142" i="81"/>
  <c r="AR142" i="81"/>
  <c r="AS142" i="81"/>
  <c r="AT142" i="81"/>
  <c r="AU142" i="81"/>
  <c r="AV142" i="81"/>
  <c r="AW142" i="81"/>
  <c r="AX142" i="81"/>
  <c r="AY142" i="81"/>
  <c r="AZ142" i="81"/>
  <c r="BA142" i="81"/>
  <c r="BB142" i="81"/>
  <c r="BC142" i="81"/>
  <c r="BD142" i="81"/>
  <c r="BE142" i="81"/>
  <c r="C143" i="81"/>
  <c r="D143" i="81"/>
  <c r="E143" i="81"/>
  <c r="F143" i="81"/>
  <c r="G143" i="81"/>
  <c r="H143" i="81"/>
  <c r="I143" i="81"/>
  <c r="J143" i="81"/>
  <c r="K143" i="81"/>
  <c r="L143" i="81"/>
  <c r="M143" i="81"/>
  <c r="N143" i="81"/>
  <c r="O143" i="81"/>
  <c r="P143" i="81"/>
  <c r="Q143" i="81"/>
  <c r="S143" i="81"/>
  <c r="T143" i="81"/>
  <c r="U143" i="81"/>
  <c r="V143" i="81"/>
  <c r="W143" i="81"/>
  <c r="X143" i="81"/>
  <c r="Y143" i="81"/>
  <c r="Z143" i="81"/>
  <c r="AA143" i="81"/>
  <c r="AB143" i="81"/>
  <c r="AC143" i="81"/>
  <c r="AD143" i="81"/>
  <c r="AE143" i="81"/>
  <c r="AF143" i="81"/>
  <c r="AG143" i="81"/>
  <c r="AH143" i="81"/>
  <c r="AI143" i="81"/>
  <c r="AJ143" i="81"/>
  <c r="AN143" i="81"/>
  <c r="AO143" i="81"/>
  <c r="AP143" i="81"/>
  <c r="AQ143" i="81"/>
  <c r="AR143" i="81"/>
  <c r="AS143" i="81"/>
  <c r="AT143" i="81"/>
  <c r="AU143" i="81"/>
  <c r="AV143" i="81"/>
  <c r="AW143" i="81"/>
  <c r="AX143" i="81"/>
  <c r="AY143" i="81"/>
  <c r="AZ143" i="81"/>
  <c r="BA143" i="81"/>
  <c r="BB143" i="81"/>
  <c r="BC143" i="81"/>
  <c r="BD143" i="81"/>
  <c r="BE143" i="81"/>
  <c r="C144" i="81"/>
  <c r="D144" i="81"/>
  <c r="E144" i="81"/>
  <c r="F144" i="81"/>
  <c r="G144" i="81"/>
  <c r="H144" i="81"/>
  <c r="I144" i="81"/>
  <c r="J144" i="81"/>
  <c r="K144" i="81"/>
  <c r="L144" i="81"/>
  <c r="M144" i="81"/>
  <c r="N144" i="81"/>
  <c r="O144" i="81"/>
  <c r="P144" i="81"/>
  <c r="Q144" i="81"/>
  <c r="S144" i="81"/>
  <c r="T144" i="81"/>
  <c r="U144" i="81"/>
  <c r="V144" i="81"/>
  <c r="W144" i="81"/>
  <c r="X144" i="81"/>
  <c r="Y144" i="81"/>
  <c r="Z144" i="81"/>
  <c r="AA144" i="81"/>
  <c r="AB144" i="81"/>
  <c r="AC144" i="81"/>
  <c r="AD144" i="81"/>
  <c r="AE144" i="81"/>
  <c r="AF144" i="81"/>
  <c r="AG144" i="81"/>
  <c r="AH144" i="81"/>
  <c r="AI144" i="81"/>
  <c r="AJ144" i="81"/>
  <c r="AN144" i="81"/>
  <c r="AO144" i="81"/>
  <c r="AP144" i="81"/>
  <c r="AQ144" i="81"/>
  <c r="AR144" i="81"/>
  <c r="AS144" i="81"/>
  <c r="AT144" i="81"/>
  <c r="AU144" i="81"/>
  <c r="AV144" i="81"/>
  <c r="AW144" i="81"/>
  <c r="AX144" i="81"/>
  <c r="AY144" i="81"/>
  <c r="AZ144" i="81"/>
  <c r="BA144" i="81"/>
  <c r="BB144" i="81"/>
  <c r="BC144" i="81"/>
  <c r="BD144" i="81"/>
  <c r="BE144" i="81"/>
  <c r="C145" i="81"/>
  <c r="D145" i="81"/>
  <c r="E145" i="81"/>
  <c r="F145" i="81"/>
  <c r="G145" i="81"/>
  <c r="H145" i="81"/>
  <c r="I145" i="81"/>
  <c r="J145" i="81"/>
  <c r="K145" i="81"/>
  <c r="L145" i="81"/>
  <c r="M145" i="81"/>
  <c r="N145" i="81"/>
  <c r="O145" i="81"/>
  <c r="P145" i="81"/>
  <c r="Q145" i="81"/>
  <c r="S145" i="81"/>
  <c r="T145" i="81"/>
  <c r="U145" i="81"/>
  <c r="V145" i="81"/>
  <c r="W145" i="81"/>
  <c r="X145" i="81"/>
  <c r="Y145" i="81"/>
  <c r="Z145" i="81"/>
  <c r="AA145" i="81"/>
  <c r="AB145" i="81"/>
  <c r="AC145" i="81"/>
  <c r="AD145" i="81"/>
  <c r="AE145" i="81"/>
  <c r="AF145" i="81"/>
  <c r="AG145" i="81"/>
  <c r="AH145" i="81"/>
  <c r="AI145" i="81"/>
  <c r="AJ145" i="81"/>
  <c r="AN145" i="81"/>
  <c r="AO145" i="81"/>
  <c r="AP145" i="81"/>
  <c r="AQ145" i="81"/>
  <c r="AR145" i="81"/>
  <c r="AS145" i="81"/>
  <c r="AT145" i="81"/>
  <c r="AU145" i="81"/>
  <c r="AV145" i="81"/>
  <c r="AW145" i="81"/>
  <c r="AX145" i="81"/>
  <c r="AY145" i="81"/>
  <c r="AZ145" i="81"/>
  <c r="BA145" i="81"/>
  <c r="BB145" i="81"/>
  <c r="BC145" i="81"/>
  <c r="BD145" i="81"/>
  <c r="BE145" i="81"/>
  <c r="C146" i="81"/>
  <c r="D146" i="81"/>
  <c r="E146" i="81"/>
  <c r="F146" i="81"/>
  <c r="G146" i="81"/>
  <c r="H146" i="81"/>
  <c r="I146" i="81"/>
  <c r="J146" i="81"/>
  <c r="K146" i="81"/>
  <c r="L146" i="81"/>
  <c r="M146" i="81"/>
  <c r="N146" i="81"/>
  <c r="O146" i="81"/>
  <c r="P146" i="81"/>
  <c r="Q146" i="81"/>
  <c r="S146" i="81"/>
  <c r="T146" i="81"/>
  <c r="U146" i="81"/>
  <c r="V146" i="81"/>
  <c r="W146" i="81"/>
  <c r="X146" i="81"/>
  <c r="Y146" i="81"/>
  <c r="Z146" i="81"/>
  <c r="AA146" i="81"/>
  <c r="AB146" i="81"/>
  <c r="AC146" i="81"/>
  <c r="AD146" i="81"/>
  <c r="AE146" i="81"/>
  <c r="AF146" i="81"/>
  <c r="AG146" i="81"/>
  <c r="AH146" i="81"/>
  <c r="AI146" i="81"/>
  <c r="AJ146" i="81"/>
  <c r="AN146" i="81"/>
  <c r="AO146" i="81"/>
  <c r="AP146" i="81"/>
  <c r="AQ146" i="81"/>
  <c r="AR146" i="81"/>
  <c r="AS146" i="81"/>
  <c r="AT146" i="81"/>
  <c r="AU146" i="81"/>
  <c r="AV146" i="81"/>
  <c r="AW146" i="81"/>
  <c r="AX146" i="81"/>
  <c r="AY146" i="81"/>
  <c r="AZ146" i="81"/>
  <c r="BA146" i="81"/>
  <c r="BB146" i="81"/>
  <c r="BC146" i="81"/>
  <c r="BD146" i="81"/>
  <c r="BE146" i="81"/>
  <c r="C147" i="81"/>
  <c r="D147" i="81"/>
  <c r="E147" i="81"/>
  <c r="F147" i="81"/>
  <c r="G147" i="81"/>
  <c r="H147" i="81"/>
  <c r="I147" i="81"/>
  <c r="J147" i="81"/>
  <c r="K147" i="81"/>
  <c r="L147" i="81"/>
  <c r="M147" i="81"/>
  <c r="N147" i="81"/>
  <c r="O147" i="81"/>
  <c r="P147" i="81"/>
  <c r="Q147" i="81"/>
  <c r="S147" i="81"/>
  <c r="T147" i="81"/>
  <c r="U147" i="81"/>
  <c r="V147" i="81"/>
  <c r="W147" i="81"/>
  <c r="X147" i="81"/>
  <c r="Y147" i="81"/>
  <c r="Z147" i="81"/>
  <c r="AA147" i="81"/>
  <c r="AB147" i="81"/>
  <c r="AC147" i="81"/>
  <c r="AD147" i="81"/>
  <c r="AE147" i="81"/>
  <c r="AF147" i="81"/>
  <c r="AG147" i="81"/>
  <c r="AH147" i="81"/>
  <c r="AI147" i="81"/>
  <c r="AJ147" i="81"/>
  <c r="AN147" i="81"/>
  <c r="AO147" i="81"/>
  <c r="AP147" i="81"/>
  <c r="AQ147" i="81"/>
  <c r="AR147" i="81"/>
  <c r="AS147" i="81"/>
  <c r="AT147" i="81"/>
  <c r="AU147" i="81"/>
  <c r="AV147" i="81"/>
  <c r="AW147" i="81"/>
  <c r="AX147" i="81"/>
  <c r="AY147" i="81"/>
  <c r="AZ147" i="81"/>
  <c r="BA147" i="81"/>
  <c r="BB147" i="81"/>
  <c r="BC147" i="81"/>
  <c r="BD147" i="81"/>
  <c r="BE147" i="81"/>
  <c r="C148" i="81"/>
  <c r="D148" i="81"/>
  <c r="E148" i="81"/>
  <c r="F148" i="81"/>
  <c r="G148" i="81"/>
  <c r="H148" i="81"/>
  <c r="I148" i="81"/>
  <c r="J148" i="81"/>
  <c r="K148" i="81"/>
  <c r="L148" i="81"/>
  <c r="M148" i="81"/>
  <c r="N148" i="81"/>
  <c r="O148" i="81"/>
  <c r="P148" i="81"/>
  <c r="Q148" i="81"/>
  <c r="S148" i="81"/>
  <c r="T148" i="81"/>
  <c r="U148" i="81"/>
  <c r="V148" i="81"/>
  <c r="W148" i="81"/>
  <c r="X148" i="81"/>
  <c r="Y148" i="81"/>
  <c r="Z148" i="81"/>
  <c r="AA148" i="81"/>
  <c r="AB148" i="81"/>
  <c r="AC148" i="81"/>
  <c r="AD148" i="81"/>
  <c r="AE148" i="81"/>
  <c r="AF148" i="81"/>
  <c r="AG148" i="81"/>
  <c r="AH148" i="81"/>
  <c r="AI148" i="81"/>
  <c r="AJ148" i="81"/>
  <c r="AN148" i="81"/>
  <c r="AO148" i="81"/>
  <c r="AP148" i="81"/>
  <c r="AQ148" i="81"/>
  <c r="AR148" i="81"/>
  <c r="AS148" i="81"/>
  <c r="AT148" i="81"/>
  <c r="AU148" i="81"/>
  <c r="AV148" i="81"/>
  <c r="AW148" i="81"/>
  <c r="AX148" i="81"/>
  <c r="AY148" i="81"/>
  <c r="AZ148" i="81"/>
  <c r="BA148" i="81"/>
  <c r="BB148" i="81"/>
  <c r="BC148" i="81"/>
  <c r="BD148" i="81"/>
  <c r="BE148" i="81"/>
  <c r="C149" i="81"/>
  <c r="D149" i="81"/>
  <c r="E149" i="81"/>
  <c r="F149" i="81"/>
  <c r="G149" i="81"/>
  <c r="H149" i="81"/>
  <c r="I149" i="81"/>
  <c r="J149" i="81"/>
  <c r="K149" i="81"/>
  <c r="L149" i="81"/>
  <c r="M149" i="81"/>
  <c r="N149" i="81"/>
  <c r="O149" i="81"/>
  <c r="P149" i="81"/>
  <c r="Q149" i="81"/>
  <c r="S149" i="81"/>
  <c r="T149" i="81"/>
  <c r="U149" i="81"/>
  <c r="V149" i="81"/>
  <c r="W149" i="81"/>
  <c r="X149" i="81"/>
  <c r="Y149" i="81"/>
  <c r="Z149" i="81"/>
  <c r="AA149" i="81"/>
  <c r="AB149" i="81"/>
  <c r="AC149" i="81"/>
  <c r="AD149" i="81"/>
  <c r="AE149" i="81"/>
  <c r="AF149" i="81"/>
  <c r="AG149" i="81"/>
  <c r="AH149" i="81"/>
  <c r="AI149" i="81"/>
  <c r="AJ149" i="81"/>
  <c r="AN149" i="81"/>
  <c r="AO149" i="81"/>
  <c r="AP149" i="81"/>
  <c r="AQ149" i="81"/>
  <c r="AR149" i="81"/>
  <c r="AS149" i="81"/>
  <c r="AT149" i="81"/>
  <c r="AU149" i="81"/>
  <c r="AV149" i="81"/>
  <c r="AW149" i="81"/>
  <c r="AX149" i="81"/>
  <c r="AY149" i="81"/>
  <c r="AZ149" i="81"/>
  <c r="BA149" i="81"/>
  <c r="BB149" i="81"/>
  <c r="BC149" i="81"/>
  <c r="BD149" i="81"/>
  <c r="BE149" i="81"/>
  <c r="C150" i="81"/>
  <c r="D150" i="81"/>
  <c r="E150" i="81"/>
  <c r="F150" i="81"/>
  <c r="G150" i="81"/>
  <c r="H150" i="81"/>
  <c r="I150" i="81"/>
  <c r="J150" i="81"/>
  <c r="K150" i="81"/>
  <c r="L150" i="81"/>
  <c r="M150" i="81"/>
  <c r="N150" i="81"/>
  <c r="O150" i="81"/>
  <c r="P150" i="81"/>
  <c r="Q150" i="81"/>
  <c r="S150" i="81"/>
  <c r="T150" i="81"/>
  <c r="U150" i="81"/>
  <c r="V150" i="81"/>
  <c r="W150" i="81"/>
  <c r="X150" i="81"/>
  <c r="Y150" i="81"/>
  <c r="Z150" i="81"/>
  <c r="AA150" i="81"/>
  <c r="AB150" i="81"/>
  <c r="AC150" i="81"/>
  <c r="AD150" i="81"/>
  <c r="AE150" i="81"/>
  <c r="AF150" i="81"/>
  <c r="AG150" i="81"/>
  <c r="AH150" i="81"/>
  <c r="AI150" i="81"/>
  <c r="AJ150" i="81"/>
  <c r="AN150" i="81"/>
  <c r="AO150" i="81"/>
  <c r="AP150" i="81"/>
  <c r="AQ150" i="81"/>
  <c r="AR150" i="81"/>
  <c r="AS150" i="81"/>
  <c r="AT150" i="81"/>
  <c r="AU150" i="81"/>
  <c r="AV150" i="81"/>
  <c r="AW150" i="81"/>
  <c r="AX150" i="81"/>
  <c r="AY150" i="81"/>
  <c r="AZ150" i="81"/>
  <c r="BA150" i="81"/>
  <c r="BB150" i="81"/>
  <c r="BC150" i="81"/>
  <c r="BD150" i="81"/>
  <c r="BE150" i="81"/>
  <c r="C151" i="81"/>
  <c r="D151" i="81"/>
  <c r="E151" i="81"/>
  <c r="F151" i="81"/>
  <c r="G151" i="81"/>
  <c r="H151" i="81"/>
  <c r="I151" i="81"/>
  <c r="J151" i="81"/>
  <c r="K151" i="81"/>
  <c r="L151" i="81"/>
  <c r="M151" i="81"/>
  <c r="N151" i="81"/>
  <c r="O151" i="81"/>
  <c r="P151" i="81"/>
  <c r="Q151" i="81"/>
  <c r="S151" i="81"/>
  <c r="T151" i="81"/>
  <c r="U151" i="81"/>
  <c r="V151" i="81"/>
  <c r="W151" i="81"/>
  <c r="X151" i="81"/>
  <c r="Y151" i="81"/>
  <c r="Z151" i="81"/>
  <c r="AA151" i="81"/>
  <c r="AB151" i="81"/>
  <c r="AC151" i="81"/>
  <c r="AD151" i="81"/>
  <c r="AE151" i="81"/>
  <c r="AF151" i="81"/>
  <c r="AG151" i="81"/>
  <c r="AH151" i="81"/>
  <c r="AI151" i="81"/>
  <c r="AJ151" i="81"/>
  <c r="AN151" i="81"/>
  <c r="AO151" i="81"/>
  <c r="AP151" i="81"/>
  <c r="AQ151" i="81"/>
  <c r="AR151" i="81"/>
  <c r="AS151" i="81"/>
  <c r="AT151" i="81"/>
  <c r="AU151" i="81"/>
  <c r="AV151" i="81"/>
  <c r="AW151" i="81"/>
  <c r="AX151" i="81"/>
  <c r="AY151" i="81"/>
  <c r="AZ151" i="81"/>
  <c r="BA151" i="81"/>
  <c r="BB151" i="81"/>
  <c r="BC151" i="81"/>
  <c r="BD151" i="81"/>
  <c r="BE151" i="81"/>
  <c r="C152" i="81"/>
  <c r="D152" i="81"/>
  <c r="E152" i="81"/>
  <c r="F152" i="81"/>
  <c r="G152" i="81"/>
  <c r="H152" i="81"/>
  <c r="I152" i="81"/>
  <c r="J152" i="81"/>
  <c r="K152" i="81"/>
  <c r="L152" i="81"/>
  <c r="M152" i="81"/>
  <c r="N152" i="81"/>
  <c r="O152" i="81"/>
  <c r="P152" i="81"/>
  <c r="Q152" i="81"/>
  <c r="S152" i="81"/>
  <c r="T152" i="81"/>
  <c r="U152" i="81"/>
  <c r="V152" i="81"/>
  <c r="W152" i="81"/>
  <c r="X152" i="81"/>
  <c r="Y152" i="81"/>
  <c r="Z152" i="81"/>
  <c r="AA152" i="81"/>
  <c r="AB152" i="81"/>
  <c r="AC152" i="81"/>
  <c r="AD152" i="81"/>
  <c r="AE152" i="81"/>
  <c r="AF152" i="81"/>
  <c r="AG152" i="81"/>
  <c r="AH152" i="81"/>
  <c r="AI152" i="81"/>
  <c r="AJ152" i="81"/>
  <c r="AN152" i="81"/>
  <c r="AO152" i="81"/>
  <c r="AP152" i="81"/>
  <c r="AQ152" i="81"/>
  <c r="AR152" i="81"/>
  <c r="AS152" i="81"/>
  <c r="AT152" i="81"/>
  <c r="AU152" i="81"/>
  <c r="AV152" i="81"/>
  <c r="AW152" i="81"/>
  <c r="AX152" i="81"/>
  <c r="AY152" i="81"/>
  <c r="AZ152" i="81"/>
  <c r="BA152" i="81"/>
  <c r="BB152" i="81"/>
  <c r="BC152" i="81"/>
  <c r="BD152" i="81"/>
  <c r="BE152" i="81"/>
  <c r="C153" i="81"/>
  <c r="D153" i="81"/>
  <c r="E153" i="81"/>
  <c r="F153" i="81"/>
  <c r="G153" i="81"/>
  <c r="H153" i="81"/>
  <c r="I153" i="81"/>
  <c r="J153" i="81"/>
  <c r="K153" i="81"/>
  <c r="L153" i="81"/>
  <c r="M153" i="81"/>
  <c r="N153" i="81"/>
  <c r="O153" i="81"/>
  <c r="P153" i="81"/>
  <c r="Q153" i="81"/>
  <c r="S153" i="81"/>
  <c r="T153" i="81"/>
  <c r="U153" i="81"/>
  <c r="V153" i="81"/>
  <c r="W153" i="81"/>
  <c r="X153" i="81"/>
  <c r="Y153" i="81"/>
  <c r="Z153" i="81"/>
  <c r="AA153" i="81"/>
  <c r="AB153" i="81"/>
  <c r="AC153" i="81"/>
  <c r="AD153" i="81"/>
  <c r="AE153" i="81"/>
  <c r="AF153" i="81"/>
  <c r="AG153" i="81"/>
  <c r="AH153" i="81"/>
  <c r="AI153" i="81"/>
  <c r="AJ153" i="81"/>
  <c r="AN153" i="81"/>
  <c r="AO153" i="81"/>
  <c r="AP153" i="81"/>
  <c r="AQ153" i="81"/>
  <c r="AR153" i="81"/>
  <c r="AS153" i="81"/>
  <c r="AT153" i="81"/>
  <c r="AU153" i="81"/>
  <c r="AV153" i="81"/>
  <c r="AW153" i="81"/>
  <c r="AX153" i="81"/>
  <c r="AY153" i="81"/>
  <c r="AZ153" i="81"/>
  <c r="BA153" i="81"/>
  <c r="BB153" i="81"/>
  <c r="BC153" i="81"/>
  <c r="BD153" i="81"/>
  <c r="BE153" i="81"/>
  <c r="C154" i="81"/>
  <c r="D154" i="81"/>
  <c r="E154" i="81"/>
  <c r="F154" i="81"/>
  <c r="G154" i="81"/>
  <c r="H154" i="81"/>
  <c r="I154" i="81"/>
  <c r="J154" i="81"/>
  <c r="K154" i="81"/>
  <c r="L154" i="81"/>
  <c r="M154" i="81"/>
  <c r="N154" i="81"/>
  <c r="O154" i="81"/>
  <c r="P154" i="81"/>
  <c r="Q154" i="81"/>
  <c r="S154" i="81"/>
  <c r="T154" i="81"/>
  <c r="U154" i="81"/>
  <c r="V154" i="81"/>
  <c r="W154" i="81"/>
  <c r="X154" i="81"/>
  <c r="Y154" i="81"/>
  <c r="Z154" i="81"/>
  <c r="AA154" i="81"/>
  <c r="AB154" i="81"/>
  <c r="AC154" i="81"/>
  <c r="AD154" i="81"/>
  <c r="AE154" i="81"/>
  <c r="AF154" i="81"/>
  <c r="AG154" i="81"/>
  <c r="AH154" i="81"/>
  <c r="AI154" i="81"/>
  <c r="AJ154" i="81"/>
  <c r="AN154" i="81"/>
  <c r="AO154" i="81"/>
  <c r="AP154" i="81"/>
  <c r="AQ154" i="81"/>
  <c r="AR154" i="81"/>
  <c r="AS154" i="81"/>
  <c r="AT154" i="81"/>
  <c r="AU154" i="81"/>
  <c r="AV154" i="81"/>
  <c r="AW154" i="81"/>
  <c r="AX154" i="81"/>
  <c r="AY154" i="81"/>
  <c r="AZ154" i="81"/>
  <c r="BA154" i="81"/>
  <c r="BB154" i="81"/>
  <c r="BC154" i="81"/>
  <c r="BD154" i="81"/>
  <c r="BE154" i="81"/>
  <c r="C155" i="81"/>
  <c r="D155" i="81"/>
  <c r="E155" i="81"/>
  <c r="F155" i="81"/>
  <c r="G155" i="81"/>
  <c r="H155" i="81"/>
  <c r="I155" i="81"/>
  <c r="J155" i="81"/>
  <c r="K155" i="81"/>
  <c r="L155" i="81"/>
  <c r="M155" i="81"/>
  <c r="N155" i="81"/>
  <c r="O155" i="81"/>
  <c r="P155" i="81"/>
  <c r="Q155" i="81"/>
  <c r="S155" i="81"/>
  <c r="T155" i="81"/>
  <c r="U155" i="81"/>
  <c r="V155" i="81"/>
  <c r="W155" i="81"/>
  <c r="X155" i="81"/>
  <c r="Y155" i="81"/>
  <c r="Z155" i="81"/>
  <c r="AA155" i="81"/>
  <c r="AB155" i="81"/>
  <c r="AC155" i="81"/>
  <c r="AD155" i="81"/>
  <c r="AE155" i="81"/>
  <c r="AF155" i="81"/>
  <c r="AG155" i="81"/>
  <c r="AH155" i="81"/>
  <c r="AI155" i="81"/>
  <c r="AJ155" i="81"/>
  <c r="AN155" i="81"/>
  <c r="AO155" i="81"/>
  <c r="AP155" i="81"/>
  <c r="AQ155" i="81"/>
  <c r="AR155" i="81"/>
  <c r="AS155" i="81"/>
  <c r="AT155" i="81"/>
  <c r="AU155" i="81"/>
  <c r="AV155" i="81"/>
  <c r="AW155" i="81"/>
  <c r="AX155" i="81"/>
  <c r="AY155" i="81"/>
  <c r="AZ155" i="81"/>
  <c r="BA155" i="81"/>
  <c r="BB155" i="81"/>
  <c r="BC155" i="81"/>
  <c r="BD155" i="81"/>
  <c r="BE155" i="81"/>
  <c r="C156" i="81"/>
  <c r="D156" i="81"/>
  <c r="E156" i="81"/>
  <c r="F156" i="81"/>
  <c r="G156" i="81"/>
  <c r="H156" i="81"/>
  <c r="I156" i="81"/>
  <c r="J156" i="81"/>
  <c r="K156" i="81"/>
  <c r="L156" i="81"/>
  <c r="M156" i="81"/>
  <c r="N156" i="81"/>
  <c r="O156" i="81"/>
  <c r="P156" i="81"/>
  <c r="Q156" i="81"/>
  <c r="S156" i="81"/>
  <c r="T156" i="81"/>
  <c r="U156" i="81"/>
  <c r="V156" i="81"/>
  <c r="W156" i="81"/>
  <c r="X156" i="81"/>
  <c r="Y156" i="81"/>
  <c r="Z156" i="81"/>
  <c r="AA156" i="81"/>
  <c r="AB156" i="81"/>
  <c r="AC156" i="81"/>
  <c r="AD156" i="81"/>
  <c r="AE156" i="81"/>
  <c r="AF156" i="81"/>
  <c r="AG156" i="81"/>
  <c r="AH156" i="81"/>
  <c r="AI156" i="81"/>
  <c r="AJ156" i="81"/>
  <c r="AN156" i="81"/>
  <c r="AO156" i="81"/>
  <c r="AP156" i="81"/>
  <c r="AQ156" i="81"/>
  <c r="AR156" i="81"/>
  <c r="AS156" i="81"/>
  <c r="AT156" i="81"/>
  <c r="AU156" i="81"/>
  <c r="AV156" i="81"/>
  <c r="AW156" i="81"/>
  <c r="AX156" i="81"/>
  <c r="AY156" i="81"/>
  <c r="AZ156" i="81"/>
  <c r="BA156" i="81"/>
  <c r="BB156" i="81"/>
  <c r="BC156" i="81"/>
  <c r="BD156" i="81"/>
  <c r="BE156" i="81"/>
  <c r="C157" i="81"/>
  <c r="D157" i="81"/>
  <c r="E157" i="81"/>
  <c r="F157" i="81"/>
  <c r="G157" i="81"/>
  <c r="H157" i="81"/>
  <c r="I157" i="81"/>
  <c r="J157" i="81"/>
  <c r="K157" i="81"/>
  <c r="L157" i="81"/>
  <c r="M157" i="81"/>
  <c r="N157" i="81"/>
  <c r="O157" i="81"/>
  <c r="P157" i="81"/>
  <c r="Q157" i="81"/>
  <c r="S157" i="81"/>
  <c r="T157" i="81"/>
  <c r="U157" i="81"/>
  <c r="V157" i="81"/>
  <c r="W157" i="81"/>
  <c r="X157" i="81"/>
  <c r="Y157" i="81"/>
  <c r="Z157" i="81"/>
  <c r="AA157" i="81"/>
  <c r="AB157" i="81"/>
  <c r="AC157" i="81"/>
  <c r="AD157" i="81"/>
  <c r="AE157" i="81"/>
  <c r="AF157" i="81"/>
  <c r="AG157" i="81"/>
  <c r="AH157" i="81"/>
  <c r="AI157" i="81"/>
  <c r="AJ157" i="81"/>
  <c r="AN157" i="81"/>
  <c r="AO157" i="81"/>
  <c r="AP157" i="81"/>
  <c r="AQ157" i="81"/>
  <c r="AR157" i="81"/>
  <c r="AS157" i="81"/>
  <c r="AT157" i="81"/>
  <c r="AU157" i="81"/>
  <c r="AV157" i="81"/>
  <c r="AW157" i="81"/>
  <c r="AX157" i="81"/>
  <c r="AY157" i="81"/>
  <c r="AZ157" i="81"/>
  <c r="BA157" i="81"/>
  <c r="BB157" i="81"/>
  <c r="BC157" i="81"/>
  <c r="BD157" i="81"/>
  <c r="BE157" i="81"/>
  <c r="C158" i="81"/>
  <c r="D158" i="81"/>
  <c r="E158" i="81"/>
  <c r="F158" i="81"/>
  <c r="G158" i="81"/>
  <c r="H158" i="81"/>
  <c r="I158" i="81"/>
  <c r="J158" i="81"/>
  <c r="K158" i="81"/>
  <c r="L158" i="81"/>
  <c r="M158" i="81"/>
  <c r="N158" i="81"/>
  <c r="O158" i="81"/>
  <c r="P158" i="81"/>
  <c r="Q158" i="81"/>
  <c r="S158" i="81"/>
  <c r="T158" i="81"/>
  <c r="U158" i="81"/>
  <c r="V158" i="81"/>
  <c r="W158" i="81"/>
  <c r="X158" i="81"/>
  <c r="Y158" i="81"/>
  <c r="Z158" i="81"/>
  <c r="AA158" i="81"/>
  <c r="AB158" i="81"/>
  <c r="AC158" i="81"/>
  <c r="AD158" i="81"/>
  <c r="AE158" i="81"/>
  <c r="AF158" i="81"/>
  <c r="AG158" i="81"/>
  <c r="AH158" i="81"/>
  <c r="AI158" i="81"/>
  <c r="AJ158" i="81"/>
  <c r="AN158" i="81"/>
  <c r="AO158" i="81"/>
  <c r="AP158" i="81"/>
  <c r="AQ158" i="81"/>
  <c r="AR158" i="81"/>
  <c r="AS158" i="81"/>
  <c r="AT158" i="81"/>
  <c r="AU158" i="81"/>
  <c r="AV158" i="81"/>
  <c r="AW158" i="81"/>
  <c r="AX158" i="81"/>
  <c r="AY158" i="81"/>
  <c r="AZ158" i="81"/>
  <c r="BA158" i="81"/>
  <c r="BB158" i="81"/>
  <c r="BC158" i="81"/>
  <c r="BD158" i="81"/>
  <c r="BE158" i="81"/>
  <c r="C159" i="81"/>
  <c r="D159" i="81"/>
  <c r="E159" i="81"/>
  <c r="F159" i="81"/>
  <c r="G159" i="81"/>
  <c r="H159" i="81"/>
  <c r="I159" i="81"/>
  <c r="J159" i="81"/>
  <c r="K159" i="81"/>
  <c r="L159" i="81"/>
  <c r="M159" i="81"/>
  <c r="N159" i="81"/>
  <c r="O159" i="81"/>
  <c r="P159" i="81"/>
  <c r="Q159" i="81"/>
  <c r="S159" i="81"/>
  <c r="T159" i="81"/>
  <c r="U159" i="81"/>
  <c r="V159" i="81"/>
  <c r="W159" i="81"/>
  <c r="X159" i="81"/>
  <c r="Y159" i="81"/>
  <c r="Z159" i="81"/>
  <c r="AA159" i="81"/>
  <c r="AB159" i="81"/>
  <c r="AC159" i="81"/>
  <c r="AD159" i="81"/>
  <c r="AE159" i="81"/>
  <c r="AF159" i="81"/>
  <c r="AG159" i="81"/>
  <c r="AH159" i="81"/>
  <c r="AI159" i="81"/>
  <c r="AJ159" i="81"/>
  <c r="AN159" i="81"/>
  <c r="AO159" i="81"/>
  <c r="AP159" i="81"/>
  <c r="AQ159" i="81"/>
  <c r="AR159" i="81"/>
  <c r="AS159" i="81"/>
  <c r="AT159" i="81"/>
  <c r="AU159" i="81"/>
  <c r="AV159" i="81"/>
  <c r="AW159" i="81"/>
  <c r="AX159" i="81"/>
  <c r="AY159" i="81"/>
  <c r="AZ159" i="81"/>
  <c r="BA159" i="81"/>
  <c r="BB159" i="81"/>
  <c r="BC159" i="81"/>
  <c r="BD159" i="81"/>
  <c r="BE159" i="81"/>
  <c r="C160" i="81"/>
  <c r="D160" i="81"/>
  <c r="E160" i="81"/>
  <c r="F160" i="81"/>
  <c r="G160" i="81"/>
  <c r="H160" i="81"/>
  <c r="I160" i="81"/>
  <c r="J160" i="81"/>
  <c r="K160" i="81"/>
  <c r="L160" i="81"/>
  <c r="M160" i="81"/>
  <c r="N160" i="81"/>
  <c r="O160" i="81"/>
  <c r="P160" i="81"/>
  <c r="Q160" i="81"/>
  <c r="S160" i="81"/>
  <c r="T160" i="81"/>
  <c r="U160" i="81"/>
  <c r="V160" i="81"/>
  <c r="W160" i="81"/>
  <c r="X160" i="81"/>
  <c r="Y160" i="81"/>
  <c r="Z160" i="81"/>
  <c r="AA160" i="81"/>
  <c r="AB160" i="81"/>
  <c r="AC160" i="81"/>
  <c r="AD160" i="81"/>
  <c r="AE160" i="81"/>
  <c r="AF160" i="81"/>
  <c r="AG160" i="81"/>
  <c r="AH160" i="81"/>
  <c r="AI160" i="81"/>
  <c r="AJ160" i="81"/>
  <c r="AN160" i="81"/>
  <c r="AO160" i="81"/>
  <c r="AP160" i="81"/>
  <c r="AQ160" i="81"/>
  <c r="AR160" i="81"/>
  <c r="AS160" i="81"/>
  <c r="AT160" i="81"/>
  <c r="AU160" i="81"/>
  <c r="AV160" i="81"/>
  <c r="AW160" i="81"/>
  <c r="AX160" i="81"/>
  <c r="AY160" i="81"/>
  <c r="AZ160" i="81"/>
  <c r="BA160" i="81"/>
  <c r="BB160" i="81"/>
  <c r="BC160" i="81"/>
  <c r="BD160" i="81"/>
  <c r="BE160" i="81"/>
  <c r="C161" i="81"/>
  <c r="D161" i="81"/>
  <c r="E161" i="81"/>
  <c r="F161" i="81"/>
  <c r="G161" i="81"/>
  <c r="H161" i="81"/>
  <c r="I161" i="81"/>
  <c r="J161" i="81"/>
  <c r="K161" i="81"/>
  <c r="L161" i="81"/>
  <c r="M161" i="81"/>
  <c r="N161" i="81"/>
  <c r="O161" i="81"/>
  <c r="P161" i="81"/>
  <c r="Q161" i="81"/>
  <c r="S161" i="81"/>
  <c r="T161" i="81"/>
  <c r="U161" i="81"/>
  <c r="V161" i="81"/>
  <c r="W161" i="81"/>
  <c r="X161" i="81"/>
  <c r="Y161" i="81"/>
  <c r="Z161" i="81"/>
  <c r="AA161" i="81"/>
  <c r="AB161" i="81"/>
  <c r="AC161" i="81"/>
  <c r="AD161" i="81"/>
  <c r="AE161" i="81"/>
  <c r="AF161" i="81"/>
  <c r="AG161" i="81"/>
  <c r="AH161" i="81"/>
  <c r="AI161" i="81"/>
  <c r="AJ161" i="81"/>
  <c r="AN161" i="81"/>
  <c r="AO161" i="81"/>
  <c r="AP161" i="81"/>
  <c r="AQ161" i="81"/>
  <c r="AR161" i="81"/>
  <c r="AS161" i="81"/>
  <c r="AT161" i="81"/>
  <c r="AU161" i="81"/>
  <c r="AV161" i="81"/>
  <c r="AW161" i="81"/>
  <c r="AX161" i="81"/>
  <c r="AY161" i="81"/>
  <c r="AZ161" i="81"/>
  <c r="BA161" i="81"/>
  <c r="BB161" i="81"/>
  <c r="BC161" i="81"/>
  <c r="BD161" i="81"/>
  <c r="BE161" i="81"/>
  <c r="C162" i="81"/>
  <c r="D162" i="81"/>
  <c r="E162" i="81"/>
  <c r="F162" i="81"/>
  <c r="G162" i="81"/>
  <c r="H162" i="81"/>
  <c r="I162" i="81"/>
  <c r="J162" i="81"/>
  <c r="K162" i="81"/>
  <c r="L162" i="81"/>
  <c r="M162" i="81"/>
  <c r="N162" i="81"/>
  <c r="O162" i="81"/>
  <c r="P162" i="81"/>
  <c r="Q162" i="81"/>
  <c r="S162" i="81"/>
  <c r="T162" i="81"/>
  <c r="U162" i="81"/>
  <c r="V162" i="81"/>
  <c r="W162" i="81"/>
  <c r="X162" i="81"/>
  <c r="Y162" i="81"/>
  <c r="Z162" i="81"/>
  <c r="AA162" i="81"/>
  <c r="AB162" i="81"/>
  <c r="AC162" i="81"/>
  <c r="AD162" i="81"/>
  <c r="AE162" i="81"/>
  <c r="AF162" i="81"/>
  <c r="AG162" i="81"/>
  <c r="AH162" i="81"/>
  <c r="AI162" i="81"/>
  <c r="AJ162" i="81"/>
  <c r="AN162" i="81"/>
  <c r="AO162" i="81"/>
  <c r="AP162" i="81"/>
  <c r="AQ162" i="81"/>
  <c r="AR162" i="81"/>
  <c r="AS162" i="81"/>
  <c r="AT162" i="81"/>
  <c r="AU162" i="81"/>
  <c r="AV162" i="81"/>
  <c r="AW162" i="81"/>
  <c r="AX162" i="81"/>
  <c r="AY162" i="81"/>
  <c r="AZ162" i="81"/>
  <c r="BA162" i="81"/>
  <c r="BB162" i="81"/>
  <c r="BC162" i="81"/>
  <c r="BD162" i="81"/>
  <c r="BE162" i="81"/>
  <c r="C163" i="81"/>
  <c r="D163" i="81"/>
  <c r="E163" i="81"/>
  <c r="F163" i="81"/>
  <c r="G163" i="81"/>
  <c r="H163" i="81"/>
  <c r="I163" i="81"/>
  <c r="J163" i="81"/>
  <c r="K163" i="81"/>
  <c r="L163" i="81"/>
  <c r="M163" i="81"/>
  <c r="N163" i="81"/>
  <c r="O163" i="81"/>
  <c r="P163" i="81"/>
  <c r="Q163" i="81"/>
  <c r="S163" i="81"/>
  <c r="T163" i="81"/>
  <c r="U163" i="81"/>
  <c r="V163" i="81"/>
  <c r="W163" i="81"/>
  <c r="X163" i="81"/>
  <c r="Y163" i="81"/>
  <c r="Z163" i="81"/>
  <c r="AA163" i="81"/>
  <c r="AB163" i="81"/>
  <c r="AC163" i="81"/>
  <c r="AD163" i="81"/>
  <c r="AE163" i="81"/>
  <c r="AF163" i="81"/>
  <c r="AG163" i="81"/>
  <c r="AH163" i="81"/>
  <c r="AI163" i="81"/>
  <c r="AJ163" i="81"/>
  <c r="AN163" i="81"/>
  <c r="AO163" i="81"/>
  <c r="AP163" i="81"/>
  <c r="AQ163" i="81"/>
  <c r="AR163" i="81"/>
  <c r="AS163" i="81"/>
  <c r="AT163" i="81"/>
  <c r="AU163" i="81"/>
  <c r="AV163" i="81"/>
  <c r="AW163" i="81"/>
  <c r="AX163" i="81"/>
  <c r="AY163" i="81"/>
  <c r="AZ163" i="81"/>
  <c r="BA163" i="81"/>
  <c r="BB163" i="81"/>
  <c r="BC163" i="81"/>
  <c r="BD163" i="81"/>
  <c r="BE163" i="81"/>
  <c r="C164" i="81"/>
  <c r="D164" i="81"/>
  <c r="E164" i="81"/>
  <c r="F164" i="81"/>
  <c r="G164" i="81"/>
  <c r="H164" i="81"/>
  <c r="I164" i="81"/>
  <c r="J164" i="81"/>
  <c r="K164" i="81"/>
  <c r="L164" i="81"/>
  <c r="M164" i="81"/>
  <c r="N164" i="81"/>
  <c r="O164" i="81"/>
  <c r="P164" i="81"/>
  <c r="Q164" i="81"/>
  <c r="S164" i="81"/>
  <c r="T164" i="81"/>
  <c r="U164" i="81"/>
  <c r="V164" i="81"/>
  <c r="W164" i="81"/>
  <c r="X164" i="81"/>
  <c r="Y164" i="81"/>
  <c r="Z164" i="81"/>
  <c r="AA164" i="81"/>
  <c r="AB164" i="81"/>
  <c r="AC164" i="81"/>
  <c r="AD164" i="81"/>
  <c r="AE164" i="81"/>
  <c r="AF164" i="81"/>
  <c r="AG164" i="81"/>
  <c r="AH164" i="81"/>
  <c r="AI164" i="81"/>
  <c r="AJ164" i="81"/>
  <c r="AN164" i="81"/>
  <c r="AO164" i="81"/>
  <c r="AP164" i="81"/>
  <c r="AQ164" i="81"/>
  <c r="AR164" i="81"/>
  <c r="AS164" i="81"/>
  <c r="AT164" i="81"/>
  <c r="AU164" i="81"/>
  <c r="AV164" i="81"/>
  <c r="AW164" i="81"/>
  <c r="AX164" i="81"/>
  <c r="AY164" i="81"/>
  <c r="AZ164" i="81"/>
  <c r="BA164" i="81"/>
  <c r="BB164" i="81"/>
  <c r="BC164" i="81"/>
  <c r="BD164" i="81"/>
  <c r="BE164" i="81"/>
  <c r="C165" i="81"/>
  <c r="D165" i="81"/>
  <c r="E165" i="81"/>
  <c r="F165" i="81"/>
  <c r="G165" i="81"/>
  <c r="H165" i="81"/>
  <c r="I165" i="81"/>
  <c r="J165" i="81"/>
  <c r="K165" i="81"/>
  <c r="L165" i="81"/>
  <c r="M165" i="81"/>
  <c r="N165" i="81"/>
  <c r="O165" i="81"/>
  <c r="P165" i="81"/>
  <c r="Q165" i="81"/>
  <c r="S165" i="81"/>
  <c r="T165" i="81"/>
  <c r="U165" i="81"/>
  <c r="V165" i="81"/>
  <c r="W165" i="81"/>
  <c r="X165" i="81"/>
  <c r="Y165" i="81"/>
  <c r="Z165" i="81"/>
  <c r="AA165" i="81"/>
  <c r="AB165" i="81"/>
  <c r="AC165" i="81"/>
  <c r="AD165" i="81"/>
  <c r="AE165" i="81"/>
  <c r="AF165" i="81"/>
  <c r="AG165" i="81"/>
  <c r="AH165" i="81"/>
  <c r="AI165" i="81"/>
  <c r="AJ165" i="81"/>
  <c r="AN165" i="81"/>
  <c r="AO165" i="81"/>
  <c r="AP165" i="81"/>
  <c r="AQ165" i="81"/>
  <c r="AR165" i="81"/>
  <c r="AS165" i="81"/>
  <c r="AT165" i="81"/>
  <c r="AU165" i="81"/>
  <c r="AV165" i="81"/>
  <c r="AW165" i="81"/>
  <c r="AX165" i="81"/>
  <c r="AY165" i="81"/>
  <c r="AZ165" i="81"/>
  <c r="BA165" i="81"/>
  <c r="BB165" i="81"/>
  <c r="BC165" i="81"/>
  <c r="BD165" i="81"/>
  <c r="BE165" i="81"/>
  <c r="C166" i="81"/>
  <c r="D166" i="81"/>
  <c r="E166" i="81"/>
  <c r="F166" i="81"/>
  <c r="G166" i="81"/>
  <c r="H166" i="81"/>
  <c r="I166" i="81"/>
  <c r="J166" i="81"/>
  <c r="K166" i="81"/>
  <c r="L166" i="81"/>
  <c r="M166" i="81"/>
  <c r="N166" i="81"/>
  <c r="O166" i="81"/>
  <c r="P166" i="81"/>
  <c r="Q166" i="81"/>
  <c r="S166" i="81"/>
  <c r="T166" i="81"/>
  <c r="U166" i="81"/>
  <c r="V166" i="81"/>
  <c r="W166" i="81"/>
  <c r="X166" i="81"/>
  <c r="Y166" i="81"/>
  <c r="Z166" i="81"/>
  <c r="AA166" i="81"/>
  <c r="AB166" i="81"/>
  <c r="AC166" i="81"/>
  <c r="AD166" i="81"/>
  <c r="AE166" i="81"/>
  <c r="AF166" i="81"/>
  <c r="AG166" i="81"/>
  <c r="AH166" i="81"/>
  <c r="AI166" i="81"/>
  <c r="AJ166" i="81"/>
  <c r="AN166" i="81"/>
  <c r="AO166" i="81"/>
  <c r="AP166" i="81"/>
  <c r="AQ166" i="81"/>
  <c r="AR166" i="81"/>
  <c r="AS166" i="81"/>
  <c r="AT166" i="81"/>
  <c r="AU166" i="81"/>
  <c r="AV166" i="81"/>
  <c r="AW166" i="81"/>
  <c r="AX166" i="81"/>
  <c r="AY166" i="81"/>
  <c r="AZ166" i="81"/>
  <c r="BA166" i="81"/>
  <c r="BB166" i="81"/>
  <c r="BC166" i="81"/>
  <c r="BD166" i="81"/>
  <c r="BE166" i="81"/>
  <c r="C167" i="81"/>
  <c r="D167" i="81"/>
  <c r="E167" i="81"/>
  <c r="F167" i="81"/>
  <c r="G167" i="81"/>
  <c r="H167" i="81"/>
  <c r="I167" i="81"/>
  <c r="J167" i="81"/>
  <c r="K167" i="81"/>
  <c r="L167" i="81"/>
  <c r="M167" i="81"/>
  <c r="N167" i="81"/>
  <c r="O167" i="81"/>
  <c r="P167" i="81"/>
  <c r="Q167" i="81"/>
  <c r="S167" i="81"/>
  <c r="T167" i="81"/>
  <c r="U167" i="81"/>
  <c r="V167" i="81"/>
  <c r="W167" i="81"/>
  <c r="X167" i="81"/>
  <c r="Y167" i="81"/>
  <c r="Z167" i="81"/>
  <c r="AA167" i="81"/>
  <c r="AB167" i="81"/>
  <c r="AC167" i="81"/>
  <c r="AD167" i="81"/>
  <c r="AE167" i="81"/>
  <c r="AF167" i="81"/>
  <c r="AG167" i="81"/>
  <c r="AH167" i="81"/>
  <c r="AI167" i="81"/>
  <c r="AJ167" i="81"/>
  <c r="AN167" i="81"/>
  <c r="AO167" i="81"/>
  <c r="AP167" i="81"/>
  <c r="AQ167" i="81"/>
  <c r="AR167" i="81"/>
  <c r="AS167" i="81"/>
  <c r="AT167" i="81"/>
  <c r="AU167" i="81"/>
  <c r="AV167" i="81"/>
  <c r="AW167" i="81"/>
  <c r="AX167" i="81"/>
  <c r="AY167" i="81"/>
  <c r="AZ167" i="81"/>
  <c r="BA167" i="81"/>
  <c r="BB167" i="81"/>
  <c r="BC167" i="81"/>
  <c r="BD167" i="81"/>
  <c r="BE167" i="81"/>
  <c r="C168" i="81"/>
  <c r="D168" i="81"/>
  <c r="E168" i="81"/>
  <c r="F168" i="81"/>
  <c r="G168" i="81"/>
  <c r="H168" i="81"/>
  <c r="I168" i="81"/>
  <c r="J168" i="81"/>
  <c r="K168" i="81"/>
  <c r="L168" i="81"/>
  <c r="M168" i="81"/>
  <c r="N168" i="81"/>
  <c r="O168" i="81"/>
  <c r="P168" i="81"/>
  <c r="Q168" i="81"/>
  <c r="S168" i="81"/>
  <c r="T168" i="81"/>
  <c r="U168" i="81"/>
  <c r="V168" i="81"/>
  <c r="W168" i="81"/>
  <c r="X168" i="81"/>
  <c r="Y168" i="81"/>
  <c r="Z168" i="81"/>
  <c r="AA168" i="81"/>
  <c r="AB168" i="81"/>
  <c r="AC168" i="81"/>
  <c r="AD168" i="81"/>
  <c r="AE168" i="81"/>
  <c r="AF168" i="81"/>
  <c r="AG168" i="81"/>
  <c r="AH168" i="81"/>
  <c r="AI168" i="81"/>
  <c r="AJ168" i="81"/>
  <c r="AN168" i="81"/>
  <c r="AO168" i="81"/>
  <c r="AP168" i="81"/>
  <c r="AQ168" i="81"/>
  <c r="AR168" i="81"/>
  <c r="AS168" i="81"/>
  <c r="AT168" i="81"/>
  <c r="AU168" i="81"/>
  <c r="AV168" i="81"/>
  <c r="AW168" i="81"/>
  <c r="AX168" i="81"/>
  <c r="AY168" i="81"/>
  <c r="AZ168" i="81"/>
  <c r="BA168" i="81"/>
  <c r="BB168" i="81"/>
  <c r="BC168" i="81"/>
  <c r="BD168" i="81"/>
  <c r="BE168" i="81"/>
  <c r="C169" i="81"/>
  <c r="D169" i="81"/>
  <c r="E169" i="81"/>
  <c r="F169" i="81"/>
  <c r="G169" i="81"/>
  <c r="H169" i="81"/>
  <c r="I169" i="81"/>
  <c r="J169" i="81"/>
  <c r="K169" i="81"/>
  <c r="L169" i="81"/>
  <c r="M169" i="81"/>
  <c r="N169" i="81"/>
  <c r="O169" i="81"/>
  <c r="P169" i="81"/>
  <c r="Q169" i="81"/>
  <c r="S169" i="81"/>
  <c r="T169" i="81"/>
  <c r="U169" i="81"/>
  <c r="V169" i="81"/>
  <c r="W169" i="81"/>
  <c r="X169" i="81"/>
  <c r="Y169" i="81"/>
  <c r="Z169" i="81"/>
  <c r="AA169" i="81"/>
  <c r="AB169" i="81"/>
  <c r="AC169" i="81"/>
  <c r="AD169" i="81"/>
  <c r="AE169" i="81"/>
  <c r="AF169" i="81"/>
  <c r="AG169" i="81"/>
  <c r="AH169" i="81"/>
  <c r="AI169" i="81"/>
  <c r="AJ169" i="81"/>
  <c r="AN169" i="81"/>
  <c r="AO169" i="81"/>
  <c r="AP169" i="81"/>
  <c r="AQ169" i="81"/>
  <c r="AR169" i="81"/>
  <c r="AS169" i="81"/>
  <c r="AT169" i="81"/>
  <c r="AU169" i="81"/>
  <c r="AV169" i="81"/>
  <c r="AW169" i="81"/>
  <c r="AX169" i="81"/>
  <c r="AY169" i="81"/>
  <c r="AZ169" i="81"/>
  <c r="BA169" i="81"/>
  <c r="BB169" i="81"/>
  <c r="BC169" i="81"/>
  <c r="BD169" i="81"/>
  <c r="BE169" i="81"/>
  <c r="C170" i="81"/>
  <c r="D170" i="81"/>
  <c r="E170" i="81"/>
  <c r="F170" i="81"/>
  <c r="G170" i="81"/>
  <c r="H170" i="81"/>
  <c r="I170" i="81"/>
  <c r="J170" i="81"/>
  <c r="K170" i="81"/>
  <c r="L170" i="81"/>
  <c r="M170" i="81"/>
  <c r="N170" i="81"/>
  <c r="O170" i="81"/>
  <c r="P170" i="81"/>
  <c r="Q170" i="81"/>
  <c r="S170" i="81"/>
  <c r="T170" i="81"/>
  <c r="U170" i="81"/>
  <c r="V170" i="81"/>
  <c r="W170" i="81"/>
  <c r="X170" i="81"/>
  <c r="Y170" i="81"/>
  <c r="Z170" i="81"/>
  <c r="AA170" i="81"/>
  <c r="AB170" i="81"/>
  <c r="AC170" i="81"/>
  <c r="AD170" i="81"/>
  <c r="AE170" i="81"/>
  <c r="AF170" i="81"/>
  <c r="AG170" i="81"/>
  <c r="AH170" i="81"/>
  <c r="AI170" i="81"/>
  <c r="AJ170" i="81"/>
  <c r="AN170" i="81"/>
  <c r="AO170" i="81"/>
  <c r="AP170" i="81"/>
  <c r="AQ170" i="81"/>
  <c r="AR170" i="81"/>
  <c r="AS170" i="81"/>
  <c r="AT170" i="81"/>
  <c r="AU170" i="81"/>
  <c r="AV170" i="81"/>
  <c r="AW170" i="81"/>
  <c r="AX170" i="81"/>
  <c r="AY170" i="81"/>
  <c r="AZ170" i="81"/>
  <c r="BA170" i="81"/>
  <c r="BB170" i="81"/>
  <c r="BC170" i="81"/>
  <c r="BD170" i="81"/>
  <c r="BE170" i="81"/>
  <c r="C171" i="81"/>
  <c r="D171" i="81"/>
  <c r="E171" i="81"/>
  <c r="F171" i="81"/>
  <c r="G171" i="81"/>
  <c r="H171" i="81"/>
  <c r="I171" i="81"/>
  <c r="J171" i="81"/>
  <c r="K171" i="81"/>
  <c r="L171" i="81"/>
  <c r="M171" i="81"/>
  <c r="N171" i="81"/>
  <c r="O171" i="81"/>
  <c r="P171" i="81"/>
  <c r="Q171" i="81"/>
  <c r="S171" i="81"/>
  <c r="T171" i="81"/>
  <c r="U171" i="81"/>
  <c r="V171" i="81"/>
  <c r="W171" i="81"/>
  <c r="X171" i="81"/>
  <c r="Y171" i="81"/>
  <c r="Z171" i="81"/>
  <c r="AA171" i="81"/>
  <c r="AB171" i="81"/>
  <c r="AC171" i="81"/>
  <c r="AD171" i="81"/>
  <c r="AE171" i="81"/>
  <c r="AF171" i="81"/>
  <c r="AG171" i="81"/>
  <c r="AH171" i="81"/>
  <c r="AI171" i="81"/>
  <c r="AJ171" i="81"/>
  <c r="AN171" i="81"/>
  <c r="AO171" i="81"/>
  <c r="AP171" i="81"/>
  <c r="AQ171" i="81"/>
  <c r="AR171" i="81"/>
  <c r="AS171" i="81"/>
  <c r="AT171" i="81"/>
  <c r="AU171" i="81"/>
  <c r="AV171" i="81"/>
  <c r="AW171" i="81"/>
  <c r="AX171" i="81"/>
  <c r="AY171" i="81"/>
  <c r="AZ171" i="81"/>
  <c r="BA171" i="81"/>
  <c r="BB171" i="81"/>
  <c r="BC171" i="81"/>
  <c r="BD171" i="81"/>
  <c r="BE171" i="81"/>
  <c r="C172" i="81"/>
  <c r="D172" i="81"/>
  <c r="E172" i="81"/>
  <c r="F172" i="81"/>
  <c r="G172" i="81"/>
  <c r="H172" i="81"/>
  <c r="I172" i="81"/>
  <c r="J172" i="81"/>
  <c r="K172" i="81"/>
  <c r="L172" i="81"/>
  <c r="M172" i="81"/>
  <c r="N172" i="81"/>
  <c r="O172" i="81"/>
  <c r="P172" i="81"/>
  <c r="Q172" i="81"/>
  <c r="S172" i="81"/>
  <c r="T172" i="81"/>
  <c r="U172" i="81"/>
  <c r="V172" i="81"/>
  <c r="W172" i="81"/>
  <c r="X172" i="81"/>
  <c r="Y172" i="81"/>
  <c r="Z172" i="81"/>
  <c r="AA172" i="81"/>
  <c r="AB172" i="81"/>
  <c r="AC172" i="81"/>
  <c r="AD172" i="81"/>
  <c r="AE172" i="81"/>
  <c r="AF172" i="81"/>
  <c r="AG172" i="81"/>
  <c r="AH172" i="81"/>
  <c r="AI172" i="81"/>
  <c r="AJ172" i="81"/>
  <c r="AN172" i="81"/>
  <c r="AO172" i="81"/>
  <c r="AP172" i="81"/>
  <c r="AQ172" i="81"/>
  <c r="AR172" i="81"/>
  <c r="AS172" i="81"/>
  <c r="AT172" i="81"/>
  <c r="AU172" i="81"/>
  <c r="AV172" i="81"/>
  <c r="AW172" i="81"/>
  <c r="AX172" i="81"/>
  <c r="AY172" i="81"/>
  <c r="AZ172" i="81"/>
  <c r="BA172" i="81"/>
  <c r="BB172" i="81"/>
  <c r="BC172" i="81"/>
  <c r="BD172" i="81"/>
  <c r="BE172" i="81"/>
  <c r="C173" i="81"/>
  <c r="D173" i="81"/>
  <c r="E173" i="81"/>
  <c r="F173" i="81"/>
  <c r="G173" i="81"/>
  <c r="H173" i="81"/>
  <c r="I173" i="81"/>
  <c r="J173" i="81"/>
  <c r="K173" i="81"/>
  <c r="L173" i="81"/>
  <c r="M173" i="81"/>
  <c r="N173" i="81"/>
  <c r="O173" i="81"/>
  <c r="P173" i="81"/>
  <c r="Q173" i="81"/>
  <c r="S173" i="81"/>
  <c r="T173" i="81"/>
  <c r="U173" i="81"/>
  <c r="V173" i="81"/>
  <c r="W173" i="81"/>
  <c r="X173" i="81"/>
  <c r="Y173" i="81"/>
  <c r="Z173" i="81"/>
  <c r="AA173" i="81"/>
  <c r="AB173" i="81"/>
  <c r="AC173" i="81"/>
  <c r="AD173" i="81"/>
  <c r="AE173" i="81"/>
  <c r="AF173" i="81"/>
  <c r="AG173" i="81"/>
  <c r="AH173" i="81"/>
  <c r="AI173" i="81"/>
  <c r="AJ173" i="81"/>
  <c r="AN173" i="81"/>
  <c r="AO173" i="81"/>
  <c r="AP173" i="81"/>
  <c r="AQ173" i="81"/>
  <c r="AR173" i="81"/>
  <c r="AS173" i="81"/>
  <c r="AT173" i="81"/>
  <c r="AU173" i="81"/>
  <c r="AV173" i="81"/>
  <c r="AW173" i="81"/>
  <c r="AX173" i="81"/>
  <c r="AY173" i="81"/>
  <c r="AZ173" i="81"/>
  <c r="BA173" i="81"/>
  <c r="BB173" i="81"/>
  <c r="BC173" i="81"/>
  <c r="BD173" i="81"/>
  <c r="BE173" i="81"/>
  <c r="C174" i="81"/>
  <c r="D174" i="81"/>
  <c r="E174" i="81"/>
  <c r="F174" i="81"/>
  <c r="G174" i="81"/>
  <c r="H174" i="81"/>
  <c r="I174" i="81"/>
  <c r="J174" i="81"/>
  <c r="K174" i="81"/>
  <c r="L174" i="81"/>
  <c r="M174" i="81"/>
  <c r="N174" i="81"/>
  <c r="O174" i="81"/>
  <c r="P174" i="81"/>
  <c r="Q174" i="81"/>
  <c r="S174" i="81"/>
  <c r="T174" i="81"/>
  <c r="U174" i="81"/>
  <c r="V174" i="81"/>
  <c r="W174" i="81"/>
  <c r="X174" i="81"/>
  <c r="Y174" i="81"/>
  <c r="Z174" i="81"/>
  <c r="AA174" i="81"/>
  <c r="AB174" i="81"/>
  <c r="AC174" i="81"/>
  <c r="AD174" i="81"/>
  <c r="AE174" i="81"/>
  <c r="AF174" i="81"/>
  <c r="AG174" i="81"/>
  <c r="AH174" i="81"/>
  <c r="AI174" i="81"/>
  <c r="AJ174" i="81"/>
  <c r="AN174" i="81"/>
  <c r="AO174" i="81"/>
  <c r="AP174" i="81"/>
  <c r="AQ174" i="81"/>
  <c r="AR174" i="81"/>
  <c r="AS174" i="81"/>
  <c r="AT174" i="81"/>
  <c r="AU174" i="81"/>
  <c r="AV174" i="81"/>
  <c r="AW174" i="81"/>
  <c r="AX174" i="81"/>
  <c r="AY174" i="81"/>
  <c r="AZ174" i="81"/>
  <c r="BA174" i="81"/>
  <c r="BB174" i="81"/>
  <c r="BC174" i="81"/>
  <c r="BD174" i="81"/>
  <c r="BE174" i="81"/>
  <c r="C175" i="81"/>
  <c r="D175" i="81"/>
  <c r="E175" i="81"/>
  <c r="F175" i="81"/>
  <c r="G175" i="81"/>
  <c r="H175" i="81"/>
  <c r="I175" i="81"/>
  <c r="J175" i="81"/>
  <c r="K175" i="81"/>
  <c r="L175" i="81"/>
  <c r="M175" i="81"/>
  <c r="N175" i="81"/>
  <c r="O175" i="81"/>
  <c r="P175" i="81"/>
  <c r="Q175" i="81"/>
  <c r="S175" i="81"/>
  <c r="T175" i="81"/>
  <c r="U175" i="81"/>
  <c r="V175" i="81"/>
  <c r="W175" i="81"/>
  <c r="X175" i="81"/>
  <c r="Y175" i="81"/>
  <c r="Z175" i="81"/>
  <c r="AA175" i="81"/>
  <c r="AB175" i="81"/>
  <c r="AC175" i="81"/>
  <c r="AD175" i="81"/>
  <c r="AE175" i="81"/>
  <c r="AF175" i="81"/>
  <c r="AG175" i="81"/>
  <c r="AH175" i="81"/>
  <c r="AI175" i="81"/>
  <c r="AJ175" i="81"/>
  <c r="AN175" i="81"/>
  <c r="AO175" i="81"/>
  <c r="AP175" i="81"/>
  <c r="AQ175" i="81"/>
  <c r="AR175" i="81"/>
  <c r="AS175" i="81"/>
  <c r="AT175" i="81"/>
  <c r="AU175" i="81"/>
  <c r="AV175" i="81"/>
  <c r="AW175" i="81"/>
  <c r="AX175" i="81"/>
  <c r="AY175" i="81"/>
  <c r="AZ175" i="81"/>
  <c r="BA175" i="81"/>
  <c r="BB175" i="81"/>
  <c r="BC175" i="81"/>
  <c r="BD175" i="81"/>
  <c r="BE175" i="81"/>
  <c r="C176" i="81"/>
  <c r="D176" i="81"/>
  <c r="E176" i="81"/>
  <c r="F176" i="81"/>
  <c r="G176" i="81"/>
  <c r="H176" i="81"/>
  <c r="I176" i="81"/>
  <c r="J176" i="81"/>
  <c r="K176" i="81"/>
  <c r="L176" i="81"/>
  <c r="M176" i="81"/>
  <c r="N176" i="81"/>
  <c r="O176" i="81"/>
  <c r="P176" i="81"/>
  <c r="Q176" i="81"/>
  <c r="S176" i="81"/>
  <c r="T176" i="81"/>
  <c r="U176" i="81"/>
  <c r="V176" i="81"/>
  <c r="W176" i="81"/>
  <c r="X176" i="81"/>
  <c r="Y176" i="81"/>
  <c r="Z176" i="81"/>
  <c r="AA176" i="81"/>
  <c r="AB176" i="81"/>
  <c r="AC176" i="81"/>
  <c r="AD176" i="81"/>
  <c r="AE176" i="81"/>
  <c r="AF176" i="81"/>
  <c r="AG176" i="81"/>
  <c r="AH176" i="81"/>
  <c r="AI176" i="81"/>
  <c r="AJ176" i="81"/>
  <c r="AN176" i="81"/>
  <c r="AO176" i="81"/>
  <c r="AP176" i="81"/>
  <c r="AQ176" i="81"/>
  <c r="AR176" i="81"/>
  <c r="AS176" i="81"/>
  <c r="AT176" i="81"/>
  <c r="AU176" i="81"/>
  <c r="AV176" i="81"/>
  <c r="AW176" i="81"/>
  <c r="AX176" i="81"/>
  <c r="AY176" i="81"/>
  <c r="AZ176" i="81"/>
  <c r="BA176" i="81"/>
  <c r="BB176" i="81"/>
  <c r="BC176" i="81"/>
  <c r="BD176" i="81"/>
  <c r="BE176" i="81"/>
  <c r="C177" i="81"/>
  <c r="D177" i="81"/>
  <c r="E177" i="81"/>
  <c r="F177" i="81"/>
  <c r="G177" i="81"/>
  <c r="H177" i="81"/>
  <c r="I177" i="81"/>
  <c r="J177" i="81"/>
  <c r="K177" i="81"/>
  <c r="L177" i="81"/>
  <c r="M177" i="81"/>
  <c r="N177" i="81"/>
  <c r="O177" i="81"/>
  <c r="P177" i="81"/>
  <c r="Q177" i="81"/>
  <c r="S177" i="81"/>
  <c r="T177" i="81"/>
  <c r="U177" i="81"/>
  <c r="V177" i="81"/>
  <c r="W177" i="81"/>
  <c r="X177" i="81"/>
  <c r="Y177" i="81"/>
  <c r="Z177" i="81"/>
  <c r="AA177" i="81"/>
  <c r="AB177" i="81"/>
  <c r="AC177" i="81"/>
  <c r="AD177" i="81"/>
  <c r="AE177" i="81"/>
  <c r="AF177" i="81"/>
  <c r="AG177" i="81"/>
  <c r="AH177" i="81"/>
  <c r="AI177" i="81"/>
  <c r="AJ177" i="81"/>
  <c r="AN177" i="81"/>
  <c r="AO177" i="81"/>
  <c r="AP177" i="81"/>
  <c r="AQ177" i="81"/>
  <c r="AR177" i="81"/>
  <c r="AS177" i="81"/>
  <c r="AT177" i="81"/>
  <c r="AU177" i="81"/>
  <c r="AV177" i="81"/>
  <c r="AW177" i="81"/>
  <c r="AX177" i="81"/>
  <c r="AY177" i="81"/>
  <c r="AZ177" i="81"/>
  <c r="BA177" i="81"/>
  <c r="BB177" i="81"/>
  <c r="BC177" i="81"/>
  <c r="BD177" i="81"/>
  <c r="BE177" i="81"/>
  <c r="C178" i="81"/>
  <c r="D178" i="81"/>
  <c r="E178" i="81"/>
  <c r="F178" i="81"/>
  <c r="G178" i="81"/>
  <c r="H178" i="81"/>
  <c r="I178" i="81"/>
  <c r="J178" i="81"/>
  <c r="K178" i="81"/>
  <c r="L178" i="81"/>
  <c r="M178" i="81"/>
  <c r="N178" i="81"/>
  <c r="O178" i="81"/>
  <c r="P178" i="81"/>
  <c r="Q178" i="81"/>
  <c r="S178" i="81"/>
  <c r="T178" i="81"/>
  <c r="U178" i="81"/>
  <c r="V178" i="81"/>
  <c r="W178" i="81"/>
  <c r="X178" i="81"/>
  <c r="Y178" i="81"/>
  <c r="Z178" i="81"/>
  <c r="AA178" i="81"/>
  <c r="AB178" i="81"/>
  <c r="AC178" i="81"/>
  <c r="AD178" i="81"/>
  <c r="AE178" i="81"/>
  <c r="AF178" i="81"/>
  <c r="AG178" i="81"/>
  <c r="AH178" i="81"/>
  <c r="AI178" i="81"/>
  <c r="AJ178" i="81"/>
  <c r="AN178" i="81"/>
  <c r="AO178" i="81"/>
  <c r="AP178" i="81"/>
  <c r="AQ178" i="81"/>
  <c r="AR178" i="81"/>
  <c r="AS178" i="81"/>
  <c r="AT178" i="81"/>
  <c r="AU178" i="81"/>
  <c r="AV178" i="81"/>
  <c r="AW178" i="81"/>
  <c r="AX178" i="81"/>
  <c r="AY178" i="81"/>
  <c r="AZ178" i="81"/>
  <c r="BA178" i="81"/>
  <c r="BB178" i="81"/>
  <c r="BC178" i="81"/>
  <c r="BD178" i="81"/>
  <c r="BE178" i="81"/>
  <c r="C179" i="81"/>
  <c r="D179" i="81"/>
  <c r="E179" i="81"/>
  <c r="F179" i="81"/>
  <c r="G179" i="81"/>
  <c r="H179" i="81"/>
  <c r="I179" i="81"/>
  <c r="J179" i="81"/>
  <c r="K179" i="81"/>
  <c r="L179" i="81"/>
  <c r="M179" i="81"/>
  <c r="N179" i="81"/>
  <c r="O179" i="81"/>
  <c r="P179" i="81"/>
  <c r="Q179" i="81"/>
  <c r="S179" i="81"/>
  <c r="T179" i="81"/>
  <c r="U179" i="81"/>
  <c r="V179" i="81"/>
  <c r="W179" i="81"/>
  <c r="X179" i="81"/>
  <c r="Y179" i="81"/>
  <c r="Z179" i="81"/>
  <c r="AA179" i="81"/>
  <c r="AB179" i="81"/>
  <c r="AC179" i="81"/>
  <c r="AD179" i="81"/>
  <c r="AE179" i="81"/>
  <c r="AF179" i="81"/>
  <c r="AG179" i="81"/>
  <c r="AH179" i="81"/>
  <c r="AI179" i="81"/>
  <c r="AJ179" i="81"/>
  <c r="AN179" i="81"/>
  <c r="AO179" i="81"/>
  <c r="AP179" i="81"/>
  <c r="AQ179" i="81"/>
  <c r="AR179" i="81"/>
  <c r="AS179" i="81"/>
  <c r="AT179" i="81"/>
  <c r="AU179" i="81"/>
  <c r="AV179" i="81"/>
  <c r="AW179" i="81"/>
  <c r="AX179" i="81"/>
  <c r="AY179" i="81"/>
  <c r="AZ179" i="81"/>
  <c r="BA179" i="81"/>
  <c r="BB179" i="81"/>
  <c r="BC179" i="81"/>
  <c r="BD179" i="81"/>
  <c r="BE179" i="81"/>
  <c r="C180" i="81"/>
  <c r="D180" i="81"/>
  <c r="E180" i="81"/>
  <c r="F180" i="81"/>
  <c r="G180" i="81"/>
  <c r="H180" i="81"/>
  <c r="I180" i="81"/>
  <c r="J180" i="81"/>
  <c r="K180" i="81"/>
  <c r="L180" i="81"/>
  <c r="M180" i="81"/>
  <c r="N180" i="81"/>
  <c r="O180" i="81"/>
  <c r="P180" i="81"/>
  <c r="Q180" i="81"/>
  <c r="S180" i="81"/>
  <c r="T180" i="81"/>
  <c r="U180" i="81"/>
  <c r="V180" i="81"/>
  <c r="W180" i="81"/>
  <c r="X180" i="81"/>
  <c r="Y180" i="81"/>
  <c r="Z180" i="81"/>
  <c r="AA180" i="81"/>
  <c r="AB180" i="81"/>
  <c r="AC180" i="81"/>
  <c r="AD180" i="81"/>
  <c r="AE180" i="81"/>
  <c r="AF180" i="81"/>
  <c r="AG180" i="81"/>
  <c r="AH180" i="81"/>
  <c r="AI180" i="81"/>
  <c r="AJ180" i="81"/>
  <c r="AN180" i="81"/>
  <c r="AO180" i="81"/>
  <c r="AP180" i="81"/>
  <c r="AQ180" i="81"/>
  <c r="AR180" i="81"/>
  <c r="AS180" i="81"/>
  <c r="AT180" i="81"/>
  <c r="AU180" i="81"/>
  <c r="AV180" i="81"/>
  <c r="AW180" i="81"/>
  <c r="AX180" i="81"/>
  <c r="AY180" i="81"/>
  <c r="AZ180" i="81"/>
  <c r="BA180" i="81"/>
  <c r="BB180" i="81"/>
  <c r="BC180" i="81"/>
  <c r="BD180" i="81"/>
  <c r="BE180" i="81"/>
  <c r="C181" i="81"/>
  <c r="D181" i="81"/>
  <c r="E181" i="81"/>
  <c r="F181" i="81"/>
  <c r="G181" i="81"/>
  <c r="H181" i="81"/>
  <c r="I181" i="81"/>
  <c r="J181" i="81"/>
  <c r="K181" i="81"/>
  <c r="L181" i="81"/>
  <c r="M181" i="81"/>
  <c r="N181" i="81"/>
  <c r="O181" i="81"/>
  <c r="P181" i="81"/>
  <c r="Q181" i="81"/>
  <c r="S181" i="81"/>
  <c r="T181" i="81"/>
  <c r="U181" i="81"/>
  <c r="V181" i="81"/>
  <c r="W181" i="81"/>
  <c r="X181" i="81"/>
  <c r="Y181" i="81"/>
  <c r="Z181" i="81"/>
  <c r="AA181" i="81"/>
  <c r="AB181" i="81"/>
  <c r="AC181" i="81"/>
  <c r="AD181" i="81"/>
  <c r="AE181" i="81"/>
  <c r="AF181" i="81"/>
  <c r="AG181" i="81"/>
  <c r="AH181" i="81"/>
  <c r="AI181" i="81"/>
  <c r="AJ181" i="81"/>
  <c r="AN181" i="81"/>
  <c r="AO181" i="81"/>
  <c r="AP181" i="81"/>
  <c r="AQ181" i="81"/>
  <c r="AR181" i="81"/>
  <c r="AS181" i="81"/>
  <c r="AT181" i="81"/>
  <c r="AU181" i="81"/>
  <c r="AV181" i="81"/>
  <c r="AW181" i="81"/>
  <c r="AX181" i="81"/>
  <c r="AY181" i="81"/>
  <c r="AZ181" i="81"/>
  <c r="BA181" i="81"/>
  <c r="BB181" i="81"/>
  <c r="BC181" i="81"/>
  <c r="BD181" i="81"/>
  <c r="BE181" i="81"/>
  <c r="C182" i="81"/>
  <c r="D182" i="81"/>
  <c r="E182" i="81"/>
  <c r="F182" i="81"/>
  <c r="G182" i="81"/>
  <c r="H182" i="81"/>
  <c r="I182" i="81"/>
  <c r="J182" i="81"/>
  <c r="K182" i="81"/>
  <c r="L182" i="81"/>
  <c r="M182" i="81"/>
  <c r="N182" i="81"/>
  <c r="O182" i="81"/>
  <c r="P182" i="81"/>
  <c r="Q182" i="81"/>
  <c r="S182" i="81"/>
  <c r="T182" i="81"/>
  <c r="U182" i="81"/>
  <c r="V182" i="81"/>
  <c r="W182" i="81"/>
  <c r="X182" i="81"/>
  <c r="Y182" i="81"/>
  <c r="Z182" i="81"/>
  <c r="AA182" i="81"/>
  <c r="AB182" i="81"/>
  <c r="AC182" i="81"/>
  <c r="AD182" i="81"/>
  <c r="AE182" i="81"/>
  <c r="AF182" i="81"/>
  <c r="AG182" i="81"/>
  <c r="AH182" i="81"/>
  <c r="AI182" i="81"/>
  <c r="AJ182" i="81"/>
  <c r="AN182" i="81"/>
  <c r="AO182" i="81"/>
  <c r="AP182" i="81"/>
  <c r="AQ182" i="81"/>
  <c r="AR182" i="81"/>
  <c r="AS182" i="81"/>
  <c r="AT182" i="81"/>
  <c r="AU182" i="81"/>
  <c r="AV182" i="81"/>
  <c r="AW182" i="81"/>
  <c r="AX182" i="81"/>
  <c r="AY182" i="81"/>
  <c r="AZ182" i="81"/>
  <c r="BA182" i="81"/>
  <c r="BB182" i="81"/>
  <c r="BC182" i="81"/>
  <c r="BD182" i="81"/>
  <c r="BE182" i="81"/>
  <c r="C183" i="81"/>
  <c r="D183" i="81"/>
  <c r="E183" i="81"/>
  <c r="F183" i="81"/>
  <c r="G183" i="81"/>
  <c r="H183" i="81"/>
  <c r="I183" i="81"/>
  <c r="J183" i="81"/>
  <c r="K183" i="81"/>
  <c r="L183" i="81"/>
  <c r="M183" i="81"/>
  <c r="N183" i="81"/>
  <c r="O183" i="81"/>
  <c r="P183" i="81"/>
  <c r="Q183" i="81"/>
  <c r="S183" i="81"/>
  <c r="T183" i="81"/>
  <c r="U183" i="81"/>
  <c r="V183" i="81"/>
  <c r="W183" i="81"/>
  <c r="X183" i="81"/>
  <c r="Y183" i="81"/>
  <c r="Z183" i="81"/>
  <c r="AA183" i="81"/>
  <c r="AB183" i="81"/>
  <c r="AC183" i="81"/>
  <c r="AD183" i="81"/>
  <c r="AE183" i="81"/>
  <c r="AF183" i="81"/>
  <c r="AG183" i="81"/>
  <c r="AH183" i="81"/>
  <c r="AI183" i="81"/>
  <c r="AJ183" i="81"/>
  <c r="AN183" i="81"/>
  <c r="AO183" i="81"/>
  <c r="AP183" i="81"/>
  <c r="AQ183" i="81"/>
  <c r="AR183" i="81"/>
  <c r="AS183" i="81"/>
  <c r="AT183" i="81"/>
  <c r="AU183" i="81"/>
  <c r="AV183" i="81"/>
  <c r="AW183" i="81"/>
  <c r="AX183" i="81"/>
  <c r="AY183" i="81"/>
  <c r="AZ183" i="81"/>
  <c r="BA183" i="81"/>
  <c r="BB183" i="81"/>
  <c r="BC183" i="81"/>
  <c r="BD183" i="81"/>
  <c r="BE183" i="81"/>
  <c r="C184" i="81"/>
  <c r="D184" i="81"/>
  <c r="E184" i="81"/>
  <c r="F184" i="81"/>
  <c r="G184" i="81"/>
  <c r="H184" i="81"/>
  <c r="I184" i="81"/>
  <c r="J184" i="81"/>
  <c r="K184" i="81"/>
  <c r="L184" i="81"/>
  <c r="M184" i="81"/>
  <c r="N184" i="81"/>
  <c r="O184" i="81"/>
  <c r="P184" i="81"/>
  <c r="Q184" i="81"/>
  <c r="S184" i="81"/>
  <c r="T184" i="81"/>
  <c r="U184" i="81"/>
  <c r="V184" i="81"/>
  <c r="W184" i="81"/>
  <c r="X184" i="81"/>
  <c r="Y184" i="81"/>
  <c r="Z184" i="81"/>
  <c r="AA184" i="81"/>
  <c r="AB184" i="81"/>
  <c r="AC184" i="81"/>
  <c r="AD184" i="81"/>
  <c r="AE184" i="81"/>
  <c r="AF184" i="81"/>
  <c r="AG184" i="81"/>
  <c r="AH184" i="81"/>
  <c r="AI184" i="81"/>
  <c r="AJ184" i="81"/>
  <c r="AN184" i="81"/>
  <c r="AO184" i="81"/>
  <c r="AP184" i="81"/>
  <c r="AQ184" i="81"/>
  <c r="AR184" i="81"/>
  <c r="AS184" i="81"/>
  <c r="AT184" i="81"/>
  <c r="AU184" i="81"/>
  <c r="AV184" i="81"/>
  <c r="AW184" i="81"/>
  <c r="AX184" i="81"/>
  <c r="AY184" i="81"/>
  <c r="AZ184" i="81"/>
  <c r="BA184" i="81"/>
  <c r="BB184" i="81"/>
  <c r="BC184" i="81"/>
  <c r="BD184" i="81"/>
  <c r="BE184" i="81"/>
  <c r="C185" i="81"/>
  <c r="D185" i="81"/>
  <c r="E185" i="81"/>
  <c r="F185" i="81"/>
  <c r="G185" i="81"/>
  <c r="H185" i="81"/>
  <c r="I185" i="81"/>
  <c r="J185" i="81"/>
  <c r="K185" i="81"/>
  <c r="L185" i="81"/>
  <c r="M185" i="81"/>
  <c r="N185" i="81"/>
  <c r="O185" i="81"/>
  <c r="P185" i="81"/>
  <c r="Q185" i="81"/>
  <c r="S185" i="81"/>
  <c r="T185" i="81"/>
  <c r="U185" i="81"/>
  <c r="V185" i="81"/>
  <c r="W185" i="81"/>
  <c r="X185" i="81"/>
  <c r="Y185" i="81"/>
  <c r="Z185" i="81"/>
  <c r="AA185" i="81"/>
  <c r="AB185" i="81"/>
  <c r="AC185" i="81"/>
  <c r="AD185" i="81"/>
  <c r="AE185" i="81"/>
  <c r="AF185" i="81"/>
  <c r="AG185" i="81"/>
  <c r="AH185" i="81"/>
  <c r="AI185" i="81"/>
  <c r="AJ185" i="81"/>
  <c r="AN185" i="81"/>
  <c r="AO185" i="81"/>
  <c r="AP185" i="81"/>
  <c r="AQ185" i="81"/>
  <c r="AR185" i="81"/>
  <c r="AS185" i="81"/>
  <c r="AT185" i="81"/>
  <c r="AU185" i="81"/>
  <c r="AV185" i="81"/>
  <c r="AW185" i="81"/>
  <c r="AX185" i="81"/>
  <c r="AY185" i="81"/>
  <c r="AZ185" i="81"/>
  <c r="BA185" i="81"/>
  <c r="BB185" i="81"/>
  <c r="BC185" i="81"/>
  <c r="BD185" i="81"/>
  <c r="BE185" i="81"/>
  <c r="C186" i="81"/>
  <c r="D186" i="81"/>
  <c r="E186" i="81"/>
  <c r="F186" i="81"/>
  <c r="G186" i="81"/>
  <c r="H186" i="81"/>
  <c r="I186" i="81"/>
  <c r="J186" i="81"/>
  <c r="K186" i="81"/>
  <c r="L186" i="81"/>
  <c r="M186" i="81"/>
  <c r="N186" i="81"/>
  <c r="O186" i="81"/>
  <c r="P186" i="81"/>
  <c r="Q186" i="81"/>
  <c r="S186" i="81"/>
  <c r="T186" i="81"/>
  <c r="U186" i="81"/>
  <c r="V186" i="81"/>
  <c r="W186" i="81"/>
  <c r="X186" i="81"/>
  <c r="Y186" i="81"/>
  <c r="Z186" i="81"/>
  <c r="AA186" i="81"/>
  <c r="AB186" i="81"/>
  <c r="AC186" i="81"/>
  <c r="AD186" i="81"/>
  <c r="AE186" i="81"/>
  <c r="AF186" i="81"/>
  <c r="AG186" i="81"/>
  <c r="AH186" i="81"/>
  <c r="AI186" i="81"/>
  <c r="AJ186" i="81"/>
  <c r="AN186" i="81"/>
  <c r="AO186" i="81"/>
  <c r="AP186" i="81"/>
  <c r="AQ186" i="81"/>
  <c r="AR186" i="81"/>
  <c r="AS186" i="81"/>
  <c r="AT186" i="81"/>
  <c r="AU186" i="81"/>
  <c r="AV186" i="81"/>
  <c r="AW186" i="81"/>
  <c r="AX186" i="81"/>
  <c r="AY186" i="81"/>
  <c r="AZ186" i="81"/>
  <c r="BA186" i="81"/>
  <c r="BB186" i="81"/>
  <c r="BC186" i="81"/>
  <c r="BD186" i="81"/>
  <c r="BE186" i="81"/>
  <c r="C187" i="81"/>
  <c r="D187" i="81"/>
  <c r="E187" i="81"/>
  <c r="F187" i="81"/>
  <c r="G187" i="81"/>
  <c r="H187" i="81"/>
  <c r="I187" i="81"/>
  <c r="J187" i="81"/>
  <c r="K187" i="81"/>
  <c r="L187" i="81"/>
  <c r="M187" i="81"/>
  <c r="N187" i="81"/>
  <c r="O187" i="81"/>
  <c r="P187" i="81"/>
  <c r="Q187" i="81"/>
  <c r="S187" i="81"/>
  <c r="T187" i="81"/>
  <c r="U187" i="81"/>
  <c r="V187" i="81"/>
  <c r="W187" i="81"/>
  <c r="X187" i="81"/>
  <c r="Y187" i="81"/>
  <c r="Z187" i="81"/>
  <c r="AA187" i="81"/>
  <c r="AB187" i="81"/>
  <c r="AC187" i="81"/>
  <c r="AD187" i="81"/>
  <c r="AE187" i="81"/>
  <c r="AF187" i="81"/>
  <c r="AG187" i="81"/>
  <c r="AH187" i="81"/>
  <c r="AI187" i="81"/>
  <c r="AJ187" i="81"/>
  <c r="AN187" i="81"/>
  <c r="AO187" i="81"/>
  <c r="AP187" i="81"/>
  <c r="AQ187" i="81"/>
  <c r="AR187" i="81"/>
  <c r="AS187" i="81"/>
  <c r="AT187" i="81"/>
  <c r="AU187" i="81"/>
  <c r="AV187" i="81"/>
  <c r="AW187" i="81"/>
  <c r="AX187" i="81"/>
  <c r="AY187" i="81"/>
  <c r="AZ187" i="81"/>
  <c r="BA187" i="81"/>
  <c r="BB187" i="81"/>
  <c r="BC187" i="81"/>
  <c r="BD187" i="81"/>
  <c r="BE187" i="81"/>
  <c r="C188" i="81"/>
  <c r="D188" i="81"/>
  <c r="E188" i="81"/>
  <c r="F188" i="81"/>
  <c r="G188" i="81"/>
  <c r="H188" i="81"/>
  <c r="I188" i="81"/>
  <c r="J188" i="81"/>
  <c r="K188" i="81"/>
  <c r="L188" i="81"/>
  <c r="M188" i="81"/>
  <c r="N188" i="81"/>
  <c r="O188" i="81"/>
  <c r="P188" i="81"/>
  <c r="Q188" i="81"/>
  <c r="S188" i="81"/>
  <c r="T188" i="81"/>
  <c r="U188" i="81"/>
  <c r="V188" i="81"/>
  <c r="W188" i="81"/>
  <c r="X188" i="81"/>
  <c r="Y188" i="81"/>
  <c r="Z188" i="81"/>
  <c r="AA188" i="81"/>
  <c r="AB188" i="81"/>
  <c r="AC188" i="81"/>
  <c r="AD188" i="81"/>
  <c r="AE188" i="81"/>
  <c r="AF188" i="81"/>
  <c r="AG188" i="81"/>
  <c r="AH188" i="81"/>
  <c r="AI188" i="81"/>
  <c r="AJ188" i="81"/>
  <c r="AN188" i="81"/>
  <c r="AO188" i="81"/>
  <c r="AP188" i="81"/>
  <c r="AQ188" i="81"/>
  <c r="AR188" i="81"/>
  <c r="AS188" i="81"/>
  <c r="AT188" i="81"/>
  <c r="AU188" i="81"/>
  <c r="AV188" i="81"/>
  <c r="AW188" i="81"/>
  <c r="AX188" i="81"/>
  <c r="AY188" i="81"/>
  <c r="AZ188" i="81"/>
  <c r="BA188" i="81"/>
  <c r="BB188" i="81"/>
  <c r="BC188" i="81"/>
  <c r="BD188" i="81"/>
  <c r="BE188" i="81"/>
  <c r="C189" i="81"/>
  <c r="D189" i="81"/>
  <c r="E189" i="81"/>
  <c r="F189" i="81"/>
  <c r="G189" i="81"/>
  <c r="H189" i="81"/>
  <c r="I189" i="81"/>
  <c r="J189" i="81"/>
  <c r="K189" i="81"/>
  <c r="L189" i="81"/>
  <c r="M189" i="81"/>
  <c r="N189" i="81"/>
  <c r="O189" i="81"/>
  <c r="P189" i="81"/>
  <c r="Q189" i="81"/>
  <c r="S189" i="81"/>
  <c r="T189" i="81"/>
  <c r="U189" i="81"/>
  <c r="V189" i="81"/>
  <c r="W189" i="81"/>
  <c r="X189" i="81"/>
  <c r="Y189" i="81"/>
  <c r="Z189" i="81"/>
  <c r="AA189" i="81"/>
  <c r="AB189" i="81"/>
  <c r="AC189" i="81"/>
  <c r="AD189" i="81"/>
  <c r="AE189" i="81"/>
  <c r="AF189" i="81"/>
  <c r="AG189" i="81"/>
  <c r="AH189" i="81"/>
  <c r="AI189" i="81"/>
  <c r="AJ189" i="81"/>
  <c r="AN189" i="81"/>
  <c r="AO189" i="81"/>
  <c r="AP189" i="81"/>
  <c r="AQ189" i="81"/>
  <c r="AR189" i="81"/>
  <c r="AS189" i="81"/>
  <c r="AT189" i="81"/>
  <c r="AU189" i="81"/>
  <c r="AV189" i="81"/>
  <c r="AW189" i="81"/>
  <c r="AX189" i="81"/>
  <c r="AY189" i="81"/>
  <c r="AZ189" i="81"/>
  <c r="BA189" i="81"/>
  <c r="BB189" i="81"/>
  <c r="BC189" i="81"/>
  <c r="BD189" i="81"/>
  <c r="BE189" i="81"/>
  <c r="C190" i="81"/>
  <c r="D190" i="81"/>
  <c r="E190" i="81"/>
  <c r="F190" i="81"/>
  <c r="G190" i="81"/>
  <c r="H190" i="81"/>
  <c r="I190" i="81"/>
  <c r="J190" i="81"/>
  <c r="K190" i="81"/>
  <c r="L190" i="81"/>
  <c r="M190" i="81"/>
  <c r="N190" i="81"/>
  <c r="O190" i="81"/>
  <c r="P190" i="81"/>
  <c r="Q190" i="81"/>
  <c r="S190" i="81"/>
  <c r="T190" i="81"/>
  <c r="U190" i="81"/>
  <c r="V190" i="81"/>
  <c r="W190" i="81"/>
  <c r="X190" i="81"/>
  <c r="Y190" i="81"/>
  <c r="Z190" i="81"/>
  <c r="AA190" i="81"/>
  <c r="AB190" i="81"/>
  <c r="AC190" i="81"/>
  <c r="AD190" i="81"/>
  <c r="AE190" i="81"/>
  <c r="AF190" i="81"/>
  <c r="AG190" i="81"/>
  <c r="AH190" i="81"/>
  <c r="AI190" i="81"/>
  <c r="AJ190" i="81"/>
  <c r="AN190" i="81"/>
  <c r="AO190" i="81"/>
  <c r="AP190" i="81"/>
  <c r="AQ190" i="81"/>
  <c r="AR190" i="81"/>
  <c r="AS190" i="81"/>
  <c r="AT190" i="81"/>
  <c r="AU190" i="81"/>
  <c r="AV190" i="81"/>
  <c r="AW190" i="81"/>
  <c r="AX190" i="81"/>
  <c r="AY190" i="81"/>
  <c r="AZ190" i="81"/>
  <c r="BA190" i="81"/>
  <c r="BB190" i="81"/>
  <c r="BC190" i="81"/>
  <c r="BD190" i="81"/>
  <c r="BE190" i="81"/>
  <c r="C191" i="81"/>
  <c r="D191" i="81"/>
  <c r="E191" i="81"/>
  <c r="F191" i="81"/>
  <c r="G191" i="81"/>
  <c r="H191" i="81"/>
  <c r="I191" i="81"/>
  <c r="J191" i="81"/>
  <c r="K191" i="81"/>
  <c r="L191" i="81"/>
  <c r="M191" i="81"/>
  <c r="N191" i="81"/>
  <c r="O191" i="81"/>
  <c r="P191" i="81"/>
  <c r="Q191" i="81"/>
  <c r="S191" i="81"/>
  <c r="T191" i="81"/>
  <c r="U191" i="81"/>
  <c r="V191" i="81"/>
  <c r="W191" i="81"/>
  <c r="X191" i="81"/>
  <c r="Y191" i="81"/>
  <c r="Z191" i="81"/>
  <c r="AA191" i="81"/>
  <c r="AB191" i="81"/>
  <c r="AC191" i="81"/>
  <c r="AD191" i="81"/>
  <c r="AE191" i="81"/>
  <c r="AF191" i="81"/>
  <c r="AG191" i="81"/>
  <c r="AH191" i="81"/>
  <c r="AI191" i="81"/>
  <c r="AJ191" i="81"/>
  <c r="AN191" i="81"/>
  <c r="AO191" i="81"/>
  <c r="AP191" i="81"/>
  <c r="AQ191" i="81"/>
  <c r="AR191" i="81"/>
  <c r="AS191" i="81"/>
  <c r="AT191" i="81"/>
  <c r="AU191" i="81"/>
  <c r="AV191" i="81"/>
  <c r="AW191" i="81"/>
  <c r="AX191" i="81"/>
  <c r="AY191" i="81"/>
  <c r="AZ191" i="81"/>
  <c r="BA191" i="81"/>
  <c r="BB191" i="81"/>
  <c r="BC191" i="81"/>
  <c r="BD191" i="81"/>
  <c r="BE191" i="81"/>
  <c r="C192" i="81"/>
  <c r="D192" i="81"/>
  <c r="E192" i="81"/>
  <c r="F192" i="81"/>
  <c r="G192" i="81"/>
  <c r="H192" i="81"/>
  <c r="I192" i="81"/>
  <c r="J192" i="81"/>
  <c r="K192" i="81"/>
  <c r="L192" i="81"/>
  <c r="M192" i="81"/>
  <c r="N192" i="81"/>
  <c r="O192" i="81"/>
  <c r="P192" i="81"/>
  <c r="Q192" i="81"/>
  <c r="S192" i="81"/>
  <c r="T192" i="81"/>
  <c r="U192" i="81"/>
  <c r="V192" i="81"/>
  <c r="W192" i="81"/>
  <c r="X192" i="81"/>
  <c r="Y192" i="81"/>
  <c r="Z192" i="81"/>
  <c r="AA192" i="81"/>
  <c r="AB192" i="81"/>
  <c r="AC192" i="81"/>
  <c r="AD192" i="81"/>
  <c r="AE192" i="81"/>
  <c r="AF192" i="81"/>
  <c r="AG192" i="81"/>
  <c r="AH192" i="81"/>
  <c r="AI192" i="81"/>
  <c r="AJ192" i="81"/>
  <c r="AN192" i="81"/>
  <c r="AO192" i="81"/>
  <c r="AP192" i="81"/>
  <c r="AQ192" i="81"/>
  <c r="AR192" i="81"/>
  <c r="AS192" i="81"/>
  <c r="AT192" i="81"/>
  <c r="AU192" i="81"/>
  <c r="AV192" i="81"/>
  <c r="AW192" i="81"/>
  <c r="AX192" i="81"/>
  <c r="AY192" i="81"/>
  <c r="AZ192" i="81"/>
  <c r="BA192" i="81"/>
  <c r="BB192" i="81"/>
  <c r="BC192" i="81"/>
  <c r="BD192" i="81"/>
  <c r="BE192" i="81"/>
  <c r="C193" i="81"/>
  <c r="D193" i="81"/>
  <c r="E193" i="81"/>
  <c r="F193" i="81"/>
  <c r="G193" i="81"/>
  <c r="H193" i="81"/>
  <c r="I193" i="81"/>
  <c r="J193" i="81"/>
  <c r="K193" i="81"/>
  <c r="L193" i="81"/>
  <c r="M193" i="81"/>
  <c r="N193" i="81"/>
  <c r="O193" i="81"/>
  <c r="P193" i="81"/>
  <c r="Q193" i="81"/>
  <c r="S193" i="81"/>
  <c r="T193" i="81"/>
  <c r="U193" i="81"/>
  <c r="V193" i="81"/>
  <c r="W193" i="81"/>
  <c r="X193" i="81"/>
  <c r="Y193" i="81"/>
  <c r="Z193" i="81"/>
  <c r="AA193" i="81"/>
  <c r="AB193" i="81"/>
  <c r="AC193" i="81"/>
  <c r="AD193" i="81"/>
  <c r="AE193" i="81"/>
  <c r="AF193" i="81"/>
  <c r="AG193" i="81"/>
  <c r="AH193" i="81"/>
  <c r="AI193" i="81"/>
  <c r="AJ193" i="81"/>
  <c r="AN193" i="81"/>
  <c r="AO193" i="81"/>
  <c r="AP193" i="81"/>
  <c r="AQ193" i="81"/>
  <c r="AR193" i="81"/>
  <c r="AS193" i="81"/>
  <c r="AT193" i="81"/>
  <c r="AU193" i="81"/>
  <c r="AV193" i="81"/>
  <c r="AW193" i="81"/>
  <c r="AX193" i="81"/>
  <c r="AY193" i="81"/>
  <c r="AZ193" i="81"/>
  <c r="BA193" i="81"/>
  <c r="BB193" i="81"/>
  <c r="BC193" i="81"/>
  <c r="BD193" i="81"/>
  <c r="BE193" i="81"/>
  <c r="C194" i="81"/>
  <c r="D194" i="81"/>
  <c r="E194" i="81"/>
  <c r="F194" i="81"/>
  <c r="G194" i="81"/>
  <c r="H194" i="81"/>
  <c r="I194" i="81"/>
  <c r="J194" i="81"/>
  <c r="K194" i="81"/>
  <c r="L194" i="81"/>
  <c r="M194" i="81"/>
  <c r="N194" i="81"/>
  <c r="O194" i="81"/>
  <c r="P194" i="81"/>
  <c r="Q194" i="81"/>
  <c r="S194" i="81"/>
  <c r="T194" i="81"/>
  <c r="U194" i="81"/>
  <c r="V194" i="81"/>
  <c r="W194" i="81"/>
  <c r="X194" i="81"/>
  <c r="Y194" i="81"/>
  <c r="Z194" i="81"/>
  <c r="AA194" i="81"/>
  <c r="AB194" i="81"/>
  <c r="AC194" i="81"/>
  <c r="AD194" i="81"/>
  <c r="AE194" i="81"/>
  <c r="AF194" i="81"/>
  <c r="AG194" i="81"/>
  <c r="AH194" i="81"/>
  <c r="AI194" i="81"/>
  <c r="AJ194" i="81"/>
  <c r="AN194" i="81"/>
  <c r="AO194" i="81"/>
  <c r="AP194" i="81"/>
  <c r="AQ194" i="81"/>
  <c r="AR194" i="81"/>
  <c r="AS194" i="81"/>
  <c r="AT194" i="81"/>
  <c r="AU194" i="81"/>
  <c r="AV194" i="81"/>
  <c r="AW194" i="81"/>
  <c r="AX194" i="81"/>
  <c r="AY194" i="81"/>
  <c r="AZ194" i="81"/>
  <c r="BA194" i="81"/>
  <c r="BB194" i="81"/>
  <c r="BC194" i="81"/>
  <c r="BD194" i="81"/>
  <c r="BE194" i="81"/>
  <c r="D4" i="81"/>
  <c r="E4" i="81"/>
  <c r="F4" i="81"/>
  <c r="G4" i="81"/>
  <c r="H4" i="81"/>
  <c r="I4" i="81"/>
  <c r="J4" i="81"/>
  <c r="K4" i="81"/>
  <c r="L4" i="81"/>
  <c r="M4" i="81"/>
  <c r="N4" i="81"/>
  <c r="O4" i="81"/>
  <c r="P4" i="81"/>
  <c r="Q4" i="81"/>
  <c r="S4" i="81"/>
  <c r="T4" i="81"/>
  <c r="U4" i="81"/>
  <c r="V4" i="81"/>
  <c r="W4" i="81"/>
  <c r="X4" i="81"/>
  <c r="Y4" i="81"/>
  <c r="Z4" i="81"/>
  <c r="AA4" i="81"/>
  <c r="AB4" i="81"/>
  <c r="AC4" i="81"/>
  <c r="AD4" i="81"/>
  <c r="AE4" i="81"/>
  <c r="AF4" i="81"/>
  <c r="AG4" i="81"/>
  <c r="AH4" i="81"/>
  <c r="AI4" i="81"/>
  <c r="AJ4" i="81"/>
  <c r="AN4" i="81"/>
  <c r="AO4" i="81"/>
  <c r="AP4" i="81"/>
  <c r="AQ4" i="81"/>
  <c r="AR4" i="81"/>
  <c r="AS4" i="81"/>
  <c r="AT4" i="81"/>
  <c r="AU4" i="81"/>
  <c r="AV4" i="81"/>
  <c r="AW4" i="81"/>
  <c r="AX4" i="81"/>
  <c r="AY4" i="81"/>
  <c r="AZ4" i="81"/>
  <c r="BA4" i="81"/>
  <c r="BB4" i="81"/>
  <c r="BC4" i="81"/>
  <c r="BD4" i="81"/>
  <c r="BE4" i="81"/>
  <c r="C4" i="81"/>
  <c r="D4" i="3" l="1"/>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3" i="3"/>
  <c r="AT31" i="75" l="1"/>
  <c r="AT32" i="75"/>
  <c r="AT33" i="75"/>
  <c r="AT34" i="75"/>
  <c r="AT35" i="75"/>
  <c r="AT36" i="75"/>
  <c r="AT37" i="75"/>
  <c r="AT38" i="75"/>
  <c r="AT39" i="75"/>
  <c r="AT40" i="75"/>
  <c r="AT41" i="75"/>
  <c r="AT42" i="75"/>
  <c r="AT43" i="75"/>
  <c r="AT44" i="75"/>
  <c r="AT45" i="75"/>
  <c r="AT46" i="75"/>
  <c r="AT47" i="75"/>
  <c r="AT48" i="75"/>
  <c r="AT49" i="75"/>
  <c r="AT50" i="75"/>
  <c r="AT51" i="75"/>
  <c r="AT52" i="75"/>
  <c r="AT53" i="75"/>
  <c r="AT54" i="75"/>
  <c r="AT55" i="75"/>
  <c r="AT56" i="75"/>
  <c r="AT57" i="75"/>
  <c r="AT58" i="75"/>
  <c r="AT59" i="75"/>
  <c r="AT60" i="75"/>
  <c r="AT61" i="75"/>
  <c r="AT62" i="75"/>
  <c r="AT63" i="75"/>
  <c r="AT64" i="75"/>
  <c r="AT65" i="75"/>
  <c r="AT66" i="75"/>
  <c r="AT67" i="75"/>
  <c r="AT68" i="75"/>
  <c r="AT69" i="75"/>
  <c r="AT70" i="75"/>
  <c r="AT71" i="75"/>
  <c r="AT72" i="75"/>
  <c r="AT73" i="75"/>
  <c r="AT74" i="75"/>
  <c r="AT75" i="75"/>
  <c r="AT76" i="75"/>
  <c r="AT77" i="75"/>
  <c r="AT78" i="75"/>
  <c r="AT79" i="75"/>
  <c r="AT80" i="75"/>
  <c r="AT81" i="75"/>
  <c r="AT82" i="75"/>
  <c r="AT83" i="75"/>
  <c r="AT84" i="75"/>
  <c r="AT85" i="75"/>
  <c r="AT86" i="75"/>
  <c r="AT87" i="75"/>
  <c r="AT88" i="75"/>
  <c r="AT89" i="75"/>
  <c r="AT90" i="75"/>
  <c r="AT91" i="75"/>
  <c r="AT92" i="75"/>
  <c r="AT93" i="75"/>
  <c r="AT94" i="75"/>
  <c r="AT95" i="75"/>
  <c r="AT96" i="75"/>
  <c r="AT97" i="75"/>
  <c r="AT98" i="75"/>
  <c r="AT99" i="75"/>
  <c r="AT100" i="75"/>
  <c r="AT101" i="75"/>
  <c r="AT102" i="75"/>
  <c r="AT103" i="75"/>
  <c r="AT104" i="75"/>
  <c r="AT105" i="75"/>
  <c r="AT106" i="75"/>
  <c r="AT107" i="75"/>
  <c r="AT108" i="75"/>
  <c r="AT109" i="75"/>
  <c r="AT110" i="75"/>
  <c r="AT111" i="75"/>
  <c r="AT112" i="75"/>
  <c r="AT113" i="75"/>
  <c r="AT114" i="75"/>
  <c r="AT115" i="75"/>
  <c r="AT116" i="75"/>
  <c r="AT117" i="75"/>
  <c r="AT118" i="75"/>
  <c r="AT119" i="75"/>
  <c r="AT120" i="75"/>
  <c r="AT121" i="75"/>
  <c r="AT122" i="75"/>
  <c r="AT123" i="75"/>
  <c r="AT124" i="75"/>
  <c r="AT125" i="75"/>
  <c r="AT126" i="75"/>
  <c r="AT127" i="75"/>
  <c r="AT128" i="75"/>
  <c r="AT129" i="75"/>
  <c r="AT130" i="75"/>
  <c r="AT131" i="75"/>
  <c r="AT132" i="75"/>
  <c r="AT133" i="75"/>
  <c r="AT134" i="75"/>
  <c r="AT135" i="75"/>
  <c r="AT136" i="75"/>
  <c r="AT137" i="75"/>
  <c r="AT138" i="75"/>
  <c r="AT139" i="75"/>
  <c r="AT140" i="75"/>
  <c r="AT141" i="75"/>
  <c r="AT142" i="75"/>
  <c r="AT143" i="75"/>
  <c r="AT144" i="75"/>
  <c r="AT145" i="75"/>
  <c r="AT146" i="75"/>
  <c r="AT147" i="75"/>
  <c r="AT148" i="75"/>
  <c r="AT149" i="75"/>
  <c r="AT150" i="75"/>
  <c r="AT151" i="75"/>
  <c r="AT152" i="75"/>
  <c r="AT153" i="75"/>
  <c r="AT154" i="75"/>
  <c r="AT155" i="75"/>
  <c r="AT156" i="75"/>
  <c r="AT157" i="75"/>
  <c r="AT158" i="75"/>
  <c r="AT159" i="75"/>
  <c r="AT160" i="75"/>
  <c r="AT161" i="75"/>
  <c r="AT162" i="75"/>
  <c r="AT163" i="75"/>
  <c r="AT164" i="75"/>
  <c r="AT165" i="75"/>
  <c r="AT166" i="75"/>
  <c r="AT167" i="75"/>
  <c r="AT168" i="75"/>
  <c r="AT169" i="75"/>
  <c r="AT170" i="75"/>
  <c r="AT171" i="75"/>
  <c r="AT172" i="75"/>
  <c r="AT173" i="75"/>
  <c r="AT174" i="75"/>
  <c r="AT175" i="75"/>
  <c r="AT176" i="75"/>
  <c r="AT177" i="75"/>
  <c r="AT178" i="75"/>
  <c r="AT179" i="75"/>
  <c r="AT180" i="75"/>
  <c r="AT181" i="75"/>
  <c r="AT182" i="75"/>
  <c r="AT183" i="75"/>
  <c r="AT184" i="75"/>
  <c r="AT185" i="75"/>
  <c r="AT186" i="75"/>
  <c r="AT187" i="75"/>
  <c r="AT188" i="75"/>
  <c r="AT189" i="75"/>
  <c r="AT190" i="75"/>
  <c r="AT191" i="75"/>
  <c r="AT192" i="75"/>
  <c r="AT193" i="75"/>
  <c r="AT4" i="75"/>
  <c r="AT5" i="75"/>
  <c r="AT6" i="75"/>
  <c r="AT7" i="75"/>
  <c r="AT8" i="75"/>
  <c r="AT9" i="75"/>
  <c r="AT10" i="75"/>
  <c r="AT11" i="75"/>
  <c r="AT12" i="75"/>
  <c r="AT13" i="75"/>
  <c r="AT14" i="75"/>
  <c r="AT15" i="75"/>
  <c r="AT16" i="75"/>
  <c r="AT17" i="75"/>
  <c r="AT18" i="75"/>
  <c r="AT19" i="75"/>
  <c r="AT20" i="75"/>
  <c r="AT21" i="75"/>
  <c r="AT22" i="75"/>
  <c r="AT23" i="75"/>
  <c r="AT24" i="75"/>
  <c r="AT25" i="75"/>
  <c r="AT26" i="75"/>
  <c r="AT27" i="75"/>
  <c r="AT28" i="75"/>
  <c r="AT29" i="75"/>
  <c r="AT30" i="75"/>
  <c r="AT3" i="75"/>
  <c r="EB3" i="75"/>
  <c r="EB4" i="75"/>
  <c r="EB5" i="75"/>
  <c r="EB6" i="75"/>
  <c r="EB7" i="75"/>
  <c r="EB8" i="75"/>
  <c r="EB9" i="75"/>
  <c r="EB10" i="75"/>
  <c r="EB11" i="75"/>
  <c r="EB12" i="75"/>
  <c r="EB13" i="75"/>
  <c r="EB14" i="75"/>
  <c r="EB15" i="75"/>
  <c r="EB16" i="75"/>
  <c r="EB17" i="75"/>
  <c r="EB18" i="75"/>
  <c r="EB19" i="75"/>
  <c r="EB20" i="75"/>
  <c r="EB21" i="75"/>
  <c r="EB22" i="75"/>
  <c r="EB23" i="75"/>
  <c r="EB24" i="75"/>
  <c r="EB25" i="75"/>
  <c r="EB26" i="75"/>
  <c r="EB27" i="75"/>
  <c r="EB28" i="75"/>
  <c r="EB29" i="75"/>
  <c r="EB30" i="75"/>
  <c r="EB31" i="75"/>
  <c r="EB32" i="75"/>
  <c r="EB33" i="75"/>
  <c r="EB34" i="75"/>
  <c r="EB35" i="75"/>
  <c r="EB36" i="75"/>
  <c r="EB37" i="75"/>
  <c r="EB38" i="75"/>
  <c r="EB39" i="75"/>
  <c r="EB40" i="75"/>
  <c r="EB41" i="75"/>
  <c r="EB42" i="75"/>
  <c r="EB43" i="75"/>
  <c r="EB44" i="75"/>
  <c r="EB45" i="75"/>
  <c r="EB46" i="75"/>
  <c r="EB47" i="75"/>
  <c r="EB48" i="75"/>
  <c r="EB49" i="75"/>
  <c r="EB50" i="75"/>
  <c r="EB51" i="75"/>
  <c r="EB52" i="75"/>
  <c r="EB53" i="75"/>
  <c r="EB54" i="75"/>
  <c r="EB55" i="75"/>
  <c r="EB56" i="75"/>
  <c r="EB57" i="75"/>
  <c r="EB58" i="75"/>
  <c r="EB59" i="75"/>
  <c r="EB60" i="75"/>
  <c r="EB61" i="75"/>
  <c r="EB62" i="75"/>
  <c r="EB63" i="75"/>
  <c r="EB64" i="75"/>
  <c r="EB65" i="75"/>
  <c r="EB66" i="75"/>
  <c r="EB67" i="75"/>
  <c r="EB68" i="75"/>
  <c r="EB69" i="75"/>
  <c r="EB70" i="75"/>
  <c r="EB71" i="75"/>
  <c r="EB72" i="75"/>
  <c r="EB73" i="75"/>
  <c r="EB74" i="75"/>
  <c r="EB75" i="75"/>
  <c r="EB76" i="75"/>
  <c r="EB77" i="75"/>
  <c r="EB78" i="75"/>
  <c r="EB79" i="75"/>
  <c r="EB80" i="75"/>
  <c r="EB81" i="75"/>
  <c r="EB82" i="75"/>
  <c r="EB83" i="75"/>
  <c r="EB84" i="75"/>
  <c r="EB85" i="75"/>
  <c r="EB86" i="75"/>
  <c r="EB87" i="75"/>
  <c r="EB88" i="75"/>
  <c r="EB89" i="75"/>
  <c r="EB90" i="75"/>
  <c r="EB91" i="75"/>
  <c r="EB92" i="75"/>
  <c r="EB93" i="75"/>
  <c r="EB94" i="75"/>
  <c r="EB95" i="75"/>
  <c r="EB96" i="75"/>
  <c r="EB97" i="75"/>
  <c r="EB98" i="75"/>
  <c r="EB99" i="75"/>
  <c r="EB100" i="75"/>
  <c r="EB101" i="75"/>
  <c r="EB102" i="75"/>
  <c r="EB103" i="75"/>
  <c r="EB104" i="75"/>
  <c r="EB105" i="75"/>
  <c r="EB106" i="75"/>
  <c r="EB107" i="75"/>
  <c r="EB108" i="75"/>
  <c r="EB109" i="75"/>
  <c r="EB110" i="75"/>
  <c r="EB111" i="75"/>
  <c r="EB112" i="75"/>
  <c r="EB113" i="75"/>
  <c r="EB114" i="75"/>
  <c r="EB115" i="75"/>
  <c r="EB116" i="75"/>
  <c r="EB117" i="75"/>
  <c r="EB118" i="75"/>
  <c r="EB119" i="75"/>
  <c r="EB120" i="75"/>
  <c r="EB121" i="75"/>
  <c r="EB122" i="75"/>
  <c r="EB123" i="75"/>
  <c r="EB124" i="75"/>
  <c r="EB125" i="75"/>
  <c r="EB126" i="75"/>
  <c r="EB127" i="75"/>
  <c r="EB128" i="75"/>
  <c r="EB129" i="75"/>
  <c r="EB130" i="75"/>
  <c r="EB131" i="75"/>
  <c r="EB132" i="75"/>
  <c r="EB133" i="75"/>
  <c r="EB134" i="75"/>
  <c r="EB135" i="75"/>
  <c r="EB136" i="75"/>
  <c r="EB137" i="75"/>
  <c r="EB138" i="75"/>
  <c r="EB139" i="75"/>
  <c r="EB140" i="75"/>
  <c r="EB141" i="75"/>
  <c r="EB142" i="75"/>
  <c r="EB143" i="75"/>
  <c r="EB144" i="75"/>
  <c r="EB145" i="75"/>
  <c r="EB146" i="75"/>
  <c r="EB147" i="75"/>
  <c r="EB148" i="75"/>
  <c r="EB149" i="75"/>
  <c r="EB150" i="75"/>
  <c r="EB151" i="75"/>
  <c r="EB152" i="75"/>
  <c r="EB153" i="75"/>
  <c r="EB154" i="75"/>
  <c r="EB155" i="75"/>
  <c r="EB156" i="75"/>
  <c r="EB157" i="75"/>
  <c r="EB158" i="75"/>
  <c r="EB159" i="75"/>
  <c r="EB160" i="75"/>
  <c r="EB161" i="75"/>
  <c r="EB162" i="75"/>
  <c r="EB163" i="75"/>
  <c r="EB164" i="75"/>
  <c r="EB165" i="75"/>
  <c r="EB166" i="75"/>
  <c r="EB167" i="75"/>
  <c r="EB168" i="75"/>
  <c r="EB169" i="75"/>
  <c r="EB170" i="75"/>
  <c r="EB171" i="75"/>
  <c r="EB172" i="75"/>
  <c r="EB173" i="75"/>
  <c r="EB174" i="75"/>
  <c r="EB175" i="75"/>
  <c r="EB176" i="75"/>
  <c r="EB177" i="75"/>
  <c r="EB178" i="75"/>
  <c r="EB179" i="75"/>
  <c r="EB180" i="75"/>
  <c r="EB181" i="75"/>
  <c r="EB182" i="75"/>
  <c r="EB183" i="75"/>
  <c r="EB184" i="75"/>
  <c r="EB185" i="75"/>
  <c r="EB186" i="75"/>
  <c r="EB187" i="75"/>
  <c r="EB188" i="75"/>
  <c r="EB189" i="75"/>
  <c r="EB190" i="75"/>
  <c r="EB191" i="75"/>
  <c r="EB192" i="75"/>
  <c r="EB193" i="75"/>
  <c r="Q6" i="79"/>
  <c r="P3" i="83" s="1"/>
  <c r="Q7" i="79"/>
  <c r="P4" i="83" s="1"/>
  <c r="Q8" i="79"/>
  <c r="P5" i="83" s="1"/>
  <c r="Q9" i="79"/>
  <c r="P6" i="83" s="1"/>
  <c r="Q10" i="79"/>
  <c r="P7" i="83" s="1"/>
  <c r="Q11" i="79"/>
  <c r="P8" i="83" s="1"/>
  <c r="Q12" i="79"/>
  <c r="P9" i="83" s="1"/>
  <c r="Q13" i="79"/>
  <c r="P10" i="83" s="1"/>
  <c r="Q14" i="79"/>
  <c r="P11" i="83" s="1"/>
  <c r="Q15" i="79"/>
  <c r="P12" i="83" s="1"/>
  <c r="Q16" i="79"/>
  <c r="P13" i="83" s="1"/>
  <c r="Q17" i="79"/>
  <c r="P14" i="83" s="1"/>
  <c r="Q18" i="79"/>
  <c r="P15" i="83" s="1"/>
  <c r="Q19" i="79"/>
  <c r="P16" i="83" s="1"/>
  <c r="Q20" i="79"/>
  <c r="P17" i="83" s="1"/>
  <c r="Q21" i="79"/>
  <c r="P18" i="83" s="1"/>
  <c r="Q22" i="79"/>
  <c r="P19" i="83" s="1"/>
  <c r="Q23" i="79"/>
  <c r="P20" i="83" s="1"/>
  <c r="Q24" i="79"/>
  <c r="P21" i="83" s="1"/>
  <c r="Q25" i="79"/>
  <c r="P22" i="83" s="1"/>
  <c r="Q26" i="79"/>
  <c r="P23" i="83" s="1"/>
  <c r="Q27" i="79"/>
  <c r="P24" i="83" s="1"/>
  <c r="Q28" i="79"/>
  <c r="P25" i="83" s="1"/>
  <c r="Q29" i="79"/>
  <c r="P26" i="83" s="1"/>
  <c r="Q30" i="79"/>
  <c r="P27" i="83" s="1"/>
  <c r="Q31" i="79"/>
  <c r="P28" i="83" s="1"/>
  <c r="Q32" i="79"/>
  <c r="P29" i="83" s="1"/>
  <c r="Q33" i="79"/>
  <c r="P30" i="83" s="1"/>
  <c r="Q34" i="79"/>
  <c r="P31" i="83" s="1"/>
  <c r="Q35" i="79"/>
  <c r="P32" i="83" s="1"/>
  <c r="Q36" i="79"/>
  <c r="P33" i="83" s="1"/>
  <c r="Q37" i="79"/>
  <c r="P34" i="83" s="1"/>
  <c r="Q38" i="79"/>
  <c r="P35" i="83" s="1"/>
  <c r="Q39" i="79"/>
  <c r="P36" i="83" s="1"/>
  <c r="Q40" i="79"/>
  <c r="P37" i="83" s="1"/>
  <c r="Q41" i="79"/>
  <c r="P38" i="83" s="1"/>
  <c r="Q42" i="79"/>
  <c r="P39" i="83" s="1"/>
  <c r="Q43" i="79"/>
  <c r="P40" i="83" s="1"/>
  <c r="Q44" i="79"/>
  <c r="P41" i="83" s="1"/>
  <c r="Q45" i="79"/>
  <c r="P42" i="83" s="1"/>
  <c r="Q46" i="79"/>
  <c r="P43" i="83" s="1"/>
  <c r="Q47" i="79"/>
  <c r="P44" i="83" s="1"/>
  <c r="Q48" i="79"/>
  <c r="P45" i="83" s="1"/>
  <c r="Q49" i="79"/>
  <c r="P46" i="83" s="1"/>
  <c r="Q50" i="79"/>
  <c r="P47" i="83" s="1"/>
  <c r="Q51" i="79"/>
  <c r="P48" i="83" s="1"/>
  <c r="Q52" i="79"/>
  <c r="P49" i="83" s="1"/>
  <c r="Q53" i="79"/>
  <c r="P50" i="83" s="1"/>
  <c r="Q54" i="79"/>
  <c r="P51" i="83" s="1"/>
  <c r="Q55" i="79"/>
  <c r="P52" i="83" s="1"/>
  <c r="Q56" i="79"/>
  <c r="P53" i="83" s="1"/>
  <c r="Q57" i="79"/>
  <c r="P54" i="83" s="1"/>
  <c r="Q58" i="79"/>
  <c r="P55" i="83" s="1"/>
  <c r="Q59" i="79"/>
  <c r="P56" i="83" s="1"/>
  <c r="Q60" i="79"/>
  <c r="P57" i="83" s="1"/>
  <c r="Q61" i="79"/>
  <c r="P58" i="83" s="1"/>
  <c r="Q62" i="79"/>
  <c r="P59" i="83" s="1"/>
  <c r="Q63" i="79"/>
  <c r="P60" i="83" s="1"/>
  <c r="Q64" i="79"/>
  <c r="P61" i="83" s="1"/>
  <c r="Q65" i="79"/>
  <c r="P62" i="83" s="1"/>
  <c r="Q66" i="79"/>
  <c r="P63" i="83" s="1"/>
  <c r="Q67" i="79"/>
  <c r="P64" i="83" s="1"/>
  <c r="Q68" i="79"/>
  <c r="P65" i="83" s="1"/>
  <c r="Q69" i="79"/>
  <c r="P66" i="83" s="1"/>
  <c r="Q70" i="79"/>
  <c r="P67" i="83" s="1"/>
  <c r="Q71" i="79"/>
  <c r="P68" i="83" s="1"/>
  <c r="Q72" i="79"/>
  <c r="P69" i="83" s="1"/>
  <c r="Q73" i="79"/>
  <c r="P70" i="83" s="1"/>
  <c r="Q74" i="79"/>
  <c r="P71" i="83" s="1"/>
  <c r="Q75" i="79"/>
  <c r="P72" i="83" s="1"/>
  <c r="Q76" i="79"/>
  <c r="P73" i="83" s="1"/>
  <c r="Q77" i="79"/>
  <c r="P74" i="83" s="1"/>
  <c r="Q78" i="79"/>
  <c r="P75" i="83" s="1"/>
  <c r="Q79" i="79"/>
  <c r="P76" i="83" s="1"/>
  <c r="Q80" i="79"/>
  <c r="P77" i="83" s="1"/>
  <c r="Q81" i="79"/>
  <c r="P78" i="83" s="1"/>
  <c r="Q82" i="79"/>
  <c r="P79" i="83" s="1"/>
  <c r="Q83" i="79"/>
  <c r="P80" i="83" s="1"/>
  <c r="Q84" i="79"/>
  <c r="P81" i="83" s="1"/>
  <c r="Q85" i="79"/>
  <c r="P82" i="83" s="1"/>
  <c r="Q86" i="79"/>
  <c r="P83" i="83" s="1"/>
  <c r="Q87" i="79"/>
  <c r="P84" i="83" s="1"/>
  <c r="Q88" i="79"/>
  <c r="P85" i="83" s="1"/>
  <c r="Q89" i="79"/>
  <c r="P86" i="83" s="1"/>
  <c r="Q90" i="79"/>
  <c r="P87" i="83" s="1"/>
  <c r="Q91" i="79"/>
  <c r="P88" i="83" s="1"/>
  <c r="Q92" i="79"/>
  <c r="P89" i="83" s="1"/>
  <c r="Q93" i="79"/>
  <c r="Q94" i="79"/>
  <c r="P91" i="83" s="1"/>
  <c r="Q95" i="79"/>
  <c r="P92" i="83" s="1"/>
  <c r="Q96" i="79"/>
  <c r="P93" i="83" s="1"/>
  <c r="Q97" i="79"/>
  <c r="P94" i="83" s="1"/>
  <c r="Q98" i="79"/>
  <c r="P95" i="83" s="1"/>
  <c r="Q99" i="79"/>
  <c r="P96" i="83" s="1"/>
  <c r="Q100" i="79"/>
  <c r="P97" i="83" s="1"/>
  <c r="Q101" i="79"/>
  <c r="P98" i="83" s="1"/>
  <c r="Q102" i="79"/>
  <c r="P99" i="83" s="1"/>
  <c r="Q103" i="79"/>
  <c r="P100" i="83" s="1"/>
  <c r="Q104" i="79"/>
  <c r="P101" i="83" s="1"/>
  <c r="Q105" i="79"/>
  <c r="P102" i="83" s="1"/>
  <c r="Q106" i="79"/>
  <c r="P103" i="83" s="1"/>
  <c r="Q107" i="79"/>
  <c r="P104" i="83" s="1"/>
  <c r="Q108" i="79"/>
  <c r="P105" i="83" s="1"/>
  <c r="Q109" i="79"/>
  <c r="P106" i="83" s="1"/>
  <c r="Q110" i="79"/>
  <c r="P107" i="83" s="1"/>
  <c r="Q111" i="79"/>
  <c r="P108" i="83" s="1"/>
  <c r="Q112" i="79"/>
  <c r="P109" i="83" s="1"/>
  <c r="Q113" i="79"/>
  <c r="P110" i="83" s="1"/>
  <c r="Q114" i="79"/>
  <c r="P111" i="83" s="1"/>
  <c r="Q115" i="79"/>
  <c r="P112" i="83" s="1"/>
  <c r="Q116" i="79"/>
  <c r="P113" i="83" s="1"/>
  <c r="Q117" i="79"/>
  <c r="P114" i="83" s="1"/>
  <c r="Q118" i="79"/>
  <c r="P115" i="83" s="1"/>
  <c r="Q119" i="79"/>
  <c r="P116" i="83" s="1"/>
  <c r="Q120" i="79"/>
  <c r="P117" i="83" s="1"/>
  <c r="Q121" i="79"/>
  <c r="P118" i="83" s="1"/>
  <c r="Q122" i="79"/>
  <c r="P119" i="83" s="1"/>
  <c r="Q123" i="79"/>
  <c r="P120" i="83" s="1"/>
  <c r="Q124" i="79"/>
  <c r="Q125" i="79"/>
  <c r="P122" i="83" s="1"/>
  <c r="Q126" i="79"/>
  <c r="P123" i="83" s="1"/>
  <c r="Q127" i="79"/>
  <c r="P124" i="83" s="1"/>
  <c r="Q128" i="79"/>
  <c r="P125" i="83" s="1"/>
  <c r="Q129" i="79"/>
  <c r="P126" i="83" s="1"/>
  <c r="Q130" i="79"/>
  <c r="P127" i="83" s="1"/>
  <c r="Q131" i="79"/>
  <c r="P128" i="83" s="1"/>
  <c r="Q132" i="79"/>
  <c r="P129" i="83" s="1"/>
  <c r="Q133" i="79"/>
  <c r="P130" i="83" s="1"/>
  <c r="Q134" i="79"/>
  <c r="P131" i="83" s="1"/>
  <c r="Q135" i="79"/>
  <c r="P132" i="83" s="1"/>
  <c r="Q136" i="79"/>
  <c r="P133" i="83" s="1"/>
  <c r="Q137" i="79"/>
  <c r="P134" i="83" s="1"/>
  <c r="Q138" i="79"/>
  <c r="P135" i="83" s="1"/>
  <c r="Q139" i="79"/>
  <c r="P136" i="83" s="1"/>
  <c r="Q140" i="79"/>
  <c r="P137" i="83" s="1"/>
  <c r="Q141" i="79"/>
  <c r="P138" i="83" s="1"/>
  <c r="Q142" i="79"/>
  <c r="P139" i="83" s="1"/>
  <c r="Q143" i="79"/>
  <c r="P140" i="83" s="1"/>
  <c r="Q144" i="79"/>
  <c r="P141" i="83" s="1"/>
  <c r="Q145" i="79"/>
  <c r="P142" i="83" s="1"/>
  <c r="Q146" i="79"/>
  <c r="P143" i="83" s="1"/>
  <c r="Q147" i="79"/>
  <c r="P144" i="83" s="1"/>
  <c r="Q148" i="79"/>
  <c r="P145" i="83" s="1"/>
  <c r="Q149" i="79"/>
  <c r="P146" i="83" s="1"/>
  <c r="Q150" i="79"/>
  <c r="P147" i="83" s="1"/>
  <c r="Q151" i="79"/>
  <c r="P148" i="83" s="1"/>
  <c r="Q152" i="79"/>
  <c r="P149" i="83" s="1"/>
  <c r="Q153" i="79"/>
  <c r="P150" i="83" s="1"/>
  <c r="Q154" i="79"/>
  <c r="P151" i="83" s="1"/>
  <c r="Q155" i="79"/>
  <c r="P152" i="83" s="1"/>
  <c r="Q156" i="79"/>
  <c r="P153" i="83" s="1"/>
  <c r="Q157" i="79"/>
  <c r="P154" i="83" s="1"/>
  <c r="Q158" i="79"/>
  <c r="P155" i="83" s="1"/>
  <c r="Q159" i="79"/>
  <c r="P156" i="83" s="1"/>
  <c r="Q160" i="79"/>
  <c r="P157" i="83" s="1"/>
  <c r="Q161" i="79"/>
  <c r="P158" i="83" s="1"/>
  <c r="Q162" i="79"/>
  <c r="Q163" i="79"/>
  <c r="P160" i="83" s="1"/>
  <c r="Q164" i="79"/>
  <c r="P161" i="83" s="1"/>
  <c r="Q165" i="79"/>
  <c r="P162" i="83" s="1"/>
  <c r="Q166" i="79"/>
  <c r="P163" i="83" s="1"/>
  <c r="Q167" i="79"/>
  <c r="P164" i="83" s="1"/>
  <c r="Q168" i="79"/>
  <c r="P165" i="83" s="1"/>
  <c r="Q169" i="79"/>
  <c r="P166" i="83" s="1"/>
  <c r="Q170" i="79"/>
  <c r="P167" i="83" s="1"/>
  <c r="Q171" i="79"/>
  <c r="P168" i="83" s="1"/>
  <c r="Q172" i="79"/>
  <c r="P169" i="83" s="1"/>
  <c r="Q173" i="79"/>
  <c r="P170" i="83" s="1"/>
  <c r="Q174" i="79"/>
  <c r="P171" i="83" s="1"/>
  <c r="Q175" i="79"/>
  <c r="P172" i="83" s="1"/>
  <c r="Q176" i="79"/>
  <c r="P173" i="83" s="1"/>
  <c r="Q177" i="79"/>
  <c r="P174" i="83" s="1"/>
  <c r="Q178" i="79"/>
  <c r="P175" i="83" s="1"/>
  <c r="Q179" i="79"/>
  <c r="P176" i="83" s="1"/>
  <c r="Q180" i="79"/>
  <c r="P177" i="83" s="1"/>
  <c r="Q181" i="79"/>
  <c r="P178" i="83" s="1"/>
  <c r="Q182" i="79"/>
  <c r="Q183" i="79"/>
  <c r="P180" i="83" s="1"/>
  <c r="Q184" i="79"/>
  <c r="P181" i="83" s="1"/>
  <c r="Q185" i="79"/>
  <c r="P182" i="83" s="1"/>
  <c r="Q186" i="79"/>
  <c r="P183" i="83" s="1"/>
  <c r="Q187" i="79"/>
  <c r="P184" i="83" s="1"/>
  <c r="Q188" i="79"/>
  <c r="P185" i="83" s="1"/>
  <c r="Q189" i="79"/>
  <c r="P186" i="83" s="1"/>
  <c r="Q190" i="79"/>
  <c r="P187" i="83" s="1"/>
  <c r="Q191" i="79"/>
  <c r="P188" i="83" s="1"/>
  <c r="Q192" i="79"/>
  <c r="P189" i="83" s="1"/>
  <c r="Q193" i="79"/>
  <c r="P190" i="83" s="1"/>
  <c r="Q194" i="79"/>
  <c r="P191" i="83" s="1"/>
  <c r="Q195" i="79"/>
  <c r="P192" i="83" s="1"/>
  <c r="Q5" i="79"/>
  <c r="P2" i="83" s="1"/>
  <c r="B4" i="82"/>
  <c r="C4" i="82"/>
  <c r="D4" i="82"/>
  <c r="E4" i="82"/>
  <c r="F4" i="82"/>
  <c r="G4" i="82"/>
  <c r="H4" i="82"/>
  <c r="I4" i="82"/>
  <c r="J4" i="82"/>
  <c r="K4" i="82"/>
  <c r="L4" i="82"/>
  <c r="M4" i="82"/>
  <c r="N4" i="82"/>
  <c r="O4" i="82"/>
  <c r="P4" i="82"/>
  <c r="Q4" i="82"/>
  <c r="R4" i="82"/>
  <c r="S4" i="82"/>
  <c r="T4" i="82"/>
  <c r="U4" i="82"/>
  <c r="V4" i="82"/>
  <c r="W4" i="82"/>
  <c r="X4" i="82"/>
  <c r="Y4" i="82"/>
  <c r="Z4" i="82"/>
  <c r="AA4" i="82"/>
  <c r="AB4" i="82"/>
  <c r="AC4" i="82"/>
  <c r="AD4" i="82"/>
  <c r="AE4" i="82"/>
  <c r="AF4" i="82"/>
  <c r="AG4" i="82"/>
  <c r="AH4" i="82"/>
  <c r="AI4" i="82"/>
  <c r="AJ4" i="82"/>
  <c r="AK4" i="82"/>
  <c r="AL4" i="82"/>
  <c r="AM4" i="82"/>
  <c r="AN4" i="82"/>
  <c r="AO4" i="82"/>
  <c r="AP4" i="82"/>
  <c r="AQ4" i="82"/>
  <c r="AR4" i="82"/>
  <c r="AS4" i="82"/>
  <c r="AT4" i="82"/>
  <c r="AU4" i="82"/>
  <c r="AV4" i="82"/>
  <c r="AW4" i="82"/>
  <c r="AX4" i="82"/>
  <c r="AY4" i="82"/>
  <c r="AZ4" i="82"/>
  <c r="B5" i="82"/>
  <c r="C5" i="82"/>
  <c r="D5" i="82"/>
  <c r="E5" i="82"/>
  <c r="F5" i="82"/>
  <c r="G5" i="82"/>
  <c r="H5" i="82"/>
  <c r="I5" i="82"/>
  <c r="J5" i="82"/>
  <c r="K5" i="82"/>
  <c r="L5" i="82"/>
  <c r="M5" i="82"/>
  <c r="N5" i="82"/>
  <c r="O5" i="82"/>
  <c r="P5" i="82"/>
  <c r="Q5" i="82"/>
  <c r="R5" i="82"/>
  <c r="S5" i="82"/>
  <c r="T5" i="82"/>
  <c r="U5" i="82"/>
  <c r="V5" i="82"/>
  <c r="W5" i="82"/>
  <c r="X5" i="82"/>
  <c r="Y5" i="82"/>
  <c r="Z5" i="82"/>
  <c r="AA5" i="82"/>
  <c r="AB5" i="82"/>
  <c r="AC5" i="82"/>
  <c r="AD5" i="82"/>
  <c r="AE5" i="82"/>
  <c r="AF5" i="82"/>
  <c r="AG5" i="82"/>
  <c r="AH5" i="82"/>
  <c r="AI5" i="82"/>
  <c r="AJ5" i="82"/>
  <c r="AK5" i="82"/>
  <c r="AL5" i="82"/>
  <c r="AM5" i="82"/>
  <c r="AN5" i="82"/>
  <c r="AO5" i="82"/>
  <c r="AP5" i="82"/>
  <c r="AQ5" i="82"/>
  <c r="AR5" i="82"/>
  <c r="AS5" i="82"/>
  <c r="AT5" i="82"/>
  <c r="AU5" i="82"/>
  <c r="AV5" i="82"/>
  <c r="AW5" i="82"/>
  <c r="AX5" i="82"/>
  <c r="AY5" i="82"/>
  <c r="AZ5" i="82"/>
  <c r="B6" i="82"/>
  <c r="C6" i="82"/>
  <c r="D6" i="82"/>
  <c r="E6" i="82"/>
  <c r="F6" i="82"/>
  <c r="G6" i="82"/>
  <c r="H6" i="82"/>
  <c r="I6" i="82"/>
  <c r="J6" i="82"/>
  <c r="K6" i="82"/>
  <c r="L6" i="82"/>
  <c r="M6" i="82"/>
  <c r="N6" i="82"/>
  <c r="O6" i="82"/>
  <c r="P6" i="82"/>
  <c r="Q6" i="82"/>
  <c r="R6" i="82"/>
  <c r="S6" i="82"/>
  <c r="T6" i="82"/>
  <c r="U6" i="82"/>
  <c r="V6" i="82"/>
  <c r="W6" i="82"/>
  <c r="X6" i="82"/>
  <c r="Y6" i="82"/>
  <c r="Z6" i="82"/>
  <c r="AA6" i="82"/>
  <c r="AB6" i="82"/>
  <c r="AC6" i="82"/>
  <c r="AD6" i="82"/>
  <c r="AE6" i="82"/>
  <c r="AF6" i="82"/>
  <c r="AG6" i="82"/>
  <c r="AH6" i="82"/>
  <c r="AI6" i="82"/>
  <c r="AJ6" i="82"/>
  <c r="AK6" i="82"/>
  <c r="AL6" i="82"/>
  <c r="AM6" i="82"/>
  <c r="AN6" i="82"/>
  <c r="AO6" i="82"/>
  <c r="AP6" i="82"/>
  <c r="AQ6" i="82"/>
  <c r="AR6" i="82"/>
  <c r="AS6" i="82"/>
  <c r="AT6" i="82"/>
  <c r="AU6" i="82"/>
  <c r="AV6" i="82"/>
  <c r="AW6" i="82"/>
  <c r="AX6" i="82"/>
  <c r="AY6" i="82"/>
  <c r="AZ6" i="82"/>
  <c r="B7" i="82"/>
  <c r="C7" i="82"/>
  <c r="D7" i="82"/>
  <c r="E7" i="82"/>
  <c r="F7" i="82"/>
  <c r="G7" i="82"/>
  <c r="H7" i="82"/>
  <c r="I7" i="82"/>
  <c r="J7" i="82"/>
  <c r="K7" i="82"/>
  <c r="L7" i="82"/>
  <c r="M7" i="82"/>
  <c r="N7" i="82"/>
  <c r="O7" i="82"/>
  <c r="P7" i="82"/>
  <c r="Q7" i="82"/>
  <c r="R7" i="82"/>
  <c r="S7" i="82"/>
  <c r="T7" i="82"/>
  <c r="U7" i="82"/>
  <c r="V7" i="82"/>
  <c r="W7" i="82"/>
  <c r="X7" i="82"/>
  <c r="Y7" i="82"/>
  <c r="Z7" i="82"/>
  <c r="AA7" i="82"/>
  <c r="AB7" i="82"/>
  <c r="AC7" i="82"/>
  <c r="AD7" i="82"/>
  <c r="AE7" i="82"/>
  <c r="AF7" i="82"/>
  <c r="AG7" i="82"/>
  <c r="AH7" i="82"/>
  <c r="AI7" i="82"/>
  <c r="AJ7" i="82"/>
  <c r="AK7" i="82"/>
  <c r="AL7" i="82"/>
  <c r="AM7" i="82"/>
  <c r="AN7" i="82"/>
  <c r="AO7" i="82"/>
  <c r="AP7" i="82"/>
  <c r="AQ7" i="82"/>
  <c r="AR7" i="82"/>
  <c r="AS7" i="82"/>
  <c r="AT7" i="82"/>
  <c r="AU7" i="82"/>
  <c r="AV7" i="82"/>
  <c r="AW7" i="82"/>
  <c r="AX7" i="82"/>
  <c r="AY7" i="82"/>
  <c r="AZ7" i="82"/>
  <c r="B8" i="82"/>
  <c r="C8" i="82"/>
  <c r="D8" i="82"/>
  <c r="E8" i="82"/>
  <c r="F8" i="82"/>
  <c r="G8" i="82"/>
  <c r="H8" i="82"/>
  <c r="I8" i="82"/>
  <c r="J8" i="82"/>
  <c r="K8" i="82"/>
  <c r="L8" i="82"/>
  <c r="M8" i="82"/>
  <c r="N8" i="82"/>
  <c r="O8" i="82"/>
  <c r="P8" i="82"/>
  <c r="Q8" i="82"/>
  <c r="R8" i="82"/>
  <c r="S8" i="82"/>
  <c r="T8" i="82"/>
  <c r="U8" i="82"/>
  <c r="V8" i="82"/>
  <c r="W8" i="82"/>
  <c r="X8" i="82"/>
  <c r="Y8" i="82"/>
  <c r="Z8" i="82"/>
  <c r="AA8" i="82"/>
  <c r="AB8" i="82"/>
  <c r="AC8" i="82"/>
  <c r="AD8" i="82"/>
  <c r="AE8" i="82"/>
  <c r="AF8" i="82"/>
  <c r="AG8" i="82"/>
  <c r="AH8" i="82"/>
  <c r="AI8" i="82"/>
  <c r="AJ8" i="82"/>
  <c r="AK8" i="82"/>
  <c r="AL8" i="82"/>
  <c r="AM8" i="82"/>
  <c r="AN8" i="82"/>
  <c r="AO8" i="82"/>
  <c r="AP8" i="82"/>
  <c r="AQ8" i="82"/>
  <c r="AR8" i="82"/>
  <c r="AS8" i="82"/>
  <c r="AT8" i="82"/>
  <c r="AU8" i="82"/>
  <c r="AV8" i="82"/>
  <c r="AW8" i="82"/>
  <c r="AX8" i="82"/>
  <c r="AY8" i="82"/>
  <c r="AZ8" i="82"/>
  <c r="B9" i="82"/>
  <c r="C9" i="82"/>
  <c r="D9" i="82"/>
  <c r="E9" i="82"/>
  <c r="F9" i="82"/>
  <c r="G9" i="82"/>
  <c r="H9" i="82"/>
  <c r="I9" i="82"/>
  <c r="J9" i="82"/>
  <c r="K9" i="82"/>
  <c r="L9" i="82"/>
  <c r="M9" i="82"/>
  <c r="N9" i="82"/>
  <c r="O9" i="82"/>
  <c r="P9" i="82"/>
  <c r="Q9" i="82"/>
  <c r="R9" i="82"/>
  <c r="S9" i="82"/>
  <c r="T9" i="82"/>
  <c r="U9" i="82"/>
  <c r="V9" i="82"/>
  <c r="W9" i="82"/>
  <c r="X9" i="82"/>
  <c r="Y9" i="82"/>
  <c r="Z9" i="82"/>
  <c r="AA9" i="82"/>
  <c r="AB9" i="82"/>
  <c r="AC9" i="82"/>
  <c r="AD9" i="82"/>
  <c r="AE9" i="82"/>
  <c r="AF9" i="82"/>
  <c r="AG9" i="82"/>
  <c r="AH9" i="82"/>
  <c r="AI9" i="82"/>
  <c r="AJ9" i="82"/>
  <c r="AK9" i="82"/>
  <c r="AL9" i="82"/>
  <c r="AM9" i="82"/>
  <c r="AN9" i="82"/>
  <c r="AO9" i="82"/>
  <c r="AP9" i="82"/>
  <c r="AQ9" i="82"/>
  <c r="AR9" i="82"/>
  <c r="AS9" i="82"/>
  <c r="AT9" i="82"/>
  <c r="AU9" i="82"/>
  <c r="AV9" i="82"/>
  <c r="AW9" i="82"/>
  <c r="AX9" i="82"/>
  <c r="AY9" i="82"/>
  <c r="AZ9" i="82"/>
  <c r="B10" i="82"/>
  <c r="C10" i="82"/>
  <c r="D10" i="82"/>
  <c r="E10" i="82"/>
  <c r="F10" i="82"/>
  <c r="G10" i="82"/>
  <c r="H10" i="82"/>
  <c r="I10" i="82"/>
  <c r="J10" i="82"/>
  <c r="K10" i="82"/>
  <c r="L10" i="82"/>
  <c r="M10" i="82"/>
  <c r="N10" i="82"/>
  <c r="O10" i="82"/>
  <c r="P10" i="82"/>
  <c r="Q10" i="82"/>
  <c r="R10" i="82"/>
  <c r="S10" i="82"/>
  <c r="T10" i="82"/>
  <c r="U10" i="82"/>
  <c r="V10" i="82"/>
  <c r="W10" i="82"/>
  <c r="X10" i="82"/>
  <c r="Y10" i="82"/>
  <c r="Z10" i="82"/>
  <c r="AA10" i="82"/>
  <c r="AB10" i="82"/>
  <c r="AC10" i="82"/>
  <c r="AD10" i="82"/>
  <c r="AE10" i="82"/>
  <c r="AF10" i="82"/>
  <c r="AG10" i="82"/>
  <c r="AH10" i="82"/>
  <c r="AI10" i="82"/>
  <c r="AJ10" i="82"/>
  <c r="AK10" i="82"/>
  <c r="AL10" i="82"/>
  <c r="AM10" i="82"/>
  <c r="AN10" i="82"/>
  <c r="AO10" i="82"/>
  <c r="AP10" i="82"/>
  <c r="AQ10" i="82"/>
  <c r="AR10" i="82"/>
  <c r="AS10" i="82"/>
  <c r="AT10" i="82"/>
  <c r="AU10" i="82"/>
  <c r="AV10" i="82"/>
  <c r="AW10" i="82"/>
  <c r="AX10" i="82"/>
  <c r="AY10" i="82"/>
  <c r="AZ10" i="82"/>
  <c r="B11" i="82"/>
  <c r="C11" i="82"/>
  <c r="D11" i="82"/>
  <c r="E11" i="82"/>
  <c r="F11" i="82"/>
  <c r="G11" i="82"/>
  <c r="H11" i="82"/>
  <c r="I11" i="82"/>
  <c r="J11" i="82"/>
  <c r="K11" i="82"/>
  <c r="L11" i="82"/>
  <c r="M11" i="82"/>
  <c r="N11" i="82"/>
  <c r="O11" i="82"/>
  <c r="P11" i="82"/>
  <c r="Q11" i="82"/>
  <c r="R11" i="82"/>
  <c r="S11" i="82"/>
  <c r="T11" i="82"/>
  <c r="U11" i="82"/>
  <c r="V11" i="82"/>
  <c r="W11" i="82"/>
  <c r="X11" i="82"/>
  <c r="Y11" i="82"/>
  <c r="Z11" i="82"/>
  <c r="AA11" i="82"/>
  <c r="AB11" i="82"/>
  <c r="AC11" i="82"/>
  <c r="AD11" i="82"/>
  <c r="AE11" i="82"/>
  <c r="AF11" i="82"/>
  <c r="AG11" i="82"/>
  <c r="AH11" i="82"/>
  <c r="AI11" i="82"/>
  <c r="AJ11" i="82"/>
  <c r="AK11" i="82"/>
  <c r="AL11" i="82"/>
  <c r="AM11" i="82"/>
  <c r="AN11" i="82"/>
  <c r="AO11" i="82"/>
  <c r="AP11" i="82"/>
  <c r="AQ11" i="82"/>
  <c r="AR11" i="82"/>
  <c r="AS11" i="82"/>
  <c r="AT11" i="82"/>
  <c r="AU11" i="82"/>
  <c r="AV11" i="82"/>
  <c r="AW11" i="82"/>
  <c r="AX11" i="82"/>
  <c r="AY11" i="82"/>
  <c r="AZ11" i="82"/>
  <c r="B12" i="82"/>
  <c r="C12" i="82"/>
  <c r="D12" i="82"/>
  <c r="E12" i="82"/>
  <c r="F12" i="82"/>
  <c r="G12" i="82"/>
  <c r="H12" i="82"/>
  <c r="I12" i="82"/>
  <c r="J12" i="82"/>
  <c r="K12" i="82"/>
  <c r="L12" i="82"/>
  <c r="M12" i="82"/>
  <c r="N12" i="82"/>
  <c r="O12" i="82"/>
  <c r="P12" i="82"/>
  <c r="Q12" i="82"/>
  <c r="R12" i="82"/>
  <c r="S12" i="82"/>
  <c r="T12" i="82"/>
  <c r="U12" i="82"/>
  <c r="V12" i="82"/>
  <c r="W12" i="82"/>
  <c r="X12" i="82"/>
  <c r="Y12" i="82"/>
  <c r="Z12" i="82"/>
  <c r="AA12" i="82"/>
  <c r="AB12" i="82"/>
  <c r="AC12" i="82"/>
  <c r="AD12" i="82"/>
  <c r="AE12" i="82"/>
  <c r="AF12" i="82"/>
  <c r="AG12" i="82"/>
  <c r="AH12" i="82"/>
  <c r="AI12" i="82"/>
  <c r="AJ12" i="82"/>
  <c r="AK12" i="82"/>
  <c r="AL12" i="82"/>
  <c r="AM12" i="82"/>
  <c r="AN12" i="82"/>
  <c r="AO12" i="82"/>
  <c r="AP12" i="82"/>
  <c r="AQ12" i="82"/>
  <c r="AR12" i="82"/>
  <c r="AS12" i="82"/>
  <c r="AT12" i="82"/>
  <c r="AU12" i="82"/>
  <c r="AV12" i="82"/>
  <c r="AW12" i="82"/>
  <c r="AX12" i="82"/>
  <c r="AY12" i="82"/>
  <c r="AZ12" i="82"/>
  <c r="B13" i="82"/>
  <c r="C13" i="82"/>
  <c r="D13" i="82"/>
  <c r="E13" i="82"/>
  <c r="F13" i="82"/>
  <c r="G13" i="82"/>
  <c r="H13" i="82"/>
  <c r="I13" i="82"/>
  <c r="J13" i="82"/>
  <c r="K13" i="82"/>
  <c r="L13" i="82"/>
  <c r="M13" i="82"/>
  <c r="N13" i="82"/>
  <c r="O13" i="82"/>
  <c r="P13" i="82"/>
  <c r="Q13" i="82"/>
  <c r="R13" i="82"/>
  <c r="S13" i="82"/>
  <c r="T13" i="82"/>
  <c r="U13" i="82"/>
  <c r="V13" i="82"/>
  <c r="W13" i="82"/>
  <c r="X13" i="82"/>
  <c r="Y13" i="82"/>
  <c r="Z13" i="82"/>
  <c r="AA13" i="82"/>
  <c r="AB13" i="82"/>
  <c r="AC13" i="82"/>
  <c r="AD13" i="82"/>
  <c r="AE13" i="82"/>
  <c r="AF13" i="82"/>
  <c r="AG13" i="82"/>
  <c r="AH13" i="82"/>
  <c r="AI13" i="82"/>
  <c r="AJ13" i="82"/>
  <c r="AK13" i="82"/>
  <c r="AL13" i="82"/>
  <c r="AM13" i="82"/>
  <c r="AN13" i="82"/>
  <c r="AO13" i="82"/>
  <c r="AP13" i="82"/>
  <c r="AQ13" i="82"/>
  <c r="AR13" i="82"/>
  <c r="AS13" i="82"/>
  <c r="AT13" i="82"/>
  <c r="AU13" i="82"/>
  <c r="AV13" i="82"/>
  <c r="AW13" i="82"/>
  <c r="AX13" i="82"/>
  <c r="AY13" i="82"/>
  <c r="AZ13" i="82"/>
  <c r="B14" i="82"/>
  <c r="C14" i="82"/>
  <c r="D14" i="82"/>
  <c r="E14" i="82"/>
  <c r="F14" i="82"/>
  <c r="G14" i="82"/>
  <c r="H14" i="82"/>
  <c r="I14" i="82"/>
  <c r="J14" i="82"/>
  <c r="K14" i="82"/>
  <c r="L14" i="82"/>
  <c r="M14" i="82"/>
  <c r="N14" i="82"/>
  <c r="O14" i="82"/>
  <c r="P14" i="82"/>
  <c r="Q14" i="82"/>
  <c r="R14" i="82"/>
  <c r="S14" i="82"/>
  <c r="T14" i="82"/>
  <c r="U14" i="82"/>
  <c r="V14" i="82"/>
  <c r="W14" i="82"/>
  <c r="X14" i="82"/>
  <c r="Y14" i="82"/>
  <c r="Z14" i="82"/>
  <c r="AA14" i="82"/>
  <c r="AB14" i="82"/>
  <c r="AC14" i="82"/>
  <c r="AD14" i="82"/>
  <c r="AE14" i="82"/>
  <c r="AF14" i="82"/>
  <c r="AG14" i="82"/>
  <c r="AH14" i="82"/>
  <c r="AI14" i="82"/>
  <c r="AJ14" i="82"/>
  <c r="AK14" i="82"/>
  <c r="AL14" i="82"/>
  <c r="AM14" i="82"/>
  <c r="AN14" i="82"/>
  <c r="AO14" i="82"/>
  <c r="AP14" i="82"/>
  <c r="AQ14" i="82"/>
  <c r="AR14" i="82"/>
  <c r="AS14" i="82"/>
  <c r="AT14" i="82"/>
  <c r="AU14" i="82"/>
  <c r="AV14" i="82"/>
  <c r="AW14" i="82"/>
  <c r="AX14" i="82"/>
  <c r="AY14" i="82"/>
  <c r="AZ14" i="82"/>
  <c r="B15" i="82"/>
  <c r="C15" i="82"/>
  <c r="D15" i="82"/>
  <c r="E15" i="82"/>
  <c r="F15" i="82"/>
  <c r="G15" i="82"/>
  <c r="H15" i="82"/>
  <c r="I15" i="82"/>
  <c r="J15" i="82"/>
  <c r="K15" i="82"/>
  <c r="L15" i="82"/>
  <c r="M15" i="82"/>
  <c r="N15" i="82"/>
  <c r="O15" i="82"/>
  <c r="P15" i="82"/>
  <c r="Q15" i="82"/>
  <c r="R15" i="82"/>
  <c r="S15" i="82"/>
  <c r="T15" i="82"/>
  <c r="U15" i="82"/>
  <c r="V15" i="82"/>
  <c r="W15" i="82"/>
  <c r="X15" i="82"/>
  <c r="Y15" i="82"/>
  <c r="Z15" i="82"/>
  <c r="AA15" i="82"/>
  <c r="AB15" i="82"/>
  <c r="AC15" i="82"/>
  <c r="AD15" i="82"/>
  <c r="AE15" i="82"/>
  <c r="AF15" i="82"/>
  <c r="AG15" i="82"/>
  <c r="AH15" i="82"/>
  <c r="AI15" i="82"/>
  <c r="AJ15" i="82"/>
  <c r="AK15" i="82"/>
  <c r="AL15" i="82"/>
  <c r="AM15" i="82"/>
  <c r="AN15" i="82"/>
  <c r="AO15" i="82"/>
  <c r="AP15" i="82"/>
  <c r="AQ15" i="82"/>
  <c r="AR15" i="82"/>
  <c r="AS15" i="82"/>
  <c r="AT15" i="82"/>
  <c r="AU15" i="82"/>
  <c r="AV15" i="82"/>
  <c r="AW15" i="82"/>
  <c r="AX15" i="82"/>
  <c r="AY15" i="82"/>
  <c r="AZ15" i="82"/>
  <c r="B16" i="82"/>
  <c r="C16" i="82"/>
  <c r="D16" i="82"/>
  <c r="E16" i="82"/>
  <c r="F16" i="82"/>
  <c r="G16" i="82"/>
  <c r="H16" i="82"/>
  <c r="I16" i="82"/>
  <c r="J16" i="82"/>
  <c r="K16" i="82"/>
  <c r="L16" i="82"/>
  <c r="M16" i="82"/>
  <c r="N16" i="82"/>
  <c r="O16" i="82"/>
  <c r="P16" i="82"/>
  <c r="Q16" i="82"/>
  <c r="R16" i="82"/>
  <c r="S16" i="82"/>
  <c r="T16" i="82"/>
  <c r="U16" i="82"/>
  <c r="V16" i="82"/>
  <c r="W16" i="82"/>
  <c r="X16" i="82"/>
  <c r="Y16" i="82"/>
  <c r="Z16" i="82"/>
  <c r="AA16" i="82"/>
  <c r="AB16" i="82"/>
  <c r="AC16" i="82"/>
  <c r="AD16" i="82"/>
  <c r="AE16" i="82"/>
  <c r="AF16" i="82"/>
  <c r="AG16" i="82"/>
  <c r="AH16" i="82"/>
  <c r="AI16" i="82"/>
  <c r="AJ16" i="82"/>
  <c r="AK16" i="82"/>
  <c r="AL16" i="82"/>
  <c r="AM16" i="82"/>
  <c r="AN16" i="82"/>
  <c r="AO16" i="82"/>
  <c r="AP16" i="82"/>
  <c r="AQ16" i="82"/>
  <c r="AR16" i="82"/>
  <c r="AS16" i="82"/>
  <c r="AT16" i="82"/>
  <c r="AU16" i="82"/>
  <c r="AV16" i="82"/>
  <c r="AW16" i="82"/>
  <c r="AX16" i="82"/>
  <c r="AY16" i="82"/>
  <c r="AZ16" i="82"/>
  <c r="B17" i="82"/>
  <c r="C17" i="82"/>
  <c r="D17" i="82"/>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AH17" i="82"/>
  <c r="AI17" i="82"/>
  <c r="AJ17" i="82"/>
  <c r="AK17" i="82"/>
  <c r="AL17" i="82"/>
  <c r="AM17" i="82"/>
  <c r="AN17" i="82"/>
  <c r="AO17" i="82"/>
  <c r="AP17" i="82"/>
  <c r="AQ17" i="82"/>
  <c r="AR17" i="82"/>
  <c r="AS17" i="82"/>
  <c r="AT17" i="82"/>
  <c r="AU17" i="82"/>
  <c r="AV17" i="82"/>
  <c r="AW17" i="82"/>
  <c r="AX17" i="82"/>
  <c r="AY17" i="82"/>
  <c r="AZ17" i="82"/>
  <c r="B18" i="82"/>
  <c r="C18"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AH18" i="82"/>
  <c r="AI18" i="82"/>
  <c r="AJ18" i="82"/>
  <c r="AK18" i="82"/>
  <c r="AL18" i="82"/>
  <c r="AM18" i="82"/>
  <c r="AN18" i="82"/>
  <c r="AO18" i="82"/>
  <c r="AP18" i="82"/>
  <c r="AQ18" i="82"/>
  <c r="AR18" i="82"/>
  <c r="AS18" i="82"/>
  <c r="AT18" i="82"/>
  <c r="AU18" i="82"/>
  <c r="AV18" i="82"/>
  <c r="AW18" i="82"/>
  <c r="AX18" i="82"/>
  <c r="AY18" i="82"/>
  <c r="AZ18" i="82"/>
  <c r="B19" i="82"/>
  <c r="C19"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AH19" i="82"/>
  <c r="AI19" i="82"/>
  <c r="AJ19" i="82"/>
  <c r="AK19" i="82"/>
  <c r="AL19" i="82"/>
  <c r="AM19" i="82"/>
  <c r="AN19" i="82"/>
  <c r="AO19" i="82"/>
  <c r="AP19" i="82"/>
  <c r="AQ19" i="82"/>
  <c r="AR19" i="82"/>
  <c r="AS19" i="82"/>
  <c r="AT19" i="82"/>
  <c r="AU19" i="82"/>
  <c r="AV19" i="82"/>
  <c r="AW19" i="82"/>
  <c r="AX19" i="82"/>
  <c r="AY19" i="82"/>
  <c r="AZ19" i="82"/>
  <c r="B20" i="82"/>
  <c r="C20"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AH20" i="82"/>
  <c r="AI20" i="82"/>
  <c r="AJ20" i="82"/>
  <c r="AK20" i="82"/>
  <c r="AL20" i="82"/>
  <c r="AM20" i="82"/>
  <c r="AN20" i="82"/>
  <c r="AO20" i="82"/>
  <c r="AP20" i="82"/>
  <c r="AQ20" i="82"/>
  <c r="AR20" i="82"/>
  <c r="AS20" i="82"/>
  <c r="AT20" i="82"/>
  <c r="AU20" i="82"/>
  <c r="AV20" i="82"/>
  <c r="AW20" i="82"/>
  <c r="AX20" i="82"/>
  <c r="AY20" i="82"/>
  <c r="AZ20" i="82"/>
  <c r="B21" i="82"/>
  <c r="C21"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AH21" i="82"/>
  <c r="AI21" i="82"/>
  <c r="AJ21" i="82"/>
  <c r="AK21" i="82"/>
  <c r="AL21" i="82"/>
  <c r="AM21" i="82"/>
  <c r="AN21" i="82"/>
  <c r="AO21" i="82"/>
  <c r="AP21" i="82"/>
  <c r="AQ21" i="82"/>
  <c r="AR21" i="82"/>
  <c r="AS21" i="82"/>
  <c r="AT21" i="82"/>
  <c r="AU21" i="82"/>
  <c r="AV21" i="82"/>
  <c r="AW21" i="82"/>
  <c r="AX21" i="82"/>
  <c r="AY21" i="82"/>
  <c r="AZ21" i="82"/>
  <c r="B22" i="82"/>
  <c r="C22"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AH22" i="82"/>
  <c r="AI22" i="82"/>
  <c r="AJ22" i="82"/>
  <c r="AK22" i="82"/>
  <c r="AL22" i="82"/>
  <c r="AM22" i="82"/>
  <c r="AN22" i="82"/>
  <c r="AO22" i="82"/>
  <c r="AP22" i="82"/>
  <c r="AQ22" i="82"/>
  <c r="AR22" i="82"/>
  <c r="AS22" i="82"/>
  <c r="AT22" i="82"/>
  <c r="AU22" i="82"/>
  <c r="AV22" i="82"/>
  <c r="AW22" i="82"/>
  <c r="AX22" i="82"/>
  <c r="AY22" i="82"/>
  <c r="AZ22" i="82"/>
  <c r="B23" i="82"/>
  <c r="C23"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AH23" i="82"/>
  <c r="AI23" i="82"/>
  <c r="AJ23" i="82"/>
  <c r="AK23" i="82"/>
  <c r="AL23" i="82"/>
  <c r="AM23" i="82"/>
  <c r="AN23" i="82"/>
  <c r="AO23" i="82"/>
  <c r="AP23" i="82"/>
  <c r="AQ23" i="82"/>
  <c r="AR23" i="82"/>
  <c r="AS23" i="82"/>
  <c r="AT23" i="82"/>
  <c r="AU23" i="82"/>
  <c r="AV23" i="82"/>
  <c r="AW23" i="82"/>
  <c r="AX23" i="82"/>
  <c r="AY23" i="82"/>
  <c r="AZ23" i="82"/>
  <c r="B24" i="82"/>
  <c r="C24"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AH24" i="82"/>
  <c r="AI24" i="82"/>
  <c r="AJ24" i="82"/>
  <c r="AK24" i="82"/>
  <c r="AL24" i="82"/>
  <c r="AM24" i="82"/>
  <c r="AN24" i="82"/>
  <c r="AO24" i="82"/>
  <c r="AP24" i="82"/>
  <c r="AQ24" i="82"/>
  <c r="AR24" i="82"/>
  <c r="AS24" i="82"/>
  <c r="AT24" i="82"/>
  <c r="AU24" i="82"/>
  <c r="AV24" i="82"/>
  <c r="AW24" i="82"/>
  <c r="AX24" i="82"/>
  <c r="AY24" i="82"/>
  <c r="AZ24" i="82"/>
  <c r="B25" i="82"/>
  <c r="C25"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AH25" i="82"/>
  <c r="AI25" i="82"/>
  <c r="AJ25" i="82"/>
  <c r="AK25" i="82"/>
  <c r="AL25" i="82"/>
  <c r="AM25" i="82"/>
  <c r="AN25" i="82"/>
  <c r="AO25" i="82"/>
  <c r="AP25" i="82"/>
  <c r="AQ25" i="82"/>
  <c r="AR25" i="82"/>
  <c r="AS25" i="82"/>
  <c r="AT25" i="82"/>
  <c r="AU25" i="82"/>
  <c r="AV25" i="82"/>
  <c r="AW25" i="82"/>
  <c r="AX25" i="82"/>
  <c r="AY25" i="82"/>
  <c r="AZ25" i="82"/>
  <c r="B26" i="82"/>
  <c r="C26"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AH26" i="82"/>
  <c r="AI26" i="82"/>
  <c r="AJ26" i="82"/>
  <c r="AK26" i="82"/>
  <c r="AL26" i="82"/>
  <c r="AM26" i="82"/>
  <c r="AN26" i="82"/>
  <c r="AO26" i="82"/>
  <c r="AP26" i="82"/>
  <c r="AQ26" i="82"/>
  <c r="AR26" i="82"/>
  <c r="AS26" i="82"/>
  <c r="AT26" i="82"/>
  <c r="AU26" i="82"/>
  <c r="AV26" i="82"/>
  <c r="AW26" i="82"/>
  <c r="AX26" i="82"/>
  <c r="AY26" i="82"/>
  <c r="AZ26" i="82"/>
  <c r="B27" i="82"/>
  <c r="C27"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AH27" i="82"/>
  <c r="AI27" i="82"/>
  <c r="AJ27" i="82"/>
  <c r="AK27" i="82"/>
  <c r="AL27" i="82"/>
  <c r="AM27" i="82"/>
  <c r="AN27" i="82"/>
  <c r="AO27" i="82"/>
  <c r="AP27" i="82"/>
  <c r="AQ27" i="82"/>
  <c r="AR27" i="82"/>
  <c r="AS27" i="82"/>
  <c r="AT27" i="82"/>
  <c r="AU27" i="82"/>
  <c r="AV27" i="82"/>
  <c r="AW27" i="82"/>
  <c r="AX27" i="82"/>
  <c r="AY27" i="82"/>
  <c r="AZ27" i="82"/>
  <c r="B28" i="82"/>
  <c r="C28" i="82"/>
  <c r="D28" i="82"/>
  <c r="E28" i="82"/>
  <c r="F28" i="82"/>
  <c r="G28" i="82"/>
  <c r="H28" i="82"/>
  <c r="I28" i="82"/>
  <c r="J28" i="82"/>
  <c r="K28" i="82"/>
  <c r="L28" i="82"/>
  <c r="M28" i="82"/>
  <c r="N28" i="82"/>
  <c r="O28" i="82"/>
  <c r="P28" i="82"/>
  <c r="Q28" i="82"/>
  <c r="R28" i="82"/>
  <c r="S28" i="82"/>
  <c r="T28" i="82"/>
  <c r="U28" i="82"/>
  <c r="V28" i="82"/>
  <c r="W28" i="82"/>
  <c r="X28" i="82"/>
  <c r="Y28" i="82"/>
  <c r="Z28" i="82"/>
  <c r="AA28" i="82"/>
  <c r="AB28" i="82"/>
  <c r="AC28" i="82"/>
  <c r="AD28" i="82"/>
  <c r="AE28" i="82"/>
  <c r="AF28" i="82"/>
  <c r="AG28" i="82"/>
  <c r="AH28" i="82"/>
  <c r="AI28" i="82"/>
  <c r="AJ28" i="82"/>
  <c r="AK28" i="82"/>
  <c r="AL28" i="82"/>
  <c r="AM28" i="82"/>
  <c r="AN28" i="82"/>
  <c r="AO28" i="82"/>
  <c r="AP28" i="82"/>
  <c r="AQ28" i="82"/>
  <c r="AR28" i="82"/>
  <c r="AS28" i="82"/>
  <c r="AT28" i="82"/>
  <c r="AU28" i="82"/>
  <c r="AV28" i="82"/>
  <c r="AW28" i="82"/>
  <c r="AX28" i="82"/>
  <c r="AY28" i="82"/>
  <c r="AZ28" i="82"/>
  <c r="B29" i="82"/>
  <c r="C29" i="82"/>
  <c r="D29" i="82"/>
  <c r="E29" i="82"/>
  <c r="F29" i="82"/>
  <c r="G29" i="82"/>
  <c r="H29" i="82"/>
  <c r="I29" i="82"/>
  <c r="J29" i="82"/>
  <c r="K29" i="82"/>
  <c r="L29" i="82"/>
  <c r="M29" i="82"/>
  <c r="N29" i="82"/>
  <c r="O29" i="82"/>
  <c r="P29" i="82"/>
  <c r="Q29" i="82"/>
  <c r="R29" i="82"/>
  <c r="S29" i="82"/>
  <c r="T29" i="82"/>
  <c r="U29" i="82"/>
  <c r="V29" i="82"/>
  <c r="W29" i="82"/>
  <c r="X29" i="82"/>
  <c r="Y29" i="82"/>
  <c r="Z29" i="82"/>
  <c r="AA29" i="82"/>
  <c r="AB29" i="82"/>
  <c r="AC29" i="82"/>
  <c r="AD29" i="82"/>
  <c r="AE29" i="82"/>
  <c r="AF29" i="82"/>
  <c r="AG29" i="82"/>
  <c r="AH29" i="82"/>
  <c r="AI29" i="82"/>
  <c r="AJ29" i="82"/>
  <c r="AK29" i="82"/>
  <c r="AL29" i="82"/>
  <c r="AM29" i="82"/>
  <c r="AN29" i="82"/>
  <c r="AO29" i="82"/>
  <c r="AP29" i="82"/>
  <c r="AQ29" i="82"/>
  <c r="AR29" i="82"/>
  <c r="AS29" i="82"/>
  <c r="AT29" i="82"/>
  <c r="AU29" i="82"/>
  <c r="AV29" i="82"/>
  <c r="AW29" i="82"/>
  <c r="AX29" i="82"/>
  <c r="AY29" i="82"/>
  <c r="AZ29" i="82"/>
  <c r="B30" i="82"/>
  <c r="C30"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AH30" i="82"/>
  <c r="AI30" i="82"/>
  <c r="AJ30" i="82"/>
  <c r="AK30" i="82"/>
  <c r="AL30" i="82"/>
  <c r="AM30" i="82"/>
  <c r="AN30" i="82"/>
  <c r="AO30" i="82"/>
  <c r="AP30" i="82"/>
  <c r="AQ30" i="82"/>
  <c r="AR30" i="82"/>
  <c r="AS30" i="82"/>
  <c r="AT30" i="82"/>
  <c r="AU30" i="82"/>
  <c r="AV30" i="82"/>
  <c r="AW30" i="82"/>
  <c r="AX30" i="82"/>
  <c r="AY30" i="82"/>
  <c r="AZ30" i="82"/>
  <c r="B31" i="82"/>
  <c r="C31"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AH31" i="82"/>
  <c r="AI31" i="82"/>
  <c r="AJ31" i="82"/>
  <c r="AK31" i="82"/>
  <c r="AL31" i="82"/>
  <c r="AM31" i="82"/>
  <c r="AN31" i="82"/>
  <c r="AO31" i="82"/>
  <c r="AP31" i="82"/>
  <c r="AQ31" i="82"/>
  <c r="AR31" i="82"/>
  <c r="AS31" i="82"/>
  <c r="AT31" i="82"/>
  <c r="AU31" i="82"/>
  <c r="AV31" i="82"/>
  <c r="AW31" i="82"/>
  <c r="AX31" i="82"/>
  <c r="AY31" i="82"/>
  <c r="AZ31" i="82"/>
  <c r="B32" i="82"/>
  <c r="C32"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AH32" i="82"/>
  <c r="AI32" i="82"/>
  <c r="AJ32" i="82"/>
  <c r="AK32" i="82"/>
  <c r="AL32" i="82"/>
  <c r="AM32" i="82"/>
  <c r="AN32" i="82"/>
  <c r="AO32" i="82"/>
  <c r="AP32" i="82"/>
  <c r="AQ32" i="82"/>
  <c r="AR32" i="82"/>
  <c r="AS32" i="82"/>
  <c r="AT32" i="82"/>
  <c r="AU32" i="82"/>
  <c r="AV32" i="82"/>
  <c r="AW32" i="82"/>
  <c r="AX32" i="82"/>
  <c r="AY32" i="82"/>
  <c r="AZ32" i="82"/>
  <c r="B33" i="82"/>
  <c r="C33"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AK33" i="82"/>
  <c r="AL33" i="82"/>
  <c r="AM33" i="82"/>
  <c r="AN33" i="82"/>
  <c r="AO33" i="82"/>
  <c r="AP33" i="82"/>
  <c r="AQ33" i="82"/>
  <c r="AR33" i="82"/>
  <c r="AS33" i="82"/>
  <c r="AT33" i="82"/>
  <c r="AU33" i="82"/>
  <c r="AV33" i="82"/>
  <c r="AW33" i="82"/>
  <c r="AX33" i="82"/>
  <c r="AY33" i="82"/>
  <c r="AZ33" i="82"/>
  <c r="B34" i="82"/>
  <c r="C34"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AH34" i="82"/>
  <c r="AI34" i="82"/>
  <c r="AJ34" i="82"/>
  <c r="AK34" i="82"/>
  <c r="AL34" i="82"/>
  <c r="AM34" i="82"/>
  <c r="AN34" i="82"/>
  <c r="AO34" i="82"/>
  <c r="AP34" i="82"/>
  <c r="AQ34" i="82"/>
  <c r="AR34" i="82"/>
  <c r="AS34" i="82"/>
  <c r="AT34" i="82"/>
  <c r="AU34" i="82"/>
  <c r="AV34" i="82"/>
  <c r="AW34" i="82"/>
  <c r="AX34" i="82"/>
  <c r="AY34" i="82"/>
  <c r="AZ34" i="82"/>
  <c r="B35" i="82"/>
  <c r="C35"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AH35" i="82"/>
  <c r="AI35" i="82"/>
  <c r="AJ35" i="82"/>
  <c r="AK35" i="82"/>
  <c r="AL35" i="82"/>
  <c r="AM35" i="82"/>
  <c r="AN35" i="82"/>
  <c r="AO35" i="82"/>
  <c r="AP35" i="82"/>
  <c r="AQ35" i="82"/>
  <c r="AR35" i="82"/>
  <c r="AS35" i="82"/>
  <c r="AT35" i="82"/>
  <c r="AU35" i="82"/>
  <c r="AV35" i="82"/>
  <c r="AW35" i="82"/>
  <c r="AX35" i="82"/>
  <c r="AY35" i="82"/>
  <c r="AZ35" i="82"/>
  <c r="B36" i="82"/>
  <c r="C36"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AH36" i="82"/>
  <c r="AI36" i="82"/>
  <c r="AJ36" i="82"/>
  <c r="AK36" i="82"/>
  <c r="AL36" i="82"/>
  <c r="AM36" i="82"/>
  <c r="AN36" i="82"/>
  <c r="AO36" i="82"/>
  <c r="AP36" i="82"/>
  <c r="AQ36" i="82"/>
  <c r="AR36" i="82"/>
  <c r="AS36" i="82"/>
  <c r="AT36" i="82"/>
  <c r="AU36" i="82"/>
  <c r="AV36" i="82"/>
  <c r="AW36" i="82"/>
  <c r="AX36" i="82"/>
  <c r="AY36" i="82"/>
  <c r="AZ36" i="82"/>
  <c r="B37" i="82"/>
  <c r="C37"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AK37" i="82"/>
  <c r="AL37" i="82"/>
  <c r="AM37" i="82"/>
  <c r="AN37" i="82"/>
  <c r="AO37" i="82"/>
  <c r="AP37" i="82"/>
  <c r="AQ37" i="82"/>
  <c r="AR37" i="82"/>
  <c r="AS37" i="82"/>
  <c r="AT37" i="82"/>
  <c r="AU37" i="82"/>
  <c r="AV37" i="82"/>
  <c r="AW37" i="82"/>
  <c r="AX37" i="82"/>
  <c r="AY37" i="82"/>
  <c r="AZ37" i="82"/>
  <c r="B38" i="82"/>
  <c r="C38"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AH38" i="82"/>
  <c r="AI38" i="82"/>
  <c r="AJ38" i="82"/>
  <c r="AK38" i="82"/>
  <c r="AL38" i="82"/>
  <c r="AM38" i="82"/>
  <c r="AN38" i="82"/>
  <c r="AO38" i="82"/>
  <c r="AP38" i="82"/>
  <c r="AQ38" i="82"/>
  <c r="AR38" i="82"/>
  <c r="AS38" i="82"/>
  <c r="AT38" i="82"/>
  <c r="AU38" i="82"/>
  <c r="AV38" i="82"/>
  <c r="AW38" i="82"/>
  <c r="AX38" i="82"/>
  <c r="AY38" i="82"/>
  <c r="AZ38" i="82"/>
  <c r="B39" i="82"/>
  <c r="C39"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AH39" i="82"/>
  <c r="AI39" i="82"/>
  <c r="AJ39" i="82"/>
  <c r="AK39" i="82"/>
  <c r="AL39" i="82"/>
  <c r="AM39" i="82"/>
  <c r="AN39" i="82"/>
  <c r="AO39" i="82"/>
  <c r="AP39" i="82"/>
  <c r="AQ39" i="82"/>
  <c r="AR39" i="82"/>
  <c r="AS39" i="82"/>
  <c r="AT39" i="82"/>
  <c r="AU39" i="82"/>
  <c r="AV39" i="82"/>
  <c r="AW39" i="82"/>
  <c r="AX39" i="82"/>
  <c r="AY39" i="82"/>
  <c r="AZ39" i="82"/>
  <c r="B40" i="82"/>
  <c r="C40" i="82"/>
  <c r="D40" i="82"/>
  <c r="E40" i="82"/>
  <c r="F40" i="82"/>
  <c r="G40" i="82"/>
  <c r="H40" i="82"/>
  <c r="I40" i="82"/>
  <c r="J40" i="82"/>
  <c r="K40" i="82"/>
  <c r="L40" i="82"/>
  <c r="M40" i="82"/>
  <c r="N40" i="82"/>
  <c r="O40" i="82"/>
  <c r="P40" i="82"/>
  <c r="Q40" i="82"/>
  <c r="R40" i="82"/>
  <c r="S40" i="82"/>
  <c r="T40" i="82"/>
  <c r="U40" i="82"/>
  <c r="V40" i="82"/>
  <c r="W40" i="82"/>
  <c r="X40" i="82"/>
  <c r="Y40" i="82"/>
  <c r="Z40" i="82"/>
  <c r="AA40" i="82"/>
  <c r="AB40" i="82"/>
  <c r="AC40" i="82"/>
  <c r="AD40" i="82"/>
  <c r="AE40" i="82"/>
  <c r="AF40" i="82"/>
  <c r="AG40" i="82"/>
  <c r="AH40" i="82"/>
  <c r="AI40" i="82"/>
  <c r="AJ40" i="82"/>
  <c r="AK40" i="82"/>
  <c r="AL40" i="82"/>
  <c r="AM40" i="82"/>
  <c r="AN40" i="82"/>
  <c r="AO40" i="82"/>
  <c r="AP40" i="82"/>
  <c r="AQ40" i="82"/>
  <c r="AR40" i="82"/>
  <c r="AS40" i="82"/>
  <c r="AT40" i="82"/>
  <c r="AU40" i="82"/>
  <c r="AV40" i="82"/>
  <c r="AW40" i="82"/>
  <c r="AX40" i="82"/>
  <c r="AY40" i="82"/>
  <c r="AZ40" i="82"/>
  <c r="B41" i="82"/>
  <c r="C41" i="82"/>
  <c r="D41" i="82"/>
  <c r="E41" i="82"/>
  <c r="F41" i="82"/>
  <c r="G41" i="82"/>
  <c r="H41" i="82"/>
  <c r="I41" i="82"/>
  <c r="J41" i="82"/>
  <c r="K41" i="82"/>
  <c r="L41" i="82"/>
  <c r="M41" i="82"/>
  <c r="N41" i="82"/>
  <c r="O41" i="82"/>
  <c r="P41" i="82"/>
  <c r="Q41" i="82"/>
  <c r="R41" i="82"/>
  <c r="S41" i="82"/>
  <c r="T41" i="82"/>
  <c r="U41" i="82"/>
  <c r="V41" i="82"/>
  <c r="W41" i="82"/>
  <c r="X41" i="82"/>
  <c r="Y41" i="82"/>
  <c r="Z41" i="82"/>
  <c r="AA41" i="82"/>
  <c r="AB41" i="82"/>
  <c r="AC41" i="82"/>
  <c r="AD41" i="82"/>
  <c r="AE41" i="82"/>
  <c r="AF41" i="82"/>
  <c r="AG41" i="82"/>
  <c r="AH41" i="82"/>
  <c r="AI41" i="82"/>
  <c r="AJ41" i="82"/>
  <c r="AK41" i="82"/>
  <c r="AL41" i="82"/>
  <c r="AM41" i="82"/>
  <c r="AN41" i="82"/>
  <c r="AO41" i="82"/>
  <c r="AP41" i="82"/>
  <c r="AQ41" i="82"/>
  <c r="AR41" i="82"/>
  <c r="AS41" i="82"/>
  <c r="AT41" i="82"/>
  <c r="AU41" i="82"/>
  <c r="AV41" i="82"/>
  <c r="AW41" i="82"/>
  <c r="AX41" i="82"/>
  <c r="AY41" i="82"/>
  <c r="AZ41" i="82"/>
  <c r="B42" i="82"/>
  <c r="C42"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AH42" i="82"/>
  <c r="AI42" i="82"/>
  <c r="AJ42" i="82"/>
  <c r="AK42" i="82"/>
  <c r="AL42" i="82"/>
  <c r="AM42" i="82"/>
  <c r="AN42" i="82"/>
  <c r="AO42" i="82"/>
  <c r="AP42" i="82"/>
  <c r="AQ42" i="82"/>
  <c r="AR42" i="82"/>
  <c r="AS42" i="82"/>
  <c r="AT42" i="82"/>
  <c r="AU42" i="82"/>
  <c r="AV42" i="82"/>
  <c r="AW42" i="82"/>
  <c r="AX42" i="82"/>
  <c r="AY42" i="82"/>
  <c r="AZ42" i="82"/>
  <c r="B43" i="82"/>
  <c r="C43"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AH43" i="82"/>
  <c r="AI43" i="82"/>
  <c r="AJ43" i="82"/>
  <c r="AK43" i="82"/>
  <c r="AL43" i="82"/>
  <c r="AM43" i="82"/>
  <c r="AN43" i="82"/>
  <c r="AO43" i="82"/>
  <c r="AP43" i="82"/>
  <c r="AQ43" i="82"/>
  <c r="AR43" i="82"/>
  <c r="AS43" i="82"/>
  <c r="AT43" i="82"/>
  <c r="AU43" i="82"/>
  <c r="AV43" i="82"/>
  <c r="AW43" i="82"/>
  <c r="AX43" i="82"/>
  <c r="AY43" i="82"/>
  <c r="AZ43" i="82"/>
  <c r="B44" i="82"/>
  <c r="C44"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AH44" i="82"/>
  <c r="AI44" i="82"/>
  <c r="AJ44" i="82"/>
  <c r="AK44" i="82"/>
  <c r="AL44" i="82"/>
  <c r="AM44" i="82"/>
  <c r="AN44" i="82"/>
  <c r="AO44" i="82"/>
  <c r="AP44" i="82"/>
  <c r="AQ44" i="82"/>
  <c r="AR44" i="82"/>
  <c r="AS44" i="82"/>
  <c r="AT44" i="82"/>
  <c r="AU44" i="82"/>
  <c r="AV44" i="82"/>
  <c r="AW44" i="82"/>
  <c r="AX44" i="82"/>
  <c r="AY44" i="82"/>
  <c r="AZ44" i="82"/>
  <c r="B45" i="82"/>
  <c r="C45"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AH45" i="82"/>
  <c r="AI45" i="82"/>
  <c r="AJ45" i="82"/>
  <c r="AK45" i="82"/>
  <c r="AL45" i="82"/>
  <c r="AM45" i="82"/>
  <c r="AN45" i="82"/>
  <c r="AO45" i="82"/>
  <c r="AP45" i="82"/>
  <c r="AQ45" i="82"/>
  <c r="AR45" i="82"/>
  <c r="AS45" i="82"/>
  <c r="AT45" i="82"/>
  <c r="AU45" i="82"/>
  <c r="AV45" i="82"/>
  <c r="AW45" i="82"/>
  <c r="AX45" i="82"/>
  <c r="AY45" i="82"/>
  <c r="AZ45" i="82"/>
  <c r="B46" i="82"/>
  <c r="C46"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AH46" i="82"/>
  <c r="AI46" i="82"/>
  <c r="AJ46" i="82"/>
  <c r="AK46" i="82"/>
  <c r="AL46" i="82"/>
  <c r="AM46" i="82"/>
  <c r="AN46" i="82"/>
  <c r="AO46" i="82"/>
  <c r="AP46" i="82"/>
  <c r="AQ46" i="82"/>
  <c r="AR46" i="82"/>
  <c r="AS46" i="82"/>
  <c r="AT46" i="82"/>
  <c r="AU46" i="82"/>
  <c r="AV46" i="82"/>
  <c r="AW46" i="82"/>
  <c r="AX46" i="82"/>
  <c r="AY46" i="82"/>
  <c r="AZ46" i="82"/>
  <c r="B47" i="82"/>
  <c r="C47"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AH47" i="82"/>
  <c r="AI47" i="82"/>
  <c r="AJ47" i="82"/>
  <c r="AK47" i="82"/>
  <c r="AL47" i="82"/>
  <c r="AM47" i="82"/>
  <c r="AN47" i="82"/>
  <c r="AO47" i="82"/>
  <c r="AP47" i="82"/>
  <c r="AQ47" i="82"/>
  <c r="AR47" i="82"/>
  <c r="AS47" i="82"/>
  <c r="AT47" i="82"/>
  <c r="AU47" i="82"/>
  <c r="AV47" i="82"/>
  <c r="AW47" i="82"/>
  <c r="AX47" i="82"/>
  <c r="AY47" i="82"/>
  <c r="AZ47" i="82"/>
  <c r="B48" i="82"/>
  <c r="C48"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AH48" i="82"/>
  <c r="AI48" i="82"/>
  <c r="AJ48" i="82"/>
  <c r="AK48" i="82"/>
  <c r="AL48" i="82"/>
  <c r="AM48" i="82"/>
  <c r="AN48" i="82"/>
  <c r="AO48" i="82"/>
  <c r="AP48" i="82"/>
  <c r="AQ48" i="82"/>
  <c r="AR48" i="82"/>
  <c r="AS48" i="82"/>
  <c r="AT48" i="82"/>
  <c r="AU48" i="82"/>
  <c r="AV48" i="82"/>
  <c r="AW48" i="82"/>
  <c r="AX48" i="82"/>
  <c r="AY48" i="82"/>
  <c r="AZ48" i="82"/>
  <c r="B49" i="82"/>
  <c r="C49"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AH49" i="82"/>
  <c r="AI49" i="82"/>
  <c r="AJ49" i="82"/>
  <c r="AK49" i="82"/>
  <c r="AL49" i="82"/>
  <c r="AM49" i="82"/>
  <c r="AN49" i="82"/>
  <c r="AO49" i="82"/>
  <c r="AP49" i="82"/>
  <c r="AQ49" i="82"/>
  <c r="AR49" i="82"/>
  <c r="AS49" i="82"/>
  <c r="AT49" i="82"/>
  <c r="AU49" i="82"/>
  <c r="AV49" i="82"/>
  <c r="AW49" i="82"/>
  <c r="AX49" i="82"/>
  <c r="AY49" i="82"/>
  <c r="AZ49" i="82"/>
  <c r="B50" i="82"/>
  <c r="C50"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AH50" i="82"/>
  <c r="AI50" i="82"/>
  <c r="AJ50" i="82"/>
  <c r="AK50" i="82"/>
  <c r="AL50" i="82"/>
  <c r="AM50" i="82"/>
  <c r="AN50" i="82"/>
  <c r="AO50" i="82"/>
  <c r="AP50" i="82"/>
  <c r="AQ50" i="82"/>
  <c r="AR50" i="82"/>
  <c r="AS50" i="82"/>
  <c r="AT50" i="82"/>
  <c r="AU50" i="82"/>
  <c r="AV50" i="82"/>
  <c r="AW50" i="82"/>
  <c r="AX50" i="82"/>
  <c r="AY50" i="82"/>
  <c r="AZ50" i="82"/>
  <c r="B51" i="82"/>
  <c r="C51"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AH51" i="82"/>
  <c r="AI51" i="82"/>
  <c r="AJ51" i="82"/>
  <c r="AK51" i="82"/>
  <c r="AL51" i="82"/>
  <c r="AM51" i="82"/>
  <c r="AN51" i="82"/>
  <c r="AO51" i="82"/>
  <c r="AP51" i="82"/>
  <c r="AQ51" i="82"/>
  <c r="AR51" i="82"/>
  <c r="AS51" i="82"/>
  <c r="AT51" i="82"/>
  <c r="AU51" i="82"/>
  <c r="AV51" i="82"/>
  <c r="AW51" i="82"/>
  <c r="AX51" i="82"/>
  <c r="AY51" i="82"/>
  <c r="AZ51" i="82"/>
  <c r="B52" i="82"/>
  <c r="C52" i="82"/>
  <c r="D52" i="82"/>
  <c r="E52" i="82"/>
  <c r="F52" i="82"/>
  <c r="G52" i="82"/>
  <c r="H52" i="82"/>
  <c r="I52" i="82"/>
  <c r="J52" i="82"/>
  <c r="K52" i="82"/>
  <c r="L52" i="82"/>
  <c r="M52" i="82"/>
  <c r="N52" i="82"/>
  <c r="O52" i="82"/>
  <c r="P52" i="82"/>
  <c r="Q52" i="82"/>
  <c r="R52" i="82"/>
  <c r="S52" i="82"/>
  <c r="T52" i="82"/>
  <c r="U52" i="82"/>
  <c r="V52" i="82"/>
  <c r="W52" i="82"/>
  <c r="X52" i="82"/>
  <c r="Y52" i="82"/>
  <c r="Z52" i="82"/>
  <c r="AA52" i="82"/>
  <c r="AB52" i="82"/>
  <c r="AC52" i="82"/>
  <c r="AD52" i="82"/>
  <c r="AE52" i="82"/>
  <c r="AF52" i="82"/>
  <c r="AG52" i="82"/>
  <c r="AH52" i="82"/>
  <c r="AI52" i="82"/>
  <c r="AJ52" i="82"/>
  <c r="AK52" i="82"/>
  <c r="AL52" i="82"/>
  <c r="AM52" i="82"/>
  <c r="AN52" i="82"/>
  <c r="AO52" i="82"/>
  <c r="AP52" i="82"/>
  <c r="AQ52" i="82"/>
  <c r="AR52" i="82"/>
  <c r="AS52" i="82"/>
  <c r="AT52" i="82"/>
  <c r="AU52" i="82"/>
  <c r="AV52" i="82"/>
  <c r="AW52" i="82"/>
  <c r="AX52" i="82"/>
  <c r="AY52" i="82"/>
  <c r="AZ52" i="82"/>
  <c r="B53" i="82"/>
  <c r="C53" i="82"/>
  <c r="D53" i="82"/>
  <c r="E53" i="82"/>
  <c r="F53" i="82"/>
  <c r="G53" i="82"/>
  <c r="H53" i="82"/>
  <c r="I53" i="82"/>
  <c r="J53" i="82"/>
  <c r="K53" i="82"/>
  <c r="L53" i="82"/>
  <c r="M53" i="82"/>
  <c r="N53" i="82"/>
  <c r="O53" i="82"/>
  <c r="P53" i="82"/>
  <c r="Q53" i="82"/>
  <c r="R53" i="82"/>
  <c r="S53" i="82"/>
  <c r="T53" i="82"/>
  <c r="U53" i="82"/>
  <c r="V53" i="82"/>
  <c r="W53" i="82"/>
  <c r="X53" i="82"/>
  <c r="Y53" i="82"/>
  <c r="Z53" i="82"/>
  <c r="AA53" i="82"/>
  <c r="AB53" i="82"/>
  <c r="AC53" i="82"/>
  <c r="AD53" i="82"/>
  <c r="AE53" i="82"/>
  <c r="AF53" i="82"/>
  <c r="AG53" i="82"/>
  <c r="AH53" i="82"/>
  <c r="AI53" i="82"/>
  <c r="AJ53" i="82"/>
  <c r="AK53" i="82"/>
  <c r="AL53" i="82"/>
  <c r="AM53" i="82"/>
  <c r="AN53" i="82"/>
  <c r="AO53" i="82"/>
  <c r="AP53" i="82"/>
  <c r="AQ53" i="82"/>
  <c r="AR53" i="82"/>
  <c r="AS53" i="82"/>
  <c r="AT53" i="82"/>
  <c r="AU53" i="82"/>
  <c r="AV53" i="82"/>
  <c r="AW53" i="82"/>
  <c r="AX53" i="82"/>
  <c r="AY53" i="82"/>
  <c r="AZ53" i="82"/>
  <c r="B54" i="82"/>
  <c r="C54"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AH54" i="82"/>
  <c r="AI54" i="82"/>
  <c r="AJ54" i="82"/>
  <c r="AK54" i="82"/>
  <c r="AL54" i="82"/>
  <c r="AM54" i="82"/>
  <c r="AN54" i="82"/>
  <c r="AO54" i="82"/>
  <c r="AP54" i="82"/>
  <c r="AQ54" i="82"/>
  <c r="AR54" i="82"/>
  <c r="AS54" i="82"/>
  <c r="AT54" i="82"/>
  <c r="AU54" i="82"/>
  <c r="AV54" i="82"/>
  <c r="AW54" i="82"/>
  <c r="AX54" i="82"/>
  <c r="AY54" i="82"/>
  <c r="AZ54" i="82"/>
  <c r="B55" i="82"/>
  <c r="C55"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AH55" i="82"/>
  <c r="AI55" i="82"/>
  <c r="AJ55" i="82"/>
  <c r="AK55" i="82"/>
  <c r="AL55" i="82"/>
  <c r="AM55" i="82"/>
  <c r="AN55" i="82"/>
  <c r="AO55" i="82"/>
  <c r="AP55" i="82"/>
  <c r="AQ55" i="82"/>
  <c r="AR55" i="82"/>
  <c r="AS55" i="82"/>
  <c r="AT55" i="82"/>
  <c r="AU55" i="82"/>
  <c r="AV55" i="82"/>
  <c r="AW55" i="82"/>
  <c r="AX55" i="82"/>
  <c r="AY55" i="82"/>
  <c r="AZ55" i="82"/>
  <c r="B56" i="82"/>
  <c r="C56"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AH56" i="82"/>
  <c r="AI56" i="82"/>
  <c r="AJ56" i="82"/>
  <c r="AK56" i="82"/>
  <c r="AL56" i="82"/>
  <c r="AM56" i="82"/>
  <c r="AN56" i="82"/>
  <c r="AO56" i="82"/>
  <c r="AP56" i="82"/>
  <c r="AQ56" i="82"/>
  <c r="AR56" i="82"/>
  <c r="AS56" i="82"/>
  <c r="AT56" i="82"/>
  <c r="AU56" i="82"/>
  <c r="AV56" i="82"/>
  <c r="AW56" i="82"/>
  <c r="AX56" i="82"/>
  <c r="AY56" i="82"/>
  <c r="AZ56" i="82"/>
  <c r="B57" i="82"/>
  <c r="C57"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AH57" i="82"/>
  <c r="AI57" i="82"/>
  <c r="AJ57" i="82"/>
  <c r="AK57" i="82"/>
  <c r="AL57" i="82"/>
  <c r="AM57" i="82"/>
  <c r="AN57" i="82"/>
  <c r="AO57" i="82"/>
  <c r="AP57" i="82"/>
  <c r="AQ57" i="82"/>
  <c r="AR57" i="82"/>
  <c r="AS57" i="82"/>
  <c r="AT57" i="82"/>
  <c r="AU57" i="82"/>
  <c r="AV57" i="82"/>
  <c r="AW57" i="82"/>
  <c r="AX57" i="82"/>
  <c r="AY57" i="82"/>
  <c r="AZ57" i="82"/>
  <c r="B58" i="82"/>
  <c r="C58"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AH58" i="82"/>
  <c r="AI58" i="82"/>
  <c r="AJ58" i="82"/>
  <c r="AK58" i="82"/>
  <c r="AL58" i="82"/>
  <c r="AM58" i="82"/>
  <c r="AN58" i="82"/>
  <c r="AO58" i="82"/>
  <c r="AP58" i="82"/>
  <c r="AQ58" i="82"/>
  <c r="AR58" i="82"/>
  <c r="AS58" i="82"/>
  <c r="AT58" i="82"/>
  <c r="AU58" i="82"/>
  <c r="AV58" i="82"/>
  <c r="AW58" i="82"/>
  <c r="AX58" i="82"/>
  <c r="AY58" i="82"/>
  <c r="AZ58" i="82"/>
  <c r="B59" i="82"/>
  <c r="C59"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AH59" i="82"/>
  <c r="AI59" i="82"/>
  <c r="AJ59" i="82"/>
  <c r="AK59" i="82"/>
  <c r="AL59" i="82"/>
  <c r="AM59" i="82"/>
  <c r="AN59" i="82"/>
  <c r="AO59" i="82"/>
  <c r="AP59" i="82"/>
  <c r="AQ59" i="82"/>
  <c r="AR59" i="82"/>
  <c r="AS59" i="82"/>
  <c r="AT59" i="82"/>
  <c r="AU59" i="82"/>
  <c r="AV59" i="82"/>
  <c r="AW59" i="82"/>
  <c r="AX59" i="82"/>
  <c r="AY59" i="82"/>
  <c r="AZ59" i="82"/>
  <c r="B60" i="82"/>
  <c r="C60"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AH60" i="82"/>
  <c r="AI60" i="82"/>
  <c r="AJ60" i="82"/>
  <c r="AK60" i="82"/>
  <c r="AL60" i="82"/>
  <c r="AM60" i="82"/>
  <c r="AN60" i="82"/>
  <c r="AO60" i="82"/>
  <c r="AP60" i="82"/>
  <c r="AQ60" i="82"/>
  <c r="AR60" i="82"/>
  <c r="AS60" i="82"/>
  <c r="AT60" i="82"/>
  <c r="AU60" i="82"/>
  <c r="AV60" i="82"/>
  <c r="AW60" i="82"/>
  <c r="AX60" i="82"/>
  <c r="AY60" i="82"/>
  <c r="AZ60" i="82"/>
  <c r="B61" i="82"/>
  <c r="C61"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AH61" i="82"/>
  <c r="AI61" i="82"/>
  <c r="AJ61" i="82"/>
  <c r="AK61" i="82"/>
  <c r="AL61" i="82"/>
  <c r="AM61" i="82"/>
  <c r="AN61" i="82"/>
  <c r="AO61" i="82"/>
  <c r="AP61" i="82"/>
  <c r="AQ61" i="82"/>
  <c r="AR61" i="82"/>
  <c r="AS61" i="82"/>
  <c r="AT61" i="82"/>
  <c r="AU61" i="82"/>
  <c r="AV61" i="82"/>
  <c r="AW61" i="82"/>
  <c r="AX61" i="82"/>
  <c r="AY61" i="82"/>
  <c r="AZ61" i="82"/>
  <c r="B62" i="82"/>
  <c r="C62"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AH62" i="82"/>
  <c r="AI62" i="82"/>
  <c r="AJ62" i="82"/>
  <c r="AK62" i="82"/>
  <c r="AL62" i="82"/>
  <c r="AM62" i="82"/>
  <c r="AN62" i="82"/>
  <c r="AO62" i="82"/>
  <c r="AP62" i="82"/>
  <c r="AQ62" i="82"/>
  <c r="AR62" i="82"/>
  <c r="AS62" i="82"/>
  <c r="AT62" i="82"/>
  <c r="AU62" i="82"/>
  <c r="AV62" i="82"/>
  <c r="AW62" i="82"/>
  <c r="AX62" i="82"/>
  <c r="AY62" i="82"/>
  <c r="AZ62" i="82"/>
  <c r="B63" i="82"/>
  <c r="C63"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AH63" i="82"/>
  <c r="AI63" i="82"/>
  <c r="AJ63" i="82"/>
  <c r="AK63" i="82"/>
  <c r="AL63" i="82"/>
  <c r="AM63" i="82"/>
  <c r="AN63" i="82"/>
  <c r="AO63" i="82"/>
  <c r="AP63" i="82"/>
  <c r="AQ63" i="82"/>
  <c r="AR63" i="82"/>
  <c r="AS63" i="82"/>
  <c r="AT63" i="82"/>
  <c r="AU63" i="82"/>
  <c r="AV63" i="82"/>
  <c r="AW63" i="82"/>
  <c r="AX63" i="82"/>
  <c r="AY63" i="82"/>
  <c r="AZ63" i="82"/>
  <c r="B64" i="82"/>
  <c r="C64" i="82"/>
  <c r="D64" i="82"/>
  <c r="E64" i="82"/>
  <c r="F64" i="82"/>
  <c r="G64" i="82"/>
  <c r="H64" i="82"/>
  <c r="I64" i="82"/>
  <c r="J64" i="82"/>
  <c r="K64" i="82"/>
  <c r="L64" i="82"/>
  <c r="M64" i="82"/>
  <c r="N64" i="82"/>
  <c r="O64" i="82"/>
  <c r="P64" i="82"/>
  <c r="Q64" i="82"/>
  <c r="R64" i="82"/>
  <c r="S64" i="82"/>
  <c r="T64" i="82"/>
  <c r="U64" i="82"/>
  <c r="V64" i="82"/>
  <c r="W64" i="82"/>
  <c r="X64" i="82"/>
  <c r="Y64" i="82"/>
  <c r="Z64" i="82"/>
  <c r="AA64" i="82"/>
  <c r="AB64" i="82"/>
  <c r="AC64" i="82"/>
  <c r="AD64" i="82"/>
  <c r="AE64" i="82"/>
  <c r="AF64" i="82"/>
  <c r="AG64" i="82"/>
  <c r="AH64" i="82"/>
  <c r="AI64" i="82"/>
  <c r="AJ64" i="82"/>
  <c r="AK64" i="82"/>
  <c r="AL64" i="82"/>
  <c r="AM64" i="82"/>
  <c r="AN64" i="82"/>
  <c r="AO64" i="82"/>
  <c r="AP64" i="82"/>
  <c r="AQ64" i="82"/>
  <c r="AR64" i="82"/>
  <c r="AS64" i="82"/>
  <c r="AT64" i="82"/>
  <c r="AU64" i="82"/>
  <c r="AV64" i="82"/>
  <c r="AW64" i="82"/>
  <c r="AX64" i="82"/>
  <c r="AY64" i="82"/>
  <c r="AZ64" i="82"/>
  <c r="B65" i="82"/>
  <c r="C65" i="82"/>
  <c r="D65" i="82"/>
  <c r="E65" i="82"/>
  <c r="F65" i="82"/>
  <c r="G65" i="82"/>
  <c r="H65" i="82"/>
  <c r="I65" i="82"/>
  <c r="J65" i="82"/>
  <c r="K65" i="82"/>
  <c r="L65" i="82"/>
  <c r="M65" i="82"/>
  <c r="N65" i="82"/>
  <c r="O65" i="82"/>
  <c r="P65" i="82"/>
  <c r="Q65" i="82"/>
  <c r="R65" i="82"/>
  <c r="S65" i="82"/>
  <c r="T65" i="82"/>
  <c r="U65" i="82"/>
  <c r="V65" i="82"/>
  <c r="W65" i="82"/>
  <c r="X65" i="82"/>
  <c r="Y65" i="82"/>
  <c r="Z65" i="82"/>
  <c r="AA65" i="82"/>
  <c r="AB65" i="82"/>
  <c r="AC65" i="82"/>
  <c r="AD65" i="82"/>
  <c r="AE65" i="82"/>
  <c r="AF65" i="82"/>
  <c r="AG65" i="82"/>
  <c r="AH65" i="82"/>
  <c r="AI65" i="82"/>
  <c r="AJ65" i="82"/>
  <c r="AK65" i="82"/>
  <c r="AL65" i="82"/>
  <c r="AM65" i="82"/>
  <c r="AN65" i="82"/>
  <c r="AO65" i="82"/>
  <c r="AP65" i="82"/>
  <c r="AQ65" i="82"/>
  <c r="AR65" i="82"/>
  <c r="AS65" i="82"/>
  <c r="AT65" i="82"/>
  <c r="AU65" i="82"/>
  <c r="AV65" i="82"/>
  <c r="AW65" i="82"/>
  <c r="AX65" i="82"/>
  <c r="AY65" i="82"/>
  <c r="AZ65" i="82"/>
  <c r="B66" i="82"/>
  <c r="C66" i="82"/>
  <c r="D66" i="82"/>
  <c r="E66" i="82"/>
  <c r="F66" i="82"/>
  <c r="G66" i="82"/>
  <c r="H66" i="82"/>
  <c r="I66" i="82"/>
  <c r="J66" i="82"/>
  <c r="K66" i="82"/>
  <c r="L66" i="82"/>
  <c r="M66" i="82"/>
  <c r="N66" i="82"/>
  <c r="O66" i="82"/>
  <c r="P66" i="82"/>
  <c r="Q66" i="82"/>
  <c r="R66" i="82"/>
  <c r="S66" i="82"/>
  <c r="T66" i="82"/>
  <c r="U66" i="82"/>
  <c r="V66" i="82"/>
  <c r="W66" i="82"/>
  <c r="X66" i="82"/>
  <c r="Y66" i="82"/>
  <c r="Z66" i="82"/>
  <c r="AA66" i="82"/>
  <c r="AB66" i="82"/>
  <c r="AC66" i="82"/>
  <c r="AD66" i="82"/>
  <c r="AE66" i="82"/>
  <c r="AF66" i="82"/>
  <c r="AG66" i="82"/>
  <c r="AH66" i="82"/>
  <c r="AI66" i="82"/>
  <c r="AJ66" i="82"/>
  <c r="AK66" i="82"/>
  <c r="AL66" i="82"/>
  <c r="AM66" i="82"/>
  <c r="AN66" i="82"/>
  <c r="AO66" i="82"/>
  <c r="AP66" i="82"/>
  <c r="AQ66" i="82"/>
  <c r="AR66" i="82"/>
  <c r="AS66" i="82"/>
  <c r="AT66" i="82"/>
  <c r="AU66" i="82"/>
  <c r="AV66" i="82"/>
  <c r="AW66" i="82"/>
  <c r="AX66" i="82"/>
  <c r="AY66" i="82"/>
  <c r="AZ66" i="82"/>
  <c r="B67" i="82"/>
  <c r="C67"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AH67" i="82"/>
  <c r="AI67" i="82"/>
  <c r="AJ67" i="82"/>
  <c r="AK67" i="82"/>
  <c r="AL67" i="82"/>
  <c r="AM67" i="82"/>
  <c r="AN67" i="82"/>
  <c r="AO67" i="82"/>
  <c r="AP67" i="82"/>
  <c r="AQ67" i="82"/>
  <c r="AR67" i="82"/>
  <c r="AS67" i="82"/>
  <c r="AT67" i="82"/>
  <c r="AU67" i="82"/>
  <c r="AV67" i="82"/>
  <c r="AW67" i="82"/>
  <c r="AX67" i="82"/>
  <c r="AY67" i="82"/>
  <c r="AZ67" i="82"/>
  <c r="B68" i="82"/>
  <c r="C68"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AH68" i="82"/>
  <c r="AI68" i="82"/>
  <c r="AJ68" i="82"/>
  <c r="AK68" i="82"/>
  <c r="AL68" i="82"/>
  <c r="AM68" i="82"/>
  <c r="AN68" i="82"/>
  <c r="AO68" i="82"/>
  <c r="AP68" i="82"/>
  <c r="AQ68" i="82"/>
  <c r="AR68" i="82"/>
  <c r="AS68" i="82"/>
  <c r="AT68" i="82"/>
  <c r="AU68" i="82"/>
  <c r="AV68" i="82"/>
  <c r="AW68" i="82"/>
  <c r="AX68" i="82"/>
  <c r="AY68" i="82"/>
  <c r="AZ68" i="82"/>
  <c r="B69" i="82"/>
  <c r="C69"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AH69" i="82"/>
  <c r="AI69" i="82"/>
  <c r="AJ69" i="82"/>
  <c r="AK69" i="82"/>
  <c r="AL69" i="82"/>
  <c r="AM69" i="82"/>
  <c r="AN69" i="82"/>
  <c r="AO69" i="82"/>
  <c r="AP69" i="82"/>
  <c r="AQ69" i="82"/>
  <c r="AR69" i="82"/>
  <c r="AS69" i="82"/>
  <c r="AT69" i="82"/>
  <c r="AU69" i="82"/>
  <c r="AV69" i="82"/>
  <c r="AW69" i="82"/>
  <c r="AX69" i="82"/>
  <c r="AY69" i="82"/>
  <c r="AZ69" i="82"/>
  <c r="B70" i="82"/>
  <c r="C70"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AH70" i="82"/>
  <c r="AI70" i="82"/>
  <c r="AJ70" i="82"/>
  <c r="AK70" i="82"/>
  <c r="AL70" i="82"/>
  <c r="AM70" i="82"/>
  <c r="AN70" i="82"/>
  <c r="AO70" i="82"/>
  <c r="AP70" i="82"/>
  <c r="AQ70" i="82"/>
  <c r="AR70" i="82"/>
  <c r="AS70" i="82"/>
  <c r="AT70" i="82"/>
  <c r="AU70" i="82"/>
  <c r="AV70" i="82"/>
  <c r="AW70" i="82"/>
  <c r="AX70" i="82"/>
  <c r="AY70" i="82"/>
  <c r="AZ70" i="82"/>
  <c r="B71" i="82"/>
  <c r="C71"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AH71" i="82"/>
  <c r="AI71" i="82"/>
  <c r="AJ71" i="82"/>
  <c r="AK71" i="82"/>
  <c r="AL71" i="82"/>
  <c r="AM71" i="82"/>
  <c r="AN71" i="82"/>
  <c r="AO71" i="82"/>
  <c r="AP71" i="82"/>
  <c r="AQ71" i="82"/>
  <c r="AR71" i="82"/>
  <c r="AS71" i="82"/>
  <c r="AT71" i="82"/>
  <c r="AU71" i="82"/>
  <c r="AV71" i="82"/>
  <c r="AW71" i="82"/>
  <c r="AX71" i="82"/>
  <c r="AY71" i="82"/>
  <c r="AZ71" i="82"/>
  <c r="B72" i="82"/>
  <c r="C72"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AH72" i="82"/>
  <c r="AI72" i="82"/>
  <c r="AJ72" i="82"/>
  <c r="AK72" i="82"/>
  <c r="AL72" i="82"/>
  <c r="AM72" i="82"/>
  <c r="AN72" i="82"/>
  <c r="AO72" i="82"/>
  <c r="AP72" i="82"/>
  <c r="AQ72" i="82"/>
  <c r="AR72" i="82"/>
  <c r="AS72" i="82"/>
  <c r="AT72" i="82"/>
  <c r="AU72" i="82"/>
  <c r="AV72" i="82"/>
  <c r="AW72" i="82"/>
  <c r="AX72" i="82"/>
  <c r="AY72" i="82"/>
  <c r="AZ72" i="82"/>
  <c r="B73" i="82"/>
  <c r="C73"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AH73" i="82"/>
  <c r="AI73" i="82"/>
  <c r="AJ73" i="82"/>
  <c r="AK73" i="82"/>
  <c r="AL73" i="82"/>
  <c r="AM73" i="82"/>
  <c r="AN73" i="82"/>
  <c r="AO73" i="82"/>
  <c r="AP73" i="82"/>
  <c r="AQ73" i="82"/>
  <c r="AR73" i="82"/>
  <c r="AS73" i="82"/>
  <c r="AT73" i="82"/>
  <c r="AU73" i="82"/>
  <c r="AV73" i="82"/>
  <c r="AW73" i="82"/>
  <c r="AX73" i="82"/>
  <c r="AY73" i="82"/>
  <c r="AZ73" i="82"/>
  <c r="B74" i="82"/>
  <c r="C74"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AH74" i="82"/>
  <c r="AI74" i="82"/>
  <c r="AJ74" i="82"/>
  <c r="AK74" i="82"/>
  <c r="AL74" i="82"/>
  <c r="AM74" i="82"/>
  <c r="AN74" i="82"/>
  <c r="AO74" i="82"/>
  <c r="AP74" i="82"/>
  <c r="AQ74" i="82"/>
  <c r="AR74" i="82"/>
  <c r="AS74" i="82"/>
  <c r="AT74" i="82"/>
  <c r="AU74" i="82"/>
  <c r="AV74" i="82"/>
  <c r="AW74" i="82"/>
  <c r="AX74" i="82"/>
  <c r="AY74" i="82"/>
  <c r="AZ74" i="82"/>
  <c r="B75" i="82"/>
  <c r="C75"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AH75" i="82"/>
  <c r="AI75" i="82"/>
  <c r="AJ75" i="82"/>
  <c r="AK75" i="82"/>
  <c r="AL75" i="82"/>
  <c r="AM75" i="82"/>
  <c r="AN75" i="82"/>
  <c r="AO75" i="82"/>
  <c r="AP75" i="82"/>
  <c r="AQ75" i="82"/>
  <c r="AR75" i="82"/>
  <c r="AS75" i="82"/>
  <c r="AT75" i="82"/>
  <c r="AU75" i="82"/>
  <c r="AV75" i="82"/>
  <c r="AW75" i="82"/>
  <c r="AX75" i="82"/>
  <c r="AY75" i="82"/>
  <c r="AZ75" i="82"/>
  <c r="B76" i="82"/>
  <c r="C76"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AH76" i="82"/>
  <c r="AI76" i="82"/>
  <c r="AJ76" i="82"/>
  <c r="AK76" i="82"/>
  <c r="AL76" i="82"/>
  <c r="AM76" i="82"/>
  <c r="AN76" i="82"/>
  <c r="AO76" i="82"/>
  <c r="AP76" i="82"/>
  <c r="AQ76" i="82"/>
  <c r="AR76" i="82"/>
  <c r="AS76" i="82"/>
  <c r="AT76" i="82"/>
  <c r="AU76" i="82"/>
  <c r="AV76" i="82"/>
  <c r="AW76" i="82"/>
  <c r="AX76" i="82"/>
  <c r="AY76" i="82"/>
  <c r="AZ76" i="82"/>
  <c r="B77" i="82"/>
  <c r="C77" i="82"/>
  <c r="D77" i="82"/>
  <c r="E77" i="82"/>
  <c r="F77" i="82"/>
  <c r="G77" i="82"/>
  <c r="H77" i="82"/>
  <c r="I77" i="82"/>
  <c r="J77" i="82"/>
  <c r="K77" i="82"/>
  <c r="L77" i="82"/>
  <c r="M77" i="82"/>
  <c r="N77" i="82"/>
  <c r="O77" i="82"/>
  <c r="P77" i="82"/>
  <c r="Q77" i="82"/>
  <c r="R77" i="82"/>
  <c r="S77" i="82"/>
  <c r="T77" i="82"/>
  <c r="U77" i="82"/>
  <c r="V77" i="82"/>
  <c r="W77" i="82"/>
  <c r="X77" i="82"/>
  <c r="Y77" i="82"/>
  <c r="Z77" i="82"/>
  <c r="AA77" i="82"/>
  <c r="AB77" i="82"/>
  <c r="AC77" i="82"/>
  <c r="AD77" i="82"/>
  <c r="AE77" i="82"/>
  <c r="AF77" i="82"/>
  <c r="AG77" i="82"/>
  <c r="AH77" i="82"/>
  <c r="AI77" i="82"/>
  <c r="AJ77" i="82"/>
  <c r="AK77" i="82"/>
  <c r="AL77" i="82"/>
  <c r="AM77" i="82"/>
  <c r="AN77" i="82"/>
  <c r="AO77" i="82"/>
  <c r="AP77" i="82"/>
  <c r="AQ77" i="82"/>
  <c r="AR77" i="82"/>
  <c r="AS77" i="82"/>
  <c r="AT77" i="82"/>
  <c r="AU77" i="82"/>
  <c r="AV77" i="82"/>
  <c r="AW77" i="82"/>
  <c r="AX77" i="82"/>
  <c r="AY77" i="82"/>
  <c r="AZ77" i="82"/>
  <c r="B78" i="82"/>
  <c r="C78" i="82"/>
  <c r="D78" i="82"/>
  <c r="E78" i="82"/>
  <c r="F78" i="82"/>
  <c r="G78" i="82"/>
  <c r="H78" i="82"/>
  <c r="I78" i="82"/>
  <c r="J78" i="82"/>
  <c r="K78" i="82"/>
  <c r="L78" i="82"/>
  <c r="M78" i="82"/>
  <c r="N78" i="82"/>
  <c r="O78" i="82"/>
  <c r="P78" i="82"/>
  <c r="Q78" i="82"/>
  <c r="R78" i="82"/>
  <c r="S78" i="82"/>
  <c r="T78" i="82"/>
  <c r="U78" i="82"/>
  <c r="V78" i="82"/>
  <c r="W78" i="82"/>
  <c r="X78" i="82"/>
  <c r="Y78" i="82"/>
  <c r="Z78" i="82"/>
  <c r="AA78" i="82"/>
  <c r="AB78" i="82"/>
  <c r="AC78" i="82"/>
  <c r="AD78" i="82"/>
  <c r="AE78" i="82"/>
  <c r="AF78" i="82"/>
  <c r="AG78" i="82"/>
  <c r="AH78" i="82"/>
  <c r="AI78" i="82"/>
  <c r="AJ78" i="82"/>
  <c r="AK78" i="82"/>
  <c r="AL78" i="82"/>
  <c r="AM78" i="82"/>
  <c r="AN78" i="82"/>
  <c r="AO78" i="82"/>
  <c r="AP78" i="82"/>
  <c r="AQ78" i="82"/>
  <c r="AR78" i="82"/>
  <c r="AS78" i="82"/>
  <c r="AT78" i="82"/>
  <c r="AU78" i="82"/>
  <c r="AV78" i="82"/>
  <c r="AW78" i="82"/>
  <c r="AX78" i="82"/>
  <c r="AY78" i="82"/>
  <c r="AZ78" i="82"/>
  <c r="B79" i="82"/>
  <c r="C79"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AH79" i="82"/>
  <c r="AI79" i="82"/>
  <c r="AJ79" i="82"/>
  <c r="AK79" i="82"/>
  <c r="AL79" i="82"/>
  <c r="AM79" i="82"/>
  <c r="AN79" i="82"/>
  <c r="AO79" i="82"/>
  <c r="AP79" i="82"/>
  <c r="AQ79" i="82"/>
  <c r="AR79" i="82"/>
  <c r="AS79" i="82"/>
  <c r="AT79" i="82"/>
  <c r="AU79" i="82"/>
  <c r="AV79" i="82"/>
  <c r="AW79" i="82"/>
  <c r="AX79" i="82"/>
  <c r="AY79" i="82"/>
  <c r="AZ79" i="82"/>
  <c r="B80" i="82"/>
  <c r="C80"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AH80" i="82"/>
  <c r="AI80" i="82"/>
  <c r="AJ80" i="82"/>
  <c r="AK80" i="82"/>
  <c r="AL80" i="82"/>
  <c r="AM80" i="82"/>
  <c r="AN80" i="82"/>
  <c r="AO80" i="82"/>
  <c r="AP80" i="82"/>
  <c r="AQ80" i="82"/>
  <c r="AR80" i="82"/>
  <c r="AS80" i="82"/>
  <c r="AT80" i="82"/>
  <c r="AU80" i="82"/>
  <c r="AV80" i="82"/>
  <c r="AW80" i="82"/>
  <c r="AX80" i="82"/>
  <c r="AY80" i="82"/>
  <c r="AZ80" i="82"/>
  <c r="B81" i="82"/>
  <c r="C81"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AH81" i="82"/>
  <c r="AI81" i="82"/>
  <c r="AJ81" i="82"/>
  <c r="AK81" i="82"/>
  <c r="AL81" i="82"/>
  <c r="AM81" i="82"/>
  <c r="AN81" i="82"/>
  <c r="AO81" i="82"/>
  <c r="AP81" i="82"/>
  <c r="AQ81" i="82"/>
  <c r="AR81" i="82"/>
  <c r="AS81" i="82"/>
  <c r="AT81" i="82"/>
  <c r="AU81" i="82"/>
  <c r="AV81" i="82"/>
  <c r="AW81" i="82"/>
  <c r="AX81" i="82"/>
  <c r="AY81" i="82"/>
  <c r="AZ81" i="82"/>
  <c r="B82" i="82"/>
  <c r="C82"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AH82" i="82"/>
  <c r="AI82" i="82"/>
  <c r="AJ82" i="82"/>
  <c r="AK82" i="82"/>
  <c r="AL82" i="82"/>
  <c r="AM82" i="82"/>
  <c r="AN82" i="82"/>
  <c r="AO82" i="82"/>
  <c r="AP82" i="82"/>
  <c r="AQ82" i="82"/>
  <c r="AR82" i="82"/>
  <c r="AS82" i="82"/>
  <c r="AT82" i="82"/>
  <c r="AU82" i="82"/>
  <c r="AV82" i="82"/>
  <c r="AW82" i="82"/>
  <c r="AX82" i="82"/>
  <c r="AY82" i="82"/>
  <c r="AZ82" i="82"/>
  <c r="B83" i="82"/>
  <c r="C83"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AH83" i="82"/>
  <c r="AI83" i="82"/>
  <c r="AJ83" i="82"/>
  <c r="AK83" i="82"/>
  <c r="AL83" i="82"/>
  <c r="AM83" i="82"/>
  <c r="AN83" i="82"/>
  <c r="AO83" i="82"/>
  <c r="AP83" i="82"/>
  <c r="AQ83" i="82"/>
  <c r="AR83" i="82"/>
  <c r="AS83" i="82"/>
  <c r="AT83" i="82"/>
  <c r="AU83" i="82"/>
  <c r="AV83" i="82"/>
  <c r="AW83" i="82"/>
  <c r="AX83" i="82"/>
  <c r="AY83" i="82"/>
  <c r="AZ83" i="82"/>
  <c r="B84" i="82"/>
  <c r="C84" i="82"/>
  <c r="D84" i="82"/>
  <c r="E84" i="82"/>
  <c r="F84" i="82"/>
  <c r="G84" i="82"/>
  <c r="H84" i="82"/>
  <c r="I84" i="82"/>
  <c r="J84" i="82"/>
  <c r="K84" i="82"/>
  <c r="L84" i="82"/>
  <c r="M84" i="82"/>
  <c r="N84" i="82"/>
  <c r="O84" i="82"/>
  <c r="P84" i="82"/>
  <c r="Q84" i="82"/>
  <c r="R84" i="82"/>
  <c r="S84" i="82"/>
  <c r="T84" i="82"/>
  <c r="U84" i="82"/>
  <c r="V84" i="82"/>
  <c r="W84" i="82"/>
  <c r="X84" i="82"/>
  <c r="Y84" i="82"/>
  <c r="Z84" i="82"/>
  <c r="AA84" i="82"/>
  <c r="AB84" i="82"/>
  <c r="AC84" i="82"/>
  <c r="AD84" i="82"/>
  <c r="AE84" i="82"/>
  <c r="AF84" i="82"/>
  <c r="AG84" i="82"/>
  <c r="AH84" i="82"/>
  <c r="AI84" i="82"/>
  <c r="AJ84" i="82"/>
  <c r="AK84" i="82"/>
  <c r="AL84" i="82"/>
  <c r="AM84" i="82"/>
  <c r="AN84" i="82"/>
  <c r="AO84" i="82"/>
  <c r="AP84" i="82"/>
  <c r="AQ84" i="82"/>
  <c r="AR84" i="82"/>
  <c r="AS84" i="82"/>
  <c r="AT84" i="82"/>
  <c r="AU84" i="82"/>
  <c r="AV84" i="82"/>
  <c r="AW84" i="82"/>
  <c r="AX84" i="82"/>
  <c r="AY84" i="82"/>
  <c r="AZ84" i="82"/>
  <c r="B85" i="82"/>
  <c r="C85" i="82"/>
  <c r="D85" i="82"/>
  <c r="E85" i="82"/>
  <c r="F85" i="82"/>
  <c r="G85" i="82"/>
  <c r="H85" i="82"/>
  <c r="I85" i="82"/>
  <c r="J85" i="82"/>
  <c r="K85" i="82"/>
  <c r="L85" i="82"/>
  <c r="M85" i="82"/>
  <c r="N85" i="82"/>
  <c r="O85" i="82"/>
  <c r="P85" i="82"/>
  <c r="Q85" i="82"/>
  <c r="R85" i="82"/>
  <c r="S85" i="82"/>
  <c r="T85" i="82"/>
  <c r="U85" i="82"/>
  <c r="V85" i="82"/>
  <c r="W85" i="82"/>
  <c r="X85" i="82"/>
  <c r="Y85" i="82"/>
  <c r="Z85" i="82"/>
  <c r="AA85" i="82"/>
  <c r="AB85" i="82"/>
  <c r="AC85" i="82"/>
  <c r="AD85" i="82"/>
  <c r="AE85" i="82"/>
  <c r="AF85" i="82"/>
  <c r="AG85" i="82"/>
  <c r="AH85" i="82"/>
  <c r="AI85" i="82"/>
  <c r="AJ85" i="82"/>
  <c r="AK85" i="82"/>
  <c r="AL85" i="82"/>
  <c r="AM85" i="82"/>
  <c r="AN85" i="82"/>
  <c r="AO85" i="82"/>
  <c r="AP85" i="82"/>
  <c r="AQ85" i="82"/>
  <c r="AR85" i="82"/>
  <c r="AS85" i="82"/>
  <c r="AT85" i="82"/>
  <c r="AU85" i="82"/>
  <c r="AV85" i="82"/>
  <c r="AW85" i="82"/>
  <c r="AX85" i="82"/>
  <c r="AY85" i="82"/>
  <c r="AZ85" i="82"/>
  <c r="B86" i="82"/>
  <c r="C86" i="82"/>
  <c r="D86" i="82"/>
  <c r="E86" i="82"/>
  <c r="F86" i="82"/>
  <c r="G86" i="82"/>
  <c r="H86" i="82"/>
  <c r="I86" i="82"/>
  <c r="J86" i="82"/>
  <c r="K86" i="82"/>
  <c r="L86" i="82"/>
  <c r="M86" i="82"/>
  <c r="N86" i="82"/>
  <c r="O86" i="82"/>
  <c r="P86" i="82"/>
  <c r="Q86" i="82"/>
  <c r="R86" i="82"/>
  <c r="S86" i="82"/>
  <c r="T86" i="82"/>
  <c r="U86" i="82"/>
  <c r="V86" i="82"/>
  <c r="W86" i="82"/>
  <c r="X86" i="82"/>
  <c r="Y86" i="82"/>
  <c r="Z86" i="82"/>
  <c r="AA86" i="82"/>
  <c r="AB86" i="82"/>
  <c r="AC86" i="82"/>
  <c r="AD86" i="82"/>
  <c r="AE86" i="82"/>
  <c r="AF86" i="82"/>
  <c r="AG86" i="82"/>
  <c r="AH86" i="82"/>
  <c r="AI86" i="82"/>
  <c r="AJ86" i="82"/>
  <c r="AK86" i="82"/>
  <c r="AL86" i="82"/>
  <c r="AM86" i="82"/>
  <c r="AN86" i="82"/>
  <c r="AO86" i="82"/>
  <c r="AP86" i="82"/>
  <c r="AQ86" i="82"/>
  <c r="AR86" i="82"/>
  <c r="AS86" i="82"/>
  <c r="AT86" i="82"/>
  <c r="AU86" i="82"/>
  <c r="AV86" i="82"/>
  <c r="AW86" i="82"/>
  <c r="AX86" i="82"/>
  <c r="AY86" i="82"/>
  <c r="AZ86" i="82"/>
  <c r="B87" i="82"/>
  <c r="C87"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AH87" i="82"/>
  <c r="AI87" i="82"/>
  <c r="AJ87" i="82"/>
  <c r="AK87" i="82"/>
  <c r="AL87" i="82"/>
  <c r="AM87" i="82"/>
  <c r="AN87" i="82"/>
  <c r="AO87" i="82"/>
  <c r="AP87" i="82"/>
  <c r="AQ87" i="82"/>
  <c r="AR87" i="82"/>
  <c r="AS87" i="82"/>
  <c r="AT87" i="82"/>
  <c r="AU87" i="82"/>
  <c r="AV87" i="82"/>
  <c r="AW87" i="82"/>
  <c r="AX87" i="82"/>
  <c r="AY87" i="82"/>
  <c r="AZ87" i="82"/>
  <c r="B88" i="82"/>
  <c r="C88"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AH88" i="82"/>
  <c r="AI88" i="82"/>
  <c r="AJ88" i="82"/>
  <c r="AK88" i="82"/>
  <c r="AL88" i="82"/>
  <c r="AM88" i="82"/>
  <c r="AN88" i="82"/>
  <c r="AO88" i="82"/>
  <c r="AP88" i="82"/>
  <c r="AQ88" i="82"/>
  <c r="AR88" i="82"/>
  <c r="AS88" i="82"/>
  <c r="AT88" i="82"/>
  <c r="AU88" i="82"/>
  <c r="AV88" i="82"/>
  <c r="AW88" i="82"/>
  <c r="AX88" i="82"/>
  <c r="AY88" i="82"/>
  <c r="AZ88" i="82"/>
  <c r="B89" i="82"/>
  <c r="C89"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AH89" i="82"/>
  <c r="AI89" i="82"/>
  <c r="AJ89" i="82"/>
  <c r="AK89" i="82"/>
  <c r="AL89" i="82"/>
  <c r="AM89" i="82"/>
  <c r="AN89" i="82"/>
  <c r="AO89" i="82"/>
  <c r="AP89" i="82"/>
  <c r="AQ89" i="82"/>
  <c r="AR89" i="82"/>
  <c r="AS89" i="82"/>
  <c r="AT89" i="82"/>
  <c r="AU89" i="82"/>
  <c r="AV89" i="82"/>
  <c r="AW89" i="82"/>
  <c r="AX89" i="82"/>
  <c r="AY89" i="82"/>
  <c r="AZ89" i="82"/>
  <c r="B90" i="82"/>
  <c r="C90"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AH90" i="82"/>
  <c r="AI90" i="82"/>
  <c r="AJ90" i="82"/>
  <c r="AK90" i="82"/>
  <c r="AL90" i="82"/>
  <c r="AM90" i="82"/>
  <c r="AN90" i="82"/>
  <c r="AO90" i="82"/>
  <c r="AP90" i="82"/>
  <c r="AQ90" i="82"/>
  <c r="AR90" i="82"/>
  <c r="AS90" i="82"/>
  <c r="AT90" i="82"/>
  <c r="AU90" i="82"/>
  <c r="AV90" i="82"/>
  <c r="AW90" i="82"/>
  <c r="AX90" i="82"/>
  <c r="AY90" i="82"/>
  <c r="AZ90" i="82"/>
  <c r="B91" i="82"/>
  <c r="C91"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AH91" i="82"/>
  <c r="AI91" i="82"/>
  <c r="AJ91" i="82"/>
  <c r="AK91" i="82"/>
  <c r="AL91" i="82"/>
  <c r="AM91" i="82"/>
  <c r="AN91" i="82"/>
  <c r="AO91" i="82"/>
  <c r="AP91" i="82"/>
  <c r="AQ91" i="82"/>
  <c r="AR91" i="82"/>
  <c r="AS91" i="82"/>
  <c r="AT91" i="82"/>
  <c r="AU91" i="82"/>
  <c r="AV91" i="82"/>
  <c r="AW91" i="82"/>
  <c r="AX91" i="82"/>
  <c r="AY91" i="82"/>
  <c r="AZ91" i="82"/>
  <c r="B92" i="82"/>
  <c r="C92" i="82"/>
  <c r="D92" i="82"/>
  <c r="E92" i="82"/>
  <c r="F92" i="82"/>
  <c r="G92" i="82"/>
  <c r="H92" i="82"/>
  <c r="I92" i="82"/>
  <c r="J92" i="82"/>
  <c r="K92" i="82"/>
  <c r="L92" i="82"/>
  <c r="M92" i="82"/>
  <c r="N92" i="82"/>
  <c r="O92" i="82"/>
  <c r="P92" i="82"/>
  <c r="Q92" i="82"/>
  <c r="R92" i="82"/>
  <c r="S92" i="82"/>
  <c r="T92" i="82"/>
  <c r="U92" i="82"/>
  <c r="V92" i="82"/>
  <c r="W92" i="82"/>
  <c r="X92" i="82"/>
  <c r="Y92" i="82"/>
  <c r="Z92" i="82"/>
  <c r="AA92" i="82"/>
  <c r="AB92" i="82"/>
  <c r="AC92" i="82"/>
  <c r="AD92" i="82"/>
  <c r="AE92" i="82"/>
  <c r="AF92" i="82"/>
  <c r="AG92" i="82"/>
  <c r="AH92" i="82"/>
  <c r="AI92" i="82"/>
  <c r="AJ92" i="82"/>
  <c r="AK92" i="82"/>
  <c r="AL92" i="82"/>
  <c r="AM92" i="82"/>
  <c r="AN92" i="82"/>
  <c r="AO92" i="82"/>
  <c r="AP92" i="82"/>
  <c r="AQ92" i="82"/>
  <c r="AR92" i="82"/>
  <c r="AS92" i="82"/>
  <c r="AT92" i="82"/>
  <c r="AU92" i="82"/>
  <c r="AV92" i="82"/>
  <c r="AW92" i="82"/>
  <c r="AX92" i="82"/>
  <c r="AY92" i="82"/>
  <c r="AZ92" i="82"/>
  <c r="B93" i="82"/>
  <c r="C93" i="82"/>
  <c r="D93" i="82"/>
  <c r="E93" i="82"/>
  <c r="F93" i="82"/>
  <c r="G93" i="82"/>
  <c r="H93" i="82"/>
  <c r="I93" i="82"/>
  <c r="J93" i="82"/>
  <c r="K93" i="82"/>
  <c r="L93" i="82"/>
  <c r="M93" i="82"/>
  <c r="N93" i="82"/>
  <c r="O93" i="82"/>
  <c r="P93" i="82"/>
  <c r="Q93" i="82"/>
  <c r="R93" i="82"/>
  <c r="S93" i="82"/>
  <c r="T93" i="82"/>
  <c r="U93" i="82"/>
  <c r="V93" i="82"/>
  <c r="W93" i="82"/>
  <c r="X93" i="82"/>
  <c r="Y93" i="82"/>
  <c r="Z93" i="82"/>
  <c r="AA93" i="82"/>
  <c r="AB93" i="82"/>
  <c r="AC93" i="82"/>
  <c r="AD93" i="82"/>
  <c r="AE93" i="82"/>
  <c r="AF93" i="82"/>
  <c r="AG93" i="82"/>
  <c r="AH93" i="82"/>
  <c r="AI93" i="82"/>
  <c r="AJ93" i="82"/>
  <c r="AK93" i="82"/>
  <c r="AL93" i="82"/>
  <c r="AM93" i="82"/>
  <c r="AN93" i="82"/>
  <c r="AO93" i="82"/>
  <c r="AP93" i="82"/>
  <c r="AQ93" i="82"/>
  <c r="AR93" i="82"/>
  <c r="AS93" i="82"/>
  <c r="AT93" i="82"/>
  <c r="AU93" i="82"/>
  <c r="AV93" i="82"/>
  <c r="AW93" i="82"/>
  <c r="AX93" i="82"/>
  <c r="AY93" i="82"/>
  <c r="AZ93" i="82"/>
  <c r="B94" i="82"/>
  <c r="C94" i="82"/>
  <c r="D94" i="82"/>
  <c r="E94" i="82"/>
  <c r="F94" i="82"/>
  <c r="G94" i="82"/>
  <c r="H94" i="82"/>
  <c r="I94" i="82"/>
  <c r="J94" i="82"/>
  <c r="K94" i="82"/>
  <c r="L94" i="82"/>
  <c r="M94" i="82"/>
  <c r="N94" i="82"/>
  <c r="O94" i="82"/>
  <c r="P94" i="82"/>
  <c r="Q94" i="82"/>
  <c r="R94" i="82"/>
  <c r="S94" i="82"/>
  <c r="T94" i="82"/>
  <c r="U94" i="82"/>
  <c r="V94" i="82"/>
  <c r="W94" i="82"/>
  <c r="X94" i="82"/>
  <c r="Y94" i="82"/>
  <c r="Z94" i="82"/>
  <c r="AA94" i="82"/>
  <c r="AB94" i="82"/>
  <c r="AC94" i="82"/>
  <c r="AD94" i="82"/>
  <c r="AE94" i="82"/>
  <c r="AF94" i="82"/>
  <c r="AG94" i="82"/>
  <c r="AH94" i="82"/>
  <c r="AI94" i="82"/>
  <c r="AJ94" i="82"/>
  <c r="AK94" i="82"/>
  <c r="AL94" i="82"/>
  <c r="AM94" i="82"/>
  <c r="AN94" i="82"/>
  <c r="AO94" i="82"/>
  <c r="AP94" i="82"/>
  <c r="AQ94" i="82"/>
  <c r="AR94" i="82"/>
  <c r="AS94" i="82"/>
  <c r="AT94" i="82"/>
  <c r="AU94" i="82"/>
  <c r="AV94" i="82"/>
  <c r="AW94" i="82"/>
  <c r="AX94" i="82"/>
  <c r="AY94" i="82"/>
  <c r="AZ94" i="82"/>
  <c r="B95" i="82"/>
  <c r="C95"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AH95" i="82"/>
  <c r="AI95" i="82"/>
  <c r="AJ95" i="82"/>
  <c r="AK95" i="82"/>
  <c r="AL95" i="82"/>
  <c r="AM95" i="82"/>
  <c r="AN95" i="82"/>
  <c r="AO95" i="82"/>
  <c r="AP95" i="82"/>
  <c r="AQ95" i="82"/>
  <c r="AR95" i="82"/>
  <c r="AS95" i="82"/>
  <c r="AT95" i="82"/>
  <c r="AU95" i="82"/>
  <c r="AV95" i="82"/>
  <c r="AW95" i="82"/>
  <c r="AX95" i="82"/>
  <c r="AY95" i="82"/>
  <c r="AZ95" i="82"/>
  <c r="B96" i="82"/>
  <c r="C96"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AH96" i="82"/>
  <c r="AI96" i="82"/>
  <c r="AJ96" i="82"/>
  <c r="AK96" i="82"/>
  <c r="AL96" i="82"/>
  <c r="AM96" i="82"/>
  <c r="AN96" i="82"/>
  <c r="AO96" i="82"/>
  <c r="AP96" i="82"/>
  <c r="AQ96" i="82"/>
  <c r="AR96" i="82"/>
  <c r="AS96" i="82"/>
  <c r="AT96" i="82"/>
  <c r="AU96" i="82"/>
  <c r="AV96" i="82"/>
  <c r="AW96" i="82"/>
  <c r="AX96" i="82"/>
  <c r="AY96" i="82"/>
  <c r="AZ96" i="82"/>
  <c r="B97" i="82"/>
  <c r="C97"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AH97" i="82"/>
  <c r="AI97" i="82"/>
  <c r="AJ97" i="82"/>
  <c r="AK97" i="82"/>
  <c r="AL97" i="82"/>
  <c r="AM97" i="82"/>
  <c r="AN97" i="82"/>
  <c r="AO97" i="82"/>
  <c r="AP97" i="82"/>
  <c r="AQ97" i="82"/>
  <c r="AR97" i="82"/>
  <c r="AS97" i="82"/>
  <c r="AT97" i="82"/>
  <c r="AU97" i="82"/>
  <c r="AV97" i="82"/>
  <c r="AW97" i="82"/>
  <c r="AX97" i="82"/>
  <c r="AY97" i="82"/>
  <c r="AZ97" i="82"/>
  <c r="B98" i="82"/>
  <c r="C98"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AH98" i="82"/>
  <c r="AI98" i="82"/>
  <c r="AJ98" i="82"/>
  <c r="AK98" i="82"/>
  <c r="AL98" i="82"/>
  <c r="AM98" i="82"/>
  <c r="AN98" i="82"/>
  <c r="AO98" i="82"/>
  <c r="AP98" i="82"/>
  <c r="AQ98" i="82"/>
  <c r="AR98" i="82"/>
  <c r="AS98" i="82"/>
  <c r="AT98" i="82"/>
  <c r="AU98" i="82"/>
  <c r="AV98" i="82"/>
  <c r="AW98" i="82"/>
  <c r="AX98" i="82"/>
  <c r="AY98" i="82"/>
  <c r="AZ98" i="82"/>
  <c r="B99" i="82"/>
  <c r="C99"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AH99" i="82"/>
  <c r="AI99" i="82"/>
  <c r="AJ99" i="82"/>
  <c r="AK99" i="82"/>
  <c r="AL99" i="82"/>
  <c r="AM99" i="82"/>
  <c r="AN99" i="82"/>
  <c r="AO99" i="82"/>
  <c r="AP99" i="82"/>
  <c r="AQ99" i="82"/>
  <c r="AR99" i="82"/>
  <c r="AS99" i="82"/>
  <c r="AT99" i="82"/>
  <c r="AU99" i="82"/>
  <c r="AV99" i="82"/>
  <c r="AW99" i="82"/>
  <c r="AX99" i="82"/>
  <c r="AY99" i="82"/>
  <c r="AZ99" i="82"/>
  <c r="B100" i="82"/>
  <c r="C100" i="82"/>
  <c r="D100" i="82"/>
  <c r="E100" i="82"/>
  <c r="F100" i="82"/>
  <c r="G100" i="82"/>
  <c r="H100" i="82"/>
  <c r="I100" i="82"/>
  <c r="J100" i="82"/>
  <c r="K100" i="82"/>
  <c r="L100" i="82"/>
  <c r="M100" i="82"/>
  <c r="N100" i="82"/>
  <c r="O100" i="82"/>
  <c r="P100" i="82"/>
  <c r="Q100" i="82"/>
  <c r="R100" i="82"/>
  <c r="S100" i="82"/>
  <c r="T100" i="82"/>
  <c r="U100" i="82"/>
  <c r="V100" i="82"/>
  <c r="W100" i="82"/>
  <c r="X100" i="82"/>
  <c r="Y100" i="82"/>
  <c r="Z100" i="82"/>
  <c r="AA100" i="82"/>
  <c r="AB100" i="82"/>
  <c r="AC100" i="82"/>
  <c r="AD100" i="82"/>
  <c r="AE100" i="82"/>
  <c r="AF100" i="82"/>
  <c r="AG100" i="82"/>
  <c r="AH100" i="82"/>
  <c r="AI100" i="82"/>
  <c r="AJ100" i="82"/>
  <c r="AK100" i="82"/>
  <c r="AL100" i="82"/>
  <c r="AM100" i="82"/>
  <c r="AN100" i="82"/>
  <c r="AO100" i="82"/>
  <c r="AP100" i="82"/>
  <c r="AQ100" i="82"/>
  <c r="AR100" i="82"/>
  <c r="AS100" i="82"/>
  <c r="AT100" i="82"/>
  <c r="AU100" i="82"/>
  <c r="AV100" i="82"/>
  <c r="AW100" i="82"/>
  <c r="AX100" i="82"/>
  <c r="AY100" i="82"/>
  <c r="AZ100" i="82"/>
  <c r="B101" i="82"/>
  <c r="C101" i="82"/>
  <c r="D101" i="82"/>
  <c r="E101" i="82"/>
  <c r="F101" i="82"/>
  <c r="G101" i="82"/>
  <c r="H101" i="82"/>
  <c r="I101" i="82"/>
  <c r="J101" i="82"/>
  <c r="K101" i="82"/>
  <c r="L101" i="82"/>
  <c r="M101" i="82"/>
  <c r="N101" i="82"/>
  <c r="O101" i="82"/>
  <c r="P101" i="82"/>
  <c r="Q101" i="82"/>
  <c r="R101" i="82"/>
  <c r="S101" i="82"/>
  <c r="T101" i="82"/>
  <c r="U101" i="82"/>
  <c r="V101" i="82"/>
  <c r="W101" i="82"/>
  <c r="X101" i="82"/>
  <c r="Y101" i="82"/>
  <c r="Z101" i="82"/>
  <c r="AA101" i="82"/>
  <c r="AB101" i="82"/>
  <c r="AC101" i="82"/>
  <c r="AD101" i="82"/>
  <c r="AE101" i="82"/>
  <c r="AF101" i="82"/>
  <c r="AG101" i="82"/>
  <c r="AH101" i="82"/>
  <c r="AI101" i="82"/>
  <c r="AJ101" i="82"/>
  <c r="AK101" i="82"/>
  <c r="AL101" i="82"/>
  <c r="AM101" i="82"/>
  <c r="AN101" i="82"/>
  <c r="AO101" i="82"/>
  <c r="AP101" i="82"/>
  <c r="AQ101" i="82"/>
  <c r="AR101" i="82"/>
  <c r="AS101" i="82"/>
  <c r="AT101" i="82"/>
  <c r="AU101" i="82"/>
  <c r="AV101" i="82"/>
  <c r="AW101" i="82"/>
  <c r="AX101" i="82"/>
  <c r="AY101" i="82"/>
  <c r="AZ101" i="82"/>
  <c r="B102" i="82"/>
  <c r="C102" i="82"/>
  <c r="D102" i="82"/>
  <c r="E102" i="82"/>
  <c r="F102" i="82"/>
  <c r="G102" i="82"/>
  <c r="H102" i="82"/>
  <c r="I102" i="82"/>
  <c r="J102" i="82"/>
  <c r="K102" i="82"/>
  <c r="L102" i="82"/>
  <c r="M102" i="82"/>
  <c r="N102" i="82"/>
  <c r="O102" i="82"/>
  <c r="P102" i="82"/>
  <c r="Q102" i="82"/>
  <c r="R102" i="82"/>
  <c r="S102" i="82"/>
  <c r="T102" i="82"/>
  <c r="U102" i="82"/>
  <c r="V102" i="82"/>
  <c r="W102" i="82"/>
  <c r="X102" i="82"/>
  <c r="Y102" i="82"/>
  <c r="Z102" i="82"/>
  <c r="AA102" i="82"/>
  <c r="AB102" i="82"/>
  <c r="AC102" i="82"/>
  <c r="AD102" i="82"/>
  <c r="AE102" i="82"/>
  <c r="AF102" i="82"/>
  <c r="AG102" i="82"/>
  <c r="AH102" i="82"/>
  <c r="AI102" i="82"/>
  <c r="AJ102" i="82"/>
  <c r="AK102" i="82"/>
  <c r="AL102" i="82"/>
  <c r="AM102" i="82"/>
  <c r="AN102" i="82"/>
  <c r="AO102" i="82"/>
  <c r="AP102" i="82"/>
  <c r="AQ102" i="82"/>
  <c r="AR102" i="82"/>
  <c r="AS102" i="82"/>
  <c r="AT102" i="82"/>
  <c r="AU102" i="82"/>
  <c r="AV102" i="82"/>
  <c r="AW102" i="82"/>
  <c r="AX102" i="82"/>
  <c r="AY102" i="82"/>
  <c r="AZ102" i="82"/>
  <c r="B103" i="82"/>
  <c r="C103" i="82"/>
  <c r="D103" i="82"/>
  <c r="E103" i="82"/>
  <c r="F103" i="82"/>
  <c r="G103" i="82"/>
  <c r="H103" i="82"/>
  <c r="I103" i="82"/>
  <c r="J103" i="82"/>
  <c r="K103" i="82"/>
  <c r="L103" i="82"/>
  <c r="M103" i="82"/>
  <c r="N103" i="82"/>
  <c r="O103" i="82"/>
  <c r="P103" i="82"/>
  <c r="Q103" i="82"/>
  <c r="R103" i="82"/>
  <c r="S103" i="82"/>
  <c r="T103" i="82"/>
  <c r="U103" i="82"/>
  <c r="V103" i="82"/>
  <c r="W103" i="82"/>
  <c r="X103" i="82"/>
  <c r="Y103" i="82"/>
  <c r="Z103" i="82"/>
  <c r="AA103" i="82"/>
  <c r="AB103" i="82"/>
  <c r="AC103" i="82"/>
  <c r="AD103" i="82"/>
  <c r="AE103" i="82"/>
  <c r="AF103" i="82"/>
  <c r="AG103" i="82"/>
  <c r="AH103" i="82"/>
  <c r="AI103" i="82"/>
  <c r="AJ103" i="82"/>
  <c r="AK103" i="82"/>
  <c r="AL103" i="82"/>
  <c r="AM103" i="82"/>
  <c r="AN103" i="82"/>
  <c r="AO103" i="82"/>
  <c r="AP103" i="82"/>
  <c r="AQ103" i="82"/>
  <c r="AR103" i="82"/>
  <c r="AS103" i="82"/>
  <c r="AT103" i="82"/>
  <c r="AU103" i="82"/>
  <c r="AV103" i="82"/>
  <c r="AW103" i="82"/>
  <c r="AX103" i="82"/>
  <c r="AY103" i="82"/>
  <c r="AZ103" i="82"/>
  <c r="B104" i="82"/>
  <c r="C104" i="82"/>
  <c r="D104" i="82"/>
  <c r="E104" i="82"/>
  <c r="F104" i="82"/>
  <c r="G104" i="82"/>
  <c r="H104" i="82"/>
  <c r="I104" i="82"/>
  <c r="J104" i="82"/>
  <c r="K104" i="82"/>
  <c r="L104" i="82"/>
  <c r="M104" i="82"/>
  <c r="N104" i="82"/>
  <c r="O104" i="82"/>
  <c r="P104" i="82"/>
  <c r="Q104" i="82"/>
  <c r="R104" i="82"/>
  <c r="S104" i="82"/>
  <c r="T104" i="82"/>
  <c r="U104" i="82"/>
  <c r="V104" i="82"/>
  <c r="W104" i="82"/>
  <c r="X104" i="82"/>
  <c r="Y104" i="82"/>
  <c r="Z104" i="82"/>
  <c r="AA104" i="82"/>
  <c r="AB104" i="82"/>
  <c r="AC104" i="82"/>
  <c r="AD104" i="82"/>
  <c r="AE104" i="82"/>
  <c r="AF104" i="82"/>
  <c r="AG104" i="82"/>
  <c r="AH104" i="82"/>
  <c r="AI104" i="82"/>
  <c r="AJ104" i="82"/>
  <c r="AK104" i="82"/>
  <c r="AL104" i="82"/>
  <c r="AM104" i="82"/>
  <c r="AN104" i="82"/>
  <c r="AO104" i="82"/>
  <c r="AP104" i="82"/>
  <c r="AQ104" i="82"/>
  <c r="AR104" i="82"/>
  <c r="AS104" i="82"/>
  <c r="AT104" i="82"/>
  <c r="AU104" i="82"/>
  <c r="AV104" i="82"/>
  <c r="AW104" i="82"/>
  <c r="AX104" i="82"/>
  <c r="AY104" i="82"/>
  <c r="AZ104" i="82"/>
  <c r="B105" i="82"/>
  <c r="C105" i="82"/>
  <c r="D105" i="82"/>
  <c r="E105" i="82"/>
  <c r="F105" i="82"/>
  <c r="G105" i="82"/>
  <c r="H105" i="82"/>
  <c r="I105" i="82"/>
  <c r="J105" i="82"/>
  <c r="K105" i="82"/>
  <c r="L105" i="82"/>
  <c r="M105" i="82"/>
  <c r="N105" i="82"/>
  <c r="O105" i="82"/>
  <c r="P105" i="82"/>
  <c r="Q105" i="82"/>
  <c r="R105" i="82"/>
  <c r="S105" i="82"/>
  <c r="T105" i="82"/>
  <c r="U105" i="82"/>
  <c r="V105" i="82"/>
  <c r="W105" i="82"/>
  <c r="X105" i="82"/>
  <c r="Y105" i="82"/>
  <c r="Z105" i="82"/>
  <c r="AA105" i="82"/>
  <c r="AB105" i="82"/>
  <c r="AC105" i="82"/>
  <c r="AD105" i="82"/>
  <c r="AE105" i="82"/>
  <c r="AF105" i="82"/>
  <c r="AG105" i="82"/>
  <c r="AH105" i="82"/>
  <c r="AI105" i="82"/>
  <c r="AJ105" i="82"/>
  <c r="AK105" i="82"/>
  <c r="AL105" i="82"/>
  <c r="AM105" i="82"/>
  <c r="AN105" i="82"/>
  <c r="AO105" i="82"/>
  <c r="AP105" i="82"/>
  <c r="AQ105" i="82"/>
  <c r="AR105" i="82"/>
  <c r="AS105" i="82"/>
  <c r="AT105" i="82"/>
  <c r="AU105" i="82"/>
  <c r="AV105" i="82"/>
  <c r="AW105" i="82"/>
  <c r="AX105" i="82"/>
  <c r="AY105" i="82"/>
  <c r="AZ105" i="82"/>
  <c r="B106" i="82"/>
  <c r="C106" i="82"/>
  <c r="D106" i="82"/>
  <c r="E106" i="82"/>
  <c r="F106" i="82"/>
  <c r="G106" i="82"/>
  <c r="H106" i="82"/>
  <c r="I106" i="82"/>
  <c r="J106" i="82"/>
  <c r="K106" i="82"/>
  <c r="L106" i="82"/>
  <c r="M106" i="82"/>
  <c r="N106" i="82"/>
  <c r="O106" i="82"/>
  <c r="P106" i="82"/>
  <c r="Q106" i="82"/>
  <c r="R106" i="82"/>
  <c r="S106" i="82"/>
  <c r="T106" i="82"/>
  <c r="U106" i="82"/>
  <c r="V106" i="82"/>
  <c r="W106" i="82"/>
  <c r="X106" i="82"/>
  <c r="Y106" i="82"/>
  <c r="Z106" i="82"/>
  <c r="AA106" i="82"/>
  <c r="AB106" i="82"/>
  <c r="AC106" i="82"/>
  <c r="AD106" i="82"/>
  <c r="AE106" i="82"/>
  <c r="AF106" i="82"/>
  <c r="AG106" i="82"/>
  <c r="AH106" i="82"/>
  <c r="AI106" i="82"/>
  <c r="AJ106" i="82"/>
  <c r="AK106" i="82"/>
  <c r="AL106" i="82"/>
  <c r="AM106" i="82"/>
  <c r="AN106" i="82"/>
  <c r="AO106" i="82"/>
  <c r="AP106" i="82"/>
  <c r="AQ106" i="82"/>
  <c r="AR106" i="82"/>
  <c r="AS106" i="82"/>
  <c r="AT106" i="82"/>
  <c r="AU106" i="82"/>
  <c r="AV106" i="82"/>
  <c r="AW106" i="82"/>
  <c r="AX106" i="82"/>
  <c r="AY106" i="82"/>
  <c r="AZ106" i="82"/>
  <c r="B107" i="82"/>
  <c r="C107" i="82"/>
  <c r="D107" i="82"/>
  <c r="E107" i="82"/>
  <c r="F107" i="82"/>
  <c r="G107" i="82"/>
  <c r="H107" i="82"/>
  <c r="I107" i="82"/>
  <c r="J107" i="82"/>
  <c r="K107" i="82"/>
  <c r="L107" i="82"/>
  <c r="M107" i="82"/>
  <c r="N107" i="82"/>
  <c r="O107" i="82"/>
  <c r="P107" i="82"/>
  <c r="Q107" i="82"/>
  <c r="R107" i="82"/>
  <c r="S107" i="82"/>
  <c r="T107" i="82"/>
  <c r="U107" i="82"/>
  <c r="V107" i="82"/>
  <c r="W107" i="82"/>
  <c r="X107" i="82"/>
  <c r="Y107" i="82"/>
  <c r="Z107" i="82"/>
  <c r="AA107" i="82"/>
  <c r="AB107" i="82"/>
  <c r="AC107" i="82"/>
  <c r="AD107" i="82"/>
  <c r="AE107" i="82"/>
  <c r="AF107" i="82"/>
  <c r="AG107" i="82"/>
  <c r="AH107" i="82"/>
  <c r="AI107" i="82"/>
  <c r="AJ107" i="82"/>
  <c r="AK107" i="82"/>
  <c r="AL107" i="82"/>
  <c r="AM107" i="82"/>
  <c r="AN107" i="82"/>
  <c r="AO107" i="82"/>
  <c r="AP107" i="82"/>
  <c r="AQ107" i="82"/>
  <c r="AR107" i="82"/>
  <c r="AS107" i="82"/>
  <c r="AT107" i="82"/>
  <c r="AU107" i="82"/>
  <c r="AV107" i="82"/>
  <c r="AW107" i="82"/>
  <c r="AX107" i="82"/>
  <c r="AY107" i="82"/>
  <c r="AZ107" i="82"/>
  <c r="B108" i="82"/>
  <c r="C108"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AH108" i="82"/>
  <c r="AI108" i="82"/>
  <c r="AJ108" i="82"/>
  <c r="AK108" i="82"/>
  <c r="AL108" i="82"/>
  <c r="AM108" i="82"/>
  <c r="AN108" i="82"/>
  <c r="AO108" i="82"/>
  <c r="AP108" i="82"/>
  <c r="AQ108" i="82"/>
  <c r="AR108" i="82"/>
  <c r="AS108" i="82"/>
  <c r="AT108" i="82"/>
  <c r="AU108" i="82"/>
  <c r="AV108" i="82"/>
  <c r="AW108" i="82"/>
  <c r="AX108" i="82"/>
  <c r="AY108" i="82"/>
  <c r="AZ108" i="82"/>
  <c r="B109" i="82"/>
  <c r="C109"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AH109" i="82"/>
  <c r="AI109" i="82"/>
  <c r="AJ109" i="82"/>
  <c r="AK109" i="82"/>
  <c r="AL109" i="82"/>
  <c r="AM109" i="82"/>
  <c r="AN109" i="82"/>
  <c r="AO109" i="82"/>
  <c r="AP109" i="82"/>
  <c r="AQ109" i="82"/>
  <c r="AR109" i="82"/>
  <c r="AS109" i="82"/>
  <c r="AT109" i="82"/>
  <c r="AU109" i="82"/>
  <c r="AV109" i="82"/>
  <c r="AW109" i="82"/>
  <c r="AX109" i="82"/>
  <c r="AY109" i="82"/>
  <c r="AZ109" i="82"/>
  <c r="B110" i="82"/>
  <c r="C110"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AH110" i="82"/>
  <c r="AI110" i="82"/>
  <c r="AJ110" i="82"/>
  <c r="AK110" i="82"/>
  <c r="AL110" i="82"/>
  <c r="AM110" i="82"/>
  <c r="AN110" i="82"/>
  <c r="AO110" i="82"/>
  <c r="AP110" i="82"/>
  <c r="AQ110" i="82"/>
  <c r="AR110" i="82"/>
  <c r="AS110" i="82"/>
  <c r="AT110" i="82"/>
  <c r="AU110" i="82"/>
  <c r="AV110" i="82"/>
  <c r="AW110" i="82"/>
  <c r="AX110" i="82"/>
  <c r="AY110" i="82"/>
  <c r="AZ110" i="82"/>
  <c r="B111" i="82"/>
  <c r="C111"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AH111" i="82"/>
  <c r="AI111" i="82"/>
  <c r="AJ111" i="82"/>
  <c r="AK111" i="82"/>
  <c r="AL111" i="82"/>
  <c r="AM111" i="82"/>
  <c r="AN111" i="82"/>
  <c r="AO111" i="82"/>
  <c r="AP111" i="82"/>
  <c r="AQ111" i="82"/>
  <c r="AR111" i="82"/>
  <c r="AS111" i="82"/>
  <c r="AT111" i="82"/>
  <c r="AU111" i="82"/>
  <c r="AV111" i="82"/>
  <c r="AW111" i="82"/>
  <c r="AX111" i="82"/>
  <c r="AY111" i="82"/>
  <c r="AZ111" i="82"/>
  <c r="B112" i="82"/>
  <c r="C112"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AH112" i="82"/>
  <c r="AI112" i="82"/>
  <c r="AJ112" i="82"/>
  <c r="AK112" i="82"/>
  <c r="AL112" i="82"/>
  <c r="AM112" i="82"/>
  <c r="AN112" i="82"/>
  <c r="AO112" i="82"/>
  <c r="AP112" i="82"/>
  <c r="AQ112" i="82"/>
  <c r="AR112" i="82"/>
  <c r="AS112" i="82"/>
  <c r="AT112" i="82"/>
  <c r="AU112" i="82"/>
  <c r="AV112" i="82"/>
  <c r="AW112" i="82"/>
  <c r="AX112" i="82"/>
  <c r="AY112" i="82"/>
  <c r="AZ112" i="82"/>
  <c r="B113" i="82"/>
  <c r="C113" i="82"/>
  <c r="D113" i="82"/>
  <c r="E113" i="82"/>
  <c r="F113" i="82"/>
  <c r="G113" i="82"/>
  <c r="H113" i="82"/>
  <c r="I113" i="82"/>
  <c r="J113" i="82"/>
  <c r="K113" i="82"/>
  <c r="L113" i="82"/>
  <c r="M113" i="82"/>
  <c r="N113" i="82"/>
  <c r="O113" i="82"/>
  <c r="P113" i="82"/>
  <c r="Q113" i="82"/>
  <c r="R113" i="82"/>
  <c r="S113" i="82"/>
  <c r="T113" i="82"/>
  <c r="U113" i="82"/>
  <c r="V113" i="82"/>
  <c r="W113" i="82"/>
  <c r="X113" i="82"/>
  <c r="Y113" i="82"/>
  <c r="Z113" i="82"/>
  <c r="AA113" i="82"/>
  <c r="AB113" i="82"/>
  <c r="AC113" i="82"/>
  <c r="AD113" i="82"/>
  <c r="AE113" i="82"/>
  <c r="AF113" i="82"/>
  <c r="AG113" i="82"/>
  <c r="AH113" i="82"/>
  <c r="AI113" i="82"/>
  <c r="AJ113" i="82"/>
  <c r="AK113" i="82"/>
  <c r="AL113" i="82"/>
  <c r="AM113" i="82"/>
  <c r="AN113" i="82"/>
  <c r="AO113" i="82"/>
  <c r="AP113" i="82"/>
  <c r="AQ113" i="82"/>
  <c r="AR113" i="82"/>
  <c r="AS113" i="82"/>
  <c r="AT113" i="82"/>
  <c r="AU113" i="82"/>
  <c r="AV113" i="82"/>
  <c r="AW113" i="82"/>
  <c r="AX113" i="82"/>
  <c r="AY113" i="82"/>
  <c r="AZ113" i="82"/>
  <c r="B114" i="82"/>
  <c r="C114"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AH114" i="82"/>
  <c r="AI114" i="82"/>
  <c r="AJ114" i="82"/>
  <c r="AK114" i="82"/>
  <c r="AL114" i="82"/>
  <c r="AM114" i="82"/>
  <c r="AN114" i="82"/>
  <c r="AO114" i="82"/>
  <c r="AP114" i="82"/>
  <c r="AQ114" i="82"/>
  <c r="AR114" i="82"/>
  <c r="AS114" i="82"/>
  <c r="AT114" i="82"/>
  <c r="AU114" i="82"/>
  <c r="AV114" i="82"/>
  <c r="AW114" i="82"/>
  <c r="AX114" i="82"/>
  <c r="AY114" i="82"/>
  <c r="AZ114" i="82"/>
  <c r="B115" i="82"/>
  <c r="C115"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AH115" i="82"/>
  <c r="AI115" i="82"/>
  <c r="AJ115" i="82"/>
  <c r="AK115" i="82"/>
  <c r="AL115" i="82"/>
  <c r="AM115" i="82"/>
  <c r="AN115" i="82"/>
  <c r="AO115" i="82"/>
  <c r="AP115" i="82"/>
  <c r="AQ115" i="82"/>
  <c r="AR115" i="82"/>
  <c r="AS115" i="82"/>
  <c r="AT115" i="82"/>
  <c r="AU115" i="82"/>
  <c r="AV115" i="82"/>
  <c r="AW115" i="82"/>
  <c r="AX115" i="82"/>
  <c r="AY115" i="82"/>
  <c r="AZ115" i="82"/>
  <c r="B116" i="82"/>
  <c r="C116"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AH116" i="82"/>
  <c r="AI116" i="82"/>
  <c r="AJ116" i="82"/>
  <c r="AK116" i="82"/>
  <c r="AL116" i="82"/>
  <c r="AM116" i="82"/>
  <c r="AN116" i="82"/>
  <c r="AO116" i="82"/>
  <c r="AP116" i="82"/>
  <c r="AQ116" i="82"/>
  <c r="AR116" i="82"/>
  <c r="AS116" i="82"/>
  <c r="AT116" i="82"/>
  <c r="AU116" i="82"/>
  <c r="AV116" i="82"/>
  <c r="AW116" i="82"/>
  <c r="AX116" i="82"/>
  <c r="AY116" i="82"/>
  <c r="AZ116" i="82"/>
  <c r="B117" i="82"/>
  <c r="C117"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AH117" i="82"/>
  <c r="AI117" i="82"/>
  <c r="AJ117" i="82"/>
  <c r="AK117" i="82"/>
  <c r="AL117" i="82"/>
  <c r="AM117" i="82"/>
  <c r="AN117" i="82"/>
  <c r="AO117" i="82"/>
  <c r="AP117" i="82"/>
  <c r="AQ117" i="82"/>
  <c r="AR117" i="82"/>
  <c r="AS117" i="82"/>
  <c r="AT117" i="82"/>
  <c r="AU117" i="82"/>
  <c r="AV117" i="82"/>
  <c r="AW117" i="82"/>
  <c r="AX117" i="82"/>
  <c r="AY117" i="82"/>
  <c r="AZ117" i="82"/>
  <c r="B118" i="82"/>
  <c r="C118"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AH118" i="82"/>
  <c r="AI118" i="82"/>
  <c r="AJ118" i="82"/>
  <c r="AK118" i="82"/>
  <c r="AL118" i="82"/>
  <c r="AM118" i="82"/>
  <c r="AN118" i="82"/>
  <c r="AO118" i="82"/>
  <c r="AP118" i="82"/>
  <c r="AQ118" i="82"/>
  <c r="AR118" i="82"/>
  <c r="AS118" i="82"/>
  <c r="AT118" i="82"/>
  <c r="AU118" i="82"/>
  <c r="AV118" i="82"/>
  <c r="AW118" i="82"/>
  <c r="AX118" i="82"/>
  <c r="AY118" i="82"/>
  <c r="AZ118" i="82"/>
  <c r="B119" i="82"/>
  <c r="C119" i="82"/>
  <c r="D119" i="82"/>
  <c r="E119" i="82"/>
  <c r="F119" i="82"/>
  <c r="G119" i="82"/>
  <c r="H119" i="82"/>
  <c r="I119" i="82"/>
  <c r="J119" i="82"/>
  <c r="K119" i="82"/>
  <c r="L119" i="82"/>
  <c r="M119" i="82"/>
  <c r="N119" i="82"/>
  <c r="O119" i="82"/>
  <c r="P119" i="82"/>
  <c r="Q119" i="82"/>
  <c r="R119" i="82"/>
  <c r="S119" i="82"/>
  <c r="T119" i="82"/>
  <c r="U119" i="82"/>
  <c r="V119" i="82"/>
  <c r="W119" i="82"/>
  <c r="X119" i="82"/>
  <c r="Y119" i="82"/>
  <c r="Z119" i="82"/>
  <c r="AA119" i="82"/>
  <c r="AB119" i="82"/>
  <c r="AC119" i="82"/>
  <c r="AD119" i="82"/>
  <c r="AE119" i="82"/>
  <c r="AF119" i="82"/>
  <c r="AG119" i="82"/>
  <c r="AH119" i="82"/>
  <c r="AI119" i="82"/>
  <c r="AJ119" i="82"/>
  <c r="AK119" i="82"/>
  <c r="AL119" i="82"/>
  <c r="AM119" i="82"/>
  <c r="AN119" i="82"/>
  <c r="AO119" i="82"/>
  <c r="AP119" i="82"/>
  <c r="AQ119" i="82"/>
  <c r="AR119" i="82"/>
  <c r="AS119" i="82"/>
  <c r="AT119" i="82"/>
  <c r="AU119" i="82"/>
  <c r="AV119" i="82"/>
  <c r="AW119" i="82"/>
  <c r="AX119" i="82"/>
  <c r="AY119" i="82"/>
  <c r="AZ119" i="82"/>
  <c r="B120" i="82"/>
  <c r="C120"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AH120" i="82"/>
  <c r="AI120" i="82"/>
  <c r="AJ120" i="82"/>
  <c r="AK120" i="82"/>
  <c r="AL120" i="82"/>
  <c r="AM120" i="82"/>
  <c r="AN120" i="82"/>
  <c r="AO120" i="82"/>
  <c r="AP120" i="82"/>
  <c r="AQ120" i="82"/>
  <c r="AR120" i="82"/>
  <c r="AS120" i="82"/>
  <c r="AT120" i="82"/>
  <c r="AU120" i="82"/>
  <c r="AV120" i="82"/>
  <c r="AW120" i="82"/>
  <c r="AX120" i="82"/>
  <c r="AY120" i="82"/>
  <c r="AZ120" i="82"/>
  <c r="B121" i="82"/>
  <c r="C121"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AH121" i="82"/>
  <c r="AI121" i="82"/>
  <c r="AJ121" i="82"/>
  <c r="AK121" i="82"/>
  <c r="AL121" i="82"/>
  <c r="AM121" i="82"/>
  <c r="AN121" i="82"/>
  <c r="AO121" i="82"/>
  <c r="AP121" i="82"/>
  <c r="AQ121" i="82"/>
  <c r="AR121" i="82"/>
  <c r="AS121" i="82"/>
  <c r="AT121" i="82"/>
  <c r="AU121" i="82"/>
  <c r="AV121" i="82"/>
  <c r="AW121" i="82"/>
  <c r="AX121" i="82"/>
  <c r="AY121" i="82"/>
  <c r="AZ121" i="82"/>
  <c r="B122" i="82"/>
  <c r="C122" i="82"/>
  <c r="D122" i="82"/>
  <c r="E122" i="82"/>
  <c r="F122" i="82"/>
  <c r="G122" i="82"/>
  <c r="H122" i="82"/>
  <c r="I122" i="82"/>
  <c r="J122" i="82"/>
  <c r="K122" i="82"/>
  <c r="L122" i="82"/>
  <c r="M122" i="82"/>
  <c r="N122" i="82"/>
  <c r="O122" i="82"/>
  <c r="P122" i="82"/>
  <c r="Q122" i="82"/>
  <c r="R122" i="82"/>
  <c r="S122" i="82"/>
  <c r="T122" i="82"/>
  <c r="U122" i="82"/>
  <c r="V122" i="82"/>
  <c r="W122" i="82"/>
  <c r="X122" i="82"/>
  <c r="Y122" i="82"/>
  <c r="Z122" i="82"/>
  <c r="AA122" i="82"/>
  <c r="AB122" i="82"/>
  <c r="AC122" i="82"/>
  <c r="AD122" i="82"/>
  <c r="AE122" i="82"/>
  <c r="AF122" i="82"/>
  <c r="AG122" i="82"/>
  <c r="AH122" i="82"/>
  <c r="AI122" i="82"/>
  <c r="AJ122" i="82"/>
  <c r="AK122" i="82"/>
  <c r="AL122" i="82"/>
  <c r="AM122" i="82"/>
  <c r="AN122" i="82"/>
  <c r="AO122" i="82"/>
  <c r="AP122" i="82"/>
  <c r="AQ122" i="82"/>
  <c r="AR122" i="82"/>
  <c r="AS122" i="82"/>
  <c r="AT122" i="82"/>
  <c r="AU122" i="82"/>
  <c r="AV122" i="82"/>
  <c r="AW122" i="82"/>
  <c r="AX122" i="82"/>
  <c r="AY122" i="82"/>
  <c r="AZ122" i="82"/>
  <c r="B123" i="82"/>
  <c r="C123" i="82"/>
  <c r="D123" i="82"/>
  <c r="E123" i="82"/>
  <c r="F123" i="82"/>
  <c r="G123" i="82"/>
  <c r="H123" i="82"/>
  <c r="I123" i="82"/>
  <c r="J123" i="82"/>
  <c r="K123" i="82"/>
  <c r="L123" i="82"/>
  <c r="M123" i="82"/>
  <c r="N123" i="82"/>
  <c r="O123" i="82"/>
  <c r="P123" i="82"/>
  <c r="Q123" i="82"/>
  <c r="R123" i="82"/>
  <c r="S123" i="82"/>
  <c r="T123" i="82"/>
  <c r="U123" i="82"/>
  <c r="V123" i="82"/>
  <c r="W123" i="82"/>
  <c r="X123" i="82"/>
  <c r="Y123" i="82"/>
  <c r="Z123" i="82"/>
  <c r="AA123" i="82"/>
  <c r="AB123" i="82"/>
  <c r="AC123" i="82"/>
  <c r="AD123" i="82"/>
  <c r="AE123" i="82"/>
  <c r="AF123" i="82"/>
  <c r="AG123" i="82"/>
  <c r="AH123" i="82"/>
  <c r="AI123" i="82"/>
  <c r="AJ123" i="82"/>
  <c r="AK123" i="82"/>
  <c r="AL123" i="82"/>
  <c r="AM123" i="82"/>
  <c r="AN123" i="82"/>
  <c r="AO123" i="82"/>
  <c r="AP123" i="82"/>
  <c r="AQ123" i="82"/>
  <c r="AR123" i="82"/>
  <c r="AS123" i="82"/>
  <c r="AT123" i="82"/>
  <c r="AU123" i="82"/>
  <c r="AV123" i="82"/>
  <c r="AW123" i="82"/>
  <c r="AX123" i="82"/>
  <c r="AY123" i="82"/>
  <c r="AZ123" i="82"/>
  <c r="B124" i="82"/>
  <c r="C124" i="82"/>
  <c r="D124" i="82"/>
  <c r="E124" i="82"/>
  <c r="F124" i="82"/>
  <c r="G124" i="82"/>
  <c r="H124" i="82"/>
  <c r="I124" i="82"/>
  <c r="J124" i="82"/>
  <c r="K124" i="82"/>
  <c r="L124" i="82"/>
  <c r="M124" i="82"/>
  <c r="N124" i="82"/>
  <c r="O124" i="82"/>
  <c r="P124" i="82"/>
  <c r="Q124" i="82"/>
  <c r="R124" i="82"/>
  <c r="S124" i="82"/>
  <c r="T124" i="82"/>
  <c r="U124" i="82"/>
  <c r="V124" i="82"/>
  <c r="W124" i="82"/>
  <c r="X124" i="82"/>
  <c r="Y124" i="82"/>
  <c r="Z124" i="82"/>
  <c r="AA124" i="82"/>
  <c r="AB124" i="82"/>
  <c r="AC124" i="82"/>
  <c r="AD124" i="82"/>
  <c r="AE124" i="82"/>
  <c r="AF124" i="82"/>
  <c r="AG124" i="82"/>
  <c r="AH124" i="82"/>
  <c r="AI124" i="82"/>
  <c r="AJ124" i="82"/>
  <c r="AK124" i="82"/>
  <c r="AL124" i="82"/>
  <c r="AM124" i="82"/>
  <c r="AN124" i="82"/>
  <c r="AO124" i="82"/>
  <c r="AP124" i="82"/>
  <c r="AQ124" i="82"/>
  <c r="AR124" i="82"/>
  <c r="AS124" i="82"/>
  <c r="AT124" i="82"/>
  <c r="AU124" i="82"/>
  <c r="AV124" i="82"/>
  <c r="AW124" i="82"/>
  <c r="AX124" i="82"/>
  <c r="AY124" i="82"/>
  <c r="AZ124" i="82"/>
  <c r="B125" i="82"/>
  <c r="C125" i="82"/>
  <c r="D125" i="82"/>
  <c r="E125" i="82"/>
  <c r="F125" i="82"/>
  <c r="G125" i="82"/>
  <c r="H125" i="82"/>
  <c r="I125" i="82"/>
  <c r="J125" i="82"/>
  <c r="K125" i="82"/>
  <c r="L125" i="82"/>
  <c r="M125" i="82"/>
  <c r="N125" i="82"/>
  <c r="O125" i="82"/>
  <c r="P125" i="82"/>
  <c r="Q125" i="82"/>
  <c r="R125" i="82"/>
  <c r="S125" i="82"/>
  <c r="T125" i="82"/>
  <c r="U125" i="82"/>
  <c r="V125" i="82"/>
  <c r="W125" i="82"/>
  <c r="X125" i="82"/>
  <c r="Y125" i="82"/>
  <c r="Z125" i="82"/>
  <c r="AA125" i="82"/>
  <c r="AB125" i="82"/>
  <c r="AC125" i="82"/>
  <c r="AD125" i="82"/>
  <c r="AE125" i="82"/>
  <c r="AF125" i="82"/>
  <c r="AG125" i="82"/>
  <c r="AH125" i="82"/>
  <c r="AI125" i="82"/>
  <c r="AJ125" i="82"/>
  <c r="AK125" i="82"/>
  <c r="AL125" i="82"/>
  <c r="AM125" i="82"/>
  <c r="AN125" i="82"/>
  <c r="AO125" i="82"/>
  <c r="AP125" i="82"/>
  <c r="AQ125" i="82"/>
  <c r="AR125" i="82"/>
  <c r="AS125" i="82"/>
  <c r="AT125" i="82"/>
  <c r="AU125" i="82"/>
  <c r="AV125" i="82"/>
  <c r="AW125" i="82"/>
  <c r="AX125" i="82"/>
  <c r="AY125" i="82"/>
  <c r="AZ125" i="82"/>
  <c r="B126" i="82"/>
  <c r="C126" i="82"/>
  <c r="D126" i="82"/>
  <c r="E126" i="82"/>
  <c r="F126" i="82"/>
  <c r="G126" i="82"/>
  <c r="H126" i="82"/>
  <c r="I126" i="82"/>
  <c r="J126" i="82"/>
  <c r="K126" i="82"/>
  <c r="L126" i="82"/>
  <c r="M126" i="82"/>
  <c r="N126" i="82"/>
  <c r="O126" i="82"/>
  <c r="P126" i="82"/>
  <c r="Q126" i="82"/>
  <c r="R126" i="82"/>
  <c r="S126" i="82"/>
  <c r="T126" i="82"/>
  <c r="U126" i="82"/>
  <c r="V126" i="82"/>
  <c r="W126" i="82"/>
  <c r="X126" i="82"/>
  <c r="Y126" i="82"/>
  <c r="Z126" i="82"/>
  <c r="AA126" i="82"/>
  <c r="AB126" i="82"/>
  <c r="AC126" i="82"/>
  <c r="AD126" i="82"/>
  <c r="AE126" i="82"/>
  <c r="AF126" i="82"/>
  <c r="AG126" i="82"/>
  <c r="AH126" i="82"/>
  <c r="AI126" i="82"/>
  <c r="AJ126" i="82"/>
  <c r="AK126" i="82"/>
  <c r="AL126" i="82"/>
  <c r="AM126" i="82"/>
  <c r="AN126" i="82"/>
  <c r="AO126" i="82"/>
  <c r="AP126" i="82"/>
  <c r="AQ126" i="82"/>
  <c r="AR126" i="82"/>
  <c r="AS126" i="82"/>
  <c r="AT126" i="82"/>
  <c r="AU126" i="82"/>
  <c r="AV126" i="82"/>
  <c r="AW126" i="82"/>
  <c r="AX126" i="82"/>
  <c r="AY126" i="82"/>
  <c r="AZ126" i="82"/>
  <c r="B127" i="82"/>
  <c r="C127" i="82"/>
  <c r="D127" i="82"/>
  <c r="E127" i="82"/>
  <c r="F127" i="82"/>
  <c r="G127" i="82"/>
  <c r="H127" i="82"/>
  <c r="I127" i="82"/>
  <c r="J127" i="82"/>
  <c r="K127" i="82"/>
  <c r="L127" i="82"/>
  <c r="M127" i="82"/>
  <c r="N127" i="82"/>
  <c r="O127" i="82"/>
  <c r="P127" i="82"/>
  <c r="Q127" i="82"/>
  <c r="R127" i="82"/>
  <c r="S127" i="82"/>
  <c r="T127" i="82"/>
  <c r="U127" i="82"/>
  <c r="V127" i="82"/>
  <c r="W127" i="82"/>
  <c r="X127" i="82"/>
  <c r="Y127" i="82"/>
  <c r="Z127" i="82"/>
  <c r="AA127" i="82"/>
  <c r="AB127" i="82"/>
  <c r="AC127" i="82"/>
  <c r="AD127" i="82"/>
  <c r="AE127" i="82"/>
  <c r="AF127" i="82"/>
  <c r="AG127" i="82"/>
  <c r="AH127" i="82"/>
  <c r="AI127" i="82"/>
  <c r="AJ127" i="82"/>
  <c r="AK127" i="82"/>
  <c r="AL127" i="82"/>
  <c r="AM127" i="82"/>
  <c r="AN127" i="82"/>
  <c r="AO127" i="82"/>
  <c r="AP127" i="82"/>
  <c r="AQ127" i="82"/>
  <c r="AR127" i="82"/>
  <c r="AS127" i="82"/>
  <c r="AT127" i="82"/>
  <c r="AU127" i="82"/>
  <c r="AV127" i="82"/>
  <c r="AW127" i="82"/>
  <c r="AX127" i="82"/>
  <c r="AY127" i="82"/>
  <c r="AZ127" i="82"/>
  <c r="B128" i="82"/>
  <c r="C128" i="82"/>
  <c r="D128" i="82"/>
  <c r="E128" i="82"/>
  <c r="F128" i="82"/>
  <c r="G128" i="82"/>
  <c r="H128" i="82"/>
  <c r="I128" i="82"/>
  <c r="J128" i="82"/>
  <c r="K128" i="82"/>
  <c r="L128" i="82"/>
  <c r="M128" i="82"/>
  <c r="N128" i="82"/>
  <c r="O128" i="82"/>
  <c r="P128" i="82"/>
  <c r="Q128" i="82"/>
  <c r="R128" i="82"/>
  <c r="S128" i="82"/>
  <c r="T128" i="82"/>
  <c r="U128" i="82"/>
  <c r="V128" i="82"/>
  <c r="W128" i="82"/>
  <c r="X128" i="82"/>
  <c r="Y128" i="82"/>
  <c r="Z128" i="82"/>
  <c r="AA128" i="82"/>
  <c r="AB128" i="82"/>
  <c r="AC128" i="82"/>
  <c r="AD128" i="82"/>
  <c r="AE128" i="82"/>
  <c r="AF128" i="82"/>
  <c r="AG128" i="82"/>
  <c r="AH128" i="82"/>
  <c r="AI128" i="82"/>
  <c r="AJ128" i="82"/>
  <c r="AK128" i="82"/>
  <c r="AL128" i="82"/>
  <c r="AM128" i="82"/>
  <c r="AN128" i="82"/>
  <c r="AO128" i="82"/>
  <c r="AP128" i="82"/>
  <c r="AQ128" i="82"/>
  <c r="AR128" i="82"/>
  <c r="AS128" i="82"/>
  <c r="AT128" i="82"/>
  <c r="AU128" i="82"/>
  <c r="AV128" i="82"/>
  <c r="AW128" i="82"/>
  <c r="AX128" i="82"/>
  <c r="AY128" i="82"/>
  <c r="AZ128" i="82"/>
  <c r="B129" i="82"/>
  <c r="C129" i="82"/>
  <c r="D129" i="82"/>
  <c r="E129" i="82"/>
  <c r="F129" i="82"/>
  <c r="G129" i="82"/>
  <c r="H129" i="82"/>
  <c r="I129" i="82"/>
  <c r="J129" i="82"/>
  <c r="K129" i="82"/>
  <c r="L129" i="82"/>
  <c r="M129" i="82"/>
  <c r="N129" i="82"/>
  <c r="O129" i="82"/>
  <c r="P129" i="82"/>
  <c r="Q129" i="82"/>
  <c r="R129" i="82"/>
  <c r="S129" i="82"/>
  <c r="T129" i="82"/>
  <c r="U129" i="82"/>
  <c r="V129" i="82"/>
  <c r="W129" i="82"/>
  <c r="X129" i="82"/>
  <c r="Y129" i="82"/>
  <c r="Z129" i="82"/>
  <c r="AA129" i="82"/>
  <c r="AB129" i="82"/>
  <c r="AC129" i="82"/>
  <c r="AD129" i="82"/>
  <c r="AE129" i="82"/>
  <c r="AF129" i="82"/>
  <c r="AG129" i="82"/>
  <c r="AH129" i="82"/>
  <c r="AI129" i="82"/>
  <c r="AJ129" i="82"/>
  <c r="AK129" i="82"/>
  <c r="AL129" i="82"/>
  <c r="AM129" i="82"/>
  <c r="AN129" i="82"/>
  <c r="AO129" i="82"/>
  <c r="AP129" i="82"/>
  <c r="AQ129" i="82"/>
  <c r="AR129" i="82"/>
  <c r="AS129" i="82"/>
  <c r="AT129" i="82"/>
  <c r="AU129" i="82"/>
  <c r="AV129" i="82"/>
  <c r="AW129" i="82"/>
  <c r="AX129" i="82"/>
  <c r="AY129" i="82"/>
  <c r="AZ129" i="82"/>
  <c r="B130" i="82"/>
  <c r="C130" i="82"/>
  <c r="D130" i="82"/>
  <c r="E130" i="82"/>
  <c r="F130" i="82"/>
  <c r="G130" i="82"/>
  <c r="H130" i="82"/>
  <c r="I130" i="82"/>
  <c r="J130" i="82"/>
  <c r="K130" i="82"/>
  <c r="L130" i="82"/>
  <c r="M130" i="82"/>
  <c r="N130" i="82"/>
  <c r="O130" i="82"/>
  <c r="P130" i="82"/>
  <c r="Q130" i="82"/>
  <c r="R130" i="82"/>
  <c r="S130" i="82"/>
  <c r="T130" i="82"/>
  <c r="U130" i="82"/>
  <c r="V130" i="82"/>
  <c r="W130" i="82"/>
  <c r="X130" i="82"/>
  <c r="Y130" i="82"/>
  <c r="Z130" i="82"/>
  <c r="AA130" i="82"/>
  <c r="AB130" i="82"/>
  <c r="AC130" i="82"/>
  <c r="AD130" i="82"/>
  <c r="AE130" i="82"/>
  <c r="AF130" i="82"/>
  <c r="AG130" i="82"/>
  <c r="AH130" i="82"/>
  <c r="AI130" i="82"/>
  <c r="AJ130" i="82"/>
  <c r="AK130" i="82"/>
  <c r="AL130" i="82"/>
  <c r="AM130" i="82"/>
  <c r="AN130" i="82"/>
  <c r="AO130" i="82"/>
  <c r="AP130" i="82"/>
  <c r="AQ130" i="82"/>
  <c r="AR130" i="82"/>
  <c r="AS130" i="82"/>
  <c r="AT130" i="82"/>
  <c r="AU130" i="82"/>
  <c r="AV130" i="82"/>
  <c r="AW130" i="82"/>
  <c r="AX130" i="82"/>
  <c r="AY130" i="82"/>
  <c r="AZ130" i="82"/>
  <c r="B131" i="82"/>
  <c r="C131" i="82"/>
  <c r="D131" i="82"/>
  <c r="E131" i="82"/>
  <c r="F131" i="82"/>
  <c r="G131" i="82"/>
  <c r="H131" i="82"/>
  <c r="I131" i="82"/>
  <c r="J131" i="82"/>
  <c r="K131" i="82"/>
  <c r="L131" i="82"/>
  <c r="M131" i="82"/>
  <c r="N131" i="82"/>
  <c r="O131" i="82"/>
  <c r="P131" i="82"/>
  <c r="Q131" i="82"/>
  <c r="R131" i="82"/>
  <c r="S131" i="82"/>
  <c r="T131" i="82"/>
  <c r="U131" i="82"/>
  <c r="V131" i="82"/>
  <c r="W131" i="82"/>
  <c r="X131" i="82"/>
  <c r="Y131" i="82"/>
  <c r="Z131" i="82"/>
  <c r="AA131" i="82"/>
  <c r="AB131" i="82"/>
  <c r="AC131" i="82"/>
  <c r="AD131" i="82"/>
  <c r="AE131" i="82"/>
  <c r="AF131" i="82"/>
  <c r="AG131" i="82"/>
  <c r="AH131" i="82"/>
  <c r="AI131" i="82"/>
  <c r="AJ131" i="82"/>
  <c r="AK131" i="82"/>
  <c r="AL131" i="82"/>
  <c r="AM131" i="82"/>
  <c r="AN131" i="82"/>
  <c r="AO131" i="82"/>
  <c r="AP131" i="82"/>
  <c r="AQ131" i="82"/>
  <c r="AR131" i="82"/>
  <c r="AS131" i="82"/>
  <c r="AT131" i="82"/>
  <c r="AU131" i="82"/>
  <c r="AV131" i="82"/>
  <c r="AW131" i="82"/>
  <c r="AX131" i="82"/>
  <c r="AY131" i="82"/>
  <c r="AZ131" i="82"/>
  <c r="B132" i="82"/>
  <c r="C132" i="82"/>
  <c r="D132" i="82"/>
  <c r="E132" i="82"/>
  <c r="F132" i="82"/>
  <c r="G132" i="82"/>
  <c r="H132" i="82"/>
  <c r="I132" i="82"/>
  <c r="J132" i="82"/>
  <c r="K132" i="82"/>
  <c r="L132" i="82"/>
  <c r="M132" i="82"/>
  <c r="N132" i="82"/>
  <c r="O132" i="82"/>
  <c r="P132" i="82"/>
  <c r="Q132" i="82"/>
  <c r="R132" i="82"/>
  <c r="S132" i="82"/>
  <c r="T132" i="82"/>
  <c r="U132" i="82"/>
  <c r="V132" i="82"/>
  <c r="W132" i="82"/>
  <c r="X132" i="82"/>
  <c r="Y132" i="82"/>
  <c r="Z132" i="82"/>
  <c r="AA132" i="82"/>
  <c r="AB132" i="82"/>
  <c r="AC132" i="82"/>
  <c r="AD132" i="82"/>
  <c r="AE132" i="82"/>
  <c r="AF132" i="82"/>
  <c r="AG132" i="82"/>
  <c r="AH132" i="82"/>
  <c r="AI132" i="82"/>
  <c r="AJ132" i="82"/>
  <c r="AK132" i="82"/>
  <c r="AL132" i="82"/>
  <c r="AM132" i="82"/>
  <c r="AN132" i="82"/>
  <c r="AO132" i="82"/>
  <c r="AP132" i="82"/>
  <c r="AQ132" i="82"/>
  <c r="AR132" i="82"/>
  <c r="AS132" i="82"/>
  <c r="AT132" i="82"/>
  <c r="AU132" i="82"/>
  <c r="AV132" i="82"/>
  <c r="AW132" i="82"/>
  <c r="AX132" i="82"/>
  <c r="AY132" i="82"/>
  <c r="AZ132" i="82"/>
  <c r="B133" i="82"/>
  <c r="C133" i="82"/>
  <c r="D133" i="82"/>
  <c r="E133" i="82"/>
  <c r="F133" i="82"/>
  <c r="G133" i="82"/>
  <c r="H133" i="82"/>
  <c r="I133" i="82"/>
  <c r="J133" i="82"/>
  <c r="K133" i="82"/>
  <c r="L133" i="82"/>
  <c r="M133" i="82"/>
  <c r="N133" i="82"/>
  <c r="O133" i="82"/>
  <c r="P133" i="82"/>
  <c r="Q133" i="82"/>
  <c r="R133" i="82"/>
  <c r="S133" i="82"/>
  <c r="T133" i="82"/>
  <c r="U133" i="82"/>
  <c r="V133" i="82"/>
  <c r="W133" i="82"/>
  <c r="X133" i="82"/>
  <c r="Y133" i="82"/>
  <c r="Z133" i="82"/>
  <c r="AA133" i="82"/>
  <c r="AB133" i="82"/>
  <c r="AC133" i="82"/>
  <c r="AD133" i="82"/>
  <c r="AE133" i="82"/>
  <c r="AF133" i="82"/>
  <c r="AG133" i="82"/>
  <c r="AH133" i="82"/>
  <c r="AI133" i="82"/>
  <c r="AJ133" i="82"/>
  <c r="AK133" i="82"/>
  <c r="AL133" i="82"/>
  <c r="AM133" i="82"/>
  <c r="AN133" i="82"/>
  <c r="AO133" i="82"/>
  <c r="AP133" i="82"/>
  <c r="AQ133" i="82"/>
  <c r="AR133" i="82"/>
  <c r="AS133" i="82"/>
  <c r="AT133" i="82"/>
  <c r="AU133" i="82"/>
  <c r="AV133" i="82"/>
  <c r="AW133" i="82"/>
  <c r="AX133" i="82"/>
  <c r="AY133" i="82"/>
  <c r="AZ133" i="82"/>
  <c r="B134" i="82"/>
  <c r="C134" i="82"/>
  <c r="D134" i="82"/>
  <c r="E134" i="82"/>
  <c r="F134" i="82"/>
  <c r="G134" i="82"/>
  <c r="H134" i="82"/>
  <c r="I134" i="82"/>
  <c r="J134" i="82"/>
  <c r="K134" i="82"/>
  <c r="L134" i="82"/>
  <c r="M134" i="82"/>
  <c r="N134" i="82"/>
  <c r="O134" i="82"/>
  <c r="P134" i="82"/>
  <c r="Q134" i="82"/>
  <c r="R134" i="82"/>
  <c r="S134" i="82"/>
  <c r="T134" i="82"/>
  <c r="U134" i="82"/>
  <c r="V134" i="82"/>
  <c r="W134" i="82"/>
  <c r="X134" i="82"/>
  <c r="Y134" i="82"/>
  <c r="Z134" i="82"/>
  <c r="AA134" i="82"/>
  <c r="AB134" i="82"/>
  <c r="AC134" i="82"/>
  <c r="AD134" i="82"/>
  <c r="AE134" i="82"/>
  <c r="AF134" i="82"/>
  <c r="AG134" i="82"/>
  <c r="AH134" i="82"/>
  <c r="AI134" i="82"/>
  <c r="AJ134" i="82"/>
  <c r="AK134" i="82"/>
  <c r="AL134" i="82"/>
  <c r="AM134" i="82"/>
  <c r="AN134" i="82"/>
  <c r="AO134" i="82"/>
  <c r="AP134" i="82"/>
  <c r="AQ134" i="82"/>
  <c r="AR134" i="82"/>
  <c r="AS134" i="82"/>
  <c r="AT134" i="82"/>
  <c r="AU134" i="82"/>
  <c r="AV134" i="82"/>
  <c r="AW134" i="82"/>
  <c r="AX134" i="82"/>
  <c r="AY134" i="82"/>
  <c r="AZ134" i="82"/>
  <c r="B135" i="82"/>
  <c r="C135" i="82"/>
  <c r="D135" i="82"/>
  <c r="E135" i="82"/>
  <c r="F135" i="82"/>
  <c r="G135" i="82"/>
  <c r="H135" i="82"/>
  <c r="I135" i="82"/>
  <c r="J135" i="82"/>
  <c r="K135" i="82"/>
  <c r="L135" i="82"/>
  <c r="M135" i="82"/>
  <c r="N135" i="82"/>
  <c r="O135" i="82"/>
  <c r="P135" i="82"/>
  <c r="Q135" i="82"/>
  <c r="R135" i="82"/>
  <c r="S135" i="82"/>
  <c r="T135" i="82"/>
  <c r="U135" i="82"/>
  <c r="V135" i="82"/>
  <c r="W135" i="82"/>
  <c r="X135" i="82"/>
  <c r="Y135" i="82"/>
  <c r="Z135" i="82"/>
  <c r="AA135" i="82"/>
  <c r="AB135" i="82"/>
  <c r="AC135" i="82"/>
  <c r="AD135" i="82"/>
  <c r="AE135" i="82"/>
  <c r="AF135" i="82"/>
  <c r="AG135" i="82"/>
  <c r="AH135" i="82"/>
  <c r="AI135" i="82"/>
  <c r="AJ135" i="82"/>
  <c r="AK135" i="82"/>
  <c r="AL135" i="82"/>
  <c r="AM135" i="82"/>
  <c r="AN135" i="82"/>
  <c r="AO135" i="82"/>
  <c r="AP135" i="82"/>
  <c r="AQ135" i="82"/>
  <c r="AR135" i="82"/>
  <c r="AS135" i="82"/>
  <c r="AT135" i="82"/>
  <c r="AU135" i="82"/>
  <c r="AV135" i="82"/>
  <c r="AW135" i="82"/>
  <c r="AX135" i="82"/>
  <c r="AY135" i="82"/>
  <c r="AZ135" i="82"/>
  <c r="B136" i="82"/>
  <c r="C136" i="82"/>
  <c r="D136" i="82"/>
  <c r="E136" i="82"/>
  <c r="F136" i="82"/>
  <c r="G136" i="82"/>
  <c r="H136" i="82"/>
  <c r="I136" i="82"/>
  <c r="J136" i="82"/>
  <c r="K136" i="82"/>
  <c r="L136" i="82"/>
  <c r="M136" i="82"/>
  <c r="N136" i="82"/>
  <c r="O136" i="82"/>
  <c r="P136" i="82"/>
  <c r="Q136" i="82"/>
  <c r="R136" i="82"/>
  <c r="S136" i="82"/>
  <c r="T136" i="82"/>
  <c r="U136" i="82"/>
  <c r="V136" i="82"/>
  <c r="W136" i="82"/>
  <c r="X136" i="82"/>
  <c r="Y136" i="82"/>
  <c r="Z136" i="82"/>
  <c r="AA136" i="82"/>
  <c r="AB136" i="82"/>
  <c r="AC136" i="82"/>
  <c r="AD136" i="82"/>
  <c r="AE136" i="82"/>
  <c r="AF136" i="82"/>
  <c r="AG136" i="82"/>
  <c r="AH136" i="82"/>
  <c r="AI136" i="82"/>
  <c r="AJ136" i="82"/>
  <c r="AK136" i="82"/>
  <c r="AL136" i="82"/>
  <c r="AM136" i="82"/>
  <c r="AN136" i="82"/>
  <c r="AO136" i="82"/>
  <c r="AP136" i="82"/>
  <c r="AQ136" i="82"/>
  <c r="AR136" i="82"/>
  <c r="AS136" i="82"/>
  <c r="AT136" i="82"/>
  <c r="AU136" i="82"/>
  <c r="AV136" i="82"/>
  <c r="AW136" i="82"/>
  <c r="AX136" i="82"/>
  <c r="AY136" i="82"/>
  <c r="AZ136" i="82"/>
  <c r="B137" i="82"/>
  <c r="C137" i="82"/>
  <c r="D137" i="82"/>
  <c r="E137" i="82"/>
  <c r="F137" i="82"/>
  <c r="G137" i="82"/>
  <c r="H137" i="82"/>
  <c r="I137" i="82"/>
  <c r="J137" i="82"/>
  <c r="K137" i="82"/>
  <c r="L137" i="82"/>
  <c r="M137" i="82"/>
  <c r="N137" i="82"/>
  <c r="O137" i="82"/>
  <c r="P137" i="82"/>
  <c r="Q137" i="82"/>
  <c r="R137" i="82"/>
  <c r="S137" i="82"/>
  <c r="T137" i="82"/>
  <c r="U137" i="82"/>
  <c r="V137" i="82"/>
  <c r="W137" i="82"/>
  <c r="X137" i="82"/>
  <c r="Y137" i="82"/>
  <c r="Z137" i="82"/>
  <c r="AA137" i="82"/>
  <c r="AB137" i="82"/>
  <c r="AC137" i="82"/>
  <c r="AD137" i="82"/>
  <c r="AE137" i="82"/>
  <c r="AF137" i="82"/>
  <c r="AG137" i="82"/>
  <c r="AH137" i="82"/>
  <c r="AI137" i="82"/>
  <c r="AJ137" i="82"/>
  <c r="AK137" i="82"/>
  <c r="AL137" i="82"/>
  <c r="AM137" i="82"/>
  <c r="AN137" i="82"/>
  <c r="AO137" i="82"/>
  <c r="AP137" i="82"/>
  <c r="AQ137" i="82"/>
  <c r="AR137" i="82"/>
  <c r="AS137" i="82"/>
  <c r="AT137" i="82"/>
  <c r="AU137" i="82"/>
  <c r="AV137" i="82"/>
  <c r="AW137" i="82"/>
  <c r="AX137" i="82"/>
  <c r="AY137" i="82"/>
  <c r="AZ137" i="82"/>
  <c r="B138" i="82"/>
  <c r="C138" i="82"/>
  <c r="D138" i="82"/>
  <c r="E138" i="82"/>
  <c r="F138" i="82"/>
  <c r="G138" i="82"/>
  <c r="H138" i="82"/>
  <c r="I138" i="82"/>
  <c r="J138" i="82"/>
  <c r="K138" i="82"/>
  <c r="L138" i="82"/>
  <c r="M138" i="82"/>
  <c r="N138" i="82"/>
  <c r="O138" i="82"/>
  <c r="P138" i="82"/>
  <c r="Q138" i="82"/>
  <c r="R138" i="82"/>
  <c r="S138" i="82"/>
  <c r="T138" i="82"/>
  <c r="U138" i="82"/>
  <c r="V138" i="82"/>
  <c r="W138" i="82"/>
  <c r="X138" i="82"/>
  <c r="Y138" i="82"/>
  <c r="Z138" i="82"/>
  <c r="AA138" i="82"/>
  <c r="AB138" i="82"/>
  <c r="AC138" i="82"/>
  <c r="AD138" i="82"/>
  <c r="AE138" i="82"/>
  <c r="AF138" i="82"/>
  <c r="AG138" i="82"/>
  <c r="AH138" i="82"/>
  <c r="AI138" i="82"/>
  <c r="AJ138" i="82"/>
  <c r="AK138" i="82"/>
  <c r="AL138" i="82"/>
  <c r="AM138" i="82"/>
  <c r="AN138" i="82"/>
  <c r="AO138" i="82"/>
  <c r="AP138" i="82"/>
  <c r="AQ138" i="82"/>
  <c r="AR138" i="82"/>
  <c r="AS138" i="82"/>
  <c r="AT138" i="82"/>
  <c r="AU138" i="82"/>
  <c r="AV138" i="82"/>
  <c r="AW138" i="82"/>
  <c r="AX138" i="82"/>
  <c r="AY138" i="82"/>
  <c r="AZ138" i="82"/>
  <c r="B139" i="82"/>
  <c r="C139" i="82"/>
  <c r="D139" i="82"/>
  <c r="E139" i="82"/>
  <c r="F139" i="82"/>
  <c r="G139" i="82"/>
  <c r="H139" i="82"/>
  <c r="I139" i="82"/>
  <c r="J139" i="82"/>
  <c r="K139" i="82"/>
  <c r="L139" i="82"/>
  <c r="M139" i="82"/>
  <c r="N139" i="82"/>
  <c r="O139" i="82"/>
  <c r="P139" i="82"/>
  <c r="Q139" i="82"/>
  <c r="R139" i="82"/>
  <c r="S139" i="82"/>
  <c r="T139" i="82"/>
  <c r="U139" i="82"/>
  <c r="V139" i="82"/>
  <c r="W139" i="82"/>
  <c r="X139" i="82"/>
  <c r="Y139" i="82"/>
  <c r="Z139" i="82"/>
  <c r="AA139" i="82"/>
  <c r="AB139" i="82"/>
  <c r="AC139" i="82"/>
  <c r="AD139" i="82"/>
  <c r="AE139" i="82"/>
  <c r="AF139" i="82"/>
  <c r="AG139" i="82"/>
  <c r="AH139" i="82"/>
  <c r="AI139" i="82"/>
  <c r="AJ139" i="82"/>
  <c r="AK139" i="82"/>
  <c r="AL139" i="82"/>
  <c r="AM139" i="82"/>
  <c r="AN139" i="82"/>
  <c r="AO139" i="82"/>
  <c r="AP139" i="82"/>
  <c r="AQ139" i="82"/>
  <c r="AR139" i="82"/>
  <c r="AS139" i="82"/>
  <c r="AT139" i="82"/>
  <c r="AU139" i="82"/>
  <c r="AV139" i="82"/>
  <c r="AW139" i="82"/>
  <c r="AX139" i="82"/>
  <c r="AY139" i="82"/>
  <c r="AZ139" i="82"/>
  <c r="B140" i="82"/>
  <c r="C140" i="82"/>
  <c r="D140" i="82"/>
  <c r="E140" i="82"/>
  <c r="F140" i="82"/>
  <c r="G140" i="82"/>
  <c r="H140" i="82"/>
  <c r="I140" i="82"/>
  <c r="J140" i="82"/>
  <c r="K140" i="82"/>
  <c r="L140" i="82"/>
  <c r="M140" i="82"/>
  <c r="N140" i="82"/>
  <c r="O140" i="82"/>
  <c r="P140" i="82"/>
  <c r="Q140" i="82"/>
  <c r="R140" i="82"/>
  <c r="S140" i="82"/>
  <c r="T140" i="82"/>
  <c r="U140" i="82"/>
  <c r="V140" i="82"/>
  <c r="W140" i="82"/>
  <c r="X140" i="82"/>
  <c r="Y140" i="82"/>
  <c r="Z140" i="82"/>
  <c r="AA140" i="82"/>
  <c r="AB140" i="82"/>
  <c r="AC140" i="82"/>
  <c r="AD140" i="82"/>
  <c r="AE140" i="82"/>
  <c r="AF140" i="82"/>
  <c r="AG140" i="82"/>
  <c r="AH140" i="82"/>
  <c r="AI140" i="82"/>
  <c r="AJ140" i="82"/>
  <c r="AK140" i="82"/>
  <c r="AL140" i="82"/>
  <c r="AM140" i="82"/>
  <c r="AN140" i="82"/>
  <c r="AO140" i="82"/>
  <c r="AP140" i="82"/>
  <c r="AQ140" i="82"/>
  <c r="AR140" i="82"/>
  <c r="AS140" i="82"/>
  <c r="AT140" i="82"/>
  <c r="AU140" i="82"/>
  <c r="AV140" i="82"/>
  <c r="AW140" i="82"/>
  <c r="AX140" i="82"/>
  <c r="AY140" i="82"/>
  <c r="AZ140" i="82"/>
  <c r="B141" i="82"/>
  <c r="C141" i="82"/>
  <c r="D141" i="82"/>
  <c r="E141" i="82"/>
  <c r="F141" i="82"/>
  <c r="G141" i="82"/>
  <c r="H141" i="82"/>
  <c r="I141" i="82"/>
  <c r="J141" i="82"/>
  <c r="K141" i="82"/>
  <c r="L141" i="82"/>
  <c r="M141" i="82"/>
  <c r="N141" i="82"/>
  <c r="O141" i="82"/>
  <c r="P141" i="82"/>
  <c r="Q141" i="82"/>
  <c r="R141" i="82"/>
  <c r="S141" i="82"/>
  <c r="T141" i="82"/>
  <c r="U141" i="82"/>
  <c r="V141" i="82"/>
  <c r="W141" i="82"/>
  <c r="X141" i="82"/>
  <c r="Y141" i="82"/>
  <c r="Z141" i="82"/>
  <c r="AA141" i="82"/>
  <c r="AB141" i="82"/>
  <c r="AC141" i="82"/>
  <c r="AD141" i="82"/>
  <c r="AE141" i="82"/>
  <c r="AF141" i="82"/>
  <c r="AG141" i="82"/>
  <c r="AH141" i="82"/>
  <c r="AI141" i="82"/>
  <c r="AJ141" i="82"/>
  <c r="AK141" i="82"/>
  <c r="AL141" i="82"/>
  <c r="AM141" i="82"/>
  <c r="AN141" i="82"/>
  <c r="AO141" i="82"/>
  <c r="AP141" i="82"/>
  <c r="AQ141" i="82"/>
  <c r="AR141" i="82"/>
  <c r="AS141" i="82"/>
  <c r="AT141" i="82"/>
  <c r="AU141" i="82"/>
  <c r="AV141" i="82"/>
  <c r="AW141" i="82"/>
  <c r="AX141" i="82"/>
  <c r="AY141" i="82"/>
  <c r="AZ141" i="82"/>
  <c r="B142" i="82"/>
  <c r="C142" i="82"/>
  <c r="D142" i="82"/>
  <c r="E142" i="82"/>
  <c r="F142" i="82"/>
  <c r="G142" i="82"/>
  <c r="H142" i="82"/>
  <c r="I142" i="82"/>
  <c r="J142" i="82"/>
  <c r="K142" i="82"/>
  <c r="L142" i="82"/>
  <c r="M142" i="82"/>
  <c r="N142" i="82"/>
  <c r="O142" i="82"/>
  <c r="P142" i="82"/>
  <c r="Q142" i="82"/>
  <c r="R142" i="82"/>
  <c r="S142" i="82"/>
  <c r="T142" i="82"/>
  <c r="U142" i="82"/>
  <c r="V142" i="82"/>
  <c r="W142" i="82"/>
  <c r="X142" i="82"/>
  <c r="Y142" i="82"/>
  <c r="Z142" i="82"/>
  <c r="AA142" i="82"/>
  <c r="AB142" i="82"/>
  <c r="AC142" i="82"/>
  <c r="AD142" i="82"/>
  <c r="AE142" i="82"/>
  <c r="AF142" i="82"/>
  <c r="AG142" i="82"/>
  <c r="AH142" i="82"/>
  <c r="AI142" i="82"/>
  <c r="AJ142" i="82"/>
  <c r="AK142" i="82"/>
  <c r="AL142" i="82"/>
  <c r="AM142" i="82"/>
  <c r="AN142" i="82"/>
  <c r="AO142" i="82"/>
  <c r="AP142" i="82"/>
  <c r="AQ142" i="82"/>
  <c r="AR142" i="82"/>
  <c r="AS142" i="82"/>
  <c r="AT142" i="82"/>
  <c r="AU142" i="82"/>
  <c r="AV142" i="82"/>
  <c r="AW142" i="82"/>
  <c r="AX142" i="82"/>
  <c r="AY142" i="82"/>
  <c r="AZ142" i="82"/>
  <c r="B143" i="82"/>
  <c r="C143" i="82"/>
  <c r="D143" i="82"/>
  <c r="E143" i="82"/>
  <c r="F143" i="82"/>
  <c r="G143" i="82"/>
  <c r="H143" i="82"/>
  <c r="I143" i="82"/>
  <c r="J143" i="82"/>
  <c r="K143" i="82"/>
  <c r="L143" i="82"/>
  <c r="M143" i="82"/>
  <c r="N143" i="82"/>
  <c r="O143" i="82"/>
  <c r="P143" i="82"/>
  <c r="Q143" i="82"/>
  <c r="R143" i="82"/>
  <c r="S143" i="82"/>
  <c r="T143" i="82"/>
  <c r="U143" i="82"/>
  <c r="V143" i="82"/>
  <c r="W143" i="82"/>
  <c r="X143" i="82"/>
  <c r="Y143" i="82"/>
  <c r="Z143" i="82"/>
  <c r="AA143" i="82"/>
  <c r="AB143" i="82"/>
  <c r="AC143" i="82"/>
  <c r="AD143" i="82"/>
  <c r="AE143" i="82"/>
  <c r="AF143" i="82"/>
  <c r="AG143" i="82"/>
  <c r="AH143" i="82"/>
  <c r="AI143" i="82"/>
  <c r="AJ143" i="82"/>
  <c r="AK143" i="82"/>
  <c r="AL143" i="82"/>
  <c r="AM143" i="82"/>
  <c r="AN143" i="82"/>
  <c r="AO143" i="82"/>
  <c r="AP143" i="82"/>
  <c r="AQ143" i="82"/>
  <c r="AR143" i="82"/>
  <c r="AS143" i="82"/>
  <c r="AT143" i="82"/>
  <c r="AU143" i="82"/>
  <c r="AV143" i="82"/>
  <c r="AW143" i="82"/>
  <c r="AX143" i="82"/>
  <c r="AY143" i="82"/>
  <c r="AZ143" i="82"/>
  <c r="B144" i="82"/>
  <c r="C144" i="82"/>
  <c r="D144" i="82"/>
  <c r="E144" i="82"/>
  <c r="F144" i="82"/>
  <c r="G144" i="82"/>
  <c r="H144" i="82"/>
  <c r="I144" i="82"/>
  <c r="J144" i="82"/>
  <c r="K144" i="82"/>
  <c r="L144" i="82"/>
  <c r="M144" i="82"/>
  <c r="N144" i="82"/>
  <c r="O144" i="82"/>
  <c r="P144" i="82"/>
  <c r="Q144" i="82"/>
  <c r="R144" i="82"/>
  <c r="S144" i="82"/>
  <c r="T144" i="82"/>
  <c r="U144" i="82"/>
  <c r="V144" i="82"/>
  <c r="W144" i="82"/>
  <c r="X144" i="82"/>
  <c r="Y144" i="82"/>
  <c r="Z144" i="82"/>
  <c r="AA144" i="82"/>
  <c r="AB144" i="82"/>
  <c r="AC144" i="82"/>
  <c r="AD144" i="82"/>
  <c r="AE144" i="82"/>
  <c r="AF144" i="82"/>
  <c r="AG144" i="82"/>
  <c r="AH144" i="82"/>
  <c r="AI144" i="82"/>
  <c r="AJ144" i="82"/>
  <c r="AK144" i="82"/>
  <c r="AL144" i="82"/>
  <c r="AM144" i="82"/>
  <c r="AN144" i="82"/>
  <c r="AO144" i="82"/>
  <c r="AP144" i="82"/>
  <c r="AQ144" i="82"/>
  <c r="AR144" i="82"/>
  <c r="AS144" i="82"/>
  <c r="AT144" i="82"/>
  <c r="AU144" i="82"/>
  <c r="AV144" i="82"/>
  <c r="AW144" i="82"/>
  <c r="AX144" i="82"/>
  <c r="AY144" i="82"/>
  <c r="AZ144" i="82"/>
  <c r="B145" i="82"/>
  <c r="C145" i="82"/>
  <c r="D145" i="82"/>
  <c r="E145" i="82"/>
  <c r="F145" i="82"/>
  <c r="G145" i="82"/>
  <c r="H145" i="82"/>
  <c r="I145" i="82"/>
  <c r="J145" i="82"/>
  <c r="K145" i="82"/>
  <c r="L145" i="82"/>
  <c r="M145" i="82"/>
  <c r="N145" i="82"/>
  <c r="O145" i="82"/>
  <c r="P145" i="82"/>
  <c r="Q145" i="82"/>
  <c r="R145" i="82"/>
  <c r="S145" i="82"/>
  <c r="T145" i="82"/>
  <c r="U145" i="82"/>
  <c r="V145" i="82"/>
  <c r="W145" i="82"/>
  <c r="X145" i="82"/>
  <c r="Y145" i="82"/>
  <c r="Z145" i="82"/>
  <c r="AA145" i="82"/>
  <c r="AB145" i="82"/>
  <c r="AC145" i="82"/>
  <c r="AD145" i="82"/>
  <c r="AE145" i="82"/>
  <c r="AF145" i="82"/>
  <c r="AG145" i="82"/>
  <c r="AH145" i="82"/>
  <c r="AI145" i="82"/>
  <c r="AJ145" i="82"/>
  <c r="AK145" i="82"/>
  <c r="AL145" i="82"/>
  <c r="AM145" i="82"/>
  <c r="AN145" i="82"/>
  <c r="AO145" i="82"/>
  <c r="AP145" i="82"/>
  <c r="AQ145" i="82"/>
  <c r="AR145" i="82"/>
  <c r="AS145" i="82"/>
  <c r="AT145" i="82"/>
  <c r="AU145" i="82"/>
  <c r="AV145" i="82"/>
  <c r="AW145" i="82"/>
  <c r="AX145" i="82"/>
  <c r="AY145" i="82"/>
  <c r="AZ145" i="82"/>
  <c r="B146" i="82"/>
  <c r="C146" i="82"/>
  <c r="D146" i="82"/>
  <c r="E146" i="82"/>
  <c r="F146" i="82"/>
  <c r="G146" i="82"/>
  <c r="H146" i="82"/>
  <c r="I146" i="82"/>
  <c r="J146" i="82"/>
  <c r="K146" i="82"/>
  <c r="L146" i="82"/>
  <c r="M146" i="82"/>
  <c r="N146" i="82"/>
  <c r="O146" i="82"/>
  <c r="P146" i="82"/>
  <c r="Q146" i="82"/>
  <c r="R146" i="82"/>
  <c r="S146" i="82"/>
  <c r="T146" i="82"/>
  <c r="U146" i="82"/>
  <c r="V146" i="82"/>
  <c r="W146" i="82"/>
  <c r="X146" i="82"/>
  <c r="Y146" i="82"/>
  <c r="Z146" i="82"/>
  <c r="AA146" i="82"/>
  <c r="AB146" i="82"/>
  <c r="AC146" i="82"/>
  <c r="AD146" i="82"/>
  <c r="AE146" i="82"/>
  <c r="AF146" i="82"/>
  <c r="AG146" i="82"/>
  <c r="AH146" i="82"/>
  <c r="AI146" i="82"/>
  <c r="AJ146" i="82"/>
  <c r="AK146" i="82"/>
  <c r="AL146" i="82"/>
  <c r="AM146" i="82"/>
  <c r="AN146" i="82"/>
  <c r="AO146" i="82"/>
  <c r="AP146" i="82"/>
  <c r="AQ146" i="82"/>
  <c r="AR146" i="82"/>
  <c r="AS146" i="82"/>
  <c r="AT146" i="82"/>
  <c r="AU146" i="82"/>
  <c r="AV146" i="82"/>
  <c r="AW146" i="82"/>
  <c r="AX146" i="82"/>
  <c r="AY146" i="82"/>
  <c r="AZ146" i="82"/>
  <c r="B147" i="82"/>
  <c r="C147" i="82"/>
  <c r="D147" i="82"/>
  <c r="E147" i="82"/>
  <c r="F147" i="82"/>
  <c r="G147" i="82"/>
  <c r="H147" i="82"/>
  <c r="I147" i="82"/>
  <c r="J147" i="82"/>
  <c r="K147" i="82"/>
  <c r="L147" i="82"/>
  <c r="M147" i="82"/>
  <c r="N147" i="82"/>
  <c r="O147" i="82"/>
  <c r="P147" i="82"/>
  <c r="Q147" i="82"/>
  <c r="R147" i="82"/>
  <c r="S147" i="82"/>
  <c r="T147" i="82"/>
  <c r="U147" i="82"/>
  <c r="V147" i="82"/>
  <c r="W147" i="82"/>
  <c r="X147" i="82"/>
  <c r="Y147" i="82"/>
  <c r="Z147" i="82"/>
  <c r="AA147" i="82"/>
  <c r="AB147" i="82"/>
  <c r="AC147" i="82"/>
  <c r="AD147" i="82"/>
  <c r="AE147" i="82"/>
  <c r="AF147" i="82"/>
  <c r="AG147" i="82"/>
  <c r="AH147" i="82"/>
  <c r="AI147" i="82"/>
  <c r="AJ147" i="82"/>
  <c r="AK147" i="82"/>
  <c r="AL147" i="82"/>
  <c r="AM147" i="82"/>
  <c r="AN147" i="82"/>
  <c r="AO147" i="82"/>
  <c r="AP147" i="82"/>
  <c r="AQ147" i="82"/>
  <c r="AR147" i="82"/>
  <c r="AS147" i="82"/>
  <c r="AT147" i="82"/>
  <c r="AU147" i="82"/>
  <c r="AV147" i="82"/>
  <c r="AW147" i="82"/>
  <c r="AX147" i="82"/>
  <c r="AY147" i="82"/>
  <c r="AZ147" i="82"/>
  <c r="B148" i="82"/>
  <c r="C148" i="82"/>
  <c r="D148" i="82"/>
  <c r="E148" i="82"/>
  <c r="F148" i="82"/>
  <c r="G148" i="82"/>
  <c r="H148" i="82"/>
  <c r="I148" i="82"/>
  <c r="J148" i="82"/>
  <c r="K148" i="82"/>
  <c r="L148" i="82"/>
  <c r="M148" i="82"/>
  <c r="N148" i="82"/>
  <c r="O148" i="82"/>
  <c r="P148" i="82"/>
  <c r="Q148" i="82"/>
  <c r="R148" i="82"/>
  <c r="S148" i="82"/>
  <c r="T148" i="82"/>
  <c r="U148" i="82"/>
  <c r="V148" i="82"/>
  <c r="W148" i="82"/>
  <c r="X148" i="82"/>
  <c r="Y148" i="82"/>
  <c r="Z148" i="82"/>
  <c r="AA148" i="82"/>
  <c r="AB148" i="82"/>
  <c r="AC148" i="82"/>
  <c r="AD148" i="82"/>
  <c r="AE148" i="82"/>
  <c r="AF148" i="82"/>
  <c r="AG148" i="82"/>
  <c r="AH148" i="82"/>
  <c r="AI148" i="82"/>
  <c r="AJ148" i="82"/>
  <c r="AK148" i="82"/>
  <c r="AL148" i="82"/>
  <c r="AM148" i="82"/>
  <c r="AN148" i="82"/>
  <c r="AO148" i="82"/>
  <c r="AP148" i="82"/>
  <c r="AQ148" i="82"/>
  <c r="AR148" i="82"/>
  <c r="AS148" i="82"/>
  <c r="AT148" i="82"/>
  <c r="AU148" i="82"/>
  <c r="AV148" i="82"/>
  <c r="AW148" i="82"/>
  <c r="AX148" i="82"/>
  <c r="AY148" i="82"/>
  <c r="AZ148" i="82"/>
  <c r="B149" i="82"/>
  <c r="C149" i="82"/>
  <c r="D149" i="82"/>
  <c r="E149" i="82"/>
  <c r="F149" i="82"/>
  <c r="G149" i="82"/>
  <c r="H149" i="82"/>
  <c r="I149" i="82"/>
  <c r="J149" i="82"/>
  <c r="K149" i="82"/>
  <c r="L149" i="82"/>
  <c r="M149" i="82"/>
  <c r="N149" i="82"/>
  <c r="O149" i="82"/>
  <c r="P149" i="82"/>
  <c r="Q149" i="82"/>
  <c r="R149" i="82"/>
  <c r="S149" i="82"/>
  <c r="T149" i="82"/>
  <c r="U149" i="82"/>
  <c r="V149" i="82"/>
  <c r="W149" i="82"/>
  <c r="X149" i="82"/>
  <c r="Y149" i="82"/>
  <c r="Z149" i="82"/>
  <c r="AA149" i="82"/>
  <c r="AB149" i="82"/>
  <c r="AC149" i="82"/>
  <c r="AD149" i="82"/>
  <c r="AE149" i="82"/>
  <c r="AF149" i="82"/>
  <c r="AG149" i="82"/>
  <c r="AH149" i="82"/>
  <c r="AI149" i="82"/>
  <c r="AJ149" i="82"/>
  <c r="AK149" i="82"/>
  <c r="AL149" i="82"/>
  <c r="AM149" i="82"/>
  <c r="AN149" i="82"/>
  <c r="AO149" i="82"/>
  <c r="AP149" i="82"/>
  <c r="AQ149" i="82"/>
  <c r="AR149" i="82"/>
  <c r="AS149" i="82"/>
  <c r="AT149" i="82"/>
  <c r="AU149" i="82"/>
  <c r="AV149" i="82"/>
  <c r="AW149" i="82"/>
  <c r="AX149" i="82"/>
  <c r="AY149" i="82"/>
  <c r="AZ149" i="82"/>
  <c r="B150" i="82"/>
  <c r="C150" i="82"/>
  <c r="D150" i="82"/>
  <c r="E150" i="82"/>
  <c r="F150" i="82"/>
  <c r="G150" i="82"/>
  <c r="H150" i="82"/>
  <c r="I150" i="82"/>
  <c r="J150" i="82"/>
  <c r="K150" i="82"/>
  <c r="L150" i="82"/>
  <c r="M150" i="82"/>
  <c r="N150" i="82"/>
  <c r="O150" i="82"/>
  <c r="P150" i="82"/>
  <c r="Q150" i="82"/>
  <c r="R150" i="82"/>
  <c r="S150" i="82"/>
  <c r="T150" i="82"/>
  <c r="U150" i="82"/>
  <c r="V150" i="82"/>
  <c r="W150" i="82"/>
  <c r="X150" i="82"/>
  <c r="Y150" i="82"/>
  <c r="Z150" i="82"/>
  <c r="AA150" i="82"/>
  <c r="AB150" i="82"/>
  <c r="AC150" i="82"/>
  <c r="AD150" i="82"/>
  <c r="AE150" i="82"/>
  <c r="AF150" i="82"/>
  <c r="AG150" i="82"/>
  <c r="AH150" i="82"/>
  <c r="AI150" i="82"/>
  <c r="AJ150" i="82"/>
  <c r="AK150" i="82"/>
  <c r="AL150" i="82"/>
  <c r="AM150" i="82"/>
  <c r="AN150" i="82"/>
  <c r="AO150" i="82"/>
  <c r="AP150" i="82"/>
  <c r="AQ150" i="82"/>
  <c r="AR150" i="82"/>
  <c r="AS150" i="82"/>
  <c r="AT150" i="82"/>
  <c r="AU150" i="82"/>
  <c r="AV150" i="82"/>
  <c r="AW150" i="82"/>
  <c r="AX150" i="82"/>
  <c r="AY150" i="82"/>
  <c r="AZ150" i="82"/>
  <c r="B151" i="82"/>
  <c r="C151" i="82"/>
  <c r="D151" i="82"/>
  <c r="E151" i="82"/>
  <c r="F151" i="82"/>
  <c r="G151" i="82"/>
  <c r="H151" i="82"/>
  <c r="I151" i="82"/>
  <c r="J151" i="82"/>
  <c r="K151" i="82"/>
  <c r="L151" i="82"/>
  <c r="M151" i="82"/>
  <c r="N151" i="82"/>
  <c r="O151" i="82"/>
  <c r="P151" i="82"/>
  <c r="Q151" i="82"/>
  <c r="R151" i="82"/>
  <c r="S151" i="82"/>
  <c r="T151" i="82"/>
  <c r="U151" i="82"/>
  <c r="V151" i="82"/>
  <c r="W151" i="82"/>
  <c r="X151" i="82"/>
  <c r="Y151" i="82"/>
  <c r="Z151" i="82"/>
  <c r="AA151" i="82"/>
  <c r="AB151" i="82"/>
  <c r="AC151" i="82"/>
  <c r="AD151" i="82"/>
  <c r="AE151" i="82"/>
  <c r="AF151" i="82"/>
  <c r="AG151" i="82"/>
  <c r="AH151" i="82"/>
  <c r="AI151" i="82"/>
  <c r="AJ151" i="82"/>
  <c r="AK151" i="82"/>
  <c r="AL151" i="82"/>
  <c r="AM151" i="82"/>
  <c r="AN151" i="82"/>
  <c r="AO151" i="82"/>
  <c r="AP151" i="82"/>
  <c r="AQ151" i="82"/>
  <c r="AR151" i="82"/>
  <c r="AS151" i="82"/>
  <c r="AT151" i="82"/>
  <c r="AU151" i="82"/>
  <c r="AV151" i="82"/>
  <c r="AW151" i="82"/>
  <c r="AX151" i="82"/>
  <c r="AY151" i="82"/>
  <c r="AZ151" i="82"/>
  <c r="B152" i="82"/>
  <c r="C152" i="82"/>
  <c r="D152" i="82"/>
  <c r="E152" i="82"/>
  <c r="F152" i="82"/>
  <c r="G152" i="82"/>
  <c r="H152" i="82"/>
  <c r="I152" i="82"/>
  <c r="J152" i="82"/>
  <c r="K152" i="82"/>
  <c r="L152" i="82"/>
  <c r="M152" i="82"/>
  <c r="N152" i="82"/>
  <c r="O152" i="82"/>
  <c r="P152" i="82"/>
  <c r="Q152" i="82"/>
  <c r="R152" i="82"/>
  <c r="S152" i="82"/>
  <c r="T152" i="82"/>
  <c r="U152" i="82"/>
  <c r="V152" i="82"/>
  <c r="W152" i="82"/>
  <c r="X152" i="82"/>
  <c r="Y152" i="82"/>
  <c r="Z152" i="82"/>
  <c r="AA152" i="82"/>
  <c r="AB152" i="82"/>
  <c r="AC152" i="82"/>
  <c r="AD152" i="82"/>
  <c r="AE152" i="82"/>
  <c r="AF152" i="82"/>
  <c r="AG152" i="82"/>
  <c r="AH152" i="82"/>
  <c r="AI152" i="82"/>
  <c r="AJ152" i="82"/>
  <c r="AK152" i="82"/>
  <c r="AL152" i="82"/>
  <c r="AM152" i="82"/>
  <c r="AN152" i="82"/>
  <c r="AO152" i="82"/>
  <c r="AP152" i="82"/>
  <c r="AQ152" i="82"/>
  <c r="AR152" i="82"/>
  <c r="AS152" i="82"/>
  <c r="AT152" i="82"/>
  <c r="AU152" i="82"/>
  <c r="AV152" i="82"/>
  <c r="AW152" i="82"/>
  <c r="AX152" i="82"/>
  <c r="AY152" i="82"/>
  <c r="AZ152" i="82"/>
  <c r="B153" i="82"/>
  <c r="C153" i="82"/>
  <c r="D153" i="82"/>
  <c r="E153" i="82"/>
  <c r="F153" i="82"/>
  <c r="G153" i="82"/>
  <c r="H153" i="82"/>
  <c r="I153" i="82"/>
  <c r="J153" i="82"/>
  <c r="K153" i="82"/>
  <c r="L153" i="82"/>
  <c r="M153" i="82"/>
  <c r="N153" i="82"/>
  <c r="O153" i="82"/>
  <c r="P153" i="82"/>
  <c r="Q153" i="82"/>
  <c r="R153" i="82"/>
  <c r="S153" i="82"/>
  <c r="T153" i="82"/>
  <c r="U153" i="82"/>
  <c r="V153" i="82"/>
  <c r="W153" i="82"/>
  <c r="X153" i="82"/>
  <c r="Y153" i="82"/>
  <c r="Z153" i="82"/>
  <c r="AA153" i="82"/>
  <c r="AB153" i="82"/>
  <c r="AC153" i="82"/>
  <c r="AD153" i="82"/>
  <c r="AE153" i="82"/>
  <c r="AF153" i="82"/>
  <c r="AG153" i="82"/>
  <c r="AH153" i="82"/>
  <c r="AI153" i="82"/>
  <c r="AJ153" i="82"/>
  <c r="AK153" i="82"/>
  <c r="AL153" i="82"/>
  <c r="AM153" i="82"/>
  <c r="AN153" i="82"/>
  <c r="AO153" i="82"/>
  <c r="AP153" i="82"/>
  <c r="AQ153" i="82"/>
  <c r="AR153" i="82"/>
  <c r="AS153" i="82"/>
  <c r="AT153" i="82"/>
  <c r="AU153" i="82"/>
  <c r="AV153" i="82"/>
  <c r="AW153" i="82"/>
  <c r="AX153" i="82"/>
  <c r="AY153" i="82"/>
  <c r="AZ153" i="82"/>
  <c r="B154" i="82"/>
  <c r="C154" i="82"/>
  <c r="D154" i="82"/>
  <c r="E154" i="82"/>
  <c r="F154" i="82"/>
  <c r="G154" i="82"/>
  <c r="H154" i="82"/>
  <c r="I154" i="82"/>
  <c r="J154" i="82"/>
  <c r="K154" i="82"/>
  <c r="L154" i="82"/>
  <c r="M154" i="82"/>
  <c r="N154" i="82"/>
  <c r="O154" i="82"/>
  <c r="P154" i="82"/>
  <c r="Q154" i="82"/>
  <c r="R154" i="82"/>
  <c r="S154" i="82"/>
  <c r="T154" i="82"/>
  <c r="U154" i="82"/>
  <c r="V154" i="82"/>
  <c r="W154" i="82"/>
  <c r="X154" i="82"/>
  <c r="Y154" i="82"/>
  <c r="Z154" i="82"/>
  <c r="AA154" i="82"/>
  <c r="AB154" i="82"/>
  <c r="AC154" i="82"/>
  <c r="AD154" i="82"/>
  <c r="AE154" i="82"/>
  <c r="AF154" i="82"/>
  <c r="AG154" i="82"/>
  <c r="AH154" i="82"/>
  <c r="AI154" i="82"/>
  <c r="AJ154" i="82"/>
  <c r="AK154" i="82"/>
  <c r="AL154" i="82"/>
  <c r="AM154" i="82"/>
  <c r="AN154" i="82"/>
  <c r="AO154" i="82"/>
  <c r="AP154" i="82"/>
  <c r="AQ154" i="82"/>
  <c r="AR154" i="82"/>
  <c r="AS154" i="82"/>
  <c r="AT154" i="82"/>
  <c r="AU154" i="82"/>
  <c r="AV154" i="82"/>
  <c r="AW154" i="82"/>
  <c r="AX154" i="82"/>
  <c r="AY154" i="82"/>
  <c r="AZ154" i="82"/>
  <c r="B155" i="82"/>
  <c r="C155" i="82"/>
  <c r="D155" i="82"/>
  <c r="E155" i="82"/>
  <c r="F155" i="82"/>
  <c r="G155" i="82"/>
  <c r="H155" i="82"/>
  <c r="I155" i="82"/>
  <c r="J155" i="82"/>
  <c r="K155" i="82"/>
  <c r="L155" i="82"/>
  <c r="M155" i="82"/>
  <c r="N155" i="82"/>
  <c r="O155" i="82"/>
  <c r="P155" i="82"/>
  <c r="Q155" i="82"/>
  <c r="R155" i="82"/>
  <c r="S155" i="82"/>
  <c r="T155" i="82"/>
  <c r="U155" i="82"/>
  <c r="V155" i="82"/>
  <c r="W155" i="82"/>
  <c r="X155" i="82"/>
  <c r="Y155" i="82"/>
  <c r="Z155" i="82"/>
  <c r="AA155" i="82"/>
  <c r="AB155" i="82"/>
  <c r="AC155" i="82"/>
  <c r="AD155" i="82"/>
  <c r="AE155" i="82"/>
  <c r="AF155" i="82"/>
  <c r="AG155" i="82"/>
  <c r="AH155" i="82"/>
  <c r="AI155" i="82"/>
  <c r="AJ155" i="82"/>
  <c r="AK155" i="82"/>
  <c r="AL155" i="82"/>
  <c r="AM155" i="82"/>
  <c r="AN155" i="82"/>
  <c r="AO155" i="82"/>
  <c r="AP155" i="82"/>
  <c r="AQ155" i="82"/>
  <c r="AR155" i="82"/>
  <c r="AS155" i="82"/>
  <c r="AT155" i="82"/>
  <c r="AU155" i="82"/>
  <c r="AV155" i="82"/>
  <c r="AW155" i="82"/>
  <c r="AX155" i="82"/>
  <c r="AY155" i="82"/>
  <c r="AZ155" i="82"/>
  <c r="B156" i="82"/>
  <c r="C156" i="82"/>
  <c r="D156" i="82"/>
  <c r="E156" i="82"/>
  <c r="F156" i="82"/>
  <c r="G156" i="82"/>
  <c r="H156" i="82"/>
  <c r="I156" i="82"/>
  <c r="J156" i="82"/>
  <c r="K156" i="82"/>
  <c r="L156" i="82"/>
  <c r="M156" i="82"/>
  <c r="N156" i="82"/>
  <c r="O156" i="82"/>
  <c r="P156" i="82"/>
  <c r="Q156" i="82"/>
  <c r="R156" i="82"/>
  <c r="S156" i="82"/>
  <c r="T156" i="82"/>
  <c r="U156" i="82"/>
  <c r="V156" i="82"/>
  <c r="W156" i="82"/>
  <c r="X156" i="82"/>
  <c r="Y156" i="82"/>
  <c r="Z156" i="82"/>
  <c r="AA156" i="82"/>
  <c r="AB156" i="82"/>
  <c r="AC156" i="82"/>
  <c r="AD156" i="82"/>
  <c r="AE156" i="82"/>
  <c r="AF156" i="82"/>
  <c r="AG156" i="82"/>
  <c r="AH156" i="82"/>
  <c r="AI156" i="82"/>
  <c r="AJ156" i="82"/>
  <c r="AK156" i="82"/>
  <c r="AL156" i="82"/>
  <c r="AM156" i="82"/>
  <c r="AN156" i="82"/>
  <c r="AO156" i="82"/>
  <c r="AP156" i="82"/>
  <c r="AQ156" i="82"/>
  <c r="AR156" i="82"/>
  <c r="AS156" i="82"/>
  <c r="AT156" i="82"/>
  <c r="AU156" i="82"/>
  <c r="AV156" i="82"/>
  <c r="AW156" i="82"/>
  <c r="AX156" i="82"/>
  <c r="AY156" i="82"/>
  <c r="AZ156" i="82"/>
  <c r="B157" i="82"/>
  <c r="C157" i="82"/>
  <c r="D157" i="82"/>
  <c r="E157" i="82"/>
  <c r="F157" i="82"/>
  <c r="G157" i="82"/>
  <c r="H157" i="82"/>
  <c r="I157" i="82"/>
  <c r="J157" i="82"/>
  <c r="K157" i="82"/>
  <c r="L157" i="82"/>
  <c r="M157" i="82"/>
  <c r="N157" i="82"/>
  <c r="O157" i="82"/>
  <c r="P157" i="82"/>
  <c r="Q157" i="82"/>
  <c r="R157" i="82"/>
  <c r="S157" i="82"/>
  <c r="T157" i="82"/>
  <c r="U157" i="82"/>
  <c r="V157" i="82"/>
  <c r="W157" i="82"/>
  <c r="X157" i="82"/>
  <c r="Y157" i="82"/>
  <c r="Z157" i="82"/>
  <c r="AA157" i="82"/>
  <c r="AB157" i="82"/>
  <c r="AC157" i="82"/>
  <c r="AD157" i="82"/>
  <c r="AE157" i="82"/>
  <c r="AF157" i="82"/>
  <c r="AG157" i="82"/>
  <c r="AH157" i="82"/>
  <c r="AI157" i="82"/>
  <c r="AJ157" i="82"/>
  <c r="AK157" i="82"/>
  <c r="AL157" i="82"/>
  <c r="AM157" i="82"/>
  <c r="AN157" i="82"/>
  <c r="AO157" i="82"/>
  <c r="AP157" i="82"/>
  <c r="AQ157" i="82"/>
  <c r="AR157" i="82"/>
  <c r="AS157" i="82"/>
  <c r="AT157" i="82"/>
  <c r="AU157" i="82"/>
  <c r="AV157" i="82"/>
  <c r="AW157" i="82"/>
  <c r="AX157" i="82"/>
  <c r="AY157" i="82"/>
  <c r="AZ157" i="82"/>
  <c r="B158" i="82"/>
  <c r="C158" i="82"/>
  <c r="D158" i="82"/>
  <c r="E158" i="82"/>
  <c r="F158" i="82"/>
  <c r="G158" i="82"/>
  <c r="H158" i="82"/>
  <c r="I158" i="82"/>
  <c r="J158" i="82"/>
  <c r="K158" i="82"/>
  <c r="L158" i="82"/>
  <c r="M158" i="82"/>
  <c r="N158" i="82"/>
  <c r="O158" i="82"/>
  <c r="P158" i="82"/>
  <c r="Q158" i="82"/>
  <c r="R158" i="82"/>
  <c r="S158" i="82"/>
  <c r="T158" i="82"/>
  <c r="U158" i="82"/>
  <c r="V158" i="82"/>
  <c r="W158" i="82"/>
  <c r="X158" i="82"/>
  <c r="Y158" i="82"/>
  <c r="Z158" i="82"/>
  <c r="AA158" i="82"/>
  <c r="AB158" i="82"/>
  <c r="AC158" i="82"/>
  <c r="AD158" i="82"/>
  <c r="AE158" i="82"/>
  <c r="AF158" i="82"/>
  <c r="AG158" i="82"/>
  <c r="AH158" i="82"/>
  <c r="AI158" i="82"/>
  <c r="AJ158" i="82"/>
  <c r="AK158" i="82"/>
  <c r="AL158" i="82"/>
  <c r="AM158" i="82"/>
  <c r="AN158" i="82"/>
  <c r="AO158" i="82"/>
  <c r="AP158" i="82"/>
  <c r="AQ158" i="82"/>
  <c r="AR158" i="82"/>
  <c r="AS158" i="82"/>
  <c r="AT158" i="82"/>
  <c r="AU158" i="82"/>
  <c r="AV158" i="82"/>
  <c r="AW158" i="82"/>
  <c r="AX158" i="82"/>
  <c r="AY158" i="82"/>
  <c r="AZ158" i="82"/>
  <c r="B159" i="82"/>
  <c r="C159" i="82"/>
  <c r="D159" i="82"/>
  <c r="E159" i="82"/>
  <c r="F159" i="82"/>
  <c r="G159" i="82"/>
  <c r="H159" i="82"/>
  <c r="I159" i="82"/>
  <c r="J159" i="82"/>
  <c r="K159" i="82"/>
  <c r="L159" i="82"/>
  <c r="M159" i="82"/>
  <c r="N159" i="82"/>
  <c r="O159" i="82"/>
  <c r="P159" i="82"/>
  <c r="Q159" i="82"/>
  <c r="R159" i="82"/>
  <c r="S159" i="82"/>
  <c r="T159" i="82"/>
  <c r="U159" i="82"/>
  <c r="V159" i="82"/>
  <c r="W159" i="82"/>
  <c r="X159" i="82"/>
  <c r="Y159" i="82"/>
  <c r="Z159" i="82"/>
  <c r="AA159" i="82"/>
  <c r="AB159" i="82"/>
  <c r="AC159" i="82"/>
  <c r="AD159" i="82"/>
  <c r="AE159" i="82"/>
  <c r="AF159" i="82"/>
  <c r="AG159" i="82"/>
  <c r="AH159" i="82"/>
  <c r="AI159" i="82"/>
  <c r="AJ159" i="82"/>
  <c r="AK159" i="82"/>
  <c r="AL159" i="82"/>
  <c r="AM159" i="82"/>
  <c r="AN159" i="82"/>
  <c r="AO159" i="82"/>
  <c r="AP159" i="82"/>
  <c r="AQ159" i="82"/>
  <c r="AR159" i="82"/>
  <c r="AS159" i="82"/>
  <c r="AT159" i="82"/>
  <c r="AU159" i="82"/>
  <c r="AV159" i="82"/>
  <c r="AW159" i="82"/>
  <c r="AX159" i="82"/>
  <c r="AY159" i="82"/>
  <c r="AZ159" i="82"/>
  <c r="B160" i="82"/>
  <c r="C160" i="82"/>
  <c r="D160" i="82"/>
  <c r="E160" i="82"/>
  <c r="F160" i="82"/>
  <c r="G160" i="82"/>
  <c r="H160" i="82"/>
  <c r="I160" i="82"/>
  <c r="J160" i="82"/>
  <c r="K160" i="82"/>
  <c r="L160" i="82"/>
  <c r="M160" i="82"/>
  <c r="N160" i="82"/>
  <c r="O160" i="82"/>
  <c r="P160" i="82"/>
  <c r="Q160" i="82"/>
  <c r="R160" i="82"/>
  <c r="S160" i="82"/>
  <c r="T160" i="82"/>
  <c r="U160" i="82"/>
  <c r="V160" i="82"/>
  <c r="W160" i="82"/>
  <c r="X160" i="82"/>
  <c r="Y160" i="82"/>
  <c r="Z160" i="82"/>
  <c r="AA160" i="82"/>
  <c r="AB160" i="82"/>
  <c r="AC160" i="82"/>
  <c r="AD160" i="82"/>
  <c r="AE160" i="82"/>
  <c r="AF160" i="82"/>
  <c r="AG160" i="82"/>
  <c r="AH160" i="82"/>
  <c r="AI160" i="82"/>
  <c r="AJ160" i="82"/>
  <c r="AK160" i="82"/>
  <c r="AL160" i="82"/>
  <c r="AM160" i="82"/>
  <c r="AN160" i="82"/>
  <c r="AO160" i="82"/>
  <c r="AP160" i="82"/>
  <c r="AQ160" i="82"/>
  <c r="AR160" i="82"/>
  <c r="AS160" i="82"/>
  <c r="AT160" i="82"/>
  <c r="AU160" i="82"/>
  <c r="AV160" i="82"/>
  <c r="AW160" i="82"/>
  <c r="AX160" i="82"/>
  <c r="AY160" i="82"/>
  <c r="AZ160" i="82"/>
  <c r="B161" i="82"/>
  <c r="C161" i="82"/>
  <c r="D161" i="82"/>
  <c r="E161" i="82"/>
  <c r="F161" i="82"/>
  <c r="G161" i="82"/>
  <c r="H161" i="82"/>
  <c r="I161" i="82"/>
  <c r="J161" i="82"/>
  <c r="K161" i="82"/>
  <c r="L161" i="82"/>
  <c r="M161" i="82"/>
  <c r="N161" i="82"/>
  <c r="O161" i="82"/>
  <c r="P161" i="82"/>
  <c r="Q161" i="82"/>
  <c r="R161" i="82"/>
  <c r="S161" i="82"/>
  <c r="T161" i="82"/>
  <c r="U161" i="82"/>
  <c r="V161" i="82"/>
  <c r="W161" i="82"/>
  <c r="X161" i="82"/>
  <c r="Y161" i="82"/>
  <c r="Z161" i="82"/>
  <c r="AA161" i="82"/>
  <c r="AB161" i="82"/>
  <c r="AC161" i="82"/>
  <c r="AD161" i="82"/>
  <c r="AE161" i="82"/>
  <c r="AF161" i="82"/>
  <c r="AG161" i="82"/>
  <c r="AH161" i="82"/>
  <c r="AI161" i="82"/>
  <c r="AJ161" i="82"/>
  <c r="AK161" i="82"/>
  <c r="AL161" i="82"/>
  <c r="AM161" i="82"/>
  <c r="AN161" i="82"/>
  <c r="AO161" i="82"/>
  <c r="AP161" i="82"/>
  <c r="AQ161" i="82"/>
  <c r="AR161" i="82"/>
  <c r="AS161" i="82"/>
  <c r="AT161" i="82"/>
  <c r="AU161" i="82"/>
  <c r="AV161" i="82"/>
  <c r="AW161" i="82"/>
  <c r="AX161" i="82"/>
  <c r="AY161" i="82"/>
  <c r="AZ161" i="82"/>
  <c r="B162" i="82"/>
  <c r="C162" i="82"/>
  <c r="D162" i="82"/>
  <c r="E162" i="82"/>
  <c r="F162" i="82"/>
  <c r="G162" i="82"/>
  <c r="H162" i="82"/>
  <c r="I162" i="82"/>
  <c r="J162" i="82"/>
  <c r="K162" i="82"/>
  <c r="L162" i="82"/>
  <c r="M162" i="82"/>
  <c r="N162" i="82"/>
  <c r="O162" i="82"/>
  <c r="P162" i="82"/>
  <c r="Q162" i="82"/>
  <c r="R162" i="82"/>
  <c r="S162" i="82"/>
  <c r="T162" i="82"/>
  <c r="U162" i="82"/>
  <c r="V162" i="82"/>
  <c r="W162" i="82"/>
  <c r="X162" i="82"/>
  <c r="Y162" i="82"/>
  <c r="Z162" i="82"/>
  <c r="AA162" i="82"/>
  <c r="AB162" i="82"/>
  <c r="AC162" i="82"/>
  <c r="AD162" i="82"/>
  <c r="AE162" i="82"/>
  <c r="AF162" i="82"/>
  <c r="AG162" i="82"/>
  <c r="AH162" i="82"/>
  <c r="AI162" i="82"/>
  <c r="AJ162" i="82"/>
  <c r="AK162" i="82"/>
  <c r="AL162" i="82"/>
  <c r="AM162" i="82"/>
  <c r="AN162" i="82"/>
  <c r="AO162" i="82"/>
  <c r="AP162" i="82"/>
  <c r="AQ162" i="82"/>
  <c r="AR162" i="82"/>
  <c r="AS162" i="82"/>
  <c r="AT162" i="82"/>
  <c r="AU162" i="82"/>
  <c r="AV162" i="82"/>
  <c r="AW162" i="82"/>
  <c r="AX162" i="82"/>
  <c r="AY162" i="82"/>
  <c r="AZ162" i="82"/>
  <c r="B163" i="82"/>
  <c r="C163" i="82"/>
  <c r="D163" i="82"/>
  <c r="E163" i="82"/>
  <c r="F163" i="82"/>
  <c r="G163" i="82"/>
  <c r="H163" i="82"/>
  <c r="I163" i="82"/>
  <c r="J163" i="82"/>
  <c r="K163" i="82"/>
  <c r="L163" i="82"/>
  <c r="M163" i="82"/>
  <c r="N163" i="82"/>
  <c r="O163" i="82"/>
  <c r="P163" i="82"/>
  <c r="Q163" i="82"/>
  <c r="R163" i="82"/>
  <c r="S163" i="82"/>
  <c r="T163" i="82"/>
  <c r="U163" i="82"/>
  <c r="V163" i="82"/>
  <c r="W163" i="82"/>
  <c r="X163" i="82"/>
  <c r="Y163" i="82"/>
  <c r="Z163" i="82"/>
  <c r="AA163" i="82"/>
  <c r="AB163" i="82"/>
  <c r="AC163" i="82"/>
  <c r="AD163" i="82"/>
  <c r="AE163" i="82"/>
  <c r="AF163" i="82"/>
  <c r="AG163" i="82"/>
  <c r="AH163" i="82"/>
  <c r="AI163" i="82"/>
  <c r="AJ163" i="82"/>
  <c r="AK163" i="82"/>
  <c r="AL163" i="82"/>
  <c r="AM163" i="82"/>
  <c r="AN163" i="82"/>
  <c r="AO163" i="82"/>
  <c r="AP163" i="82"/>
  <c r="AQ163" i="82"/>
  <c r="AR163" i="82"/>
  <c r="AS163" i="82"/>
  <c r="AT163" i="82"/>
  <c r="AU163" i="82"/>
  <c r="AV163" i="82"/>
  <c r="AW163" i="82"/>
  <c r="AX163" i="82"/>
  <c r="AY163" i="82"/>
  <c r="AZ163" i="82"/>
  <c r="B164" i="82"/>
  <c r="C164" i="82"/>
  <c r="D164" i="82"/>
  <c r="E164" i="82"/>
  <c r="F164" i="82"/>
  <c r="G164" i="82"/>
  <c r="H164" i="82"/>
  <c r="I164" i="82"/>
  <c r="J164" i="82"/>
  <c r="K164" i="82"/>
  <c r="L164" i="82"/>
  <c r="M164" i="82"/>
  <c r="N164" i="82"/>
  <c r="O164" i="82"/>
  <c r="P164" i="82"/>
  <c r="Q164" i="82"/>
  <c r="R164" i="82"/>
  <c r="S164" i="82"/>
  <c r="T164" i="82"/>
  <c r="U164" i="82"/>
  <c r="V164" i="82"/>
  <c r="W164" i="82"/>
  <c r="X164" i="82"/>
  <c r="Y164" i="82"/>
  <c r="Z164" i="82"/>
  <c r="AA164" i="82"/>
  <c r="AB164" i="82"/>
  <c r="AC164" i="82"/>
  <c r="AD164" i="82"/>
  <c r="AE164" i="82"/>
  <c r="AF164" i="82"/>
  <c r="AG164" i="82"/>
  <c r="AH164" i="82"/>
  <c r="AI164" i="82"/>
  <c r="AJ164" i="82"/>
  <c r="AK164" i="82"/>
  <c r="AL164" i="82"/>
  <c r="AM164" i="82"/>
  <c r="AN164" i="82"/>
  <c r="AO164" i="82"/>
  <c r="AP164" i="82"/>
  <c r="AQ164" i="82"/>
  <c r="AR164" i="82"/>
  <c r="AS164" i="82"/>
  <c r="AT164" i="82"/>
  <c r="AU164" i="82"/>
  <c r="AV164" i="82"/>
  <c r="AW164" i="82"/>
  <c r="AX164" i="82"/>
  <c r="AY164" i="82"/>
  <c r="AZ164" i="82"/>
  <c r="B165" i="82"/>
  <c r="C165" i="82"/>
  <c r="D165" i="82"/>
  <c r="E165" i="82"/>
  <c r="F165" i="82"/>
  <c r="G165" i="82"/>
  <c r="H165" i="82"/>
  <c r="I165" i="82"/>
  <c r="J165" i="82"/>
  <c r="K165" i="82"/>
  <c r="L165" i="82"/>
  <c r="M165" i="82"/>
  <c r="N165" i="82"/>
  <c r="O165" i="82"/>
  <c r="P165" i="82"/>
  <c r="Q165" i="82"/>
  <c r="R165" i="82"/>
  <c r="S165" i="82"/>
  <c r="T165" i="82"/>
  <c r="U165" i="82"/>
  <c r="V165" i="82"/>
  <c r="W165" i="82"/>
  <c r="X165" i="82"/>
  <c r="Y165" i="82"/>
  <c r="Z165" i="82"/>
  <c r="AA165" i="82"/>
  <c r="AB165" i="82"/>
  <c r="AC165" i="82"/>
  <c r="AD165" i="82"/>
  <c r="AE165" i="82"/>
  <c r="AF165" i="82"/>
  <c r="AG165" i="82"/>
  <c r="AH165" i="82"/>
  <c r="AI165" i="82"/>
  <c r="AJ165" i="82"/>
  <c r="AK165" i="82"/>
  <c r="AL165" i="82"/>
  <c r="AM165" i="82"/>
  <c r="AN165" i="82"/>
  <c r="AO165" i="82"/>
  <c r="AP165" i="82"/>
  <c r="AQ165" i="82"/>
  <c r="AR165" i="82"/>
  <c r="AS165" i="82"/>
  <c r="AT165" i="82"/>
  <c r="AU165" i="82"/>
  <c r="AV165" i="82"/>
  <c r="AW165" i="82"/>
  <c r="AX165" i="82"/>
  <c r="AY165" i="82"/>
  <c r="AZ165" i="82"/>
  <c r="B166" i="82"/>
  <c r="C166" i="82"/>
  <c r="D166" i="82"/>
  <c r="E166" i="82"/>
  <c r="F166" i="82"/>
  <c r="G166" i="82"/>
  <c r="H166" i="82"/>
  <c r="I166" i="82"/>
  <c r="J166" i="82"/>
  <c r="K166" i="82"/>
  <c r="L166" i="82"/>
  <c r="M166" i="82"/>
  <c r="N166" i="82"/>
  <c r="O166" i="82"/>
  <c r="P166" i="82"/>
  <c r="Q166" i="82"/>
  <c r="R166" i="82"/>
  <c r="S166" i="82"/>
  <c r="T166" i="82"/>
  <c r="U166" i="82"/>
  <c r="V166" i="82"/>
  <c r="W166" i="82"/>
  <c r="X166" i="82"/>
  <c r="Y166" i="82"/>
  <c r="Z166" i="82"/>
  <c r="AA166" i="82"/>
  <c r="AB166" i="82"/>
  <c r="AC166" i="82"/>
  <c r="AD166" i="82"/>
  <c r="AE166" i="82"/>
  <c r="AF166" i="82"/>
  <c r="AG166" i="82"/>
  <c r="AH166" i="82"/>
  <c r="AI166" i="82"/>
  <c r="AJ166" i="82"/>
  <c r="AK166" i="82"/>
  <c r="AL166" i="82"/>
  <c r="AM166" i="82"/>
  <c r="AN166" i="82"/>
  <c r="AO166" i="82"/>
  <c r="AP166" i="82"/>
  <c r="AQ166" i="82"/>
  <c r="AR166" i="82"/>
  <c r="AS166" i="82"/>
  <c r="AT166" i="82"/>
  <c r="AU166" i="82"/>
  <c r="AV166" i="82"/>
  <c r="AW166" i="82"/>
  <c r="AX166" i="82"/>
  <c r="AY166" i="82"/>
  <c r="AZ166" i="82"/>
  <c r="B167" i="82"/>
  <c r="C167" i="82"/>
  <c r="D167" i="82"/>
  <c r="E167" i="82"/>
  <c r="F167" i="82"/>
  <c r="G167" i="82"/>
  <c r="H167" i="82"/>
  <c r="I167" i="82"/>
  <c r="J167" i="82"/>
  <c r="K167" i="82"/>
  <c r="L167" i="82"/>
  <c r="M167" i="82"/>
  <c r="N167" i="82"/>
  <c r="O167" i="82"/>
  <c r="P167" i="82"/>
  <c r="Q167" i="82"/>
  <c r="R167" i="82"/>
  <c r="S167" i="82"/>
  <c r="T167" i="82"/>
  <c r="U167" i="82"/>
  <c r="V167" i="82"/>
  <c r="W167" i="82"/>
  <c r="X167" i="82"/>
  <c r="Y167" i="82"/>
  <c r="Z167" i="82"/>
  <c r="AA167" i="82"/>
  <c r="AB167" i="82"/>
  <c r="AC167" i="82"/>
  <c r="AD167" i="82"/>
  <c r="AE167" i="82"/>
  <c r="AF167" i="82"/>
  <c r="AG167" i="82"/>
  <c r="AH167" i="82"/>
  <c r="AI167" i="82"/>
  <c r="AJ167" i="82"/>
  <c r="AK167" i="82"/>
  <c r="AL167" i="82"/>
  <c r="AM167" i="82"/>
  <c r="AN167" i="82"/>
  <c r="AO167" i="82"/>
  <c r="AP167" i="82"/>
  <c r="AQ167" i="82"/>
  <c r="AR167" i="82"/>
  <c r="AS167" i="82"/>
  <c r="AT167" i="82"/>
  <c r="AU167" i="82"/>
  <c r="AV167" i="82"/>
  <c r="AW167" i="82"/>
  <c r="AX167" i="82"/>
  <c r="AY167" i="82"/>
  <c r="AZ167" i="82"/>
  <c r="B168" i="82"/>
  <c r="C168" i="82"/>
  <c r="D168" i="82"/>
  <c r="E168" i="82"/>
  <c r="F168" i="82"/>
  <c r="G168" i="82"/>
  <c r="H168" i="82"/>
  <c r="I168" i="82"/>
  <c r="J168" i="82"/>
  <c r="K168" i="82"/>
  <c r="L168" i="82"/>
  <c r="M168" i="82"/>
  <c r="N168" i="82"/>
  <c r="O168" i="82"/>
  <c r="P168" i="82"/>
  <c r="Q168" i="82"/>
  <c r="R168" i="82"/>
  <c r="S168" i="82"/>
  <c r="T168" i="82"/>
  <c r="U168" i="82"/>
  <c r="V168" i="82"/>
  <c r="W168" i="82"/>
  <c r="X168" i="82"/>
  <c r="Y168" i="82"/>
  <c r="Z168" i="82"/>
  <c r="AA168" i="82"/>
  <c r="AB168" i="82"/>
  <c r="AC168" i="82"/>
  <c r="AD168" i="82"/>
  <c r="AE168" i="82"/>
  <c r="AF168" i="82"/>
  <c r="AG168" i="82"/>
  <c r="AH168" i="82"/>
  <c r="AI168" i="82"/>
  <c r="AJ168" i="82"/>
  <c r="AK168" i="82"/>
  <c r="AL168" i="82"/>
  <c r="AM168" i="82"/>
  <c r="AN168" i="82"/>
  <c r="AO168" i="82"/>
  <c r="AP168" i="82"/>
  <c r="AQ168" i="82"/>
  <c r="AR168" i="82"/>
  <c r="AS168" i="82"/>
  <c r="AT168" i="82"/>
  <c r="AU168" i="82"/>
  <c r="AV168" i="82"/>
  <c r="AW168" i="82"/>
  <c r="AX168" i="82"/>
  <c r="AY168" i="82"/>
  <c r="AZ168" i="82"/>
  <c r="B169" i="82"/>
  <c r="C169" i="82"/>
  <c r="D169" i="82"/>
  <c r="E169" i="82"/>
  <c r="F169" i="82"/>
  <c r="G169" i="82"/>
  <c r="H169" i="82"/>
  <c r="I169" i="82"/>
  <c r="J169" i="82"/>
  <c r="K169" i="82"/>
  <c r="L169" i="82"/>
  <c r="M169" i="82"/>
  <c r="N169" i="82"/>
  <c r="O169" i="82"/>
  <c r="P169" i="82"/>
  <c r="Q169" i="82"/>
  <c r="R169" i="82"/>
  <c r="S169" i="82"/>
  <c r="T169" i="82"/>
  <c r="U169" i="82"/>
  <c r="V169" i="82"/>
  <c r="W169" i="82"/>
  <c r="X169" i="82"/>
  <c r="Y169" i="82"/>
  <c r="Z169" i="82"/>
  <c r="AA169" i="82"/>
  <c r="AB169" i="82"/>
  <c r="AC169" i="82"/>
  <c r="AD169" i="82"/>
  <c r="AE169" i="82"/>
  <c r="AF169" i="82"/>
  <c r="AG169" i="82"/>
  <c r="AH169" i="82"/>
  <c r="AI169" i="82"/>
  <c r="AJ169" i="82"/>
  <c r="AK169" i="82"/>
  <c r="AL169" i="82"/>
  <c r="AM169" i="82"/>
  <c r="AN169" i="82"/>
  <c r="AO169" i="82"/>
  <c r="AP169" i="82"/>
  <c r="AQ169" i="82"/>
  <c r="AR169" i="82"/>
  <c r="AS169" i="82"/>
  <c r="AT169" i="82"/>
  <c r="AU169" i="82"/>
  <c r="AV169" i="82"/>
  <c r="AW169" i="82"/>
  <c r="AX169" i="82"/>
  <c r="AY169" i="82"/>
  <c r="AZ169" i="82"/>
  <c r="B170" i="82"/>
  <c r="C170" i="82"/>
  <c r="D170" i="82"/>
  <c r="E170" i="82"/>
  <c r="F170" i="82"/>
  <c r="G170" i="82"/>
  <c r="H170" i="82"/>
  <c r="I170" i="82"/>
  <c r="J170" i="82"/>
  <c r="K170" i="82"/>
  <c r="L170" i="82"/>
  <c r="M170" i="82"/>
  <c r="N170" i="82"/>
  <c r="O170" i="82"/>
  <c r="P170" i="82"/>
  <c r="Q170" i="82"/>
  <c r="R170" i="82"/>
  <c r="S170" i="82"/>
  <c r="T170" i="82"/>
  <c r="U170" i="82"/>
  <c r="V170" i="82"/>
  <c r="W170" i="82"/>
  <c r="X170" i="82"/>
  <c r="Y170" i="82"/>
  <c r="Z170" i="82"/>
  <c r="AA170" i="82"/>
  <c r="AB170" i="82"/>
  <c r="AC170" i="82"/>
  <c r="AD170" i="82"/>
  <c r="AE170" i="82"/>
  <c r="AF170" i="82"/>
  <c r="AG170" i="82"/>
  <c r="AH170" i="82"/>
  <c r="AI170" i="82"/>
  <c r="AJ170" i="82"/>
  <c r="AK170" i="82"/>
  <c r="AL170" i="82"/>
  <c r="AM170" i="82"/>
  <c r="AN170" i="82"/>
  <c r="AO170" i="82"/>
  <c r="AP170" i="82"/>
  <c r="AQ170" i="82"/>
  <c r="AR170" i="82"/>
  <c r="AS170" i="82"/>
  <c r="AT170" i="82"/>
  <c r="AU170" i="82"/>
  <c r="AV170" i="82"/>
  <c r="AW170" i="82"/>
  <c r="AX170" i="82"/>
  <c r="AY170" i="82"/>
  <c r="AZ170" i="82"/>
  <c r="B171" i="82"/>
  <c r="C171" i="82"/>
  <c r="D171" i="82"/>
  <c r="E171" i="82"/>
  <c r="F171" i="82"/>
  <c r="G171" i="82"/>
  <c r="H171" i="82"/>
  <c r="I171" i="82"/>
  <c r="J171" i="82"/>
  <c r="K171" i="82"/>
  <c r="L171" i="82"/>
  <c r="M171" i="82"/>
  <c r="N171" i="82"/>
  <c r="O171" i="82"/>
  <c r="P171" i="82"/>
  <c r="Q171" i="82"/>
  <c r="R171" i="82"/>
  <c r="S171" i="82"/>
  <c r="T171" i="82"/>
  <c r="U171" i="82"/>
  <c r="V171" i="82"/>
  <c r="W171" i="82"/>
  <c r="X171" i="82"/>
  <c r="Y171" i="82"/>
  <c r="Z171" i="82"/>
  <c r="AA171" i="82"/>
  <c r="AB171" i="82"/>
  <c r="AC171" i="82"/>
  <c r="AD171" i="82"/>
  <c r="AE171" i="82"/>
  <c r="AF171" i="82"/>
  <c r="AG171" i="82"/>
  <c r="AH171" i="82"/>
  <c r="AI171" i="82"/>
  <c r="AJ171" i="82"/>
  <c r="AK171" i="82"/>
  <c r="AL171" i="82"/>
  <c r="AM171" i="82"/>
  <c r="AN171" i="82"/>
  <c r="AO171" i="82"/>
  <c r="AP171" i="82"/>
  <c r="AQ171" i="82"/>
  <c r="AR171" i="82"/>
  <c r="AS171" i="82"/>
  <c r="AT171" i="82"/>
  <c r="AU171" i="82"/>
  <c r="AV171" i="82"/>
  <c r="AW171" i="82"/>
  <c r="AX171" i="82"/>
  <c r="AY171" i="82"/>
  <c r="AZ171" i="82"/>
  <c r="B172" i="82"/>
  <c r="C172" i="82"/>
  <c r="D172" i="82"/>
  <c r="E172" i="82"/>
  <c r="F172" i="82"/>
  <c r="G172" i="82"/>
  <c r="H172" i="82"/>
  <c r="I172" i="82"/>
  <c r="J172" i="82"/>
  <c r="K172" i="82"/>
  <c r="L172" i="82"/>
  <c r="M172" i="82"/>
  <c r="N172" i="82"/>
  <c r="O172" i="82"/>
  <c r="P172" i="82"/>
  <c r="Q172" i="82"/>
  <c r="R172" i="82"/>
  <c r="S172" i="82"/>
  <c r="T172" i="82"/>
  <c r="U172" i="82"/>
  <c r="V172" i="82"/>
  <c r="W172" i="82"/>
  <c r="X172" i="82"/>
  <c r="Y172" i="82"/>
  <c r="Z172" i="82"/>
  <c r="AA172" i="82"/>
  <c r="AB172" i="82"/>
  <c r="AC172" i="82"/>
  <c r="AD172" i="82"/>
  <c r="AE172" i="82"/>
  <c r="AF172" i="82"/>
  <c r="AG172" i="82"/>
  <c r="AH172" i="82"/>
  <c r="AI172" i="82"/>
  <c r="AJ172" i="82"/>
  <c r="AK172" i="82"/>
  <c r="AL172" i="82"/>
  <c r="AM172" i="82"/>
  <c r="AN172" i="82"/>
  <c r="AO172" i="82"/>
  <c r="AP172" i="82"/>
  <c r="AQ172" i="82"/>
  <c r="AR172" i="82"/>
  <c r="AS172" i="82"/>
  <c r="AT172" i="82"/>
  <c r="AU172" i="82"/>
  <c r="AV172" i="82"/>
  <c r="AW172" i="82"/>
  <c r="AX172" i="82"/>
  <c r="AY172" i="82"/>
  <c r="AZ172" i="82"/>
  <c r="B173" i="82"/>
  <c r="C173" i="82"/>
  <c r="D173" i="82"/>
  <c r="E173" i="82"/>
  <c r="F173" i="82"/>
  <c r="G173" i="82"/>
  <c r="H173" i="82"/>
  <c r="I173" i="82"/>
  <c r="J173" i="82"/>
  <c r="K173" i="82"/>
  <c r="L173" i="82"/>
  <c r="M173" i="82"/>
  <c r="N173" i="82"/>
  <c r="O173" i="82"/>
  <c r="P173" i="82"/>
  <c r="Q173" i="82"/>
  <c r="R173" i="82"/>
  <c r="S173" i="82"/>
  <c r="T173" i="82"/>
  <c r="U173" i="82"/>
  <c r="V173" i="82"/>
  <c r="W173" i="82"/>
  <c r="X173" i="82"/>
  <c r="Y173" i="82"/>
  <c r="Z173" i="82"/>
  <c r="AA173" i="82"/>
  <c r="AB173" i="82"/>
  <c r="AC173" i="82"/>
  <c r="AD173" i="82"/>
  <c r="AE173" i="82"/>
  <c r="AF173" i="82"/>
  <c r="AG173" i="82"/>
  <c r="AH173" i="82"/>
  <c r="AI173" i="82"/>
  <c r="AJ173" i="82"/>
  <c r="AK173" i="82"/>
  <c r="AL173" i="82"/>
  <c r="AM173" i="82"/>
  <c r="AN173" i="82"/>
  <c r="AO173" i="82"/>
  <c r="AP173" i="82"/>
  <c r="AQ173" i="82"/>
  <c r="AR173" i="82"/>
  <c r="AS173" i="82"/>
  <c r="AT173" i="82"/>
  <c r="AU173" i="82"/>
  <c r="AV173" i="82"/>
  <c r="AW173" i="82"/>
  <c r="AX173" i="82"/>
  <c r="AY173" i="82"/>
  <c r="AZ173" i="82"/>
  <c r="B174" i="82"/>
  <c r="C174" i="82"/>
  <c r="D174" i="82"/>
  <c r="E174" i="82"/>
  <c r="F174" i="82"/>
  <c r="G174" i="82"/>
  <c r="H174" i="82"/>
  <c r="I174" i="82"/>
  <c r="J174" i="82"/>
  <c r="K174" i="82"/>
  <c r="L174" i="82"/>
  <c r="M174" i="82"/>
  <c r="N174" i="82"/>
  <c r="O174" i="82"/>
  <c r="P174" i="82"/>
  <c r="Q174" i="82"/>
  <c r="R174" i="82"/>
  <c r="S174" i="82"/>
  <c r="T174" i="82"/>
  <c r="U174" i="82"/>
  <c r="V174" i="82"/>
  <c r="W174" i="82"/>
  <c r="X174" i="82"/>
  <c r="Y174" i="82"/>
  <c r="Z174" i="82"/>
  <c r="AA174" i="82"/>
  <c r="AB174" i="82"/>
  <c r="AC174" i="82"/>
  <c r="AD174" i="82"/>
  <c r="AE174" i="82"/>
  <c r="AF174" i="82"/>
  <c r="AG174" i="82"/>
  <c r="AH174" i="82"/>
  <c r="AI174" i="82"/>
  <c r="AJ174" i="82"/>
  <c r="AK174" i="82"/>
  <c r="AL174" i="82"/>
  <c r="AM174" i="82"/>
  <c r="AN174" i="82"/>
  <c r="AO174" i="82"/>
  <c r="AP174" i="82"/>
  <c r="AQ174" i="82"/>
  <c r="AR174" i="82"/>
  <c r="AS174" i="82"/>
  <c r="AT174" i="82"/>
  <c r="AU174" i="82"/>
  <c r="AV174" i="82"/>
  <c r="AW174" i="82"/>
  <c r="AX174" i="82"/>
  <c r="AY174" i="82"/>
  <c r="AZ174" i="82"/>
  <c r="B175" i="82"/>
  <c r="C175" i="82"/>
  <c r="D175" i="82"/>
  <c r="E175" i="82"/>
  <c r="F175" i="82"/>
  <c r="G175" i="82"/>
  <c r="H175" i="82"/>
  <c r="I175" i="82"/>
  <c r="J175" i="82"/>
  <c r="K175" i="82"/>
  <c r="L175" i="82"/>
  <c r="M175" i="82"/>
  <c r="N175" i="82"/>
  <c r="O175" i="82"/>
  <c r="P175" i="82"/>
  <c r="Q175" i="82"/>
  <c r="R175" i="82"/>
  <c r="S175" i="82"/>
  <c r="T175" i="82"/>
  <c r="U175" i="82"/>
  <c r="V175" i="82"/>
  <c r="W175" i="82"/>
  <c r="X175" i="82"/>
  <c r="Y175" i="82"/>
  <c r="Z175" i="82"/>
  <c r="AA175" i="82"/>
  <c r="AB175" i="82"/>
  <c r="AC175" i="82"/>
  <c r="AD175" i="82"/>
  <c r="AE175" i="82"/>
  <c r="AF175" i="82"/>
  <c r="AG175" i="82"/>
  <c r="AH175" i="82"/>
  <c r="AI175" i="82"/>
  <c r="AJ175" i="82"/>
  <c r="AK175" i="82"/>
  <c r="AL175" i="82"/>
  <c r="AM175" i="82"/>
  <c r="AN175" i="82"/>
  <c r="AO175" i="82"/>
  <c r="AP175" i="82"/>
  <c r="AQ175" i="82"/>
  <c r="AR175" i="82"/>
  <c r="AS175" i="82"/>
  <c r="AT175" i="82"/>
  <c r="AU175" i="82"/>
  <c r="AV175" i="82"/>
  <c r="AW175" i="82"/>
  <c r="AX175" i="82"/>
  <c r="AY175" i="82"/>
  <c r="AZ175" i="82"/>
  <c r="B176" i="82"/>
  <c r="C176" i="82"/>
  <c r="D176" i="82"/>
  <c r="E176" i="82"/>
  <c r="F176" i="82"/>
  <c r="G176" i="82"/>
  <c r="H176" i="82"/>
  <c r="I176" i="82"/>
  <c r="J176" i="82"/>
  <c r="K176" i="82"/>
  <c r="L176" i="82"/>
  <c r="M176" i="82"/>
  <c r="N176" i="82"/>
  <c r="O176" i="82"/>
  <c r="P176" i="82"/>
  <c r="Q176" i="82"/>
  <c r="R176" i="82"/>
  <c r="S176" i="82"/>
  <c r="T176" i="82"/>
  <c r="U176" i="82"/>
  <c r="V176" i="82"/>
  <c r="W176" i="82"/>
  <c r="X176" i="82"/>
  <c r="Y176" i="82"/>
  <c r="Z176" i="82"/>
  <c r="AA176" i="82"/>
  <c r="AB176" i="82"/>
  <c r="AC176" i="82"/>
  <c r="AD176" i="82"/>
  <c r="AE176" i="82"/>
  <c r="AF176" i="82"/>
  <c r="AG176" i="82"/>
  <c r="AH176" i="82"/>
  <c r="AI176" i="82"/>
  <c r="AJ176" i="82"/>
  <c r="AK176" i="82"/>
  <c r="AL176" i="82"/>
  <c r="AM176" i="82"/>
  <c r="AN176" i="82"/>
  <c r="AO176" i="82"/>
  <c r="AP176" i="82"/>
  <c r="AQ176" i="82"/>
  <c r="AR176" i="82"/>
  <c r="AS176" i="82"/>
  <c r="AT176" i="82"/>
  <c r="AU176" i="82"/>
  <c r="AV176" i="82"/>
  <c r="AW176" i="82"/>
  <c r="AX176" i="82"/>
  <c r="AY176" i="82"/>
  <c r="AZ176" i="82"/>
  <c r="B177" i="82"/>
  <c r="C177" i="82"/>
  <c r="D177" i="82"/>
  <c r="E177" i="82"/>
  <c r="F177" i="82"/>
  <c r="G177" i="82"/>
  <c r="H177" i="82"/>
  <c r="I177" i="82"/>
  <c r="J177" i="82"/>
  <c r="K177" i="82"/>
  <c r="L177" i="82"/>
  <c r="M177" i="82"/>
  <c r="N177" i="82"/>
  <c r="O177" i="82"/>
  <c r="P177" i="82"/>
  <c r="Q177" i="82"/>
  <c r="R177" i="82"/>
  <c r="S177" i="82"/>
  <c r="T177" i="82"/>
  <c r="U177" i="82"/>
  <c r="V177" i="82"/>
  <c r="W177" i="82"/>
  <c r="X177" i="82"/>
  <c r="Y177" i="82"/>
  <c r="Z177" i="82"/>
  <c r="AA177" i="82"/>
  <c r="AB177" i="82"/>
  <c r="AC177" i="82"/>
  <c r="AD177" i="82"/>
  <c r="AE177" i="82"/>
  <c r="AF177" i="82"/>
  <c r="AG177" i="82"/>
  <c r="AH177" i="82"/>
  <c r="AI177" i="82"/>
  <c r="AJ177" i="82"/>
  <c r="AK177" i="82"/>
  <c r="AL177" i="82"/>
  <c r="AM177" i="82"/>
  <c r="AN177" i="82"/>
  <c r="AO177" i="82"/>
  <c r="AP177" i="82"/>
  <c r="AQ177" i="82"/>
  <c r="AR177" i="82"/>
  <c r="AS177" i="82"/>
  <c r="AT177" i="82"/>
  <c r="AU177" i="82"/>
  <c r="AV177" i="82"/>
  <c r="AW177" i="82"/>
  <c r="AX177" i="82"/>
  <c r="AY177" i="82"/>
  <c r="AZ177" i="82"/>
  <c r="B178" i="82"/>
  <c r="C178" i="82"/>
  <c r="D178" i="82"/>
  <c r="E178" i="82"/>
  <c r="F178" i="82"/>
  <c r="G178" i="82"/>
  <c r="H178" i="82"/>
  <c r="I178" i="82"/>
  <c r="J178" i="82"/>
  <c r="K178" i="82"/>
  <c r="L178" i="82"/>
  <c r="M178" i="82"/>
  <c r="N178" i="82"/>
  <c r="O178" i="82"/>
  <c r="P178" i="82"/>
  <c r="Q178" i="82"/>
  <c r="R178" i="82"/>
  <c r="S178" i="82"/>
  <c r="T178" i="82"/>
  <c r="U178" i="82"/>
  <c r="V178" i="82"/>
  <c r="W178" i="82"/>
  <c r="X178" i="82"/>
  <c r="Y178" i="82"/>
  <c r="Z178" i="82"/>
  <c r="AA178" i="82"/>
  <c r="AB178" i="82"/>
  <c r="AC178" i="82"/>
  <c r="AD178" i="82"/>
  <c r="AE178" i="82"/>
  <c r="AF178" i="82"/>
  <c r="AG178" i="82"/>
  <c r="AH178" i="82"/>
  <c r="AI178" i="82"/>
  <c r="AJ178" i="82"/>
  <c r="AK178" i="82"/>
  <c r="AL178" i="82"/>
  <c r="AM178" i="82"/>
  <c r="AN178" i="82"/>
  <c r="AO178" i="82"/>
  <c r="AP178" i="82"/>
  <c r="AQ178" i="82"/>
  <c r="AR178" i="82"/>
  <c r="AS178" i="82"/>
  <c r="AT178" i="82"/>
  <c r="AU178" i="82"/>
  <c r="AV178" i="82"/>
  <c r="AW178" i="82"/>
  <c r="AX178" i="82"/>
  <c r="AY178" i="82"/>
  <c r="AZ178" i="82"/>
  <c r="B179" i="82"/>
  <c r="C179" i="82"/>
  <c r="D179" i="82"/>
  <c r="E179" i="82"/>
  <c r="F179" i="82"/>
  <c r="G179" i="82"/>
  <c r="H179" i="82"/>
  <c r="I179" i="82"/>
  <c r="J179" i="82"/>
  <c r="K179" i="82"/>
  <c r="L179" i="82"/>
  <c r="M179" i="82"/>
  <c r="N179" i="82"/>
  <c r="O179" i="82"/>
  <c r="P179" i="82"/>
  <c r="Q179" i="82"/>
  <c r="R179" i="82"/>
  <c r="S179" i="82"/>
  <c r="T179" i="82"/>
  <c r="U179" i="82"/>
  <c r="V179" i="82"/>
  <c r="W179" i="82"/>
  <c r="X179" i="82"/>
  <c r="Y179" i="82"/>
  <c r="Z179" i="82"/>
  <c r="AA179" i="82"/>
  <c r="AB179" i="82"/>
  <c r="AC179" i="82"/>
  <c r="AD179" i="82"/>
  <c r="AE179" i="82"/>
  <c r="AF179" i="82"/>
  <c r="AG179" i="82"/>
  <c r="AH179" i="82"/>
  <c r="AI179" i="82"/>
  <c r="AJ179" i="82"/>
  <c r="AK179" i="82"/>
  <c r="AL179" i="82"/>
  <c r="AM179" i="82"/>
  <c r="AN179" i="82"/>
  <c r="AO179" i="82"/>
  <c r="AP179" i="82"/>
  <c r="AQ179" i="82"/>
  <c r="AR179" i="82"/>
  <c r="AS179" i="82"/>
  <c r="AT179" i="82"/>
  <c r="AU179" i="82"/>
  <c r="AV179" i="82"/>
  <c r="AW179" i="82"/>
  <c r="AX179" i="82"/>
  <c r="AY179" i="82"/>
  <c r="AZ179" i="82"/>
  <c r="B180" i="82"/>
  <c r="C180" i="82"/>
  <c r="D180" i="82"/>
  <c r="E180" i="82"/>
  <c r="F180" i="82"/>
  <c r="G180" i="82"/>
  <c r="H180" i="82"/>
  <c r="I180" i="82"/>
  <c r="J180" i="82"/>
  <c r="K180" i="82"/>
  <c r="L180" i="82"/>
  <c r="M180" i="82"/>
  <c r="N180" i="82"/>
  <c r="O180" i="82"/>
  <c r="P180" i="82"/>
  <c r="Q180" i="82"/>
  <c r="R180" i="82"/>
  <c r="S180" i="82"/>
  <c r="T180" i="82"/>
  <c r="U180" i="82"/>
  <c r="V180" i="82"/>
  <c r="W180" i="82"/>
  <c r="X180" i="82"/>
  <c r="Y180" i="82"/>
  <c r="Z180" i="82"/>
  <c r="AA180" i="82"/>
  <c r="AB180" i="82"/>
  <c r="AC180" i="82"/>
  <c r="AD180" i="82"/>
  <c r="AE180" i="82"/>
  <c r="AF180" i="82"/>
  <c r="AG180" i="82"/>
  <c r="AH180" i="82"/>
  <c r="AI180" i="82"/>
  <c r="AJ180" i="82"/>
  <c r="AK180" i="82"/>
  <c r="AL180" i="82"/>
  <c r="AM180" i="82"/>
  <c r="AN180" i="82"/>
  <c r="AO180" i="82"/>
  <c r="AP180" i="82"/>
  <c r="AQ180" i="82"/>
  <c r="AR180" i="82"/>
  <c r="AS180" i="82"/>
  <c r="AT180" i="82"/>
  <c r="AU180" i="82"/>
  <c r="AV180" i="82"/>
  <c r="AW180" i="82"/>
  <c r="AX180" i="82"/>
  <c r="AY180" i="82"/>
  <c r="AZ180" i="82"/>
  <c r="B181" i="82"/>
  <c r="C181" i="82"/>
  <c r="D181" i="82"/>
  <c r="E181" i="82"/>
  <c r="F181" i="82"/>
  <c r="G181" i="82"/>
  <c r="H181" i="82"/>
  <c r="I181" i="82"/>
  <c r="J181" i="82"/>
  <c r="K181" i="82"/>
  <c r="L181" i="82"/>
  <c r="M181" i="82"/>
  <c r="N181" i="82"/>
  <c r="O181" i="82"/>
  <c r="P181" i="82"/>
  <c r="Q181" i="82"/>
  <c r="R181" i="82"/>
  <c r="S181" i="82"/>
  <c r="T181" i="82"/>
  <c r="U181" i="82"/>
  <c r="V181" i="82"/>
  <c r="W181" i="82"/>
  <c r="X181" i="82"/>
  <c r="Y181" i="82"/>
  <c r="Z181" i="82"/>
  <c r="AA181" i="82"/>
  <c r="AB181" i="82"/>
  <c r="AC181" i="82"/>
  <c r="AD181" i="82"/>
  <c r="AE181" i="82"/>
  <c r="AF181" i="82"/>
  <c r="AG181" i="82"/>
  <c r="AH181" i="82"/>
  <c r="AI181" i="82"/>
  <c r="AJ181" i="82"/>
  <c r="AK181" i="82"/>
  <c r="AL181" i="82"/>
  <c r="AM181" i="82"/>
  <c r="AN181" i="82"/>
  <c r="AO181" i="82"/>
  <c r="AP181" i="82"/>
  <c r="AQ181" i="82"/>
  <c r="AR181" i="82"/>
  <c r="AS181" i="82"/>
  <c r="AT181" i="82"/>
  <c r="AU181" i="82"/>
  <c r="AV181" i="82"/>
  <c r="AW181" i="82"/>
  <c r="AX181" i="82"/>
  <c r="AY181" i="82"/>
  <c r="AZ181" i="82"/>
  <c r="B182" i="82"/>
  <c r="C182" i="82"/>
  <c r="D182" i="82"/>
  <c r="E182" i="82"/>
  <c r="F182" i="82"/>
  <c r="G182" i="82"/>
  <c r="H182" i="82"/>
  <c r="I182" i="82"/>
  <c r="J182" i="82"/>
  <c r="K182" i="82"/>
  <c r="L182" i="82"/>
  <c r="M182" i="82"/>
  <c r="N182" i="82"/>
  <c r="O182" i="82"/>
  <c r="P182" i="82"/>
  <c r="Q182" i="82"/>
  <c r="R182" i="82"/>
  <c r="S182" i="82"/>
  <c r="T182" i="82"/>
  <c r="U182" i="82"/>
  <c r="V182" i="82"/>
  <c r="W182" i="82"/>
  <c r="X182" i="82"/>
  <c r="Y182" i="82"/>
  <c r="Z182" i="82"/>
  <c r="AA182" i="82"/>
  <c r="AB182" i="82"/>
  <c r="AC182" i="82"/>
  <c r="AD182" i="82"/>
  <c r="AE182" i="82"/>
  <c r="AF182" i="82"/>
  <c r="AG182" i="82"/>
  <c r="AH182" i="82"/>
  <c r="AI182" i="82"/>
  <c r="AJ182" i="82"/>
  <c r="AK182" i="82"/>
  <c r="AL182" i="82"/>
  <c r="AM182" i="82"/>
  <c r="AN182" i="82"/>
  <c r="AO182" i="82"/>
  <c r="AP182" i="82"/>
  <c r="AQ182" i="82"/>
  <c r="AR182" i="82"/>
  <c r="AS182" i="82"/>
  <c r="AT182" i="82"/>
  <c r="AU182" i="82"/>
  <c r="AV182" i="82"/>
  <c r="AW182" i="82"/>
  <c r="AX182" i="82"/>
  <c r="AY182" i="82"/>
  <c r="AZ182" i="82"/>
  <c r="B183" i="82"/>
  <c r="C183" i="82"/>
  <c r="D183" i="82"/>
  <c r="E183" i="82"/>
  <c r="F183" i="82"/>
  <c r="G183" i="82"/>
  <c r="H183" i="82"/>
  <c r="I183" i="82"/>
  <c r="J183" i="82"/>
  <c r="K183" i="82"/>
  <c r="L183" i="82"/>
  <c r="M183" i="82"/>
  <c r="N183" i="82"/>
  <c r="O183" i="82"/>
  <c r="P183" i="82"/>
  <c r="Q183" i="82"/>
  <c r="R183" i="82"/>
  <c r="S183" i="82"/>
  <c r="T183" i="82"/>
  <c r="U183" i="82"/>
  <c r="V183" i="82"/>
  <c r="W183" i="82"/>
  <c r="X183" i="82"/>
  <c r="Y183" i="82"/>
  <c r="Z183" i="82"/>
  <c r="AA183" i="82"/>
  <c r="AB183" i="82"/>
  <c r="AC183" i="82"/>
  <c r="AD183" i="82"/>
  <c r="AE183" i="82"/>
  <c r="AF183" i="82"/>
  <c r="AG183" i="82"/>
  <c r="AH183" i="82"/>
  <c r="AI183" i="82"/>
  <c r="AJ183" i="82"/>
  <c r="AK183" i="82"/>
  <c r="AL183" i="82"/>
  <c r="AM183" i="82"/>
  <c r="AN183" i="82"/>
  <c r="AO183" i="82"/>
  <c r="AP183" i="82"/>
  <c r="AQ183" i="82"/>
  <c r="AR183" i="82"/>
  <c r="AS183" i="82"/>
  <c r="AT183" i="82"/>
  <c r="AU183" i="82"/>
  <c r="AV183" i="82"/>
  <c r="AW183" i="82"/>
  <c r="AX183" i="82"/>
  <c r="AY183" i="82"/>
  <c r="AZ183" i="82"/>
  <c r="B184" i="82"/>
  <c r="C184" i="82"/>
  <c r="D184" i="82"/>
  <c r="E184" i="82"/>
  <c r="F184" i="82"/>
  <c r="G184" i="82"/>
  <c r="H184" i="82"/>
  <c r="I184" i="82"/>
  <c r="J184" i="82"/>
  <c r="K184" i="82"/>
  <c r="L184" i="82"/>
  <c r="M184" i="82"/>
  <c r="N184" i="82"/>
  <c r="O184" i="82"/>
  <c r="P184" i="82"/>
  <c r="Q184" i="82"/>
  <c r="R184" i="82"/>
  <c r="S184" i="82"/>
  <c r="T184" i="82"/>
  <c r="U184" i="82"/>
  <c r="V184" i="82"/>
  <c r="W184" i="82"/>
  <c r="X184" i="82"/>
  <c r="Y184" i="82"/>
  <c r="Z184" i="82"/>
  <c r="AA184" i="82"/>
  <c r="AB184" i="82"/>
  <c r="AC184" i="82"/>
  <c r="AD184" i="82"/>
  <c r="AE184" i="82"/>
  <c r="AF184" i="82"/>
  <c r="AG184" i="82"/>
  <c r="AH184" i="82"/>
  <c r="AI184" i="82"/>
  <c r="AJ184" i="82"/>
  <c r="AK184" i="82"/>
  <c r="AL184" i="82"/>
  <c r="AM184" i="82"/>
  <c r="AN184" i="82"/>
  <c r="AO184" i="82"/>
  <c r="AP184" i="82"/>
  <c r="AQ184" i="82"/>
  <c r="AR184" i="82"/>
  <c r="AS184" i="82"/>
  <c r="AT184" i="82"/>
  <c r="AU184" i="82"/>
  <c r="AV184" i="82"/>
  <c r="AW184" i="82"/>
  <c r="AX184" i="82"/>
  <c r="AY184" i="82"/>
  <c r="AZ184" i="82"/>
  <c r="B185" i="82"/>
  <c r="C185" i="82"/>
  <c r="D185" i="82"/>
  <c r="E185" i="82"/>
  <c r="F185" i="82"/>
  <c r="G185" i="82"/>
  <c r="H185" i="82"/>
  <c r="I185" i="82"/>
  <c r="J185" i="82"/>
  <c r="K185" i="82"/>
  <c r="L185" i="82"/>
  <c r="M185" i="82"/>
  <c r="N185" i="82"/>
  <c r="O185" i="82"/>
  <c r="P185" i="82"/>
  <c r="Q185" i="82"/>
  <c r="R185" i="82"/>
  <c r="S185" i="82"/>
  <c r="T185" i="82"/>
  <c r="U185" i="82"/>
  <c r="V185" i="82"/>
  <c r="W185" i="82"/>
  <c r="X185" i="82"/>
  <c r="Y185" i="82"/>
  <c r="Z185" i="82"/>
  <c r="AA185" i="82"/>
  <c r="AB185" i="82"/>
  <c r="AC185" i="82"/>
  <c r="AD185" i="82"/>
  <c r="AE185" i="82"/>
  <c r="AF185" i="82"/>
  <c r="AG185" i="82"/>
  <c r="AH185" i="82"/>
  <c r="AI185" i="82"/>
  <c r="AJ185" i="82"/>
  <c r="AK185" i="82"/>
  <c r="AL185" i="82"/>
  <c r="AM185" i="82"/>
  <c r="AN185" i="82"/>
  <c r="AO185" i="82"/>
  <c r="AP185" i="82"/>
  <c r="AQ185" i="82"/>
  <c r="AR185" i="82"/>
  <c r="AS185" i="82"/>
  <c r="AT185" i="82"/>
  <c r="AU185" i="82"/>
  <c r="AV185" i="82"/>
  <c r="AW185" i="82"/>
  <c r="AX185" i="82"/>
  <c r="AY185" i="82"/>
  <c r="AZ185" i="82"/>
  <c r="B186" i="82"/>
  <c r="C186" i="82"/>
  <c r="D186" i="82"/>
  <c r="E186" i="82"/>
  <c r="F186" i="82"/>
  <c r="G186" i="82"/>
  <c r="H186" i="82"/>
  <c r="I186" i="82"/>
  <c r="J186" i="82"/>
  <c r="K186" i="82"/>
  <c r="L186" i="82"/>
  <c r="M186" i="82"/>
  <c r="N186" i="82"/>
  <c r="O186" i="82"/>
  <c r="P186" i="82"/>
  <c r="Q186" i="82"/>
  <c r="R186" i="82"/>
  <c r="S186" i="82"/>
  <c r="T186" i="82"/>
  <c r="U186" i="82"/>
  <c r="V186" i="82"/>
  <c r="W186" i="82"/>
  <c r="X186" i="82"/>
  <c r="Y186" i="82"/>
  <c r="Z186" i="82"/>
  <c r="AA186" i="82"/>
  <c r="AB186" i="82"/>
  <c r="AC186" i="82"/>
  <c r="AD186" i="82"/>
  <c r="AE186" i="82"/>
  <c r="AF186" i="82"/>
  <c r="AG186" i="82"/>
  <c r="AH186" i="82"/>
  <c r="AI186" i="82"/>
  <c r="AJ186" i="82"/>
  <c r="AK186" i="82"/>
  <c r="AL186" i="82"/>
  <c r="AM186" i="82"/>
  <c r="AN186" i="82"/>
  <c r="AO186" i="82"/>
  <c r="AP186" i="82"/>
  <c r="AQ186" i="82"/>
  <c r="AR186" i="82"/>
  <c r="AS186" i="82"/>
  <c r="AT186" i="82"/>
  <c r="AU186" i="82"/>
  <c r="AV186" i="82"/>
  <c r="AW186" i="82"/>
  <c r="AX186" i="82"/>
  <c r="AY186" i="82"/>
  <c r="AZ186" i="82"/>
  <c r="B187" i="82"/>
  <c r="C187" i="82"/>
  <c r="D187" i="82"/>
  <c r="E187" i="82"/>
  <c r="F187" i="82"/>
  <c r="G187" i="82"/>
  <c r="H187" i="82"/>
  <c r="I187" i="82"/>
  <c r="J187" i="82"/>
  <c r="K187" i="82"/>
  <c r="L187" i="82"/>
  <c r="M187" i="82"/>
  <c r="N187" i="82"/>
  <c r="O187" i="82"/>
  <c r="P187" i="82"/>
  <c r="Q187" i="82"/>
  <c r="R187" i="82"/>
  <c r="S187" i="82"/>
  <c r="T187" i="82"/>
  <c r="U187" i="82"/>
  <c r="V187" i="82"/>
  <c r="W187" i="82"/>
  <c r="X187" i="82"/>
  <c r="Y187" i="82"/>
  <c r="Z187" i="82"/>
  <c r="AA187" i="82"/>
  <c r="AB187" i="82"/>
  <c r="AC187" i="82"/>
  <c r="AD187" i="82"/>
  <c r="AE187" i="82"/>
  <c r="AF187" i="82"/>
  <c r="AG187" i="82"/>
  <c r="AH187" i="82"/>
  <c r="AI187" i="82"/>
  <c r="AJ187" i="82"/>
  <c r="AK187" i="82"/>
  <c r="AL187" i="82"/>
  <c r="AM187" i="82"/>
  <c r="AN187" i="82"/>
  <c r="AO187" i="82"/>
  <c r="AP187" i="82"/>
  <c r="AQ187" i="82"/>
  <c r="AR187" i="82"/>
  <c r="AS187" i="82"/>
  <c r="AT187" i="82"/>
  <c r="AU187" i="82"/>
  <c r="AV187" i="82"/>
  <c r="AW187" i="82"/>
  <c r="AX187" i="82"/>
  <c r="AY187" i="82"/>
  <c r="AZ187" i="82"/>
  <c r="B188" i="82"/>
  <c r="C188" i="82"/>
  <c r="D188" i="82"/>
  <c r="E188" i="82"/>
  <c r="F188" i="82"/>
  <c r="G188" i="82"/>
  <c r="H188" i="82"/>
  <c r="I188" i="82"/>
  <c r="J188" i="82"/>
  <c r="K188" i="82"/>
  <c r="L188" i="82"/>
  <c r="M188" i="82"/>
  <c r="N188" i="82"/>
  <c r="O188" i="82"/>
  <c r="P188" i="82"/>
  <c r="Q188" i="82"/>
  <c r="R188" i="82"/>
  <c r="S188" i="82"/>
  <c r="T188" i="82"/>
  <c r="U188" i="82"/>
  <c r="V188" i="82"/>
  <c r="W188" i="82"/>
  <c r="X188" i="82"/>
  <c r="Y188" i="82"/>
  <c r="Z188" i="82"/>
  <c r="AA188" i="82"/>
  <c r="AB188" i="82"/>
  <c r="AC188" i="82"/>
  <c r="AD188" i="82"/>
  <c r="AE188" i="82"/>
  <c r="AF188" i="82"/>
  <c r="AG188" i="82"/>
  <c r="AH188" i="82"/>
  <c r="AI188" i="82"/>
  <c r="AJ188" i="82"/>
  <c r="AK188" i="82"/>
  <c r="AL188" i="82"/>
  <c r="AM188" i="82"/>
  <c r="AN188" i="82"/>
  <c r="AO188" i="82"/>
  <c r="AP188" i="82"/>
  <c r="AQ188" i="82"/>
  <c r="AR188" i="82"/>
  <c r="AS188" i="82"/>
  <c r="AT188" i="82"/>
  <c r="AU188" i="82"/>
  <c r="AV188" i="82"/>
  <c r="AW188" i="82"/>
  <c r="AX188" i="82"/>
  <c r="AY188" i="82"/>
  <c r="AZ188" i="82"/>
  <c r="B189" i="82"/>
  <c r="C189" i="82"/>
  <c r="D189" i="82"/>
  <c r="E189" i="82"/>
  <c r="F189" i="82"/>
  <c r="G189" i="82"/>
  <c r="H189" i="82"/>
  <c r="I189" i="82"/>
  <c r="J189" i="82"/>
  <c r="K189" i="82"/>
  <c r="L189" i="82"/>
  <c r="M189" i="82"/>
  <c r="N189" i="82"/>
  <c r="O189" i="82"/>
  <c r="P189" i="82"/>
  <c r="Q189" i="82"/>
  <c r="R189" i="82"/>
  <c r="S189" i="82"/>
  <c r="T189" i="82"/>
  <c r="U189" i="82"/>
  <c r="V189" i="82"/>
  <c r="W189" i="82"/>
  <c r="X189" i="82"/>
  <c r="Y189" i="82"/>
  <c r="Z189" i="82"/>
  <c r="AA189" i="82"/>
  <c r="AB189" i="82"/>
  <c r="AC189" i="82"/>
  <c r="AD189" i="82"/>
  <c r="AE189" i="82"/>
  <c r="AF189" i="82"/>
  <c r="AG189" i="82"/>
  <c r="AH189" i="82"/>
  <c r="AI189" i="82"/>
  <c r="AJ189" i="82"/>
  <c r="AK189" i="82"/>
  <c r="AL189" i="82"/>
  <c r="AM189" i="82"/>
  <c r="AN189" i="82"/>
  <c r="AO189" i="82"/>
  <c r="AP189" i="82"/>
  <c r="AQ189" i="82"/>
  <c r="AR189" i="82"/>
  <c r="AS189" i="82"/>
  <c r="AT189" i="82"/>
  <c r="AU189" i="82"/>
  <c r="AV189" i="82"/>
  <c r="AW189" i="82"/>
  <c r="AX189" i="82"/>
  <c r="AY189" i="82"/>
  <c r="AZ189" i="82"/>
  <c r="B190" i="82"/>
  <c r="C190" i="82"/>
  <c r="D190" i="82"/>
  <c r="E190" i="82"/>
  <c r="F190" i="82"/>
  <c r="G190" i="82"/>
  <c r="H190" i="82"/>
  <c r="I190" i="82"/>
  <c r="J190" i="82"/>
  <c r="K190" i="82"/>
  <c r="L190" i="82"/>
  <c r="M190" i="82"/>
  <c r="N190" i="82"/>
  <c r="O190" i="82"/>
  <c r="P190" i="82"/>
  <c r="Q190" i="82"/>
  <c r="R190" i="82"/>
  <c r="S190" i="82"/>
  <c r="T190" i="82"/>
  <c r="U190" i="82"/>
  <c r="V190" i="82"/>
  <c r="W190" i="82"/>
  <c r="X190" i="82"/>
  <c r="Y190" i="82"/>
  <c r="Z190" i="82"/>
  <c r="AA190" i="82"/>
  <c r="AB190" i="82"/>
  <c r="AC190" i="82"/>
  <c r="AD190" i="82"/>
  <c r="AE190" i="82"/>
  <c r="AF190" i="82"/>
  <c r="AG190" i="82"/>
  <c r="AH190" i="82"/>
  <c r="AI190" i="82"/>
  <c r="AJ190" i="82"/>
  <c r="AK190" i="82"/>
  <c r="AL190" i="82"/>
  <c r="AM190" i="82"/>
  <c r="AN190" i="82"/>
  <c r="AO190" i="82"/>
  <c r="AP190" i="82"/>
  <c r="AQ190" i="82"/>
  <c r="AR190" i="82"/>
  <c r="AS190" i="82"/>
  <c r="AT190" i="82"/>
  <c r="AU190" i="82"/>
  <c r="AV190" i="82"/>
  <c r="AW190" i="82"/>
  <c r="AX190" i="82"/>
  <c r="AY190" i="82"/>
  <c r="AZ190" i="82"/>
  <c r="B191" i="82"/>
  <c r="C191" i="82"/>
  <c r="D191" i="82"/>
  <c r="E191" i="82"/>
  <c r="F191" i="82"/>
  <c r="G191" i="82"/>
  <c r="H191" i="82"/>
  <c r="I191" i="82"/>
  <c r="J191" i="82"/>
  <c r="K191" i="82"/>
  <c r="L191" i="82"/>
  <c r="M191" i="82"/>
  <c r="N191" i="82"/>
  <c r="O191" i="82"/>
  <c r="P191" i="82"/>
  <c r="Q191" i="82"/>
  <c r="R191" i="82"/>
  <c r="S191" i="82"/>
  <c r="T191" i="82"/>
  <c r="U191" i="82"/>
  <c r="V191" i="82"/>
  <c r="W191" i="82"/>
  <c r="X191" i="82"/>
  <c r="Y191" i="82"/>
  <c r="Z191" i="82"/>
  <c r="AA191" i="82"/>
  <c r="AB191" i="82"/>
  <c r="AC191" i="82"/>
  <c r="AD191" i="82"/>
  <c r="AE191" i="82"/>
  <c r="AF191" i="82"/>
  <c r="AG191" i="82"/>
  <c r="AH191" i="82"/>
  <c r="AI191" i="82"/>
  <c r="AJ191" i="82"/>
  <c r="AK191" i="82"/>
  <c r="AL191" i="82"/>
  <c r="AM191" i="82"/>
  <c r="AN191" i="82"/>
  <c r="AO191" i="82"/>
  <c r="AP191" i="82"/>
  <c r="AQ191" i="82"/>
  <c r="AR191" i="82"/>
  <c r="AS191" i="82"/>
  <c r="AT191" i="82"/>
  <c r="AU191" i="82"/>
  <c r="AV191" i="82"/>
  <c r="AW191" i="82"/>
  <c r="AX191" i="82"/>
  <c r="AY191" i="82"/>
  <c r="AZ191" i="82"/>
  <c r="B192" i="82"/>
  <c r="C192" i="82"/>
  <c r="D192" i="82"/>
  <c r="E192" i="82"/>
  <c r="F192" i="82"/>
  <c r="G192" i="82"/>
  <c r="H192" i="82"/>
  <c r="I192" i="82"/>
  <c r="J192" i="82"/>
  <c r="K192" i="82"/>
  <c r="L192" i="82"/>
  <c r="M192" i="82"/>
  <c r="N192" i="82"/>
  <c r="O192" i="82"/>
  <c r="P192" i="82"/>
  <c r="Q192" i="82"/>
  <c r="R192" i="82"/>
  <c r="S192" i="82"/>
  <c r="T192" i="82"/>
  <c r="U192" i="82"/>
  <c r="V192" i="82"/>
  <c r="W192" i="82"/>
  <c r="X192" i="82"/>
  <c r="Y192" i="82"/>
  <c r="Z192" i="82"/>
  <c r="AA192" i="82"/>
  <c r="AB192" i="82"/>
  <c r="AC192" i="82"/>
  <c r="AD192" i="82"/>
  <c r="AE192" i="82"/>
  <c r="AF192" i="82"/>
  <c r="AG192" i="82"/>
  <c r="AH192" i="82"/>
  <c r="AI192" i="82"/>
  <c r="AJ192" i="82"/>
  <c r="AK192" i="82"/>
  <c r="AL192" i="82"/>
  <c r="AM192" i="82"/>
  <c r="AN192" i="82"/>
  <c r="AO192" i="82"/>
  <c r="AP192" i="82"/>
  <c r="AQ192" i="82"/>
  <c r="AR192" i="82"/>
  <c r="AS192" i="82"/>
  <c r="AT192" i="82"/>
  <c r="AU192" i="82"/>
  <c r="AV192" i="82"/>
  <c r="AW192" i="82"/>
  <c r="AX192" i="82"/>
  <c r="AY192" i="82"/>
  <c r="AZ192" i="82"/>
  <c r="B193" i="82"/>
  <c r="C193" i="82"/>
  <c r="D193" i="82"/>
  <c r="E193" i="82"/>
  <c r="F193" i="82"/>
  <c r="G193" i="82"/>
  <c r="H193" i="82"/>
  <c r="I193" i="82"/>
  <c r="J193" i="82"/>
  <c r="K193" i="82"/>
  <c r="L193" i="82"/>
  <c r="M193" i="82"/>
  <c r="N193" i="82"/>
  <c r="O193" i="82"/>
  <c r="P193" i="82"/>
  <c r="Q193" i="82"/>
  <c r="R193" i="82"/>
  <c r="S193" i="82"/>
  <c r="T193" i="82"/>
  <c r="U193" i="82"/>
  <c r="V193" i="82"/>
  <c r="W193" i="82"/>
  <c r="X193" i="82"/>
  <c r="Y193" i="82"/>
  <c r="Z193" i="82"/>
  <c r="AA193" i="82"/>
  <c r="AB193" i="82"/>
  <c r="AC193" i="82"/>
  <c r="AD193" i="82"/>
  <c r="AE193" i="82"/>
  <c r="AF193" i="82"/>
  <c r="AG193" i="82"/>
  <c r="AH193" i="82"/>
  <c r="AI193" i="82"/>
  <c r="AJ193" i="82"/>
  <c r="AK193" i="82"/>
  <c r="AL193" i="82"/>
  <c r="AM193" i="82"/>
  <c r="AN193" i="82"/>
  <c r="AO193" i="82"/>
  <c r="AP193" i="82"/>
  <c r="AQ193" i="82"/>
  <c r="AR193" i="82"/>
  <c r="AS193" i="82"/>
  <c r="AT193" i="82"/>
  <c r="AU193" i="82"/>
  <c r="AV193" i="82"/>
  <c r="AW193" i="82"/>
  <c r="AX193" i="82"/>
  <c r="AY193" i="82"/>
  <c r="AZ193" i="82"/>
  <c r="AZ3" i="82"/>
  <c r="AY3" i="82"/>
  <c r="AX3" i="82"/>
  <c r="AW3" i="82"/>
  <c r="AV3" i="82"/>
  <c r="AU3" i="82"/>
  <c r="AT3" i="82"/>
  <c r="AS3" i="82"/>
  <c r="AR3" i="82"/>
  <c r="AQ3" i="82"/>
  <c r="AP3" i="82"/>
  <c r="AO3" i="82"/>
  <c r="AN3" i="82"/>
  <c r="AM3" i="82"/>
  <c r="AL3" i="82"/>
  <c r="AK3" i="82"/>
  <c r="AJ3" i="82"/>
  <c r="AI3" i="82"/>
  <c r="AH3" i="82"/>
  <c r="AG3" i="82"/>
  <c r="AF3" i="82"/>
  <c r="AE3" i="82"/>
  <c r="AD3" i="82"/>
  <c r="AC3" i="82"/>
  <c r="AB3" i="82"/>
  <c r="AA3" i="82"/>
  <c r="Z3" i="82"/>
  <c r="Y3" i="82"/>
  <c r="X3" i="82"/>
  <c r="W3" i="82"/>
  <c r="V3" i="82"/>
  <c r="U3" i="82"/>
  <c r="T3" i="82"/>
  <c r="S3" i="82"/>
  <c r="R3" i="82"/>
  <c r="Q3" i="82"/>
  <c r="P3" i="82"/>
  <c r="O3" i="82"/>
  <c r="N3" i="82"/>
  <c r="M3" i="82"/>
  <c r="L3" i="82"/>
  <c r="K3" i="82"/>
  <c r="J3" i="82"/>
  <c r="I3" i="82"/>
  <c r="H3" i="82"/>
  <c r="G3" i="82"/>
  <c r="F3" i="82"/>
  <c r="E3" i="82"/>
  <c r="D3" i="82"/>
  <c r="C3" i="82"/>
  <c r="B3" i="82"/>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3" i="4"/>
  <c r="D4" i="75"/>
  <c r="H4" i="75"/>
  <c r="I4" i="75"/>
  <c r="K4" i="75"/>
  <c r="N4" i="75"/>
  <c r="V4" i="75" s="1"/>
  <c r="O4" i="75"/>
  <c r="W4" i="75" s="1"/>
  <c r="Q4" i="75"/>
  <c r="Z4" i="75" s="1"/>
  <c r="R4" i="75"/>
  <c r="AA4" i="75" s="1"/>
  <c r="S4" i="75"/>
  <c r="AB4" i="75" s="1"/>
  <c r="T4" i="75"/>
  <c r="U4" i="75"/>
  <c r="ED4" i="75"/>
  <c r="EE4" i="75"/>
  <c r="D5" i="75"/>
  <c r="H5" i="75"/>
  <c r="I5" i="75"/>
  <c r="K5" i="75"/>
  <c r="M5" i="75"/>
  <c r="N5" i="75"/>
  <c r="O5" i="75"/>
  <c r="Q5" i="75"/>
  <c r="Z5" i="75" s="1"/>
  <c r="R5" i="75"/>
  <c r="AA5" i="75" s="1"/>
  <c r="S5" i="75"/>
  <c r="AB5" i="75" s="1"/>
  <c r="T5" i="75"/>
  <c r="AD5" i="75" s="1"/>
  <c r="U5" i="75"/>
  <c r="AF5" i="75" s="1"/>
  <c r="AG5" i="75"/>
  <c r="ED5" i="75"/>
  <c r="EE5" i="75"/>
  <c r="C6" i="75"/>
  <c r="D6" i="75"/>
  <c r="G6" i="75"/>
  <c r="H6" i="75"/>
  <c r="I6" i="75"/>
  <c r="K6" i="75"/>
  <c r="N6" i="75"/>
  <c r="O6" i="75"/>
  <c r="W6" i="75" s="1"/>
  <c r="Q6" i="75"/>
  <c r="Z6" i="75" s="1"/>
  <c r="R6" i="75"/>
  <c r="AA6" i="75" s="1"/>
  <c r="S6" i="75"/>
  <c r="AB6" i="75" s="1"/>
  <c r="T6" i="75"/>
  <c r="AD6" i="75" s="1"/>
  <c r="U6" i="75"/>
  <c r="AF6" i="75" s="1"/>
  <c r="ED6" i="75"/>
  <c r="EE6" i="75"/>
  <c r="D8" i="5"/>
  <c r="G7" i="75"/>
  <c r="M7" i="75"/>
  <c r="N7" i="75"/>
  <c r="V7" i="75" s="1"/>
  <c r="O7" i="75"/>
  <c r="W7" i="75" s="1"/>
  <c r="Q7" i="75"/>
  <c r="Z7" i="75" s="1"/>
  <c r="R7" i="75"/>
  <c r="S7" i="75"/>
  <c r="T7" i="75"/>
  <c r="U7" i="75"/>
  <c r="AF7" i="75" s="1"/>
  <c r="AG7" i="75"/>
  <c r="ED7" i="75"/>
  <c r="EE7" i="75"/>
  <c r="G8" i="75"/>
  <c r="H8" i="75"/>
  <c r="I8" i="75"/>
  <c r="K8" i="75"/>
  <c r="M8" i="75"/>
  <c r="N8" i="75"/>
  <c r="V8" i="75" s="1"/>
  <c r="O8" i="75"/>
  <c r="W8" i="75" s="1"/>
  <c r="Q8" i="75"/>
  <c r="Z8" i="75" s="1"/>
  <c r="R8" i="75"/>
  <c r="AA8" i="75" s="1"/>
  <c r="S8" i="75"/>
  <c r="T8" i="75"/>
  <c r="AD8" i="75" s="1"/>
  <c r="U8" i="75"/>
  <c r="ED8" i="75"/>
  <c r="EE8" i="75"/>
  <c r="G9" i="75"/>
  <c r="H9" i="75"/>
  <c r="I9" i="75"/>
  <c r="K9" i="75"/>
  <c r="N9" i="75"/>
  <c r="O9" i="75"/>
  <c r="Q9" i="75"/>
  <c r="Z9" i="75" s="1"/>
  <c r="R9" i="75"/>
  <c r="AA9" i="75" s="1"/>
  <c r="S9" i="75"/>
  <c r="AB9" i="75" s="1"/>
  <c r="T9" i="75"/>
  <c r="AD9" i="75" s="1"/>
  <c r="U9" i="75"/>
  <c r="AF9" i="75" s="1"/>
  <c r="ED9" i="75"/>
  <c r="EE9" i="75"/>
  <c r="D10" i="75"/>
  <c r="N10" i="75"/>
  <c r="V10" i="75" s="1"/>
  <c r="O10" i="75"/>
  <c r="W10" i="75" s="1"/>
  <c r="Q10" i="75"/>
  <c r="Z10" i="75" s="1"/>
  <c r="R10" i="75"/>
  <c r="AA10" i="75" s="1"/>
  <c r="S10" i="75"/>
  <c r="AB10" i="75" s="1"/>
  <c r="T10" i="75"/>
  <c r="U10" i="75"/>
  <c r="ED10" i="75"/>
  <c r="EE10" i="75"/>
  <c r="D11" i="75"/>
  <c r="G11" i="75"/>
  <c r="H11" i="75"/>
  <c r="I11" i="75"/>
  <c r="K11" i="75"/>
  <c r="M11" i="75"/>
  <c r="N11" i="75"/>
  <c r="V11" i="75" s="1"/>
  <c r="O11" i="75"/>
  <c r="W11" i="75" s="1"/>
  <c r="Q11" i="75"/>
  <c r="Z11" i="75" s="1"/>
  <c r="R11" i="75"/>
  <c r="AA11" i="75" s="1"/>
  <c r="S11" i="75"/>
  <c r="AB11" i="75" s="1"/>
  <c r="T11" i="75"/>
  <c r="AD11" i="75" s="1"/>
  <c r="U11" i="75"/>
  <c r="AG11" i="75"/>
  <c r="ED11" i="75"/>
  <c r="EE11" i="75"/>
  <c r="G12" i="75"/>
  <c r="H12" i="75"/>
  <c r="I12" i="75"/>
  <c r="K12" i="75"/>
  <c r="M12" i="75"/>
  <c r="N12" i="75"/>
  <c r="O12" i="75"/>
  <c r="W12" i="75" s="1"/>
  <c r="Q12" i="75"/>
  <c r="Z12" i="75" s="1"/>
  <c r="R12" i="75"/>
  <c r="AA12" i="75" s="1"/>
  <c r="S12" i="75"/>
  <c r="AB12" i="75" s="1"/>
  <c r="T12" i="75"/>
  <c r="AD12" i="75" s="1"/>
  <c r="U12" i="75"/>
  <c r="AF12" i="75" s="1"/>
  <c r="ED12" i="75"/>
  <c r="EE12" i="75"/>
  <c r="C13" i="75"/>
  <c r="D13" i="75"/>
  <c r="D14" i="5"/>
  <c r="G13" i="75"/>
  <c r="M13" i="75"/>
  <c r="N13" i="75"/>
  <c r="V13" i="75" s="1"/>
  <c r="O13" i="75"/>
  <c r="Q13" i="75"/>
  <c r="Z13" i="75" s="1"/>
  <c r="R13" i="75"/>
  <c r="AA13" i="75" s="1"/>
  <c r="S13" i="75"/>
  <c r="AB13" i="75" s="1"/>
  <c r="T13" i="75"/>
  <c r="AD13" i="75" s="1"/>
  <c r="U13" i="75"/>
  <c r="AF13" i="75" s="1"/>
  <c r="AG13" i="75"/>
  <c r="ED13" i="75"/>
  <c r="EE13" i="75"/>
  <c r="C14" i="75"/>
  <c r="D14" i="75"/>
  <c r="D15" i="5"/>
  <c r="G14" i="75"/>
  <c r="H14" i="75"/>
  <c r="I14" i="75"/>
  <c r="K14" i="75"/>
  <c r="M14" i="75"/>
  <c r="N14" i="75"/>
  <c r="O14" i="75"/>
  <c r="W14" i="75" s="1"/>
  <c r="Q14" i="75"/>
  <c r="Z14" i="75" s="1"/>
  <c r="R14" i="75"/>
  <c r="AA14" i="75" s="1"/>
  <c r="S14" i="75"/>
  <c r="AB14" i="75" s="1"/>
  <c r="T14" i="75"/>
  <c r="U14" i="75"/>
  <c r="AF14" i="75" s="1"/>
  <c r="AG14" i="75"/>
  <c r="ED14" i="75"/>
  <c r="EE14" i="75"/>
  <c r="N15" i="75"/>
  <c r="V15" i="75" s="1"/>
  <c r="O15" i="75"/>
  <c r="W15" i="75" s="1"/>
  <c r="Q15" i="75"/>
  <c r="Z15" i="75" s="1"/>
  <c r="R15" i="75"/>
  <c r="AA15" i="75" s="1"/>
  <c r="S15" i="75"/>
  <c r="AB15" i="75" s="1"/>
  <c r="T15" i="75"/>
  <c r="U15" i="75"/>
  <c r="ED15" i="75"/>
  <c r="EE15" i="75"/>
  <c r="C16" i="75"/>
  <c r="D16" i="75"/>
  <c r="D17" i="5"/>
  <c r="H16" i="75"/>
  <c r="M16" i="75"/>
  <c r="N16" i="75"/>
  <c r="O16" i="75"/>
  <c r="W16" i="75" s="1"/>
  <c r="Q16" i="75"/>
  <c r="Z16" i="75" s="1"/>
  <c r="R16" i="75"/>
  <c r="AA16" i="75" s="1"/>
  <c r="S16" i="75"/>
  <c r="AB16" i="75" s="1"/>
  <c r="T16" i="75"/>
  <c r="AD16" i="75" s="1"/>
  <c r="U16" i="75"/>
  <c r="AF16" i="75" s="1"/>
  <c r="ED16" i="75"/>
  <c r="EE16" i="75"/>
  <c r="C17" i="75"/>
  <c r="D17" i="75"/>
  <c r="G17" i="75"/>
  <c r="H17" i="75"/>
  <c r="I17" i="75"/>
  <c r="K17" i="75"/>
  <c r="M17" i="75"/>
  <c r="N17" i="75"/>
  <c r="O17" i="75"/>
  <c r="Q17" i="75"/>
  <c r="Z17" i="75" s="1"/>
  <c r="R17" i="75"/>
  <c r="AA17" i="75" s="1"/>
  <c r="S17" i="75"/>
  <c r="AB17" i="75" s="1"/>
  <c r="T17" i="75"/>
  <c r="AD17" i="75" s="1"/>
  <c r="U17" i="75"/>
  <c r="AF17" i="75" s="1"/>
  <c r="AG17" i="75"/>
  <c r="ED17" i="75"/>
  <c r="EE17" i="75"/>
  <c r="D18" i="75"/>
  <c r="G18" i="75"/>
  <c r="H18" i="75"/>
  <c r="I18" i="75"/>
  <c r="K18" i="75"/>
  <c r="M18" i="75"/>
  <c r="N18" i="75"/>
  <c r="O18" i="75"/>
  <c r="W18" i="75" s="1"/>
  <c r="Q18" i="75"/>
  <c r="Z18" i="75" s="1"/>
  <c r="R18" i="75"/>
  <c r="AA18" i="75" s="1"/>
  <c r="S18" i="75"/>
  <c r="AB18" i="75" s="1"/>
  <c r="T18" i="75"/>
  <c r="AD18" i="75" s="1"/>
  <c r="U18" i="75"/>
  <c r="AF18" i="75" s="1"/>
  <c r="AG18" i="75"/>
  <c r="ED18" i="75"/>
  <c r="EE18" i="75"/>
  <c r="D19" i="75"/>
  <c r="M19" i="75"/>
  <c r="N19" i="75"/>
  <c r="V19" i="75" s="1"/>
  <c r="O19" i="75"/>
  <c r="W19" i="75" s="1"/>
  <c r="Q19" i="75"/>
  <c r="Z19" i="75" s="1"/>
  <c r="R19" i="75"/>
  <c r="S19" i="75"/>
  <c r="T19" i="75"/>
  <c r="AD19" i="75" s="1"/>
  <c r="U19" i="75"/>
  <c r="AF19" i="75" s="1"/>
  <c r="AG19" i="75"/>
  <c r="ED19" i="75"/>
  <c r="EE19" i="75"/>
  <c r="C20" i="75"/>
  <c r="D20" i="75"/>
  <c r="G20" i="75"/>
  <c r="H20" i="75"/>
  <c r="I20" i="75"/>
  <c r="K20" i="75"/>
  <c r="M20" i="75"/>
  <c r="N20" i="75"/>
  <c r="V20" i="75" s="1"/>
  <c r="O20" i="75"/>
  <c r="W20" i="75" s="1"/>
  <c r="Q20" i="75"/>
  <c r="R20" i="75"/>
  <c r="S20" i="75"/>
  <c r="T20" i="75"/>
  <c r="AD20" i="75" s="1"/>
  <c r="U20" i="75"/>
  <c r="AF20" i="75" s="1"/>
  <c r="AG20" i="75"/>
  <c r="ED20" i="75"/>
  <c r="EE20" i="75"/>
  <c r="G21" i="75"/>
  <c r="H21" i="75"/>
  <c r="I21" i="75"/>
  <c r="K21" i="75"/>
  <c r="M21" i="75"/>
  <c r="N21" i="75"/>
  <c r="V21" i="75" s="1"/>
  <c r="O21" i="75"/>
  <c r="W21" i="75" s="1"/>
  <c r="Q21" i="75"/>
  <c r="Z21" i="75" s="1"/>
  <c r="R21" i="75"/>
  <c r="S21" i="75"/>
  <c r="T21" i="75"/>
  <c r="AD21" i="75" s="1"/>
  <c r="U21" i="75"/>
  <c r="AF21" i="75" s="1"/>
  <c r="AG21" i="75"/>
  <c r="ED21" i="75"/>
  <c r="EE21" i="75"/>
  <c r="D22" i="75"/>
  <c r="G22" i="75"/>
  <c r="H22" i="75"/>
  <c r="I22" i="75"/>
  <c r="K22" i="75"/>
  <c r="N22" i="75"/>
  <c r="V22" i="75" s="1"/>
  <c r="O22" i="75"/>
  <c r="W22" i="75" s="1"/>
  <c r="Q22" i="75"/>
  <c r="Z22" i="75" s="1"/>
  <c r="R22" i="75"/>
  <c r="AA22" i="75" s="1"/>
  <c r="S22" i="75"/>
  <c r="T22" i="75"/>
  <c r="AD22" i="75" s="1"/>
  <c r="U22" i="75"/>
  <c r="ED22" i="75"/>
  <c r="EE22" i="75"/>
  <c r="D23" i="75"/>
  <c r="H23" i="75"/>
  <c r="I23" i="75"/>
  <c r="K23" i="75"/>
  <c r="N23" i="75"/>
  <c r="O23" i="75"/>
  <c r="Q23" i="75"/>
  <c r="Z23" i="75" s="1"/>
  <c r="R23" i="75"/>
  <c r="AA23" i="75" s="1"/>
  <c r="S23" i="75"/>
  <c r="AB23" i="75" s="1"/>
  <c r="T23" i="75"/>
  <c r="AD23" i="75" s="1"/>
  <c r="U23" i="75"/>
  <c r="AF23" i="75" s="1"/>
  <c r="ED23" i="75"/>
  <c r="EE23" i="75"/>
  <c r="C24" i="75"/>
  <c r="D24" i="75"/>
  <c r="G24" i="75"/>
  <c r="H24" i="75"/>
  <c r="I24" i="75"/>
  <c r="K24" i="75"/>
  <c r="N24" i="75"/>
  <c r="O24" i="75"/>
  <c r="Q24" i="75"/>
  <c r="R24" i="75"/>
  <c r="AA24" i="75" s="1"/>
  <c r="S24" i="75"/>
  <c r="AB24" i="75" s="1"/>
  <c r="T24" i="75"/>
  <c r="AD24" i="75" s="1"/>
  <c r="U24" i="75"/>
  <c r="AF24" i="75" s="1"/>
  <c r="ED24" i="75"/>
  <c r="EE24" i="75"/>
  <c r="D25" i="75"/>
  <c r="G25" i="75"/>
  <c r="H25" i="75"/>
  <c r="I25" i="75"/>
  <c r="K25" i="75"/>
  <c r="N25" i="75"/>
  <c r="V25" i="75" s="1"/>
  <c r="O25" i="75"/>
  <c r="W25" i="75" s="1"/>
  <c r="Q25" i="75"/>
  <c r="R25" i="75"/>
  <c r="S25" i="75"/>
  <c r="T25" i="75"/>
  <c r="AD25" i="75" s="1"/>
  <c r="U25" i="75"/>
  <c r="AF25" i="75" s="1"/>
  <c r="ED25" i="75"/>
  <c r="EE25" i="75"/>
  <c r="C26" i="75"/>
  <c r="D26" i="75"/>
  <c r="I26" i="75"/>
  <c r="M26" i="75"/>
  <c r="N26" i="75"/>
  <c r="V26" i="75" s="1"/>
  <c r="O26" i="75"/>
  <c r="W26" i="75" s="1"/>
  <c r="Q26" i="75"/>
  <c r="Z26" i="75" s="1"/>
  <c r="R26" i="75"/>
  <c r="AA26" i="75" s="1"/>
  <c r="S26" i="75"/>
  <c r="AB26" i="75" s="1"/>
  <c r="T26" i="75"/>
  <c r="U26" i="75"/>
  <c r="AG26" i="75"/>
  <c r="ED26" i="75"/>
  <c r="EE26" i="75"/>
  <c r="G27" i="75"/>
  <c r="H27" i="75"/>
  <c r="I27" i="75"/>
  <c r="K27" i="75"/>
  <c r="M27" i="75"/>
  <c r="N27" i="75"/>
  <c r="O27" i="75"/>
  <c r="W27" i="75" s="1"/>
  <c r="Q27" i="75"/>
  <c r="Z27" i="75" s="1"/>
  <c r="R27" i="75"/>
  <c r="AA27" i="75" s="1"/>
  <c r="S27" i="75"/>
  <c r="AB27" i="75" s="1"/>
  <c r="T27" i="75"/>
  <c r="AD27" i="75" s="1"/>
  <c r="U27" i="75"/>
  <c r="ED27" i="75"/>
  <c r="EE27" i="75"/>
  <c r="C28" i="75"/>
  <c r="D28" i="75"/>
  <c r="G28" i="75"/>
  <c r="H28" i="75"/>
  <c r="I28" i="75"/>
  <c r="K28" i="75"/>
  <c r="N28" i="75"/>
  <c r="O28" i="75"/>
  <c r="Q28" i="75"/>
  <c r="Z28" i="75" s="1"/>
  <c r="R28" i="75"/>
  <c r="AA28" i="75" s="1"/>
  <c r="S28" i="75"/>
  <c r="AB28" i="75" s="1"/>
  <c r="T28" i="75"/>
  <c r="AD28" i="75" s="1"/>
  <c r="U28" i="75"/>
  <c r="AF28" i="75" s="1"/>
  <c r="ED28" i="75"/>
  <c r="EE28" i="75"/>
  <c r="D29" i="75"/>
  <c r="G29" i="75"/>
  <c r="H29" i="75"/>
  <c r="I29" i="75"/>
  <c r="K29" i="75"/>
  <c r="N29" i="75"/>
  <c r="V29" i="75" s="1"/>
  <c r="O29" i="75"/>
  <c r="Q29" i="75"/>
  <c r="R29" i="75"/>
  <c r="AA29" i="75" s="1"/>
  <c r="S29" i="75"/>
  <c r="AB29" i="75" s="1"/>
  <c r="T29" i="75"/>
  <c r="AD29" i="75" s="1"/>
  <c r="U29" i="75"/>
  <c r="AF29" i="75" s="1"/>
  <c r="ED29" i="75"/>
  <c r="EE29" i="75"/>
  <c r="C30" i="75"/>
  <c r="D30" i="75"/>
  <c r="D31" i="5"/>
  <c r="G30" i="75"/>
  <c r="H30" i="75"/>
  <c r="I30" i="75"/>
  <c r="K30" i="75"/>
  <c r="M30" i="75"/>
  <c r="N30" i="75"/>
  <c r="O30" i="75"/>
  <c r="Q30" i="75"/>
  <c r="R30" i="75"/>
  <c r="AA30" i="75" s="1"/>
  <c r="S30" i="75"/>
  <c r="AB30" i="75" s="1"/>
  <c r="T30" i="75"/>
  <c r="AD30" i="75" s="1"/>
  <c r="U30" i="75"/>
  <c r="AF30" i="75" s="1"/>
  <c r="ED30" i="75"/>
  <c r="EE30" i="75"/>
  <c r="C31" i="75"/>
  <c r="D31" i="75"/>
  <c r="N31" i="75"/>
  <c r="V31" i="75" s="1"/>
  <c r="O31" i="75"/>
  <c r="W31" i="75" s="1"/>
  <c r="Q31" i="75"/>
  <c r="Z31" i="75" s="1"/>
  <c r="R31" i="75"/>
  <c r="AA31" i="75" s="1"/>
  <c r="S31" i="75"/>
  <c r="AB31" i="75" s="1"/>
  <c r="T31" i="75"/>
  <c r="U31" i="75"/>
  <c r="ED31" i="75"/>
  <c r="EE31" i="75"/>
  <c r="D32" i="75"/>
  <c r="G32" i="75"/>
  <c r="H32" i="75"/>
  <c r="I32" i="75"/>
  <c r="K32" i="75"/>
  <c r="N32" i="75"/>
  <c r="O32" i="75"/>
  <c r="Q32" i="75"/>
  <c r="Z32" i="75" s="1"/>
  <c r="R32" i="75"/>
  <c r="AA32" i="75" s="1"/>
  <c r="S32" i="75"/>
  <c r="AB32" i="75" s="1"/>
  <c r="T32" i="75"/>
  <c r="AD32" i="75" s="1"/>
  <c r="U32" i="75"/>
  <c r="AF32" i="75" s="1"/>
  <c r="ED32" i="75"/>
  <c r="EE32" i="75"/>
  <c r="N33" i="75"/>
  <c r="O33" i="75"/>
  <c r="W33" i="75" s="1"/>
  <c r="Q33" i="75"/>
  <c r="Z33" i="75" s="1"/>
  <c r="R33" i="75"/>
  <c r="AA33" i="75" s="1"/>
  <c r="S33" i="75"/>
  <c r="AB33" i="75" s="1"/>
  <c r="T33" i="75"/>
  <c r="AD33" i="75" s="1"/>
  <c r="U33" i="75"/>
  <c r="ED33" i="75"/>
  <c r="EE33" i="75"/>
  <c r="D34" i="75"/>
  <c r="G34" i="75"/>
  <c r="H34" i="75"/>
  <c r="I34" i="75"/>
  <c r="K34" i="75"/>
  <c r="M34" i="75"/>
  <c r="N34" i="75"/>
  <c r="O34" i="75"/>
  <c r="W34" i="75" s="1"/>
  <c r="Q34" i="75"/>
  <c r="Z34" i="75" s="1"/>
  <c r="R34" i="75"/>
  <c r="AA34" i="75" s="1"/>
  <c r="S34" i="75"/>
  <c r="AB34" i="75" s="1"/>
  <c r="T34" i="75"/>
  <c r="AD34" i="75" s="1"/>
  <c r="U34" i="75"/>
  <c r="AF34" i="75" s="1"/>
  <c r="AG34" i="75"/>
  <c r="ED34" i="75"/>
  <c r="EE34" i="75"/>
  <c r="C35" i="75"/>
  <c r="D35" i="75"/>
  <c r="G35" i="75"/>
  <c r="H35" i="75"/>
  <c r="I35" i="75"/>
  <c r="K35" i="75"/>
  <c r="N35" i="75"/>
  <c r="O35" i="75"/>
  <c r="Q35" i="75"/>
  <c r="Z35" i="75" s="1"/>
  <c r="R35" i="75"/>
  <c r="AA35" i="75" s="1"/>
  <c r="S35" i="75"/>
  <c r="AB35" i="75" s="1"/>
  <c r="T35" i="75"/>
  <c r="AD35" i="75" s="1"/>
  <c r="U35" i="75"/>
  <c r="AF35" i="75" s="1"/>
  <c r="ED35" i="75"/>
  <c r="EE35" i="75"/>
  <c r="H36" i="75"/>
  <c r="I36" i="75"/>
  <c r="K36" i="75"/>
  <c r="M36" i="75"/>
  <c r="N36" i="75"/>
  <c r="V36" i="75" s="1"/>
  <c r="O36" i="75"/>
  <c r="W36" i="75" s="1"/>
  <c r="Q36" i="75"/>
  <c r="R36" i="75"/>
  <c r="S36" i="75"/>
  <c r="AB36" i="75" s="1"/>
  <c r="T36" i="75"/>
  <c r="AD36" i="75" s="1"/>
  <c r="U36" i="75"/>
  <c r="AF36" i="75" s="1"/>
  <c r="ED36" i="75"/>
  <c r="EE36" i="75"/>
  <c r="N37" i="75"/>
  <c r="V37" i="75" s="1"/>
  <c r="O37" i="75"/>
  <c r="Q37" i="75"/>
  <c r="R37" i="75"/>
  <c r="AA37" i="75" s="1"/>
  <c r="S37" i="75"/>
  <c r="AB37" i="75" s="1"/>
  <c r="T37" i="75"/>
  <c r="AD37" i="75" s="1"/>
  <c r="U37" i="75"/>
  <c r="AF37" i="75" s="1"/>
  <c r="ED37" i="75"/>
  <c r="EE37" i="75"/>
  <c r="K38" i="75"/>
  <c r="N38" i="75"/>
  <c r="O38" i="75"/>
  <c r="W38" i="75" s="1"/>
  <c r="Q38" i="75"/>
  <c r="Z38" i="75" s="1"/>
  <c r="R38" i="75"/>
  <c r="AA38" i="75" s="1"/>
  <c r="S38" i="75"/>
  <c r="AB38" i="75" s="1"/>
  <c r="T38" i="75"/>
  <c r="AD38" i="75" s="1"/>
  <c r="U38" i="75"/>
  <c r="AF38" i="75" s="1"/>
  <c r="ED38" i="75"/>
  <c r="EE38" i="75"/>
  <c r="C39" i="75"/>
  <c r="D39" i="75"/>
  <c r="D40" i="5"/>
  <c r="K39" i="75"/>
  <c r="M39" i="75"/>
  <c r="N39" i="75"/>
  <c r="V39" i="75" s="1"/>
  <c r="O39" i="75"/>
  <c r="Q39" i="75"/>
  <c r="R39" i="75"/>
  <c r="AA39" i="75" s="1"/>
  <c r="S39" i="75"/>
  <c r="AB39" i="75" s="1"/>
  <c r="T39" i="75"/>
  <c r="AD39" i="75" s="1"/>
  <c r="U39" i="75"/>
  <c r="AF39" i="75" s="1"/>
  <c r="AG39" i="75"/>
  <c r="ED39" i="75"/>
  <c r="EE39" i="75"/>
  <c r="D40" i="75"/>
  <c r="G40" i="75"/>
  <c r="H40" i="75"/>
  <c r="I40" i="75"/>
  <c r="K40" i="75"/>
  <c r="M40" i="75"/>
  <c r="N40" i="75"/>
  <c r="V40" i="75" s="1"/>
  <c r="O40" i="75"/>
  <c r="Q40" i="75"/>
  <c r="R40" i="75"/>
  <c r="AA40" i="75" s="1"/>
  <c r="S40" i="75"/>
  <c r="AB40" i="75" s="1"/>
  <c r="T40" i="75"/>
  <c r="AD40" i="75" s="1"/>
  <c r="U40" i="75"/>
  <c r="AF40" i="75" s="1"/>
  <c r="AG40" i="75"/>
  <c r="ED40" i="75"/>
  <c r="EE40" i="75"/>
  <c r="D41" i="75"/>
  <c r="G41" i="75"/>
  <c r="H41" i="75"/>
  <c r="I41" i="75"/>
  <c r="K41" i="75"/>
  <c r="N41" i="75"/>
  <c r="V41" i="75" s="1"/>
  <c r="O41" i="75"/>
  <c r="W41" i="75" s="1"/>
  <c r="Q41" i="75"/>
  <c r="R41" i="75"/>
  <c r="S41" i="75"/>
  <c r="AB41" i="75" s="1"/>
  <c r="T41" i="75"/>
  <c r="AD41" i="75" s="1"/>
  <c r="U41" i="75"/>
  <c r="AF41" i="75" s="1"/>
  <c r="ED41" i="75"/>
  <c r="EE41" i="75"/>
  <c r="I42" i="75"/>
  <c r="M42" i="75"/>
  <c r="N42" i="75"/>
  <c r="O42" i="75"/>
  <c r="Q42" i="75"/>
  <c r="Z42" i="75" s="1"/>
  <c r="R42" i="75"/>
  <c r="AA42" i="75" s="1"/>
  <c r="S42" i="75"/>
  <c r="AB42" i="75" s="1"/>
  <c r="T42" i="75"/>
  <c r="AD42" i="75" s="1"/>
  <c r="U42" i="75"/>
  <c r="AF42" i="75" s="1"/>
  <c r="ED42" i="75"/>
  <c r="EE42" i="75"/>
  <c r="C43" i="75"/>
  <c r="D43" i="75"/>
  <c r="H43" i="75"/>
  <c r="I43" i="75"/>
  <c r="K43" i="75"/>
  <c r="M43" i="75"/>
  <c r="N43" i="75"/>
  <c r="O43" i="75"/>
  <c r="Q43" i="75"/>
  <c r="R43" i="75"/>
  <c r="AA43" i="75" s="1"/>
  <c r="S43" i="75"/>
  <c r="AB43" i="75" s="1"/>
  <c r="T43" i="75"/>
  <c r="AD43" i="75" s="1"/>
  <c r="U43" i="75"/>
  <c r="AF43" i="75" s="1"/>
  <c r="AG43" i="75"/>
  <c r="ED43" i="75"/>
  <c r="EE43" i="75"/>
  <c r="H44" i="75"/>
  <c r="I44" i="75"/>
  <c r="K44" i="75"/>
  <c r="M44" i="75"/>
  <c r="N44" i="75"/>
  <c r="V44" i="75" s="1"/>
  <c r="O44" i="75"/>
  <c r="W44" i="75" s="1"/>
  <c r="Q44" i="75"/>
  <c r="R44" i="75"/>
  <c r="S44" i="75"/>
  <c r="AB44" i="75" s="1"/>
  <c r="T44" i="75"/>
  <c r="AD44" i="75" s="1"/>
  <c r="U44" i="75"/>
  <c r="AF44" i="75" s="1"/>
  <c r="ED44" i="75"/>
  <c r="EE44" i="75"/>
  <c r="H45" i="75"/>
  <c r="K45" i="75"/>
  <c r="N45" i="75"/>
  <c r="O45" i="75"/>
  <c r="W45" i="75" s="1"/>
  <c r="Q45" i="75"/>
  <c r="Z45" i="75" s="1"/>
  <c r="R45" i="75"/>
  <c r="AA45" i="75" s="1"/>
  <c r="S45" i="75"/>
  <c r="AB45" i="75" s="1"/>
  <c r="T45" i="75"/>
  <c r="AD45" i="75" s="1"/>
  <c r="U45" i="75"/>
  <c r="AF45" i="75" s="1"/>
  <c r="ED45" i="75"/>
  <c r="EE45" i="75"/>
  <c r="H46" i="75"/>
  <c r="H10" i="75"/>
  <c r="I46" i="75"/>
  <c r="I7" i="75"/>
  <c r="K46" i="75"/>
  <c r="K16" i="75"/>
  <c r="M46" i="75"/>
  <c r="M32" i="75"/>
  <c r="N46" i="75"/>
  <c r="O46" i="75"/>
  <c r="W46" i="75" s="1"/>
  <c r="Q46" i="75"/>
  <c r="Z46" i="75" s="1"/>
  <c r="R46" i="75"/>
  <c r="AA46" i="75" s="1"/>
  <c r="S46" i="75"/>
  <c r="AB46" i="75" s="1"/>
  <c r="T46" i="75"/>
  <c r="AD46" i="75" s="1"/>
  <c r="U46" i="75"/>
  <c r="ED46" i="75"/>
  <c r="EE46" i="75"/>
  <c r="D47" i="75"/>
  <c r="G47" i="75"/>
  <c r="H47" i="75"/>
  <c r="I47" i="75"/>
  <c r="K47" i="75"/>
  <c r="M47" i="75"/>
  <c r="N47" i="75"/>
  <c r="O47" i="75"/>
  <c r="Q47" i="75"/>
  <c r="Z47" i="75" s="1"/>
  <c r="R47" i="75"/>
  <c r="AA47" i="75" s="1"/>
  <c r="S47" i="75"/>
  <c r="AB47" i="75" s="1"/>
  <c r="T47" i="75"/>
  <c r="AD47" i="75" s="1"/>
  <c r="U47" i="75"/>
  <c r="AF47" i="75" s="1"/>
  <c r="AG47" i="75"/>
  <c r="ED47" i="75"/>
  <c r="EE47" i="75"/>
  <c r="C48" i="75"/>
  <c r="D48" i="75"/>
  <c r="G48" i="75"/>
  <c r="H48" i="75"/>
  <c r="I48" i="75"/>
  <c r="K48" i="75"/>
  <c r="M48" i="75"/>
  <c r="N48" i="75"/>
  <c r="V48" i="75" s="1"/>
  <c r="O48" i="75"/>
  <c r="W48" i="75" s="1"/>
  <c r="Q48" i="75"/>
  <c r="Z48" i="75" s="1"/>
  <c r="R48" i="75"/>
  <c r="AA48" i="75" s="1"/>
  <c r="S48" i="75"/>
  <c r="AB48" i="75" s="1"/>
  <c r="T48" i="75"/>
  <c r="AD48" i="75" s="1"/>
  <c r="U48" i="75"/>
  <c r="ED48" i="75"/>
  <c r="EE48" i="75"/>
  <c r="D49" i="75"/>
  <c r="H49" i="75"/>
  <c r="I49" i="75"/>
  <c r="K49" i="75"/>
  <c r="M49" i="75"/>
  <c r="N49" i="75"/>
  <c r="O49" i="75"/>
  <c r="Q49" i="75"/>
  <c r="Z49" i="75" s="1"/>
  <c r="R49" i="75"/>
  <c r="AA49" i="75" s="1"/>
  <c r="S49" i="75"/>
  <c r="AB49" i="75" s="1"/>
  <c r="T49" i="75"/>
  <c r="AD49" i="75" s="1"/>
  <c r="U49" i="75"/>
  <c r="AF49" i="75" s="1"/>
  <c r="ED49" i="75"/>
  <c r="EE49" i="75"/>
  <c r="D50" i="75"/>
  <c r="D51" i="5"/>
  <c r="H50" i="75"/>
  <c r="K50" i="75"/>
  <c r="M50" i="75"/>
  <c r="N50" i="75"/>
  <c r="V50" i="75" s="1"/>
  <c r="O50" i="75"/>
  <c r="W50" i="75" s="1"/>
  <c r="Q50" i="75"/>
  <c r="R50" i="75"/>
  <c r="S50" i="75"/>
  <c r="AB50" i="75" s="1"/>
  <c r="T50" i="75"/>
  <c r="AD50" i="75" s="1"/>
  <c r="U50" i="75"/>
  <c r="AF50" i="75" s="1"/>
  <c r="AG50" i="75"/>
  <c r="ED50" i="75"/>
  <c r="EE50" i="75"/>
  <c r="H51" i="75"/>
  <c r="K51" i="75"/>
  <c r="M51" i="75"/>
  <c r="N51" i="75"/>
  <c r="V51" i="75" s="1"/>
  <c r="O51" i="75"/>
  <c r="W51" i="75" s="1"/>
  <c r="Q51" i="75"/>
  <c r="Z51" i="75" s="1"/>
  <c r="R51" i="75"/>
  <c r="AA51" i="75" s="1"/>
  <c r="S51" i="75"/>
  <c r="AB51" i="75" s="1"/>
  <c r="T51" i="75"/>
  <c r="AD51" i="75" s="1"/>
  <c r="U51" i="75"/>
  <c r="AG51" i="75"/>
  <c r="ED51" i="75"/>
  <c r="EE51" i="75"/>
  <c r="H52" i="75"/>
  <c r="I52" i="75"/>
  <c r="K52" i="75"/>
  <c r="M52" i="75"/>
  <c r="N52" i="75"/>
  <c r="O52" i="75"/>
  <c r="Q52" i="75"/>
  <c r="Z52" i="75" s="1"/>
  <c r="R52" i="75"/>
  <c r="AA52" i="75" s="1"/>
  <c r="S52" i="75"/>
  <c r="AB52" i="75" s="1"/>
  <c r="T52" i="75"/>
  <c r="AD52" i="75" s="1"/>
  <c r="U52" i="75"/>
  <c r="AF52" i="75" s="1"/>
  <c r="ED52" i="75"/>
  <c r="EE52" i="75"/>
  <c r="D53" i="75"/>
  <c r="H53" i="75"/>
  <c r="I53" i="75"/>
  <c r="K53" i="75"/>
  <c r="M53" i="75"/>
  <c r="N53" i="75"/>
  <c r="V53" i="75" s="1"/>
  <c r="O53" i="75"/>
  <c r="Q53" i="75"/>
  <c r="R53" i="75"/>
  <c r="AA53" i="75" s="1"/>
  <c r="S53" i="75"/>
  <c r="AB53" i="75" s="1"/>
  <c r="T53" i="75"/>
  <c r="AD53" i="75" s="1"/>
  <c r="U53" i="75"/>
  <c r="AF53" i="75" s="1"/>
  <c r="AG53" i="75"/>
  <c r="ED53" i="75"/>
  <c r="EE53" i="75"/>
  <c r="H54" i="75"/>
  <c r="K54" i="75"/>
  <c r="M54" i="75"/>
  <c r="N54" i="75"/>
  <c r="V54" i="75" s="1"/>
  <c r="O54" i="75"/>
  <c r="W54" i="75" s="1"/>
  <c r="Q54" i="75"/>
  <c r="Z54" i="75" s="1"/>
  <c r="R54" i="75"/>
  <c r="AA54" i="75" s="1"/>
  <c r="S54" i="75"/>
  <c r="T54" i="75"/>
  <c r="U54" i="75"/>
  <c r="AF54" i="75" s="1"/>
  <c r="ED54" i="75"/>
  <c r="EE54" i="75"/>
  <c r="D55" i="75"/>
  <c r="G55" i="75"/>
  <c r="H55" i="75"/>
  <c r="I55" i="75"/>
  <c r="K55" i="75"/>
  <c r="M55" i="75"/>
  <c r="N55" i="75"/>
  <c r="V55" i="75" s="1"/>
  <c r="O55" i="75"/>
  <c r="W55" i="75" s="1"/>
  <c r="Q55" i="75"/>
  <c r="Z55" i="75" s="1"/>
  <c r="R55" i="75"/>
  <c r="AA55" i="75" s="1"/>
  <c r="S55" i="75"/>
  <c r="AB55" i="75" s="1"/>
  <c r="T55" i="75"/>
  <c r="U55" i="75"/>
  <c r="AG55" i="75"/>
  <c r="ED55" i="75"/>
  <c r="EE55" i="75"/>
  <c r="D56" i="75"/>
  <c r="G56" i="75"/>
  <c r="H56" i="75"/>
  <c r="I56" i="75"/>
  <c r="K56" i="75"/>
  <c r="M56" i="75"/>
  <c r="N56" i="75"/>
  <c r="V56" i="75" s="1"/>
  <c r="O56" i="75"/>
  <c r="W56" i="75" s="1"/>
  <c r="Q56" i="75"/>
  <c r="Z56" i="75" s="1"/>
  <c r="R56" i="75"/>
  <c r="AA56" i="75" s="1"/>
  <c r="S56" i="75"/>
  <c r="AB56" i="75" s="1"/>
  <c r="T56" i="75"/>
  <c r="AD56" i="75" s="1"/>
  <c r="U56" i="75"/>
  <c r="ED56" i="75"/>
  <c r="EE56" i="75"/>
  <c r="C57" i="75"/>
  <c r="D57" i="75"/>
  <c r="G57" i="75"/>
  <c r="H57" i="75"/>
  <c r="I57" i="75"/>
  <c r="K57" i="75"/>
  <c r="M57" i="75"/>
  <c r="N57" i="75"/>
  <c r="V57" i="75" s="1"/>
  <c r="O57" i="75"/>
  <c r="W57" i="75" s="1"/>
  <c r="Q57" i="75"/>
  <c r="Z57" i="75" s="1"/>
  <c r="R57" i="75"/>
  <c r="AA57" i="75" s="1"/>
  <c r="S57" i="75"/>
  <c r="AB57" i="75" s="1"/>
  <c r="T57" i="75"/>
  <c r="AD57" i="75" s="1"/>
  <c r="U57" i="75"/>
  <c r="AG57" i="75"/>
  <c r="ED57" i="75"/>
  <c r="EE57" i="75"/>
  <c r="D58" i="75"/>
  <c r="G58" i="75"/>
  <c r="H58" i="75"/>
  <c r="I58" i="75"/>
  <c r="K58" i="75"/>
  <c r="M58" i="75"/>
  <c r="N58" i="75"/>
  <c r="V58" i="75" s="1"/>
  <c r="O58" i="75"/>
  <c r="W58" i="75" s="1"/>
  <c r="Q58" i="75"/>
  <c r="Z58" i="75" s="1"/>
  <c r="R58" i="75"/>
  <c r="AA58" i="75" s="1"/>
  <c r="S58" i="75"/>
  <c r="AB58" i="75" s="1"/>
  <c r="T58" i="75"/>
  <c r="U58" i="75"/>
  <c r="ED58" i="75"/>
  <c r="EE58" i="75"/>
  <c r="D59" i="75"/>
  <c r="D60" i="5"/>
  <c r="H59" i="75"/>
  <c r="K59" i="75"/>
  <c r="M59" i="75"/>
  <c r="N59" i="75"/>
  <c r="O59" i="75"/>
  <c r="Q59" i="75"/>
  <c r="Z59" i="75" s="1"/>
  <c r="R59" i="75"/>
  <c r="AA59" i="75" s="1"/>
  <c r="S59" i="75"/>
  <c r="AB59" i="75" s="1"/>
  <c r="T59" i="75"/>
  <c r="AD59" i="75" s="1"/>
  <c r="U59" i="75"/>
  <c r="AF59" i="75" s="1"/>
  <c r="ED59" i="75"/>
  <c r="EE59" i="75"/>
  <c r="C60" i="75"/>
  <c r="D60" i="75"/>
  <c r="D61" i="5"/>
  <c r="G60" i="75"/>
  <c r="H60" i="75"/>
  <c r="I60" i="75"/>
  <c r="K60" i="75"/>
  <c r="M60" i="75"/>
  <c r="N60" i="75"/>
  <c r="V60" i="75" s="1"/>
  <c r="AH60" i="75" s="1"/>
  <c r="O60" i="75"/>
  <c r="W60" i="75" s="1"/>
  <c r="AI60" i="75" s="1"/>
  <c r="Q60" i="75"/>
  <c r="Z60" i="75" s="1"/>
  <c r="R60" i="75"/>
  <c r="AA60" i="75" s="1"/>
  <c r="S60" i="75"/>
  <c r="AB60" i="75" s="1"/>
  <c r="T60" i="75"/>
  <c r="AD60" i="75" s="1"/>
  <c r="U60" i="75"/>
  <c r="AG60" i="75"/>
  <c r="ED60" i="75"/>
  <c r="EE60" i="75"/>
  <c r="D61" i="75"/>
  <c r="H61" i="75"/>
  <c r="I61" i="75"/>
  <c r="K61" i="75"/>
  <c r="M61" i="75"/>
  <c r="N61" i="75"/>
  <c r="O61" i="75"/>
  <c r="W61" i="75" s="1"/>
  <c r="Q61" i="75"/>
  <c r="Z61" i="75" s="1"/>
  <c r="R61" i="75"/>
  <c r="AA61" i="75" s="1"/>
  <c r="S61" i="75"/>
  <c r="AB61" i="75" s="1"/>
  <c r="T61" i="75"/>
  <c r="AD61" i="75" s="1"/>
  <c r="U61" i="75"/>
  <c r="AF61" i="75" s="1"/>
  <c r="ED61" i="75"/>
  <c r="EE61" i="75"/>
  <c r="D62" i="75"/>
  <c r="G62" i="75"/>
  <c r="H62" i="75"/>
  <c r="I62" i="75"/>
  <c r="K62" i="75"/>
  <c r="M62" i="75"/>
  <c r="N62" i="75"/>
  <c r="O62" i="75"/>
  <c r="Q62" i="75"/>
  <c r="Z62" i="75" s="1"/>
  <c r="R62" i="75"/>
  <c r="AA62" i="75" s="1"/>
  <c r="S62" i="75"/>
  <c r="AB62" i="75" s="1"/>
  <c r="T62" i="75"/>
  <c r="AD62" i="75" s="1"/>
  <c r="U62" i="75"/>
  <c r="AF62" i="75" s="1"/>
  <c r="AG62" i="75"/>
  <c r="ED62" i="75"/>
  <c r="EE62" i="75"/>
  <c r="C63" i="75"/>
  <c r="D63" i="75"/>
  <c r="H63" i="75"/>
  <c r="I63" i="75"/>
  <c r="K63" i="75"/>
  <c r="M63" i="75"/>
  <c r="N63" i="75"/>
  <c r="O63" i="75"/>
  <c r="Q63" i="75"/>
  <c r="Z63" i="75" s="1"/>
  <c r="R63" i="75"/>
  <c r="AA63" i="75" s="1"/>
  <c r="S63" i="75"/>
  <c r="AB63" i="75" s="1"/>
  <c r="T63" i="75"/>
  <c r="AD63" i="75" s="1"/>
  <c r="U63" i="75"/>
  <c r="AF63" i="75" s="1"/>
  <c r="ED63" i="75"/>
  <c r="EE63" i="75"/>
  <c r="G64" i="75"/>
  <c r="H64" i="75"/>
  <c r="I64" i="75"/>
  <c r="K64" i="75"/>
  <c r="M64" i="75"/>
  <c r="N64" i="75"/>
  <c r="V64" i="75" s="1"/>
  <c r="O64" i="75"/>
  <c r="W64" i="75" s="1"/>
  <c r="Q64" i="75"/>
  <c r="Z64" i="75" s="1"/>
  <c r="R64" i="75"/>
  <c r="S64" i="75"/>
  <c r="AB64" i="75" s="1"/>
  <c r="T64" i="75"/>
  <c r="AD64" i="75" s="1"/>
  <c r="U64" i="75"/>
  <c r="AF64" i="75" s="1"/>
  <c r="ED64" i="75"/>
  <c r="EE64" i="75"/>
  <c r="D65" i="75"/>
  <c r="G65" i="75"/>
  <c r="H65" i="75"/>
  <c r="I65" i="75"/>
  <c r="K65" i="75"/>
  <c r="M65" i="75"/>
  <c r="N65" i="75"/>
  <c r="V65" i="75" s="1"/>
  <c r="O65" i="75"/>
  <c r="W65" i="75" s="1"/>
  <c r="Q65" i="75"/>
  <c r="Z65" i="75" s="1"/>
  <c r="R65" i="75"/>
  <c r="S65" i="75"/>
  <c r="T65" i="75"/>
  <c r="AD65" i="75" s="1"/>
  <c r="U65" i="75"/>
  <c r="AF65" i="75" s="1"/>
  <c r="AG65" i="75"/>
  <c r="ED65" i="75"/>
  <c r="EE65" i="75"/>
  <c r="C66" i="75"/>
  <c r="D66" i="75"/>
  <c r="H66" i="75"/>
  <c r="I66" i="75"/>
  <c r="K66" i="75"/>
  <c r="M66" i="75"/>
  <c r="N66" i="75"/>
  <c r="V66" i="75" s="1"/>
  <c r="O66" i="75"/>
  <c r="W66" i="75" s="1"/>
  <c r="Q66" i="75"/>
  <c r="Z66" i="75" s="1"/>
  <c r="R66" i="75"/>
  <c r="S66" i="75"/>
  <c r="T66" i="75"/>
  <c r="U66" i="75"/>
  <c r="AF66" i="75" s="1"/>
  <c r="AG66" i="75"/>
  <c r="ED66" i="75"/>
  <c r="EE66" i="75"/>
  <c r="H67" i="75"/>
  <c r="I67" i="75"/>
  <c r="K67" i="75"/>
  <c r="M67" i="75"/>
  <c r="N67" i="75"/>
  <c r="V67" i="75" s="1"/>
  <c r="O67" i="75"/>
  <c r="W67" i="75" s="1"/>
  <c r="Q67" i="75"/>
  <c r="Z67" i="75" s="1"/>
  <c r="R67" i="75"/>
  <c r="AA67" i="75" s="1"/>
  <c r="S67" i="75"/>
  <c r="AB67" i="75" s="1"/>
  <c r="T67" i="75"/>
  <c r="AD67" i="75" s="1"/>
  <c r="U67" i="75"/>
  <c r="ED67" i="75"/>
  <c r="EE67" i="75"/>
  <c r="D68" i="75"/>
  <c r="D69" i="5"/>
  <c r="G68" i="75"/>
  <c r="H68" i="75"/>
  <c r="I68" i="75"/>
  <c r="K68" i="75"/>
  <c r="M68" i="75"/>
  <c r="N68" i="75"/>
  <c r="V68" i="75" s="1"/>
  <c r="O68" i="75"/>
  <c r="W68" i="75" s="1"/>
  <c r="Q68" i="75"/>
  <c r="Z68" i="75" s="1"/>
  <c r="R68" i="75"/>
  <c r="AA68" i="75" s="1"/>
  <c r="S68" i="75"/>
  <c r="AB68" i="75" s="1"/>
  <c r="T68" i="75"/>
  <c r="U68" i="75"/>
  <c r="ED68" i="75"/>
  <c r="EE68" i="75"/>
  <c r="H69" i="75"/>
  <c r="I69" i="75"/>
  <c r="K69" i="75"/>
  <c r="M69" i="75"/>
  <c r="N69" i="75"/>
  <c r="O69" i="75"/>
  <c r="Q69" i="75"/>
  <c r="Z69" i="75" s="1"/>
  <c r="R69" i="75"/>
  <c r="AA69" i="75" s="1"/>
  <c r="S69" i="75"/>
  <c r="AB69" i="75" s="1"/>
  <c r="T69" i="75"/>
  <c r="AD69" i="75" s="1"/>
  <c r="U69" i="75"/>
  <c r="AF69" i="75" s="1"/>
  <c r="ED69" i="75"/>
  <c r="EE69" i="75"/>
  <c r="C70" i="75"/>
  <c r="D70" i="75"/>
  <c r="H70" i="75"/>
  <c r="I70" i="75"/>
  <c r="K70" i="75"/>
  <c r="M70" i="75"/>
  <c r="N70" i="75"/>
  <c r="V70" i="75" s="1"/>
  <c r="O70" i="75"/>
  <c r="Q70" i="75"/>
  <c r="R70" i="75"/>
  <c r="AA70" i="75" s="1"/>
  <c r="S70" i="75"/>
  <c r="AB70" i="75" s="1"/>
  <c r="T70" i="75"/>
  <c r="AD70" i="75" s="1"/>
  <c r="U70" i="75"/>
  <c r="AF70" i="75" s="1"/>
  <c r="ED70" i="75"/>
  <c r="EE70" i="75"/>
  <c r="C71" i="75"/>
  <c r="D71" i="75"/>
  <c r="H71" i="75"/>
  <c r="I71" i="75"/>
  <c r="K71" i="75"/>
  <c r="M71" i="75"/>
  <c r="N71" i="75"/>
  <c r="V71" i="75" s="1"/>
  <c r="O71" i="75"/>
  <c r="W71" i="75" s="1"/>
  <c r="Q71" i="75"/>
  <c r="R71" i="75"/>
  <c r="S71" i="75"/>
  <c r="AB71" i="75" s="1"/>
  <c r="T71" i="75"/>
  <c r="AD71" i="75" s="1"/>
  <c r="U71" i="75"/>
  <c r="AF71" i="75" s="1"/>
  <c r="ED71" i="75"/>
  <c r="EE71" i="75"/>
  <c r="C72" i="75"/>
  <c r="D72" i="75"/>
  <c r="H72" i="75"/>
  <c r="I72" i="75"/>
  <c r="K72" i="75"/>
  <c r="M72" i="75"/>
  <c r="N72" i="75"/>
  <c r="V72" i="75" s="1"/>
  <c r="O72" i="75"/>
  <c r="W72" i="75" s="1"/>
  <c r="Q72" i="75"/>
  <c r="Z72" i="75" s="1"/>
  <c r="R72" i="75"/>
  <c r="S72" i="75"/>
  <c r="T72" i="75"/>
  <c r="U72" i="75"/>
  <c r="AF72" i="75" s="1"/>
  <c r="ED72" i="75"/>
  <c r="EE72" i="75"/>
  <c r="D73" i="75"/>
  <c r="H73" i="75"/>
  <c r="I73" i="75"/>
  <c r="K73" i="75"/>
  <c r="M73" i="75"/>
  <c r="N73" i="75"/>
  <c r="V73" i="75" s="1"/>
  <c r="O73" i="75"/>
  <c r="W73" i="75" s="1"/>
  <c r="Q73" i="75"/>
  <c r="Z73" i="75" s="1"/>
  <c r="R73" i="75"/>
  <c r="AA73" i="75" s="1"/>
  <c r="S73" i="75"/>
  <c r="AB73" i="75" s="1"/>
  <c r="T73" i="75"/>
  <c r="U73" i="75"/>
  <c r="ED73" i="75"/>
  <c r="EE73" i="75"/>
  <c r="D74" i="75"/>
  <c r="H74" i="75"/>
  <c r="I74" i="75"/>
  <c r="K74" i="75"/>
  <c r="M74" i="75"/>
  <c r="N74" i="75"/>
  <c r="O74" i="75"/>
  <c r="Q74" i="75"/>
  <c r="Z74" i="75" s="1"/>
  <c r="R74" i="75"/>
  <c r="AA74" i="75" s="1"/>
  <c r="S74" i="75"/>
  <c r="AB74" i="75" s="1"/>
  <c r="T74" i="75"/>
  <c r="AD74" i="75" s="1"/>
  <c r="U74" i="75"/>
  <c r="AF74" i="75" s="1"/>
  <c r="ED74" i="75"/>
  <c r="EE74" i="75"/>
  <c r="D75" i="75"/>
  <c r="G75" i="75"/>
  <c r="H75" i="75"/>
  <c r="I75" i="75"/>
  <c r="K75" i="75"/>
  <c r="M75" i="75"/>
  <c r="N75" i="75"/>
  <c r="O75" i="75"/>
  <c r="Q75" i="75"/>
  <c r="Z75" i="75" s="1"/>
  <c r="R75" i="75"/>
  <c r="AA75" i="75" s="1"/>
  <c r="S75" i="75"/>
  <c r="AB75" i="75" s="1"/>
  <c r="T75" i="75"/>
  <c r="AD75" i="75" s="1"/>
  <c r="U75" i="75"/>
  <c r="AF75" i="75" s="1"/>
  <c r="ED75" i="75"/>
  <c r="EE75" i="75"/>
  <c r="G76" i="75"/>
  <c r="H76" i="75"/>
  <c r="I76" i="75"/>
  <c r="K76" i="75"/>
  <c r="M76" i="75"/>
  <c r="N76" i="75"/>
  <c r="V76" i="75" s="1"/>
  <c r="O76" i="75"/>
  <c r="Q76" i="75"/>
  <c r="Z76" i="75" s="1"/>
  <c r="R76" i="75"/>
  <c r="AA76" i="75" s="1"/>
  <c r="S76" i="75"/>
  <c r="AB76" i="75" s="1"/>
  <c r="T76" i="75"/>
  <c r="AD76" i="75" s="1"/>
  <c r="U76" i="75"/>
  <c r="AF76" i="75" s="1"/>
  <c r="AG76" i="75"/>
  <c r="ED76" i="75"/>
  <c r="EE76" i="75"/>
  <c r="H77" i="75"/>
  <c r="I77" i="75"/>
  <c r="K77" i="75"/>
  <c r="M77" i="75"/>
  <c r="N77" i="75"/>
  <c r="O77" i="75"/>
  <c r="W77" i="75" s="1"/>
  <c r="Q77" i="75"/>
  <c r="Z77" i="75" s="1"/>
  <c r="R77" i="75"/>
  <c r="S77" i="75"/>
  <c r="T77" i="75"/>
  <c r="AD77" i="75" s="1"/>
  <c r="U77" i="75"/>
  <c r="ED77" i="75"/>
  <c r="EE77" i="75"/>
  <c r="H78" i="75"/>
  <c r="I78" i="75"/>
  <c r="K78" i="75"/>
  <c r="M78" i="75"/>
  <c r="N78" i="75"/>
  <c r="V78" i="75" s="1"/>
  <c r="O78" i="75"/>
  <c r="W78" i="75" s="1"/>
  <c r="Q78" i="75"/>
  <c r="Z78" i="75" s="1"/>
  <c r="R78" i="75"/>
  <c r="AA78" i="75" s="1"/>
  <c r="S78" i="75"/>
  <c r="AB78" i="75" s="1"/>
  <c r="T78" i="75"/>
  <c r="AD78" i="75" s="1"/>
  <c r="U78" i="75"/>
  <c r="ED78" i="75"/>
  <c r="EE78" i="75"/>
  <c r="H79" i="75"/>
  <c r="I79" i="75"/>
  <c r="K79" i="75"/>
  <c r="M79" i="75"/>
  <c r="N79" i="75"/>
  <c r="V79" i="75" s="1"/>
  <c r="O79" i="75"/>
  <c r="Q79" i="75"/>
  <c r="R79" i="75"/>
  <c r="AA79" i="75" s="1"/>
  <c r="S79" i="75"/>
  <c r="AB79" i="75" s="1"/>
  <c r="T79" i="75"/>
  <c r="AD79" i="75" s="1"/>
  <c r="U79" i="75"/>
  <c r="AF79" i="75" s="1"/>
  <c r="ED79" i="75"/>
  <c r="EE79" i="75"/>
  <c r="G80" i="75"/>
  <c r="H80" i="75"/>
  <c r="I80" i="75"/>
  <c r="K80" i="75"/>
  <c r="M80" i="75"/>
  <c r="N80" i="75"/>
  <c r="V80" i="75" s="1"/>
  <c r="O80" i="75"/>
  <c r="W80" i="75" s="1"/>
  <c r="Q80" i="75"/>
  <c r="Z80" i="75" s="1"/>
  <c r="R80" i="75"/>
  <c r="S80" i="75"/>
  <c r="T80" i="75"/>
  <c r="AD80" i="75" s="1"/>
  <c r="U80" i="75"/>
  <c r="AF80" i="75" s="1"/>
  <c r="ED80" i="75"/>
  <c r="EE80" i="75"/>
  <c r="C81" i="75"/>
  <c r="D81" i="75"/>
  <c r="H81" i="75"/>
  <c r="I81" i="75"/>
  <c r="K81" i="75"/>
  <c r="M81" i="75"/>
  <c r="N81" i="75"/>
  <c r="V81" i="75" s="1"/>
  <c r="O81" i="75"/>
  <c r="W81" i="75" s="1"/>
  <c r="Q81" i="75"/>
  <c r="Z81" i="75" s="1"/>
  <c r="R81" i="75"/>
  <c r="AA81" i="75" s="1"/>
  <c r="S81" i="75"/>
  <c r="T81" i="75"/>
  <c r="AD81" i="75" s="1"/>
  <c r="U81" i="75"/>
  <c r="AF81" i="75" s="1"/>
  <c r="AG81" i="75"/>
  <c r="ED81" i="75"/>
  <c r="EF81" i="75" s="1"/>
  <c r="C81" i="84" s="1"/>
  <c r="EE81" i="75"/>
  <c r="D82" i="75"/>
  <c r="H82" i="75"/>
  <c r="I82" i="75"/>
  <c r="K82" i="75"/>
  <c r="M82" i="75"/>
  <c r="N82" i="75"/>
  <c r="O82" i="75"/>
  <c r="W82" i="75" s="1"/>
  <c r="Q82" i="75"/>
  <c r="Z82" i="75" s="1"/>
  <c r="R82" i="75"/>
  <c r="AA82" i="75" s="1"/>
  <c r="S82" i="75"/>
  <c r="AB82" i="75" s="1"/>
  <c r="T82" i="75"/>
  <c r="AD82" i="75" s="1"/>
  <c r="U82" i="75"/>
  <c r="ED82" i="75"/>
  <c r="EE82" i="75"/>
  <c r="D83" i="75"/>
  <c r="H83" i="75"/>
  <c r="I83" i="75"/>
  <c r="K83" i="75"/>
  <c r="M83" i="75"/>
  <c r="N83" i="75"/>
  <c r="O83" i="75"/>
  <c r="Q83" i="75"/>
  <c r="Z83" i="75" s="1"/>
  <c r="R83" i="75"/>
  <c r="AA83" i="75" s="1"/>
  <c r="S83" i="75"/>
  <c r="AB83" i="75" s="1"/>
  <c r="T83" i="75"/>
  <c r="AD83" i="75" s="1"/>
  <c r="U83" i="75"/>
  <c r="AF83" i="75" s="1"/>
  <c r="ED83" i="75"/>
  <c r="EE83" i="75"/>
  <c r="D84" i="75"/>
  <c r="G84" i="75"/>
  <c r="H84" i="75"/>
  <c r="I84" i="75"/>
  <c r="K84" i="75"/>
  <c r="M84" i="75"/>
  <c r="N84" i="75"/>
  <c r="O84" i="75"/>
  <c r="Q84" i="75"/>
  <c r="Z84" i="75" s="1"/>
  <c r="R84" i="75"/>
  <c r="AA84" i="75" s="1"/>
  <c r="S84" i="75"/>
  <c r="AB84" i="75" s="1"/>
  <c r="T84" i="75"/>
  <c r="AD84" i="75" s="1"/>
  <c r="U84" i="75"/>
  <c r="AF84" i="75" s="1"/>
  <c r="ED84" i="75"/>
  <c r="EE84" i="75"/>
  <c r="H85" i="75"/>
  <c r="I85" i="75"/>
  <c r="K85" i="75"/>
  <c r="M85" i="75"/>
  <c r="N85" i="75"/>
  <c r="V85" i="75" s="1"/>
  <c r="O85" i="75"/>
  <c r="W85" i="75" s="1"/>
  <c r="Q85" i="75"/>
  <c r="Z85" i="75" s="1"/>
  <c r="R85" i="75"/>
  <c r="S85" i="75"/>
  <c r="T85" i="75"/>
  <c r="AD85" i="75" s="1"/>
  <c r="U85" i="75"/>
  <c r="AF85" i="75" s="1"/>
  <c r="AG85" i="75"/>
  <c r="ED85" i="75"/>
  <c r="EE85" i="75"/>
  <c r="D86" i="75"/>
  <c r="G86" i="75"/>
  <c r="H86" i="75"/>
  <c r="I86" i="75"/>
  <c r="K86" i="75"/>
  <c r="M86" i="75"/>
  <c r="N86" i="75"/>
  <c r="V86" i="75" s="1"/>
  <c r="O86" i="75"/>
  <c r="W86" i="75" s="1"/>
  <c r="Q86" i="75"/>
  <c r="Z86" i="75" s="1"/>
  <c r="R86" i="75"/>
  <c r="S86" i="75"/>
  <c r="T86" i="75"/>
  <c r="AD86" i="75" s="1"/>
  <c r="U86" i="75"/>
  <c r="AF86" i="75" s="1"/>
  <c r="ED86" i="75"/>
  <c r="EE86" i="75"/>
  <c r="G87" i="75"/>
  <c r="H87" i="75"/>
  <c r="I87" i="75"/>
  <c r="K87" i="75"/>
  <c r="M87" i="75"/>
  <c r="N87" i="75"/>
  <c r="V87" i="75" s="1"/>
  <c r="O87" i="75"/>
  <c r="W87" i="75" s="1"/>
  <c r="Q87" i="75"/>
  <c r="Z87" i="75" s="1"/>
  <c r="R87" i="75"/>
  <c r="AA87" i="75" s="1"/>
  <c r="S87" i="75"/>
  <c r="AB87" i="75" s="1"/>
  <c r="T87" i="75"/>
  <c r="AD87" i="75" s="1"/>
  <c r="U87" i="75"/>
  <c r="AG87" i="75"/>
  <c r="ED87" i="75"/>
  <c r="EE87" i="75"/>
  <c r="D88" i="75"/>
  <c r="H88" i="75"/>
  <c r="I88" i="75"/>
  <c r="K88" i="75"/>
  <c r="M88" i="75"/>
  <c r="N88" i="75"/>
  <c r="O88" i="75"/>
  <c r="W88" i="75" s="1"/>
  <c r="Q88" i="75"/>
  <c r="Z88" i="75" s="1"/>
  <c r="R88" i="75"/>
  <c r="AA88" i="75" s="1"/>
  <c r="S88" i="75"/>
  <c r="AB88" i="75" s="1"/>
  <c r="T88" i="75"/>
  <c r="AD88" i="75" s="1"/>
  <c r="U88" i="75"/>
  <c r="ED88" i="75"/>
  <c r="EE88" i="75"/>
  <c r="C89" i="75"/>
  <c r="D89" i="75"/>
  <c r="D90" i="5"/>
  <c r="I89" i="75"/>
  <c r="K89" i="75"/>
  <c r="M89" i="75"/>
  <c r="N89" i="75"/>
  <c r="O89" i="75"/>
  <c r="W89" i="75" s="1"/>
  <c r="Q89" i="75"/>
  <c r="Z89" i="75" s="1"/>
  <c r="R89" i="75"/>
  <c r="AA89" i="75" s="1"/>
  <c r="S89" i="75"/>
  <c r="AB89" i="75" s="1"/>
  <c r="T89" i="75"/>
  <c r="AD89" i="75" s="1"/>
  <c r="U89" i="75"/>
  <c r="AF89" i="75" s="1"/>
  <c r="ED89" i="75"/>
  <c r="EE89" i="75"/>
  <c r="D90" i="75"/>
  <c r="H90" i="75"/>
  <c r="I90" i="75"/>
  <c r="K90" i="75"/>
  <c r="M90" i="75"/>
  <c r="N90" i="75"/>
  <c r="V90" i="75" s="1"/>
  <c r="O90" i="75"/>
  <c r="Q90" i="75"/>
  <c r="R90" i="75"/>
  <c r="AA90" i="75" s="1"/>
  <c r="S90" i="75"/>
  <c r="AB90" i="75" s="1"/>
  <c r="T90" i="75"/>
  <c r="AD90" i="75" s="1"/>
  <c r="U90" i="75"/>
  <c r="AF90" i="75" s="1"/>
  <c r="ED90" i="75"/>
  <c r="EE90" i="75"/>
  <c r="C91" i="75"/>
  <c r="D91" i="75"/>
  <c r="H91" i="75"/>
  <c r="I91" i="75"/>
  <c r="K91" i="75"/>
  <c r="M91" i="75"/>
  <c r="N91" i="75"/>
  <c r="V91" i="75" s="1"/>
  <c r="O91" i="75"/>
  <c r="W91" i="75" s="1"/>
  <c r="Q91" i="75"/>
  <c r="R91" i="75"/>
  <c r="S91" i="75"/>
  <c r="T91" i="75"/>
  <c r="AD91" i="75" s="1"/>
  <c r="U91" i="75"/>
  <c r="AF91" i="75" s="1"/>
  <c r="ED91" i="75"/>
  <c r="EE91" i="75"/>
  <c r="D92" i="75"/>
  <c r="G92" i="75"/>
  <c r="H92" i="75"/>
  <c r="I92" i="75"/>
  <c r="K92" i="75"/>
  <c r="M92" i="75"/>
  <c r="N92" i="75"/>
  <c r="V92" i="75" s="1"/>
  <c r="O92" i="75"/>
  <c r="W92" i="75" s="1"/>
  <c r="Q92" i="75"/>
  <c r="Z92" i="75" s="1"/>
  <c r="R92" i="75"/>
  <c r="S92" i="75"/>
  <c r="T92" i="75"/>
  <c r="AD92" i="75" s="1"/>
  <c r="U92" i="75"/>
  <c r="AF92" i="75" s="1"/>
  <c r="AG92" i="75"/>
  <c r="ED92" i="75"/>
  <c r="EE92" i="75"/>
  <c r="G93" i="75"/>
  <c r="H93" i="75"/>
  <c r="I93" i="75"/>
  <c r="K93" i="75"/>
  <c r="M93" i="75"/>
  <c r="N93" i="75"/>
  <c r="V93" i="75" s="1"/>
  <c r="O93" i="75"/>
  <c r="W93" i="75" s="1"/>
  <c r="Q93" i="75"/>
  <c r="Z93" i="75" s="1"/>
  <c r="R93" i="75"/>
  <c r="AA93" i="75" s="1"/>
  <c r="S93" i="75"/>
  <c r="T93" i="75"/>
  <c r="U93" i="75"/>
  <c r="AF93" i="75" s="1"/>
  <c r="ED93" i="75"/>
  <c r="EE93" i="75"/>
  <c r="D94" i="75"/>
  <c r="G94" i="75"/>
  <c r="H94" i="75"/>
  <c r="I94" i="75"/>
  <c r="K94" i="75"/>
  <c r="M94" i="75"/>
  <c r="N94" i="75"/>
  <c r="V94" i="75" s="1"/>
  <c r="O94" i="75"/>
  <c r="W94" i="75" s="1"/>
  <c r="Q94" i="75"/>
  <c r="Z94" i="75" s="1"/>
  <c r="R94" i="75"/>
  <c r="AA94" i="75" s="1"/>
  <c r="S94" i="75"/>
  <c r="AB94" i="75" s="1"/>
  <c r="T94" i="75"/>
  <c r="U94" i="75"/>
  <c r="AF94" i="75" s="1"/>
  <c r="ED94" i="75"/>
  <c r="EE94" i="75"/>
  <c r="C95" i="75"/>
  <c r="D95" i="75"/>
  <c r="G95" i="75"/>
  <c r="H95" i="75"/>
  <c r="I95" i="75"/>
  <c r="K95" i="75"/>
  <c r="M95" i="75"/>
  <c r="N95" i="75"/>
  <c r="V95" i="75" s="1"/>
  <c r="O95" i="75"/>
  <c r="W95" i="75" s="1"/>
  <c r="Q95" i="75"/>
  <c r="Z95" i="75" s="1"/>
  <c r="R95" i="75"/>
  <c r="AA95" i="75" s="1"/>
  <c r="S95" i="75"/>
  <c r="AB95" i="75" s="1"/>
  <c r="T95" i="75"/>
  <c r="U95" i="75"/>
  <c r="AF95" i="75" s="1"/>
  <c r="AG95" i="75"/>
  <c r="ED95" i="75"/>
  <c r="EE95" i="75"/>
  <c r="D96" i="75"/>
  <c r="H96" i="75"/>
  <c r="I96" i="75"/>
  <c r="K96" i="75"/>
  <c r="M96" i="75"/>
  <c r="N96" i="75"/>
  <c r="V96" i="75" s="1"/>
  <c r="O96" i="75"/>
  <c r="W96" i="75" s="1"/>
  <c r="Q96" i="75"/>
  <c r="Z96" i="75" s="1"/>
  <c r="R96" i="75"/>
  <c r="AA96" i="75" s="1"/>
  <c r="S96" i="75"/>
  <c r="AB96" i="75" s="1"/>
  <c r="T96" i="75"/>
  <c r="AD96" i="75" s="1"/>
  <c r="U96" i="75"/>
  <c r="AG96" i="75"/>
  <c r="ED96" i="75"/>
  <c r="EE96" i="75"/>
  <c r="C97" i="75"/>
  <c r="D97" i="75"/>
  <c r="G97" i="75"/>
  <c r="H97" i="75"/>
  <c r="I97" i="75"/>
  <c r="K97" i="75"/>
  <c r="M97" i="75"/>
  <c r="N97" i="75"/>
  <c r="O97" i="75"/>
  <c r="W97" i="75" s="1"/>
  <c r="Q97" i="75"/>
  <c r="Z97" i="75" s="1"/>
  <c r="R97" i="75"/>
  <c r="AA97" i="75" s="1"/>
  <c r="S97" i="75"/>
  <c r="AB97" i="75" s="1"/>
  <c r="T97" i="75"/>
  <c r="U97" i="75"/>
  <c r="AF97" i="75" s="1"/>
  <c r="ED97" i="75"/>
  <c r="EE97" i="75"/>
  <c r="C98" i="75"/>
  <c r="D98" i="75"/>
  <c r="H98" i="75"/>
  <c r="I98" i="75"/>
  <c r="K98" i="75"/>
  <c r="M98" i="75"/>
  <c r="N98" i="75"/>
  <c r="V98" i="75" s="1"/>
  <c r="O98" i="75"/>
  <c r="Q98" i="75"/>
  <c r="Z98" i="75" s="1"/>
  <c r="R98" i="75"/>
  <c r="AA98" i="75" s="1"/>
  <c r="S98" i="75"/>
  <c r="AB98" i="75" s="1"/>
  <c r="T98" i="75"/>
  <c r="AD98" i="75" s="1"/>
  <c r="U98" i="75"/>
  <c r="AG98" i="75"/>
  <c r="ED98" i="75"/>
  <c r="EE98" i="75"/>
  <c r="D99" i="75"/>
  <c r="H99" i="75"/>
  <c r="I99" i="75"/>
  <c r="K99" i="75"/>
  <c r="M99" i="75"/>
  <c r="N99" i="75"/>
  <c r="O99" i="75"/>
  <c r="W99" i="75" s="1"/>
  <c r="Q99" i="75"/>
  <c r="R99" i="75"/>
  <c r="AA99" i="75" s="1"/>
  <c r="S99" i="75"/>
  <c r="AB99" i="75" s="1"/>
  <c r="T99" i="75"/>
  <c r="AD99" i="75" s="1"/>
  <c r="U99" i="75"/>
  <c r="AF99" i="75" s="1"/>
  <c r="AG99" i="75"/>
  <c r="ED99" i="75"/>
  <c r="EE99" i="75"/>
  <c r="D100" i="75"/>
  <c r="D101" i="5"/>
  <c r="G100" i="75"/>
  <c r="H100" i="75"/>
  <c r="I100" i="75"/>
  <c r="K100" i="75"/>
  <c r="M100" i="75"/>
  <c r="N100" i="75"/>
  <c r="V100" i="75" s="1"/>
  <c r="O100" i="75"/>
  <c r="W100" i="75" s="1"/>
  <c r="AI100" i="75" s="1"/>
  <c r="Q100" i="75"/>
  <c r="Z100" i="75" s="1"/>
  <c r="R100" i="75"/>
  <c r="AA100" i="75" s="1"/>
  <c r="S100" i="75"/>
  <c r="AB100" i="75" s="1"/>
  <c r="T100" i="75"/>
  <c r="AD100" i="75" s="1"/>
  <c r="U100" i="75"/>
  <c r="AF100" i="75" s="1"/>
  <c r="AG100" i="75"/>
  <c r="ED100" i="75"/>
  <c r="EF100" i="75" s="1"/>
  <c r="EE100" i="75"/>
  <c r="C101" i="75"/>
  <c r="D101" i="75"/>
  <c r="G101" i="75"/>
  <c r="H101" i="75"/>
  <c r="I101" i="75"/>
  <c r="K101" i="75"/>
  <c r="M101" i="75"/>
  <c r="N101" i="75"/>
  <c r="V101" i="75" s="1"/>
  <c r="O101" i="75"/>
  <c r="W101" i="75" s="1"/>
  <c r="Q101" i="75"/>
  <c r="Z101" i="75" s="1"/>
  <c r="R101" i="75"/>
  <c r="AA101" i="75" s="1"/>
  <c r="S101" i="75"/>
  <c r="AB101" i="75" s="1"/>
  <c r="T101" i="75"/>
  <c r="U101" i="75"/>
  <c r="ED101" i="75"/>
  <c r="EE101" i="75"/>
  <c r="C102" i="75"/>
  <c r="D102" i="75"/>
  <c r="G102" i="75"/>
  <c r="H102" i="75"/>
  <c r="I102" i="75"/>
  <c r="K102" i="75"/>
  <c r="M102" i="75"/>
  <c r="N102" i="75"/>
  <c r="V102" i="75" s="1"/>
  <c r="O102" i="75"/>
  <c r="W102" i="75" s="1"/>
  <c r="Q102" i="75"/>
  <c r="Z102" i="75" s="1"/>
  <c r="R102" i="75"/>
  <c r="AA102" i="75" s="1"/>
  <c r="S102" i="75"/>
  <c r="AB102" i="75" s="1"/>
  <c r="T102" i="75"/>
  <c r="U102" i="75"/>
  <c r="AF102" i="75" s="1"/>
  <c r="AG102" i="75"/>
  <c r="ED102" i="75"/>
  <c r="EE102" i="75"/>
  <c r="C103" i="75"/>
  <c r="D103" i="75"/>
  <c r="H103" i="75"/>
  <c r="I103" i="75"/>
  <c r="K103" i="75"/>
  <c r="M103" i="75"/>
  <c r="N103" i="75"/>
  <c r="V103" i="75" s="1"/>
  <c r="O103" i="75"/>
  <c r="W103" i="75" s="1"/>
  <c r="Q103" i="75"/>
  <c r="Z103" i="75" s="1"/>
  <c r="R103" i="75"/>
  <c r="AA103" i="75" s="1"/>
  <c r="S103" i="75"/>
  <c r="AB103" i="75" s="1"/>
  <c r="T103" i="75"/>
  <c r="U103" i="75"/>
  <c r="ED103" i="75"/>
  <c r="EE103" i="75"/>
  <c r="D104" i="75"/>
  <c r="G104" i="75"/>
  <c r="H104" i="75"/>
  <c r="I104" i="75"/>
  <c r="K104" i="75"/>
  <c r="M104" i="75"/>
  <c r="N104" i="75"/>
  <c r="V104" i="75" s="1"/>
  <c r="O104" i="75"/>
  <c r="W104" i="75" s="1"/>
  <c r="Q104" i="75"/>
  <c r="Z104" i="75" s="1"/>
  <c r="R104" i="75"/>
  <c r="AA104" i="75" s="1"/>
  <c r="S104" i="75"/>
  <c r="AB104" i="75" s="1"/>
  <c r="T104" i="75"/>
  <c r="AD104" i="75" s="1"/>
  <c r="U104" i="75"/>
  <c r="AF104" i="75" s="1"/>
  <c r="ED104" i="75"/>
  <c r="EE104" i="75"/>
  <c r="D105" i="75"/>
  <c r="H105" i="75"/>
  <c r="I105" i="75"/>
  <c r="K105" i="75"/>
  <c r="M105" i="75"/>
  <c r="N105" i="75"/>
  <c r="O105" i="75"/>
  <c r="Q105" i="75"/>
  <c r="R105" i="75"/>
  <c r="AA105" i="75" s="1"/>
  <c r="S105" i="75"/>
  <c r="AB105" i="75" s="1"/>
  <c r="T105" i="75"/>
  <c r="AD105" i="75" s="1"/>
  <c r="U105" i="75"/>
  <c r="AF105" i="75" s="1"/>
  <c r="ED105" i="75"/>
  <c r="EE105" i="75"/>
  <c r="C106" i="75"/>
  <c r="D106" i="75"/>
  <c r="D107" i="5"/>
  <c r="H106" i="75"/>
  <c r="I106" i="75"/>
  <c r="K106" i="75"/>
  <c r="M106" i="75"/>
  <c r="N106" i="75"/>
  <c r="O106" i="75"/>
  <c r="Q106" i="75"/>
  <c r="Z106" i="75" s="1"/>
  <c r="R106" i="75"/>
  <c r="AA106" i="75" s="1"/>
  <c r="S106" i="75"/>
  <c r="AB106" i="75" s="1"/>
  <c r="T106" i="75"/>
  <c r="AD106" i="75" s="1"/>
  <c r="U106" i="75"/>
  <c r="AF106" i="75" s="1"/>
  <c r="AG106" i="75"/>
  <c r="ED106" i="75"/>
  <c r="EE106" i="75"/>
  <c r="C107" i="75"/>
  <c r="D107" i="75"/>
  <c r="G107" i="75"/>
  <c r="H107" i="75"/>
  <c r="I107" i="75"/>
  <c r="K107" i="75"/>
  <c r="M107" i="75"/>
  <c r="N107" i="75"/>
  <c r="O107" i="75"/>
  <c r="W107" i="75" s="1"/>
  <c r="Q107" i="75"/>
  <c r="Z107" i="75" s="1"/>
  <c r="R107" i="75"/>
  <c r="AA107" i="75" s="1"/>
  <c r="S107" i="75"/>
  <c r="AB107" i="75" s="1"/>
  <c r="T107" i="75"/>
  <c r="AD107" i="75" s="1"/>
  <c r="U107" i="75"/>
  <c r="AF107" i="75" s="1"/>
  <c r="ED107" i="75"/>
  <c r="EE107" i="75"/>
  <c r="C108" i="75"/>
  <c r="D108" i="75"/>
  <c r="D109" i="5"/>
  <c r="H108" i="75"/>
  <c r="I108" i="75"/>
  <c r="K108" i="75"/>
  <c r="M108" i="75"/>
  <c r="N108" i="75"/>
  <c r="V108" i="75" s="1"/>
  <c r="O108" i="75"/>
  <c r="Q108" i="75"/>
  <c r="R108" i="75"/>
  <c r="AA108" i="75" s="1"/>
  <c r="S108" i="75"/>
  <c r="AB108" i="75" s="1"/>
  <c r="T108" i="75"/>
  <c r="AD108" i="75" s="1"/>
  <c r="U108" i="75"/>
  <c r="AF108" i="75" s="1"/>
  <c r="AG108" i="75"/>
  <c r="ED108" i="75"/>
  <c r="EE108" i="75"/>
  <c r="C109" i="75"/>
  <c r="D109" i="75"/>
  <c r="D110" i="5"/>
  <c r="H109" i="75"/>
  <c r="K109" i="75"/>
  <c r="M109" i="75"/>
  <c r="N109" i="75"/>
  <c r="O109" i="75"/>
  <c r="Q109" i="75"/>
  <c r="Z109" i="75" s="1"/>
  <c r="R109" i="75"/>
  <c r="AA109" i="75" s="1"/>
  <c r="S109" i="75"/>
  <c r="AB109" i="75" s="1"/>
  <c r="T109" i="75"/>
  <c r="AD109" i="75" s="1"/>
  <c r="U109" i="75"/>
  <c r="AF109" i="75" s="1"/>
  <c r="ED109" i="75"/>
  <c r="EE109" i="75"/>
  <c r="C110" i="75"/>
  <c r="D110" i="75"/>
  <c r="H110" i="75"/>
  <c r="I110" i="75"/>
  <c r="K110" i="75"/>
  <c r="M110" i="75"/>
  <c r="N110" i="75"/>
  <c r="O110" i="75"/>
  <c r="Q110" i="75"/>
  <c r="Z110" i="75" s="1"/>
  <c r="R110" i="75"/>
  <c r="AA110" i="75" s="1"/>
  <c r="S110" i="75"/>
  <c r="AB110" i="75" s="1"/>
  <c r="T110" i="75"/>
  <c r="AD110" i="75" s="1"/>
  <c r="U110" i="75"/>
  <c r="AF110" i="75" s="1"/>
  <c r="ED110" i="75"/>
  <c r="EE110" i="75"/>
  <c r="C111" i="75"/>
  <c r="D111" i="75"/>
  <c r="D112" i="5"/>
  <c r="H111" i="75"/>
  <c r="I111" i="75"/>
  <c r="K111" i="75"/>
  <c r="M111" i="75"/>
  <c r="N111" i="75"/>
  <c r="O111" i="75"/>
  <c r="Q111" i="75"/>
  <c r="Z111" i="75" s="1"/>
  <c r="R111" i="75"/>
  <c r="AA111" i="75" s="1"/>
  <c r="S111" i="75"/>
  <c r="AB111" i="75" s="1"/>
  <c r="T111" i="75"/>
  <c r="AD111" i="75" s="1"/>
  <c r="U111" i="75"/>
  <c r="AF111" i="75" s="1"/>
  <c r="ED111" i="75"/>
  <c r="EE111" i="75"/>
  <c r="H112" i="75"/>
  <c r="I112" i="75"/>
  <c r="K112" i="75"/>
  <c r="M112" i="75"/>
  <c r="N112" i="75"/>
  <c r="V112" i="75" s="1"/>
  <c r="O112" i="75"/>
  <c r="W112" i="75" s="1"/>
  <c r="Q112" i="75"/>
  <c r="Z112" i="75" s="1"/>
  <c r="R112" i="75"/>
  <c r="S112" i="75"/>
  <c r="T112" i="75"/>
  <c r="U112" i="75"/>
  <c r="AF112" i="75" s="1"/>
  <c r="ED112" i="75"/>
  <c r="EE112" i="75"/>
  <c r="D113" i="75"/>
  <c r="D114" i="5"/>
  <c r="H113" i="75"/>
  <c r="I113" i="75"/>
  <c r="K113" i="75"/>
  <c r="M113" i="75"/>
  <c r="N113" i="75"/>
  <c r="V113" i="75" s="1"/>
  <c r="O113" i="75"/>
  <c r="W113" i="75" s="1"/>
  <c r="Q113" i="75"/>
  <c r="Z113" i="75" s="1"/>
  <c r="R113" i="75"/>
  <c r="AA113" i="75" s="1"/>
  <c r="S113" i="75"/>
  <c r="T113" i="75"/>
  <c r="AD113" i="75" s="1"/>
  <c r="U113" i="75"/>
  <c r="AF113" i="75" s="1"/>
  <c r="ED113" i="75"/>
  <c r="EE113" i="75"/>
  <c r="D114" i="75"/>
  <c r="G114" i="75"/>
  <c r="H114" i="75"/>
  <c r="I114" i="75"/>
  <c r="K114" i="75"/>
  <c r="M114" i="75"/>
  <c r="N114" i="75"/>
  <c r="V114" i="75" s="1"/>
  <c r="O114" i="75"/>
  <c r="W114" i="75" s="1"/>
  <c r="Q114" i="75"/>
  <c r="Z114" i="75" s="1"/>
  <c r="R114" i="75"/>
  <c r="AA114" i="75" s="1"/>
  <c r="S114" i="75"/>
  <c r="AB114" i="75" s="1"/>
  <c r="T114" i="75"/>
  <c r="U114" i="75"/>
  <c r="AF114" i="75" s="1"/>
  <c r="ED114" i="75"/>
  <c r="EE114" i="75"/>
  <c r="G115" i="75"/>
  <c r="H115" i="75"/>
  <c r="I115" i="75"/>
  <c r="K115" i="75"/>
  <c r="M115" i="75"/>
  <c r="N115" i="75"/>
  <c r="V115" i="75" s="1"/>
  <c r="O115" i="75"/>
  <c r="W115" i="75" s="1"/>
  <c r="Q115" i="75"/>
  <c r="R115" i="75"/>
  <c r="AA115" i="75" s="1"/>
  <c r="S115" i="75"/>
  <c r="AB115" i="75" s="1"/>
  <c r="T115" i="75"/>
  <c r="AD115" i="75" s="1"/>
  <c r="U115" i="75"/>
  <c r="AF115" i="75" s="1"/>
  <c r="ED115" i="75"/>
  <c r="EE115" i="75"/>
  <c r="D116" i="75"/>
  <c r="H116" i="75"/>
  <c r="I116" i="75"/>
  <c r="K116" i="75"/>
  <c r="M116" i="75"/>
  <c r="N116" i="75"/>
  <c r="V116" i="75" s="1"/>
  <c r="O116" i="75"/>
  <c r="Q116" i="75"/>
  <c r="Z116" i="75" s="1"/>
  <c r="R116" i="75"/>
  <c r="AA116" i="75" s="1"/>
  <c r="S116" i="75"/>
  <c r="T116" i="75"/>
  <c r="AD116" i="75" s="1"/>
  <c r="U116" i="75"/>
  <c r="AF116" i="75" s="1"/>
  <c r="AG116" i="75"/>
  <c r="ED116" i="75"/>
  <c r="EE116" i="75"/>
  <c r="D117" i="75"/>
  <c r="H117" i="75"/>
  <c r="I117" i="75"/>
  <c r="K117" i="75"/>
  <c r="M117" i="75"/>
  <c r="N117" i="75"/>
  <c r="V117" i="75" s="1"/>
  <c r="O117" i="75"/>
  <c r="W117" i="75" s="1"/>
  <c r="Q117" i="75"/>
  <c r="R117" i="75"/>
  <c r="AA117" i="75" s="1"/>
  <c r="S117" i="75"/>
  <c r="AB117" i="75" s="1"/>
  <c r="T117" i="75"/>
  <c r="AD117" i="75" s="1"/>
  <c r="U117" i="75"/>
  <c r="AF117" i="75" s="1"/>
  <c r="ED117" i="75"/>
  <c r="EE117" i="75"/>
  <c r="D118" i="75"/>
  <c r="H118" i="75"/>
  <c r="I118" i="75"/>
  <c r="K118" i="75"/>
  <c r="M118" i="75"/>
  <c r="N118" i="75"/>
  <c r="V118" i="75" s="1"/>
  <c r="O118" i="75"/>
  <c r="W118" i="75" s="1"/>
  <c r="Q118" i="75"/>
  <c r="Z118" i="75" s="1"/>
  <c r="R118" i="75"/>
  <c r="AA118" i="75" s="1"/>
  <c r="S118" i="75"/>
  <c r="T118" i="75"/>
  <c r="AD118" i="75" s="1"/>
  <c r="U118" i="75"/>
  <c r="AF118" i="75" s="1"/>
  <c r="ED118" i="75"/>
  <c r="EE118" i="75"/>
  <c r="H119" i="75"/>
  <c r="I119" i="75"/>
  <c r="K119" i="75"/>
  <c r="M119" i="75"/>
  <c r="N119" i="75"/>
  <c r="V119" i="75" s="1"/>
  <c r="O119" i="75"/>
  <c r="W119" i="75" s="1"/>
  <c r="Q119" i="75"/>
  <c r="Z119" i="75" s="1"/>
  <c r="R119" i="75"/>
  <c r="AA119" i="75" s="1"/>
  <c r="S119" i="75"/>
  <c r="AB119" i="75" s="1"/>
  <c r="T119" i="75"/>
  <c r="AD119" i="75" s="1"/>
  <c r="U119" i="75"/>
  <c r="AF119" i="75" s="1"/>
  <c r="AG119" i="75"/>
  <c r="ED119" i="75"/>
  <c r="EE119" i="75"/>
  <c r="C120" i="75"/>
  <c r="D120" i="75"/>
  <c r="G120" i="75"/>
  <c r="H120" i="75"/>
  <c r="I120" i="75"/>
  <c r="K120" i="75"/>
  <c r="M120" i="75"/>
  <c r="N120" i="75"/>
  <c r="V120" i="75" s="1"/>
  <c r="O120" i="75"/>
  <c r="W120" i="75" s="1"/>
  <c r="Q120" i="75"/>
  <c r="Z120" i="75" s="1"/>
  <c r="R120" i="75"/>
  <c r="AA120" i="75" s="1"/>
  <c r="S120" i="75"/>
  <c r="AB120" i="75" s="1"/>
  <c r="T120" i="75"/>
  <c r="AD120" i="75" s="1"/>
  <c r="U120" i="75"/>
  <c r="ED120" i="75"/>
  <c r="EE120" i="75"/>
  <c r="C121" i="75"/>
  <c r="D121" i="75"/>
  <c r="D122" i="5"/>
  <c r="H121" i="75"/>
  <c r="I121" i="75"/>
  <c r="K121" i="75"/>
  <c r="M121" i="75"/>
  <c r="N121" i="75"/>
  <c r="V121" i="75" s="1"/>
  <c r="O121" i="75"/>
  <c r="W121" i="75" s="1"/>
  <c r="Q121" i="75"/>
  <c r="Z121" i="75" s="1"/>
  <c r="R121" i="75"/>
  <c r="AA121" i="75" s="1"/>
  <c r="S121" i="75"/>
  <c r="AB121" i="75" s="1"/>
  <c r="T121" i="75"/>
  <c r="AD121" i="75" s="1"/>
  <c r="U121" i="75"/>
  <c r="AG121" i="75"/>
  <c r="ED121" i="75"/>
  <c r="EE121" i="75"/>
  <c r="G122" i="75"/>
  <c r="H122" i="75"/>
  <c r="I122" i="75"/>
  <c r="K122" i="75"/>
  <c r="M122" i="75"/>
  <c r="N122" i="75"/>
  <c r="V122" i="75" s="1"/>
  <c r="O122" i="75"/>
  <c r="W122" i="75" s="1"/>
  <c r="Q122" i="75"/>
  <c r="Z122" i="75" s="1"/>
  <c r="R122" i="75"/>
  <c r="AA122" i="75" s="1"/>
  <c r="S122" i="75"/>
  <c r="AB122" i="75" s="1"/>
  <c r="T122" i="75"/>
  <c r="AD122" i="75" s="1"/>
  <c r="U122" i="75"/>
  <c r="AF122" i="75" s="1"/>
  <c r="ED122" i="75"/>
  <c r="EE122" i="75"/>
  <c r="D123" i="75"/>
  <c r="G123" i="75"/>
  <c r="H123" i="75"/>
  <c r="I123" i="75"/>
  <c r="K123" i="75"/>
  <c r="M123" i="75"/>
  <c r="N123" i="75"/>
  <c r="O123" i="75"/>
  <c r="W123" i="75" s="1"/>
  <c r="Q123" i="75"/>
  <c r="R123" i="75"/>
  <c r="AA123" i="75" s="1"/>
  <c r="S123" i="75"/>
  <c r="AB123" i="75" s="1"/>
  <c r="T123" i="75"/>
  <c r="AD123" i="75" s="1"/>
  <c r="U123" i="75"/>
  <c r="AF123" i="75" s="1"/>
  <c r="AG123" i="75"/>
  <c r="ED123" i="75"/>
  <c r="EE123" i="75"/>
  <c r="H124" i="75"/>
  <c r="I124" i="75"/>
  <c r="K124" i="75"/>
  <c r="M124" i="75"/>
  <c r="N124" i="75"/>
  <c r="V124" i="75" s="1"/>
  <c r="O124" i="75"/>
  <c r="W124" i="75" s="1"/>
  <c r="Q124" i="75"/>
  <c r="R124" i="75"/>
  <c r="AA124" i="75" s="1"/>
  <c r="S124" i="75"/>
  <c r="AB124" i="75" s="1"/>
  <c r="T124" i="75"/>
  <c r="AD124" i="75" s="1"/>
  <c r="U124" i="75"/>
  <c r="AF124" i="75" s="1"/>
  <c r="ED124" i="75"/>
  <c r="EE124" i="75"/>
  <c r="H125" i="75"/>
  <c r="I125" i="75"/>
  <c r="K125" i="75"/>
  <c r="M125" i="75"/>
  <c r="N125" i="75"/>
  <c r="V125" i="75" s="1"/>
  <c r="O125" i="75"/>
  <c r="W125" i="75" s="1"/>
  <c r="Q125" i="75"/>
  <c r="Z125" i="75" s="1"/>
  <c r="R125" i="75"/>
  <c r="AA125" i="75" s="1"/>
  <c r="S125" i="75"/>
  <c r="AB125" i="75" s="1"/>
  <c r="T125" i="75"/>
  <c r="U125" i="75"/>
  <c r="AF125" i="75" s="1"/>
  <c r="ED125" i="75"/>
  <c r="EE125" i="75"/>
  <c r="C126" i="75"/>
  <c r="D126" i="75"/>
  <c r="G126" i="75"/>
  <c r="H126" i="75"/>
  <c r="I126" i="75"/>
  <c r="K126" i="75"/>
  <c r="M126" i="75"/>
  <c r="N126" i="75"/>
  <c r="V126" i="75" s="1"/>
  <c r="O126" i="75"/>
  <c r="W126" i="75" s="1"/>
  <c r="Q126" i="75"/>
  <c r="Z126" i="75" s="1"/>
  <c r="R126" i="75"/>
  <c r="AA126" i="75" s="1"/>
  <c r="S126" i="75"/>
  <c r="AB126" i="75" s="1"/>
  <c r="T126" i="75"/>
  <c r="U126" i="75"/>
  <c r="AF126" i="75" s="1"/>
  <c r="ED126" i="75"/>
  <c r="EE126" i="75"/>
  <c r="C127" i="75"/>
  <c r="D127" i="75"/>
  <c r="G127" i="75"/>
  <c r="H127" i="75"/>
  <c r="I127" i="75"/>
  <c r="K127" i="75"/>
  <c r="M127" i="75"/>
  <c r="N127" i="75"/>
  <c r="V127" i="75" s="1"/>
  <c r="O127" i="75"/>
  <c r="W127" i="75" s="1"/>
  <c r="Q127" i="75"/>
  <c r="Z127" i="75" s="1"/>
  <c r="R127" i="75"/>
  <c r="AA127" i="75" s="1"/>
  <c r="S127" i="75"/>
  <c r="AB127" i="75" s="1"/>
  <c r="T127" i="75"/>
  <c r="U127" i="75"/>
  <c r="AF127" i="75" s="1"/>
  <c r="AG127" i="75"/>
  <c r="ED127" i="75"/>
  <c r="EE127" i="75"/>
  <c r="D128" i="75"/>
  <c r="D129" i="5"/>
  <c r="G128" i="75"/>
  <c r="H128" i="75"/>
  <c r="I128" i="75"/>
  <c r="K128" i="75"/>
  <c r="M128" i="75"/>
  <c r="N128" i="75"/>
  <c r="V128" i="75" s="1"/>
  <c r="O128" i="75"/>
  <c r="W128" i="75" s="1"/>
  <c r="AI128" i="75" s="1"/>
  <c r="Q128" i="75"/>
  <c r="Z128" i="75" s="1"/>
  <c r="R128" i="75"/>
  <c r="AA128" i="75" s="1"/>
  <c r="S128" i="75"/>
  <c r="T128" i="75"/>
  <c r="AD128" i="75" s="1"/>
  <c r="U128" i="75"/>
  <c r="AF128" i="75" s="1"/>
  <c r="AG128" i="75"/>
  <c r="ED128" i="75"/>
  <c r="EF128" i="75" s="1"/>
  <c r="C126" i="84" s="1"/>
  <c r="EE128" i="75"/>
  <c r="H129" i="75"/>
  <c r="I129" i="75"/>
  <c r="K129" i="75"/>
  <c r="M129" i="75"/>
  <c r="N129" i="75"/>
  <c r="V129" i="75" s="1"/>
  <c r="O129" i="75"/>
  <c r="W129" i="75" s="1"/>
  <c r="Q129" i="75"/>
  <c r="Z129" i="75" s="1"/>
  <c r="R129" i="75"/>
  <c r="AA129" i="75" s="1"/>
  <c r="S129" i="75"/>
  <c r="AB129" i="75" s="1"/>
  <c r="T129" i="75"/>
  <c r="AD129" i="75" s="1"/>
  <c r="U129" i="75"/>
  <c r="AG129" i="75"/>
  <c r="ED129" i="75"/>
  <c r="EE129" i="75"/>
  <c r="H130" i="75"/>
  <c r="I130" i="75"/>
  <c r="K130" i="75"/>
  <c r="M130" i="75"/>
  <c r="N130" i="75"/>
  <c r="O130" i="75"/>
  <c r="W130" i="75" s="1"/>
  <c r="Q130" i="75"/>
  <c r="Z130" i="75" s="1"/>
  <c r="R130" i="75"/>
  <c r="AA130" i="75" s="1"/>
  <c r="S130" i="75"/>
  <c r="AB130" i="75" s="1"/>
  <c r="T130" i="75"/>
  <c r="AD130" i="75" s="1"/>
  <c r="U130" i="75"/>
  <c r="AF130" i="75" s="1"/>
  <c r="ED130" i="75"/>
  <c r="EE130" i="75"/>
  <c r="D131" i="75"/>
  <c r="D132" i="5"/>
  <c r="H131" i="75"/>
  <c r="I131" i="75"/>
  <c r="K131" i="75"/>
  <c r="M131" i="75"/>
  <c r="N131" i="75"/>
  <c r="V131" i="75" s="1"/>
  <c r="O131" i="75"/>
  <c r="Q131" i="75"/>
  <c r="Z131" i="75" s="1"/>
  <c r="R131" i="75"/>
  <c r="AA131" i="75" s="1"/>
  <c r="S131" i="75"/>
  <c r="AB131" i="75" s="1"/>
  <c r="T131" i="75"/>
  <c r="AD131" i="75" s="1"/>
  <c r="U131" i="75"/>
  <c r="AF131" i="75" s="1"/>
  <c r="AG131" i="75"/>
  <c r="ED131" i="75"/>
  <c r="EE131" i="75"/>
  <c r="D132" i="75"/>
  <c r="H132" i="75"/>
  <c r="I132" i="75"/>
  <c r="K132" i="75"/>
  <c r="M132" i="75"/>
  <c r="N132" i="75"/>
  <c r="V132" i="75" s="1"/>
  <c r="O132" i="75"/>
  <c r="W132" i="75" s="1"/>
  <c r="Q132" i="75"/>
  <c r="R132" i="75"/>
  <c r="AA132" i="75" s="1"/>
  <c r="S132" i="75"/>
  <c r="AB132" i="75" s="1"/>
  <c r="T132" i="75"/>
  <c r="AD132" i="75" s="1"/>
  <c r="U132" i="75"/>
  <c r="AF132" i="75" s="1"/>
  <c r="AG132" i="75"/>
  <c r="ED132" i="75"/>
  <c r="EE132" i="75"/>
  <c r="H133" i="75"/>
  <c r="I133" i="75"/>
  <c r="K133" i="75"/>
  <c r="M133" i="75"/>
  <c r="N133" i="75"/>
  <c r="V133" i="75" s="1"/>
  <c r="O133" i="75"/>
  <c r="W133" i="75" s="1"/>
  <c r="Q133" i="75"/>
  <c r="Z133" i="75" s="1"/>
  <c r="R133" i="75"/>
  <c r="AA133" i="75" s="1"/>
  <c r="S133" i="75"/>
  <c r="T133" i="75"/>
  <c r="AD133" i="75" s="1"/>
  <c r="U133" i="75"/>
  <c r="AF133" i="75" s="1"/>
  <c r="ED133" i="75"/>
  <c r="EE133" i="75"/>
  <c r="H134" i="75"/>
  <c r="I134" i="75"/>
  <c r="K134" i="75"/>
  <c r="M134" i="75"/>
  <c r="N134" i="75"/>
  <c r="V134" i="75" s="1"/>
  <c r="O134" i="75"/>
  <c r="Q134" i="75"/>
  <c r="Z134" i="75" s="1"/>
  <c r="R134" i="75"/>
  <c r="AA134" i="75" s="1"/>
  <c r="S134" i="75"/>
  <c r="AB134" i="75" s="1"/>
  <c r="T134" i="75"/>
  <c r="AD134" i="75" s="1"/>
  <c r="U134" i="75"/>
  <c r="AF134" i="75" s="1"/>
  <c r="ED134" i="75"/>
  <c r="EE134" i="75"/>
  <c r="C135" i="75"/>
  <c r="D135" i="75"/>
  <c r="G135" i="75"/>
  <c r="H135" i="75"/>
  <c r="I135" i="75"/>
  <c r="K135" i="75"/>
  <c r="M135" i="75"/>
  <c r="N135" i="75"/>
  <c r="O135" i="75"/>
  <c r="W135" i="75" s="1"/>
  <c r="Q135" i="75"/>
  <c r="Z135" i="75" s="1"/>
  <c r="R135" i="75"/>
  <c r="AA135" i="75" s="1"/>
  <c r="S135" i="75"/>
  <c r="AB135" i="75" s="1"/>
  <c r="T135" i="75"/>
  <c r="AD135" i="75" s="1"/>
  <c r="U135" i="75"/>
  <c r="AF135" i="75" s="1"/>
  <c r="ED135" i="75"/>
  <c r="EE135" i="75"/>
  <c r="H136" i="75"/>
  <c r="I136" i="75"/>
  <c r="K136" i="75"/>
  <c r="M136" i="75"/>
  <c r="N136" i="75"/>
  <c r="V136" i="75" s="1"/>
  <c r="O136" i="75"/>
  <c r="W136" i="75" s="1"/>
  <c r="Q136" i="75"/>
  <c r="R136" i="75"/>
  <c r="AA136" i="75" s="1"/>
  <c r="S136" i="75"/>
  <c r="AB136" i="75" s="1"/>
  <c r="T136" i="75"/>
  <c r="AD136" i="75" s="1"/>
  <c r="U136" i="75"/>
  <c r="AF136" i="75" s="1"/>
  <c r="ED136" i="75"/>
  <c r="EE136" i="75"/>
  <c r="H137" i="75"/>
  <c r="I137" i="75"/>
  <c r="K137" i="75"/>
  <c r="M137" i="75"/>
  <c r="N137" i="75"/>
  <c r="V137" i="75" s="1"/>
  <c r="O137" i="75"/>
  <c r="W137" i="75" s="1"/>
  <c r="Q137" i="75"/>
  <c r="Z137" i="75" s="1"/>
  <c r="R137" i="75"/>
  <c r="AA137" i="75" s="1"/>
  <c r="S137" i="75"/>
  <c r="AB137" i="75" s="1"/>
  <c r="T137" i="75"/>
  <c r="U137" i="75"/>
  <c r="AF137" i="75" s="1"/>
  <c r="ED137" i="75"/>
  <c r="EE137" i="75"/>
  <c r="D138" i="75"/>
  <c r="G138" i="75"/>
  <c r="H138" i="75"/>
  <c r="I138" i="75"/>
  <c r="K138" i="75"/>
  <c r="M138" i="75"/>
  <c r="N138" i="75"/>
  <c r="V138" i="75" s="1"/>
  <c r="O138" i="75"/>
  <c r="W138" i="75" s="1"/>
  <c r="Q138" i="75"/>
  <c r="Z138" i="75" s="1"/>
  <c r="R138" i="75"/>
  <c r="AA138" i="75" s="1"/>
  <c r="S138" i="75"/>
  <c r="AB138" i="75" s="1"/>
  <c r="T138" i="75"/>
  <c r="AD138" i="75" s="1"/>
  <c r="U138" i="75"/>
  <c r="AG138" i="75"/>
  <c r="ED138" i="75"/>
  <c r="EE138" i="75"/>
  <c r="D139" i="75"/>
  <c r="H139" i="75"/>
  <c r="I139" i="75"/>
  <c r="K139" i="75"/>
  <c r="M139" i="75"/>
  <c r="N139" i="75"/>
  <c r="V139" i="75" s="1"/>
  <c r="O139" i="75"/>
  <c r="W139" i="75" s="1"/>
  <c r="Q139" i="75"/>
  <c r="Z139" i="75" s="1"/>
  <c r="R139" i="75"/>
  <c r="AA139" i="75" s="1"/>
  <c r="S139" i="75"/>
  <c r="AB139" i="75" s="1"/>
  <c r="T139" i="75"/>
  <c r="AD139" i="75" s="1"/>
  <c r="U139" i="75"/>
  <c r="AF139" i="75" s="1"/>
  <c r="ED139" i="75"/>
  <c r="EE139" i="75"/>
  <c r="D140" i="75"/>
  <c r="G140" i="75"/>
  <c r="H140" i="75"/>
  <c r="H89" i="75"/>
  <c r="I140" i="75"/>
  <c r="I109" i="75"/>
  <c r="K140" i="75"/>
  <c r="M140" i="75"/>
  <c r="N140" i="75"/>
  <c r="V140" i="75" s="1"/>
  <c r="O140" i="75"/>
  <c r="W140" i="75" s="1"/>
  <c r="Q140" i="75"/>
  <c r="Z140" i="75" s="1"/>
  <c r="R140" i="75"/>
  <c r="AA140" i="75" s="1"/>
  <c r="S140" i="75"/>
  <c r="AB140" i="75" s="1"/>
  <c r="AK140" i="75" s="1"/>
  <c r="T140" i="75"/>
  <c r="AD140" i="75" s="1"/>
  <c r="U140" i="75"/>
  <c r="AG140" i="75"/>
  <c r="ED140" i="75"/>
  <c r="EE140" i="75"/>
  <c r="G141" i="75"/>
  <c r="H141" i="75"/>
  <c r="I141" i="75"/>
  <c r="K141" i="75"/>
  <c r="M141" i="75"/>
  <c r="N141" i="75"/>
  <c r="V141" i="75" s="1"/>
  <c r="O141" i="75"/>
  <c r="W141" i="75" s="1"/>
  <c r="Q141" i="75"/>
  <c r="Z141" i="75" s="1"/>
  <c r="R141" i="75"/>
  <c r="AA141" i="75" s="1"/>
  <c r="S141" i="75"/>
  <c r="AB141" i="75" s="1"/>
  <c r="T141" i="75"/>
  <c r="AD141" i="75" s="1"/>
  <c r="U141" i="75"/>
  <c r="AF141" i="75" s="1"/>
  <c r="ED141" i="75"/>
  <c r="EE141" i="75"/>
  <c r="H142" i="75"/>
  <c r="I142" i="75"/>
  <c r="K142" i="75"/>
  <c r="M142" i="75"/>
  <c r="N142" i="75"/>
  <c r="V142" i="75" s="1"/>
  <c r="O142" i="75"/>
  <c r="W142" i="75" s="1"/>
  <c r="Q142" i="75"/>
  <c r="R142" i="75"/>
  <c r="AA142" i="75" s="1"/>
  <c r="S142" i="75"/>
  <c r="T142" i="75"/>
  <c r="AD142" i="75" s="1"/>
  <c r="U142" i="75"/>
  <c r="AF142" i="75" s="1"/>
  <c r="ED142" i="75"/>
  <c r="EE142" i="75"/>
  <c r="D143" i="75"/>
  <c r="G143" i="75"/>
  <c r="H143" i="75"/>
  <c r="I143" i="75"/>
  <c r="K143" i="75"/>
  <c r="M143" i="75"/>
  <c r="N143" i="75"/>
  <c r="V143" i="75" s="1"/>
  <c r="O143" i="75"/>
  <c r="W143" i="75" s="1"/>
  <c r="Q143" i="75"/>
  <c r="Z143" i="75" s="1"/>
  <c r="R143" i="75"/>
  <c r="S143" i="75"/>
  <c r="AB143" i="75" s="1"/>
  <c r="T143" i="75"/>
  <c r="AD143" i="75" s="1"/>
  <c r="U143" i="75"/>
  <c r="AF143" i="75" s="1"/>
  <c r="ED143" i="75"/>
  <c r="EE143" i="75"/>
  <c r="C144" i="75"/>
  <c r="D144" i="75"/>
  <c r="G144" i="75"/>
  <c r="H144" i="75"/>
  <c r="I144" i="75"/>
  <c r="K144" i="75"/>
  <c r="M144" i="75"/>
  <c r="N144" i="75"/>
  <c r="V144" i="75" s="1"/>
  <c r="O144" i="75"/>
  <c r="W144" i="75" s="1"/>
  <c r="Q144" i="75"/>
  <c r="Z144" i="75" s="1"/>
  <c r="R144" i="75"/>
  <c r="AA144" i="75" s="1"/>
  <c r="S144" i="75"/>
  <c r="AB144" i="75" s="1"/>
  <c r="T144" i="75"/>
  <c r="AD144" i="75" s="1"/>
  <c r="U144" i="75"/>
  <c r="AF144" i="75" s="1"/>
  <c r="AG144" i="75"/>
  <c r="ED144" i="75"/>
  <c r="EE144" i="75"/>
  <c r="D145" i="75"/>
  <c r="G145" i="75"/>
  <c r="H145" i="75"/>
  <c r="I145" i="75"/>
  <c r="K145" i="75"/>
  <c r="M145" i="75"/>
  <c r="N145" i="75"/>
  <c r="V145" i="75" s="1"/>
  <c r="O145" i="75"/>
  <c r="W145" i="75" s="1"/>
  <c r="Q145" i="75"/>
  <c r="Z145" i="75" s="1"/>
  <c r="R145" i="75"/>
  <c r="AA145" i="75" s="1"/>
  <c r="S145" i="75"/>
  <c r="AB145" i="75" s="1"/>
  <c r="T145" i="75"/>
  <c r="AD145" i="75" s="1"/>
  <c r="U145" i="75"/>
  <c r="ED145" i="75"/>
  <c r="EE145" i="75"/>
  <c r="D146" i="75"/>
  <c r="G146" i="75"/>
  <c r="H146" i="75"/>
  <c r="I146" i="75"/>
  <c r="K146" i="75"/>
  <c r="M146" i="75"/>
  <c r="N146" i="75"/>
  <c r="V146" i="75" s="1"/>
  <c r="O146" i="75"/>
  <c r="W146" i="75" s="1"/>
  <c r="Q146" i="75"/>
  <c r="Z146" i="75" s="1"/>
  <c r="R146" i="75"/>
  <c r="AA146" i="75" s="1"/>
  <c r="S146" i="75"/>
  <c r="T146" i="75"/>
  <c r="AD146" i="75" s="1"/>
  <c r="U146" i="75"/>
  <c r="ED146" i="75"/>
  <c r="EE146" i="75"/>
  <c r="C147" i="75"/>
  <c r="D147" i="75"/>
  <c r="D148" i="5"/>
  <c r="H147" i="75"/>
  <c r="I147" i="75"/>
  <c r="K147" i="75"/>
  <c r="M147" i="75"/>
  <c r="N147" i="75"/>
  <c r="V147" i="75" s="1"/>
  <c r="O147" i="75"/>
  <c r="W147" i="75" s="1"/>
  <c r="Q147" i="75"/>
  <c r="Z147" i="75" s="1"/>
  <c r="R147" i="75"/>
  <c r="AA147" i="75" s="1"/>
  <c r="S147" i="75"/>
  <c r="AB147" i="75" s="1"/>
  <c r="T147" i="75"/>
  <c r="AD147" i="75" s="1"/>
  <c r="U147" i="75"/>
  <c r="AF147" i="75" s="1"/>
  <c r="ED147" i="75"/>
  <c r="EE147" i="75"/>
  <c r="C148" i="75"/>
  <c r="D148" i="75"/>
  <c r="D149" i="5"/>
  <c r="G148" i="75"/>
  <c r="H148" i="75"/>
  <c r="I148" i="75"/>
  <c r="K148" i="75"/>
  <c r="M148" i="75"/>
  <c r="N148" i="75"/>
  <c r="V148" i="75" s="1"/>
  <c r="O148" i="75"/>
  <c r="W148" i="75" s="1"/>
  <c r="Q148" i="75"/>
  <c r="Z148" i="75" s="1"/>
  <c r="R148" i="75"/>
  <c r="AA148" i="75" s="1"/>
  <c r="S148" i="75"/>
  <c r="AB148" i="75" s="1"/>
  <c r="T148" i="75"/>
  <c r="AD148" i="75" s="1"/>
  <c r="U148" i="75"/>
  <c r="AF148" i="75" s="1"/>
  <c r="AG148" i="75"/>
  <c r="ED148" i="75"/>
  <c r="EE148" i="75"/>
  <c r="D149" i="75"/>
  <c r="G149" i="75"/>
  <c r="H149" i="75"/>
  <c r="I149" i="75"/>
  <c r="K149" i="75"/>
  <c r="M149" i="75"/>
  <c r="N149" i="75"/>
  <c r="V149" i="75" s="1"/>
  <c r="O149" i="75"/>
  <c r="W149" i="75" s="1"/>
  <c r="Q149" i="75"/>
  <c r="Z149" i="75" s="1"/>
  <c r="R149" i="75"/>
  <c r="AA149" i="75" s="1"/>
  <c r="S149" i="75"/>
  <c r="AB149" i="75" s="1"/>
  <c r="T149" i="75"/>
  <c r="U149" i="75"/>
  <c r="AF149" i="75" s="1"/>
  <c r="AG149" i="75"/>
  <c r="ED149" i="75"/>
  <c r="EE149" i="75"/>
  <c r="C150" i="75"/>
  <c r="D150" i="75"/>
  <c r="H150" i="75"/>
  <c r="I150" i="75"/>
  <c r="K150" i="75"/>
  <c r="M150" i="75"/>
  <c r="N150" i="75"/>
  <c r="V150" i="75" s="1"/>
  <c r="O150" i="75"/>
  <c r="W150" i="75" s="1"/>
  <c r="AI150" i="75" s="1"/>
  <c r="Q150" i="75"/>
  <c r="R150" i="75"/>
  <c r="AA150" i="75" s="1"/>
  <c r="S150" i="75"/>
  <c r="AB150" i="75" s="1"/>
  <c r="T150" i="75"/>
  <c r="AD150" i="75" s="1"/>
  <c r="U150" i="75"/>
  <c r="AF150" i="75" s="1"/>
  <c r="ED150" i="75"/>
  <c r="EE150" i="75"/>
  <c r="D151" i="75"/>
  <c r="G151" i="75"/>
  <c r="H151" i="75"/>
  <c r="I151" i="75"/>
  <c r="K151" i="75"/>
  <c r="M151" i="75"/>
  <c r="N151" i="75"/>
  <c r="V151" i="75" s="1"/>
  <c r="O151" i="75"/>
  <c r="W151" i="75" s="1"/>
  <c r="Q151" i="75"/>
  <c r="Z151" i="75" s="1"/>
  <c r="R151" i="75"/>
  <c r="AA151" i="75" s="1"/>
  <c r="S151" i="75"/>
  <c r="AB151" i="75" s="1"/>
  <c r="T151" i="75"/>
  <c r="AD151" i="75" s="1"/>
  <c r="U151" i="75"/>
  <c r="AG151" i="75"/>
  <c r="ED151" i="75"/>
  <c r="EE151" i="75"/>
  <c r="C152" i="75"/>
  <c r="D152" i="75"/>
  <c r="D153" i="5"/>
  <c r="H152" i="75"/>
  <c r="I152" i="75"/>
  <c r="K152" i="75"/>
  <c r="M152" i="75"/>
  <c r="N152" i="75"/>
  <c r="V152" i="75" s="1"/>
  <c r="O152" i="75"/>
  <c r="W152" i="75" s="1"/>
  <c r="Q152" i="75"/>
  <c r="Z152" i="75" s="1"/>
  <c r="R152" i="75"/>
  <c r="AA152" i="75" s="1"/>
  <c r="S152" i="75"/>
  <c r="AB152" i="75" s="1"/>
  <c r="T152" i="75"/>
  <c r="U152" i="75"/>
  <c r="AF152" i="75" s="1"/>
  <c r="AG152" i="75"/>
  <c r="ED152" i="75"/>
  <c r="EE152" i="75"/>
  <c r="C153" i="75"/>
  <c r="D153" i="75"/>
  <c r="H153" i="75"/>
  <c r="I153" i="75"/>
  <c r="K153" i="75"/>
  <c r="M153" i="75"/>
  <c r="N153" i="75"/>
  <c r="V153" i="75" s="1"/>
  <c r="O153" i="75"/>
  <c r="W153" i="75" s="1"/>
  <c r="AI153" i="75" s="1"/>
  <c r="Q153" i="75"/>
  <c r="Z153" i="75" s="1"/>
  <c r="R153" i="75"/>
  <c r="AA153" i="75" s="1"/>
  <c r="S153" i="75"/>
  <c r="AB153" i="75" s="1"/>
  <c r="T153" i="75"/>
  <c r="U153" i="75"/>
  <c r="AF153" i="75" s="1"/>
  <c r="AG153" i="75"/>
  <c r="ED153" i="75"/>
  <c r="EE153" i="75"/>
  <c r="C154" i="75"/>
  <c r="D154" i="75"/>
  <c r="D155" i="5"/>
  <c r="G154" i="75"/>
  <c r="H154" i="75"/>
  <c r="I154" i="75"/>
  <c r="K154" i="75"/>
  <c r="M154" i="75"/>
  <c r="N154" i="75"/>
  <c r="O154" i="75"/>
  <c r="W154" i="75" s="1"/>
  <c r="AI154" i="75" s="1"/>
  <c r="Q154" i="75"/>
  <c r="Z154" i="75" s="1"/>
  <c r="R154" i="75"/>
  <c r="S154" i="75"/>
  <c r="AB154" i="75" s="1"/>
  <c r="T154" i="75"/>
  <c r="AD154" i="75" s="1"/>
  <c r="U154" i="75"/>
  <c r="AF154" i="75" s="1"/>
  <c r="AG154" i="75"/>
  <c r="ED154" i="75"/>
  <c r="EE154" i="75"/>
  <c r="D155" i="75"/>
  <c r="G155" i="75"/>
  <c r="H155" i="75"/>
  <c r="I155" i="75"/>
  <c r="K155" i="75"/>
  <c r="M155" i="75"/>
  <c r="N155" i="75"/>
  <c r="O155" i="75"/>
  <c r="W155" i="75" s="1"/>
  <c r="Q155" i="75"/>
  <c r="Z155" i="75" s="1"/>
  <c r="R155" i="75"/>
  <c r="S155" i="75"/>
  <c r="AB155" i="75" s="1"/>
  <c r="T155" i="75"/>
  <c r="AD155" i="75" s="1"/>
  <c r="U155" i="75"/>
  <c r="AF155" i="75" s="1"/>
  <c r="AG155" i="75"/>
  <c r="ED155" i="75"/>
  <c r="EE155" i="75"/>
  <c r="H156" i="75"/>
  <c r="I156" i="75"/>
  <c r="K156" i="75"/>
  <c r="M156" i="75"/>
  <c r="N156" i="75"/>
  <c r="V156" i="75" s="1"/>
  <c r="O156" i="75"/>
  <c r="W156" i="75" s="1"/>
  <c r="Q156" i="75"/>
  <c r="Z156" i="75" s="1"/>
  <c r="R156" i="75"/>
  <c r="AA156" i="75" s="1"/>
  <c r="S156" i="75"/>
  <c r="AB156" i="75" s="1"/>
  <c r="T156" i="75"/>
  <c r="AD156" i="75" s="1"/>
  <c r="U156" i="75"/>
  <c r="AF156" i="75" s="1"/>
  <c r="AG156" i="75"/>
  <c r="ED156" i="75"/>
  <c r="EE156" i="75"/>
  <c r="D158" i="5"/>
  <c r="H157" i="75"/>
  <c r="I157" i="75"/>
  <c r="K157" i="75"/>
  <c r="M157" i="75"/>
  <c r="N157" i="75"/>
  <c r="V157" i="75" s="1"/>
  <c r="O157" i="75"/>
  <c r="W157" i="75" s="1"/>
  <c r="Q157" i="75"/>
  <c r="Z157" i="75" s="1"/>
  <c r="R157" i="75"/>
  <c r="AA157" i="75" s="1"/>
  <c r="S157" i="75"/>
  <c r="AB157" i="75" s="1"/>
  <c r="T157" i="75"/>
  <c r="AD157" i="75" s="1"/>
  <c r="U157" i="75"/>
  <c r="ED157" i="75"/>
  <c r="EE157" i="75"/>
  <c r="D158" i="75"/>
  <c r="H158" i="75"/>
  <c r="I158" i="75"/>
  <c r="K158" i="75"/>
  <c r="M158" i="75"/>
  <c r="N158" i="75"/>
  <c r="V158" i="75" s="1"/>
  <c r="O158" i="75"/>
  <c r="W158" i="75" s="1"/>
  <c r="Q158" i="75"/>
  <c r="Z158" i="75" s="1"/>
  <c r="R158" i="75"/>
  <c r="AA158" i="75" s="1"/>
  <c r="S158" i="75"/>
  <c r="AB158" i="75" s="1"/>
  <c r="T158" i="75"/>
  <c r="AD158" i="75" s="1"/>
  <c r="U158" i="75"/>
  <c r="AF158" i="75" s="1"/>
  <c r="ED158" i="75"/>
  <c r="EE158" i="75"/>
  <c r="D159" i="75"/>
  <c r="H159" i="75"/>
  <c r="I159" i="75"/>
  <c r="K159" i="75"/>
  <c r="M159" i="75"/>
  <c r="N159" i="75"/>
  <c r="V159" i="75" s="1"/>
  <c r="O159" i="75"/>
  <c r="W159" i="75" s="1"/>
  <c r="Q159" i="75"/>
  <c r="Z159" i="75" s="1"/>
  <c r="R159" i="75"/>
  <c r="AA159" i="75" s="1"/>
  <c r="S159" i="75"/>
  <c r="AB159" i="75" s="1"/>
  <c r="T159" i="75"/>
  <c r="AD159" i="75" s="1"/>
  <c r="U159" i="75"/>
  <c r="AF159" i="75" s="1"/>
  <c r="ED159" i="75"/>
  <c r="EE159" i="75"/>
  <c r="D160" i="75"/>
  <c r="G160" i="75"/>
  <c r="H160" i="75"/>
  <c r="I160" i="75"/>
  <c r="K160" i="75"/>
  <c r="M160" i="75"/>
  <c r="N160" i="75"/>
  <c r="V160" i="75" s="1"/>
  <c r="O160" i="75"/>
  <c r="W160" i="75" s="1"/>
  <c r="Q160" i="75"/>
  <c r="Z160" i="75" s="1"/>
  <c r="R160" i="75"/>
  <c r="S160" i="75"/>
  <c r="AB160" i="75" s="1"/>
  <c r="T160" i="75"/>
  <c r="AD160" i="75" s="1"/>
  <c r="U160" i="75"/>
  <c r="AF160" i="75" s="1"/>
  <c r="ED160" i="75"/>
  <c r="EF160" i="75" s="1"/>
  <c r="EE160" i="75"/>
  <c r="D161" i="75"/>
  <c r="H161" i="75"/>
  <c r="I161" i="75"/>
  <c r="K161" i="75"/>
  <c r="M161" i="75"/>
  <c r="N161" i="75"/>
  <c r="V161" i="75" s="1"/>
  <c r="O161" i="75"/>
  <c r="W161" i="75" s="1"/>
  <c r="AI161" i="75" s="1"/>
  <c r="Q161" i="75"/>
  <c r="Z161" i="75" s="1"/>
  <c r="R161" i="75"/>
  <c r="AA161" i="75" s="1"/>
  <c r="S161" i="75"/>
  <c r="AB161" i="75" s="1"/>
  <c r="T161" i="75"/>
  <c r="AD161" i="75" s="1"/>
  <c r="U161" i="75"/>
  <c r="AF161" i="75" s="1"/>
  <c r="ED161" i="75"/>
  <c r="EE161" i="75"/>
  <c r="C162" i="75"/>
  <c r="D162" i="75"/>
  <c r="H162" i="75"/>
  <c r="I162" i="75"/>
  <c r="K162" i="75"/>
  <c r="M162" i="75"/>
  <c r="N162" i="75"/>
  <c r="V162" i="75" s="1"/>
  <c r="O162" i="75"/>
  <c r="W162" i="75" s="1"/>
  <c r="Q162" i="75"/>
  <c r="Z162" i="75" s="1"/>
  <c r="R162" i="75"/>
  <c r="AA162" i="75" s="1"/>
  <c r="S162" i="75"/>
  <c r="AB162" i="75" s="1"/>
  <c r="T162" i="75"/>
  <c r="AD162" i="75" s="1"/>
  <c r="U162" i="75"/>
  <c r="ED162" i="75"/>
  <c r="EE162" i="75"/>
  <c r="C163" i="75"/>
  <c r="D163" i="75"/>
  <c r="G163" i="75"/>
  <c r="H163" i="75"/>
  <c r="I163" i="75"/>
  <c r="K163" i="75"/>
  <c r="M163" i="75"/>
  <c r="N163" i="75"/>
  <c r="V163" i="75" s="1"/>
  <c r="O163" i="75"/>
  <c r="W163" i="75" s="1"/>
  <c r="Q163" i="75"/>
  <c r="Z163" i="75" s="1"/>
  <c r="R163" i="75"/>
  <c r="AA163" i="75" s="1"/>
  <c r="S163" i="75"/>
  <c r="AB163" i="75" s="1"/>
  <c r="T163" i="75"/>
  <c r="AD163" i="75" s="1"/>
  <c r="U163" i="75"/>
  <c r="ED163" i="75"/>
  <c r="EE163" i="75"/>
  <c r="C164" i="75"/>
  <c r="D164" i="75"/>
  <c r="H164" i="75"/>
  <c r="I164" i="75"/>
  <c r="K164" i="75"/>
  <c r="M164" i="75"/>
  <c r="N164" i="75"/>
  <c r="V164" i="75" s="1"/>
  <c r="O164" i="75"/>
  <c r="W164" i="75" s="1"/>
  <c r="Q164" i="75"/>
  <c r="Z164" i="75" s="1"/>
  <c r="R164" i="75"/>
  <c r="AA164" i="75" s="1"/>
  <c r="S164" i="75"/>
  <c r="AB164" i="75" s="1"/>
  <c r="T164" i="75"/>
  <c r="AD164" i="75" s="1"/>
  <c r="U164" i="75"/>
  <c r="AF164" i="75" s="1"/>
  <c r="AG164" i="75"/>
  <c r="ED164" i="75"/>
  <c r="EE164" i="75"/>
  <c r="C165" i="75"/>
  <c r="D165" i="75"/>
  <c r="G165" i="75"/>
  <c r="H165" i="75"/>
  <c r="I165" i="75"/>
  <c r="K165" i="75"/>
  <c r="M165" i="75"/>
  <c r="N165" i="75"/>
  <c r="V165" i="75" s="1"/>
  <c r="O165" i="75"/>
  <c r="W165" i="75" s="1"/>
  <c r="Q165" i="75"/>
  <c r="Z165" i="75" s="1"/>
  <c r="R165" i="75"/>
  <c r="AA165" i="75" s="1"/>
  <c r="S165" i="75"/>
  <c r="AB165" i="75" s="1"/>
  <c r="T165" i="75"/>
  <c r="AD165" i="75" s="1"/>
  <c r="U165" i="75"/>
  <c r="AF165" i="75" s="1"/>
  <c r="ED165" i="75"/>
  <c r="EE165" i="75"/>
  <c r="C166" i="75"/>
  <c r="D166" i="75"/>
  <c r="G166" i="75"/>
  <c r="H166" i="75"/>
  <c r="I166" i="75"/>
  <c r="K166" i="75"/>
  <c r="M166" i="75"/>
  <c r="N166" i="75"/>
  <c r="V166" i="75" s="1"/>
  <c r="O166" i="75"/>
  <c r="W166" i="75" s="1"/>
  <c r="Q166" i="75"/>
  <c r="Z166" i="75" s="1"/>
  <c r="R166" i="75"/>
  <c r="S166" i="75"/>
  <c r="AB166" i="75" s="1"/>
  <c r="T166" i="75"/>
  <c r="AD166" i="75" s="1"/>
  <c r="U166" i="75"/>
  <c r="AG166" i="75"/>
  <c r="ED166" i="75"/>
  <c r="EE166" i="75"/>
  <c r="D167" i="75"/>
  <c r="G167" i="75"/>
  <c r="H167" i="75"/>
  <c r="I167" i="75"/>
  <c r="K167" i="75"/>
  <c r="M167" i="75"/>
  <c r="N167" i="75"/>
  <c r="V167" i="75" s="1"/>
  <c r="O167" i="75"/>
  <c r="W167" i="75" s="1"/>
  <c r="Q167" i="75"/>
  <c r="Z167" i="75" s="1"/>
  <c r="R167" i="75"/>
  <c r="AA167" i="75" s="1"/>
  <c r="S167" i="75"/>
  <c r="T167" i="75"/>
  <c r="AD167" i="75" s="1"/>
  <c r="U167" i="75"/>
  <c r="AG167" i="75"/>
  <c r="ED167" i="75"/>
  <c r="EE167" i="75"/>
  <c r="H168" i="75"/>
  <c r="I168" i="75"/>
  <c r="K168" i="75"/>
  <c r="M168" i="75"/>
  <c r="N168" i="75"/>
  <c r="V168" i="75" s="1"/>
  <c r="O168" i="75"/>
  <c r="W168" i="75" s="1"/>
  <c r="Q168" i="75"/>
  <c r="Z168" i="75" s="1"/>
  <c r="R168" i="75"/>
  <c r="AA168" i="75" s="1"/>
  <c r="S168" i="75"/>
  <c r="AB168" i="75" s="1"/>
  <c r="T168" i="75"/>
  <c r="AD168" i="75" s="1"/>
  <c r="U168" i="75"/>
  <c r="AF168" i="75" s="1"/>
  <c r="ED168" i="75"/>
  <c r="EE168" i="75"/>
  <c r="G169" i="75"/>
  <c r="H169" i="75"/>
  <c r="I169" i="75"/>
  <c r="K169" i="75"/>
  <c r="M169" i="75"/>
  <c r="N169" i="75"/>
  <c r="V169" i="75" s="1"/>
  <c r="O169" i="75"/>
  <c r="W169" i="75" s="1"/>
  <c r="Q169" i="75"/>
  <c r="Z169" i="75" s="1"/>
  <c r="R169" i="75"/>
  <c r="AA169" i="75" s="1"/>
  <c r="S169" i="75"/>
  <c r="AB169" i="75" s="1"/>
  <c r="T169" i="75"/>
  <c r="AD169" i="75" s="1"/>
  <c r="U169" i="75"/>
  <c r="AF169" i="75" s="1"/>
  <c r="ED169" i="75"/>
  <c r="EF169" i="75" s="1"/>
  <c r="C166" i="84" s="1"/>
  <c r="EE169" i="75"/>
  <c r="D170" i="75"/>
  <c r="H170" i="75"/>
  <c r="I170" i="75"/>
  <c r="K170" i="75"/>
  <c r="M170" i="75"/>
  <c r="N170" i="75"/>
  <c r="V170" i="75" s="1"/>
  <c r="O170" i="75"/>
  <c r="W170" i="75" s="1"/>
  <c r="Q170" i="75"/>
  <c r="Z170" i="75" s="1"/>
  <c r="R170" i="75"/>
  <c r="AA170" i="75" s="1"/>
  <c r="S170" i="75"/>
  <c r="AB170" i="75" s="1"/>
  <c r="T170" i="75"/>
  <c r="AD170" i="75" s="1"/>
  <c r="U170" i="75"/>
  <c r="AF170" i="75" s="1"/>
  <c r="ED170" i="75"/>
  <c r="EE170" i="75"/>
  <c r="D171" i="75"/>
  <c r="H171" i="75"/>
  <c r="I171" i="75"/>
  <c r="K171" i="75"/>
  <c r="M171" i="75"/>
  <c r="N171" i="75"/>
  <c r="V171" i="75" s="1"/>
  <c r="O171" i="75"/>
  <c r="W171" i="75" s="1"/>
  <c r="Q171" i="75"/>
  <c r="Z171" i="75" s="1"/>
  <c r="R171" i="75"/>
  <c r="AA171" i="75" s="1"/>
  <c r="S171" i="75"/>
  <c r="AB171" i="75" s="1"/>
  <c r="T171" i="75"/>
  <c r="AD171" i="75" s="1"/>
  <c r="U171" i="75"/>
  <c r="ED171" i="75"/>
  <c r="EE171" i="75"/>
  <c r="G172" i="75"/>
  <c r="H172" i="75"/>
  <c r="I172" i="75"/>
  <c r="K172" i="75"/>
  <c r="M172" i="75"/>
  <c r="N172" i="75"/>
  <c r="V172" i="75" s="1"/>
  <c r="O172" i="75"/>
  <c r="W172" i="75" s="1"/>
  <c r="Q172" i="75"/>
  <c r="Z172" i="75" s="1"/>
  <c r="R172" i="75"/>
  <c r="AA172" i="75" s="1"/>
  <c r="S172" i="75"/>
  <c r="AB172" i="75" s="1"/>
  <c r="T172" i="75"/>
  <c r="AD172" i="75" s="1"/>
  <c r="U172" i="75"/>
  <c r="AF172" i="75" s="1"/>
  <c r="ED172" i="75"/>
  <c r="EE172" i="75"/>
  <c r="D173" i="75"/>
  <c r="H173" i="75"/>
  <c r="I173" i="75"/>
  <c r="K173" i="75"/>
  <c r="M173" i="75"/>
  <c r="N173" i="75"/>
  <c r="V173" i="75" s="1"/>
  <c r="O173" i="75"/>
  <c r="W173" i="75" s="1"/>
  <c r="Q173" i="75"/>
  <c r="Z173" i="75" s="1"/>
  <c r="R173" i="75"/>
  <c r="AA173" i="75" s="1"/>
  <c r="S173" i="75"/>
  <c r="AB173" i="75" s="1"/>
  <c r="T173" i="75"/>
  <c r="AD173" i="75" s="1"/>
  <c r="U173" i="75"/>
  <c r="AF173" i="75" s="1"/>
  <c r="ED173" i="75"/>
  <c r="EE173" i="75"/>
  <c r="C174" i="75"/>
  <c r="D174" i="75"/>
  <c r="G174" i="75"/>
  <c r="H174" i="75"/>
  <c r="I174" i="75"/>
  <c r="K174" i="75"/>
  <c r="M174" i="75"/>
  <c r="N174" i="75"/>
  <c r="V174" i="75" s="1"/>
  <c r="O174" i="75"/>
  <c r="W174" i="75" s="1"/>
  <c r="Q174" i="75"/>
  <c r="Z174" i="75" s="1"/>
  <c r="R174" i="75"/>
  <c r="AA174" i="75" s="1"/>
  <c r="S174" i="75"/>
  <c r="AB174" i="75" s="1"/>
  <c r="T174" i="75"/>
  <c r="AD174" i="75" s="1"/>
  <c r="U174" i="75"/>
  <c r="AF174" i="75" s="1"/>
  <c r="ED174" i="75"/>
  <c r="EE174" i="75"/>
  <c r="C175" i="75"/>
  <c r="D175" i="75"/>
  <c r="D176" i="5"/>
  <c r="H175" i="75"/>
  <c r="I175" i="75"/>
  <c r="K175" i="75"/>
  <c r="M175" i="75"/>
  <c r="N175" i="75"/>
  <c r="V175" i="75" s="1"/>
  <c r="O175" i="75"/>
  <c r="W175" i="75" s="1"/>
  <c r="Q175" i="75"/>
  <c r="Z175" i="75" s="1"/>
  <c r="R175" i="75"/>
  <c r="AA175" i="75" s="1"/>
  <c r="S175" i="75"/>
  <c r="AB175" i="75" s="1"/>
  <c r="T175" i="75"/>
  <c r="AD175" i="75" s="1"/>
  <c r="U175" i="75"/>
  <c r="AF175" i="75" s="1"/>
  <c r="ED175" i="75"/>
  <c r="EE175" i="75"/>
  <c r="G176" i="75"/>
  <c r="H176" i="75"/>
  <c r="I176" i="75"/>
  <c r="K176" i="75"/>
  <c r="M176" i="75"/>
  <c r="N176" i="75"/>
  <c r="V176" i="75" s="1"/>
  <c r="O176" i="75"/>
  <c r="W176" i="75" s="1"/>
  <c r="Q176" i="75"/>
  <c r="Z176" i="75" s="1"/>
  <c r="R176" i="75"/>
  <c r="AA176" i="75" s="1"/>
  <c r="S176" i="75"/>
  <c r="T176" i="75"/>
  <c r="AD176" i="75" s="1"/>
  <c r="U176" i="75"/>
  <c r="AF176" i="75" s="1"/>
  <c r="ED176" i="75"/>
  <c r="EE176" i="75"/>
  <c r="D177" i="75"/>
  <c r="H177" i="75"/>
  <c r="I177" i="75"/>
  <c r="K177" i="75"/>
  <c r="M177" i="75"/>
  <c r="N177" i="75"/>
  <c r="V177" i="75" s="1"/>
  <c r="O177" i="75"/>
  <c r="W177" i="75" s="1"/>
  <c r="Q177" i="75"/>
  <c r="Z177" i="75" s="1"/>
  <c r="R177" i="75"/>
  <c r="AA177" i="75" s="1"/>
  <c r="S177" i="75"/>
  <c r="AB177" i="75" s="1"/>
  <c r="T177" i="75"/>
  <c r="AD177" i="75" s="1"/>
  <c r="U177" i="75"/>
  <c r="ED177" i="75"/>
  <c r="EE177" i="75"/>
  <c r="H178" i="75"/>
  <c r="I178" i="75"/>
  <c r="K178" i="75"/>
  <c r="M178" i="75"/>
  <c r="N178" i="75"/>
  <c r="V178" i="75" s="1"/>
  <c r="O178" i="75"/>
  <c r="Q178" i="75"/>
  <c r="Z178" i="75" s="1"/>
  <c r="R178" i="75"/>
  <c r="AA178" i="75" s="1"/>
  <c r="S178" i="75"/>
  <c r="AB178" i="75" s="1"/>
  <c r="T178" i="75"/>
  <c r="AD178" i="75" s="1"/>
  <c r="U178" i="75"/>
  <c r="AF178" i="75" s="1"/>
  <c r="AG178" i="75"/>
  <c r="ED178" i="75"/>
  <c r="EE178" i="75"/>
  <c r="G179" i="75"/>
  <c r="H179" i="75"/>
  <c r="I179" i="75"/>
  <c r="K179" i="75"/>
  <c r="M179" i="75"/>
  <c r="N179" i="75"/>
  <c r="V179" i="75" s="1"/>
  <c r="O179" i="75"/>
  <c r="W179" i="75" s="1"/>
  <c r="Q179" i="75"/>
  <c r="Z179" i="75" s="1"/>
  <c r="R179" i="75"/>
  <c r="AA179" i="75" s="1"/>
  <c r="S179" i="75"/>
  <c r="AB179" i="75" s="1"/>
  <c r="T179" i="75"/>
  <c r="AD179" i="75" s="1"/>
  <c r="U179" i="75"/>
  <c r="AF179" i="75" s="1"/>
  <c r="AG179" i="75"/>
  <c r="ED179" i="75"/>
  <c r="EE179" i="75"/>
  <c r="C180" i="75"/>
  <c r="D180" i="75"/>
  <c r="D181" i="5"/>
  <c r="H180" i="75"/>
  <c r="I180" i="75"/>
  <c r="K180" i="75"/>
  <c r="M180" i="75"/>
  <c r="N180" i="75"/>
  <c r="V180" i="75" s="1"/>
  <c r="O180" i="75"/>
  <c r="Q180" i="75"/>
  <c r="Z180" i="75" s="1"/>
  <c r="R180" i="75"/>
  <c r="AA180" i="75" s="1"/>
  <c r="S180" i="75"/>
  <c r="AB180" i="75" s="1"/>
  <c r="T180" i="75"/>
  <c r="AD180" i="75" s="1"/>
  <c r="U180" i="75"/>
  <c r="ED180" i="75"/>
  <c r="EE180" i="75"/>
  <c r="D181" i="75"/>
  <c r="G181" i="75"/>
  <c r="H181" i="75"/>
  <c r="I181" i="75"/>
  <c r="K181" i="75"/>
  <c r="M181" i="75"/>
  <c r="N181" i="75"/>
  <c r="V181" i="75" s="1"/>
  <c r="O181" i="75"/>
  <c r="W181" i="75" s="1"/>
  <c r="Q181" i="75"/>
  <c r="Z181" i="75" s="1"/>
  <c r="R181" i="75"/>
  <c r="AA181" i="75" s="1"/>
  <c r="S181" i="75"/>
  <c r="AB181" i="75" s="1"/>
  <c r="T181" i="75"/>
  <c r="AD181" i="75" s="1"/>
  <c r="U181" i="75"/>
  <c r="AF181" i="75" s="1"/>
  <c r="ED181" i="75"/>
  <c r="EE181" i="75"/>
  <c r="D182" i="75"/>
  <c r="G182" i="75"/>
  <c r="H182" i="75"/>
  <c r="I182" i="75"/>
  <c r="K182" i="75"/>
  <c r="M182" i="75"/>
  <c r="N182" i="75"/>
  <c r="V182" i="75" s="1"/>
  <c r="O182" i="75"/>
  <c r="W182" i="75" s="1"/>
  <c r="Q182" i="75"/>
  <c r="Z182" i="75" s="1"/>
  <c r="R182" i="75"/>
  <c r="S182" i="75"/>
  <c r="AB182" i="75" s="1"/>
  <c r="T182" i="75"/>
  <c r="AD182" i="75" s="1"/>
  <c r="U182" i="75"/>
  <c r="AF182" i="75" s="1"/>
  <c r="ED182" i="75"/>
  <c r="EE182" i="75"/>
  <c r="H183" i="75"/>
  <c r="I183" i="75"/>
  <c r="K183" i="75"/>
  <c r="M183" i="75"/>
  <c r="N183" i="75"/>
  <c r="V183" i="75" s="1"/>
  <c r="O183" i="75"/>
  <c r="W183" i="75" s="1"/>
  <c r="Q183" i="75"/>
  <c r="Z183" i="75" s="1"/>
  <c r="R183" i="75"/>
  <c r="AA183" i="75" s="1"/>
  <c r="S183" i="75"/>
  <c r="AB183" i="75" s="1"/>
  <c r="T183" i="75"/>
  <c r="AD183" i="75" s="1"/>
  <c r="U183" i="75"/>
  <c r="AF183" i="75" s="1"/>
  <c r="AG183" i="75"/>
  <c r="ED183" i="75"/>
  <c r="EE183" i="75"/>
  <c r="C184" i="75"/>
  <c r="D184" i="75"/>
  <c r="H184" i="75"/>
  <c r="I184" i="75"/>
  <c r="K184" i="75"/>
  <c r="M184" i="75"/>
  <c r="N184" i="75"/>
  <c r="V184" i="75" s="1"/>
  <c r="O184" i="75"/>
  <c r="W184" i="75" s="1"/>
  <c r="Q184" i="75"/>
  <c r="Z184" i="75" s="1"/>
  <c r="R184" i="75"/>
  <c r="AA184" i="75" s="1"/>
  <c r="S184" i="75"/>
  <c r="AB184" i="75" s="1"/>
  <c r="T184" i="75"/>
  <c r="AD184" i="75" s="1"/>
  <c r="U184" i="75"/>
  <c r="AG184" i="75"/>
  <c r="ED184" i="75"/>
  <c r="EE184" i="75"/>
  <c r="H185" i="75"/>
  <c r="I185" i="75"/>
  <c r="K185" i="75"/>
  <c r="M185" i="75"/>
  <c r="N185" i="75"/>
  <c r="V185" i="75" s="1"/>
  <c r="O185" i="75"/>
  <c r="W185" i="75" s="1"/>
  <c r="Q185" i="75"/>
  <c r="Z185" i="75" s="1"/>
  <c r="R185" i="75"/>
  <c r="AA185" i="75" s="1"/>
  <c r="S185" i="75"/>
  <c r="AB185" i="75" s="1"/>
  <c r="T185" i="75"/>
  <c r="AD185" i="75" s="1"/>
  <c r="U185" i="75"/>
  <c r="AF185" i="75" s="1"/>
  <c r="ED185" i="75"/>
  <c r="EE185" i="75"/>
  <c r="C186" i="75"/>
  <c r="D186" i="75"/>
  <c r="G186" i="75"/>
  <c r="H186" i="75"/>
  <c r="I186" i="75"/>
  <c r="K186" i="75"/>
  <c r="M186" i="75"/>
  <c r="N186" i="75"/>
  <c r="V186" i="75" s="1"/>
  <c r="O186" i="75"/>
  <c r="W186" i="75" s="1"/>
  <c r="Q186" i="75"/>
  <c r="Z186" i="75" s="1"/>
  <c r="R186" i="75"/>
  <c r="AA186" i="75" s="1"/>
  <c r="S186" i="75"/>
  <c r="AB186" i="75" s="1"/>
  <c r="T186" i="75"/>
  <c r="AD186" i="75" s="1"/>
  <c r="U186" i="75"/>
  <c r="AF186" i="75" s="1"/>
  <c r="ED186" i="75"/>
  <c r="EE186" i="75"/>
  <c r="G187" i="75"/>
  <c r="H187" i="75"/>
  <c r="I187" i="75"/>
  <c r="K187" i="75"/>
  <c r="M187" i="75"/>
  <c r="N187" i="75"/>
  <c r="V187" i="75" s="1"/>
  <c r="O187" i="75"/>
  <c r="W187" i="75" s="1"/>
  <c r="Q187" i="75"/>
  <c r="Z187" i="75" s="1"/>
  <c r="R187" i="75"/>
  <c r="AA187" i="75" s="1"/>
  <c r="S187" i="75"/>
  <c r="AB187" i="75" s="1"/>
  <c r="T187" i="75"/>
  <c r="AD187" i="75" s="1"/>
  <c r="U187" i="75"/>
  <c r="AF187" i="75" s="1"/>
  <c r="ED187" i="75"/>
  <c r="EE187" i="75"/>
  <c r="D189" i="5"/>
  <c r="H188" i="75"/>
  <c r="I188" i="75"/>
  <c r="K188" i="75"/>
  <c r="M188" i="75"/>
  <c r="N188" i="75"/>
  <c r="V188" i="75" s="1"/>
  <c r="O188" i="75"/>
  <c r="W188" i="75" s="1"/>
  <c r="Q188" i="75"/>
  <c r="Z188" i="75" s="1"/>
  <c r="R188" i="75"/>
  <c r="AA188" i="75" s="1"/>
  <c r="S188" i="75"/>
  <c r="T188" i="75"/>
  <c r="AD188" i="75" s="1"/>
  <c r="U188" i="75"/>
  <c r="AF188" i="75" s="1"/>
  <c r="AG188" i="75"/>
  <c r="ED188" i="75"/>
  <c r="EE188" i="75"/>
  <c r="H189" i="75"/>
  <c r="I189" i="75"/>
  <c r="K189" i="75"/>
  <c r="M189" i="75"/>
  <c r="N189" i="75"/>
  <c r="V189" i="75" s="1"/>
  <c r="O189" i="75"/>
  <c r="W189" i="75" s="1"/>
  <c r="Q189" i="75"/>
  <c r="Z189" i="75" s="1"/>
  <c r="R189" i="75"/>
  <c r="AA189" i="75" s="1"/>
  <c r="S189" i="75"/>
  <c r="AB189" i="75" s="1"/>
  <c r="T189" i="75"/>
  <c r="AD189" i="75" s="1"/>
  <c r="U189" i="75"/>
  <c r="ED189" i="75"/>
  <c r="EE189" i="75"/>
  <c r="D190" i="75"/>
  <c r="H190" i="75"/>
  <c r="I190" i="75"/>
  <c r="K190" i="75"/>
  <c r="M190" i="75"/>
  <c r="N190" i="75"/>
  <c r="V190" i="75" s="1"/>
  <c r="O190" i="75"/>
  <c r="W190" i="75" s="1"/>
  <c r="Q190" i="75"/>
  <c r="Z190" i="75" s="1"/>
  <c r="R190" i="75"/>
  <c r="AA190" i="75" s="1"/>
  <c r="S190" i="75"/>
  <c r="AB190" i="75" s="1"/>
  <c r="T190" i="75"/>
  <c r="AD190" i="75" s="1"/>
  <c r="U190" i="75"/>
  <c r="AF190" i="75" s="1"/>
  <c r="ED190" i="75"/>
  <c r="EE190" i="75"/>
  <c r="C191" i="75"/>
  <c r="D191" i="75"/>
  <c r="H191" i="75"/>
  <c r="I191" i="75"/>
  <c r="K191" i="75"/>
  <c r="M191" i="75"/>
  <c r="N191" i="75"/>
  <c r="V191" i="75" s="1"/>
  <c r="O191" i="75"/>
  <c r="W191" i="75" s="1"/>
  <c r="Q191" i="75"/>
  <c r="Z191" i="75" s="1"/>
  <c r="R191" i="75"/>
  <c r="AA191" i="75" s="1"/>
  <c r="S191" i="75"/>
  <c r="AB191" i="75" s="1"/>
  <c r="T191" i="75"/>
  <c r="AD191" i="75" s="1"/>
  <c r="U191" i="75"/>
  <c r="AF191" i="75" s="1"/>
  <c r="AG191" i="75"/>
  <c r="ED191" i="75"/>
  <c r="EF191" i="75" s="1"/>
  <c r="C189" i="84" s="1"/>
  <c r="EE191" i="75"/>
  <c r="D192" i="75"/>
  <c r="G192" i="75"/>
  <c r="H192" i="75"/>
  <c r="I192" i="75"/>
  <c r="K192" i="75"/>
  <c r="M192" i="75"/>
  <c r="N192" i="75"/>
  <c r="V192" i="75" s="1"/>
  <c r="O192" i="75"/>
  <c r="W192" i="75" s="1"/>
  <c r="Q192" i="75"/>
  <c r="Z192" i="75" s="1"/>
  <c r="R192" i="75"/>
  <c r="AA192" i="75" s="1"/>
  <c r="S192" i="75"/>
  <c r="AB192" i="75" s="1"/>
  <c r="T192" i="75"/>
  <c r="AD192" i="75" s="1"/>
  <c r="U192" i="75"/>
  <c r="AF192" i="75" s="1"/>
  <c r="ED192" i="75"/>
  <c r="EE192" i="75"/>
  <c r="D193" i="75"/>
  <c r="G193" i="75"/>
  <c r="H193" i="75"/>
  <c r="I193" i="75"/>
  <c r="K193" i="75"/>
  <c r="M193" i="75"/>
  <c r="N193" i="75"/>
  <c r="O193" i="75"/>
  <c r="W193" i="75" s="1"/>
  <c r="Q193" i="75"/>
  <c r="Z193" i="75" s="1"/>
  <c r="R193" i="75"/>
  <c r="AA193" i="75" s="1"/>
  <c r="S193" i="75"/>
  <c r="AB193" i="75" s="1"/>
  <c r="T193" i="75"/>
  <c r="AD193" i="75" s="1"/>
  <c r="U193" i="75"/>
  <c r="AF193" i="75" s="1"/>
  <c r="ED193" i="75"/>
  <c r="EE193" i="75"/>
  <c r="C4" i="3"/>
  <c r="E4" i="3" s="1"/>
  <c r="N5" i="5" s="1"/>
  <c r="F4" i="3"/>
  <c r="G4" i="3"/>
  <c r="J4" i="3"/>
  <c r="K4" i="3" s="1"/>
  <c r="N4" i="3" s="1"/>
  <c r="L4" i="3"/>
  <c r="P4" i="3"/>
  <c r="R4" i="3" s="1"/>
  <c r="S4" i="3" s="1"/>
  <c r="U4" i="3"/>
  <c r="W4" i="3" s="1"/>
  <c r="X4" i="3"/>
  <c r="Y4" i="3"/>
  <c r="AD4" i="3"/>
  <c r="AE4" i="3"/>
  <c r="AG4" i="3"/>
  <c r="AH4" i="3" s="1"/>
  <c r="AI4" i="3" s="1"/>
  <c r="U5" i="5" s="1"/>
  <c r="AJ4" i="3"/>
  <c r="AK4" i="3"/>
  <c r="AL4" i="3"/>
  <c r="AM4" i="3"/>
  <c r="C5" i="3"/>
  <c r="E5" i="3" s="1"/>
  <c r="N6" i="5" s="1"/>
  <c r="F5" i="3"/>
  <c r="G5" i="3"/>
  <c r="J5" i="3"/>
  <c r="K5" i="3" s="1"/>
  <c r="N5" i="3" s="1"/>
  <c r="L5" i="3"/>
  <c r="P5" i="3"/>
  <c r="Q5" i="3" s="1"/>
  <c r="U5" i="3"/>
  <c r="W5" i="3" s="1"/>
  <c r="X5" i="3"/>
  <c r="Y5" i="3"/>
  <c r="AD5" i="3"/>
  <c r="AE5" i="3"/>
  <c r="AG5" i="3"/>
  <c r="AH5" i="3" s="1"/>
  <c r="AI5" i="3" s="1"/>
  <c r="U6" i="5" s="1"/>
  <c r="AJ5" i="3"/>
  <c r="AK5" i="3"/>
  <c r="AL5" i="3"/>
  <c r="AM5" i="3"/>
  <c r="C6" i="3"/>
  <c r="E6" i="3" s="1"/>
  <c r="N7" i="5" s="1"/>
  <c r="F6" i="3"/>
  <c r="G6" i="3"/>
  <c r="J6" i="3"/>
  <c r="K6" i="3" s="1"/>
  <c r="N6" i="3" s="1"/>
  <c r="L6" i="3"/>
  <c r="P6" i="3"/>
  <c r="Q6" i="3" s="1"/>
  <c r="U6" i="3"/>
  <c r="W6" i="3" s="1"/>
  <c r="X6" i="3"/>
  <c r="Y6" i="3"/>
  <c r="AD6" i="3"/>
  <c r="AE6" i="3"/>
  <c r="AG6" i="3"/>
  <c r="AH6" i="3" s="1"/>
  <c r="AI6" i="3" s="1"/>
  <c r="U7" i="5" s="1"/>
  <c r="AJ6" i="3"/>
  <c r="AK6" i="3"/>
  <c r="AL6" i="3"/>
  <c r="AM6" i="3"/>
  <c r="C7" i="3"/>
  <c r="F7" i="3"/>
  <c r="G7" i="3"/>
  <c r="J7" i="3"/>
  <c r="K7" i="3" s="1"/>
  <c r="N7" i="3" s="1"/>
  <c r="L7" i="3"/>
  <c r="P7" i="3"/>
  <c r="Q7" i="3" s="1"/>
  <c r="U7" i="3"/>
  <c r="W7" i="3" s="1"/>
  <c r="X7" i="3"/>
  <c r="Y7" i="3"/>
  <c r="AD7" i="3"/>
  <c r="AE7" i="3"/>
  <c r="AG7" i="3"/>
  <c r="AH7" i="3" s="1"/>
  <c r="AI7" i="3" s="1"/>
  <c r="U8" i="5" s="1"/>
  <c r="AJ7" i="3"/>
  <c r="AK7" i="3"/>
  <c r="AL7" i="3"/>
  <c r="AM7" i="3"/>
  <c r="C8" i="3"/>
  <c r="F8" i="3"/>
  <c r="G8" i="3"/>
  <c r="J8" i="3"/>
  <c r="K8" i="3" s="1"/>
  <c r="N8" i="3" s="1"/>
  <c r="L8" i="3"/>
  <c r="P8" i="3"/>
  <c r="Q8" i="3" s="1"/>
  <c r="U8" i="3"/>
  <c r="W8" i="3" s="1"/>
  <c r="X8" i="3"/>
  <c r="Y8" i="3"/>
  <c r="AD8" i="3"/>
  <c r="AE8" i="3"/>
  <c r="AG8" i="3"/>
  <c r="AH8" i="3" s="1"/>
  <c r="AI8" i="3" s="1"/>
  <c r="U9" i="5" s="1"/>
  <c r="AJ8" i="3"/>
  <c r="AK8" i="3"/>
  <c r="AL8" i="3"/>
  <c r="AN8" i="3" s="1"/>
  <c r="AM8" i="3"/>
  <c r="C9" i="3"/>
  <c r="F9" i="3"/>
  <c r="G9" i="3"/>
  <c r="J9" i="3"/>
  <c r="K9" i="3" s="1"/>
  <c r="N9" i="3" s="1"/>
  <c r="L9" i="3"/>
  <c r="P9" i="3"/>
  <c r="Q9" i="3" s="1"/>
  <c r="U9" i="3"/>
  <c r="W9" i="3" s="1"/>
  <c r="X9" i="3"/>
  <c r="Y9" i="3"/>
  <c r="AD9" i="3"/>
  <c r="AE9" i="3"/>
  <c r="AG9" i="3"/>
  <c r="AH9" i="3" s="1"/>
  <c r="AI9" i="3" s="1"/>
  <c r="U10" i="5" s="1"/>
  <c r="AJ9" i="3"/>
  <c r="AK9" i="3"/>
  <c r="AL9" i="3"/>
  <c r="AM9" i="3"/>
  <c r="C10" i="3"/>
  <c r="F10" i="3"/>
  <c r="G10" i="3"/>
  <c r="J10" i="3"/>
  <c r="K10" i="3" s="1"/>
  <c r="N10" i="3" s="1"/>
  <c r="L10" i="3"/>
  <c r="P10" i="3"/>
  <c r="R10" i="3" s="1"/>
  <c r="S10" i="3" s="1"/>
  <c r="U10" i="3"/>
  <c r="W10" i="3" s="1"/>
  <c r="X10" i="3"/>
  <c r="Y10" i="3"/>
  <c r="AD10" i="3"/>
  <c r="AE10" i="3"/>
  <c r="AG10" i="3"/>
  <c r="AH10" i="3" s="1"/>
  <c r="AI10" i="3" s="1"/>
  <c r="U11" i="5" s="1"/>
  <c r="AJ10" i="3"/>
  <c r="AK10" i="3"/>
  <c r="AL10" i="3"/>
  <c r="AM10" i="3"/>
  <c r="C11" i="3"/>
  <c r="F11" i="3"/>
  <c r="G11" i="3"/>
  <c r="J11" i="3"/>
  <c r="K11" i="3" s="1"/>
  <c r="N11" i="3" s="1"/>
  <c r="L11" i="3"/>
  <c r="P11" i="3"/>
  <c r="Q11" i="3" s="1"/>
  <c r="U11" i="3"/>
  <c r="W11" i="3" s="1"/>
  <c r="X11" i="3"/>
  <c r="Y11" i="3"/>
  <c r="AD11" i="3"/>
  <c r="AE11" i="3"/>
  <c r="AG11" i="3"/>
  <c r="AH11" i="3" s="1"/>
  <c r="AI11" i="3" s="1"/>
  <c r="U12" i="5" s="1"/>
  <c r="AJ11" i="3"/>
  <c r="AK11" i="3"/>
  <c r="AL11" i="3"/>
  <c r="AM11" i="3"/>
  <c r="C12" i="3"/>
  <c r="E12" i="3" s="1"/>
  <c r="N13" i="5" s="1"/>
  <c r="F12" i="3"/>
  <c r="G12" i="3"/>
  <c r="J12" i="3"/>
  <c r="K12" i="3" s="1"/>
  <c r="N12" i="3" s="1"/>
  <c r="L12" i="3"/>
  <c r="P12" i="3"/>
  <c r="Q12" i="3" s="1"/>
  <c r="U12" i="3"/>
  <c r="W12" i="3" s="1"/>
  <c r="X12" i="3"/>
  <c r="Y12" i="3"/>
  <c r="AD12" i="3"/>
  <c r="AE12" i="3"/>
  <c r="AG12" i="3"/>
  <c r="AH12" i="3" s="1"/>
  <c r="AI12" i="3" s="1"/>
  <c r="AJ12" i="3"/>
  <c r="AK12" i="3"/>
  <c r="AL12" i="3"/>
  <c r="AN12" i="3" s="1"/>
  <c r="AM12" i="3"/>
  <c r="C13" i="3"/>
  <c r="F13" i="3"/>
  <c r="G13" i="3"/>
  <c r="J13" i="3"/>
  <c r="K13" i="3" s="1"/>
  <c r="N13" i="3" s="1"/>
  <c r="L13" i="3"/>
  <c r="P13" i="3"/>
  <c r="R13" i="3" s="1"/>
  <c r="S13" i="3" s="1"/>
  <c r="U13" i="3"/>
  <c r="W13" i="3" s="1"/>
  <c r="X13" i="3"/>
  <c r="Y13" i="3"/>
  <c r="AD13" i="3"/>
  <c r="AE13" i="3"/>
  <c r="AG13" i="3"/>
  <c r="AH13" i="3" s="1"/>
  <c r="AI13" i="3" s="1"/>
  <c r="U14" i="5" s="1"/>
  <c r="AJ13" i="3"/>
  <c r="AK13" i="3"/>
  <c r="AL13" i="3"/>
  <c r="AM13" i="3"/>
  <c r="C14" i="3"/>
  <c r="E14" i="3" s="1"/>
  <c r="N15" i="5" s="1"/>
  <c r="F14" i="3"/>
  <c r="G14" i="3"/>
  <c r="J14" i="3"/>
  <c r="K14" i="3" s="1"/>
  <c r="N14" i="3" s="1"/>
  <c r="L14" i="3"/>
  <c r="P14" i="3"/>
  <c r="Q14" i="3" s="1"/>
  <c r="U14" i="3"/>
  <c r="W14" i="3" s="1"/>
  <c r="X14" i="3"/>
  <c r="Y14" i="3"/>
  <c r="AD14" i="3"/>
  <c r="AE14" i="3"/>
  <c r="AG14" i="3"/>
  <c r="AH14" i="3" s="1"/>
  <c r="AI14" i="3" s="1"/>
  <c r="AJ14" i="3"/>
  <c r="AK14" i="3"/>
  <c r="AL14" i="3"/>
  <c r="AM14" i="3"/>
  <c r="C15" i="3"/>
  <c r="F15" i="3"/>
  <c r="G15" i="3"/>
  <c r="J15" i="3"/>
  <c r="K15" i="3" s="1"/>
  <c r="N15" i="3" s="1"/>
  <c r="L15" i="3"/>
  <c r="P15" i="3"/>
  <c r="Q15" i="3" s="1"/>
  <c r="U15" i="3"/>
  <c r="W15" i="3" s="1"/>
  <c r="X15" i="3"/>
  <c r="Y15" i="3"/>
  <c r="AD15" i="3"/>
  <c r="AE15" i="3"/>
  <c r="AG15" i="3"/>
  <c r="AH15" i="3" s="1"/>
  <c r="AI15" i="3" s="1"/>
  <c r="AJ15" i="3"/>
  <c r="AK15" i="3"/>
  <c r="AL15" i="3"/>
  <c r="AM15" i="3"/>
  <c r="C16" i="3"/>
  <c r="F16" i="3"/>
  <c r="G16" i="3"/>
  <c r="J16" i="3"/>
  <c r="K16" i="3" s="1"/>
  <c r="N16" i="3" s="1"/>
  <c r="L16" i="3"/>
  <c r="P16" i="3"/>
  <c r="R16" i="3" s="1"/>
  <c r="S16" i="3" s="1"/>
  <c r="U16" i="3"/>
  <c r="W16" i="3" s="1"/>
  <c r="X16" i="3"/>
  <c r="Y16" i="3"/>
  <c r="AD16" i="3"/>
  <c r="AE16" i="3"/>
  <c r="AG16" i="3"/>
  <c r="AH16" i="3" s="1"/>
  <c r="AI16" i="3" s="1"/>
  <c r="AJ16" i="3"/>
  <c r="AK16" i="3"/>
  <c r="AL16" i="3"/>
  <c r="AM16" i="3"/>
  <c r="C17" i="3"/>
  <c r="F17" i="3"/>
  <c r="G17" i="3"/>
  <c r="J17" i="3"/>
  <c r="K17" i="3" s="1"/>
  <c r="N17" i="3" s="1"/>
  <c r="L17" i="3"/>
  <c r="P17" i="3"/>
  <c r="Q17" i="3" s="1"/>
  <c r="U17" i="3"/>
  <c r="W17" i="3" s="1"/>
  <c r="X17" i="3"/>
  <c r="Y17" i="3"/>
  <c r="AD17" i="3"/>
  <c r="AE17" i="3"/>
  <c r="AG17" i="3"/>
  <c r="AH17" i="3" s="1"/>
  <c r="AI17" i="3" s="1"/>
  <c r="U18" i="5" s="1"/>
  <c r="AJ17" i="3"/>
  <c r="AK17" i="3"/>
  <c r="AL17" i="3"/>
  <c r="AM17" i="3"/>
  <c r="C18" i="3"/>
  <c r="F18" i="3"/>
  <c r="G18" i="3"/>
  <c r="J18" i="3"/>
  <c r="K18" i="3" s="1"/>
  <c r="N18" i="3" s="1"/>
  <c r="L18" i="3"/>
  <c r="P18" i="3"/>
  <c r="U18" i="3"/>
  <c r="W18" i="3" s="1"/>
  <c r="X18" i="3"/>
  <c r="Y18" i="3"/>
  <c r="AD18" i="3"/>
  <c r="AE18" i="3"/>
  <c r="AG18" i="3"/>
  <c r="AH18" i="3" s="1"/>
  <c r="AI18" i="3" s="1"/>
  <c r="AJ18" i="3"/>
  <c r="AK18" i="3"/>
  <c r="AL18" i="3"/>
  <c r="AM18" i="3"/>
  <c r="C19" i="3"/>
  <c r="E19" i="3" s="1"/>
  <c r="F19" i="3"/>
  <c r="G19" i="3"/>
  <c r="J19" i="3"/>
  <c r="K19" i="3" s="1"/>
  <c r="N19" i="3" s="1"/>
  <c r="L19" i="3"/>
  <c r="P19" i="3"/>
  <c r="U19" i="3"/>
  <c r="W19" i="3" s="1"/>
  <c r="X19" i="3"/>
  <c r="Y19" i="3"/>
  <c r="AD19" i="3"/>
  <c r="AE19" i="3"/>
  <c r="AG19" i="3"/>
  <c r="AH19" i="3" s="1"/>
  <c r="AI19" i="3" s="1"/>
  <c r="U20" i="5" s="1"/>
  <c r="AJ19" i="3"/>
  <c r="AK19" i="3"/>
  <c r="AL19" i="3"/>
  <c r="AM19" i="3"/>
  <c r="C20" i="3"/>
  <c r="F20" i="3"/>
  <c r="G20" i="3"/>
  <c r="J20" i="3"/>
  <c r="K20" i="3" s="1"/>
  <c r="N20" i="3" s="1"/>
  <c r="L20" i="3"/>
  <c r="P20" i="3"/>
  <c r="Q20" i="3" s="1"/>
  <c r="U20" i="3"/>
  <c r="W20" i="3" s="1"/>
  <c r="X20" i="3"/>
  <c r="Y20" i="3"/>
  <c r="AD20" i="3"/>
  <c r="AE20" i="3"/>
  <c r="AG20" i="3"/>
  <c r="AH20" i="3" s="1"/>
  <c r="AI20" i="3" s="1"/>
  <c r="U21" i="5" s="1"/>
  <c r="AJ20" i="3"/>
  <c r="AK20" i="3"/>
  <c r="AL20" i="3"/>
  <c r="AM20" i="3"/>
  <c r="C21" i="3"/>
  <c r="F21" i="3"/>
  <c r="G21" i="3"/>
  <c r="J21" i="3"/>
  <c r="K21" i="3" s="1"/>
  <c r="N21" i="3" s="1"/>
  <c r="L21" i="3"/>
  <c r="P21" i="3"/>
  <c r="Q21" i="3" s="1"/>
  <c r="U21" i="3"/>
  <c r="W21" i="3" s="1"/>
  <c r="X21" i="3"/>
  <c r="Y21" i="3"/>
  <c r="AD21" i="3"/>
  <c r="AE21" i="3"/>
  <c r="AG21" i="3"/>
  <c r="AH21" i="3" s="1"/>
  <c r="AI21" i="3" s="1"/>
  <c r="U22" i="5" s="1"/>
  <c r="AJ21" i="3"/>
  <c r="AK21" i="3"/>
  <c r="AL21" i="3"/>
  <c r="AM21" i="3"/>
  <c r="C22" i="3"/>
  <c r="E22" i="3" s="1"/>
  <c r="N23" i="5" s="1"/>
  <c r="F22" i="3"/>
  <c r="G22" i="3"/>
  <c r="J22" i="3"/>
  <c r="K22" i="3" s="1"/>
  <c r="N22" i="3" s="1"/>
  <c r="L22" i="3"/>
  <c r="P22" i="3"/>
  <c r="R22" i="3" s="1"/>
  <c r="S22" i="3" s="1"/>
  <c r="U22" i="3"/>
  <c r="W22" i="3" s="1"/>
  <c r="X22" i="3"/>
  <c r="Y22" i="3"/>
  <c r="AD22" i="3"/>
  <c r="AE22" i="3"/>
  <c r="AG22" i="3"/>
  <c r="AH22" i="3" s="1"/>
  <c r="AI22" i="3" s="1"/>
  <c r="U23" i="5" s="1"/>
  <c r="AJ22" i="3"/>
  <c r="AK22" i="3"/>
  <c r="AL22" i="3"/>
  <c r="AM22" i="3"/>
  <c r="C23" i="3"/>
  <c r="F23" i="3"/>
  <c r="G23" i="3"/>
  <c r="J23" i="3"/>
  <c r="K23" i="3" s="1"/>
  <c r="N23" i="3" s="1"/>
  <c r="L23" i="3"/>
  <c r="P23" i="3"/>
  <c r="Q23" i="3" s="1"/>
  <c r="U23" i="3"/>
  <c r="W23" i="3" s="1"/>
  <c r="X23" i="3"/>
  <c r="Y23" i="3"/>
  <c r="AD23" i="3"/>
  <c r="AE23" i="3"/>
  <c r="AG23" i="3"/>
  <c r="AH23" i="3" s="1"/>
  <c r="AI23" i="3" s="1"/>
  <c r="U24" i="5" s="1"/>
  <c r="AJ23" i="3"/>
  <c r="AK23" i="3"/>
  <c r="AL23" i="3"/>
  <c r="AM23" i="3"/>
  <c r="C24" i="3"/>
  <c r="F24" i="3"/>
  <c r="G24" i="3"/>
  <c r="J24" i="3"/>
  <c r="K24" i="3" s="1"/>
  <c r="N24" i="3" s="1"/>
  <c r="L24" i="3"/>
  <c r="P24" i="3"/>
  <c r="Q24" i="3" s="1"/>
  <c r="U24" i="3"/>
  <c r="W24" i="3" s="1"/>
  <c r="X24" i="3"/>
  <c r="Y24" i="3"/>
  <c r="AD24" i="3"/>
  <c r="AE24" i="3"/>
  <c r="AG24" i="3"/>
  <c r="AH24" i="3" s="1"/>
  <c r="AI24" i="3" s="1"/>
  <c r="U25" i="5" s="1"/>
  <c r="AJ24" i="3"/>
  <c r="AK24" i="3"/>
  <c r="AL24" i="3"/>
  <c r="AM24" i="3"/>
  <c r="C25" i="3"/>
  <c r="F25" i="3"/>
  <c r="G25" i="3"/>
  <c r="J25" i="3"/>
  <c r="K25" i="3" s="1"/>
  <c r="N25" i="3" s="1"/>
  <c r="L25" i="3"/>
  <c r="P25" i="3"/>
  <c r="Q25" i="3" s="1"/>
  <c r="U25" i="3"/>
  <c r="W25" i="3" s="1"/>
  <c r="X25" i="3"/>
  <c r="Y25" i="3"/>
  <c r="AD25" i="3"/>
  <c r="AE25" i="3"/>
  <c r="AG25" i="3"/>
  <c r="AH25" i="3" s="1"/>
  <c r="AI25" i="3" s="1"/>
  <c r="AJ25" i="3"/>
  <c r="AK25" i="3"/>
  <c r="AL25" i="3"/>
  <c r="AM25" i="3"/>
  <c r="C26" i="3"/>
  <c r="F26" i="3"/>
  <c r="G26" i="3"/>
  <c r="J26" i="3"/>
  <c r="K26" i="3" s="1"/>
  <c r="N26" i="3" s="1"/>
  <c r="L26" i="3"/>
  <c r="P26" i="3"/>
  <c r="R26" i="3" s="1"/>
  <c r="S26" i="3" s="1"/>
  <c r="U26" i="3"/>
  <c r="W26" i="3" s="1"/>
  <c r="AC26" i="3" s="1"/>
  <c r="X26" i="3"/>
  <c r="Y26" i="3"/>
  <c r="AD26" i="3"/>
  <c r="AE26" i="3"/>
  <c r="AG26" i="3"/>
  <c r="AH26" i="3" s="1"/>
  <c r="AI26" i="3" s="1"/>
  <c r="U27" i="5" s="1"/>
  <c r="AJ26" i="3"/>
  <c r="AK26" i="3"/>
  <c r="AL26" i="3"/>
  <c r="AM26" i="3"/>
  <c r="C27" i="3"/>
  <c r="E27" i="3" s="1"/>
  <c r="F27" i="3"/>
  <c r="G27" i="3"/>
  <c r="J27" i="3"/>
  <c r="K27" i="3" s="1"/>
  <c r="N27" i="3" s="1"/>
  <c r="L27" i="3"/>
  <c r="P27" i="3"/>
  <c r="R27" i="3" s="1"/>
  <c r="S27" i="3" s="1"/>
  <c r="U27" i="3"/>
  <c r="W27" i="3" s="1"/>
  <c r="AC27" i="3" s="1"/>
  <c r="X27" i="3"/>
  <c r="Y27" i="3"/>
  <c r="AD27" i="3"/>
  <c r="AE27" i="3"/>
  <c r="AG27" i="3"/>
  <c r="AH27" i="3" s="1"/>
  <c r="AI27" i="3" s="1"/>
  <c r="AJ27" i="3"/>
  <c r="AK27" i="3"/>
  <c r="AL27" i="3"/>
  <c r="AM27" i="3"/>
  <c r="C28" i="3"/>
  <c r="F28" i="3"/>
  <c r="G28" i="3"/>
  <c r="J28" i="3"/>
  <c r="K28" i="3" s="1"/>
  <c r="N28" i="3" s="1"/>
  <c r="L28" i="3"/>
  <c r="P28" i="3"/>
  <c r="Q28" i="3" s="1"/>
  <c r="U28" i="3"/>
  <c r="W28" i="3" s="1"/>
  <c r="AC28" i="3" s="1"/>
  <c r="X28" i="3"/>
  <c r="Y28" i="3"/>
  <c r="AD28" i="3"/>
  <c r="AE28" i="3"/>
  <c r="AG28" i="3"/>
  <c r="AH28" i="3" s="1"/>
  <c r="AI28" i="3" s="1"/>
  <c r="AJ28" i="3"/>
  <c r="AK28" i="3"/>
  <c r="AL28" i="3"/>
  <c r="AM28" i="3"/>
  <c r="C29" i="3"/>
  <c r="E29" i="3" s="1"/>
  <c r="N30" i="5" s="1"/>
  <c r="F29" i="3"/>
  <c r="G29" i="3"/>
  <c r="J29" i="3"/>
  <c r="K29" i="3" s="1"/>
  <c r="N29" i="3" s="1"/>
  <c r="L29" i="3"/>
  <c r="P29" i="3"/>
  <c r="Q29" i="3" s="1"/>
  <c r="U29" i="3"/>
  <c r="W29" i="3" s="1"/>
  <c r="AC29" i="3" s="1"/>
  <c r="X29" i="3"/>
  <c r="Y29" i="3"/>
  <c r="AD29" i="3"/>
  <c r="AE29" i="3"/>
  <c r="AG29" i="3"/>
  <c r="AH29" i="3" s="1"/>
  <c r="AI29" i="3" s="1"/>
  <c r="U30" i="5" s="1"/>
  <c r="AJ29" i="3"/>
  <c r="AK29" i="3"/>
  <c r="AL29" i="3"/>
  <c r="AM29" i="3"/>
  <c r="C30" i="3"/>
  <c r="E30" i="3" s="1"/>
  <c r="F30" i="3"/>
  <c r="G30" i="3"/>
  <c r="J30" i="3"/>
  <c r="K30" i="3" s="1"/>
  <c r="N30" i="3" s="1"/>
  <c r="L30" i="3"/>
  <c r="P30" i="3"/>
  <c r="Q30" i="3" s="1"/>
  <c r="U30" i="3"/>
  <c r="W30" i="3" s="1"/>
  <c r="AC30" i="3" s="1"/>
  <c r="X30" i="3"/>
  <c r="Y30" i="3"/>
  <c r="AD30" i="3"/>
  <c r="AE30" i="3"/>
  <c r="AG30" i="3"/>
  <c r="AH30" i="3" s="1"/>
  <c r="AI30" i="3" s="1"/>
  <c r="U31" i="5" s="1"/>
  <c r="AJ30" i="3"/>
  <c r="AK30" i="3"/>
  <c r="AL30" i="3"/>
  <c r="AM30" i="3"/>
  <c r="C31" i="3"/>
  <c r="F31" i="3"/>
  <c r="G31" i="3"/>
  <c r="J31" i="3"/>
  <c r="K31" i="3" s="1"/>
  <c r="N31" i="3" s="1"/>
  <c r="L31" i="3"/>
  <c r="P31" i="3"/>
  <c r="Q31" i="3" s="1"/>
  <c r="U31" i="3"/>
  <c r="W31" i="3" s="1"/>
  <c r="AC31" i="3" s="1"/>
  <c r="X31" i="3"/>
  <c r="Y31" i="3"/>
  <c r="AD31" i="3"/>
  <c r="AE31" i="3"/>
  <c r="AG31" i="3"/>
  <c r="AH31" i="3" s="1"/>
  <c r="AI31" i="3" s="1"/>
  <c r="U32" i="5" s="1"/>
  <c r="AJ31" i="3"/>
  <c r="AK31" i="3"/>
  <c r="AL31" i="3"/>
  <c r="AM31" i="3"/>
  <c r="C32" i="3"/>
  <c r="F32" i="3"/>
  <c r="G32" i="3"/>
  <c r="J32" i="3"/>
  <c r="K32" i="3" s="1"/>
  <c r="N32" i="3" s="1"/>
  <c r="L32" i="3"/>
  <c r="P32" i="3"/>
  <c r="Q32" i="3" s="1"/>
  <c r="U32" i="3"/>
  <c r="W32" i="3" s="1"/>
  <c r="AC32" i="3" s="1"/>
  <c r="X32" i="3"/>
  <c r="Y32" i="3"/>
  <c r="AD32" i="3"/>
  <c r="AE32" i="3"/>
  <c r="AG32" i="3"/>
  <c r="AH32" i="3" s="1"/>
  <c r="AI32" i="3" s="1"/>
  <c r="U33" i="5" s="1"/>
  <c r="AJ32" i="3"/>
  <c r="AK32" i="3"/>
  <c r="AL32" i="3"/>
  <c r="AM32" i="3"/>
  <c r="C33" i="3"/>
  <c r="F33" i="3"/>
  <c r="G33" i="3"/>
  <c r="J33" i="3"/>
  <c r="K33" i="3" s="1"/>
  <c r="N33" i="3" s="1"/>
  <c r="L33" i="3"/>
  <c r="P33" i="3"/>
  <c r="Q33" i="3" s="1"/>
  <c r="U33" i="3"/>
  <c r="W33" i="3" s="1"/>
  <c r="AC33" i="3" s="1"/>
  <c r="X33" i="3"/>
  <c r="Y33" i="3"/>
  <c r="AD33" i="3"/>
  <c r="AE33" i="3"/>
  <c r="AG33" i="3"/>
  <c r="AH33" i="3" s="1"/>
  <c r="AI33" i="3" s="1"/>
  <c r="U34" i="5" s="1"/>
  <c r="AJ33" i="3"/>
  <c r="AK33" i="3"/>
  <c r="AL33" i="3"/>
  <c r="AM33" i="3"/>
  <c r="C34" i="3"/>
  <c r="E34" i="3" s="1"/>
  <c r="N35" i="5" s="1"/>
  <c r="F34" i="3"/>
  <c r="G34" i="3"/>
  <c r="J34" i="3"/>
  <c r="K34" i="3" s="1"/>
  <c r="N34" i="3" s="1"/>
  <c r="L34" i="3"/>
  <c r="P34" i="3"/>
  <c r="R34" i="3" s="1"/>
  <c r="S34" i="3" s="1"/>
  <c r="U34" i="3"/>
  <c r="W34" i="3" s="1"/>
  <c r="AC34" i="3" s="1"/>
  <c r="X34" i="3"/>
  <c r="Y34" i="3"/>
  <c r="AD34" i="3"/>
  <c r="AE34" i="3"/>
  <c r="AG34" i="3"/>
  <c r="AH34" i="3" s="1"/>
  <c r="AI34" i="3" s="1"/>
  <c r="U35" i="5" s="1"/>
  <c r="AJ34" i="3"/>
  <c r="AK34" i="3"/>
  <c r="AL34" i="3"/>
  <c r="AN34" i="3" s="1"/>
  <c r="AM34" i="3"/>
  <c r="C35" i="3"/>
  <c r="E35" i="3" s="1"/>
  <c r="N36" i="5" s="1"/>
  <c r="F35" i="3"/>
  <c r="G35" i="3"/>
  <c r="J35" i="3"/>
  <c r="K35" i="3" s="1"/>
  <c r="N35" i="3" s="1"/>
  <c r="L35" i="3"/>
  <c r="P35" i="3"/>
  <c r="R35" i="3" s="1"/>
  <c r="S35" i="3" s="1"/>
  <c r="U35" i="3"/>
  <c r="W35" i="3" s="1"/>
  <c r="AC35" i="3" s="1"/>
  <c r="X35" i="3"/>
  <c r="Y35" i="3"/>
  <c r="AD35" i="3"/>
  <c r="AE35" i="3"/>
  <c r="AG35" i="3"/>
  <c r="AH35" i="3" s="1"/>
  <c r="AI35" i="3" s="1"/>
  <c r="AJ35" i="3"/>
  <c r="AK35" i="3"/>
  <c r="AL35" i="3"/>
  <c r="AM35" i="3"/>
  <c r="C36" i="3"/>
  <c r="E36" i="3" s="1"/>
  <c r="N37" i="5" s="1"/>
  <c r="F36" i="3"/>
  <c r="G36" i="3"/>
  <c r="J36" i="3"/>
  <c r="K36" i="3" s="1"/>
  <c r="N36" i="3" s="1"/>
  <c r="L36" i="3"/>
  <c r="P36" i="3"/>
  <c r="R36" i="3" s="1"/>
  <c r="S36" i="3" s="1"/>
  <c r="U36" i="3"/>
  <c r="W36" i="3" s="1"/>
  <c r="AC36" i="3" s="1"/>
  <c r="X36" i="3"/>
  <c r="Y36" i="3"/>
  <c r="AD36" i="3"/>
  <c r="AE36" i="3"/>
  <c r="AG36" i="3"/>
  <c r="AH36" i="3" s="1"/>
  <c r="AI36" i="3" s="1"/>
  <c r="AJ36" i="3"/>
  <c r="AK36" i="3"/>
  <c r="AL36" i="3"/>
  <c r="AM36" i="3"/>
  <c r="C37" i="3"/>
  <c r="E37" i="3" s="1"/>
  <c r="N38" i="5" s="1"/>
  <c r="F37" i="3"/>
  <c r="G37" i="3"/>
  <c r="J37" i="3"/>
  <c r="K37" i="3" s="1"/>
  <c r="N37" i="3" s="1"/>
  <c r="L37" i="3"/>
  <c r="P37" i="3"/>
  <c r="Q37" i="3" s="1"/>
  <c r="U37" i="3"/>
  <c r="W37" i="3" s="1"/>
  <c r="AC37" i="3" s="1"/>
  <c r="X37" i="3"/>
  <c r="Y37" i="3"/>
  <c r="AD37" i="3"/>
  <c r="AE37" i="3"/>
  <c r="AG37" i="3"/>
  <c r="AH37" i="3" s="1"/>
  <c r="AI37" i="3" s="1"/>
  <c r="U38" i="5" s="1"/>
  <c r="AJ37" i="3"/>
  <c r="AK37" i="3"/>
  <c r="AL37" i="3"/>
  <c r="AM37" i="3"/>
  <c r="C38" i="3"/>
  <c r="E38" i="3" s="1"/>
  <c r="N39" i="5" s="1"/>
  <c r="F38" i="3"/>
  <c r="G38" i="3"/>
  <c r="J38" i="3"/>
  <c r="K38" i="3" s="1"/>
  <c r="N38" i="3" s="1"/>
  <c r="L38" i="3"/>
  <c r="P38" i="3"/>
  <c r="Q38" i="3" s="1"/>
  <c r="U38" i="3"/>
  <c r="W38" i="3" s="1"/>
  <c r="AC38" i="3" s="1"/>
  <c r="X38" i="3"/>
  <c r="Y38" i="3"/>
  <c r="AD38" i="3"/>
  <c r="AE38" i="3"/>
  <c r="AG38" i="3"/>
  <c r="AH38" i="3" s="1"/>
  <c r="AI38" i="3" s="1"/>
  <c r="AJ38" i="3"/>
  <c r="AK38" i="3"/>
  <c r="AL38" i="3"/>
  <c r="AM38" i="3"/>
  <c r="C39" i="3"/>
  <c r="F39" i="3"/>
  <c r="G39" i="3"/>
  <c r="J39" i="3"/>
  <c r="K39" i="3" s="1"/>
  <c r="N39" i="3" s="1"/>
  <c r="L39" i="3"/>
  <c r="P39" i="3"/>
  <c r="Q39" i="3" s="1"/>
  <c r="U39" i="3"/>
  <c r="W39" i="3" s="1"/>
  <c r="AC39" i="3" s="1"/>
  <c r="X39" i="3"/>
  <c r="Y39" i="3"/>
  <c r="AD39" i="3"/>
  <c r="AE39" i="3"/>
  <c r="AG39" i="3"/>
  <c r="AH39" i="3" s="1"/>
  <c r="AI39" i="3" s="1"/>
  <c r="U40" i="5" s="1"/>
  <c r="AJ39" i="3"/>
  <c r="AK39" i="3"/>
  <c r="AL39" i="3"/>
  <c r="AN39" i="3" s="1"/>
  <c r="AM39" i="3"/>
  <c r="C40" i="3"/>
  <c r="E40" i="3" s="1"/>
  <c r="N41" i="5" s="1"/>
  <c r="F40" i="3"/>
  <c r="G40" i="3"/>
  <c r="J40" i="3"/>
  <c r="K40" i="3" s="1"/>
  <c r="N40" i="3" s="1"/>
  <c r="L40" i="3"/>
  <c r="P40" i="3"/>
  <c r="R40" i="3" s="1"/>
  <c r="S40" i="3" s="1"/>
  <c r="U40" i="3"/>
  <c r="W40" i="3" s="1"/>
  <c r="AC40" i="3" s="1"/>
  <c r="X40" i="3"/>
  <c r="Y40" i="3"/>
  <c r="AD40" i="3"/>
  <c r="AE40" i="3"/>
  <c r="AG40" i="3"/>
  <c r="AH40" i="3" s="1"/>
  <c r="AI40" i="3" s="1"/>
  <c r="U41" i="5" s="1"/>
  <c r="AJ40" i="3"/>
  <c r="AK40" i="3"/>
  <c r="AL40" i="3"/>
  <c r="AM40" i="3"/>
  <c r="C41" i="3"/>
  <c r="E41" i="3" s="1"/>
  <c r="N42" i="5" s="1"/>
  <c r="F41" i="3"/>
  <c r="G41" i="3"/>
  <c r="J41" i="3"/>
  <c r="K41" i="3" s="1"/>
  <c r="N41" i="3" s="1"/>
  <c r="L41" i="3"/>
  <c r="P41" i="3"/>
  <c r="U41" i="3"/>
  <c r="W41" i="3" s="1"/>
  <c r="AC41" i="3" s="1"/>
  <c r="X41" i="3"/>
  <c r="Y41" i="3"/>
  <c r="AD41" i="3"/>
  <c r="AE41" i="3"/>
  <c r="AG41" i="3"/>
  <c r="AH41" i="3" s="1"/>
  <c r="AI41" i="3" s="1"/>
  <c r="AJ41" i="3"/>
  <c r="AK41" i="3"/>
  <c r="AL41" i="3"/>
  <c r="AN41" i="3" s="1"/>
  <c r="AM41" i="3"/>
  <c r="C42" i="3"/>
  <c r="F42" i="3"/>
  <c r="G42" i="3"/>
  <c r="J42" i="3"/>
  <c r="K42" i="3" s="1"/>
  <c r="N42" i="3" s="1"/>
  <c r="L42" i="3"/>
  <c r="P42" i="3"/>
  <c r="Q42" i="3" s="1"/>
  <c r="U42" i="3"/>
  <c r="W42" i="3" s="1"/>
  <c r="AC42" i="3" s="1"/>
  <c r="X42" i="3"/>
  <c r="Y42" i="3"/>
  <c r="AD42" i="3"/>
  <c r="AE42" i="3"/>
  <c r="AG42" i="3"/>
  <c r="AH42" i="3" s="1"/>
  <c r="AI42" i="3" s="1"/>
  <c r="AJ42" i="3"/>
  <c r="AK42" i="3"/>
  <c r="AL42" i="3"/>
  <c r="AM42" i="3"/>
  <c r="C43" i="3"/>
  <c r="F43" i="3"/>
  <c r="G43" i="3"/>
  <c r="J43" i="3"/>
  <c r="K43" i="3" s="1"/>
  <c r="N43" i="3" s="1"/>
  <c r="L43" i="3"/>
  <c r="P43" i="3"/>
  <c r="R43" i="3" s="1"/>
  <c r="S43" i="3" s="1"/>
  <c r="U43" i="3"/>
  <c r="W43" i="3" s="1"/>
  <c r="AC43" i="3" s="1"/>
  <c r="X43" i="3"/>
  <c r="Y43" i="3"/>
  <c r="AD43" i="3"/>
  <c r="AE43" i="3"/>
  <c r="AG43" i="3"/>
  <c r="AH43" i="3" s="1"/>
  <c r="AI43" i="3" s="1"/>
  <c r="AJ43" i="3"/>
  <c r="AK43" i="3"/>
  <c r="AL43" i="3"/>
  <c r="AM43" i="3"/>
  <c r="C44" i="3"/>
  <c r="F44" i="3"/>
  <c r="G44" i="3"/>
  <c r="J44" i="3"/>
  <c r="K44" i="3" s="1"/>
  <c r="N44" i="3" s="1"/>
  <c r="L44" i="3"/>
  <c r="P44" i="3"/>
  <c r="R44" i="3" s="1"/>
  <c r="S44" i="3" s="1"/>
  <c r="U44" i="3"/>
  <c r="W44" i="3" s="1"/>
  <c r="AC44" i="3" s="1"/>
  <c r="X44" i="3"/>
  <c r="Y44" i="3"/>
  <c r="AD44" i="3"/>
  <c r="AE44" i="3"/>
  <c r="AG44" i="3"/>
  <c r="AH44" i="3" s="1"/>
  <c r="AI44" i="3" s="1"/>
  <c r="AJ44" i="3"/>
  <c r="AK44" i="3"/>
  <c r="AL44" i="3"/>
  <c r="AM44" i="3"/>
  <c r="C45" i="3"/>
  <c r="F45" i="3"/>
  <c r="G45" i="3"/>
  <c r="J45" i="3"/>
  <c r="K45" i="3" s="1"/>
  <c r="N45" i="3" s="1"/>
  <c r="L45" i="3"/>
  <c r="P45" i="3"/>
  <c r="Q45" i="3" s="1"/>
  <c r="U45" i="3"/>
  <c r="W45" i="3" s="1"/>
  <c r="AC45" i="3" s="1"/>
  <c r="X45" i="3"/>
  <c r="Y45" i="3"/>
  <c r="AD45" i="3"/>
  <c r="AE45" i="3"/>
  <c r="AG45" i="3"/>
  <c r="AH45" i="3" s="1"/>
  <c r="AI45" i="3" s="1"/>
  <c r="AJ45" i="3"/>
  <c r="AK45" i="3"/>
  <c r="AL45" i="3"/>
  <c r="AN45" i="3" s="1"/>
  <c r="AM45" i="3"/>
  <c r="C46" i="3"/>
  <c r="F46" i="3"/>
  <c r="G46" i="3"/>
  <c r="J46" i="3"/>
  <c r="K46" i="3" s="1"/>
  <c r="N46" i="3" s="1"/>
  <c r="L46" i="3"/>
  <c r="P46" i="3"/>
  <c r="Q46" i="3" s="1"/>
  <c r="U46" i="3"/>
  <c r="W46" i="3" s="1"/>
  <c r="AC46" i="3" s="1"/>
  <c r="X46" i="3"/>
  <c r="Y46" i="3"/>
  <c r="AD46" i="3"/>
  <c r="AE46" i="3"/>
  <c r="AG46" i="3"/>
  <c r="AH46" i="3" s="1"/>
  <c r="AI46" i="3" s="1"/>
  <c r="U47" i="5" s="1"/>
  <c r="AJ46" i="3"/>
  <c r="AK46" i="3"/>
  <c r="AL46" i="3"/>
  <c r="AM46" i="3"/>
  <c r="C47" i="3"/>
  <c r="F47" i="3"/>
  <c r="G47" i="3"/>
  <c r="J47" i="3"/>
  <c r="K47" i="3" s="1"/>
  <c r="N47" i="3" s="1"/>
  <c r="L47" i="3"/>
  <c r="P47" i="3"/>
  <c r="R47" i="3" s="1"/>
  <c r="S47" i="3" s="1"/>
  <c r="U47" i="3"/>
  <c r="W47" i="3" s="1"/>
  <c r="AC47" i="3" s="1"/>
  <c r="X47" i="3"/>
  <c r="Y47" i="3"/>
  <c r="AD47" i="3"/>
  <c r="AE47" i="3"/>
  <c r="AG47" i="3"/>
  <c r="AH47" i="3" s="1"/>
  <c r="AI47" i="3" s="1"/>
  <c r="U48" i="5" s="1"/>
  <c r="AJ47" i="3"/>
  <c r="AK47" i="3"/>
  <c r="AL47" i="3"/>
  <c r="AM47" i="3"/>
  <c r="C48" i="3"/>
  <c r="F48" i="3"/>
  <c r="G48" i="3"/>
  <c r="J48" i="3"/>
  <c r="K48" i="3" s="1"/>
  <c r="N48" i="3" s="1"/>
  <c r="L48" i="3"/>
  <c r="P48" i="3"/>
  <c r="Q48" i="3" s="1"/>
  <c r="U48" i="3"/>
  <c r="W48" i="3" s="1"/>
  <c r="AC48" i="3" s="1"/>
  <c r="X48" i="3"/>
  <c r="Y48" i="3"/>
  <c r="AD48" i="3"/>
  <c r="AE48" i="3"/>
  <c r="AG48" i="3"/>
  <c r="AH48" i="3" s="1"/>
  <c r="AI48" i="3" s="1"/>
  <c r="U49" i="5" s="1"/>
  <c r="AJ48" i="3"/>
  <c r="AK48" i="3"/>
  <c r="AL48" i="3"/>
  <c r="AM48" i="3"/>
  <c r="C49" i="3"/>
  <c r="E49" i="3" s="1"/>
  <c r="N50" i="5" s="1"/>
  <c r="F49" i="3"/>
  <c r="G49" i="3"/>
  <c r="J49" i="3"/>
  <c r="K49" i="3" s="1"/>
  <c r="N49" i="3" s="1"/>
  <c r="L49" i="3"/>
  <c r="P49" i="3"/>
  <c r="Q49" i="3" s="1"/>
  <c r="U49" i="3"/>
  <c r="W49" i="3" s="1"/>
  <c r="AC49" i="3" s="1"/>
  <c r="X49" i="3"/>
  <c r="Y49" i="3"/>
  <c r="AD49" i="3"/>
  <c r="AE49" i="3"/>
  <c r="AG49" i="3"/>
  <c r="AH49" i="3" s="1"/>
  <c r="AI49" i="3" s="1"/>
  <c r="AJ49" i="3"/>
  <c r="AK49" i="3"/>
  <c r="AL49" i="3"/>
  <c r="AN49" i="3" s="1"/>
  <c r="AM49" i="3"/>
  <c r="C50" i="3"/>
  <c r="E50" i="3" s="1"/>
  <c r="N51" i="5" s="1"/>
  <c r="F50" i="3"/>
  <c r="G50" i="3"/>
  <c r="J50" i="3"/>
  <c r="K50" i="3" s="1"/>
  <c r="N50" i="3" s="1"/>
  <c r="L50" i="3"/>
  <c r="P50" i="3"/>
  <c r="Q50" i="3" s="1"/>
  <c r="U50" i="3"/>
  <c r="W50" i="3" s="1"/>
  <c r="AC50" i="3" s="1"/>
  <c r="X50" i="3"/>
  <c r="Y50" i="3"/>
  <c r="AD50" i="3"/>
  <c r="AE50" i="3"/>
  <c r="AG50" i="3"/>
  <c r="AH50" i="3" s="1"/>
  <c r="AI50" i="3" s="1"/>
  <c r="U51" i="5" s="1"/>
  <c r="AJ50" i="3"/>
  <c r="AK50" i="3"/>
  <c r="AL50" i="3"/>
  <c r="AN50" i="3" s="1"/>
  <c r="AM50" i="3"/>
  <c r="C51" i="3"/>
  <c r="E51" i="3" s="1"/>
  <c r="N52" i="5" s="1"/>
  <c r="F51" i="3"/>
  <c r="G51" i="3"/>
  <c r="J51" i="3"/>
  <c r="K51" i="3" s="1"/>
  <c r="N51" i="3" s="1"/>
  <c r="L51" i="3"/>
  <c r="P51" i="3"/>
  <c r="R51" i="3" s="1"/>
  <c r="S51" i="3" s="1"/>
  <c r="U51" i="3"/>
  <c r="W51" i="3" s="1"/>
  <c r="AC51" i="3" s="1"/>
  <c r="X51" i="3"/>
  <c r="Y51" i="3"/>
  <c r="AD51" i="3"/>
  <c r="AE51" i="3"/>
  <c r="AG51" i="3"/>
  <c r="AH51" i="3" s="1"/>
  <c r="AI51" i="3" s="1"/>
  <c r="AJ51" i="3"/>
  <c r="AK51" i="3"/>
  <c r="AL51" i="3"/>
  <c r="AM51" i="3"/>
  <c r="C52" i="3"/>
  <c r="F52" i="3"/>
  <c r="G52" i="3"/>
  <c r="J52" i="3"/>
  <c r="K52" i="3" s="1"/>
  <c r="N52" i="3" s="1"/>
  <c r="L52" i="3"/>
  <c r="P52" i="3"/>
  <c r="Q52" i="3" s="1"/>
  <c r="U52" i="3"/>
  <c r="W52" i="3" s="1"/>
  <c r="AC52" i="3" s="1"/>
  <c r="X52" i="3"/>
  <c r="Y52" i="3"/>
  <c r="AD52" i="3"/>
  <c r="AE52" i="3"/>
  <c r="AG52" i="3"/>
  <c r="AH52" i="3" s="1"/>
  <c r="AI52" i="3" s="1"/>
  <c r="U53" i="5" s="1"/>
  <c r="AJ52" i="3"/>
  <c r="AK52" i="3"/>
  <c r="AL52" i="3"/>
  <c r="AM52" i="3"/>
  <c r="C53" i="3"/>
  <c r="F53" i="3"/>
  <c r="G53" i="3"/>
  <c r="J53" i="3"/>
  <c r="K53" i="3" s="1"/>
  <c r="N53" i="3" s="1"/>
  <c r="L53" i="3"/>
  <c r="P53" i="3"/>
  <c r="Q53" i="3" s="1"/>
  <c r="U53" i="3"/>
  <c r="W53" i="3" s="1"/>
  <c r="AC53" i="3" s="1"/>
  <c r="X53" i="3"/>
  <c r="Y53" i="3"/>
  <c r="AD53" i="3"/>
  <c r="AE53" i="3"/>
  <c r="AG53" i="3"/>
  <c r="AH53" i="3" s="1"/>
  <c r="AI53" i="3" s="1"/>
  <c r="U54" i="5" s="1"/>
  <c r="AJ53" i="3"/>
  <c r="AK53" i="3"/>
  <c r="AL53" i="3"/>
  <c r="AM53" i="3"/>
  <c r="C54" i="3"/>
  <c r="E54" i="3" s="1"/>
  <c r="F54" i="3"/>
  <c r="G54" i="3"/>
  <c r="J54" i="3"/>
  <c r="K54" i="3" s="1"/>
  <c r="N54" i="3" s="1"/>
  <c r="L54" i="3"/>
  <c r="P54" i="3"/>
  <c r="Q54" i="3" s="1"/>
  <c r="U54" i="3"/>
  <c r="W54" i="3" s="1"/>
  <c r="AC54" i="3" s="1"/>
  <c r="X54" i="3"/>
  <c r="Y54" i="3"/>
  <c r="AD54" i="3"/>
  <c r="AE54" i="3"/>
  <c r="AG54" i="3"/>
  <c r="AH54" i="3" s="1"/>
  <c r="AI54" i="3" s="1"/>
  <c r="U55" i="5" s="1"/>
  <c r="AJ54" i="3"/>
  <c r="AK54" i="3"/>
  <c r="AL54" i="3"/>
  <c r="AM54" i="3"/>
  <c r="C55" i="3"/>
  <c r="F55" i="3"/>
  <c r="G55" i="3"/>
  <c r="J55" i="3"/>
  <c r="K55" i="3" s="1"/>
  <c r="N55" i="3" s="1"/>
  <c r="L55" i="3"/>
  <c r="P55" i="3"/>
  <c r="Q55" i="3" s="1"/>
  <c r="U55" i="3"/>
  <c r="W55" i="3" s="1"/>
  <c r="AC55" i="3" s="1"/>
  <c r="X55" i="3"/>
  <c r="Y55" i="3"/>
  <c r="AD55" i="3"/>
  <c r="AE55" i="3"/>
  <c r="AG55" i="3"/>
  <c r="AH55" i="3" s="1"/>
  <c r="AI55" i="3" s="1"/>
  <c r="U56" i="5" s="1"/>
  <c r="AJ55" i="3"/>
  <c r="AK55" i="3"/>
  <c r="AL55" i="3"/>
  <c r="AN55" i="3" s="1"/>
  <c r="AM55" i="3"/>
  <c r="C56" i="3"/>
  <c r="E56" i="3" s="1"/>
  <c r="F56" i="3"/>
  <c r="G56" i="3"/>
  <c r="J56" i="3"/>
  <c r="K56" i="3" s="1"/>
  <c r="N56" i="3" s="1"/>
  <c r="L56" i="3"/>
  <c r="P56" i="3"/>
  <c r="U56" i="3"/>
  <c r="W56" i="3" s="1"/>
  <c r="AC56" i="3" s="1"/>
  <c r="X56" i="3"/>
  <c r="Y56" i="3"/>
  <c r="AD56" i="3"/>
  <c r="AE56" i="3"/>
  <c r="AG56" i="3"/>
  <c r="AH56" i="3" s="1"/>
  <c r="AI56" i="3" s="1"/>
  <c r="AJ56" i="3"/>
  <c r="AK56" i="3"/>
  <c r="AL56" i="3"/>
  <c r="AN56" i="3" s="1"/>
  <c r="AM56" i="3"/>
  <c r="C57" i="3"/>
  <c r="F57" i="3"/>
  <c r="G57" i="3"/>
  <c r="J57" i="3"/>
  <c r="K57" i="3" s="1"/>
  <c r="N57" i="3" s="1"/>
  <c r="L57" i="3"/>
  <c r="P57" i="3"/>
  <c r="Q57" i="3" s="1"/>
  <c r="U57" i="3"/>
  <c r="W57" i="3" s="1"/>
  <c r="AC57" i="3" s="1"/>
  <c r="X57" i="3"/>
  <c r="Y57" i="3"/>
  <c r="AD57" i="3"/>
  <c r="AE57" i="3"/>
  <c r="AG57" i="3"/>
  <c r="AH57" i="3" s="1"/>
  <c r="AI57" i="3" s="1"/>
  <c r="U58" i="5" s="1"/>
  <c r="AJ57" i="3"/>
  <c r="AK57" i="3"/>
  <c r="AL57" i="3"/>
  <c r="AM57" i="3"/>
  <c r="C58" i="3"/>
  <c r="E58" i="3" s="1"/>
  <c r="N59" i="5" s="1"/>
  <c r="F58" i="3"/>
  <c r="G58" i="3"/>
  <c r="J58" i="3"/>
  <c r="K58" i="3" s="1"/>
  <c r="N58" i="3" s="1"/>
  <c r="L58" i="3"/>
  <c r="P58" i="3"/>
  <c r="Q58" i="3" s="1"/>
  <c r="U58" i="3"/>
  <c r="W58" i="3" s="1"/>
  <c r="AC58" i="3" s="1"/>
  <c r="X58" i="3"/>
  <c r="Y58" i="3"/>
  <c r="AD58" i="3"/>
  <c r="AE58" i="3"/>
  <c r="AG58" i="3"/>
  <c r="AH58" i="3" s="1"/>
  <c r="AI58" i="3" s="1"/>
  <c r="AJ58" i="3"/>
  <c r="AK58" i="3"/>
  <c r="AL58" i="3"/>
  <c r="AN58" i="3" s="1"/>
  <c r="AM58" i="3"/>
  <c r="C59" i="3"/>
  <c r="E59" i="3" s="1"/>
  <c r="F59" i="3"/>
  <c r="G59" i="3"/>
  <c r="J59" i="3"/>
  <c r="K59" i="3" s="1"/>
  <c r="N59" i="3" s="1"/>
  <c r="L59" i="3"/>
  <c r="P59" i="3"/>
  <c r="R59" i="3" s="1"/>
  <c r="S59" i="3" s="1"/>
  <c r="U59" i="3"/>
  <c r="W59" i="3" s="1"/>
  <c r="AC59" i="3" s="1"/>
  <c r="X59" i="3"/>
  <c r="Y59" i="3"/>
  <c r="AD59" i="3"/>
  <c r="AE59" i="3"/>
  <c r="AG59" i="3"/>
  <c r="AH59" i="3" s="1"/>
  <c r="AI59" i="3" s="1"/>
  <c r="U60" i="5" s="1"/>
  <c r="AJ59" i="3"/>
  <c r="AK59" i="3"/>
  <c r="AL59" i="3"/>
  <c r="AM59" i="3"/>
  <c r="C60" i="3"/>
  <c r="F60" i="3"/>
  <c r="G60" i="3"/>
  <c r="J60" i="3"/>
  <c r="K60" i="3" s="1"/>
  <c r="N60" i="3" s="1"/>
  <c r="L60" i="3"/>
  <c r="P60" i="3"/>
  <c r="Q60" i="3" s="1"/>
  <c r="U60" i="3"/>
  <c r="W60" i="3" s="1"/>
  <c r="AC60" i="3" s="1"/>
  <c r="X60" i="3"/>
  <c r="Y60" i="3"/>
  <c r="AD60" i="3"/>
  <c r="AE60" i="3"/>
  <c r="AG60" i="3"/>
  <c r="AH60" i="3" s="1"/>
  <c r="AI60" i="3" s="1"/>
  <c r="U61" i="5" s="1"/>
  <c r="AJ60" i="3"/>
  <c r="AK60" i="3"/>
  <c r="AL60" i="3"/>
  <c r="AM60" i="3"/>
  <c r="C61" i="3"/>
  <c r="F61" i="3"/>
  <c r="G61" i="3"/>
  <c r="J61" i="3"/>
  <c r="K61" i="3" s="1"/>
  <c r="N61" i="3" s="1"/>
  <c r="L61" i="3"/>
  <c r="P61" i="3"/>
  <c r="Q61" i="3" s="1"/>
  <c r="U61" i="3"/>
  <c r="W61" i="3" s="1"/>
  <c r="AC61" i="3" s="1"/>
  <c r="X61" i="3"/>
  <c r="Y61" i="3"/>
  <c r="AD61" i="3"/>
  <c r="AE61" i="3"/>
  <c r="AG61" i="3"/>
  <c r="AH61" i="3" s="1"/>
  <c r="AI61" i="3" s="1"/>
  <c r="U62" i="5" s="1"/>
  <c r="AJ61" i="3"/>
  <c r="AK61" i="3"/>
  <c r="AL61" i="3"/>
  <c r="AM61" i="3"/>
  <c r="C62" i="3"/>
  <c r="F62" i="3"/>
  <c r="G62" i="3"/>
  <c r="J62" i="3"/>
  <c r="K62" i="3" s="1"/>
  <c r="N62" i="3" s="1"/>
  <c r="L62" i="3"/>
  <c r="P62" i="3"/>
  <c r="Q62" i="3" s="1"/>
  <c r="U62" i="3"/>
  <c r="W62" i="3" s="1"/>
  <c r="AC62" i="3" s="1"/>
  <c r="X62" i="3"/>
  <c r="Y62" i="3"/>
  <c r="AD62" i="3"/>
  <c r="AE62" i="3"/>
  <c r="AG62" i="3"/>
  <c r="AH62" i="3" s="1"/>
  <c r="AI62" i="3" s="1"/>
  <c r="U63" i="5" s="1"/>
  <c r="AJ62" i="3"/>
  <c r="AK62" i="3"/>
  <c r="AL62" i="3"/>
  <c r="AM62" i="3"/>
  <c r="C63" i="3"/>
  <c r="E63" i="3" s="1"/>
  <c r="N64" i="5" s="1"/>
  <c r="F63" i="3"/>
  <c r="G63" i="3"/>
  <c r="J63" i="3"/>
  <c r="K63" i="3" s="1"/>
  <c r="N63" i="3" s="1"/>
  <c r="L63" i="3"/>
  <c r="P63" i="3"/>
  <c r="Q63" i="3" s="1"/>
  <c r="U63" i="3"/>
  <c r="W63" i="3" s="1"/>
  <c r="AC63" i="3" s="1"/>
  <c r="X63" i="3"/>
  <c r="Y63" i="3"/>
  <c r="AD63" i="3"/>
  <c r="AE63" i="3"/>
  <c r="AG63" i="3"/>
  <c r="AH63" i="3" s="1"/>
  <c r="AI63" i="3" s="1"/>
  <c r="U64" i="5" s="1"/>
  <c r="AJ63" i="3"/>
  <c r="AK63" i="3"/>
  <c r="AL63" i="3"/>
  <c r="AM63" i="3"/>
  <c r="C64" i="3"/>
  <c r="E64" i="3" s="1"/>
  <c r="N65" i="5" s="1"/>
  <c r="F64" i="3"/>
  <c r="G64" i="3"/>
  <c r="J64" i="3"/>
  <c r="K64" i="3" s="1"/>
  <c r="N64" i="3" s="1"/>
  <c r="L64" i="3"/>
  <c r="P64" i="3"/>
  <c r="Q64" i="3" s="1"/>
  <c r="U64" i="3"/>
  <c r="W64" i="3" s="1"/>
  <c r="AC64" i="3" s="1"/>
  <c r="X64" i="3"/>
  <c r="Y64" i="3"/>
  <c r="AD64" i="3"/>
  <c r="AE64" i="3"/>
  <c r="AG64" i="3"/>
  <c r="AH64" i="3" s="1"/>
  <c r="AI64" i="3" s="1"/>
  <c r="U65" i="5" s="1"/>
  <c r="AJ64" i="3"/>
  <c r="AK64" i="3"/>
  <c r="AL64" i="3"/>
  <c r="AM64" i="3"/>
  <c r="C65" i="3"/>
  <c r="F65" i="3"/>
  <c r="G65" i="3"/>
  <c r="J65" i="3"/>
  <c r="K65" i="3" s="1"/>
  <c r="N65" i="3" s="1"/>
  <c r="L65" i="3"/>
  <c r="P65" i="3"/>
  <c r="Q65" i="3" s="1"/>
  <c r="U65" i="3"/>
  <c r="W65" i="3" s="1"/>
  <c r="AC65" i="3" s="1"/>
  <c r="X65" i="3"/>
  <c r="Y65" i="3"/>
  <c r="AD65" i="3"/>
  <c r="AE65" i="3"/>
  <c r="AG65" i="3"/>
  <c r="AH65" i="3" s="1"/>
  <c r="AI65" i="3" s="1"/>
  <c r="U66" i="5" s="1"/>
  <c r="AJ65" i="3"/>
  <c r="AK65" i="3"/>
  <c r="AL65" i="3"/>
  <c r="AN65" i="3" s="1"/>
  <c r="AM65" i="3"/>
  <c r="C66" i="3"/>
  <c r="E66" i="3" s="1"/>
  <c r="N67" i="5" s="1"/>
  <c r="F66" i="3"/>
  <c r="G66" i="3"/>
  <c r="J66" i="3"/>
  <c r="K66" i="3" s="1"/>
  <c r="N66" i="3" s="1"/>
  <c r="L66" i="3"/>
  <c r="P66" i="3"/>
  <c r="R66" i="3" s="1"/>
  <c r="S66" i="3" s="1"/>
  <c r="U66" i="3"/>
  <c r="W66" i="3" s="1"/>
  <c r="AC66" i="3" s="1"/>
  <c r="X66" i="3"/>
  <c r="Y66" i="3"/>
  <c r="AD66" i="3"/>
  <c r="AE66" i="3"/>
  <c r="AG66" i="3"/>
  <c r="AH66" i="3" s="1"/>
  <c r="AI66" i="3" s="1"/>
  <c r="AJ66" i="3"/>
  <c r="AK66" i="3"/>
  <c r="AL66" i="3"/>
  <c r="AM66" i="3"/>
  <c r="C67" i="3"/>
  <c r="F67" i="3"/>
  <c r="G67" i="3"/>
  <c r="J67" i="3"/>
  <c r="K67" i="3" s="1"/>
  <c r="N67" i="3" s="1"/>
  <c r="L67" i="3"/>
  <c r="P67" i="3"/>
  <c r="R67" i="3" s="1"/>
  <c r="S67" i="3" s="1"/>
  <c r="U67" i="3"/>
  <c r="W67" i="3" s="1"/>
  <c r="AC67" i="3" s="1"/>
  <c r="X67" i="3"/>
  <c r="Y67" i="3"/>
  <c r="AD67" i="3"/>
  <c r="AE67" i="3"/>
  <c r="AG67" i="3"/>
  <c r="AH67" i="3" s="1"/>
  <c r="AI67" i="3" s="1"/>
  <c r="U68" i="5" s="1"/>
  <c r="AJ67" i="3"/>
  <c r="AK67" i="3"/>
  <c r="AL67" i="3"/>
  <c r="AM67" i="3"/>
  <c r="C68" i="3"/>
  <c r="F68" i="3"/>
  <c r="G68" i="3"/>
  <c r="J68" i="3"/>
  <c r="K68" i="3" s="1"/>
  <c r="N68" i="3" s="1"/>
  <c r="L68" i="3"/>
  <c r="P68" i="3"/>
  <c r="Q68" i="3" s="1"/>
  <c r="U68" i="3"/>
  <c r="W68" i="3" s="1"/>
  <c r="AC68" i="3" s="1"/>
  <c r="X68" i="3"/>
  <c r="Y68" i="3"/>
  <c r="AD68" i="3"/>
  <c r="AE68" i="3"/>
  <c r="AG68" i="3"/>
  <c r="AH68" i="3" s="1"/>
  <c r="AI68" i="3" s="1"/>
  <c r="AJ68" i="3"/>
  <c r="AK68" i="3"/>
  <c r="AL68" i="3"/>
  <c r="AN68" i="3" s="1"/>
  <c r="AM68" i="3"/>
  <c r="C69" i="3"/>
  <c r="F69" i="3"/>
  <c r="G69" i="3"/>
  <c r="J69" i="3"/>
  <c r="K69" i="3" s="1"/>
  <c r="N69" i="3" s="1"/>
  <c r="L69" i="3"/>
  <c r="P69" i="3"/>
  <c r="Q69" i="3" s="1"/>
  <c r="U69" i="3"/>
  <c r="W69" i="3" s="1"/>
  <c r="AC69" i="3" s="1"/>
  <c r="X69" i="3"/>
  <c r="Y69" i="3"/>
  <c r="AD69" i="3"/>
  <c r="AE69" i="3"/>
  <c r="AG69" i="3"/>
  <c r="AH69" i="3" s="1"/>
  <c r="AI69" i="3" s="1"/>
  <c r="U70" i="5" s="1"/>
  <c r="AJ69" i="3"/>
  <c r="AK69" i="3"/>
  <c r="AL69" i="3"/>
  <c r="AM69" i="3"/>
  <c r="C70" i="3"/>
  <c r="E70" i="3" s="1"/>
  <c r="N71" i="5" s="1"/>
  <c r="F70" i="3"/>
  <c r="G70" i="3"/>
  <c r="J70" i="3"/>
  <c r="K70" i="3" s="1"/>
  <c r="N70" i="3" s="1"/>
  <c r="L70" i="3"/>
  <c r="P70" i="3"/>
  <c r="Q70" i="3" s="1"/>
  <c r="U70" i="3"/>
  <c r="W70" i="3" s="1"/>
  <c r="AC70" i="3" s="1"/>
  <c r="X70" i="3"/>
  <c r="Y70" i="3"/>
  <c r="AD70" i="3"/>
  <c r="AE70" i="3"/>
  <c r="AG70" i="3"/>
  <c r="AH70" i="3" s="1"/>
  <c r="AI70" i="3" s="1"/>
  <c r="U71" i="5" s="1"/>
  <c r="AJ70" i="3"/>
  <c r="AK70" i="3"/>
  <c r="AL70" i="3"/>
  <c r="AM70" i="3"/>
  <c r="C71" i="3"/>
  <c r="E71" i="3" s="1"/>
  <c r="F71" i="3"/>
  <c r="G71" i="3"/>
  <c r="J71" i="3"/>
  <c r="K71" i="3" s="1"/>
  <c r="N71" i="3" s="1"/>
  <c r="L71" i="3"/>
  <c r="P71" i="3"/>
  <c r="Q71" i="3" s="1"/>
  <c r="U71" i="3"/>
  <c r="W71" i="3" s="1"/>
  <c r="AC71" i="3" s="1"/>
  <c r="X71" i="3"/>
  <c r="Y71" i="3"/>
  <c r="AD71" i="3"/>
  <c r="AE71" i="3"/>
  <c r="AG71" i="3"/>
  <c r="AH71" i="3" s="1"/>
  <c r="AI71" i="3" s="1"/>
  <c r="U72" i="5" s="1"/>
  <c r="AJ71" i="3"/>
  <c r="AK71" i="3"/>
  <c r="AL71" i="3"/>
  <c r="AM71" i="3"/>
  <c r="C72" i="3"/>
  <c r="F72" i="3"/>
  <c r="G72" i="3"/>
  <c r="J72" i="3"/>
  <c r="K72" i="3" s="1"/>
  <c r="N72" i="3" s="1"/>
  <c r="L72" i="3"/>
  <c r="P72" i="3"/>
  <c r="R72" i="3" s="1"/>
  <c r="S72" i="3" s="1"/>
  <c r="U72" i="3"/>
  <c r="W72" i="3" s="1"/>
  <c r="AC72" i="3" s="1"/>
  <c r="X72" i="3"/>
  <c r="Y72" i="3"/>
  <c r="AD72" i="3"/>
  <c r="AE72" i="3"/>
  <c r="AG72" i="3"/>
  <c r="AH72" i="3" s="1"/>
  <c r="AI72" i="3" s="1"/>
  <c r="U73" i="5" s="1"/>
  <c r="AJ72" i="3"/>
  <c r="AK72" i="3"/>
  <c r="AL72" i="3"/>
  <c r="AN72" i="3" s="1"/>
  <c r="AM72" i="3"/>
  <c r="C73" i="3"/>
  <c r="E73" i="3" s="1"/>
  <c r="N74" i="5" s="1"/>
  <c r="F73" i="3"/>
  <c r="G73" i="3"/>
  <c r="J73" i="3"/>
  <c r="K73" i="3" s="1"/>
  <c r="N73" i="3" s="1"/>
  <c r="L73" i="3"/>
  <c r="P73" i="3"/>
  <c r="Q73" i="3" s="1"/>
  <c r="U73" i="3"/>
  <c r="W73" i="3" s="1"/>
  <c r="AC73" i="3" s="1"/>
  <c r="X73" i="3"/>
  <c r="Y73" i="3"/>
  <c r="AD73" i="3"/>
  <c r="AE73" i="3"/>
  <c r="AG73" i="3"/>
  <c r="AH73" i="3" s="1"/>
  <c r="AI73" i="3" s="1"/>
  <c r="U74" i="5" s="1"/>
  <c r="AJ73" i="3"/>
  <c r="AK73" i="3"/>
  <c r="AL73" i="3"/>
  <c r="AN73" i="3" s="1"/>
  <c r="AM73" i="3"/>
  <c r="C74" i="3"/>
  <c r="F74" i="3"/>
  <c r="G74" i="3"/>
  <c r="J74" i="3"/>
  <c r="K74" i="3" s="1"/>
  <c r="N74" i="3" s="1"/>
  <c r="L74" i="3"/>
  <c r="P74" i="3"/>
  <c r="Q74" i="3" s="1"/>
  <c r="U74" i="3"/>
  <c r="W74" i="3" s="1"/>
  <c r="AC74" i="3" s="1"/>
  <c r="X74" i="3"/>
  <c r="Y74" i="3"/>
  <c r="AD74" i="3"/>
  <c r="AE74" i="3"/>
  <c r="AG74" i="3"/>
  <c r="AH74" i="3" s="1"/>
  <c r="AI74" i="3" s="1"/>
  <c r="U75" i="5" s="1"/>
  <c r="AJ74" i="3"/>
  <c r="AK74" i="3"/>
  <c r="AL74" i="3"/>
  <c r="AN74" i="3" s="1"/>
  <c r="AM74" i="3"/>
  <c r="C75" i="3"/>
  <c r="F75" i="3"/>
  <c r="G75" i="3"/>
  <c r="J75" i="3"/>
  <c r="K75" i="3" s="1"/>
  <c r="N75" i="3" s="1"/>
  <c r="L75" i="3"/>
  <c r="P75" i="3"/>
  <c r="Q75" i="3" s="1"/>
  <c r="U75" i="3"/>
  <c r="W75" i="3" s="1"/>
  <c r="AC75" i="3" s="1"/>
  <c r="X75" i="3"/>
  <c r="Y75" i="3"/>
  <c r="AD75" i="3"/>
  <c r="AE75" i="3"/>
  <c r="AG75" i="3"/>
  <c r="AH75" i="3" s="1"/>
  <c r="AI75" i="3" s="1"/>
  <c r="U76" i="5" s="1"/>
  <c r="AJ75" i="3"/>
  <c r="AK75" i="3"/>
  <c r="AL75" i="3"/>
  <c r="AM75" i="3"/>
  <c r="C76" i="3"/>
  <c r="F76" i="3"/>
  <c r="G76" i="3"/>
  <c r="J76" i="3"/>
  <c r="K76" i="3" s="1"/>
  <c r="N76" i="3" s="1"/>
  <c r="L76" i="3"/>
  <c r="P76" i="3"/>
  <c r="Q76" i="3" s="1"/>
  <c r="U76" i="3"/>
  <c r="W76" i="3" s="1"/>
  <c r="AC76" i="3" s="1"/>
  <c r="X76" i="3"/>
  <c r="Y76" i="3"/>
  <c r="AD76" i="3"/>
  <c r="AE76" i="3"/>
  <c r="AG76" i="3"/>
  <c r="AH76" i="3" s="1"/>
  <c r="AI76" i="3" s="1"/>
  <c r="AJ76" i="3"/>
  <c r="AK76" i="3"/>
  <c r="AL76" i="3"/>
  <c r="AM76" i="3"/>
  <c r="C77" i="3"/>
  <c r="F77" i="3"/>
  <c r="G77" i="3"/>
  <c r="J77" i="3"/>
  <c r="K77" i="3" s="1"/>
  <c r="N77" i="3" s="1"/>
  <c r="L77" i="3"/>
  <c r="P77" i="3"/>
  <c r="R77" i="3" s="1"/>
  <c r="S77" i="3" s="1"/>
  <c r="U77" i="3"/>
  <c r="W77" i="3" s="1"/>
  <c r="AC77" i="3" s="1"/>
  <c r="X77" i="3"/>
  <c r="Y77" i="3"/>
  <c r="AD77" i="3"/>
  <c r="AE77" i="3"/>
  <c r="AG77" i="3"/>
  <c r="AH77" i="3" s="1"/>
  <c r="AI77" i="3" s="1"/>
  <c r="U78" i="5" s="1"/>
  <c r="AJ77" i="3"/>
  <c r="AK77" i="3"/>
  <c r="AL77" i="3"/>
  <c r="AM77" i="3"/>
  <c r="C78" i="3"/>
  <c r="F78" i="3"/>
  <c r="G78" i="3"/>
  <c r="J78" i="3"/>
  <c r="K78" i="3" s="1"/>
  <c r="N78" i="3" s="1"/>
  <c r="L78" i="3"/>
  <c r="P78" i="3"/>
  <c r="Q78" i="3" s="1"/>
  <c r="U78" i="3"/>
  <c r="W78" i="3" s="1"/>
  <c r="AC78" i="3" s="1"/>
  <c r="X78" i="3"/>
  <c r="Y78" i="3"/>
  <c r="AD78" i="3"/>
  <c r="AE78" i="3"/>
  <c r="AG78" i="3"/>
  <c r="AH78" i="3" s="1"/>
  <c r="AI78" i="3" s="1"/>
  <c r="AJ78" i="3"/>
  <c r="AK78" i="3"/>
  <c r="AL78" i="3"/>
  <c r="AM78" i="3"/>
  <c r="C79" i="3"/>
  <c r="F79" i="3"/>
  <c r="G79" i="3"/>
  <c r="J79" i="3"/>
  <c r="K79" i="3" s="1"/>
  <c r="N79" i="3" s="1"/>
  <c r="L79" i="3"/>
  <c r="P79" i="3"/>
  <c r="U79" i="3"/>
  <c r="W79" i="3" s="1"/>
  <c r="AC79" i="3" s="1"/>
  <c r="X79" i="3"/>
  <c r="Y79" i="3"/>
  <c r="AD79" i="3"/>
  <c r="AE79" i="3"/>
  <c r="AG79" i="3"/>
  <c r="AH79" i="3" s="1"/>
  <c r="AI79" i="3" s="1"/>
  <c r="AJ79" i="3"/>
  <c r="AK79" i="3"/>
  <c r="AL79" i="3"/>
  <c r="AM79" i="3"/>
  <c r="C80" i="3"/>
  <c r="E80" i="3" s="1"/>
  <c r="N81" i="5" s="1"/>
  <c r="F80" i="3"/>
  <c r="G80" i="3"/>
  <c r="J80" i="3"/>
  <c r="K80" i="3" s="1"/>
  <c r="N80" i="3" s="1"/>
  <c r="L80" i="3"/>
  <c r="P80" i="3"/>
  <c r="U80" i="3"/>
  <c r="W80" i="3" s="1"/>
  <c r="AC80" i="3" s="1"/>
  <c r="X80" i="3"/>
  <c r="Y80" i="3"/>
  <c r="AD80" i="3"/>
  <c r="AE80" i="3"/>
  <c r="AG80" i="3"/>
  <c r="AH80" i="3" s="1"/>
  <c r="AI80" i="3" s="1"/>
  <c r="U81" i="5" s="1"/>
  <c r="AJ80" i="3"/>
  <c r="AK80" i="3"/>
  <c r="AL80" i="3"/>
  <c r="AM80" i="3"/>
  <c r="C81" i="3"/>
  <c r="F81" i="3"/>
  <c r="G81" i="3"/>
  <c r="J81" i="3"/>
  <c r="K81" i="3" s="1"/>
  <c r="N81" i="3" s="1"/>
  <c r="L81" i="3"/>
  <c r="P81" i="3"/>
  <c r="Q81" i="3" s="1"/>
  <c r="U81" i="3"/>
  <c r="W81" i="3" s="1"/>
  <c r="AC81" i="3" s="1"/>
  <c r="X81" i="3"/>
  <c r="Y81" i="3"/>
  <c r="AD81" i="3"/>
  <c r="AE81" i="3"/>
  <c r="AG81" i="3"/>
  <c r="AH81" i="3" s="1"/>
  <c r="AI81" i="3" s="1"/>
  <c r="U82" i="5" s="1"/>
  <c r="AJ81" i="3"/>
  <c r="AK81" i="3"/>
  <c r="AL81" i="3"/>
  <c r="AM81" i="3"/>
  <c r="C82" i="3"/>
  <c r="F82" i="3"/>
  <c r="G82" i="3"/>
  <c r="J82" i="3"/>
  <c r="K82" i="3" s="1"/>
  <c r="N82" i="3" s="1"/>
  <c r="L82" i="3"/>
  <c r="P82" i="3"/>
  <c r="Q82" i="3" s="1"/>
  <c r="U82" i="3"/>
  <c r="W82" i="3" s="1"/>
  <c r="AC82" i="3" s="1"/>
  <c r="X82" i="3"/>
  <c r="Y82" i="3"/>
  <c r="AD82" i="3"/>
  <c r="AE82" i="3"/>
  <c r="AG82" i="3"/>
  <c r="AH82" i="3" s="1"/>
  <c r="AI82" i="3" s="1"/>
  <c r="U83" i="5" s="1"/>
  <c r="AJ82" i="3"/>
  <c r="AK82" i="3"/>
  <c r="AL82" i="3"/>
  <c r="AM82" i="3"/>
  <c r="C83" i="3"/>
  <c r="F83" i="3"/>
  <c r="G83" i="3"/>
  <c r="J83" i="3"/>
  <c r="K83" i="3" s="1"/>
  <c r="N83" i="3" s="1"/>
  <c r="L83" i="3"/>
  <c r="P83" i="3"/>
  <c r="Q83" i="3" s="1"/>
  <c r="U83" i="3"/>
  <c r="W83" i="3" s="1"/>
  <c r="AC83" i="3" s="1"/>
  <c r="X83" i="3"/>
  <c r="Y83" i="3"/>
  <c r="AD83" i="3"/>
  <c r="AE83" i="3"/>
  <c r="AG83" i="3"/>
  <c r="AH83" i="3" s="1"/>
  <c r="AI83" i="3" s="1"/>
  <c r="U84" i="5" s="1"/>
  <c r="AJ83" i="3"/>
  <c r="AK83" i="3"/>
  <c r="AL83" i="3"/>
  <c r="AM83" i="3"/>
  <c r="C84" i="3"/>
  <c r="F84" i="3"/>
  <c r="G84" i="3"/>
  <c r="J84" i="3"/>
  <c r="K84" i="3" s="1"/>
  <c r="N84" i="3" s="1"/>
  <c r="L84" i="3"/>
  <c r="P84" i="3"/>
  <c r="Q84" i="3" s="1"/>
  <c r="U84" i="3"/>
  <c r="W84" i="3" s="1"/>
  <c r="AC84" i="3" s="1"/>
  <c r="X84" i="3"/>
  <c r="Y84" i="3"/>
  <c r="AD84" i="3"/>
  <c r="AE84" i="3"/>
  <c r="AG84" i="3"/>
  <c r="AH84" i="3" s="1"/>
  <c r="AI84" i="3" s="1"/>
  <c r="AJ84" i="3"/>
  <c r="AK84" i="3"/>
  <c r="AL84" i="3"/>
  <c r="AM84" i="3"/>
  <c r="C85" i="3"/>
  <c r="F85" i="3"/>
  <c r="G85" i="3"/>
  <c r="J85" i="3"/>
  <c r="K85" i="3" s="1"/>
  <c r="N85" i="3" s="1"/>
  <c r="L85" i="3"/>
  <c r="P85" i="3"/>
  <c r="R85" i="3" s="1"/>
  <c r="S85" i="3" s="1"/>
  <c r="U85" i="3"/>
  <c r="W85" i="3" s="1"/>
  <c r="AC85" i="3" s="1"/>
  <c r="X85" i="3"/>
  <c r="Y85" i="3"/>
  <c r="AD85" i="3"/>
  <c r="AE85" i="3"/>
  <c r="AG85" i="3"/>
  <c r="AH85" i="3" s="1"/>
  <c r="AI85" i="3" s="1"/>
  <c r="U86" i="5" s="1"/>
  <c r="AJ85" i="3"/>
  <c r="AK85" i="3"/>
  <c r="AL85" i="3"/>
  <c r="AM85" i="3"/>
  <c r="C86" i="3"/>
  <c r="E86" i="3" s="1"/>
  <c r="N87" i="5" s="1"/>
  <c r="F86" i="3"/>
  <c r="G86" i="3"/>
  <c r="J86" i="3"/>
  <c r="K86" i="3" s="1"/>
  <c r="N86" i="3" s="1"/>
  <c r="L86" i="3"/>
  <c r="P86" i="3"/>
  <c r="Q86" i="3" s="1"/>
  <c r="U86" i="3"/>
  <c r="W86" i="3" s="1"/>
  <c r="AC86" i="3" s="1"/>
  <c r="X86" i="3"/>
  <c r="Y86" i="3"/>
  <c r="AD86" i="3"/>
  <c r="AE86" i="3"/>
  <c r="AG86" i="3"/>
  <c r="AH86" i="3" s="1"/>
  <c r="AI86" i="3" s="1"/>
  <c r="U87" i="5" s="1"/>
  <c r="AJ86" i="3"/>
  <c r="AK86" i="3"/>
  <c r="AL86" i="3"/>
  <c r="AM86" i="3"/>
  <c r="C87" i="3"/>
  <c r="E87" i="3" s="1"/>
  <c r="N88" i="5" s="1"/>
  <c r="F87" i="3"/>
  <c r="G87" i="3"/>
  <c r="J87" i="3"/>
  <c r="K87" i="3" s="1"/>
  <c r="N87" i="3" s="1"/>
  <c r="L87" i="3"/>
  <c r="P87" i="3"/>
  <c r="U87" i="3"/>
  <c r="W87" i="3" s="1"/>
  <c r="AC87" i="3" s="1"/>
  <c r="X87" i="3"/>
  <c r="Y87" i="3"/>
  <c r="AD87" i="3"/>
  <c r="AE87" i="3"/>
  <c r="AG87" i="3"/>
  <c r="AH87" i="3" s="1"/>
  <c r="AI87" i="3" s="1"/>
  <c r="U88" i="5" s="1"/>
  <c r="AJ87" i="3"/>
  <c r="AK87" i="3"/>
  <c r="AL87" i="3"/>
  <c r="AM87" i="3"/>
  <c r="C88" i="3"/>
  <c r="F88" i="3"/>
  <c r="G88" i="3"/>
  <c r="J88" i="3"/>
  <c r="K88" i="3" s="1"/>
  <c r="N88" i="3" s="1"/>
  <c r="L88" i="3"/>
  <c r="P88" i="3"/>
  <c r="R88" i="3" s="1"/>
  <c r="S88" i="3" s="1"/>
  <c r="U88" i="3"/>
  <c r="W88" i="3" s="1"/>
  <c r="AC88" i="3" s="1"/>
  <c r="X88" i="3"/>
  <c r="Y88" i="3"/>
  <c r="AD88" i="3"/>
  <c r="AE88" i="3"/>
  <c r="AG88" i="3"/>
  <c r="AH88" i="3" s="1"/>
  <c r="AI88" i="3" s="1"/>
  <c r="AJ88" i="3"/>
  <c r="AK88" i="3"/>
  <c r="AL88" i="3"/>
  <c r="AN88" i="3" s="1"/>
  <c r="AM88" i="3"/>
  <c r="C89" i="3"/>
  <c r="E89" i="3" s="1"/>
  <c r="N90" i="5" s="1"/>
  <c r="F89" i="3"/>
  <c r="G89" i="3"/>
  <c r="J89" i="3"/>
  <c r="K89" i="3" s="1"/>
  <c r="N89" i="3" s="1"/>
  <c r="L89" i="3"/>
  <c r="P89" i="3"/>
  <c r="R89" i="3" s="1"/>
  <c r="S89" i="3" s="1"/>
  <c r="U89" i="3"/>
  <c r="W89" i="3" s="1"/>
  <c r="AC89" i="3" s="1"/>
  <c r="X89" i="3"/>
  <c r="Y89" i="3"/>
  <c r="AD89" i="3"/>
  <c r="AE89" i="3"/>
  <c r="AG89" i="3"/>
  <c r="AH89" i="3" s="1"/>
  <c r="AI89" i="3" s="1"/>
  <c r="U90" i="5" s="1"/>
  <c r="AJ89" i="3"/>
  <c r="AK89" i="3"/>
  <c r="AL89" i="3"/>
  <c r="AM89" i="3"/>
  <c r="C90" i="3"/>
  <c r="E90" i="3" s="1"/>
  <c r="N91" i="5" s="1"/>
  <c r="F90" i="3"/>
  <c r="G90" i="3"/>
  <c r="J90" i="3"/>
  <c r="K90" i="3" s="1"/>
  <c r="N90" i="3" s="1"/>
  <c r="L90" i="3"/>
  <c r="P90" i="3"/>
  <c r="R90" i="3" s="1"/>
  <c r="S90" i="3" s="1"/>
  <c r="U90" i="3"/>
  <c r="W90" i="3" s="1"/>
  <c r="AC90" i="3" s="1"/>
  <c r="X90" i="3"/>
  <c r="Y90" i="3"/>
  <c r="AD90" i="3"/>
  <c r="AE90" i="3"/>
  <c r="AG90" i="3"/>
  <c r="AH90" i="3" s="1"/>
  <c r="AI90" i="3" s="1"/>
  <c r="U91" i="5" s="1"/>
  <c r="AJ90" i="3"/>
  <c r="AK90" i="3"/>
  <c r="AL90" i="3"/>
  <c r="AN90" i="3" s="1"/>
  <c r="AM90" i="3"/>
  <c r="C91" i="3"/>
  <c r="E91" i="3" s="1"/>
  <c r="N92" i="5" s="1"/>
  <c r="F91" i="3"/>
  <c r="G91" i="3"/>
  <c r="J91" i="3"/>
  <c r="K91" i="3" s="1"/>
  <c r="N91" i="3" s="1"/>
  <c r="L91" i="3"/>
  <c r="P91" i="3"/>
  <c r="Q91" i="3" s="1"/>
  <c r="U91" i="3"/>
  <c r="W91" i="3" s="1"/>
  <c r="AC91" i="3" s="1"/>
  <c r="X91" i="3"/>
  <c r="Y91" i="3"/>
  <c r="AD91" i="3"/>
  <c r="AE91" i="3"/>
  <c r="AG91" i="3"/>
  <c r="AH91" i="3" s="1"/>
  <c r="AI91" i="3" s="1"/>
  <c r="AJ91" i="3"/>
  <c r="AK91" i="3"/>
  <c r="AL91" i="3"/>
  <c r="AN91" i="3" s="1"/>
  <c r="AM91" i="3"/>
  <c r="C92" i="3"/>
  <c r="F92" i="3"/>
  <c r="G92" i="3"/>
  <c r="J92" i="3"/>
  <c r="K92" i="3" s="1"/>
  <c r="N92" i="3" s="1"/>
  <c r="L92" i="3"/>
  <c r="P92" i="3"/>
  <c r="R92" i="3" s="1"/>
  <c r="S92" i="3" s="1"/>
  <c r="U92" i="3"/>
  <c r="W92" i="3" s="1"/>
  <c r="AC92" i="3" s="1"/>
  <c r="X92" i="3"/>
  <c r="Y92" i="3"/>
  <c r="AD92" i="3"/>
  <c r="AE92" i="3"/>
  <c r="AG92" i="3"/>
  <c r="AH92" i="3" s="1"/>
  <c r="AI92" i="3" s="1"/>
  <c r="U93" i="5" s="1"/>
  <c r="AJ92" i="3"/>
  <c r="AK92" i="3"/>
  <c r="AL92" i="3"/>
  <c r="AM92" i="3"/>
  <c r="C93" i="3"/>
  <c r="F93" i="3"/>
  <c r="G93" i="3"/>
  <c r="J93" i="3"/>
  <c r="K93" i="3" s="1"/>
  <c r="N93" i="3" s="1"/>
  <c r="L93" i="3"/>
  <c r="P93" i="3"/>
  <c r="Q93" i="3" s="1"/>
  <c r="U93" i="3"/>
  <c r="W93" i="3" s="1"/>
  <c r="AC93" i="3" s="1"/>
  <c r="X93" i="3"/>
  <c r="Y93" i="3"/>
  <c r="AD93" i="3"/>
  <c r="AE93" i="3"/>
  <c r="AG93" i="3"/>
  <c r="AH93" i="3" s="1"/>
  <c r="AI93" i="3" s="1"/>
  <c r="AJ93" i="3"/>
  <c r="AK93" i="3"/>
  <c r="AL93" i="3"/>
  <c r="AM93" i="3"/>
  <c r="C94" i="3"/>
  <c r="E94" i="3" s="1"/>
  <c r="N95" i="5" s="1"/>
  <c r="F94" i="3"/>
  <c r="G94" i="3"/>
  <c r="J94" i="3"/>
  <c r="K94" i="3" s="1"/>
  <c r="N94" i="3" s="1"/>
  <c r="L94" i="3"/>
  <c r="P94" i="3"/>
  <c r="Q94" i="3" s="1"/>
  <c r="U94" i="3"/>
  <c r="W94" i="3" s="1"/>
  <c r="AC94" i="3" s="1"/>
  <c r="X94" i="3"/>
  <c r="Y94" i="3"/>
  <c r="AD94" i="3"/>
  <c r="AE94" i="3"/>
  <c r="AG94" i="3"/>
  <c r="AH94" i="3" s="1"/>
  <c r="AI94" i="3" s="1"/>
  <c r="U95" i="5" s="1"/>
  <c r="AJ94" i="3"/>
  <c r="AK94" i="3"/>
  <c r="AL94" i="3"/>
  <c r="AN94" i="3" s="1"/>
  <c r="AM94" i="3"/>
  <c r="C95" i="3"/>
  <c r="F95" i="3"/>
  <c r="G95" i="3"/>
  <c r="J95" i="3"/>
  <c r="K95" i="3" s="1"/>
  <c r="N95" i="3" s="1"/>
  <c r="L95" i="3"/>
  <c r="P95" i="3"/>
  <c r="Q95" i="3" s="1"/>
  <c r="U95" i="3"/>
  <c r="W95" i="3" s="1"/>
  <c r="AC95" i="3" s="1"/>
  <c r="X95" i="3"/>
  <c r="Y95" i="3"/>
  <c r="AD95" i="3"/>
  <c r="AE95" i="3"/>
  <c r="AG95" i="3"/>
  <c r="AH95" i="3" s="1"/>
  <c r="AI95" i="3" s="1"/>
  <c r="U96" i="5" s="1"/>
  <c r="AJ95" i="3"/>
  <c r="AK95" i="3"/>
  <c r="AL95" i="3"/>
  <c r="AM95" i="3"/>
  <c r="C96" i="3"/>
  <c r="F96" i="3"/>
  <c r="G96" i="3"/>
  <c r="J96" i="3"/>
  <c r="K96" i="3" s="1"/>
  <c r="N96" i="3" s="1"/>
  <c r="L96" i="3"/>
  <c r="P96" i="3"/>
  <c r="Q96" i="3" s="1"/>
  <c r="U96" i="3"/>
  <c r="W96" i="3" s="1"/>
  <c r="AC96" i="3" s="1"/>
  <c r="X96" i="3"/>
  <c r="Y96" i="3"/>
  <c r="AD96" i="3"/>
  <c r="AE96" i="3"/>
  <c r="AG96" i="3"/>
  <c r="AH96" i="3" s="1"/>
  <c r="AI96" i="3" s="1"/>
  <c r="U97" i="5" s="1"/>
  <c r="AJ96" i="3"/>
  <c r="AK96" i="3"/>
  <c r="AL96" i="3"/>
  <c r="AM96" i="3"/>
  <c r="C97" i="3"/>
  <c r="F97" i="3"/>
  <c r="G97" i="3"/>
  <c r="J97" i="3"/>
  <c r="K97" i="3" s="1"/>
  <c r="N97" i="3" s="1"/>
  <c r="L97" i="3"/>
  <c r="P97" i="3"/>
  <c r="R97" i="3" s="1"/>
  <c r="S97" i="3" s="1"/>
  <c r="U97" i="3"/>
  <c r="W97" i="3" s="1"/>
  <c r="AC97" i="3" s="1"/>
  <c r="X97" i="3"/>
  <c r="Y97" i="3"/>
  <c r="AD97" i="3"/>
  <c r="AE97" i="3"/>
  <c r="AG97" i="3"/>
  <c r="AH97" i="3" s="1"/>
  <c r="AI97" i="3" s="1"/>
  <c r="U98" i="5" s="1"/>
  <c r="AJ97" i="3"/>
  <c r="AK97" i="3"/>
  <c r="AL97" i="3"/>
  <c r="AN97" i="3" s="1"/>
  <c r="AM97" i="3"/>
  <c r="C98" i="3"/>
  <c r="E98" i="3" s="1"/>
  <c r="N99" i="5" s="1"/>
  <c r="F98" i="3"/>
  <c r="G98" i="3"/>
  <c r="J98" i="3"/>
  <c r="K98" i="3" s="1"/>
  <c r="N98" i="3" s="1"/>
  <c r="L98" i="3"/>
  <c r="P98" i="3"/>
  <c r="Q98" i="3" s="1"/>
  <c r="U98" i="3"/>
  <c r="W98" i="3" s="1"/>
  <c r="AC98" i="3" s="1"/>
  <c r="X98" i="3"/>
  <c r="Y98" i="3"/>
  <c r="AD98" i="3"/>
  <c r="AE98" i="3"/>
  <c r="AG98" i="3"/>
  <c r="AH98" i="3" s="1"/>
  <c r="AI98" i="3" s="1"/>
  <c r="U99" i="5" s="1"/>
  <c r="AJ98" i="3"/>
  <c r="AK98" i="3"/>
  <c r="AL98" i="3"/>
  <c r="AM98" i="3"/>
  <c r="C99" i="3"/>
  <c r="F99" i="3"/>
  <c r="G99" i="3"/>
  <c r="J99" i="3"/>
  <c r="K99" i="3" s="1"/>
  <c r="N99" i="3" s="1"/>
  <c r="L99" i="3"/>
  <c r="P99" i="3"/>
  <c r="Q99" i="3" s="1"/>
  <c r="U99" i="3"/>
  <c r="W99" i="3" s="1"/>
  <c r="AC99" i="3" s="1"/>
  <c r="X99" i="3"/>
  <c r="Y99" i="3"/>
  <c r="AD99" i="3"/>
  <c r="AE99" i="3"/>
  <c r="AG99" i="3"/>
  <c r="AH99" i="3" s="1"/>
  <c r="AI99" i="3" s="1"/>
  <c r="AJ99" i="3"/>
  <c r="AK99" i="3"/>
  <c r="AL99" i="3"/>
  <c r="AN99" i="3" s="1"/>
  <c r="AM99" i="3"/>
  <c r="C100" i="3"/>
  <c r="F100" i="3"/>
  <c r="G100" i="3"/>
  <c r="J100" i="3"/>
  <c r="K100" i="3" s="1"/>
  <c r="N100" i="3" s="1"/>
  <c r="L100" i="3"/>
  <c r="P100" i="3"/>
  <c r="R100" i="3" s="1"/>
  <c r="S100" i="3" s="1"/>
  <c r="U100" i="3"/>
  <c r="W100" i="3" s="1"/>
  <c r="AC100" i="3" s="1"/>
  <c r="X100" i="3"/>
  <c r="Y100" i="3"/>
  <c r="AD100" i="3"/>
  <c r="AE100" i="3"/>
  <c r="AG100" i="3"/>
  <c r="AH100" i="3" s="1"/>
  <c r="AI100" i="3" s="1"/>
  <c r="U101" i="5" s="1"/>
  <c r="AJ100" i="3"/>
  <c r="AK100" i="3"/>
  <c r="AL100" i="3"/>
  <c r="AN100" i="3" s="1"/>
  <c r="AM100" i="3"/>
  <c r="C101" i="3"/>
  <c r="E101" i="3" s="1"/>
  <c r="F101" i="3"/>
  <c r="G101" i="3"/>
  <c r="J101" i="3"/>
  <c r="K101" i="3" s="1"/>
  <c r="N101" i="3" s="1"/>
  <c r="L101" i="3"/>
  <c r="P101" i="3"/>
  <c r="U101" i="3"/>
  <c r="W101" i="3" s="1"/>
  <c r="AC101" i="3" s="1"/>
  <c r="X101" i="3"/>
  <c r="Y101" i="3"/>
  <c r="AD101" i="3"/>
  <c r="AE101" i="3"/>
  <c r="AG101" i="3"/>
  <c r="AH101" i="3" s="1"/>
  <c r="AI101" i="3" s="1"/>
  <c r="U102" i="5" s="1"/>
  <c r="AJ101" i="3"/>
  <c r="AK101" i="3"/>
  <c r="AL101" i="3"/>
  <c r="AM101" i="3"/>
  <c r="C102" i="3"/>
  <c r="E102" i="3" s="1"/>
  <c r="N103" i="5" s="1"/>
  <c r="F102" i="3"/>
  <c r="G102" i="3"/>
  <c r="J102" i="3"/>
  <c r="K102" i="3" s="1"/>
  <c r="N102" i="3" s="1"/>
  <c r="L102" i="3"/>
  <c r="P102" i="3"/>
  <c r="Q102" i="3" s="1"/>
  <c r="U102" i="3"/>
  <c r="W102" i="3" s="1"/>
  <c r="AC102" i="3" s="1"/>
  <c r="X102" i="3"/>
  <c r="Y102" i="3"/>
  <c r="AD102" i="3"/>
  <c r="AE102" i="3"/>
  <c r="AG102" i="3"/>
  <c r="AH102" i="3" s="1"/>
  <c r="AI102" i="3" s="1"/>
  <c r="U103" i="5" s="1"/>
  <c r="AJ102" i="3"/>
  <c r="AK102" i="3"/>
  <c r="AL102" i="3"/>
  <c r="AM102" i="3"/>
  <c r="C103" i="3"/>
  <c r="F103" i="3"/>
  <c r="G103" i="3"/>
  <c r="J103" i="3"/>
  <c r="K103" i="3" s="1"/>
  <c r="N103" i="3" s="1"/>
  <c r="L103" i="3"/>
  <c r="P103" i="3"/>
  <c r="Q103" i="3" s="1"/>
  <c r="U103" i="3"/>
  <c r="W103" i="3" s="1"/>
  <c r="AC103" i="3" s="1"/>
  <c r="X103" i="3"/>
  <c r="Y103" i="3"/>
  <c r="AD103" i="3"/>
  <c r="AE103" i="3"/>
  <c r="AG103" i="3"/>
  <c r="AH103" i="3" s="1"/>
  <c r="AI103" i="3" s="1"/>
  <c r="U104" i="5" s="1"/>
  <c r="AJ103" i="3"/>
  <c r="AK103" i="3"/>
  <c r="AL103" i="3"/>
  <c r="AM103" i="3"/>
  <c r="C104" i="3"/>
  <c r="F104" i="3"/>
  <c r="G104" i="3"/>
  <c r="J104" i="3"/>
  <c r="K104" i="3" s="1"/>
  <c r="N104" i="3" s="1"/>
  <c r="L104" i="3"/>
  <c r="P104" i="3"/>
  <c r="R104" i="3" s="1"/>
  <c r="S104" i="3" s="1"/>
  <c r="U104" i="3"/>
  <c r="W104" i="3" s="1"/>
  <c r="AC104" i="3" s="1"/>
  <c r="X104" i="3"/>
  <c r="Y104" i="3"/>
  <c r="AD104" i="3"/>
  <c r="AE104" i="3"/>
  <c r="AG104" i="3"/>
  <c r="AH104" i="3" s="1"/>
  <c r="AI104" i="3" s="1"/>
  <c r="U105" i="5" s="1"/>
  <c r="AJ104" i="3"/>
  <c r="AK104" i="3"/>
  <c r="AL104" i="3"/>
  <c r="AM104" i="3"/>
  <c r="C105" i="3"/>
  <c r="F105" i="3"/>
  <c r="G105" i="3"/>
  <c r="J105" i="3"/>
  <c r="K105" i="3" s="1"/>
  <c r="N105" i="3" s="1"/>
  <c r="L105" i="3"/>
  <c r="P105" i="3"/>
  <c r="R105" i="3" s="1"/>
  <c r="S105" i="3" s="1"/>
  <c r="U105" i="3"/>
  <c r="W105" i="3" s="1"/>
  <c r="AC105" i="3" s="1"/>
  <c r="X105" i="3"/>
  <c r="Y105" i="3"/>
  <c r="AD105" i="3"/>
  <c r="AE105" i="3"/>
  <c r="AG105" i="3"/>
  <c r="AH105" i="3" s="1"/>
  <c r="AI105" i="3" s="1"/>
  <c r="U106" i="5" s="1"/>
  <c r="AJ105" i="3"/>
  <c r="AK105" i="3"/>
  <c r="AL105" i="3"/>
  <c r="AM105" i="3"/>
  <c r="C106" i="3"/>
  <c r="F106" i="3"/>
  <c r="G106" i="3"/>
  <c r="J106" i="3"/>
  <c r="K106" i="3" s="1"/>
  <c r="N106" i="3" s="1"/>
  <c r="L106" i="3"/>
  <c r="P106" i="3"/>
  <c r="R106" i="3" s="1"/>
  <c r="S106" i="3" s="1"/>
  <c r="U106" i="3"/>
  <c r="W106" i="3" s="1"/>
  <c r="AC106" i="3" s="1"/>
  <c r="X106" i="3"/>
  <c r="Y106" i="3"/>
  <c r="AD106" i="3"/>
  <c r="AE106" i="3"/>
  <c r="AG106" i="3"/>
  <c r="AH106" i="3" s="1"/>
  <c r="AI106" i="3" s="1"/>
  <c r="U107" i="5" s="1"/>
  <c r="AJ106" i="3"/>
  <c r="AK106" i="3"/>
  <c r="AL106" i="3"/>
  <c r="AM106" i="3"/>
  <c r="C107" i="3"/>
  <c r="F107" i="3"/>
  <c r="G107" i="3"/>
  <c r="J107" i="3"/>
  <c r="K107" i="3" s="1"/>
  <c r="N107" i="3" s="1"/>
  <c r="L107" i="3"/>
  <c r="P107" i="3"/>
  <c r="R107" i="3" s="1"/>
  <c r="S107" i="3" s="1"/>
  <c r="U107" i="3"/>
  <c r="W107" i="3" s="1"/>
  <c r="AC107" i="3" s="1"/>
  <c r="X107" i="3"/>
  <c r="Y107" i="3"/>
  <c r="AD107" i="3"/>
  <c r="AE107" i="3"/>
  <c r="AG107" i="3"/>
  <c r="AH107" i="3" s="1"/>
  <c r="AI107" i="3" s="1"/>
  <c r="U108" i="5" s="1"/>
  <c r="AJ107" i="3"/>
  <c r="AK107" i="3"/>
  <c r="AL107" i="3"/>
  <c r="AM107" i="3"/>
  <c r="C108" i="3"/>
  <c r="F108" i="3"/>
  <c r="G108" i="3"/>
  <c r="J108" i="3"/>
  <c r="K108" i="3" s="1"/>
  <c r="N108" i="3" s="1"/>
  <c r="L108" i="3"/>
  <c r="P108" i="3"/>
  <c r="R108" i="3" s="1"/>
  <c r="S108" i="3" s="1"/>
  <c r="U108" i="3"/>
  <c r="W108" i="3" s="1"/>
  <c r="AC108" i="3" s="1"/>
  <c r="X108" i="3"/>
  <c r="Y108" i="3"/>
  <c r="AD108" i="3"/>
  <c r="AE108" i="3"/>
  <c r="AG108" i="3"/>
  <c r="AH108" i="3" s="1"/>
  <c r="AI108" i="3" s="1"/>
  <c r="U109" i="5" s="1"/>
  <c r="AJ108" i="3"/>
  <c r="AK108" i="3"/>
  <c r="AL108" i="3"/>
  <c r="AM108" i="3"/>
  <c r="C109" i="3"/>
  <c r="E109" i="3" s="1"/>
  <c r="N110" i="5" s="1"/>
  <c r="F109" i="3"/>
  <c r="G109" i="3"/>
  <c r="J109" i="3"/>
  <c r="K109" i="3" s="1"/>
  <c r="N109" i="3" s="1"/>
  <c r="L109" i="3"/>
  <c r="P109" i="3"/>
  <c r="U109" i="3"/>
  <c r="W109" i="3" s="1"/>
  <c r="AC109" i="3" s="1"/>
  <c r="X109" i="3"/>
  <c r="Y109" i="3"/>
  <c r="AD109" i="3"/>
  <c r="AE109" i="3"/>
  <c r="AG109" i="3"/>
  <c r="AH109" i="3" s="1"/>
  <c r="AI109" i="3" s="1"/>
  <c r="AJ109" i="3"/>
  <c r="AK109" i="3"/>
  <c r="AL109" i="3"/>
  <c r="AM109" i="3"/>
  <c r="C110" i="3"/>
  <c r="F110" i="3"/>
  <c r="G110" i="3"/>
  <c r="J110" i="3"/>
  <c r="K110" i="3" s="1"/>
  <c r="N110" i="3" s="1"/>
  <c r="L110" i="3"/>
  <c r="P110" i="3"/>
  <c r="R110" i="3" s="1"/>
  <c r="S110" i="3" s="1"/>
  <c r="U110" i="3"/>
  <c r="W110" i="3" s="1"/>
  <c r="AC110" i="3" s="1"/>
  <c r="X110" i="3"/>
  <c r="Y110" i="3"/>
  <c r="AD110" i="3"/>
  <c r="AE110" i="3"/>
  <c r="AG110" i="3"/>
  <c r="AH110" i="3" s="1"/>
  <c r="AI110" i="3" s="1"/>
  <c r="U111" i="5" s="1"/>
  <c r="AJ110" i="3"/>
  <c r="AK110" i="3"/>
  <c r="AL110" i="3"/>
  <c r="AN110" i="3" s="1"/>
  <c r="AM110" i="3"/>
  <c r="C111" i="3"/>
  <c r="F111" i="3"/>
  <c r="G111" i="3"/>
  <c r="J111" i="3"/>
  <c r="K111" i="3" s="1"/>
  <c r="N111" i="3" s="1"/>
  <c r="L111" i="3"/>
  <c r="P111" i="3"/>
  <c r="Q111" i="3" s="1"/>
  <c r="U111" i="3"/>
  <c r="W111" i="3" s="1"/>
  <c r="AC111" i="3" s="1"/>
  <c r="X111" i="3"/>
  <c r="Y111" i="3"/>
  <c r="AD111" i="3"/>
  <c r="AE111" i="3"/>
  <c r="AG111" i="3"/>
  <c r="AH111" i="3" s="1"/>
  <c r="AI111" i="3" s="1"/>
  <c r="AJ111" i="3"/>
  <c r="AK111" i="3"/>
  <c r="AL111" i="3"/>
  <c r="AM111" i="3"/>
  <c r="C112" i="3"/>
  <c r="F112" i="3"/>
  <c r="G112" i="3"/>
  <c r="J112" i="3"/>
  <c r="K112" i="3" s="1"/>
  <c r="N112" i="3" s="1"/>
  <c r="L112" i="3"/>
  <c r="P112" i="3"/>
  <c r="Q112" i="3" s="1"/>
  <c r="U112" i="3"/>
  <c r="W112" i="3" s="1"/>
  <c r="AC112" i="3" s="1"/>
  <c r="X112" i="3"/>
  <c r="Y112" i="3"/>
  <c r="AD112" i="3"/>
  <c r="AE112" i="3"/>
  <c r="AG112" i="3"/>
  <c r="AH112" i="3" s="1"/>
  <c r="AI112" i="3" s="1"/>
  <c r="AJ112" i="3"/>
  <c r="AK112" i="3"/>
  <c r="AL112" i="3"/>
  <c r="AM112" i="3"/>
  <c r="C113" i="3"/>
  <c r="F113" i="3"/>
  <c r="G113" i="3"/>
  <c r="J113" i="3"/>
  <c r="K113" i="3" s="1"/>
  <c r="N113" i="3" s="1"/>
  <c r="L113" i="3"/>
  <c r="P113" i="3"/>
  <c r="R113" i="3" s="1"/>
  <c r="S113" i="3" s="1"/>
  <c r="U113" i="3"/>
  <c r="W113" i="3" s="1"/>
  <c r="AC113" i="3" s="1"/>
  <c r="X113" i="3"/>
  <c r="Y113" i="3"/>
  <c r="AD113" i="3"/>
  <c r="AE113" i="3"/>
  <c r="AG113" i="3"/>
  <c r="AH113" i="3" s="1"/>
  <c r="AI113" i="3" s="1"/>
  <c r="U114" i="5" s="1"/>
  <c r="AJ113" i="3"/>
  <c r="AK113" i="3"/>
  <c r="AL113" i="3"/>
  <c r="AM113" i="3"/>
  <c r="C114" i="3"/>
  <c r="F114" i="3"/>
  <c r="G114" i="3"/>
  <c r="J114" i="3"/>
  <c r="K114" i="3" s="1"/>
  <c r="N114" i="3" s="1"/>
  <c r="L114" i="3"/>
  <c r="P114" i="3"/>
  <c r="Q114" i="3" s="1"/>
  <c r="U114" i="3"/>
  <c r="W114" i="3" s="1"/>
  <c r="AC114" i="3" s="1"/>
  <c r="X114" i="3"/>
  <c r="Y114" i="3"/>
  <c r="AD114" i="3"/>
  <c r="AE114" i="3"/>
  <c r="AG114" i="3"/>
  <c r="AH114" i="3" s="1"/>
  <c r="AI114" i="3" s="1"/>
  <c r="U115" i="5" s="1"/>
  <c r="AJ114" i="3"/>
  <c r="AK114" i="3"/>
  <c r="AL114" i="3"/>
  <c r="AM114" i="3"/>
  <c r="C115" i="3"/>
  <c r="F115" i="3"/>
  <c r="G115" i="3"/>
  <c r="J115" i="3"/>
  <c r="K115" i="3" s="1"/>
  <c r="N115" i="3" s="1"/>
  <c r="L115" i="3"/>
  <c r="P115" i="3"/>
  <c r="U115" i="3"/>
  <c r="W115" i="3" s="1"/>
  <c r="AC115" i="3" s="1"/>
  <c r="X115" i="3"/>
  <c r="Y115" i="3"/>
  <c r="AD115" i="3"/>
  <c r="AE115" i="3"/>
  <c r="AG115" i="3"/>
  <c r="AH115" i="3" s="1"/>
  <c r="AI115" i="3" s="1"/>
  <c r="U116" i="5" s="1"/>
  <c r="AJ115" i="3"/>
  <c r="AK115" i="3"/>
  <c r="AL115" i="3"/>
  <c r="AM115" i="3"/>
  <c r="C116" i="3"/>
  <c r="E116" i="3" s="1"/>
  <c r="N117" i="5" s="1"/>
  <c r="F116" i="3"/>
  <c r="G116" i="3"/>
  <c r="J116" i="3"/>
  <c r="K116" i="3" s="1"/>
  <c r="N116" i="3" s="1"/>
  <c r="L116" i="3"/>
  <c r="P116" i="3"/>
  <c r="Q116" i="3" s="1"/>
  <c r="U116" i="3"/>
  <c r="W116" i="3" s="1"/>
  <c r="AC116" i="3" s="1"/>
  <c r="X116" i="3"/>
  <c r="Y116" i="3"/>
  <c r="AD116" i="3"/>
  <c r="AE116" i="3"/>
  <c r="AG116" i="3"/>
  <c r="AH116" i="3" s="1"/>
  <c r="AI116" i="3" s="1"/>
  <c r="AJ116" i="3"/>
  <c r="AK116" i="3"/>
  <c r="AL116" i="3"/>
  <c r="AM116" i="3"/>
  <c r="C117" i="3"/>
  <c r="E117" i="3" s="1"/>
  <c r="N118" i="5" s="1"/>
  <c r="F117" i="3"/>
  <c r="G117" i="3"/>
  <c r="J117" i="3"/>
  <c r="K117" i="3" s="1"/>
  <c r="N117" i="3" s="1"/>
  <c r="L117" i="3"/>
  <c r="P117" i="3"/>
  <c r="Q117" i="3" s="1"/>
  <c r="U117" i="3"/>
  <c r="W117" i="3" s="1"/>
  <c r="AC117" i="3" s="1"/>
  <c r="X117" i="3"/>
  <c r="Y117" i="3"/>
  <c r="AD117" i="3"/>
  <c r="AE117" i="3"/>
  <c r="AG117" i="3"/>
  <c r="AH117" i="3" s="1"/>
  <c r="AI117" i="3" s="1"/>
  <c r="U118" i="5" s="1"/>
  <c r="AJ117" i="3"/>
  <c r="AK117" i="3"/>
  <c r="AL117" i="3"/>
  <c r="AM117" i="3"/>
  <c r="C118" i="3"/>
  <c r="F118" i="3"/>
  <c r="G118" i="3"/>
  <c r="J118" i="3"/>
  <c r="K118" i="3" s="1"/>
  <c r="N118" i="3" s="1"/>
  <c r="L118" i="3"/>
  <c r="P118" i="3"/>
  <c r="Q118" i="3" s="1"/>
  <c r="U118" i="3"/>
  <c r="W118" i="3" s="1"/>
  <c r="AC118" i="3" s="1"/>
  <c r="X118" i="3"/>
  <c r="Y118" i="3"/>
  <c r="AD118" i="3"/>
  <c r="AE118" i="3"/>
  <c r="AG118" i="3"/>
  <c r="AH118" i="3" s="1"/>
  <c r="AI118" i="3" s="1"/>
  <c r="U119" i="5" s="1"/>
  <c r="AJ118" i="3"/>
  <c r="AK118" i="3"/>
  <c r="AL118" i="3"/>
  <c r="AM118" i="3"/>
  <c r="C119" i="3"/>
  <c r="E119" i="3" s="1"/>
  <c r="N120" i="5" s="1"/>
  <c r="F119" i="3"/>
  <c r="G119" i="3"/>
  <c r="J119" i="3"/>
  <c r="K119" i="3" s="1"/>
  <c r="N119" i="3" s="1"/>
  <c r="L119" i="3"/>
  <c r="P119" i="3"/>
  <c r="Q119" i="3" s="1"/>
  <c r="U119" i="3"/>
  <c r="W119" i="3" s="1"/>
  <c r="AC119" i="3" s="1"/>
  <c r="X119" i="3"/>
  <c r="Y119" i="3"/>
  <c r="AD119" i="3"/>
  <c r="AE119" i="3"/>
  <c r="AG119" i="3"/>
  <c r="AH119" i="3" s="1"/>
  <c r="AI119" i="3" s="1"/>
  <c r="AJ119" i="3"/>
  <c r="AK119" i="3"/>
  <c r="AL119" i="3"/>
  <c r="AM119" i="3"/>
  <c r="C120" i="3"/>
  <c r="F120" i="3"/>
  <c r="G120" i="3"/>
  <c r="J120" i="3"/>
  <c r="K120" i="3" s="1"/>
  <c r="N120" i="3" s="1"/>
  <c r="L120" i="3"/>
  <c r="P120" i="3"/>
  <c r="Q120" i="3" s="1"/>
  <c r="U120" i="3"/>
  <c r="W120" i="3" s="1"/>
  <c r="AC120" i="3" s="1"/>
  <c r="X120" i="3"/>
  <c r="Y120" i="3"/>
  <c r="AD120" i="3"/>
  <c r="AE120" i="3"/>
  <c r="AG120" i="3"/>
  <c r="AH120" i="3" s="1"/>
  <c r="AI120" i="3" s="1"/>
  <c r="U121" i="5" s="1"/>
  <c r="AJ120" i="3"/>
  <c r="AK120" i="3"/>
  <c r="AL120" i="3"/>
  <c r="AM120" i="3"/>
  <c r="C121" i="3"/>
  <c r="F121" i="3"/>
  <c r="G121" i="3"/>
  <c r="J121" i="3"/>
  <c r="K121" i="3" s="1"/>
  <c r="N121" i="3" s="1"/>
  <c r="L121" i="3"/>
  <c r="P121" i="3"/>
  <c r="Q121" i="3" s="1"/>
  <c r="U121" i="3"/>
  <c r="W121" i="3" s="1"/>
  <c r="AC121" i="3" s="1"/>
  <c r="X121" i="3"/>
  <c r="Y121" i="3"/>
  <c r="AD121" i="3"/>
  <c r="AE121" i="3"/>
  <c r="AG121" i="3"/>
  <c r="AH121" i="3" s="1"/>
  <c r="AI121" i="3" s="1"/>
  <c r="AJ121" i="3"/>
  <c r="AK121" i="3"/>
  <c r="AL121" i="3"/>
  <c r="AM121" i="3"/>
  <c r="C122" i="3"/>
  <c r="F122" i="3"/>
  <c r="G122" i="3"/>
  <c r="J122" i="3"/>
  <c r="K122" i="3" s="1"/>
  <c r="N122" i="3" s="1"/>
  <c r="L122" i="3"/>
  <c r="P122" i="3"/>
  <c r="R122" i="3" s="1"/>
  <c r="S122" i="3" s="1"/>
  <c r="U122" i="3"/>
  <c r="W122" i="3" s="1"/>
  <c r="AC122" i="3" s="1"/>
  <c r="X122" i="3"/>
  <c r="Y122" i="3"/>
  <c r="AD122" i="3"/>
  <c r="AE122" i="3"/>
  <c r="AG122" i="3"/>
  <c r="AH122" i="3" s="1"/>
  <c r="AI122" i="3" s="1"/>
  <c r="AJ122" i="3"/>
  <c r="AK122" i="3"/>
  <c r="AL122" i="3"/>
  <c r="AM122" i="3"/>
  <c r="C123" i="3"/>
  <c r="E123" i="3" s="1"/>
  <c r="N124" i="5" s="1"/>
  <c r="F123" i="3"/>
  <c r="G123" i="3"/>
  <c r="J123" i="3"/>
  <c r="K123" i="3" s="1"/>
  <c r="N123" i="3" s="1"/>
  <c r="L123" i="3"/>
  <c r="P123" i="3"/>
  <c r="R123" i="3" s="1"/>
  <c r="S123" i="3" s="1"/>
  <c r="U123" i="3"/>
  <c r="W123" i="3" s="1"/>
  <c r="AC123" i="3" s="1"/>
  <c r="X123" i="3"/>
  <c r="Y123" i="3"/>
  <c r="AD123" i="3"/>
  <c r="AE123" i="3"/>
  <c r="AG123" i="3"/>
  <c r="AH123" i="3" s="1"/>
  <c r="AI123" i="3" s="1"/>
  <c r="U124" i="5" s="1"/>
  <c r="AJ123" i="3"/>
  <c r="AK123" i="3"/>
  <c r="AL123" i="3"/>
  <c r="AM123" i="3"/>
  <c r="C124" i="3"/>
  <c r="E124" i="3" s="1"/>
  <c r="N125" i="5" s="1"/>
  <c r="F124" i="3"/>
  <c r="G124" i="3"/>
  <c r="J124" i="3"/>
  <c r="K124" i="3" s="1"/>
  <c r="N124" i="3" s="1"/>
  <c r="L124" i="3"/>
  <c r="P124" i="3"/>
  <c r="R124" i="3" s="1"/>
  <c r="S124" i="3" s="1"/>
  <c r="U124" i="3"/>
  <c r="W124" i="3" s="1"/>
  <c r="AC124" i="3" s="1"/>
  <c r="X124" i="3"/>
  <c r="Y124" i="3"/>
  <c r="AD124" i="3"/>
  <c r="AE124" i="3"/>
  <c r="AG124" i="3"/>
  <c r="AH124" i="3" s="1"/>
  <c r="AI124" i="3" s="1"/>
  <c r="U125" i="5" s="1"/>
  <c r="AJ124" i="3"/>
  <c r="AK124" i="3"/>
  <c r="AL124" i="3"/>
  <c r="AM124" i="3"/>
  <c r="C125" i="3"/>
  <c r="F125" i="3"/>
  <c r="G125" i="3"/>
  <c r="J125" i="3"/>
  <c r="K125" i="3" s="1"/>
  <c r="N125" i="3" s="1"/>
  <c r="L125" i="3"/>
  <c r="P125" i="3"/>
  <c r="Q125" i="3" s="1"/>
  <c r="U125" i="3"/>
  <c r="W125" i="3" s="1"/>
  <c r="AC125" i="3" s="1"/>
  <c r="X125" i="3"/>
  <c r="Y125" i="3"/>
  <c r="AD125" i="3"/>
  <c r="AE125" i="3"/>
  <c r="AG125" i="3"/>
  <c r="AH125" i="3" s="1"/>
  <c r="AI125" i="3" s="1"/>
  <c r="AJ125" i="3"/>
  <c r="AK125" i="3"/>
  <c r="AL125" i="3"/>
  <c r="AM125" i="3"/>
  <c r="C126" i="3"/>
  <c r="F126" i="3"/>
  <c r="G126" i="3"/>
  <c r="J126" i="3"/>
  <c r="K126" i="3" s="1"/>
  <c r="N126" i="3" s="1"/>
  <c r="L126" i="3"/>
  <c r="P126" i="3"/>
  <c r="Q126" i="3" s="1"/>
  <c r="U126" i="3"/>
  <c r="W126" i="3" s="1"/>
  <c r="AC126" i="3" s="1"/>
  <c r="X126" i="3"/>
  <c r="Y126" i="3"/>
  <c r="AD126" i="3"/>
  <c r="AE126" i="3"/>
  <c r="AG126" i="3"/>
  <c r="AH126" i="3" s="1"/>
  <c r="AI126" i="3" s="1"/>
  <c r="AJ126" i="3"/>
  <c r="AK126" i="3"/>
  <c r="AL126" i="3"/>
  <c r="AM126" i="3"/>
  <c r="C127" i="3"/>
  <c r="E127" i="3" s="1"/>
  <c r="N128" i="5" s="1"/>
  <c r="F127" i="3"/>
  <c r="G127" i="3"/>
  <c r="J127" i="3"/>
  <c r="K127" i="3" s="1"/>
  <c r="N127" i="3" s="1"/>
  <c r="L127" i="3"/>
  <c r="P127" i="3"/>
  <c r="Q127" i="3" s="1"/>
  <c r="U127" i="3"/>
  <c r="W127" i="3" s="1"/>
  <c r="AC127" i="3" s="1"/>
  <c r="X127" i="3"/>
  <c r="Y127" i="3"/>
  <c r="AD127" i="3"/>
  <c r="AE127" i="3"/>
  <c r="AG127" i="3"/>
  <c r="AH127" i="3" s="1"/>
  <c r="AI127" i="3" s="1"/>
  <c r="U128" i="5" s="1"/>
  <c r="AJ127" i="3"/>
  <c r="AK127" i="3"/>
  <c r="AL127" i="3"/>
  <c r="AM127" i="3"/>
  <c r="C128" i="3"/>
  <c r="F128" i="3"/>
  <c r="G128" i="3"/>
  <c r="J128" i="3"/>
  <c r="K128" i="3" s="1"/>
  <c r="N128" i="3" s="1"/>
  <c r="L128" i="3"/>
  <c r="P128" i="3"/>
  <c r="Q128" i="3" s="1"/>
  <c r="U128" i="3"/>
  <c r="W128" i="3" s="1"/>
  <c r="AC128" i="3" s="1"/>
  <c r="X128" i="3"/>
  <c r="Y128" i="3"/>
  <c r="AD128" i="3"/>
  <c r="AE128" i="3"/>
  <c r="AG128" i="3"/>
  <c r="AH128" i="3" s="1"/>
  <c r="AI128" i="3" s="1"/>
  <c r="AJ128" i="3"/>
  <c r="AK128" i="3"/>
  <c r="AL128" i="3"/>
  <c r="AM128" i="3"/>
  <c r="C129" i="3"/>
  <c r="F129" i="3"/>
  <c r="G129" i="3"/>
  <c r="J129" i="3"/>
  <c r="K129" i="3" s="1"/>
  <c r="N129" i="3" s="1"/>
  <c r="L129" i="3"/>
  <c r="P129" i="3"/>
  <c r="Q129" i="3" s="1"/>
  <c r="U129" i="3"/>
  <c r="W129" i="3" s="1"/>
  <c r="AC129" i="3" s="1"/>
  <c r="X129" i="3"/>
  <c r="Y129" i="3"/>
  <c r="AD129" i="3"/>
  <c r="AE129" i="3"/>
  <c r="AG129" i="3"/>
  <c r="AH129" i="3" s="1"/>
  <c r="AI129" i="3" s="1"/>
  <c r="U130" i="5" s="1"/>
  <c r="AJ129" i="3"/>
  <c r="AK129" i="3"/>
  <c r="AL129" i="3"/>
  <c r="AM129" i="3"/>
  <c r="C130" i="3"/>
  <c r="F130" i="3"/>
  <c r="G130" i="3"/>
  <c r="J130" i="3"/>
  <c r="K130" i="3" s="1"/>
  <c r="N130" i="3" s="1"/>
  <c r="L130" i="3"/>
  <c r="P130" i="3"/>
  <c r="R130" i="3" s="1"/>
  <c r="S130" i="3" s="1"/>
  <c r="U130" i="3"/>
  <c r="W130" i="3" s="1"/>
  <c r="AC130" i="3" s="1"/>
  <c r="X130" i="3"/>
  <c r="Y130" i="3"/>
  <c r="AD130" i="3"/>
  <c r="AE130" i="3"/>
  <c r="AG130" i="3"/>
  <c r="AH130" i="3" s="1"/>
  <c r="AI130" i="3" s="1"/>
  <c r="U131" i="5" s="1"/>
  <c r="AJ130" i="3"/>
  <c r="AK130" i="3"/>
  <c r="AL130" i="3"/>
  <c r="AM130" i="3"/>
  <c r="C131" i="3"/>
  <c r="E131" i="3" s="1"/>
  <c r="F131" i="3"/>
  <c r="G131" i="3"/>
  <c r="J131" i="3"/>
  <c r="K131" i="3" s="1"/>
  <c r="N131" i="3" s="1"/>
  <c r="L131" i="3"/>
  <c r="P131" i="3"/>
  <c r="R131" i="3" s="1"/>
  <c r="S131" i="3" s="1"/>
  <c r="U131" i="3"/>
  <c r="W131" i="3" s="1"/>
  <c r="AC131" i="3" s="1"/>
  <c r="X131" i="3"/>
  <c r="Y131" i="3"/>
  <c r="AD131" i="3"/>
  <c r="AE131" i="3"/>
  <c r="AG131" i="3"/>
  <c r="AH131" i="3" s="1"/>
  <c r="AI131" i="3" s="1"/>
  <c r="U132" i="5" s="1"/>
  <c r="AJ131" i="3"/>
  <c r="AK131" i="3"/>
  <c r="AL131" i="3"/>
  <c r="AM131" i="3"/>
  <c r="C132" i="3"/>
  <c r="E132" i="3" s="1"/>
  <c r="F132" i="3"/>
  <c r="G132" i="3"/>
  <c r="J132" i="3"/>
  <c r="K132" i="3" s="1"/>
  <c r="N132" i="3" s="1"/>
  <c r="L132" i="3"/>
  <c r="P132" i="3"/>
  <c r="Q132" i="3" s="1"/>
  <c r="U132" i="3"/>
  <c r="W132" i="3" s="1"/>
  <c r="AC132" i="3" s="1"/>
  <c r="X132" i="3"/>
  <c r="Y132" i="3"/>
  <c r="AD132" i="3"/>
  <c r="AE132" i="3"/>
  <c r="AG132" i="3"/>
  <c r="AH132" i="3" s="1"/>
  <c r="AI132" i="3" s="1"/>
  <c r="U133" i="5" s="1"/>
  <c r="AJ132" i="3"/>
  <c r="AK132" i="3"/>
  <c r="AL132" i="3"/>
  <c r="AM132" i="3"/>
  <c r="C133" i="3"/>
  <c r="E133" i="3" s="1"/>
  <c r="N134" i="5" s="1"/>
  <c r="F133" i="3"/>
  <c r="G133" i="3"/>
  <c r="J133" i="3"/>
  <c r="K133" i="3" s="1"/>
  <c r="N133" i="3" s="1"/>
  <c r="L133" i="3"/>
  <c r="P133" i="3"/>
  <c r="Q133" i="3" s="1"/>
  <c r="U133" i="3"/>
  <c r="W133" i="3" s="1"/>
  <c r="AC133" i="3" s="1"/>
  <c r="X133" i="3"/>
  <c r="Y133" i="3"/>
  <c r="AD133" i="3"/>
  <c r="AE133" i="3"/>
  <c r="AG133" i="3"/>
  <c r="AH133" i="3" s="1"/>
  <c r="AI133" i="3" s="1"/>
  <c r="U134" i="5" s="1"/>
  <c r="AJ133" i="3"/>
  <c r="AK133" i="3"/>
  <c r="AL133" i="3"/>
  <c r="AN133" i="3" s="1"/>
  <c r="AM133" i="3"/>
  <c r="C134" i="3"/>
  <c r="F134" i="3"/>
  <c r="G134" i="3"/>
  <c r="J134" i="3"/>
  <c r="K134" i="3" s="1"/>
  <c r="N134" i="3" s="1"/>
  <c r="L134" i="3"/>
  <c r="P134" i="3"/>
  <c r="Q134" i="3" s="1"/>
  <c r="U134" i="3"/>
  <c r="W134" i="3" s="1"/>
  <c r="AC134" i="3" s="1"/>
  <c r="X134" i="3"/>
  <c r="Y134" i="3"/>
  <c r="AD134" i="3"/>
  <c r="AE134" i="3"/>
  <c r="AG134" i="3"/>
  <c r="AH134" i="3" s="1"/>
  <c r="AI134" i="3" s="1"/>
  <c r="AJ134" i="3"/>
  <c r="AK134" i="3"/>
  <c r="AL134" i="3"/>
  <c r="AN134" i="3" s="1"/>
  <c r="AM134" i="3"/>
  <c r="C135" i="3"/>
  <c r="F135" i="3"/>
  <c r="G135" i="3"/>
  <c r="J135" i="3"/>
  <c r="K135" i="3" s="1"/>
  <c r="N135" i="3" s="1"/>
  <c r="L135" i="3"/>
  <c r="P135" i="3"/>
  <c r="Q135" i="3" s="1"/>
  <c r="U135" i="3"/>
  <c r="W135" i="3" s="1"/>
  <c r="AC135" i="3" s="1"/>
  <c r="X135" i="3"/>
  <c r="Y135" i="3"/>
  <c r="AD135" i="3"/>
  <c r="AE135" i="3"/>
  <c r="AG135" i="3"/>
  <c r="AH135" i="3" s="1"/>
  <c r="AI135" i="3" s="1"/>
  <c r="AJ135" i="3"/>
  <c r="AK135" i="3"/>
  <c r="AL135" i="3"/>
  <c r="AM135" i="3"/>
  <c r="C136" i="3"/>
  <c r="F136" i="3"/>
  <c r="G136" i="3"/>
  <c r="J136" i="3"/>
  <c r="K136" i="3" s="1"/>
  <c r="N136" i="3" s="1"/>
  <c r="L136" i="3"/>
  <c r="P136" i="3"/>
  <c r="Q136" i="3" s="1"/>
  <c r="U136" i="3"/>
  <c r="W136" i="3" s="1"/>
  <c r="AC136" i="3" s="1"/>
  <c r="X136" i="3"/>
  <c r="Y136" i="3"/>
  <c r="AD136" i="3"/>
  <c r="AE136" i="3"/>
  <c r="AG136" i="3"/>
  <c r="AH136" i="3" s="1"/>
  <c r="AI136" i="3" s="1"/>
  <c r="U137" i="5" s="1"/>
  <c r="AJ136" i="3"/>
  <c r="AK136" i="3"/>
  <c r="AL136" i="3"/>
  <c r="AN136" i="3" s="1"/>
  <c r="AM136" i="3"/>
  <c r="C137" i="3"/>
  <c r="F137" i="3"/>
  <c r="G137" i="3"/>
  <c r="J137" i="3"/>
  <c r="K137" i="3" s="1"/>
  <c r="N137" i="3" s="1"/>
  <c r="L137" i="3"/>
  <c r="P137" i="3"/>
  <c r="Q137" i="3" s="1"/>
  <c r="U137" i="3"/>
  <c r="W137" i="3" s="1"/>
  <c r="AC137" i="3" s="1"/>
  <c r="X137" i="3"/>
  <c r="Y137" i="3"/>
  <c r="AD137" i="3"/>
  <c r="AE137" i="3"/>
  <c r="AG137" i="3"/>
  <c r="AH137" i="3" s="1"/>
  <c r="AI137" i="3" s="1"/>
  <c r="U138" i="5" s="1"/>
  <c r="AJ137" i="3"/>
  <c r="AK137" i="3"/>
  <c r="AL137" i="3"/>
  <c r="AM137" i="3"/>
  <c r="C138" i="3"/>
  <c r="F138" i="3"/>
  <c r="G138" i="3"/>
  <c r="J138" i="3"/>
  <c r="K138" i="3" s="1"/>
  <c r="N138" i="3" s="1"/>
  <c r="L138" i="3"/>
  <c r="P138" i="3"/>
  <c r="R138" i="3" s="1"/>
  <c r="S138" i="3" s="1"/>
  <c r="U138" i="3"/>
  <c r="W138" i="3" s="1"/>
  <c r="AC138" i="3" s="1"/>
  <c r="X138" i="3"/>
  <c r="Y138" i="3"/>
  <c r="AD138" i="3"/>
  <c r="AE138" i="3"/>
  <c r="AG138" i="3"/>
  <c r="AH138" i="3" s="1"/>
  <c r="AI138" i="3" s="1"/>
  <c r="U139" i="5" s="1"/>
  <c r="AJ138" i="3"/>
  <c r="AK138" i="3"/>
  <c r="AL138" i="3"/>
  <c r="AM138" i="3"/>
  <c r="C139" i="3"/>
  <c r="E139" i="3" s="1"/>
  <c r="N140" i="5" s="1"/>
  <c r="F139" i="3"/>
  <c r="G139" i="3"/>
  <c r="J139" i="3"/>
  <c r="K139" i="3" s="1"/>
  <c r="N139" i="3" s="1"/>
  <c r="L139" i="3"/>
  <c r="P139" i="3"/>
  <c r="Q139" i="3" s="1"/>
  <c r="U139" i="3"/>
  <c r="W139" i="3" s="1"/>
  <c r="AC139" i="3" s="1"/>
  <c r="X139" i="3"/>
  <c r="Y139" i="3"/>
  <c r="AD139" i="3"/>
  <c r="AE139" i="3"/>
  <c r="AG139" i="3"/>
  <c r="AH139" i="3" s="1"/>
  <c r="AI139" i="3" s="1"/>
  <c r="U140" i="5" s="1"/>
  <c r="AJ139" i="3"/>
  <c r="AK139" i="3"/>
  <c r="AL139" i="3"/>
  <c r="AM139" i="3"/>
  <c r="C140" i="3"/>
  <c r="E140" i="3" s="1"/>
  <c r="F140" i="3"/>
  <c r="G140" i="3"/>
  <c r="J140" i="3"/>
  <c r="K140" i="3" s="1"/>
  <c r="N140" i="3" s="1"/>
  <c r="L140" i="3"/>
  <c r="P140" i="3"/>
  <c r="Q140" i="3" s="1"/>
  <c r="U140" i="3"/>
  <c r="W140" i="3" s="1"/>
  <c r="AC140" i="3" s="1"/>
  <c r="X140" i="3"/>
  <c r="Y140" i="3"/>
  <c r="AD140" i="3"/>
  <c r="AE140" i="3"/>
  <c r="AG140" i="3"/>
  <c r="AH140" i="3" s="1"/>
  <c r="AI140" i="3" s="1"/>
  <c r="U141" i="5" s="1"/>
  <c r="AJ140" i="3"/>
  <c r="AK140" i="3"/>
  <c r="AL140" i="3"/>
  <c r="AM140" i="3"/>
  <c r="C141" i="3"/>
  <c r="F141" i="3"/>
  <c r="G141" i="3"/>
  <c r="J141" i="3"/>
  <c r="K141" i="3" s="1"/>
  <c r="N141" i="3" s="1"/>
  <c r="L141" i="3"/>
  <c r="P141" i="3"/>
  <c r="R141" i="3" s="1"/>
  <c r="S141" i="3" s="1"/>
  <c r="U141" i="3"/>
  <c r="W141" i="3" s="1"/>
  <c r="AC141" i="3" s="1"/>
  <c r="X141" i="3"/>
  <c r="Y141" i="3"/>
  <c r="AD141" i="3"/>
  <c r="AE141" i="3"/>
  <c r="AG141" i="3"/>
  <c r="AH141" i="3" s="1"/>
  <c r="AI141" i="3" s="1"/>
  <c r="U142" i="5" s="1"/>
  <c r="AJ141" i="3"/>
  <c r="AK141" i="3"/>
  <c r="AL141" i="3"/>
  <c r="AM141" i="3"/>
  <c r="C142" i="3"/>
  <c r="F142" i="3"/>
  <c r="G142" i="3"/>
  <c r="J142" i="3"/>
  <c r="K142" i="3" s="1"/>
  <c r="N142" i="3" s="1"/>
  <c r="L142" i="3"/>
  <c r="P142" i="3"/>
  <c r="Q142" i="3" s="1"/>
  <c r="U142" i="3"/>
  <c r="W142" i="3" s="1"/>
  <c r="AC142" i="3" s="1"/>
  <c r="X142" i="3"/>
  <c r="Y142" i="3"/>
  <c r="AD142" i="3"/>
  <c r="AE142" i="3"/>
  <c r="AG142" i="3"/>
  <c r="AH142" i="3" s="1"/>
  <c r="AI142" i="3" s="1"/>
  <c r="AJ142" i="3"/>
  <c r="AK142" i="3"/>
  <c r="AL142" i="3"/>
  <c r="AM142" i="3"/>
  <c r="C143" i="3"/>
  <c r="F143" i="3"/>
  <c r="G143" i="3"/>
  <c r="J143" i="3"/>
  <c r="K143" i="3" s="1"/>
  <c r="N143" i="3" s="1"/>
  <c r="L143" i="3"/>
  <c r="P143" i="3"/>
  <c r="Q143" i="3" s="1"/>
  <c r="U143" i="3"/>
  <c r="W143" i="3" s="1"/>
  <c r="AC143" i="3" s="1"/>
  <c r="X143" i="3"/>
  <c r="Y143" i="3"/>
  <c r="AD143" i="3"/>
  <c r="AE143" i="3"/>
  <c r="AG143" i="3"/>
  <c r="AH143" i="3" s="1"/>
  <c r="AI143" i="3" s="1"/>
  <c r="AJ143" i="3"/>
  <c r="AK143" i="3"/>
  <c r="AL143" i="3"/>
  <c r="AM143" i="3"/>
  <c r="C144" i="3"/>
  <c r="F144" i="3"/>
  <c r="G144" i="3"/>
  <c r="J144" i="3"/>
  <c r="K144" i="3" s="1"/>
  <c r="N144" i="3" s="1"/>
  <c r="L144" i="3"/>
  <c r="P144" i="3"/>
  <c r="Q144" i="3" s="1"/>
  <c r="U144" i="3"/>
  <c r="W144" i="3" s="1"/>
  <c r="AC144" i="3" s="1"/>
  <c r="X144" i="3"/>
  <c r="Y144" i="3"/>
  <c r="AD144" i="3"/>
  <c r="AE144" i="3"/>
  <c r="AG144" i="3"/>
  <c r="AH144" i="3" s="1"/>
  <c r="AI144" i="3" s="1"/>
  <c r="AJ144" i="3"/>
  <c r="AK144" i="3"/>
  <c r="AL144" i="3"/>
  <c r="AM144" i="3"/>
  <c r="C145" i="3"/>
  <c r="E145" i="3" s="1"/>
  <c r="N146" i="5" s="1"/>
  <c r="F145" i="3"/>
  <c r="G145" i="3"/>
  <c r="J145" i="3"/>
  <c r="K145" i="3" s="1"/>
  <c r="N145" i="3" s="1"/>
  <c r="L145" i="3"/>
  <c r="P145" i="3"/>
  <c r="U145" i="3"/>
  <c r="W145" i="3" s="1"/>
  <c r="AC145" i="3" s="1"/>
  <c r="X145" i="3"/>
  <c r="Y145" i="3"/>
  <c r="AD145" i="3"/>
  <c r="AE145" i="3"/>
  <c r="AG145" i="3"/>
  <c r="AH145" i="3" s="1"/>
  <c r="AI145" i="3" s="1"/>
  <c r="AJ145" i="3"/>
  <c r="AK145" i="3"/>
  <c r="AL145" i="3"/>
  <c r="AM145" i="3"/>
  <c r="C146" i="3"/>
  <c r="E146" i="3" s="1"/>
  <c r="F146" i="3"/>
  <c r="G146" i="3"/>
  <c r="J146" i="3"/>
  <c r="K146" i="3" s="1"/>
  <c r="N146" i="3" s="1"/>
  <c r="L146" i="3"/>
  <c r="P146" i="3"/>
  <c r="Q146" i="3" s="1"/>
  <c r="U146" i="3"/>
  <c r="W146" i="3" s="1"/>
  <c r="AC146" i="3" s="1"/>
  <c r="X146" i="3"/>
  <c r="Y146" i="3"/>
  <c r="AD146" i="3"/>
  <c r="AE146" i="3"/>
  <c r="AG146" i="3"/>
  <c r="AH146" i="3" s="1"/>
  <c r="AI146" i="3" s="1"/>
  <c r="AJ146" i="3"/>
  <c r="AK146" i="3"/>
  <c r="AL146" i="3"/>
  <c r="AM146" i="3"/>
  <c r="C147" i="3"/>
  <c r="F147" i="3"/>
  <c r="G147" i="3"/>
  <c r="J147" i="3"/>
  <c r="K147" i="3" s="1"/>
  <c r="N147" i="3" s="1"/>
  <c r="L147" i="3"/>
  <c r="P147" i="3"/>
  <c r="R147" i="3" s="1"/>
  <c r="S147" i="3" s="1"/>
  <c r="U147" i="3"/>
  <c r="W147" i="3" s="1"/>
  <c r="AC147" i="3" s="1"/>
  <c r="X147" i="3"/>
  <c r="Y147" i="3"/>
  <c r="AD147" i="3"/>
  <c r="AE147" i="3"/>
  <c r="AG147" i="3"/>
  <c r="AH147" i="3" s="1"/>
  <c r="AI147" i="3" s="1"/>
  <c r="AJ147" i="3"/>
  <c r="AK147" i="3"/>
  <c r="AL147" i="3"/>
  <c r="AM147" i="3"/>
  <c r="C148" i="3"/>
  <c r="E148" i="3" s="1"/>
  <c r="N149" i="5" s="1"/>
  <c r="F148" i="3"/>
  <c r="G148" i="3"/>
  <c r="J148" i="3"/>
  <c r="K148" i="3" s="1"/>
  <c r="N148" i="3" s="1"/>
  <c r="L148" i="3"/>
  <c r="P148" i="3"/>
  <c r="Q148" i="3" s="1"/>
  <c r="U148" i="3"/>
  <c r="W148" i="3" s="1"/>
  <c r="AC148" i="3" s="1"/>
  <c r="X148" i="3"/>
  <c r="Y148" i="3"/>
  <c r="AD148" i="3"/>
  <c r="AE148" i="3"/>
  <c r="AG148" i="3"/>
  <c r="AH148" i="3" s="1"/>
  <c r="AI148" i="3" s="1"/>
  <c r="AJ148" i="3"/>
  <c r="AK148" i="3"/>
  <c r="AL148" i="3"/>
  <c r="AM148" i="3"/>
  <c r="C149" i="3"/>
  <c r="F149" i="3"/>
  <c r="G149" i="3"/>
  <c r="J149" i="3"/>
  <c r="K149" i="3" s="1"/>
  <c r="N149" i="3" s="1"/>
  <c r="L149" i="3"/>
  <c r="P149" i="3"/>
  <c r="Q149" i="3" s="1"/>
  <c r="U149" i="3"/>
  <c r="W149" i="3" s="1"/>
  <c r="AC149" i="3" s="1"/>
  <c r="X149" i="3"/>
  <c r="Y149" i="3"/>
  <c r="AD149" i="3"/>
  <c r="AE149" i="3"/>
  <c r="AG149" i="3"/>
  <c r="AH149" i="3" s="1"/>
  <c r="AI149" i="3" s="1"/>
  <c r="AJ149" i="3"/>
  <c r="AK149" i="3"/>
  <c r="AL149" i="3"/>
  <c r="AN149" i="3" s="1"/>
  <c r="AM149" i="3"/>
  <c r="C150" i="3"/>
  <c r="F150" i="3"/>
  <c r="G150" i="3"/>
  <c r="J150" i="3"/>
  <c r="K150" i="3" s="1"/>
  <c r="N150" i="3" s="1"/>
  <c r="L150" i="3"/>
  <c r="P150" i="3"/>
  <c r="Q150" i="3" s="1"/>
  <c r="U150" i="3"/>
  <c r="W150" i="3" s="1"/>
  <c r="AC150" i="3" s="1"/>
  <c r="X150" i="3"/>
  <c r="Y150" i="3"/>
  <c r="AD150" i="3"/>
  <c r="AE150" i="3"/>
  <c r="AG150" i="3"/>
  <c r="AH150" i="3" s="1"/>
  <c r="AI150" i="3" s="1"/>
  <c r="AJ150" i="3"/>
  <c r="AK150" i="3"/>
  <c r="AL150" i="3"/>
  <c r="AM150" i="3"/>
  <c r="C151" i="3"/>
  <c r="F151" i="3"/>
  <c r="G151" i="3"/>
  <c r="J151" i="3"/>
  <c r="K151" i="3" s="1"/>
  <c r="N151" i="3" s="1"/>
  <c r="L151" i="3"/>
  <c r="P151" i="3"/>
  <c r="Q151" i="3" s="1"/>
  <c r="U151" i="3"/>
  <c r="W151" i="3" s="1"/>
  <c r="AC151" i="3" s="1"/>
  <c r="X151" i="3"/>
  <c r="Y151" i="3"/>
  <c r="AD151" i="3"/>
  <c r="AE151" i="3"/>
  <c r="AG151" i="3"/>
  <c r="AH151" i="3" s="1"/>
  <c r="AI151" i="3" s="1"/>
  <c r="AJ151" i="3"/>
  <c r="AK151" i="3"/>
  <c r="AL151" i="3"/>
  <c r="AM151" i="3"/>
  <c r="C152" i="3"/>
  <c r="F152" i="3"/>
  <c r="G152" i="3"/>
  <c r="J152" i="3"/>
  <c r="K152" i="3" s="1"/>
  <c r="N152" i="3" s="1"/>
  <c r="L152" i="3"/>
  <c r="P152" i="3"/>
  <c r="Q152" i="3" s="1"/>
  <c r="U152" i="3"/>
  <c r="W152" i="3" s="1"/>
  <c r="AC152" i="3" s="1"/>
  <c r="X152" i="3"/>
  <c r="Y152" i="3"/>
  <c r="AD152" i="3"/>
  <c r="AE152" i="3"/>
  <c r="AG152" i="3"/>
  <c r="AH152" i="3" s="1"/>
  <c r="AI152" i="3" s="1"/>
  <c r="AJ152" i="3"/>
  <c r="AK152" i="3"/>
  <c r="AL152" i="3"/>
  <c r="AM152" i="3"/>
  <c r="C153" i="3"/>
  <c r="F153" i="3"/>
  <c r="G153" i="3"/>
  <c r="J153" i="3"/>
  <c r="K153" i="3" s="1"/>
  <c r="N153" i="3" s="1"/>
  <c r="L153" i="3"/>
  <c r="P153" i="3"/>
  <c r="Q153" i="3" s="1"/>
  <c r="U153" i="3"/>
  <c r="W153" i="3" s="1"/>
  <c r="AC153" i="3" s="1"/>
  <c r="X153" i="3"/>
  <c r="Y153" i="3"/>
  <c r="AD153" i="3"/>
  <c r="AE153" i="3"/>
  <c r="AG153" i="3"/>
  <c r="AH153" i="3" s="1"/>
  <c r="AI153" i="3" s="1"/>
  <c r="AJ153" i="3"/>
  <c r="AK153" i="3"/>
  <c r="AL153" i="3"/>
  <c r="AM153" i="3"/>
  <c r="C154" i="3"/>
  <c r="E154" i="3" s="1"/>
  <c r="F154" i="3"/>
  <c r="G154" i="3"/>
  <c r="J154" i="3"/>
  <c r="K154" i="3" s="1"/>
  <c r="N154" i="3" s="1"/>
  <c r="L154" i="3"/>
  <c r="P154" i="3"/>
  <c r="Q154" i="3" s="1"/>
  <c r="U154" i="3"/>
  <c r="W154" i="3" s="1"/>
  <c r="AC154" i="3" s="1"/>
  <c r="X154" i="3"/>
  <c r="Y154" i="3"/>
  <c r="AD154" i="3"/>
  <c r="AE154" i="3"/>
  <c r="AG154" i="3"/>
  <c r="AH154" i="3" s="1"/>
  <c r="AI154" i="3" s="1"/>
  <c r="U155" i="5" s="1"/>
  <c r="AJ154" i="3"/>
  <c r="AK154" i="3"/>
  <c r="AL154" i="3"/>
  <c r="AM154" i="3"/>
  <c r="C155" i="3"/>
  <c r="F155" i="3"/>
  <c r="G155" i="3"/>
  <c r="J155" i="3"/>
  <c r="K155" i="3" s="1"/>
  <c r="N155" i="3" s="1"/>
  <c r="L155" i="3"/>
  <c r="P155" i="3"/>
  <c r="R155" i="3" s="1"/>
  <c r="S155" i="3" s="1"/>
  <c r="U155" i="3"/>
  <c r="W155" i="3" s="1"/>
  <c r="AC155" i="3" s="1"/>
  <c r="X155" i="3"/>
  <c r="Y155" i="3"/>
  <c r="AD155" i="3"/>
  <c r="AE155" i="3"/>
  <c r="AG155" i="3"/>
  <c r="AH155" i="3" s="1"/>
  <c r="AI155" i="3" s="1"/>
  <c r="AJ155" i="3"/>
  <c r="AK155" i="3"/>
  <c r="AL155" i="3"/>
  <c r="AM155" i="3"/>
  <c r="C156" i="3"/>
  <c r="F156" i="3"/>
  <c r="G156" i="3"/>
  <c r="J156" i="3"/>
  <c r="K156" i="3" s="1"/>
  <c r="N156" i="3" s="1"/>
  <c r="L156" i="3"/>
  <c r="P156" i="3"/>
  <c r="Q156" i="3" s="1"/>
  <c r="U156" i="3"/>
  <c r="W156" i="3" s="1"/>
  <c r="AC156" i="3" s="1"/>
  <c r="X156" i="3"/>
  <c r="Y156" i="3"/>
  <c r="AD156" i="3"/>
  <c r="AE156" i="3"/>
  <c r="AG156" i="3"/>
  <c r="AH156" i="3" s="1"/>
  <c r="AI156" i="3" s="1"/>
  <c r="U157" i="5" s="1"/>
  <c r="AJ156" i="3"/>
  <c r="AK156" i="3"/>
  <c r="AL156" i="3"/>
  <c r="AM156" i="3"/>
  <c r="C157" i="3"/>
  <c r="F157" i="3"/>
  <c r="G157" i="3"/>
  <c r="J157" i="3"/>
  <c r="K157" i="3" s="1"/>
  <c r="N157" i="3" s="1"/>
  <c r="L157" i="3"/>
  <c r="P157" i="3"/>
  <c r="Q157" i="3" s="1"/>
  <c r="U157" i="3"/>
  <c r="W157" i="3" s="1"/>
  <c r="AC157" i="3" s="1"/>
  <c r="X157" i="3"/>
  <c r="Y157" i="3"/>
  <c r="AD157" i="3"/>
  <c r="AE157" i="3"/>
  <c r="AG157" i="3"/>
  <c r="AH157" i="3" s="1"/>
  <c r="AI157" i="3" s="1"/>
  <c r="AJ157" i="3"/>
  <c r="AK157" i="3"/>
  <c r="AL157" i="3"/>
  <c r="AM157" i="3"/>
  <c r="C158" i="3"/>
  <c r="F158" i="3"/>
  <c r="G158" i="3"/>
  <c r="J158" i="3"/>
  <c r="K158" i="3" s="1"/>
  <c r="N158" i="3" s="1"/>
  <c r="L158" i="3"/>
  <c r="P158" i="3"/>
  <c r="R158" i="3" s="1"/>
  <c r="S158" i="3" s="1"/>
  <c r="U158" i="3"/>
  <c r="W158" i="3" s="1"/>
  <c r="AC158" i="3" s="1"/>
  <c r="X158" i="3"/>
  <c r="Y158" i="3"/>
  <c r="AD158" i="3"/>
  <c r="AE158" i="3"/>
  <c r="AG158" i="3"/>
  <c r="AH158" i="3" s="1"/>
  <c r="AI158" i="3" s="1"/>
  <c r="U159" i="5" s="1"/>
  <c r="AJ158" i="3"/>
  <c r="AK158" i="3"/>
  <c r="AL158" i="3"/>
  <c r="AM158" i="3"/>
  <c r="C159" i="3"/>
  <c r="F159" i="3"/>
  <c r="G159" i="3"/>
  <c r="J159" i="3"/>
  <c r="K159" i="3" s="1"/>
  <c r="N159" i="3" s="1"/>
  <c r="L159" i="3"/>
  <c r="P159" i="3"/>
  <c r="Q159" i="3" s="1"/>
  <c r="U159" i="3"/>
  <c r="W159" i="3" s="1"/>
  <c r="AC159" i="3" s="1"/>
  <c r="X159" i="3"/>
  <c r="Y159" i="3"/>
  <c r="AD159" i="3"/>
  <c r="AE159" i="3"/>
  <c r="AG159" i="3"/>
  <c r="AH159" i="3" s="1"/>
  <c r="AI159" i="3" s="1"/>
  <c r="U160" i="5" s="1"/>
  <c r="AJ159" i="3"/>
  <c r="AK159" i="3"/>
  <c r="AL159" i="3"/>
  <c r="AM159" i="3"/>
  <c r="C160" i="3"/>
  <c r="E160" i="3" s="1"/>
  <c r="N161" i="5" s="1"/>
  <c r="F160" i="3"/>
  <c r="G160" i="3"/>
  <c r="J160" i="3"/>
  <c r="K160" i="3" s="1"/>
  <c r="N160" i="3" s="1"/>
  <c r="L160" i="3"/>
  <c r="P160" i="3"/>
  <c r="U160" i="3"/>
  <c r="W160" i="3" s="1"/>
  <c r="AC160" i="3" s="1"/>
  <c r="X160" i="3"/>
  <c r="Y160" i="3"/>
  <c r="AD160" i="3"/>
  <c r="AE160" i="3"/>
  <c r="AG160" i="3"/>
  <c r="AH160" i="3" s="1"/>
  <c r="AI160" i="3" s="1"/>
  <c r="AJ160" i="3"/>
  <c r="AK160" i="3"/>
  <c r="AL160" i="3"/>
  <c r="AN160" i="3" s="1"/>
  <c r="AM160" i="3"/>
  <c r="C161" i="3"/>
  <c r="E161" i="3" s="1"/>
  <c r="N162" i="5" s="1"/>
  <c r="F161" i="3"/>
  <c r="G161" i="3"/>
  <c r="J161" i="3"/>
  <c r="K161" i="3" s="1"/>
  <c r="N161" i="3" s="1"/>
  <c r="L161" i="3"/>
  <c r="P161" i="3"/>
  <c r="R161" i="3" s="1"/>
  <c r="S161" i="3" s="1"/>
  <c r="U161" i="3"/>
  <c r="W161" i="3" s="1"/>
  <c r="AC161" i="3" s="1"/>
  <c r="X161" i="3"/>
  <c r="Y161" i="3"/>
  <c r="AD161" i="3"/>
  <c r="AE161" i="3"/>
  <c r="AG161" i="3"/>
  <c r="AH161" i="3" s="1"/>
  <c r="AI161" i="3" s="1"/>
  <c r="AJ161" i="3"/>
  <c r="AK161" i="3"/>
  <c r="AL161" i="3"/>
  <c r="AM161" i="3"/>
  <c r="C162" i="3"/>
  <c r="F162" i="3"/>
  <c r="G162" i="3"/>
  <c r="J162" i="3"/>
  <c r="K162" i="3" s="1"/>
  <c r="N162" i="3" s="1"/>
  <c r="L162" i="3"/>
  <c r="P162" i="3"/>
  <c r="Q162" i="3" s="1"/>
  <c r="U162" i="3"/>
  <c r="W162" i="3" s="1"/>
  <c r="AC162" i="3" s="1"/>
  <c r="X162" i="3"/>
  <c r="Y162" i="3"/>
  <c r="AD162" i="3"/>
  <c r="AE162" i="3"/>
  <c r="AG162" i="3"/>
  <c r="AH162" i="3" s="1"/>
  <c r="AI162" i="3" s="1"/>
  <c r="U163" i="5" s="1"/>
  <c r="AJ162" i="3"/>
  <c r="AK162" i="3"/>
  <c r="AL162" i="3"/>
  <c r="AN162" i="3" s="1"/>
  <c r="AM162" i="3"/>
  <c r="C163" i="3"/>
  <c r="F163" i="3"/>
  <c r="G163" i="3"/>
  <c r="J163" i="3"/>
  <c r="K163" i="3" s="1"/>
  <c r="N163" i="3" s="1"/>
  <c r="L163" i="3"/>
  <c r="P163" i="3"/>
  <c r="R163" i="3" s="1"/>
  <c r="S163" i="3" s="1"/>
  <c r="U163" i="3"/>
  <c r="W163" i="3" s="1"/>
  <c r="AC163" i="3" s="1"/>
  <c r="X163" i="3"/>
  <c r="Y163" i="3"/>
  <c r="AD163" i="3"/>
  <c r="AE163" i="3"/>
  <c r="AG163" i="3"/>
  <c r="AH163" i="3" s="1"/>
  <c r="AI163" i="3" s="1"/>
  <c r="AJ163" i="3"/>
  <c r="AK163" i="3"/>
  <c r="AL163" i="3"/>
  <c r="AM163" i="3"/>
  <c r="C164" i="3"/>
  <c r="F164" i="3"/>
  <c r="G164" i="3"/>
  <c r="J164" i="3"/>
  <c r="K164" i="3" s="1"/>
  <c r="N164" i="3" s="1"/>
  <c r="L164" i="3"/>
  <c r="P164" i="3"/>
  <c r="R164" i="3" s="1"/>
  <c r="S164" i="3" s="1"/>
  <c r="U164" i="3"/>
  <c r="W164" i="3" s="1"/>
  <c r="AC164" i="3" s="1"/>
  <c r="X164" i="3"/>
  <c r="Y164" i="3"/>
  <c r="AD164" i="3"/>
  <c r="AE164" i="3"/>
  <c r="AG164" i="3"/>
  <c r="AH164" i="3" s="1"/>
  <c r="AI164" i="3" s="1"/>
  <c r="AJ164" i="3"/>
  <c r="AK164" i="3"/>
  <c r="AL164" i="3"/>
  <c r="AM164" i="3"/>
  <c r="C165" i="3"/>
  <c r="F165" i="3"/>
  <c r="G165" i="3"/>
  <c r="J165" i="3"/>
  <c r="K165" i="3" s="1"/>
  <c r="N165" i="3" s="1"/>
  <c r="L165" i="3"/>
  <c r="P165" i="3"/>
  <c r="Q165" i="3" s="1"/>
  <c r="U165" i="3"/>
  <c r="W165" i="3" s="1"/>
  <c r="AC165" i="3" s="1"/>
  <c r="X165" i="3"/>
  <c r="Y165" i="3"/>
  <c r="AD165" i="3"/>
  <c r="AE165" i="3"/>
  <c r="AG165" i="3"/>
  <c r="AH165" i="3" s="1"/>
  <c r="AI165" i="3" s="1"/>
  <c r="U166" i="5" s="1"/>
  <c r="AJ165" i="3"/>
  <c r="AK165" i="3"/>
  <c r="AL165" i="3"/>
  <c r="AN165" i="3" s="1"/>
  <c r="AM165" i="3"/>
  <c r="C166" i="3"/>
  <c r="F166" i="3"/>
  <c r="G166" i="3"/>
  <c r="J166" i="3"/>
  <c r="K166" i="3" s="1"/>
  <c r="N166" i="3" s="1"/>
  <c r="L166" i="3"/>
  <c r="P166" i="3"/>
  <c r="Q166" i="3" s="1"/>
  <c r="U166" i="3"/>
  <c r="W166" i="3" s="1"/>
  <c r="AC166" i="3" s="1"/>
  <c r="X166" i="3"/>
  <c r="Y166" i="3"/>
  <c r="AD166" i="3"/>
  <c r="AE166" i="3"/>
  <c r="AG166" i="3"/>
  <c r="AH166" i="3" s="1"/>
  <c r="AI166" i="3" s="1"/>
  <c r="AJ166" i="3"/>
  <c r="AK166" i="3"/>
  <c r="AL166" i="3"/>
  <c r="AM166" i="3"/>
  <c r="C167" i="3"/>
  <c r="F167" i="3"/>
  <c r="G167" i="3"/>
  <c r="J167" i="3"/>
  <c r="K167" i="3" s="1"/>
  <c r="N167" i="3" s="1"/>
  <c r="L167" i="3"/>
  <c r="P167" i="3"/>
  <c r="R167" i="3" s="1"/>
  <c r="S167" i="3" s="1"/>
  <c r="U167" i="3"/>
  <c r="W167" i="3" s="1"/>
  <c r="AC167" i="3" s="1"/>
  <c r="X167" i="3"/>
  <c r="Y167" i="3"/>
  <c r="AD167" i="3"/>
  <c r="AE167" i="3"/>
  <c r="AG167" i="3"/>
  <c r="AH167" i="3" s="1"/>
  <c r="AI167" i="3" s="1"/>
  <c r="U168" i="5" s="1"/>
  <c r="AJ167" i="3"/>
  <c r="AK167" i="3"/>
  <c r="AL167" i="3"/>
  <c r="AM167" i="3"/>
  <c r="C168" i="3"/>
  <c r="F168" i="3"/>
  <c r="G168" i="3"/>
  <c r="J168" i="3"/>
  <c r="K168" i="3" s="1"/>
  <c r="N168" i="3" s="1"/>
  <c r="L168" i="3"/>
  <c r="P168" i="3"/>
  <c r="U168" i="3"/>
  <c r="W168" i="3" s="1"/>
  <c r="AC168" i="3" s="1"/>
  <c r="X168" i="3"/>
  <c r="Y168" i="3"/>
  <c r="AD168" i="3"/>
  <c r="AE168" i="3"/>
  <c r="AG168" i="3"/>
  <c r="AH168" i="3" s="1"/>
  <c r="AI168" i="3" s="1"/>
  <c r="U169" i="5" s="1"/>
  <c r="AJ168" i="3"/>
  <c r="AK168" i="3"/>
  <c r="AL168" i="3"/>
  <c r="AM168" i="3"/>
  <c r="C169" i="3"/>
  <c r="E169" i="3" s="1"/>
  <c r="N170" i="5" s="1"/>
  <c r="F169" i="3"/>
  <c r="G169" i="3"/>
  <c r="J169" i="3"/>
  <c r="K169" i="3" s="1"/>
  <c r="N169" i="3" s="1"/>
  <c r="L169" i="3"/>
  <c r="P169" i="3"/>
  <c r="Q169" i="3" s="1"/>
  <c r="U169" i="3"/>
  <c r="W169" i="3" s="1"/>
  <c r="AC169" i="3" s="1"/>
  <c r="X169" i="3"/>
  <c r="Y169" i="3"/>
  <c r="AD169" i="3"/>
  <c r="AE169" i="3"/>
  <c r="AG169" i="3"/>
  <c r="AH169" i="3" s="1"/>
  <c r="AI169" i="3" s="1"/>
  <c r="AJ169" i="3"/>
  <c r="AK169" i="3"/>
  <c r="AL169" i="3"/>
  <c r="AN169" i="3" s="1"/>
  <c r="AM169" i="3"/>
  <c r="C170" i="3"/>
  <c r="E170" i="3" s="1"/>
  <c r="N171" i="5" s="1"/>
  <c r="F170" i="3"/>
  <c r="G170" i="3"/>
  <c r="J170" i="3"/>
  <c r="K170" i="3" s="1"/>
  <c r="N170" i="3" s="1"/>
  <c r="L170" i="3"/>
  <c r="P170" i="3"/>
  <c r="Q170" i="3" s="1"/>
  <c r="U170" i="3"/>
  <c r="W170" i="3" s="1"/>
  <c r="AC170" i="3" s="1"/>
  <c r="X170" i="3"/>
  <c r="Y170" i="3"/>
  <c r="AD170" i="3"/>
  <c r="AE170" i="3"/>
  <c r="AG170" i="3"/>
  <c r="AH170" i="3" s="1"/>
  <c r="AI170" i="3" s="1"/>
  <c r="U171" i="5" s="1"/>
  <c r="AJ170" i="3"/>
  <c r="AK170" i="3"/>
  <c r="AL170" i="3"/>
  <c r="AN170" i="3" s="1"/>
  <c r="AM170" i="3"/>
  <c r="C171" i="3"/>
  <c r="F171" i="3"/>
  <c r="G171" i="3"/>
  <c r="J171" i="3"/>
  <c r="K171" i="3" s="1"/>
  <c r="N171" i="3" s="1"/>
  <c r="L171" i="3"/>
  <c r="P171" i="3"/>
  <c r="R171" i="3" s="1"/>
  <c r="S171" i="3" s="1"/>
  <c r="U171" i="3"/>
  <c r="W171" i="3" s="1"/>
  <c r="AC171" i="3" s="1"/>
  <c r="X171" i="3"/>
  <c r="Y171" i="3"/>
  <c r="AD171" i="3"/>
  <c r="AE171" i="3"/>
  <c r="AG171" i="3"/>
  <c r="AH171" i="3" s="1"/>
  <c r="AI171" i="3" s="1"/>
  <c r="AJ171" i="3"/>
  <c r="AK171" i="3"/>
  <c r="AL171" i="3"/>
  <c r="AM171" i="3"/>
  <c r="C172" i="3"/>
  <c r="F172" i="3"/>
  <c r="G172" i="3"/>
  <c r="J172" i="3"/>
  <c r="K172" i="3" s="1"/>
  <c r="N172" i="3" s="1"/>
  <c r="L172" i="3"/>
  <c r="P172" i="3"/>
  <c r="R172" i="3" s="1"/>
  <c r="S172" i="3" s="1"/>
  <c r="U172" i="3"/>
  <c r="W172" i="3" s="1"/>
  <c r="AC172" i="3" s="1"/>
  <c r="X172" i="3"/>
  <c r="Y172" i="3"/>
  <c r="AD172" i="3"/>
  <c r="AE172" i="3"/>
  <c r="AG172" i="3"/>
  <c r="AH172" i="3" s="1"/>
  <c r="AI172" i="3" s="1"/>
  <c r="AJ172" i="3"/>
  <c r="AK172" i="3"/>
  <c r="AL172" i="3"/>
  <c r="AM172" i="3"/>
  <c r="C173" i="3"/>
  <c r="F173" i="3"/>
  <c r="G173" i="3"/>
  <c r="J173" i="3"/>
  <c r="K173" i="3" s="1"/>
  <c r="N173" i="3" s="1"/>
  <c r="L173" i="3"/>
  <c r="P173" i="3"/>
  <c r="R173" i="3" s="1"/>
  <c r="S173" i="3" s="1"/>
  <c r="U173" i="3"/>
  <c r="W173" i="3" s="1"/>
  <c r="AC173" i="3" s="1"/>
  <c r="X173" i="3"/>
  <c r="Y173" i="3"/>
  <c r="AD173" i="3"/>
  <c r="AE173" i="3"/>
  <c r="AG173" i="3"/>
  <c r="AH173" i="3" s="1"/>
  <c r="AI173" i="3" s="1"/>
  <c r="U174" i="5" s="1"/>
  <c r="AJ173" i="3"/>
  <c r="AK173" i="3"/>
  <c r="AL173" i="3"/>
  <c r="AN173" i="3" s="1"/>
  <c r="AM173" i="3"/>
  <c r="C174" i="3"/>
  <c r="E174" i="3" s="1"/>
  <c r="F174" i="3"/>
  <c r="G174" i="3"/>
  <c r="J174" i="3"/>
  <c r="K174" i="3" s="1"/>
  <c r="N174" i="3" s="1"/>
  <c r="L174" i="3"/>
  <c r="P174" i="3"/>
  <c r="Q174" i="3" s="1"/>
  <c r="U174" i="3"/>
  <c r="W174" i="3" s="1"/>
  <c r="AC174" i="3" s="1"/>
  <c r="X174" i="3"/>
  <c r="Y174" i="3"/>
  <c r="AD174" i="3"/>
  <c r="AE174" i="3"/>
  <c r="AG174" i="3"/>
  <c r="AH174" i="3" s="1"/>
  <c r="AI174" i="3" s="1"/>
  <c r="AJ174" i="3"/>
  <c r="AK174" i="3"/>
  <c r="AL174" i="3"/>
  <c r="AM174" i="3"/>
  <c r="C175" i="3"/>
  <c r="F175" i="3"/>
  <c r="G175" i="3"/>
  <c r="J175" i="3"/>
  <c r="K175" i="3" s="1"/>
  <c r="N175" i="3" s="1"/>
  <c r="L175" i="3"/>
  <c r="P175" i="3"/>
  <c r="Q175" i="3" s="1"/>
  <c r="U175" i="3"/>
  <c r="W175" i="3" s="1"/>
  <c r="AC175" i="3" s="1"/>
  <c r="X175" i="3"/>
  <c r="Y175" i="3"/>
  <c r="AD175" i="3"/>
  <c r="AE175" i="3"/>
  <c r="AG175" i="3"/>
  <c r="AH175" i="3" s="1"/>
  <c r="AI175" i="3" s="1"/>
  <c r="AJ175" i="3"/>
  <c r="AK175" i="3"/>
  <c r="AL175" i="3"/>
  <c r="AN175" i="3" s="1"/>
  <c r="AM175" i="3"/>
  <c r="C176" i="3"/>
  <c r="E176" i="3" s="1"/>
  <c r="N177" i="5" s="1"/>
  <c r="F176" i="3"/>
  <c r="G176" i="3"/>
  <c r="J176" i="3"/>
  <c r="K176" i="3" s="1"/>
  <c r="N176" i="3" s="1"/>
  <c r="L176" i="3"/>
  <c r="P176" i="3"/>
  <c r="U176" i="3"/>
  <c r="W176" i="3" s="1"/>
  <c r="AC176" i="3" s="1"/>
  <c r="X176" i="3"/>
  <c r="Y176" i="3"/>
  <c r="AD176" i="3"/>
  <c r="AE176" i="3"/>
  <c r="AG176" i="3"/>
  <c r="AH176" i="3" s="1"/>
  <c r="AI176" i="3" s="1"/>
  <c r="AJ176" i="3"/>
  <c r="AK176" i="3"/>
  <c r="AL176" i="3"/>
  <c r="AM176" i="3"/>
  <c r="C177" i="3"/>
  <c r="F177" i="3"/>
  <c r="G177" i="3"/>
  <c r="J177" i="3"/>
  <c r="K177" i="3" s="1"/>
  <c r="N177" i="3" s="1"/>
  <c r="L177" i="3"/>
  <c r="P177" i="3"/>
  <c r="R177" i="3" s="1"/>
  <c r="S177" i="3" s="1"/>
  <c r="U177" i="3"/>
  <c r="W177" i="3" s="1"/>
  <c r="AC177" i="3" s="1"/>
  <c r="X177" i="3"/>
  <c r="Y177" i="3"/>
  <c r="AD177" i="3"/>
  <c r="AE177" i="3"/>
  <c r="AG177" i="3"/>
  <c r="AH177" i="3" s="1"/>
  <c r="AI177" i="3" s="1"/>
  <c r="U178" i="5" s="1"/>
  <c r="AJ177" i="3"/>
  <c r="AK177" i="3"/>
  <c r="AL177" i="3"/>
  <c r="AM177" i="3"/>
  <c r="C178" i="3"/>
  <c r="E178" i="3" s="1"/>
  <c r="N179" i="5" s="1"/>
  <c r="F178" i="3"/>
  <c r="G178" i="3"/>
  <c r="J178" i="3"/>
  <c r="K178" i="3" s="1"/>
  <c r="N178" i="3" s="1"/>
  <c r="L178" i="3"/>
  <c r="P178" i="3"/>
  <c r="Q178" i="3" s="1"/>
  <c r="U178" i="3"/>
  <c r="W178" i="3" s="1"/>
  <c r="AC178" i="3" s="1"/>
  <c r="X178" i="3"/>
  <c r="Y178" i="3"/>
  <c r="AD178" i="3"/>
  <c r="AE178" i="3"/>
  <c r="AG178" i="3"/>
  <c r="AH178" i="3" s="1"/>
  <c r="AI178" i="3" s="1"/>
  <c r="U179" i="5" s="1"/>
  <c r="AJ178" i="3"/>
  <c r="AK178" i="3"/>
  <c r="AL178" i="3"/>
  <c r="AM178" i="3"/>
  <c r="C179" i="3"/>
  <c r="E179" i="3" s="1"/>
  <c r="N180" i="5" s="1"/>
  <c r="F179" i="3"/>
  <c r="G179" i="3"/>
  <c r="J179" i="3"/>
  <c r="K179" i="3" s="1"/>
  <c r="N179" i="3" s="1"/>
  <c r="L179" i="3"/>
  <c r="P179" i="3"/>
  <c r="Q179" i="3" s="1"/>
  <c r="U179" i="3"/>
  <c r="W179" i="3" s="1"/>
  <c r="AC179" i="3" s="1"/>
  <c r="X179" i="3"/>
  <c r="Y179" i="3"/>
  <c r="AD179" i="3"/>
  <c r="AE179" i="3"/>
  <c r="AG179" i="3"/>
  <c r="AH179" i="3" s="1"/>
  <c r="AI179" i="3" s="1"/>
  <c r="U180" i="5" s="1"/>
  <c r="AJ179" i="3"/>
  <c r="AK179" i="3"/>
  <c r="AL179" i="3"/>
  <c r="AN179" i="3" s="1"/>
  <c r="AM179" i="3"/>
  <c r="C180" i="3"/>
  <c r="E180" i="3" s="1"/>
  <c r="N181" i="5" s="1"/>
  <c r="F180" i="3"/>
  <c r="G180" i="3"/>
  <c r="J180" i="3"/>
  <c r="K180" i="3" s="1"/>
  <c r="N180" i="3" s="1"/>
  <c r="L180" i="3"/>
  <c r="P180" i="3"/>
  <c r="Q180" i="3" s="1"/>
  <c r="U180" i="3"/>
  <c r="W180" i="3" s="1"/>
  <c r="AC180" i="3" s="1"/>
  <c r="X180" i="3"/>
  <c r="Y180" i="3"/>
  <c r="AD180" i="3"/>
  <c r="AE180" i="3"/>
  <c r="AG180" i="3"/>
  <c r="AH180" i="3" s="1"/>
  <c r="AI180" i="3" s="1"/>
  <c r="U181" i="5" s="1"/>
  <c r="AJ180" i="3"/>
  <c r="AK180" i="3"/>
  <c r="AL180" i="3"/>
  <c r="AN180" i="3" s="1"/>
  <c r="AM180" i="3"/>
  <c r="C181" i="3"/>
  <c r="E181" i="3" s="1"/>
  <c r="N182" i="5" s="1"/>
  <c r="F181" i="3"/>
  <c r="G181" i="3"/>
  <c r="J181" i="3"/>
  <c r="K181" i="3" s="1"/>
  <c r="N181" i="3" s="1"/>
  <c r="L181" i="3"/>
  <c r="P181" i="3"/>
  <c r="R181" i="3" s="1"/>
  <c r="S181" i="3" s="1"/>
  <c r="U181" i="3"/>
  <c r="W181" i="3" s="1"/>
  <c r="AC181" i="3" s="1"/>
  <c r="X181" i="3"/>
  <c r="Y181" i="3"/>
  <c r="AD181" i="3"/>
  <c r="AE181" i="3"/>
  <c r="AG181" i="3"/>
  <c r="AH181" i="3" s="1"/>
  <c r="AI181" i="3" s="1"/>
  <c r="AJ181" i="3"/>
  <c r="AK181" i="3"/>
  <c r="AL181" i="3"/>
  <c r="AM181" i="3"/>
  <c r="C182" i="3"/>
  <c r="E182" i="3" s="1"/>
  <c r="N183" i="5" s="1"/>
  <c r="F182" i="3"/>
  <c r="G182" i="3"/>
  <c r="J182" i="3"/>
  <c r="K182" i="3" s="1"/>
  <c r="N182" i="3" s="1"/>
  <c r="L182" i="3"/>
  <c r="P182" i="3"/>
  <c r="Q182" i="3" s="1"/>
  <c r="U182" i="3"/>
  <c r="W182" i="3" s="1"/>
  <c r="AC182" i="3" s="1"/>
  <c r="X182" i="3"/>
  <c r="Y182" i="3"/>
  <c r="AD182" i="3"/>
  <c r="AE182" i="3"/>
  <c r="AG182" i="3"/>
  <c r="AH182" i="3" s="1"/>
  <c r="AI182" i="3" s="1"/>
  <c r="AJ182" i="3"/>
  <c r="AK182" i="3"/>
  <c r="AL182" i="3"/>
  <c r="AM182" i="3"/>
  <c r="C183" i="3"/>
  <c r="F183" i="3"/>
  <c r="G183" i="3"/>
  <c r="J183" i="3"/>
  <c r="K183" i="3" s="1"/>
  <c r="N183" i="3" s="1"/>
  <c r="L183" i="3"/>
  <c r="P183" i="3"/>
  <c r="U183" i="3"/>
  <c r="W183" i="3" s="1"/>
  <c r="AC183" i="3" s="1"/>
  <c r="X183" i="3"/>
  <c r="Y183" i="3"/>
  <c r="AD183" i="3"/>
  <c r="AE183" i="3"/>
  <c r="AG183" i="3"/>
  <c r="AH183" i="3" s="1"/>
  <c r="AI183" i="3" s="1"/>
  <c r="U184" i="5" s="1"/>
  <c r="AJ183" i="3"/>
  <c r="AK183" i="3"/>
  <c r="AL183" i="3"/>
  <c r="AN183" i="3" s="1"/>
  <c r="AM183" i="3"/>
  <c r="C184" i="3"/>
  <c r="E184" i="3" s="1"/>
  <c r="N185" i="5" s="1"/>
  <c r="F184" i="3"/>
  <c r="G184" i="3"/>
  <c r="J184" i="3"/>
  <c r="K184" i="3" s="1"/>
  <c r="N184" i="3" s="1"/>
  <c r="L184" i="3"/>
  <c r="P184" i="3"/>
  <c r="Q184" i="3" s="1"/>
  <c r="U184" i="3"/>
  <c r="W184" i="3" s="1"/>
  <c r="AC184" i="3" s="1"/>
  <c r="X184" i="3"/>
  <c r="Y184" i="3"/>
  <c r="AD184" i="3"/>
  <c r="AE184" i="3"/>
  <c r="AG184" i="3"/>
  <c r="AH184" i="3" s="1"/>
  <c r="AI184" i="3" s="1"/>
  <c r="U185" i="5" s="1"/>
  <c r="AJ184" i="3"/>
  <c r="AK184" i="3"/>
  <c r="AL184" i="3"/>
  <c r="AM184" i="3"/>
  <c r="C185" i="3"/>
  <c r="F185" i="3"/>
  <c r="G185" i="3"/>
  <c r="J185" i="3"/>
  <c r="K185" i="3" s="1"/>
  <c r="N185" i="3" s="1"/>
  <c r="L185" i="3"/>
  <c r="P185" i="3"/>
  <c r="R185" i="3" s="1"/>
  <c r="S185" i="3" s="1"/>
  <c r="U185" i="3"/>
  <c r="W185" i="3" s="1"/>
  <c r="AC185" i="3" s="1"/>
  <c r="X185" i="3"/>
  <c r="Y185" i="3"/>
  <c r="AD185" i="3"/>
  <c r="AE185" i="3"/>
  <c r="AG185" i="3"/>
  <c r="AH185" i="3" s="1"/>
  <c r="AI185" i="3" s="1"/>
  <c r="AJ185" i="3"/>
  <c r="AK185" i="3"/>
  <c r="AL185" i="3"/>
  <c r="AM185" i="3"/>
  <c r="C186" i="3"/>
  <c r="F186" i="3"/>
  <c r="G186" i="3"/>
  <c r="J186" i="3"/>
  <c r="K186" i="3" s="1"/>
  <c r="N186" i="3" s="1"/>
  <c r="L186" i="3"/>
  <c r="P186" i="3"/>
  <c r="Q186" i="3" s="1"/>
  <c r="U186" i="3"/>
  <c r="W186" i="3" s="1"/>
  <c r="AC186" i="3" s="1"/>
  <c r="X186" i="3"/>
  <c r="Y186" i="3"/>
  <c r="AD186" i="3"/>
  <c r="AE186" i="3"/>
  <c r="AG186" i="3"/>
  <c r="AH186" i="3" s="1"/>
  <c r="AI186" i="3" s="1"/>
  <c r="U187" i="5" s="1"/>
  <c r="AJ186" i="3"/>
  <c r="AK186" i="3"/>
  <c r="AL186" i="3"/>
  <c r="AM186" i="3"/>
  <c r="C187" i="3"/>
  <c r="F187" i="3"/>
  <c r="G187" i="3"/>
  <c r="J187" i="3"/>
  <c r="K187" i="3" s="1"/>
  <c r="N187" i="3" s="1"/>
  <c r="L187" i="3"/>
  <c r="P187" i="3"/>
  <c r="R187" i="3" s="1"/>
  <c r="S187" i="3" s="1"/>
  <c r="U187" i="3"/>
  <c r="W187" i="3" s="1"/>
  <c r="AC187" i="3" s="1"/>
  <c r="X187" i="3"/>
  <c r="Y187" i="3"/>
  <c r="AD187" i="3"/>
  <c r="AE187" i="3"/>
  <c r="AG187" i="3"/>
  <c r="AH187" i="3" s="1"/>
  <c r="AI187" i="3" s="1"/>
  <c r="U188" i="5" s="1"/>
  <c r="AJ187" i="3"/>
  <c r="AK187" i="3"/>
  <c r="AL187" i="3"/>
  <c r="AN187" i="3" s="1"/>
  <c r="AM187" i="3"/>
  <c r="C188" i="3"/>
  <c r="F188" i="3"/>
  <c r="G188" i="3"/>
  <c r="J188" i="3"/>
  <c r="K188" i="3" s="1"/>
  <c r="N188" i="3" s="1"/>
  <c r="L188" i="3"/>
  <c r="P188" i="3"/>
  <c r="Q188" i="3" s="1"/>
  <c r="U188" i="3"/>
  <c r="W188" i="3" s="1"/>
  <c r="AC188" i="3" s="1"/>
  <c r="X188" i="3"/>
  <c r="Y188" i="3"/>
  <c r="AD188" i="3"/>
  <c r="AE188" i="3"/>
  <c r="AG188" i="3"/>
  <c r="AH188" i="3" s="1"/>
  <c r="AI188" i="3" s="1"/>
  <c r="AJ188" i="3"/>
  <c r="AK188" i="3"/>
  <c r="AL188" i="3"/>
  <c r="AN188" i="3" s="1"/>
  <c r="AM188" i="3"/>
  <c r="C189" i="3"/>
  <c r="F189" i="3"/>
  <c r="G189" i="3"/>
  <c r="J189" i="3"/>
  <c r="K189" i="3" s="1"/>
  <c r="N189" i="3" s="1"/>
  <c r="L189" i="3"/>
  <c r="P189" i="3"/>
  <c r="Q189" i="3" s="1"/>
  <c r="U189" i="3"/>
  <c r="W189" i="3" s="1"/>
  <c r="AC189" i="3" s="1"/>
  <c r="X189" i="3"/>
  <c r="Y189" i="3"/>
  <c r="AD189" i="3"/>
  <c r="AE189" i="3"/>
  <c r="AG189" i="3"/>
  <c r="AH189" i="3" s="1"/>
  <c r="AI189" i="3" s="1"/>
  <c r="AJ189" i="3"/>
  <c r="AK189" i="3"/>
  <c r="AL189" i="3"/>
  <c r="AM189" i="3"/>
  <c r="C190" i="3"/>
  <c r="F190" i="3"/>
  <c r="G190" i="3"/>
  <c r="J190" i="3"/>
  <c r="K190" i="3" s="1"/>
  <c r="N190" i="3" s="1"/>
  <c r="L190" i="3"/>
  <c r="P190" i="3"/>
  <c r="Q190" i="3" s="1"/>
  <c r="U190" i="3"/>
  <c r="W190" i="3" s="1"/>
  <c r="AC190" i="3" s="1"/>
  <c r="X190" i="3"/>
  <c r="Y190" i="3"/>
  <c r="AD190" i="3"/>
  <c r="AE190" i="3"/>
  <c r="AG190" i="3"/>
  <c r="AH190" i="3" s="1"/>
  <c r="AI190" i="3" s="1"/>
  <c r="AJ190" i="3"/>
  <c r="AK190" i="3"/>
  <c r="AL190" i="3"/>
  <c r="AN190" i="3" s="1"/>
  <c r="AM190" i="3"/>
  <c r="C191" i="3"/>
  <c r="E191" i="3" s="1"/>
  <c r="N192" i="5" s="1"/>
  <c r="F191" i="3"/>
  <c r="G191" i="3"/>
  <c r="J191" i="3"/>
  <c r="K191" i="3" s="1"/>
  <c r="N191" i="3" s="1"/>
  <c r="L191" i="3"/>
  <c r="P191" i="3"/>
  <c r="R191" i="3" s="1"/>
  <c r="S191" i="3" s="1"/>
  <c r="U191" i="3"/>
  <c r="W191" i="3" s="1"/>
  <c r="AC191" i="3" s="1"/>
  <c r="X191" i="3"/>
  <c r="Y191" i="3"/>
  <c r="AD191" i="3"/>
  <c r="AE191" i="3"/>
  <c r="AG191" i="3"/>
  <c r="AH191" i="3" s="1"/>
  <c r="AI191" i="3" s="1"/>
  <c r="U192" i="5" s="1"/>
  <c r="AJ191" i="3"/>
  <c r="AK191" i="3"/>
  <c r="AL191" i="3"/>
  <c r="AM191" i="3"/>
  <c r="C192" i="3"/>
  <c r="E192" i="3" s="1"/>
  <c r="N193" i="5" s="1"/>
  <c r="F192" i="3"/>
  <c r="G192" i="3"/>
  <c r="J192" i="3"/>
  <c r="K192" i="3" s="1"/>
  <c r="N192" i="3" s="1"/>
  <c r="L192" i="3"/>
  <c r="P192" i="3"/>
  <c r="R192" i="3" s="1"/>
  <c r="S192" i="3" s="1"/>
  <c r="U192" i="3"/>
  <c r="W192" i="3" s="1"/>
  <c r="AC192" i="3" s="1"/>
  <c r="X192" i="3"/>
  <c r="Y192" i="3"/>
  <c r="AD192" i="3"/>
  <c r="AE192" i="3"/>
  <c r="AG192" i="3"/>
  <c r="AH192" i="3" s="1"/>
  <c r="AI192" i="3" s="1"/>
  <c r="U193" i="5" s="1"/>
  <c r="AJ192" i="3"/>
  <c r="AK192" i="3"/>
  <c r="AL192" i="3"/>
  <c r="AM192" i="3"/>
  <c r="C193" i="3"/>
  <c r="F193" i="3"/>
  <c r="G193" i="3"/>
  <c r="J193" i="3"/>
  <c r="K193" i="3" s="1"/>
  <c r="N193" i="3" s="1"/>
  <c r="L193" i="3"/>
  <c r="P193" i="3"/>
  <c r="R193" i="3" s="1"/>
  <c r="S193" i="3" s="1"/>
  <c r="U193" i="3"/>
  <c r="W193" i="3" s="1"/>
  <c r="AC193" i="3" s="1"/>
  <c r="X193" i="3"/>
  <c r="Y193" i="3"/>
  <c r="AD193" i="3"/>
  <c r="AE193" i="3"/>
  <c r="AG193" i="3"/>
  <c r="AH193" i="3" s="1"/>
  <c r="AI193" i="3" s="1"/>
  <c r="AJ193" i="3"/>
  <c r="AK193" i="3"/>
  <c r="AL193" i="3"/>
  <c r="AN193" i="3" s="1"/>
  <c r="AM193" i="3"/>
  <c r="C4" i="4"/>
  <c r="D4" i="4" s="1"/>
  <c r="Z5" i="5" s="1"/>
  <c r="E4" i="4"/>
  <c r="F4" i="4"/>
  <c r="I4" i="4"/>
  <c r="J4" i="4"/>
  <c r="K4" i="4"/>
  <c r="L4" i="4"/>
  <c r="N4" i="4"/>
  <c r="O4" i="4" s="1"/>
  <c r="P4" i="4"/>
  <c r="Q4" i="4"/>
  <c r="S4" i="4"/>
  <c r="W4" i="4"/>
  <c r="Y4" i="4"/>
  <c r="C5" i="4"/>
  <c r="D5" i="4" s="1"/>
  <c r="Z6" i="5" s="1"/>
  <c r="E5" i="4"/>
  <c r="F5" i="4"/>
  <c r="I5" i="4"/>
  <c r="J5" i="4"/>
  <c r="K5" i="4"/>
  <c r="L5" i="4"/>
  <c r="N5" i="4"/>
  <c r="O5" i="4" s="1"/>
  <c r="P5" i="4"/>
  <c r="Q5" i="4"/>
  <c r="S5" i="4"/>
  <c r="W5" i="4"/>
  <c r="Y5" i="4"/>
  <c r="C6" i="4"/>
  <c r="D6" i="4" s="1"/>
  <c r="Z7" i="5" s="1"/>
  <c r="E6" i="4"/>
  <c r="F6" i="4"/>
  <c r="I6" i="4"/>
  <c r="J6" i="4"/>
  <c r="K6" i="4"/>
  <c r="L6" i="4"/>
  <c r="N6" i="4"/>
  <c r="O6" i="4" s="1"/>
  <c r="P6" i="4"/>
  <c r="Q6" i="4"/>
  <c r="S6" i="4"/>
  <c r="W6" i="4"/>
  <c r="Y6" i="4"/>
  <c r="C7" i="4"/>
  <c r="D7" i="4" s="1"/>
  <c r="E7" i="4"/>
  <c r="F7" i="4"/>
  <c r="I7" i="4"/>
  <c r="J7" i="4"/>
  <c r="K7" i="4"/>
  <c r="L7" i="4"/>
  <c r="N7" i="4"/>
  <c r="O7" i="4" s="1"/>
  <c r="P7" i="4"/>
  <c r="Q7" i="4"/>
  <c r="S7" i="4"/>
  <c r="W7" i="4"/>
  <c r="Y7" i="4"/>
  <c r="C8" i="4"/>
  <c r="D8" i="4" s="1"/>
  <c r="Z9" i="5" s="1"/>
  <c r="E8" i="4"/>
  <c r="F8" i="4"/>
  <c r="I8" i="4"/>
  <c r="J8" i="4"/>
  <c r="K8" i="4"/>
  <c r="L8" i="4"/>
  <c r="N8" i="4"/>
  <c r="O8" i="4" s="1"/>
  <c r="P8" i="4"/>
  <c r="Q8" i="4"/>
  <c r="S8" i="4"/>
  <c r="W8" i="4"/>
  <c r="Y8" i="4"/>
  <c r="C9" i="4"/>
  <c r="D9" i="4" s="1"/>
  <c r="Z10" i="5" s="1"/>
  <c r="E9" i="4"/>
  <c r="F9" i="4"/>
  <c r="I9" i="4"/>
  <c r="J9" i="4"/>
  <c r="K9" i="4"/>
  <c r="L9" i="4"/>
  <c r="N9" i="4"/>
  <c r="O9" i="4" s="1"/>
  <c r="P9" i="4"/>
  <c r="Q9" i="4"/>
  <c r="S9" i="4"/>
  <c r="W9" i="4"/>
  <c r="Y9" i="4"/>
  <c r="C10" i="4"/>
  <c r="D10" i="4" s="1"/>
  <c r="Z11" i="5" s="1"/>
  <c r="E10" i="4"/>
  <c r="F10" i="4"/>
  <c r="I10" i="4"/>
  <c r="J10" i="4"/>
  <c r="K10" i="4"/>
  <c r="L10" i="4"/>
  <c r="N10" i="4"/>
  <c r="O10" i="4" s="1"/>
  <c r="P10" i="4"/>
  <c r="Q10" i="4"/>
  <c r="S10" i="4"/>
  <c r="W10" i="4"/>
  <c r="Y10" i="4"/>
  <c r="C11" i="4"/>
  <c r="D11" i="4" s="1"/>
  <c r="Z12" i="5" s="1"/>
  <c r="E11" i="4"/>
  <c r="F11" i="4"/>
  <c r="I11" i="4"/>
  <c r="J11" i="4"/>
  <c r="K11" i="4"/>
  <c r="L11" i="4"/>
  <c r="N11" i="4"/>
  <c r="O11" i="4" s="1"/>
  <c r="P11" i="4"/>
  <c r="Q11" i="4"/>
  <c r="S11" i="4"/>
  <c r="AB11" i="4" s="1"/>
  <c r="W11" i="4"/>
  <c r="Y11" i="4"/>
  <c r="C12" i="4"/>
  <c r="D12" i="4" s="1"/>
  <c r="Z13" i="5" s="1"/>
  <c r="E12" i="4"/>
  <c r="F12" i="4"/>
  <c r="I12" i="4"/>
  <c r="J12" i="4"/>
  <c r="K12" i="4"/>
  <c r="L12" i="4"/>
  <c r="N12" i="4"/>
  <c r="O12" i="4" s="1"/>
  <c r="P12" i="4"/>
  <c r="Q12" i="4"/>
  <c r="S12" i="4"/>
  <c r="W12" i="4"/>
  <c r="Y12" i="4"/>
  <c r="C13" i="4"/>
  <c r="D13" i="4" s="1"/>
  <c r="Z14" i="5" s="1"/>
  <c r="E13" i="4"/>
  <c r="F13" i="4"/>
  <c r="I13" i="4"/>
  <c r="J13" i="4"/>
  <c r="K13" i="4"/>
  <c r="L13" i="4"/>
  <c r="N13" i="4"/>
  <c r="O13" i="4"/>
  <c r="P13" i="4"/>
  <c r="Q13" i="4"/>
  <c r="S13" i="4"/>
  <c r="W13" i="4"/>
  <c r="Y13" i="4"/>
  <c r="C14" i="4"/>
  <c r="D14" i="4" s="1"/>
  <c r="Z15" i="5" s="1"/>
  <c r="E14" i="4"/>
  <c r="F14" i="4"/>
  <c r="G14" i="4" s="1"/>
  <c r="I14" i="4"/>
  <c r="J14" i="4"/>
  <c r="K14" i="4"/>
  <c r="L14" i="4"/>
  <c r="N14" i="4"/>
  <c r="O14" i="4" s="1"/>
  <c r="P14" i="4"/>
  <c r="Q14" i="4"/>
  <c r="S14" i="4"/>
  <c r="AB14" i="4" s="1"/>
  <c r="W14" i="4"/>
  <c r="Y14" i="4"/>
  <c r="C15" i="4"/>
  <c r="D15" i="4" s="1"/>
  <c r="Z16" i="5" s="1"/>
  <c r="E15" i="4"/>
  <c r="F15" i="4"/>
  <c r="I15" i="4"/>
  <c r="J15" i="4"/>
  <c r="K15" i="4"/>
  <c r="L15" i="4"/>
  <c r="N15" i="4"/>
  <c r="O15" i="4" s="1"/>
  <c r="P15" i="4"/>
  <c r="Q15" i="4"/>
  <c r="S15" i="4"/>
  <c r="W15" i="4"/>
  <c r="Y15" i="4"/>
  <c r="C16" i="4"/>
  <c r="D16" i="4" s="1"/>
  <c r="Z17" i="5" s="1"/>
  <c r="E16" i="4"/>
  <c r="F16" i="4"/>
  <c r="I16" i="4"/>
  <c r="J16" i="4"/>
  <c r="K16" i="4"/>
  <c r="L16" i="4"/>
  <c r="N16" i="4"/>
  <c r="O16" i="4" s="1"/>
  <c r="P16" i="4"/>
  <c r="Q16" i="4"/>
  <c r="S16" i="4"/>
  <c r="W16" i="4"/>
  <c r="Y16" i="4"/>
  <c r="C17" i="4"/>
  <c r="D17" i="4" s="1"/>
  <c r="Z18" i="5" s="1"/>
  <c r="E17" i="4"/>
  <c r="F17" i="4"/>
  <c r="I17" i="4"/>
  <c r="J17" i="4"/>
  <c r="K17" i="4"/>
  <c r="L17" i="4"/>
  <c r="N17" i="4"/>
  <c r="O17" i="4" s="1"/>
  <c r="P17" i="4"/>
  <c r="Q17" i="4"/>
  <c r="S17" i="4"/>
  <c r="W17" i="4"/>
  <c r="Y17" i="4"/>
  <c r="C18" i="4"/>
  <c r="D18" i="4" s="1"/>
  <c r="Z19" i="5" s="1"/>
  <c r="E18" i="4"/>
  <c r="F18" i="4"/>
  <c r="I18" i="4"/>
  <c r="J18" i="4"/>
  <c r="K18" i="4"/>
  <c r="L18" i="4"/>
  <c r="N18" i="4"/>
  <c r="O18" i="4" s="1"/>
  <c r="P18" i="4"/>
  <c r="Q18" i="4"/>
  <c r="S18" i="4"/>
  <c r="W18" i="4"/>
  <c r="Y18" i="4"/>
  <c r="C19" i="4"/>
  <c r="D19" i="4" s="1"/>
  <c r="Z20" i="5" s="1"/>
  <c r="E19" i="4"/>
  <c r="F19" i="4"/>
  <c r="I19" i="4"/>
  <c r="J19" i="4"/>
  <c r="K19" i="4"/>
  <c r="L19" i="4"/>
  <c r="N19" i="4"/>
  <c r="O19" i="4" s="1"/>
  <c r="P19" i="4"/>
  <c r="Q19" i="4"/>
  <c r="S19" i="4"/>
  <c r="W19" i="4"/>
  <c r="Y19" i="4"/>
  <c r="C20" i="4"/>
  <c r="D20" i="4" s="1"/>
  <c r="Z21" i="5" s="1"/>
  <c r="E20" i="4"/>
  <c r="F20" i="4"/>
  <c r="I20" i="4"/>
  <c r="J20" i="4"/>
  <c r="K20" i="4"/>
  <c r="L20" i="4"/>
  <c r="N20" i="4"/>
  <c r="O20" i="4" s="1"/>
  <c r="P20" i="4"/>
  <c r="Q20" i="4"/>
  <c r="S20" i="4"/>
  <c r="W20" i="4"/>
  <c r="Y20" i="4"/>
  <c r="C21" i="4"/>
  <c r="D21" i="4" s="1"/>
  <c r="Z22" i="5" s="1"/>
  <c r="E21" i="4"/>
  <c r="F21" i="4"/>
  <c r="I21" i="4"/>
  <c r="J21" i="4"/>
  <c r="K21" i="4"/>
  <c r="L21" i="4"/>
  <c r="N21" i="4"/>
  <c r="O21" i="4" s="1"/>
  <c r="P21" i="4"/>
  <c r="Q21" i="4"/>
  <c r="S21" i="4"/>
  <c r="W21" i="4"/>
  <c r="Y21" i="4"/>
  <c r="C22" i="4"/>
  <c r="D22" i="4" s="1"/>
  <c r="Z23" i="5" s="1"/>
  <c r="E22" i="4"/>
  <c r="F22" i="4"/>
  <c r="I22" i="4"/>
  <c r="J22" i="4"/>
  <c r="K22" i="4"/>
  <c r="L22" i="4"/>
  <c r="N22" i="4"/>
  <c r="O22" i="4" s="1"/>
  <c r="P22" i="4"/>
  <c r="Q22" i="4"/>
  <c r="S22" i="4"/>
  <c r="AB22" i="4" s="1"/>
  <c r="W22" i="4"/>
  <c r="Y22" i="4"/>
  <c r="C23" i="4"/>
  <c r="D23" i="4" s="1"/>
  <c r="Z24" i="5" s="1"/>
  <c r="E23" i="4"/>
  <c r="F23" i="4"/>
  <c r="I23" i="4"/>
  <c r="J23" i="4"/>
  <c r="K23" i="4"/>
  <c r="L23" i="4"/>
  <c r="N23" i="4"/>
  <c r="O23" i="4" s="1"/>
  <c r="P23" i="4"/>
  <c r="Q23" i="4"/>
  <c r="S23" i="4"/>
  <c r="W23" i="4"/>
  <c r="Y23" i="4"/>
  <c r="C24" i="4"/>
  <c r="D24" i="4" s="1"/>
  <c r="Z25" i="5" s="1"/>
  <c r="E24" i="4"/>
  <c r="F24" i="4"/>
  <c r="I24" i="4"/>
  <c r="J24" i="4"/>
  <c r="K24" i="4"/>
  <c r="L24" i="4"/>
  <c r="N24" i="4"/>
  <c r="O24" i="4" s="1"/>
  <c r="P24" i="4"/>
  <c r="Q24" i="4"/>
  <c r="S24" i="4"/>
  <c r="W24" i="4"/>
  <c r="Y24" i="4"/>
  <c r="C25" i="4"/>
  <c r="D25" i="4" s="1"/>
  <c r="Z26" i="5" s="1"/>
  <c r="E25" i="4"/>
  <c r="F25" i="4"/>
  <c r="I25" i="4"/>
  <c r="J25" i="4"/>
  <c r="K25" i="4"/>
  <c r="L25" i="4"/>
  <c r="N25" i="4"/>
  <c r="O25" i="4" s="1"/>
  <c r="P25" i="4"/>
  <c r="Q25" i="4"/>
  <c r="S25" i="4"/>
  <c r="W25" i="4"/>
  <c r="Y25" i="4"/>
  <c r="C26" i="4"/>
  <c r="D26" i="4" s="1"/>
  <c r="Z27" i="5" s="1"/>
  <c r="E26" i="4"/>
  <c r="F26" i="4"/>
  <c r="I26" i="4"/>
  <c r="J26" i="4"/>
  <c r="K26" i="4"/>
  <c r="L26" i="4"/>
  <c r="N26" i="4"/>
  <c r="O26" i="4" s="1"/>
  <c r="P26" i="4"/>
  <c r="Q26" i="4"/>
  <c r="S26" i="4"/>
  <c r="W26" i="4"/>
  <c r="Y26" i="4"/>
  <c r="C27" i="4"/>
  <c r="D27" i="4" s="1"/>
  <c r="Z28" i="5" s="1"/>
  <c r="E27" i="4"/>
  <c r="F27" i="4"/>
  <c r="I27" i="4"/>
  <c r="J27" i="4"/>
  <c r="K27" i="4"/>
  <c r="L27" i="4"/>
  <c r="N27" i="4"/>
  <c r="O27" i="4" s="1"/>
  <c r="P27" i="4"/>
  <c r="Q27" i="4"/>
  <c r="S27" i="4"/>
  <c r="W27" i="4"/>
  <c r="Y27" i="4"/>
  <c r="C28" i="4"/>
  <c r="D28" i="4" s="1"/>
  <c r="Z29" i="5" s="1"/>
  <c r="E28" i="4"/>
  <c r="F28" i="4"/>
  <c r="I28" i="4"/>
  <c r="J28" i="4"/>
  <c r="K28" i="4"/>
  <c r="L28" i="4"/>
  <c r="N28" i="4"/>
  <c r="O28" i="4" s="1"/>
  <c r="P28" i="4"/>
  <c r="Q28" i="4"/>
  <c r="S28" i="4"/>
  <c r="W28" i="4"/>
  <c r="Y28" i="4"/>
  <c r="C29" i="4"/>
  <c r="D29" i="4" s="1"/>
  <c r="Z30" i="5" s="1"/>
  <c r="E29" i="4"/>
  <c r="F29" i="4"/>
  <c r="I29" i="4"/>
  <c r="J29" i="4"/>
  <c r="K29" i="4"/>
  <c r="L29" i="4"/>
  <c r="N29" i="4"/>
  <c r="O29" i="4" s="1"/>
  <c r="P29" i="4"/>
  <c r="Q29" i="4"/>
  <c r="S29" i="4"/>
  <c r="W29" i="4"/>
  <c r="Y29" i="4"/>
  <c r="C30" i="4"/>
  <c r="D30" i="4" s="1"/>
  <c r="Z31" i="5" s="1"/>
  <c r="E30" i="4"/>
  <c r="F30" i="4"/>
  <c r="G30" i="4" s="1"/>
  <c r="I30" i="4"/>
  <c r="J30" i="4"/>
  <c r="K30" i="4"/>
  <c r="L30" i="4"/>
  <c r="N30" i="4"/>
  <c r="O30" i="4" s="1"/>
  <c r="P30" i="4"/>
  <c r="Q30" i="4"/>
  <c r="S30" i="4"/>
  <c r="AB30" i="4" s="1"/>
  <c r="W30" i="4"/>
  <c r="Y30" i="4"/>
  <c r="C31" i="4"/>
  <c r="D31" i="4" s="1"/>
  <c r="Z32" i="5" s="1"/>
  <c r="E31" i="4"/>
  <c r="F31" i="4"/>
  <c r="I31" i="4"/>
  <c r="J31" i="4"/>
  <c r="K31" i="4"/>
  <c r="L31" i="4"/>
  <c r="N31" i="4"/>
  <c r="O31" i="4" s="1"/>
  <c r="P31" i="4"/>
  <c r="Q31" i="4"/>
  <c r="S31" i="4"/>
  <c r="W31" i="4"/>
  <c r="Y31" i="4"/>
  <c r="C32" i="4"/>
  <c r="D32" i="4" s="1"/>
  <c r="Z33" i="5" s="1"/>
  <c r="E32" i="4"/>
  <c r="F32" i="4"/>
  <c r="I32" i="4"/>
  <c r="J32" i="4"/>
  <c r="K32" i="4"/>
  <c r="L32" i="4"/>
  <c r="N32" i="4"/>
  <c r="O32" i="4" s="1"/>
  <c r="P32" i="4"/>
  <c r="Q32" i="4"/>
  <c r="S32" i="4"/>
  <c r="W32" i="4"/>
  <c r="Y32" i="4"/>
  <c r="C33" i="4"/>
  <c r="D33" i="4" s="1"/>
  <c r="Z34" i="5" s="1"/>
  <c r="E33" i="4"/>
  <c r="F33" i="4"/>
  <c r="I33" i="4"/>
  <c r="J33" i="4"/>
  <c r="K33" i="4"/>
  <c r="L33" i="4"/>
  <c r="N33" i="4"/>
  <c r="O33" i="4" s="1"/>
  <c r="P33" i="4"/>
  <c r="Q33" i="4"/>
  <c r="S33" i="4"/>
  <c r="W33" i="4"/>
  <c r="Y33" i="4"/>
  <c r="C34" i="4"/>
  <c r="D34" i="4" s="1"/>
  <c r="Z35" i="5" s="1"/>
  <c r="E34" i="4"/>
  <c r="F34" i="4"/>
  <c r="I34" i="4"/>
  <c r="J34" i="4"/>
  <c r="K34" i="4"/>
  <c r="L34" i="4"/>
  <c r="N34" i="4"/>
  <c r="O34" i="4" s="1"/>
  <c r="P34" i="4"/>
  <c r="Q34" i="4"/>
  <c r="S34" i="4"/>
  <c r="W34" i="4"/>
  <c r="Y34" i="4"/>
  <c r="C35" i="4"/>
  <c r="D35" i="4" s="1"/>
  <c r="Z36" i="5" s="1"/>
  <c r="E35" i="4"/>
  <c r="F35" i="4"/>
  <c r="I35" i="4"/>
  <c r="J35" i="4"/>
  <c r="K35" i="4"/>
  <c r="L35" i="4"/>
  <c r="N35" i="4"/>
  <c r="O35" i="4" s="1"/>
  <c r="P35" i="4"/>
  <c r="Q35" i="4"/>
  <c r="S35" i="4"/>
  <c r="W35" i="4"/>
  <c r="Y35" i="4"/>
  <c r="C36" i="4"/>
  <c r="D36" i="4" s="1"/>
  <c r="Z37" i="5" s="1"/>
  <c r="E36" i="4"/>
  <c r="F36" i="4"/>
  <c r="I36" i="4"/>
  <c r="J36" i="4"/>
  <c r="K36" i="4"/>
  <c r="L36" i="4"/>
  <c r="N36" i="4"/>
  <c r="O36" i="4" s="1"/>
  <c r="P36" i="4"/>
  <c r="Q36" i="4"/>
  <c r="S36" i="4"/>
  <c r="W36" i="4"/>
  <c r="Y36" i="4"/>
  <c r="C37" i="4"/>
  <c r="D37" i="4" s="1"/>
  <c r="Z38" i="5" s="1"/>
  <c r="E37" i="4"/>
  <c r="F37" i="4"/>
  <c r="I37" i="4"/>
  <c r="J37" i="4"/>
  <c r="K37" i="4"/>
  <c r="L37" i="4"/>
  <c r="N37" i="4"/>
  <c r="O37" i="4" s="1"/>
  <c r="P37" i="4"/>
  <c r="Q37" i="4"/>
  <c r="S37" i="4"/>
  <c r="W37" i="4"/>
  <c r="Y37" i="4"/>
  <c r="C38" i="4"/>
  <c r="D38" i="4" s="1"/>
  <c r="Z39" i="5" s="1"/>
  <c r="E38" i="4"/>
  <c r="F38" i="4"/>
  <c r="I38" i="4"/>
  <c r="J38" i="4"/>
  <c r="K38" i="4"/>
  <c r="L38" i="4"/>
  <c r="N38" i="4"/>
  <c r="O38" i="4" s="1"/>
  <c r="P38" i="4"/>
  <c r="Q38" i="4"/>
  <c r="S38" i="4"/>
  <c r="AB38" i="4" s="1"/>
  <c r="W38" i="4"/>
  <c r="Y38" i="4"/>
  <c r="C39" i="4"/>
  <c r="D39" i="4" s="1"/>
  <c r="E39" i="4"/>
  <c r="F39" i="4"/>
  <c r="I39" i="4"/>
  <c r="J39" i="4"/>
  <c r="K39" i="4"/>
  <c r="L39" i="4"/>
  <c r="N39" i="4"/>
  <c r="O39" i="4" s="1"/>
  <c r="P39" i="4"/>
  <c r="Q39" i="4"/>
  <c r="S39" i="4"/>
  <c r="W39" i="4"/>
  <c r="Y39" i="4"/>
  <c r="C40" i="4"/>
  <c r="D40" i="4" s="1"/>
  <c r="Z41" i="5" s="1"/>
  <c r="E40" i="4"/>
  <c r="F40" i="4"/>
  <c r="I40" i="4"/>
  <c r="J40" i="4"/>
  <c r="K40" i="4"/>
  <c r="L40" i="4"/>
  <c r="N40" i="4"/>
  <c r="O40" i="4" s="1"/>
  <c r="P40" i="4"/>
  <c r="Q40" i="4"/>
  <c r="S40" i="4"/>
  <c r="W40" i="4"/>
  <c r="Y40" i="4"/>
  <c r="C41" i="4"/>
  <c r="D41" i="4" s="1"/>
  <c r="Z42" i="5" s="1"/>
  <c r="E41" i="4"/>
  <c r="F41" i="4"/>
  <c r="I41" i="4"/>
  <c r="J41" i="4"/>
  <c r="K41" i="4"/>
  <c r="L41" i="4"/>
  <c r="N41" i="4"/>
  <c r="O41" i="4" s="1"/>
  <c r="P41" i="4"/>
  <c r="Q41" i="4"/>
  <c r="S41" i="4"/>
  <c r="W41" i="4"/>
  <c r="Y41" i="4"/>
  <c r="C42" i="4"/>
  <c r="D42" i="4" s="1"/>
  <c r="E42" i="4"/>
  <c r="F42" i="4"/>
  <c r="I42" i="4"/>
  <c r="J42" i="4"/>
  <c r="K42" i="4"/>
  <c r="L42" i="4"/>
  <c r="N42" i="4"/>
  <c r="O42" i="4" s="1"/>
  <c r="P42" i="4"/>
  <c r="Q42" i="4"/>
  <c r="S42" i="4"/>
  <c r="W42" i="4"/>
  <c r="Y42" i="4"/>
  <c r="C43" i="4"/>
  <c r="D43" i="4" s="1"/>
  <c r="Z44" i="5" s="1"/>
  <c r="E43" i="4"/>
  <c r="F43" i="4"/>
  <c r="I43" i="4"/>
  <c r="J43" i="4"/>
  <c r="K43" i="4"/>
  <c r="L43" i="4"/>
  <c r="N43" i="4"/>
  <c r="O43" i="4" s="1"/>
  <c r="P43" i="4"/>
  <c r="Q43" i="4"/>
  <c r="S43" i="4"/>
  <c r="W43" i="4"/>
  <c r="Y43" i="4"/>
  <c r="C44" i="4"/>
  <c r="D44" i="4" s="1"/>
  <c r="Z45" i="5" s="1"/>
  <c r="E44" i="4"/>
  <c r="F44" i="4"/>
  <c r="I44" i="4"/>
  <c r="J44" i="4"/>
  <c r="K44" i="4"/>
  <c r="L44" i="4"/>
  <c r="N44" i="4"/>
  <c r="O44" i="4" s="1"/>
  <c r="P44" i="4"/>
  <c r="Q44" i="4"/>
  <c r="S44" i="4"/>
  <c r="W44" i="4"/>
  <c r="Y44" i="4"/>
  <c r="C45" i="4"/>
  <c r="D45" i="4" s="1"/>
  <c r="Z46" i="5" s="1"/>
  <c r="E45" i="4"/>
  <c r="F45" i="4"/>
  <c r="I45" i="4"/>
  <c r="J45" i="4"/>
  <c r="K45" i="4"/>
  <c r="L45" i="4"/>
  <c r="N45" i="4"/>
  <c r="O45" i="4" s="1"/>
  <c r="P45" i="4"/>
  <c r="Q45" i="4"/>
  <c r="S45" i="4"/>
  <c r="W45" i="4"/>
  <c r="Y45" i="4"/>
  <c r="C46" i="4"/>
  <c r="D46" i="4" s="1"/>
  <c r="Z47" i="5" s="1"/>
  <c r="E46" i="4"/>
  <c r="F46" i="4"/>
  <c r="I46" i="4"/>
  <c r="J46" i="4"/>
  <c r="K46" i="4"/>
  <c r="L46" i="4"/>
  <c r="N46" i="4"/>
  <c r="O46" i="4" s="1"/>
  <c r="P46" i="4"/>
  <c r="Q46" i="4"/>
  <c r="S46" i="4"/>
  <c r="AB46" i="4" s="1"/>
  <c r="W46" i="4"/>
  <c r="Y46" i="4"/>
  <c r="C47" i="4"/>
  <c r="D47" i="4" s="1"/>
  <c r="Z48" i="5" s="1"/>
  <c r="E47" i="4"/>
  <c r="F47" i="4"/>
  <c r="I47" i="4"/>
  <c r="J47" i="4"/>
  <c r="K47" i="4"/>
  <c r="L47" i="4"/>
  <c r="N47" i="4"/>
  <c r="O47" i="4" s="1"/>
  <c r="P47" i="4"/>
  <c r="Q47" i="4"/>
  <c r="S47" i="4"/>
  <c r="W47" i="4"/>
  <c r="Y47" i="4"/>
  <c r="C48" i="4"/>
  <c r="D48" i="4" s="1"/>
  <c r="Z49" i="5" s="1"/>
  <c r="E48" i="4"/>
  <c r="F48" i="4"/>
  <c r="I48" i="4"/>
  <c r="J48" i="4"/>
  <c r="K48" i="4"/>
  <c r="L48" i="4"/>
  <c r="N48" i="4"/>
  <c r="O48" i="4" s="1"/>
  <c r="P48" i="4"/>
  <c r="Q48" i="4"/>
  <c r="S48" i="4"/>
  <c r="W48" i="4"/>
  <c r="Y48" i="4"/>
  <c r="C49" i="4"/>
  <c r="D49" i="4" s="1"/>
  <c r="Z50" i="5" s="1"/>
  <c r="E49" i="4"/>
  <c r="F49" i="4"/>
  <c r="I49" i="4"/>
  <c r="J49" i="4"/>
  <c r="K49" i="4"/>
  <c r="L49" i="4"/>
  <c r="N49" i="4"/>
  <c r="O49" i="4" s="1"/>
  <c r="P49" i="4"/>
  <c r="Q49" i="4"/>
  <c r="S49" i="4"/>
  <c r="W49" i="4"/>
  <c r="Y49" i="4"/>
  <c r="C50" i="4"/>
  <c r="D50" i="4" s="1"/>
  <c r="Z51" i="5" s="1"/>
  <c r="E50" i="4"/>
  <c r="F50" i="4"/>
  <c r="I50" i="4"/>
  <c r="J50" i="4"/>
  <c r="K50" i="4"/>
  <c r="L50" i="4"/>
  <c r="N50" i="4"/>
  <c r="O50" i="4" s="1"/>
  <c r="P50" i="4"/>
  <c r="Q50" i="4"/>
  <c r="S50" i="4"/>
  <c r="W50" i="4"/>
  <c r="Y50" i="4"/>
  <c r="C51" i="4"/>
  <c r="D51" i="4" s="1"/>
  <c r="Z52" i="5" s="1"/>
  <c r="E51" i="4"/>
  <c r="F51" i="4"/>
  <c r="I51" i="4"/>
  <c r="J51" i="4"/>
  <c r="K51" i="4"/>
  <c r="L51" i="4"/>
  <c r="N51" i="4"/>
  <c r="O51" i="4" s="1"/>
  <c r="P51" i="4"/>
  <c r="Q51" i="4"/>
  <c r="S51" i="4"/>
  <c r="W51" i="4"/>
  <c r="Y51" i="4"/>
  <c r="C52" i="4"/>
  <c r="D52" i="4" s="1"/>
  <c r="Z53" i="5" s="1"/>
  <c r="E52" i="4"/>
  <c r="F52" i="4"/>
  <c r="I52" i="4"/>
  <c r="J52" i="4"/>
  <c r="K52" i="4"/>
  <c r="L52" i="4"/>
  <c r="N52" i="4"/>
  <c r="O52" i="4" s="1"/>
  <c r="P52" i="4"/>
  <c r="Q52" i="4"/>
  <c r="S52" i="4"/>
  <c r="W52" i="4"/>
  <c r="Y52" i="4"/>
  <c r="C53" i="4"/>
  <c r="D53" i="4" s="1"/>
  <c r="Z54" i="5" s="1"/>
  <c r="E53" i="4"/>
  <c r="F53" i="4"/>
  <c r="I53" i="4"/>
  <c r="J53" i="4"/>
  <c r="K53" i="4"/>
  <c r="L53" i="4"/>
  <c r="N53" i="4"/>
  <c r="O53" i="4" s="1"/>
  <c r="P53" i="4"/>
  <c r="Q53" i="4"/>
  <c r="S53" i="4"/>
  <c r="W53" i="4"/>
  <c r="Y53" i="4"/>
  <c r="C54" i="4"/>
  <c r="D54" i="4" s="1"/>
  <c r="Z55" i="5" s="1"/>
  <c r="E54" i="4"/>
  <c r="F54" i="4"/>
  <c r="I54" i="4"/>
  <c r="J54" i="4"/>
  <c r="K54" i="4"/>
  <c r="L54" i="4"/>
  <c r="N54" i="4"/>
  <c r="O54" i="4" s="1"/>
  <c r="P54" i="4"/>
  <c r="Q54" i="4"/>
  <c r="S54" i="4"/>
  <c r="AB54" i="4" s="1"/>
  <c r="W54" i="4"/>
  <c r="Y54" i="4"/>
  <c r="C55" i="4"/>
  <c r="D55" i="4" s="1"/>
  <c r="Z56" i="5" s="1"/>
  <c r="E55" i="4"/>
  <c r="F55" i="4"/>
  <c r="I55" i="4"/>
  <c r="J55" i="4"/>
  <c r="K55" i="4"/>
  <c r="L55" i="4"/>
  <c r="N55" i="4"/>
  <c r="O55" i="4" s="1"/>
  <c r="P55" i="4"/>
  <c r="Q55" i="4"/>
  <c r="S55" i="4"/>
  <c r="W55" i="4"/>
  <c r="Y55" i="4"/>
  <c r="C56" i="4"/>
  <c r="D56" i="4" s="1"/>
  <c r="Z57" i="5" s="1"/>
  <c r="E56" i="4"/>
  <c r="F56" i="4"/>
  <c r="I56" i="4"/>
  <c r="J56" i="4"/>
  <c r="K56" i="4"/>
  <c r="L56" i="4"/>
  <c r="N56" i="4"/>
  <c r="O56" i="4" s="1"/>
  <c r="P56" i="4"/>
  <c r="Q56" i="4"/>
  <c r="S56" i="4"/>
  <c r="W56" i="4"/>
  <c r="Y56" i="4"/>
  <c r="C57" i="4"/>
  <c r="D57" i="4" s="1"/>
  <c r="Z58" i="5" s="1"/>
  <c r="E57" i="4"/>
  <c r="F57" i="4"/>
  <c r="I57" i="4"/>
  <c r="J57" i="4"/>
  <c r="K57" i="4"/>
  <c r="L57" i="4"/>
  <c r="N57" i="4"/>
  <c r="O57" i="4" s="1"/>
  <c r="P57" i="4"/>
  <c r="Q57" i="4"/>
  <c r="S57" i="4"/>
  <c r="W57" i="4"/>
  <c r="Y57" i="4"/>
  <c r="C58" i="4"/>
  <c r="D58" i="4" s="1"/>
  <c r="E58" i="4"/>
  <c r="F58" i="4"/>
  <c r="I58" i="4"/>
  <c r="J58" i="4"/>
  <c r="K58" i="4"/>
  <c r="L58" i="4"/>
  <c r="N58" i="4"/>
  <c r="O58" i="4" s="1"/>
  <c r="P58" i="4"/>
  <c r="Q58" i="4"/>
  <c r="S58" i="4"/>
  <c r="W58" i="4"/>
  <c r="Y58" i="4"/>
  <c r="C59" i="4"/>
  <c r="D59" i="4" s="1"/>
  <c r="Z60" i="5" s="1"/>
  <c r="E59" i="4"/>
  <c r="F59" i="4"/>
  <c r="I59" i="4"/>
  <c r="J59" i="4"/>
  <c r="K59" i="4"/>
  <c r="L59" i="4"/>
  <c r="N59" i="4"/>
  <c r="O59" i="4" s="1"/>
  <c r="P59" i="4"/>
  <c r="Q59" i="4"/>
  <c r="S59" i="4"/>
  <c r="W59" i="4"/>
  <c r="Y59" i="4"/>
  <c r="C60" i="4"/>
  <c r="D60" i="4" s="1"/>
  <c r="Z61" i="5" s="1"/>
  <c r="E60" i="4"/>
  <c r="F60" i="4"/>
  <c r="I60" i="4"/>
  <c r="J60" i="4"/>
  <c r="K60" i="4"/>
  <c r="L60" i="4"/>
  <c r="N60" i="4"/>
  <c r="O60" i="4" s="1"/>
  <c r="P60" i="4"/>
  <c r="Q60" i="4"/>
  <c r="S60" i="4"/>
  <c r="W60" i="4"/>
  <c r="Y60" i="4"/>
  <c r="C61" i="4"/>
  <c r="D61" i="4" s="1"/>
  <c r="Z62" i="5" s="1"/>
  <c r="E61" i="4"/>
  <c r="F61" i="4"/>
  <c r="I61" i="4"/>
  <c r="J61" i="4"/>
  <c r="K61" i="4"/>
  <c r="L61" i="4"/>
  <c r="N61" i="4"/>
  <c r="O61" i="4" s="1"/>
  <c r="P61" i="4"/>
  <c r="Q61" i="4"/>
  <c r="S61" i="4"/>
  <c r="W61" i="4"/>
  <c r="Y61" i="4"/>
  <c r="C62" i="4"/>
  <c r="D62" i="4" s="1"/>
  <c r="Z63" i="5" s="1"/>
  <c r="E62" i="4"/>
  <c r="F62" i="4"/>
  <c r="I62" i="4"/>
  <c r="J62" i="4"/>
  <c r="K62" i="4"/>
  <c r="L62" i="4"/>
  <c r="N62" i="4"/>
  <c r="O62" i="4" s="1"/>
  <c r="P62" i="4"/>
  <c r="Q62" i="4"/>
  <c r="S62" i="4"/>
  <c r="AB62" i="4" s="1"/>
  <c r="W62" i="4"/>
  <c r="Y62" i="4"/>
  <c r="C63" i="4"/>
  <c r="D63" i="4" s="1"/>
  <c r="Z64" i="5" s="1"/>
  <c r="E63" i="4"/>
  <c r="F63" i="4"/>
  <c r="I63" i="4"/>
  <c r="J63" i="4"/>
  <c r="K63" i="4"/>
  <c r="L63" i="4"/>
  <c r="N63" i="4"/>
  <c r="O63" i="4" s="1"/>
  <c r="P63" i="4"/>
  <c r="Q63" i="4"/>
  <c r="S63" i="4"/>
  <c r="W63" i="4"/>
  <c r="Y63" i="4"/>
  <c r="C64" i="4"/>
  <c r="D64" i="4" s="1"/>
  <c r="Z65" i="5" s="1"/>
  <c r="E64" i="4"/>
  <c r="F64" i="4"/>
  <c r="I64" i="4"/>
  <c r="J64" i="4"/>
  <c r="K64" i="4"/>
  <c r="L64" i="4"/>
  <c r="N64" i="4"/>
  <c r="O64" i="4" s="1"/>
  <c r="P64" i="4"/>
  <c r="Q64" i="4"/>
  <c r="S64" i="4"/>
  <c r="W64" i="4"/>
  <c r="Y64" i="4"/>
  <c r="C65" i="4"/>
  <c r="D65" i="4" s="1"/>
  <c r="Z66" i="5" s="1"/>
  <c r="E65" i="4"/>
  <c r="F65" i="4"/>
  <c r="I65" i="4"/>
  <c r="J65" i="4"/>
  <c r="K65" i="4"/>
  <c r="L65" i="4"/>
  <c r="N65" i="4"/>
  <c r="O65" i="4" s="1"/>
  <c r="P65" i="4"/>
  <c r="Q65" i="4"/>
  <c r="S65" i="4"/>
  <c r="W65" i="4"/>
  <c r="Y65" i="4"/>
  <c r="C66" i="4"/>
  <c r="D66" i="4" s="1"/>
  <c r="E66" i="4"/>
  <c r="F66" i="4"/>
  <c r="I66" i="4"/>
  <c r="J66" i="4"/>
  <c r="K66" i="4"/>
  <c r="L66" i="4"/>
  <c r="N66" i="4"/>
  <c r="O66" i="4" s="1"/>
  <c r="P66" i="4"/>
  <c r="Q66" i="4"/>
  <c r="S66" i="4"/>
  <c r="W66" i="4"/>
  <c r="Y66" i="4"/>
  <c r="C67" i="4"/>
  <c r="D67" i="4" s="1"/>
  <c r="Z68" i="5" s="1"/>
  <c r="E67" i="4"/>
  <c r="F67" i="4"/>
  <c r="I67" i="4"/>
  <c r="J67" i="4"/>
  <c r="K67" i="4"/>
  <c r="L67" i="4"/>
  <c r="N67" i="4"/>
  <c r="O67" i="4" s="1"/>
  <c r="P67" i="4"/>
  <c r="Q67" i="4"/>
  <c r="S67" i="4"/>
  <c r="W67" i="4"/>
  <c r="Y67" i="4"/>
  <c r="C68" i="4"/>
  <c r="D68" i="4" s="1"/>
  <c r="Z69" i="5" s="1"/>
  <c r="E68" i="4"/>
  <c r="F68" i="4"/>
  <c r="I68" i="4"/>
  <c r="J68" i="4"/>
  <c r="K68" i="4"/>
  <c r="L68" i="4"/>
  <c r="N68" i="4"/>
  <c r="O68" i="4" s="1"/>
  <c r="P68" i="4"/>
  <c r="Q68" i="4"/>
  <c r="S68" i="4"/>
  <c r="W68" i="4"/>
  <c r="Y68" i="4"/>
  <c r="C69" i="4"/>
  <c r="D69" i="4" s="1"/>
  <c r="Z70" i="5" s="1"/>
  <c r="E69" i="4"/>
  <c r="F69" i="4"/>
  <c r="I69" i="4"/>
  <c r="J69" i="4"/>
  <c r="K69" i="4"/>
  <c r="L69" i="4"/>
  <c r="N69" i="4"/>
  <c r="O69" i="4" s="1"/>
  <c r="P69" i="4"/>
  <c r="Q69" i="4"/>
  <c r="S69" i="4"/>
  <c r="W69" i="4"/>
  <c r="Y69" i="4"/>
  <c r="C70" i="4"/>
  <c r="D70" i="4" s="1"/>
  <c r="Z71" i="5" s="1"/>
  <c r="E70" i="4"/>
  <c r="F70" i="4"/>
  <c r="I70" i="4"/>
  <c r="J70" i="4"/>
  <c r="K70" i="4"/>
  <c r="L70" i="4"/>
  <c r="N70" i="4"/>
  <c r="O70" i="4" s="1"/>
  <c r="P70" i="4"/>
  <c r="Q70" i="4"/>
  <c r="S70" i="4"/>
  <c r="AB70" i="4" s="1"/>
  <c r="W70" i="4"/>
  <c r="Y70" i="4"/>
  <c r="C71" i="4"/>
  <c r="D71" i="4" s="1"/>
  <c r="Z72" i="5" s="1"/>
  <c r="E71" i="4"/>
  <c r="F71" i="4"/>
  <c r="I71" i="4"/>
  <c r="J71" i="4"/>
  <c r="K71" i="4"/>
  <c r="L71" i="4"/>
  <c r="N71" i="4"/>
  <c r="O71" i="4" s="1"/>
  <c r="P71" i="4"/>
  <c r="Q71" i="4"/>
  <c r="S71" i="4"/>
  <c r="W71" i="4"/>
  <c r="Y71" i="4"/>
  <c r="C72" i="4"/>
  <c r="D72" i="4" s="1"/>
  <c r="Z73" i="5" s="1"/>
  <c r="E72" i="4"/>
  <c r="F72" i="4"/>
  <c r="I72" i="4"/>
  <c r="J72" i="4"/>
  <c r="K72" i="4"/>
  <c r="L72" i="4"/>
  <c r="N72" i="4"/>
  <c r="O72" i="4" s="1"/>
  <c r="P72" i="4"/>
  <c r="Q72" i="4"/>
  <c r="S72" i="4"/>
  <c r="W72" i="4"/>
  <c r="Y72" i="4"/>
  <c r="C73" i="4"/>
  <c r="D73" i="4" s="1"/>
  <c r="Z74" i="5" s="1"/>
  <c r="E73" i="4"/>
  <c r="F73" i="4"/>
  <c r="I73" i="4"/>
  <c r="J73" i="4"/>
  <c r="K73" i="4"/>
  <c r="L73" i="4"/>
  <c r="N73" i="4"/>
  <c r="O73" i="4" s="1"/>
  <c r="P73" i="4"/>
  <c r="Q73" i="4"/>
  <c r="S73" i="4"/>
  <c r="W73" i="4"/>
  <c r="Y73" i="4"/>
  <c r="C74" i="4"/>
  <c r="D74" i="4" s="1"/>
  <c r="E74" i="4"/>
  <c r="F74" i="4"/>
  <c r="I74" i="4"/>
  <c r="J74" i="4"/>
  <c r="K74" i="4"/>
  <c r="L74" i="4"/>
  <c r="N74" i="4"/>
  <c r="O74" i="4" s="1"/>
  <c r="P74" i="4"/>
  <c r="Q74" i="4"/>
  <c r="S74" i="4"/>
  <c r="W74" i="4"/>
  <c r="Y74" i="4"/>
  <c r="C75" i="4"/>
  <c r="D75" i="4" s="1"/>
  <c r="Z76" i="5" s="1"/>
  <c r="E75" i="4"/>
  <c r="F75" i="4"/>
  <c r="I75" i="4"/>
  <c r="J75" i="4"/>
  <c r="K75" i="4"/>
  <c r="L75" i="4"/>
  <c r="N75" i="4"/>
  <c r="O75" i="4" s="1"/>
  <c r="P75" i="4"/>
  <c r="Q75" i="4"/>
  <c r="S75" i="4"/>
  <c r="W75" i="4"/>
  <c r="Y75" i="4"/>
  <c r="C76" i="4"/>
  <c r="D76" i="4" s="1"/>
  <c r="Z77" i="5" s="1"/>
  <c r="E76" i="4"/>
  <c r="F76" i="4"/>
  <c r="I76" i="4"/>
  <c r="J76" i="4"/>
  <c r="K76" i="4"/>
  <c r="L76" i="4"/>
  <c r="N76" i="4"/>
  <c r="O76" i="4" s="1"/>
  <c r="P76" i="4"/>
  <c r="Q76" i="4"/>
  <c r="S76" i="4"/>
  <c r="W76" i="4"/>
  <c r="Y76" i="4"/>
  <c r="C77" i="4"/>
  <c r="D77" i="4" s="1"/>
  <c r="Z78" i="5" s="1"/>
  <c r="E77" i="4"/>
  <c r="F77" i="4"/>
  <c r="I77" i="4"/>
  <c r="J77" i="4"/>
  <c r="K77" i="4"/>
  <c r="L77" i="4"/>
  <c r="N77" i="4"/>
  <c r="O77" i="4" s="1"/>
  <c r="P77" i="4"/>
  <c r="Q77" i="4"/>
  <c r="S77" i="4"/>
  <c r="W77" i="4"/>
  <c r="Y77" i="4"/>
  <c r="C78" i="4"/>
  <c r="D78" i="4" s="1"/>
  <c r="Z79" i="5" s="1"/>
  <c r="E78" i="4"/>
  <c r="F78" i="4"/>
  <c r="I78" i="4"/>
  <c r="J78" i="4"/>
  <c r="K78" i="4"/>
  <c r="L78" i="4"/>
  <c r="N78" i="4"/>
  <c r="O78" i="4" s="1"/>
  <c r="P78" i="4"/>
  <c r="Q78" i="4"/>
  <c r="S78" i="4"/>
  <c r="AB78" i="4" s="1"/>
  <c r="W78" i="4"/>
  <c r="Y78" i="4"/>
  <c r="C79" i="4"/>
  <c r="D79" i="4" s="1"/>
  <c r="Z80" i="5" s="1"/>
  <c r="E79" i="4"/>
  <c r="F79" i="4"/>
  <c r="I79" i="4"/>
  <c r="J79" i="4"/>
  <c r="K79" i="4"/>
  <c r="L79" i="4"/>
  <c r="N79" i="4"/>
  <c r="O79" i="4" s="1"/>
  <c r="P79" i="4"/>
  <c r="Q79" i="4"/>
  <c r="S79" i="4"/>
  <c r="W79" i="4"/>
  <c r="Y79" i="4"/>
  <c r="C80" i="4"/>
  <c r="D80" i="4" s="1"/>
  <c r="Z81" i="5" s="1"/>
  <c r="E80" i="4"/>
  <c r="F80" i="4"/>
  <c r="I80" i="4"/>
  <c r="J80" i="4"/>
  <c r="K80" i="4"/>
  <c r="L80" i="4"/>
  <c r="N80" i="4"/>
  <c r="O80" i="4" s="1"/>
  <c r="P80" i="4"/>
  <c r="Q80" i="4"/>
  <c r="S80" i="4"/>
  <c r="W80" i="4"/>
  <c r="Y80" i="4"/>
  <c r="C81" i="4"/>
  <c r="D81" i="4" s="1"/>
  <c r="Z82" i="5" s="1"/>
  <c r="E81" i="4"/>
  <c r="F81" i="4"/>
  <c r="I81" i="4"/>
  <c r="J81" i="4"/>
  <c r="K81" i="4"/>
  <c r="L81" i="4"/>
  <c r="N81" i="4"/>
  <c r="O81" i="4" s="1"/>
  <c r="P81" i="4"/>
  <c r="Q81" i="4"/>
  <c r="S81" i="4"/>
  <c r="W81" i="4"/>
  <c r="Y81" i="4"/>
  <c r="C82" i="4"/>
  <c r="D82" i="4" s="1"/>
  <c r="E82" i="4"/>
  <c r="F82" i="4"/>
  <c r="I82" i="4"/>
  <c r="J82" i="4"/>
  <c r="K82" i="4"/>
  <c r="L82" i="4"/>
  <c r="N82" i="4"/>
  <c r="O82" i="4" s="1"/>
  <c r="P82" i="4"/>
  <c r="Q82" i="4"/>
  <c r="S82" i="4"/>
  <c r="W82" i="4"/>
  <c r="Y82" i="4"/>
  <c r="C83" i="4"/>
  <c r="D83" i="4" s="1"/>
  <c r="Z84" i="5" s="1"/>
  <c r="E83" i="4"/>
  <c r="F83" i="4"/>
  <c r="I83" i="4"/>
  <c r="J83" i="4"/>
  <c r="K83" i="4"/>
  <c r="L83" i="4"/>
  <c r="N83" i="4"/>
  <c r="O83" i="4" s="1"/>
  <c r="P83" i="4"/>
  <c r="Q83" i="4"/>
  <c r="S83" i="4"/>
  <c r="W83" i="4"/>
  <c r="Y83" i="4"/>
  <c r="C84" i="4"/>
  <c r="D84" i="4" s="1"/>
  <c r="Z85" i="5" s="1"/>
  <c r="E84" i="4"/>
  <c r="F84" i="4"/>
  <c r="I84" i="4"/>
  <c r="J84" i="4"/>
  <c r="K84" i="4"/>
  <c r="L84" i="4"/>
  <c r="N84" i="4"/>
  <c r="O84" i="4" s="1"/>
  <c r="P84" i="4"/>
  <c r="Q84" i="4"/>
  <c r="S84" i="4"/>
  <c r="W84" i="4"/>
  <c r="Y84" i="4"/>
  <c r="C85" i="4"/>
  <c r="D85" i="4" s="1"/>
  <c r="Z86" i="5" s="1"/>
  <c r="E85" i="4"/>
  <c r="F85" i="4"/>
  <c r="I85" i="4"/>
  <c r="J85" i="4"/>
  <c r="K85" i="4"/>
  <c r="L85" i="4"/>
  <c r="N85" i="4"/>
  <c r="O85" i="4" s="1"/>
  <c r="P85" i="4"/>
  <c r="Q85" i="4"/>
  <c r="S85" i="4"/>
  <c r="W85" i="4"/>
  <c r="Y85" i="4"/>
  <c r="C86" i="4"/>
  <c r="D86" i="4" s="1"/>
  <c r="Z87" i="5" s="1"/>
  <c r="E86" i="4"/>
  <c r="F86" i="4"/>
  <c r="I86" i="4"/>
  <c r="J86" i="4"/>
  <c r="K86" i="4"/>
  <c r="L86" i="4"/>
  <c r="N86" i="4"/>
  <c r="O86" i="4" s="1"/>
  <c r="P86" i="4"/>
  <c r="Q86" i="4"/>
  <c r="S86" i="4"/>
  <c r="AB86" i="4" s="1"/>
  <c r="W86" i="4"/>
  <c r="Y86" i="4"/>
  <c r="C87" i="4"/>
  <c r="D87" i="4" s="1"/>
  <c r="Z88" i="5" s="1"/>
  <c r="E87" i="4"/>
  <c r="F87" i="4"/>
  <c r="I87" i="4"/>
  <c r="J87" i="4"/>
  <c r="K87" i="4"/>
  <c r="L87" i="4"/>
  <c r="N87" i="4"/>
  <c r="O87" i="4" s="1"/>
  <c r="P87" i="4"/>
  <c r="Q87" i="4"/>
  <c r="S87" i="4"/>
  <c r="W87" i="4"/>
  <c r="Y87" i="4"/>
  <c r="C88" i="4"/>
  <c r="D88" i="4" s="1"/>
  <c r="Z89" i="5" s="1"/>
  <c r="E88" i="4"/>
  <c r="F88" i="4"/>
  <c r="I88" i="4"/>
  <c r="J88" i="4"/>
  <c r="K88" i="4"/>
  <c r="L88" i="4"/>
  <c r="N88" i="4"/>
  <c r="O88" i="4" s="1"/>
  <c r="P88" i="4"/>
  <c r="Q88" i="4"/>
  <c r="S88" i="4"/>
  <c r="W88" i="4"/>
  <c r="Y88" i="4"/>
  <c r="C89" i="4"/>
  <c r="D89" i="4" s="1"/>
  <c r="Z90" i="5" s="1"/>
  <c r="E89" i="4"/>
  <c r="F89" i="4"/>
  <c r="I89" i="4"/>
  <c r="J89" i="4"/>
  <c r="K89" i="4"/>
  <c r="L89" i="4"/>
  <c r="N89" i="4"/>
  <c r="O89" i="4" s="1"/>
  <c r="P89" i="4"/>
  <c r="Q89" i="4"/>
  <c r="S89" i="4"/>
  <c r="W89" i="4"/>
  <c r="Y89" i="4"/>
  <c r="C90" i="4"/>
  <c r="D90" i="4" s="1"/>
  <c r="Z91" i="5" s="1"/>
  <c r="E90" i="4"/>
  <c r="F90" i="4"/>
  <c r="I90" i="4"/>
  <c r="J90" i="4"/>
  <c r="K90" i="4"/>
  <c r="L90" i="4"/>
  <c r="N90" i="4"/>
  <c r="O90" i="4" s="1"/>
  <c r="P90" i="4"/>
  <c r="Q90" i="4"/>
  <c r="S90" i="4"/>
  <c r="W90" i="4"/>
  <c r="Y90" i="4"/>
  <c r="C91" i="4"/>
  <c r="D91" i="4" s="1"/>
  <c r="Z92" i="5" s="1"/>
  <c r="E91" i="4"/>
  <c r="F91" i="4"/>
  <c r="I91" i="4"/>
  <c r="J91" i="4"/>
  <c r="K91" i="4"/>
  <c r="L91" i="4"/>
  <c r="N91" i="4"/>
  <c r="O91" i="4" s="1"/>
  <c r="P91" i="4"/>
  <c r="Q91" i="4"/>
  <c r="S91" i="4"/>
  <c r="W91" i="4"/>
  <c r="Y91" i="4"/>
  <c r="C92" i="4"/>
  <c r="D92" i="4" s="1"/>
  <c r="Z93" i="5" s="1"/>
  <c r="E92" i="4"/>
  <c r="F92" i="4"/>
  <c r="I92" i="4"/>
  <c r="J92" i="4"/>
  <c r="K92" i="4"/>
  <c r="L92" i="4"/>
  <c r="N92" i="4"/>
  <c r="O92" i="4" s="1"/>
  <c r="P92" i="4"/>
  <c r="Q92" i="4"/>
  <c r="S92" i="4"/>
  <c r="W92" i="4"/>
  <c r="Y92" i="4"/>
  <c r="C93" i="4"/>
  <c r="D93" i="4" s="1"/>
  <c r="E93" i="4"/>
  <c r="F93" i="4"/>
  <c r="I93" i="4"/>
  <c r="J93" i="4"/>
  <c r="K93" i="4"/>
  <c r="L93" i="4"/>
  <c r="N93" i="4"/>
  <c r="O93" i="4" s="1"/>
  <c r="P93" i="4"/>
  <c r="Q93" i="4"/>
  <c r="S93" i="4"/>
  <c r="W93" i="4"/>
  <c r="Y93" i="4"/>
  <c r="C94" i="4"/>
  <c r="D94" i="4" s="1"/>
  <c r="Z95" i="5" s="1"/>
  <c r="E94" i="4"/>
  <c r="F94" i="4"/>
  <c r="G94" i="4" s="1"/>
  <c r="AA95" i="5" s="1"/>
  <c r="I94" i="4"/>
  <c r="J94" i="4"/>
  <c r="K94" i="4"/>
  <c r="L94" i="4"/>
  <c r="N94" i="4"/>
  <c r="O94" i="4" s="1"/>
  <c r="P94" i="4"/>
  <c r="Q94" i="4"/>
  <c r="S94" i="4"/>
  <c r="AB94" i="4" s="1"/>
  <c r="W94" i="4"/>
  <c r="Y94" i="4"/>
  <c r="C95" i="4"/>
  <c r="D95" i="4" s="1"/>
  <c r="Z96" i="5" s="1"/>
  <c r="E95" i="4"/>
  <c r="F95" i="4"/>
  <c r="I95" i="4"/>
  <c r="J95" i="4"/>
  <c r="K95" i="4"/>
  <c r="L95" i="4"/>
  <c r="N95" i="4"/>
  <c r="O95" i="4" s="1"/>
  <c r="P95" i="4"/>
  <c r="Q95" i="4"/>
  <c r="S95" i="4"/>
  <c r="W95" i="4"/>
  <c r="Y95" i="4"/>
  <c r="C96" i="4"/>
  <c r="D96" i="4" s="1"/>
  <c r="Z97" i="5" s="1"/>
  <c r="E96" i="4"/>
  <c r="F96" i="4"/>
  <c r="I96" i="4"/>
  <c r="J96" i="4"/>
  <c r="K96" i="4"/>
  <c r="L96" i="4"/>
  <c r="N96" i="4"/>
  <c r="O96" i="4" s="1"/>
  <c r="P96" i="4"/>
  <c r="Q96" i="4"/>
  <c r="S96" i="4"/>
  <c r="W96" i="4"/>
  <c r="Y96" i="4"/>
  <c r="C97" i="4"/>
  <c r="D97" i="4" s="1"/>
  <c r="Z98" i="5" s="1"/>
  <c r="E97" i="4"/>
  <c r="F97" i="4"/>
  <c r="I97" i="4"/>
  <c r="J97" i="4"/>
  <c r="K97" i="4"/>
  <c r="L97" i="4"/>
  <c r="N97" i="4"/>
  <c r="O97" i="4" s="1"/>
  <c r="P97" i="4"/>
  <c r="Q97" i="4"/>
  <c r="S97" i="4"/>
  <c r="W97" i="4"/>
  <c r="Y97" i="4"/>
  <c r="C98" i="4"/>
  <c r="D98" i="4" s="1"/>
  <c r="Z99" i="5" s="1"/>
  <c r="E98" i="4"/>
  <c r="F98" i="4"/>
  <c r="I98" i="4"/>
  <c r="J98" i="4"/>
  <c r="K98" i="4"/>
  <c r="L98" i="4"/>
  <c r="N98" i="4"/>
  <c r="O98" i="4" s="1"/>
  <c r="P98" i="4"/>
  <c r="Q98" i="4"/>
  <c r="S98" i="4"/>
  <c r="W98" i="4"/>
  <c r="Y98" i="4"/>
  <c r="C99" i="4"/>
  <c r="D99" i="4" s="1"/>
  <c r="Z100" i="5" s="1"/>
  <c r="E99" i="4"/>
  <c r="F99" i="4"/>
  <c r="I99" i="4"/>
  <c r="J99" i="4"/>
  <c r="K99" i="4"/>
  <c r="L99" i="4"/>
  <c r="N99" i="4"/>
  <c r="O99" i="4" s="1"/>
  <c r="P99" i="4"/>
  <c r="Q99" i="4"/>
  <c r="S99" i="4"/>
  <c r="W99" i="4"/>
  <c r="Y99" i="4"/>
  <c r="C100" i="4"/>
  <c r="D100" i="4" s="1"/>
  <c r="Z101" i="5" s="1"/>
  <c r="E100" i="4"/>
  <c r="F100" i="4"/>
  <c r="I100" i="4"/>
  <c r="J100" i="4"/>
  <c r="K100" i="4"/>
  <c r="L100" i="4"/>
  <c r="N100" i="4"/>
  <c r="O100" i="4" s="1"/>
  <c r="P100" i="4"/>
  <c r="Q100" i="4"/>
  <c r="S100" i="4"/>
  <c r="W100" i="4"/>
  <c r="Y100" i="4"/>
  <c r="C101" i="4"/>
  <c r="D101" i="4" s="1"/>
  <c r="Z102" i="5" s="1"/>
  <c r="E101" i="4"/>
  <c r="F101" i="4"/>
  <c r="I101" i="4"/>
  <c r="J101" i="4"/>
  <c r="K101" i="4"/>
  <c r="L101" i="4"/>
  <c r="N101" i="4"/>
  <c r="O101" i="4" s="1"/>
  <c r="P101" i="4"/>
  <c r="Q101" i="4"/>
  <c r="S101" i="4"/>
  <c r="W101" i="4"/>
  <c r="Y101" i="4"/>
  <c r="C102" i="4"/>
  <c r="D102" i="4" s="1"/>
  <c r="Z103" i="5" s="1"/>
  <c r="E102" i="4"/>
  <c r="F102" i="4"/>
  <c r="G102" i="4" s="1"/>
  <c r="AA103" i="5" s="1"/>
  <c r="I102" i="4"/>
  <c r="J102" i="4"/>
  <c r="K102" i="4"/>
  <c r="L102" i="4"/>
  <c r="N102" i="4"/>
  <c r="O102" i="4" s="1"/>
  <c r="P102" i="4"/>
  <c r="Q102" i="4"/>
  <c r="S102" i="4"/>
  <c r="AB102" i="4" s="1"/>
  <c r="W102" i="4"/>
  <c r="Y102" i="4"/>
  <c r="C103" i="4"/>
  <c r="D103" i="4" s="1"/>
  <c r="Z104" i="5" s="1"/>
  <c r="E103" i="4"/>
  <c r="F103" i="4"/>
  <c r="I103" i="4"/>
  <c r="J103" i="4"/>
  <c r="K103" i="4"/>
  <c r="L103" i="4"/>
  <c r="N103" i="4"/>
  <c r="O103" i="4" s="1"/>
  <c r="P103" i="4"/>
  <c r="Q103" i="4"/>
  <c r="S103" i="4"/>
  <c r="W103" i="4"/>
  <c r="Y103" i="4"/>
  <c r="C104" i="4"/>
  <c r="D104" i="4" s="1"/>
  <c r="Z105" i="5" s="1"/>
  <c r="E104" i="4"/>
  <c r="F104" i="4"/>
  <c r="I104" i="4"/>
  <c r="J104" i="4"/>
  <c r="K104" i="4"/>
  <c r="L104" i="4"/>
  <c r="N104" i="4"/>
  <c r="O104" i="4" s="1"/>
  <c r="P104" i="4"/>
  <c r="Q104" i="4"/>
  <c r="S104" i="4"/>
  <c r="W104" i="4"/>
  <c r="Y104" i="4"/>
  <c r="C105" i="4"/>
  <c r="D105" i="4" s="1"/>
  <c r="Z106" i="5" s="1"/>
  <c r="E105" i="4"/>
  <c r="F105" i="4"/>
  <c r="I105" i="4"/>
  <c r="J105" i="4"/>
  <c r="K105" i="4"/>
  <c r="L105" i="4"/>
  <c r="N105" i="4"/>
  <c r="O105" i="4" s="1"/>
  <c r="P105" i="4"/>
  <c r="Q105" i="4"/>
  <c r="S105" i="4"/>
  <c r="W105" i="4"/>
  <c r="Y105" i="4"/>
  <c r="C106" i="4"/>
  <c r="D106" i="4" s="1"/>
  <c r="Z107" i="5" s="1"/>
  <c r="E106" i="4"/>
  <c r="F106" i="4"/>
  <c r="I106" i="4"/>
  <c r="J106" i="4"/>
  <c r="K106" i="4"/>
  <c r="L106" i="4"/>
  <c r="N106" i="4"/>
  <c r="O106" i="4" s="1"/>
  <c r="P106" i="4"/>
  <c r="Q106" i="4"/>
  <c r="S106" i="4"/>
  <c r="W106" i="4"/>
  <c r="Y106" i="4"/>
  <c r="C107" i="4"/>
  <c r="D107" i="4" s="1"/>
  <c r="E107" i="4"/>
  <c r="F107" i="4"/>
  <c r="I107" i="4"/>
  <c r="J107" i="4"/>
  <c r="K107" i="4"/>
  <c r="L107" i="4"/>
  <c r="N107" i="4"/>
  <c r="O107" i="4" s="1"/>
  <c r="P107" i="4"/>
  <c r="Q107" i="4"/>
  <c r="S107" i="4"/>
  <c r="W107" i="4"/>
  <c r="Y107" i="4"/>
  <c r="C108" i="4"/>
  <c r="D108" i="4" s="1"/>
  <c r="Z109" i="5" s="1"/>
  <c r="E108" i="4"/>
  <c r="F108" i="4"/>
  <c r="I108" i="4"/>
  <c r="J108" i="4"/>
  <c r="K108" i="4"/>
  <c r="L108" i="4"/>
  <c r="N108" i="4"/>
  <c r="O108" i="4" s="1"/>
  <c r="P108" i="4"/>
  <c r="Q108" i="4"/>
  <c r="S108" i="4"/>
  <c r="W108" i="4"/>
  <c r="Y108" i="4"/>
  <c r="C109" i="4"/>
  <c r="D109" i="4" s="1"/>
  <c r="Z110" i="5" s="1"/>
  <c r="E109" i="4"/>
  <c r="F109" i="4"/>
  <c r="I109" i="4"/>
  <c r="J109" i="4"/>
  <c r="K109" i="4"/>
  <c r="L109" i="4"/>
  <c r="N109" i="4"/>
  <c r="O109" i="4" s="1"/>
  <c r="P109" i="4"/>
  <c r="Q109" i="4"/>
  <c r="S109" i="4"/>
  <c r="W109" i="4"/>
  <c r="Y109" i="4"/>
  <c r="C110" i="4"/>
  <c r="D110" i="4" s="1"/>
  <c r="Z111" i="5" s="1"/>
  <c r="E110" i="4"/>
  <c r="F110" i="4"/>
  <c r="I110" i="4"/>
  <c r="J110" i="4"/>
  <c r="K110" i="4"/>
  <c r="L110" i="4"/>
  <c r="N110" i="4"/>
  <c r="O110" i="4" s="1"/>
  <c r="P110" i="4"/>
  <c r="Q110" i="4"/>
  <c r="S110" i="4"/>
  <c r="W110" i="4"/>
  <c r="Y110" i="4"/>
  <c r="C111" i="4"/>
  <c r="D111" i="4" s="1"/>
  <c r="Z112" i="5" s="1"/>
  <c r="E111" i="4"/>
  <c r="F111" i="4"/>
  <c r="I111" i="4"/>
  <c r="J111" i="4"/>
  <c r="K111" i="4"/>
  <c r="L111" i="4"/>
  <c r="N111" i="4"/>
  <c r="O111" i="4" s="1"/>
  <c r="P111" i="4"/>
  <c r="Q111" i="4"/>
  <c r="S111" i="4"/>
  <c r="W111" i="4"/>
  <c r="Y111" i="4"/>
  <c r="C112" i="4"/>
  <c r="D112" i="4" s="1"/>
  <c r="Z113" i="5" s="1"/>
  <c r="E112" i="4"/>
  <c r="F112" i="4"/>
  <c r="I112" i="4"/>
  <c r="J112" i="4"/>
  <c r="K112" i="4"/>
  <c r="L112" i="4"/>
  <c r="N112" i="4"/>
  <c r="O112" i="4" s="1"/>
  <c r="P112" i="4"/>
  <c r="Q112" i="4"/>
  <c r="S112" i="4"/>
  <c r="W112" i="4"/>
  <c r="Y112" i="4"/>
  <c r="C113" i="4"/>
  <c r="D113" i="4" s="1"/>
  <c r="Z114" i="5" s="1"/>
  <c r="E113" i="4"/>
  <c r="F113" i="4"/>
  <c r="I113" i="4"/>
  <c r="J113" i="4"/>
  <c r="K113" i="4"/>
  <c r="L113" i="4"/>
  <c r="N113" i="4"/>
  <c r="O113" i="4" s="1"/>
  <c r="P113" i="4"/>
  <c r="Q113" i="4"/>
  <c r="S113" i="4"/>
  <c r="W113" i="4"/>
  <c r="Y113" i="4"/>
  <c r="C114" i="4"/>
  <c r="D114" i="4" s="1"/>
  <c r="Z115" i="5" s="1"/>
  <c r="E114" i="4"/>
  <c r="F114" i="4"/>
  <c r="I114" i="4"/>
  <c r="J114" i="4"/>
  <c r="K114" i="4"/>
  <c r="L114" i="4"/>
  <c r="N114" i="4"/>
  <c r="O114" i="4" s="1"/>
  <c r="P114" i="4"/>
  <c r="Q114" i="4"/>
  <c r="S114" i="4"/>
  <c r="W114" i="4"/>
  <c r="Y114" i="4"/>
  <c r="C115" i="4"/>
  <c r="D115" i="4" s="1"/>
  <c r="Z116" i="5" s="1"/>
  <c r="E115" i="4"/>
  <c r="F115" i="4"/>
  <c r="I115" i="4"/>
  <c r="J115" i="4"/>
  <c r="K115" i="4"/>
  <c r="L115" i="4"/>
  <c r="N115" i="4"/>
  <c r="O115" i="4" s="1"/>
  <c r="P115" i="4"/>
  <c r="Q115" i="4"/>
  <c r="S115" i="4"/>
  <c r="W115" i="4"/>
  <c r="Y115" i="4"/>
  <c r="C116" i="4"/>
  <c r="D116" i="4" s="1"/>
  <c r="Z117" i="5" s="1"/>
  <c r="E116" i="4"/>
  <c r="F116" i="4"/>
  <c r="I116" i="4"/>
  <c r="J116" i="4"/>
  <c r="K116" i="4"/>
  <c r="L116" i="4"/>
  <c r="N116" i="4"/>
  <c r="O116" i="4" s="1"/>
  <c r="P116" i="4"/>
  <c r="Q116" i="4"/>
  <c r="S116" i="4"/>
  <c r="W116" i="4"/>
  <c r="Y116" i="4"/>
  <c r="C117" i="4"/>
  <c r="D117" i="4" s="1"/>
  <c r="E117" i="4"/>
  <c r="F117" i="4"/>
  <c r="I117" i="4"/>
  <c r="J117" i="4"/>
  <c r="K117" i="4"/>
  <c r="L117" i="4"/>
  <c r="N117" i="4"/>
  <c r="O117" i="4" s="1"/>
  <c r="P117" i="4"/>
  <c r="Q117" i="4"/>
  <c r="S117" i="4"/>
  <c r="W117" i="4"/>
  <c r="Y117" i="4"/>
  <c r="C118" i="4"/>
  <c r="D118" i="4" s="1"/>
  <c r="Z119" i="5" s="1"/>
  <c r="E118" i="4"/>
  <c r="F118" i="4"/>
  <c r="G118" i="4" s="1"/>
  <c r="AA119" i="5" s="1"/>
  <c r="I118" i="4"/>
  <c r="J118" i="4"/>
  <c r="K118" i="4"/>
  <c r="L118" i="4"/>
  <c r="N118" i="4"/>
  <c r="O118" i="4" s="1"/>
  <c r="P118" i="4"/>
  <c r="Q118" i="4"/>
  <c r="S118" i="4"/>
  <c r="W118" i="4"/>
  <c r="Y118" i="4"/>
  <c r="C119" i="4"/>
  <c r="D119" i="4" s="1"/>
  <c r="Z120" i="5" s="1"/>
  <c r="E119" i="4"/>
  <c r="F119" i="4"/>
  <c r="I119" i="4"/>
  <c r="J119" i="4"/>
  <c r="K119" i="4"/>
  <c r="L119" i="4"/>
  <c r="N119" i="4"/>
  <c r="O119" i="4" s="1"/>
  <c r="P119" i="4"/>
  <c r="Q119" i="4"/>
  <c r="S119" i="4"/>
  <c r="W119" i="4"/>
  <c r="Y119" i="4"/>
  <c r="C120" i="4"/>
  <c r="D120" i="4" s="1"/>
  <c r="Z121" i="5" s="1"/>
  <c r="E120" i="4"/>
  <c r="F120" i="4"/>
  <c r="I120" i="4"/>
  <c r="J120" i="4"/>
  <c r="K120" i="4"/>
  <c r="L120" i="4"/>
  <c r="N120" i="4"/>
  <c r="O120" i="4" s="1"/>
  <c r="P120" i="4"/>
  <c r="Q120" i="4"/>
  <c r="S120" i="4"/>
  <c r="W120" i="4"/>
  <c r="Y120" i="4"/>
  <c r="C121" i="4"/>
  <c r="D121" i="4" s="1"/>
  <c r="Z122" i="5" s="1"/>
  <c r="E121" i="4"/>
  <c r="F121" i="4"/>
  <c r="I121" i="4"/>
  <c r="J121" i="4"/>
  <c r="K121" i="4"/>
  <c r="L121" i="4"/>
  <c r="N121" i="4"/>
  <c r="O121" i="4" s="1"/>
  <c r="P121" i="4"/>
  <c r="Q121" i="4"/>
  <c r="S121" i="4"/>
  <c r="W121" i="4"/>
  <c r="Y121" i="4"/>
  <c r="C122" i="4"/>
  <c r="D122" i="4" s="1"/>
  <c r="E122" i="4"/>
  <c r="F122" i="4"/>
  <c r="I122" i="4"/>
  <c r="J122" i="4"/>
  <c r="K122" i="4"/>
  <c r="L122" i="4"/>
  <c r="N122" i="4"/>
  <c r="O122" i="4" s="1"/>
  <c r="P122" i="4"/>
  <c r="Q122" i="4"/>
  <c r="S122" i="4"/>
  <c r="W122" i="4"/>
  <c r="Y122" i="4"/>
  <c r="C123" i="4"/>
  <c r="D123" i="4" s="1"/>
  <c r="Z124" i="5" s="1"/>
  <c r="E123" i="4"/>
  <c r="F123" i="4"/>
  <c r="I123" i="4"/>
  <c r="J123" i="4"/>
  <c r="K123" i="4"/>
  <c r="L123" i="4"/>
  <c r="N123" i="4"/>
  <c r="O123" i="4" s="1"/>
  <c r="P123" i="4"/>
  <c r="Q123" i="4"/>
  <c r="S123" i="4"/>
  <c r="W123" i="4"/>
  <c r="Y123" i="4"/>
  <c r="C124" i="4"/>
  <c r="D124" i="4" s="1"/>
  <c r="Z125" i="5" s="1"/>
  <c r="E124" i="4"/>
  <c r="F124" i="4"/>
  <c r="I124" i="4"/>
  <c r="J124" i="4"/>
  <c r="K124" i="4"/>
  <c r="L124" i="4"/>
  <c r="N124" i="4"/>
  <c r="O124" i="4" s="1"/>
  <c r="P124" i="4"/>
  <c r="Q124" i="4"/>
  <c r="S124" i="4"/>
  <c r="W124" i="4"/>
  <c r="Y124" i="4"/>
  <c r="C125" i="4"/>
  <c r="D125" i="4" s="1"/>
  <c r="Z126" i="5" s="1"/>
  <c r="E125" i="4"/>
  <c r="F125" i="4"/>
  <c r="I125" i="4"/>
  <c r="J125" i="4"/>
  <c r="K125" i="4"/>
  <c r="L125" i="4"/>
  <c r="N125" i="4"/>
  <c r="O125" i="4" s="1"/>
  <c r="P125" i="4"/>
  <c r="Q125" i="4"/>
  <c r="S125" i="4"/>
  <c r="W125" i="4"/>
  <c r="Y125" i="4"/>
  <c r="C126" i="4"/>
  <c r="D126" i="4" s="1"/>
  <c r="Z127" i="5" s="1"/>
  <c r="E126" i="4"/>
  <c r="F126" i="4"/>
  <c r="I126" i="4"/>
  <c r="J126" i="4"/>
  <c r="K126" i="4"/>
  <c r="L126" i="4"/>
  <c r="N126" i="4"/>
  <c r="O126" i="4" s="1"/>
  <c r="P126" i="4"/>
  <c r="Q126" i="4"/>
  <c r="S126" i="4"/>
  <c r="W126" i="4"/>
  <c r="Y126" i="4"/>
  <c r="C127" i="4"/>
  <c r="D127" i="4" s="1"/>
  <c r="Z128" i="5" s="1"/>
  <c r="E127" i="4"/>
  <c r="F127" i="4"/>
  <c r="I127" i="4"/>
  <c r="J127" i="4"/>
  <c r="K127" i="4"/>
  <c r="L127" i="4"/>
  <c r="N127" i="4"/>
  <c r="O127" i="4" s="1"/>
  <c r="P127" i="4"/>
  <c r="Q127" i="4"/>
  <c r="S127" i="4"/>
  <c r="W127" i="4"/>
  <c r="Y127" i="4"/>
  <c r="C128" i="4"/>
  <c r="D128" i="4" s="1"/>
  <c r="Z129" i="5" s="1"/>
  <c r="E128" i="4"/>
  <c r="F128" i="4"/>
  <c r="I128" i="4"/>
  <c r="J128" i="4"/>
  <c r="K128" i="4"/>
  <c r="L128" i="4"/>
  <c r="N128" i="4"/>
  <c r="O128" i="4" s="1"/>
  <c r="P128" i="4"/>
  <c r="Q128" i="4"/>
  <c r="S128" i="4"/>
  <c r="W128" i="4"/>
  <c r="Y128" i="4"/>
  <c r="C129" i="4"/>
  <c r="D129" i="4" s="1"/>
  <c r="Z130" i="5" s="1"/>
  <c r="E129" i="4"/>
  <c r="F129" i="4"/>
  <c r="I129" i="4"/>
  <c r="J129" i="4"/>
  <c r="K129" i="4"/>
  <c r="L129" i="4"/>
  <c r="N129" i="4"/>
  <c r="O129" i="4" s="1"/>
  <c r="P129" i="4"/>
  <c r="Q129" i="4"/>
  <c r="S129" i="4"/>
  <c r="W129" i="4"/>
  <c r="Y129" i="4"/>
  <c r="C130" i="4"/>
  <c r="D130" i="4" s="1"/>
  <c r="Z131" i="5" s="1"/>
  <c r="E130" i="4"/>
  <c r="F130" i="4"/>
  <c r="I130" i="4"/>
  <c r="J130" i="4"/>
  <c r="K130" i="4"/>
  <c r="L130" i="4"/>
  <c r="N130" i="4"/>
  <c r="O130" i="4" s="1"/>
  <c r="P130" i="4"/>
  <c r="Q130" i="4"/>
  <c r="S130" i="4"/>
  <c r="W130" i="4"/>
  <c r="Y130" i="4"/>
  <c r="C131" i="4"/>
  <c r="D131" i="4" s="1"/>
  <c r="Z132" i="5" s="1"/>
  <c r="E131" i="4"/>
  <c r="F131" i="4"/>
  <c r="I131" i="4"/>
  <c r="J131" i="4"/>
  <c r="K131" i="4"/>
  <c r="L131" i="4"/>
  <c r="N131" i="4"/>
  <c r="O131" i="4" s="1"/>
  <c r="P131" i="4"/>
  <c r="Q131" i="4"/>
  <c r="S131" i="4"/>
  <c r="W131" i="4"/>
  <c r="Y131" i="4"/>
  <c r="C132" i="4"/>
  <c r="D132" i="4" s="1"/>
  <c r="Z133" i="5" s="1"/>
  <c r="E132" i="4"/>
  <c r="F132" i="4"/>
  <c r="I132" i="4"/>
  <c r="J132" i="4"/>
  <c r="K132" i="4"/>
  <c r="L132" i="4"/>
  <c r="N132" i="4"/>
  <c r="O132" i="4" s="1"/>
  <c r="P132" i="4"/>
  <c r="Q132" i="4"/>
  <c r="S132" i="4"/>
  <c r="W132" i="4"/>
  <c r="Y132" i="4"/>
  <c r="C133" i="4"/>
  <c r="D133" i="4" s="1"/>
  <c r="Z134" i="5" s="1"/>
  <c r="E133" i="4"/>
  <c r="F133" i="4"/>
  <c r="I133" i="4"/>
  <c r="J133" i="4"/>
  <c r="K133" i="4"/>
  <c r="L133" i="4"/>
  <c r="N133" i="4"/>
  <c r="O133" i="4" s="1"/>
  <c r="P133" i="4"/>
  <c r="Q133" i="4"/>
  <c r="S133" i="4"/>
  <c r="W133" i="4"/>
  <c r="Y133" i="4"/>
  <c r="C134" i="4"/>
  <c r="D134" i="4" s="1"/>
  <c r="Z135" i="5" s="1"/>
  <c r="E134" i="4"/>
  <c r="F134" i="4"/>
  <c r="I134" i="4"/>
  <c r="J134" i="4"/>
  <c r="K134" i="4"/>
  <c r="L134" i="4"/>
  <c r="N134" i="4"/>
  <c r="O134" i="4" s="1"/>
  <c r="P134" i="4"/>
  <c r="Q134" i="4"/>
  <c r="S134" i="4"/>
  <c r="W134" i="4"/>
  <c r="Y134" i="4"/>
  <c r="C135" i="4"/>
  <c r="D135" i="4" s="1"/>
  <c r="Z136" i="5" s="1"/>
  <c r="E135" i="4"/>
  <c r="F135" i="4"/>
  <c r="I135" i="4"/>
  <c r="J135" i="4"/>
  <c r="K135" i="4"/>
  <c r="L135" i="4"/>
  <c r="N135" i="4"/>
  <c r="O135" i="4" s="1"/>
  <c r="P135" i="4"/>
  <c r="Q135" i="4"/>
  <c r="S135" i="4"/>
  <c r="W135" i="4"/>
  <c r="Y135" i="4"/>
  <c r="C136" i="4"/>
  <c r="D136" i="4" s="1"/>
  <c r="E136" i="4"/>
  <c r="F136" i="4"/>
  <c r="I136" i="4"/>
  <c r="J136" i="4"/>
  <c r="K136" i="4"/>
  <c r="L136" i="4"/>
  <c r="N136" i="4"/>
  <c r="O136" i="4" s="1"/>
  <c r="P136" i="4"/>
  <c r="Q136" i="4"/>
  <c r="S136" i="4"/>
  <c r="W136" i="4"/>
  <c r="Y136" i="4"/>
  <c r="C137" i="4"/>
  <c r="D137" i="4" s="1"/>
  <c r="Z138" i="5" s="1"/>
  <c r="E137" i="4"/>
  <c r="F137" i="4"/>
  <c r="I137" i="4"/>
  <c r="J137" i="4"/>
  <c r="K137" i="4"/>
  <c r="L137" i="4"/>
  <c r="N137" i="4"/>
  <c r="O137" i="4" s="1"/>
  <c r="P137" i="4"/>
  <c r="Q137" i="4"/>
  <c r="S137" i="4"/>
  <c r="W137" i="4"/>
  <c r="Y137" i="4"/>
  <c r="C138" i="4"/>
  <c r="D138" i="4" s="1"/>
  <c r="Z139" i="5" s="1"/>
  <c r="E138" i="4"/>
  <c r="F138" i="4"/>
  <c r="I138" i="4"/>
  <c r="J138" i="4"/>
  <c r="K138" i="4"/>
  <c r="L138" i="4"/>
  <c r="N138" i="4"/>
  <c r="O138" i="4" s="1"/>
  <c r="P138" i="4"/>
  <c r="Q138" i="4"/>
  <c r="S138" i="4"/>
  <c r="W138" i="4"/>
  <c r="Y138" i="4"/>
  <c r="C139" i="4"/>
  <c r="D139" i="4" s="1"/>
  <c r="Z140" i="5" s="1"/>
  <c r="E139" i="4"/>
  <c r="F139" i="4"/>
  <c r="I139" i="4"/>
  <c r="J139" i="4"/>
  <c r="K139" i="4"/>
  <c r="L139" i="4"/>
  <c r="N139" i="4"/>
  <c r="O139" i="4" s="1"/>
  <c r="P139" i="4"/>
  <c r="Q139" i="4"/>
  <c r="S139" i="4"/>
  <c r="W139" i="4"/>
  <c r="Y139" i="4"/>
  <c r="C140" i="4"/>
  <c r="D140" i="4" s="1"/>
  <c r="Z141" i="5" s="1"/>
  <c r="E140" i="4"/>
  <c r="F140" i="4"/>
  <c r="I140" i="4"/>
  <c r="J140" i="4"/>
  <c r="K140" i="4"/>
  <c r="L140" i="4"/>
  <c r="N140" i="4"/>
  <c r="O140" i="4" s="1"/>
  <c r="P140" i="4"/>
  <c r="Q140" i="4"/>
  <c r="S140" i="4"/>
  <c r="W140" i="4"/>
  <c r="Y140" i="4"/>
  <c r="C141" i="4"/>
  <c r="D141" i="4" s="1"/>
  <c r="Z142" i="5" s="1"/>
  <c r="E141" i="4"/>
  <c r="F141" i="4"/>
  <c r="I141" i="4"/>
  <c r="J141" i="4"/>
  <c r="K141" i="4"/>
  <c r="L141" i="4"/>
  <c r="N141" i="4"/>
  <c r="O141" i="4" s="1"/>
  <c r="P141" i="4"/>
  <c r="Q141" i="4"/>
  <c r="S141" i="4"/>
  <c r="W141" i="4"/>
  <c r="Y141" i="4"/>
  <c r="C142" i="4"/>
  <c r="D142" i="4" s="1"/>
  <c r="Z143" i="5" s="1"/>
  <c r="E142" i="4"/>
  <c r="F142" i="4"/>
  <c r="I142" i="4"/>
  <c r="J142" i="4"/>
  <c r="K142" i="4"/>
  <c r="L142" i="4"/>
  <c r="N142" i="4"/>
  <c r="O142" i="4" s="1"/>
  <c r="P142" i="4"/>
  <c r="Q142" i="4"/>
  <c r="S142" i="4"/>
  <c r="W142" i="4"/>
  <c r="Y142" i="4"/>
  <c r="C143" i="4"/>
  <c r="D143" i="4" s="1"/>
  <c r="Z144" i="5" s="1"/>
  <c r="E143" i="4"/>
  <c r="F143" i="4"/>
  <c r="I143" i="4"/>
  <c r="J143" i="4"/>
  <c r="K143" i="4"/>
  <c r="L143" i="4"/>
  <c r="N143" i="4"/>
  <c r="O143" i="4" s="1"/>
  <c r="P143" i="4"/>
  <c r="Q143" i="4"/>
  <c r="S143" i="4"/>
  <c r="W143" i="4"/>
  <c r="Y143" i="4"/>
  <c r="C144" i="4"/>
  <c r="D144" i="4" s="1"/>
  <c r="Z145" i="5" s="1"/>
  <c r="E144" i="4"/>
  <c r="F144" i="4"/>
  <c r="I144" i="4"/>
  <c r="J144" i="4"/>
  <c r="K144" i="4"/>
  <c r="L144" i="4"/>
  <c r="N144" i="4"/>
  <c r="O144" i="4" s="1"/>
  <c r="P144" i="4"/>
  <c r="Q144" i="4"/>
  <c r="S144" i="4"/>
  <c r="W144" i="4"/>
  <c r="Y144" i="4"/>
  <c r="C145" i="4"/>
  <c r="D145" i="4" s="1"/>
  <c r="Z146" i="5" s="1"/>
  <c r="E145" i="4"/>
  <c r="F145" i="4"/>
  <c r="I145" i="4"/>
  <c r="J145" i="4"/>
  <c r="K145" i="4"/>
  <c r="L145" i="4"/>
  <c r="N145" i="4"/>
  <c r="O145" i="4" s="1"/>
  <c r="P145" i="4"/>
  <c r="Q145" i="4"/>
  <c r="S145" i="4"/>
  <c r="W145" i="4"/>
  <c r="Y145" i="4"/>
  <c r="C146" i="4"/>
  <c r="D146" i="4" s="1"/>
  <c r="Z147" i="5" s="1"/>
  <c r="E146" i="4"/>
  <c r="F146" i="4"/>
  <c r="I146" i="4"/>
  <c r="J146" i="4"/>
  <c r="K146" i="4"/>
  <c r="L146" i="4"/>
  <c r="N146" i="4"/>
  <c r="O146" i="4" s="1"/>
  <c r="P146" i="4"/>
  <c r="Q146" i="4"/>
  <c r="S146" i="4"/>
  <c r="W146" i="4"/>
  <c r="Y146" i="4"/>
  <c r="C147" i="4"/>
  <c r="D147" i="4" s="1"/>
  <c r="Z148" i="5" s="1"/>
  <c r="E147" i="4"/>
  <c r="F147" i="4"/>
  <c r="I147" i="4"/>
  <c r="J147" i="4"/>
  <c r="K147" i="4"/>
  <c r="L147" i="4"/>
  <c r="N147" i="4"/>
  <c r="O147" i="4" s="1"/>
  <c r="P147" i="4"/>
  <c r="Q147" i="4"/>
  <c r="S147" i="4"/>
  <c r="W147" i="4"/>
  <c r="Y147" i="4"/>
  <c r="C148" i="4"/>
  <c r="D148" i="4" s="1"/>
  <c r="Z149" i="5" s="1"/>
  <c r="E148" i="4"/>
  <c r="F148" i="4"/>
  <c r="I148" i="4"/>
  <c r="J148" i="4"/>
  <c r="K148" i="4"/>
  <c r="L148" i="4"/>
  <c r="N148" i="4"/>
  <c r="O148" i="4" s="1"/>
  <c r="P148" i="4"/>
  <c r="Q148" i="4"/>
  <c r="S148" i="4"/>
  <c r="W148" i="4"/>
  <c r="Y148" i="4"/>
  <c r="C149" i="4"/>
  <c r="D149" i="4" s="1"/>
  <c r="Z150" i="5" s="1"/>
  <c r="E149" i="4"/>
  <c r="F149" i="4"/>
  <c r="I149" i="4"/>
  <c r="J149" i="4"/>
  <c r="K149" i="4"/>
  <c r="L149" i="4"/>
  <c r="N149" i="4"/>
  <c r="O149" i="4" s="1"/>
  <c r="P149" i="4"/>
  <c r="Q149" i="4"/>
  <c r="S149" i="4"/>
  <c r="W149" i="4"/>
  <c r="Y149" i="4"/>
  <c r="C150" i="4"/>
  <c r="D150" i="4" s="1"/>
  <c r="Z151" i="5" s="1"/>
  <c r="E150" i="4"/>
  <c r="F150" i="4"/>
  <c r="I150" i="4"/>
  <c r="J150" i="4"/>
  <c r="K150" i="4"/>
  <c r="L150" i="4"/>
  <c r="N150" i="4"/>
  <c r="O150" i="4" s="1"/>
  <c r="P150" i="4"/>
  <c r="Q150" i="4"/>
  <c r="S150" i="4"/>
  <c r="W150" i="4"/>
  <c r="Y150" i="4"/>
  <c r="C151" i="4"/>
  <c r="D151" i="4" s="1"/>
  <c r="Z152" i="5" s="1"/>
  <c r="E151" i="4"/>
  <c r="F151" i="4"/>
  <c r="I151" i="4"/>
  <c r="J151" i="4"/>
  <c r="K151" i="4"/>
  <c r="L151" i="4"/>
  <c r="N151" i="4"/>
  <c r="O151" i="4" s="1"/>
  <c r="P151" i="4"/>
  <c r="Q151" i="4"/>
  <c r="S151" i="4"/>
  <c r="W151" i="4"/>
  <c r="Y151" i="4"/>
  <c r="C152" i="4"/>
  <c r="D152" i="4" s="1"/>
  <c r="Z153" i="5" s="1"/>
  <c r="E152" i="4"/>
  <c r="F152" i="4"/>
  <c r="I152" i="4"/>
  <c r="J152" i="4"/>
  <c r="K152" i="4"/>
  <c r="L152" i="4"/>
  <c r="N152" i="4"/>
  <c r="O152" i="4" s="1"/>
  <c r="P152" i="4"/>
  <c r="Q152" i="4"/>
  <c r="S152" i="4"/>
  <c r="W152" i="4"/>
  <c r="Y152" i="4"/>
  <c r="C153" i="4"/>
  <c r="D153" i="4" s="1"/>
  <c r="Z154" i="5" s="1"/>
  <c r="E153" i="4"/>
  <c r="F153" i="4"/>
  <c r="I153" i="4"/>
  <c r="J153" i="4"/>
  <c r="K153" i="4"/>
  <c r="L153" i="4"/>
  <c r="N153" i="4"/>
  <c r="O153" i="4" s="1"/>
  <c r="P153" i="4"/>
  <c r="Q153" i="4"/>
  <c r="S153" i="4"/>
  <c r="W153" i="4"/>
  <c r="Y153" i="4"/>
  <c r="C154" i="4"/>
  <c r="D154" i="4" s="1"/>
  <c r="Z155" i="5" s="1"/>
  <c r="E154" i="4"/>
  <c r="F154" i="4"/>
  <c r="I154" i="4"/>
  <c r="J154" i="4"/>
  <c r="K154" i="4"/>
  <c r="L154" i="4"/>
  <c r="N154" i="4"/>
  <c r="O154" i="4" s="1"/>
  <c r="P154" i="4"/>
  <c r="Q154" i="4"/>
  <c r="S154" i="4"/>
  <c r="W154" i="4"/>
  <c r="Y154" i="4"/>
  <c r="C155" i="4"/>
  <c r="D155" i="4" s="1"/>
  <c r="Z156" i="5" s="1"/>
  <c r="E155" i="4"/>
  <c r="F155" i="4"/>
  <c r="I155" i="4"/>
  <c r="J155" i="4"/>
  <c r="K155" i="4"/>
  <c r="L155" i="4"/>
  <c r="N155" i="4"/>
  <c r="O155" i="4" s="1"/>
  <c r="P155" i="4"/>
  <c r="Q155" i="4"/>
  <c r="S155" i="4"/>
  <c r="W155" i="4"/>
  <c r="Y155" i="4"/>
  <c r="C156" i="4"/>
  <c r="D156" i="4" s="1"/>
  <c r="E156" i="4"/>
  <c r="F156" i="4"/>
  <c r="I156" i="4"/>
  <c r="J156" i="4"/>
  <c r="K156" i="4"/>
  <c r="L156" i="4"/>
  <c r="N156" i="4"/>
  <c r="O156" i="4" s="1"/>
  <c r="P156" i="4"/>
  <c r="Q156" i="4"/>
  <c r="S156" i="4"/>
  <c r="W156" i="4"/>
  <c r="Y156" i="4"/>
  <c r="C157" i="4"/>
  <c r="D157" i="4" s="1"/>
  <c r="Z158" i="5" s="1"/>
  <c r="E157" i="4"/>
  <c r="F157" i="4"/>
  <c r="I157" i="4"/>
  <c r="J157" i="4"/>
  <c r="K157" i="4"/>
  <c r="L157" i="4"/>
  <c r="N157" i="4"/>
  <c r="O157" i="4" s="1"/>
  <c r="P157" i="4"/>
  <c r="Q157" i="4"/>
  <c r="S157" i="4"/>
  <c r="W157" i="4"/>
  <c r="Y157" i="4"/>
  <c r="C158" i="4"/>
  <c r="D158" i="4" s="1"/>
  <c r="Z159" i="5" s="1"/>
  <c r="E158" i="4"/>
  <c r="F158" i="4"/>
  <c r="I158" i="4"/>
  <c r="J158" i="4"/>
  <c r="K158" i="4"/>
  <c r="L158" i="4"/>
  <c r="N158" i="4"/>
  <c r="O158" i="4" s="1"/>
  <c r="P158" i="4"/>
  <c r="Q158" i="4"/>
  <c r="S158" i="4"/>
  <c r="W158" i="4"/>
  <c r="Y158" i="4"/>
  <c r="C159" i="4"/>
  <c r="D159" i="4" s="1"/>
  <c r="Z160" i="5" s="1"/>
  <c r="E159" i="4"/>
  <c r="F159" i="4"/>
  <c r="I159" i="4"/>
  <c r="J159" i="4"/>
  <c r="K159" i="4"/>
  <c r="L159" i="4"/>
  <c r="N159" i="4"/>
  <c r="O159" i="4" s="1"/>
  <c r="P159" i="4"/>
  <c r="Q159" i="4"/>
  <c r="S159" i="4"/>
  <c r="W159" i="4"/>
  <c r="Y159" i="4"/>
  <c r="C160" i="4"/>
  <c r="D160" i="4" s="1"/>
  <c r="Z161" i="5" s="1"/>
  <c r="E160" i="4"/>
  <c r="F160" i="4"/>
  <c r="I160" i="4"/>
  <c r="J160" i="4"/>
  <c r="K160" i="4"/>
  <c r="L160" i="4"/>
  <c r="N160" i="4"/>
  <c r="O160" i="4" s="1"/>
  <c r="P160" i="4"/>
  <c r="Q160" i="4"/>
  <c r="S160" i="4"/>
  <c r="W160" i="4"/>
  <c r="Y160" i="4"/>
  <c r="C161" i="4"/>
  <c r="D161" i="4" s="1"/>
  <c r="Z162" i="5" s="1"/>
  <c r="E161" i="4"/>
  <c r="F161" i="4"/>
  <c r="I161" i="4"/>
  <c r="J161" i="4"/>
  <c r="K161" i="4"/>
  <c r="L161" i="4"/>
  <c r="N161" i="4"/>
  <c r="O161" i="4" s="1"/>
  <c r="P161" i="4"/>
  <c r="Q161" i="4"/>
  <c r="S161" i="4"/>
  <c r="W161" i="4"/>
  <c r="Y161" i="4"/>
  <c r="C162" i="4"/>
  <c r="D162" i="4" s="1"/>
  <c r="Z163" i="5" s="1"/>
  <c r="E162" i="4"/>
  <c r="F162" i="4"/>
  <c r="I162" i="4"/>
  <c r="J162" i="4"/>
  <c r="K162" i="4"/>
  <c r="L162" i="4"/>
  <c r="N162" i="4"/>
  <c r="O162" i="4" s="1"/>
  <c r="P162" i="4"/>
  <c r="Q162" i="4"/>
  <c r="S162" i="4"/>
  <c r="W162" i="4"/>
  <c r="Y162" i="4"/>
  <c r="C163" i="4"/>
  <c r="D163" i="4" s="1"/>
  <c r="Z164" i="5" s="1"/>
  <c r="E163" i="4"/>
  <c r="F163" i="4"/>
  <c r="I163" i="4"/>
  <c r="J163" i="4"/>
  <c r="K163" i="4"/>
  <c r="L163" i="4"/>
  <c r="N163" i="4"/>
  <c r="O163" i="4" s="1"/>
  <c r="P163" i="4"/>
  <c r="Q163" i="4"/>
  <c r="S163" i="4"/>
  <c r="W163" i="4"/>
  <c r="Y163" i="4"/>
  <c r="C164" i="4"/>
  <c r="D164" i="4" s="1"/>
  <c r="Z165" i="5" s="1"/>
  <c r="E164" i="4"/>
  <c r="F164" i="4"/>
  <c r="I164" i="4"/>
  <c r="J164" i="4"/>
  <c r="K164" i="4"/>
  <c r="L164" i="4"/>
  <c r="N164" i="4"/>
  <c r="O164" i="4" s="1"/>
  <c r="P164" i="4"/>
  <c r="Q164" i="4"/>
  <c r="S164" i="4"/>
  <c r="W164" i="4"/>
  <c r="Y164" i="4"/>
  <c r="C165" i="4"/>
  <c r="D165" i="4" s="1"/>
  <c r="Z166" i="5" s="1"/>
  <c r="E165" i="4"/>
  <c r="F165" i="4"/>
  <c r="I165" i="4"/>
  <c r="J165" i="4"/>
  <c r="K165" i="4"/>
  <c r="L165" i="4"/>
  <c r="N165" i="4"/>
  <c r="O165" i="4" s="1"/>
  <c r="P165" i="4"/>
  <c r="Q165" i="4"/>
  <c r="S165" i="4"/>
  <c r="W165" i="4"/>
  <c r="Y165" i="4"/>
  <c r="C166" i="4"/>
  <c r="D166" i="4" s="1"/>
  <c r="Z167" i="5" s="1"/>
  <c r="E166" i="4"/>
  <c r="F166" i="4"/>
  <c r="I166" i="4"/>
  <c r="J166" i="4"/>
  <c r="K166" i="4"/>
  <c r="L166" i="4"/>
  <c r="N166" i="4"/>
  <c r="O166" i="4" s="1"/>
  <c r="P166" i="4"/>
  <c r="Q166" i="4"/>
  <c r="S166" i="4"/>
  <c r="W166" i="4"/>
  <c r="Y166" i="4"/>
  <c r="C167" i="4"/>
  <c r="D167" i="4" s="1"/>
  <c r="Z168" i="5" s="1"/>
  <c r="E167" i="4"/>
  <c r="F167" i="4"/>
  <c r="I167" i="4"/>
  <c r="J167" i="4"/>
  <c r="K167" i="4"/>
  <c r="L167" i="4"/>
  <c r="N167" i="4"/>
  <c r="O167" i="4" s="1"/>
  <c r="P167" i="4"/>
  <c r="Q167" i="4"/>
  <c r="S167" i="4"/>
  <c r="W167" i="4"/>
  <c r="Y167" i="4"/>
  <c r="C168" i="4"/>
  <c r="D168" i="4" s="1"/>
  <c r="Z169" i="5" s="1"/>
  <c r="E168" i="4"/>
  <c r="F168" i="4"/>
  <c r="I168" i="4"/>
  <c r="J168" i="4"/>
  <c r="K168" i="4"/>
  <c r="L168" i="4"/>
  <c r="N168" i="4"/>
  <c r="O168" i="4" s="1"/>
  <c r="P168" i="4"/>
  <c r="Q168" i="4"/>
  <c r="S168" i="4"/>
  <c r="W168" i="4"/>
  <c r="Y168" i="4"/>
  <c r="C169" i="4"/>
  <c r="D169" i="4" s="1"/>
  <c r="E169" i="4"/>
  <c r="F169" i="4"/>
  <c r="I169" i="4"/>
  <c r="J169" i="4"/>
  <c r="K169" i="4"/>
  <c r="L169" i="4"/>
  <c r="N169" i="4"/>
  <c r="O169" i="4" s="1"/>
  <c r="P169" i="4"/>
  <c r="Q169" i="4"/>
  <c r="S169" i="4"/>
  <c r="W169" i="4"/>
  <c r="Y169" i="4"/>
  <c r="C170" i="4"/>
  <c r="D170" i="4" s="1"/>
  <c r="Z171" i="5" s="1"/>
  <c r="E170" i="4"/>
  <c r="F170" i="4"/>
  <c r="I170" i="4"/>
  <c r="J170" i="4"/>
  <c r="K170" i="4"/>
  <c r="L170" i="4"/>
  <c r="N170" i="4"/>
  <c r="O170" i="4" s="1"/>
  <c r="P170" i="4"/>
  <c r="Q170" i="4"/>
  <c r="S170" i="4"/>
  <c r="W170" i="4"/>
  <c r="Y170" i="4"/>
  <c r="C171" i="4"/>
  <c r="D171" i="4" s="1"/>
  <c r="Z172" i="5" s="1"/>
  <c r="E171" i="4"/>
  <c r="F171" i="4"/>
  <c r="I171" i="4"/>
  <c r="J171" i="4"/>
  <c r="K171" i="4"/>
  <c r="L171" i="4"/>
  <c r="N171" i="4"/>
  <c r="O171" i="4" s="1"/>
  <c r="P171" i="4"/>
  <c r="Q171" i="4"/>
  <c r="S171" i="4"/>
  <c r="W171" i="4"/>
  <c r="Y171" i="4"/>
  <c r="C172" i="4"/>
  <c r="D172" i="4" s="1"/>
  <c r="Z173" i="5" s="1"/>
  <c r="E172" i="4"/>
  <c r="F172" i="4"/>
  <c r="I172" i="4"/>
  <c r="J172" i="4"/>
  <c r="K172" i="4"/>
  <c r="L172" i="4"/>
  <c r="N172" i="4"/>
  <c r="O172" i="4" s="1"/>
  <c r="P172" i="4"/>
  <c r="Q172" i="4"/>
  <c r="S172" i="4"/>
  <c r="W172" i="4"/>
  <c r="Y172" i="4"/>
  <c r="C173" i="4"/>
  <c r="D173" i="4" s="1"/>
  <c r="Z174" i="5" s="1"/>
  <c r="E173" i="4"/>
  <c r="F173" i="4"/>
  <c r="I173" i="4"/>
  <c r="J173" i="4"/>
  <c r="K173" i="4"/>
  <c r="L173" i="4"/>
  <c r="N173" i="4"/>
  <c r="O173" i="4" s="1"/>
  <c r="P173" i="4"/>
  <c r="Q173" i="4"/>
  <c r="S173" i="4"/>
  <c r="W173" i="4"/>
  <c r="Y173" i="4"/>
  <c r="C174" i="4"/>
  <c r="D174" i="4" s="1"/>
  <c r="Z175" i="5" s="1"/>
  <c r="E174" i="4"/>
  <c r="F174" i="4"/>
  <c r="I174" i="4"/>
  <c r="J174" i="4"/>
  <c r="K174" i="4"/>
  <c r="L174" i="4"/>
  <c r="N174" i="4"/>
  <c r="O174" i="4" s="1"/>
  <c r="P174" i="4"/>
  <c r="Q174" i="4"/>
  <c r="S174" i="4"/>
  <c r="W174" i="4"/>
  <c r="Y174" i="4"/>
  <c r="C175" i="4"/>
  <c r="D175" i="4" s="1"/>
  <c r="Z176" i="5" s="1"/>
  <c r="E175" i="4"/>
  <c r="F175" i="4"/>
  <c r="I175" i="4"/>
  <c r="J175" i="4"/>
  <c r="K175" i="4"/>
  <c r="L175" i="4"/>
  <c r="N175" i="4"/>
  <c r="O175" i="4" s="1"/>
  <c r="P175" i="4"/>
  <c r="Q175" i="4"/>
  <c r="S175" i="4"/>
  <c r="W175" i="4"/>
  <c r="Y175" i="4"/>
  <c r="C176" i="4"/>
  <c r="D176" i="4" s="1"/>
  <c r="Z177" i="5" s="1"/>
  <c r="E176" i="4"/>
  <c r="F176" i="4"/>
  <c r="I176" i="4"/>
  <c r="J176" i="4"/>
  <c r="K176" i="4"/>
  <c r="L176" i="4"/>
  <c r="N176" i="4"/>
  <c r="O176" i="4" s="1"/>
  <c r="P176" i="4"/>
  <c r="Q176" i="4"/>
  <c r="S176" i="4"/>
  <c r="W176" i="4"/>
  <c r="Y176" i="4"/>
  <c r="C177" i="4"/>
  <c r="D177" i="4" s="1"/>
  <c r="Z178" i="5" s="1"/>
  <c r="E177" i="4"/>
  <c r="F177" i="4"/>
  <c r="I177" i="4"/>
  <c r="J177" i="4"/>
  <c r="K177" i="4"/>
  <c r="L177" i="4"/>
  <c r="N177" i="4"/>
  <c r="O177" i="4" s="1"/>
  <c r="P177" i="4"/>
  <c r="Q177" i="4"/>
  <c r="S177" i="4"/>
  <c r="W177" i="4"/>
  <c r="Y177" i="4"/>
  <c r="C178" i="4"/>
  <c r="D178" i="4" s="1"/>
  <c r="E178" i="4"/>
  <c r="F178" i="4"/>
  <c r="I178" i="4"/>
  <c r="J178" i="4"/>
  <c r="K178" i="4"/>
  <c r="L178" i="4"/>
  <c r="N178" i="4"/>
  <c r="O178" i="4" s="1"/>
  <c r="P178" i="4"/>
  <c r="Q178" i="4"/>
  <c r="S178" i="4"/>
  <c r="W178" i="4"/>
  <c r="Y178" i="4"/>
  <c r="C179" i="4"/>
  <c r="D179" i="4" s="1"/>
  <c r="Z180" i="5" s="1"/>
  <c r="E179" i="4"/>
  <c r="F179" i="4"/>
  <c r="I179" i="4"/>
  <c r="J179" i="4"/>
  <c r="K179" i="4"/>
  <c r="L179" i="4"/>
  <c r="N179" i="4"/>
  <c r="O179" i="4" s="1"/>
  <c r="P179" i="4"/>
  <c r="Q179" i="4"/>
  <c r="S179" i="4"/>
  <c r="W179" i="4"/>
  <c r="Y179" i="4"/>
  <c r="C180" i="4"/>
  <c r="D180" i="4" s="1"/>
  <c r="E180" i="4"/>
  <c r="F180" i="4"/>
  <c r="I180" i="4"/>
  <c r="J180" i="4"/>
  <c r="K180" i="4"/>
  <c r="L180" i="4"/>
  <c r="N180" i="4"/>
  <c r="O180" i="4" s="1"/>
  <c r="P180" i="4"/>
  <c r="Q180" i="4"/>
  <c r="S180" i="4"/>
  <c r="W180" i="4"/>
  <c r="Y180" i="4"/>
  <c r="C181" i="4"/>
  <c r="D181" i="4" s="1"/>
  <c r="Z182" i="5" s="1"/>
  <c r="E181" i="4"/>
  <c r="F181" i="4"/>
  <c r="I181" i="4"/>
  <c r="J181" i="4"/>
  <c r="K181" i="4"/>
  <c r="L181" i="4"/>
  <c r="N181" i="4"/>
  <c r="O181" i="4" s="1"/>
  <c r="P181" i="4"/>
  <c r="Q181" i="4"/>
  <c r="S181" i="4"/>
  <c r="W181" i="4"/>
  <c r="Y181" i="4"/>
  <c r="C182" i="4"/>
  <c r="D182" i="4" s="1"/>
  <c r="Z183" i="5" s="1"/>
  <c r="E182" i="4"/>
  <c r="F182" i="4"/>
  <c r="I182" i="4"/>
  <c r="J182" i="4"/>
  <c r="K182" i="4"/>
  <c r="L182" i="4"/>
  <c r="N182" i="4"/>
  <c r="O182" i="4" s="1"/>
  <c r="P182" i="4"/>
  <c r="Q182" i="4"/>
  <c r="S182" i="4"/>
  <c r="W182" i="4"/>
  <c r="Y182" i="4"/>
  <c r="C183" i="4"/>
  <c r="D183" i="4" s="1"/>
  <c r="Z184" i="5" s="1"/>
  <c r="E183" i="4"/>
  <c r="F183" i="4"/>
  <c r="I183" i="4"/>
  <c r="J183" i="4"/>
  <c r="K183" i="4"/>
  <c r="L183" i="4"/>
  <c r="N183" i="4"/>
  <c r="O183" i="4" s="1"/>
  <c r="P183" i="4"/>
  <c r="Q183" i="4"/>
  <c r="S183" i="4"/>
  <c r="W183" i="4"/>
  <c r="Y183" i="4"/>
  <c r="C184" i="4"/>
  <c r="D184" i="4" s="1"/>
  <c r="E184" i="4"/>
  <c r="F184" i="4"/>
  <c r="I184" i="4"/>
  <c r="J184" i="4"/>
  <c r="K184" i="4"/>
  <c r="L184" i="4"/>
  <c r="N184" i="4"/>
  <c r="O184" i="4" s="1"/>
  <c r="P184" i="4"/>
  <c r="Q184" i="4"/>
  <c r="S184" i="4"/>
  <c r="W184" i="4"/>
  <c r="Y184" i="4"/>
  <c r="C185" i="4"/>
  <c r="D185" i="4" s="1"/>
  <c r="Z186" i="5" s="1"/>
  <c r="E185" i="4"/>
  <c r="F185" i="4"/>
  <c r="I185" i="4"/>
  <c r="J185" i="4"/>
  <c r="K185" i="4"/>
  <c r="L185" i="4"/>
  <c r="N185" i="4"/>
  <c r="O185" i="4" s="1"/>
  <c r="P185" i="4"/>
  <c r="Q185" i="4"/>
  <c r="S185" i="4"/>
  <c r="W185" i="4"/>
  <c r="Y185" i="4"/>
  <c r="C186" i="4"/>
  <c r="D186" i="4" s="1"/>
  <c r="Z187" i="5" s="1"/>
  <c r="E186" i="4"/>
  <c r="F186" i="4"/>
  <c r="I186" i="4"/>
  <c r="J186" i="4"/>
  <c r="K186" i="4"/>
  <c r="L186" i="4"/>
  <c r="N186" i="4"/>
  <c r="O186" i="4" s="1"/>
  <c r="P186" i="4"/>
  <c r="Q186" i="4"/>
  <c r="S186" i="4"/>
  <c r="W186" i="4"/>
  <c r="Y186" i="4"/>
  <c r="C187" i="4"/>
  <c r="D187" i="4" s="1"/>
  <c r="Z188" i="5" s="1"/>
  <c r="E187" i="4"/>
  <c r="F187" i="4"/>
  <c r="I187" i="4"/>
  <c r="J187" i="4"/>
  <c r="K187" i="4"/>
  <c r="L187" i="4"/>
  <c r="N187" i="4"/>
  <c r="O187" i="4" s="1"/>
  <c r="P187" i="4"/>
  <c r="Q187" i="4"/>
  <c r="S187" i="4"/>
  <c r="W187" i="4"/>
  <c r="Y187" i="4"/>
  <c r="C188" i="4"/>
  <c r="D188" i="4" s="1"/>
  <c r="Z189" i="5" s="1"/>
  <c r="E188" i="4"/>
  <c r="F188" i="4"/>
  <c r="I188" i="4"/>
  <c r="J188" i="4"/>
  <c r="K188" i="4"/>
  <c r="L188" i="4"/>
  <c r="N188" i="4"/>
  <c r="O188" i="4" s="1"/>
  <c r="P188" i="4"/>
  <c r="Q188" i="4"/>
  <c r="S188" i="4"/>
  <c r="W188" i="4"/>
  <c r="Y188" i="4"/>
  <c r="C189" i="4"/>
  <c r="D189" i="4" s="1"/>
  <c r="Z190" i="5" s="1"/>
  <c r="E189" i="4"/>
  <c r="F189" i="4"/>
  <c r="I189" i="4"/>
  <c r="J189" i="4"/>
  <c r="K189" i="4"/>
  <c r="L189" i="4"/>
  <c r="N189" i="4"/>
  <c r="O189" i="4" s="1"/>
  <c r="P189" i="4"/>
  <c r="Q189" i="4"/>
  <c r="S189" i="4"/>
  <c r="W189" i="4"/>
  <c r="Y189" i="4"/>
  <c r="C190" i="4"/>
  <c r="D190" i="4" s="1"/>
  <c r="Z191" i="5" s="1"/>
  <c r="E190" i="4"/>
  <c r="F190" i="4"/>
  <c r="I190" i="4"/>
  <c r="J190" i="4"/>
  <c r="K190" i="4"/>
  <c r="L190" i="4"/>
  <c r="N190" i="4"/>
  <c r="O190" i="4" s="1"/>
  <c r="P190" i="4"/>
  <c r="Q190" i="4"/>
  <c r="S190" i="4"/>
  <c r="W190" i="4"/>
  <c r="Y190" i="4"/>
  <c r="C191" i="4"/>
  <c r="D191" i="4" s="1"/>
  <c r="Z192" i="5" s="1"/>
  <c r="E191" i="4"/>
  <c r="F191" i="4"/>
  <c r="I191" i="4"/>
  <c r="J191" i="4"/>
  <c r="K191" i="4"/>
  <c r="L191" i="4"/>
  <c r="N191" i="4"/>
  <c r="O191" i="4" s="1"/>
  <c r="P191" i="4"/>
  <c r="Q191" i="4"/>
  <c r="S191" i="4"/>
  <c r="W191" i="4"/>
  <c r="Y191" i="4"/>
  <c r="C192" i="4"/>
  <c r="D192" i="4" s="1"/>
  <c r="Z193" i="5" s="1"/>
  <c r="E192" i="4"/>
  <c r="F192" i="4"/>
  <c r="I192" i="4"/>
  <c r="J192" i="4"/>
  <c r="K192" i="4"/>
  <c r="L192" i="4"/>
  <c r="N192" i="4"/>
  <c r="O192" i="4" s="1"/>
  <c r="P192" i="4"/>
  <c r="Q192" i="4"/>
  <c r="S192" i="4"/>
  <c r="W192" i="4"/>
  <c r="Y192" i="4"/>
  <c r="C193" i="4"/>
  <c r="D193" i="4" s="1"/>
  <c r="Z194" i="5" s="1"/>
  <c r="E193" i="4"/>
  <c r="F193" i="4"/>
  <c r="I193" i="4"/>
  <c r="J193" i="4"/>
  <c r="K193" i="4"/>
  <c r="L193" i="4"/>
  <c r="N193" i="4"/>
  <c r="O193" i="4" s="1"/>
  <c r="P193" i="4"/>
  <c r="Q193" i="4"/>
  <c r="S193" i="4"/>
  <c r="W193" i="4"/>
  <c r="Y193" i="4"/>
  <c r="AD152" i="75"/>
  <c r="AD102" i="75"/>
  <c r="AM102" i="75" s="1"/>
  <c r="D147" i="5"/>
  <c r="AD125" i="75"/>
  <c r="AD153" i="75"/>
  <c r="AD68" i="75"/>
  <c r="AD7" i="75"/>
  <c r="AD137" i="75"/>
  <c r="AD126" i="75"/>
  <c r="AM126" i="75" s="1"/>
  <c r="AD149" i="75"/>
  <c r="D146" i="5"/>
  <c r="AD127" i="75"/>
  <c r="AM127" i="75" s="1"/>
  <c r="AD114" i="75"/>
  <c r="EF97" i="75"/>
  <c r="C97" i="84" s="1"/>
  <c r="AD95" i="75"/>
  <c r="AM95" i="75" s="1"/>
  <c r="AD73" i="75"/>
  <c r="AM73" i="75" s="1"/>
  <c r="I19" i="75"/>
  <c r="AD112" i="75"/>
  <c r="AD101" i="75"/>
  <c r="I13" i="75"/>
  <c r="I37" i="75"/>
  <c r="I54" i="75"/>
  <c r="J54" i="75" s="1"/>
  <c r="L54" i="75" s="1"/>
  <c r="I10" i="75"/>
  <c r="I31" i="75"/>
  <c r="I45" i="75"/>
  <c r="I15" i="75"/>
  <c r="I39" i="75"/>
  <c r="I50" i="75"/>
  <c r="I59" i="75"/>
  <c r="I33" i="75"/>
  <c r="I38" i="75"/>
  <c r="I16" i="75"/>
  <c r="I51" i="75"/>
  <c r="J51" i="75" s="1"/>
  <c r="AD93" i="75"/>
  <c r="AD66" i="75"/>
  <c r="D77" i="5"/>
  <c r="AD94" i="75"/>
  <c r="AD72" i="75"/>
  <c r="Z123" i="75"/>
  <c r="AQ123" i="75" s="1"/>
  <c r="E124" i="5" s="1"/>
  <c r="Z115" i="75"/>
  <c r="AD97" i="75"/>
  <c r="AM97" i="75" s="1"/>
  <c r="AD103" i="75"/>
  <c r="AM103" i="75" s="1"/>
  <c r="M41" i="75"/>
  <c r="M38" i="75"/>
  <c r="H37" i="75"/>
  <c r="M29" i="75"/>
  <c r="M25" i="75"/>
  <c r="M22" i="75"/>
  <c r="K19" i="75"/>
  <c r="H13" i="75"/>
  <c r="K7" i="75"/>
  <c r="AD58" i="75"/>
  <c r="AM58" i="75" s="1"/>
  <c r="AD55" i="75"/>
  <c r="Z40" i="75"/>
  <c r="AQ40" i="75" s="1"/>
  <c r="E41" i="5" s="1"/>
  <c r="M33" i="75"/>
  <c r="Z24" i="75"/>
  <c r="M23" i="75"/>
  <c r="H19" i="75"/>
  <c r="AD14" i="75"/>
  <c r="H7" i="75"/>
  <c r="M4" i="75"/>
  <c r="H38" i="75"/>
  <c r="K33" i="75"/>
  <c r="M15" i="75"/>
  <c r="M9" i="75"/>
  <c r="AD4" i="75"/>
  <c r="AM4" i="75" s="1"/>
  <c r="AM56" i="75"/>
  <c r="M45" i="75"/>
  <c r="K42" i="75"/>
  <c r="M31" i="75"/>
  <c r="Z29" i="75"/>
  <c r="K26" i="75"/>
  <c r="K15" i="75"/>
  <c r="M10" i="75"/>
  <c r="M6" i="75"/>
  <c r="Z41" i="75"/>
  <c r="AQ41" i="75" s="1"/>
  <c r="E42" i="5" s="1"/>
  <c r="M37" i="75"/>
  <c r="H33" i="75"/>
  <c r="K31" i="75"/>
  <c r="AD26" i="75"/>
  <c r="Z25" i="75"/>
  <c r="M24" i="75"/>
  <c r="AD15" i="75"/>
  <c r="K10" i="75"/>
  <c r="H42" i="75"/>
  <c r="H39" i="75"/>
  <c r="K37" i="75"/>
  <c r="AD31" i="75"/>
  <c r="Z30" i="75"/>
  <c r="M28" i="75"/>
  <c r="H26" i="75"/>
  <c r="J26" i="75" s="1"/>
  <c r="H15" i="75"/>
  <c r="K13" i="75"/>
  <c r="AD10" i="75"/>
  <c r="AD54" i="75"/>
  <c r="M35" i="75"/>
  <c r="H31" i="75"/>
  <c r="Z20" i="75"/>
  <c r="AQ20" i="75" s="1"/>
  <c r="E21" i="5" s="1"/>
  <c r="E111" i="75"/>
  <c r="AQ144" i="75"/>
  <c r="E145" i="5" s="1"/>
  <c r="EF89" i="75"/>
  <c r="C89" i="84" s="1"/>
  <c r="E14" i="75"/>
  <c r="EF94" i="75"/>
  <c r="C90" i="84" s="1"/>
  <c r="AM82" i="75"/>
  <c r="EF45" i="75"/>
  <c r="AN51" i="3"/>
  <c r="J81" i="75"/>
  <c r="J21" i="75"/>
  <c r="J36" i="75"/>
  <c r="EF104" i="75"/>
  <c r="C109" i="84" s="1"/>
  <c r="EF101" i="75"/>
  <c r="C101" i="84" s="1"/>
  <c r="AM87" i="75"/>
  <c r="J8" i="75"/>
  <c r="L8" i="75" s="1"/>
  <c r="J66" i="75"/>
  <c r="J4" i="75"/>
  <c r="L4" i="75" s="1"/>
  <c r="EF52" i="75"/>
  <c r="C51" i="84" s="1"/>
  <c r="EF23" i="75"/>
  <c r="EF14" i="75"/>
  <c r="EF62" i="75"/>
  <c r="C59" i="84" s="1"/>
  <c r="EF48" i="75"/>
  <c r="EF6" i="75"/>
  <c r="EF103" i="75"/>
  <c r="C105" i="84" s="1"/>
  <c r="EF122" i="75"/>
  <c r="EF83" i="75"/>
  <c r="C83" i="84" s="1"/>
  <c r="EF88" i="75"/>
  <c r="C88" i="84" s="1"/>
  <c r="EF46" i="75"/>
  <c r="Z123" i="5"/>
  <c r="Z67" i="5"/>
  <c r="Z75" i="5"/>
  <c r="Z59" i="5"/>
  <c r="Z43" i="5"/>
  <c r="Z83" i="5"/>
  <c r="Z8" i="5"/>
  <c r="EF129" i="75"/>
  <c r="C113" i="84" s="1"/>
  <c r="E106" i="75"/>
  <c r="EF139" i="75"/>
  <c r="C137" i="84" s="1"/>
  <c r="EF98" i="75"/>
  <c r="C103" i="84" s="1"/>
  <c r="J93" i="75"/>
  <c r="J132" i="75"/>
  <c r="EF109" i="75"/>
  <c r="C115" i="84" s="1"/>
  <c r="EF123" i="75"/>
  <c r="C130" i="84" s="1"/>
  <c r="EF114" i="75"/>
  <c r="C60" i="84" s="1"/>
  <c r="J77" i="75"/>
  <c r="L77" i="75" s="1"/>
  <c r="EF42" i="75"/>
  <c r="E153" i="75"/>
  <c r="EF106" i="75"/>
  <c r="C123" i="84" s="1"/>
  <c r="EF96" i="75"/>
  <c r="C106" i="84" s="1"/>
  <c r="J86" i="75"/>
  <c r="L86" i="75" s="1"/>
  <c r="AM57" i="75"/>
  <c r="EF107" i="75"/>
  <c r="C110" i="84" s="1"/>
  <c r="E31" i="75"/>
  <c r="EF59" i="75"/>
  <c r="C56" i="84" s="1"/>
  <c r="EF16" i="75"/>
  <c r="EF17" i="75"/>
  <c r="E30" i="75"/>
  <c r="EF28" i="75"/>
  <c r="C15" i="84" s="1"/>
  <c r="EF35" i="75"/>
  <c r="C167" i="84" s="1"/>
  <c r="EF27" i="75"/>
  <c r="EF5" i="75"/>
  <c r="G3" i="75"/>
  <c r="K3" i="75"/>
  <c r="I3" i="75"/>
  <c r="H3" i="75"/>
  <c r="Y3" i="4"/>
  <c r="W3" i="4"/>
  <c r="S3" i="4"/>
  <c r="Q3" i="4"/>
  <c r="P3" i="4"/>
  <c r="L3" i="4"/>
  <c r="K3" i="4"/>
  <c r="J3" i="4"/>
  <c r="I3" i="4"/>
  <c r="F3" i="4"/>
  <c r="E3" i="4"/>
  <c r="C3" i="4"/>
  <c r="D3" i="4" s="1"/>
  <c r="Z4" i="5" s="1"/>
  <c r="AM3" i="3"/>
  <c r="AL3" i="3"/>
  <c r="AN3" i="3" s="1"/>
  <c r="AK3" i="3"/>
  <c r="AJ3" i="3"/>
  <c r="AE3" i="3"/>
  <c r="AD3" i="3"/>
  <c r="Y3" i="3"/>
  <c r="X3" i="3"/>
  <c r="U3" i="3"/>
  <c r="W3" i="3" s="1"/>
  <c r="AC3" i="3" s="1"/>
  <c r="L3" i="3"/>
  <c r="G3" i="3"/>
  <c r="F3" i="3"/>
  <c r="C3" i="3"/>
  <c r="M3" i="75"/>
  <c r="U3" i="75"/>
  <c r="AF3" i="75" s="1"/>
  <c r="T3" i="75"/>
  <c r="AD3" i="75" s="1"/>
  <c r="S3" i="75"/>
  <c r="AB3" i="75" s="1"/>
  <c r="R3" i="75"/>
  <c r="AA3" i="75" s="1"/>
  <c r="Q3" i="75"/>
  <c r="Z3" i="75" s="1"/>
  <c r="O3" i="75"/>
  <c r="W3" i="75" s="1"/>
  <c r="N3" i="75"/>
  <c r="V3" i="75" s="1"/>
  <c r="AG3" i="3"/>
  <c r="AH3" i="3" s="1"/>
  <c r="AI3" i="3" s="1"/>
  <c r="U4" i="5" s="1"/>
  <c r="J3" i="3"/>
  <c r="K3" i="3" s="1"/>
  <c r="N3" i="4"/>
  <c r="O3" i="4" s="1"/>
  <c r="EE3" i="75"/>
  <c r="ED3" i="75"/>
  <c r="EF3" i="75" s="1"/>
  <c r="P3" i="3"/>
  <c r="R3" i="3" s="1"/>
  <c r="S3" i="3" s="1"/>
  <c r="D145" i="5"/>
  <c r="G112" i="75"/>
  <c r="G15" i="75"/>
  <c r="G111" i="75"/>
  <c r="V106" i="75"/>
  <c r="AH106" i="75" s="1"/>
  <c r="V63" i="75"/>
  <c r="AA72" i="75"/>
  <c r="AJ72" i="75" s="1"/>
  <c r="V89" i="75"/>
  <c r="AG15" i="75"/>
  <c r="EA60" i="75"/>
  <c r="EC60" i="75" s="1"/>
  <c r="J61" i="5" s="1"/>
  <c r="EA177" i="75"/>
  <c r="EC177" i="75" s="1"/>
  <c r="J178" i="5" s="1"/>
  <c r="G130" i="75"/>
  <c r="AA50" i="75"/>
  <c r="V16" i="75"/>
  <c r="V43" i="75"/>
  <c r="G53" i="75"/>
  <c r="G121" i="75"/>
  <c r="EA64" i="75"/>
  <c r="EC64" i="75" s="1"/>
  <c r="J65" i="5" s="1"/>
  <c r="EA44" i="75"/>
  <c r="EC44" i="75" s="1"/>
  <c r="J45" i="5" s="1"/>
  <c r="V35" i="75"/>
  <c r="G105" i="75"/>
  <c r="EA32" i="75"/>
  <c r="EC32" i="75" s="1"/>
  <c r="J33" i="5" s="1"/>
  <c r="AG112" i="75"/>
  <c r="EA100" i="75"/>
  <c r="EC100" i="75" s="1"/>
  <c r="J101" i="5" s="1"/>
  <c r="EA70" i="75"/>
  <c r="EC70" i="75" s="1"/>
  <c r="J71" i="5" s="1"/>
  <c r="EA14" i="75"/>
  <c r="EC14" i="75" s="1"/>
  <c r="V30" i="75"/>
  <c r="AH30" i="75" s="1"/>
  <c r="V28" i="75"/>
  <c r="AA182" i="75"/>
  <c r="G116" i="75"/>
  <c r="G63" i="75"/>
  <c r="EA118" i="75"/>
  <c r="EC118" i="75" s="1"/>
  <c r="J119" i="5" s="1"/>
  <c r="EA6" i="75"/>
  <c r="EC6" i="75" s="1"/>
  <c r="J7" i="5" s="1"/>
  <c r="AA112" i="75"/>
  <c r="EA107" i="75"/>
  <c r="EA81" i="75"/>
  <c r="EA117" i="75"/>
  <c r="EC117" i="75" s="1"/>
  <c r="J118" i="5" s="1"/>
  <c r="G177" i="75"/>
  <c r="G36" i="75"/>
  <c r="EA19" i="75"/>
  <c r="G171" i="75"/>
  <c r="G83" i="75"/>
  <c r="EA165" i="75"/>
  <c r="EC165" i="75" s="1"/>
  <c r="J166" i="5" s="1"/>
  <c r="G19" i="75"/>
  <c r="G173" i="75"/>
  <c r="EA57" i="75"/>
  <c r="G178" i="75"/>
  <c r="G180" i="75"/>
  <c r="AG172" i="75"/>
  <c r="G170" i="75"/>
  <c r="EA126" i="75"/>
  <c r="EC126" i="75" s="1"/>
  <c r="J127" i="5" s="1"/>
  <c r="EA41" i="75"/>
  <c r="EA171" i="75"/>
  <c r="EA77" i="75"/>
  <c r="EC77" i="75" s="1"/>
  <c r="J78" i="5" s="1"/>
  <c r="G124" i="75"/>
  <c r="G70" i="75"/>
  <c r="EA58" i="75"/>
  <c r="G133" i="75"/>
  <c r="EA90" i="75"/>
  <c r="EA61" i="75"/>
  <c r="EC61" i="75" s="1"/>
  <c r="J62" i="5" s="1"/>
  <c r="AA85" i="75"/>
  <c r="AA155" i="75"/>
  <c r="G125" i="75"/>
  <c r="C9" i="75"/>
  <c r="C42" i="75"/>
  <c r="C49" i="75"/>
  <c r="C4" i="75"/>
  <c r="C115" i="75"/>
  <c r="C32" i="75"/>
  <c r="C61" i="75"/>
  <c r="C128" i="75"/>
  <c r="C84" i="75"/>
  <c r="E84" i="75" s="1"/>
  <c r="C132" i="75"/>
  <c r="E132" i="75" s="1"/>
  <c r="C37" i="75"/>
  <c r="C19" i="75"/>
  <c r="C22" i="75"/>
  <c r="C85" i="75"/>
  <c r="C41" i="75"/>
  <c r="C112" i="75"/>
  <c r="C64" i="75"/>
  <c r="C105" i="75"/>
  <c r="E105" i="75" s="1"/>
  <c r="C45" i="75"/>
  <c r="C18" i="75"/>
  <c r="C65" i="75"/>
  <c r="C129" i="75"/>
  <c r="C190" i="75"/>
  <c r="C80" i="75"/>
  <c r="C68" i="75"/>
  <c r="C79" i="75"/>
  <c r="C25" i="75"/>
  <c r="E25" i="75" s="1"/>
  <c r="C122" i="75"/>
  <c r="C51" i="75"/>
  <c r="C10" i="75"/>
  <c r="E10" i="75" s="1"/>
  <c r="C23" i="75"/>
  <c r="C183" i="75"/>
  <c r="C146" i="75"/>
  <c r="C193" i="75"/>
  <c r="C21" i="75"/>
  <c r="C173" i="75"/>
  <c r="C151" i="75"/>
  <c r="C7" i="75"/>
  <c r="C118" i="75"/>
  <c r="C82" i="75"/>
  <c r="C149" i="75"/>
  <c r="C130" i="75"/>
  <c r="C178" i="75"/>
  <c r="C181" i="75"/>
  <c r="C33" i="75"/>
  <c r="C143" i="75"/>
  <c r="C137" i="75"/>
  <c r="C141" i="75"/>
  <c r="C53" i="75"/>
  <c r="E53" i="75" s="1"/>
  <c r="C189" i="75"/>
  <c r="C27" i="75"/>
  <c r="C92" i="75"/>
  <c r="C99" i="75"/>
  <c r="C158" i="75"/>
  <c r="C159" i="75"/>
  <c r="C171" i="75"/>
  <c r="E171" i="75" s="1"/>
  <c r="C11" i="75"/>
  <c r="C131" i="75"/>
  <c r="E131" i="75" s="1"/>
  <c r="C94" i="75"/>
  <c r="V111" i="75"/>
  <c r="AH111" i="75" s="1"/>
  <c r="V24" i="75"/>
  <c r="G153" i="75"/>
  <c r="AG124" i="75"/>
  <c r="EA152" i="75"/>
  <c r="EC152" i="75" s="1"/>
  <c r="J153" i="5" s="1"/>
  <c r="C117" i="75"/>
  <c r="E117" i="75" s="1"/>
  <c r="C87" i="75"/>
  <c r="EA16" i="75"/>
  <c r="EC16" i="75" s="1"/>
  <c r="C67" i="75"/>
  <c r="G98" i="75"/>
  <c r="EA130" i="75"/>
  <c r="AA66" i="75"/>
  <c r="AJ66" i="75" s="1"/>
  <c r="V17" i="75"/>
  <c r="AH17" i="75" s="1"/>
  <c r="C34" i="75"/>
  <c r="G184" i="75"/>
  <c r="EA91" i="75"/>
  <c r="EA34" i="75"/>
  <c r="C188" i="75"/>
  <c r="AA44" i="75"/>
  <c r="AJ44" i="75" s="1"/>
  <c r="G152" i="75"/>
  <c r="G164" i="75"/>
  <c r="EA92" i="75"/>
  <c r="EC92" i="75" s="1"/>
  <c r="J93" i="5" s="1"/>
  <c r="EA20" i="75"/>
  <c r="EC20" i="75" s="1"/>
  <c r="J21" i="5" s="1"/>
  <c r="G44" i="75"/>
  <c r="EA80" i="75"/>
  <c r="EC80" i="75" s="1"/>
  <c r="J81" i="5" s="1"/>
  <c r="EA108" i="75"/>
  <c r="EC108" i="75" s="1"/>
  <c r="G45" i="75"/>
  <c r="EA163" i="75"/>
  <c r="C113" i="75"/>
  <c r="EA7" i="75"/>
  <c r="EC7" i="75" s="1"/>
  <c r="J8" i="5" s="1"/>
  <c r="C185" i="75"/>
  <c r="V97" i="75"/>
  <c r="G81" i="75"/>
  <c r="G52" i="75"/>
  <c r="EA68" i="75"/>
  <c r="EC68" i="75" s="1"/>
  <c r="G129" i="75"/>
  <c r="G189" i="75"/>
  <c r="EA146" i="75"/>
  <c r="C124" i="75"/>
  <c r="G137" i="75"/>
  <c r="EA135" i="75"/>
  <c r="V14" i="75"/>
  <c r="AH14" i="75" s="1"/>
  <c r="C36" i="75"/>
  <c r="C3" i="75"/>
  <c r="G131" i="75"/>
  <c r="EA89" i="75"/>
  <c r="G31" i="75"/>
  <c r="C136" i="75"/>
  <c r="C38" i="75"/>
  <c r="V110" i="75"/>
  <c r="AH110" i="75" s="1"/>
  <c r="EA38" i="75"/>
  <c r="EC38" i="75" s="1"/>
  <c r="J39" i="5" s="1"/>
  <c r="EA21" i="75"/>
  <c r="EC21" i="75" s="1"/>
  <c r="J22" i="5" s="1"/>
  <c r="EA138" i="75"/>
  <c r="C140" i="75"/>
  <c r="E140" i="75" s="1"/>
  <c r="EA154" i="75"/>
  <c r="EA12" i="75"/>
  <c r="EC12" i="75" s="1"/>
  <c r="J13" i="5" s="1"/>
  <c r="EA179" i="75"/>
  <c r="C75" i="75"/>
  <c r="E75" i="75" s="1"/>
  <c r="C169" i="75"/>
  <c r="EA9" i="75"/>
  <c r="C83" i="75"/>
  <c r="AA36" i="75"/>
  <c r="AJ36" i="75" s="1"/>
  <c r="C90" i="75"/>
  <c r="E90" i="75" s="1"/>
  <c r="AA71" i="75"/>
  <c r="G85" i="75"/>
  <c r="G59" i="75"/>
  <c r="EA142" i="75"/>
  <c r="EC142" i="75" s="1"/>
  <c r="J143" i="5" s="1"/>
  <c r="EA63" i="75"/>
  <c r="EC63" i="75" s="1"/>
  <c r="J64" i="5" s="1"/>
  <c r="EA88" i="75"/>
  <c r="EC88" i="75" s="1"/>
  <c r="J89" i="5" s="1"/>
  <c r="C15" i="75"/>
  <c r="V135" i="75"/>
  <c r="EA125" i="75"/>
  <c r="EC125" i="75" s="1"/>
  <c r="J126" i="5" s="1"/>
  <c r="V6" i="75"/>
  <c r="G161" i="75"/>
  <c r="C59" i="75"/>
  <c r="AA143" i="75"/>
  <c r="AJ143" i="75" s="1"/>
  <c r="EA113" i="75"/>
  <c r="EA147" i="75"/>
  <c r="V154" i="75"/>
  <c r="AH154" i="75" s="1"/>
  <c r="C62" i="75"/>
  <c r="E62" i="75" s="1"/>
  <c r="C157" i="75"/>
  <c r="V107" i="75"/>
  <c r="AH107" i="75" s="1"/>
  <c r="EA157" i="75"/>
  <c r="EC157" i="75" s="1"/>
  <c r="AG54" i="75"/>
  <c r="C160" i="75"/>
  <c r="G99" i="75"/>
  <c r="AG36" i="75"/>
  <c r="AF57" i="75"/>
  <c r="AA20" i="75"/>
  <c r="AJ20" i="75" s="1"/>
  <c r="G33" i="75"/>
  <c r="EA28" i="75"/>
  <c r="EC28" i="75" s="1"/>
  <c r="J29" i="5" s="1"/>
  <c r="EA31" i="75"/>
  <c r="D115" i="75"/>
  <c r="AF31" i="75"/>
  <c r="D12" i="75"/>
  <c r="W134" i="75"/>
  <c r="W52" i="75"/>
  <c r="W9" i="75"/>
  <c r="W79" i="75"/>
  <c r="W76" i="75"/>
  <c r="W37" i="75"/>
  <c r="W69" i="75"/>
  <c r="W42" i="75"/>
  <c r="W178" i="75"/>
  <c r="EA30" i="75"/>
  <c r="EC30" i="75" s="1"/>
  <c r="V130" i="75"/>
  <c r="AB80" i="75"/>
  <c r="G43" i="75"/>
  <c r="EA132" i="75"/>
  <c r="EC132" i="75" s="1"/>
  <c r="J133" i="5" s="1"/>
  <c r="C125" i="75"/>
  <c r="C96" i="75"/>
  <c r="EA119" i="75"/>
  <c r="AG33" i="75"/>
  <c r="C142" i="75"/>
  <c r="G113" i="75"/>
  <c r="EA155" i="75"/>
  <c r="AG78" i="75"/>
  <c r="AA166" i="75"/>
  <c r="G118" i="75"/>
  <c r="EA156" i="75"/>
  <c r="EC156" i="75" s="1"/>
  <c r="J157" i="5" s="1"/>
  <c r="EA145" i="75"/>
  <c r="EC145" i="75" s="1"/>
  <c r="J146" i="5" s="1"/>
  <c r="EA123" i="75"/>
  <c r="AG86" i="75"/>
  <c r="G139" i="75"/>
  <c r="EA158" i="75"/>
  <c r="EC158" i="75" s="1"/>
  <c r="J159" i="5" s="1"/>
  <c r="G106" i="75"/>
  <c r="EA99" i="75"/>
  <c r="C8" i="75"/>
  <c r="G37" i="75"/>
  <c r="V75" i="75"/>
  <c r="W23" i="75"/>
  <c r="D168" i="75"/>
  <c r="EA105" i="75"/>
  <c r="AA160" i="75"/>
  <c r="AG174" i="75"/>
  <c r="C145" i="75"/>
  <c r="E145" i="75" s="1"/>
  <c r="C133" i="75"/>
  <c r="AA77" i="75"/>
  <c r="AJ77" i="75" s="1"/>
  <c r="AA86" i="75"/>
  <c r="AJ86" i="75" s="1"/>
  <c r="G71" i="75"/>
  <c r="C54" i="75"/>
  <c r="G42" i="75"/>
  <c r="C29" i="75"/>
  <c r="EA83" i="75"/>
  <c r="AG56" i="75"/>
  <c r="G78" i="75"/>
  <c r="EA174" i="75"/>
  <c r="EC174" i="75" s="1"/>
  <c r="AG137" i="75"/>
  <c r="V12" i="75"/>
  <c r="EA73" i="75"/>
  <c r="AG38" i="75"/>
  <c r="W75" i="75"/>
  <c r="AI75" i="75" s="1"/>
  <c r="AG135" i="75"/>
  <c r="AB81" i="75"/>
  <c r="EA178" i="75"/>
  <c r="EA47" i="75"/>
  <c r="EC47" i="75" s="1"/>
  <c r="J48" i="5" s="1"/>
  <c r="AG48" i="75"/>
  <c r="V42" i="75"/>
  <c r="D27" i="75"/>
  <c r="EA87" i="75"/>
  <c r="C74" i="75"/>
  <c r="C170" i="75"/>
  <c r="C40" i="75"/>
  <c r="E40" i="75" s="1"/>
  <c r="EA5" i="75"/>
  <c r="EC5" i="75" s="1"/>
  <c r="J6" i="5" s="1"/>
  <c r="EA76" i="75"/>
  <c r="EC76" i="75" s="1"/>
  <c r="J77" i="5" s="1"/>
  <c r="G147" i="75"/>
  <c r="EA143" i="75"/>
  <c r="C134" i="75"/>
  <c r="EA49" i="75"/>
  <c r="EC49" i="75" s="1"/>
  <c r="J50" i="5" s="1"/>
  <c r="C139" i="75"/>
  <c r="G159" i="75"/>
  <c r="EA94" i="75"/>
  <c r="EC94" i="75" s="1"/>
  <c r="J95" i="5" s="1"/>
  <c r="EA82" i="75"/>
  <c r="AA154" i="75"/>
  <c r="C78" i="75"/>
  <c r="C55" i="75"/>
  <c r="G136" i="75"/>
  <c r="G119" i="75"/>
  <c r="C100" i="75"/>
  <c r="C161" i="75"/>
  <c r="E161" i="75" s="1"/>
  <c r="C69" i="75"/>
  <c r="EA121" i="75"/>
  <c r="EA75" i="75"/>
  <c r="C44" i="75"/>
  <c r="C123" i="75"/>
  <c r="G142" i="75"/>
  <c r="EA159" i="75"/>
  <c r="EC159" i="75" s="1"/>
  <c r="EA54" i="75"/>
  <c r="EC54" i="75" s="1"/>
  <c r="J55" i="5" s="1"/>
  <c r="EA148" i="75"/>
  <c r="EC148" i="75" s="1"/>
  <c r="J149" i="5" s="1"/>
  <c r="C77" i="75"/>
  <c r="G89" i="75"/>
  <c r="EA164" i="75"/>
  <c r="EC164" i="75" s="1"/>
  <c r="J165" i="5" s="1"/>
  <c r="AG118" i="75"/>
  <c r="C86" i="75"/>
  <c r="C179" i="75"/>
  <c r="EA95" i="75"/>
  <c r="EC95" i="75" s="1"/>
  <c r="J96" i="5" s="1"/>
  <c r="EA23" i="75"/>
  <c r="EC23" i="75" s="1"/>
  <c r="J24" i="5" s="1"/>
  <c r="C192" i="75"/>
  <c r="G74" i="75"/>
  <c r="C93" i="75"/>
  <c r="EA101" i="75"/>
  <c r="EC101" i="75" s="1"/>
  <c r="EA191" i="75"/>
  <c r="C88" i="75"/>
  <c r="C138" i="75"/>
  <c r="V109" i="75"/>
  <c r="AH109" i="75" s="1"/>
  <c r="EA98" i="75"/>
  <c r="C168" i="75"/>
  <c r="EA180" i="75"/>
  <c r="EC180" i="75" s="1"/>
  <c r="J181" i="5" s="1"/>
  <c r="G188" i="75"/>
  <c r="AA41" i="75"/>
  <c r="C50" i="75"/>
  <c r="E50" i="75" s="1"/>
  <c r="C119" i="75"/>
  <c r="G108" i="75"/>
  <c r="AB54" i="75"/>
  <c r="W106" i="75"/>
  <c r="AI106" i="75" s="1"/>
  <c r="AG117" i="75"/>
  <c r="EA169" i="75"/>
  <c r="AG3" i="75"/>
  <c r="D42" i="75"/>
  <c r="D77" i="75"/>
  <c r="EA168" i="75"/>
  <c r="W35" i="75"/>
  <c r="AB22" i="75"/>
  <c r="AK22" i="75" s="1"/>
  <c r="EA175" i="75"/>
  <c r="AF67" i="75"/>
  <c r="W83" i="75"/>
  <c r="V84" i="75"/>
  <c r="AB92" i="75"/>
  <c r="AK92" i="75" s="1"/>
  <c r="D178" i="75"/>
  <c r="D36" i="75"/>
  <c r="G162" i="75"/>
  <c r="G91" i="75"/>
  <c r="C104" i="75"/>
  <c r="EA106" i="75"/>
  <c r="G103" i="75"/>
  <c r="EA160" i="75"/>
  <c r="EC160" i="75" s="1"/>
  <c r="J161" i="5" s="1"/>
  <c r="EA51" i="75"/>
  <c r="C114" i="75"/>
  <c r="C177" i="75"/>
  <c r="G73" i="75"/>
  <c r="G10" i="75"/>
  <c r="W131" i="75"/>
  <c r="AI131" i="75" s="1"/>
  <c r="EA93" i="75"/>
  <c r="EC93" i="75" s="1"/>
  <c r="AG186" i="75"/>
  <c r="AG70" i="75"/>
  <c r="AF11" i="75"/>
  <c r="AN11" i="75" s="1"/>
  <c r="AS11" i="75" s="1"/>
  <c r="AU11" i="75" s="1"/>
  <c r="G12" i="5" s="1"/>
  <c r="AF33" i="75"/>
  <c r="EA50" i="75"/>
  <c r="AG90" i="75"/>
  <c r="W109" i="75"/>
  <c r="AF120" i="75"/>
  <c r="D38" i="75"/>
  <c r="D44" i="75"/>
  <c r="D122" i="75"/>
  <c r="G23" i="75"/>
  <c r="D87" i="75"/>
  <c r="C58" i="75"/>
  <c r="EA45" i="75"/>
  <c r="EC45" i="75" s="1"/>
  <c r="G72" i="75"/>
  <c r="C182" i="75"/>
  <c r="C76" i="75"/>
  <c r="EA42" i="75"/>
  <c r="EA74" i="75"/>
  <c r="C12" i="75"/>
  <c r="W13" i="75"/>
  <c r="V61" i="75"/>
  <c r="C5" i="75"/>
  <c r="V99" i="75"/>
  <c r="AG134" i="75"/>
  <c r="AB133" i="75"/>
  <c r="AK133" i="75" s="1"/>
  <c r="EA188" i="75"/>
  <c r="EC188" i="75" s="1"/>
  <c r="J189" i="5" s="1"/>
  <c r="AG126" i="75"/>
  <c r="EA186" i="75"/>
  <c r="G69" i="75"/>
  <c r="EA161" i="75"/>
  <c r="D136" i="75"/>
  <c r="D141" i="75"/>
  <c r="W17" i="75"/>
  <c r="AF180" i="75"/>
  <c r="AN180" i="75" s="1"/>
  <c r="V88" i="75"/>
  <c r="AG146" i="75"/>
  <c r="AF146" i="75"/>
  <c r="EA187" i="75"/>
  <c r="EA166" i="75"/>
  <c r="EC166" i="75" s="1"/>
  <c r="AA7" i="75"/>
  <c r="C47" i="75"/>
  <c r="G39" i="75"/>
  <c r="EA37" i="75"/>
  <c r="EC37" i="75" s="1"/>
  <c r="C187" i="75"/>
  <c r="AA19" i="75"/>
  <c r="C156" i="75"/>
  <c r="AA80" i="75"/>
  <c r="G117" i="75"/>
  <c r="EA183" i="75"/>
  <c r="D134" i="75"/>
  <c r="AG171" i="75"/>
  <c r="D112" i="75"/>
  <c r="V23" i="75"/>
  <c r="V33" i="75"/>
  <c r="AG162" i="75"/>
  <c r="AG110" i="75"/>
  <c r="AG23" i="75"/>
  <c r="EA104" i="75"/>
  <c r="EC104" i="75" s="1"/>
  <c r="J105" i="5" s="1"/>
  <c r="V74" i="75"/>
  <c r="EA36" i="75"/>
  <c r="EC36" i="75" s="1"/>
  <c r="J37" i="5" s="1"/>
  <c r="W28" i="75"/>
  <c r="EA129" i="75"/>
  <c r="D130" i="75"/>
  <c r="D7" i="75"/>
  <c r="AG94" i="75"/>
  <c r="AG71" i="75"/>
  <c r="AG165" i="75"/>
  <c r="AG113" i="75"/>
  <c r="EA110" i="75"/>
  <c r="EC110" i="75" s="1"/>
  <c r="J111" i="5" s="1"/>
  <c r="AG163" i="75"/>
  <c r="EA176" i="75"/>
  <c r="EC176" i="75" s="1"/>
  <c r="J177" i="5" s="1"/>
  <c r="G191" i="75"/>
  <c r="G110" i="75"/>
  <c r="AG89" i="75"/>
  <c r="EA85" i="75"/>
  <c r="EC85" i="75" s="1"/>
  <c r="J86" i="5" s="1"/>
  <c r="G157" i="75"/>
  <c r="W90" i="75"/>
  <c r="AI90" i="75" s="1"/>
  <c r="AA92" i="75"/>
  <c r="AJ92" i="75" s="1"/>
  <c r="AA25" i="75"/>
  <c r="AG10" i="75"/>
  <c r="AG6" i="75"/>
  <c r="EA136" i="75"/>
  <c r="EA149" i="75"/>
  <c r="EC149" i="75" s="1"/>
  <c r="J150" i="5" s="1"/>
  <c r="AG190" i="75"/>
  <c r="V49" i="75"/>
  <c r="EA185" i="75"/>
  <c r="AG69" i="75"/>
  <c r="AG189" i="75"/>
  <c r="AG27" i="75"/>
  <c r="AB7" i="75"/>
  <c r="C167" i="75"/>
  <c r="C172" i="75"/>
  <c r="AA65" i="75"/>
  <c r="G90" i="75"/>
  <c r="G38" i="75"/>
  <c r="AG64" i="75"/>
  <c r="AF26" i="75"/>
  <c r="AN26" i="75" s="1"/>
  <c r="AS26" i="75" s="1"/>
  <c r="AU26" i="75" s="1"/>
  <c r="G27" i="5" s="1"/>
  <c r="AF27" i="75"/>
  <c r="AN27" i="75" s="1"/>
  <c r="AG83" i="75"/>
  <c r="AF82" i="75"/>
  <c r="D54" i="75"/>
  <c r="EA192" i="75"/>
  <c r="EC192" i="75" s="1"/>
  <c r="AB66" i="75"/>
  <c r="AK66" i="75" s="1"/>
  <c r="EA27" i="75"/>
  <c r="EA69" i="75"/>
  <c r="EC69" i="75" s="1"/>
  <c r="J70" i="5" s="1"/>
  <c r="AB176" i="75"/>
  <c r="AB86" i="75"/>
  <c r="EA13" i="75"/>
  <c r="EC13" i="75" s="1"/>
  <c r="J14" i="5" s="1"/>
  <c r="V123" i="75"/>
  <c r="D133" i="75"/>
  <c r="AB21" i="75"/>
  <c r="AK21" i="75" s="1"/>
  <c r="AB20" i="75"/>
  <c r="AF68" i="75"/>
  <c r="W29" i="75"/>
  <c r="AI29" i="75" s="1"/>
  <c r="AB65" i="75"/>
  <c r="AB113" i="75"/>
  <c r="AF103" i="75"/>
  <c r="V59" i="75"/>
  <c r="AF4" i="75"/>
  <c r="AF73" i="75"/>
  <c r="AF58" i="75"/>
  <c r="Z150" i="75"/>
  <c r="Z90" i="75"/>
  <c r="Z53" i="75"/>
  <c r="Z39" i="75"/>
  <c r="Z91" i="75"/>
  <c r="Z99" i="75"/>
  <c r="Z50" i="75"/>
  <c r="Z132" i="75"/>
  <c r="Z117" i="75"/>
  <c r="Z105" i="75"/>
  <c r="Z71" i="75"/>
  <c r="Z70" i="75"/>
  <c r="Z108" i="75"/>
  <c r="Z79" i="75"/>
  <c r="Z124" i="75"/>
  <c r="Z142" i="75"/>
  <c r="Z44" i="75"/>
  <c r="Z136" i="75"/>
  <c r="Z43" i="75"/>
  <c r="Z37" i="75"/>
  <c r="Z36" i="75"/>
  <c r="W74" i="75"/>
  <c r="D129" i="75"/>
  <c r="EA151" i="75"/>
  <c r="EA182" i="75"/>
  <c r="EC182" i="75" s="1"/>
  <c r="J183" i="5" s="1"/>
  <c r="AG139" i="75"/>
  <c r="AG28" i="75"/>
  <c r="AG160" i="75"/>
  <c r="EA193" i="75"/>
  <c r="W47" i="75"/>
  <c r="AG170" i="75"/>
  <c r="D119" i="75"/>
  <c r="EA133" i="75"/>
  <c r="EC133" i="75" s="1"/>
  <c r="G49" i="75"/>
  <c r="G82" i="75"/>
  <c r="AB116" i="75"/>
  <c r="D179" i="75"/>
  <c r="AA91" i="75"/>
  <c r="AF101" i="75"/>
  <c r="AN101" i="75" s="1"/>
  <c r="D52" i="75"/>
  <c r="EA131" i="75"/>
  <c r="C52" i="75"/>
  <c r="AA21" i="75"/>
  <c r="AJ21" i="75" s="1"/>
  <c r="G183" i="75"/>
  <c r="AG44" i="75"/>
  <c r="AB77" i="75"/>
  <c r="AK77" i="75" s="1"/>
  <c r="EA3" i="75"/>
  <c r="AF166" i="75"/>
  <c r="AG130" i="75"/>
  <c r="AF121" i="75"/>
  <c r="AN121" i="75" s="1"/>
  <c r="AS121" i="75" s="1"/>
  <c r="AU121" i="75" s="1"/>
  <c r="G122" i="5" s="1"/>
  <c r="G190" i="75"/>
  <c r="AG4" i="75"/>
  <c r="AF184" i="75"/>
  <c r="AG72" i="75"/>
  <c r="AG91" i="75"/>
  <c r="W116" i="75"/>
  <c r="EA25" i="75"/>
  <c r="G158" i="75"/>
  <c r="V62" i="75"/>
  <c r="D51" i="75"/>
  <c r="D15" i="75"/>
  <c r="AF15" i="75"/>
  <c r="D183" i="75"/>
  <c r="AG32" i="75"/>
  <c r="D124" i="75"/>
  <c r="AG147" i="75"/>
  <c r="EA48" i="75"/>
  <c r="EC48" i="75" s="1"/>
  <c r="G50" i="75"/>
  <c r="AB118" i="75"/>
  <c r="AG142" i="75"/>
  <c r="D8" i="75"/>
  <c r="D176" i="75"/>
  <c r="AG161" i="75"/>
  <c r="D64" i="75"/>
  <c r="D157" i="75"/>
  <c r="V45" i="75"/>
  <c r="V83" i="75"/>
  <c r="D137" i="75"/>
  <c r="AF88" i="75"/>
  <c r="AN88" i="75" s="1"/>
  <c r="AF157" i="75"/>
  <c r="AF177" i="75"/>
  <c r="W49" i="75"/>
  <c r="EA79" i="75"/>
  <c r="AG63" i="75"/>
  <c r="G4" i="75"/>
  <c r="EA97" i="75"/>
  <c r="EA167" i="75"/>
  <c r="AG103" i="75"/>
  <c r="V32" i="75"/>
  <c r="AG150" i="75"/>
  <c r="AG61" i="75"/>
  <c r="AG136" i="75"/>
  <c r="EA26" i="75"/>
  <c r="D45" i="75"/>
  <c r="EA10" i="75"/>
  <c r="D80" i="75"/>
  <c r="AF167" i="75"/>
  <c r="EA18" i="75"/>
  <c r="AG125" i="75"/>
  <c r="EA66" i="75"/>
  <c r="AG157" i="75"/>
  <c r="V69" i="75"/>
  <c r="D93" i="75"/>
  <c r="EA120" i="75"/>
  <c r="EA17" i="75"/>
  <c r="W40" i="75"/>
  <c r="AI40" i="75" s="1"/>
  <c r="EA109" i="75"/>
  <c r="EC109" i="75" s="1"/>
  <c r="J110" i="5" s="1"/>
  <c r="D169" i="75"/>
  <c r="AG120" i="75"/>
  <c r="EA96" i="75"/>
  <c r="W108" i="75"/>
  <c r="AF87" i="75"/>
  <c r="EA144" i="75"/>
  <c r="EA22" i="75"/>
  <c r="EC22" i="75" s="1"/>
  <c r="J23" i="5" s="1"/>
  <c r="EA84" i="75"/>
  <c r="EC84" i="75" s="1"/>
  <c r="J85" i="5" s="1"/>
  <c r="EA189" i="75"/>
  <c r="EC189" i="75" s="1"/>
  <c r="AG168" i="75"/>
  <c r="G51" i="75"/>
  <c r="AF22" i="75"/>
  <c r="W59" i="75"/>
  <c r="EA116" i="75"/>
  <c r="EC116" i="75" s="1"/>
  <c r="J117" i="5" s="1"/>
  <c r="EA39" i="75"/>
  <c r="C56" i="75"/>
  <c r="AA64" i="75"/>
  <c r="AJ64" i="75" s="1"/>
  <c r="G16" i="75"/>
  <c r="EA150" i="75"/>
  <c r="EC150" i="75" s="1"/>
  <c r="J151" i="5" s="1"/>
  <c r="D156" i="75"/>
  <c r="D69" i="75"/>
  <c r="AF96" i="75"/>
  <c r="EA86" i="75"/>
  <c r="EC86" i="75" s="1"/>
  <c r="J87" i="5" s="1"/>
  <c r="EA153" i="75"/>
  <c r="AG68" i="75"/>
  <c r="AG77" i="75"/>
  <c r="AG9" i="75"/>
  <c r="AG45" i="75"/>
  <c r="AF48" i="75"/>
  <c r="AN48" i="75" s="1"/>
  <c r="AG67" i="75"/>
  <c r="W105" i="75"/>
  <c r="W24" i="75"/>
  <c r="V5" i="75"/>
  <c r="AG30" i="75"/>
  <c r="EA127" i="75"/>
  <c r="EA141" i="75"/>
  <c r="EC141" i="75" s="1"/>
  <c r="J142" i="5" s="1"/>
  <c r="AF51" i="75"/>
  <c r="EA128" i="75"/>
  <c r="V155" i="75"/>
  <c r="EA71" i="75"/>
  <c r="D125" i="75"/>
  <c r="EA181" i="75"/>
  <c r="EC181" i="75" s="1"/>
  <c r="V27" i="75"/>
  <c r="AG58" i="75"/>
  <c r="AG22" i="75"/>
  <c r="AF60" i="75"/>
  <c r="AN60" i="75" s="1"/>
  <c r="AS60" i="75" s="1"/>
  <c r="C155" i="75"/>
  <c r="EA43" i="75"/>
  <c r="V47" i="75"/>
  <c r="AG82" i="75"/>
  <c r="AG141" i="75"/>
  <c r="AG80" i="75"/>
  <c r="EA65" i="75"/>
  <c r="AG93" i="75"/>
  <c r="W180" i="75"/>
  <c r="W111" i="75"/>
  <c r="AI111" i="75" s="1"/>
  <c r="AF77" i="75"/>
  <c r="AB72" i="75"/>
  <c r="EA162" i="75"/>
  <c r="D76" i="75"/>
  <c r="EA67" i="75"/>
  <c r="G54" i="75"/>
  <c r="C116" i="75"/>
  <c r="E116" i="75" s="1"/>
  <c r="C176" i="75"/>
  <c r="EA122" i="75"/>
  <c r="EA173" i="75"/>
  <c r="EC173" i="75" s="1"/>
  <c r="J174" i="5" s="1"/>
  <c r="AG158" i="75"/>
  <c r="AF98" i="75"/>
  <c r="D21" i="75"/>
  <c r="AB128" i="75"/>
  <c r="D37" i="75"/>
  <c r="D189" i="75"/>
  <c r="EA190" i="75"/>
  <c r="EC190" i="75" s="1"/>
  <c r="J191" i="5" s="1"/>
  <c r="EA139" i="75"/>
  <c r="AF163" i="75"/>
  <c r="AG187" i="75"/>
  <c r="V38" i="75"/>
  <c r="AG111" i="75"/>
  <c r="EA137" i="75"/>
  <c r="EA62" i="75"/>
  <c r="EC62" i="75" s="1"/>
  <c r="J63" i="5" s="1"/>
  <c r="EA59" i="75"/>
  <c r="G185" i="75"/>
  <c r="D172" i="75"/>
  <c r="EA115" i="75"/>
  <c r="C46" i="75"/>
  <c r="C73" i="75"/>
  <c r="EA172" i="75"/>
  <c r="EC172" i="75" s="1"/>
  <c r="J173" i="5" s="1"/>
  <c r="EA4" i="75"/>
  <c r="EC4" i="75" s="1"/>
  <c r="J5" i="5" s="1"/>
  <c r="EA35" i="75"/>
  <c r="AG182" i="75"/>
  <c r="AG73" i="75"/>
  <c r="AG122" i="75"/>
  <c r="AF138" i="75"/>
  <c r="AN138" i="75" s="1"/>
  <c r="AS138" i="75" s="1"/>
  <c r="AU138" i="75" s="1"/>
  <c r="G139" i="5" s="1"/>
  <c r="AG115" i="75"/>
  <c r="D187" i="75"/>
  <c r="AG8" i="75"/>
  <c r="AG114" i="75"/>
  <c r="AF162" i="75"/>
  <c r="EA78" i="75"/>
  <c r="EC78" i="75" s="1"/>
  <c r="J79" i="5" s="1"/>
  <c r="AG59" i="75"/>
  <c r="AG16" i="75"/>
  <c r="AG192" i="75"/>
  <c r="V77" i="75"/>
  <c r="AG180" i="75"/>
  <c r="G132" i="75"/>
  <c r="AG173" i="75"/>
  <c r="AG185" i="75"/>
  <c r="G150" i="75"/>
  <c r="AG177" i="75"/>
  <c r="AF129" i="75"/>
  <c r="AN129" i="75" s="1"/>
  <c r="AS129" i="75" s="1"/>
  <c r="AU129" i="75" s="1"/>
  <c r="G130" i="5" s="1"/>
  <c r="EA55" i="75"/>
  <c r="AG107" i="75"/>
  <c r="AB188" i="75"/>
  <c r="AG175" i="75"/>
  <c r="V105" i="75"/>
  <c r="AG97" i="75"/>
  <c r="G109" i="75"/>
  <c r="EA15" i="75"/>
  <c r="EA102" i="75"/>
  <c r="EC102" i="75" s="1"/>
  <c r="D185" i="75"/>
  <c r="W5" i="75"/>
  <c r="AG101" i="75"/>
  <c r="D188" i="75"/>
  <c r="AB91" i="75"/>
  <c r="AK91" i="75" s="1"/>
  <c r="AB25" i="75"/>
  <c r="AF189" i="75"/>
  <c r="AF78" i="75"/>
  <c r="AN78" i="75" s="1"/>
  <c r="W62" i="75"/>
  <c r="AI62" i="75" s="1"/>
  <c r="W110" i="75"/>
  <c r="D188" i="5"/>
  <c r="D182" i="5"/>
  <c r="D193" i="5"/>
  <c r="D170" i="5"/>
  <c r="D12" i="5"/>
  <c r="D97" i="5"/>
  <c r="D28" i="5"/>
  <c r="D124" i="5"/>
  <c r="D136" i="5"/>
  <c r="D140" i="5"/>
  <c r="D185" i="5"/>
  <c r="EA140" i="75"/>
  <c r="EC140" i="75" s="1"/>
  <c r="J141" i="5" s="1"/>
  <c r="AB85" i="75"/>
  <c r="AB19" i="75"/>
  <c r="EA8" i="75"/>
  <c r="EC8" i="75" s="1"/>
  <c r="J9" i="5" s="1"/>
  <c r="W84" i="75"/>
  <c r="AI84" i="75" s="1"/>
  <c r="AG176" i="75"/>
  <c r="V34" i="75"/>
  <c r="AB8" i="75"/>
  <c r="AK8" i="75" s="1"/>
  <c r="D191" i="5"/>
  <c r="D186" i="5"/>
  <c r="D7" i="5"/>
  <c r="D53" i="5"/>
  <c r="D33" i="5"/>
  <c r="D64" i="5"/>
  <c r="D75" i="5"/>
  <c r="D179" i="5"/>
  <c r="D95" i="5"/>
  <c r="D26" i="5"/>
  <c r="D119" i="5"/>
  <c r="D58" i="5"/>
  <c r="D116" i="5"/>
  <c r="D39" i="5"/>
  <c r="D150" i="5"/>
  <c r="D68" i="5"/>
  <c r="D184" i="5"/>
  <c r="D121" i="5"/>
  <c r="D42" i="5"/>
  <c r="D87" i="5"/>
  <c r="D21" i="5"/>
  <c r="AG25" i="75"/>
  <c r="AG75" i="75"/>
  <c r="EA72" i="75"/>
  <c r="EC72" i="75" s="1"/>
  <c r="AG24" i="75"/>
  <c r="AG193" i="75"/>
  <c r="AG105" i="75"/>
  <c r="AG104" i="75"/>
  <c r="EA112" i="75"/>
  <c r="EC112" i="75" s="1"/>
  <c r="J113" i="5" s="1"/>
  <c r="V18" i="75"/>
  <c r="EA111" i="75"/>
  <c r="V52" i="75"/>
  <c r="D78" i="75"/>
  <c r="AF151" i="75"/>
  <c r="AG88" i="75"/>
  <c r="AF56" i="75"/>
  <c r="AF171" i="75"/>
  <c r="AF8" i="75"/>
  <c r="G134" i="75"/>
  <c r="D33" i="75"/>
  <c r="D32" i="5"/>
  <c r="D74" i="5"/>
  <c r="D106" i="5"/>
  <c r="D164" i="5"/>
  <c r="D108" i="5"/>
  <c r="D44" i="5"/>
  <c r="D173" i="5"/>
  <c r="D133" i="5"/>
  <c r="D73" i="5"/>
  <c r="D36" i="5"/>
  <c r="D93" i="5"/>
  <c r="D29" i="5"/>
  <c r="D127" i="5"/>
  <c r="D66" i="5"/>
  <c r="EA103" i="75"/>
  <c r="AG74" i="75"/>
  <c r="D85" i="75"/>
  <c r="AF140" i="75"/>
  <c r="AN140" i="75" s="1"/>
  <c r="AS140" i="75" s="1"/>
  <c r="EA40" i="75"/>
  <c r="EC40" i="75" s="1"/>
  <c r="J41" i="5" s="1"/>
  <c r="AG42" i="75"/>
  <c r="D9" i="75"/>
  <c r="AG79" i="75"/>
  <c r="G96" i="75"/>
  <c r="V82" i="75"/>
  <c r="AG31" i="75"/>
  <c r="AG41" i="75"/>
  <c r="G66" i="75"/>
  <c r="W30" i="75"/>
  <c r="AI30" i="75" s="1"/>
  <c r="W43" i="75"/>
  <c r="D167" i="5"/>
  <c r="D161" i="5"/>
  <c r="D94" i="5"/>
  <c r="D4" i="5"/>
  <c r="D89" i="5"/>
  <c r="D11" i="5"/>
  <c r="D111" i="5"/>
  <c r="D49" i="5"/>
  <c r="D134" i="5"/>
  <c r="D70" i="5"/>
  <c r="AG52" i="75"/>
  <c r="EA53" i="75"/>
  <c r="EC53" i="75" s="1"/>
  <c r="J54" i="5" s="1"/>
  <c r="EA114" i="75"/>
  <c r="AB167" i="75"/>
  <c r="AB112" i="75"/>
  <c r="AK112" i="75" s="1"/>
  <c r="AG35" i="75"/>
  <c r="AG29" i="75"/>
  <c r="EA134" i="75"/>
  <c r="EC134" i="75" s="1"/>
  <c r="J135" i="5" s="1"/>
  <c r="AB142" i="75"/>
  <c r="AG143" i="75"/>
  <c r="W63" i="75"/>
  <c r="G175" i="75"/>
  <c r="AF10" i="75"/>
  <c r="AF145" i="75"/>
  <c r="G77" i="75"/>
  <c r="W70" i="75"/>
  <c r="AI70" i="75" s="1"/>
  <c r="D171" i="5"/>
  <c r="D160" i="5"/>
  <c r="G156" i="75"/>
  <c r="EA124" i="75"/>
  <c r="EC124" i="75" s="1"/>
  <c r="J125" i="5" s="1"/>
  <c r="EA52" i="75"/>
  <c r="EC52" i="75" s="1"/>
  <c r="EA29" i="75"/>
  <c r="EC29" i="75" s="1"/>
  <c r="AG12" i="75"/>
  <c r="AG133" i="75"/>
  <c r="EA56" i="75"/>
  <c r="EC56" i="75" s="1"/>
  <c r="J57" i="5" s="1"/>
  <c r="V9" i="75"/>
  <c r="G67" i="75"/>
  <c r="EA11" i="75"/>
  <c r="G5" i="75"/>
  <c r="EA33" i="75"/>
  <c r="W39" i="75"/>
  <c r="EA184" i="75"/>
  <c r="EC184" i="75" s="1"/>
  <c r="AG145" i="75"/>
  <c r="AG159" i="75"/>
  <c r="G26" i="75"/>
  <c r="AF55" i="75"/>
  <c r="G61" i="75"/>
  <c r="D67" i="75"/>
  <c r="AG49" i="75"/>
  <c r="EA24" i="75"/>
  <c r="EC24" i="75" s="1"/>
  <c r="AB146" i="75"/>
  <c r="D142" i="5"/>
  <c r="D100" i="5"/>
  <c r="D194" i="5"/>
  <c r="D37" i="5"/>
  <c r="D65" i="5"/>
  <c r="D163" i="5"/>
  <c r="D192" i="5"/>
  <c r="D91" i="5"/>
  <c r="D19" i="5"/>
  <c r="D144" i="5"/>
  <c r="D5" i="5"/>
  <c r="W32" i="75"/>
  <c r="D165" i="5"/>
  <c r="D57" i="5"/>
  <c r="D159" i="5"/>
  <c r="D88" i="5"/>
  <c r="G88" i="75"/>
  <c r="AG109" i="75"/>
  <c r="AG169" i="75"/>
  <c r="D142" i="75"/>
  <c r="W98" i="75"/>
  <c r="D22" i="5"/>
  <c r="D135" i="5"/>
  <c r="D52" i="5"/>
  <c r="D80" i="5"/>
  <c r="D162" i="5"/>
  <c r="D187" i="5"/>
  <c r="D41" i="5"/>
  <c r="D13" i="5"/>
  <c r="D123" i="5"/>
  <c r="D175" i="5"/>
  <c r="D168" i="5"/>
  <c r="D131" i="5"/>
  <c r="D20" i="5"/>
  <c r="D48" i="5"/>
  <c r="D92" i="5"/>
  <c r="D85" i="5"/>
  <c r="D118" i="5"/>
  <c r="D30" i="5"/>
  <c r="D83" i="5"/>
  <c r="D72" i="5"/>
  <c r="D6" i="5"/>
  <c r="D113" i="5"/>
  <c r="D78" i="5"/>
  <c r="AG37" i="75"/>
  <c r="W53" i="75"/>
  <c r="AI53" i="75" s="1"/>
  <c r="D154" i="5"/>
  <c r="D10" i="5"/>
  <c r="D54" i="5"/>
  <c r="AG84" i="75"/>
  <c r="G168" i="75"/>
  <c r="D55" i="5"/>
  <c r="D156" i="5"/>
  <c r="D16" i="5"/>
  <c r="D104" i="5"/>
  <c r="D63" i="5"/>
  <c r="D166" i="5"/>
  <c r="D139" i="5"/>
  <c r="D120" i="5"/>
  <c r="D24" i="5"/>
  <c r="D38" i="5"/>
  <c r="D86" i="5"/>
  <c r="D102" i="5"/>
  <c r="AG46" i="75"/>
  <c r="AG181" i="75"/>
  <c r="D18" i="5"/>
  <c r="D125" i="5"/>
  <c r="D71" i="5"/>
  <c r="D96" i="5"/>
  <c r="D151" i="5"/>
  <c r="D25" i="5"/>
  <c r="AB93" i="75"/>
  <c r="AK93" i="75" s="1"/>
  <c r="V46" i="75"/>
  <c r="V193" i="75"/>
  <c r="D79" i="75"/>
  <c r="D62" i="5"/>
  <c r="D180" i="5"/>
  <c r="D27" i="5"/>
  <c r="D130" i="5"/>
  <c r="D45" i="5"/>
  <c r="D81" i="5"/>
  <c r="D23" i="5"/>
  <c r="D128" i="5"/>
  <c r="D183" i="5"/>
  <c r="D115" i="5"/>
  <c r="D46" i="75"/>
  <c r="D3" i="75"/>
  <c r="EA46" i="75"/>
  <c r="EC46" i="75" s="1"/>
  <c r="EA170" i="75"/>
  <c r="D50" i="5"/>
  <c r="D152" i="5"/>
  <c r="AF46" i="75"/>
  <c r="AN46" i="75" s="1"/>
  <c r="D9" i="5"/>
  <c r="D56" i="5"/>
  <c r="D79" i="5"/>
  <c r="G46" i="75"/>
  <c r="G79" i="75"/>
  <c r="D34" i="5"/>
  <c r="D117" i="5"/>
  <c r="D84" i="5"/>
  <c r="D103" i="5"/>
  <c r="D47" i="5"/>
  <c r="D137" i="5"/>
  <c r="D99" i="5"/>
  <c r="J50" i="75" l="1"/>
  <c r="EC65" i="75"/>
  <c r="J66" i="5" s="1"/>
  <c r="EC25" i="75"/>
  <c r="J26" i="5" s="1"/>
  <c r="AM66" i="75"/>
  <c r="AB29" i="4"/>
  <c r="AB21" i="4"/>
  <c r="AB13" i="4"/>
  <c r="AB10" i="4"/>
  <c r="AO193" i="3"/>
  <c r="AO192" i="3"/>
  <c r="AO191" i="3"/>
  <c r="AO190" i="3"/>
  <c r="V191" i="5" s="1"/>
  <c r="AO189" i="3"/>
  <c r="AO188" i="3"/>
  <c r="AO187" i="3"/>
  <c r="AO186" i="3"/>
  <c r="AO185" i="3"/>
  <c r="AO184" i="3"/>
  <c r="AO183" i="3"/>
  <c r="AO182" i="3"/>
  <c r="V183" i="5" s="1"/>
  <c r="AO181" i="3"/>
  <c r="AO180" i="3"/>
  <c r="V181" i="5" s="1"/>
  <c r="AO179" i="3"/>
  <c r="AO178" i="3"/>
  <c r="AO177" i="3"/>
  <c r="AO176" i="3"/>
  <c r="AO175" i="3"/>
  <c r="V176" i="5" s="1"/>
  <c r="AO174" i="3"/>
  <c r="AO173" i="3"/>
  <c r="AO172" i="3"/>
  <c r="AO171" i="3"/>
  <c r="AO170" i="3"/>
  <c r="AO169" i="3"/>
  <c r="AO168" i="3"/>
  <c r="AO167" i="3"/>
  <c r="AO166" i="3"/>
  <c r="AO165" i="3"/>
  <c r="AO164" i="3"/>
  <c r="AO163" i="3"/>
  <c r="AO162" i="3"/>
  <c r="V163" i="5" s="1"/>
  <c r="AO161" i="3"/>
  <c r="AO160" i="3"/>
  <c r="AO159" i="3"/>
  <c r="AO158" i="3"/>
  <c r="AO157" i="3"/>
  <c r="AO156" i="3"/>
  <c r="V157" i="5" s="1"/>
  <c r="AO155" i="3"/>
  <c r="AO154" i="3"/>
  <c r="V155" i="5" s="1"/>
  <c r="AO153" i="3"/>
  <c r="AO152" i="3"/>
  <c r="AO151" i="3"/>
  <c r="AO150" i="3"/>
  <c r="AO149" i="3"/>
  <c r="AO148" i="3"/>
  <c r="V149" i="5" s="1"/>
  <c r="AO147" i="3"/>
  <c r="AO146" i="3"/>
  <c r="AO145" i="3"/>
  <c r="AO144" i="3"/>
  <c r="AO143" i="3"/>
  <c r="AO142" i="3"/>
  <c r="AO141" i="3"/>
  <c r="AO140" i="3"/>
  <c r="AO139" i="3"/>
  <c r="AO138" i="3"/>
  <c r="AO137" i="3"/>
  <c r="AO136" i="3"/>
  <c r="AO135" i="3"/>
  <c r="AO134" i="3"/>
  <c r="V135" i="5" s="1"/>
  <c r="AO133" i="3"/>
  <c r="AO132" i="3"/>
  <c r="AO131" i="3"/>
  <c r="AO130" i="3"/>
  <c r="AO129" i="3"/>
  <c r="AO128" i="3"/>
  <c r="AO127" i="3"/>
  <c r="AO126" i="3"/>
  <c r="V127" i="5" s="1"/>
  <c r="AO125" i="3"/>
  <c r="AO124" i="3"/>
  <c r="AO123" i="3"/>
  <c r="AO122" i="3"/>
  <c r="AO121" i="3"/>
  <c r="AO120" i="3"/>
  <c r="AO119" i="3"/>
  <c r="V120" i="5" s="1"/>
  <c r="AO118" i="3"/>
  <c r="AO117" i="3"/>
  <c r="H48" i="3"/>
  <c r="O49" i="5" s="1"/>
  <c r="C99" i="84"/>
  <c r="F99" i="84" s="1"/>
  <c r="AB8" i="4"/>
  <c r="AE9" i="5" s="1"/>
  <c r="AB9" i="4"/>
  <c r="AC25" i="3"/>
  <c r="AC24" i="3"/>
  <c r="AC23" i="3"/>
  <c r="S24" i="5" s="1"/>
  <c r="AC22" i="3"/>
  <c r="S23" i="5" s="1"/>
  <c r="AC21" i="3"/>
  <c r="S22" i="5" s="1"/>
  <c r="AC20" i="3"/>
  <c r="S21" i="5" s="1"/>
  <c r="AC19" i="3"/>
  <c r="S20" i="5" s="1"/>
  <c r="AC18" i="3"/>
  <c r="AC17" i="3"/>
  <c r="AC16" i="3"/>
  <c r="AC15" i="3"/>
  <c r="AC14" i="3"/>
  <c r="AC13" i="3"/>
  <c r="S14" i="5" s="1"/>
  <c r="AC12" i="3"/>
  <c r="S13" i="5" s="1"/>
  <c r="AC11" i="3"/>
  <c r="S12" i="5" s="1"/>
  <c r="AC10" i="3"/>
  <c r="AC9" i="3"/>
  <c r="AC8" i="3"/>
  <c r="S9" i="5" s="1"/>
  <c r="AC7" i="3"/>
  <c r="S8" i="5" s="1"/>
  <c r="AC6" i="3"/>
  <c r="S7" i="5" s="1"/>
  <c r="AC5" i="3"/>
  <c r="S6" i="5" s="1"/>
  <c r="AC4" i="3"/>
  <c r="C20" i="84"/>
  <c r="F20" i="84" s="1"/>
  <c r="AO3" i="3"/>
  <c r="AB190" i="4"/>
  <c r="AB182" i="4"/>
  <c r="AB174" i="4"/>
  <c r="AE175" i="5" s="1"/>
  <c r="AB166" i="4"/>
  <c r="AB158" i="4"/>
  <c r="AB150" i="4"/>
  <c r="AE151" i="5" s="1"/>
  <c r="AB142" i="4"/>
  <c r="AE143" i="5" s="1"/>
  <c r="AB134" i="4"/>
  <c r="AB126" i="4"/>
  <c r="AB118" i="4"/>
  <c r="AB110" i="4"/>
  <c r="AO116" i="3"/>
  <c r="AO115" i="3"/>
  <c r="AO114" i="3"/>
  <c r="AO113" i="3"/>
  <c r="AO112" i="3"/>
  <c r="AO111" i="3"/>
  <c r="AO110" i="3"/>
  <c r="V111" i="5" s="1"/>
  <c r="AO109" i="3"/>
  <c r="AO108" i="3"/>
  <c r="AO107" i="3"/>
  <c r="AO106" i="3"/>
  <c r="AO105" i="3"/>
  <c r="AO104" i="3"/>
  <c r="AO103" i="3"/>
  <c r="AO102" i="3"/>
  <c r="V103" i="5" s="1"/>
  <c r="AO101" i="3"/>
  <c r="AO100" i="3"/>
  <c r="AO99" i="3"/>
  <c r="V100" i="5" s="1"/>
  <c r="AO98" i="3"/>
  <c r="AO97" i="3"/>
  <c r="V98" i="5" s="1"/>
  <c r="AO96" i="3"/>
  <c r="AO95" i="3"/>
  <c r="AO94" i="3"/>
  <c r="V95" i="5" s="1"/>
  <c r="AO93" i="3"/>
  <c r="AO92" i="3"/>
  <c r="V93" i="5" s="1"/>
  <c r="AO91" i="3"/>
  <c r="V92" i="5" s="1"/>
  <c r="AO90" i="3"/>
  <c r="V91" i="5" s="1"/>
  <c r="AO89" i="3"/>
  <c r="AO88" i="3"/>
  <c r="K4" i="5"/>
  <c r="AN4" i="5" s="1"/>
  <c r="C2" i="84"/>
  <c r="C21" i="84"/>
  <c r="F21" i="84" s="1"/>
  <c r="K123" i="5"/>
  <c r="AN123" i="5" s="1"/>
  <c r="C131" i="84"/>
  <c r="AB193" i="4"/>
  <c r="AE194" i="5" s="1"/>
  <c r="AB185" i="4"/>
  <c r="AE186" i="5" s="1"/>
  <c r="AB177" i="4"/>
  <c r="AB169" i="4"/>
  <c r="AB161" i="4"/>
  <c r="AB153" i="4"/>
  <c r="AE154" i="5" s="1"/>
  <c r="AB145" i="4"/>
  <c r="AB137" i="4"/>
  <c r="AB129" i="4"/>
  <c r="AE130" i="5" s="1"/>
  <c r="AB121" i="4"/>
  <c r="AE122" i="5" s="1"/>
  <c r="AB113" i="4"/>
  <c r="AB105" i="4"/>
  <c r="AB97" i="4"/>
  <c r="AB89" i="4"/>
  <c r="AE90" i="5" s="1"/>
  <c r="AB81" i="4"/>
  <c r="AB73" i="4"/>
  <c r="AB65" i="4"/>
  <c r="AE66" i="5" s="1"/>
  <c r="AB57" i="4"/>
  <c r="AE58" i="5" s="1"/>
  <c r="AB49" i="4"/>
  <c r="AB41" i="4"/>
  <c r="AB33" i="4"/>
  <c r="AB25" i="4"/>
  <c r="AE26" i="5" s="1"/>
  <c r="AB17" i="4"/>
  <c r="AB6" i="4"/>
  <c r="C42" i="84"/>
  <c r="F42" i="84" s="1"/>
  <c r="C3" i="84"/>
  <c r="F3" i="84" s="1"/>
  <c r="AB3" i="4"/>
  <c r="K6" i="5"/>
  <c r="AN6" i="5" s="1"/>
  <c r="C50" i="84"/>
  <c r="C41" i="84"/>
  <c r="F41" i="84" s="1"/>
  <c r="C48" i="84"/>
  <c r="F48" i="84" s="1"/>
  <c r="AB186" i="4"/>
  <c r="AB178" i="4"/>
  <c r="AE179" i="5" s="1"/>
  <c r="AB170" i="4"/>
  <c r="AB162" i="4"/>
  <c r="AB154" i="4"/>
  <c r="AB146" i="4"/>
  <c r="AB138" i="4"/>
  <c r="AE139" i="5" s="1"/>
  <c r="AB130" i="4"/>
  <c r="AB122" i="4"/>
  <c r="AB114" i="4"/>
  <c r="AE115" i="5" s="1"/>
  <c r="AB106" i="4"/>
  <c r="AE107" i="5" s="1"/>
  <c r="AB98" i="4"/>
  <c r="AB90" i="4"/>
  <c r="AB82" i="4"/>
  <c r="AB74" i="4"/>
  <c r="AE75" i="5" s="1"/>
  <c r="AB66" i="4"/>
  <c r="AB58" i="4"/>
  <c r="AB50" i="4"/>
  <c r="AE51" i="5" s="1"/>
  <c r="AB42" i="4"/>
  <c r="AE43" i="5" s="1"/>
  <c r="AB34" i="4"/>
  <c r="AB26" i="4"/>
  <c r="AB18" i="4"/>
  <c r="AB7" i="4"/>
  <c r="AE8" i="5" s="1"/>
  <c r="C17" i="84"/>
  <c r="F17" i="84" s="1"/>
  <c r="AB189" i="4"/>
  <c r="AB181" i="4"/>
  <c r="AB173" i="4"/>
  <c r="AE174" i="5" s="1"/>
  <c r="AB165" i="4"/>
  <c r="AB157" i="4"/>
  <c r="AB149" i="4"/>
  <c r="AB141" i="4"/>
  <c r="AE142" i="5" s="1"/>
  <c r="AB133" i="4"/>
  <c r="AB125" i="4"/>
  <c r="AE126" i="5" s="1"/>
  <c r="AB117" i="4"/>
  <c r="AE118" i="5" s="1"/>
  <c r="AB109" i="4"/>
  <c r="AE110" i="5" s="1"/>
  <c r="AB101" i="4"/>
  <c r="AB93" i="4"/>
  <c r="AB85" i="4"/>
  <c r="AB77" i="4"/>
  <c r="AE78" i="5" s="1"/>
  <c r="AB69" i="4"/>
  <c r="AB61" i="4"/>
  <c r="AE62" i="5" s="1"/>
  <c r="AB53" i="4"/>
  <c r="AB45" i="4"/>
  <c r="AE46" i="5" s="1"/>
  <c r="AB37" i="4"/>
  <c r="C25" i="84"/>
  <c r="F25" i="84" s="1"/>
  <c r="C43" i="84"/>
  <c r="F43" i="84" s="1"/>
  <c r="C18" i="84"/>
  <c r="F18" i="84" s="1"/>
  <c r="AO87" i="3"/>
  <c r="AO86" i="3"/>
  <c r="AO85" i="3"/>
  <c r="AO84" i="3"/>
  <c r="AO83" i="3"/>
  <c r="AO82" i="3"/>
  <c r="AO81" i="3"/>
  <c r="AO80" i="3"/>
  <c r="V81" i="5" s="1"/>
  <c r="AO79" i="3"/>
  <c r="AO78" i="3"/>
  <c r="AO77" i="3"/>
  <c r="AO76" i="3"/>
  <c r="V77" i="5" s="1"/>
  <c r="AO75" i="3"/>
  <c r="AO74" i="3"/>
  <c r="V75" i="5" s="1"/>
  <c r="AO73" i="3"/>
  <c r="V74" i="5" s="1"/>
  <c r="AO72" i="3"/>
  <c r="V73" i="5" s="1"/>
  <c r="AO71" i="3"/>
  <c r="AO70" i="3"/>
  <c r="AO69" i="3"/>
  <c r="V70" i="5" s="1"/>
  <c r="AO68" i="3"/>
  <c r="V69" i="5" s="1"/>
  <c r="AO67" i="3"/>
  <c r="AO66" i="3"/>
  <c r="AO65" i="3"/>
  <c r="V66" i="5" s="1"/>
  <c r="AO64" i="3"/>
  <c r="AO63" i="3"/>
  <c r="AO62" i="3"/>
  <c r="AO61" i="3"/>
  <c r="V62" i="5" s="1"/>
  <c r="AO60" i="3"/>
  <c r="AO59" i="3"/>
  <c r="AO58" i="3"/>
  <c r="AO57" i="3"/>
  <c r="AO56" i="3"/>
  <c r="V57" i="5" s="1"/>
  <c r="AO55" i="3"/>
  <c r="AO54" i="3"/>
  <c r="AO53" i="3"/>
  <c r="AO52" i="3"/>
  <c r="AO51" i="3"/>
  <c r="AO50" i="3"/>
  <c r="AO49" i="3"/>
  <c r="AO48" i="3"/>
  <c r="V49" i="5" s="1"/>
  <c r="AO47" i="3"/>
  <c r="AO46" i="3"/>
  <c r="AO45" i="3"/>
  <c r="V46" i="5" s="1"/>
  <c r="AO44" i="3"/>
  <c r="AO43" i="3"/>
  <c r="AO42" i="3"/>
  <c r="AO41" i="3"/>
  <c r="V42" i="5" s="1"/>
  <c r="AO40" i="3"/>
  <c r="AO39" i="3"/>
  <c r="V40" i="5" s="1"/>
  <c r="AO38" i="3"/>
  <c r="V39" i="5" s="1"/>
  <c r="AO37" i="3"/>
  <c r="V38" i="5" s="1"/>
  <c r="AO36" i="3"/>
  <c r="AO35" i="3"/>
  <c r="AO34" i="3"/>
  <c r="AO33" i="3"/>
  <c r="AO32" i="3"/>
  <c r="AO31" i="3"/>
  <c r="AO30" i="3"/>
  <c r="AO29" i="3"/>
  <c r="V30" i="5" s="1"/>
  <c r="AO28" i="3"/>
  <c r="V29" i="5" s="1"/>
  <c r="AO27" i="3"/>
  <c r="AO26" i="3"/>
  <c r="AO25" i="3"/>
  <c r="AO24" i="3"/>
  <c r="AO23" i="3"/>
  <c r="AO22" i="3"/>
  <c r="AO21" i="3"/>
  <c r="AO20" i="3"/>
  <c r="V21" i="5" s="1"/>
  <c r="AO19" i="3"/>
  <c r="AO18" i="3"/>
  <c r="AO17" i="3"/>
  <c r="V18" i="5" s="1"/>
  <c r="AO16" i="3"/>
  <c r="AO15" i="3"/>
  <c r="AO14" i="3"/>
  <c r="AO13" i="3"/>
  <c r="AO12" i="3"/>
  <c r="V13" i="5" s="1"/>
  <c r="AO11" i="3"/>
  <c r="AO10" i="3"/>
  <c r="AO9" i="3"/>
  <c r="V10" i="5" s="1"/>
  <c r="AO8" i="3"/>
  <c r="V9" i="5" s="1"/>
  <c r="AO7" i="3"/>
  <c r="AO6" i="3"/>
  <c r="AO5" i="3"/>
  <c r="AO4" i="3"/>
  <c r="J180" i="75"/>
  <c r="EG160" i="75"/>
  <c r="L161" i="5" s="1"/>
  <c r="C156" i="84"/>
  <c r="AB188" i="4"/>
  <c r="AB180" i="4"/>
  <c r="AB172" i="4"/>
  <c r="AB164" i="4"/>
  <c r="AE165" i="5" s="1"/>
  <c r="AB156" i="4"/>
  <c r="AE157" i="5" s="1"/>
  <c r="AB148" i="4"/>
  <c r="AB140" i="4"/>
  <c r="AB132" i="4"/>
  <c r="AB124" i="4"/>
  <c r="AE125" i="5" s="1"/>
  <c r="AB116" i="4"/>
  <c r="AB108" i="4"/>
  <c r="AB100" i="4"/>
  <c r="AB92" i="4"/>
  <c r="AE93" i="5" s="1"/>
  <c r="AB84" i="4"/>
  <c r="AB76" i="4"/>
  <c r="AB68" i="4"/>
  <c r="AB60" i="4"/>
  <c r="AE61" i="5" s="1"/>
  <c r="AB52" i="4"/>
  <c r="AB44" i="4"/>
  <c r="AB36" i="4"/>
  <c r="AE37" i="5" s="1"/>
  <c r="AB28" i="4"/>
  <c r="AB20" i="4"/>
  <c r="AB191" i="4"/>
  <c r="AB183" i="4"/>
  <c r="AB175" i="4"/>
  <c r="AE176" i="5" s="1"/>
  <c r="AB167" i="4"/>
  <c r="AB159" i="4"/>
  <c r="AB151" i="4"/>
  <c r="AE152" i="5" s="1"/>
  <c r="AB143" i="4"/>
  <c r="AB135" i="4"/>
  <c r="AB127" i="4"/>
  <c r="AB119" i="4"/>
  <c r="AB111" i="4"/>
  <c r="AB103" i="4"/>
  <c r="AB95" i="4"/>
  <c r="AB87" i="4"/>
  <c r="AE88" i="5" s="1"/>
  <c r="AB79" i="4"/>
  <c r="AE80" i="5" s="1"/>
  <c r="AB71" i="4"/>
  <c r="AB63" i="4"/>
  <c r="AB55" i="4"/>
  <c r="AB47" i="4"/>
  <c r="AE48" i="5" s="1"/>
  <c r="AB39" i="4"/>
  <c r="AB31" i="4"/>
  <c r="AB23" i="4"/>
  <c r="AB15" i="4"/>
  <c r="AE16" i="5" s="1"/>
  <c r="AB12" i="4"/>
  <c r="AB4" i="4"/>
  <c r="AB192" i="4"/>
  <c r="AB184" i="4"/>
  <c r="AE185" i="5" s="1"/>
  <c r="AB176" i="4"/>
  <c r="AB168" i="4"/>
  <c r="AB160" i="4"/>
  <c r="AE161" i="5" s="1"/>
  <c r="AB152" i="4"/>
  <c r="AE153" i="5" s="1"/>
  <c r="AB144" i="4"/>
  <c r="AB136" i="4"/>
  <c r="AB128" i="4"/>
  <c r="AB120" i="4"/>
  <c r="AB112" i="4"/>
  <c r="AB104" i="4"/>
  <c r="AB96" i="4"/>
  <c r="AB88" i="4"/>
  <c r="AE89" i="5" s="1"/>
  <c r="AB80" i="4"/>
  <c r="AB72" i="4"/>
  <c r="AB64" i="4"/>
  <c r="AB56" i="4"/>
  <c r="AE57" i="5" s="1"/>
  <c r="AB48" i="4"/>
  <c r="AB40" i="4"/>
  <c r="AB32" i="4"/>
  <c r="AB24" i="4"/>
  <c r="AB16" i="4"/>
  <c r="AB5" i="4"/>
  <c r="AB187" i="4"/>
  <c r="AB179" i="4"/>
  <c r="AE180" i="5" s="1"/>
  <c r="AB171" i="4"/>
  <c r="AB163" i="4"/>
  <c r="AB155" i="4"/>
  <c r="AE156" i="5" s="1"/>
  <c r="AB147" i="4"/>
  <c r="AB139" i="4"/>
  <c r="AB131" i="4"/>
  <c r="AB123" i="4"/>
  <c r="AB115" i="4"/>
  <c r="AE116" i="5" s="1"/>
  <c r="AB107" i="4"/>
  <c r="AB99" i="4"/>
  <c r="AB91" i="4"/>
  <c r="AE92" i="5" s="1"/>
  <c r="AB83" i="4"/>
  <c r="AE84" i="5" s="1"/>
  <c r="AB75" i="4"/>
  <c r="AB67" i="4"/>
  <c r="AB59" i="4"/>
  <c r="AB51" i="4"/>
  <c r="AE52" i="5" s="1"/>
  <c r="AB43" i="4"/>
  <c r="AB35" i="4"/>
  <c r="AB27" i="4"/>
  <c r="AB19" i="4"/>
  <c r="AE20" i="5" s="1"/>
  <c r="EF176" i="75"/>
  <c r="C174" i="84" s="1"/>
  <c r="N3" i="3"/>
  <c r="EF73" i="75"/>
  <c r="EF58" i="75"/>
  <c r="C164" i="84" s="1"/>
  <c r="EF31" i="75"/>
  <c r="C91" i="84" s="1"/>
  <c r="F91" i="84" s="1"/>
  <c r="J20" i="75"/>
  <c r="L20" i="75" s="1"/>
  <c r="E17" i="75"/>
  <c r="EF11" i="75"/>
  <c r="EC121" i="75"/>
  <c r="J122" i="5" s="1"/>
  <c r="AJ50" i="75"/>
  <c r="EC97" i="75"/>
  <c r="AK20" i="75"/>
  <c r="AL20" i="75" s="1"/>
  <c r="AU140" i="75"/>
  <c r="G141" i="5" s="1"/>
  <c r="EC137" i="75"/>
  <c r="J138" i="5" s="1"/>
  <c r="AJ41" i="75"/>
  <c r="AU60" i="75"/>
  <c r="G61" i="5" s="1"/>
  <c r="EC17" i="75"/>
  <c r="J18" i="5" s="1"/>
  <c r="EC169" i="75"/>
  <c r="EC41" i="75"/>
  <c r="J42" i="5" s="1"/>
  <c r="EC81" i="75"/>
  <c r="AH28" i="75"/>
  <c r="L21" i="75"/>
  <c r="AQ30" i="75"/>
  <c r="E31" i="5" s="1"/>
  <c r="AN8" i="75"/>
  <c r="AS8" i="75" s="1"/>
  <c r="AU8" i="75" s="1"/>
  <c r="G9" i="5" s="1"/>
  <c r="L66" i="75"/>
  <c r="AQ29" i="75"/>
  <c r="E30" i="5" s="1"/>
  <c r="AI47" i="75"/>
  <c r="EC193" i="75"/>
  <c r="J194" i="5" s="1"/>
  <c r="AJ25" i="75"/>
  <c r="EC105" i="75"/>
  <c r="EC113" i="75"/>
  <c r="J114" i="5" s="1"/>
  <c r="EC33" i="75"/>
  <c r="J34" i="5" s="1"/>
  <c r="EC73" i="75"/>
  <c r="EC89" i="75"/>
  <c r="J90" i="5" s="1"/>
  <c r="EC153" i="75"/>
  <c r="J154" i="5" s="1"/>
  <c r="EC185" i="75"/>
  <c r="J186" i="5" s="1"/>
  <c r="EC129" i="75"/>
  <c r="J130" i="5" s="1"/>
  <c r="EC161" i="75"/>
  <c r="J162" i="5" s="1"/>
  <c r="EC9" i="75"/>
  <c r="J10" i="5" s="1"/>
  <c r="EC57" i="75"/>
  <c r="J58" i="5" s="1"/>
  <c r="AM72" i="75"/>
  <c r="J10" i="75"/>
  <c r="P163" i="5"/>
  <c r="P145" i="5"/>
  <c r="P129" i="5"/>
  <c r="P126" i="5"/>
  <c r="P121" i="5"/>
  <c r="P113" i="5"/>
  <c r="P110" i="5"/>
  <c r="P106" i="5"/>
  <c r="P88" i="5"/>
  <c r="P77" i="5"/>
  <c r="P69" i="5"/>
  <c r="P5" i="5"/>
  <c r="AK193" i="75"/>
  <c r="J193" i="75"/>
  <c r="AJ192" i="75"/>
  <c r="AJ191" i="75"/>
  <c r="AN188" i="75"/>
  <c r="AS188" i="75" s="1"/>
  <c r="AU188" i="75" s="1"/>
  <c r="G189" i="5" s="1"/>
  <c r="AK187" i="75"/>
  <c r="J187" i="75"/>
  <c r="AQ186" i="75"/>
  <c r="E187" i="5" s="1"/>
  <c r="EF184" i="75"/>
  <c r="EG184" i="75" s="1"/>
  <c r="L185" i="5" s="1"/>
  <c r="EF183" i="75"/>
  <c r="C5" i="84" s="1"/>
  <c r="F5" i="84" s="1"/>
  <c r="AM182" i="75"/>
  <c r="AK181" i="75"/>
  <c r="J181" i="75"/>
  <c r="L181" i="75" s="1"/>
  <c r="AK179" i="75"/>
  <c r="J179" i="75"/>
  <c r="L179" i="75" s="1"/>
  <c r="AJ178" i="75"/>
  <c r="AN176" i="75"/>
  <c r="AS176" i="75" s="1"/>
  <c r="AU176" i="75" s="1"/>
  <c r="G177" i="5" s="1"/>
  <c r="AK175" i="75"/>
  <c r="J175" i="75"/>
  <c r="AK174" i="75"/>
  <c r="J174" i="75"/>
  <c r="AK173" i="75"/>
  <c r="J173" i="75"/>
  <c r="L173" i="75" s="1"/>
  <c r="AQ172" i="75"/>
  <c r="E173" i="5" s="1"/>
  <c r="AN170" i="75"/>
  <c r="AS170" i="75" s="1"/>
  <c r="AU170" i="75" s="1"/>
  <c r="G171" i="5" s="1"/>
  <c r="AK169" i="75"/>
  <c r="J169" i="75"/>
  <c r="EF166" i="75"/>
  <c r="C160" i="84" s="1"/>
  <c r="AM160" i="75"/>
  <c r="AK159" i="75"/>
  <c r="J159" i="75"/>
  <c r="L159" i="75" s="1"/>
  <c r="AM155" i="75"/>
  <c r="AM154" i="75"/>
  <c r="EF151" i="75"/>
  <c r="C149" i="84" s="1"/>
  <c r="F149" i="84" s="1"/>
  <c r="AN142" i="75"/>
  <c r="E128" i="75"/>
  <c r="E190" i="75"/>
  <c r="E158" i="75"/>
  <c r="E110" i="75"/>
  <c r="E108" i="75"/>
  <c r="E107" i="75"/>
  <c r="E70" i="75"/>
  <c r="G168" i="4"/>
  <c r="AA169" i="5" s="1"/>
  <c r="G152" i="4"/>
  <c r="G104" i="4"/>
  <c r="AA105" i="5" s="1"/>
  <c r="G40" i="4"/>
  <c r="AA41" i="5" s="1"/>
  <c r="G32" i="4"/>
  <c r="AN192" i="3"/>
  <c r="AN186" i="3"/>
  <c r="AN185" i="3"/>
  <c r="V186" i="5" s="1"/>
  <c r="AN184" i="3"/>
  <c r="AN182" i="3"/>
  <c r="AN178" i="3"/>
  <c r="AN177" i="3"/>
  <c r="AN176" i="3"/>
  <c r="AN174" i="3"/>
  <c r="AN171" i="3"/>
  <c r="V172" i="5" s="1"/>
  <c r="AN164" i="3"/>
  <c r="AN161" i="3"/>
  <c r="AN156" i="3"/>
  <c r="AN155" i="3"/>
  <c r="V156" i="5" s="1"/>
  <c r="AN154" i="3"/>
  <c r="AN148" i="3"/>
  <c r="AN146" i="3"/>
  <c r="AN141" i="3"/>
  <c r="AN140" i="3"/>
  <c r="AN139" i="3"/>
  <c r="V140" i="5" s="1"/>
  <c r="AN137" i="3"/>
  <c r="AN135" i="3"/>
  <c r="V136" i="5" s="1"/>
  <c r="AN128" i="3"/>
  <c r="AN126" i="3"/>
  <c r="AN125" i="3"/>
  <c r="AN124" i="3"/>
  <c r="AN120" i="3"/>
  <c r="AN119" i="3"/>
  <c r="AN117" i="3"/>
  <c r="AN116" i="3"/>
  <c r="AN115" i="3"/>
  <c r="AN112" i="3"/>
  <c r="AN111" i="3"/>
  <c r="AN106" i="3"/>
  <c r="AN105" i="3"/>
  <c r="AN104" i="3"/>
  <c r="AN103" i="3"/>
  <c r="AN102" i="3"/>
  <c r="AN95" i="3"/>
  <c r="AN92" i="3"/>
  <c r="AN85" i="3"/>
  <c r="AN84" i="3"/>
  <c r="AN83" i="3"/>
  <c r="V84" i="5" s="1"/>
  <c r="AN82" i="3"/>
  <c r="E60" i="75"/>
  <c r="AN80" i="3"/>
  <c r="AN76" i="3"/>
  <c r="AN75" i="3"/>
  <c r="V76" i="5" s="1"/>
  <c r="AN69" i="3"/>
  <c r="AN67" i="3"/>
  <c r="AN66" i="3"/>
  <c r="AN63" i="3"/>
  <c r="AN62" i="3"/>
  <c r="AN61" i="3"/>
  <c r="AN60" i="3"/>
  <c r="AN59" i="3"/>
  <c r="AN57" i="3"/>
  <c r="AN53" i="3"/>
  <c r="V54" i="5" s="1"/>
  <c r="AN52" i="3"/>
  <c r="V53" i="5" s="1"/>
  <c r="AN48" i="3"/>
  <c r="AN44" i="3"/>
  <c r="AN43" i="3"/>
  <c r="AN42" i="3"/>
  <c r="AN38" i="3"/>
  <c r="AN37" i="3"/>
  <c r="AN36" i="3"/>
  <c r="AN35" i="3"/>
  <c r="V36" i="5" s="1"/>
  <c r="AN33" i="3"/>
  <c r="AN32" i="3"/>
  <c r="AN31" i="3"/>
  <c r="AN30" i="3"/>
  <c r="AN29" i="3"/>
  <c r="AN28" i="3"/>
  <c r="AN27" i="3"/>
  <c r="AN23" i="3"/>
  <c r="AN22" i="3"/>
  <c r="AN21" i="3"/>
  <c r="AN20" i="3"/>
  <c r="AN19" i="3"/>
  <c r="AN17" i="3"/>
  <c r="AN16" i="3"/>
  <c r="AN15" i="3"/>
  <c r="AN14" i="3"/>
  <c r="AN13" i="3"/>
  <c r="AN11" i="3"/>
  <c r="V12" i="5" s="1"/>
  <c r="AN10" i="3"/>
  <c r="AN9" i="3"/>
  <c r="AN7" i="3"/>
  <c r="V8" i="5" s="1"/>
  <c r="AN6" i="3"/>
  <c r="V7" i="5" s="1"/>
  <c r="AN5" i="3"/>
  <c r="V6" i="5" s="1"/>
  <c r="AN192" i="75"/>
  <c r="AS192" i="75" s="1"/>
  <c r="AU192" i="75" s="1"/>
  <c r="AN191" i="75"/>
  <c r="AS191" i="75" s="1"/>
  <c r="AU191" i="75" s="1"/>
  <c r="G192" i="5" s="1"/>
  <c r="AM185" i="75"/>
  <c r="AJ183" i="75"/>
  <c r="AN178" i="75"/>
  <c r="AS178" i="75" s="1"/>
  <c r="AU178" i="75" s="1"/>
  <c r="G179" i="5" s="1"/>
  <c r="EF175" i="75"/>
  <c r="C173" i="84" s="1"/>
  <c r="F173" i="84" s="1"/>
  <c r="EF174" i="75"/>
  <c r="K175" i="5" s="1"/>
  <c r="AN175" i="5" s="1"/>
  <c r="EF173" i="75"/>
  <c r="C172" i="84" s="1"/>
  <c r="F172" i="84" s="1"/>
  <c r="AM168" i="75"/>
  <c r="AJ167" i="75"/>
  <c r="EF159" i="75"/>
  <c r="C153" i="84" s="1"/>
  <c r="AJ157" i="75"/>
  <c r="EF155" i="75"/>
  <c r="C154" i="84" s="1"/>
  <c r="F154" i="84" s="1"/>
  <c r="EF154" i="75"/>
  <c r="C165" i="84" s="1"/>
  <c r="F165" i="84" s="1"/>
  <c r="E154" i="75"/>
  <c r="E150" i="75"/>
  <c r="AQ149" i="75"/>
  <c r="E150" i="5" s="1"/>
  <c r="AQ148" i="75"/>
  <c r="E149" i="5" s="1"/>
  <c r="AQ143" i="75"/>
  <c r="E144" i="5" s="1"/>
  <c r="AN141" i="75"/>
  <c r="AM140" i="75"/>
  <c r="AN139" i="75"/>
  <c r="AM138" i="75"/>
  <c r="AK137" i="75"/>
  <c r="J137" i="75"/>
  <c r="AN135" i="75"/>
  <c r="AN134" i="75"/>
  <c r="AJ133" i="75"/>
  <c r="EF130" i="75"/>
  <c r="C129" i="84" s="1"/>
  <c r="F129" i="84" s="1"/>
  <c r="AM129" i="75"/>
  <c r="AJ128" i="75"/>
  <c r="AK127" i="75"/>
  <c r="J127" i="75"/>
  <c r="AK126" i="75"/>
  <c r="J126" i="75"/>
  <c r="AK125" i="75"/>
  <c r="J125" i="75"/>
  <c r="L125" i="75" s="1"/>
  <c r="AN122" i="75"/>
  <c r="AM121" i="75"/>
  <c r="AM120" i="75"/>
  <c r="X135" i="75"/>
  <c r="AI148" i="75"/>
  <c r="AH147" i="75"/>
  <c r="E63" i="75"/>
  <c r="AI105" i="75"/>
  <c r="E100" i="75"/>
  <c r="E47" i="75"/>
  <c r="AI108" i="75"/>
  <c r="AH89" i="75"/>
  <c r="AH43" i="75"/>
  <c r="AH166" i="75"/>
  <c r="AH165" i="75"/>
  <c r="AH163" i="75"/>
  <c r="E43" i="75"/>
  <c r="E39" i="75"/>
  <c r="AI190" i="75"/>
  <c r="AI158" i="75"/>
  <c r="AI49" i="75"/>
  <c r="AI13" i="75"/>
  <c r="E34" i="75"/>
  <c r="AI17" i="75"/>
  <c r="AI39" i="75"/>
  <c r="AI24" i="75"/>
  <c r="E18" i="75"/>
  <c r="E19" i="75"/>
  <c r="AH103" i="75"/>
  <c r="E166" i="75"/>
  <c r="E165" i="75"/>
  <c r="E164" i="75"/>
  <c r="E148" i="75"/>
  <c r="E147" i="75"/>
  <c r="AH31" i="75"/>
  <c r="AQ140" i="75"/>
  <c r="E141" i="5" s="1"/>
  <c r="EF133" i="75"/>
  <c r="C138" i="84" s="1"/>
  <c r="EF127" i="75"/>
  <c r="C125" i="84" s="1"/>
  <c r="EF118" i="75"/>
  <c r="C107" i="84" s="1"/>
  <c r="F107" i="84" s="1"/>
  <c r="EF102" i="75"/>
  <c r="C104" i="84" s="1"/>
  <c r="F104" i="84" s="1"/>
  <c r="EF95" i="75"/>
  <c r="C96" i="84" s="1"/>
  <c r="F96" i="84" s="1"/>
  <c r="EF93" i="75"/>
  <c r="C95" i="84" s="1"/>
  <c r="E89" i="75"/>
  <c r="EF87" i="75"/>
  <c r="E146" i="75"/>
  <c r="AM181" i="75"/>
  <c r="EF120" i="75"/>
  <c r="C116" i="84" s="1"/>
  <c r="F116" i="84" s="1"/>
  <c r="EF75" i="75"/>
  <c r="C73" i="84" s="1"/>
  <c r="F73" i="84" s="1"/>
  <c r="AN74" i="75"/>
  <c r="J73" i="75"/>
  <c r="L73" i="75" s="1"/>
  <c r="E72" i="75"/>
  <c r="AK68" i="75"/>
  <c r="J68" i="75"/>
  <c r="L68" i="75" s="1"/>
  <c r="AK67" i="75"/>
  <c r="J67" i="75"/>
  <c r="L67" i="75" s="1"/>
  <c r="E66" i="75"/>
  <c r="AQ65" i="75"/>
  <c r="E66" i="5" s="1"/>
  <c r="EF63" i="75"/>
  <c r="C61" i="84" s="1"/>
  <c r="F61" i="84" s="1"/>
  <c r="AN61" i="75"/>
  <c r="AS61" i="75" s="1"/>
  <c r="AU61" i="75" s="1"/>
  <c r="G62" i="5" s="1"/>
  <c r="AM60" i="75"/>
  <c r="AN59" i="75"/>
  <c r="AK58" i="75"/>
  <c r="J58" i="75"/>
  <c r="L58" i="75" s="1"/>
  <c r="AK57" i="75"/>
  <c r="J57" i="75"/>
  <c r="L57" i="75" s="1"/>
  <c r="AK56" i="75"/>
  <c r="J56" i="75"/>
  <c r="L56" i="75" s="1"/>
  <c r="AK55" i="75"/>
  <c r="J55" i="75"/>
  <c r="L55" i="75" s="1"/>
  <c r="EF53" i="75"/>
  <c r="C52" i="84" s="1"/>
  <c r="AN52" i="75"/>
  <c r="AM48" i="75"/>
  <c r="AN47" i="75"/>
  <c r="AS47" i="75" s="1"/>
  <c r="AU47" i="75" s="1"/>
  <c r="G48" i="5" s="1"/>
  <c r="AN42" i="75"/>
  <c r="AS42" i="75" s="1"/>
  <c r="AU42" i="75" s="1"/>
  <c r="G43" i="5" s="1"/>
  <c r="EF39" i="75"/>
  <c r="AN34" i="75"/>
  <c r="AS34" i="75" s="1"/>
  <c r="AU34" i="75" s="1"/>
  <c r="G35" i="5" s="1"/>
  <c r="V188" i="5"/>
  <c r="AN193" i="75"/>
  <c r="AN169" i="75"/>
  <c r="AQ146" i="75"/>
  <c r="E147" i="5" s="1"/>
  <c r="AI145" i="75"/>
  <c r="AI144" i="75"/>
  <c r="AH91" i="75"/>
  <c r="AF28" i="3"/>
  <c r="T29" i="5" s="1"/>
  <c r="EF140" i="75"/>
  <c r="C140" i="84" s="1"/>
  <c r="EF138" i="75"/>
  <c r="EF137" i="75"/>
  <c r="C143" i="84" s="1"/>
  <c r="AK136" i="75"/>
  <c r="AI135" i="75"/>
  <c r="E135" i="75"/>
  <c r="AN133" i="75"/>
  <c r="AN128" i="75"/>
  <c r="AS128" i="75" s="1"/>
  <c r="AU128" i="75" s="1"/>
  <c r="G129" i="5" s="1"/>
  <c r="AH121" i="75"/>
  <c r="AH120" i="75"/>
  <c r="AN118" i="75"/>
  <c r="AK117" i="75"/>
  <c r="AN113" i="75"/>
  <c r="AS113" i="75" s="1"/>
  <c r="AU113" i="75" s="1"/>
  <c r="G114" i="5" s="1"/>
  <c r="AN93" i="75"/>
  <c r="AS93" i="75" s="1"/>
  <c r="AU93" i="75" s="1"/>
  <c r="G94" i="5" s="1"/>
  <c r="AM86" i="75"/>
  <c r="AQ84" i="75"/>
  <c r="E85" i="5" s="1"/>
  <c r="AJ76" i="75"/>
  <c r="E76" i="75"/>
  <c r="R5" i="3"/>
  <c r="S5" i="3" s="1"/>
  <c r="Q47" i="3"/>
  <c r="T47" i="3" s="1"/>
  <c r="R48" i="5" s="1"/>
  <c r="R33" i="3"/>
  <c r="S33" i="3" s="1"/>
  <c r="T33" i="3" s="1"/>
  <c r="R34" i="5" s="1"/>
  <c r="AI184" i="75"/>
  <c r="AN182" i="75"/>
  <c r="AC172" i="75"/>
  <c r="AI171" i="75"/>
  <c r="AC168" i="75"/>
  <c r="AE168" i="75" s="1"/>
  <c r="AI167" i="75"/>
  <c r="AI166" i="75"/>
  <c r="AI165" i="75"/>
  <c r="AI163" i="75"/>
  <c r="AM159" i="75"/>
  <c r="AN155" i="75"/>
  <c r="AS155" i="75" s="1"/>
  <c r="AU155" i="75" s="1"/>
  <c r="G156" i="5" s="1"/>
  <c r="AN154" i="75"/>
  <c r="AS154" i="75" s="1"/>
  <c r="AU154" i="75" s="1"/>
  <c r="G155" i="5" s="1"/>
  <c r="AH152" i="75"/>
  <c r="AI151" i="75"/>
  <c r="AI146" i="75"/>
  <c r="E48" i="75"/>
  <c r="J41" i="75"/>
  <c r="L41" i="75" s="1"/>
  <c r="J40" i="75"/>
  <c r="E35" i="75"/>
  <c r="E28" i="75"/>
  <c r="EF26" i="75"/>
  <c r="EF22" i="75"/>
  <c r="C23" i="84" s="1"/>
  <c r="F23" i="84" s="1"/>
  <c r="AQ11" i="75"/>
  <c r="E12" i="5" s="1"/>
  <c r="R115" i="4"/>
  <c r="AD116" i="5" s="1"/>
  <c r="R99" i="4"/>
  <c r="AD100" i="5" s="1"/>
  <c r="R59" i="4"/>
  <c r="AD60" i="5" s="1"/>
  <c r="R51" i="4"/>
  <c r="AD52" i="5" s="1"/>
  <c r="R43" i="4"/>
  <c r="AD44" i="5" s="1"/>
  <c r="R27" i="4"/>
  <c r="AD28" i="5" s="1"/>
  <c r="M23" i="4"/>
  <c r="AC24" i="5" s="1"/>
  <c r="R19" i="4"/>
  <c r="AD20" i="5" s="1"/>
  <c r="AH184" i="75"/>
  <c r="AI164" i="75"/>
  <c r="AH162" i="75"/>
  <c r="AQ35" i="75"/>
  <c r="E36" i="5" s="1"/>
  <c r="AK29" i="75"/>
  <c r="R171" i="4"/>
  <c r="AD172" i="5" s="1"/>
  <c r="Q13" i="3"/>
  <c r="T13" i="3" s="1"/>
  <c r="R14" i="5" s="1"/>
  <c r="AM144" i="75"/>
  <c r="AI140" i="75"/>
  <c r="AQ75" i="75"/>
  <c r="E76" i="5" s="1"/>
  <c r="AK71" i="75"/>
  <c r="AJ70" i="75"/>
  <c r="EF68" i="75"/>
  <c r="C69" i="84" s="1"/>
  <c r="EF67" i="75"/>
  <c r="C64" i="84" s="1"/>
  <c r="F64" i="84" s="1"/>
  <c r="AQ62" i="75"/>
  <c r="E63" i="5" s="1"/>
  <c r="AH48" i="75"/>
  <c r="AK44" i="75"/>
  <c r="AL44" i="75" s="1"/>
  <c r="J44" i="75"/>
  <c r="AJ40" i="75"/>
  <c r="AK36" i="75"/>
  <c r="AI34" i="75"/>
  <c r="E24" i="75"/>
  <c r="AM21" i="75"/>
  <c r="AI18" i="75"/>
  <c r="EF15" i="75"/>
  <c r="E13" i="75"/>
  <c r="R179" i="4"/>
  <c r="AD180" i="5" s="1"/>
  <c r="R107" i="4"/>
  <c r="AD108" i="5" s="1"/>
  <c r="R9" i="3"/>
  <c r="S9" i="3" s="1"/>
  <c r="T9" i="3" s="1"/>
  <c r="R10" i="5" s="1"/>
  <c r="Q4" i="3"/>
  <c r="T4" i="3" s="1"/>
  <c r="R5" i="5" s="1"/>
  <c r="R131" i="4"/>
  <c r="AD132" i="5" s="1"/>
  <c r="EF192" i="75"/>
  <c r="EG192" i="75" s="1"/>
  <c r="L193" i="5" s="1"/>
  <c r="AJ142" i="75"/>
  <c r="AN137" i="75"/>
  <c r="AJ132" i="75"/>
  <c r="AJ117" i="75"/>
  <c r="R6" i="3"/>
  <c r="S6" i="3" s="1"/>
  <c r="T6" i="3" s="1"/>
  <c r="R7" i="5" s="1"/>
  <c r="V52" i="5"/>
  <c r="R11" i="3"/>
  <c r="S11" i="3" s="1"/>
  <c r="T11" i="3" s="1"/>
  <c r="R12" i="5" s="1"/>
  <c r="AQ7" i="75"/>
  <c r="E8" i="5" s="1"/>
  <c r="R15" i="3"/>
  <c r="S15" i="3" s="1"/>
  <c r="R96" i="4"/>
  <c r="AD97" i="5" s="1"/>
  <c r="G91" i="4"/>
  <c r="AA92" i="5" s="1"/>
  <c r="R48" i="4"/>
  <c r="AD49" i="5" s="1"/>
  <c r="R37" i="4"/>
  <c r="AD38" i="5" s="1"/>
  <c r="R10" i="4"/>
  <c r="AD11" i="5" s="1"/>
  <c r="G8" i="4"/>
  <c r="H8" i="4" s="1"/>
  <c r="AB9" i="5" s="1"/>
  <c r="V166" i="5"/>
  <c r="V150" i="5"/>
  <c r="V138" i="5"/>
  <c r="V113" i="5"/>
  <c r="V101" i="5"/>
  <c r="V60" i="5"/>
  <c r="V59" i="5"/>
  <c r="V22" i="5"/>
  <c r="AM191" i="75"/>
  <c r="J190" i="75"/>
  <c r="L190" i="75" s="1"/>
  <c r="J186" i="75"/>
  <c r="L186" i="75" s="1"/>
  <c r="E184" i="75"/>
  <c r="EF182" i="75"/>
  <c r="C180" i="84" s="1"/>
  <c r="F180" i="84" s="1"/>
  <c r="AH182" i="75"/>
  <c r="J172" i="75"/>
  <c r="L172" i="75" s="1"/>
  <c r="E162" i="75"/>
  <c r="E152" i="75"/>
  <c r="AN119" i="75"/>
  <c r="AS119" i="75" s="1"/>
  <c r="AU119" i="75" s="1"/>
  <c r="AN115" i="75"/>
  <c r="AS115" i="75" s="1"/>
  <c r="AU115" i="75" s="1"/>
  <c r="G116" i="5" s="1"/>
  <c r="AK114" i="75"/>
  <c r="J114" i="75"/>
  <c r="L114" i="75" s="1"/>
  <c r="AJ113" i="75"/>
  <c r="EF111" i="75"/>
  <c r="C120" i="84" s="1"/>
  <c r="F120" i="84" s="1"/>
  <c r="EF110" i="75"/>
  <c r="C112" i="84" s="1"/>
  <c r="F112" i="84" s="1"/>
  <c r="EF105" i="75"/>
  <c r="C122" i="84" s="1"/>
  <c r="F122" i="84" s="1"/>
  <c r="AM104" i="75"/>
  <c r="J103" i="75"/>
  <c r="L103" i="75" s="1"/>
  <c r="AK102" i="75"/>
  <c r="J102" i="75"/>
  <c r="L102" i="75" s="1"/>
  <c r="AK101" i="75"/>
  <c r="J101" i="75"/>
  <c r="AM100" i="75"/>
  <c r="AN99" i="75"/>
  <c r="AS99" i="75" s="1"/>
  <c r="AU99" i="75" s="1"/>
  <c r="G100" i="5" s="1"/>
  <c r="AM98" i="75"/>
  <c r="AK97" i="75"/>
  <c r="J97" i="75"/>
  <c r="L97" i="75" s="1"/>
  <c r="AM96" i="75"/>
  <c r="AK95" i="75"/>
  <c r="J95" i="75"/>
  <c r="L95" i="75" s="1"/>
  <c r="AK94" i="75"/>
  <c r="J94" i="75"/>
  <c r="L94" i="75" s="1"/>
  <c r="AJ93" i="75"/>
  <c r="AQ92" i="75"/>
  <c r="E93" i="5" s="1"/>
  <c r="AN89" i="75"/>
  <c r="AS89" i="75" s="1"/>
  <c r="AU89" i="75" s="1"/>
  <c r="G90" i="5" s="1"/>
  <c r="AK87" i="75"/>
  <c r="J87" i="75"/>
  <c r="L87" i="75" s="1"/>
  <c r="AQ86" i="75"/>
  <c r="E87" i="5" s="1"/>
  <c r="AN83" i="75"/>
  <c r="AS83" i="75" s="1"/>
  <c r="AU83" i="75" s="1"/>
  <c r="G84" i="5" s="1"/>
  <c r="AK82" i="75"/>
  <c r="J82" i="75"/>
  <c r="L82" i="75" s="1"/>
  <c r="AJ81" i="75"/>
  <c r="AM78" i="75"/>
  <c r="AH135" i="75"/>
  <c r="AC80" i="75"/>
  <c r="AE80" i="75" s="1"/>
  <c r="AC165" i="75"/>
  <c r="AE165" i="75" s="1"/>
  <c r="AC151" i="75"/>
  <c r="AH95" i="75"/>
  <c r="AQ5" i="75"/>
  <c r="E6" i="5" s="1"/>
  <c r="AQ49" i="75"/>
  <c r="E50" i="5" s="1"/>
  <c r="AH38" i="75"/>
  <c r="E122" i="75"/>
  <c r="X43" i="75"/>
  <c r="E12" i="75"/>
  <c r="AQ106" i="75"/>
  <c r="E107" i="5" s="1"/>
  <c r="EF72" i="75"/>
  <c r="C67" i="84" s="1"/>
  <c r="F67" i="84" s="1"/>
  <c r="AQ15" i="75"/>
  <c r="E16" i="5" s="1"/>
  <c r="X100" i="75"/>
  <c r="AQ39" i="75"/>
  <c r="E40" i="5" s="1"/>
  <c r="AH23" i="75"/>
  <c r="AI52" i="75"/>
  <c r="AH119" i="75"/>
  <c r="J192" i="75"/>
  <c r="J191" i="75"/>
  <c r="L191" i="75" s="1"/>
  <c r="J178" i="75"/>
  <c r="L178" i="75" s="1"/>
  <c r="J168" i="75"/>
  <c r="L168" i="75" s="1"/>
  <c r="E163" i="75"/>
  <c r="EF152" i="75"/>
  <c r="C151" i="84" s="1"/>
  <c r="F151" i="84" s="1"/>
  <c r="X141" i="75"/>
  <c r="J133" i="75"/>
  <c r="L133" i="75" s="1"/>
  <c r="J128" i="75"/>
  <c r="AN127" i="75"/>
  <c r="AS127" i="75" s="1"/>
  <c r="AU127" i="75" s="1"/>
  <c r="G128" i="5" s="1"/>
  <c r="J118" i="75"/>
  <c r="L118" i="75" s="1"/>
  <c r="J113" i="75"/>
  <c r="L113" i="75" s="1"/>
  <c r="EF108" i="75"/>
  <c r="AH108" i="75"/>
  <c r="AN102" i="75"/>
  <c r="AS102" i="75" s="1"/>
  <c r="AU102" i="75" s="1"/>
  <c r="G103" i="5" s="1"/>
  <c r="J92" i="75"/>
  <c r="L92" i="75" s="1"/>
  <c r="E91" i="75"/>
  <c r="AM81" i="75"/>
  <c r="AQ76" i="75"/>
  <c r="E77" i="5" s="1"/>
  <c r="J72" i="75"/>
  <c r="L72" i="75" s="1"/>
  <c r="E71" i="75"/>
  <c r="EF61" i="75"/>
  <c r="C57" i="84" s="1"/>
  <c r="EF43" i="75"/>
  <c r="EF32" i="75"/>
  <c r="K33" i="5" s="1"/>
  <c r="AN33" i="5" s="1"/>
  <c r="AM22" i="75"/>
  <c r="EF18" i="75"/>
  <c r="C13" i="84" s="1"/>
  <c r="F13" i="84" s="1"/>
  <c r="EF30" i="75"/>
  <c r="AM27" i="75"/>
  <c r="E26" i="75"/>
  <c r="EF24" i="75"/>
  <c r="EG24" i="75" s="1"/>
  <c r="L25" i="5" s="1"/>
  <c r="AQ21" i="75"/>
  <c r="E22" i="5" s="1"/>
  <c r="AI20" i="75"/>
  <c r="E20" i="75"/>
  <c r="AN18" i="75"/>
  <c r="AS18" i="75" s="1"/>
  <c r="AU18" i="75" s="1"/>
  <c r="G19" i="5" s="1"/>
  <c r="AN17" i="75"/>
  <c r="AS17" i="75" s="1"/>
  <c r="AU17" i="75" s="1"/>
  <c r="G18" i="5" s="1"/>
  <c r="AN16" i="75"/>
  <c r="AS16" i="75" s="1"/>
  <c r="AU16" i="75" s="1"/>
  <c r="G17" i="5" s="1"/>
  <c r="AN14" i="75"/>
  <c r="AS14" i="75" s="1"/>
  <c r="AU14" i="75" s="1"/>
  <c r="G15" i="5" s="1"/>
  <c r="EF13" i="75"/>
  <c r="EG13" i="75" s="1"/>
  <c r="L14" i="5" s="1"/>
  <c r="AN12" i="75"/>
  <c r="AS12" i="75" s="1"/>
  <c r="AU12" i="75" s="1"/>
  <c r="G13" i="5" s="1"/>
  <c r="AM11" i="75"/>
  <c r="AJ8" i="75"/>
  <c r="E129" i="75"/>
  <c r="AI66" i="75"/>
  <c r="AJ51" i="75"/>
  <c r="AM45" i="75"/>
  <c r="AM38" i="75"/>
  <c r="AM35" i="75"/>
  <c r="AM32" i="75"/>
  <c r="AM28" i="75"/>
  <c r="AM23" i="75"/>
  <c r="AQ22" i="75"/>
  <c r="E23" i="5" s="1"/>
  <c r="AJ80" i="75"/>
  <c r="G130" i="4"/>
  <c r="R106" i="4"/>
  <c r="AD107" i="5" s="1"/>
  <c r="R34" i="4"/>
  <c r="AD35" i="5" s="1"/>
  <c r="R26" i="4"/>
  <c r="AD27" i="5" s="1"/>
  <c r="G18" i="4"/>
  <c r="AA19" i="5" s="1"/>
  <c r="R7" i="4"/>
  <c r="AD8" i="5" s="1"/>
  <c r="G7" i="4"/>
  <c r="R4" i="4"/>
  <c r="AD5" i="5" s="1"/>
  <c r="S133" i="5"/>
  <c r="S82" i="5"/>
  <c r="S77" i="5"/>
  <c r="S73" i="5"/>
  <c r="R167" i="4"/>
  <c r="AD168" i="5" s="1"/>
  <c r="R154" i="4"/>
  <c r="AD155" i="5" s="1"/>
  <c r="R138" i="4"/>
  <c r="AD139" i="5" s="1"/>
  <c r="AH34" i="75"/>
  <c r="E56" i="75"/>
  <c r="AJ124" i="75"/>
  <c r="AN160" i="75"/>
  <c r="AK81" i="75"/>
  <c r="E29" i="75"/>
  <c r="AJ190" i="75"/>
  <c r="E41" i="75"/>
  <c r="AH63" i="75"/>
  <c r="R46" i="3"/>
  <c r="S46" i="3" s="1"/>
  <c r="T46" i="3" s="1"/>
  <c r="R47" i="5" s="1"/>
  <c r="AQ9" i="75"/>
  <c r="E10" i="5" s="1"/>
  <c r="AQ25" i="75"/>
  <c r="E26" i="5" s="1"/>
  <c r="AQ32" i="75"/>
  <c r="E33" i="5" s="1"/>
  <c r="AM94" i="75"/>
  <c r="X52" i="75"/>
  <c r="AI116" i="75"/>
  <c r="AI162" i="75"/>
  <c r="AN103" i="75"/>
  <c r="E167" i="75"/>
  <c r="AN120" i="75"/>
  <c r="AH153" i="75"/>
  <c r="E181" i="75"/>
  <c r="AJ85" i="75"/>
  <c r="R14" i="3"/>
  <c r="S14" i="3" s="1"/>
  <c r="T14" i="3" s="1"/>
  <c r="R15" i="5" s="1"/>
  <c r="Q10" i="3"/>
  <c r="T10" i="3" s="1"/>
  <c r="R11" i="5" s="1"/>
  <c r="AM55" i="75"/>
  <c r="L51" i="75"/>
  <c r="AM101" i="75"/>
  <c r="AM68" i="75"/>
  <c r="AM169" i="75"/>
  <c r="M111" i="4"/>
  <c r="AC112" i="5" s="1"/>
  <c r="M103" i="4"/>
  <c r="AC104" i="5" s="1"/>
  <c r="M63" i="4"/>
  <c r="AC64" i="5" s="1"/>
  <c r="M47" i="4"/>
  <c r="AC48" i="5" s="1"/>
  <c r="AI132" i="75"/>
  <c r="AI117" i="75"/>
  <c r="L101" i="75"/>
  <c r="AI91" i="75"/>
  <c r="AI71" i="75"/>
  <c r="AI50" i="75"/>
  <c r="AI41" i="75"/>
  <c r="AH39" i="75"/>
  <c r="AN32" i="75"/>
  <c r="AS32" i="75" s="1"/>
  <c r="AU32" i="75" s="1"/>
  <c r="G33" i="5" s="1"/>
  <c r="AN28" i="75"/>
  <c r="AK26" i="75"/>
  <c r="AI25" i="75"/>
  <c r="M39" i="4"/>
  <c r="AC40" i="5" s="1"/>
  <c r="X106" i="75"/>
  <c r="AO106" i="75" s="1"/>
  <c r="AH94" i="75"/>
  <c r="E87" i="75"/>
  <c r="E193" i="75"/>
  <c r="H175" i="3"/>
  <c r="O176" i="5" s="1"/>
  <c r="AF174" i="3"/>
  <c r="T175" i="5" s="1"/>
  <c r="H169" i="3"/>
  <c r="O170" i="5" s="1"/>
  <c r="AF168" i="3"/>
  <c r="T169" i="5" s="1"/>
  <c r="H167" i="3"/>
  <c r="O168" i="5" s="1"/>
  <c r="AF166" i="3"/>
  <c r="T167" i="5" s="1"/>
  <c r="AF162" i="3"/>
  <c r="T163" i="5" s="1"/>
  <c r="H159" i="3"/>
  <c r="O160" i="5" s="1"/>
  <c r="AF158" i="3"/>
  <c r="T159" i="5" s="1"/>
  <c r="AF154" i="3"/>
  <c r="T155" i="5" s="1"/>
  <c r="H154" i="3"/>
  <c r="O155" i="5" s="1"/>
  <c r="H151" i="3"/>
  <c r="O152" i="5" s="1"/>
  <c r="AF150" i="3"/>
  <c r="T151" i="5" s="1"/>
  <c r="AF146" i="3"/>
  <c r="T147" i="5" s="1"/>
  <c r="H146" i="3"/>
  <c r="O147" i="5" s="1"/>
  <c r="H145" i="3"/>
  <c r="O146" i="5" s="1"/>
  <c r="AF144" i="3"/>
  <c r="T145" i="5" s="1"/>
  <c r="H144" i="3"/>
  <c r="O145" i="5" s="1"/>
  <c r="AF142" i="3"/>
  <c r="T143" i="5" s="1"/>
  <c r="AF140" i="3"/>
  <c r="T141" i="5" s="1"/>
  <c r="H140" i="3"/>
  <c r="O141" i="5" s="1"/>
  <c r="AF139" i="3"/>
  <c r="T140" i="5" s="1"/>
  <c r="H139" i="3"/>
  <c r="O140" i="5" s="1"/>
  <c r="AF138" i="3"/>
  <c r="T139" i="5" s="1"/>
  <c r="AF136" i="3"/>
  <c r="T137" i="5" s="1"/>
  <c r="AF131" i="3"/>
  <c r="T132" i="5" s="1"/>
  <c r="H131" i="3"/>
  <c r="O132" i="5" s="1"/>
  <c r="AF130" i="3"/>
  <c r="T131" i="5" s="1"/>
  <c r="H129" i="3"/>
  <c r="O130" i="5" s="1"/>
  <c r="AF124" i="3"/>
  <c r="T125" i="5" s="1"/>
  <c r="H124" i="3"/>
  <c r="O125" i="5" s="1"/>
  <c r="AF123" i="3"/>
  <c r="T124" i="5" s="1"/>
  <c r="AF122" i="3"/>
  <c r="T123" i="5" s="1"/>
  <c r="H120" i="3"/>
  <c r="H117" i="3"/>
  <c r="O118" i="5" s="1"/>
  <c r="AF116" i="3"/>
  <c r="T117" i="5" s="1"/>
  <c r="AF115" i="3"/>
  <c r="T116" i="5" s="1"/>
  <c r="AF114" i="3"/>
  <c r="T115" i="5" s="1"/>
  <c r="H114" i="3"/>
  <c r="O115" i="5" s="1"/>
  <c r="H110" i="3"/>
  <c r="O111" i="5" s="1"/>
  <c r="AF108" i="3"/>
  <c r="T109" i="5" s="1"/>
  <c r="AF107" i="3"/>
  <c r="T108" i="5" s="1"/>
  <c r="AF103" i="3"/>
  <c r="T104" i="5" s="1"/>
  <c r="H103" i="3"/>
  <c r="O104" i="5" s="1"/>
  <c r="AF102" i="3"/>
  <c r="T103" i="5" s="1"/>
  <c r="H101" i="3"/>
  <c r="O102" i="5" s="1"/>
  <c r="AF100" i="3"/>
  <c r="T101" i="5" s="1"/>
  <c r="AF97" i="3"/>
  <c r="T98" i="5" s="1"/>
  <c r="AF96" i="3"/>
  <c r="T97" i="5" s="1"/>
  <c r="H95" i="3"/>
  <c r="O96" i="5" s="1"/>
  <c r="H94" i="3"/>
  <c r="O95" i="5" s="1"/>
  <c r="AF93" i="3"/>
  <c r="T94" i="5" s="1"/>
  <c r="H92" i="3"/>
  <c r="O93" i="5" s="1"/>
  <c r="AF90" i="3"/>
  <c r="T91" i="5" s="1"/>
  <c r="AF89" i="3"/>
  <c r="T90" i="5" s="1"/>
  <c r="H89" i="3"/>
  <c r="O90" i="5" s="1"/>
  <c r="AF88" i="3"/>
  <c r="T89" i="5" s="1"/>
  <c r="S67" i="5"/>
  <c r="S62" i="5"/>
  <c r="S60" i="5"/>
  <c r="S53" i="5"/>
  <c r="S52" i="5"/>
  <c r="S51" i="5"/>
  <c r="S50" i="5"/>
  <c r="S49" i="5"/>
  <c r="S43" i="5"/>
  <c r="S42" i="5"/>
  <c r="S37" i="5"/>
  <c r="S36" i="5"/>
  <c r="S31" i="5"/>
  <c r="S30" i="5"/>
  <c r="S29" i="5"/>
  <c r="S26" i="5"/>
  <c r="S15" i="5"/>
  <c r="S10" i="5"/>
  <c r="EF185" i="75"/>
  <c r="AI175" i="75"/>
  <c r="E175" i="75"/>
  <c r="E174" i="75"/>
  <c r="AJ170" i="75"/>
  <c r="EF168" i="75"/>
  <c r="C31" i="84" s="1"/>
  <c r="F31" i="84" s="1"/>
  <c r="AN164" i="75"/>
  <c r="AS164" i="75" s="1"/>
  <c r="AU164" i="75" s="1"/>
  <c r="G165" i="5" s="1"/>
  <c r="J161" i="75"/>
  <c r="L161" i="75" s="1"/>
  <c r="EF158" i="75"/>
  <c r="J156" i="75"/>
  <c r="L156" i="75" s="1"/>
  <c r="AK153" i="75"/>
  <c r="AK148" i="75"/>
  <c r="AM145" i="75"/>
  <c r="AN144" i="75"/>
  <c r="AS144" i="75" s="1"/>
  <c r="AU144" i="75" s="1"/>
  <c r="G145" i="5" s="1"/>
  <c r="AN136" i="75"/>
  <c r="AS136" i="75" s="1"/>
  <c r="AU136" i="75" s="1"/>
  <c r="G137" i="5" s="1"/>
  <c r="AN132" i="75"/>
  <c r="AS132" i="75" s="1"/>
  <c r="AU132" i="75" s="1"/>
  <c r="G133" i="5" s="1"/>
  <c r="AK130" i="75"/>
  <c r="E127" i="75"/>
  <c r="E126" i="75"/>
  <c r="AN124" i="75"/>
  <c r="AS124" i="75" s="1"/>
  <c r="AU124" i="75" s="1"/>
  <c r="G125" i="5" s="1"/>
  <c r="AN117" i="75"/>
  <c r="AS117" i="75" s="1"/>
  <c r="AU117" i="75" s="1"/>
  <c r="G118" i="5" s="1"/>
  <c r="AJ115" i="75"/>
  <c r="AQ104" i="75"/>
  <c r="E105" i="5" s="1"/>
  <c r="AQ100" i="75"/>
  <c r="E101" i="5" s="1"/>
  <c r="AN91" i="75"/>
  <c r="AS91" i="75" s="1"/>
  <c r="AU91" i="75" s="1"/>
  <c r="G92" i="5" s="1"/>
  <c r="AJ89" i="75"/>
  <c r="EF86" i="75"/>
  <c r="C87" i="84" s="1"/>
  <c r="F87" i="84" s="1"/>
  <c r="EF80" i="75"/>
  <c r="EF77" i="75"/>
  <c r="C82" i="84" s="1"/>
  <c r="F82" i="84" s="1"/>
  <c r="AN71" i="75"/>
  <c r="AS71" i="75" s="1"/>
  <c r="AU71" i="75" s="1"/>
  <c r="G72" i="5" s="1"/>
  <c r="AN64" i="75"/>
  <c r="AS64" i="75" s="1"/>
  <c r="AU64" i="75" s="1"/>
  <c r="G65" i="5" s="1"/>
  <c r="AC61" i="75"/>
  <c r="AQ60" i="75"/>
  <c r="E61" i="5" s="1"/>
  <c r="AI56" i="75"/>
  <c r="AN50" i="75"/>
  <c r="AS50" i="75" s="1"/>
  <c r="AU50" i="75" s="1"/>
  <c r="G51" i="5" s="1"/>
  <c r="AQ48" i="75"/>
  <c r="E49" i="5" s="1"/>
  <c r="AN44" i="75"/>
  <c r="AC42" i="75"/>
  <c r="AE42" i="75" s="1"/>
  <c r="AN36" i="75"/>
  <c r="AS36" i="75" s="1"/>
  <c r="AU36" i="75" s="1"/>
  <c r="G37" i="5" s="1"/>
  <c r="AI31" i="75"/>
  <c r="J29" i="75"/>
  <c r="L29" i="75" s="1"/>
  <c r="AN20" i="75"/>
  <c r="AS20" i="75" s="1"/>
  <c r="AU20" i="75" s="1"/>
  <c r="G21" i="5" s="1"/>
  <c r="AI10" i="75"/>
  <c r="AC5" i="75"/>
  <c r="P193" i="83"/>
  <c r="AN5" i="75"/>
  <c r="AS5" i="75" s="1"/>
  <c r="AU5" i="75" s="1"/>
  <c r="G6" i="5" s="1"/>
  <c r="AK4" i="75"/>
  <c r="H88" i="3"/>
  <c r="O89" i="5" s="1"/>
  <c r="AF87" i="3"/>
  <c r="T88" i="5" s="1"/>
  <c r="AF86" i="3"/>
  <c r="T87" i="5" s="1"/>
  <c r="AF85" i="3"/>
  <c r="T86" i="5" s="1"/>
  <c r="H85" i="3"/>
  <c r="O86" i="5" s="1"/>
  <c r="AF82" i="3"/>
  <c r="T83" i="5" s="1"/>
  <c r="H82" i="3"/>
  <c r="O83" i="5" s="1"/>
  <c r="AF81" i="3"/>
  <c r="T82" i="5" s="1"/>
  <c r="AF80" i="3"/>
  <c r="T81" i="5" s="1"/>
  <c r="H80" i="3"/>
  <c r="O81" i="5" s="1"/>
  <c r="H79" i="3"/>
  <c r="O80" i="5" s="1"/>
  <c r="AF78" i="3"/>
  <c r="T79" i="5" s="1"/>
  <c r="AF77" i="3"/>
  <c r="T78" i="5" s="1"/>
  <c r="H77" i="3"/>
  <c r="O78" i="5" s="1"/>
  <c r="AF74" i="3"/>
  <c r="T75" i="5" s="1"/>
  <c r="H74" i="3"/>
  <c r="O75" i="5" s="1"/>
  <c r="AF73" i="3"/>
  <c r="T74" i="5" s="1"/>
  <c r="AF72" i="3"/>
  <c r="T73" i="5" s="1"/>
  <c r="H72" i="3"/>
  <c r="O73" i="5" s="1"/>
  <c r="AF71" i="3"/>
  <c r="T72" i="5" s="1"/>
  <c r="H71" i="3"/>
  <c r="O72" i="5" s="1"/>
  <c r="AF70" i="3"/>
  <c r="T71" i="5" s="1"/>
  <c r="AF69" i="3"/>
  <c r="T70" i="5" s="1"/>
  <c r="H69" i="3"/>
  <c r="O70" i="5" s="1"/>
  <c r="AF66" i="3"/>
  <c r="T67" i="5" s="1"/>
  <c r="AF65" i="3"/>
  <c r="T66" i="5" s="1"/>
  <c r="AF64" i="3"/>
  <c r="T65" i="5" s="1"/>
  <c r="H64" i="3"/>
  <c r="O65" i="5" s="1"/>
  <c r="AF63" i="3"/>
  <c r="T64" i="5" s="1"/>
  <c r="H63" i="3"/>
  <c r="O64" i="5" s="1"/>
  <c r="AF62" i="3"/>
  <c r="T63" i="5" s="1"/>
  <c r="AF61" i="3"/>
  <c r="T62" i="5" s="1"/>
  <c r="AF60" i="3"/>
  <c r="T61" i="5" s="1"/>
  <c r="H59" i="3"/>
  <c r="O60" i="5" s="1"/>
  <c r="AF58" i="3"/>
  <c r="T59" i="5" s="1"/>
  <c r="AF57" i="3"/>
  <c r="T58" i="5" s="1"/>
  <c r="H57" i="3"/>
  <c r="O58" i="5" s="1"/>
  <c r="AF56" i="3"/>
  <c r="T57" i="5" s="1"/>
  <c r="H56" i="3"/>
  <c r="O57" i="5" s="1"/>
  <c r="H54" i="3"/>
  <c r="O55" i="5" s="1"/>
  <c r="AF53" i="3"/>
  <c r="T54" i="5" s="1"/>
  <c r="H53" i="3"/>
  <c r="O54" i="5" s="1"/>
  <c r="AF52" i="3"/>
  <c r="T53" i="5" s="1"/>
  <c r="H50" i="3"/>
  <c r="O51" i="5" s="1"/>
  <c r="AF49" i="3"/>
  <c r="T50" i="5" s="1"/>
  <c r="AF48" i="3"/>
  <c r="T49" i="5" s="1"/>
  <c r="AF46" i="3"/>
  <c r="T47" i="5" s="1"/>
  <c r="H46" i="3"/>
  <c r="O47" i="5" s="1"/>
  <c r="AF44" i="3"/>
  <c r="T45" i="5" s="1"/>
  <c r="AF41" i="3"/>
  <c r="T42" i="5" s="1"/>
  <c r="AF40" i="3"/>
  <c r="T41" i="5" s="1"/>
  <c r="H40" i="3"/>
  <c r="O41" i="5" s="1"/>
  <c r="H39" i="3"/>
  <c r="O40" i="5" s="1"/>
  <c r="AF37" i="3"/>
  <c r="T38" i="5" s="1"/>
  <c r="H37" i="3"/>
  <c r="O38" i="5" s="1"/>
  <c r="AF36" i="3"/>
  <c r="T37" i="5" s="1"/>
  <c r="H36" i="3"/>
  <c r="O37" i="5" s="1"/>
  <c r="H35" i="3"/>
  <c r="O36" i="5" s="1"/>
  <c r="AF33" i="3"/>
  <c r="T34" i="5" s="1"/>
  <c r="H33" i="3"/>
  <c r="O34" i="5" s="1"/>
  <c r="AF32" i="3"/>
  <c r="T33" i="5" s="1"/>
  <c r="H32" i="3"/>
  <c r="O33" i="5" s="1"/>
  <c r="H28" i="3"/>
  <c r="O29" i="5" s="1"/>
  <c r="H27" i="3"/>
  <c r="O28" i="5" s="1"/>
  <c r="H26" i="3"/>
  <c r="O27" i="5" s="1"/>
  <c r="AF25" i="3"/>
  <c r="T26" i="5" s="1"/>
  <c r="AF24" i="3"/>
  <c r="T25" i="5" s="1"/>
  <c r="H24" i="3"/>
  <c r="O25" i="5" s="1"/>
  <c r="AF22" i="3"/>
  <c r="T23" i="5" s="1"/>
  <c r="AF20" i="3"/>
  <c r="T21" i="5" s="1"/>
  <c r="H20" i="3"/>
  <c r="O21" i="5" s="1"/>
  <c r="H18" i="3"/>
  <c r="O19" i="5" s="1"/>
  <c r="AF17" i="3"/>
  <c r="T18" i="5" s="1"/>
  <c r="H17" i="3"/>
  <c r="O18" i="5" s="1"/>
  <c r="AF16" i="3"/>
  <c r="T17" i="5" s="1"/>
  <c r="AF13" i="3"/>
  <c r="T14" i="5" s="1"/>
  <c r="H13" i="3"/>
  <c r="O14" i="5" s="1"/>
  <c r="AF12" i="3"/>
  <c r="T13" i="5" s="1"/>
  <c r="H12" i="3"/>
  <c r="O13" i="5" s="1"/>
  <c r="AF9" i="3"/>
  <c r="T10" i="5" s="1"/>
  <c r="H9" i="3"/>
  <c r="O10" i="5" s="1"/>
  <c r="AF6" i="3"/>
  <c r="T7" i="5" s="1"/>
  <c r="H6" i="3"/>
  <c r="O7" i="5" s="1"/>
  <c r="AF5" i="3"/>
  <c r="T6" i="5" s="1"/>
  <c r="H5" i="3"/>
  <c r="O6" i="5" s="1"/>
  <c r="M15" i="4"/>
  <c r="AC16" i="5" s="1"/>
  <c r="M12" i="4"/>
  <c r="M4" i="4"/>
  <c r="AC5" i="5" s="1"/>
  <c r="AH130" i="75"/>
  <c r="AH83" i="75"/>
  <c r="E119" i="75"/>
  <c r="X16" i="75"/>
  <c r="X192" i="75"/>
  <c r="E83" i="75"/>
  <c r="AC69" i="75"/>
  <c r="AE69" i="75" s="1"/>
  <c r="AI68" i="75"/>
  <c r="E61" i="75"/>
  <c r="X58" i="75"/>
  <c r="X26" i="75"/>
  <c r="AN25" i="75"/>
  <c r="AS25" i="75" s="1"/>
  <c r="AU25" i="75" s="1"/>
  <c r="G26" i="5" s="1"/>
  <c r="AI15" i="75"/>
  <c r="AQ12" i="75"/>
  <c r="E13" i="5" s="1"/>
  <c r="EF8" i="75"/>
  <c r="C6" i="84" s="1"/>
  <c r="F6" i="84" s="1"/>
  <c r="E6" i="75"/>
  <c r="AI33" i="75"/>
  <c r="AQ69" i="75"/>
  <c r="E70" i="5" s="1"/>
  <c r="E77" i="75"/>
  <c r="X138" i="75"/>
  <c r="AJ116" i="75"/>
  <c r="AH193" i="75"/>
  <c r="AH61" i="75"/>
  <c r="AH19" i="75"/>
  <c r="AJ39" i="75"/>
  <c r="AH98" i="75"/>
  <c r="L132" i="75"/>
  <c r="AI104" i="75"/>
  <c r="X23" i="75"/>
  <c r="AJ185" i="75"/>
  <c r="AC185" i="75"/>
  <c r="AE185" i="75" s="1"/>
  <c r="AH148" i="75"/>
  <c r="X148" i="75"/>
  <c r="S59" i="5"/>
  <c r="S57" i="5"/>
  <c r="S18" i="5"/>
  <c r="AQ152" i="75"/>
  <c r="E153" i="5" s="1"/>
  <c r="S75" i="5"/>
  <c r="S45" i="5"/>
  <c r="L180" i="75"/>
  <c r="AQ151" i="75"/>
  <c r="E152" i="5" s="1"/>
  <c r="AN185" i="75"/>
  <c r="AS185" i="75" s="1"/>
  <c r="AU185" i="75" s="1"/>
  <c r="G186" i="5" s="1"/>
  <c r="AK37" i="75"/>
  <c r="R98" i="4"/>
  <c r="AD99" i="5" s="1"/>
  <c r="AE172" i="75"/>
  <c r="AI5" i="75"/>
  <c r="AI123" i="75"/>
  <c r="AK90" i="75"/>
  <c r="AH179" i="75"/>
  <c r="AQ53" i="75"/>
  <c r="E54" i="5" s="1"/>
  <c r="AN174" i="75"/>
  <c r="AS174" i="75" s="1"/>
  <c r="AU174" i="75" s="1"/>
  <c r="G175" i="5" s="1"/>
  <c r="AN179" i="75"/>
  <c r="AS179" i="75" s="1"/>
  <c r="AU179" i="75" s="1"/>
  <c r="G180" i="5" s="1"/>
  <c r="AH58" i="75"/>
  <c r="AH115" i="75"/>
  <c r="AH173" i="75"/>
  <c r="AH126" i="75"/>
  <c r="AQ167" i="75"/>
  <c r="E168" i="5" s="1"/>
  <c r="AQ165" i="75"/>
  <c r="E166" i="5" s="1"/>
  <c r="J188" i="75"/>
  <c r="J176" i="75"/>
  <c r="L176" i="75" s="1"/>
  <c r="J170" i="75"/>
  <c r="EF142" i="75"/>
  <c r="J141" i="75"/>
  <c r="L141" i="75" s="1"/>
  <c r="J139" i="75"/>
  <c r="L139" i="75" s="1"/>
  <c r="EF136" i="75"/>
  <c r="J135" i="75"/>
  <c r="L135" i="75" s="1"/>
  <c r="J134" i="75"/>
  <c r="L134" i="75" s="1"/>
  <c r="EF124" i="75"/>
  <c r="AM123" i="75"/>
  <c r="J122" i="75"/>
  <c r="L122" i="75" s="1"/>
  <c r="J119" i="75"/>
  <c r="L119" i="75" s="1"/>
  <c r="EF117" i="75"/>
  <c r="C117" i="84" s="1"/>
  <c r="F117" i="84" s="1"/>
  <c r="J115" i="75"/>
  <c r="L115" i="75" s="1"/>
  <c r="AM110" i="75"/>
  <c r="J108" i="75"/>
  <c r="L108" i="75" s="1"/>
  <c r="J107" i="75"/>
  <c r="L107" i="75" s="1"/>
  <c r="J89" i="75"/>
  <c r="EF85" i="75"/>
  <c r="EF71" i="75"/>
  <c r="C65" i="84" s="1"/>
  <c r="EF66" i="75"/>
  <c r="C45" i="84" s="1"/>
  <c r="F45" i="84" s="1"/>
  <c r="EF65" i="75"/>
  <c r="EF64" i="75"/>
  <c r="EF44" i="75"/>
  <c r="EF41" i="75"/>
  <c r="AI19" i="75"/>
  <c r="AI32" i="75"/>
  <c r="AN159" i="75"/>
  <c r="AN3" i="75"/>
  <c r="AS3" i="75" s="1"/>
  <c r="AU3" i="75" s="1"/>
  <c r="G4" i="5" s="1"/>
  <c r="AI188" i="75"/>
  <c r="AN92" i="75"/>
  <c r="AS92" i="75" s="1"/>
  <c r="AU92" i="75" s="1"/>
  <c r="G93" i="5" s="1"/>
  <c r="AI59" i="75"/>
  <c r="AI152" i="75"/>
  <c r="AI61" i="75"/>
  <c r="X107" i="75"/>
  <c r="X160" i="75"/>
  <c r="AI149" i="75"/>
  <c r="AQ166" i="75"/>
  <c r="E167" i="5" s="1"/>
  <c r="AQ34" i="75"/>
  <c r="E35" i="5" s="1"/>
  <c r="AJ46" i="75"/>
  <c r="AK41" i="75"/>
  <c r="AI120" i="75"/>
  <c r="AN181" i="75"/>
  <c r="AS181" i="75" s="1"/>
  <c r="AU181" i="75" s="1"/>
  <c r="G182" i="5" s="1"/>
  <c r="AN125" i="75"/>
  <c r="AS125" i="75" s="1"/>
  <c r="AU125" i="75" s="1"/>
  <c r="G126" i="5" s="1"/>
  <c r="X88" i="75"/>
  <c r="AI48" i="75"/>
  <c r="E177" i="75"/>
  <c r="AN114" i="75"/>
  <c r="AS114" i="75" s="1"/>
  <c r="AU114" i="75" s="1"/>
  <c r="G115" i="5" s="1"/>
  <c r="E123" i="75"/>
  <c r="AH11" i="75"/>
  <c r="E149" i="75"/>
  <c r="E68" i="75"/>
  <c r="AN72" i="75"/>
  <c r="AS72" i="75" s="1"/>
  <c r="AU72" i="75" s="1"/>
  <c r="G73" i="5" s="1"/>
  <c r="X188" i="75"/>
  <c r="AH104" i="75"/>
  <c r="AN112" i="75"/>
  <c r="AS112" i="75" s="1"/>
  <c r="AU112" i="75" s="1"/>
  <c r="G113" i="5" s="1"/>
  <c r="AK184" i="75"/>
  <c r="AN173" i="75"/>
  <c r="AS173" i="75" s="1"/>
  <c r="AU173" i="75" s="1"/>
  <c r="G174" i="5" s="1"/>
  <c r="AH150" i="75"/>
  <c r="AH137" i="75"/>
  <c r="AH118" i="75"/>
  <c r="G179" i="4"/>
  <c r="AA180" i="5" s="1"/>
  <c r="G171" i="4"/>
  <c r="AA172" i="5" s="1"/>
  <c r="R109" i="4"/>
  <c r="AD110" i="5" s="1"/>
  <c r="G107" i="4"/>
  <c r="AA108" i="5" s="1"/>
  <c r="R104" i="4"/>
  <c r="AD105" i="5" s="1"/>
  <c r="M100" i="4"/>
  <c r="AC101" i="5" s="1"/>
  <c r="R93" i="4"/>
  <c r="AD94" i="5" s="1"/>
  <c r="R88" i="4"/>
  <c r="AD89" i="5" s="1"/>
  <c r="G83" i="4"/>
  <c r="AA84" i="5" s="1"/>
  <c r="R80" i="4"/>
  <c r="AD81" i="5" s="1"/>
  <c r="R77" i="4"/>
  <c r="AD78" i="5" s="1"/>
  <c r="R64" i="4"/>
  <c r="AD65" i="5" s="1"/>
  <c r="R45" i="4"/>
  <c r="AD46" i="5" s="1"/>
  <c r="M44" i="4"/>
  <c r="AC45" i="5" s="1"/>
  <c r="G43" i="4"/>
  <c r="AA44" i="5" s="1"/>
  <c r="R40" i="4"/>
  <c r="AD41" i="5" s="1"/>
  <c r="G35" i="4"/>
  <c r="AA36" i="5" s="1"/>
  <c r="R32" i="4"/>
  <c r="AD33" i="5" s="1"/>
  <c r="R24" i="4"/>
  <c r="AD25" i="5" s="1"/>
  <c r="M20" i="4"/>
  <c r="AC21" i="5" s="1"/>
  <c r="G19" i="4"/>
  <c r="R16" i="4"/>
  <c r="AD17" i="5" s="1"/>
  <c r="R13" i="4"/>
  <c r="AD14" i="5" s="1"/>
  <c r="V180" i="5"/>
  <c r="V174" i="5"/>
  <c r="AI3" i="75"/>
  <c r="AN187" i="75"/>
  <c r="AS187" i="75" s="1"/>
  <c r="AU187" i="75" s="1"/>
  <c r="G188" i="5" s="1"/>
  <c r="AH65" i="75"/>
  <c r="AN143" i="75"/>
  <c r="AN175" i="75"/>
  <c r="AN126" i="75"/>
  <c r="AS126" i="75" s="1"/>
  <c r="AU126" i="75" s="1"/>
  <c r="G127" i="5" s="1"/>
  <c r="AJ19" i="75"/>
  <c r="AC122" i="75"/>
  <c r="AE122" i="75" s="1"/>
  <c r="AI177" i="75"/>
  <c r="E115" i="75"/>
  <c r="AQ145" i="75"/>
  <c r="E146" i="5" s="1"/>
  <c r="AQ163" i="75"/>
  <c r="E164" i="5" s="1"/>
  <c r="AH79" i="75"/>
  <c r="AQ139" i="75"/>
  <c r="E140" i="5" s="1"/>
  <c r="AH105" i="75"/>
  <c r="AC90" i="75"/>
  <c r="AE90" i="75" s="1"/>
  <c r="AN86" i="75"/>
  <c r="AS86" i="75" s="1"/>
  <c r="AU86" i="75" s="1"/>
  <c r="G87" i="5" s="1"/>
  <c r="AH18" i="75"/>
  <c r="AI35" i="75"/>
  <c r="AH88" i="75"/>
  <c r="AH97" i="75"/>
  <c r="X51" i="75"/>
  <c r="AJ62" i="75"/>
  <c r="AN85" i="75"/>
  <c r="AS85" i="75" s="1"/>
  <c r="AU85" i="75" s="1"/>
  <c r="G86" i="5" s="1"/>
  <c r="AN65" i="75"/>
  <c r="AS65" i="75" s="1"/>
  <c r="AU65" i="75" s="1"/>
  <c r="G66" i="5" s="1"/>
  <c r="E130" i="75"/>
  <c r="AH42" i="75"/>
  <c r="E136" i="75"/>
  <c r="AQ107" i="75"/>
  <c r="E108" i="5" s="1"/>
  <c r="AQ18" i="75"/>
  <c r="E19" i="5" s="1"/>
  <c r="E11" i="75"/>
  <c r="AI51" i="75"/>
  <c r="AH68" i="75"/>
  <c r="E79" i="75"/>
  <c r="AI11" i="75"/>
  <c r="X94" i="75"/>
  <c r="AN77" i="75"/>
  <c r="AS77" i="75" s="1"/>
  <c r="AU77" i="75" s="1"/>
  <c r="G78" i="5" s="1"/>
  <c r="AJ148" i="75"/>
  <c r="AH127" i="75"/>
  <c r="R118" i="4"/>
  <c r="AD119" i="5" s="1"/>
  <c r="R116" i="4"/>
  <c r="AD117" i="5" s="1"/>
  <c r="R84" i="4"/>
  <c r="AD85" i="5" s="1"/>
  <c r="R54" i="4"/>
  <c r="AD55" i="5" s="1"/>
  <c r="M43" i="4"/>
  <c r="AC44" i="5" s="1"/>
  <c r="E191" i="75"/>
  <c r="E186" i="75"/>
  <c r="AK182" i="75"/>
  <c r="J182" i="75"/>
  <c r="L182" i="75" s="1"/>
  <c r="AQ178" i="75"/>
  <c r="E179" i="5" s="1"/>
  <c r="AJ173" i="75"/>
  <c r="E173" i="75"/>
  <c r="AJ169" i="75"/>
  <c r="AL169" i="75" s="1"/>
  <c r="AJ159" i="75"/>
  <c r="E159" i="75"/>
  <c r="AM152" i="75"/>
  <c r="AI143" i="75"/>
  <c r="AM141" i="75"/>
  <c r="AK138" i="75"/>
  <c r="X136" i="75"/>
  <c r="AM135" i="75"/>
  <c r="AM134" i="75"/>
  <c r="AK129" i="75"/>
  <c r="J129" i="75"/>
  <c r="L129" i="75" s="1"/>
  <c r="AQ128" i="75"/>
  <c r="E129" i="5" s="1"/>
  <c r="AJ127" i="75"/>
  <c r="J121" i="75"/>
  <c r="L121" i="75" s="1"/>
  <c r="J120" i="75"/>
  <c r="L120" i="75" s="1"/>
  <c r="AH117" i="75"/>
  <c r="AQ113" i="75"/>
  <c r="E114" i="5" s="1"/>
  <c r="AJ101" i="75"/>
  <c r="X85" i="75"/>
  <c r="AQ81" i="75"/>
  <c r="E82" i="5" s="1"/>
  <c r="AK46" i="75"/>
  <c r="AM42" i="75"/>
  <c r="AJ31" i="75"/>
  <c r="AJ10" i="75"/>
  <c r="AM9" i="75"/>
  <c r="AM6" i="75"/>
  <c r="AJ4" i="75"/>
  <c r="EC82" i="75"/>
  <c r="J83" i="5" s="1"/>
  <c r="X156" i="75"/>
  <c r="EC144" i="75"/>
  <c r="J145" i="5" s="1"/>
  <c r="EC168" i="75"/>
  <c r="J169" i="5" s="1"/>
  <c r="E74" i="75"/>
  <c r="E125" i="75"/>
  <c r="AH160" i="75"/>
  <c r="AL66" i="75"/>
  <c r="AH57" i="75"/>
  <c r="F97" i="84"/>
  <c r="AQ17" i="75"/>
  <c r="E18" i="5" s="1"/>
  <c r="AQ115" i="75"/>
  <c r="E116" i="5" s="1"/>
  <c r="AQ122" i="75"/>
  <c r="E123" i="5" s="1"/>
  <c r="E102" i="75"/>
  <c r="E101" i="75"/>
  <c r="E98" i="75"/>
  <c r="E97" i="75"/>
  <c r="E95" i="75"/>
  <c r="AH56" i="75"/>
  <c r="AN172" i="75"/>
  <c r="AS172" i="75" s="1"/>
  <c r="AU172" i="75" s="1"/>
  <c r="G173" i="5" s="1"/>
  <c r="AK59" i="75"/>
  <c r="AH140" i="75"/>
  <c r="AN80" i="75"/>
  <c r="AS80" i="75" s="1"/>
  <c r="AU80" i="75" s="1"/>
  <c r="G81" i="5" s="1"/>
  <c r="AH139" i="75"/>
  <c r="E172" i="75"/>
  <c r="EC136" i="75"/>
  <c r="J137" i="5" s="1"/>
  <c r="AI121" i="75"/>
  <c r="AI182" i="75"/>
  <c r="AH102" i="75"/>
  <c r="AN66" i="75"/>
  <c r="AS66" i="75" s="1"/>
  <c r="AU66" i="75" s="1"/>
  <c r="G67" i="5" s="1"/>
  <c r="E32" i="75"/>
  <c r="AQ47" i="75"/>
  <c r="E48" i="5" s="1"/>
  <c r="AQ14" i="75"/>
  <c r="E15" i="5" s="1"/>
  <c r="M108" i="4"/>
  <c r="AC109" i="5" s="1"/>
  <c r="R101" i="4"/>
  <c r="AD102" i="5" s="1"/>
  <c r="R90" i="4"/>
  <c r="AD91" i="5" s="1"/>
  <c r="S183" i="5"/>
  <c r="S179" i="5"/>
  <c r="S177" i="5"/>
  <c r="S173" i="5"/>
  <c r="S167" i="5"/>
  <c r="S165" i="5"/>
  <c r="S163" i="5"/>
  <c r="S157" i="5"/>
  <c r="S149" i="5"/>
  <c r="S148" i="5"/>
  <c r="S147" i="5"/>
  <c r="S143" i="5"/>
  <c r="S140" i="5"/>
  <c r="S137" i="5"/>
  <c r="S135" i="5"/>
  <c r="S129" i="5"/>
  <c r="S125" i="5"/>
  <c r="S123" i="5"/>
  <c r="S120" i="5"/>
  <c r="S117" i="5"/>
  <c r="S116" i="5"/>
  <c r="S115" i="5"/>
  <c r="S113" i="5"/>
  <c r="S112" i="5"/>
  <c r="S105" i="5"/>
  <c r="S103" i="5"/>
  <c r="S98" i="5"/>
  <c r="S94" i="5"/>
  <c r="S93" i="5"/>
  <c r="S91" i="5"/>
  <c r="S90" i="5"/>
  <c r="S89" i="5"/>
  <c r="S87" i="5"/>
  <c r="S86" i="5"/>
  <c r="S83" i="5"/>
  <c r="EC128" i="75"/>
  <c r="J129" i="5" s="1"/>
  <c r="X191" i="75"/>
  <c r="AI156" i="75"/>
  <c r="AH122" i="75"/>
  <c r="AN168" i="75"/>
  <c r="AS168" i="75" s="1"/>
  <c r="AU168" i="75" s="1"/>
  <c r="G169" i="5" s="1"/>
  <c r="AQ157" i="75"/>
  <c r="E158" i="5" s="1"/>
  <c r="AI6" i="75"/>
  <c r="E5" i="75"/>
  <c r="AI44" i="75"/>
  <c r="E104" i="75"/>
  <c r="E42" i="75"/>
  <c r="AI99" i="75"/>
  <c r="AC24" i="75"/>
  <c r="AE24" i="75" s="1"/>
  <c r="E99" i="75"/>
  <c r="V134" i="5"/>
  <c r="V137" i="5"/>
  <c r="F109" i="84"/>
  <c r="L36" i="75"/>
  <c r="EC96" i="75"/>
  <c r="EG96" i="75" s="1"/>
  <c r="L97" i="5" s="1"/>
  <c r="EC120" i="75"/>
  <c r="J121" i="5" s="1"/>
  <c r="X73" i="75"/>
  <c r="AN15" i="75"/>
  <c r="AS15" i="75" s="1"/>
  <c r="AU15" i="75" s="1"/>
  <c r="G16" i="5" s="1"/>
  <c r="AN190" i="75"/>
  <c r="AS190" i="75" s="1"/>
  <c r="AU190" i="75" s="1"/>
  <c r="G191" i="5" s="1"/>
  <c r="AI89" i="75"/>
  <c r="AQ130" i="75"/>
  <c r="E131" i="5" s="1"/>
  <c r="AN186" i="75"/>
  <c r="AS186" i="75" s="1"/>
  <c r="AU186" i="75" s="1"/>
  <c r="G187" i="5" s="1"/>
  <c r="AH4" i="75"/>
  <c r="AI83" i="75"/>
  <c r="AN158" i="75"/>
  <c r="AS158" i="75" s="1"/>
  <c r="AU158" i="75" s="1"/>
  <c r="AI12" i="75"/>
  <c r="E59" i="75"/>
  <c r="AJ140" i="75"/>
  <c r="AL140" i="75" s="1"/>
  <c r="AH16" i="75"/>
  <c r="AH174" i="75"/>
  <c r="AQ24" i="75"/>
  <c r="E25" i="5" s="1"/>
  <c r="L50" i="75"/>
  <c r="G177" i="4"/>
  <c r="AA178" i="5" s="1"/>
  <c r="G169" i="4"/>
  <c r="AA170" i="5" s="1"/>
  <c r="G153" i="4"/>
  <c r="AA154" i="5" s="1"/>
  <c r="G129" i="4"/>
  <c r="AA130" i="5" s="1"/>
  <c r="G121" i="4"/>
  <c r="AA122" i="5" s="1"/>
  <c r="G105" i="4"/>
  <c r="H105" i="4" s="1"/>
  <c r="AB106" i="5" s="1"/>
  <c r="G73" i="4"/>
  <c r="AA74" i="5" s="1"/>
  <c r="G65" i="4"/>
  <c r="G57" i="4"/>
  <c r="G41" i="4"/>
  <c r="H41" i="4" s="1"/>
  <c r="AB42" i="5" s="1"/>
  <c r="G33" i="4"/>
  <c r="AA34" i="5" s="1"/>
  <c r="G17" i="4"/>
  <c r="AA18" i="5" s="1"/>
  <c r="G173" i="4"/>
  <c r="AA174" i="5" s="1"/>
  <c r="G157" i="4"/>
  <c r="H157" i="4" s="1"/>
  <c r="AB158" i="5" s="1"/>
  <c r="G149" i="4"/>
  <c r="H149" i="4" s="1"/>
  <c r="AB150" i="5" s="1"/>
  <c r="G141" i="4"/>
  <c r="AA142" i="5" s="1"/>
  <c r="G117" i="4"/>
  <c r="AA118" i="5" s="1"/>
  <c r="G93" i="4"/>
  <c r="AA94" i="5" s="1"/>
  <c r="G61" i="4"/>
  <c r="AA62" i="5" s="1"/>
  <c r="G37" i="4"/>
  <c r="AA38" i="5" s="1"/>
  <c r="AF4" i="3"/>
  <c r="T5" i="5" s="1"/>
  <c r="E156" i="75"/>
  <c r="AK170" i="75"/>
  <c r="AK45" i="75"/>
  <c r="X14" i="75"/>
  <c r="AO14" i="75" s="1"/>
  <c r="E192" i="75"/>
  <c r="M61" i="4"/>
  <c r="AC62" i="5" s="1"/>
  <c r="EF162" i="75"/>
  <c r="AH146" i="75"/>
  <c r="AI136" i="75"/>
  <c r="AH131" i="75"/>
  <c r="AQ112" i="75"/>
  <c r="E113" i="5" s="1"/>
  <c r="F123" i="84"/>
  <c r="E92" i="75"/>
  <c r="X90" i="75"/>
  <c r="AO90" i="75" s="1"/>
  <c r="E86" i="75"/>
  <c r="AH76" i="75"/>
  <c r="AH53" i="75"/>
  <c r="AS52" i="75"/>
  <c r="AU52" i="75" s="1"/>
  <c r="G53" i="5" s="1"/>
  <c r="AK51" i="75"/>
  <c r="AN45" i="75"/>
  <c r="AS45" i="75" s="1"/>
  <c r="AU45" i="75" s="1"/>
  <c r="G46" i="5" s="1"/>
  <c r="J45" i="75"/>
  <c r="L45" i="75" s="1"/>
  <c r="AI36" i="75"/>
  <c r="AN35" i="75"/>
  <c r="AS35" i="75" s="1"/>
  <c r="AU35" i="75" s="1"/>
  <c r="G36" i="5" s="1"/>
  <c r="J32" i="75"/>
  <c r="L32" i="75" s="1"/>
  <c r="AN23" i="75"/>
  <c r="AS23" i="75" s="1"/>
  <c r="AU23" i="75" s="1"/>
  <c r="G24" i="5" s="1"/>
  <c r="J16" i="75"/>
  <c r="L16" i="75" s="1"/>
  <c r="AK10" i="75"/>
  <c r="AN6" i="75"/>
  <c r="AS6" i="75" s="1"/>
  <c r="AU6" i="75" s="1"/>
  <c r="G7" i="5" s="1"/>
  <c r="E4" i="75"/>
  <c r="AJ26" i="75"/>
  <c r="X17" i="75"/>
  <c r="AH73" i="75"/>
  <c r="AQ121" i="75"/>
  <c r="E122" i="5" s="1"/>
  <c r="AQ91" i="75"/>
  <c r="E92" i="5" s="1"/>
  <c r="AI27" i="75"/>
  <c r="F90" i="84"/>
  <c r="F103" i="84"/>
  <c r="G138" i="4"/>
  <c r="AA139" i="5" s="1"/>
  <c r="G122" i="4"/>
  <c r="AA123" i="5" s="1"/>
  <c r="EF143" i="75"/>
  <c r="C146" i="84" s="1"/>
  <c r="E57" i="75"/>
  <c r="AK43" i="75"/>
  <c r="E16" i="75"/>
  <c r="AC7" i="75"/>
  <c r="AE7" i="75" s="1"/>
  <c r="AN41" i="75"/>
  <c r="AS41" i="75" s="1"/>
  <c r="AU41" i="75" s="1"/>
  <c r="G42" i="5" s="1"/>
  <c r="AH96" i="75"/>
  <c r="AI103" i="75"/>
  <c r="AC44" i="75"/>
  <c r="X38" i="75"/>
  <c r="E67" i="75"/>
  <c r="X113" i="75"/>
  <c r="AC72" i="75"/>
  <c r="AE72" i="75" s="1"/>
  <c r="AC86" i="75"/>
  <c r="AE86" i="75" s="1"/>
  <c r="AR86" i="75" s="1"/>
  <c r="F87" i="5" s="1"/>
  <c r="AH46" i="75"/>
  <c r="AQ70" i="75"/>
  <c r="E71" i="5" s="1"/>
  <c r="AQ38" i="75"/>
  <c r="E39" i="5" s="1"/>
  <c r="E133" i="75"/>
  <c r="X3" i="75"/>
  <c r="E46" i="75"/>
  <c r="X89" i="75"/>
  <c r="AH22" i="75"/>
  <c r="AQ189" i="75"/>
  <c r="E190" i="5" s="1"/>
  <c r="X68" i="75"/>
  <c r="F110" i="84"/>
  <c r="F137" i="84"/>
  <c r="J13" i="75"/>
  <c r="L13" i="75" s="1"/>
  <c r="AH9" i="75"/>
  <c r="AH84" i="75"/>
  <c r="X102" i="75"/>
  <c r="AI9" i="75"/>
  <c r="X97" i="75"/>
  <c r="AH15" i="75"/>
  <c r="E8" i="75"/>
  <c r="AH12" i="75"/>
  <c r="AI38" i="75"/>
  <c r="AN33" i="75"/>
  <c r="AS33" i="75" s="1"/>
  <c r="AU33" i="75" s="1"/>
  <c r="G34" i="5" s="1"/>
  <c r="X33" i="75"/>
  <c r="AI134" i="75"/>
  <c r="R184" i="4"/>
  <c r="AD185" i="5" s="1"/>
  <c r="G174" i="4"/>
  <c r="AA175" i="5" s="1"/>
  <c r="AJ118" i="75"/>
  <c r="AC118" i="75"/>
  <c r="AE118" i="75" s="1"/>
  <c r="AH70" i="75"/>
  <c r="X70" i="75"/>
  <c r="AO70" i="75" s="1"/>
  <c r="AC22" i="75"/>
  <c r="AE22" i="75" s="1"/>
  <c r="AJ22" i="75"/>
  <c r="AH164" i="75"/>
  <c r="X164" i="75"/>
  <c r="AJ125" i="75"/>
  <c r="AC125" i="75"/>
  <c r="AE125" i="75" s="1"/>
  <c r="AK28" i="75"/>
  <c r="AH175" i="75"/>
  <c r="X175" i="75"/>
  <c r="AO175" i="75" s="1"/>
  <c r="C176" i="5" s="1"/>
  <c r="R134" i="4"/>
  <c r="AD135" i="5" s="1"/>
  <c r="G124" i="4"/>
  <c r="AA125" i="5" s="1"/>
  <c r="M122" i="4"/>
  <c r="AC123" i="5" s="1"/>
  <c r="M98" i="4"/>
  <c r="AC99" i="5" s="1"/>
  <c r="M58" i="4"/>
  <c r="AC59" i="5" s="1"/>
  <c r="M42" i="4"/>
  <c r="AC43" i="5" s="1"/>
  <c r="L188" i="75"/>
  <c r="AJ181" i="75"/>
  <c r="AL181" i="75" s="1"/>
  <c r="AC181" i="75"/>
  <c r="AH136" i="75"/>
  <c r="AK134" i="75"/>
  <c r="AK13" i="75"/>
  <c r="AC13" i="75"/>
  <c r="AE13" i="75" s="1"/>
  <c r="AC192" i="75"/>
  <c r="AE192" i="75" s="1"/>
  <c r="AI4" i="75"/>
  <c r="AJ138" i="75"/>
  <c r="AJ154" i="75"/>
  <c r="E113" i="75"/>
  <c r="E33" i="75"/>
  <c r="AH33" i="75"/>
  <c r="E151" i="75"/>
  <c r="AH151" i="75"/>
  <c r="E65" i="75"/>
  <c r="E22" i="75"/>
  <c r="AM14" i="75"/>
  <c r="AM150" i="75"/>
  <c r="AQ192" i="75"/>
  <c r="E193" i="5" s="1"/>
  <c r="M66" i="4"/>
  <c r="AC67" i="5" s="1"/>
  <c r="R62" i="4"/>
  <c r="AD63" i="5" s="1"/>
  <c r="R25" i="4"/>
  <c r="AD26" i="5" s="1"/>
  <c r="EF189" i="75"/>
  <c r="AI186" i="75"/>
  <c r="AM170" i="75"/>
  <c r="AK160" i="75"/>
  <c r="EF157" i="75"/>
  <c r="X132" i="75"/>
  <c r="AO132" i="75" s="1"/>
  <c r="AK120" i="75"/>
  <c r="AM119" i="75"/>
  <c r="AM108" i="75"/>
  <c r="J104" i="75"/>
  <c r="L104" i="75" s="1"/>
  <c r="AK100" i="75"/>
  <c r="AJ94" i="75"/>
  <c r="AH132" i="75"/>
  <c r="AH47" i="75"/>
  <c r="AI173" i="75"/>
  <c r="AK141" i="75"/>
  <c r="AK176" i="75"/>
  <c r="AH66" i="75"/>
  <c r="R150" i="4"/>
  <c r="AD151" i="5" s="1"/>
  <c r="R121" i="4"/>
  <c r="AD122" i="5" s="1"/>
  <c r="G116" i="4"/>
  <c r="H116" i="4" s="1"/>
  <c r="AB117" i="5" s="1"/>
  <c r="R110" i="4"/>
  <c r="AD111" i="5" s="1"/>
  <c r="R78" i="4"/>
  <c r="AD79" i="5" s="1"/>
  <c r="M50" i="4"/>
  <c r="AC51" i="5" s="1"/>
  <c r="AM176" i="75"/>
  <c r="EF165" i="75"/>
  <c r="C150" i="84" s="1"/>
  <c r="AK155" i="75"/>
  <c r="J154" i="75"/>
  <c r="L154" i="75" s="1"/>
  <c r="EF147" i="75"/>
  <c r="EF146" i="75"/>
  <c r="C93" i="84" s="1"/>
  <c r="EF144" i="75"/>
  <c r="C147" i="84" s="1"/>
  <c r="J138" i="75"/>
  <c r="L138" i="75" s="1"/>
  <c r="EF132" i="75"/>
  <c r="C134" i="84" s="1"/>
  <c r="F134" i="84" s="1"/>
  <c r="AM122" i="75"/>
  <c r="AN105" i="75"/>
  <c r="AS105" i="75" s="1"/>
  <c r="AU105" i="75" s="1"/>
  <c r="G106" i="5" s="1"/>
  <c r="AJ103" i="75"/>
  <c r="AJ102" i="75"/>
  <c r="AM99" i="75"/>
  <c r="AJ95" i="75"/>
  <c r="AL95" i="75" s="1"/>
  <c r="AI92" i="75"/>
  <c r="AK88" i="75"/>
  <c r="AJ87" i="75"/>
  <c r="AI65" i="75"/>
  <c r="EF37" i="75"/>
  <c r="J11" i="75"/>
  <c r="L11" i="75" s="1"/>
  <c r="AN151" i="75"/>
  <c r="AS151" i="75" s="1"/>
  <c r="AU151" i="75" s="1"/>
  <c r="G152" i="5" s="1"/>
  <c r="AN116" i="75"/>
  <c r="AS116" i="75" s="1"/>
  <c r="AU116" i="75" s="1"/>
  <c r="G117" i="5" s="1"/>
  <c r="AJ65" i="75"/>
  <c r="AC65" i="75"/>
  <c r="AE65" i="75" s="1"/>
  <c r="AM115" i="75"/>
  <c r="R182" i="4"/>
  <c r="AD183" i="5" s="1"/>
  <c r="M106" i="4"/>
  <c r="AC107" i="5" s="1"/>
  <c r="R17" i="4"/>
  <c r="AD18" i="5" s="1"/>
  <c r="M13" i="4"/>
  <c r="AC14" i="5" s="1"/>
  <c r="AM188" i="75"/>
  <c r="AJ179" i="75"/>
  <c r="AJ175" i="75"/>
  <c r="AL175" i="75" s="1"/>
  <c r="L170" i="75"/>
  <c r="J155" i="75"/>
  <c r="L155" i="75" s="1"/>
  <c r="AC133" i="75"/>
  <c r="AE133" i="75" s="1"/>
  <c r="AH192" i="75"/>
  <c r="X83" i="75"/>
  <c r="AJ82" i="75"/>
  <c r="AH156" i="75"/>
  <c r="AI118" i="75"/>
  <c r="AH101" i="75"/>
  <c r="X101" i="75"/>
  <c r="AH72" i="75"/>
  <c r="AM106" i="75"/>
  <c r="X189" i="75"/>
  <c r="AH189" i="75"/>
  <c r="R126" i="4"/>
  <c r="AD127" i="5" s="1"/>
  <c r="M114" i="4"/>
  <c r="AC115" i="5" s="1"/>
  <c r="R70" i="4"/>
  <c r="AD71" i="5" s="1"/>
  <c r="G44" i="4"/>
  <c r="AA45" i="5" s="1"/>
  <c r="R38" i="4"/>
  <c r="AD39" i="5" s="1"/>
  <c r="M18" i="4"/>
  <c r="AC19" i="5" s="1"/>
  <c r="AJ193" i="75"/>
  <c r="AJ187" i="75"/>
  <c r="AC187" i="75"/>
  <c r="AE187" i="75" s="1"/>
  <c r="J160" i="75"/>
  <c r="L160" i="75" s="1"/>
  <c r="AK154" i="75"/>
  <c r="E144" i="75"/>
  <c r="AM139" i="75"/>
  <c r="AJ137" i="75"/>
  <c r="AK121" i="75"/>
  <c r="AM109" i="75"/>
  <c r="J109" i="75"/>
  <c r="L109" i="75" s="1"/>
  <c r="AM107" i="75"/>
  <c r="AK104" i="75"/>
  <c r="J100" i="75"/>
  <c r="L100" i="75" s="1"/>
  <c r="J98" i="75"/>
  <c r="L98" i="75" s="1"/>
  <c r="AK96" i="75"/>
  <c r="J96" i="75"/>
  <c r="L96" i="75" s="1"/>
  <c r="AQ93" i="75"/>
  <c r="E94" i="5" s="1"/>
  <c r="L89" i="75"/>
  <c r="J88" i="75"/>
  <c r="L88" i="75" s="1"/>
  <c r="AI86" i="75"/>
  <c r="AN75" i="75"/>
  <c r="AS75" i="75" s="1"/>
  <c r="AU75" i="75" s="1"/>
  <c r="G76" i="5" s="1"/>
  <c r="X61" i="75"/>
  <c r="AI192" i="75"/>
  <c r="AJ120" i="75"/>
  <c r="AH183" i="75"/>
  <c r="AH35" i="75"/>
  <c r="X35" i="75"/>
  <c r="AO35" i="75" s="1"/>
  <c r="AK78" i="75"/>
  <c r="AJ68" i="75"/>
  <c r="AJ67" i="75"/>
  <c r="AL67" i="75" s="1"/>
  <c r="X64" i="75"/>
  <c r="AN62" i="75"/>
  <c r="AS62" i="75" s="1"/>
  <c r="AU62" i="75" s="1"/>
  <c r="G63" i="5" s="1"/>
  <c r="AK60" i="75"/>
  <c r="AM59" i="75"/>
  <c r="AJ57" i="75"/>
  <c r="AN49" i="75"/>
  <c r="AK48" i="75"/>
  <c r="J48" i="75"/>
  <c r="L48" i="75" s="1"/>
  <c r="AM47" i="75"/>
  <c r="AN43" i="75"/>
  <c r="AS43" i="75" s="1"/>
  <c r="AU43" i="75" s="1"/>
  <c r="G44" i="5" s="1"/>
  <c r="J35" i="75"/>
  <c r="L35" i="75" s="1"/>
  <c r="AM34" i="75"/>
  <c r="AN30" i="75"/>
  <c r="AS30" i="75" s="1"/>
  <c r="AU30" i="75" s="1"/>
  <c r="G31" i="5" s="1"/>
  <c r="J28" i="75"/>
  <c r="L28" i="75" s="1"/>
  <c r="AK27" i="75"/>
  <c r="J27" i="75"/>
  <c r="L27" i="75" s="1"/>
  <c r="AN24" i="75"/>
  <c r="AS24" i="75" s="1"/>
  <c r="AU24" i="75" s="1"/>
  <c r="G25" i="5" s="1"/>
  <c r="J23" i="75"/>
  <c r="L23" i="75" s="1"/>
  <c r="EF20" i="75"/>
  <c r="C14" i="84" s="1"/>
  <c r="F14" i="84" s="1"/>
  <c r="AM18" i="75"/>
  <c r="AM17" i="75"/>
  <c r="AM16" i="75"/>
  <c r="AM12" i="75"/>
  <c r="AK11" i="75"/>
  <c r="J9" i="75"/>
  <c r="L9" i="75" s="1"/>
  <c r="AQ8" i="75"/>
  <c r="E9" i="5" s="1"/>
  <c r="J6" i="75"/>
  <c r="L6" i="75" s="1"/>
  <c r="AM5" i="75"/>
  <c r="EC34" i="75"/>
  <c r="J35" i="5" s="1"/>
  <c r="AN84" i="75"/>
  <c r="AM83" i="75"/>
  <c r="E81" i="75"/>
  <c r="J78" i="75"/>
  <c r="L78" i="75" s="1"/>
  <c r="AM74" i="75"/>
  <c r="AJ73" i="75"/>
  <c r="EF70" i="75"/>
  <c r="AN69" i="75"/>
  <c r="AS69" i="75" s="1"/>
  <c r="AU69" i="75" s="1"/>
  <c r="G70" i="5" s="1"/>
  <c r="AN63" i="75"/>
  <c r="AM61" i="75"/>
  <c r="J60" i="75"/>
  <c r="L60" i="75" s="1"/>
  <c r="AJ58" i="75"/>
  <c r="AL58" i="75" s="1"/>
  <c r="AJ56" i="75"/>
  <c r="AM52" i="75"/>
  <c r="AN145" i="75"/>
  <c r="AS145" i="75" s="1"/>
  <c r="AU145" i="75" s="1"/>
  <c r="G146" i="5" s="1"/>
  <c r="AI78" i="75"/>
  <c r="X27" i="75"/>
  <c r="AQ136" i="75"/>
  <c r="E137" i="5" s="1"/>
  <c r="AQ42" i="75"/>
  <c r="E43" i="5" s="1"/>
  <c r="AN147" i="75"/>
  <c r="AS147" i="75" s="1"/>
  <c r="AU147" i="75" s="1"/>
  <c r="G148" i="5" s="1"/>
  <c r="X24" i="75"/>
  <c r="E143" i="75"/>
  <c r="E7" i="75"/>
  <c r="AH129" i="75"/>
  <c r="E85" i="75"/>
  <c r="AH26" i="75"/>
  <c r="AQ26" i="75"/>
  <c r="E27" i="5" s="1"/>
  <c r="AK109" i="75"/>
  <c r="AI185" i="75"/>
  <c r="AH191" i="75"/>
  <c r="AI189" i="75"/>
  <c r="AI180" i="75"/>
  <c r="AI191" i="75"/>
  <c r="AI64" i="75"/>
  <c r="AQ36" i="75"/>
  <c r="E37" i="5" s="1"/>
  <c r="AQ44" i="75"/>
  <c r="E45" i="5" s="1"/>
  <c r="AI112" i="75"/>
  <c r="AI113" i="75"/>
  <c r="AC71" i="75"/>
  <c r="AE71" i="75" s="1"/>
  <c r="AM111" i="75"/>
  <c r="AQ67" i="75"/>
  <c r="E68" i="5" s="1"/>
  <c r="AK188" i="75"/>
  <c r="AN184" i="75"/>
  <c r="AS184" i="75" s="1"/>
  <c r="AU184" i="75" s="1"/>
  <c r="G185" i="5" s="1"/>
  <c r="AQ177" i="75"/>
  <c r="E178" i="5" s="1"/>
  <c r="AI82" i="75"/>
  <c r="AK122" i="75"/>
  <c r="AK50" i="75"/>
  <c r="AL50" i="75" s="1"/>
  <c r="X115" i="75"/>
  <c r="X79" i="75"/>
  <c r="AJ155" i="75"/>
  <c r="AJ182" i="75"/>
  <c r="F88" i="84"/>
  <c r="AC128" i="75"/>
  <c r="AE128" i="75" s="1"/>
  <c r="AK139" i="75"/>
  <c r="AQ142" i="75"/>
  <c r="E143" i="5" s="1"/>
  <c r="AN146" i="75"/>
  <c r="AS146" i="75" s="1"/>
  <c r="AU146" i="75" s="1"/>
  <c r="G147" i="5" s="1"/>
  <c r="AK115" i="75"/>
  <c r="H30" i="4"/>
  <c r="AB31" i="5" s="1"/>
  <c r="AM153" i="75"/>
  <c r="X147" i="75"/>
  <c r="AI172" i="75"/>
  <c r="AN131" i="75"/>
  <c r="AS131" i="75" s="1"/>
  <c r="AU131" i="75" s="1"/>
  <c r="G132" i="5" s="1"/>
  <c r="AH62" i="75"/>
  <c r="AK135" i="75"/>
  <c r="F166" i="84"/>
  <c r="F101" i="84"/>
  <c r="AM10" i="75"/>
  <c r="AM31" i="75"/>
  <c r="AM156" i="75"/>
  <c r="AM161" i="75"/>
  <c r="R193" i="4"/>
  <c r="AD194" i="5" s="1"/>
  <c r="R151" i="4"/>
  <c r="AD152" i="5" s="1"/>
  <c r="R145" i="4"/>
  <c r="AD146" i="5" s="1"/>
  <c r="R143" i="4"/>
  <c r="AD144" i="5" s="1"/>
  <c r="M142" i="4"/>
  <c r="AC143" i="5" s="1"/>
  <c r="R135" i="4"/>
  <c r="AD136" i="5" s="1"/>
  <c r="R132" i="4"/>
  <c r="AD133" i="5" s="1"/>
  <c r="R129" i="4"/>
  <c r="AD130" i="5" s="1"/>
  <c r="R124" i="4"/>
  <c r="AD125" i="5" s="1"/>
  <c r="R119" i="4"/>
  <c r="AD120" i="5" s="1"/>
  <c r="R113" i="4"/>
  <c r="AD114" i="5" s="1"/>
  <c r="R111" i="4"/>
  <c r="AD112" i="5" s="1"/>
  <c r="R105" i="4"/>
  <c r="AD106" i="5" s="1"/>
  <c r="AE97" i="5"/>
  <c r="R92" i="4"/>
  <c r="AD93" i="5" s="1"/>
  <c r="R89" i="4"/>
  <c r="AD90" i="5" s="1"/>
  <c r="R87" i="4"/>
  <c r="AD88" i="5" s="1"/>
  <c r="M83" i="4"/>
  <c r="AC84" i="5" s="1"/>
  <c r="R81" i="4"/>
  <c r="AD82" i="5" s="1"/>
  <c r="R79" i="4"/>
  <c r="AD80" i="5" s="1"/>
  <c r="R76" i="4"/>
  <c r="AD77" i="5" s="1"/>
  <c r="R73" i="4"/>
  <c r="AD74" i="5" s="1"/>
  <c r="R71" i="4"/>
  <c r="AD72" i="5" s="1"/>
  <c r="R68" i="4"/>
  <c r="AD69" i="5" s="1"/>
  <c r="M67" i="4"/>
  <c r="AC68" i="5" s="1"/>
  <c r="R65" i="4"/>
  <c r="AD66" i="5" s="1"/>
  <c r="R60" i="4"/>
  <c r="AD61" i="5" s="1"/>
  <c r="M59" i="4"/>
  <c r="AC60" i="5" s="1"/>
  <c r="R55" i="4"/>
  <c r="AD56" i="5" s="1"/>
  <c r="M51" i="4"/>
  <c r="AC52" i="5" s="1"/>
  <c r="R49" i="4"/>
  <c r="AD50" i="5" s="1"/>
  <c r="R47" i="4"/>
  <c r="AD48" i="5" s="1"/>
  <c r="R44" i="4"/>
  <c r="AD45" i="5" s="1"/>
  <c r="R41" i="4"/>
  <c r="AD42" i="5" s="1"/>
  <c r="H134" i="3"/>
  <c r="O135" i="5" s="1"/>
  <c r="AF110" i="3"/>
  <c r="T111" i="5" s="1"/>
  <c r="AF95" i="3"/>
  <c r="T96" i="5" s="1"/>
  <c r="AQ193" i="75"/>
  <c r="E194" i="5" s="1"/>
  <c r="AQ187" i="75"/>
  <c r="E188" i="5" s="1"/>
  <c r="AQ181" i="75"/>
  <c r="E182" i="5" s="1"/>
  <c r="E180" i="75"/>
  <c r="AQ179" i="75"/>
  <c r="E180" i="5" s="1"/>
  <c r="AQ174" i="75"/>
  <c r="E175" i="5" s="1"/>
  <c r="AQ169" i="75"/>
  <c r="E170" i="5" s="1"/>
  <c r="AQ127" i="75"/>
  <c r="E128" i="5" s="1"/>
  <c r="AQ126" i="75"/>
  <c r="E127" i="5" s="1"/>
  <c r="AQ114" i="75"/>
  <c r="E115" i="5" s="1"/>
  <c r="AK42" i="75"/>
  <c r="AK35" i="75"/>
  <c r="AK32" i="75"/>
  <c r="AM24" i="75"/>
  <c r="AK23" i="75"/>
  <c r="AK9" i="75"/>
  <c r="X171" i="75"/>
  <c r="AO171" i="75" s="1"/>
  <c r="H14" i="4"/>
  <c r="AB15" i="5" s="1"/>
  <c r="AM26" i="75"/>
  <c r="F105" i="84"/>
  <c r="AM149" i="75"/>
  <c r="AQ176" i="75"/>
  <c r="E177" i="5" s="1"/>
  <c r="AI159" i="75"/>
  <c r="J157" i="75"/>
  <c r="L157" i="75" s="1"/>
  <c r="AC156" i="75"/>
  <c r="AE156" i="75" s="1"/>
  <c r="J140" i="75"/>
  <c r="L140" i="75" s="1"/>
  <c r="E121" i="75"/>
  <c r="E120" i="75"/>
  <c r="E109" i="75"/>
  <c r="AJ45" i="75"/>
  <c r="AJ16" i="75"/>
  <c r="AQ162" i="75"/>
  <c r="E163" i="5" s="1"/>
  <c r="AJ129" i="75"/>
  <c r="AJ160" i="75"/>
  <c r="AK107" i="75"/>
  <c r="E118" i="75"/>
  <c r="J42" i="75"/>
  <c r="L42" i="75" s="1"/>
  <c r="G160" i="4"/>
  <c r="AA161" i="5" s="1"/>
  <c r="G96" i="4"/>
  <c r="AA97" i="5" s="1"/>
  <c r="G80" i="4"/>
  <c r="AA81" i="5" s="1"/>
  <c r="G64" i="4"/>
  <c r="AA65" i="5" s="1"/>
  <c r="G5" i="4"/>
  <c r="AA6" i="5" s="1"/>
  <c r="AN168" i="3"/>
  <c r="V169" i="5" s="1"/>
  <c r="AN163" i="3"/>
  <c r="V164" i="5" s="1"/>
  <c r="AN158" i="3"/>
  <c r="AN157" i="3"/>
  <c r="V158" i="5" s="1"/>
  <c r="AN147" i="3"/>
  <c r="V148" i="5" s="1"/>
  <c r="AN132" i="3"/>
  <c r="AN131" i="3"/>
  <c r="V132" i="5" s="1"/>
  <c r="AN121" i="3"/>
  <c r="V122" i="5" s="1"/>
  <c r="AN113" i="3"/>
  <c r="AN109" i="3"/>
  <c r="AN98" i="3"/>
  <c r="AN96" i="3"/>
  <c r="V97" i="5" s="1"/>
  <c r="AN93" i="3"/>
  <c r="AN89" i="3"/>
  <c r="AN87" i="3"/>
  <c r="AN81" i="3"/>
  <c r="AN79" i="3"/>
  <c r="AN71" i="3"/>
  <c r="AN64" i="3"/>
  <c r="AN25" i="3"/>
  <c r="J85" i="75"/>
  <c r="L85" i="75" s="1"/>
  <c r="J80" i="75"/>
  <c r="L80" i="75" s="1"/>
  <c r="J65" i="75"/>
  <c r="L65" i="75" s="1"/>
  <c r="J22" i="75"/>
  <c r="L22" i="75" s="1"/>
  <c r="AM148" i="75"/>
  <c r="G114" i="4"/>
  <c r="AA115" i="5" s="1"/>
  <c r="G98" i="4"/>
  <c r="AA99" i="5" s="1"/>
  <c r="G90" i="4"/>
  <c r="AA91" i="5" s="1"/>
  <c r="G82" i="4"/>
  <c r="AA83" i="5" s="1"/>
  <c r="G74" i="4"/>
  <c r="AA75" i="5" s="1"/>
  <c r="G66" i="4"/>
  <c r="H66" i="4" s="1"/>
  <c r="AB67" i="5" s="1"/>
  <c r="G50" i="4"/>
  <c r="H50" i="4" s="1"/>
  <c r="AB51" i="5" s="1"/>
  <c r="G78" i="4"/>
  <c r="AA79" i="5" s="1"/>
  <c r="G62" i="4"/>
  <c r="AA63" i="5" s="1"/>
  <c r="AA66" i="5"/>
  <c r="H65" i="4"/>
  <c r="AB66" i="5" s="1"/>
  <c r="G132" i="4"/>
  <c r="AA133" i="5" s="1"/>
  <c r="G108" i="4"/>
  <c r="AA109" i="5" s="1"/>
  <c r="G84" i="4"/>
  <c r="AA85" i="5" s="1"/>
  <c r="G76" i="4"/>
  <c r="AA77" i="5" s="1"/>
  <c r="G60" i="4"/>
  <c r="AA61" i="5" s="1"/>
  <c r="G193" i="4"/>
  <c r="AA194" i="5" s="1"/>
  <c r="G185" i="4"/>
  <c r="AA186" i="5" s="1"/>
  <c r="M125" i="4"/>
  <c r="AC126" i="5" s="1"/>
  <c r="M109" i="4"/>
  <c r="AC110" i="5" s="1"/>
  <c r="M85" i="4"/>
  <c r="AC86" i="5" s="1"/>
  <c r="M77" i="4"/>
  <c r="AC78" i="5" s="1"/>
  <c r="M69" i="4"/>
  <c r="AC70" i="5" s="1"/>
  <c r="M45" i="4"/>
  <c r="AC46" i="5" s="1"/>
  <c r="M10" i="4"/>
  <c r="AC11" i="5" s="1"/>
  <c r="M37" i="4"/>
  <c r="AC38" i="5" s="1"/>
  <c r="M184" i="4"/>
  <c r="AC185" i="5" s="1"/>
  <c r="M144" i="4"/>
  <c r="AC145" i="5" s="1"/>
  <c r="M136" i="4"/>
  <c r="AC137" i="5" s="1"/>
  <c r="M120" i="4"/>
  <c r="AC121" i="5" s="1"/>
  <c r="M112" i="4"/>
  <c r="AC113" i="5" s="1"/>
  <c r="M88" i="4"/>
  <c r="AC89" i="5" s="1"/>
  <c r="M80" i="4"/>
  <c r="M64" i="4"/>
  <c r="AC65" i="5" s="1"/>
  <c r="M40" i="4"/>
  <c r="AC41" i="5" s="1"/>
  <c r="P23" i="5"/>
  <c r="AE140" i="5"/>
  <c r="P193" i="5"/>
  <c r="G180" i="4"/>
  <c r="AA181" i="5" s="1"/>
  <c r="G183" i="4"/>
  <c r="AA184" i="5" s="1"/>
  <c r="G143" i="4"/>
  <c r="H143" i="4" s="1"/>
  <c r="AB144" i="5" s="1"/>
  <c r="G87" i="4"/>
  <c r="AA88" i="5" s="1"/>
  <c r="G79" i="4"/>
  <c r="H79" i="4" s="1"/>
  <c r="AB80" i="5" s="1"/>
  <c r="G63" i="4"/>
  <c r="AA64" i="5" s="1"/>
  <c r="G39" i="4"/>
  <c r="AA40" i="5" s="1"/>
  <c r="G156" i="4"/>
  <c r="AA157" i="5" s="1"/>
  <c r="G36" i="4"/>
  <c r="H36" i="4" s="1"/>
  <c r="AB37" i="5" s="1"/>
  <c r="H104" i="4"/>
  <c r="AB105" i="5" s="1"/>
  <c r="G140" i="4"/>
  <c r="AA141" i="5" s="1"/>
  <c r="EC170" i="75"/>
  <c r="J171" i="5" s="1"/>
  <c r="EC162" i="75"/>
  <c r="EC18" i="75"/>
  <c r="J19" i="5" s="1"/>
  <c r="EC26" i="75"/>
  <c r="J27" i="5" s="1"/>
  <c r="EC138" i="75"/>
  <c r="J139" i="5" s="1"/>
  <c r="EC50" i="75"/>
  <c r="J51" i="5" s="1"/>
  <c r="EC106" i="75"/>
  <c r="J107" i="5" s="1"/>
  <c r="EC186" i="75"/>
  <c r="J187" i="5" s="1"/>
  <c r="EC90" i="75"/>
  <c r="J91" i="5" s="1"/>
  <c r="EC146" i="75"/>
  <c r="J147" i="5" s="1"/>
  <c r="EC114" i="75"/>
  <c r="EG114" i="75" s="1"/>
  <c r="L115" i="5" s="1"/>
  <c r="EC66" i="75"/>
  <c r="EC74" i="75"/>
  <c r="J75" i="5" s="1"/>
  <c r="EC178" i="75"/>
  <c r="J179" i="5" s="1"/>
  <c r="EC58" i="75"/>
  <c r="J59" i="5" s="1"/>
  <c r="EC122" i="75"/>
  <c r="J123" i="5" s="1"/>
  <c r="EC10" i="75"/>
  <c r="J11" i="5" s="1"/>
  <c r="EC42" i="75"/>
  <c r="EC154" i="75"/>
  <c r="EG154" i="75" s="1"/>
  <c r="L155" i="5" s="1"/>
  <c r="EC98" i="75"/>
  <c r="EG98" i="75" s="1"/>
  <c r="L99" i="5" s="1"/>
  <c r="EC130" i="75"/>
  <c r="J131" i="5" s="1"/>
  <c r="AJ97" i="75"/>
  <c r="AC97" i="75"/>
  <c r="AE97" i="75" s="1"/>
  <c r="X80" i="75"/>
  <c r="AI80" i="75"/>
  <c r="AI72" i="75"/>
  <c r="X72" i="75"/>
  <c r="AC55" i="75"/>
  <c r="AE55" i="75" s="1"/>
  <c r="AJ55" i="75"/>
  <c r="AE5" i="75"/>
  <c r="AH125" i="75"/>
  <c r="AC154" i="75"/>
  <c r="AE154" i="75" s="1"/>
  <c r="X32" i="75"/>
  <c r="X92" i="75"/>
  <c r="AK15" i="75"/>
  <c r="AN40" i="75"/>
  <c r="AS40" i="75" s="1"/>
  <c r="AU40" i="75" s="1"/>
  <c r="G41" i="5" s="1"/>
  <c r="AI187" i="75"/>
  <c r="EG81" i="75"/>
  <c r="L82" i="5" s="1"/>
  <c r="R153" i="4"/>
  <c r="AD154" i="5" s="1"/>
  <c r="G151" i="4"/>
  <c r="AA152" i="5" s="1"/>
  <c r="R148" i="4"/>
  <c r="AD149" i="5" s="1"/>
  <c r="M141" i="4"/>
  <c r="AC142" i="5" s="1"/>
  <c r="M139" i="4"/>
  <c r="AC140" i="5" s="1"/>
  <c r="R137" i="4"/>
  <c r="AD138" i="5" s="1"/>
  <c r="M99" i="4"/>
  <c r="AC100" i="5" s="1"/>
  <c r="G95" i="4"/>
  <c r="R6" i="4"/>
  <c r="AD7" i="5" s="1"/>
  <c r="X118" i="75"/>
  <c r="E187" i="75"/>
  <c r="AI21" i="75"/>
  <c r="X155" i="75"/>
  <c r="AL21" i="75"/>
  <c r="AN76" i="75"/>
  <c r="AS76" i="75" s="1"/>
  <c r="AU76" i="75" s="1"/>
  <c r="G77" i="5" s="1"/>
  <c r="AQ101" i="75"/>
  <c r="E102" i="5" s="1"/>
  <c r="R188" i="4"/>
  <c r="AD189" i="5" s="1"/>
  <c r="G106" i="4"/>
  <c r="AA107" i="5" s="1"/>
  <c r="AF164" i="3"/>
  <c r="T165" i="5" s="1"/>
  <c r="AF160" i="3"/>
  <c r="T161" i="5" s="1"/>
  <c r="AF148" i="3"/>
  <c r="T149" i="5" s="1"/>
  <c r="H138" i="3"/>
  <c r="O139" i="5" s="1"/>
  <c r="H106" i="3"/>
  <c r="O107" i="5" s="1"/>
  <c r="AH190" i="75"/>
  <c r="AH185" i="75"/>
  <c r="AH143" i="75"/>
  <c r="AI85" i="75"/>
  <c r="AJ100" i="75"/>
  <c r="AH170" i="75"/>
  <c r="AJ48" i="75"/>
  <c r="AJ6" i="75"/>
  <c r="AJ23" i="75"/>
  <c r="AJ88" i="75"/>
  <c r="AM84" i="75"/>
  <c r="M134" i="4"/>
  <c r="AC135" i="5" s="1"/>
  <c r="M110" i="4"/>
  <c r="AC111" i="5" s="1"/>
  <c r="M86" i="4"/>
  <c r="AC87" i="5" s="1"/>
  <c r="M78" i="4"/>
  <c r="AC79" i="5" s="1"/>
  <c r="S121" i="5"/>
  <c r="AI193" i="75"/>
  <c r="EF190" i="75"/>
  <c r="AE181" i="75"/>
  <c r="AH32" i="75"/>
  <c r="AH24" i="75"/>
  <c r="AI115" i="75"/>
  <c r="AC82" i="75"/>
  <c r="AE82" i="75" s="1"/>
  <c r="AI14" i="75"/>
  <c r="AI119" i="75"/>
  <c r="AH10" i="75"/>
  <c r="AC137" i="75"/>
  <c r="AE137" i="75" s="1"/>
  <c r="AS48" i="75"/>
  <c r="AU48" i="75" s="1"/>
  <c r="G49" i="5" s="1"/>
  <c r="AH145" i="75"/>
  <c r="AH8" i="75"/>
  <c r="AM46" i="75"/>
  <c r="M177" i="4"/>
  <c r="AC178" i="5" s="1"/>
  <c r="M175" i="4"/>
  <c r="AC176" i="5" s="1"/>
  <c r="R173" i="4"/>
  <c r="AD174" i="5" s="1"/>
  <c r="R170" i="4"/>
  <c r="AD171" i="5" s="1"/>
  <c r="G136" i="4"/>
  <c r="AA137" i="5" s="1"/>
  <c r="M89" i="4"/>
  <c r="AC90" i="5" s="1"/>
  <c r="R50" i="4"/>
  <c r="AD51" i="5" s="1"/>
  <c r="R29" i="4"/>
  <c r="AD30" i="5" s="1"/>
  <c r="G29" i="4"/>
  <c r="AA30" i="5" s="1"/>
  <c r="M25" i="4"/>
  <c r="AC26" i="5" s="1"/>
  <c r="R23" i="4"/>
  <c r="AD24" i="5" s="1"/>
  <c r="M22" i="4"/>
  <c r="AC23" i="5" s="1"/>
  <c r="R21" i="4"/>
  <c r="AD22" i="5" s="1"/>
  <c r="R18" i="4"/>
  <c r="AD19" i="5" s="1"/>
  <c r="M17" i="4"/>
  <c r="AC18" i="5" s="1"/>
  <c r="G16" i="4"/>
  <c r="AA17" i="5" s="1"/>
  <c r="R15" i="4"/>
  <c r="AD16" i="5" s="1"/>
  <c r="M14" i="4"/>
  <c r="AC15" i="5" s="1"/>
  <c r="G13" i="4"/>
  <c r="AA14" i="5" s="1"/>
  <c r="AN150" i="3"/>
  <c r="AN144" i="3"/>
  <c r="V145" i="5" s="1"/>
  <c r="AN142" i="3"/>
  <c r="AN129" i="3"/>
  <c r="V130" i="5" s="1"/>
  <c r="AN118" i="3"/>
  <c r="AN107" i="3"/>
  <c r="AH7" i="75"/>
  <c r="AC193" i="75"/>
  <c r="AE193" i="75" s="1"/>
  <c r="AC159" i="75"/>
  <c r="AE159" i="75" s="1"/>
  <c r="AN90" i="75"/>
  <c r="AS90" i="75" s="1"/>
  <c r="AU90" i="75" s="1"/>
  <c r="G91" i="5" s="1"/>
  <c r="AJ32" i="75"/>
  <c r="AN70" i="75"/>
  <c r="AS70" i="75" s="1"/>
  <c r="AU70" i="75" s="1"/>
  <c r="G71" i="5" s="1"/>
  <c r="AK17" i="75"/>
  <c r="AK3" i="75"/>
  <c r="R85" i="4"/>
  <c r="AD86" i="5" s="1"/>
  <c r="M84" i="4"/>
  <c r="AC85" i="5" s="1"/>
  <c r="M68" i="4"/>
  <c r="AC69" i="5" s="1"/>
  <c r="AC31" i="75"/>
  <c r="AE31" i="75" s="1"/>
  <c r="E52" i="75"/>
  <c r="AH85" i="75"/>
  <c r="AN53" i="75"/>
  <c r="AS53" i="75" s="1"/>
  <c r="AU53" i="75" s="1"/>
  <c r="G54" i="5" s="1"/>
  <c r="X77" i="75"/>
  <c r="AN13" i="75"/>
  <c r="AS13" i="75" s="1"/>
  <c r="AU13" i="75" s="1"/>
  <c r="G14" i="5" s="1"/>
  <c r="AN39" i="75"/>
  <c r="AS39" i="75" s="1"/>
  <c r="AU39" i="75" s="1"/>
  <c r="G40" i="5" s="1"/>
  <c r="AQ72" i="75"/>
  <c r="E73" i="5" s="1"/>
  <c r="E103" i="75"/>
  <c r="J59" i="75"/>
  <c r="L59" i="75" s="1"/>
  <c r="J37" i="75"/>
  <c r="L37" i="75" s="1"/>
  <c r="M191" i="4"/>
  <c r="AC192" i="5" s="1"/>
  <c r="R190" i="4"/>
  <c r="AD191" i="5" s="1"/>
  <c r="V161" i="5"/>
  <c r="AE61" i="75"/>
  <c r="AC117" i="75"/>
  <c r="AE117" i="75" s="1"/>
  <c r="AN79" i="75"/>
  <c r="AS79" i="75" s="1"/>
  <c r="AU79" i="75" s="1"/>
  <c r="G80" i="5" s="1"/>
  <c r="AQ119" i="75"/>
  <c r="E120" i="5" s="1"/>
  <c r="AI73" i="75"/>
  <c r="AK52" i="75"/>
  <c r="X130" i="75"/>
  <c r="E82" i="75"/>
  <c r="G92" i="4"/>
  <c r="R91" i="4"/>
  <c r="AD92" i="5" s="1"/>
  <c r="R86" i="4"/>
  <c r="AD87" i="5" s="1"/>
  <c r="G81" i="4"/>
  <c r="AA82" i="5" s="1"/>
  <c r="AM189" i="75"/>
  <c r="AJ188" i="75"/>
  <c r="AM184" i="75"/>
  <c r="AM183" i="75"/>
  <c r="AI181" i="75"/>
  <c r="AM177" i="75"/>
  <c r="AJ176" i="75"/>
  <c r="AM171" i="75"/>
  <c r="AM167" i="75"/>
  <c r="AM166" i="75"/>
  <c r="AM165" i="75"/>
  <c r="AM163" i="75"/>
  <c r="AM162" i="75"/>
  <c r="AK161" i="75"/>
  <c r="AM157" i="75"/>
  <c r="J153" i="75"/>
  <c r="L153" i="75" s="1"/>
  <c r="AK152" i="75"/>
  <c r="J152" i="75"/>
  <c r="L152" i="75" s="1"/>
  <c r="AM151" i="75"/>
  <c r="AK150" i="75"/>
  <c r="J150" i="75"/>
  <c r="L150" i="75" s="1"/>
  <c r="AK149" i="75"/>
  <c r="J149" i="75"/>
  <c r="L149" i="75" s="1"/>
  <c r="J148" i="75"/>
  <c r="L148" i="75" s="1"/>
  <c r="AM147" i="75"/>
  <c r="AM146" i="75"/>
  <c r="AJ141" i="75"/>
  <c r="AJ135" i="75"/>
  <c r="AJ134" i="75"/>
  <c r="J130" i="75"/>
  <c r="L130" i="75" s="1"/>
  <c r="AK123" i="75"/>
  <c r="J123" i="75"/>
  <c r="L123" i="75" s="1"/>
  <c r="AJ122" i="75"/>
  <c r="AJ119" i="75"/>
  <c r="AM116" i="75"/>
  <c r="AI114" i="75"/>
  <c r="AK111" i="75"/>
  <c r="J111" i="75"/>
  <c r="L111" i="75" s="1"/>
  <c r="AK110" i="75"/>
  <c r="J110" i="75"/>
  <c r="L110" i="75" s="1"/>
  <c r="AJ108" i="75"/>
  <c r="AK106" i="75"/>
  <c r="J106" i="75"/>
  <c r="L106" i="75" s="1"/>
  <c r="AM105" i="75"/>
  <c r="AK99" i="75"/>
  <c r="J99" i="75"/>
  <c r="L99" i="75" s="1"/>
  <c r="AJ98" i="75"/>
  <c r="AJ96" i="75"/>
  <c r="E96" i="75"/>
  <c r="AK89" i="75"/>
  <c r="J83" i="75"/>
  <c r="L83" i="75" s="1"/>
  <c r="AJ78" i="75"/>
  <c r="AL78" i="75" s="1"/>
  <c r="AM75" i="75"/>
  <c r="AK74" i="75"/>
  <c r="J74" i="75"/>
  <c r="L74" i="75" s="1"/>
  <c r="AM69" i="75"/>
  <c r="AM63" i="75"/>
  <c r="AM62" i="75"/>
  <c r="AK61" i="75"/>
  <c r="J61" i="75"/>
  <c r="L61" i="75" s="1"/>
  <c r="AJ60" i="75"/>
  <c r="AI54" i="75"/>
  <c r="J52" i="75"/>
  <c r="L52" i="75" s="1"/>
  <c r="AM49" i="75"/>
  <c r="AK47" i="75"/>
  <c r="J47" i="75"/>
  <c r="L47" i="75" s="1"/>
  <c r="AM43" i="75"/>
  <c r="AK34" i="75"/>
  <c r="J34" i="75"/>
  <c r="L34" i="75" s="1"/>
  <c r="AJ33" i="75"/>
  <c r="AM30" i="75"/>
  <c r="J24" i="75"/>
  <c r="L24" i="75" s="1"/>
  <c r="E23" i="75"/>
  <c r="AK18" i="75"/>
  <c r="J18" i="75"/>
  <c r="L18" i="75" s="1"/>
  <c r="J17" i="75"/>
  <c r="L17" i="75" s="1"/>
  <c r="AK16" i="75"/>
  <c r="J14" i="75"/>
  <c r="L14" i="75" s="1"/>
  <c r="AK12" i="75"/>
  <c r="J12" i="75"/>
  <c r="L12" i="75" s="1"/>
  <c r="AI8" i="75"/>
  <c r="AK5" i="75"/>
  <c r="J5" i="75"/>
  <c r="L5" i="75" s="1"/>
  <c r="J189" i="75"/>
  <c r="L189" i="75" s="1"/>
  <c r="J167" i="75"/>
  <c r="L167" i="75" s="1"/>
  <c r="AK166" i="75"/>
  <c r="AK162" i="75"/>
  <c r="J162" i="75"/>
  <c r="L162" i="75" s="1"/>
  <c r="AK157" i="75"/>
  <c r="AL157" i="75" s="1"/>
  <c r="AJ153" i="75"/>
  <c r="AL153" i="75" s="1"/>
  <c r="AJ152" i="75"/>
  <c r="J151" i="75"/>
  <c r="L151" i="75" s="1"/>
  <c r="J147" i="75"/>
  <c r="L147" i="75" s="1"/>
  <c r="AK145" i="75"/>
  <c r="J145" i="75"/>
  <c r="L145" i="75" s="1"/>
  <c r="J144" i="75"/>
  <c r="L144" i="75" s="1"/>
  <c r="J142" i="75"/>
  <c r="L142" i="75" s="1"/>
  <c r="J136" i="75"/>
  <c r="L136" i="75" s="1"/>
  <c r="AM132" i="75"/>
  <c r="AJ130" i="75"/>
  <c r="J124" i="75"/>
  <c r="L124" i="75" s="1"/>
  <c r="J117" i="75"/>
  <c r="L117" i="75" s="1"/>
  <c r="J90" i="75"/>
  <c r="L90" i="75" s="1"/>
  <c r="J79" i="75"/>
  <c r="L79" i="75" s="1"/>
  <c r="AM76" i="75"/>
  <c r="J76" i="75"/>
  <c r="L76" i="75" s="1"/>
  <c r="J70" i="75"/>
  <c r="L70" i="75" s="1"/>
  <c r="J69" i="75"/>
  <c r="L69" i="75" s="1"/>
  <c r="AM53" i="75"/>
  <c r="J53" i="75"/>
  <c r="L53" i="75" s="1"/>
  <c r="AJ47" i="75"/>
  <c r="AJ35" i="75"/>
  <c r="AM29" i="75"/>
  <c r="AJ28" i="75"/>
  <c r="J25" i="75"/>
  <c r="L25" i="75" s="1"/>
  <c r="AK24" i="75"/>
  <c r="AJ9" i="75"/>
  <c r="AM192" i="75"/>
  <c r="L192" i="75"/>
  <c r="AK185" i="75"/>
  <c r="J185" i="75"/>
  <c r="L185" i="75" s="1"/>
  <c r="AM180" i="75"/>
  <c r="AM178" i="75"/>
  <c r="AK172" i="75"/>
  <c r="AK168" i="75"/>
  <c r="J158" i="75"/>
  <c r="L158" i="75" s="1"/>
  <c r="J143" i="75"/>
  <c r="L143" i="75" s="1"/>
  <c r="AM133" i="75"/>
  <c r="AM128" i="75"/>
  <c r="L128" i="75"/>
  <c r="AM118" i="75"/>
  <c r="AM113" i="75"/>
  <c r="J112" i="75"/>
  <c r="L112" i="75" s="1"/>
  <c r="AM92" i="75"/>
  <c r="J91" i="75"/>
  <c r="L91" i="75" s="1"/>
  <c r="AJ90" i="75"/>
  <c r="AM85" i="75"/>
  <c r="AM80" i="75"/>
  <c r="AJ79" i="75"/>
  <c r="AM77" i="75"/>
  <c r="J71" i="75"/>
  <c r="L71" i="75" s="1"/>
  <c r="AM65" i="75"/>
  <c r="J64" i="75"/>
  <c r="L64" i="75" s="1"/>
  <c r="AJ53" i="75"/>
  <c r="AJ37" i="75"/>
  <c r="EF99" i="75"/>
  <c r="AF42" i="3"/>
  <c r="T43" i="5" s="1"/>
  <c r="AF35" i="3"/>
  <c r="T36" i="5" s="1"/>
  <c r="AF34" i="3"/>
  <c r="T35" i="5" s="1"/>
  <c r="H34" i="3"/>
  <c r="O35" i="5" s="1"/>
  <c r="AF29" i="3"/>
  <c r="T30" i="5" s="1"/>
  <c r="H29" i="3"/>
  <c r="O30" i="5" s="1"/>
  <c r="AF27" i="3"/>
  <c r="T28" i="5" s="1"/>
  <c r="AF26" i="3"/>
  <c r="T27" i="5" s="1"/>
  <c r="AF19" i="3"/>
  <c r="T20" i="5" s="1"/>
  <c r="AF18" i="3"/>
  <c r="T19" i="5" s="1"/>
  <c r="AF11" i="3"/>
  <c r="T12" i="5" s="1"/>
  <c r="AF10" i="3"/>
  <c r="T11" i="5" s="1"/>
  <c r="AN161" i="75"/>
  <c r="AS161" i="75" s="1"/>
  <c r="AU161" i="75" s="1"/>
  <c r="G162" i="5" s="1"/>
  <c r="AN156" i="75"/>
  <c r="AS156" i="75" s="1"/>
  <c r="AU156" i="75" s="1"/>
  <c r="G157" i="5" s="1"/>
  <c r="AN153" i="75"/>
  <c r="AS153" i="75" s="1"/>
  <c r="AU153" i="75" s="1"/>
  <c r="G154" i="5" s="1"/>
  <c r="AN152" i="75"/>
  <c r="AS152" i="75" s="1"/>
  <c r="AU152" i="75" s="1"/>
  <c r="G153" i="5" s="1"/>
  <c r="EF29" i="75"/>
  <c r="R69" i="3"/>
  <c r="S69" i="3" s="1"/>
  <c r="T69" i="3" s="1"/>
  <c r="R70" i="5" s="1"/>
  <c r="Q105" i="3"/>
  <c r="T105" i="3" s="1"/>
  <c r="R106" i="5" s="1"/>
  <c r="R125" i="3"/>
  <c r="S125" i="3" s="1"/>
  <c r="T125" i="3" s="1"/>
  <c r="R126" i="5" s="1"/>
  <c r="R91" i="3"/>
  <c r="S91" i="3" s="1"/>
  <c r="T91" i="3" s="1"/>
  <c r="R92" i="5" s="1"/>
  <c r="R75" i="3"/>
  <c r="S75" i="3" s="1"/>
  <c r="T75" i="3" s="1"/>
  <c r="R76" i="5" s="1"/>
  <c r="Q113" i="3"/>
  <c r="T113" i="3" s="1"/>
  <c r="R114" i="5" s="1"/>
  <c r="R157" i="3"/>
  <c r="S157" i="3" s="1"/>
  <c r="T157" i="3" s="1"/>
  <c r="R158" i="5" s="1"/>
  <c r="R127" i="3"/>
  <c r="S127" i="3" s="1"/>
  <c r="T127" i="3" s="1"/>
  <c r="R128" i="5" s="1"/>
  <c r="R103" i="3"/>
  <c r="S103" i="3" s="1"/>
  <c r="T103" i="3" s="1"/>
  <c r="R104" i="5" s="1"/>
  <c r="R188" i="3"/>
  <c r="S188" i="3" s="1"/>
  <c r="T188" i="3" s="1"/>
  <c r="R189" i="5" s="1"/>
  <c r="R61" i="3"/>
  <c r="S61" i="3" s="1"/>
  <c r="T61" i="3" s="1"/>
  <c r="R62" i="5" s="1"/>
  <c r="R81" i="3"/>
  <c r="S81" i="3" s="1"/>
  <c r="T81" i="3" s="1"/>
  <c r="R82" i="5" s="1"/>
  <c r="Q161" i="3"/>
  <c r="T161" i="3" s="1"/>
  <c r="R162" i="5" s="1"/>
  <c r="R78" i="3"/>
  <c r="S78" i="3" s="1"/>
  <c r="T78" i="3" s="1"/>
  <c r="R79" i="5" s="1"/>
  <c r="Q97" i="3"/>
  <c r="T97" i="3" s="1"/>
  <c r="R98" i="5" s="1"/>
  <c r="R57" i="3"/>
  <c r="S57" i="3" s="1"/>
  <c r="T57" i="3" s="1"/>
  <c r="R58" i="5" s="1"/>
  <c r="Q66" i="3"/>
  <c r="T66" i="3" s="1"/>
  <c r="R67" i="5" s="1"/>
  <c r="R133" i="3"/>
  <c r="S133" i="3" s="1"/>
  <c r="T133" i="3" s="1"/>
  <c r="R134" i="5" s="1"/>
  <c r="Q67" i="3"/>
  <c r="T67" i="3" s="1"/>
  <c r="R68" i="5" s="1"/>
  <c r="R96" i="3"/>
  <c r="S96" i="3" s="1"/>
  <c r="T96" i="3" s="1"/>
  <c r="R86" i="3"/>
  <c r="S86" i="3" s="1"/>
  <c r="T86" i="3" s="1"/>
  <c r="R87" i="5" s="1"/>
  <c r="R38" i="3"/>
  <c r="S38" i="3" s="1"/>
  <c r="T38" i="3" s="1"/>
  <c r="R39" i="5" s="1"/>
  <c r="Q90" i="3"/>
  <c r="T90" i="3" s="1"/>
  <c r="R91" i="5" s="1"/>
  <c r="Q85" i="3"/>
  <c r="T85" i="3" s="1"/>
  <c r="R139" i="3"/>
  <c r="S139" i="3" s="1"/>
  <c r="T139" i="3" s="1"/>
  <c r="R140" i="5" s="1"/>
  <c r="Q147" i="3"/>
  <c r="T147" i="3" s="1"/>
  <c r="R148" i="5" s="1"/>
  <c r="R120" i="3"/>
  <c r="S120" i="3" s="1"/>
  <c r="T120" i="3" s="1"/>
  <c r="R121" i="5" s="1"/>
  <c r="Q107" i="3"/>
  <c r="T107" i="3" s="1"/>
  <c r="R108" i="5" s="1"/>
  <c r="R129" i="3"/>
  <c r="S129" i="3" s="1"/>
  <c r="T129" i="3" s="1"/>
  <c r="R130" i="5" s="1"/>
  <c r="Q51" i="3"/>
  <c r="T51" i="3" s="1"/>
  <c r="R52" i="5" s="1"/>
  <c r="R76" i="3"/>
  <c r="S76" i="3" s="1"/>
  <c r="T76" i="3" s="1"/>
  <c r="R77" i="5" s="1"/>
  <c r="R186" i="3"/>
  <c r="S186" i="3" s="1"/>
  <c r="T186" i="3" s="1"/>
  <c r="R187" i="5" s="1"/>
  <c r="R121" i="3"/>
  <c r="S121" i="3" s="1"/>
  <c r="T121" i="3" s="1"/>
  <c r="R122" i="5" s="1"/>
  <c r="R179" i="3"/>
  <c r="S179" i="3" s="1"/>
  <c r="T179" i="3" s="1"/>
  <c r="R180" i="5" s="1"/>
  <c r="R126" i="3"/>
  <c r="S126" i="3" s="1"/>
  <c r="T126" i="3" s="1"/>
  <c r="R127" i="5" s="1"/>
  <c r="Q27" i="3"/>
  <c r="T27" i="3" s="1"/>
  <c r="R28" i="5" s="1"/>
  <c r="R159" i="3"/>
  <c r="S159" i="3" s="1"/>
  <c r="T159" i="3" s="1"/>
  <c r="R160" i="5" s="1"/>
  <c r="Q22" i="3"/>
  <c r="T22" i="3" s="1"/>
  <c r="R23" i="5" s="1"/>
  <c r="R37" i="3"/>
  <c r="S37" i="3" s="1"/>
  <c r="T37" i="3" s="1"/>
  <c r="R38" i="5" s="1"/>
  <c r="R117" i="3"/>
  <c r="S117" i="3" s="1"/>
  <c r="T117" i="3" s="1"/>
  <c r="R118" i="5" s="1"/>
  <c r="Q59" i="3"/>
  <c r="R73" i="3"/>
  <c r="S73" i="3" s="1"/>
  <c r="T73" i="3" s="1"/>
  <c r="R74" i="5" s="1"/>
  <c r="Q191" i="3"/>
  <c r="T191" i="3" s="1"/>
  <c r="R192" i="5" s="1"/>
  <c r="R74" i="3"/>
  <c r="S74" i="3" s="1"/>
  <c r="T74" i="3" s="1"/>
  <c r="R75" i="5" s="1"/>
  <c r="R165" i="3"/>
  <c r="S165" i="3" s="1"/>
  <c r="T165" i="3" s="1"/>
  <c r="R166" i="5" s="1"/>
  <c r="R25" i="3"/>
  <c r="S25" i="3" s="1"/>
  <c r="T25" i="3" s="1"/>
  <c r="R26" i="5" s="1"/>
  <c r="Q34" i="3"/>
  <c r="T34" i="3" s="1"/>
  <c r="R35" i="5" s="1"/>
  <c r="R50" i="3"/>
  <c r="S50" i="3" s="1"/>
  <c r="T50" i="3" s="1"/>
  <c r="R51" i="5" s="1"/>
  <c r="R58" i="3"/>
  <c r="S58" i="3" s="1"/>
  <c r="T58" i="3" s="1"/>
  <c r="R59" i="5" s="1"/>
  <c r="R39" i="3"/>
  <c r="S39" i="3" s="1"/>
  <c r="T39" i="3" s="1"/>
  <c r="R40" i="5" s="1"/>
  <c r="R119" i="3"/>
  <c r="S119" i="3" s="1"/>
  <c r="T119" i="3" s="1"/>
  <c r="R120" i="5" s="1"/>
  <c r="R45" i="3"/>
  <c r="S45" i="3" s="1"/>
  <c r="T45" i="3" s="1"/>
  <c r="R46" i="5" s="1"/>
  <c r="R42" i="3"/>
  <c r="S42" i="3" s="1"/>
  <c r="T42" i="3" s="1"/>
  <c r="R43" i="5" s="1"/>
  <c r="Q171" i="3"/>
  <c r="T171" i="3" s="1"/>
  <c r="R172" i="5" s="1"/>
  <c r="R151" i="3"/>
  <c r="S151" i="3" s="1"/>
  <c r="T151" i="3" s="1"/>
  <c r="R180" i="3"/>
  <c r="S180" i="3" s="1"/>
  <c r="T180" i="3" s="1"/>
  <c r="R181" i="5" s="1"/>
  <c r="R137" i="3"/>
  <c r="S137" i="3" s="1"/>
  <c r="T137" i="3" s="1"/>
  <c r="R138" i="5" s="1"/>
  <c r="Q163" i="3"/>
  <c r="T163" i="3" s="1"/>
  <c r="R164" i="5" s="1"/>
  <c r="AE63" i="5"/>
  <c r="AE70" i="5"/>
  <c r="AE23" i="5"/>
  <c r="AE87" i="5"/>
  <c r="M81" i="4"/>
  <c r="AC82" i="5" s="1"/>
  <c r="M65" i="4"/>
  <c r="AC66" i="5" s="1"/>
  <c r="M189" i="4"/>
  <c r="AC190" i="5" s="1"/>
  <c r="M128" i="4"/>
  <c r="AC129" i="5" s="1"/>
  <c r="M87" i="4"/>
  <c r="AC88" i="5" s="1"/>
  <c r="M5" i="4"/>
  <c r="AC6" i="5" s="1"/>
  <c r="M181" i="4"/>
  <c r="AC182" i="5" s="1"/>
  <c r="M192" i="4"/>
  <c r="AC193" i="5" s="1"/>
  <c r="EG100" i="75"/>
  <c r="L101" i="5" s="1"/>
  <c r="EC27" i="75"/>
  <c r="EG27" i="75" s="1"/>
  <c r="L28" i="5" s="1"/>
  <c r="AQ138" i="75"/>
  <c r="E139" i="5" s="1"/>
  <c r="AQ94" i="75"/>
  <c r="E95" i="5" s="1"/>
  <c r="AQ68" i="75"/>
  <c r="E69" i="5" s="1"/>
  <c r="AQ58" i="75"/>
  <c r="E59" i="5" s="1"/>
  <c r="AQ57" i="75"/>
  <c r="E58" i="5" s="1"/>
  <c r="AI138" i="75"/>
  <c r="X137" i="75"/>
  <c r="AI88" i="75"/>
  <c r="AI58" i="75"/>
  <c r="AC6" i="75"/>
  <c r="AE6" i="75" s="1"/>
  <c r="AJ105" i="75"/>
  <c r="AM64" i="75"/>
  <c r="AK40" i="75"/>
  <c r="AL40" i="75" s="1"/>
  <c r="AC38" i="75"/>
  <c r="AE38" i="75" s="1"/>
  <c r="X144" i="75"/>
  <c r="AI87" i="75"/>
  <c r="AL36" i="75"/>
  <c r="AK33" i="75"/>
  <c r="AM174" i="75"/>
  <c r="AH141" i="75"/>
  <c r="AH78" i="75"/>
  <c r="AJ147" i="75"/>
  <c r="AC147" i="75"/>
  <c r="AE147" i="75" s="1"/>
  <c r="AJ110" i="75"/>
  <c r="AC110" i="75"/>
  <c r="AE110" i="75" s="1"/>
  <c r="AC139" i="75"/>
  <c r="AE139" i="75" s="1"/>
  <c r="AJ139" i="75"/>
  <c r="AJ109" i="75"/>
  <c r="AC109" i="75"/>
  <c r="AE109" i="75" s="1"/>
  <c r="AJ104" i="75"/>
  <c r="AL104" i="75" s="1"/>
  <c r="AC104" i="75"/>
  <c r="AE104" i="75" s="1"/>
  <c r="AR104" i="75" s="1"/>
  <c r="F105" i="5" s="1"/>
  <c r="AJ27" i="75"/>
  <c r="AC27" i="75"/>
  <c r="AE27" i="75" s="1"/>
  <c r="AK83" i="75"/>
  <c r="AC83" i="75"/>
  <c r="AE83" i="75" s="1"/>
  <c r="AK105" i="75"/>
  <c r="AC105" i="75"/>
  <c r="AE105" i="75" s="1"/>
  <c r="AJ99" i="75"/>
  <c r="AC99" i="75"/>
  <c r="AE99" i="75" s="1"/>
  <c r="AJ59" i="75"/>
  <c r="AC59" i="75"/>
  <c r="AE59" i="75" s="1"/>
  <c r="AC140" i="75"/>
  <c r="AE140" i="75" s="1"/>
  <c r="AC191" i="75"/>
  <c r="AE191" i="75" s="1"/>
  <c r="AK191" i="75"/>
  <c r="AL191" i="75" s="1"/>
  <c r="AC190" i="75"/>
  <c r="AE190" i="75" s="1"/>
  <c r="AR190" i="75" s="1"/>
  <c r="F191" i="5" s="1"/>
  <c r="AK186" i="75"/>
  <c r="AC186" i="75"/>
  <c r="AE186" i="75" s="1"/>
  <c r="AJ164" i="75"/>
  <c r="AC164" i="75"/>
  <c r="AE164" i="75" s="1"/>
  <c r="AJ144" i="75"/>
  <c r="AC144" i="75"/>
  <c r="AE144" i="75" s="1"/>
  <c r="AJ136" i="75"/>
  <c r="AC136" i="75"/>
  <c r="AE136" i="75" s="1"/>
  <c r="AJ17" i="75"/>
  <c r="AC17" i="75"/>
  <c r="AE17" i="75" s="1"/>
  <c r="AC98" i="75"/>
  <c r="AE98" i="75" s="1"/>
  <c r="AC127" i="75"/>
  <c r="AE127" i="75" s="1"/>
  <c r="AJ61" i="75"/>
  <c r="AJ149" i="75"/>
  <c r="AK189" i="75"/>
  <c r="J184" i="75"/>
  <c r="L184" i="75" s="1"/>
  <c r="AK183" i="75"/>
  <c r="AL183" i="75" s="1"/>
  <c r="J183" i="75"/>
  <c r="L183" i="75" s="1"/>
  <c r="AK177" i="75"/>
  <c r="J177" i="75"/>
  <c r="L177" i="75" s="1"/>
  <c r="AK171" i="75"/>
  <c r="J171" i="75"/>
  <c r="L171" i="75" s="1"/>
  <c r="J166" i="75"/>
  <c r="L166" i="75" s="1"/>
  <c r="AK165" i="75"/>
  <c r="J165" i="75"/>
  <c r="L165" i="75" s="1"/>
  <c r="AM164" i="75"/>
  <c r="AK164" i="75"/>
  <c r="J164" i="75"/>
  <c r="L164" i="75" s="1"/>
  <c r="AK163" i="75"/>
  <c r="J163" i="75"/>
  <c r="L163" i="75" s="1"/>
  <c r="AJ161" i="75"/>
  <c r="AJ156" i="75"/>
  <c r="AK151" i="75"/>
  <c r="AJ150" i="75"/>
  <c r="AK147" i="75"/>
  <c r="J146" i="75"/>
  <c r="L146" i="75" s="1"/>
  <c r="AM142" i="75"/>
  <c r="AM136" i="75"/>
  <c r="AK131" i="75"/>
  <c r="J131" i="75"/>
  <c r="L131" i="75" s="1"/>
  <c r="AM124" i="75"/>
  <c r="AM117" i="75"/>
  <c r="J116" i="75"/>
  <c r="L116" i="75" s="1"/>
  <c r="AJ111" i="75"/>
  <c r="AJ106" i="75"/>
  <c r="AM90" i="75"/>
  <c r="AC89" i="75"/>
  <c r="AE89" i="75" s="1"/>
  <c r="AR89" i="75" s="1"/>
  <c r="F90" i="5" s="1"/>
  <c r="AK84" i="75"/>
  <c r="AC84" i="75"/>
  <c r="AE84" i="75" s="1"/>
  <c r="J84" i="75"/>
  <c r="L84" i="75" s="1"/>
  <c r="AJ83" i="75"/>
  <c r="AM79" i="75"/>
  <c r="AK75" i="75"/>
  <c r="J75" i="75"/>
  <c r="L75" i="75" s="1"/>
  <c r="AJ74" i="75"/>
  <c r="AM70" i="75"/>
  <c r="AK63" i="75"/>
  <c r="J63" i="75"/>
  <c r="L63" i="75" s="1"/>
  <c r="AK62" i="75"/>
  <c r="J62" i="75"/>
  <c r="L62" i="75" s="1"/>
  <c r="AJ52" i="75"/>
  <c r="AK49" i="75"/>
  <c r="J49" i="75"/>
  <c r="L49" i="75" s="1"/>
  <c r="J43" i="75"/>
  <c r="L43" i="75" s="1"/>
  <c r="AM40" i="75"/>
  <c r="AM39" i="75"/>
  <c r="AK30" i="75"/>
  <c r="J30" i="75"/>
  <c r="L30" i="75" s="1"/>
  <c r="AJ14" i="75"/>
  <c r="AJ5" i="75"/>
  <c r="AK103" i="75"/>
  <c r="AC103" i="75"/>
  <c r="AE103" i="75" s="1"/>
  <c r="AJ166" i="75"/>
  <c r="AC166" i="75"/>
  <c r="AE166" i="75" s="1"/>
  <c r="L174" i="75"/>
  <c r="AM187" i="75"/>
  <c r="AC143" i="75"/>
  <c r="AE143" i="75" s="1"/>
  <c r="J46" i="75"/>
  <c r="L46" i="75" s="1"/>
  <c r="AJ29" i="75"/>
  <c r="AJ13" i="75"/>
  <c r="AJ180" i="75"/>
  <c r="AC180" i="75"/>
  <c r="AE180" i="75" s="1"/>
  <c r="AM13" i="75"/>
  <c r="AC18" i="75"/>
  <c r="AE18" i="75" s="1"/>
  <c r="AC177" i="75"/>
  <c r="AE177" i="75" s="1"/>
  <c r="AC41" i="75"/>
  <c r="AE41" i="75" s="1"/>
  <c r="AJ12" i="75"/>
  <c r="AJ189" i="75"/>
  <c r="AC119" i="75"/>
  <c r="AE119" i="75" s="1"/>
  <c r="AJ177" i="75"/>
  <c r="AC66" i="75"/>
  <c r="AE66" i="75" s="1"/>
  <c r="AR66" i="75" s="1"/>
  <c r="F67" i="5" s="1"/>
  <c r="AJ11" i="75"/>
  <c r="AC11" i="75"/>
  <c r="AE11" i="75" s="1"/>
  <c r="AK167" i="75"/>
  <c r="AL167" i="75" s="1"/>
  <c r="AJ126" i="75"/>
  <c r="AL126" i="75" s="1"/>
  <c r="AC126" i="75"/>
  <c r="AE126" i="75" s="1"/>
  <c r="AC76" i="75"/>
  <c r="AE76" i="75" s="1"/>
  <c r="AC176" i="75"/>
  <c r="AE176" i="75" s="1"/>
  <c r="AJ34" i="75"/>
  <c r="AC167" i="75"/>
  <c r="AE167" i="75" s="1"/>
  <c r="AK124" i="75"/>
  <c r="AJ18" i="75"/>
  <c r="L40" i="75"/>
  <c r="AC68" i="75"/>
  <c r="AE68" i="75" s="1"/>
  <c r="AC52" i="75"/>
  <c r="AE52" i="75" s="1"/>
  <c r="AC188" i="75"/>
  <c r="AE188" i="75" s="1"/>
  <c r="AC88" i="75"/>
  <c r="AE88" i="75" s="1"/>
  <c r="AC96" i="75"/>
  <c r="AE96" i="75" s="1"/>
  <c r="AC12" i="75"/>
  <c r="AE12" i="75" s="1"/>
  <c r="AL77" i="75"/>
  <c r="AJ184" i="75"/>
  <c r="AJ121" i="75"/>
  <c r="AC121" i="75"/>
  <c r="AE121" i="75" s="1"/>
  <c r="AJ168" i="75"/>
  <c r="AJ162" i="75"/>
  <c r="AC63" i="75"/>
  <c r="AE63" i="75" s="1"/>
  <c r="AJ112" i="75"/>
  <c r="AL112" i="75" s="1"/>
  <c r="L44" i="75"/>
  <c r="L193" i="75"/>
  <c r="J105" i="75"/>
  <c r="L105" i="75" s="1"/>
  <c r="AM158" i="75"/>
  <c r="AK116" i="75"/>
  <c r="AL116" i="75" s="1"/>
  <c r="AJ114" i="75"/>
  <c r="AC114" i="75"/>
  <c r="AE114" i="75" s="1"/>
  <c r="AC135" i="75"/>
  <c r="AE135" i="75" s="1"/>
  <c r="AC182" i="75"/>
  <c r="AE182" i="75" s="1"/>
  <c r="AC49" i="75"/>
  <c r="AE49" i="75" s="1"/>
  <c r="AC142" i="75"/>
  <c r="AE142" i="75" s="1"/>
  <c r="AC150" i="75"/>
  <c r="AE150" i="75" s="1"/>
  <c r="AK79" i="75"/>
  <c r="AK142" i="75"/>
  <c r="AL142" i="75" s="1"/>
  <c r="AK76" i="75"/>
  <c r="AL76" i="75" s="1"/>
  <c r="AK73" i="75"/>
  <c r="AC73" i="75"/>
  <c r="AE73" i="75" s="1"/>
  <c r="AK113" i="75"/>
  <c r="J7" i="75"/>
  <c r="L7" i="75" s="1"/>
  <c r="AM193" i="75"/>
  <c r="AK70" i="75"/>
  <c r="AL70" i="75" s="1"/>
  <c r="AC87" i="75"/>
  <c r="AE87" i="75" s="1"/>
  <c r="AJ91" i="75"/>
  <c r="AL91" i="75" s="1"/>
  <c r="AK65" i="75"/>
  <c r="AK86" i="75"/>
  <c r="AL86" i="75" s="1"/>
  <c r="AJ186" i="75"/>
  <c r="AJ171" i="75"/>
  <c r="AJ172" i="75"/>
  <c r="AJ158" i="75"/>
  <c r="AJ146" i="75"/>
  <c r="AJ84" i="75"/>
  <c r="AJ163" i="75"/>
  <c r="L169" i="75"/>
  <c r="AM8" i="75"/>
  <c r="AM114" i="75"/>
  <c r="AM137" i="75"/>
  <c r="AM173" i="75"/>
  <c r="AM175" i="75"/>
  <c r="AM130" i="75"/>
  <c r="AK180" i="75"/>
  <c r="AK85" i="75"/>
  <c r="AK132" i="75"/>
  <c r="AL132" i="75" s="1"/>
  <c r="AC75" i="75"/>
  <c r="AE75" i="75" s="1"/>
  <c r="AK144" i="75"/>
  <c r="AK80" i="75"/>
  <c r="AJ49" i="75"/>
  <c r="L93" i="75"/>
  <c r="AM37" i="75"/>
  <c r="AM50" i="75"/>
  <c r="AM41" i="75"/>
  <c r="AM143" i="75"/>
  <c r="AM125" i="75"/>
  <c r="AM186" i="75"/>
  <c r="AK72" i="75"/>
  <c r="AL72" i="75" s="1"/>
  <c r="AC108" i="75"/>
  <c r="AE108" i="75" s="1"/>
  <c r="AK39" i="75"/>
  <c r="AK54" i="75"/>
  <c r="AJ131" i="75"/>
  <c r="AJ165" i="75"/>
  <c r="L187" i="75"/>
  <c r="L175" i="75"/>
  <c r="L127" i="75"/>
  <c r="AM20" i="75"/>
  <c r="AM36" i="75"/>
  <c r="AM25" i="75"/>
  <c r="AM71" i="75"/>
  <c r="AM112" i="75"/>
  <c r="AM179" i="75"/>
  <c r="AK178" i="75"/>
  <c r="AK118" i="75"/>
  <c r="AJ151" i="75"/>
  <c r="AJ71" i="75"/>
  <c r="AL71" i="75" s="1"/>
  <c r="AJ69" i="75"/>
  <c r="L81" i="75"/>
  <c r="L126" i="75"/>
  <c r="AM54" i="75"/>
  <c r="AM91" i="75"/>
  <c r="AM93" i="75"/>
  <c r="L137" i="75"/>
  <c r="AM44" i="75"/>
  <c r="AM190" i="75"/>
  <c r="AQ175" i="75"/>
  <c r="E176" i="5" s="1"/>
  <c r="AQ131" i="75"/>
  <c r="E132" i="5" s="1"/>
  <c r="AQ19" i="75"/>
  <c r="E20" i="5" s="1"/>
  <c r="AQ63" i="75"/>
  <c r="E64" i="5" s="1"/>
  <c r="AQ90" i="75"/>
  <c r="E91" i="5" s="1"/>
  <c r="AQ59" i="75"/>
  <c r="E60" i="5" s="1"/>
  <c r="AQ153" i="75"/>
  <c r="E154" i="5" s="1"/>
  <c r="AQ133" i="75"/>
  <c r="E134" i="5" s="1"/>
  <c r="AQ180" i="75"/>
  <c r="E181" i="5" s="1"/>
  <c r="AQ182" i="75"/>
  <c r="E183" i="5" s="1"/>
  <c r="AQ160" i="75"/>
  <c r="E161" i="5" s="1"/>
  <c r="AQ155" i="75"/>
  <c r="E156" i="5" s="1"/>
  <c r="AQ154" i="75"/>
  <c r="E155" i="5" s="1"/>
  <c r="AQ87" i="75"/>
  <c r="E88" i="5" s="1"/>
  <c r="AQ55" i="75"/>
  <c r="E56" i="5" s="1"/>
  <c r="AQ125" i="75"/>
  <c r="E126" i="5" s="1"/>
  <c r="AQ99" i="75"/>
  <c r="E100" i="5" s="1"/>
  <c r="AQ164" i="75"/>
  <c r="E165" i="5" s="1"/>
  <c r="AQ105" i="75"/>
  <c r="E106" i="5" s="1"/>
  <c r="AQ37" i="75"/>
  <c r="E38" i="5" s="1"/>
  <c r="AQ83" i="75"/>
  <c r="E84" i="5" s="1"/>
  <c r="AQ10" i="75"/>
  <c r="E11" i="5" s="1"/>
  <c r="AQ73" i="75"/>
  <c r="E74" i="5" s="1"/>
  <c r="AQ124" i="75"/>
  <c r="E125" i="5" s="1"/>
  <c r="AQ52" i="75"/>
  <c r="E53" i="5" s="1"/>
  <c r="AQ191" i="75"/>
  <c r="E192" i="5" s="1"/>
  <c r="AQ95" i="75"/>
  <c r="E96" i="5" s="1"/>
  <c r="AQ97" i="75"/>
  <c r="E98" i="5" s="1"/>
  <c r="AQ88" i="75"/>
  <c r="E89" i="5" s="1"/>
  <c r="AQ110" i="75"/>
  <c r="E111" i="5" s="1"/>
  <c r="AQ66" i="75"/>
  <c r="E67" i="5" s="1"/>
  <c r="AQ50" i="75"/>
  <c r="E51" i="5" s="1"/>
  <c r="AQ150" i="75"/>
  <c r="E151" i="5" s="1"/>
  <c r="AQ77" i="75"/>
  <c r="E78" i="5" s="1"/>
  <c r="AQ56" i="75"/>
  <c r="E57" i="5" s="1"/>
  <c r="AQ79" i="75"/>
  <c r="E80" i="5" s="1"/>
  <c r="AQ170" i="75"/>
  <c r="E171" i="5" s="1"/>
  <c r="AQ108" i="75"/>
  <c r="E109" i="5" s="1"/>
  <c r="AQ33" i="75"/>
  <c r="E34" i="5" s="1"/>
  <c r="AQ135" i="75"/>
  <c r="E136" i="5" s="1"/>
  <c r="AQ46" i="75"/>
  <c r="E47" i="5" s="1"/>
  <c r="AQ31" i="75"/>
  <c r="E32" i="5" s="1"/>
  <c r="AQ13" i="75"/>
  <c r="E14" i="5" s="1"/>
  <c r="AQ27" i="75"/>
  <c r="E28" i="5" s="1"/>
  <c r="AQ6" i="75"/>
  <c r="E7" i="5" s="1"/>
  <c r="AQ54" i="75"/>
  <c r="E55" i="5" s="1"/>
  <c r="AQ118" i="75"/>
  <c r="E119" i="5" s="1"/>
  <c r="AQ159" i="75"/>
  <c r="E160" i="5" s="1"/>
  <c r="AQ28" i="75"/>
  <c r="E29" i="5" s="1"/>
  <c r="AQ168" i="75"/>
  <c r="E169" i="5" s="1"/>
  <c r="AQ141" i="75"/>
  <c r="E142" i="5" s="1"/>
  <c r="AI174" i="75"/>
  <c r="X174" i="75"/>
  <c r="AI127" i="75"/>
  <c r="X127" i="75"/>
  <c r="X126" i="75"/>
  <c r="AI126" i="75"/>
  <c r="AI81" i="75"/>
  <c r="X81" i="75"/>
  <c r="AI98" i="75"/>
  <c r="X159" i="75"/>
  <c r="AI96" i="75"/>
  <c r="AI93" i="75"/>
  <c r="AI95" i="75"/>
  <c r="X93" i="75"/>
  <c r="AI101" i="75"/>
  <c r="AI155" i="75"/>
  <c r="E160" i="75"/>
  <c r="X112" i="75"/>
  <c r="X50" i="75"/>
  <c r="AO50" i="75" s="1"/>
  <c r="X44" i="75"/>
  <c r="X41" i="75"/>
  <c r="X36" i="75"/>
  <c r="X123" i="75"/>
  <c r="AI137" i="75"/>
  <c r="AI55" i="75"/>
  <c r="E188" i="75"/>
  <c r="E94" i="75"/>
  <c r="E27" i="75"/>
  <c r="E178" i="75"/>
  <c r="E21" i="75"/>
  <c r="E45" i="75"/>
  <c r="E64" i="75"/>
  <c r="X151" i="75"/>
  <c r="AI94" i="75"/>
  <c r="AI97" i="75"/>
  <c r="X187" i="75"/>
  <c r="AI179" i="75"/>
  <c r="E182" i="75"/>
  <c r="AI109" i="75"/>
  <c r="AI160" i="75"/>
  <c r="AI139" i="75"/>
  <c r="E170" i="75"/>
  <c r="AI183" i="75"/>
  <c r="X86" i="75"/>
  <c r="X120" i="75"/>
  <c r="X116" i="75"/>
  <c r="AO116" i="75" s="1"/>
  <c r="AI67" i="75"/>
  <c r="X169" i="75"/>
  <c r="X37" i="75"/>
  <c r="E55" i="75"/>
  <c r="E134" i="75"/>
  <c r="X56" i="75"/>
  <c r="X4" i="75"/>
  <c r="AI102" i="75"/>
  <c r="X59" i="75"/>
  <c r="AI23" i="75"/>
  <c r="E183" i="75"/>
  <c r="E80" i="75"/>
  <c r="E112" i="75"/>
  <c r="E38" i="75"/>
  <c r="AI124" i="75"/>
  <c r="AI16" i="75"/>
  <c r="E58" i="75"/>
  <c r="E138" i="75"/>
  <c r="E44" i="75"/>
  <c r="X75" i="75"/>
  <c r="AO75" i="75" s="1"/>
  <c r="X11" i="75"/>
  <c r="X19" i="75"/>
  <c r="AO19" i="75" s="1"/>
  <c r="X67" i="75"/>
  <c r="X167" i="75"/>
  <c r="E155" i="75"/>
  <c r="E88" i="75"/>
  <c r="E139" i="75"/>
  <c r="AI141" i="75"/>
  <c r="E169" i="75"/>
  <c r="AH186" i="75"/>
  <c r="X186" i="75"/>
  <c r="X172" i="75"/>
  <c r="AH172" i="75"/>
  <c r="X158" i="75"/>
  <c r="AH158" i="75"/>
  <c r="AH71" i="75"/>
  <c r="X71" i="75"/>
  <c r="AH159" i="75"/>
  <c r="X121" i="75"/>
  <c r="AH82" i="75"/>
  <c r="AH171" i="75"/>
  <c r="X170" i="75"/>
  <c r="AH157" i="75"/>
  <c r="AH128" i="75"/>
  <c r="AH64" i="75"/>
  <c r="E141" i="75"/>
  <c r="X139" i="75"/>
  <c r="AH138" i="75"/>
  <c r="AH114" i="75"/>
  <c r="AH168" i="75"/>
  <c r="AH81" i="75"/>
  <c r="AH75" i="75"/>
  <c r="X103" i="75"/>
  <c r="AH67" i="75"/>
  <c r="AH37" i="75"/>
  <c r="AH49" i="75"/>
  <c r="AH80" i="75"/>
  <c r="AH113" i="75"/>
  <c r="X110" i="75"/>
  <c r="AH124" i="75"/>
  <c r="AH180" i="75"/>
  <c r="AC9" i="75"/>
  <c r="AE9" i="75" s="1"/>
  <c r="AC45" i="75"/>
  <c r="AE45" i="75" s="1"/>
  <c r="AH144" i="75"/>
  <c r="AK108" i="75"/>
  <c r="AH25" i="75"/>
  <c r="X177" i="75"/>
  <c r="AC149" i="75"/>
  <c r="AE149" i="75" s="1"/>
  <c r="E51" i="75"/>
  <c r="AL22" i="75"/>
  <c r="AJ63" i="75"/>
  <c r="EG16" i="75"/>
  <c r="L17" i="5" s="1"/>
  <c r="AC36" i="75"/>
  <c r="AE36" i="75" s="1"/>
  <c r="AC20" i="75"/>
  <c r="AE20" i="75" s="1"/>
  <c r="AC141" i="75"/>
  <c r="AE141" i="75" s="1"/>
  <c r="AH93" i="75"/>
  <c r="E157" i="75"/>
  <c r="AL133" i="75"/>
  <c r="AC152" i="75"/>
  <c r="AE152" i="75" s="1"/>
  <c r="AC106" i="75"/>
  <c r="AE106" i="75" s="1"/>
  <c r="AK128" i="75"/>
  <c r="AI26" i="75"/>
  <c r="X181" i="75"/>
  <c r="AI45" i="75"/>
  <c r="AQ158" i="75"/>
  <c r="E159" i="5" s="1"/>
  <c r="AI7" i="75"/>
  <c r="AQ89" i="75"/>
  <c r="E90" i="5" s="1"/>
  <c r="X12" i="75"/>
  <c r="AO12" i="75" s="1"/>
  <c r="H177" i="4"/>
  <c r="AB178" i="5" s="1"/>
  <c r="M183" i="4"/>
  <c r="AC184" i="5" s="1"/>
  <c r="E189" i="75"/>
  <c r="E49" i="75"/>
  <c r="AC92" i="75"/>
  <c r="AE92" i="75" s="1"/>
  <c r="AI107" i="75"/>
  <c r="X176" i="75"/>
  <c r="X30" i="75"/>
  <c r="AO30" i="75" s="1"/>
  <c r="X82" i="75"/>
  <c r="AH29" i="75"/>
  <c r="J19" i="75"/>
  <c r="L19" i="75" s="1"/>
  <c r="R83" i="4"/>
  <c r="AD84" i="5" s="1"/>
  <c r="M82" i="4"/>
  <c r="AC83" i="5" s="1"/>
  <c r="M79" i="4"/>
  <c r="AC80" i="5" s="1"/>
  <c r="R75" i="4"/>
  <c r="AD76" i="5" s="1"/>
  <c r="AH112" i="75"/>
  <c r="AJ24" i="75"/>
  <c r="AC170" i="75"/>
  <c r="AE170" i="75" s="1"/>
  <c r="AC124" i="75"/>
  <c r="AE124" i="75" s="1"/>
  <c r="AH92" i="75"/>
  <c r="AC10" i="75"/>
  <c r="AE10" i="75" s="1"/>
  <c r="AC116" i="75"/>
  <c r="AE116" i="75" s="1"/>
  <c r="AE44" i="75"/>
  <c r="AH59" i="75"/>
  <c r="X180" i="75"/>
  <c r="AH134" i="75"/>
  <c r="AH167" i="75"/>
  <c r="AC95" i="75"/>
  <c r="AE95" i="75" s="1"/>
  <c r="AH177" i="75"/>
  <c r="AC67" i="75"/>
  <c r="AE67" i="75" s="1"/>
  <c r="AC21" i="75"/>
  <c r="AE21" i="75" s="1"/>
  <c r="AH86" i="75"/>
  <c r="X47" i="75"/>
  <c r="X161" i="75"/>
  <c r="AO161" i="75" s="1"/>
  <c r="X5" i="75"/>
  <c r="AC155" i="75"/>
  <c r="AE155" i="75" s="1"/>
  <c r="E37" i="75"/>
  <c r="AH41" i="75"/>
  <c r="AC153" i="75"/>
  <c r="AE153" i="75" s="1"/>
  <c r="AC15" i="75"/>
  <c r="AE15" i="75" s="1"/>
  <c r="AH169" i="75"/>
  <c r="E124" i="75"/>
  <c r="AC58" i="75"/>
  <c r="AE58" i="75" s="1"/>
  <c r="AH77" i="75"/>
  <c r="X152" i="75"/>
  <c r="AK7" i="75"/>
  <c r="AC175" i="75"/>
  <c r="AE175" i="75" s="1"/>
  <c r="E3" i="75"/>
  <c r="AQ156" i="75"/>
  <c r="E157" i="5" s="1"/>
  <c r="X190" i="75"/>
  <c r="AO190" i="75" s="1"/>
  <c r="H168" i="4"/>
  <c r="AB169" i="5" s="1"/>
  <c r="L26" i="75"/>
  <c r="X111" i="75"/>
  <c r="AO111" i="75" s="1"/>
  <c r="C112" i="5" s="1"/>
  <c r="X98" i="75"/>
  <c r="AC91" i="75"/>
  <c r="AE91" i="75" s="1"/>
  <c r="AI170" i="75"/>
  <c r="AC39" i="75"/>
  <c r="AE39" i="75" s="1"/>
  <c r="AH54" i="75"/>
  <c r="X57" i="75"/>
  <c r="AQ43" i="75"/>
  <c r="E44" i="5" s="1"/>
  <c r="X149" i="75"/>
  <c r="H118" i="4"/>
  <c r="AB119" i="5" s="1"/>
  <c r="K104" i="5"/>
  <c r="AN104" i="5" s="1"/>
  <c r="AE151" i="75"/>
  <c r="AN22" i="75"/>
  <c r="AS22" i="75" s="1"/>
  <c r="AU22" i="75" s="1"/>
  <c r="G23" i="5" s="1"/>
  <c r="X99" i="75"/>
  <c r="X54" i="75"/>
  <c r="X91" i="75"/>
  <c r="AH178" i="75"/>
  <c r="AC130" i="75"/>
  <c r="AE130" i="75" s="1"/>
  <c r="X153" i="75"/>
  <c r="AO153" i="75" s="1"/>
  <c r="X166" i="75"/>
  <c r="X95" i="75"/>
  <c r="AC56" i="75"/>
  <c r="AE56" i="75" s="1"/>
  <c r="AC33" i="75"/>
  <c r="AE33" i="75" s="1"/>
  <c r="AJ75" i="75"/>
  <c r="E73" i="75"/>
  <c r="AK143" i="75"/>
  <c r="AL143" i="75" s="1"/>
  <c r="AC53" i="75"/>
  <c r="AE53" i="75" s="1"/>
  <c r="X18" i="75"/>
  <c r="AK19" i="75"/>
  <c r="AI37" i="75"/>
  <c r="AI125" i="75"/>
  <c r="AH74" i="75"/>
  <c r="AQ117" i="75"/>
  <c r="E118" i="5" s="1"/>
  <c r="R191" i="4"/>
  <c r="AD192" i="5" s="1"/>
  <c r="M187" i="4"/>
  <c r="AC188" i="5" s="1"/>
  <c r="R186" i="4"/>
  <c r="AD187" i="5" s="1"/>
  <c r="M185" i="4"/>
  <c r="AC186" i="5" s="1"/>
  <c r="AC48" i="75"/>
  <c r="AE48" i="75" s="1"/>
  <c r="X117" i="75"/>
  <c r="AO117" i="75" s="1"/>
  <c r="AI43" i="75"/>
  <c r="X34" i="75"/>
  <c r="AH45" i="75"/>
  <c r="AI176" i="75"/>
  <c r="AQ61" i="75"/>
  <c r="E62" i="5" s="1"/>
  <c r="AH87" i="75"/>
  <c r="AH21" i="75"/>
  <c r="M176" i="4"/>
  <c r="AC177" i="5" s="1"/>
  <c r="M174" i="4"/>
  <c r="AC175" i="5" s="1"/>
  <c r="G170" i="4"/>
  <c r="AA171" i="5" s="1"/>
  <c r="G167" i="4"/>
  <c r="H167" i="4" s="1"/>
  <c r="AB168" i="5" s="1"/>
  <c r="R166" i="4"/>
  <c r="AD167" i="5" s="1"/>
  <c r="M164" i="4"/>
  <c r="AC165" i="5" s="1"/>
  <c r="R163" i="4"/>
  <c r="AD164" i="5" s="1"/>
  <c r="G158" i="4"/>
  <c r="M156" i="4"/>
  <c r="AC157" i="5" s="1"/>
  <c r="M154" i="4"/>
  <c r="AC155" i="5" s="1"/>
  <c r="M153" i="4"/>
  <c r="AC154" i="5" s="1"/>
  <c r="R152" i="4"/>
  <c r="AD153" i="5" s="1"/>
  <c r="G150" i="4"/>
  <c r="AA151" i="5" s="1"/>
  <c r="R149" i="4"/>
  <c r="AD150" i="5" s="1"/>
  <c r="R147" i="4"/>
  <c r="AD148" i="5" s="1"/>
  <c r="R144" i="4"/>
  <c r="AD145" i="5" s="1"/>
  <c r="R139" i="4"/>
  <c r="AD140" i="5" s="1"/>
  <c r="M138" i="4"/>
  <c r="AC139" i="5" s="1"/>
  <c r="G131" i="4"/>
  <c r="AA132" i="5" s="1"/>
  <c r="R130" i="4"/>
  <c r="AD131" i="5" s="1"/>
  <c r="R128" i="4"/>
  <c r="AD129" i="5" s="1"/>
  <c r="M127" i="4"/>
  <c r="AC128" i="5" s="1"/>
  <c r="M124" i="4"/>
  <c r="AC125" i="5" s="1"/>
  <c r="G123" i="4"/>
  <c r="AA124" i="5" s="1"/>
  <c r="R122" i="4"/>
  <c r="AD123" i="5" s="1"/>
  <c r="M121" i="4"/>
  <c r="AC122" i="5" s="1"/>
  <c r="R120" i="4"/>
  <c r="AD121" i="5" s="1"/>
  <c r="M119" i="4"/>
  <c r="AC120" i="5" s="1"/>
  <c r="R117" i="4"/>
  <c r="AD118" i="5" s="1"/>
  <c r="G115" i="4"/>
  <c r="AA116" i="5" s="1"/>
  <c r="M113" i="4"/>
  <c r="AC114" i="5" s="1"/>
  <c r="G112" i="4"/>
  <c r="H112" i="4" s="1"/>
  <c r="AB113" i="5" s="1"/>
  <c r="M60" i="4"/>
  <c r="AC61" i="5" s="1"/>
  <c r="G59" i="4"/>
  <c r="AA60" i="5" s="1"/>
  <c r="R58" i="4"/>
  <c r="AD59" i="5" s="1"/>
  <c r="R56" i="4"/>
  <c r="AD57" i="5" s="1"/>
  <c r="G56" i="4"/>
  <c r="AA57" i="5" s="1"/>
  <c r="M54" i="4"/>
  <c r="AC55" i="5" s="1"/>
  <c r="R53" i="4"/>
  <c r="AD54" i="5" s="1"/>
  <c r="M52" i="4"/>
  <c r="AC53" i="5" s="1"/>
  <c r="M49" i="4"/>
  <c r="AC50" i="5" s="1"/>
  <c r="AE49" i="5"/>
  <c r="M46" i="4"/>
  <c r="AC47" i="5" s="1"/>
  <c r="R42" i="4"/>
  <c r="AD43" i="5" s="1"/>
  <c r="G42" i="4"/>
  <c r="AA43" i="5" s="1"/>
  <c r="M41" i="4"/>
  <c r="AC42" i="5" s="1"/>
  <c r="R39" i="4"/>
  <c r="AD40" i="5" s="1"/>
  <c r="M38" i="4"/>
  <c r="AC39" i="5" s="1"/>
  <c r="R36" i="4"/>
  <c r="AD37" i="5" s="1"/>
  <c r="G34" i="4"/>
  <c r="AA35" i="5" s="1"/>
  <c r="R33" i="4"/>
  <c r="AD34" i="5" s="1"/>
  <c r="AE33" i="5"/>
  <c r="R31" i="4"/>
  <c r="AD32" i="5" s="1"/>
  <c r="G31" i="4"/>
  <c r="AA32" i="5" s="1"/>
  <c r="R30" i="4"/>
  <c r="AD31" i="5" s="1"/>
  <c r="R28" i="4"/>
  <c r="AD29" i="5" s="1"/>
  <c r="G28" i="4"/>
  <c r="AA29" i="5" s="1"/>
  <c r="M27" i="4"/>
  <c r="AC28" i="5" s="1"/>
  <c r="M26" i="4"/>
  <c r="AC27" i="5" s="1"/>
  <c r="M24" i="4"/>
  <c r="AC25" i="5" s="1"/>
  <c r="AE22" i="5"/>
  <c r="M21" i="4"/>
  <c r="AC22" i="5" s="1"/>
  <c r="R20" i="4"/>
  <c r="AD21" i="5" s="1"/>
  <c r="G20" i="4"/>
  <c r="H20" i="4" s="1"/>
  <c r="AB21" i="5" s="1"/>
  <c r="M19" i="4"/>
  <c r="AC20" i="5" s="1"/>
  <c r="AE19" i="5"/>
  <c r="M16" i="4"/>
  <c r="AC17" i="5" s="1"/>
  <c r="G15" i="4"/>
  <c r="AA16" i="5" s="1"/>
  <c r="R14" i="4"/>
  <c r="AD15" i="5" s="1"/>
  <c r="G12" i="4"/>
  <c r="AA13" i="5" s="1"/>
  <c r="R11" i="4"/>
  <c r="AD12" i="5" s="1"/>
  <c r="AE11" i="5"/>
  <c r="R9" i="4"/>
  <c r="AD10" i="5" s="1"/>
  <c r="G9" i="4"/>
  <c r="R8" i="4"/>
  <c r="AD9" i="5" s="1"/>
  <c r="G6" i="4"/>
  <c r="H6" i="4" s="1"/>
  <c r="AB7" i="5" s="1"/>
  <c r="R5" i="4"/>
  <c r="AD6" i="5" s="1"/>
  <c r="AN77" i="3"/>
  <c r="AN18" i="3"/>
  <c r="V19" i="5" s="1"/>
  <c r="G176" i="4"/>
  <c r="AA177" i="5" s="1"/>
  <c r="M166" i="4"/>
  <c r="AC167" i="5" s="1"/>
  <c r="G164" i="4"/>
  <c r="AA165" i="5" s="1"/>
  <c r="M163" i="4"/>
  <c r="AC164" i="5" s="1"/>
  <c r="G161" i="4"/>
  <c r="AA162" i="5" s="1"/>
  <c r="G148" i="4"/>
  <c r="AA149" i="5" s="1"/>
  <c r="AE136" i="5"/>
  <c r="M133" i="4"/>
  <c r="AC134" i="5" s="1"/>
  <c r="R123" i="4"/>
  <c r="AD124" i="5" s="1"/>
  <c r="G110" i="4"/>
  <c r="AA111" i="5" s="1"/>
  <c r="AE50" i="5"/>
  <c r="AE36" i="5"/>
  <c r="AE17" i="5"/>
  <c r="AF191" i="3"/>
  <c r="T192" i="5" s="1"/>
  <c r="AF190" i="3"/>
  <c r="T191" i="5" s="1"/>
  <c r="AF184" i="3"/>
  <c r="T185" i="5" s="1"/>
  <c r="AF182" i="3"/>
  <c r="T183" i="5" s="1"/>
  <c r="AF181" i="3"/>
  <c r="T182" i="5" s="1"/>
  <c r="AF175" i="3"/>
  <c r="T176" i="5" s="1"/>
  <c r="AF173" i="3"/>
  <c r="T174" i="5" s="1"/>
  <c r="AF171" i="3"/>
  <c r="T172" i="5" s="1"/>
  <c r="AF167" i="3"/>
  <c r="T168" i="5" s="1"/>
  <c r="H163" i="3"/>
  <c r="O164" i="5" s="1"/>
  <c r="AF159" i="3"/>
  <c r="T160" i="5" s="1"/>
  <c r="AF155" i="3"/>
  <c r="T156" i="5" s="1"/>
  <c r="AF152" i="3"/>
  <c r="T153" i="5" s="1"/>
  <c r="AF147" i="3"/>
  <c r="T148" i="5" s="1"/>
  <c r="AF141" i="3"/>
  <c r="T142" i="5" s="1"/>
  <c r="H141" i="3"/>
  <c r="O142" i="5" s="1"/>
  <c r="AF133" i="3"/>
  <c r="T134" i="5" s="1"/>
  <c r="H133" i="3"/>
  <c r="O134" i="5" s="1"/>
  <c r="AF126" i="3"/>
  <c r="T127" i="5" s="1"/>
  <c r="AF125" i="3"/>
  <c r="T126" i="5" s="1"/>
  <c r="AF120" i="3"/>
  <c r="T121" i="5" s="1"/>
  <c r="AF118" i="3"/>
  <c r="T119" i="5" s="1"/>
  <c r="H118" i="3"/>
  <c r="O119" i="5" s="1"/>
  <c r="AF117" i="3"/>
  <c r="T118" i="5" s="1"/>
  <c r="H115" i="3"/>
  <c r="O116" i="5" s="1"/>
  <c r="AF112" i="3"/>
  <c r="T113" i="5" s="1"/>
  <c r="AF109" i="3"/>
  <c r="T110" i="5" s="1"/>
  <c r="AF104" i="3"/>
  <c r="T105" i="5" s="1"/>
  <c r="H104" i="3"/>
  <c r="O105" i="5" s="1"/>
  <c r="P98" i="5"/>
  <c r="R102" i="4"/>
  <c r="AD103" i="5" s="1"/>
  <c r="R97" i="4"/>
  <c r="AD98" i="5" s="1"/>
  <c r="H99" i="3"/>
  <c r="O100" i="5" s="1"/>
  <c r="P83" i="5"/>
  <c r="R168" i="4"/>
  <c r="AD169" i="5" s="1"/>
  <c r="M167" i="4"/>
  <c r="AC168" i="5" s="1"/>
  <c r="G166" i="4"/>
  <c r="AA167" i="5" s="1"/>
  <c r="AE145" i="5"/>
  <c r="AE137" i="5"/>
  <c r="AE134" i="5"/>
  <c r="M102" i="4"/>
  <c r="AC103" i="5" s="1"/>
  <c r="R57" i="4"/>
  <c r="AD58" i="5" s="1"/>
  <c r="G55" i="4"/>
  <c r="AA56" i="5" s="1"/>
  <c r="AE45" i="5"/>
  <c r="AE18" i="5"/>
  <c r="S151" i="5"/>
  <c r="S127" i="5"/>
  <c r="AN109" i="75"/>
  <c r="AS109" i="75" s="1"/>
  <c r="AU109" i="75" s="1"/>
  <c r="G110" i="5" s="1"/>
  <c r="AN108" i="75"/>
  <c r="AS108" i="75" s="1"/>
  <c r="AU108" i="75" s="1"/>
  <c r="G109" i="5" s="1"/>
  <c r="AN107" i="75"/>
  <c r="AS107" i="75" s="1"/>
  <c r="AU107" i="75" s="1"/>
  <c r="G108" i="5" s="1"/>
  <c r="AN104" i="75"/>
  <c r="AS104" i="75" s="1"/>
  <c r="AU104" i="75" s="1"/>
  <c r="G105" i="5" s="1"/>
  <c r="AN100" i="75"/>
  <c r="AS100" i="75" s="1"/>
  <c r="AU100" i="75" s="1"/>
  <c r="G101" i="5" s="1"/>
  <c r="G109" i="4"/>
  <c r="H109" i="4" s="1"/>
  <c r="AB110" i="5" s="1"/>
  <c r="R108" i="4"/>
  <c r="AD109" i="5" s="1"/>
  <c r="M105" i="4"/>
  <c r="AC106" i="5" s="1"/>
  <c r="M104" i="4"/>
  <c r="AC105" i="5" s="1"/>
  <c r="R103" i="4"/>
  <c r="AD104" i="5" s="1"/>
  <c r="R95" i="4"/>
  <c r="AD96" i="5" s="1"/>
  <c r="AN189" i="3"/>
  <c r="V190" i="5" s="1"/>
  <c r="S184" i="5"/>
  <c r="S176" i="5"/>
  <c r="AN167" i="3"/>
  <c r="AN143" i="3"/>
  <c r="AN138" i="3"/>
  <c r="AN127" i="3"/>
  <c r="AN101" i="3"/>
  <c r="H78" i="3"/>
  <c r="O79" i="5" s="1"/>
  <c r="H68" i="3"/>
  <c r="O69" i="5" s="1"/>
  <c r="H52" i="3"/>
  <c r="O53" i="5" s="1"/>
  <c r="H30" i="3"/>
  <c r="O31" i="5" s="1"/>
  <c r="EF186" i="75"/>
  <c r="EF76" i="75"/>
  <c r="S97" i="5"/>
  <c r="BD6" i="82"/>
  <c r="BC150" i="82"/>
  <c r="BE78" i="82"/>
  <c r="BD54" i="82"/>
  <c r="BD46" i="82"/>
  <c r="BD14" i="82"/>
  <c r="BE6" i="82"/>
  <c r="BD51" i="82"/>
  <c r="BA148" i="82"/>
  <c r="BB148" i="82" s="1"/>
  <c r="D159" i="84" s="1"/>
  <c r="G159" i="84" s="1"/>
  <c r="BE25" i="82"/>
  <c r="BE4" i="82"/>
  <c r="BE158" i="82"/>
  <c r="BD139" i="82"/>
  <c r="BA99" i="82"/>
  <c r="BB99" i="82" s="1"/>
  <c r="AO100" i="5" s="1"/>
  <c r="BE51" i="82"/>
  <c r="BD35" i="82"/>
  <c r="BE19" i="82"/>
  <c r="BD110" i="82"/>
  <c r="BE94" i="82"/>
  <c r="BE86" i="82"/>
  <c r="BD80" i="82"/>
  <c r="BD78" i="82"/>
  <c r="BD70" i="82"/>
  <c r="BE62" i="82"/>
  <c r="BE54" i="82"/>
  <c r="BE38" i="82"/>
  <c r="BE22" i="82"/>
  <c r="BC6" i="82"/>
  <c r="AC102" i="75"/>
  <c r="AE102" i="75" s="1"/>
  <c r="AC26" i="75"/>
  <c r="AE26" i="75" s="1"/>
  <c r="AC183" i="75"/>
  <c r="AE183" i="75" s="1"/>
  <c r="AH44" i="75"/>
  <c r="E168" i="75"/>
  <c r="AC19" i="75"/>
  <c r="AE19" i="75" s="1"/>
  <c r="E78" i="75"/>
  <c r="AC8" i="75"/>
  <c r="AE8" i="75" s="1"/>
  <c r="AR8" i="75" s="1"/>
  <c r="F9" i="5" s="1"/>
  <c r="AC184" i="75"/>
  <c r="AE184" i="75" s="1"/>
  <c r="AH187" i="75"/>
  <c r="AC129" i="75"/>
  <c r="AE129" i="75" s="1"/>
  <c r="X162" i="75"/>
  <c r="X96" i="75"/>
  <c r="AK98" i="75"/>
  <c r="X165" i="75"/>
  <c r="AQ96" i="75"/>
  <c r="E97" i="5" s="1"/>
  <c r="AC50" i="75"/>
  <c r="AE50" i="75" s="1"/>
  <c r="AR50" i="75" s="1"/>
  <c r="F51" i="5" s="1"/>
  <c r="K111" i="5"/>
  <c r="AN111" i="5" s="1"/>
  <c r="AC101" i="75"/>
  <c r="AE101" i="75" s="1"/>
  <c r="X109" i="75"/>
  <c r="AC32" i="75"/>
  <c r="AE32" i="75" s="1"/>
  <c r="AH99" i="75"/>
  <c r="E114" i="75"/>
  <c r="E137" i="75"/>
  <c r="AH90" i="75"/>
  <c r="X108" i="75"/>
  <c r="AC173" i="75"/>
  <c r="AE173" i="75" s="1"/>
  <c r="AH161" i="75"/>
  <c r="AH100" i="75"/>
  <c r="AC16" i="75"/>
  <c r="AE16" i="75" s="1"/>
  <c r="AC46" i="75"/>
  <c r="AE46" i="75" s="1"/>
  <c r="X163" i="75"/>
  <c r="AC34" i="75"/>
  <c r="AE34" i="75" s="1"/>
  <c r="AR34" i="75" s="1"/>
  <c r="F35" i="5" s="1"/>
  <c r="K115" i="5"/>
  <c r="AN115" i="5" s="1"/>
  <c r="R100" i="4"/>
  <c r="AD101" i="5" s="1"/>
  <c r="AC60" i="75"/>
  <c r="AE60" i="75" s="1"/>
  <c r="X60" i="75"/>
  <c r="AO60" i="75" s="1"/>
  <c r="C61" i="5" s="1"/>
  <c r="E9" i="75"/>
  <c r="AH149" i="75"/>
  <c r="AC51" i="75"/>
  <c r="AE51" i="75" s="1"/>
  <c r="X154" i="75"/>
  <c r="AH50" i="75"/>
  <c r="AC138" i="75"/>
  <c r="AE138" i="75" s="1"/>
  <c r="AI147" i="75"/>
  <c r="AI57" i="75"/>
  <c r="AC47" i="75"/>
  <c r="AE47" i="75" s="1"/>
  <c r="AI46" i="75"/>
  <c r="X193" i="75"/>
  <c r="X119" i="75"/>
  <c r="AI129" i="75"/>
  <c r="X84" i="75"/>
  <c r="AO84" i="75" s="1"/>
  <c r="K130" i="5"/>
  <c r="AN130" i="5" s="1"/>
  <c r="AA131" i="5"/>
  <c r="H130" i="4"/>
  <c r="AB131" i="5" s="1"/>
  <c r="H40" i="4"/>
  <c r="AB41" i="5" s="1"/>
  <c r="Z181" i="5"/>
  <c r="Z170" i="5"/>
  <c r="H117" i="4"/>
  <c r="AB118" i="5" s="1"/>
  <c r="Z118" i="5"/>
  <c r="Z94" i="5"/>
  <c r="Z40" i="5"/>
  <c r="X150" i="75"/>
  <c r="AC157" i="75"/>
  <c r="AE157" i="75" s="1"/>
  <c r="AQ85" i="75"/>
  <c r="E86" i="5" s="1"/>
  <c r="F51" i="84"/>
  <c r="K53" i="5"/>
  <c r="AN53" i="5" s="1"/>
  <c r="AA8" i="5"/>
  <c r="H7" i="4"/>
  <c r="AB8" i="5" s="1"/>
  <c r="AC120" i="75"/>
  <c r="AE120" i="75" s="1"/>
  <c r="X104" i="75"/>
  <c r="AO104" i="75" s="1"/>
  <c r="X142" i="75"/>
  <c r="AC158" i="75"/>
  <c r="AE158" i="75" s="1"/>
  <c r="AR158" i="75" s="1"/>
  <c r="F159" i="5" s="1"/>
  <c r="R189" i="4"/>
  <c r="AD190" i="5" s="1"/>
  <c r="R175" i="4"/>
  <c r="AD176" i="5" s="1"/>
  <c r="R155" i="4"/>
  <c r="AD156" i="5" s="1"/>
  <c r="M146" i="4"/>
  <c r="AC147" i="5" s="1"/>
  <c r="R112" i="4"/>
  <c r="AD113" i="5" s="1"/>
  <c r="AC79" i="75"/>
  <c r="AE79" i="75" s="1"/>
  <c r="AC131" i="75"/>
  <c r="AE131" i="75" s="1"/>
  <c r="AQ51" i="75"/>
  <c r="E52" i="5" s="1"/>
  <c r="AH69" i="75"/>
  <c r="R67" i="4"/>
  <c r="AD68" i="5" s="1"/>
  <c r="AH27" i="75"/>
  <c r="AH181" i="75"/>
  <c r="AC57" i="75"/>
  <c r="AE57" i="75" s="1"/>
  <c r="AC162" i="75"/>
  <c r="AE162" i="75" s="1"/>
  <c r="AC189" i="75"/>
  <c r="AE189" i="75" s="1"/>
  <c r="AC4" i="75"/>
  <c r="AE4" i="75" s="1"/>
  <c r="AR4" i="75" s="1"/>
  <c r="F5" i="5" s="1"/>
  <c r="AH5" i="75"/>
  <c r="AL8" i="75"/>
  <c r="AC94" i="75"/>
  <c r="AE94" i="75" s="1"/>
  <c r="AC81" i="75"/>
  <c r="AE81" i="75" s="1"/>
  <c r="AS84" i="75"/>
  <c r="AU84" i="75" s="1"/>
  <c r="G85" i="5" s="1"/>
  <c r="AI142" i="75"/>
  <c r="AI76" i="75"/>
  <c r="X129" i="75"/>
  <c r="AQ188" i="75"/>
  <c r="E189" i="5" s="1"/>
  <c r="K28" i="5"/>
  <c r="AN28" i="5" s="1"/>
  <c r="P4" i="5"/>
  <c r="AM3" i="75"/>
  <c r="K121" i="5"/>
  <c r="AN121" i="5" s="1"/>
  <c r="R128" i="3"/>
  <c r="S128" i="3" s="1"/>
  <c r="T128" i="3" s="1"/>
  <c r="R129" i="5" s="1"/>
  <c r="Q104" i="3"/>
  <c r="T104" i="3" s="1"/>
  <c r="R105" i="5" s="1"/>
  <c r="M190" i="4"/>
  <c r="AC191" i="5" s="1"/>
  <c r="G184" i="4"/>
  <c r="AA185" i="5" s="1"/>
  <c r="R183" i="4"/>
  <c r="AD184" i="5" s="1"/>
  <c r="G181" i="4"/>
  <c r="H181" i="4" s="1"/>
  <c r="AB182" i="5" s="1"/>
  <c r="AE102" i="5"/>
  <c r="AE85" i="5"/>
  <c r="AE77" i="5"/>
  <c r="AE69" i="5"/>
  <c r="EF161" i="75"/>
  <c r="AN97" i="75"/>
  <c r="AS97" i="75" s="1"/>
  <c r="AU97" i="75" s="1"/>
  <c r="G98" i="5" s="1"/>
  <c r="AN95" i="75"/>
  <c r="AS95" i="75" s="1"/>
  <c r="AU95" i="75" s="1"/>
  <c r="G96" i="5" s="1"/>
  <c r="AN94" i="75"/>
  <c r="AS94" i="75" s="1"/>
  <c r="AU94" i="75" s="1"/>
  <c r="AN81" i="75"/>
  <c r="AS81" i="75" s="1"/>
  <c r="AU81" i="75" s="1"/>
  <c r="G82" i="5" s="1"/>
  <c r="AN54" i="75"/>
  <c r="AS54" i="75" s="1"/>
  <c r="AU54" i="75" s="1"/>
  <c r="G55" i="5" s="1"/>
  <c r="M182" i="4"/>
  <c r="AC183" i="5" s="1"/>
  <c r="M162" i="4"/>
  <c r="AC163" i="5" s="1"/>
  <c r="AE14" i="5"/>
  <c r="S190" i="5"/>
  <c r="S174" i="5"/>
  <c r="S150" i="5"/>
  <c r="S134" i="5"/>
  <c r="S126" i="5"/>
  <c r="S118" i="5"/>
  <c r="S95" i="5"/>
  <c r="S16" i="5"/>
  <c r="R192" i="4"/>
  <c r="AD193" i="5" s="1"/>
  <c r="M188" i="4"/>
  <c r="AC189" i="5" s="1"/>
  <c r="AE100" i="5"/>
  <c r="AE83" i="5"/>
  <c r="H177" i="3"/>
  <c r="O178" i="5" s="1"/>
  <c r="AF176" i="3"/>
  <c r="T177" i="5" s="1"/>
  <c r="AN172" i="3"/>
  <c r="V173" i="5" s="1"/>
  <c r="AF50" i="3"/>
  <c r="T51" i="5" s="1"/>
  <c r="AM67" i="75"/>
  <c r="AQ64" i="75"/>
  <c r="E65" i="5" s="1"/>
  <c r="AM51" i="75"/>
  <c r="EF47" i="75"/>
  <c r="EF34" i="75"/>
  <c r="EF4" i="75"/>
  <c r="V185" i="5"/>
  <c r="R152" i="3"/>
  <c r="S152" i="3" s="1"/>
  <c r="T152" i="3" s="1"/>
  <c r="R153" i="5" s="1"/>
  <c r="AE42" i="5"/>
  <c r="AF111" i="3"/>
  <c r="T112" i="5" s="1"/>
  <c r="H152" i="4"/>
  <c r="AB153" i="5" s="1"/>
  <c r="R144" i="3"/>
  <c r="S144" i="3" s="1"/>
  <c r="T144" i="3" s="1"/>
  <c r="V105" i="5"/>
  <c r="R165" i="4"/>
  <c r="AD166" i="5" s="1"/>
  <c r="M53" i="4"/>
  <c r="AC54" i="5" s="1"/>
  <c r="AA31" i="5"/>
  <c r="H61" i="4"/>
  <c r="AB62" i="5" s="1"/>
  <c r="V177" i="5"/>
  <c r="AM7" i="75"/>
  <c r="V83" i="5"/>
  <c r="G103" i="4"/>
  <c r="H103" i="4" s="1"/>
  <c r="AB104" i="5" s="1"/>
  <c r="M101" i="4"/>
  <c r="AC102" i="5" s="1"/>
  <c r="G97" i="4"/>
  <c r="H97" i="4" s="1"/>
  <c r="AB98" i="5" s="1"/>
  <c r="G85" i="4"/>
  <c r="AA86" i="5" s="1"/>
  <c r="R82" i="4"/>
  <c r="AD83" i="5" s="1"/>
  <c r="AE81" i="5"/>
  <c r="AE79" i="5"/>
  <c r="AE68" i="5"/>
  <c r="R66" i="4"/>
  <c r="AD67" i="5" s="1"/>
  <c r="M62" i="4"/>
  <c r="AC63" i="5" s="1"/>
  <c r="R61" i="4"/>
  <c r="AD62" i="5" s="1"/>
  <c r="R35" i="4"/>
  <c r="AD36" i="5" s="1"/>
  <c r="AF94" i="3"/>
  <c r="T95" i="5" s="1"/>
  <c r="AF55" i="3"/>
  <c r="T56" i="5" s="1"/>
  <c r="AF47" i="3"/>
  <c r="T48" i="5" s="1"/>
  <c r="H94" i="4"/>
  <c r="AB95" i="5" s="1"/>
  <c r="K15" i="5"/>
  <c r="AN15" i="5" s="1"/>
  <c r="J39" i="75"/>
  <c r="L39" i="75" s="1"/>
  <c r="R180" i="4"/>
  <c r="AD181" i="5" s="1"/>
  <c r="M178" i="4"/>
  <c r="AC179" i="5" s="1"/>
  <c r="R174" i="4"/>
  <c r="AD175" i="5" s="1"/>
  <c r="R172" i="4"/>
  <c r="AD173" i="5" s="1"/>
  <c r="R169" i="4"/>
  <c r="AD170" i="5" s="1"/>
  <c r="M165" i="4"/>
  <c r="AC166" i="5" s="1"/>
  <c r="M161" i="4"/>
  <c r="AC162" i="5" s="1"/>
  <c r="G155" i="4"/>
  <c r="AA156" i="5" s="1"/>
  <c r="G147" i="4"/>
  <c r="AA148" i="5" s="1"/>
  <c r="R146" i="4"/>
  <c r="AD147" i="5" s="1"/>
  <c r="M145" i="4"/>
  <c r="AC146" i="5" s="1"/>
  <c r="R133" i="4"/>
  <c r="AD134" i="5" s="1"/>
  <c r="AE132" i="5"/>
  <c r="R127" i="4"/>
  <c r="AD128" i="5" s="1"/>
  <c r="M126" i="4"/>
  <c r="AC127" i="5" s="1"/>
  <c r="M123" i="4"/>
  <c r="AC124" i="5" s="1"/>
  <c r="G120" i="4"/>
  <c r="H120" i="4" s="1"/>
  <c r="AB121" i="5" s="1"/>
  <c r="G75" i="4"/>
  <c r="AA76" i="5" s="1"/>
  <c r="R72" i="4"/>
  <c r="AD73" i="5" s="1"/>
  <c r="M71" i="4"/>
  <c r="AC72" i="5" s="1"/>
  <c r="EF153" i="75"/>
  <c r="EF119" i="75"/>
  <c r="K120" i="5" s="1"/>
  <c r="AN120" i="5" s="1"/>
  <c r="EF57" i="75"/>
  <c r="C55" i="84" s="1"/>
  <c r="F55" i="84" s="1"/>
  <c r="EF51" i="75"/>
  <c r="AK119" i="75"/>
  <c r="AC100" i="75"/>
  <c r="AE100" i="75" s="1"/>
  <c r="X140" i="75"/>
  <c r="AO140" i="75" s="1"/>
  <c r="AI79" i="75"/>
  <c r="Z108" i="5"/>
  <c r="AC163" i="75"/>
  <c r="AE163" i="75" s="1"/>
  <c r="AC171" i="75"/>
  <c r="AE171" i="75" s="1"/>
  <c r="AC134" i="75"/>
  <c r="AE134" i="75" s="1"/>
  <c r="AC145" i="75"/>
  <c r="AE145" i="75" s="1"/>
  <c r="AQ134" i="75"/>
  <c r="E135" i="5" s="1"/>
  <c r="E93" i="75"/>
  <c r="AQ74" i="75"/>
  <c r="E75" i="5" s="1"/>
  <c r="AH188" i="75"/>
  <c r="AC148" i="75"/>
  <c r="AE148" i="75" s="1"/>
  <c r="AH142" i="75"/>
  <c r="AK69" i="75"/>
  <c r="AI110" i="75"/>
  <c r="AK6" i="75"/>
  <c r="AQ16" i="75"/>
  <c r="E17" i="5" s="1"/>
  <c r="AC70" i="75"/>
  <c r="AE70" i="75" s="1"/>
  <c r="AH52" i="75"/>
  <c r="AK192" i="75"/>
  <c r="AL192" i="75" s="1"/>
  <c r="AH116" i="75"/>
  <c r="X78" i="75"/>
  <c r="X183" i="75"/>
  <c r="AL125" i="75"/>
  <c r="AC29" i="75"/>
  <c r="AE29" i="75" s="1"/>
  <c r="AQ137" i="75"/>
  <c r="E138" i="5" s="1"/>
  <c r="R3" i="4"/>
  <c r="AD4" i="5" s="1"/>
  <c r="K108" i="5"/>
  <c r="AN108" i="5" s="1"/>
  <c r="H106" i="4"/>
  <c r="AB107" i="5" s="1"/>
  <c r="AM15" i="75"/>
  <c r="AE65" i="5"/>
  <c r="G23" i="4"/>
  <c r="AA24" i="5" s="1"/>
  <c r="H187" i="3"/>
  <c r="O188" i="5" s="1"/>
  <c r="AN181" i="3"/>
  <c r="V182" i="5" s="1"/>
  <c r="AF178" i="3"/>
  <c r="T179" i="5" s="1"/>
  <c r="H178" i="3"/>
  <c r="O179" i="5" s="1"/>
  <c r="AF170" i="3"/>
  <c r="T171" i="5" s="1"/>
  <c r="H170" i="3"/>
  <c r="O171" i="5" s="1"/>
  <c r="V50" i="5"/>
  <c r="H45" i="3"/>
  <c r="O46" i="5" s="1"/>
  <c r="EF171" i="75"/>
  <c r="EF167" i="75"/>
  <c r="EF164" i="75"/>
  <c r="EF116" i="75"/>
  <c r="EC99" i="75"/>
  <c r="J100" i="5" s="1"/>
  <c r="E187" i="3"/>
  <c r="N188" i="5" s="1"/>
  <c r="AF185" i="3"/>
  <c r="T186" i="5" s="1"/>
  <c r="H185" i="3"/>
  <c r="O186" i="5" s="1"/>
  <c r="AF177" i="3"/>
  <c r="T178" i="5" s="1"/>
  <c r="AF169" i="3"/>
  <c r="T170" i="5" s="1"/>
  <c r="AF161" i="3"/>
  <c r="T162" i="5" s="1"/>
  <c r="AF153" i="3"/>
  <c r="T154" i="5" s="1"/>
  <c r="AF145" i="3"/>
  <c r="T146" i="5" s="1"/>
  <c r="AF137" i="3"/>
  <c r="T138" i="5" s="1"/>
  <c r="H137" i="3"/>
  <c r="O138" i="5" s="1"/>
  <c r="AF129" i="3"/>
  <c r="T130" i="5" s="1"/>
  <c r="AF121" i="3"/>
  <c r="T122" i="5" s="1"/>
  <c r="E93" i="3"/>
  <c r="N94" i="5" s="1"/>
  <c r="AF91" i="3"/>
  <c r="T92" i="5" s="1"/>
  <c r="E85" i="3"/>
  <c r="N86" i="5" s="1"/>
  <c r="AF75" i="3"/>
  <c r="T76" i="5" s="1"/>
  <c r="E61" i="3"/>
  <c r="N62" i="5" s="1"/>
  <c r="AF59" i="3"/>
  <c r="T60" i="5" s="1"/>
  <c r="AF51" i="3"/>
  <c r="T52" i="5" s="1"/>
  <c r="AN46" i="3"/>
  <c r="V47" i="5" s="1"/>
  <c r="AF43" i="3"/>
  <c r="T44" i="5" s="1"/>
  <c r="H43" i="3"/>
  <c r="O44" i="5" s="1"/>
  <c r="AH36" i="75"/>
  <c r="AE162" i="5"/>
  <c r="R141" i="4"/>
  <c r="AD142" i="5" s="1"/>
  <c r="M140" i="4"/>
  <c r="AC141" i="5" s="1"/>
  <c r="G139" i="4"/>
  <c r="AA140" i="5" s="1"/>
  <c r="AE138" i="5"/>
  <c r="M137" i="4"/>
  <c r="AC138" i="5" s="1"/>
  <c r="AE127" i="5"/>
  <c r="AE119" i="5"/>
  <c r="R114" i="4"/>
  <c r="AD115" i="5" s="1"/>
  <c r="R74" i="4"/>
  <c r="AD75" i="5" s="1"/>
  <c r="G72" i="4"/>
  <c r="AA73" i="5" s="1"/>
  <c r="M70" i="4"/>
  <c r="AC71" i="5" s="1"/>
  <c r="R69" i="4"/>
  <c r="AD70" i="5" s="1"/>
  <c r="R52" i="4"/>
  <c r="AD53" i="5" s="1"/>
  <c r="M48" i="4"/>
  <c r="AC49" i="5" s="1"/>
  <c r="R46" i="4"/>
  <c r="AD47" i="5" s="1"/>
  <c r="R12" i="4"/>
  <c r="AD13" i="5" s="1"/>
  <c r="M179" i="4"/>
  <c r="AC180" i="5" s="1"/>
  <c r="G178" i="4"/>
  <c r="AA179" i="5" s="1"/>
  <c r="AE166" i="5"/>
  <c r="R125" i="4"/>
  <c r="AD126" i="5" s="1"/>
  <c r="AE108" i="5"/>
  <c r="AE34" i="5"/>
  <c r="AE31" i="5"/>
  <c r="G24" i="4"/>
  <c r="AA25" i="5" s="1"/>
  <c r="AE15" i="5"/>
  <c r="AF183" i="3"/>
  <c r="T184" i="5" s="1"/>
  <c r="S180" i="5"/>
  <c r="S172" i="5"/>
  <c r="S164" i="5"/>
  <c r="S156" i="5"/>
  <c r="AF151" i="3"/>
  <c r="T152" i="5" s="1"/>
  <c r="E130" i="3"/>
  <c r="N131" i="5" s="1"/>
  <c r="H119" i="3"/>
  <c r="O120" i="5" s="1"/>
  <c r="AQ80" i="75"/>
  <c r="E81" i="5" s="1"/>
  <c r="EF33" i="75"/>
  <c r="C30" i="84" s="1"/>
  <c r="F30" i="84" s="1"/>
  <c r="J31" i="75"/>
  <c r="L31" i="75" s="1"/>
  <c r="S187" i="5"/>
  <c r="AN4" i="3"/>
  <c r="X184" i="75"/>
  <c r="X45" i="75"/>
  <c r="AQ190" i="75"/>
  <c r="E191" i="5" s="1"/>
  <c r="X128" i="75"/>
  <c r="AO128" i="75" s="1"/>
  <c r="X157" i="75"/>
  <c r="AQ184" i="75"/>
  <c r="E185" i="5" s="1"/>
  <c r="K97" i="5"/>
  <c r="AN97" i="5" s="1"/>
  <c r="H141" i="4"/>
  <c r="AB142" i="5" s="1"/>
  <c r="K84" i="5"/>
  <c r="AN84" i="5" s="1"/>
  <c r="AA153" i="5"/>
  <c r="J33" i="75"/>
  <c r="L33" i="75" s="1"/>
  <c r="R187" i="4"/>
  <c r="AD188" i="5" s="1"/>
  <c r="M186" i="4"/>
  <c r="AC187" i="5" s="1"/>
  <c r="R181" i="4"/>
  <c r="AD182" i="5" s="1"/>
  <c r="G135" i="4"/>
  <c r="AA136" i="5" s="1"/>
  <c r="AE64" i="5"/>
  <c r="AE38" i="5"/>
  <c r="AE32" i="5"/>
  <c r="G22" i="4"/>
  <c r="AA23" i="5" s="1"/>
  <c r="AE10" i="5"/>
  <c r="S186" i="5"/>
  <c r="S178" i="5"/>
  <c r="S170" i="5"/>
  <c r="S162" i="5"/>
  <c r="S146" i="5"/>
  <c r="S138" i="5"/>
  <c r="S130" i="5"/>
  <c r="P117" i="5"/>
  <c r="S106" i="5"/>
  <c r="AF101" i="3"/>
  <c r="T102" i="5" s="1"/>
  <c r="S99" i="5"/>
  <c r="S92" i="5"/>
  <c r="P87" i="5"/>
  <c r="S84" i="5"/>
  <c r="AF79" i="3"/>
  <c r="T80" i="5" s="1"/>
  <c r="S44" i="5"/>
  <c r="AF39" i="3"/>
  <c r="T40" i="5" s="1"/>
  <c r="S28" i="5"/>
  <c r="E18" i="3"/>
  <c r="N19" i="5" s="1"/>
  <c r="H16" i="3"/>
  <c r="O17" i="5" s="1"/>
  <c r="AQ132" i="75"/>
  <c r="E133" i="5" s="1"/>
  <c r="AQ71" i="75"/>
  <c r="E72" i="5" s="1"/>
  <c r="AC132" i="75"/>
  <c r="AE132" i="75" s="1"/>
  <c r="AA15" i="5"/>
  <c r="AE184" i="5"/>
  <c r="G182" i="4"/>
  <c r="AA183" i="5" s="1"/>
  <c r="AE123" i="5"/>
  <c r="G119" i="4"/>
  <c r="AA120" i="5" s="1"/>
  <c r="AE109" i="5"/>
  <c r="G68" i="4"/>
  <c r="H68" i="4" s="1"/>
  <c r="AB69" i="5" s="1"/>
  <c r="AE67" i="5"/>
  <c r="AE53" i="5"/>
  <c r="AE47" i="5"/>
  <c r="AE44" i="5"/>
  <c r="AE35" i="5"/>
  <c r="AE13" i="5"/>
  <c r="AF188" i="3"/>
  <c r="T189" i="5" s="1"/>
  <c r="S185" i="5"/>
  <c r="AH40" i="75"/>
  <c r="X145" i="75"/>
  <c r="AO145" i="75" s="1"/>
  <c r="AC23" i="75"/>
  <c r="AE23" i="75" s="1"/>
  <c r="X179" i="75"/>
  <c r="AQ111" i="75"/>
  <c r="E112" i="5" s="1"/>
  <c r="X31" i="75"/>
  <c r="AO31" i="75" s="1"/>
  <c r="AI178" i="75"/>
  <c r="AQ147" i="75"/>
  <c r="E148" i="5" s="1"/>
  <c r="AJ42" i="75"/>
  <c r="AL42" i="75" s="1"/>
  <c r="K102" i="5"/>
  <c r="AN102" i="5" s="1"/>
  <c r="J15" i="75"/>
  <c r="L15" i="75" s="1"/>
  <c r="H116" i="3"/>
  <c r="O117" i="5" s="1"/>
  <c r="AN24" i="3"/>
  <c r="AF21" i="3"/>
  <c r="T22" i="5" s="1"/>
  <c r="H21" i="3"/>
  <c r="O22" i="5" s="1"/>
  <c r="EF55" i="75"/>
  <c r="BE190" i="82"/>
  <c r="BA187" i="82"/>
  <c r="BB187" i="82" s="1"/>
  <c r="D183" i="84" s="1"/>
  <c r="G183" i="84" s="1"/>
  <c r="BA155" i="82"/>
  <c r="BB155" i="82" s="1"/>
  <c r="AO156" i="5" s="1"/>
  <c r="BA139" i="82"/>
  <c r="BB139" i="82" s="1"/>
  <c r="AO140" i="5" s="1"/>
  <c r="BE137" i="82"/>
  <c r="BD145" i="82"/>
  <c r="BE155" i="82"/>
  <c r="BE150" i="82"/>
  <c r="BA125" i="82"/>
  <c r="BB125" i="82" s="1"/>
  <c r="D127" i="84" s="1"/>
  <c r="G127" i="84" s="1"/>
  <c r="BA116" i="82"/>
  <c r="BB116" i="82" s="1"/>
  <c r="AO117" i="5" s="1"/>
  <c r="BA115" i="82"/>
  <c r="BB115" i="82" s="1"/>
  <c r="AO116" i="5" s="1"/>
  <c r="BC107" i="82"/>
  <c r="BE99" i="82"/>
  <c r="BA93" i="82"/>
  <c r="BB93" i="82" s="1"/>
  <c r="D90" i="84" s="1"/>
  <c r="G90" i="84" s="1"/>
  <c r="BC84" i="82"/>
  <c r="BC83" i="82"/>
  <c r="BA77" i="82"/>
  <c r="BB77" i="82" s="1"/>
  <c r="D78" i="84" s="1"/>
  <c r="G78" i="84" s="1"/>
  <c r="BA75" i="82"/>
  <c r="BB75" i="82" s="1"/>
  <c r="AO76" i="5" s="1"/>
  <c r="BD73" i="82"/>
  <c r="BE57" i="82"/>
  <c r="BD53" i="82"/>
  <c r="BE52" i="82"/>
  <c r="BA51" i="82"/>
  <c r="BB51" i="82" s="1"/>
  <c r="D49" i="84" s="1"/>
  <c r="G49" i="84" s="1"/>
  <c r="BE43" i="82"/>
  <c r="BE37" i="82"/>
  <c r="BE35" i="82"/>
  <c r="BE29" i="82"/>
  <c r="BD25" i="82"/>
  <c r="BE17" i="82"/>
  <c r="BD4" i="82"/>
  <c r="E136" i="3"/>
  <c r="N137" i="5" s="1"/>
  <c r="E23" i="3"/>
  <c r="N24" i="5" s="1"/>
  <c r="E7" i="3"/>
  <c r="N8" i="5" s="1"/>
  <c r="E99" i="3"/>
  <c r="N100" i="5" s="1"/>
  <c r="E84" i="3"/>
  <c r="N85" i="5" s="1"/>
  <c r="E193" i="3"/>
  <c r="N194" i="5" s="1"/>
  <c r="E129" i="3"/>
  <c r="N130" i="5" s="1"/>
  <c r="E120" i="3"/>
  <c r="N121" i="5" s="1"/>
  <c r="P172" i="5"/>
  <c r="P156" i="5"/>
  <c r="E190" i="3"/>
  <c r="N191" i="5" s="1"/>
  <c r="E158" i="3"/>
  <c r="N159" i="5" s="1"/>
  <c r="E46" i="3"/>
  <c r="N47" i="5" s="1"/>
  <c r="M107" i="4"/>
  <c r="AC108" i="5" s="1"/>
  <c r="M11" i="4"/>
  <c r="AC12" i="5" s="1"/>
  <c r="AS74" i="75"/>
  <c r="AU74" i="75" s="1"/>
  <c r="G75" i="5" s="1"/>
  <c r="AN4" i="75"/>
  <c r="AS4" i="75" s="1"/>
  <c r="AU4" i="75" s="1"/>
  <c r="G5" i="5" s="1"/>
  <c r="R190" i="3"/>
  <c r="S190" i="3" s="1"/>
  <c r="T190" i="3" s="1"/>
  <c r="R191" i="5" s="1"/>
  <c r="R68" i="3"/>
  <c r="S68" i="3" s="1"/>
  <c r="T68" i="3" s="1"/>
  <c r="R69" i="5" s="1"/>
  <c r="R32" i="3"/>
  <c r="S32" i="3" s="1"/>
  <c r="T32" i="3" s="1"/>
  <c r="R33" i="5" s="1"/>
  <c r="R102" i="3"/>
  <c r="S102" i="3" s="1"/>
  <c r="T102" i="3" s="1"/>
  <c r="R103" i="5" s="1"/>
  <c r="J109" i="5"/>
  <c r="R64" i="3"/>
  <c r="S64" i="3" s="1"/>
  <c r="T64" i="3" s="1"/>
  <c r="R65" i="5" s="1"/>
  <c r="Q92" i="3"/>
  <c r="T92" i="3" s="1"/>
  <c r="R93" i="5" s="1"/>
  <c r="AN56" i="75"/>
  <c r="AS56" i="75" s="1"/>
  <c r="AU56" i="75" s="1"/>
  <c r="G57" i="5" s="1"/>
  <c r="AN167" i="75"/>
  <c r="AS167" i="75" s="1"/>
  <c r="AU167" i="75" s="1"/>
  <c r="G168" i="5" s="1"/>
  <c r="R182" i="3"/>
  <c r="S182" i="3" s="1"/>
  <c r="Q40" i="3"/>
  <c r="T40" i="3" s="1"/>
  <c r="R41" i="5" s="1"/>
  <c r="Q110" i="3"/>
  <c r="T110" i="3" s="1"/>
  <c r="R111" i="5" s="1"/>
  <c r="R20" i="3"/>
  <c r="S20" i="3" s="1"/>
  <c r="T20" i="3" s="1"/>
  <c r="R21" i="5" s="1"/>
  <c r="R134" i="3"/>
  <c r="S134" i="3" s="1"/>
  <c r="T134" i="3" s="1"/>
  <c r="R135" i="5" s="1"/>
  <c r="AN10" i="75"/>
  <c r="AS10" i="75" s="1"/>
  <c r="AU10" i="75" s="1"/>
  <c r="AN51" i="75"/>
  <c r="AS51" i="75" s="1"/>
  <c r="AU51" i="75" s="1"/>
  <c r="G52" i="5" s="1"/>
  <c r="AS120" i="75"/>
  <c r="AU120" i="75" s="1"/>
  <c r="G121" i="5" s="1"/>
  <c r="AN166" i="75"/>
  <c r="AS166" i="75" s="1"/>
  <c r="AU166" i="75" s="1"/>
  <c r="G167" i="5" s="1"/>
  <c r="R142" i="3"/>
  <c r="S142" i="3" s="1"/>
  <c r="T142" i="3" s="1"/>
  <c r="R143" i="5" s="1"/>
  <c r="R52" i="3"/>
  <c r="S52" i="3" s="1"/>
  <c r="T52" i="3" s="1"/>
  <c r="R53" i="5" s="1"/>
  <c r="R178" i="3"/>
  <c r="S178" i="3" s="1"/>
  <c r="T178" i="3" s="1"/>
  <c r="R179" i="5" s="1"/>
  <c r="AS133" i="75"/>
  <c r="AU133" i="75" s="1"/>
  <c r="G134" i="5" s="1"/>
  <c r="AN9" i="75"/>
  <c r="AS9" i="75" s="1"/>
  <c r="AU9" i="75" s="1"/>
  <c r="G10" i="5" s="1"/>
  <c r="R24" i="3"/>
  <c r="S24" i="3" s="1"/>
  <c r="T24" i="3" s="1"/>
  <c r="R25" i="5" s="1"/>
  <c r="R99" i="3"/>
  <c r="S99" i="3" s="1"/>
  <c r="T99" i="3" s="1"/>
  <c r="R100" i="5" s="1"/>
  <c r="Q185" i="3"/>
  <c r="T185" i="3" s="1"/>
  <c r="R186" i="5" s="1"/>
  <c r="P160" i="5"/>
  <c r="Q193" i="3"/>
  <c r="T193" i="3" s="1"/>
  <c r="R194" i="5" s="1"/>
  <c r="Q130" i="3"/>
  <c r="T130" i="3" s="1"/>
  <c r="R131" i="5" s="1"/>
  <c r="S114" i="5"/>
  <c r="AS88" i="75"/>
  <c r="AU88" i="75" s="1"/>
  <c r="G89" i="5" s="1"/>
  <c r="AS137" i="75"/>
  <c r="AU137" i="75" s="1"/>
  <c r="G138" i="5" s="1"/>
  <c r="AS27" i="75"/>
  <c r="AU27" i="75" s="1"/>
  <c r="G28" i="5" s="1"/>
  <c r="AN37" i="75"/>
  <c r="AS37" i="75" s="1"/>
  <c r="AU37" i="75" s="1"/>
  <c r="G38" i="5" s="1"/>
  <c r="AN31" i="75"/>
  <c r="AS31" i="75" s="1"/>
  <c r="AU31" i="75" s="1"/>
  <c r="G32" i="5" s="1"/>
  <c r="P144" i="5"/>
  <c r="AS63" i="75"/>
  <c r="AU63" i="75" s="1"/>
  <c r="G64" i="5" s="1"/>
  <c r="AS28" i="75"/>
  <c r="AU28" i="75" s="1"/>
  <c r="G29" i="5" s="1"/>
  <c r="AF192" i="3"/>
  <c r="T193" i="5" s="1"/>
  <c r="S85" i="5"/>
  <c r="S69" i="5"/>
  <c r="P9" i="5"/>
  <c r="AF143" i="3"/>
  <c r="T144" i="5" s="1"/>
  <c r="AF135" i="3"/>
  <c r="T136" i="5" s="1"/>
  <c r="P102" i="5"/>
  <c r="P80" i="5"/>
  <c r="P64" i="5"/>
  <c r="P8" i="5"/>
  <c r="AS143" i="75"/>
  <c r="AU143" i="75" s="1"/>
  <c r="G144" i="5" s="1"/>
  <c r="S33" i="5"/>
  <c r="AS78" i="75"/>
  <c r="AU78" i="75" s="1"/>
  <c r="G79" i="5" s="1"/>
  <c r="AF106" i="3"/>
  <c r="T107" i="5" s="1"/>
  <c r="P105" i="5"/>
  <c r="AF99" i="3"/>
  <c r="T100" i="5" s="1"/>
  <c r="AF92" i="3"/>
  <c r="T93" i="5" s="1"/>
  <c r="AF84" i="3"/>
  <c r="T85" i="5" s="1"/>
  <c r="AF76" i="3"/>
  <c r="T77" i="5" s="1"/>
  <c r="AF68" i="3"/>
  <c r="T69" i="5" s="1"/>
  <c r="P50" i="5"/>
  <c r="P10" i="5"/>
  <c r="AN163" i="75"/>
  <c r="AS163" i="75" s="1"/>
  <c r="AU163" i="75" s="1"/>
  <c r="G164" i="5" s="1"/>
  <c r="AS135" i="75"/>
  <c r="AU135" i="75" s="1"/>
  <c r="G136" i="5" s="1"/>
  <c r="AS134" i="75"/>
  <c r="AU134" i="75" s="1"/>
  <c r="G135" i="5" s="1"/>
  <c r="AN110" i="75"/>
  <c r="AS110" i="75" s="1"/>
  <c r="AU110" i="75" s="1"/>
  <c r="G111" i="5" s="1"/>
  <c r="AN21" i="75"/>
  <c r="AS21" i="75" s="1"/>
  <c r="AU21" i="75" s="1"/>
  <c r="G22" i="5" s="1"/>
  <c r="AN19" i="75"/>
  <c r="AS19" i="75" s="1"/>
  <c r="AU19" i="75" s="1"/>
  <c r="G20" i="5" s="1"/>
  <c r="EC163" i="75"/>
  <c r="J164" i="5" s="1"/>
  <c r="EC147" i="75"/>
  <c r="EC123" i="75"/>
  <c r="J124" i="5" s="1"/>
  <c r="EC91" i="75"/>
  <c r="J92" i="5" s="1"/>
  <c r="EC83" i="75"/>
  <c r="EG83" i="75" s="1"/>
  <c r="L84" i="5" s="1"/>
  <c r="EC19" i="75"/>
  <c r="J20" i="5" s="1"/>
  <c r="P190" i="5"/>
  <c r="P168" i="5"/>
  <c r="S107" i="5"/>
  <c r="S100" i="5"/>
  <c r="AE177" i="5"/>
  <c r="P95" i="5"/>
  <c r="S191" i="5"/>
  <c r="AF189" i="3"/>
  <c r="T190" i="5" s="1"/>
  <c r="AN29" i="75"/>
  <c r="AS29" i="75" s="1"/>
  <c r="AU29" i="75" s="1"/>
  <c r="G30" i="5" s="1"/>
  <c r="AE159" i="5"/>
  <c r="AE12" i="5"/>
  <c r="S70" i="5"/>
  <c r="S46" i="5"/>
  <c r="S194" i="5"/>
  <c r="S61" i="5"/>
  <c r="AE82" i="5"/>
  <c r="AE96" i="5"/>
  <c r="AE160" i="5"/>
  <c r="S76" i="5"/>
  <c r="AE178" i="5"/>
  <c r="AE167" i="5"/>
  <c r="AE131" i="5"/>
  <c r="AE124" i="5"/>
  <c r="S32" i="5"/>
  <c r="AE104" i="5"/>
  <c r="AE98" i="5"/>
  <c r="S188" i="5"/>
  <c r="S181" i="5"/>
  <c r="S39" i="5"/>
  <c r="P54" i="5"/>
  <c r="AF7" i="3"/>
  <c r="T8" i="5" s="1"/>
  <c r="AF187" i="3"/>
  <c r="T188" i="5" s="1"/>
  <c r="AF180" i="3"/>
  <c r="T181" i="5" s="1"/>
  <c r="P179" i="5"/>
  <c r="AF172" i="3"/>
  <c r="T173" i="5" s="1"/>
  <c r="AF132" i="3"/>
  <c r="T133" i="5" s="1"/>
  <c r="P115" i="5"/>
  <c r="AF54" i="3"/>
  <c r="T55" i="5" s="1"/>
  <c r="AF30" i="3"/>
  <c r="T31" i="5" s="1"/>
  <c r="AF45" i="3"/>
  <c r="T46" i="5" s="1"/>
  <c r="G120" i="5"/>
  <c r="EG101" i="75"/>
  <c r="L102" i="5" s="1"/>
  <c r="J102" i="5"/>
  <c r="J175" i="5"/>
  <c r="AN157" i="75"/>
  <c r="AS157" i="75" s="1"/>
  <c r="AU157" i="75" s="1"/>
  <c r="G158" i="5" s="1"/>
  <c r="EC3" i="75"/>
  <c r="J4" i="5" s="1"/>
  <c r="EC107" i="75"/>
  <c r="EG107" i="75" s="1"/>
  <c r="L108" i="5" s="1"/>
  <c r="AN55" i="75"/>
  <c r="AS55" i="75" s="1"/>
  <c r="AU55" i="75" s="1"/>
  <c r="G56" i="5" s="1"/>
  <c r="AS193" i="75"/>
  <c r="AU193" i="75" s="1"/>
  <c r="G194" i="5" s="1"/>
  <c r="AN58" i="75"/>
  <c r="AS58" i="75" s="1"/>
  <c r="AU58" i="75" s="1"/>
  <c r="G59" i="5" s="1"/>
  <c r="EC187" i="75"/>
  <c r="J188" i="5" s="1"/>
  <c r="AN189" i="75"/>
  <c r="AS189" i="75" s="1"/>
  <c r="AU189" i="75" s="1"/>
  <c r="G190" i="5" s="1"/>
  <c r="AN130" i="75"/>
  <c r="AS130" i="75" s="1"/>
  <c r="AU130" i="75" s="1"/>
  <c r="G131" i="5" s="1"/>
  <c r="AN87" i="75"/>
  <c r="AS87" i="75" s="1"/>
  <c r="AU87" i="75" s="1"/>
  <c r="G88" i="5" s="1"/>
  <c r="AN73" i="75"/>
  <c r="AS73" i="75" s="1"/>
  <c r="AU73" i="75" s="1"/>
  <c r="G74" i="5" s="1"/>
  <c r="AN57" i="75"/>
  <c r="AS57" i="75" s="1"/>
  <c r="AU57" i="75" s="1"/>
  <c r="G58" i="5" s="1"/>
  <c r="AS49" i="75"/>
  <c r="AU49" i="75" s="1"/>
  <c r="G50" i="5" s="1"/>
  <c r="EC11" i="75"/>
  <c r="EG11" i="75" s="1"/>
  <c r="L12" i="5" s="1"/>
  <c r="EC59" i="75"/>
  <c r="EC139" i="75"/>
  <c r="J140" i="5" s="1"/>
  <c r="AN123" i="75"/>
  <c r="AS123" i="75" s="1"/>
  <c r="AU123" i="75" s="1"/>
  <c r="G124" i="5" s="1"/>
  <c r="EC131" i="75"/>
  <c r="J132" i="5" s="1"/>
  <c r="AN148" i="75"/>
  <c r="AS148" i="75" s="1"/>
  <c r="AU148" i="75" s="1"/>
  <c r="G149" i="5" s="1"/>
  <c r="AN82" i="75"/>
  <c r="AS82" i="75" s="1"/>
  <c r="AU82" i="75" s="1"/>
  <c r="G83" i="5" s="1"/>
  <c r="AN165" i="75"/>
  <c r="AS165" i="75" s="1"/>
  <c r="AU165" i="75" s="1"/>
  <c r="G166" i="5" s="1"/>
  <c r="AN150" i="75"/>
  <c r="AS150" i="75" s="1"/>
  <c r="AU150" i="75" s="1"/>
  <c r="AN149" i="75"/>
  <c r="AS149" i="75" s="1"/>
  <c r="AU149" i="75" s="1"/>
  <c r="G150" i="5" s="1"/>
  <c r="EC67" i="75"/>
  <c r="J68" i="5" s="1"/>
  <c r="AN96" i="75"/>
  <c r="AS96" i="75" s="1"/>
  <c r="AU96" i="75" s="1"/>
  <c r="G97" i="5" s="1"/>
  <c r="AN177" i="75"/>
  <c r="AS177" i="75" s="1"/>
  <c r="AU177" i="75" s="1"/>
  <c r="G178" i="5" s="1"/>
  <c r="AN68" i="75"/>
  <c r="AS68" i="75" s="1"/>
  <c r="AU68" i="75" s="1"/>
  <c r="AN171" i="75"/>
  <c r="AS171" i="75" s="1"/>
  <c r="AU171" i="75" s="1"/>
  <c r="G172" i="5" s="1"/>
  <c r="EC115" i="75"/>
  <c r="J116" i="5" s="1"/>
  <c r="EC43" i="75"/>
  <c r="J44" i="5" s="1"/>
  <c r="AN7" i="75"/>
  <c r="AS7" i="75" s="1"/>
  <c r="AU7" i="75" s="1"/>
  <c r="G8" i="5" s="1"/>
  <c r="AN183" i="75"/>
  <c r="AS183" i="75" s="1"/>
  <c r="AU183" i="75" s="1"/>
  <c r="G184" i="5" s="1"/>
  <c r="AN106" i="75"/>
  <c r="AS106" i="75" s="1"/>
  <c r="AU106" i="75" s="1"/>
  <c r="G107" i="5" s="1"/>
  <c r="AS118" i="75"/>
  <c r="AU118" i="75" s="1"/>
  <c r="G119" i="5" s="1"/>
  <c r="AN162" i="75"/>
  <c r="AS162" i="75" s="1"/>
  <c r="AU162" i="75" s="1"/>
  <c r="G163" i="5" s="1"/>
  <c r="EC35" i="75"/>
  <c r="J36" i="5" s="1"/>
  <c r="AN98" i="75"/>
  <c r="AS98" i="75" s="1"/>
  <c r="AU98" i="75" s="1"/>
  <c r="G99" i="5" s="1"/>
  <c r="AN111" i="75"/>
  <c r="AS111" i="75" s="1"/>
  <c r="AU111" i="75" s="1"/>
  <c r="AN67" i="75"/>
  <c r="AS67" i="75" s="1"/>
  <c r="AU67" i="75" s="1"/>
  <c r="G68" i="5" s="1"/>
  <c r="P89" i="5"/>
  <c r="P7" i="5"/>
  <c r="P20" i="5"/>
  <c r="J38" i="5"/>
  <c r="AS169" i="75"/>
  <c r="AU169" i="75" s="1"/>
  <c r="G170" i="5" s="1"/>
  <c r="J30" i="5"/>
  <c r="X74" i="75"/>
  <c r="AI74" i="75"/>
  <c r="AC37" i="75"/>
  <c r="AE37" i="75" s="1"/>
  <c r="AC115" i="75"/>
  <c r="AE115" i="75" s="1"/>
  <c r="AH51" i="75"/>
  <c r="AC179" i="75"/>
  <c r="AE179" i="75" s="1"/>
  <c r="X46" i="75"/>
  <c r="AL93" i="75"/>
  <c r="E142" i="75"/>
  <c r="AJ43" i="75"/>
  <c r="AC43" i="75"/>
  <c r="AE43" i="75" s="1"/>
  <c r="Z185" i="5"/>
  <c r="Z179" i="5"/>
  <c r="AK190" i="75"/>
  <c r="AC74" i="75"/>
  <c r="AE74" i="75" s="1"/>
  <c r="AC146" i="75"/>
  <c r="AE146" i="75" s="1"/>
  <c r="AR146" i="75" s="1"/>
  <c r="F147" i="5" s="1"/>
  <c r="AK146" i="75"/>
  <c r="F115" i="84"/>
  <c r="AJ107" i="75"/>
  <c r="AC107" i="75"/>
  <c r="AE107" i="75" s="1"/>
  <c r="X29" i="75"/>
  <c r="X39" i="75"/>
  <c r="D76" i="5"/>
  <c r="X62" i="75"/>
  <c r="AO62" i="75" s="1"/>
  <c r="X105" i="75"/>
  <c r="AO105" i="75" s="1"/>
  <c r="AC113" i="75"/>
  <c r="AE113" i="75" s="1"/>
  <c r="AI130" i="75"/>
  <c r="J82" i="5"/>
  <c r="AC35" i="75"/>
  <c r="AE35" i="75" s="1"/>
  <c r="AR35" i="75" s="1"/>
  <c r="F36" i="5" s="1"/>
  <c r="AK53" i="75"/>
  <c r="AS46" i="75"/>
  <c r="AU46" i="75" s="1"/>
  <c r="G47" i="5" s="1"/>
  <c r="AJ54" i="75"/>
  <c r="AC54" i="75"/>
  <c r="AE54" i="75" s="1"/>
  <c r="AR54" i="75" s="1"/>
  <c r="F55" i="5" s="1"/>
  <c r="AJ123" i="75"/>
  <c r="AC123" i="75"/>
  <c r="AE123" i="75" s="1"/>
  <c r="O121" i="5"/>
  <c r="E69" i="75"/>
  <c r="AH123" i="75"/>
  <c r="AC3" i="75"/>
  <c r="AE3" i="75" s="1"/>
  <c r="AH176" i="75"/>
  <c r="X49" i="75"/>
  <c r="AK31" i="75"/>
  <c r="AL31" i="75" s="1"/>
  <c r="AS159" i="75"/>
  <c r="AU159" i="75" s="1"/>
  <c r="G160" i="5" s="1"/>
  <c r="AK25" i="75"/>
  <c r="AL25" i="75" s="1"/>
  <c r="AC25" i="75"/>
  <c r="AE25" i="75" s="1"/>
  <c r="X28" i="75"/>
  <c r="AO28" i="75" s="1"/>
  <c r="AI28" i="75"/>
  <c r="AS139" i="75"/>
  <c r="AU139" i="75" s="1"/>
  <c r="X10" i="75"/>
  <c r="AO10" i="75" s="1"/>
  <c r="AQ185" i="75"/>
  <c r="E186" i="5" s="1"/>
  <c r="X76" i="75"/>
  <c r="AC160" i="75"/>
  <c r="AE160" i="75" s="1"/>
  <c r="X178" i="75"/>
  <c r="AQ103" i="75"/>
  <c r="E104" i="5" s="1"/>
  <c r="E36" i="75"/>
  <c r="X7" i="75"/>
  <c r="AO7" i="75" s="1"/>
  <c r="AI168" i="75"/>
  <c r="EC155" i="75"/>
  <c r="J156" i="5" s="1"/>
  <c r="EC179" i="75"/>
  <c r="J180" i="5" s="1"/>
  <c r="J3" i="75"/>
  <c r="L3" i="75" s="1"/>
  <c r="K7" i="5"/>
  <c r="AN7" i="5" s="1"/>
  <c r="L10" i="75"/>
  <c r="AR10" i="75" s="1"/>
  <c r="F11" i="5" s="1"/>
  <c r="AQ120" i="75"/>
  <c r="E121" i="5" s="1"/>
  <c r="M180" i="4"/>
  <c r="AC181" i="5" s="1"/>
  <c r="R136" i="4"/>
  <c r="AD137" i="5" s="1"/>
  <c r="AN38" i="75"/>
  <c r="AS38" i="75" s="1"/>
  <c r="AU38" i="75" s="1"/>
  <c r="G39" i="5" s="1"/>
  <c r="EC171" i="75"/>
  <c r="J172" i="5" s="1"/>
  <c r="X131" i="75"/>
  <c r="AO131" i="75" s="1"/>
  <c r="AS103" i="75"/>
  <c r="AU103" i="75" s="1"/>
  <c r="G104" i="5" s="1"/>
  <c r="AS180" i="75"/>
  <c r="AU180" i="75" s="1"/>
  <c r="G181" i="5" s="1"/>
  <c r="E179" i="75"/>
  <c r="EC75" i="75"/>
  <c r="J76" i="5" s="1"/>
  <c r="X8" i="75"/>
  <c r="G186" i="4"/>
  <c r="R185" i="4"/>
  <c r="AD186" i="5" s="1"/>
  <c r="AI157" i="75"/>
  <c r="AQ173" i="75"/>
  <c r="E174" i="5" s="1"/>
  <c r="M193" i="4"/>
  <c r="AC194" i="5" s="1"/>
  <c r="AC169" i="75"/>
  <c r="AE169" i="75" s="1"/>
  <c r="AQ129" i="75"/>
  <c r="E130" i="5" s="1"/>
  <c r="AS142" i="75"/>
  <c r="AU142" i="75" s="1"/>
  <c r="G143" i="5" s="1"/>
  <c r="AJ7" i="75"/>
  <c r="AL7" i="75" s="1"/>
  <c r="AJ15" i="75"/>
  <c r="AH55" i="75"/>
  <c r="AQ78" i="75"/>
  <c r="E79" i="5" s="1"/>
  <c r="AQ45" i="75"/>
  <c r="E46" i="5" s="1"/>
  <c r="AQ98" i="75"/>
  <c r="E99" i="5" s="1"/>
  <c r="AS101" i="75"/>
  <c r="AU101" i="75" s="1"/>
  <c r="G102" i="5" s="1"/>
  <c r="AC174" i="75"/>
  <c r="AE174" i="75" s="1"/>
  <c r="AR174" i="75" s="1"/>
  <c r="F175" i="5" s="1"/>
  <c r="AK38" i="75"/>
  <c r="E54" i="75"/>
  <c r="AC78" i="75"/>
  <c r="AE78" i="75" s="1"/>
  <c r="EC51" i="75"/>
  <c r="J52" i="5" s="1"/>
  <c r="AQ102" i="75"/>
  <c r="E103" i="5" s="1"/>
  <c r="AM131" i="75"/>
  <c r="R162" i="4"/>
  <c r="AD163" i="5" s="1"/>
  <c r="G162" i="4"/>
  <c r="H162" i="4" s="1"/>
  <c r="AB163" i="5" s="1"/>
  <c r="R161" i="4"/>
  <c r="AD162" i="5" s="1"/>
  <c r="M160" i="4"/>
  <c r="AC161" i="5" s="1"/>
  <c r="R159" i="4"/>
  <c r="AD160" i="5" s="1"/>
  <c r="G159" i="4"/>
  <c r="H159" i="4" s="1"/>
  <c r="AB160" i="5" s="1"/>
  <c r="M158" i="4"/>
  <c r="AC159" i="5" s="1"/>
  <c r="AE158" i="5"/>
  <c r="M157" i="4"/>
  <c r="AC158" i="5" s="1"/>
  <c r="M155" i="4"/>
  <c r="AC156" i="5" s="1"/>
  <c r="AE155" i="5"/>
  <c r="G154" i="4"/>
  <c r="H154" i="4" s="1"/>
  <c r="AB155" i="5" s="1"/>
  <c r="M143" i="4"/>
  <c r="AC144" i="5" s="1"/>
  <c r="R142" i="4"/>
  <c r="AD143" i="5" s="1"/>
  <c r="G142" i="4"/>
  <c r="AA143" i="5" s="1"/>
  <c r="G137" i="4"/>
  <c r="AA138" i="5" s="1"/>
  <c r="M135" i="4"/>
  <c r="AC136" i="5" s="1"/>
  <c r="AE135" i="5"/>
  <c r="G133" i="4"/>
  <c r="AA134" i="5" s="1"/>
  <c r="R63" i="4"/>
  <c r="AD64" i="5" s="1"/>
  <c r="AE60" i="5"/>
  <c r="G47" i="4"/>
  <c r="AA48" i="5" s="1"/>
  <c r="R22" i="4"/>
  <c r="AD23" i="5" s="1"/>
  <c r="AF193" i="3"/>
  <c r="T194" i="5" s="1"/>
  <c r="P192" i="5"/>
  <c r="V189" i="5"/>
  <c r="S189" i="5"/>
  <c r="P161" i="5"/>
  <c r="P154" i="5"/>
  <c r="H122" i="3"/>
  <c r="O123" i="5" s="1"/>
  <c r="P99" i="5"/>
  <c r="E39" i="3"/>
  <c r="N40" i="5" s="1"/>
  <c r="AF38" i="3"/>
  <c r="T39" i="5" s="1"/>
  <c r="S35" i="5"/>
  <c r="AF31" i="3"/>
  <c r="T32" i="5" s="1"/>
  <c r="H31" i="3"/>
  <c r="O32" i="5" s="1"/>
  <c r="AN26" i="3"/>
  <c r="S27" i="5"/>
  <c r="E25" i="3"/>
  <c r="N26" i="5" s="1"/>
  <c r="AF23" i="3"/>
  <c r="T24" i="5" s="1"/>
  <c r="S19" i="5"/>
  <c r="AF15" i="3"/>
  <c r="T16" i="5" s="1"/>
  <c r="H15" i="3"/>
  <c r="O16" i="5" s="1"/>
  <c r="S11" i="5"/>
  <c r="AF8" i="3"/>
  <c r="T9" i="5" s="1"/>
  <c r="H8" i="3"/>
  <c r="O9" i="5" s="1"/>
  <c r="H7" i="3"/>
  <c r="O8" i="5" s="1"/>
  <c r="EF188" i="75"/>
  <c r="AE120" i="5"/>
  <c r="S110" i="5"/>
  <c r="V89" i="5"/>
  <c r="S88" i="5"/>
  <c r="S80" i="5"/>
  <c r="S72" i="5"/>
  <c r="S64" i="5"/>
  <c r="S56" i="5"/>
  <c r="V51" i="5"/>
  <c r="R140" i="4"/>
  <c r="AD141" i="5" s="1"/>
  <c r="AE99" i="5"/>
  <c r="H183" i="3"/>
  <c r="O184" i="5" s="1"/>
  <c r="P183" i="5"/>
  <c r="P175" i="5"/>
  <c r="H160" i="3"/>
  <c r="O161" i="5" s="1"/>
  <c r="P159" i="5"/>
  <c r="E147" i="3"/>
  <c r="N148" i="5" s="1"/>
  <c r="AF113" i="3"/>
  <c r="T114" i="5" s="1"/>
  <c r="H113" i="3"/>
  <c r="O114" i="5" s="1"/>
  <c r="R94" i="4"/>
  <c r="AD95" i="5" s="1"/>
  <c r="G53" i="4"/>
  <c r="AA54" i="5" s="1"/>
  <c r="G27" i="4"/>
  <c r="H27" i="4" s="1"/>
  <c r="AB28" i="5" s="1"/>
  <c r="S132" i="5"/>
  <c r="AF128" i="3"/>
  <c r="T129" i="5" s="1"/>
  <c r="P127" i="5"/>
  <c r="AN123" i="3"/>
  <c r="V124" i="5" s="1"/>
  <c r="S124" i="5"/>
  <c r="E122" i="3"/>
  <c r="N123" i="5" s="1"/>
  <c r="E114" i="3"/>
  <c r="N115" i="5" s="1"/>
  <c r="EF54" i="75"/>
  <c r="R157" i="4"/>
  <c r="AD158" i="5" s="1"/>
  <c r="H135" i="3"/>
  <c r="O136" i="5" s="1"/>
  <c r="P134" i="5"/>
  <c r="H73" i="3"/>
  <c r="AM33" i="75"/>
  <c r="AM88" i="75"/>
  <c r="AM172" i="75"/>
  <c r="M35" i="4"/>
  <c r="AC36" i="5" s="1"/>
  <c r="V194" i="5"/>
  <c r="AN191" i="3"/>
  <c r="AF165" i="3"/>
  <c r="T166" i="5" s="1"/>
  <c r="H165" i="3"/>
  <c r="O166" i="5" s="1"/>
  <c r="V162" i="5"/>
  <c r="S161" i="5"/>
  <c r="E159" i="3"/>
  <c r="AF157" i="3"/>
  <c r="T158" i="5" s="1"/>
  <c r="H157" i="3"/>
  <c r="O158" i="5" s="1"/>
  <c r="AN153" i="3"/>
  <c r="V154" i="5" s="1"/>
  <c r="S154" i="5"/>
  <c r="H150" i="3"/>
  <c r="O151" i="5" s="1"/>
  <c r="P149" i="5"/>
  <c r="AN145" i="3"/>
  <c r="V146" i="5" s="1"/>
  <c r="S144" i="5"/>
  <c r="S136" i="5"/>
  <c r="EF131" i="75"/>
  <c r="AM19" i="75"/>
  <c r="AM89" i="75"/>
  <c r="V184" i="5"/>
  <c r="H171" i="3"/>
  <c r="O172" i="5" s="1"/>
  <c r="V170" i="5"/>
  <c r="AN166" i="3"/>
  <c r="AF163" i="3"/>
  <c r="T164" i="5" s="1"/>
  <c r="S158" i="5"/>
  <c r="H155" i="3"/>
  <c r="O156" i="5" s="1"/>
  <c r="AN151" i="3"/>
  <c r="E150" i="3"/>
  <c r="N151" i="5" s="1"/>
  <c r="H148" i="3"/>
  <c r="O149" i="5" s="1"/>
  <c r="EF10" i="75"/>
  <c r="AS175" i="75"/>
  <c r="AU175" i="75" s="1"/>
  <c r="G176" i="5" s="1"/>
  <c r="AF186" i="3"/>
  <c r="T187" i="5" s="1"/>
  <c r="H186" i="3"/>
  <c r="O187" i="5" s="1"/>
  <c r="P185" i="5"/>
  <c r="S182" i="5"/>
  <c r="AF179" i="3"/>
  <c r="T180" i="5" s="1"/>
  <c r="S175" i="5"/>
  <c r="P170" i="5"/>
  <c r="N155" i="5"/>
  <c r="H192" i="3"/>
  <c r="O193" i="5" s="1"/>
  <c r="V35" i="5"/>
  <c r="E24" i="3"/>
  <c r="N25" i="5" s="1"/>
  <c r="Q19" i="3"/>
  <c r="R19" i="3"/>
  <c r="S19" i="3" s="1"/>
  <c r="R80" i="3"/>
  <c r="S80" i="3" s="1"/>
  <c r="Q80" i="3"/>
  <c r="Q56" i="3"/>
  <c r="R56" i="3"/>
  <c r="S56" i="3" s="1"/>
  <c r="Q41" i="3"/>
  <c r="R41" i="3"/>
  <c r="S41" i="3" s="1"/>
  <c r="AN40" i="3"/>
  <c r="S41" i="5"/>
  <c r="S40" i="5"/>
  <c r="H22" i="3"/>
  <c r="O23" i="5" s="1"/>
  <c r="P21" i="5"/>
  <c r="R18" i="3"/>
  <c r="S18" i="3" s="1"/>
  <c r="Q18" i="3"/>
  <c r="S17" i="5"/>
  <c r="AF14" i="3"/>
  <c r="T15" i="5" s="1"/>
  <c r="Q109" i="3"/>
  <c r="R109" i="3"/>
  <c r="S109" i="3" s="1"/>
  <c r="AN108" i="3"/>
  <c r="S109" i="5"/>
  <c r="S108" i="5"/>
  <c r="AF105" i="3"/>
  <c r="P104" i="5"/>
  <c r="Q101" i="3"/>
  <c r="R101" i="3"/>
  <c r="S101" i="3" s="1"/>
  <c r="S101" i="5"/>
  <c r="AF98" i="3"/>
  <c r="T99" i="5" s="1"/>
  <c r="H98" i="3"/>
  <c r="O99" i="5" s="1"/>
  <c r="P97" i="5"/>
  <c r="H91" i="3"/>
  <c r="O92" i="5" s="1"/>
  <c r="P90" i="5"/>
  <c r="R87" i="3"/>
  <c r="S87" i="3" s="1"/>
  <c r="Q87" i="3"/>
  <c r="AN86" i="3"/>
  <c r="V87" i="5" s="1"/>
  <c r="AF83" i="3"/>
  <c r="T84" i="5" s="1"/>
  <c r="Q79" i="3"/>
  <c r="R79" i="3"/>
  <c r="S79" i="3" s="1"/>
  <c r="AN78" i="3"/>
  <c r="V79" i="5" s="1"/>
  <c r="S79" i="5"/>
  <c r="S78" i="5"/>
  <c r="H75" i="3"/>
  <c r="O76" i="5" s="1"/>
  <c r="AN70" i="3"/>
  <c r="V71" i="5" s="1"/>
  <c r="S71" i="5"/>
  <c r="AF67" i="3"/>
  <c r="T68" i="5" s="1"/>
  <c r="S63" i="5"/>
  <c r="V56" i="5"/>
  <c r="AN54" i="3"/>
  <c r="V55" i="5" s="1"/>
  <c r="S54" i="5"/>
  <c r="H51" i="3"/>
  <c r="O52" i="5" s="1"/>
  <c r="P51" i="5"/>
  <c r="AN47" i="3"/>
  <c r="V48" i="5" s="1"/>
  <c r="S48" i="5"/>
  <c r="S47" i="5"/>
  <c r="V117" i="5"/>
  <c r="H112" i="3"/>
  <c r="O113" i="5" s="1"/>
  <c r="P111" i="5"/>
  <c r="AN130" i="3"/>
  <c r="S131" i="5"/>
  <c r="AF127" i="3"/>
  <c r="T128" i="5" s="1"/>
  <c r="H127" i="3"/>
  <c r="O128" i="5" s="1"/>
  <c r="AN122" i="3"/>
  <c r="S122" i="5"/>
  <c r="AF119" i="3"/>
  <c r="T120" i="5" s="1"/>
  <c r="R115" i="3"/>
  <c r="S115" i="3" s="1"/>
  <c r="Q115" i="3"/>
  <c r="AN114" i="3"/>
  <c r="Q88" i="3"/>
  <c r="T88" i="3" s="1"/>
  <c r="R89" i="5" s="1"/>
  <c r="S145" i="5"/>
  <c r="P141" i="5"/>
  <c r="AF134" i="3"/>
  <c r="T135" i="5" s="1"/>
  <c r="R183" i="3"/>
  <c r="S183" i="3" s="1"/>
  <c r="Q183" i="3"/>
  <c r="Q176" i="3"/>
  <c r="R176" i="3"/>
  <c r="S176" i="3" s="1"/>
  <c r="Q168" i="3"/>
  <c r="R168" i="3"/>
  <c r="S168" i="3" s="1"/>
  <c r="S168" i="5"/>
  <c r="Q160" i="3"/>
  <c r="R160" i="3"/>
  <c r="S160" i="3" s="1"/>
  <c r="AN159" i="3"/>
  <c r="S160" i="5"/>
  <c r="S159" i="5"/>
  <c r="AF156" i="3"/>
  <c r="T157" i="5" s="1"/>
  <c r="P155" i="5"/>
  <c r="AN152" i="3"/>
  <c r="V153" i="5" s="1"/>
  <c r="S153" i="5"/>
  <c r="S152" i="5"/>
  <c r="AF149" i="3"/>
  <c r="T150" i="5" s="1"/>
  <c r="H149" i="3"/>
  <c r="O150" i="5" s="1"/>
  <c r="R145" i="3"/>
  <c r="S145" i="3" s="1"/>
  <c r="Q145" i="3"/>
  <c r="P14" i="5"/>
  <c r="P191" i="5"/>
  <c r="H184" i="3"/>
  <c r="O185" i="5" s="1"/>
  <c r="E128" i="3"/>
  <c r="N129" i="5" s="1"/>
  <c r="P125" i="5"/>
  <c r="H111" i="3"/>
  <c r="O112" i="5" s="1"/>
  <c r="P36" i="5"/>
  <c r="P28" i="5"/>
  <c r="P13" i="5"/>
  <c r="H190" i="3"/>
  <c r="O191" i="5" s="1"/>
  <c r="V20" i="5"/>
  <c r="V118" i="5"/>
  <c r="S119" i="5"/>
  <c r="H109" i="3"/>
  <c r="O110" i="5" s="1"/>
  <c r="P34" i="5"/>
  <c r="H11" i="3"/>
  <c r="O12" i="5" s="1"/>
  <c r="H41" i="3"/>
  <c r="O42" i="5" s="1"/>
  <c r="P40" i="5"/>
  <c r="V104" i="5"/>
  <c r="V178" i="5"/>
  <c r="V193" i="5"/>
  <c r="V126" i="5"/>
  <c r="P194" i="5"/>
  <c r="P107" i="5"/>
  <c r="P93" i="5"/>
  <c r="E88" i="3"/>
  <c r="N89" i="5" s="1"/>
  <c r="H86" i="3"/>
  <c r="O87" i="5" s="1"/>
  <c r="P85" i="5"/>
  <c r="H10" i="3"/>
  <c r="O11" i="5" s="1"/>
  <c r="V96" i="5"/>
  <c r="H180" i="3"/>
  <c r="O181" i="5" s="1"/>
  <c r="H173" i="3"/>
  <c r="O174" i="5" s="1"/>
  <c r="H76" i="3"/>
  <c r="O77" i="5" s="1"/>
  <c r="P52" i="5"/>
  <c r="E48" i="3"/>
  <c r="N49" i="5" s="1"/>
  <c r="H38" i="3"/>
  <c r="O39" i="5" s="1"/>
  <c r="S5" i="5"/>
  <c r="D46" i="5"/>
  <c r="D35" i="5"/>
  <c r="D67" i="5"/>
  <c r="D138" i="5"/>
  <c r="D98" i="5"/>
  <c r="D59" i="5"/>
  <c r="D174" i="5"/>
  <c r="D178" i="5"/>
  <c r="D105" i="5"/>
  <c r="D143" i="5"/>
  <c r="D157" i="5"/>
  <c r="D169" i="5"/>
  <c r="AC13" i="5"/>
  <c r="J38" i="75"/>
  <c r="L38" i="75" s="1"/>
  <c r="AJ38" i="75"/>
  <c r="AA160" i="5"/>
  <c r="Z157" i="5"/>
  <c r="Z137" i="5"/>
  <c r="AC161" i="75"/>
  <c r="AE161" i="75" s="1"/>
  <c r="AC85" i="75"/>
  <c r="AE85" i="75" s="1"/>
  <c r="X40" i="75"/>
  <c r="AO40" i="75" s="1"/>
  <c r="AS122" i="75"/>
  <c r="AU122" i="75" s="1"/>
  <c r="G123" i="5" s="1"/>
  <c r="AJ174" i="75"/>
  <c r="AL174" i="75" s="1"/>
  <c r="AK158" i="75"/>
  <c r="AC178" i="75"/>
  <c r="AE178" i="75" s="1"/>
  <c r="X48" i="75"/>
  <c r="AS59" i="75"/>
  <c r="AU59" i="75" s="1"/>
  <c r="AK156" i="75"/>
  <c r="AI63" i="75"/>
  <c r="X63" i="75"/>
  <c r="AO63" i="75" s="1"/>
  <c r="AH20" i="75"/>
  <c r="X20" i="75"/>
  <c r="D82" i="5"/>
  <c r="AC112" i="75"/>
  <c r="AE112" i="75" s="1"/>
  <c r="X53" i="75"/>
  <c r="AO53" i="75" s="1"/>
  <c r="X69" i="75"/>
  <c r="E185" i="75"/>
  <c r="AH6" i="75"/>
  <c r="X6" i="75"/>
  <c r="X25" i="75"/>
  <c r="AO25" i="75" s="1"/>
  <c r="X173" i="75"/>
  <c r="AO173" i="75" s="1"/>
  <c r="AC111" i="75"/>
  <c r="AE111" i="75" s="1"/>
  <c r="AH13" i="75"/>
  <c r="X13" i="75"/>
  <c r="AO13" i="75" s="1"/>
  <c r="X146" i="75"/>
  <c r="AO146" i="75" s="1"/>
  <c r="AC62" i="75"/>
  <c r="AE62" i="75" s="1"/>
  <c r="AI69" i="75"/>
  <c r="AI169" i="75"/>
  <c r="AQ171" i="75"/>
  <c r="E172" i="5" s="1"/>
  <c r="AS141" i="75"/>
  <c r="AU141" i="75" s="1"/>
  <c r="X143" i="75"/>
  <c r="E176" i="75"/>
  <c r="X125" i="75"/>
  <c r="AQ23" i="75"/>
  <c r="E24" i="5" s="1"/>
  <c r="AQ161" i="75"/>
  <c r="E162" i="5" s="1"/>
  <c r="AQ109" i="75"/>
  <c r="AQ4" i="75"/>
  <c r="E5" i="5" s="1"/>
  <c r="X42" i="75"/>
  <c r="X21" i="75"/>
  <c r="AF3" i="3"/>
  <c r="T4" i="5" s="1"/>
  <c r="K65" i="5"/>
  <c r="AN65" i="5" s="1"/>
  <c r="N60" i="5"/>
  <c r="K43" i="5"/>
  <c r="AN43" i="5" s="1"/>
  <c r="AQ3" i="75"/>
  <c r="E4" i="5" s="1"/>
  <c r="H19" i="4"/>
  <c r="AB20" i="5" s="1"/>
  <c r="K99" i="5"/>
  <c r="AN99" i="5" s="1"/>
  <c r="AA33" i="5"/>
  <c r="H32" i="4"/>
  <c r="AB33" i="5" s="1"/>
  <c r="AJ3" i="75"/>
  <c r="E15" i="75"/>
  <c r="AQ183" i="75"/>
  <c r="E184" i="5" s="1"/>
  <c r="X124" i="75"/>
  <c r="AL92" i="75"/>
  <c r="X66" i="75"/>
  <c r="AI133" i="75"/>
  <c r="X122" i="75"/>
  <c r="AI77" i="75"/>
  <c r="X185" i="75"/>
  <c r="X9" i="75"/>
  <c r="X87" i="75"/>
  <c r="K60" i="5"/>
  <c r="AN60" i="5" s="1"/>
  <c r="K138" i="5"/>
  <c r="AN138" i="5" s="1"/>
  <c r="AA20" i="5"/>
  <c r="K124" i="5"/>
  <c r="AN124" i="5" s="1"/>
  <c r="F81" i="84"/>
  <c r="X134" i="75"/>
  <c r="AC77" i="75"/>
  <c r="AE77" i="75" s="1"/>
  <c r="AR77" i="75" s="1"/>
  <c r="AS160" i="75"/>
  <c r="AU160" i="75" s="1"/>
  <c r="G161" i="5" s="1"/>
  <c r="X182" i="75"/>
  <c r="K17" i="5"/>
  <c r="AN17" i="5" s="1"/>
  <c r="AA58" i="5"/>
  <c r="H57" i="4"/>
  <c r="AB58" i="5" s="1"/>
  <c r="X168" i="75"/>
  <c r="AQ82" i="75"/>
  <c r="E83" i="5" s="1"/>
  <c r="AQ116" i="75"/>
  <c r="E117" i="5" s="1"/>
  <c r="X114" i="75"/>
  <c r="AI42" i="75"/>
  <c r="AH3" i="75"/>
  <c r="K101" i="5"/>
  <c r="AN101" i="5" s="1"/>
  <c r="M131" i="4"/>
  <c r="AC132" i="5" s="1"/>
  <c r="M117" i="4"/>
  <c r="M28" i="4"/>
  <c r="AC29" i="5" s="1"/>
  <c r="M6" i="4"/>
  <c r="AC7" i="5" s="1"/>
  <c r="AE193" i="5"/>
  <c r="G192" i="4"/>
  <c r="H192" i="4" s="1"/>
  <c r="AB193" i="5" s="1"/>
  <c r="AE189" i="5"/>
  <c r="AE172" i="5"/>
  <c r="M168" i="4"/>
  <c r="AC169" i="5" s="1"/>
  <c r="R158" i="4"/>
  <c r="AE141" i="5"/>
  <c r="G86" i="4"/>
  <c r="AA87" i="5" s="1"/>
  <c r="M74" i="4"/>
  <c r="AE59" i="5"/>
  <c r="G49" i="4"/>
  <c r="H49" i="4" s="1"/>
  <c r="AB50" i="5" s="1"/>
  <c r="M29" i="4"/>
  <c r="AC30" i="5" s="1"/>
  <c r="M7" i="4"/>
  <c r="AC8" i="5" s="1"/>
  <c r="P173" i="5"/>
  <c r="H168" i="3"/>
  <c r="O169" i="5" s="1"/>
  <c r="P167" i="5"/>
  <c r="H153" i="3"/>
  <c r="O154" i="5" s="1"/>
  <c r="P138" i="5"/>
  <c r="P132" i="5"/>
  <c r="S128" i="5"/>
  <c r="H125" i="3"/>
  <c r="O126" i="5" s="1"/>
  <c r="P124" i="5"/>
  <c r="P73" i="5"/>
  <c r="H67" i="3"/>
  <c r="O68" i="5" s="1"/>
  <c r="H66" i="3"/>
  <c r="O67" i="5" s="1"/>
  <c r="P66" i="5"/>
  <c r="P60" i="5"/>
  <c r="P46" i="5"/>
  <c r="H25" i="3"/>
  <c r="O26" i="5" s="1"/>
  <c r="R176" i="4"/>
  <c r="M173" i="4"/>
  <c r="AC174" i="5" s="1"/>
  <c r="M169" i="4"/>
  <c r="AC170" i="5" s="1"/>
  <c r="R156" i="4"/>
  <c r="M150" i="4"/>
  <c r="AC151" i="5" s="1"/>
  <c r="AE150" i="5"/>
  <c r="M118" i="4"/>
  <c r="AC119" i="5" s="1"/>
  <c r="AE71" i="5"/>
  <c r="AE56" i="5"/>
  <c r="M30" i="4"/>
  <c r="AC31" i="5" s="1"/>
  <c r="M8" i="4"/>
  <c r="AC9" i="5" s="1"/>
  <c r="P178" i="5"/>
  <c r="P171" i="5"/>
  <c r="E168" i="3"/>
  <c r="N169" i="5" s="1"/>
  <c r="H166" i="3"/>
  <c r="O167" i="5" s="1"/>
  <c r="P166" i="5"/>
  <c r="P158" i="5"/>
  <c r="H152" i="3"/>
  <c r="O153" i="5" s="1"/>
  <c r="P151" i="5"/>
  <c r="P130" i="5"/>
  <c r="E125" i="3"/>
  <c r="N126" i="5" s="1"/>
  <c r="P109" i="5"/>
  <c r="E104" i="3"/>
  <c r="N105" i="5" s="1"/>
  <c r="E97" i="3"/>
  <c r="N98" i="5" s="1"/>
  <c r="P72" i="5"/>
  <c r="E67" i="3"/>
  <c r="N68" i="5" s="1"/>
  <c r="H65" i="3"/>
  <c r="O66" i="5" s="1"/>
  <c r="P65" i="5"/>
  <c r="P58" i="5"/>
  <c r="S55" i="5"/>
  <c r="EF156" i="75"/>
  <c r="EF78" i="75"/>
  <c r="C78" i="84" s="1"/>
  <c r="EF74" i="75"/>
  <c r="AE187" i="5"/>
  <c r="G163" i="4"/>
  <c r="AA164" i="5" s="1"/>
  <c r="G134" i="4"/>
  <c r="AA135" i="5" s="1"/>
  <c r="M129" i="4"/>
  <c r="AC130" i="5" s="1"/>
  <c r="AE106" i="5"/>
  <c r="M97" i="4"/>
  <c r="AC98" i="5" s="1"/>
  <c r="M57" i="4"/>
  <c r="AC58" i="5" s="1"/>
  <c r="G25" i="4"/>
  <c r="H25" i="4" s="1"/>
  <c r="AB26" i="5" s="1"/>
  <c r="G21" i="4"/>
  <c r="AA22" i="5" s="1"/>
  <c r="M9" i="4"/>
  <c r="AC10" i="5" s="1"/>
  <c r="P189" i="5"/>
  <c r="P157" i="5"/>
  <c r="E153" i="3"/>
  <c r="N154" i="5" s="1"/>
  <c r="P150" i="5"/>
  <c r="P143" i="5"/>
  <c r="S139" i="5"/>
  <c r="E138" i="3"/>
  <c r="N139" i="5" s="1"/>
  <c r="P86" i="5"/>
  <c r="P78" i="5"/>
  <c r="P71" i="5"/>
  <c r="E52" i="3"/>
  <c r="N53" i="5" s="1"/>
  <c r="EF163" i="75"/>
  <c r="C54" i="84" s="1"/>
  <c r="F54" i="84" s="1"/>
  <c r="AE191" i="5"/>
  <c r="G190" i="4"/>
  <c r="AA191" i="5" s="1"/>
  <c r="R177" i="4"/>
  <c r="G175" i="4"/>
  <c r="H175" i="4" s="1"/>
  <c r="AB176" i="5" s="1"/>
  <c r="AE146" i="5"/>
  <c r="M115" i="4"/>
  <c r="AC116" i="5" s="1"/>
  <c r="AE76" i="5"/>
  <c r="AE40" i="5"/>
  <c r="G26" i="4"/>
  <c r="H26" i="4" s="1"/>
  <c r="AB27" i="5" s="1"/>
  <c r="G4" i="4"/>
  <c r="AA5" i="5" s="1"/>
  <c r="H128" i="3"/>
  <c r="O129" i="5" s="1"/>
  <c r="H100" i="3"/>
  <c r="O101" i="5" s="1"/>
  <c r="E79" i="3"/>
  <c r="N80" i="5" s="1"/>
  <c r="EF177" i="75"/>
  <c r="M93" i="4"/>
  <c r="AC94" i="5" s="1"/>
  <c r="M32" i="4"/>
  <c r="AC33" i="5" s="1"/>
  <c r="AE188" i="5"/>
  <c r="R178" i="4"/>
  <c r="AD179" i="5" s="1"/>
  <c r="AE163" i="5"/>
  <c r="R160" i="4"/>
  <c r="AD161" i="5" s="1"/>
  <c r="M159" i="4"/>
  <c r="AC160" i="5" s="1"/>
  <c r="AE147" i="5"/>
  <c r="AE144" i="5"/>
  <c r="AE133" i="5"/>
  <c r="M116" i="4"/>
  <c r="AC117" i="5" s="1"/>
  <c r="P187" i="5"/>
  <c r="H182" i="3"/>
  <c r="O183" i="5" s="1"/>
  <c r="H181" i="3"/>
  <c r="O182" i="5" s="1"/>
  <c r="P181" i="5"/>
  <c r="E177" i="3"/>
  <c r="N178" i="5" s="1"/>
  <c r="P162" i="5"/>
  <c r="P147" i="5"/>
  <c r="P91" i="5"/>
  <c r="H83" i="3"/>
  <c r="O84" i="5" s="1"/>
  <c r="P75" i="5"/>
  <c r="H49" i="3"/>
  <c r="O50" i="5" s="1"/>
  <c r="P48" i="5"/>
  <c r="P35" i="5"/>
  <c r="P27" i="5"/>
  <c r="EF187" i="75"/>
  <c r="C183" i="84" s="1"/>
  <c r="F183" i="84" s="1"/>
  <c r="EF181" i="75"/>
  <c r="EF179" i="75"/>
  <c r="C171" i="84" s="1"/>
  <c r="F171" i="84" s="1"/>
  <c r="EF36" i="75"/>
  <c r="D141" i="5"/>
  <c r="D126" i="5"/>
  <c r="D172" i="5"/>
  <c r="D177" i="5"/>
  <c r="D43" i="5"/>
  <c r="D190" i="5"/>
  <c r="EG165" i="75"/>
  <c r="L166" i="5" s="1"/>
  <c r="X133" i="75"/>
  <c r="AH133" i="75"/>
  <c r="AJ30" i="75"/>
  <c r="AC30" i="75"/>
  <c r="AE30" i="75" s="1"/>
  <c r="AH155" i="75"/>
  <c r="AS44" i="75"/>
  <c r="AU44" i="75" s="1"/>
  <c r="G45" i="5" s="1"/>
  <c r="AC14" i="75"/>
  <c r="AE14" i="75" s="1"/>
  <c r="AK14" i="75"/>
  <c r="X22" i="75"/>
  <c r="AI22" i="75"/>
  <c r="AC93" i="75"/>
  <c r="AE93" i="75" s="1"/>
  <c r="AR93" i="75" s="1"/>
  <c r="F94" i="5" s="1"/>
  <c r="AJ145" i="75"/>
  <c r="AL145" i="75" s="1"/>
  <c r="AC28" i="75"/>
  <c r="AE28" i="75" s="1"/>
  <c r="AR28" i="75" s="1"/>
  <c r="AK64" i="75"/>
  <c r="AL64" i="75" s="1"/>
  <c r="AC64" i="75"/>
  <c r="AE64" i="75" s="1"/>
  <c r="AI122" i="75"/>
  <c r="AS182" i="75"/>
  <c r="AU182" i="75" s="1"/>
  <c r="G183" i="5" s="1"/>
  <c r="X15" i="75"/>
  <c r="X65" i="75"/>
  <c r="V4" i="5"/>
  <c r="AC40" i="75"/>
  <c r="AE40" i="75" s="1"/>
  <c r="X55" i="75"/>
  <c r="M171" i="4"/>
  <c r="AC172" i="5" s="1"/>
  <c r="M147" i="4"/>
  <c r="AC148" i="5" s="1"/>
  <c r="M130" i="4"/>
  <c r="G191" i="4"/>
  <c r="AA192" i="5" s="1"/>
  <c r="M152" i="4"/>
  <c r="AC153" i="5" s="1"/>
  <c r="M148" i="4"/>
  <c r="AC149" i="5" s="1"/>
  <c r="AE148" i="5"/>
  <c r="M172" i="4"/>
  <c r="AC173" i="5" s="1"/>
  <c r="G165" i="4"/>
  <c r="H165" i="4" s="1"/>
  <c r="AB166" i="5" s="1"/>
  <c r="R164" i="4"/>
  <c r="AD165" i="5" s="1"/>
  <c r="M149" i="4"/>
  <c r="AC150" i="5" s="1"/>
  <c r="AE149" i="5"/>
  <c r="G187" i="4"/>
  <c r="H187" i="4" s="1"/>
  <c r="AB188" i="5" s="1"/>
  <c r="G188" i="4"/>
  <c r="AA189" i="5" s="1"/>
  <c r="AE169" i="5"/>
  <c r="AE168" i="5"/>
  <c r="G189" i="4"/>
  <c r="AA190" i="5" s="1"/>
  <c r="AE173" i="5"/>
  <c r="M170" i="4"/>
  <c r="AC171" i="5" s="1"/>
  <c r="AE170" i="5"/>
  <c r="M151" i="4"/>
  <c r="AC152" i="5" s="1"/>
  <c r="M132" i="4"/>
  <c r="AC133" i="5" s="1"/>
  <c r="G111" i="4"/>
  <c r="AA112" i="5" s="1"/>
  <c r="G88" i="4"/>
  <c r="AA89" i="5" s="1"/>
  <c r="M76" i="4"/>
  <c r="AC77" i="5" s="1"/>
  <c r="G70" i="4"/>
  <c r="AA71" i="5" s="1"/>
  <c r="M56" i="4"/>
  <c r="AC57" i="5" s="1"/>
  <c r="AE114" i="5"/>
  <c r="G51" i="4"/>
  <c r="AA52" i="5" s="1"/>
  <c r="M31" i="4"/>
  <c r="AC32" i="5" s="1"/>
  <c r="G146" i="4"/>
  <c r="H146" i="4" s="1"/>
  <c r="AB147" i="5" s="1"/>
  <c r="G145" i="4"/>
  <c r="AA146" i="5" s="1"/>
  <c r="G144" i="4"/>
  <c r="H144" i="4" s="1"/>
  <c r="AB145" i="5" s="1"/>
  <c r="G128" i="4"/>
  <c r="H128" i="4" s="1"/>
  <c r="AB129" i="5" s="1"/>
  <c r="G127" i="4"/>
  <c r="AA128" i="5" s="1"/>
  <c r="G126" i="4"/>
  <c r="AA127" i="5" s="1"/>
  <c r="G125" i="4"/>
  <c r="AA126" i="5" s="1"/>
  <c r="G113" i="4"/>
  <c r="H113" i="4" s="1"/>
  <c r="AB114" i="5" s="1"/>
  <c r="M94" i="4"/>
  <c r="AC95" i="5" s="1"/>
  <c r="AE94" i="5"/>
  <c r="M90" i="4"/>
  <c r="AC91" i="5" s="1"/>
  <c r="G89" i="4"/>
  <c r="AA90" i="5" s="1"/>
  <c r="M72" i="4"/>
  <c r="AC73" i="5" s="1"/>
  <c r="G71" i="4"/>
  <c r="H71" i="4" s="1"/>
  <c r="AB72" i="5" s="1"/>
  <c r="G52" i="4"/>
  <c r="H52" i="4" s="1"/>
  <c r="AB53" i="5" s="1"/>
  <c r="M95" i="4"/>
  <c r="AC96" i="5" s="1"/>
  <c r="M33" i="4"/>
  <c r="AC34" i="5" s="1"/>
  <c r="M96" i="4"/>
  <c r="AC97" i="5" s="1"/>
  <c r="AE95" i="5"/>
  <c r="M91" i="4"/>
  <c r="AC92" i="5" s="1"/>
  <c r="AE91" i="5"/>
  <c r="M73" i="4"/>
  <c r="AC74" i="5" s="1"/>
  <c r="AE73" i="5"/>
  <c r="G67" i="4"/>
  <c r="AA68" i="5" s="1"/>
  <c r="G46" i="4"/>
  <c r="AA47" i="5" s="1"/>
  <c r="G45" i="4"/>
  <c r="H45" i="4" s="1"/>
  <c r="AB46" i="5" s="1"/>
  <c r="M34" i="4"/>
  <c r="AC35" i="5" s="1"/>
  <c r="M92" i="4"/>
  <c r="AC93" i="5" s="1"/>
  <c r="M75" i="4"/>
  <c r="AC76" i="5" s="1"/>
  <c r="AE74" i="5"/>
  <c r="G69" i="4"/>
  <c r="H69" i="4" s="1"/>
  <c r="AB70" i="5" s="1"/>
  <c r="M55" i="4"/>
  <c r="AC56" i="5" s="1"/>
  <c r="AE55" i="5"/>
  <c r="G54" i="4"/>
  <c r="AA55" i="5" s="1"/>
  <c r="G48" i="4"/>
  <c r="H48" i="4" s="1"/>
  <c r="AB49" i="5" s="1"/>
  <c r="M36" i="4"/>
  <c r="H193" i="3"/>
  <c r="O194" i="5" s="1"/>
  <c r="H188" i="3"/>
  <c r="O189" i="5" s="1"/>
  <c r="P188" i="5"/>
  <c r="P182" i="5"/>
  <c r="P177" i="5"/>
  <c r="H172" i="3"/>
  <c r="O173" i="5" s="1"/>
  <c r="H161" i="3"/>
  <c r="O162" i="5" s="1"/>
  <c r="H156" i="3"/>
  <c r="O157" i="5" s="1"/>
  <c r="H136" i="3"/>
  <c r="O137" i="5" s="1"/>
  <c r="P136" i="5"/>
  <c r="P131" i="5"/>
  <c r="H123" i="3"/>
  <c r="O124" i="5" s="1"/>
  <c r="P123" i="5"/>
  <c r="P116" i="5"/>
  <c r="P103" i="5"/>
  <c r="H93" i="3"/>
  <c r="O94" i="5" s="1"/>
  <c r="H87" i="3"/>
  <c r="O88" i="5" s="1"/>
  <c r="E82" i="3"/>
  <c r="N83" i="5" s="1"/>
  <c r="P79" i="5"/>
  <c r="H60" i="3"/>
  <c r="O61" i="5" s="1"/>
  <c r="P59" i="5"/>
  <c r="P53" i="5"/>
  <c r="H47" i="3"/>
  <c r="O48" i="5" s="1"/>
  <c r="P47" i="5"/>
  <c r="P41" i="5"/>
  <c r="P29" i="5"/>
  <c r="S25" i="5"/>
  <c r="P22" i="5"/>
  <c r="P15" i="5"/>
  <c r="EF145" i="75"/>
  <c r="H102" i="3"/>
  <c r="O103" i="5" s="1"/>
  <c r="H97" i="3"/>
  <c r="O98" i="5" s="1"/>
  <c r="S68" i="5"/>
  <c r="H58" i="3"/>
  <c r="O59" i="5" s="1"/>
  <c r="E15" i="3"/>
  <c r="N16" i="5" s="1"/>
  <c r="H14" i="3"/>
  <c r="O15" i="5" s="1"/>
  <c r="EF60" i="75"/>
  <c r="AE7" i="5"/>
  <c r="AE6" i="5"/>
  <c r="P186" i="5"/>
  <c r="H176" i="3"/>
  <c r="O177" i="5" s="1"/>
  <c r="P176" i="5"/>
  <c r="P165" i="5"/>
  <c r="P148" i="5"/>
  <c r="H143" i="3"/>
  <c r="O144" i="5" s="1"/>
  <c r="H142" i="3"/>
  <c r="O143" i="5" s="1"/>
  <c r="P142" i="5"/>
  <c r="P135" i="5"/>
  <c r="H130" i="3"/>
  <c r="O131" i="5" s="1"/>
  <c r="P122" i="5"/>
  <c r="BA130" i="83"/>
  <c r="BB130" i="83" s="1"/>
  <c r="BA79" i="83"/>
  <c r="BB79" i="83" s="1"/>
  <c r="BA71" i="83"/>
  <c r="B72" i="84" s="1"/>
  <c r="E72" i="84" s="1"/>
  <c r="BA40" i="83"/>
  <c r="AL42" i="5" s="1"/>
  <c r="AM42" i="5" s="1"/>
  <c r="BA32" i="83"/>
  <c r="AL34" i="5" s="1"/>
  <c r="AM34" i="5" s="1"/>
  <c r="EC191" i="75"/>
  <c r="J192" i="5" s="1"/>
  <c r="EC183" i="75"/>
  <c r="J184" i="5" s="1"/>
  <c r="EC175" i="75"/>
  <c r="J176" i="5" s="1"/>
  <c r="EC135" i="75"/>
  <c r="J136" i="5" s="1"/>
  <c r="EC127" i="75"/>
  <c r="J128" i="5" s="1"/>
  <c r="EC119" i="75"/>
  <c r="J120" i="5" s="1"/>
  <c r="EC103" i="75"/>
  <c r="J104" i="5" s="1"/>
  <c r="EC39" i="75"/>
  <c r="J40" i="5" s="1"/>
  <c r="EC31" i="75"/>
  <c r="J32" i="5" s="1"/>
  <c r="EC15" i="75"/>
  <c r="J16" i="5" s="1"/>
  <c r="H164" i="3"/>
  <c r="O165" i="5" s="1"/>
  <c r="P114" i="5"/>
  <c r="H108" i="3"/>
  <c r="O109" i="5" s="1"/>
  <c r="P108" i="5"/>
  <c r="P101" i="5"/>
  <c r="H96" i="3"/>
  <c r="O97" i="5" s="1"/>
  <c r="P96" i="5"/>
  <c r="H90" i="3"/>
  <c r="O91" i="5" s="1"/>
  <c r="H84" i="3"/>
  <c r="O85" i="5" s="1"/>
  <c r="P84" i="5"/>
  <c r="P76" i="5"/>
  <c r="P70" i="5"/>
  <c r="P57" i="5"/>
  <c r="P45" i="5"/>
  <c r="P39" i="5"/>
  <c r="P26" i="5"/>
  <c r="P19" i="5"/>
  <c r="EF172" i="75"/>
  <c r="C169" i="84" s="1"/>
  <c r="F169" i="84" s="1"/>
  <c r="EF150" i="75"/>
  <c r="P153" i="5"/>
  <c r="H147" i="3"/>
  <c r="O148" i="5" s="1"/>
  <c r="P146" i="5"/>
  <c r="E143" i="3"/>
  <c r="P140" i="5"/>
  <c r="H121" i="3"/>
  <c r="O122" i="5" s="1"/>
  <c r="P120" i="5"/>
  <c r="H70" i="3"/>
  <c r="O71" i="5" s="1"/>
  <c r="P63" i="5"/>
  <c r="P44" i="5"/>
  <c r="P33" i="5"/>
  <c r="E28" i="3"/>
  <c r="P25" i="5"/>
  <c r="P18" i="5"/>
  <c r="P12" i="5"/>
  <c r="P6" i="5"/>
  <c r="S192" i="5"/>
  <c r="P184" i="5"/>
  <c r="P180" i="5"/>
  <c r="E175" i="3"/>
  <c r="N176" i="5" s="1"/>
  <c r="P174" i="5"/>
  <c r="P169" i="5"/>
  <c r="S166" i="5"/>
  <c r="P164" i="5"/>
  <c r="H158" i="3"/>
  <c r="O159" i="5" s="1"/>
  <c r="S155" i="5"/>
  <c r="P152" i="5"/>
  <c r="P139" i="5"/>
  <c r="P133" i="5"/>
  <c r="H126" i="3"/>
  <c r="O127" i="5" s="1"/>
  <c r="P119" i="5"/>
  <c r="P112" i="5"/>
  <c r="H107" i="3"/>
  <c r="O108" i="5" s="1"/>
  <c r="S102" i="5"/>
  <c r="P100" i="5"/>
  <c r="P82" i="5"/>
  <c r="P74" i="5"/>
  <c r="P68" i="5"/>
  <c r="S65" i="5"/>
  <c r="P62" i="5"/>
  <c r="P56" i="5"/>
  <c r="H44" i="3"/>
  <c r="O45" i="5" s="1"/>
  <c r="P43" i="5"/>
  <c r="P38" i="5"/>
  <c r="P32" i="5"/>
  <c r="P24" i="5"/>
  <c r="P17" i="5"/>
  <c r="P11" i="5"/>
  <c r="G101" i="4"/>
  <c r="AA102" i="5" s="1"/>
  <c r="G100" i="4"/>
  <c r="H100" i="4" s="1"/>
  <c r="AB101" i="5" s="1"/>
  <c r="G99" i="4"/>
  <c r="AA100" i="5" s="1"/>
  <c r="G77" i="4"/>
  <c r="AA78" i="5" s="1"/>
  <c r="G58" i="4"/>
  <c r="AA59" i="5" s="1"/>
  <c r="G38" i="4"/>
  <c r="H38" i="4" s="1"/>
  <c r="AB39" i="5" s="1"/>
  <c r="G11" i="4"/>
  <c r="H11" i="4" s="1"/>
  <c r="AB12" i="5" s="1"/>
  <c r="G10" i="4"/>
  <c r="AA11" i="5" s="1"/>
  <c r="H132" i="3"/>
  <c r="O133" i="5" s="1"/>
  <c r="E121" i="3"/>
  <c r="N122" i="5" s="1"/>
  <c r="E113" i="3"/>
  <c r="N114" i="5" s="1"/>
  <c r="E108" i="3"/>
  <c r="N109" i="5" s="1"/>
  <c r="H105" i="3"/>
  <c r="O106" i="5" s="1"/>
  <c r="E100" i="3"/>
  <c r="N101" i="5" s="1"/>
  <c r="E96" i="3"/>
  <c r="N97" i="5" s="1"/>
  <c r="P94" i="5"/>
  <c r="H81" i="3"/>
  <c r="O82" i="5" s="1"/>
  <c r="P81" i="5"/>
  <c r="E76" i="3"/>
  <c r="N77" i="5" s="1"/>
  <c r="P67" i="5"/>
  <c r="H62" i="3"/>
  <c r="O63" i="5" s="1"/>
  <c r="H61" i="3"/>
  <c r="O62" i="5" s="1"/>
  <c r="P61" i="5"/>
  <c r="H55" i="3"/>
  <c r="O56" i="5" s="1"/>
  <c r="P55" i="5"/>
  <c r="P49" i="5"/>
  <c r="H42" i="3"/>
  <c r="O43" i="5" s="1"/>
  <c r="O36" i="3"/>
  <c r="Q37" i="5" s="1"/>
  <c r="S34" i="5"/>
  <c r="P31" i="5"/>
  <c r="H23" i="3"/>
  <c r="O24" i="5" s="1"/>
  <c r="P16" i="5"/>
  <c r="BA159" i="82"/>
  <c r="BB159" i="82" s="1"/>
  <c r="D190" i="84" s="1"/>
  <c r="G190" i="84" s="1"/>
  <c r="BE152" i="82"/>
  <c r="BC146" i="82"/>
  <c r="BE136" i="82"/>
  <c r="BC135" i="82"/>
  <c r="BE104" i="82"/>
  <c r="BE103" i="82"/>
  <c r="BE98" i="82"/>
  <c r="BD96" i="82"/>
  <c r="BD87" i="82"/>
  <c r="BD79" i="82"/>
  <c r="BD58" i="82"/>
  <c r="BE39" i="82"/>
  <c r="BE34" i="82"/>
  <c r="BA31" i="82"/>
  <c r="BB31" i="82" s="1"/>
  <c r="D91" i="84" s="1"/>
  <c r="G91" i="84" s="1"/>
  <c r="BD24" i="82"/>
  <c r="BA23" i="82"/>
  <c r="BB23" i="82" s="1"/>
  <c r="AO24" i="5" s="1"/>
  <c r="BE15" i="82"/>
  <c r="BA7" i="82"/>
  <c r="BB7" i="82" s="1"/>
  <c r="AO8" i="5" s="1"/>
  <c r="BA107" i="82"/>
  <c r="BB107" i="82" s="1"/>
  <c r="D114" i="84" s="1"/>
  <c r="G114" i="84" s="1"/>
  <c r="BC51" i="82"/>
  <c r="BC155" i="82"/>
  <c r="BC54" i="82"/>
  <c r="BD86" i="82"/>
  <c r="BD150" i="82"/>
  <c r="BE182" i="82"/>
  <c r="BA141" i="82"/>
  <c r="BB141" i="82" s="1"/>
  <c r="D146" i="84" s="1"/>
  <c r="G146" i="84" s="1"/>
  <c r="BD132" i="82"/>
  <c r="BD117" i="82"/>
  <c r="BE116" i="82"/>
  <c r="BE93" i="82"/>
  <c r="BD84" i="82"/>
  <c r="BC77" i="82"/>
  <c r="BA69" i="82"/>
  <c r="BB69" i="82" s="1"/>
  <c r="D71" i="84" s="1"/>
  <c r="G71" i="84" s="1"/>
  <c r="BA61" i="82"/>
  <c r="BB61" i="82" s="1"/>
  <c r="D59" i="84" s="1"/>
  <c r="G59" i="84" s="1"/>
  <c r="BA53" i="82"/>
  <c r="BB53" i="82" s="1"/>
  <c r="D52" i="84" s="1"/>
  <c r="G52" i="84" s="1"/>
  <c r="BA37" i="82"/>
  <c r="BB37" i="82" s="1"/>
  <c r="AO38" i="5" s="1"/>
  <c r="BD12" i="82"/>
  <c r="BC73" i="82"/>
  <c r="BC156" i="82"/>
  <c r="BE153" i="82"/>
  <c r="BD148" i="82"/>
  <c r="BE145" i="82"/>
  <c r="BE139" i="82"/>
  <c r="BC124" i="82"/>
  <c r="BD113" i="82"/>
  <c r="BA100" i="82"/>
  <c r="BB100" i="82" s="1"/>
  <c r="D101" i="84" s="1"/>
  <c r="G101" i="84" s="1"/>
  <c r="BE97" i="82"/>
  <c r="BC92" i="82"/>
  <c r="BA84" i="82"/>
  <c r="BB84" i="82" s="1"/>
  <c r="D85" i="84" s="1"/>
  <c r="G85" i="84" s="1"/>
  <c r="BD52" i="82"/>
  <c r="BE49" i="82"/>
  <c r="BE41" i="82"/>
  <c r="BE28" i="82"/>
  <c r="BC19" i="82"/>
  <c r="BD17" i="82"/>
  <c r="BA12" i="82"/>
  <c r="BB12" i="82" s="1"/>
  <c r="D11" i="84" s="1"/>
  <c r="G11" i="84" s="1"/>
  <c r="BE11" i="82"/>
  <c r="BE9" i="82"/>
  <c r="BC4" i="82"/>
  <c r="BC35" i="82"/>
  <c r="BE187" i="82"/>
  <c r="BD22" i="82"/>
  <c r="BC94" i="82"/>
  <c r="BD158" i="82"/>
  <c r="BE59" i="82"/>
  <c r="BC30" i="82"/>
  <c r="BE27" i="82"/>
  <c r="BA35" i="82"/>
  <c r="BB35" i="82" s="1"/>
  <c r="AO36" i="5" s="1"/>
  <c r="BD99" i="82"/>
  <c r="BD94" i="82"/>
  <c r="BD137" i="82"/>
  <c r="BA43" i="82"/>
  <c r="BB43" i="82" s="1"/>
  <c r="D34" i="84" s="1"/>
  <c r="G34" i="84" s="1"/>
  <c r="BD43" i="82"/>
  <c r="BD38" i="82"/>
  <c r="BC43" i="82"/>
  <c r="BD107" i="82"/>
  <c r="BC38" i="82"/>
  <c r="BC78" i="82"/>
  <c r="BC110" i="82"/>
  <c r="BA38" i="82"/>
  <c r="BB38" i="82" s="1"/>
  <c r="AO39" i="5" s="1"/>
  <c r="BC139" i="82"/>
  <c r="BA123" i="82"/>
  <c r="BB123" i="82" s="1"/>
  <c r="D128" i="84" s="1"/>
  <c r="G128" i="84" s="1"/>
  <c r="BC99" i="82"/>
  <c r="BD168" i="82"/>
  <c r="BA182" i="82"/>
  <c r="BB182" i="82" s="1"/>
  <c r="D180" i="84" s="1"/>
  <c r="G180" i="84" s="1"/>
  <c r="BD174" i="82"/>
  <c r="BE131" i="82"/>
  <c r="BE192" i="82"/>
  <c r="BE160" i="82"/>
  <c r="BC136" i="82"/>
  <c r="BD104" i="82"/>
  <c r="BE88" i="82"/>
  <c r="BC80" i="82"/>
  <c r="BC64" i="82"/>
  <c r="BE40" i="82"/>
  <c r="BC32" i="82"/>
  <c r="BE16" i="82"/>
  <c r="BE8" i="82"/>
  <c r="BD136" i="82"/>
  <c r="BE56" i="82"/>
  <c r="BA48" i="82"/>
  <c r="BB48" i="82" s="1"/>
  <c r="D48" i="84" s="1"/>
  <c r="G48" i="84" s="1"/>
  <c r="BC24" i="82"/>
  <c r="BE128" i="82"/>
  <c r="BE147" i="82"/>
  <c r="BD89" i="82"/>
  <c r="BA4" i="82"/>
  <c r="BB4" i="82" s="1"/>
  <c r="AO5" i="5" s="1"/>
  <c r="BC41" i="82"/>
  <c r="BE12" i="82"/>
  <c r="BE84" i="82"/>
  <c r="BE81" i="82"/>
  <c r="BE65" i="82"/>
  <c r="BD57" i="82"/>
  <c r="BC49" i="82"/>
  <c r="BC17" i="82"/>
  <c r="BC9" i="82"/>
  <c r="BD41" i="82"/>
  <c r="BC97" i="82"/>
  <c r="BC153" i="82"/>
  <c r="BD28" i="82"/>
  <c r="BA52" i="82"/>
  <c r="BB52" i="82" s="1"/>
  <c r="D51" i="84" s="1"/>
  <c r="G51" i="84" s="1"/>
  <c r="BD9" i="82"/>
  <c r="BD97" i="82"/>
  <c r="BD153" i="82"/>
  <c r="BD71" i="82"/>
  <c r="BD49" i="82"/>
  <c r="BC52" i="82"/>
  <c r="BE161" i="82"/>
  <c r="BE129" i="82"/>
  <c r="BC113" i="82"/>
  <c r="BC105" i="82"/>
  <c r="BE105" i="82"/>
  <c r="BC143" i="82"/>
  <c r="BA135" i="82"/>
  <c r="BB135" i="82" s="1"/>
  <c r="D143" i="84" s="1"/>
  <c r="G143" i="84" s="1"/>
  <c r="BA127" i="82"/>
  <c r="BB127" i="82" s="1"/>
  <c r="BD103" i="82"/>
  <c r="BA87" i="82"/>
  <c r="BB87" i="82" s="1"/>
  <c r="D88" i="84" s="1"/>
  <c r="G88" i="84" s="1"/>
  <c r="BA130" i="82"/>
  <c r="BB130" i="82" s="1"/>
  <c r="D134" i="84" s="1"/>
  <c r="G134" i="84" s="1"/>
  <c r="BC159" i="82"/>
  <c r="BA151" i="82"/>
  <c r="BB151" i="82" s="1"/>
  <c r="D157" i="84" s="1"/>
  <c r="G157" i="84" s="1"/>
  <c r="BE115" i="82"/>
  <c r="BA172" i="82"/>
  <c r="BB172" i="82" s="1"/>
  <c r="AO173" i="5" s="1"/>
  <c r="BA169" i="82"/>
  <c r="BB169" i="82" s="1"/>
  <c r="D170" i="84" s="1"/>
  <c r="G170" i="84" s="1"/>
  <c r="BD125" i="82"/>
  <c r="BD190" i="82"/>
  <c r="BD155" i="82"/>
  <c r="BA13" i="82"/>
  <c r="BB13" i="82" s="1"/>
  <c r="D19" i="84" s="1"/>
  <c r="G19" i="84" s="1"/>
  <c r="BA5" i="82"/>
  <c r="BB5" i="82" s="1"/>
  <c r="D50" i="84" s="1"/>
  <c r="G50" i="84" s="1"/>
  <c r="BA103" i="82"/>
  <c r="BB103" i="82" s="1"/>
  <c r="BE172" i="82"/>
  <c r="BA189" i="82"/>
  <c r="BB189" i="82" s="1"/>
  <c r="D185" i="84" s="1"/>
  <c r="G185" i="84" s="1"/>
  <c r="BC177" i="82"/>
  <c r="BE157" i="82"/>
  <c r="BC149" i="82"/>
  <c r="BC39" i="82"/>
  <c r="BE36" i="82"/>
  <c r="BC33" i="82"/>
  <c r="BE14" i="82"/>
  <c r="BD7" i="82"/>
  <c r="BD15" i="82"/>
  <c r="BA98" i="82"/>
  <c r="BB98" i="82" s="1"/>
  <c r="BE76" i="82"/>
  <c r="BE68" i="82"/>
  <c r="BD50" i="82"/>
  <c r="BE46" i="82"/>
  <c r="BE44" i="82"/>
  <c r="BE26" i="82"/>
  <c r="BC14" i="82"/>
  <c r="BC12" i="82"/>
  <c r="BC10" i="82"/>
  <c r="BA15" i="82"/>
  <c r="BB15" i="82" s="1"/>
  <c r="AO16" i="5" s="1"/>
  <c r="BA143" i="82"/>
  <c r="BB143" i="82" s="1"/>
  <c r="D148" i="84" s="1"/>
  <c r="G148" i="84" s="1"/>
  <c r="BC15" i="82"/>
  <c r="BC103" i="82"/>
  <c r="BC96" i="82"/>
  <c r="BE95" i="82"/>
  <c r="BE91" i="82"/>
  <c r="BE90" i="82"/>
  <c r="BC89" i="82"/>
  <c r="BA89" i="82"/>
  <c r="BB89" i="82" s="1"/>
  <c r="AO90" i="5" s="1"/>
  <c r="BC87" i="82"/>
  <c r="BD83" i="82"/>
  <c r="BA79" i="82"/>
  <c r="BB79" i="82" s="1"/>
  <c r="AO80" i="5" s="1"/>
  <c r="BE75" i="82"/>
  <c r="BC74" i="82"/>
  <c r="BC70" i="82"/>
  <c r="BC67" i="82"/>
  <c r="BE55" i="82"/>
  <c r="BE47" i="82"/>
  <c r="BA45" i="82"/>
  <c r="BB45" i="82" s="1"/>
  <c r="AO46" i="5" s="1"/>
  <c r="BD19" i="82"/>
  <c r="BA132" i="82"/>
  <c r="BB132" i="82" s="1"/>
  <c r="D144" i="84" s="1"/>
  <c r="G144" i="84" s="1"/>
  <c r="BA108" i="82"/>
  <c r="BB108" i="82" s="1"/>
  <c r="AO109" i="5" s="1"/>
  <c r="BE102" i="82"/>
  <c r="BE101" i="82"/>
  <c r="BE100" i="82"/>
  <c r="BA92" i="82"/>
  <c r="BB92" i="82" s="1"/>
  <c r="D95" i="84" s="1"/>
  <c r="G95" i="84" s="1"/>
  <c r="BC86" i="82"/>
  <c r="BC85" i="82"/>
  <c r="BC82" i="82"/>
  <c r="BD39" i="82"/>
  <c r="BD3" i="82"/>
  <c r="BE154" i="82"/>
  <c r="BA149" i="82"/>
  <c r="BB149" i="82" s="1"/>
  <c r="D149" i="84" s="1"/>
  <c r="G149" i="84" s="1"/>
  <c r="BC148" i="82"/>
  <c r="BC141" i="82"/>
  <c r="BD124" i="82"/>
  <c r="BA101" i="82"/>
  <c r="BB101" i="82" s="1"/>
  <c r="D104" i="84" s="1"/>
  <c r="G104" i="84" s="1"/>
  <c r="BA81" i="82"/>
  <c r="BB81" i="82" s="1"/>
  <c r="BA41" i="82"/>
  <c r="BB41" i="82" s="1"/>
  <c r="BA39" i="82"/>
  <c r="BB39" i="82" s="1"/>
  <c r="AO40" i="5" s="1"/>
  <c r="BD180" i="82"/>
  <c r="BA179" i="82"/>
  <c r="BB179" i="82" s="1"/>
  <c r="D171" i="84" s="1"/>
  <c r="G171" i="84" s="1"/>
  <c r="BD171" i="82"/>
  <c r="BE169" i="82"/>
  <c r="BA166" i="82"/>
  <c r="BB166" i="82" s="1"/>
  <c r="D163" i="84" s="1"/>
  <c r="G163" i="84" s="1"/>
  <c r="BE162" i="82"/>
  <c r="BC158" i="82"/>
  <c r="BA156" i="82"/>
  <c r="BB156" i="82" s="1"/>
  <c r="AO157" i="5" s="1"/>
  <c r="BD152" i="82"/>
  <c r="BC145" i="82"/>
  <c r="BE144" i="82"/>
  <c r="BE142" i="82"/>
  <c r="BE140" i="82"/>
  <c r="BC138" i="82"/>
  <c r="BC137" i="82"/>
  <c r="BE134" i="82"/>
  <c r="BA133" i="82"/>
  <c r="BB133" i="82" s="1"/>
  <c r="D135" i="84" s="1"/>
  <c r="G135" i="84" s="1"/>
  <c r="BE126" i="82"/>
  <c r="BA124" i="82"/>
  <c r="BB124" i="82" s="1"/>
  <c r="AO125" i="5" s="1"/>
  <c r="BE107" i="82"/>
  <c r="BC192" i="82"/>
  <c r="BD192" i="82"/>
  <c r="BA192" i="82"/>
  <c r="BB192" i="82" s="1"/>
  <c r="D191" i="84" s="1"/>
  <c r="G191" i="84" s="1"/>
  <c r="BE188" i="82"/>
  <c r="BE177" i="82"/>
  <c r="BA176" i="82"/>
  <c r="BB176" i="82" s="1"/>
  <c r="D174" i="84" s="1"/>
  <c r="G174" i="84" s="1"/>
  <c r="BA174" i="82"/>
  <c r="BB174" i="82" s="1"/>
  <c r="D168" i="84" s="1"/>
  <c r="G168" i="84" s="1"/>
  <c r="BD172" i="82"/>
  <c r="BA171" i="82"/>
  <c r="BB171" i="82" s="1"/>
  <c r="D169" i="84" s="1"/>
  <c r="G169" i="84" s="1"/>
  <c r="BE171" i="82"/>
  <c r="BA170" i="82"/>
  <c r="BB170" i="82" s="1"/>
  <c r="BA168" i="82"/>
  <c r="BB168" i="82" s="1"/>
  <c r="D166" i="84" s="1"/>
  <c r="G166" i="84" s="1"/>
  <c r="BE165" i="82"/>
  <c r="BA164" i="82"/>
  <c r="BB164" i="82" s="1"/>
  <c r="D160" i="84" s="1"/>
  <c r="G160" i="84" s="1"/>
  <c r="BE163" i="82"/>
  <c r="BC160" i="82"/>
  <c r="BD160" i="82"/>
  <c r="BA136" i="82"/>
  <c r="BB136" i="82" s="1"/>
  <c r="D136" i="84" s="1"/>
  <c r="G136" i="84" s="1"/>
  <c r="AO131" i="5"/>
  <c r="BC126" i="82"/>
  <c r="BD126" i="82"/>
  <c r="BA126" i="82"/>
  <c r="BB126" i="82" s="1"/>
  <c r="AO127" i="5" s="1"/>
  <c r="BA112" i="82"/>
  <c r="BB112" i="82" s="1"/>
  <c r="AO113" i="5" s="1"/>
  <c r="BC104" i="82"/>
  <c r="BA97" i="82"/>
  <c r="BB97" i="82" s="1"/>
  <c r="AO98" i="5" s="1"/>
  <c r="BC88" i="82"/>
  <c r="BD88" i="82"/>
  <c r="BE80" i="82"/>
  <c r="BE73" i="82"/>
  <c r="BE72" i="82"/>
  <c r="BA64" i="82"/>
  <c r="BB64" i="82" s="1"/>
  <c r="BE63" i="82"/>
  <c r="BA58" i="82"/>
  <c r="BB58" i="82" s="1"/>
  <c r="BA49" i="82"/>
  <c r="BB49" i="82" s="1"/>
  <c r="AO50" i="5" s="1"/>
  <c r="BC40" i="82"/>
  <c r="BD40" i="82"/>
  <c r="BC28" i="82"/>
  <c r="BA28" i="82"/>
  <c r="BB28" i="82" s="1"/>
  <c r="BE20" i="82"/>
  <c r="BA17" i="82"/>
  <c r="BB17" i="82" s="1"/>
  <c r="BC16" i="82"/>
  <c r="BD16" i="82"/>
  <c r="BA9" i="82"/>
  <c r="BB9" i="82" s="1"/>
  <c r="D7" i="84" s="1"/>
  <c r="G7" i="84" s="1"/>
  <c r="BC8" i="82"/>
  <c r="BD8" i="82"/>
  <c r="BA8" i="82"/>
  <c r="BB8" i="82" s="1"/>
  <c r="D6" i="84" s="1"/>
  <c r="G6" i="84" s="1"/>
  <c r="BC3" i="82"/>
  <c r="BA3" i="82"/>
  <c r="BB3" i="82" s="1"/>
  <c r="AO4" i="5" s="1"/>
  <c r="BE3" i="82"/>
  <c r="BA83" i="82"/>
  <c r="BB83" i="82" s="1"/>
  <c r="AO84" i="5" s="1"/>
  <c r="BA147" i="82"/>
  <c r="BB147" i="82" s="1"/>
  <c r="AO148" i="5" s="1"/>
  <c r="BE96" i="82"/>
  <c r="BD11" i="82"/>
  <c r="BE83" i="82"/>
  <c r="BC46" i="82"/>
  <c r="BE89" i="82"/>
  <c r="BC129" i="82"/>
  <c r="BA95" i="82"/>
  <c r="BB95" i="82" s="1"/>
  <c r="D106" i="84" s="1"/>
  <c r="G106" i="84" s="1"/>
  <c r="BC36" i="82"/>
  <c r="BE175" i="82"/>
  <c r="BA167" i="82"/>
  <c r="BB167" i="82" s="1"/>
  <c r="D31" i="84" s="1"/>
  <c r="G31" i="84" s="1"/>
  <c r="BE166" i="82"/>
  <c r="BC161" i="82"/>
  <c r="BC65" i="82"/>
  <c r="BC62" i="82"/>
  <c r="BE60" i="82"/>
  <c r="BC59" i="82"/>
  <c r="BC18" i="82"/>
  <c r="BA91" i="82"/>
  <c r="BB91" i="82" s="1"/>
  <c r="D94" i="84" s="1"/>
  <c r="G94" i="84" s="1"/>
  <c r="BC48" i="82"/>
  <c r="BA36" i="82"/>
  <c r="BB36" i="82" s="1"/>
  <c r="D32" i="84" s="1"/>
  <c r="G32" i="84" s="1"/>
  <c r="BC11" i="82"/>
  <c r="BD67" i="82"/>
  <c r="BD91" i="82"/>
  <c r="BD123" i="82"/>
  <c r="BA157" i="82"/>
  <c r="BB157" i="82" s="1"/>
  <c r="D153" i="84" s="1"/>
  <c r="G153" i="84" s="1"/>
  <c r="BD102" i="82"/>
  <c r="BD134" i="82"/>
  <c r="BD129" i="82"/>
  <c r="BD36" i="82"/>
  <c r="BD92" i="82"/>
  <c r="BE124" i="82"/>
  <c r="BE156" i="82"/>
  <c r="BC79" i="82"/>
  <c r="BC13" i="82"/>
  <c r="BA102" i="82"/>
  <c r="BB102" i="82" s="1"/>
  <c r="D105" i="84" s="1"/>
  <c r="G105" i="84" s="1"/>
  <c r="BE185" i="82"/>
  <c r="BE184" i="82"/>
  <c r="BE179" i="82"/>
  <c r="BA113" i="82"/>
  <c r="BB113" i="82" s="1"/>
  <c r="BE113" i="82"/>
  <c r="BA57" i="82"/>
  <c r="BB57" i="82" s="1"/>
  <c r="D55" i="84" s="1"/>
  <c r="G55" i="84" s="1"/>
  <c r="BA11" i="82"/>
  <c r="BB11" i="82" s="1"/>
  <c r="AO12" i="5" s="1"/>
  <c r="BD48" i="82"/>
  <c r="BC144" i="82"/>
  <c r="BA44" i="82"/>
  <c r="BB44" i="82" s="1"/>
  <c r="D74" i="84" s="1"/>
  <c r="G74" i="84" s="1"/>
  <c r="BC91" i="82"/>
  <c r="BC123" i="82"/>
  <c r="BD147" i="82"/>
  <c r="BA85" i="82"/>
  <c r="BB85" i="82" s="1"/>
  <c r="AO86" i="5" s="1"/>
  <c r="BC102" i="82"/>
  <c r="BC134" i="82"/>
  <c r="BC76" i="82"/>
  <c r="BE92" i="82"/>
  <c r="BE79" i="82"/>
  <c r="BD189" i="82"/>
  <c r="BC187" i="82"/>
  <c r="BA161" i="82"/>
  <c r="BB161" i="82" s="1"/>
  <c r="BD68" i="82"/>
  <c r="BE67" i="82"/>
  <c r="BC27" i="82"/>
  <c r="BA27" i="82"/>
  <c r="BB27" i="82" s="1"/>
  <c r="AO28" i="5" s="1"/>
  <c r="BE48" i="82"/>
  <c r="BD144" i="82"/>
  <c r="BD75" i="82"/>
  <c r="BE123" i="82"/>
  <c r="BC147" i="82"/>
  <c r="BC81" i="82"/>
  <c r="BC44" i="82"/>
  <c r="BD76" i="82"/>
  <c r="BC100" i="82"/>
  <c r="BC140" i="82"/>
  <c r="BD47" i="82"/>
  <c r="BC56" i="82"/>
  <c r="BC128" i="82"/>
  <c r="BA76" i="82"/>
  <c r="BB76" i="82" s="1"/>
  <c r="D82" i="84" s="1"/>
  <c r="G82" i="84" s="1"/>
  <c r="BA140" i="82"/>
  <c r="BB140" i="82" s="1"/>
  <c r="D145" i="84" s="1"/>
  <c r="G145" i="84" s="1"/>
  <c r="BC75" i="82"/>
  <c r="BD131" i="82"/>
  <c r="BD142" i="82"/>
  <c r="BD81" i="82"/>
  <c r="BD105" i="82"/>
  <c r="BD161" i="82"/>
  <c r="BA47" i="82"/>
  <c r="BB47" i="82" s="1"/>
  <c r="D44" i="84" s="1"/>
  <c r="G44" i="84" s="1"/>
  <c r="BD44" i="82"/>
  <c r="BD100" i="82"/>
  <c r="BD140" i="82"/>
  <c r="BD56" i="82"/>
  <c r="BD128" i="82"/>
  <c r="BC152" i="82"/>
  <c r="BD27" i="82"/>
  <c r="BC131" i="82"/>
  <c r="BC142" i="82"/>
  <c r="BC57" i="82"/>
  <c r="BA55" i="82"/>
  <c r="BB55" i="82" s="1"/>
  <c r="AO56" i="5" s="1"/>
  <c r="BC55" i="82"/>
  <c r="BC95" i="82"/>
  <c r="BA131" i="82"/>
  <c r="BB131" i="82" s="1"/>
  <c r="D138" i="84" s="1"/>
  <c r="G138" i="84" s="1"/>
  <c r="BD64" i="82"/>
  <c r="BE168" i="82"/>
  <c r="BC171" i="82"/>
  <c r="BC174" i="82"/>
  <c r="BD177" i="82"/>
  <c r="BD167" i="82"/>
  <c r="BD183" i="82"/>
  <c r="BC183" i="82"/>
  <c r="BC181" i="82"/>
  <c r="BE181" i="82"/>
  <c r="BC180" i="82"/>
  <c r="BC178" i="82"/>
  <c r="BA178" i="82"/>
  <c r="BB178" i="82" s="1"/>
  <c r="BE178" i="82"/>
  <c r="BC114" i="82"/>
  <c r="BE114" i="82"/>
  <c r="BC111" i="82"/>
  <c r="BA110" i="82"/>
  <c r="BB110" i="82" s="1"/>
  <c r="BE109" i="82"/>
  <c r="BD109" i="82"/>
  <c r="BC109" i="82"/>
  <c r="BD108" i="82"/>
  <c r="BE66" i="82"/>
  <c r="BD66" i="82"/>
  <c r="BC66" i="82"/>
  <c r="BA25" i="82"/>
  <c r="BB25" i="82" s="1"/>
  <c r="BA24" i="82"/>
  <c r="BB24" i="82" s="1"/>
  <c r="BE23" i="82"/>
  <c r="BA22" i="82"/>
  <c r="BB22" i="82" s="1"/>
  <c r="BE21" i="82"/>
  <c r="BD21" i="82"/>
  <c r="BE61" i="82"/>
  <c r="BC61" i="82"/>
  <c r="BA59" i="82"/>
  <c r="BB59" i="82" s="1"/>
  <c r="BE64" i="82"/>
  <c r="BC112" i="82"/>
  <c r="BC176" i="82"/>
  <c r="BA60" i="82"/>
  <c r="BB60" i="82" s="1"/>
  <c r="BA180" i="82"/>
  <c r="BB180" i="82" s="1"/>
  <c r="BE110" i="82"/>
  <c r="BE174" i="82"/>
  <c r="BE180" i="82"/>
  <c r="BD23" i="82"/>
  <c r="BE191" i="82"/>
  <c r="BC191" i="82"/>
  <c r="BD191" i="82"/>
  <c r="BE186" i="82"/>
  <c r="BA186" i="82"/>
  <c r="BB186" i="82" s="1"/>
  <c r="BC186" i="82"/>
  <c r="BE122" i="82"/>
  <c r="BA122" i="82"/>
  <c r="BB122" i="82" s="1"/>
  <c r="BC122" i="82"/>
  <c r="BA121" i="82"/>
  <c r="BB121" i="82" s="1"/>
  <c r="BA120" i="82"/>
  <c r="BB120" i="82" s="1"/>
  <c r="BC119" i="82"/>
  <c r="BD119" i="82"/>
  <c r="BA118" i="82"/>
  <c r="BB118" i="82" s="1"/>
  <c r="BC117" i="82"/>
  <c r="BE117" i="82"/>
  <c r="BC116" i="82"/>
  <c r="BC71" i="82"/>
  <c r="BE71" i="82"/>
  <c r="BA70" i="82"/>
  <c r="BB70" i="82" s="1"/>
  <c r="BE69" i="82"/>
  <c r="BD69" i="82"/>
  <c r="BC69" i="82"/>
  <c r="BA33" i="82"/>
  <c r="BB33" i="82" s="1"/>
  <c r="BA32" i="82"/>
  <c r="BB32" i="82" s="1"/>
  <c r="BD31" i="82"/>
  <c r="BA30" i="82"/>
  <c r="BB30" i="82" s="1"/>
  <c r="BD29" i="82"/>
  <c r="BC29" i="82"/>
  <c r="BD26" i="82"/>
  <c r="BC26" i="82"/>
  <c r="BA26" i="82"/>
  <c r="BB26" i="82" s="1"/>
  <c r="BC175" i="82"/>
  <c r="BD175" i="82"/>
  <c r="BE170" i="82"/>
  <c r="BD170" i="82"/>
  <c r="BC170" i="82"/>
  <c r="BA67" i="82"/>
  <c r="BB67" i="82" s="1"/>
  <c r="BE24" i="82"/>
  <c r="BC72" i="82"/>
  <c r="BD112" i="82"/>
  <c r="BD176" i="82"/>
  <c r="BA68" i="82"/>
  <c r="BB68" i="82" s="1"/>
  <c r="BA188" i="82"/>
  <c r="BB188" i="82" s="1"/>
  <c r="BD115" i="82"/>
  <c r="BD179" i="82"/>
  <c r="BA21" i="82"/>
  <c r="BB21" i="82" s="1"/>
  <c r="BD30" i="82"/>
  <c r="BE70" i="82"/>
  <c r="BD118" i="82"/>
  <c r="BC182" i="82"/>
  <c r="BD33" i="82"/>
  <c r="BC121" i="82"/>
  <c r="BC185" i="82"/>
  <c r="BA111" i="82"/>
  <c r="BB111" i="82" s="1"/>
  <c r="BA175" i="82"/>
  <c r="BB175" i="82" s="1"/>
  <c r="BC60" i="82"/>
  <c r="BC188" i="82"/>
  <c r="BC23" i="82"/>
  <c r="BD111" i="82"/>
  <c r="BE183" i="82"/>
  <c r="BD61" i="82"/>
  <c r="BA190" i="82"/>
  <c r="BB190" i="82" s="1"/>
  <c r="BA177" i="82"/>
  <c r="BB177" i="82" s="1"/>
  <c r="BA128" i="82"/>
  <c r="BB128" i="82" s="1"/>
  <c r="BE127" i="82"/>
  <c r="BD127" i="82"/>
  <c r="BC127" i="82"/>
  <c r="BE125" i="82"/>
  <c r="BC125" i="82"/>
  <c r="BA114" i="82"/>
  <c r="BB114" i="82" s="1"/>
  <c r="BA106" i="82"/>
  <c r="BB106" i="82" s="1"/>
  <c r="BE82" i="82"/>
  <c r="BD82" i="82"/>
  <c r="BA80" i="82"/>
  <c r="BB80" i="82" s="1"/>
  <c r="BA78" i="82"/>
  <c r="BB78" i="82" s="1"/>
  <c r="BE77" i="82"/>
  <c r="BD77" i="82"/>
  <c r="BA74" i="82"/>
  <c r="BB74" i="82" s="1"/>
  <c r="BE74" i="82"/>
  <c r="BD74" i="82"/>
  <c r="BD34" i="82"/>
  <c r="BC34" i="82"/>
  <c r="BA18" i="82"/>
  <c r="BB18" i="82" s="1"/>
  <c r="BE173" i="82"/>
  <c r="BD173" i="82"/>
  <c r="BC173" i="82"/>
  <c r="BD72" i="82"/>
  <c r="BE112" i="82"/>
  <c r="BE176" i="82"/>
  <c r="BC115" i="82"/>
  <c r="BC179" i="82"/>
  <c r="BA29" i="82"/>
  <c r="BB29" i="82" s="1"/>
  <c r="BE30" i="82"/>
  <c r="BC118" i="82"/>
  <c r="BD182" i="82"/>
  <c r="BE33" i="82"/>
  <c r="BD121" i="82"/>
  <c r="BD185" i="82"/>
  <c r="BA119" i="82"/>
  <c r="BB119" i="82" s="1"/>
  <c r="BA183" i="82"/>
  <c r="BB183" i="82" s="1"/>
  <c r="BC20" i="82"/>
  <c r="BD60" i="82"/>
  <c r="BC164" i="82"/>
  <c r="BD188" i="82"/>
  <c r="BC31" i="82"/>
  <c r="BE111" i="82"/>
  <c r="BD178" i="82"/>
  <c r="BA72" i="82"/>
  <c r="BB72" i="82" s="1"/>
  <c r="BA185" i="82"/>
  <c r="BB185" i="82" s="1"/>
  <c r="BA184" i="82"/>
  <c r="BB184" i="82" s="1"/>
  <c r="BD135" i="82"/>
  <c r="BE135" i="82"/>
  <c r="BA134" i="82"/>
  <c r="BB134" i="82" s="1"/>
  <c r="BE133" i="82"/>
  <c r="BD133" i="82"/>
  <c r="BC133" i="82"/>
  <c r="BC132" i="82"/>
  <c r="BE132" i="82"/>
  <c r="BE130" i="82"/>
  <c r="BD130" i="82"/>
  <c r="BC130" i="82"/>
  <c r="BA88" i="82"/>
  <c r="BB88" i="82" s="1"/>
  <c r="BE87" i="82"/>
  <c r="BA86" i="82"/>
  <c r="BB86" i="82" s="1"/>
  <c r="BE85" i="82"/>
  <c r="BD85" i="82"/>
  <c r="BA66" i="82"/>
  <c r="BB66" i="82" s="1"/>
  <c r="BE42" i="82"/>
  <c r="BD42" i="82"/>
  <c r="BC42" i="82"/>
  <c r="BA40" i="82"/>
  <c r="BB40" i="82" s="1"/>
  <c r="BD37" i="82"/>
  <c r="BC37" i="82"/>
  <c r="BA162" i="82"/>
  <c r="BB162" i="82" s="1"/>
  <c r="BD162" i="82"/>
  <c r="BC162" i="82"/>
  <c r="BA19" i="82"/>
  <c r="BB19" i="82" s="1"/>
  <c r="BD32" i="82"/>
  <c r="BC120" i="82"/>
  <c r="BC184" i="82"/>
  <c r="BA20" i="82"/>
  <c r="BB20" i="82" s="1"/>
  <c r="BD163" i="82"/>
  <c r="BA165" i="82"/>
  <c r="BB165" i="82" s="1"/>
  <c r="BE118" i="82"/>
  <c r="BD166" i="82"/>
  <c r="BE121" i="82"/>
  <c r="BC169" i="82"/>
  <c r="BA63" i="82"/>
  <c r="BB63" i="82" s="1"/>
  <c r="BA191" i="82"/>
  <c r="BB191" i="82" s="1"/>
  <c r="BD20" i="82"/>
  <c r="BC108" i="82"/>
  <c r="BD164" i="82"/>
  <c r="BE31" i="82"/>
  <c r="BD63" i="82"/>
  <c r="BE119" i="82"/>
  <c r="BD186" i="82"/>
  <c r="BA62" i="82"/>
  <c r="BB62" i="82" s="1"/>
  <c r="BE193" i="82"/>
  <c r="BE189" i="82"/>
  <c r="BA145" i="82"/>
  <c r="BB145" i="82" s="1"/>
  <c r="BA144" i="82"/>
  <c r="BB144" i="82" s="1"/>
  <c r="BE143" i="82"/>
  <c r="BD143" i="82"/>
  <c r="BA142" i="82"/>
  <c r="BB142" i="82" s="1"/>
  <c r="BE141" i="82"/>
  <c r="BD141" i="82"/>
  <c r="BA138" i="82"/>
  <c r="BB138" i="82" s="1"/>
  <c r="BE138" i="82"/>
  <c r="BD138" i="82"/>
  <c r="BD90" i="82"/>
  <c r="BC90" i="82"/>
  <c r="BA90" i="82"/>
  <c r="BB90" i="82" s="1"/>
  <c r="BA82" i="82"/>
  <c r="BB82" i="82" s="1"/>
  <c r="BA73" i="82"/>
  <c r="BB73" i="82" s="1"/>
  <c r="BC47" i="82"/>
  <c r="BA46" i="82"/>
  <c r="BB46" i="82" s="1"/>
  <c r="BE45" i="82"/>
  <c r="BD45" i="82"/>
  <c r="BC45" i="82"/>
  <c r="BD165" i="82"/>
  <c r="BC165" i="82"/>
  <c r="BE106" i="82"/>
  <c r="BD106" i="82"/>
  <c r="BC106" i="82"/>
  <c r="BE32" i="82"/>
  <c r="BD120" i="82"/>
  <c r="BD184" i="82"/>
  <c r="BD59" i="82"/>
  <c r="BC163" i="82"/>
  <c r="BD187" i="82"/>
  <c r="BA109" i="82"/>
  <c r="BB109" i="82" s="1"/>
  <c r="BA173" i="82"/>
  <c r="BB173" i="82" s="1"/>
  <c r="BD62" i="82"/>
  <c r="BC166" i="82"/>
  <c r="BC190" i="82"/>
  <c r="BD169" i="82"/>
  <c r="BA71" i="82"/>
  <c r="BB71" i="82" s="1"/>
  <c r="BC68" i="82"/>
  <c r="BE108" i="82"/>
  <c r="BE164" i="82"/>
  <c r="BC63" i="82"/>
  <c r="BD114" i="82"/>
  <c r="BD181" i="82"/>
  <c r="BA153" i="82"/>
  <c r="BB153" i="82" s="1"/>
  <c r="BA152" i="82"/>
  <c r="BB152" i="82" s="1"/>
  <c r="BE151" i="82"/>
  <c r="BC151" i="82"/>
  <c r="BD151" i="82"/>
  <c r="BA150" i="82"/>
  <c r="BB150" i="82" s="1"/>
  <c r="BE149" i="82"/>
  <c r="BD149" i="82"/>
  <c r="BE148" i="82"/>
  <c r="BA146" i="82"/>
  <c r="BB146" i="82" s="1"/>
  <c r="BE146" i="82"/>
  <c r="BD146" i="82"/>
  <c r="BA137" i="82"/>
  <c r="BB137" i="82" s="1"/>
  <c r="BA129" i="82"/>
  <c r="BB129" i="82" s="1"/>
  <c r="BA96" i="82"/>
  <c r="BB96" i="82" s="1"/>
  <c r="BD95" i="82"/>
  <c r="BA94" i="82"/>
  <c r="BB94" i="82" s="1"/>
  <c r="BD93" i="82"/>
  <c r="BC93" i="82"/>
  <c r="BA56" i="82"/>
  <c r="BB56" i="82" s="1"/>
  <c r="BD55" i="82"/>
  <c r="BA54" i="82"/>
  <c r="BB54" i="82" s="1"/>
  <c r="BC53" i="82"/>
  <c r="BE53" i="82"/>
  <c r="BC50" i="82"/>
  <c r="BA50" i="82"/>
  <c r="BB50" i="82" s="1"/>
  <c r="BE50" i="82"/>
  <c r="BA42" i="82"/>
  <c r="BB42" i="82" s="1"/>
  <c r="BA34" i="82"/>
  <c r="BB34" i="82" s="1"/>
  <c r="BC7" i="82"/>
  <c r="BE7" i="82"/>
  <c r="BA6" i="82"/>
  <c r="BB6" i="82" s="1"/>
  <c r="BE5" i="82"/>
  <c r="BD5" i="82"/>
  <c r="BC5" i="82"/>
  <c r="BE167" i="82"/>
  <c r="BC167" i="82"/>
  <c r="BA65" i="82"/>
  <c r="BB65" i="82" s="1"/>
  <c r="BE18" i="82"/>
  <c r="BD18" i="82"/>
  <c r="BA163" i="82"/>
  <c r="BB163" i="82" s="1"/>
  <c r="BE120" i="82"/>
  <c r="BC168" i="82"/>
  <c r="BA117" i="82"/>
  <c r="BB117" i="82" s="1"/>
  <c r="BA181" i="82"/>
  <c r="BB181" i="82" s="1"/>
  <c r="BC22" i="82"/>
  <c r="BC25" i="82"/>
  <c r="BD65" i="82"/>
  <c r="BD116" i="82"/>
  <c r="BC172" i="82"/>
  <c r="BD122" i="82"/>
  <c r="BC21" i="82"/>
  <c r="BA160" i="82"/>
  <c r="BB160" i="82" s="1"/>
  <c r="BE159" i="82"/>
  <c r="BD159" i="82"/>
  <c r="BA158" i="82"/>
  <c r="BB158" i="82" s="1"/>
  <c r="BD157" i="82"/>
  <c r="BC157" i="82"/>
  <c r="BD156" i="82"/>
  <c r="BD154" i="82"/>
  <c r="BA154" i="82"/>
  <c r="BB154" i="82" s="1"/>
  <c r="BC154" i="82"/>
  <c r="BA105" i="82"/>
  <c r="BB105" i="82" s="1"/>
  <c r="BA104" i="82"/>
  <c r="BB104" i="82" s="1"/>
  <c r="BD101" i="82"/>
  <c r="BC101" i="82"/>
  <c r="BD98" i="82"/>
  <c r="BC98" i="82"/>
  <c r="BE58" i="82"/>
  <c r="BC58" i="82"/>
  <c r="BA16" i="82"/>
  <c r="BB16" i="82" s="1"/>
  <c r="BA14" i="82"/>
  <c r="BB14" i="82" s="1"/>
  <c r="BE13" i="82"/>
  <c r="BD13" i="82"/>
  <c r="BA10" i="82"/>
  <c r="BB10" i="82" s="1"/>
  <c r="BE10" i="82"/>
  <c r="BD10" i="82"/>
  <c r="BC189" i="82"/>
  <c r="BC193" i="82"/>
  <c r="BD193" i="82"/>
  <c r="BA193" i="82"/>
  <c r="BB193" i="82" s="1"/>
  <c r="J49" i="5"/>
  <c r="EG48" i="75"/>
  <c r="L49" i="5" s="1"/>
  <c r="J17" i="5"/>
  <c r="EC151" i="75"/>
  <c r="J152" i="5" s="1"/>
  <c r="EC87" i="75"/>
  <c r="J88" i="5" s="1"/>
  <c r="BA63" i="83"/>
  <c r="B63" i="84" s="1"/>
  <c r="E63" i="84" s="1"/>
  <c r="BA55" i="83"/>
  <c r="BB55" i="83" s="1"/>
  <c r="BA47" i="83"/>
  <c r="AL49" i="5" s="1"/>
  <c r="AM49" i="5" s="1"/>
  <c r="BA39" i="83"/>
  <c r="B37" i="84" s="1"/>
  <c r="E37" i="84" s="1"/>
  <c r="BA31" i="83"/>
  <c r="B35" i="84" s="1"/>
  <c r="E35" i="84" s="1"/>
  <c r="BA23" i="83"/>
  <c r="AL25" i="5" s="1"/>
  <c r="AM25" i="5" s="1"/>
  <c r="BA15" i="83"/>
  <c r="AL17" i="5" s="1"/>
  <c r="AM17" i="5" s="1"/>
  <c r="EC143" i="75"/>
  <c r="J144" i="5" s="1"/>
  <c r="J182" i="5"/>
  <c r="EC111" i="75"/>
  <c r="J112" i="5" s="1"/>
  <c r="EG129" i="75"/>
  <c r="L130" i="5" s="1"/>
  <c r="EC55" i="75"/>
  <c r="J56" i="5" s="1"/>
  <c r="EC167" i="75"/>
  <c r="J168" i="5" s="1"/>
  <c r="EC79" i="75"/>
  <c r="J80" i="5" s="1"/>
  <c r="EC71" i="75"/>
  <c r="J72" i="5" s="1"/>
  <c r="J160" i="5"/>
  <c r="EG159" i="75"/>
  <c r="L160" i="5" s="1"/>
  <c r="J158" i="5"/>
  <c r="EG68" i="75"/>
  <c r="L69" i="5" s="1"/>
  <c r="J69" i="5"/>
  <c r="J98" i="5"/>
  <c r="EG97" i="75"/>
  <c r="L98" i="5" s="1"/>
  <c r="J163" i="5"/>
  <c r="EG46" i="75"/>
  <c r="L47" i="5" s="1"/>
  <c r="J47" i="5"/>
  <c r="EG110" i="75"/>
  <c r="L111" i="5" s="1"/>
  <c r="EG28" i="75"/>
  <c r="L29" i="5" s="1"/>
  <c r="J167" i="5"/>
  <c r="EG166" i="75"/>
  <c r="L167" i="5" s="1"/>
  <c r="J74" i="5"/>
  <c r="EG73" i="75"/>
  <c r="L74" i="5" s="1"/>
  <c r="J106" i="5"/>
  <c r="EG45" i="75"/>
  <c r="L46" i="5" s="1"/>
  <c r="J46" i="5"/>
  <c r="J193" i="5"/>
  <c r="J43" i="5"/>
  <c r="EG42" i="75"/>
  <c r="L43" i="5" s="1"/>
  <c r="EG120" i="75"/>
  <c r="L121" i="5" s="1"/>
  <c r="EG23" i="75"/>
  <c r="L24" i="5" s="1"/>
  <c r="EG6" i="75"/>
  <c r="L7" i="5" s="1"/>
  <c r="EG52" i="75"/>
  <c r="L53" i="5" s="1"/>
  <c r="J53" i="5"/>
  <c r="J25" i="5"/>
  <c r="J185" i="5"/>
  <c r="J190" i="5"/>
  <c r="J94" i="5"/>
  <c r="J31" i="5"/>
  <c r="J103" i="5"/>
  <c r="EG102" i="75"/>
  <c r="L103" i="5" s="1"/>
  <c r="J134" i="5"/>
  <c r="EG133" i="75"/>
  <c r="L134" i="5" s="1"/>
  <c r="J170" i="5"/>
  <c r="EG169" i="75"/>
  <c r="L170" i="5" s="1"/>
  <c r="EG14" i="75"/>
  <c r="L15" i="5" s="1"/>
  <c r="J15" i="5"/>
  <c r="J73" i="5"/>
  <c r="M3" i="4"/>
  <c r="AC4" i="5" s="1"/>
  <c r="U89" i="5"/>
  <c r="H59" i="4"/>
  <c r="AB60" i="5" s="1"/>
  <c r="H140" i="4"/>
  <c r="AB141" i="5" s="1"/>
  <c r="H174" i="4"/>
  <c r="AB175" i="5" s="1"/>
  <c r="G172" i="4"/>
  <c r="AA173" i="5" s="1"/>
  <c r="AA9" i="5"/>
  <c r="H102" i="4"/>
  <c r="AB103" i="5" s="1"/>
  <c r="G3" i="4"/>
  <c r="AA4" i="5" s="1"/>
  <c r="H153" i="4"/>
  <c r="AB154" i="5" s="1"/>
  <c r="H148" i="4"/>
  <c r="AB149" i="5" s="1"/>
  <c r="U186" i="5"/>
  <c r="Q106" i="3"/>
  <c r="T106" i="3" s="1"/>
  <c r="R107" i="5" s="1"/>
  <c r="R136" i="3"/>
  <c r="S136" i="3" s="1"/>
  <c r="T136" i="3" s="1"/>
  <c r="R137" i="5" s="1"/>
  <c r="R116" i="3"/>
  <c r="S116" i="3" s="1"/>
  <c r="T116" i="3" s="1"/>
  <c r="R117" i="5" s="1"/>
  <c r="Q16" i="3"/>
  <c r="T16" i="3" s="1"/>
  <c r="R17" i="5" s="1"/>
  <c r="R12" i="3"/>
  <c r="S12" i="3" s="1"/>
  <c r="T12" i="3" s="1"/>
  <c r="R13" i="5" s="1"/>
  <c r="R7" i="3"/>
  <c r="S7" i="3" s="1"/>
  <c r="T7" i="3" s="1"/>
  <c r="R8" i="5" s="1"/>
  <c r="R63" i="3"/>
  <c r="S63" i="3" s="1"/>
  <c r="T63" i="3" s="1"/>
  <c r="R64" i="5" s="1"/>
  <c r="Q124" i="3"/>
  <c r="T124" i="3" s="1"/>
  <c r="R125" i="5" s="1"/>
  <c r="R70" i="3"/>
  <c r="S70" i="3" s="1"/>
  <c r="T70" i="3" s="1"/>
  <c r="R71" i="5" s="1"/>
  <c r="R146" i="3"/>
  <c r="S146" i="3" s="1"/>
  <c r="T146" i="3" s="1"/>
  <c r="R147" i="5" s="1"/>
  <c r="R17" i="3"/>
  <c r="S17" i="3" s="1"/>
  <c r="T17" i="3" s="1"/>
  <c r="R18" i="5" s="1"/>
  <c r="Q167" i="3"/>
  <c r="T167" i="3" s="1"/>
  <c r="R168" i="5" s="1"/>
  <c r="Q164" i="3"/>
  <c r="T164" i="3" s="1"/>
  <c r="R165" i="5" s="1"/>
  <c r="Q3" i="3"/>
  <c r="T3" i="3" s="1"/>
  <c r="R4" i="5" s="1"/>
  <c r="Q158" i="3"/>
  <c r="T158" i="3" s="1"/>
  <c r="R159" i="5" s="1"/>
  <c r="R30" i="3"/>
  <c r="S30" i="3" s="1"/>
  <c r="T30" i="3" s="1"/>
  <c r="R31" i="5" s="1"/>
  <c r="R189" i="3"/>
  <c r="S189" i="3" s="1"/>
  <c r="T189" i="3" s="1"/>
  <c r="R190" i="5" s="1"/>
  <c r="Q173" i="3"/>
  <c r="T173" i="3" s="1"/>
  <c r="Q36" i="3"/>
  <c r="T36" i="3" s="1"/>
  <c r="R37" i="5" s="1"/>
  <c r="R54" i="3"/>
  <c r="S54" i="3" s="1"/>
  <c r="T54" i="3" s="1"/>
  <c r="R55" i="5" s="1"/>
  <c r="Q89" i="3"/>
  <c r="T89" i="3" s="1"/>
  <c r="R90" i="5" s="1"/>
  <c r="R135" i="3"/>
  <c r="S135" i="3" s="1"/>
  <c r="T135" i="3" s="1"/>
  <c r="R136" i="5" s="1"/>
  <c r="Q138" i="3"/>
  <c r="T138" i="3" s="1"/>
  <c r="R139" i="5" s="1"/>
  <c r="BA7" i="83"/>
  <c r="BB7" i="83" s="1"/>
  <c r="R29" i="3"/>
  <c r="S29" i="3" s="1"/>
  <c r="T29" i="3" s="1"/>
  <c r="R30" i="5" s="1"/>
  <c r="R55" i="3"/>
  <c r="S55" i="3" s="1"/>
  <c r="T55" i="3" s="1"/>
  <c r="R184" i="3"/>
  <c r="S184" i="3" s="1"/>
  <c r="T184" i="3" s="1"/>
  <c r="R185" i="5" s="1"/>
  <c r="Q100" i="3"/>
  <c r="T100" i="3" s="1"/>
  <c r="R101" i="5" s="1"/>
  <c r="R140" i="3"/>
  <c r="S140" i="3" s="1"/>
  <c r="T140" i="3" s="1"/>
  <c r="R169" i="3"/>
  <c r="S169" i="3" s="1"/>
  <c r="T169" i="3" s="1"/>
  <c r="Q77" i="3"/>
  <c r="T77" i="3" s="1"/>
  <c r="R49" i="3"/>
  <c r="S49" i="3" s="1"/>
  <c r="T49" i="3" s="1"/>
  <c r="R50" i="5" s="1"/>
  <c r="R83" i="3"/>
  <c r="S83" i="3" s="1"/>
  <c r="T83" i="3" s="1"/>
  <c r="R84" i="5" s="1"/>
  <c r="Q172" i="3"/>
  <c r="T172" i="3" s="1"/>
  <c r="R173" i="5" s="1"/>
  <c r="R60" i="3"/>
  <c r="S60" i="3" s="1"/>
  <c r="T60" i="3" s="1"/>
  <c r="R61" i="5" s="1"/>
  <c r="Q155" i="3"/>
  <c r="T155" i="3" s="1"/>
  <c r="R156" i="5" s="1"/>
  <c r="Q181" i="3"/>
  <c r="T181" i="3" s="1"/>
  <c r="R182" i="5" s="1"/>
  <c r="Q123" i="3"/>
  <c r="T123" i="3" s="1"/>
  <c r="R95" i="3"/>
  <c r="S95" i="3" s="1"/>
  <c r="T95" i="3" s="1"/>
  <c r="R96" i="5" s="1"/>
  <c r="BA67" i="83"/>
  <c r="AL69" i="5" s="1"/>
  <c r="AM69" i="5" s="1"/>
  <c r="BA59" i="83"/>
  <c r="AL61" i="5" s="1"/>
  <c r="AM61" i="5" s="1"/>
  <c r="BA51" i="83"/>
  <c r="AL53" i="5" s="1"/>
  <c r="AM53" i="5" s="1"/>
  <c r="BA43" i="83"/>
  <c r="B74" i="84" s="1"/>
  <c r="E74" i="84" s="1"/>
  <c r="BA35" i="83"/>
  <c r="AL37" i="5" s="1"/>
  <c r="AM37" i="5" s="1"/>
  <c r="BA27" i="83"/>
  <c r="AL29" i="5" s="1"/>
  <c r="AM29" i="5" s="1"/>
  <c r="BA19" i="83"/>
  <c r="BB19" i="83" s="1"/>
  <c r="BA11" i="83"/>
  <c r="BB11" i="83" s="1"/>
  <c r="T59" i="3"/>
  <c r="R60" i="5" s="1"/>
  <c r="R23" i="3"/>
  <c r="S23" i="3" s="1"/>
  <c r="T23" i="3" s="1"/>
  <c r="R24" i="5" s="1"/>
  <c r="R28" i="3"/>
  <c r="S28" i="3" s="1"/>
  <c r="T28" i="3" s="1"/>
  <c r="R29" i="5" s="1"/>
  <c r="Q131" i="3"/>
  <c r="T131" i="3" s="1"/>
  <c r="R132" i="5" s="1"/>
  <c r="BA3" i="83"/>
  <c r="BB3" i="83" s="1"/>
  <c r="R84" i="3"/>
  <c r="S84" i="3" s="1"/>
  <c r="T84" i="3" s="1"/>
  <c r="R85" i="5" s="1"/>
  <c r="R94" i="3"/>
  <c r="S94" i="3" s="1"/>
  <c r="T94" i="3" s="1"/>
  <c r="R114" i="3"/>
  <c r="S114" i="3" s="1"/>
  <c r="T114" i="3" s="1"/>
  <c r="R115" i="5" s="1"/>
  <c r="U136" i="5"/>
  <c r="U29" i="5"/>
  <c r="U148" i="5"/>
  <c r="U52" i="5"/>
  <c r="U176" i="5"/>
  <c r="U92" i="5"/>
  <c r="R166" i="3"/>
  <c r="S166" i="3" s="1"/>
  <c r="T166" i="3" s="1"/>
  <c r="R167" i="5" s="1"/>
  <c r="R8" i="3"/>
  <c r="S8" i="3" s="1"/>
  <c r="T8" i="3" s="1"/>
  <c r="R9" i="5" s="1"/>
  <c r="R53" i="3"/>
  <c r="S53" i="3" s="1"/>
  <c r="T53" i="3" s="1"/>
  <c r="R54" i="5" s="1"/>
  <c r="R162" i="3"/>
  <c r="S162" i="3" s="1"/>
  <c r="T162" i="3" s="1"/>
  <c r="R163" i="5" s="1"/>
  <c r="Q187" i="3"/>
  <c r="T187" i="3" s="1"/>
  <c r="R188" i="5" s="1"/>
  <c r="T15" i="3"/>
  <c r="R16" i="5" s="1"/>
  <c r="R31" i="3"/>
  <c r="S31" i="3" s="1"/>
  <c r="T31" i="3" s="1"/>
  <c r="R154" i="3"/>
  <c r="S154" i="3" s="1"/>
  <c r="T154" i="3" s="1"/>
  <c r="R155" i="5" s="1"/>
  <c r="R112" i="3"/>
  <c r="S112" i="3" s="1"/>
  <c r="T112" i="3" s="1"/>
  <c r="R113" i="5" s="1"/>
  <c r="Q44" i="3"/>
  <c r="T44" i="3" s="1"/>
  <c r="R45" i="5" s="1"/>
  <c r="R21" i="3"/>
  <c r="S21" i="3" s="1"/>
  <c r="T21" i="3" s="1"/>
  <c r="R22" i="5" s="1"/>
  <c r="R71" i="3"/>
  <c r="S71" i="3" s="1"/>
  <c r="T71" i="3" s="1"/>
  <c r="R72" i="5" s="1"/>
  <c r="Q72" i="3"/>
  <c r="T72" i="3" s="1"/>
  <c r="R73" i="5" s="1"/>
  <c r="Q35" i="3"/>
  <c r="T35" i="3" s="1"/>
  <c r="R36" i="5" s="1"/>
  <c r="R98" i="3"/>
  <c r="S98" i="3" s="1"/>
  <c r="T98" i="3" s="1"/>
  <c r="R99" i="5" s="1"/>
  <c r="Q108" i="3"/>
  <c r="T108" i="3" s="1"/>
  <c r="R65" i="3"/>
  <c r="S65" i="3" s="1"/>
  <c r="T65" i="3" s="1"/>
  <c r="R66" i="5" s="1"/>
  <c r="R143" i="3"/>
  <c r="S143" i="3" s="1"/>
  <c r="T143" i="3" s="1"/>
  <c r="R144" i="5" s="1"/>
  <c r="R93" i="3"/>
  <c r="S93" i="3" s="1"/>
  <c r="T93" i="3" s="1"/>
  <c r="R94" i="5" s="1"/>
  <c r="T5" i="3"/>
  <c r="R6" i="5" s="1"/>
  <c r="R62" i="3"/>
  <c r="S62" i="3" s="1"/>
  <c r="T62" i="3" s="1"/>
  <c r="R63" i="5" s="1"/>
  <c r="R148" i="3"/>
  <c r="S148" i="3" s="1"/>
  <c r="T148" i="3" s="1"/>
  <c r="R149" i="5" s="1"/>
  <c r="R82" i="3"/>
  <c r="S82" i="3" s="1"/>
  <c r="T82" i="3" s="1"/>
  <c r="R83" i="5" s="1"/>
  <c r="Q192" i="3"/>
  <c r="T192" i="3" s="1"/>
  <c r="R193" i="5" s="1"/>
  <c r="R118" i="3"/>
  <c r="S118" i="3" s="1"/>
  <c r="T118" i="3" s="1"/>
  <c r="R119" i="5" s="1"/>
  <c r="R175" i="3"/>
  <c r="S175" i="3" s="1"/>
  <c r="T175" i="3" s="1"/>
  <c r="R176" i="5" s="1"/>
  <c r="U183" i="5"/>
  <c r="R48" i="3"/>
  <c r="S48" i="3" s="1"/>
  <c r="T48" i="3" s="1"/>
  <c r="R49" i="5" s="1"/>
  <c r="R150" i="3"/>
  <c r="S150" i="3" s="1"/>
  <c r="T150" i="3" s="1"/>
  <c r="R151" i="5" s="1"/>
  <c r="R170" i="3"/>
  <c r="S170" i="3" s="1"/>
  <c r="T170" i="3" s="1"/>
  <c r="R171" i="5" s="1"/>
  <c r="R132" i="3"/>
  <c r="S132" i="3" s="1"/>
  <c r="T132" i="3" s="1"/>
  <c r="R133" i="5" s="1"/>
  <c r="R111" i="3"/>
  <c r="S111" i="3" s="1"/>
  <c r="T111" i="3" s="1"/>
  <c r="R112" i="5" s="1"/>
  <c r="Q122" i="3"/>
  <c r="T122" i="3" s="1"/>
  <c r="R123" i="5" s="1"/>
  <c r="U152" i="5"/>
  <c r="Q26" i="3"/>
  <c r="T26" i="3" s="1"/>
  <c r="R27" i="5" s="1"/>
  <c r="Q141" i="3"/>
  <c r="T141" i="3" s="1"/>
  <c r="R142" i="5" s="1"/>
  <c r="R153" i="3"/>
  <c r="S153" i="3" s="1"/>
  <c r="T153" i="3" s="1"/>
  <c r="R154" i="5" s="1"/>
  <c r="Q43" i="3"/>
  <c r="T43" i="3" s="1"/>
  <c r="R44" i="5" s="1"/>
  <c r="T182" i="3"/>
  <c r="R183" i="5" s="1"/>
  <c r="R174" i="3"/>
  <c r="S174" i="3" s="1"/>
  <c r="T174" i="3" s="1"/>
  <c r="R175" i="5" s="1"/>
  <c r="R149" i="3"/>
  <c r="S149" i="3" s="1"/>
  <c r="T149" i="3" s="1"/>
  <c r="R150" i="5" s="1"/>
  <c r="R156" i="3"/>
  <c r="S156" i="3" s="1"/>
  <c r="T156" i="3" s="1"/>
  <c r="Q177" i="3"/>
  <c r="T177" i="3" s="1"/>
  <c r="R178" i="5" s="1"/>
  <c r="BA75" i="83"/>
  <c r="B82" i="84" s="1"/>
  <c r="E82" i="84" s="1"/>
  <c r="BA95" i="83"/>
  <c r="B97" i="84" s="1"/>
  <c r="E97" i="84" s="1"/>
  <c r="U13" i="5"/>
  <c r="U161" i="5"/>
  <c r="U16" i="5"/>
  <c r="U167" i="5"/>
  <c r="U19" i="5"/>
  <c r="U191" i="5"/>
  <c r="U57" i="5"/>
  <c r="U135" i="5"/>
  <c r="U173" i="5"/>
  <c r="U165" i="5"/>
  <c r="U158" i="5"/>
  <c r="U151" i="5"/>
  <c r="U127" i="5"/>
  <c r="U17" i="5"/>
  <c r="U194" i="5"/>
  <c r="U182" i="5"/>
  <c r="U175" i="5"/>
  <c r="U146" i="5"/>
  <c r="U172" i="5"/>
  <c r="U149" i="5"/>
  <c r="U143" i="5"/>
  <c r="U190" i="5"/>
  <c r="U162" i="5"/>
  <c r="U153" i="5"/>
  <c r="U100" i="5"/>
  <c r="U150" i="5"/>
  <c r="U77" i="5"/>
  <c r="U69" i="5"/>
  <c r="U189" i="5"/>
  <c r="U147" i="5"/>
  <c r="U145" i="5"/>
  <c r="U80" i="5"/>
  <c r="U46" i="5"/>
  <c r="U164" i="5"/>
  <c r="U154" i="5"/>
  <c r="U79" i="5"/>
  <c r="U50" i="5"/>
  <c r="U43" i="5"/>
  <c r="U37" i="5"/>
  <c r="U15" i="5"/>
  <c r="U123" i="5"/>
  <c r="U117" i="5"/>
  <c r="U113" i="5"/>
  <c r="U59" i="5"/>
  <c r="U45" i="5"/>
  <c r="U26" i="5"/>
  <c r="U156" i="5"/>
  <c r="U126" i="5"/>
  <c r="U85" i="5"/>
  <c r="U177" i="5"/>
  <c r="U144" i="5"/>
  <c r="U129" i="5"/>
  <c r="U112" i="5"/>
  <c r="U94" i="5"/>
  <c r="U67" i="5"/>
  <c r="U122" i="5"/>
  <c r="U44" i="5"/>
  <c r="U170" i="5"/>
  <c r="U120" i="5"/>
  <c r="U110" i="5"/>
  <c r="U42" i="5"/>
  <c r="U39" i="5"/>
  <c r="U36" i="5"/>
  <c r="U28" i="5"/>
  <c r="H189" i="3"/>
  <c r="O190" i="5" s="1"/>
  <c r="H179" i="3"/>
  <c r="O180" i="5" s="1"/>
  <c r="H174" i="3"/>
  <c r="O175" i="5" s="1"/>
  <c r="H162" i="3"/>
  <c r="O163" i="5" s="1"/>
  <c r="H19" i="3"/>
  <c r="O20" i="5" s="1"/>
  <c r="H4" i="3"/>
  <c r="O5" i="5" s="1"/>
  <c r="H191" i="3"/>
  <c r="O192" i="5" s="1"/>
  <c r="H3" i="3"/>
  <c r="O4" i="5" s="1"/>
  <c r="BA118" i="83"/>
  <c r="AL120" i="5" s="1"/>
  <c r="AM120" i="5" s="1"/>
  <c r="BA138" i="83"/>
  <c r="BB138" i="83" s="1"/>
  <c r="BA178" i="83"/>
  <c r="B171" i="84" s="1"/>
  <c r="E171" i="84" s="1"/>
  <c r="BA190" i="83"/>
  <c r="B189" i="84" s="1"/>
  <c r="E189" i="84" s="1"/>
  <c r="AP82" i="3"/>
  <c r="S104" i="5"/>
  <c r="S169" i="5"/>
  <c r="S142" i="5"/>
  <c r="AP74" i="3"/>
  <c r="S66" i="5"/>
  <c r="S74" i="5"/>
  <c r="S193" i="5"/>
  <c r="BA185" i="83"/>
  <c r="AL187" i="5" s="1"/>
  <c r="AM187" i="5" s="1"/>
  <c r="BA137" i="83"/>
  <c r="B140" i="84" s="1"/>
  <c r="E140" i="84" s="1"/>
  <c r="AE129" i="5"/>
  <c r="BA54" i="83"/>
  <c r="B68" i="84" s="1"/>
  <c r="E68" i="84" s="1"/>
  <c r="BA14" i="83"/>
  <c r="AL16" i="5" s="1"/>
  <c r="AM16" i="5" s="1"/>
  <c r="BA90" i="83"/>
  <c r="BB90" i="83" s="1"/>
  <c r="BA66" i="83"/>
  <c r="B69" i="84" s="1"/>
  <c r="E69" i="84" s="1"/>
  <c r="BA58" i="83"/>
  <c r="B58" i="84" s="1"/>
  <c r="E58" i="84" s="1"/>
  <c r="BA50" i="83"/>
  <c r="BB50" i="83" s="1"/>
  <c r="BA42" i="83"/>
  <c r="B34" i="84" s="1"/>
  <c r="E34" i="84" s="1"/>
  <c r="BA10" i="83"/>
  <c r="AL12" i="5" s="1"/>
  <c r="AM12" i="5" s="1"/>
  <c r="BA94" i="83"/>
  <c r="AL96" i="5" s="1"/>
  <c r="AM96" i="5" s="1"/>
  <c r="BA186" i="83"/>
  <c r="AL188" i="5" s="1"/>
  <c r="AM188" i="5" s="1"/>
  <c r="BA155" i="83"/>
  <c r="B162" i="84" s="1"/>
  <c r="E162" i="84" s="1"/>
  <c r="BA103" i="83"/>
  <c r="B122" i="84" s="1"/>
  <c r="E122" i="84" s="1"/>
  <c r="BA183" i="83"/>
  <c r="BB183" i="83" s="1"/>
  <c r="BA147" i="83"/>
  <c r="BB147" i="83" s="1"/>
  <c r="BA175" i="83"/>
  <c r="BB175" i="83" s="1"/>
  <c r="BA167" i="83"/>
  <c r="BB167" i="83" s="1"/>
  <c r="BA115" i="83"/>
  <c r="BB115" i="83" s="1"/>
  <c r="P42" i="5"/>
  <c r="BA52" i="83"/>
  <c r="B52" i="84" s="1"/>
  <c r="E52" i="84" s="1"/>
  <c r="BA12" i="83"/>
  <c r="BB12" i="83" s="1"/>
  <c r="BA80" i="83"/>
  <c r="BB80" i="83" s="1"/>
  <c r="BA72" i="83"/>
  <c r="AL74" i="5" s="1"/>
  <c r="AM74" i="5" s="1"/>
  <c r="F150" i="84"/>
  <c r="P137" i="5"/>
  <c r="BA117" i="83"/>
  <c r="AL119" i="5" s="1"/>
  <c r="AM119" i="5" s="1"/>
  <c r="E189" i="3"/>
  <c r="N190" i="5" s="1"/>
  <c r="E172" i="3"/>
  <c r="N173" i="5" s="1"/>
  <c r="E110" i="3"/>
  <c r="N111" i="5" s="1"/>
  <c r="E106" i="3"/>
  <c r="N107" i="5" s="1"/>
  <c r="BA150" i="83"/>
  <c r="BB150" i="83" s="1"/>
  <c r="BA110" i="83"/>
  <c r="AL112" i="5" s="1"/>
  <c r="AM112" i="5" s="1"/>
  <c r="BA78" i="83"/>
  <c r="AL80" i="5" s="1"/>
  <c r="AM80" i="5" s="1"/>
  <c r="EF92" i="75"/>
  <c r="EF91" i="75"/>
  <c r="EF79" i="75"/>
  <c r="EF69" i="75"/>
  <c r="EF56" i="75"/>
  <c r="EF25" i="75"/>
  <c r="EF21" i="75"/>
  <c r="EF19" i="75"/>
  <c r="BA182" i="83"/>
  <c r="BB182" i="83" s="1"/>
  <c r="BA170" i="83"/>
  <c r="AL172" i="5" s="1"/>
  <c r="AM172" i="5" s="1"/>
  <c r="BA162" i="83"/>
  <c r="AL164" i="5" s="1"/>
  <c r="AM164" i="5" s="1"/>
  <c r="BA102" i="83"/>
  <c r="AL104" i="5" s="1"/>
  <c r="AM104" i="5" s="1"/>
  <c r="EG17" i="75"/>
  <c r="L18" i="5" s="1"/>
  <c r="K170" i="5"/>
  <c r="AN170" i="5" s="1"/>
  <c r="E173" i="3"/>
  <c r="N174" i="5" s="1"/>
  <c r="E151" i="3"/>
  <c r="E111" i="3"/>
  <c r="E107" i="3"/>
  <c r="N108" i="5" s="1"/>
  <c r="E32" i="3"/>
  <c r="N33" i="5" s="1"/>
  <c r="E16" i="3"/>
  <c r="N17" i="5" s="1"/>
  <c r="E8" i="3"/>
  <c r="N9" i="5" s="1"/>
  <c r="BA154" i="83"/>
  <c r="AL156" i="5" s="1"/>
  <c r="AM156" i="5" s="1"/>
  <c r="BA142" i="83"/>
  <c r="AL144" i="5" s="1"/>
  <c r="AM144" i="5" s="1"/>
  <c r="BA70" i="83"/>
  <c r="AL72" i="5" s="1"/>
  <c r="AM72" i="5" s="1"/>
  <c r="BA34" i="83"/>
  <c r="BB34" i="83" s="1"/>
  <c r="BA26" i="83"/>
  <c r="AL28" i="5" s="1"/>
  <c r="AM28" i="5" s="1"/>
  <c r="BA6" i="83"/>
  <c r="B8" i="84" s="1"/>
  <c r="E8" i="84" s="1"/>
  <c r="N72" i="5"/>
  <c r="K18" i="5"/>
  <c r="AN18" i="5" s="1"/>
  <c r="E167" i="3"/>
  <c r="N168" i="5" s="1"/>
  <c r="E137" i="3"/>
  <c r="N138" i="5" s="1"/>
  <c r="E47" i="3"/>
  <c r="N48" i="5" s="1"/>
  <c r="BA134" i="83"/>
  <c r="BB134" i="83" s="1"/>
  <c r="BA122" i="83"/>
  <c r="BB122" i="83" s="1"/>
  <c r="BA82" i="83"/>
  <c r="B84" i="84" s="1"/>
  <c r="E84" i="84" s="1"/>
  <c r="BA62" i="83"/>
  <c r="AL64" i="5" s="1"/>
  <c r="AM64" i="5" s="1"/>
  <c r="BA18" i="83"/>
  <c r="B22" i="84" s="1"/>
  <c r="E22" i="84" s="1"/>
  <c r="K71" i="5"/>
  <c r="AN71" i="5" s="1"/>
  <c r="E20" i="3"/>
  <c r="N21" i="5" s="1"/>
  <c r="E9" i="3"/>
  <c r="N10" i="5" s="1"/>
  <c r="BA174" i="83"/>
  <c r="AL176" i="5" s="1"/>
  <c r="AM176" i="5" s="1"/>
  <c r="BA114" i="83"/>
  <c r="BB114" i="83" s="1"/>
  <c r="BA106" i="83"/>
  <c r="AL108" i="5" s="1"/>
  <c r="AM108" i="5" s="1"/>
  <c r="K112" i="5"/>
  <c r="AN112" i="5" s="1"/>
  <c r="BA166" i="83"/>
  <c r="AL168" i="5" s="1"/>
  <c r="AM168" i="5" s="1"/>
  <c r="BA146" i="83"/>
  <c r="BB146" i="83" s="1"/>
  <c r="BA46" i="83"/>
  <c r="AL48" i="5" s="1"/>
  <c r="AM48" i="5" s="1"/>
  <c r="K46" i="5"/>
  <c r="AN46" i="5" s="1"/>
  <c r="K24" i="5"/>
  <c r="AN24" i="5" s="1"/>
  <c r="E188" i="3"/>
  <c r="N189" i="5" s="1"/>
  <c r="E171" i="3"/>
  <c r="N172" i="5" s="1"/>
  <c r="E118" i="3"/>
  <c r="N119" i="5" s="1"/>
  <c r="E105" i="3"/>
  <c r="N106" i="5" s="1"/>
  <c r="E68" i="3"/>
  <c r="N69" i="5" s="1"/>
  <c r="EF82" i="75"/>
  <c r="BA158" i="83"/>
  <c r="AL160" i="5" s="1"/>
  <c r="AM160" i="5" s="1"/>
  <c r="BA126" i="83"/>
  <c r="B126" i="84" s="1"/>
  <c r="E126" i="84" s="1"/>
  <c r="BA98" i="83"/>
  <c r="B99" i="84" s="1"/>
  <c r="E99" i="84" s="1"/>
  <c r="BA86" i="83"/>
  <c r="B88" i="84" s="1"/>
  <c r="E88" i="84" s="1"/>
  <c r="BA74" i="83"/>
  <c r="BB74" i="83" s="1"/>
  <c r="BA38" i="83"/>
  <c r="B39" i="84" s="1"/>
  <c r="E39" i="84" s="1"/>
  <c r="BA30" i="83"/>
  <c r="B91" i="84" s="1"/>
  <c r="E91" i="84" s="1"/>
  <c r="BA22" i="83"/>
  <c r="B20" i="84" s="1"/>
  <c r="E20" i="84" s="1"/>
  <c r="BA145" i="83"/>
  <c r="B184" i="84" s="1"/>
  <c r="E184" i="84" s="1"/>
  <c r="BA189" i="83"/>
  <c r="AL191" i="5" s="1"/>
  <c r="AM191" i="5" s="1"/>
  <c r="BA153" i="83"/>
  <c r="AL155" i="5" s="1"/>
  <c r="AM155" i="5" s="1"/>
  <c r="BA101" i="83"/>
  <c r="AL103" i="5" s="1"/>
  <c r="AM103" i="5" s="1"/>
  <c r="BA157" i="83"/>
  <c r="BB157" i="83" s="1"/>
  <c r="BA133" i="83"/>
  <c r="AL135" i="5" s="1"/>
  <c r="AM135" i="5" s="1"/>
  <c r="BA113" i="83"/>
  <c r="AL115" i="5" s="1"/>
  <c r="AM115" i="5" s="1"/>
  <c r="BA125" i="83"/>
  <c r="B125" i="84" s="1"/>
  <c r="E125" i="84" s="1"/>
  <c r="BA105" i="83"/>
  <c r="BB105" i="83" s="1"/>
  <c r="N132" i="5"/>
  <c r="E152" i="3"/>
  <c r="E144" i="3"/>
  <c r="O144" i="3" s="1"/>
  <c r="Q145" i="5" s="1"/>
  <c r="E112" i="3"/>
  <c r="E83" i="3"/>
  <c r="E78" i="3"/>
  <c r="N79" i="5" s="1"/>
  <c r="E77" i="3"/>
  <c r="E69" i="3"/>
  <c r="N70" i="5" s="1"/>
  <c r="E62" i="3"/>
  <c r="E57" i="3"/>
  <c r="E55" i="3"/>
  <c r="N56" i="5" s="1"/>
  <c r="E33" i="3"/>
  <c r="E21" i="3"/>
  <c r="E13" i="3"/>
  <c r="N14" i="5" s="1"/>
  <c r="E11" i="3"/>
  <c r="E10" i="3"/>
  <c r="N28" i="5"/>
  <c r="E186" i="3"/>
  <c r="N187" i="5" s="1"/>
  <c r="E185" i="3"/>
  <c r="N186" i="5" s="1"/>
  <c r="E183" i="3"/>
  <c r="E164" i="3"/>
  <c r="N165" i="5" s="1"/>
  <c r="E162" i="3"/>
  <c r="N163" i="5" s="1"/>
  <c r="E156" i="3"/>
  <c r="N157" i="5" s="1"/>
  <c r="E155" i="3"/>
  <c r="N156" i="5" s="1"/>
  <c r="E134" i="3"/>
  <c r="N135" i="5" s="1"/>
  <c r="E115" i="3"/>
  <c r="N116" i="5" s="1"/>
  <c r="E92" i="3"/>
  <c r="E74" i="3"/>
  <c r="N75" i="5" s="1"/>
  <c r="E72" i="3"/>
  <c r="N73" i="5" s="1"/>
  <c r="E65" i="3"/>
  <c r="N66" i="5" s="1"/>
  <c r="E42" i="3"/>
  <c r="N43" i="5" s="1"/>
  <c r="E166" i="3"/>
  <c r="N167" i="5" s="1"/>
  <c r="E165" i="3"/>
  <c r="N166" i="5" s="1"/>
  <c r="E163" i="3"/>
  <c r="N164" i="5" s="1"/>
  <c r="E157" i="3"/>
  <c r="E149" i="3"/>
  <c r="N150" i="5" s="1"/>
  <c r="E142" i="3"/>
  <c r="N143" i="5" s="1"/>
  <c r="E141" i="3"/>
  <c r="N142" i="5" s="1"/>
  <c r="E135" i="3"/>
  <c r="N136" i="5" s="1"/>
  <c r="E126" i="3"/>
  <c r="N127" i="5" s="1"/>
  <c r="E103" i="3"/>
  <c r="N104" i="5" s="1"/>
  <c r="E95" i="3"/>
  <c r="N96" i="5" s="1"/>
  <c r="E81" i="3"/>
  <c r="N82" i="5" s="1"/>
  <c r="E75" i="3"/>
  <c r="N76" i="5" s="1"/>
  <c r="E60" i="3"/>
  <c r="N61" i="5" s="1"/>
  <c r="E53" i="3"/>
  <c r="N54" i="5" s="1"/>
  <c r="E45" i="3"/>
  <c r="E44" i="3"/>
  <c r="N45" i="5" s="1"/>
  <c r="E43" i="3"/>
  <c r="N44" i="5" s="1"/>
  <c r="E31" i="3"/>
  <c r="N32" i="5" s="1"/>
  <c r="E26" i="3"/>
  <c r="N27" i="5" s="1"/>
  <c r="E17" i="3"/>
  <c r="O17" i="3" s="1"/>
  <c r="Q18" i="5" s="1"/>
  <c r="E3" i="3"/>
  <c r="N4" i="5" s="1"/>
  <c r="N175" i="5"/>
  <c r="BA149" i="83"/>
  <c r="AL151" i="5" s="1"/>
  <c r="AM151" i="5" s="1"/>
  <c r="BA141" i="83"/>
  <c r="AL143" i="5" s="1"/>
  <c r="AM143" i="5" s="1"/>
  <c r="BA129" i="83"/>
  <c r="AL131" i="5" s="1"/>
  <c r="AM131" i="5" s="1"/>
  <c r="BA121" i="83"/>
  <c r="AL123" i="5" s="1"/>
  <c r="AM123" i="5" s="1"/>
  <c r="BA109" i="83"/>
  <c r="B120" i="84" s="1"/>
  <c r="E120" i="84" s="1"/>
  <c r="N147" i="5"/>
  <c r="N55" i="5"/>
  <c r="BA2" i="83"/>
  <c r="AL4" i="5" s="1"/>
  <c r="AM4" i="5" s="1"/>
  <c r="N31" i="5"/>
  <c r="N102" i="5"/>
  <c r="BA135" i="83"/>
  <c r="AL137" i="5" s="1"/>
  <c r="AM137" i="5" s="1"/>
  <c r="BA73" i="83"/>
  <c r="BB73" i="83" s="1"/>
  <c r="N57" i="5"/>
  <c r="N20" i="5"/>
  <c r="N141" i="5"/>
  <c r="N133" i="5"/>
  <c r="BA181" i="83"/>
  <c r="B180" i="84" s="1"/>
  <c r="E180" i="84" s="1"/>
  <c r="BA177" i="83"/>
  <c r="AL179" i="5" s="1"/>
  <c r="AM179" i="5" s="1"/>
  <c r="BA173" i="83"/>
  <c r="AL175" i="5" s="1"/>
  <c r="AM175" i="5" s="1"/>
  <c r="BA169" i="83"/>
  <c r="AL171" i="5" s="1"/>
  <c r="AM171" i="5" s="1"/>
  <c r="BA165" i="83"/>
  <c r="BB165" i="83" s="1"/>
  <c r="BA161" i="83"/>
  <c r="AL163" i="5" s="1"/>
  <c r="AM163" i="5" s="1"/>
  <c r="BA97" i="83"/>
  <c r="BB97" i="83" s="1"/>
  <c r="BA93" i="83"/>
  <c r="B96" i="84" s="1"/>
  <c r="E96" i="84" s="1"/>
  <c r="BA89" i="83"/>
  <c r="AL91" i="5" s="1"/>
  <c r="AM91" i="5" s="1"/>
  <c r="BA85" i="83"/>
  <c r="BB85" i="83" s="1"/>
  <c r="BA81" i="83"/>
  <c r="AL83" i="5" s="1"/>
  <c r="AM83" i="5" s="1"/>
  <c r="BA77" i="83"/>
  <c r="BB77" i="83" s="1"/>
  <c r="BA69" i="83"/>
  <c r="B65" i="84" s="1"/>
  <c r="E65" i="84" s="1"/>
  <c r="BA65" i="83"/>
  <c r="AL67" i="5" s="1"/>
  <c r="AM67" i="5" s="1"/>
  <c r="BA61" i="83"/>
  <c r="AL63" i="5" s="1"/>
  <c r="AM63" i="5" s="1"/>
  <c r="BA57" i="83"/>
  <c r="AL59" i="5" s="1"/>
  <c r="AM59" i="5" s="1"/>
  <c r="BA53" i="83"/>
  <c r="BB53" i="83" s="1"/>
  <c r="BA49" i="83"/>
  <c r="AL51" i="5" s="1"/>
  <c r="AM51" i="5" s="1"/>
  <c r="BA45" i="83"/>
  <c r="BB45" i="83" s="1"/>
  <c r="BA41" i="83"/>
  <c r="BB41" i="83" s="1"/>
  <c r="BA96" i="83"/>
  <c r="B103" i="84" s="1"/>
  <c r="E103" i="84" s="1"/>
  <c r="BA92" i="83"/>
  <c r="AL94" i="5" s="1"/>
  <c r="AM94" i="5" s="1"/>
  <c r="BA88" i="83"/>
  <c r="AL90" i="5" s="1"/>
  <c r="AM90" i="5" s="1"/>
  <c r="BA84" i="83"/>
  <c r="B87" i="84" s="1"/>
  <c r="E87" i="84" s="1"/>
  <c r="BA76" i="83"/>
  <c r="BA68" i="83"/>
  <c r="AL70" i="5" s="1"/>
  <c r="AM70" i="5" s="1"/>
  <c r="BA64" i="83"/>
  <c r="BA60" i="83"/>
  <c r="AL62" i="5" s="1"/>
  <c r="AM62" i="5" s="1"/>
  <c r="BA56" i="83"/>
  <c r="AL58" i="5" s="1"/>
  <c r="AM58" i="5" s="1"/>
  <c r="BA48" i="83"/>
  <c r="AL50" i="5" s="1"/>
  <c r="AM50" i="5" s="1"/>
  <c r="BA44" i="83"/>
  <c r="AL46" i="5" s="1"/>
  <c r="AM46" i="5" s="1"/>
  <c r="BA36" i="83"/>
  <c r="AL38" i="5" s="1"/>
  <c r="AM38" i="5" s="1"/>
  <c r="BA28" i="83"/>
  <c r="B12" i="84" s="1"/>
  <c r="E12" i="84" s="1"/>
  <c r="BA24" i="83"/>
  <c r="BB24" i="83" s="1"/>
  <c r="BA20" i="83"/>
  <c r="AL22" i="5" s="1"/>
  <c r="AM22" i="5" s="1"/>
  <c r="BA16" i="83"/>
  <c r="BB16" i="83" s="1"/>
  <c r="BA8" i="83"/>
  <c r="B7" i="84" s="1"/>
  <c r="E7" i="84" s="1"/>
  <c r="BA4" i="83"/>
  <c r="B50" i="84" s="1"/>
  <c r="E50" i="84" s="1"/>
  <c r="BA191" i="83"/>
  <c r="B191" i="84" s="1"/>
  <c r="E191" i="84" s="1"/>
  <c r="BA187" i="83"/>
  <c r="BB187" i="83" s="1"/>
  <c r="BA179" i="83"/>
  <c r="B177" i="84" s="1"/>
  <c r="E177" i="84" s="1"/>
  <c r="BA171" i="83"/>
  <c r="B113" i="84" s="1"/>
  <c r="E113" i="84" s="1"/>
  <c r="BA163" i="83"/>
  <c r="BB163" i="83" s="1"/>
  <c r="BA159" i="83"/>
  <c r="AL161" i="5" s="1"/>
  <c r="AM161" i="5" s="1"/>
  <c r="BA151" i="83"/>
  <c r="AL153" i="5" s="1"/>
  <c r="AM153" i="5" s="1"/>
  <c r="BA143" i="83"/>
  <c r="AL145" i="5" s="1"/>
  <c r="AM145" i="5" s="1"/>
  <c r="BA139" i="83"/>
  <c r="BB139" i="83" s="1"/>
  <c r="BA131" i="83"/>
  <c r="AL133" i="5" s="1"/>
  <c r="AM133" i="5" s="1"/>
  <c r="BA123" i="83"/>
  <c r="AL125" i="5" s="1"/>
  <c r="AM125" i="5" s="1"/>
  <c r="BA111" i="83"/>
  <c r="AL113" i="5" s="1"/>
  <c r="AM113" i="5" s="1"/>
  <c r="BA107" i="83"/>
  <c r="B115" i="84" s="1"/>
  <c r="E115" i="84" s="1"/>
  <c r="BA99" i="83"/>
  <c r="BA91" i="83"/>
  <c r="BA87" i="83"/>
  <c r="BA83" i="83"/>
  <c r="BA37" i="83"/>
  <c r="AL39" i="5" s="1"/>
  <c r="AM39" i="5" s="1"/>
  <c r="BA33" i="83"/>
  <c r="AL35" i="5" s="1"/>
  <c r="AM35" i="5" s="1"/>
  <c r="BA29" i="83"/>
  <c r="AL31" i="5" s="1"/>
  <c r="AM31" i="5" s="1"/>
  <c r="BA25" i="83"/>
  <c r="B26" i="84" s="1"/>
  <c r="E26" i="84" s="1"/>
  <c r="BA21" i="83"/>
  <c r="AL23" i="5" s="1"/>
  <c r="AM23" i="5" s="1"/>
  <c r="BA17" i="83"/>
  <c r="BB17" i="83" s="1"/>
  <c r="BA13" i="83"/>
  <c r="AL15" i="5" s="1"/>
  <c r="AM15" i="5" s="1"/>
  <c r="BA9" i="83"/>
  <c r="AL11" i="5" s="1"/>
  <c r="AM11" i="5" s="1"/>
  <c r="BA5" i="83"/>
  <c r="AL7" i="5" s="1"/>
  <c r="AM7" i="5" s="1"/>
  <c r="EF170" i="75"/>
  <c r="EF141" i="75"/>
  <c r="EF135" i="75"/>
  <c r="EF134" i="75"/>
  <c r="BA127" i="83"/>
  <c r="AL129" i="5" s="1"/>
  <c r="AM129" i="5" s="1"/>
  <c r="BA119" i="83"/>
  <c r="AL121" i="5" s="1"/>
  <c r="AM121" i="5" s="1"/>
  <c r="EF193" i="75"/>
  <c r="EF180" i="75"/>
  <c r="EF178" i="75"/>
  <c r="EF149" i="75"/>
  <c r="EF148" i="75"/>
  <c r="C184" i="84" s="1"/>
  <c r="EF115" i="75"/>
  <c r="EF90" i="75"/>
  <c r="EF84" i="75"/>
  <c r="C84" i="84" s="1"/>
  <c r="EF12" i="75"/>
  <c r="EF9" i="75"/>
  <c r="F56" i="84"/>
  <c r="K59" i="5"/>
  <c r="AN59" i="5" s="1"/>
  <c r="K131" i="5"/>
  <c r="AN131" i="5" s="1"/>
  <c r="F59" i="84"/>
  <c r="F106" i="84"/>
  <c r="EG20" i="75"/>
  <c r="L21" i="5" s="1"/>
  <c r="K21" i="5"/>
  <c r="AN21" i="5" s="1"/>
  <c r="EG140" i="75"/>
  <c r="L141" i="5" s="1"/>
  <c r="K141" i="5"/>
  <c r="AN141" i="5" s="1"/>
  <c r="F140" i="84"/>
  <c r="K105" i="5"/>
  <c r="AN105" i="5" s="1"/>
  <c r="EG104" i="75"/>
  <c r="L105" i="5" s="1"/>
  <c r="K184" i="5"/>
  <c r="AN184" i="5" s="1"/>
  <c r="K174" i="5"/>
  <c r="AN174" i="5" s="1"/>
  <c r="K188" i="5"/>
  <c r="AN188" i="5" s="1"/>
  <c r="K180" i="5"/>
  <c r="AN180" i="5" s="1"/>
  <c r="F113" i="84"/>
  <c r="K144" i="5"/>
  <c r="AN144" i="5" s="1"/>
  <c r="F174" i="84"/>
  <c r="K177" i="5"/>
  <c r="AN177" i="5" s="1"/>
  <c r="EG176" i="75"/>
  <c r="L177" i="5" s="1"/>
  <c r="F89" i="84"/>
  <c r="EG88" i="75"/>
  <c r="L89" i="5" s="1"/>
  <c r="F130" i="84"/>
  <c r="K19" i="5"/>
  <c r="AN19" i="5" s="1"/>
  <c r="EG89" i="75"/>
  <c r="L90" i="5" s="1"/>
  <c r="K176" i="5"/>
  <c r="AN176" i="5" s="1"/>
  <c r="F69" i="84"/>
  <c r="K186" i="5"/>
  <c r="AN186" i="5" s="1"/>
  <c r="BA192" i="83"/>
  <c r="B192" i="84" s="1"/>
  <c r="E192" i="84" s="1"/>
  <c r="BA188" i="83"/>
  <c r="AL190" i="5" s="1"/>
  <c r="AM190" i="5" s="1"/>
  <c r="BA184" i="83"/>
  <c r="B182" i="84" s="1"/>
  <c r="E182" i="84" s="1"/>
  <c r="BA180" i="83"/>
  <c r="AL182" i="5" s="1"/>
  <c r="AM182" i="5" s="1"/>
  <c r="BA176" i="83"/>
  <c r="B175" i="84" s="1"/>
  <c r="E175" i="84" s="1"/>
  <c r="BA172" i="83"/>
  <c r="B172" i="84" s="1"/>
  <c r="E172" i="84" s="1"/>
  <c r="BA168" i="83"/>
  <c r="B170" i="84" s="1"/>
  <c r="E170" i="84" s="1"/>
  <c r="BA164" i="83"/>
  <c r="B164" i="84" s="1"/>
  <c r="E164" i="84" s="1"/>
  <c r="BA160" i="83"/>
  <c r="AL162" i="5" s="1"/>
  <c r="AM162" i="5" s="1"/>
  <c r="BA156" i="83"/>
  <c r="BB156" i="83" s="1"/>
  <c r="BA152" i="83"/>
  <c r="AL154" i="5" s="1"/>
  <c r="AM154" i="5" s="1"/>
  <c r="BA148" i="83"/>
  <c r="B149" i="84" s="1"/>
  <c r="E149" i="84" s="1"/>
  <c r="BA144" i="83"/>
  <c r="AL146" i="5" s="1"/>
  <c r="AM146" i="5" s="1"/>
  <c r="BA140" i="83"/>
  <c r="B146" i="84" s="1"/>
  <c r="E146" i="84" s="1"/>
  <c r="BA136" i="83"/>
  <c r="AL138" i="5" s="1"/>
  <c r="AM138" i="5" s="1"/>
  <c r="BA132" i="83"/>
  <c r="BB132" i="83" s="1"/>
  <c r="BA128" i="83"/>
  <c r="BB128" i="83" s="1"/>
  <c r="BA124" i="83"/>
  <c r="B127" i="84" s="1"/>
  <c r="E127" i="84" s="1"/>
  <c r="BA120" i="83"/>
  <c r="AL122" i="5" s="1"/>
  <c r="AM122" i="5" s="1"/>
  <c r="BA116" i="83"/>
  <c r="B107" i="84" s="1"/>
  <c r="E107" i="84" s="1"/>
  <c r="BA112" i="83"/>
  <c r="BB112" i="83" s="1"/>
  <c r="BA108" i="83"/>
  <c r="AL110" i="5" s="1"/>
  <c r="AM110" i="5" s="1"/>
  <c r="BA104" i="83"/>
  <c r="BB104" i="83" s="1"/>
  <c r="BA100" i="83"/>
  <c r="BB100" i="83" s="1"/>
  <c r="K78" i="5"/>
  <c r="AN78" i="5" s="1"/>
  <c r="F156" i="84"/>
  <c r="K63" i="5"/>
  <c r="AN63" i="5" s="1"/>
  <c r="EG62" i="75"/>
  <c r="L63" i="5" s="1"/>
  <c r="K147" i="5"/>
  <c r="AN147" i="5" s="1"/>
  <c r="EG146" i="75"/>
  <c r="L147" i="5" s="1"/>
  <c r="EG128" i="75"/>
  <c r="L129" i="5" s="1"/>
  <c r="K129" i="5"/>
  <c r="AN129" i="5" s="1"/>
  <c r="EG94" i="75"/>
  <c r="L95" i="5" s="1"/>
  <c r="K95" i="5"/>
  <c r="AN95" i="5" s="1"/>
  <c r="EG70" i="75"/>
  <c r="L71" i="5" s="1"/>
  <c r="K90" i="5"/>
  <c r="AN90" i="5" s="1"/>
  <c r="EF7" i="75"/>
  <c r="K49" i="5"/>
  <c r="AN49" i="5" s="1"/>
  <c r="EF126" i="75"/>
  <c r="EF125" i="75"/>
  <c r="EF121" i="75"/>
  <c r="EF113" i="75"/>
  <c r="EF112" i="75"/>
  <c r="C121" i="84" s="1"/>
  <c r="EF50" i="75"/>
  <c r="C47" i="84" s="1"/>
  <c r="EF49" i="75"/>
  <c r="EF40" i="75"/>
  <c r="EF38" i="75"/>
  <c r="F138" i="84"/>
  <c r="K23" i="5"/>
  <c r="AN23" i="5" s="1"/>
  <c r="F52" i="84"/>
  <c r="K54" i="5"/>
  <c r="AN54" i="5" s="1"/>
  <c r="EG53" i="75"/>
  <c r="L54" i="5" s="1"/>
  <c r="K72" i="5"/>
  <c r="AN72" i="5" s="1"/>
  <c r="EG22" i="75"/>
  <c r="L23" i="5" s="1"/>
  <c r="F15" i="84"/>
  <c r="K29" i="5"/>
  <c r="AN29" i="5" s="1"/>
  <c r="K110" i="5"/>
  <c r="AN110" i="5" s="1"/>
  <c r="EG109" i="75"/>
  <c r="L110" i="5" s="1"/>
  <c r="F126" i="84"/>
  <c r="EG127" i="75"/>
  <c r="L128" i="5" s="1"/>
  <c r="K128" i="5"/>
  <c r="AN128" i="5" s="1"/>
  <c r="F167" i="84"/>
  <c r="K36" i="5"/>
  <c r="AN36" i="5" s="1"/>
  <c r="K87" i="5"/>
  <c r="AN87" i="5" s="1"/>
  <c r="EG86" i="75"/>
  <c r="L87" i="5" s="1"/>
  <c r="F50" i="84"/>
  <c r="EG5" i="75"/>
  <c r="L6" i="5" s="1"/>
  <c r="EG8" i="75"/>
  <c r="L9" i="5" s="1"/>
  <c r="K9" i="5"/>
  <c r="AN9" i="5" s="1"/>
  <c r="K140" i="5"/>
  <c r="AN140" i="5" s="1"/>
  <c r="EG139" i="75"/>
  <c r="L140" i="5" s="1"/>
  <c r="EG118" i="75"/>
  <c r="L119" i="5" s="1"/>
  <c r="K98" i="5"/>
  <c r="AN98" i="5" s="1"/>
  <c r="F189" i="84"/>
  <c r="EG191" i="75"/>
  <c r="L192" i="5" s="1"/>
  <c r="K192" i="5"/>
  <c r="AN192" i="5" s="1"/>
  <c r="K107" i="5"/>
  <c r="AN107" i="5" s="1"/>
  <c r="K82" i="5"/>
  <c r="AN82" i="5" s="1"/>
  <c r="K94" i="5"/>
  <c r="AN94" i="5" s="1"/>
  <c r="K167" i="5"/>
  <c r="AN167" i="5" s="1"/>
  <c r="K47" i="5"/>
  <c r="AN47" i="5" s="1"/>
  <c r="K160" i="5"/>
  <c r="AN160" i="5" s="1"/>
  <c r="K119" i="5"/>
  <c r="AN119" i="5" s="1"/>
  <c r="K68" i="5"/>
  <c r="AN68" i="5" s="1"/>
  <c r="K69" i="5"/>
  <c r="AN69" i="5" s="1"/>
  <c r="K12" i="5"/>
  <c r="AN12" i="5" s="1"/>
  <c r="K152" i="5"/>
  <c r="AN152" i="5" s="1"/>
  <c r="K27" i="5"/>
  <c r="AN27" i="5" s="1"/>
  <c r="K134" i="5"/>
  <c r="AN134" i="5" s="1"/>
  <c r="K161" i="5"/>
  <c r="AN161" i="5" s="1"/>
  <c r="K76" i="5"/>
  <c r="AN76" i="5" s="1"/>
  <c r="K89" i="5"/>
  <c r="AN89" i="5" s="1"/>
  <c r="K156" i="5"/>
  <c r="AN156" i="5" s="1"/>
  <c r="EG32" i="75"/>
  <c r="L33" i="5" s="1"/>
  <c r="K32" i="5"/>
  <c r="AN32" i="5" s="1"/>
  <c r="EG3" i="75"/>
  <c r="L4" i="5" s="1"/>
  <c r="AP170" i="3" l="1"/>
  <c r="W171" i="5" s="1"/>
  <c r="V152" i="5"/>
  <c r="V121" i="5"/>
  <c r="AP73" i="3"/>
  <c r="V112" i="5"/>
  <c r="V119" i="5"/>
  <c r="V192" i="5"/>
  <c r="V143" i="5"/>
  <c r="V102" i="5"/>
  <c r="V159" i="5"/>
  <c r="V160" i="5"/>
  <c r="V128" i="5"/>
  <c r="V151" i="5"/>
  <c r="V110" i="5"/>
  <c r="V167" i="5"/>
  <c r="V25" i="5"/>
  <c r="V41" i="5"/>
  <c r="V144" i="5"/>
  <c r="V175" i="5"/>
  <c r="V168" i="5"/>
  <c r="V133" i="5"/>
  <c r="V15" i="5"/>
  <c r="V141" i="5"/>
  <c r="V142" i="5"/>
  <c r="V28" i="5"/>
  <c r="V68" i="5"/>
  <c r="V125" i="5"/>
  <c r="V129" i="5"/>
  <c r="V44" i="5"/>
  <c r="V43" i="5"/>
  <c r="V11" i="5"/>
  <c r="V123" i="5"/>
  <c r="V171" i="5"/>
  <c r="V37" i="5"/>
  <c r="V85" i="5"/>
  <c r="V187" i="5"/>
  <c r="V139" i="5"/>
  <c r="V147" i="5"/>
  <c r="V5" i="5"/>
  <c r="V31" i="5"/>
  <c r="V61" i="5"/>
  <c r="V131" i="5"/>
  <c r="V179" i="5"/>
  <c r="V63" i="5"/>
  <c r="O94" i="3"/>
  <c r="Q95" i="5" s="1"/>
  <c r="O117" i="3"/>
  <c r="Q118" i="5" s="1"/>
  <c r="EG105" i="75"/>
  <c r="L106" i="5" s="1"/>
  <c r="AR21" i="75"/>
  <c r="F22" i="5" s="1"/>
  <c r="K73" i="5"/>
  <c r="AN73" i="5" s="1"/>
  <c r="EG174" i="75"/>
  <c r="L175" i="5" s="1"/>
  <c r="EG132" i="75"/>
  <c r="L133" i="5" s="1"/>
  <c r="EG95" i="75"/>
  <c r="L96" i="5" s="1"/>
  <c r="K133" i="5"/>
  <c r="AN133" i="5" s="1"/>
  <c r="EG137" i="75"/>
  <c r="L138" i="5" s="1"/>
  <c r="AL178" i="75"/>
  <c r="AL94" i="75"/>
  <c r="K96" i="5"/>
  <c r="AN96" i="5" s="1"/>
  <c r="K106" i="5"/>
  <c r="AN106" i="5" s="1"/>
  <c r="AO108" i="75"/>
  <c r="AR150" i="75"/>
  <c r="F151" i="5" s="1"/>
  <c r="EG72" i="75"/>
  <c r="L73" i="5" s="1"/>
  <c r="AO154" i="75"/>
  <c r="C155" i="5" s="1"/>
  <c r="AL128" i="75"/>
  <c r="AR109" i="75"/>
  <c r="F110" i="5" s="1"/>
  <c r="AR68" i="75"/>
  <c r="F69" i="5" s="1"/>
  <c r="AL136" i="75"/>
  <c r="AL26" i="75"/>
  <c r="AL117" i="75"/>
  <c r="K164" i="5"/>
  <c r="AN164" i="5" s="1"/>
  <c r="EG77" i="75"/>
  <c r="L78" i="5" s="1"/>
  <c r="AL82" i="75"/>
  <c r="AL4" i="75"/>
  <c r="EG173" i="75"/>
  <c r="L174" i="5" s="1"/>
  <c r="K153" i="5"/>
  <c r="AN153" i="5" s="1"/>
  <c r="EG93" i="75"/>
  <c r="L94" i="5" s="1"/>
  <c r="AL3" i="75"/>
  <c r="V115" i="5"/>
  <c r="AO167" i="75"/>
  <c r="C168" i="5" s="1"/>
  <c r="V86" i="5"/>
  <c r="K62" i="5"/>
  <c r="AN62" i="5" s="1"/>
  <c r="EG117" i="75"/>
  <c r="L118" i="5" s="1"/>
  <c r="H47" i="4"/>
  <c r="AB48" i="5" s="1"/>
  <c r="AO122" i="75"/>
  <c r="K67" i="5"/>
  <c r="AN67" i="5" s="1"/>
  <c r="K25" i="5"/>
  <c r="AN25" i="5" s="1"/>
  <c r="EG182" i="75"/>
  <c r="L183" i="5" s="1"/>
  <c r="EG61" i="75"/>
  <c r="L62" i="5" s="1"/>
  <c r="AL124" i="75"/>
  <c r="AR11" i="75"/>
  <c r="F12" i="5" s="1"/>
  <c r="K193" i="5"/>
  <c r="AN193" i="5" s="1"/>
  <c r="AO17" i="75"/>
  <c r="C18" i="5" s="1"/>
  <c r="AL159" i="75"/>
  <c r="V99" i="5"/>
  <c r="AL41" i="75"/>
  <c r="EG152" i="75"/>
  <c r="L153" i="5" s="1"/>
  <c r="AR51" i="75"/>
  <c r="F52" i="5" s="1"/>
  <c r="AL134" i="75"/>
  <c r="EG63" i="75"/>
  <c r="L64" i="5" s="1"/>
  <c r="K183" i="5"/>
  <c r="AN183" i="5" s="1"/>
  <c r="V78" i="5"/>
  <c r="AR172" i="75"/>
  <c r="F173" i="5" s="1"/>
  <c r="V14" i="5"/>
  <c r="K64" i="5"/>
  <c r="AN64" i="5" s="1"/>
  <c r="K34" i="5"/>
  <c r="AN34" i="5" s="1"/>
  <c r="K118" i="5"/>
  <c r="AN118" i="5" s="1"/>
  <c r="AA117" i="5"/>
  <c r="AO150" i="75"/>
  <c r="AA12" i="5"/>
  <c r="AR92" i="75"/>
  <c r="F93" i="5" s="1"/>
  <c r="V65" i="5"/>
  <c r="V33" i="5"/>
  <c r="AO165" i="75"/>
  <c r="C166" i="5" s="1"/>
  <c r="AO68" i="75"/>
  <c r="V34" i="5"/>
  <c r="V114" i="5"/>
  <c r="AL179" i="75"/>
  <c r="V106" i="5"/>
  <c r="AL43" i="75"/>
  <c r="AL29" i="75"/>
  <c r="AL74" i="75"/>
  <c r="AL187" i="75"/>
  <c r="AL138" i="75"/>
  <c r="AL173" i="75"/>
  <c r="V107" i="5"/>
  <c r="EG123" i="75"/>
  <c r="L124" i="5" s="1"/>
  <c r="AR62" i="75"/>
  <c r="F63" i="5" s="1"/>
  <c r="AR101" i="75"/>
  <c r="F102" i="5" s="1"/>
  <c r="V17" i="5"/>
  <c r="V58" i="5"/>
  <c r="AR162" i="75"/>
  <c r="F163" i="5" s="1"/>
  <c r="AO158" i="75"/>
  <c r="V90" i="5"/>
  <c r="F143" i="84"/>
  <c r="C135" i="84"/>
  <c r="F135" i="84" s="1"/>
  <c r="K189" i="5"/>
  <c r="AN189" i="5" s="1"/>
  <c r="C187" i="84"/>
  <c r="F187" i="84" s="1"/>
  <c r="EG116" i="75"/>
  <c r="L117" i="5" s="1"/>
  <c r="C118" i="84"/>
  <c r="F118" i="84" s="1"/>
  <c r="AR57" i="75"/>
  <c r="F58" i="5" s="1"/>
  <c r="C181" i="84"/>
  <c r="F181" i="84" s="1"/>
  <c r="K14" i="5"/>
  <c r="AN14" i="5" s="1"/>
  <c r="C19" i="84"/>
  <c r="F19" i="84" s="1"/>
  <c r="C28" i="84"/>
  <c r="F28" i="84" s="1"/>
  <c r="C26" i="84"/>
  <c r="F26" i="84" s="1"/>
  <c r="K139" i="5"/>
  <c r="AN139" i="5" s="1"/>
  <c r="C136" i="84"/>
  <c r="F136" i="84" s="1"/>
  <c r="F160" i="84"/>
  <c r="C102" i="84"/>
  <c r="F102" i="84" s="1"/>
  <c r="C49" i="84"/>
  <c r="F49" i="84" s="1"/>
  <c r="AL161" i="75"/>
  <c r="C12" i="84"/>
  <c r="F12" i="84" s="1"/>
  <c r="K86" i="5"/>
  <c r="AN86" i="5" s="1"/>
  <c r="C85" i="84"/>
  <c r="F85" i="84" s="1"/>
  <c r="EG142" i="75"/>
  <c r="L143" i="5" s="1"/>
  <c r="C145" i="84"/>
  <c r="F145" i="84" s="1"/>
  <c r="K109" i="5"/>
  <c r="AN109" i="5" s="1"/>
  <c r="C114" i="84"/>
  <c r="F114" i="84" s="1"/>
  <c r="V116" i="5"/>
  <c r="EG172" i="75"/>
  <c r="L173" i="5" s="1"/>
  <c r="EG69" i="75"/>
  <c r="L70" i="5" s="1"/>
  <c r="C70" i="84"/>
  <c r="F70" i="84" s="1"/>
  <c r="C75" i="84"/>
  <c r="F75" i="84" s="1"/>
  <c r="AL158" i="75"/>
  <c r="AR15" i="75"/>
  <c r="F16" i="5" s="1"/>
  <c r="C163" i="84"/>
  <c r="F163" i="84" s="1"/>
  <c r="K155" i="5"/>
  <c r="AN155" i="5" s="1"/>
  <c r="K100" i="5"/>
  <c r="AN100" i="5" s="1"/>
  <c r="C98" i="84"/>
  <c r="F98" i="84" s="1"/>
  <c r="V72" i="5"/>
  <c r="C33" i="84"/>
  <c r="F33" i="84" s="1"/>
  <c r="K148" i="5"/>
  <c r="AN148" i="5" s="1"/>
  <c r="C100" i="84"/>
  <c r="F100" i="84" s="1"/>
  <c r="EG80" i="75"/>
  <c r="L81" i="5" s="1"/>
  <c r="C80" i="84"/>
  <c r="F80" i="84" s="1"/>
  <c r="AO100" i="75"/>
  <c r="C101" i="5" s="1"/>
  <c r="V32" i="5"/>
  <c r="K74" i="5"/>
  <c r="AN74" i="5" s="1"/>
  <c r="C72" i="84"/>
  <c r="F72" i="84" s="1"/>
  <c r="K39" i="5"/>
  <c r="AN39" i="5" s="1"/>
  <c r="C38" i="84"/>
  <c r="F38" i="84" s="1"/>
  <c r="K150" i="5"/>
  <c r="AN150" i="5" s="1"/>
  <c r="C188" i="84"/>
  <c r="F188" i="84" s="1"/>
  <c r="K57" i="5"/>
  <c r="AN57" i="5" s="1"/>
  <c r="C53" i="84"/>
  <c r="F53" i="84" s="1"/>
  <c r="K171" i="5"/>
  <c r="AN171" i="5" s="1"/>
  <c r="C170" i="84"/>
  <c r="F170" i="84" s="1"/>
  <c r="H170" i="84" s="1"/>
  <c r="EG49" i="75"/>
  <c r="L50" i="5" s="1"/>
  <c r="C46" i="84"/>
  <c r="F46" i="84" s="1"/>
  <c r="K8" i="5"/>
  <c r="AN8" i="5" s="1"/>
  <c r="C8" i="84"/>
  <c r="F8" i="84" s="1"/>
  <c r="K173" i="5"/>
  <c r="AN173" i="5" s="1"/>
  <c r="EG9" i="75"/>
  <c r="L10" i="5" s="1"/>
  <c r="C7" i="84"/>
  <c r="F7" i="84" s="1"/>
  <c r="H7" i="84" s="1"/>
  <c r="AK10" i="5" s="1"/>
  <c r="EG180" i="75"/>
  <c r="L181" i="5" s="1"/>
  <c r="C177" i="84"/>
  <c r="F177" i="84" s="1"/>
  <c r="K80" i="5"/>
  <c r="AN80" i="5" s="1"/>
  <c r="C77" i="84"/>
  <c r="F77" i="84" s="1"/>
  <c r="C32" i="84"/>
  <c r="F32" i="84" s="1"/>
  <c r="K172" i="5"/>
  <c r="AN172" i="5" s="1"/>
  <c r="C178" i="84"/>
  <c r="F178" i="84" s="1"/>
  <c r="C119" i="84"/>
  <c r="F119" i="84" s="1"/>
  <c r="AR120" i="75"/>
  <c r="F121" i="5" s="1"/>
  <c r="AO110" i="75"/>
  <c r="AL113" i="75"/>
  <c r="EG190" i="75"/>
  <c r="L191" i="5" s="1"/>
  <c r="C186" i="84"/>
  <c r="F186" i="84" s="1"/>
  <c r="V80" i="5"/>
  <c r="F153" i="84"/>
  <c r="C161" i="84"/>
  <c r="F161" i="84" s="1"/>
  <c r="C36" i="84"/>
  <c r="F36" i="84" s="1"/>
  <c r="K125" i="5"/>
  <c r="AN125" i="5" s="1"/>
  <c r="C128" i="84"/>
  <c r="F128" i="84" s="1"/>
  <c r="C40" i="84"/>
  <c r="F40" i="84" s="1"/>
  <c r="EG141" i="75"/>
  <c r="L142" i="5" s="1"/>
  <c r="C142" i="84"/>
  <c r="F142" i="84" s="1"/>
  <c r="EG177" i="75"/>
  <c r="L178" i="5" s="1"/>
  <c r="C175" i="84"/>
  <c r="F175" i="84" s="1"/>
  <c r="C176" i="84"/>
  <c r="F176" i="84" s="1"/>
  <c r="K13" i="5"/>
  <c r="AN13" i="5" s="1"/>
  <c r="C11" i="84"/>
  <c r="F11" i="84" s="1"/>
  <c r="C192" i="84"/>
  <c r="F192" i="84" s="1"/>
  <c r="EG82" i="75"/>
  <c r="L83" i="5" s="1"/>
  <c r="C79" i="84"/>
  <c r="F79" i="84" s="1"/>
  <c r="K92" i="5"/>
  <c r="AN92" i="5" s="1"/>
  <c r="C141" i="84"/>
  <c r="F141" i="84" s="1"/>
  <c r="H21" i="4"/>
  <c r="AB22" i="5" s="1"/>
  <c r="EG145" i="75"/>
  <c r="L146" i="5" s="1"/>
  <c r="C148" i="84"/>
  <c r="F148" i="84" s="1"/>
  <c r="AR14" i="75"/>
  <c r="C152" i="84"/>
  <c r="F152" i="84" s="1"/>
  <c r="C133" i="84"/>
  <c r="F133" i="84" s="1"/>
  <c r="EG153" i="75"/>
  <c r="L154" i="5" s="1"/>
  <c r="C157" i="84"/>
  <c r="F157" i="84" s="1"/>
  <c r="C4" i="84"/>
  <c r="F4" i="84" s="1"/>
  <c r="AO160" i="75"/>
  <c r="AL90" i="75"/>
  <c r="V108" i="5"/>
  <c r="AL87" i="75"/>
  <c r="AL170" i="75"/>
  <c r="EG44" i="75"/>
  <c r="L45" i="5" s="1"/>
  <c r="C74" i="84"/>
  <c r="F74" i="84" s="1"/>
  <c r="H74" i="84" s="1"/>
  <c r="AK45" i="5" s="1"/>
  <c r="C191" i="84"/>
  <c r="F191" i="84" s="1"/>
  <c r="H191" i="84" s="1"/>
  <c r="AK193" i="5" s="1"/>
  <c r="K16" i="5"/>
  <c r="AN16" i="5" s="1"/>
  <c r="C16" i="84"/>
  <c r="F16" i="84" s="1"/>
  <c r="K88" i="5"/>
  <c r="AN88" i="5" s="1"/>
  <c r="C86" i="84"/>
  <c r="F86" i="84" s="1"/>
  <c r="V64" i="5"/>
  <c r="EG125" i="75"/>
  <c r="L126" i="5" s="1"/>
  <c r="C132" i="84"/>
  <c r="F132" i="84" s="1"/>
  <c r="C24" i="84"/>
  <c r="F24" i="84" s="1"/>
  <c r="EG35" i="75"/>
  <c r="L36" i="5" s="1"/>
  <c r="EG92" i="75"/>
  <c r="L93" i="5" s="1"/>
  <c r="C94" i="84"/>
  <c r="F94" i="84" s="1"/>
  <c r="H164" i="4"/>
  <c r="AB165" i="5" s="1"/>
  <c r="K61" i="5"/>
  <c r="AN61" i="5" s="1"/>
  <c r="C58" i="84"/>
  <c r="F58" i="84" s="1"/>
  <c r="EG181" i="75"/>
  <c r="L182" i="5" s="1"/>
  <c r="C179" i="84"/>
  <c r="F179" i="84" s="1"/>
  <c r="C68" i="84"/>
  <c r="F68" i="84" s="1"/>
  <c r="EG34" i="75"/>
  <c r="L35" i="5" s="1"/>
  <c r="C29" i="84"/>
  <c r="F29" i="84" s="1"/>
  <c r="K162" i="5"/>
  <c r="AN162" i="5" s="1"/>
  <c r="C190" i="84"/>
  <c r="F190" i="84" s="1"/>
  <c r="AR36" i="75"/>
  <c r="F37" i="5" s="1"/>
  <c r="AR180" i="75"/>
  <c r="F181" i="5" s="1"/>
  <c r="V88" i="5"/>
  <c r="AL57" i="75"/>
  <c r="EG64" i="75"/>
  <c r="L65" i="5" s="1"/>
  <c r="C66" i="84"/>
  <c r="F66" i="84" s="1"/>
  <c r="EG158" i="75"/>
  <c r="L159" i="5" s="1"/>
  <c r="C162" i="84"/>
  <c r="F162" i="84" s="1"/>
  <c r="EG185" i="75"/>
  <c r="L186" i="5" s="1"/>
  <c r="C182" i="84"/>
  <c r="F182" i="84" s="1"/>
  <c r="K40" i="5"/>
  <c r="AN40" i="5" s="1"/>
  <c r="C39" i="84"/>
  <c r="F39" i="84" s="1"/>
  <c r="V24" i="5"/>
  <c r="C10" i="84"/>
  <c r="F10" i="84" s="1"/>
  <c r="EG126" i="75"/>
  <c r="L127" i="5" s="1"/>
  <c r="C127" i="84"/>
  <c r="F127" i="84" s="1"/>
  <c r="H127" i="84" s="1"/>
  <c r="K41" i="5"/>
  <c r="AN41" i="5" s="1"/>
  <c r="C37" i="84"/>
  <c r="F37" i="84" s="1"/>
  <c r="K178" i="5"/>
  <c r="AN178" i="5" s="1"/>
  <c r="F60" i="84"/>
  <c r="C111" i="84"/>
  <c r="F111" i="84" s="1"/>
  <c r="C92" i="84"/>
  <c r="F92" i="84" s="1"/>
  <c r="O87" i="3"/>
  <c r="Q88" i="5" s="1"/>
  <c r="K20" i="5"/>
  <c r="AN20" i="5" s="1"/>
  <c r="C22" i="84"/>
  <c r="F22" i="84" s="1"/>
  <c r="EG150" i="75"/>
  <c r="L151" i="5" s="1"/>
  <c r="C159" i="84"/>
  <c r="F159" i="84" s="1"/>
  <c r="AR111" i="75"/>
  <c r="F112" i="5" s="1"/>
  <c r="EG47" i="75"/>
  <c r="L48" i="5" s="1"/>
  <c r="C44" i="84"/>
  <c r="F44" i="84" s="1"/>
  <c r="K103" i="5"/>
  <c r="AN103" i="5" s="1"/>
  <c r="H33" i="4"/>
  <c r="AB34" i="5" s="1"/>
  <c r="EG66" i="75"/>
  <c r="L67" i="5" s="1"/>
  <c r="F65" i="84"/>
  <c r="C71" i="84"/>
  <c r="F71" i="84" s="1"/>
  <c r="K66" i="5"/>
  <c r="AN66" i="5" s="1"/>
  <c r="C63" i="84"/>
  <c r="F63" i="84" s="1"/>
  <c r="K137" i="5"/>
  <c r="AN137" i="5" s="1"/>
  <c r="C139" i="84"/>
  <c r="F139" i="84" s="1"/>
  <c r="AO148" i="75"/>
  <c r="C35" i="84"/>
  <c r="F35" i="84" s="1"/>
  <c r="V16" i="5"/>
  <c r="K185" i="5"/>
  <c r="AN185" i="5" s="1"/>
  <c r="C62" i="84"/>
  <c r="F62" i="84" s="1"/>
  <c r="F131" i="84"/>
  <c r="C124" i="84"/>
  <c r="F124" i="84" s="1"/>
  <c r="C108" i="84"/>
  <c r="F108" i="84" s="1"/>
  <c r="C144" i="84"/>
  <c r="F144" i="84" s="1"/>
  <c r="C27" i="84"/>
  <c r="F27" i="84" s="1"/>
  <c r="EG10" i="75"/>
  <c r="L11" i="5" s="1"/>
  <c r="C9" i="84"/>
  <c r="F9" i="84" s="1"/>
  <c r="K55" i="5"/>
  <c r="AN55" i="5" s="1"/>
  <c r="C155" i="84"/>
  <c r="F155" i="84" s="1"/>
  <c r="K77" i="5"/>
  <c r="AN77" i="5" s="1"/>
  <c r="C76" i="84"/>
  <c r="F76" i="84" s="1"/>
  <c r="C185" i="84"/>
  <c r="F185" i="84" s="1"/>
  <c r="C158" i="84"/>
  <c r="F158" i="84" s="1"/>
  <c r="K44" i="5"/>
  <c r="AN44" i="5" s="1"/>
  <c r="C34" i="84"/>
  <c r="F34" i="84" s="1"/>
  <c r="H34" i="84" s="1"/>
  <c r="AK44" i="5" s="1"/>
  <c r="C168" i="84"/>
  <c r="F168" i="84" s="1"/>
  <c r="J155" i="5"/>
  <c r="J115" i="5"/>
  <c r="EG18" i="75"/>
  <c r="L19" i="5" s="1"/>
  <c r="J97" i="5"/>
  <c r="EG33" i="75"/>
  <c r="L34" i="5" s="1"/>
  <c r="EG57" i="75"/>
  <c r="L58" i="5" s="1"/>
  <c r="AA21" i="5"/>
  <c r="H135" i="4"/>
  <c r="AB136" i="5" s="1"/>
  <c r="H18" i="4"/>
  <c r="AB19" i="5" s="1"/>
  <c r="AA106" i="5"/>
  <c r="H63" i="4"/>
  <c r="AB64" i="5" s="1"/>
  <c r="AA158" i="5"/>
  <c r="H35" i="4"/>
  <c r="AB36" i="5" s="1"/>
  <c r="H132" i="4"/>
  <c r="AB133" i="5" s="1"/>
  <c r="AC20" i="4"/>
  <c r="AF21" i="5" s="1"/>
  <c r="AG21" i="5" s="1"/>
  <c r="AP136" i="3"/>
  <c r="AQ136" i="3" s="1"/>
  <c r="X137" i="5" s="1"/>
  <c r="AP97" i="3"/>
  <c r="W98" i="5" s="1"/>
  <c r="AP90" i="3"/>
  <c r="AQ90" i="3" s="1"/>
  <c r="X91" i="5" s="1"/>
  <c r="O37" i="3"/>
  <c r="Q38" i="5" s="1"/>
  <c r="AP65" i="3"/>
  <c r="AQ65" i="3" s="1"/>
  <c r="X66" i="5" s="1"/>
  <c r="O63" i="3"/>
  <c r="Q64" i="5" s="1"/>
  <c r="V23" i="5"/>
  <c r="AP22" i="3"/>
  <c r="W23" i="5" s="1"/>
  <c r="AP110" i="3"/>
  <c r="AQ110" i="3" s="1"/>
  <c r="X111" i="5" s="1"/>
  <c r="AP148" i="3"/>
  <c r="W149" i="5" s="1"/>
  <c r="V165" i="5"/>
  <c r="AP164" i="3"/>
  <c r="AQ164" i="3" s="1"/>
  <c r="X165" i="5" s="1"/>
  <c r="V45" i="5"/>
  <c r="AP44" i="3"/>
  <c r="AQ44" i="3" s="1"/>
  <c r="X45" i="5" s="1"/>
  <c r="AP72" i="3"/>
  <c r="W73" i="5" s="1"/>
  <c r="AP37" i="3"/>
  <c r="W38" i="5" s="1"/>
  <c r="AP6" i="3"/>
  <c r="W7" i="5" s="1"/>
  <c r="AP50" i="3"/>
  <c r="AQ50" i="3" s="1"/>
  <c r="X51" i="5" s="1"/>
  <c r="AP9" i="3"/>
  <c r="AQ9" i="3" s="1"/>
  <c r="X10" i="5" s="1"/>
  <c r="AP49" i="3"/>
  <c r="W50" i="5" s="1"/>
  <c r="S171" i="5"/>
  <c r="AR173" i="75"/>
  <c r="F174" i="5" s="1"/>
  <c r="AL5" i="75"/>
  <c r="AL135" i="75"/>
  <c r="H91" i="4"/>
  <c r="AB92" i="5" s="1"/>
  <c r="AL56" i="75"/>
  <c r="AL193" i="75"/>
  <c r="AL137" i="75"/>
  <c r="AR59" i="75"/>
  <c r="F60" i="5" s="1"/>
  <c r="AL53" i="75"/>
  <c r="AR98" i="75"/>
  <c r="F99" i="5" s="1"/>
  <c r="AL127" i="75"/>
  <c r="AO107" i="75"/>
  <c r="AR30" i="75"/>
  <c r="DZ30" i="75" s="1"/>
  <c r="I31" i="5" s="1"/>
  <c r="AR161" i="75"/>
  <c r="F162" i="5" s="1"/>
  <c r="AL101" i="75"/>
  <c r="H67" i="4"/>
  <c r="AB68" i="5" s="1"/>
  <c r="AR58" i="75"/>
  <c r="F59" i="5" s="1"/>
  <c r="AR87" i="75"/>
  <c r="F88" i="5" s="1"/>
  <c r="V67" i="5"/>
  <c r="AP66" i="3"/>
  <c r="W67" i="5" s="1"/>
  <c r="AC100" i="4"/>
  <c r="AF101" i="5" s="1"/>
  <c r="AG101" i="5" s="1"/>
  <c r="AO135" i="75"/>
  <c r="C136" i="5" s="1"/>
  <c r="AO51" i="75"/>
  <c r="C52" i="5" s="1"/>
  <c r="AO191" i="75"/>
  <c r="C192" i="5" s="1"/>
  <c r="AO39" i="75"/>
  <c r="C40" i="5" s="1"/>
  <c r="AO18" i="75"/>
  <c r="AO29" i="75"/>
  <c r="C30" i="5" s="1"/>
  <c r="AO47" i="75"/>
  <c r="AO43" i="75"/>
  <c r="C44" i="5" s="1"/>
  <c r="AO147" i="75"/>
  <c r="C148" i="5" s="1"/>
  <c r="AO97" i="75"/>
  <c r="C98" i="5" s="1"/>
  <c r="AO109" i="75"/>
  <c r="C110" i="5" s="1"/>
  <c r="AO172" i="75"/>
  <c r="C173" i="5" s="1"/>
  <c r="AO176" i="75"/>
  <c r="AO143" i="75"/>
  <c r="AO55" i="75"/>
  <c r="AO57" i="75"/>
  <c r="DZ57" i="75" s="1"/>
  <c r="I58" i="5" s="1"/>
  <c r="M58" i="5" s="1"/>
  <c r="AO23" i="75"/>
  <c r="C24" i="5" s="1"/>
  <c r="AO133" i="75"/>
  <c r="C134" i="5" s="1"/>
  <c r="AO87" i="75"/>
  <c r="C88" i="5" s="1"/>
  <c r="AO166" i="75"/>
  <c r="C167" i="5" s="1"/>
  <c r="AO34" i="75"/>
  <c r="C35" i="5" s="1"/>
  <c r="AO38" i="75"/>
  <c r="C39" i="5" s="1"/>
  <c r="AO101" i="75"/>
  <c r="DZ101" i="75" s="1"/>
  <c r="I102" i="5" s="1"/>
  <c r="M102" i="5" s="1"/>
  <c r="AO22" i="75"/>
  <c r="C23" i="5" s="1"/>
  <c r="AO41" i="75"/>
  <c r="C42" i="5" s="1"/>
  <c r="AO126" i="75"/>
  <c r="C127" i="5" s="1"/>
  <c r="AO102" i="75"/>
  <c r="C103" i="5" s="1"/>
  <c r="AO46" i="75"/>
  <c r="C47" i="5" s="1"/>
  <c r="AO24" i="75"/>
  <c r="C25" i="5" s="1"/>
  <c r="AO76" i="75"/>
  <c r="C77" i="5" s="1"/>
  <c r="AO182" i="75"/>
  <c r="C183" i="5" s="1"/>
  <c r="AO66" i="75"/>
  <c r="C67" i="5" s="1"/>
  <c r="AO164" i="75"/>
  <c r="C165" i="5" s="1"/>
  <c r="AO129" i="75"/>
  <c r="C130" i="5" s="1"/>
  <c r="AO21" i="75"/>
  <c r="DZ21" i="75" s="1"/>
  <c r="I22" i="5" s="1"/>
  <c r="AO162" i="75"/>
  <c r="DZ162" i="75" s="1"/>
  <c r="I163" i="5" s="1"/>
  <c r="AO91" i="75"/>
  <c r="C92" i="5" s="1"/>
  <c r="AO152" i="75"/>
  <c r="AO27" i="75"/>
  <c r="C28" i="5" s="1"/>
  <c r="AO32" i="75"/>
  <c r="C33" i="5" s="1"/>
  <c r="AO42" i="75"/>
  <c r="C43" i="5" s="1"/>
  <c r="AO6" i="75"/>
  <c r="C7" i="5" s="1"/>
  <c r="AO20" i="75"/>
  <c r="C21" i="5" s="1"/>
  <c r="AO88" i="75"/>
  <c r="C89" i="5" s="1"/>
  <c r="EG99" i="75"/>
  <c r="L100" i="5" s="1"/>
  <c r="AP61" i="3"/>
  <c r="W62" i="5" s="1"/>
  <c r="AR171" i="75"/>
  <c r="F172" i="5" s="1"/>
  <c r="AP106" i="3"/>
  <c r="AQ106" i="3" s="1"/>
  <c r="X107" i="5" s="1"/>
  <c r="AR163" i="75"/>
  <c r="F164" i="5" s="1"/>
  <c r="AO11" i="75"/>
  <c r="DZ11" i="75" s="1"/>
  <c r="I12" i="5" s="1"/>
  <c r="M12" i="5" s="1"/>
  <c r="K56" i="5"/>
  <c r="AN56" i="5" s="1"/>
  <c r="AO124" i="75"/>
  <c r="C125" i="5" s="1"/>
  <c r="J67" i="5"/>
  <c r="AO65" i="75"/>
  <c r="AP140" i="3"/>
  <c r="W141" i="5" s="1"/>
  <c r="AR79" i="75"/>
  <c r="F80" i="5" s="1"/>
  <c r="AO119" i="75"/>
  <c r="C120" i="5" s="1"/>
  <c r="AO86" i="75"/>
  <c r="C87" i="5" s="1"/>
  <c r="AO77" i="75"/>
  <c r="DZ77" i="75" s="1"/>
  <c r="I78" i="5" s="1"/>
  <c r="K190" i="5"/>
  <c r="AN190" i="5" s="1"/>
  <c r="K58" i="5"/>
  <c r="AN58" i="5" s="1"/>
  <c r="H58" i="4"/>
  <c r="AB59" i="5" s="1"/>
  <c r="AE101" i="5"/>
  <c r="AO95" i="75"/>
  <c r="C96" i="5" s="1"/>
  <c r="AO99" i="75"/>
  <c r="C100" i="5" s="1"/>
  <c r="H171" i="4"/>
  <c r="AB172" i="5" s="1"/>
  <c r="AR94" i="75"/>
  <c r="F95" i="5" s="1"/>
  <c r="AO74" i="75"/>
  <c r="C75" i="5" s="1"/>
  <c r="AL151" i="75"/>
  <c r="H129" i="4"/>
  <c r="AB130" i="5" s="1"/>
  <c r="AL10" i="75"/>
  <c r="EG162" i="75"/>
  <c r="L163" i="5" s="1"/>
  <c r="AR123" i="75"/>
  <c r="F124" i="5" s="1"/>
  <c r="K163" i="5"/>
  <c r="AN163" i="5" s="1"/>
  <c r="AL37" i="75"/>
  <c r="H17" i="4"/>
  <c r="AB18" i="5" s="1"/>
  <c r="K45" i="5"/>
  <c r="AN45" i="5" s="1"/>
  <c r="H37" i="4"/>
  <c r="AB38" i="5" s="1"/>
  <c r="AC111" i="4"/>
  <c r="AF112" i="5" s="1"/>
  <c r="H81" i="4"/>
  <c r="AB82" i="5" s="1"/>
  <c r="AR153" i="75"/>
  <c r="F154" i="5" s="1"/>
  <c r="AP20" i="3"/>
  <c r="AQ20" i="3" s="1"/>
  <c r="X21" i="5" s="1"/>
  <c r="AP56" i="3"/>
  <c r="W57" i="5" s="1"/>
  <c r="EG189" i="75"/>
  <c r="L190" i="5" s="1"/>
  <c r="AR148" i="75"/>
  <c r="AL102" i="75"/>
  <c r="AR181" i="75"/>
  <c r="F182" i="5" s="1"/>
  <c r="AO26" i="75"/>
  <c r="C27" i="5" s="1"/>
  <c r="EG76" i="75"/>
  <c r="L77" i="5" s="1"/>
  <c r="AO184" i="75"/>
  <c r="C185" i="5" s="1"/>
  <c r="AO163" i="75"/>
  <c r="C164" i="5" s="1"/>
  <c r="EG108" i="75"/>
  <c r="L109" i="5" s="1"/>
  <c r="AL55" i="75"/>
  <c r="AR115" i="75"/>
  <c r="F116" i="5" s="1"/>
  <c r="AO188" i="75"/>
  <c r="AR41" i="75"/>
  <c r="F42" i="5" s="1"/>
  <c r="AL45" i="75"/>
  <c r="AR97" i="75"/>
  <c r="F98" i="5" s="1"/>
  <c r="K159" i="5"/>
  <c r="AN159" i="5" s="1"/>
  <c r="EG136" i="75"/>
  <c r="L137" i="5" s="1"/>
  <c r="AL39" i="75"/>
  <c r="AL60" i="75"/>
  <c r="K154" i="5"/>
  <c r="AN154" i="5" s="1"/>
  <c r="AL118" i="75"/>
  <c r="AL130" i="75"/>
  <c r="AO61" i="75"/>
  <c r="C62" i="5" s="1"/>
  <c r="EG65" i="75"/>
  <c r="L66" i="5" s="1"/>
  <c r="AO79" i="75"/>
  <c r="C80" i="5" s="1"/>
  <c r="AL68" i="75"/>
  <c r="AR141" i="75"/>
  <c r="F142" i="5" s="1"/>
  <c r="AO71" i="75"/>
  <c r="C72" i="5" s="1"/>
  <c r="AL114" i="75"/>
  <c r="AL13" i="75"/>
  <c r="AR6" i="75"/>
  <c r="F7" i="5" s="1"/>
  <c r="DZ87" i="75"/>
  <c r="I88" i="5" s="1"/>
  <c r="AR22" i="75"/>
  <c r="F23" i="5" s="1"/>
  <c r="AO115" i="75"/>
  <c r="AO123" i="75"/>
  <c r="AO138" i="75"/>
  <c r="C139" i="5" s="1"/>
  <c r="AR73" i="75"/>
  <c r="F74" i="5" s="1"/>
  <c r="AL51" i="75"/>
  <c r="AL81" i="75"/>
  <c r="V94" i="5"/>
  <c r="AP93" i="3"/>
  <c r="W94" i="5" s="1"/>
  <c r="AP169" i="3"/>
  <c r="W170" i="5" s="1"/>
  <c r="AP17" i="3"/>
  <c r="W18" i="5" s="1"/>
  <c r="AR113" i="75"/>
  <c r="F114" i="5" s="1"/>
  <c r="AR129" i="75"/>
  <c r="F130" i="5" s="1"/>
  <c r="AL97" i="75"/>
  <c r="AO89" i="75"/>
  <c r="DZ89" i="75" s="1"/>
  <c r="I90" i="5" s="1"/>
  <c r="M90" i="5" s="1"/>
  <c r="AP162" i="3"/>
  <c r="AQ162" i="3" s="1"/>
  <c r="X163" i="5" s="1"/>
  <c r="AP28" i="3"/>
  <c r="W29" i="5" s="1"/>
  <c r="AP57" i="3"/>
  <c r="AQ57" i="3" s="1"/>
  <c r="X58" i="5" s="1"/>
  <c r="AP139" i="3"/>
  <c r="W140" i="5" s="1"/>
  <c r="AO48" i="75"/>
  <c r="C49" i="5" s="1"/>
  <c r="AR56" i="75"/>
  <c r="F57" i="5" s="1"/>
  <c r="AO181" i="75"/>
  <c r="C182" i="5" s="1"/>
  <c r="H173" i="4"/>
  <c r="AB174" i="5" s="1"/>
  <c r="AP41" i="3"/>
  <c r="W42" i="5" s="1"/>
  <c r="EG124" i="75"/>
  <c r="L125" i="5" s="1"/>
  <c r="AP69" i="3"/>
  <c r="W70" i="5" s="1"/>
  <c r="AC4" i="4"/>
  <c r="AF5" i="5" s="1"/>
  <c r="H183" i="4"/>
  <c r="AB184" i="5" s="1"/>
  <c r="AR72" i="75"/>
  <c r="F73" i="5" s="1"/>
  <c r="AO72" i="75"/>
  <c r="K42" i="5"/>
  <c r="AN42" i="5" s="1"/>
  <c r="AP52" i="3"/>
  <c r="W53" i="5" s="1"/>
  <c r="AO125" i="75"/>
  <c r="C126" i="5" s="1"/>
  <c r="AR53" i="75"/>
  <c r="F54" i="5" s="1"/>
  <c r="AL160" i="75"/>
  <c r="K11" i="5"/>
  <c r="AN11" i="5" s="1"/>
  <c r="EG55" i="75"/>
  <c r="L56" i="5" s="1"/>
  <c r="K81" i="5"/>
  <c r="AN81" i="5" s="1"/>
  <c r="AL190" i="75"/>
  <c r="EG41" i="75"/>
  <c r="L42" i="5" s="1"/>
  <c r="AL80" i="75"/>
  <c r="AR119" i="75"/>
  <c r="F120" i="5" s="1"/>
  <c r="AO130" i="75"/>
  <c r="C131" i="5" s="1"/>
  <c r="AP58" i="3"/>
  <c r="AQ58" i="3" s="1"/>
  <c r="X59" i="5" s="1"/>
  <c r="AP115" i="3"/>
  <c r="W116" i="5" s="1"/>
  <c r="O139" i="3"/>
  <c r="Q140" i="5" s="1"/>
  <c r="AO49" i="75"/>
  <c r="C50" i="5" s="1"/>
  <c r="AR107" i="75"/>
  <c r="DZ107" i="75" s="1"/>
  <c r="I108" i="5" s="1"/>
  <c r="M108" i="5" s="1"/>
  <c r="AR130" i="75"/>
  <c r="F131" i="5" s="1"/>
  <c r="AO174" i="75"/>
  <c r="C175" i="5" s="1"/>
  <c r="AR168" i="75"/>
  <c r="F169" i="5" s="1"/>
  <c r="D76" i="84"/>
  <c r="G76" i="84" s="1"/>
  <c r="AO13" i="5"/>
  <c r="EG179" i="75"/>
  <c r="L180" i="5" s="1"/>
  <c r="AO139" i="75"/>
  <c r="C140" i="5" s="1"/>
  <c r="AR167" i="75"/>
  <c r="F168" i="5" s="1"/>
  <c r="AR99" i="75"/>
  <c r="F100" i="5" s="1"/>
  <c r="DZ146" i="75"/>
  <c r="I147" i="5" s="1"/>
  <c r="M147" i="5" s="1"/>
  <c r="AO78" i="75"/>
  <c r="AL18" i="75"/>
  <c r="C63" i="5"/>
  <c r="C109" i="5"/>
  <c r="DZ111" i="75"/>
  <c r="I112" i="5" s="1"/>
  <c r="C48" i="5"/>
  <c r="C15" i="5"/>
  <c r="DZ14" i="75"/>
  <c r="I15" i="5" s="1"/>
  <c r="M15" i="5" s="1"/>
  <c r="DZ66" i="75"/>
  <c r="I67" i="5" s="1"/>
  <c r="C146" i="5"/>
  <c r="C105" i="5"/>
  <c r="DZ104" i="75"/>
  <c r="I105" i="5" s="1"/>
  <c r="M105" i="5" s="1"/>
  <c r="C151" i="5"/>
  <c r="DZ150" i="75"/>
  <c r="I151" i="5" s="1"/>
  <c r="M151" i="5" s="1"/>
  <c r="C117" i="5"/>
  <c r="AR110" i="75"/>
  <c r="F111" i="5" s="1"/>
  <c r="EG167" i="75"/>
  <c r="L168" i="5" s="1"/>
  <c r="C177" i="5"/>
  <c r="C174" i="5"/>
  <c r="C64" i="5"/>
  <c r="AR102" i="75"/>
  <c r="F103" i="5" s="1"/>
  <c r="AO103" i="75"/>
  <c r="C20" i="5"/>
  <c r="AL103" i="75"/>
  <c r="C172" i="5"/>
  <c r="DZ171" i="75"/>
  <c r="I172" i="5" s="1"/>
  <c r="C36" i="5"/>
  <c r="DZ35" i="75"/>
  <c r="I36" i="5" s="1"/>
  <c r="M36" i="5" s="1"/>
  <c r="C108" i="5"/>
  <c r="C41" i="5"/>
  <c r="C11" i="5"/>
  <c r="DZ10" i="75"/>
  <c r="I11" i="5" s="1"/>
  <c r="M11" i="5" s="1"/>
  <c r="C31" i="5"/>
  <c r="C111" i="5"/>
  <c r="C102" i="5"/>
  <c r="C71" i="5"/>
  <c r="H101" i="4"/>
  <c r="AB102" i="5" s="1"/>
  <c r="C69" i="5"/>
  <c r="DZ68" i="75"/>
  <c r="I69" i="5" s="1"/>
  <c r="M69" i="5" s="1"/>
  <c r="C191" i="5"/>
  <c r="DZ190" i="75"/>
  <c r="I191" i="5" s="1"/>
  <c r="M191" i="5" s="1"/>
  <c r="C13" i="5"/>
  <c r="C107" i="5"/>
  <c r="C76" i="5"/>
  <c r="AO187" i="75"/>
  <c r="AO52" i="75"/>
  <c r="C132" i="5"/>
  <c r="C32" i="5"/>
  <c r="C154" i="5"/>
  <c r="C159" i="5"/>
  <c r="DZ158" i="75"/>
  <c r="I159" i="5" s="1"/>
  <c r="DZ50" i="75"/>
  <c r="I51" i="5" s="1"/>
  <c r="C133" i="5"/>
  <c r="AC115" i="4"/>
  <c r="AF116" i="5" s="1"/>
  <c r="O159" i="3"/>
  <c r="Q160" i="5" s="1"/>
  <c r="C29" i="5"/>
  <c r="DZ28" i="75"/>
  <c r="I29" i="5" s="1"/>
  <c r="M29" i="5" s="1"/>
  <c r="C118" i="5"/>
  <c r="C91" i="5"/>
  <c r="C189" i="5"/>
  <c r="AR12" i="75"/>
  <c r="F13" i="5" s="1"/>
  <c r="AO144" i="75"/>
  <c r="AL32" i="75"/>
  <c r="C123" i="5"/>
  <c r="C14" i="5"/>
  <c r="C106" i="5"/>
  <c r="C141" i="5"/>
  <c r="AR81" i="75"/>
  <c r="F82" i="5" s="1"/>
  <c r="C162" i="5"/>
  <c r="C161" i="5"/>
  <c r="C149" i="5"/>
  <c r="DZ148" i="75"/>
  <c r="I149" i="5" s="1"/>
  <c r="AL30" i="75"/>
  <c r="AL107" i="75"/>
  <c r="AL148" i="75"/>
  <c r="AL85" i="75"/>
  <c r="AL182" i="75"/>
  <c r="AO113" i="75"/>
  <c r="AO16" i="75"/>
  <c r="AL73" i="75"/>
  <c r="AL184" i="75"/>
  <c r="AL17" i="75"/>
  <c r="AO54" i="75"/>
  <c r="DZ54" i="75" s="1"/>
  <c r="I55" i="5" s="1"/>
  <c r="AL15" i="75"/>
  <c r="AL88" i="75"/>
  <c r="AO156" i="75"/>
  <c r="AR187" i="75"/>
  <c r="F188" i="5" s="1"/>
  <c r="AO36" i="75"/>
  <c r="AL27" i="75"/>
  <c r="AR185" i="75"/>
  <c r="F186" i="5" s="1"/>
  <c r="AL122" i="75"/>
  <c r="AL155" i="75"/>
  <c r="AO192" i="75"/>
  <c r="AL62" i="75"/>
  <c r="AO93" i="75"/>
  <c r="AL111" i="75"/>
  <c r="EG163" i="75"/>
  <c r="L164" i="5" s="1"/>
  <c r="EG30" i="75"/>
  <c r="L31" i="5" s="1"/>
  <c r="AO8" i="75"/>
  <c r="AR20" i="75"/>
  <c r="F21" i="5" s="1"/>
  <c r="AO177" i="75"/>
  <c r="AR55" i="75"/>
  <c r="F56" i="5" s="1"/>
  <c r="AR160" i="75"/>
  <c r="F161" i="5" s="1"/>
  <c r="AR118" i="75"/>
  <c r="F119" i="5" s="1"/>
  <c r="AL33" i="75"/>
  <c r="AL89" i="75"/>
  <c r="AO127" i="75"/>
  <c r="AO94" i="75"/>
  <c r="AR137" i="75"/>
  <c r="F138" i="5" s="1"/>
  <c r="AR82" i="75"/>
  <c r="F83" i="5" s="1"/>
  <c r="AL23" i="75"/>
  <c r="EG168" i="75"/>
  <c r="L169" i="5" s="1"/>
  <c r="K31" i="5"/>
  <c r="AN31" i="5" s="1"/>
  <c r="K35" i="5"/>
  <c r="AN35" i="5" s="1"/>
  <c r="AL19" i="75"/>
  <c r="AL176" i="75"/>
  <c r="AL11" i="75"/>
  <c r="AR178" i="75"/>
  <c r="F179" i="5" s="1"/>
  <c r="AO58" i="75"/>
  <c r="AR103" i="75"/>
  <c r="F104" i="5" s="1"/>
  <c r="EG147" i="75"/>
  <c r="L148" i="5" s="1"/>
  <c r="AL54" i="75"/>
  <c r="AR182" i="75"/>
  <c r="F183" i="5" s="1"/>
  <c r="AO83" i="75"/>
  <c r="AO193" i="75"/>
  <c r="C194" i="5" s="1"/>
  <c r="AO141" i="75"/>
  <c r="AO81" i="75"/>
  <c r="AR27" i="75"/>
  <c r="F28" i="5" s="1"/>
  <c r="K181" i="5"/>
  <c r="AN181" i="5" s="1"/>
  <c r="EG36" i="75"/>
  <c r="L37" i="5" s="1"/>
  <c r="AL6" i="75"/>
  <c r="K169" i="5"/>
  <c r="AN169" i="5" s="1"/>
  <c r="AL110" i="75"/>
  <c r="AR156" i="75"/>
  <c r="F157" i="5" s="1"/>
  <c r="AR48" i="75"/>
  <c r="F49" i="5" s="1"/>
  <c r="AR67" i="75"/>
  <c r="F68" i="5" s="1"/>
  <c r="AO56" i="75"/>
  <c r="EG85" i="75"/>
  <c r="L86" i="5" s="1"/>
  <c r="K143" i="5"/>
  <c r="AN143" i="5" s="1"/>
  <c r="AR74" i="75"/>
  <c r="F75" i="5" s="1"/>
  <c r="AR145" i="75"/>
  <c r="F146" i="5" s="1"/>
  <c r="AR46" i="75"/>
  <c r="F47" i="5" s="1"/>
  <c r="AL123" i="75"/>
  <c r="AO149" i="75"/>
  <c r="C150" i="5" s="1"/>
  <c r="AL28" i="75"/>
  <c r="AR95" i="75"/>
  <c r="F96" i="5" s="1"/>
  <c r="AR60" i="75"/>
  <c r="F61" i="5" s="1"/>
  <c r="AR32" i="75"/>
  <c r="F33" i="5" s="1"/>
  <c r="AO5" i="75"/>
  <c r="AL185" i="75"/>
  <c r="AL115" i="75"/>
  <c r="O28" i="3"/>
  <c r="Q29" i="5" s="1"/>
  <c r="AC63" i="4"/>
  <c r="AF64" i="5" s="1"/>
  <c r="P194" i="83"/>
  <c r="C198" i="83"/>
  <c r="AO137" i="5"/>
  <c r="D38" i="84"/>
  <c r="G38" i="84" s="1"/>
  <c r="D84" i="84"/>
  <c r="G84" i="84" s="1"/>
  <c r="AC31" i="4"/>
  <c r="AF32" i="5" s="1"/>
  <c r="AC114" i="4"/>
  <c r="AF115" i="5" s="1"/>
  <c r="AR124" i="75"/>
  <c r="F125" i="5" s="1"/>
  <c r="AR83" i="75"/>
  <c r="F84" i="5" s="1"/>
  <c r="AO118" i="75"/>
  <c r="AO33" i="75"/>
  <c r="AL59" i="75"/>
  <c r="AO80" i="75"/>
  <c r="AO85" i="75"/>
  <c r="AL129" i="75"/>
  <c r="H83" i="4"/>
  <c r="AB84" i="5" s="1"/>
  <c r="K22" i="5"/>
  <c r="AN22" i="5" s="1"/>
  <c r="O151" i="3"/>
  <c r="Q152" i="5" s="1"/>
  <c r="H123" i="4"/>
  <c r="AB124" i="5" s="1"/>
  <c r="AR44" i="75"/>
  <c r="F45" i="5" s="1"/>
  <c r="AO169" i="75"/>
  <c r="AL189" i="75"/>
  <c r="AL99" i="75"/>
  <c r="AR147" i="75"/>
  <c r="F148" i="5" s="1"/>
  <c r="AR128" i="75"/>
  <c r="F129" i="5" s="1"/>
  <c r="AL154" i="75"/>
  <c r="AL46" i="75"/>
  <c r="AR143" i="75"/>
  <c r="F144" i="5" s="1"/>
  <c r="AO136" i="75"/>
  <c r="AR52" i="75"/>
  <c r="AR122" i="75"/>
  <c r="F123" i="5" s="1"/>
  <c r="K157" i="5"/>
  <c r="AN157" i="5" s="1"/>
  <c r="K146" i="5"/>
  <c r="AN146" i="5" s="1"/>
  <c r="K168" i="5"/>
  <c r="AN168" i="5" s="1"/>
  <c r="AP85" i="3"/>
  <c r="W86" i="5" s="1"/>
  <c r="H43" i="4"/>
  <c r="AB44" i="5" s="1"/>
  <c r="AP146" i="3"/>
  <c r="W147" i="5" s="1"/>
  <c r="AC112" i="4"/>
  <c r="AF113" i="5" s="1"/>
  <c r="AG113" i="5" s="1"/>
  <c r="AO142" i="75"/>
  <c r="AO45" i="75"/>
  <c r="H107" i="4"/>
  <c r="AB108" i="5" s="1"/>
  <c r="AR100" i="75"/>
  <c r="F101" i="5" s="1"/>
  <c r="AR131" i="75"/>
  <c r="F132" i="5" s="1"/>
  <c r="H121" i="4"/>
  <c r="AB122" i="5" s="1"/>
  <c r="AO137" i="75"/>
  <c r="H62" i="4"/>
  <c r="AB63" i="5" s="1"/>
  <c r="AR149" i="75"/>
  <c r="F150" i="5" s="1"/>
  <c r="AO59" i="75"/>
  <c r="AR88" i="75"/>
  <c r="F89" i="5" s="1"/>
  <c r="H96" i="4"/>
  <c r="AB97" i="5" s="1"/>
  <c r="K187" i="5"/>
  <c r="AN187" i="5" s="1"/>
  <c r="K132" i="5"/>
  <c r="AN132" i="5" s="1"/>
  <c r="EG119" i="75"/>
  <c r="L120" i="5" s="1"/>
  <c r="S111" i="5"/>
  <c r="AP24" i="3"/>
  <c r="AQ24" i="3" s="1"/>
  <c r="X25" i="5" s="1"/>
  <c r="H139" i="4"/>
  <c r="AB140" i="5" s="1"/>
  <c r="AP88" i="3"/>
  <c r="W89" i="5" s="1"/>
  <c r="AR7" i="75"/>
  <c r="F8" i="5" s="1"/>
  <c r="AO168" i="75"/>
  <c r="AR85" i="75"/>
  <c r="AR132" i="75"/>
  <c r="F133" i="5" s="1"/>
  <c r="H179" i="4"/>
  <c r="AB180" i="5" s="1"/>
  <c r="AC13" i="4"/>
  <c r="AF14" i="5" s="1"/>
  <c r="AL172" i="75"/>
  <c r="AR49" i="75"/>
  <c r="F50" i="5" s="1"/>
  <c r="AR121" i="75"/>
  <c r="F122" i="5" s="1"/>
  <c r="AR165" i="75"/>
  <c r="F166" i="5" s="1"/>
  <c r="AL149" i="75"/>
  <c r="AL16" i="75"/>
  <c r="AL48" i="75"/>
  <c r="EG43" i="75"/>
  <c r="L44" i="5" s="1"/>
  <c r="O6" i="3"/>
  <c r="Q7" i="5" s="1"/>
  <c r="N160" i="5"/>
  <c r="EG156" i="75"/>
  <c r="L157" i="5" s="1"/>
  <c r="AP32" i="3"/>
  <c r="AQ32" i="3" s="1"/>
  <c r="X33" i="5" s="1"/>
  <c r="AO78" i="5"/>
  <c r="AR33" i="75"/>
  <c r="F34" i="5" s="1"/>
  <c r="AA104" i="5"/>
  <c r="AR138" i="75"/>
  <c r="F139" i="5" s="1"/>
  <c r="AO73" i="75"/>
  <c r="AO37" i="75"/>
  <c r="AL186" i="75"/>
  <c r="AL166" i="75"/>
  <c r="AL109" i="75"/>
  <c r="AR133" i="75"/>
  <c r="F134" i="5" s="1"/>
  <c r="EG155" i="75"/>
  <c r="L156" i="5" s="1"/>
  <c r="EG39" i="75"/>
  <c r="L40" i="5" s="1"/>
  <c r="EG75" i="75"/>
  <c r="L76" i="5" s="1"/>
  <c r="AC126" i="4"/>
  <c r="AF127" i="5" s="1"/>
  <c r="AP12" i="3"/>
  <c r="W13" i="5" s="1"/>
  <c r="H138" i="4"/>
  <c r="AB139" i="5" s="1"/>
  <c r="AA53" i="5"/>
  <c r="AC131" i="4"/>
  <c r="AF132" i="5" s="1"/>
  <c r="AO160" i="5"/>
  <c r="AO44" i="5"/>
  <c r="H137" i="4"/>
  <c r="AB138" i="5" s="1"/>
  <c r="AC84" i="4"/>
  <c r="AF85" i="5" s="1"/>
  <c r="AR134" i="75"/>
  <c r="F135" i="5" s="1"/>
  <c r="AR39" i="75"/>
  <c r="F40" i="5" s="1"/>
  <c r="AL75" i="75"/>
  <c r="AR155" i="75"/>
  <c r="F156" i="5" s="1"/>
  <c r="AR108" i="75"/>
  <c r="F109" i="5" s="1"/>
  <c r="AR125" i="75"/>
  <c r="F126" i="5" s="1"/>
  <c r="AR164" i="75"/>
  <c r="F165" i="5" s="1"/>
  <c r="AL139" i="75"/>
  <c r="AR71" i="75"/>
  <c r="F72" i="5" s="1"/>
  <c r="AO96" i="75"/>
  <c r="K37" i="5"/>
  <c r="AN37" i="5" s="1"/>
  <c r="AP122" i="3"/>
  <c r="W123" i="5" s="1"/>
  <c r="AP102" i="3"/>
  <c r="W103" i="5" s="1"/>
  <c r="AP8" i="3"/>
  <c r="W9" i="5" s="1"/>
  <c r="AL14" i="75"/>
  <c r="AC15" i="4"/>
  <c r="AF16" i="5" s="1"/>
  <c r="H90" i="4"/>
  <c r="AB91" i="5" s="1"/>
  <c r="AL98" i="75"/>
  <c r="AL84" i="75"/>
  <c r="AO52" i="5"/>
  <c r="H82" i="4"/>
  <c r="AB83" i="5" s="1"/>
  <c r="K151" i="5"/>
  <c r="AN151" i="5" s="1"/>
  <c r="EG188" i="75"/>
  <c r="L189" i="5" s="1"/>
  <c r="AP71" i="3"/>
  <c r="W72" i="5" s="1"/>
  <c r="S38" i="5"/>
  <c r="T18" i="3"/>
  <c r="R19" i="5" s="1"/>
  <c r="AR169" i="75"/>
  <c r="F170" i="5" s="1"/>
  <c r="AC24" i="4"/>
  <c r="AF25" i="5" s="1"/>
  <c r="AO98" i="75"/>
  <c r="AR80" i="75"/>
  <c r="F81" i="5" s="1"/>
  <c r="AL12" i="75"/>
  <c r="AO4" i="75"/>
  <c r="AO3" i="75"/>
  <c r="O138" i="3"/>
  <c r="Q139" i="5" s="1"/>
  <c r="AE5" i="5"/>
  <c r="AP155" i="3"/>
  <c r="W156" i="5" s="1"/>
  <c r="AP124" i="3"/>
  <c r="W125" i="5" s="1"/>
  <c r="AR175" i="75"/>
  <c r="F176" i="5" s="1"/>
  <c r="AL96" i="75"/>
  <c r="AR29" i="75"/>
  <c r="F30" i="5" s="1"/>
  <c r="H93" i="4"/>
  <c r="AB94" i="5" s="1"/>
  <c r="AL9" i="75"/>
  <c r="K26" i="5"/>
  <c r="AN26" i="5" s="1"/>
  <c r="AC168" i="4"/>
  <c r="AF169" i="5" s="1"/>
  <c r="AG169" i="5" s="1"/>
  <c r="AP107" i="3"/>
  <c r="AQ107" i="3" s="1"/>
  <c r="X108" i="5" s="1"/>
  <c r="AP182" i="3"/>
  <c r="W183" i="5" s="1"/>
  <c r="AO186" i="75"/>
  <c r="AO112" i="75"/>
  <c r="AO159" i="75"/>
  <c r="AR63" i="75"/>
  <c r="F64" i="5" s="1"/>
  <c r="AA168" i="5"/>
  <c r="EG25" i="75"/>
  <c r="L26" i="5" s="1"/>
  <c r="H119" i="4"/>
  <c r="AB120" i="5" s="1"/>
  <c r="AC119" i="4"/>
  <c r="AF120" i="5" s="1"/>
  <c r="AO183" i="75"/>
  <c r="AO67" i="75"/>
  <c r="AL162" i="75"/>
  <c r="AR140" i="75"/>
  <c r="F141" i="5" s="1"/>
  <c r="F184" i="84"/>
  <c r="K191" i="5"/>
  <c r="AN191" i="5" s="1"/>
  <c r="AC167" i="4"/>
  <c r="AF168" i="5" s="1"/>
  <c r="AG168" i="5" s="1"/>
  <c r="AP114" i="3"/>
  <c r="W115" i="5" s="1"/>
  <c r="AP36" i="3"/>
  <c r="W37" i="5" s="1"/>
  <c r="H80" i="4"/>
  <c r="AB81" i="5" s="1"/>
  <c r="AO178" i="75"/>
  <c r="AA42" i="5"/>
  <c r="AL168" i="75"/>
  <c r="AL52" i="75"/>
  <c r="AR75" i="75"/>
  <c r="F76" i="5" s="1"/>
  <c r="F93" i="84"/>
  <c r="K75" i="5"/>
  <c r="AN75" i="5" s="1"/>
  <c r="AC51" i="4"/>
  <c r="AF52" i="5" s="1"/>
  <c r="AP145" i="3"/>
  <c r="W146" i="5" s="1"/>
  <c r="AC161" i="4"/>
  <c r="AF162" i="5" s="1"/>
  <c r="AO114" i="75"/>
  <c r="H169" i="4"/>
  <c r="AB170" i="5" s="1"/>
  <c r="AL108" i="75"/>
  <c r="AL171" i="75"/>
  <c r="AL180" i="75"/>
  <c r="AL152" i="75"/>
  <c r="AA150" i="5"/>
  <c r="H108" i="4"/>
  <c r="AB109" i="5" s="1"/>
  <c r="H44" i="4"/>
  <c r="AB45" i="5" s="1"/>
  <c r="AA188" i="5"/>
  <c r="AA147" i="5"/>
  <c r="AA98" i="5"/>
  <c r="H114" i="4"/>
  <c r="AB115" i="5" s="1"/>
  <c r="H73" i="4"/>
  <c r="AB74" i="5" s="1"/>
  <c r="H28" i="4"/>
  <c r="AB29" i="5" s="1"/>
  <c r="H39" i="4"/>
  <c r="AB40" i="5" s="1"/>
  <c r="T41" i="3"/>
  <c r="R42" i="5" s="1"/>
  <c r="T176" i="3"/>
  <c r="R177" i="5" s="1"/>
  <c r="AE25" i="5"/>
  <c r="O80" i="3"/>
  <c r="Q81" i="5" s="1"/>
  <c r="AP152" i="3"/>
  <c r="AQ152" i="3" s="1"/>
  <c r="X153" i="5" s="1"/>
  <c r="AC130" i="4"/>
  <c r="AF131" i="5" s="1"/>
  <c r="AG131" i="5" s="1"/>
  <c r="AP11" i="3"/>
  <c r="W12" i="5" s="1"/>
  <c r="AP181" i="3"/>
  <c r="W182" i="5" s="1"/>
  <c r="AP70" i="3"/>
  <c r="W71" i="5" s="1"/>
  <c r="V26" i="5"/>
  <c r="AP25" i="3"/>
  <c r="W26" i="5" s="1"/>
  <c r="AP46" i="3"/>
  <c r="W47" i="5" s="1"/>
  <c r="H98" i="4"/>
  <c r="AB99" i="5" s="1"/>
  <c r="AC183" i="4"/>
  <c r="AF184" i="5" s="1"/>
  <c r="AR84" i="75"/>
  <c r="F85" i="5" s="1"/>
  <c r="AR90" i="75"/>
  <c r="F91" i="5" s="1"/>
  <c r="AL165" i="75"/>
  <c r="AO92" i="75"/>
  <c r="AL188" i="75"/>
  <c r="AL120" i="75"/>
  <c r="AL121" i="75"/>
  <c r="AA101" i="5"/>
  <c r="H124" i="4"/>
  <c r="AB125" i="5" s="1"/>
  <c r="AO157" i="75"/>
  <c r="AL63" i="75"/>
  <c r="AR45" i="75"/>
  <c r="F46" i="5" s="1"/>
  <c r="AR24" i="75"/>
  <c r="F25" i="5" s="1"/>
  <c r="AR117" i="75"/>
  <c r="F118" i="5" s="1"/>
  <c r="AR18" i="75"/>
  <c r="F19" i="5" s="1"/>
  <c r="AL61" i="75"/>
  <c r="AL141" i="75"/>
  <c r="AR154" i="75"/>
  <c r="F155" i="5" s="1"/>
  <c r="EG4" i="75"/>
  <c r="L5" i="5" s="1"/>
  <c r="O86" i="3"/>
  <c r="Q87" i="5" s="1"/>
  <c r="AP193" i="3"/>
  <c r="W194" i="5" s="1"/>
  <c r="AR78" i="75"/>
  <c r="F79" i="5" s="1"/>
  <c r="AR157" i="75"/>
  <c r="F158" i="5" s="1"/>
  <c r="AR9" i="75"/>
  <c r="F10" i="5" s="1"/>
  <c r="AO170" i="75"/>
  <c r="AO64" i="75"/>
  <c r="AR91" i="75"/>
  <c r="F92" i="5" s="1"/>
  <c r="AR76" i="75"/>
  <c r="F77" i="5" s="1"/>
  <c r="EG130" i="75"/>
  <c r="L131" i="5" s="1"/>
  <c r="EG138" i="75"/>
  <c r="L139" i="5" s="1"/>
  <c r="K5" i="5"/>
  <c r="AN5" i="5" s="1"/>
  <c r="O104" i="3"/>
  <c r="Q105" i="5" s="1"/>
  <c r="AC5" i="4"/>
  <c r="AF6" i="5" s="1"/>
  <c r="AP149" i="3"/>
  <c r="W150" i="5" s="1"/>
  <c r="AR64" i="75"/>
  <c r="F65" i="5" s="1"/>
  <c r="F53" i="5"/>
  <c r="AR112" i="75"/>
  <c r="F113" i="5" s="1"/>
  <c r="AL38" i="75"/>
  <c r="AR31" i="75"/>
  <c r="F32" i="5" s="1"/>
  <c r="H78" i="4"/>
  <c r="AB79" i="5" s="1"/>
  <c r="AR69" i="75"/>
  <c r="F70" i="5" s="1"/>
  <c r="AR191" i="75"/>
  <c r="F192" i="5" s="1"/>
  <c r="AL47" i="75"/>
  <c r="AR192" i="75"/>
  <c r="F193" i="5" s="1"/>
  <c r="AC94" i="4"/>
  <c r="AF95" i="5" s="1"/>
  <c r="AG95" i="5" s="1"/>
  <c r="AP63" i="3"/>
  <c r="AQ63" i="3" s="1"/>
  <c r="X64" i="5" s="1"/>
  <c r="AP103" i="3"/>
  <c r="AQ103" i="3" s="1"/>
  <c r="X104" i="5" s="1"/>
  <c r="AC106" i="4"/>
  <c r="AF107" i="5" s="1"/>
  <c r="AG107" i="5" s="1"/>
  <c r="AR38" i="75"/>
  <c r="F39" i="5" s="1"/>
  <c r="H178" i="4"/>
  <c r="AB179" i="5" s="1"/>
  <c r="AR151" i="75"/>
  <c r="F152" i="5" s="1"/>
  <c r="AL24" i="75"/>
  <c r="AR166" i="75"/>
  <c r="F167" i="5" s="1"/>
  <c r="AO120" i="75"/>
  <c r="H84" i="4"/>
  <c r="AB85" i="5" s="1"/>
  <c r="AA70" i="5"/>
  <c r="T109" i="3"/>
  <c r="R110" i="5" s="1"/>
  <c r="AL146" i="75"/>
  <c r="AL34" i="75"/>
  <c r="AL150" i="75"/>
  <c r="H122" i="4"/>
  <c r="AB123" i="5" s="1"/>
  <c r="AL100" i="75"/>
  <c r="EG74" i="75"/>
  <c r="L75" i="5" s="1"/>
  <c r="AC77" i="4"/>
  <c r="AF78" i="5" s="1"/>
  <c r="AP104" i="3"/>
  <c r="W105" i="5" s="1"/>
  <c r="H160" i="4"/>
  <c r="AB161" i="5" s="1"/>
  <c r="AR189" i="75"/>
  <c r="F190" i="5" s="1"/>
  <c r="AO155" i="75"/>
  <c r="DZ155" i="75" s="1"/>
  <c r="AO44" i="75"/>
  <c r="AL163" i="75"/>
  <c r="AL65" i="75"/>
  <c r="AL79" i="75"/>
  <c r="AR176" i="75"/>
  <c r="F177" i="5" s="1"/>
  <c r="AR17" i="75"/>
  <c r="F18" i="5" s="1"/>
  <c r="C51" i="5"/>
  <c r="V82" i="5"/>
  <c r="AP81" i="3"/>
  <c r="AQ81" i="3" s="1"/>
  <c r="X82" i="5" s="1"/>
  <c r="K117" i="5"/>
  <c r="AN117" i="5" s="1"/>
  <c r="AA144" i="5"/>
  <c r="K158" i="5"/>
  <c r="AN158" i="5" s="1"/>
  <c r="O12" i="3"/>
  <c r="Q13" i="5" s="1"/>
  <c r="O27" i="3"/>
  <c r="Q28" i="5" s="1"/>
  <c r="AP132" i="3"/>
  <c r="W133" i="5" s="1"/>
  <c r="AA50" i="5"/>
  <c r="AP86" i="3"/>
  <c r="W87" i="5" s="1"/>
  <c r="K145" i="5"/>
  <c r="AN145" i="5" s="1"/>
  <c r="H131" i="4"/>
  <c r="AB132" i="5" s="1"/>
  <c r="AR43" i="75"/>
  <c r="F44" i="5" s="1"/>
  <c r="AA110" i="5"/>
  <c r="AR70" i="75"/>
  <c r="DZ70" i="75" s="1"/>
  <c r="AL69" i="75"/>
  <c r="AL119" i="75"/>
  <c r="AR184" i="75"/>
  <c r="AR170" i="75"/>
  <c r="F171" i="5" s="1"/>
  <c r="AO121" i="75"/>
  <c r="AR142" i="75"/>
  <c r="F143" i="5" s="1"/>
  <c r="AR186" i="75"/>
  <c r="F187" i="5" s="1"/>
  <c r="AA67" i="5"/>
  <c r="F84" i="84"/>
  <c r="AO134" i="75"/>
  <c r="K30" i="5"/>
  <c r="AN30" i="5" s="1"/>
  <c r="EG122" i="75"/>
  <c r="L123" i="5" s="1"/>
  <c r="EG19" i="75"/>
  <c r="L20" i="5" s="1"/>
  <c r="O133" i="3"/>
  <c r="Q134" i="5" s="1"/>
  <c r="AE112" i="5"/>
  <c r="AC90" i="4"/>
  <c r="AF91" i="5" s="1"/>
  <c r="AC108" i="4"/>
  <c r="AF109" i="5" s="1"/>
  <c r="EG186" i="75"/>
  <c r="L187" i="5" s="1"/>
  <c r="AR40" i="75"/>
  <c r="DZ40" i="75" s="1"/>
  <c r="AC146" i="4"/>
  <c r="AF147" i="5" s="1"/>
  <c r="AG147" i="5" s="1"/>
  <c r="AR16" i="75"/>
  <c r="F17" i="5" s="1"/>
  <c r="AR19" i="75"/>
  <c r="DZ19" i="75" s="1"/>
  <c r="AR135" i="75"/>
  <c r="F136" i="5" s="1"/>
  <c r="AR106" i="75"/>
  <c r="F107" i="5" s="1"/>
  <c r="H151" i="4"/>
  <c r="AB152" i="5" s="1"/>
  <c r="AR96" i="75"/>
  <c r="F97" i="5" s="1"/>
  <c r="AR139" i="75"/>
  <c r="F140" i="5" s="1"/>
  <c r="H60" i="4"/>
  <c r="AB61" i="5" s="1"/>
  <c r="F147" i="84"/>
  <c r="EG161" i="75"/>
  <c r="L162" i="5" s="1"/>
  <c r="O140" i="3"/>
  <c r="Q141" i="5" s="1"/>
  <c r="O178" i="3"/>
  <c r="Q179" i="5" s="1"/>
  <c r="O34" i="3"/>
  <c r="Q35" i="5" s="1"/>
  <c r="AC45" i="4"/>
  <c r="AF46" i="5" s="1"/>
  <c r="AG46" i="5" s="1"/>
  <c r="AC81" i="4"/>
  <c r="AF82" i="5" s="1"/>
  <c r="AP179" i="3"/>
  <c r="AQ179" i="3" s="1"/>
  <c r="X180" i="5" s="1"/>
  <c r="H74" i="4"/>
  <c r="AB75" i="5" s="1"/>
  <c r="AC50" i="4"/>
  <c r="AF51" i="5" s="1"/>
  <c r="AG51" i="5" s="1"/>
  <c r="AC14" i="4"/>
  <c r="AF15" i="5" s="1"/>
  <c r="AG15" i="5" s="1"/>
  <c r="AC86" i="4"/>
  <c r="AF87" i="5" s="1"/>
  <c r="H170" i="4"/>
  <c r="AB171" i="5" s="1"/>
  <c r="AO189" i="75"/>
  <c r="AR152" i="75"/>
  <c r="F153" i="5" s="1"/>
  <c r="AO151" i="75"/>
  <c r="AR65" i="75"/>
  <c r="F66" i="5" s="1"/>
  <c r="AL35" i="75"/>
  <c r="F121" i="84"/>
  <c r="AC82" i="4"/>
  <c r="AF83" i="5" s="1"/>
  <c r="K52" i="5"/>
  <c r="AN52" i="5" s="1"/>
  <c r="O33" i="3"/>
  <c r="Q34" i="5" s="1"/>
  <c r="AC132" i="4"/>
  <c r="AF133" i="5" s="1"/>
  <c r="AP64" i="3"/>
  <c r="W65" i="5" s="1"/>
  <c r="AP35" i="3"/>
  <c r="W36" i="5" s="1"/>
  <c r="AP112" i="3"/>
  <c r="W113" i="5" s="1"/>
  <c r="AP126" i="3"/>
  <c r="AQ126" i="3" s="1"/>
  <c r="X127" i="5" s="1"/>
  <c r="H34" i="4"/>
  <c r="AB35" i="5" s="1"/>
  <c r="H189" i="4"/>
  <c r="AB190" i="5" s="1"/>
  <c r="H64" i="4"/>
  <c r="AB65" i="5" s="1"/>
  <c r="AO82" i="75"/>
  <c r="AR188" i="75"/>
  <c r="F189" i="5" s="1"/>
  <c r="AR144" i="75"/>
  <c r="K48" i="5"/>
  <c r="AN48" i="5" s="1"/>
  <c r="EG51" i="75"/>
  <c r="L52" i="5" s="1"/>
  <c r="O131" i="3"/>
  <c r="Q132" i="5" s="1"/>
  <c r="AC175" i="4"/>
  <c r="AF176" i="5" s="1"/>
  <c r="AG176" i="5" s="1"/>
  <c r="AP23" i="3"/>
  <c r="W24" i="5" s="1"/>
  <c r="AP189" i="3"/>
  <c r="AQ189" i="3" s="1"/>
  <c r="X190" i="5" s="1"/>
  <c r="AP174" i="3"/>
  <c r="W175" i="5" s="1"/>
  <c r="H5" i="4"/>
  <c r="AB6" i="5" s="1"/>
  <c r="AC131" i="5"/>
  <c r="EG144" i="75"/>
  <c r="L145" i="5" s="1"/>
  <c r="EG157" i="75"/>
  <c r="L158" i="5" s="1"/>
  <c r="AP188" i="3"/>
  <c r="W189" i="5" s="1"/>
  <c r="AL156" i="75"/>
  <c r="AR25" i="75"/>
  <c r="F26" i="5" s="1"/>
  <c r="AR23" i="75"/>
  <c r="F24" i="5" s="1"/>
  <c r="K38" i="5"/>
  <c r="AN38" i="5" s="1"/>
  <c r="AR47" i="75"/>
  <c r="DZ47" i="75" s="1"/>
  <c r="AO180" i="75"/>
  <c r="AR193" i="75"/>
  <c r="F194" i="5" s="1"/>
  <c r="AR116" i="75"/>
  <c r="F117" i="5" s="1"/>
  <c r="AP180" i="3"/>
  <c r="AQ180" i="3" s="1"/>
  <c r="X181" i="5" s="1"/>
  <c r="AP60" i="3"/>
  <c r="AQ60" i="3" s="1"/>
  <c r="X61" i="5" s="1"/>
  <c r="O50" i="3"/>
  <c r="Q51" i="5" s="1"/>
  <c r="AP43" i="3"/>
  <c r="AQ43" i="3" s="1"/>
  <c r="X44" i="5" s="1"/>
  <c r="AP116" i="3"/>
  <c r="W117" i="5" s="1"/>
  <c r="AP42" i="3"/>
  <c r="AQ42" i="3" s="1"/>
  <c r="X43" i="5" s="1"/>
  <c r="AP142" i="3"/>
  <c r="W143" i="5" s="1"/>
  <c r="AA39" i="5"/>
  <c r="J28" i="5"/>
  <c r="AC27" i="4"/>
  <c r="AF28" i="5" s="1"/>
  <c r="AG28" i="5" s="1"/>
  <c r="AP80" i="3"/>
  <c r="W81" i="5" s="1"/>
  <c r="AR179" i="75"/>
  <c r="F180" i="5" s="1"/>
  <c r="EG37" i="75"/>
  <c r="L38" i="5" s="1"/>
  <c r="AL106" i="75"/>
  <c r="AC85" i="4"/>
  <c r="AF86" i="5" s="1"/>
  <c r="F164" i="84"/>
  <c r="K166" i="5"/>
  <c r="AN166" i="5" s="1"/>
  <c r="O143" i="3"/>
  <c r="Q144" i="5" s="1"/>
  <c r="AC80" i="4"/>
  <c r="AF81" i="5" s="1"/>
  <c r="AG81" i="5" s="1"/>
  <c r="O157" i="3"/>
  <c r="Q158" i="5" s="1"/>
  <c r="O71" i="3"/>
  <c r="Q72" i="5" s="1"/>
  <c r="H87" i="4"/>
  <c r="AB88" i="5" s="1"/>
  <c r="H161" i="4"/>
  <c r="AB162" i="5" s="1"/>
  <c r="H22" i="4"/>
  <c r="AB23" i="5" s="1"/>
  <c r="H86" i="4"/>
  <c r="AB87" i="5" s="1"/>
  <c r="H184" i="4"/>
  <c r="AB185" i="5" s="1"/>
  <c r="H134" i="4"/>
  <c r="AB135" i="5" s="1"/>
  <c r="H185" i="4"/>
  <c r="AB186" i="5" s="1"/>
  <c r="AA80" i="5"/>
  <c r="H55" i="4"/>
  <c r="AB56" i="5" s="1"/>
  <c r="H188" i="4"/>
  <c r="AB189" i="5" s="1"/>
  <c r="AA51" i="5"/>
  <c r="H182" i="4"/>
  <c r="AB183" i="5" s="1"/>
  <c r="H46" i="4"/>
  <c r="AB47" i="5" s="1"/>
  <c r="H110" i="4"/>
  <c r="AB111" i="5" s="1"/>
  <c r="H15" i="4"/>
  <c r="AB16" i="5" s="1"/>
  <c r="H111" i="4"/>
  <c r="AB112" i="5" s="1"/>
  <c r="AA129" i="5"/>
  <c r="H72" i="4"/>
  <c r="AB73" i="5" s="1"/>
  <c r="H85" i="4"/>
  <c r="AB86" i="5" s="1"/>
  <c r="H24" i="4"/>
  <c r="AB25" i="5" s="1"/>
  <c r="AA145" i="5"/>
  <c r="H136" i="4"/>
  <c r="AB137" i="5" s="1"/>
  <c r="AA28" i="5"/>
  <c r="AA27" i="5"/>
  <c r="H13" i="4"/>
  <c r="AB14" i="5" s="1"/>
  <c r="H176" i="4"/>
  <c r="AB177" i="5" s="1"/>
  <c r="H193" i="4"/>
  <c r="AB194" i="5" s="1"/>
  <c r="AA163" i="5"/>
  <c r="H155" i="4"/>
  <c r="AB156" i="5" s="1"/>
  <c r="AA176" i="5"/>
  <c r="AA113" i="5"/>
  <c r="H89" i="4"/>
  <c r="AB90" i="5" s="1"/>
  <c r="H75" i="4"/>
  <c r="AB76" i="5" s="1"/>
  <c r="H133" i="4"/>
  <c r="AB134" i="5" s="1"/>
  <c r="AA37" i="5"/>
  <c r="H29" i="4"/>
  <c r="AB30" i="5" s="1"/>
  <c r="H4" i="4"/>
  <c r="AB5" i="5" s="1"/>
  <c r="H76" i="4"/>
  <c r="AB77" i="5" s="1"/>
  <c r="H88" i="4"/>
  <c r="AB89" i="5" s="1"/>
  <c r="H180" i="4"/>
  <c r="AB181" i="5" s="1"/>
  <c r="AO54" i="5"/>
  <c r="AO144" i="5"/>
  <c r="AO108" i="5"/>
  <c r="AC191" i="4"/>
  <c r="AF192" i="5" s="1"/>
  <c r="AC52" i="4"/>
  <c r="AF53" i="5" s="1"/>
  <c r="AG53" i="5" s="1"/>
  <c r="AC3" i="4"/>
  <c r="AF4" i="5" s="1"/>
  <c r="AC128" i="4"/>
  <c r="AF129" i="5" s="1"/>
  <c r="AG129" i="5" s="1"/>
  <c r="AC81" i="5"/>
  <c r="AC188" i="4"/>
  <c r="AF189" i="5" s="1"/>
  <c r="AC53" i="4"/>
  <c r="AF54" i="5" s="1"/>
  <c r="AC28" i="4"/>
  <c r="AF29" i="5" s="1"/>
  <c r="AC71" i="4"/>
  <c r="AF72" i="5" s="1"/>
  <c r="AG72" i="5" s="1"/>
  <c r="AC118" i="4"/>
  <c r="AF119" i="5" s="1"/>
  <c r="AG119" i="5" s="1"/>
  <c r="AC8" i="4"/>
  <c r="AF9" i="5" s="1"/>
  <c r="AG9" i="5" s="1"/>
  <c r="AC26" i="4"/>
  <c r="AF27" i="5" s="1"/>
  <c r="AG27" i="5" s="1"/>
  <c r="AC139" i="4"/>
  <c r="AF140" i="5" s="1"/>
  <c r="AC89" i="4"/>
  <c r="AF90" i="5" s="1"/>
  <c r="AC163" i="4"/>
  <c r="AF164" i="5" s="1"/>
  <c r="AC153" i="4"/>
  <c r="AF154" i="5" s="1"/>
  <c r="AG154" i="5" s="1"/>
  <c r="AC48" i="4"/>
  <c r="AF49" i="5" s="1"/>
  <c r="AG49" i="5" s="1"/>
  <c r="AC18" i="4"/>
  <c r="AF19" i="5" s="1"/>
  <c r="AC55" i="4"/>
  <c r="AF56" i="5" s="1"/>
  <c r="AP131" i="3"/>
  <c r="W132" i="5" s="1"/>
  <c r="S58" i="5"/>
  <c r="AP150" i="3"/>
  <c r="AQ150" i="3" s="1"/>
  <c r="X151" i="5" s="1"/>
  <c r="AC154" i="4"/>
  <c r="AF155" i="5" s="1"/>
  <c r="AG155" i="5" s="1"/>
  <c r="AP34" i="3"/>
  <c r="W35" i="5" s="1"/>
  <c r="AC42" i="4"/>
  <c r="AF43" i="5" s="1"/>
  <c r="AE28" i="5"/>
  <c r="AE86" i="5"/>
  <c r="AP18" i="3"/>
  <c r="AP163" i="3"/>
  <c r="W164" i="5" s="1"/>
  <c r="AP120" i="3"/>
  <c r="W121" i="5" s="1"/>
  <c r="AP13" i="3"/>
  <c r="W14" i="5" s="1"/>
  <c r="AP100" i="3"/>
  <c r="AQ100" i="3" s="1"/>
  <c r="X101" i="5" s="1"/>
  <c r="AP125" i="3"/>
  <c r="W126" i="5" s="1"/>
  <c r="AC62" i="4"/>
  <c r="AF63" i="5" s="1"/>
  <c r="AP29" i="3"/>
  <c r="W30" i="5" s="1"/>
  <c r="AP187" i="3"/>
  <c r="AQ187" i="3" s="1"/>
  <c r="X188" i="5" s="1"/>
  <c r="AP159" i="3"/>
  <c r="W160" i="5" s="1"/>
  <c r="AP111" i="3"/>
  <c r="AQ111" i="3" s="1"/>
  <c r="X112" i="5" s="1"/>
  <c r="EG26" i="75"/>
  <c r="L27" i="5" s="1"/>
  <c r="J99" i="5"/>
  <c r="EG171" i="75"/>
  <c r="L172" i="5" s="1"/>
  <c r="O29" i="3"/>
  <c r="Q30" i="5" s="1"/>
  <c r="O51" i="3"/>
  <c r="Q52" i="5" s="1"/>
  <c r="H125" i="4"/>
  <c r="AB126" i="5" s="1"/>
  <c r="H150" i="4"/>
  <c r="AB151" i="5" s="1"/>
  <c r="H56" i="4"/>
  <c r="AB57" i="5" s="1"/>
  <c r="H166" i="4"/>
  <c r="AB167" i="5" s="1"/>
  <c r="H156" i="4"/>
  <c r="AB157" i="5" s="1"/>
  <c r="AA155" i="5"/>
  <c r="H16" i="4"/>
  <c r="AB17" i="5" s="1"/>
  <c r="AA7" i="5"/>
  <c r="H190" i="4"/>
  <c r="AB191" i="5" s="1"/>
  <c r="H54" i="4"/>
  <c r="AB55" i="5" s="1"/>
  <c r="AA121" i="5"/>
  <c r="H42" i="4"/>
  <c r="AB43" i="5" s="1"/>
  <c r="F78" i="84"/>
  <c r="EG31" i="75"/>
  <c r="L32" i="5" s="1"/>
  <c r="EG106" i="75"/>
  <c r="L107" i="5" s="1"/>
  <c r="EG58" i="75"/>
  <c r="L59" i="5" s="1"/>
  <c r="J84" i="5"/>
  <c r="EG54" i="75"/>
  <c r="L55" i="5" s="1"/>
  <c r="AC65" i="4"/>
  <c r="AF66" i="5" s="1"/>
  <c r="AG66" i="5" s="1"/>
  <c r="AR13" i="75"/>
  <c r="F14" i="5" s="1"/>
  <c r="AR177" i="75"/>
  <c r="F178" i="5" s="1"/>
  <c r="EG29" i="75"/>
  <c r="L30" i="5" s="1"/>
  <c r="AR5" i="75"/>
  <c r="AL164" i="75"/>
  <c r="AR61" i="75"/>
  <c r="F62" i="5" s="1"/>
  <c r="T145" i="3"/>
  <c r="R146" i="5" s="1"/>
  <c r="AC29" i="4"/>
  <c r="AF30" i="5" s="1"/>
  <c r="AL105" i="75"/>
  <c r="AA96" i="5"/>
  <c r="H95" i="4"/>
  <c r="AB96" i="5" s="1"/>
  <c r="AR159" i="75"/>
  <c r="F160" i="5" s="1"/>
  <c r="H92" i="4"/>
  <c r="AB93" i="5" s="1"/>
  <c r="AA93" i="5"/>
  <c r="AO101" i="5"/>
  <c r="D117" i="84"/>
  <c r="G117" i="84" s="1"/>
  <c r="D103" i="84"/>
  <c r="G103" i="84" s="1"/>
  <c r="H103" i="84" s="1"/>
  <c r="D17" i="84"/>
  <c r="G17" i="84" s="1"/>
  <c r="D118" i="84"/>
  <c r="G118" i="84" s="1"/>
  <c r="D2" i="84"/>
  <c r="G2" i="84" s="1"/>
  <c r="D80" i="84"/>
  <c r="G80" i="84" s="1"/>
  <c r="AO32" i="5"/>
  <c r="AO94" i="5"/>
  <c r="D8" i="84"/>
  <c r="G8" i="84" s="1"/>
  <c r="AO62" i="5"/>
  <c r="D4" i="84"/>
  <c r="G4" i="84" s="1"/>
  <c r="D16" i="84"/>
  <c r="G16" i="84" s="1"/>
  <c r="T160" i="3"/>
  <c r="R161" i="5" s="1"/>
  <c r="T79" i="3"/>
  <c r="R80" i="5" s="1"/>
  <c r="T56" i="3"/>
  <c r="R57" i="5" s="1"/>
  <c r="T80" i="3"/>
  <c r="R81" i="5" s="1"/>
  <c r="AC36" i="4"/>
  <c r="AF37" i="5" s="1"/>
  <c r="AG37" i="5" s="1"/>
  <c r="AE54" i="5"/>
  <c r="AC37" i="4"/>
  <c r="AF38" i="5" s="1"/>
  <c r="AG38" i="5" s="1"/>
  <c r="AC87" i="4"/>
  <c r="AF88" i="5" s="1"/>
  <c r="AC99" i="4"/>
  <c r="AF100" i="5" s="1"/>
  <c r="AC35" i="4"/>
  <c r="AF36" i="5" s="1"/>
  <c r="AG36" i="5" s="1"/>
  <c r="AC164" i="4"/>
  <c r="AF165" i="5" s="1"/>
  <c r="AE30" i="5"/>
  <c r="AC46" i="4"/>
  <c r="AF47" i="5" s="1"/>
  <c r="P118" i="5"/>
  <c r="T183" i="3"/>
  <c r="R184" i="5" s="1"/>
  <c r="T115" i="3"/>
  <c r="R116" i="5" s="1"/>
  <c r="O184" i="3"/>
  <c r="Q185" i="5" s="1"/>
  <c r="O98" i="3"/>
  <c r="Q99" i="5" s="1"/>
  <c r="O161" i="3"/>
  <c r="Q162" i="5" s="1"/>
  <c r="O124" i="3"/>
  <c r="Q125" i="5" s="1"/>
  <c r="O73" i="3"/>
  <c r="Q74" i="5" s="1"/>
  <c r="AC105" i="4"/>
  <c r="AF106" i="5" s="1"/>
  <c r="AG106" i="5" s="1"/>
  <c r="AE164" i="5"/>
  <c r="AE113" i="5"/>
  <c r="AC121" i="4"/>
  <c r="AF122" i="5" s="1"/>
  <c r="AC68" i="4"/>
  <c r="AF69" i="5" s="1"/>
  <c r="AG69" i="5" s="1"/>
  <c r="AC186" i="4"/>
  <c r="AF187" i="5" s="1"/>
  <c r="AC124" i="4"/>
  <c r="AF125" i="5" s="1"/>
  <c r="AC185" i="4"/>
  <c r="AF186" i="5" s="1"/>
  <c r="AC10" i="4"/>
  <c r="AF11" i="5" s="1"/>
  <c r="AC7" i="4"/>
  <c r="AF8" i="5" s="1"/>
  <c r="AG8" i="5" s="1"/>
  <c r="AC54" i="4"/>
  <c r="AF55" i="5" s="1"/>
  <c r="AC78" i="4"/>
  <c r="AF79" i="5" s="1"/>
  <c r="AC17" i="4"/>
  <c r="AF18" i="5" s="1"/>
  <c r="AC174" i="4"/>
  <c r="AF175" i="5" s="1"/>
  <c r="AG175" i="5" s="1"/>
  <c r="AC43" i="4"/>
  <c r="AF44" i="5" s="1"/>
  <c r="AC16" i="4"/>
  <c r="AF17" i="5" s="1"/>
  <c r="AC70" i="4"/>
  <c r="AF71" i="5" s="1"/>
  <c r="AC33" i="4"/>
  <c r="AF34" i="5" s="1"/>
  <c r="AG34" i="5" s="1"/>
  <c r="AC25" i="4"/>
  <c r="AF26" i="5" s="1"/>
  <c r="AG26" i="5" s="1"/>
  <c r="AE27" i="5"/>
  <c r="AC123" i="4"/>
  <c r="AF124" i="5" s="1"/>
  <c r="AC136" i="4"/>
  <c r="AF137" i="5" s="1"/>
  <c r="AC83" i="4"/>
  <c r="AF84" i="5" s="1"/>
  <c r="AC64" i="4"/>
  <c r="AF65" i="5" s="1"/>
  <c r="BB40" i="83"/>
  <c r="O147" i="3"/>
  <c r="Q148" i="5" s="1"/>
  <c r="O41" i="3"/>
  <c r="Q42" i="5" s="1"/>
  <c r="O102" i="3"/>
  <c r="Q103" i="5" s="1"/>
  <c r="B36" i="84"/>
  <c r="E36" i="84" s="1"/>
  <c r="O58" i="3"/>
  <c r="Q59" i="5" s="1"/>
  <c r="O4" i="3"/>
  <c r="Q5" i="5" s="1"/>
  <c r="AC107" i="4"/>
  <c r="AF108" i="5" s="1"/>
  <c r="AG108" i="5" s="1"/>
  <c r="AC101" i="4"/>
  <c r="AF102" i="5" s="1"/>
  <c r="AC60" i="4"/>
  <c r="AF61" i="5" s="1"/>
  <c r="AC96" i="4"/>
  <c r="AF97" i="5" s="1"/>
  <c r="AC166" i="4"/>
  <c r="AF167" i="5" s="1"/>
  <c r="AC93" i="4"/>
  <c r="AF94" i="5" s="1"/>
  <c r="AC49" i="4"/>
  <c r="AF50" i="5" s="1"/>
  <c r="AG50" i="5" s="1"/>
  <c r="AC192" i="4"/>
  <c r="AF193" i="5" s="1"/>
  <c r="AG193" i="5" s="1"/>
  <c r="AL73" i="5"/>
  <c r="AM73" i="5" s="1"/>
  <c r="B48" i="84"/>
  <c r="E48" i="84" s="1"/>
  <c r="H48" i="84" s="1"/>
  <c r="AK49" i="5" s="1"/>
  <c r="AP171" i="3"/>
  <c r="AQ171" i="3" s="1"/>
  <c r="X172" i="5" s="1"/>
  <c r="AP135" i="3"/>
  <c r="W136" i="5" s="1"/>
  <c r="AL81" i="5"/>
  <c r="AM81" i="5" s="1"/>
  <c r="B81" i="84"/>
  <c r="E81" i="84" s="1"/>
  <c r="AP141" i="3"/>
  <c r="AQ141" i="3" s="1"/>
  <c r="X142" i="5" s="1"/>
  <c r="AP54" i="3"/>
  <c r="W55" i="5" s="1"/>
  <c r="AP143" i="3"/>
  <c r="W144" i="5" s="1"/>
  <c r="AP176" i="3"/>
  <c r="W177" i="5" s="1"/>
  <c r="AP117" i="3"/>
  <c r="W118" i="5" s="1"/>
  <c r="AP84" i="3"/>
  <c r="W85" i="5" s="1"/>
  <c r="AP156" i="3"/>
  <c r="W157" i="5" s="1"/>
  <c r="AP137" i="3"/>
  <c r="AQ137" i="3" s="1"/>
  <c r="X138" i="5" s="1"/>
  <c r="AP94" i="3"/>
  <c r="W95" i="5" s="1"/>
  <c r="AP128" i="3"/>
  <c r="W129" i="5" s="1"/>
  <c r="AP15" i="3"/>
  <c r="AQ15" i="3" s="1"/>
  <c r="X16" i="5" s="1"/>
  <c r="AP59" i="3"/>
  <c r="W60" i="5" s="1"/>
  <c r="AP133" i="3"/>
  <c r="W134" i="5" s="1"/>
  <c r="AP75" i="3"/>
  <c r="AQ75" i="3" s="1"/>
  <c r="X76" i="5" s="1"/>
  <c r="AP121" i="3"/>
  <c r="AQ121" i="3" s="1"/>
  <c r="X122" i="5" s="1"/>
  <c r="AP177" i="3"/>
  <c r="W178" i="5" s="1"/>
  <c r="AP186" i="3"/>
  <c r="W187" i="5" s="1"/>
  <c r="AP76" i="3"/>
  <c r="W77" i="5" s="1"/>
  <c r="O38" i="3"/>
  <c r="Q39" i="5" s="1"/>
  <c r="O101" i="3"/>
  <c r="Q102" i="5" s="1"/>
  <c r="O145" i="3"/>
  <c r="Q146" i="5" s="1"/>
  <c r="O183" i="3"/>
  <c r="Q184" i="5" s="1"/>
  <c r="P37" i="5"/>
  <c r="O92" i="3"/>
  <c r="Q93" i="5" s="1"/>
  <c r="P30" i="5"/>
  <c r="O169" i="3"/>
  <c r="Q170" i="5" s="1"/>
  <c r="O182" i="3"/>
  <c r="Q183" i="5" s="1"/>
  <c r="O111" i="3"/>
  <c r="Q112" i="5" s="1"/>
  <c r="O61" i="3"/>
  <c r="Q62" i="5" s="1"/>
  <c r="B116" i="84"/>
  <c r="E116" i="84" s="1"/>
  <c r="J12" i="5"/>
  <c r="AL177" i="75"/>
  <c r="AL131" i="75"/>
  <c r="AL83" i="75"/>
  <c r="AL144" i="75"/>
  <c r="AR183" i="75"/>
  <c r="F184" i="5" s="1"/>
  <c r="F86" i="5"/>
  <c r="AR26" i="75"/>
  <c r="F27" i="5" s="1"/>
  <c r="AR126" i="75"/>
  <c r="F127" i="5" s="1"/>
  <c r="AR105" i="75"/>
  <c r="F106" i="5" s="1"/>
  <c r="AR114" i="75"/>
  <c r="F115" i="5" s="1"/>
  <c r="AL49" i="75"/>
  <c r="AR42" i="75"/>
  <c r="F43" i="5" s="1"/>
  <c r="AR136" i="75"/>
  <c r="F137" i="5" s="1"/>
  <c r="AR127" i="75"/>
  <c r="AL147" i="75"/>
  <c r="BB31" i="83"/>
  <c r="AL33" i="5"/>
  <c r="AM33" i="5" s="1"/>
  <c r="C19" i="5"/>
  <c r="EG67" i="75"/>
  <c r="L68" i="5" s="1"/>
  <c r="O123" i="3"/>
  <c r="Q124" i="5" s="1"/>
  <c r="AC88" i="4"/>
  <c r="AF89" i="5" s="1"/>
  <c r="AC91" i="4"/>
  <c r="AF92" i="5" s="1"/>
  <c r="AP10" i="3"/>
  <c r="AQ10" i="3" s="1"/>
  <c r="X11" i="5" s="1"/>
  <c r="AC19" i="4"/>
  <c r="AF20" i="5" s="1"/>
  <c r="AG20" i="5" s="1"/>
  <c r="O74" i="5"/>
  <c r="AP119" i="3"/>
  <c r="W120" i="5" s="1"/>
  <c r="H142" i="4"/>
  <c r="AB143" i="5" s="1"/>
  <c r="AA193" i="5"/>
  <c r="AC30" i="4"/>
  <c r="AF31" i="5" s="1"/>
  <c r="AG31" i="5" s="1"/>
  <c r="AC41" i="4"/>
  <c r="AF42" i="5" s="1"/>
  <c r="AG42" i="5" s="1"/>
  <c r="AP4" i="3"/>
  <c r="AQ4" i="3" s="1"/>
  <c r="X5" i="5" s="1"/>
  <c r="AP190" i="3"/>
  <c r="W191" i="5" s="1"/>
  <c r="AP123" i="3"/>
  <c r="W124" i="5" s="1"/>
  <c r="AC76" i="4"/>
  <c r="AF77" i="5" s="1"/>
  <c r="AC21" i="4"/>
  <c r="AF22" i="5" s="1"/>
  <c r="AG22" i="5" s="1"/>
  <c r="AP153" i="3"/>
  <c r="W154" i="5" s="1"/>
  <c r="EG131" i="75"/>
  <c r="L132" i="5" s="1"/>
  <c r="AC57" i="4"/>
  <c r="AF58" i="5" s="1"/>
  <c r="AG58" i="5" s="1"/>
  <c r="AP129" i="3"/>
  <c r="W130" i="5" s="1"/>
  <c r="AP92" i="3"/>
  <c r="W93" i="5" s="1"/>
  <c r="AP67" i="3"/>
  <c r="W68" i="5" s="1"/>
  <c r="AP127" i="3"/>
  <c r="W128" i="5" s="1"/>
  <c r="O22" i="3"/>
  <c r="Q23" i="5" s="1"/>
  <c r="AP38" i="3"/>
  <c r="W39" i="5" s="1"/>
  <c r="AP79" i="3"/>
  <c r="H126" i="4"/>
  <c r="AB127" i="5" s="1"/>
  <c r="AC141" i="4"/>
  <c r="AF142" i="5" s="1"/>
  <c r="AG142" i="5" s="1"/>
  <c r="AC34" i="4"/>
  <c r="AF35" i="5" s="1"/>
  <c r="O113" i="3"/>
  <c r="Q114" i="5" s="1"/>
  <c r="H31" i="4"/>
  <c r="AB32" i="5" s="1"/>
  <c r="AE72" i="5"/>
  <c r="AP154" i="3"/>
  <c r="W155" i="5" s="1"/>
  <c r="AP98" i="3"/>
  <c r="AQ98" i="3" s="1"/>
  <c r="X99" i="5" s="1"/>
  <c r="AP89" i="3"/>
  <c r="AQ89" i="3" s="1"/>
  <c r="X90" i="5" s="1"/>
  <c r="S141" i="5"/>
  <c r="AP51" i="3"/>
  <c r="W52" i="5" s="1"/>
  <c r="H12" i="4"/>
  <c r="AB13" i="5" s="1"/>
  <c r="O116" i="3"/>
  <c r="Q117" i="5" s="1"/>
  <c r="C153" i="5"/>
  <c r="AC6" i="4"/>
  <c r="AF7" i="5" s="1"/>
  <c r="AG7" i="5" s="1"/>
  <c r="AP185" i="3"/>
  <c r="AQ185" i="3" s="1"/>
  <c r="X186" i="5" s="1"/>
  <c r="AP96" i="3"/>
  <c r="W97" i="5" s="1"/>
  <c r="H23" i="4"/>
  <c r="AB24" i="5" s="1"/>
  <c r="H115" i="4"/>
  <c r="AB116" i="5" s="1"/>
  <c r="AC144" i="4"/>
  <c r="AF145" i="5" s="1"/>
  <c r="AG145" i="5" s="1"/>
  <c r="AC170" i="4"/>
  <c r="AF171" i="5" s="1"/>
  <c r="AP118" i="3"/>
  <c r="W119" i="5" s="1"/>
  <c r="AC179" i="4"/>
  <c r="AF180" i="5" s="1"/>
  <c r="AG180" i="5" s="1"/>
  <c r="AC103" i="4"/>
  <c r="AF104" i="5" s="1"/>
  <c r="AG104" i="5" s="1"/>
  <c r="H9" i="4"/>
  <c r="AB10" i="5" s="1"/>
  <c r="AA10" i="5"/>
  <c r="O174" i="3"/>
  <c r="Q175" i="5" s="1"/>
  <c r="AC22" i="4"/>
  <c r="AF23" i="5" s="1"/>
  <c r="AC113" i="4"/>
  <c r="AF114" i="5" s="1"/>
  <c r="AG114" i="5" s="1"/>
  <c r="AC190" i="4"/>
  <c r="AF191" i="5" s="1"/>
  <c r="AC149" i="4"/>
  <c r="AF150" i="5" s="1"/>
  <c r="AG150" i="5" s="1"/>
  <c r="AC173" i="4"/>
  <c r="AF174" i="5" s="1"/>
  <c r="S81" i="5"/>
  <c r="AP191" i="3"/>
  <c r="AQ191" i="3" s="1"/>
  <c r="X192" i="5" s="1"/>
  <c r="AP134" i="3"/>
  <c r="AQ134" i="3" s="1"/>
  <c r="X135" i="5" s="1"/>
  <c r="AP147" i="3"/>
  <c r="W148" i="5" s="1"/>
  <c r="AP173" i="3"/>
  <c r="W174" i="5" s="1"/>
  <c r="AP48" i="3"/>
  <c r="W49" i="5" s="1"/>
  <c r="AC74" i="4"/>
  <c r="AF75" i="5" s="1"/>
  <c r="AC44" i="4"/>
  <c r="AF45" i="5" s="1"/>
  <c r="O170" i="3"/>
  <c r="Q171" i="5" s="1"/>
  <c r="AC122" i="4"/>
  <c r="AF123" i="5" s="1"/>
  <c r="AG123" i="5" s="1"/>
  <c r="AP167" i="3"/>
  <c r="AQ167" i="3" s="1"/>
  <c r="X168" i="5" s="1"/>
  <c r="AP99" i="3"/>
  <c r="W100" i="5" s="1"/>
  <c r="AC152" i="4"/>
  <c r="AF153" i="5" s="1"/>
  <c r="AG153" i="5" s="1"/>
  <c r="AA159" i="5"/>
  <c r="H158" i="4"/>
  <c r="AB159" i="5" s="1"/>
  <c r="N144" i="5"/>
  <c r="N29" i="5"/>
  <c r="O7" i="3"/>
  <c r="Q8" i="5" s="1"/>
  <c r="O82" i="3"/>
  <c r="Q83" i="5" s="1"/>
  <c r="O99" i="3"/>
  <c r="Q100" i="5" s="1"/>
  <c r="O84" i="3"/>
  <c r="Q85" i="5" s="1"/>
  <c r="O48" i="3"/>
  <c r="Q49" i="5" s="1"/>
  <c r="O76" i="3"/>
  <c r="Q77" i="5" s="1"/>
  <c r="O190" i="3"/>
  <c r="Q191" i="5" s="1"/>
  <c r="O108" i="3"/>
  <c r="Q109" i="5" s="1"/>
  <c r="AO93" i="5"/>
  <c r="D33" i="84"/>
  <c r="G33" i="84" s="1"/>
  <c r="D125" i="84"/>
  <c r="G125" i="84" s="1"/>
  <c r="D161" i="84"/>
  <c r="G161" i="84" s="1"/>
  <c r="AO85" i="5"/>
  <c r="AO70" i="5"/>
  <c r="D142" i="84"/>
  <c r="G142" i="84" s="1"/>
  <c r="AO177" i="5"/>
  <c r="AO124" i="5"/>
  <c r="AO49" i="5"/>
  <c r="AO183" i="5"/>
  <c r="D42" i="84"/>
  <c r="G42" i="84" s="1"/>
  <c r="D68" i="84"/>
  <c r="G68" i="84" s="1"/>
  <c r="D115" i="84"/>
  <c r="G115" i="84" s="1"/>
  <c r="H115" i="84" s="1"/>
  <c r="D132" i="84"/>
  <c r="G132" i="84" s="1"/>
  <c r="AO142" i="5"/>
  <c r="AO169" i="5"/>
  <c r="AO141" i="5"/>
  <c r="AO180" i="5"/>
  <c r="D167" i="84"/>
  <c r="G167" i="84" s="1"/>
  <c r="AO175" i="5"/>
  <c r="D113" i="84"/>
  <c r="G113" i="84" s="1"/>
  <c r="H113" i="84" s="1"/>
  <c r="AO158" i="5"/>
  <c r="AO77" i="5"/>
  <c r="AO14" i="5"/>
  <c r="AO6" i="5"/>
  <c r="AO9" i="5"/>
  <c r="AO96" i="5"/>
  <c r="D39" i="84"/>
  <c r="G39" i="84" s="1"/>
  <c r="AO45" i="5"/>
  <c r="C85" i="5"/>
  <c r="G95" i="5"/>
  <c r="O70" i="3"/>
  <c r="Q71" i="5" s="1"/>
  <c r="O88" i="3"/>
  <c r="Q89" i="5" s="1"/>
  <c r="O18" i="3"/>
  <c r="Q19" i="5" s="1"/>
  <c r="AE171" i="5"/>
  <c r="AC69" i="4"/>
  <c r="AF70" i="5" s="1"/>
  <c r="AG70" i="5" s="1"/>
  <c r="AP183" i="3"/>
  <c r="W184" i="5" s="1"/>
  <c r="AP130" i="3"/>
  <c r="W131" i="5" s="1"/>
  <c r="AA69" i="5"/>
  <c r="AA49" i="5"/>
  <c r="AC157" i="4"/>
  <c r="AF158" i="5" s="1"/>
  <c r="AG158" i="5" s="1"/>
  <c r="AO9" i="75"/>
  <c r="EG91" i="75"/>
  <c r="L92" i="5" s="1"/>
  <c r="O176" i="3"/>
  <c r="Q177" i="5" s="1"/>
  <c r="AC151" i="4"/>
  <c r="AF152" i="5" s="1"/>
  <c r="AC193" i="4"/>
  <c r="AF194" i="5" s="1"/>
  <c r="AP113" i="3"/>
  <c r="W114" i="5" s="1"/>
  <c r="AP87" i="3"/>
  <c r="W88" i="5" s="1"/>
  <c r="AP172" i="3"/>
  <c r="AQ172" i="3" s="1"/>
  <c r="X173" i="5" s="1"/>
  <c r="AA182" i="5"/>
  <c r="H77" i="4"/>
  <c r="AB78" i="5" s="1"/>
  <c r="AC135" i="4"/>
  <c r="AF136" i="5" s="1"/>
  <c r="AG136" i="5" s="1"/>
  <c r="AC140" i="4"/>
  <c r="AF141" i="5" s="1"/>
  <c r="AG141" i="5" s="1"/>
  <c r="AP21" i="3"/>
  <c r="AQ21" i="3" s="1"/>
  <c r="X22" i="5" s="1"/>
  <c r="AC137" i="4"/>
  <c r="AF138" i="5" s="1"/>
  <c r="AC12" i="4"/>
  <c r="AF13" i="5" s="1"/>
  <c r="O130" i="3"/>
  <c r="Q131" i="5" s="1"/>
  <c r="O49" i="3"/>
  <c r="Q50" i="5" s="1"/>
  <c r="AC72" i="4"/>
  <c r="AF73" i="5" s="1"/>
  <c r="AP62" i="3"/>
  <c r="W63" i="5" s="1"/>
  <c r="AP19" i="3"/>
  <c r="AP45" i="3"/>
  <c r="W46" i="5" s="1"/>
  <c r="AP166" i="3"/>
  <c r="W167" i="5" s="1"/>
  <c r="H53" i="4"/>
  <c r="AB54" i="5" s="1"/>
  <c r="H145" i="4"/>
  <c r="AB146" i="5" s="1"/>
  <c r="AC75" i="5"/>
  <c r="AC159" i="4"/>
  <c r="AF160" i="5" s="1"/>
  <c r="AG160" i="5" s="1"/>
  <c r="AC67" i="4"/>
  <c r="AF68" i="5" s="1"/>
  <c r="AG68" i="5" s="1"/>
  <c r="AC129" i="4"/>
  <c r="AF130" i="5" s="1"/>
  <c r="AG130" i="5" s="1"/>
  <c r="AP184" i="3"/>
  <c r="AQ184" i="3" s="1"/>
  <c r="X185" i="5" s="1"/>
  <c r="AP91" i="3"/>
  <c r="W92" i="5" s="1"/>
  <c r="AO179" i="75"/>
  <c r="AC133" i="4"/>
  <c r="AF134" i="5" s="1"/>
  <c r="K70" i="5"/>
  <c r="AN70" i="5" s="1"/>
  <c r="O158" i="3"/>
  <c r="Q159" i="5" s="1"/>
  <c r="AC125" i="4"/>
  <c r="AF126" i="5" s="1"/>
  <c r="F125" i="84"/>
  <c r="EG78" i="75"/>
  <c r="L79" i="5" s="1"/>
  <c r="O119" i="3"/>
  <c r="Q120" i="5" s="1"/>
  <c r="O128" i="3"/>
  <c r="Q129" i="5" s="1"/>
  <c r="O168" i="3"/>
  <c r="Q169" i="5" s="1"/>
  <c r="O180" i="3"/>
  <c r="Q181" i="5" s="1"/>
  <c r="O114" i="3"/>
  <c r="Q115" i="5" s="1"/>
  <c r="EG60" i="75"/>
  <c r="L61" i="5" s="1"/>
  <c r="AC160" i="4"/>
  <c r="AF161" i="5" s="1"/>
  <c r="AP5" i="3"/>
  <c r="W6" i="5" s="1"/>
  <c r="O192" i="3"/>
  <c r="Q193" i="5" s="1"/>
  <c r="O122" i="3"/>
  <c r="Q123" i="5" s="1"/>
  <c r="AP178" i="3"/>
  <c r="AQ178" i="3" s="1"/>
  <c r="X179" i="5" s="1"/>
  <c r="AP68" i="3"/>
  <c r="AQ68" i="3" s="1"/>
  <c r="X69" i="5" s="1"/>
  <c r="AA26" i="5"/>
  <c r="AA72" i="5"/>
  <c r="O39" i="3"/>
  <c r="Q40" i="5" s="1"/>
  <c r="F146" i="84"/>
  <c r="H146" i="84" s="1"/>
  <c r="K79" i="5"/>
  <c r="AN79" i="5" s="1"/>
  <c r="O66" i="3"/>
  <c r="Q67" i="5" s="1"/>
  <c r="O189" i="3"/>
  <c r="Q190" i="5" s="1"/>
  <c r="O97" i="3"/>
  <c r="Q98" i="5" s="1"/>
  <c r="F57" i="84"/>
  <c r="EG164" i="75"/>
  <c r="L165" i="5" s="1"/>
  <c r="AC9" i="4"/>
  <c r="AF10" i="5" s="1"/>
  <c r="AC171" i="4"/>
  <c r="AF172" i="5" s="1"/>
  <c r="AP101" i="3"/>
  <c r="W102" i="5" s="1"/>
  <c r="AC165" i="4"/>
  <c r="AF166" i="5" s="1"/>
  <c r="AG166" i="5" s="1"/>
  <c r="O90" i="3"/>
  <c r="Q91" i="5" s="1"/>
  <c r="AP27" i="3"/>
  <c r="W28" i="5" s="1"/>
  <c r="AP161" i="3"/>
  <c r="W162" i="5" s="1"/>
  <c r="H163" i="4"/>
  <c r="AB164" i="5" s="1"/>
  <c r="AC178" i="4"/>
  <c r="AF179" i="5" s="1"/>
  <c r="H147" i="4"/>
  <c r="AB148" i="5" s="1"/>
  <c r="O69" i="3"/>
  <c r="Q70" i="5" s="1"/>
  <c r="K127" i="5"/>
  <c r="AN127" i="5" s="1"/>
  <c r="K10" i="5"/>
  <c r="AN10" i="5" s="1"/>
  <c r="EG149" i="75"/>
  <c r="L150" i="5" s="1"/>
  <c r="K165" i="5"/>
  <c r="AN165" i="5" s="1"/>
  <c r="EG15" i="75"/>
  <c r="L16" i="5" s="1"/>
  <c r="O193" i="3"/>
  <c r="Q194" i="5" s="1"/>
  <c r="O79" i="3"/>
  <c r="Q80" i="5" s="1"/>
  <c r="O181" i="3"/>
  <c r="Q182" i="5" s="1"/>
  <c r="AC75" i="4"/>
  <c r="AF76" i="5" s="1"/>
  <c r="AP7" i="3"/>
  <c r="W8" i="5" s="1"/>
  <c r="AP30" i="3"/>
  <c r="AQ30" i="3" s="1"/>
  <c r="X31" i="5" s="1"/>
  <c r="H3" i="4"/>
  <c r="AB4" i="5" s="1"/>
  <c r="AP47" i="3"/>
  <c r="W48" i="5" s="1"/>
  <c r="G159" i="5"/>
  <c r="C79" i="5"/>
  <c r="V27" i="5"/>
  <c r="AP26" i="3"/>
  <c r="W27" i="5" s="1"/>
  <c r="C129" i="5"/>
  <c r="AE24" i="5"/>
  <c r="AC23" i="4"/>
  <c r="AF24" i="5" s="1"/>
  <c r="J108" i="5"/>
  <c r="AO69" i="75"/>
  <c r="AC66" i="4"/>
  <c r="AF67" i="5" s="1"/>
  <c r="AG67" i="5" s="1"/>
  <c r="AR37" i="75"/>
  <c r="F38" i="5" s="1"/>
  <c r="O153" i="3"/>
  <c r="Q154" i="5" s="1"/>
  <c r="O120" i="3"/>
  <c r="Q121" i="5" s="1"/>
  <c r="O95" i="3"/>
  <c r="Q96" i="5" s="1"/>
  <c r="AC116" i="4"/>
  <c r="AF117" i="5" s="1"/>
  <c r="AG117" i="5" s="1"/>
  <c r="G11" i="5"/>
  <c r="AE21" i="5"/>
  <c r="AP151" i="3"/>
  <c r="W152" i="5" s="1"/>
  <c r="AC142" i="4"/>
  <c r="AF143" i="5" s="1"/>
  <c r="EG103" i="75"/>
  <c r="L104" i="5" s="1"/>
  <c r="AC11" i="4"/>
  <c r="AF12" i="5" s="1"/>
  <c r="AG12" i="5" s="1"/>
  <c r="AP3" i="3"/>
  <c r="W4" i="5" s="1"/>
  <c r="EG71" i="75"/>
  <c r="L72" i="5" s="1"/>
  <c r="AE29" i="5"/>
  <c r="AC147" i="4"/>
  <c r="AF148" i="5" s="1"/>
  <c r="S4" i="5"/>
  <c r="AC61" i="4"/>
  <c r="AF62" i="5" s="1"/>
  <c r="AG62" i="5" s="1"/>
  <c r="EG175" i="75"/>
  <c r="L176" i="5" s="1"/>
  <c r="AE4" i="5"/>
  <c r="AC145" i="4"/>
  <c r="AF146" i="5" s="1"/>
  <c r="AC143" i="4"/>
  <c r="AF144" i="5" s="1"/>
  <c r="AG144" i="5" s="1"/>
  <c r="AE117" i="5"/>
  <c r="AC109" i="4"/>
  <c r="AF110" i="5" s="1"/>
  <c r="AG110" i="5" s="1"/>
  <c r="AE192" i="5"/>
  <c r="AP158" i="3"/>
  <c r="W159" i="5" s="1"/>
  <c r="EG143" i="75"/>
  <c r="L144" i="5" s="1"/>
  <c r="J148" i="5"/>
  <c r="AC117" i="4"/>
  <c r="AF118" i="5" s="1"/>
  <c r="AG118" i="5" s="1"/>
  <c r="AC79" i="4"/>
  <c r="AF80" i="5" s="1"/>
  <c r="AG80" i="5" s="1"/>
  <c r="AP31" i="3"/>
  <c r="W32" i="5" s="1"/>
  <c r="AC59" i="4"/>
  <c r="AF60" i="5" s="1"/>
  <c r="AG60" i="5" s="1"/>
  <c r="AC148" i="4"/>
  <c r="AF149" i="5" s="1"/>
  <c r="AG149" i="5" s="1"/>
  <c r="BB32" i="83"/>
  <c r="B30" i="84"/>
  <c r="E30" i="84" s="1"/>
  <c r="AC58" i="4"/>
  <c r="AF59" i="5" s="1"/>
  <c r="AG59" i="5" s="1"/>
  <c r="AP33" i="3"/>
  <c r="AQ33" i="3" s="1"/>
  <c r="X34" i="5" s="1"/>
  <c r="AP109" i="3"/>
  <c r="W110" i="5" s="1"/>
  <c r="AP16" i="3"/>
  <c r="W17" i="5" s="1"/>
  <c r="AP160" i="3"/>
  <c r="W161" i="5" s="1"/>
  <c r="AC138" i="4"/>
  <c r="AF139" i="5" s="1"/>
  <c r="AG139" i="5" s="1"/>
  <c r="AP144" i="3"/>
  <c r="W145" i="5" s="1"/>
  <c r="AP138" i="3"/>
  <c r="AQ138" i="3" s="1"/>
  <c r="X139" i="5" s="1"/>
  <c r="AP78" i="3"/>
  <c r="AQ78" i="3" s="1"/>
  <c r="X79" i="5" s="1"/>
  <c r="AC97" i="4"/>
  <c r="AF98" i="5" s="1"/>
  <c r="AG98" i="5" s="1"/>
  <c r="AC47" i="4"/>
  <c r="AF48" i="5" s="1"/>
  <c r="AG48" i="5" s="1"/>
  <c r="AC184" i="4"/>
  <c r="AF185" i="5" s="1"/>
  <c r="O30" i="3"/>
  <c r="Q31" i="5" s="1"/>
  <c r="O14" i="3"/>
  <c r="Q15" i="5" s="1"/>
  <c r="AP157" i="3"/>
  <c r="W158" i="5" s="1"/>
  <c r="O31" i="3"/>
  <c r="Q32" i="5" s="1"/>
  <c r="O45" i="3"/>
  <c r="Q46" i="5" s="1"/>
  <c r="O150" i="3"/>
  <c r="Q151" i="5" s="1"/>
  <c r="O107" i="3"/>
  <c r="Q108" i="5" s="1"/>
  <c r="O52" i="3"/>
  <c r="Q53" i="5" s="1"/>
  <c r="AP83" i="3"/>
  <c r="W84" i="5" s="1"/>
  <c r="O160" i="3"/>
  <c r="Q161" i="5" s="1"/>
  <c r="O25" i="3"/>
  <c r="Q26" i="5" s="1"/>
  <c r="O74" i="3"/>
  <c r="Q75" i="5" s="1"/>
  <c r="BB71" i="83"/>
  <c r="O89" i="3"/>
  <c r="Q90" i="5" s="1"/>
  <c r="G112" i="5"/>
  <c r="G69" i="5"/>
  <c r="G151" i="5"/>
  <c r="EG59" i="75"/>
  <c r="L60" i="5" s="1"/>
  <c r="J60" i="5"/>
  <c r="EG187" i="75"/>
  <c r="L188" i="5" s="1"/>
  <c r="O187" i="3"/>
  <c r="Q188" i="5" s="1"/>
  <c r="O23" i="3"/>
  <c r="Q24" i="5" s="1"/>
  <c r="O146" i="3"/>
  <c r="Q147" i="5" s="1"/>
  <c r="O96" i="3"/>
  <c r="Q97" i="5" s="1"/>
  <c r="O148" i="3"/>
  <c r="Q149" i="5" s="1"/>
  <c r="B138" i="84"/>
  <c r="E138" i="84" s="1"/>
  <c r="H138" i="84" s="1"/>
  <c r="AL132" i="5"/>
  <c r="AM132" i="5" s="1"/>
  <c r="O43" i="3"/>
  <c r="Q44" i="5" s="1"/>
  <c r="O54" i="3"/>
  <c r="Q55" i="5" s="1"/>
  <c r="EG111" i="75"/>
  <c r="L112" i="5" s="1"/>
  <c r="G193" i="5"/>
  <c r="C144" i="5"/>
  <c r="C8" i="5"/>
  <c r="H186" i="4"/>
  <c r="AB187" i="5" s="1"/>
  <c r="AA187" i="5"/>
  <c r="G140" i="5"/>
  <c r="T101" i="3"/>
  <c r="R102" i="5" s="1"/>
  <c r="T19" i="3"/>
  <c r="R20" i="5" s="1"/>
  <c r="AE190" i="5"/>
  <c r="AC189" i="4"/>
  <c r="AF190" i="5" s="1"/>
  <c r="EG178" i="75"/>
  <c r="L179" i="5" s="1"/>
  <c r="K149" i="5"/>
  <c r="AN149" i="5" s="1"/>
  <c r="O16" i="3"/>
  <c r="Q17" i="5" s="1"/>
  <c r="N184" i="5"/>
  <c r="H99" i="4"/>
  <c r="AB100" i="5" s="1"/>
  <c r="AC169" i="4"/>
  <c r="AF170" i="5" s="1"/>
  <c r="AP95" i="3"/>
  <c r="AQ95" i="3" s="1"/>
  <c r="X96" i="5" s="1"/>
  <c r="AP39" i="3"/>
  <c r="AC98" i="4"/>
  <c r="AF99" i="5" s="1"/>
  <c r="AC134" i="4"/>
  <c r="AF135" i="5" s="1"/>
  <c r="AE128" i="5"/>
  <c r="AC127" i="4"/>
  <c r="AF128" i="5" s="1"/>
  <c r="EG170" i="75"/>
  <c r="L171" i="5" s="1"/>
  <c r="EG38" i="75"/>
  <c r="L39" i="5" s="1"/>
  <c r="K136" i="5"/>
  <c r="AN136" i="5" s="1"/>
  <c r="BB39" i="83"/>
  <c r="O9" i="3"/>
  <c r="Q10" i="5" s="1"/>
  <c r="AC95" i="4"/>
  <c r="AF96" i="5" s="1"/>
  <c r="H10" i="4"/>
  <c r="AB11" i="5" s="1"/>
  <c r="H191" i="4"/>
  <c r="AB192" i="5" s="1"/>
  <c r="H70" i="4"/>
  <c r="AB71" i="5" s="1"/>
  <c r="AC32" i="4"/>
  <c r="AF33" i="5" s="1"/>
  <c r="AG33" i="5" s="1"/>
  <c r="AC37" i="5"/>
  <c r="AC118" i="5"/>
  <c r="EG87" i="75"/>
  <c r="L88" i="5" s="1"/>
  <c r="AO15" i="75"/>
  <c r="AC110" i="4"/>
  <c r="AF111" i="5" s="1"/>
  <c r="AE111" i="5"/>
  <c r="K142" i="5"/>
  <c r="AN142" i="5" s="1"/>
  <c r="O100" i="3"/>
  <c r="Q101" i="5" s="1"/>
  <c r="AC73" i="4"/>
  <c r="AF74" i="5" s="1"/>
  <c r="AG74" i="5" s="1"/>
  <c r="AR3" i="75"/>
  <c r="F4" i="5" s="1"/>
  <c r="AP105" i="3"/>
  <c r="T106" i="5"/>
  <c r="O46" i="3"/>
  <c r="Q47" i="5" s="1"/>
  <c r="AP14" i="3"/>
  <c r="W15" i="5" s="1"/>
  <c r="O132" i="3"/>
  <c r="Q133" i="5" s="1"/>
  <c r="O13" i="3"/>
  <c r="Q14" i="5" s="1"/>
  <c r="O75" i="3"/>
  <c r="Q76" i="5" s="1"/>
  <c r="O93" i="3"/>
  <c r="Q94" i="5" s="1"/>
  <c r="AP175" i="3"/>
  <c r="W176" i="5" s="1"/>
  <c r="O125" i="3"/>
  <c r="Q126" i="5" s="1"/>
  <c r="O5" i="3"/>
  <c r="Q6" i="5" s="1"/>
  <c r="AP192" i="3"/>
  <c r="W193" i="5" s="1"/>
  <c r="S96" i="5"/>
  <c r="AP165" i="3"/>
  <c r="AQ165" i="3" s="1"/>
  <c r="X166" i="5" s="1"/>
  <c r="O154" i="3"/>
  <c r="Q155" i="5" s="1"/>
  <c r="O149" i="3"/>
  <c r="Q150" i="5" s="1"/>
  <c r="O78" i="3"/>
  <c r="Q79" i="5" s="1"/>
  <c r="O164" i="3"/>
  <c r="Q165" i="5" s="1"/>
  <c r="O35" i="3"/>
  <c r="Q36" i="5" s="1"/>
  <c r="O109" i="3"/>
  <c r="Q110" i="5" s="1"/>
  <c r="O67" i="3"/>
  <c r="Q68" i="5" s="1"/>
  <c r="O15" i="3"/>
  <c r="Q16" i="5" s="1"/>
  <c r="O64" i="3"/>
  <c r="Q65" i="5" s="1"/>
  <c r="AP108" i="3"/>
  <c r="W109" i="5" s="1"/>
  <c r="V109" i="5"/>
  <c r="O56" i="3"/>
  <c r="Q57" i="5" s="1"/>
  <c r="O72" i="3"/>
  <c r="Q73" i="5" s="1"/>
  <c r="O32" i="3"/>
  <c r="Q33" i="5" s="1"/>
  <c r="O135" i="3"/>
  <c r="Q136" i="5" s="1"/>
  <c r="O171" i="3"/>
  <c r="Q172" i="5" s="1"/>
  <c r="O129" i="3"/>
  <c r="Q130" i="5" s="1"/>
  <c r="O177" i="3"/>
  <c r="Q178" i="5" s="1"/>
  <c r="O136" i="3"/>
  <c r="Q137" i="5" s="1"/>
  <c r="O121" i="3"/>
  <c r="Q122" i="5" s="1"/>
  <c r="T168" i="3"/>
  <c r="R169" i="5" s="1"/>
  <c r="AP77" i="3"/>
  <c r="W78" i="5" s="1"/>
  <c r="N112" i="5"/>
  <c r="O175" i="3"/>
  <c r="Q176" i="5" s="1"/>
  <c r="AP168" i="3"/>
  <c r="W169" i="5" s="1"/>
  <c r="AP40" i="3"/>
  <c r="W41" i="5" s="1"/>
  <c r="AP53" i="3"/>
  <c r="W54" i="5" s="1"/>
  <c r="AP55" i="3"/>
  <c r="W56" i="5" s="1"/>
  <c r="T87" i="3"/>
  <c r="R88" i="5" s="1"/>
  <c r="C147" i="5"/>
  <c r="C54" i="5"/>
  <c r="C26" i="5"/>
  <c r="AD159" i="5"/>
  <c r="AC158" i="4"/>
  <c r="AF159" i="5" s="1"/>
  <c r="F78" i="5"/>
  <c r="O59" i="3"/>
  <c r="Q60" i="5" s="1"/>
  <c r="E110" i="5"/>
  <c r="F149" i="5"/>
  <c r="O20" i="3"/>
  <c r="Q21" i="5" s="1"/>
  <c r="O137" i="3"/>
  <c r="Q138" i="5" s="1"/>
  <c r="AE39" i="5"/>
  <c r="AC38" i="4"/>
  <c r="AF39" i="5" s="1"/>
  <c r="AG39" i="5" s="1"/>
  <c r="AD157" i="5"/>
  <c r="AC156" i="4"/>
  <c r="AF157" i="5" s="1"/>
  <c r="AD178" i="5"/>
  <c r="AC177" i="4"/>
  <c r="AF178" i="5" s="1"/>
  <c r="AG178" i="5" s="1"/>
  <c r="AO185" i="75"/>
  <c r="DZ185" i="75" s="1"/>
  <c r="G60" i="5"/>
  <c r="O188" i="3"/>
  <c r="Q189" i="5" s="1"/>
  <c r="AC150" i="4"/>
  <c r="AF151" i="5" s="1"/>
  <c r="EG183" i="75"/>
  <c r="L184" i="5" s="1"/>
  <c r="AE103" i="5"/>
  <c r="AC102" i="4"/>
  <c r="AF103" i="5" s="1"/>
  <c r="AG103" i="5" s="1"/>
  <c r="AC162" i="4"/>
  <c r="AF163" i="5" s="1"/>
  <c r="AG163" i="5" s="1"/>
  <c r="AA46" i="5"/>
  <c r="H127" i="4"/>
  <c r="AB128" i="5" s="1"/>
  <c r="AA166" i="5"/>
  <c r="K182" i="5"/>
  <c r="AN182" i="5" s="1"/>
  <c r="AE41" i="5"/>
  <c r="AC40" i="4"/>
  <c r="AF41" i="5" s="1"/>
  <c r="AG41" i="5" s="1"/>
  <c r="AE181" i="5"/>
  <c r="AC180" i="4"/>
  <c r="AF181" i="5" s="1"/>
  <c r="AE121" i="5"/>
  <c r="AC120" i="4"/>
  <c r="AF121" i="5" s="1"/>
  <c r="AG121" i="5" s="1"/>
  <c r="AD177" i="5"/>
  <c r="AC176" i="4"/>
  <c r="AF177" i="5" s="1"/>
  <c r="AE105" i="5"/>
  <c r="AC104" i="4"/>
  <c r="AF105" i="5" s="1"/>
  <c r="AG105" i="5" s="1"/>
  <c r="O85" i="3"/>
  <c r="Q86" i="5" s="1"/>
  <c r="AC187" i="4"/>
  <c r="AF188" i="5" s="1"/>
  <c r="AG188" i="5" s="1"/>
  <c r="AC155" i="4"/>
  <c r="AF156" i="5" s="1"/>
  <c r="O26" i="3"/>
  <c r="Q27" i="5" s="1"/>
  <c r="AE182" i="5"/>
  <c r="AC181" i="4"/>
  <c r="AF182" i="5" s="1"/>
  <c r="AG182" i="5" s="1"/>
  <c r="AC39" i="4"/>
  <c r="AF40" i="5" s="1"/>
  <c r="EG135" i="75"/>
  <c r="L136" i="5" s="1"/>
  <c r="O141" i="3"/>
  <c r="Q142" i="5" s="1"/>
  <c r="AC182" i="4"/>
  <c r="AF183" i="5" s="1"/>
  <c r="AE183" i="5"/>
  <c r="G142" i="5"/>
  <c r="N46" i="5"/>
  <c r="H172" i="4"/>
  <c r="AB173" i="5" s="1"/>
  <c r="P128" i="5"/>
  <c r="O127" i="3"/>
  <c r="Q128" i="5" s="1"/>
  <c r="F31" i="5"/>
  <c r="C56" i="5"/>
  <c r="O165" i="3"/>
  <c r="Q166" i="5" s="1"/>
  <c r="F29" i="5"/>
  <c r="N93" i="5"/>
  <c r="O173" i="3"/>
  <c r="Q174" i="5" s="1"/>
  <c r="AC92" i="4"/>
  <c r="AF93" i="5" s="1"/>
  <c r="F15" i="5"/>
  <c r="EG193" i="75"/>
  <c r="L194" i="5" s="1"/>
  <c r="K93" i="5"/>
  <c r="AN93" i="5" s="1"/>
  <c r="N34" i="5"/>
  <c r="O8" i="3"/>
  <c r="Q9" i="5" s="1"/>
  <c r="O40" i="3"/>
  <c r="Q41" i="5" s="1"/>
  <c r="K50" i="5"/>
  <c r="AN50" i="5" s="1"/>
  <c r="K194" i="5"/>
  <c r="AN194" i="5" s="1"/>
  <c r="F95" i="84"/>
  <c r="O185" i="3"/>
  <c r="Q186" i="5" s="1"/>
  <c r="O105" i="3"/>
  <c r="Q106" i="5" s="1"/>
  <c r="O103" i="3"/>
  <c r="Q104" i="5" s="1"/>
  <c r="O134" i="3"/>
  <c r="Q135" i="5" s="1"/>
  <c r="O68" i="3"/>
  <c r="Q69" i="5" s="1"/>
  <c r="P92" i="5"/>
  <c r="O91" i="3"/>
  <c r="Q92" i="5" s="1"/>
  <c r="O24" i="3"/>
  <c r="Q25" i="5" s="1"/>
  <c r="EG21" i="75"/>
  <c r="L22" i="5" s="1"/>
  <c r="EG12" i="75"/>
  <c r="L13" i="5" s="1"/>
  <c r="K91" i="5"/>
  <c r="AN91" i="5" s="1"/>
  <c r="AA114" i="5"/>
  <c r="H51" i="4"/>
  <c r="AB52" i="5" s="1"/>
  <c r="AG52" i="5" s="1"/>
  <c r="AC56" i="4"/>
  <c r="AF57" i="5" s="1"/>
  <c r="AG57" i="5" s="1"/>
  <c r="EG113" i="75"/>
  <c r="L114" i="5" s="1"/>
  <c r="EG115" i="75"/>
  <c r="L116" i="5" s="1"/>
  <c r="AC172" i="4"/>
  <c r="AF173" i="5" s="1"/>
  <c r="C66" i="5"/>
  <c r="D109" i="84"/>
  <c r="G109" i="84" s="1"/>
  <c r="AO104" i="5"/>
  <c r="AO136" i="5"/>
  <c r="AO170" i="5"/>
  <c r="D162" i="84"/>
  <c r="G162" i="84" s="1"/>
  <c r="AO167" i="5"/>
  <c r="AO133" i="5"/>
  <c r="AO172" i="5"/>
  <c r="AO92" i="5"/>
  <c r="AO102" i="5"/>
  <c r="AO190" i="5"/>
  <c r="AO165" i="5"/>
  <c r="H180" i="84"/>
  <c r="AK183" i="5" s="1"/>
  <c r="AO48" i="5"/>
  <c r="AO128" i="5"/>
  <c r="D126" i="84"/>
  <c r="G126" i="84" s="1"/>
  <c r="H126" i="84" s="1"/>
  <c r="D87" i="84"/>
  <c r="G87" i="84" s="1"/>
  <c r="H87" i="84" s="1"/>
  <c r="AO10" i="5"/>
  <c r="AO53" i="5"/>
  <c r="AO37" i="5"/>
  <c r="AO193" i="5"/>
  <c r="D10" i="84"/>
  <c r="G10" i="84" s="1"/>
  <c r="AO88" i="5"/>
  <c r="D111" i="84"/>
  <c r="G111" i="84" s="1"/>
  <c r="AO168" i="5"/>
  <c r="D178" i="84"/>
  <c r="G178" i="84" s="1"/>
  <c r="AO171" i="5"/>
  <c r="H88" i="84"/>
  <c r="D92" i="84"/>
  <c r="G92" i="84" s="1"/>
  <c r="AO134" i="5"/>
  <c r="AO150" i="5"/>
  <c r="AO132" i="5"/>
  <c r="AO58" i="5"/>
  <c r="AO103" i="5"/>
  <c r="D188" i="84"/>
  <c r="G188" i="84" s="1"/>
  <c r="AO188" i="5"/>
  <c r="AO152" i="5"/>
  <c r="AO149" i="5"/>
  <c r="AO126" i="5"/>
  <c r="D99" i="84"/>
  <c r="G99" i="84" s="1"/>
  <c r="H99" i="84" s="1"/>
  <c r="D46" i="84"/>
  <c r="G46" i="84" s="1"/>
  <c r="D15" i="84"/>
  <c r="G15" i="84" s="1"/>
  <c r="AO29" i="5"/>
  <c r="D20" i="84"/>
  <c r="G20" i="84" s="1"/>
  <c r="H20" i="84" s="1"/>
  <c r="AK24" i="5" s="1"/>
  <c r="D18" i="84"/>
  <c r="G18" i="84" s="1"/>
  <c r="AO15" i="5"/>
  <c r="AO99" i="5"/>
  <c r="D98" i="84"/>
  <c r="G98" i="84" s="1"/>
  <c r="D150" i="84"/>
  <c r="G150" i="84" s="1"/>
  <c r="AO164" i="5"/>
  <c r="D41" i="84"/>
  <c r="G41" i="84" s="1"/>
  <c r="AO43" i="5"/>
  <c r="D53" i="84"/>
  <c r="G53" i="84" s="1"/>
  <c r="AO57" i="5"/>
  <c r="D140" i="84"/>
  <c r="G140" i="84" s="1"/>
  <c r="H140" i="84" s="1"/>
  <c r="AO139" i="5"/>
  <c r="AO42" i="5"/>
  <c r="D36" i="84"/>
  <c r="G36" i="84" s="1"/>
  <c r="D81" i="84"/>
  <c r="G81" i="84" s="1"/>
  <c r="AO81" i="5"/>
  <c r="D120" i="84"/>
  <c r="G120" i="84" s="1"/>
  <c r="H120" i="84" s="1"/>
  <c r="AO111" i="5"/>
  <c r="D25" i="84"/>
  <c r="G25" i="84" s="1"/>
  <c r="AO17" i="5"/>
  <c r="D75" i="84"/>
  <c r="G75" i="84" s="1"/>
  <c r="AO74" i="5"/>
  <c r="D89" i="84"/>
  <c r="G89" i="84" s="1"/>
  <c r="AO89" i="5"/>
  <c r="D5" i="84"/>
  <c r="G5" i="84" s="1"/>
  <c r="AO184" i="5"/>
  <c r="D79" i="84"/>
  <c r="G79" i="84" s="1"/>
  <c r="AO82" i="5"/>
  <c r="D70" i="84"/>
  <c r="G70" i="84" s="1"/>
  <c r="AO69" i="5"/>
  <c r="D40" i="84"/>
  <c r="G40" i="84" s="1"/>
  <c r="AO31" i="5"/>
  <c r="D65" i="84"/>
  <c r="G65" i="84" s="1"/>
  <c r="AO71" i="5"/>
  <c r="AO187" i="5"/>
  <c r="D181" i="84"/>
  <c r="G181" i="84" s="1"/>
  <c r="D47" i="84"/>
  <c r="G47" i="84" s="1"/>
  <c r="AO51" i="5"/>
  <c r="D184" i="84"/>
  <c r="G184" i="84" s="1"/>
  <c r="AO147" i="5"/>
  <c r="AO153" i="5"/>
  <c r="D165" i="84"/>
  <c r="G165" i="84" s="1"/>
  <c r="D83" i="84"/>
  <c r="G83" i="84" s="1"/>
  <c r="AO83" i="5"/>
  <c r="D61" i="84"/>
  <c r="G61" i="84" s="1"/>
  <c r="AO63" i="5"/>
  <c r="D189" i="84"/>
  <c r="G189" i="84" s="1"/>
  <c r="H189" i="84" s="1"/>
  <c r="AK192" i="5" s="1"/>
  <c r="AO192" i="5"/>
  <c r="D164" i="84"/>
  <c r="G164" i="84" s="1"/>
  <c r="AO166" i="5"/>
  <c r="AO135" i="5"/>
  <c r="D139" i="84"/>
  <c r="G139" i="84" s="1"/>
  <c r="D116" i="84"/>
  <c r="G116" i="84" s="1"/>
  <c r="AO120" i="5"/>
  <c r="D69" i="84"/>
  <c r="G69" i="84" s="1"/>
  <c r="H69" i="84" s="1"/>
  <c r="AO68" i="5"/>
  <c r="AO121" i="5"/>
  <c r="D124" i="84"/>
  <c r="G124" i="84" s="1"/>
  <c r="D60" i="84"/>
  <c r="G60" i="84" s="1"/>
  <c r="AO114" i="5"/>
  <c r="D122" i="84"/>
  <c r="G122" i="84" s="1"/>
  <c r="H122" i="84" s="1"/>
  <c r="AO105" i="5"/>
  <c r="AO159" i="5"/>
  <c r="D156" i="84"/>
  <c r="G156" i="84" s="1"/>
  <c r="D96" i="84"/>
  <c r="G96" i="84" s="1"/>
  <c r="H96" i="84" s="1"/>
  <c r="AO95" i="5"/>
  <c r="D154" i="84"/>
  <c r="G154" i="84" s="1"/>
  <c r="AO154" i="5"/>
  <c r="D141" i="84"/>
  <c r="G141" i="84" s="1"/>
  <c r="AO91" i="5"/>
  <c r="D147" i="84"/>
  <c r="G147" i="84" s="1"/>
  <c r="AO143" i="5"/>
  <c r="D129" i="84"/>
  <c r="G129" i="84" s="1"/>
  <c r="AO129" i="5"/>
  <c r="D27" i="84"/>
  <c r="G27" i="84" s="1"/>
  <c r="AO22" i="5"/>
  <c r="D21" i="84"/>
  <c r="G21" i="84" s="1"/>
  <c r="AO18" i="5"/>
  <c r="D35" i="84"/>
  <c r="G35" i="84" s="1"/>
  <c r="AO33" i="5"/>
  <c r="D131" i="84"/>
  <c r="G131" i="84" s="1"/>
  <c r="AO122" i="5"/>
  <c r="D23" i="84"/>
  <c r="G23" i="84" s="1"/>
  <c r="AO23" i="5"/>
  <c r="D123" i="84"/>
  <c r="G123" i="84" s="1"/>
  <c r="AO106" i="5"/>
  <c r="D3" i="84"/>
  <c r="G3" i="84" s="1"/>
  <c r="AO7" i="5"/>
  <c r="D14" i="84"/>
  <c r="G14" i="84" s="1"/>
  <c r="AO21" i="5"/>
  <c r="AO20" i="5"/>
  <c r="D22" i="84"/>
  <c r="G22" i="84" s="1"/>
  <c r="D64" i="84"/>
  <c r="G64" i="84" s="1"/>
  <c r="AO67" i="5"/>
  <c r="D73" i="84"/>
  <c r="G73" i="84" s="1"/>
  <c r="AO75" i="5"/>
  <c r="D110" i="84"/>
  <c r="G110" i="84" s="1"/>
  <c r="AO107" i="5"/>
  <c r="AO178" i="5"/>
  <c r="D175" i="84"/>
  <c r="G175" i="84" s="1"/>
  <c r="AO27" i="5"/>
  <c r="D26" i="84"/>
  <c r="G26" i="84" s="1"/>
  <c r="D30" i="84"/>
  <c r="G30" i="84" s="1"/>
  <c r="AO34" i="5"/>
  <c r="D177" i="84"/>
  <c r="G177" i="84" s="1"/>
  <c r="AO181" i="5"/>
  <c r="AO11" i="5"/>
  <c r="D9" i="84"/>
  <c r="G9" i="84" s="1"/>
  <c r="D97" i="84"/>
  <c r="G97" i="84" s="1"/>
  <c r="H97" i="84" s="1"/>
  <c r="AO97" i="5"/>
  <c r="AO174" i="5"/>
  <c r="D172" i="84"/>
  <c r="G172" i="84" s="1"/>
  <c r="H172" i="84" s="1"/>
  <c r="AK174" i="5" s="1"/>
  <c r="D66" i="84"/>
  <c r="G66" i="84" s="1"/>
  <c r="AO64" i="5"/>
  <c r="D62" i="84"/>
  <c r="G62" i="84" s="1"/>
  <c r="AO185" i="5"/>
  <c r="D108" i="84"/>
  <c r="G108" i="84" s="1"/>
  <c r="AO115" i="5"/>
  <c r="D56" i="84"/>
  <c r="G56" i="84" s="1"/>
  <c r="AO59" i="5"/>
  <c r="D130" i="84"/>
  <c r="G130" i="84" s="1"/>
  <c r="AO123" i="5"/>
  <c r="D57" i="84"/>
  <c r="G57" i="84" s="1"/>
  <c r="AO61" i="5"/>
  <c r="AO60" i="5"/>
  <c r="D58" i="84"/>
  <c r="G58" i="84" s="1"/>
  <c r="D28" i="84"/>
  <c r="G28" i="84" s="1"/>
  <c r="AO25" i="5"/>
  <c r="D152" i="84"/>
  <c r="G152" i="84" s="1"/>
  <c r="AO155" i="5"/>
  <c r="AO161" i="5"/>
  <c r="D158" i="84"/>
  <c r="G158" i="84" s="1"/>
  <c r="D179" i="84"/>
  <c r="G179" i="84" s="1"/>
  <c r="AO182" i="5"/>
  <c r="D155" i="84"/>
  <c r="G155" i="84" s="1"/>
  <c r="AO55" i="5"/>
  <c r="D133" i="84"/>
  <c r="G133" i="84" s="1"/>
  <c r="AO130" i="5"/>
  <c r="D151" i="84"/>
  <c r="G151" i="84" s="1"/>
  <c r="AO151" i="5"/>
  <c r="D67" i="84"/>
  <c r="G67" i="84" s="1"/>
  <c r="AO72" i="5"/>
  <c r="D112" i="84"/>
  <c r="G112" i="84" s="1"/>
  <c r="AO110" i="5"/>
  <c r="AO145" i="5"/>
  <c r="D93" i="84"/>
  <c r="G93" i="84" s="1"/>
  <c r="D182" i="84"/>
  <c r="G182" i="84" s="1"/>
  <c r="AO186" i="5"/>
  <c r="D173" i="84"/>
  <c r="G173" i="84" s="1"/>
  <c r="AO176" i="5"/>
  <c r="D187" i="84"/>
  <c r="G187" i="84" s="1"/>
  <c r="AO189" i="5"/>
  <c r="D24" i="84"/>
  <c r="G24" i="84" s="1"/>
  <c r="AO26" i="5"/>
  <c r="D176" i="84"/>
  <c r="G176" i="84" s="1"/>
  <c r="AO179" i="5"/>
  <c r="D192" i="84"/>
  <c r="G192" i="84" s="1"/>
  <c r="AO194" i="5"/>
  <c r="D107" i="84"/>
  <c r="G107" i="84" s="1"/>
  <c r="H107" i="84" s="1"/>
  <c r="AO118" i="5"/>
  <c r="D45" i="84"/>
  <c r="G45" i="84" s="1"/>
  <c r="AO66" i="5"/>
  <c r="D29" i="84"/>
  <c r="G29" i="84" s="1"/>
  <c r="AO35" i="5"/>
  <c r="D137" i="84"/>
  <c r="G137" i="84" s="1"/>
  <c r="AO138" i="5"/>
  <c r="D43" i="84"/>
  <c r="G43" i="84" s="1"/>
  <c r="AO47" i="5"/>
  <c r="D100" i="84"/>
  <c r="G100" i="84" s="1"/>
  <c r="AO146" i="5"/>
  <c r="D102" i="84"/>
  <c r="G102" i="84" s="1"/>
  <c r="AO163" i="5"/>
  <c r="D37" i="84"/>
  <c r="G37" i="84" s="1"/>
  <c r="AO41" i="5"/>
  <c r="AO87" i="5"/>
  <c r="D86" i="84"/>
  <c r="G86" i="84" s="1"/>
  <c r="D72" i="84"/>
  <c r="G72" i="84" s="1"/>
  <c r="AO73" i="5"/>
  <c r="D12" i="84"/>
  <c r="G12" i="84" s="1"/>
  <c r="AO30" i="5"/>
  <c r="D13" i="84"/>
  <c r="G13" i="84" s="1"/>
  <c r="AO19" i="5"/>
  <c r="D77" i="84"/>
  <c r="G77" i="84" s="1"/>
  <c r="AO79" i="5"/>
  <c r="AO191" i="5"/>
  <c r="D186" i="84"/>
  <c r="G186" i="84" s="1"/>
  <c r="D121" i="84"/>
  <c r="G121" i="84" s="1"/>
  <c r="AO112" i="5"/>
  <c r="D119" i="84"/>
  <c r="G119" i="84" s="1"/>
  <c r="AO119" i="5"/>
  <c r="D54" i="84"/>
  <c r="G54" i="84" s="1"/>
  <c r="AO162" i="5"/>
  <c r="D63" i="84"/>
  <c r="G63" i="84" s="1"/>
  <c r="AO65" i="5"/>
  <c r="AL65" i="5"/>
  <c r="AM65" i="5" s="1"/>
  <c r="BB63" i="83"/>
  <c r="AL180" i="5"/>
  <c r="AM180" i="5" s="1"/>
  <c r="BB178" i="83"/>
  <c r="AL5" i="5"/>
  <c r="AM5" i="5" s="1"/>
  <c r="B53" i="84"/>
  <c r="E53" i="84" s="1"/>
  <c r="B4" i="84"/>
  <c r="E4" i="84" s="1"/>
  <c r="AL57" i="5"/>
  <c r="AM57" i="5" s="1"/>
  <c r="AL41" i="5"/>
  <c r="AM41" i="5" s="1"/>
  <c r="BB47" i="83"/>
  <c r="B28" i="84"/>
  <c r="E28" i="84" s="1"/>
  <c r="BB23" i="83"/>
  <c r="BB15" i="83"/>
  <c r="B25" i="84"/>
  <c r="E25" i="84" s="1"/>
  <c r="AL44" i="5"/>
  <c r="AM44" i="5" s="1"/>
  <c r="B51" i="84"/>
  <c r="E51" i="84" s="1"/>
  <c r="H51" i="84" s="1"/>
  <c r="AK53" i="5" s="1"/>
  <c r="EG151" i="75"/>
  <c r="L152" i="5" s="1"/>
  <c r="BB95" i="83"/>
  <c r="H149" i="84"/>
  <c r="H91" i="84"/>
  <c r="AK32" i="5" s="1"/>
  <c r="BB67" i="83"/>
  <c r="BB190" i="83"/>
  <c r="B70" i="84"/>
  <c r="E70" i="84" s="1"/>
  <c r="AL192" i="5"/>
  <c r="AM192" i="5" s="1"/>
  <c r="B11" i="84"/>
  <c r="E11" i="84" s="1"/>
  <c r="B15" i="84"/>
  <c r="E15" i="84" s="1"/>
  <c r="BB27" i="83"/>
  <c r="AL56" i="5"/>
  <c r="AM56" i="5" s="1"/>
  <c r="B62" i="84"/>
  <c r="E62" i="84" s="1"/>
  <c r="B6" i="84"/>
  <c r="E6" i="84" s="1"/>
  <c r="H6" i="84" s="1"/>
  <c r="AK9" i="5" s="1"/>
  <c r="AL52" i="5"/>
  <c r="AM52" i="5" s="1"/>
  <c r="AL9" i="5"/>
  <c r="AM9" i="5" s="1"/>
  <c r="B57" i="84"/>
  <c r="E57" i="84" s="1"/>
  <c r="B49" i="84"/>
  <c r="E49" i="84" s="1"/>
  <c r="BB118" i="83"/>
  <c r="AL13" i="5"/>
  <c r="AM13" i="5" s="1"/>
  <c r="AL21" i="5"/>
  <c r="AM21" i="5" s="1"/>
  <c r="B161" i="84"/>
  <c r="E161" i="84" s="1"/>
  <c r="BB18" i="83"/>
  <c r="B32" i="84"/>
  <c r="E32" i="84" s="1"/>
  <c r="AL105" i="5"/>
  <c r="AM105" i="5" s="1"/>
  <c r="BB35" i="83"/>
  <c r="BB59" i="83"/>
  <c r="BB103" i="83"/>
  <c r="B118" i="84"/>
  <c r="E118" i="84" s="1"/>
  <c r="AL116" i="5"/>
  <c r="AM116" i="5" s="1"/>
  <c r="B14" i="84"/>
  <c r="E14" i="84" s="1"/>
  <c r="R174" i="5"/>
  <c r="BB52" i="83"/>
  <c r="R124" i="5"/>
  <c r="R56" i="5"/>
  <c r="R78" i="5"/>
  <c r="R95" i="5"/>
  <c r="R170" i="5"/>
  <c r="R141" i="5"/>
  <c r="BB51" i="83"/>
  <c r="BB43" i="83"/>
  <c r="AL45" i="5"/>
  <c r="AM45" i="5" s="1"/>
  <c r="AL157" i="5"/>
  <c r="AM157" i="5" s="1"/>
  <c r="R109" i="5"/>
  <c r="R32" i="5"/>
  <c r="H82" i="84"/>
  <c r="BB75" i="83"/>
  <c r="R97" i="5"/>
  <c r="BB154" i="83"/>
  <c r="B169" i="84"/>
  <c r="E169" i="84" s="1"/>
  <c r="H169" i="84" s="1"/>
  <c r="BB54" i="83"/>
  <c r="B159" i="84"/>
  <c r="E159" i="84" s="1"/>
  <c r="B10" i="84"/>
  <c r="E10" i="84" s="1"/>
  <c r="BB170" i="83"/>
  <c r="AL14" i="5"/>
  <c r="AM14" i="5" s="1"/>
  <c r="R157" i="5"/>
  <c r="R152" i="5"/>
  <c r="AL97" i="5"/>
  <c r="AM97" i="5" s="1"/>
  <c r="B31" i="84"/>
  <c r="E31" i="84" s="1"/>
  <c r="H31" i="84" s="1"/>
  <c r="BB117" i="83"/>
  <c r="BB106" i="83"/>
  <c r="AL68" i="5"/>
  <c r="AM68" i="5" s="1"/>
  <c r="R145" i="5"/>
  <c r="B119" i="84"/>
  <c r="E119" i="84" s="1"/>
  <c r="B114" i="84"/>
  <c r="E114" i="84" s="1"/>
  <c r="B19" i="84"/>
  <c r="E19" i="84" s="1"/>
  <c r="BB86" i="83"/>
  <c r="BB66" i="83"/>
  <c r="BB171" i="83"/>
  <c r="H171" i="84"/>
  <c r="AK180" i="5" s="1"/>
  <c r="R86" i="5"/>
  <c r="AL77" i="5"/>
  <c r="AM77" i="5" s="1"/>
  <c r="B188" i="84"/>
  <c r="E188" i="84" s="1"/>
  <c r="B148" i="84"/>
  <c r="E148" i="84" s="1"/>
  <c r="AL169" i="5"/>
  <c r="AM169" i="5" s="1"/>
  <c r="B109" i="84"/>
  <c r="E109" i="84" s="1"/>
  <c r="AQ170" i="3"/>
  <c r="X171" i="5" s="1"/>
  <c r="B142" i="84"/>
  <c r="E142" i="84" s="1"/>
  <c r="B173" i="84"/>
  <c r="E173" i="84" s="1"/>
  <c r="AL140" i="5"/>
  <c r="AM140" i="5" s="1"/>
  <c r="AL100" i="5"/>
  <c r="AM100" i="5" s="1"/>
  <c r="O179" i="3"/>
  <c r="Q180" i="5" s="1"/>
  <c r="O3" i="3"/>
  <c r="Q4" i="5" s="1"/>
  <c r="O191" i="3"/>
  <c r="Q192" i="5" s="1"/>
  <c r="AL32" i="5"/>
  <c r="AM32" i="5" s="1"/>
  <c r="AL148" i="5"/>
  <c r="AM148" i="5" s="1"/>
  <c r="B66" i="84"/>
  <c r="E66" i="84" s="1"/>
  <c r="BB9" i="83"/>
  <c r="AL8" i="5"/>
  <c r="AM8" i="5" s="1"/>
  <c r="AL88" i="5"/>
  <c r="AM88" i="5" s="1"/>
  <c r="AL20" i="5"/>
  <c r="AM20" i="5" s="1"/>
  <c r="BB137" i="83"/>
  <c r="O19" i="3"/>
  <c r="Q20" i="5" s="1"/>
  <c r="B147" i="84"/>
  <c r="E147" i="84" s="1"/>
  <c r="BB98" i="83"/>
  <c r="AL60" i="5"/>
  <c r="AM60" i="5" s="1"/>
  <c r="AL139" i="5"/>
  <c r="AM139" i="5" s="1"/>
  <c r="BB61" i="83"/>
  <c r="B76" i="84"/>
  <c r="E76" i="84" s="1"/>
  <c r="BB155" i="83"/>
  <c r="AL43" i="5"/>
  <c r="AM43" i="5" s="1"/>
  <c r="B21" i="84"/>
  <c r="E21" i="84" s="1"/>
  <c r="AL165" i="5"/>
  <c r="AM165" i="5" s="1"/>
  <c r="BB42" i="83"/>
  <c r="BB62" i="83"/>
  <c r="AL75" i="5"/>
  <c r="AM75" i="5" s="1"/>
  <c r="AL185" i="5"/>
  <c r="AM185" i="5" s="1"/>
  <c r="B16" i="84"/>
  <c r="E16" i="84" s="1"/>
  <c r="BB84" i="83"/>
  <c r="AL149" i="5"/>
  <c r="AM149" i="5" s="1"/>
  <c r="BB58" i="83"/>
  <c r="B44" i="84"/>
  <c r="E44" i="84" s="1"/>
  <c r="AL76" i="5"/>
  <c r="AM76" i="5" s="1"/>
  <c r="BB14" i="83"/>
  <c r="AL86" i="5"/>
  <c r="AM86" i="5" s="1"/>
  <c r="BB30" i="83"/>
  <c r="BB46" i="83"/>
  <c r="AL82" i="5"/>
  <c r="AM82" i="5" s="1"/>
  <c r="BB142" i="83"/>
  <c r="W83" i="5"/>
  <c r="AQ82" i="3"/>
  <c r="X83" i="5" s="1"/>
  <c r="BB174" i="83"/>
  <c r="B56" i="84"/>
  <c r="E56" i="84" s="1"/>
  <c r="AL54" i="5"/>
  <c r="AM54" i="5" s="1"/>
  <c r="B174" i="84"/>
  <c r="E174" i="84" s="1"/>
  <c r="H174" i="84" s="1"/>
  <c r="AK177" i="5" s="1"/>
  <c r="BB82" i="83"/>
  <c r="AL40" i="5"/>
  <c r="AM40" i="5" s="1"/>
  <c r="BB69" i="83"/>
  <c r="AL71" i="5"/>
  <c r="AM71" i="5" s="1"/>
  <c r="BB57" i="83"/>
  <c r="AL183" i="5"/>
  <c r="AM183" i="5" s="1"/>
  <c r="B79" i="84"/>
  <c r="E79" i="84" s="1"/>
  <c r="B5" i="84"/>
  <c r="E5" i="84" s="1"/>
  <c r="AQ73" i="3"/>
  <c r="X74" i="5" s="1"/>
  <c r="W74" i="5"/>
  <c r="B3" i="84"/>
  <c r="E3" i="84" s="1"/>
  <c r="AL117" i="5"/>
  <c r="AM117" i="5" s="1"/>
  <c r="AQ74" i="3"/>
  <c r="X75" i="5" s="1"/>
  <c r="W75" i="5"/>
  <c r="BB5" i="83"/>
  <c r="BB186" i="83"/>
  <c r="B186" i="84"/>
  <c r="E186" i="84" s="1"/>
  <c r="B108" i="84"/>
  <c r="E108" i="84" s="1"/>
  <c r="BB126" i="83"/>
  <c r="B80" i="84"/>
  <c r="E80" i="84" s="1"/>
  <c r="B77" i="84"/>
  <c r="E77" i="84" s="1"/>
  <c r="BB107" i="83"/>
  <c r="BB78" i="83"/>
  <c r="AL92" i="5"/>
  <c r="AM92" i="5" s="1"/>
  <c r="B83" i="84"/>
  <c r="E83" i="84" s="1"/>
  <c r="AL173" i="5"/>
  <c r="AM173" i="5" s="1"/>
  <c r="B181" i="84"/>
  <c r="E181" i="84" s="1"/>
  <c r="BB81" i="83"/>
  <c r="B111" i="84"/>
  <c r="E111" i="84" s="1"/>
  <c r="B183" i="84"/>
  <c r="E183" i="84" s="1"/>
  <c r="H183" i="84" s="1"/>
  <c r="AK188" i="5" s="1"/>
  <c r="BB185" i="83"/>
  <c r="AL79" i="5"/>
  <c r="AM79" i="5" s="1"/>
  <c r="B73" i="84"/>
  <c r="E73" i="84" s="1"/>
  <c r="AL18" i="5"/>
  <c r="AM18" i="5" s="1"/>
  <c r="B117" i="84"/>
  <c r="E117" i="84" s="1"/>
  <c r="BB10" i="83"/>
  <c r="B59" i="84"/>
  <c r="E59" i="84" s="1"/>
  <c r="H59" i="84" s="1"/>
  <c r="BB141" i="83"/>
  <c r="B55" i="84"/>
  <c r="E55" i="84" s="1"/>
  <c r="H55" i="84" s="1"/>
  <c r="AK58" i="5" s="1"/>
  <c r="AL184" i="5"/>
  <c r="AM184" i="5" s="1"/>
  <c r="BB70" i="83"/>
  <c r="BB166" i="83"/>
  <c r="B94" i="84"/>
  <c r="E94" i="84" s="1"/>
  <c r="AL109" i="5"/>
  <c r="AM109" i="5" s="1"/>
  <c r="BB60" i="83"/>
  <c r="AL84" i="5"/>
  <c r="AM84" i="5" s="1"/>
  <c r="B67" i="84"/>
  <c r="E67" i="84" s="1"/>
  <c r="B131" i="84"/>
  <c r="E131" i="84" s="1"/>
  <c r="BB184" i="83"/>
  <c r="BB111" i="83"/>
  <c r="AL177" i="5"/>
  <c r="AM177" i="5" s="1"/>
  <c r="B190" i="84"/>
  <c r="E190" i="84" s="1"/>
  <c r="BB129" i="83"/>
  <c r="B156" i="84"/>
  <c r="E156" i="84" s="1"/>
  <c r="B110" i="84"/>
  <c r="E110" i="84" s="1"/>
  <c r="B157" i="84"/>
  <c r="E157" i="84" s="1"/>
  <c r="B134" i="84"/>
  <c r="E134" i="84" s="1"/>
  <c r="H134" i="84" s="1"/>
  <c r="BB96" i="83"/>
  <c r="BB72" i="83"/>
  <c r="B106" i="84"/>
  <c r="E106" i="84" s="1"/>
  <c r="H106" i="84" s="1"/>
  <c r="AL107" i="5"/>
  <c r="AM107" i="5" s="1"/>
  <c r="AL152" i="5"/>
  <c r="AM152" i="5" s="1"/>
  <c r="B158" i="84"/>
  <c r="E158" i="84" s="1"/>
  <c r="AL98" i="5"/>
  <c r="AM98" i="5" s="1"/>
  <c r="B75" i="84"/>
  <c r="E75" i="84" s="1"/>
  <c r="BB94" i="83"/>
  <c r="BB158" i="83"/>
  <c r="AL159" i="5"/>
  <c r="AM159" i="5" s="1"/>
  <c r="AL136" i="5"/>
  <c r="AM136" i="5" s="1"/>
  <c r="AL186" i="5"/>
  <c r="AM186" i="5" s="1"/>
  <c r="BB121" i="83"/>
  <c r="B102" i="84"/>
  <c r="E102" i="84" s="1"/>
  <c r="B17" i="84"/>
  <c r="E17" i="84" s="1"/>
  <c r="B167" i="84"/>
  <c r="E167" i="84" s="1"/>
  <c r="BB135" i="83"/>
  <c r="BB56" i="83"/>
  <c r="B130" i="84"/>
  <c r="E130" i="84" s="1"/>
  <c r="B166" i="84"/>
  <c r="E166" i="84" s="1"/>
  <c r="H166" i="84" s="1"/>
  <c r="BB26" i="83"/>
  <c r="BB102" i="83"/>
  <c r="B143" i="84"/>
  <c r="E143" i="84" s="1"/>
  <c r="BB159" i="83"/>
  <c r="B136" i="84"/>
  <c r="E136" i="84" s="1"/>
  <c r="B27" i="84"/>
  <c r="E27" i="84" s="1"/>
  <c r="BB161" i="83"/>
  <c r="B46" i="84"/>
  <c r="E46" i="84" s="1"/>
  <c r="AL141" i="5"/>
  <c r="AM141" i="5" s="1"/>
  <c r="AL124" i="5"/>
  <c r="AM124" i="5" s="1"/>
  <c r="AL128" i="5"/>
  <c r="AM128" i="5" s="1"/>
  <c r="B128" i="84"/>
  <c r="E128" i="84" s="1"/>
  <c r="B100" i="84"/>
  <c r="E100" i="84" s="1"/>
  <c r="BB145" i="83"/>
  <c r="BB110" i="83"/>
  <c r="AL147" i="5"/>
  <c r="AM147" i="5" s="1"/>
  <c r="AL10" i="5"/>
  <c r="AM10" i="5" s="1"/>
  <c r="B90" i="84"/>
  <c r="E90" i="84" s="1"/>
  <c r="H90" i="84" s="1"/>
  <c r="B121" i="84"/>
  <c r="E121" i="84" s="1"/>
  <c r="BB149" i="83"/>
  <c r="BB109" i="83"/>
  <c r="BB6" i="83"/>
  <c r="B151" i="84"/>
  <c r="E151" i="84" s="1"/>
  <c r="BB120" i="83"/>
  <c r="AL111" i="5"/>
  <c r="AM111" i="5" s="1"/>
  <c r="B42" i="84"/>
  <c r="E42" i="84" s="1"/>
  <c r="AL167" i="5"/>
  <c r="AM167" i="5" s="1"/>
  <c r="K85" i="5"/>
  <c r="AN85" i="5" s="1"/>
  <c r="O166" i="3"/>
  <c r="Q167" i="5" s="1"/>
  <c r="EG79" i="75"/>
  <c r="L80" i="5" s="1"/>
  <c r="EG84" i="75"/>
  <c r="L85" i="5" s="1"/>
  <c r="AL127" i="5"/>
  <c r="AM127" i="5" s="1"/>
  <c r="F83" i="84"/>
  <c r="O106" i="3"/>
  <c r="Q107" i="5" s="1"/>
  <c r="O167" i="3"/>
  <c r="Q168" i="5" s="1"/>
  <c r="BB119" i="83"/>
  <c r="AL36" i="5"/>
  <c r="AM36" i="5" s="1"/>
  <c r="O47" i="3"/>
  <c r="Q48" i="5" s="1"/>
  <c r="O110" i="3"/>
  <c r="Q111" i="5" s="1"/>
  <c r="N152" i="5"/>
  <c r="K126" i="5"/>
  <c r="AN126" i="5" s="1"/>
  <c r="K83" i="5"/>
  <c r="AN83" i="5" s="1"/>
  <c r="K179" i="5"/>
  <c r="AN179" i="5" s="1"/>
  <c r="EG90" i="75"/>
  <c r="L91" i="5" s="1"/>
  <c r="BB22" i="83"/>
  <c r="O118" i="3"/>
  <c r="Q119" i="5" s="1"/>
  <c r="O44" i="3"/>
  <c r="Q45" i="5" s="1"/>
  <c r="O126" i="3"/>
  <c r="Q127" i="5" s="1"/>
  <c r="O172" i="3"/>
  <c r="Q173" i="5" s="1"/>
  <c r="O186" i="3"/>
  <c r="Q187" i="5" s="1"/>
  <c r="EG56" i="75"/>
  <c r="L57" i="5" s="1"/>
  <c r="BB162" i="83"/>
  <c r="B150" i="84"/>
  <c r="E150" i="84" s="1"/>
  <c r="B179" i="84"/>
  <c r="E179" i="84" s="1"/>
  <c r="AL24" i="5"/>
  <c r="AM24" i="5" s="1"/>
  <c r="BB38" i="83"/>
  <c r="O115" i="3"/>
  <c r="Q116" i="5" s="1"/>
  <c r="B93" i="84"/>
  <c r="E93" i="84" s="1"/>
  <c r="B24" i="84"/>
  <c r="E24" i="84" s="1"/>
  <c r="BB125" i="83"/>
  <c r="B13" i="84"/>
  <c r="E13" i="84" s="1"/>
  <c r="BB101" i="83"/>
  <c r="BB191" i="83"/>
  <c r="AL19" i="5"/>
  <c r="AM19" i="5" s="1"/>
  <c r="B129" i="84"/>
  <c r="E129" i="84" s="1"/>
  <c r="AL114" i="5"/>
  <c r="AM114" i="5" s="1"/>
  <c r="B61" i="84"/>
  <c r="E61" i="84" s="1"/>
  <c r="BB131" i="83"/>
  <c r="B105" i="84"/>
  <c r="E105" i="84" s="1"/>
  <c r="H105" i="84" s="1"/>
  <c r="AL189" i="5"/>
  <c r="AM189" i="5" s="1"/>
  <c r="B60" i="84"/>
  <c r="E60" i="84" s="1"/>
  <c r="AL99" i="5"/>
  <c r="AM99" i="5" s="1"/>
  <c r="B144" i="84"/>
  <c r="E144" i="84" s="1"/>
  <c r="BB181" i="83"/>
  <c r="BB2" i="83"/>
  <c r="B2" i="84"/>
  <c r="E2" i="84" s="1"/>
  <c r="B47" i="84"/>
  <c r="E47" i="84" s="1"/>
  <c r="O60" i="3"/>
  <c r="Q61" i="5" s="1"/>
  <c r="O142" i="3"/>
  <c r="Q143" i="5" s="1"/>
  <c r="O155" i="3"/>
  <c r="Q156" i="5" s="1"/>
  <c r="BB33" i="83"/>
  <c r="BB49" i="83"/>
  <c r="B152" i="84"/>
  <c r="E152" i="84" s="1"/>
  <c r="B29" i="84"/>
  <c r="E29" i="84" s="1"/>
  <c r="B133" i="84"/>
  <c r="E133" i="84" s="1"/>
  <c r="N145" i="5"/>
  <c r="BB153" i="83"/>
  <c r="N158" i="5"/>
  <c r="O156" i="3"/>
  <c r="Q157" i="5" s="1"/>
  <c r="BB192" i="83"/>
  <c r="B40" i="84"/>
  <c r="E40" i="84" s="1"/>
  <c r="AL130" i="5"/>
  <c r="AM130" i="5" s="1"/>
  <c r="B64" i="84"/>
  <c r="E64" i="84" s="1"/>
  <c r="AL87" i="5"/>
  <c r="AM87" i="5" s="1"/>
  <c r="BB176" i="83"/>
  <c r="B123" i="84"/>
  <c r="E123" i="84" s="1"/>
  <c r="BB151" i="83"/>
  <c r="BB4" i="83"/>
  <c r="B9" i="84"/>
  <c r="E9" i="84" s="1"/>
  <c r="BB169" i="83"/>
  <c r="O53" i="3"/>
  <c r="Q54" i="5" s="1"/>
  <c r="BB133" i="83"/>
  <c r="BB113" i="83"/>
  <c r="AL26" i="5"/>
  <c r="AM26" i="5" s="1"/>
  <c r="BB65" i="83"/>
  <c r="B86" i="84"/>
  <c r="E86" i="84" s="1"/>
  <c r="AL178" i="5"/>
  <c r="AM178" i="5" s="1"/>
  <c r="BB172" i="83"/>
  <c r="B165" i="84"/>
  <c r="E165" i="84" s="1"/>
  <c r="BB68" i="83"/>
  <c r="B178" i="84"/>
  <c r="E178" i="84" s="1"/>
  <c r="B139" i="84"/>
  <c r="E139" i="84" s="1"/>
  <c r="O55" i="3"/>
  <c r="Q56" i="5" s="1"/>
  <c r="BB189" i="83"/>
  <c r="O65" i="3"/>
  <c r="Q66" i="5" s="1"/>
  <c r="N18" i="5"/>
  <c r="O81" i="3"/>
  <c r="Q82" i="5" s="1"/>
  <c r="O163" i="3"/>
  <c r="Q164" i="5" s="1"/>
  <c r="O42" i="3"/>
  <c r="Q43" i="5" s="1"/>
  <c r="O162" i="3"/>
  <c r="Q163" i="5" s="1"/>
  <c r="AL95" i="5"/>
  <c r="AM95" i="5" s="1"/>
  <c r="B98" i="84"/>
  <c r="E98" i="84" s="1"/>
  <c r="B187" i="84"/>
  <c r="E187" i="84" s="1"/>
  <c r="AL174" i="5"/>
  <c r="AM174" i="5" s="1"/>
  <c r="N11" i="5"/>
  <c r="O10" i="3"/>
  <c r="Q11" i="5" s="1"/>
  <c r="N12" i="5"/>
  <c r="O11" i="3"/>
  <c r="Q12" i="5" s="1"/>
  <c r="N78" i="5"/>
  <c r="O77" i="3"/>
  <c r="Q78" i="5" s="1"/>
  <c r="N22" i="5"/>
  <c r="O21" i="3"/>
  <c r="Q22" i="5" s="1"/>
  <c r="N84" i="5"/>
  <c r="O83" i="3"/>
  <c r="Q84" i="5" s="1"/>
  <c r="N113" i="5"/>
  <c r="O112" i="3"/>
  <c r="Q113" i="5" s="1"/>
  <c r="BB92" i="83"/>
  <c r="O57" i="3"/>
  <c r="Q58" i="5" s="1"/>
  <c r="N58" i="5"/>
  <c r="N153" i="5"/>
  <c r="O152" i="3"/>
  <c r="Q153" i="5" s="1"/>
  <c r="O62" i="3"/>
  <c r="Q63" i="5" s="1"/>
  <c r="N63" i="5"/>
  <c r="AL55" i="5"/>
  <c r="AM55" i="5" s="1"/>
  <c r="AL193" i="5"/>
  <c r="AM193" i="5" s="1"/>
  <c r="BB13" i="83"/>
  <c r="B18" i="84"/>
  <c r="E18" i="84" s="1"/>
  <c r="BB173" i="83"/>
  <c r="BB177" i="83"/>
  <c r="B145" i="84"/>
  <c r="E145" i="84" s="1"/>
  <c r="AL194" i="5"/>
  <c r="AM194" i="5" s="1"/>
  <c r="BB93" i="83"/>
  <c r="BB25" i="83"/>
  <c r="BB89" i="83"/>
  <c r="BB124" i="83"/>
  <c r="BB127" i="83"/>
  <c r="BB108" i="83"/>
  <c r="AL6" i="5"/>
  <c r="AM6" i="5" s="1"/>
  <c r="BB44" i="83"/>
  <c r="BB88" i="83"/>
  <c r="B141" i="84"/>
  <c r="E141" i="84" s="1"/>
  <c r="AL106" i="5"/>
  <c r="AM106" i="5" s="1"/>
  <c r="B155" i="84"/>
  <c r="E155" i="84" s="1"/>
  <c r="AL27" i="5"/>
  <c r="AM27" i="5" s="1"/>
  <c r="AL126" i="5"/>
  <c r="AM126" i="5" s="1"/>
  <c r="B185" i="84"/>
  <c r="E185" i="84" s="1"/>
  <c r="B176" i="84"/>
  <c r="E176" i="84" s="1"/>
  <c r="B124" i="84"/>
  <c r="E124" i="84" s="1"/>
  <c r="BB140" i="83"/>
  <c r="BB8" i="83"/>
  <c r="B92" i="84"/>
  <c r="E92" i="84" s="1"/>
  <c r="B168" i="84"/>
  <c r="E168" i="84" s="1"/>
  <c r="B137" i="84"/>
  <c r="E137" i="84" s="1"/>
  <c r="BB188" i="83"/>
  <c r="B160" i="84"/>
  <c r="E160" i="84" s="1"/>
  <c r="AL142" i="5"/>
  <c r="AM142" i="5" s="1"/>
  <c r="BB48" i="83"/>
  <c r="AL66" i="5"/>
  <c r="AM66" i="5" s="1"/>
  <c r="BB64" i="83"/>
  <c r="B45" i="84"/>
  <c r="E45" i="84" s="1"/>
  <c r="BB148" i="83"/>
  <c r="AL85" i="5"/>
  <c r="AM85" i="5" s="1"/>
  <c r="BB83" i="83"/>
  <c r="B85" i="84"/>
  <c r="E85" i="84" s="1"/>
  <c r="AL118" i="5"/>
  <c r="AM118" i="5" s="1"/>
  <c r="AL150" i="5"/>
  <c r="AM150" i="5" s="1"/>
  <c r="AL89" i="5"/>
  <c r="AM89" i="5" s="1"/>
  <c r="B89" i="84"/>
  <c r="E89" i="84" s="1"/>
  <c r="BB87" i="83"/>
  <c r="AL30" i="5"/>
  <c r="AM30" i="5" s="1"/>
  <c r="BB28" i="83"/>
  <c r="AL78" i="5"/>
  <c r="AM78" i="5" s="1"/>
  <c r="BB76" i="83"/>
  <c r="B78" i="84"/>
  <c r="E78" i="84" s="1"/>
  <c r="AL93" i="5"/>
  <c r="AM93" i="5" s="1"/>
  <c r="BB91" i="83"/>
  <c r="B95" i="84"/>
  <c r="E95" i="84" s="1"/>
  <c r="BB36" i="83"/>
  <c r="B33" i="84"/>
  <c r="E33" i="84" s="1"/>
  <c r="BB152" i="83"/>
  <c r="BB180" i="83"/>
  <c r="B154" i="84"/>
  <c r="E154" i="84" s="1"/>
  <c r="B112" i="84"/>
  <c r="E112" i="84" s="1"/>
  <c r="BB123" i="83"/>
  <c r="BB143" i="83"/>
  <c r="BB179" i="83"/>
  <c r="BB20" i="83"/>
  <c r="B71" i="84"/>
  <c r="E71" i="84" s="1"/>
  <c r="BB29" i="83"/>
  <c r="AL101" i="5"/>
  <c r="AM101" i="5" s="1"/>
  <c r="B101" i="84"/>
  <c r="E101" i="84" s="1"/>
  <c r="H101" i="84" s="1"/>
  <c r="BB99" i="83"/>
  <c r="BB116" i="83"/>
  <c r="B43" i="84"/>
  <c r="E43" i="84" s="1"/>
  <c r="B54" i="84"/>
  <c r="E54" i="84" s="1"/>
  <c r="B132" i="84"/>
  <c r="E132" i="84" s="1"/>
  <c r="AL181" i="5"/>
  <c r="AM181" i="5" s="1"/>
  <c r="B163" i="84"/>
  <c r="E163" i="84" s="1"/>
  <c r="B153" i="84"/>
  <c r="E153" i="84" s="1"/>
  <c r="AL47" i="5"/>
  <c r="AM47" i="5" s="1"/>
  <c r="B41" i="84"/>
  <c r="E41" i="84" s="1"/>
  <c r="K114" i="5"/>
  <c r="AN114" i="5" s="1"/>
  <c r="EG7" i="75"/>
  <c r="L8" i="5" s="1"/>
  <c r="K116" i="5"/>
  <c r="AN116" i="5" s="1"/>
  <c r="B135" i="84"/>
  <c r="E135" i="84" s="1"/>
  <c r="B23" i="84"/>
  <c r="E23" i="84" s="1"/>
  <c r="BB136" i="83"/>
  <c r="B104" i="84"/>
  <c r="E104" i="84" s="1"/>
  <c r="H104" i="84" s="1"/>
  <c r="AL134" i="5"/>
  <c r="AM134" i="5" s="1"/>
  <c r="BB21" i="83"/>
  <c r="K122" i="5"/>
  <c r="AN122" i="5" s="1"/>
  <c r="K135" i="5"/>
  <c r="AN135" i="5" s="1"/>
  <c r="AL102" i="5"/>
  <c r="AM102" i="5" s="1"/>
  <c r="EG121" i="75"/>
  <c r="L122" i="5" s="1"/>
  <c r="EG134" i="75"/>
  <c r="L135" i="5" s="1"/>
  <c r="BB168" i="83"/>
  <c r="B38" i="84"/>
  <c r="E38" i="84" s="1"/>
  <c r="BB37" i="83"/>
  <c r="AL170" i="5"/>
  <c r="AM170" i="5" s="1"/>
  <c r="EG148" i="75"/>
  <c r="L149" i="5" s="1"/>
  <c r="F47" i="84"/>
  <c r="EG50" i="75"/>
  <c r="L51" i="5" s="1"/>
  <c r="K51" i="5"/>
  <c r="AN51" i="5" s="1"/>
  <c r="BB144" i="83"/>
  <c r="EG40" i="75"/>
  <c r="L41" i="5" s="1"/>
  <c r="K113" i="5"/>
  <c r="AN113" i="5" s="1"/>
  <c r="BB160" i="83"/>
  <c r="AL166" i="5"/>
  <c r="AM166" i="5" s="1"/>
  <c r="BB164" i="83"/>
  <c r="EG112" i="75"/>
  <c r="L113" i="5" s="1"/>
  <c r="AL158" i="5"/>
  <c r="AM158" i="5" s="1"/>
  <c r="H50" i="84"/>
  <c r="AK6" i="5" s="1"/>
  <c r="H52" i="84"/>
  <c r="AK54" i="5" s="1"/>
  <c r="F2" i="84"/>
  <c r="AG172" i="5" l="1"/>
  <c r="AG174" i="5"/>
  <c r="AG190" i="5"/>
  <c r="AG191" i="5"/>
  <c r="AG165" i="5"/>
  <c r="AG64" i="5"/>
  <c r="W180" i="5"/>
  <c r="H72" i="84"/>
  <c r="AQ97" i="3"/>
  <c r="X98" i="5" s="1"/>
  <c r="W44" i="5"/>
  <c r="W104" i="5"/>
  <c r="W82" i="5"/>
  <c r="W91" i="5"/>
  <c r="W10" i="5"/>
  <c r="AQ11" i="3"/>
  <c r="X12" i="5" s="1"/>
  <c r="Y12" i="5" s="1"/>
  <c r="H143" i="84"/>
  <c r="H114" i="84"/>
  <c r="AK109" i="5" s="1"/>
  <c r="H39" i="84"/>
  <c r="AK40" i="5" s="1"/>
  <c r="DZ161" i="75"/>
  <c r="I162" i="5" s="1"/>
  <c r="M78" i="5"/>
  <c r="H128" i="84"/>
  <c r="M67" i="5"/>
  <c r="H162" i="84"/>
  <c r="H153" i="84"/>
  <c r="AK160" i="5" s="1"/>
  <c r="AG171" i="5"/>
  <c r="DZ62" i="75"/>
  <c r="I63" i="5" s="1"/>
  <c r="M63" i="5" s="1"/>
  <c r="C55" i="5"/>
  <c r="M159" i="5"/>
  <c r="H19" i="84"/>
  <c r="AK14" i="5" s="1"/>
  <c r="AQ94" i="3"/>
  <c r="X95" i="5" s="1"/>
  <c r="Y95" i="5" s="1"/>
  <c r="DZ56" i="75"/>
  <c r="I57" i="5" s="1"/>
  <c r="M57" i="5" s="1"/>
  <c r="W51" i="5"/>
  <c r="AG177" i="5"/>
  <c r="AG82" i="5"/>
  <c r="C58" i="5"/>
  <c r="AQ148" i="3"/>
  <c r="X149" i="5" s="1"/>
  <c r="Y149" i="5" s="1"/>
  <c r="AG19" i="5"/>
  <c r="H32" i="84"/>
  <c r="AK37" i="5" s="1"/>
  <c r="H182" i="84"/>
  <c r="AK186" i="5" s="1"/>
  <c r="H160" i="84"/>
  <c r="AK167" i="5" s="1"/>
  <c r="H157" i="84"/>
  <c r="H136" i="84"/>
  <c r="AK139" i="5" s="1"/>
  <c r="H65" i="84"/>
  <c r="H26" i="84"/>
  <c r="AK27" i="5" s="1"/>
  <c r="H49" i="84"/>
  <c r="AK52" i="5" s="1"/>
  <c r="H163" i="84"/>
  <c r="AK168" i="5" s="1"/>
  <c r="H35" i="84"/>
  <c r="AK33" i="5" s="1"/>
  <c r="H185" i="84"/>
  <c r="AK190" i="5" s="1"/>
  <c r="H192" i="84"/>
  <c r="AK194" i="5" s="1"/>
  <c r="H12" i="84"/>
  <c r="AK30" i="5" s="1"/>
  <c r="H168" i="84"/>
  <c r="AK175" i="5" s="1"/>
  <c r="H68" i="84"/>
  <c r="AK56" i="5" s="1"/>
  <c r="H76" i="84"/>
  <c r="AK77" i="5" s="1"/>
  <c r="AQ6" i="3"/>
  <c r="X7" i="5" s="1"/>
  <c r="Y7" i="5" s="1"/>
  <c r="W137" i="5"/>
  <c r="W111" i="5"/>
  <c r="AQ36" i="3"/>
  <c r="X37" i="5" s="1"/>
  <c r="Y37" i="5" s="1"/>
  <c r="AQ66" i="3"/>
  <c r="X67" i="5" s="1"/>
  <c r="W153" i="5"/>
  <c r="W165" i="5"/>
  <c r="AQ49" i="3"/>
  <c r="X50" i="5" s="1"/>
  <c r="Y50" i="5" s="1"/>
  <c r="AQ25" i="3"/>
  <c r="X26" i="5" s="1"/>
  <c r="Y26" i="5" s="1"/>
  <c r="AQ12" i="3"/>
  <c r="X13" i="5" s="1"/>
  <c r="Y13" i="5" s="1"/>
  <c r="W190" i="5"/>
  <c r="W21" i="5"/>
  <c r="W66" i="5"/>
  <c r="AG120" i="5"/>
  <c r="AG5" i="5"/>
  <c r="AG133" i="5"/>
  <c r="AG115" i="5"/>
  <c r="AG92" i="5"/>
  <c r="AG61" i="5"/>
  <c r="AG112" i="5"/>
  <c r="AG91" i="5"/>
  <c r="AG84" i="5"/>
  <c r="AQ174" i="3"/>
  <c r="X175" i="5" s="1"/>
  <c r="Y175" i="5" s="1"/>
  <c r="AQ22" i="3"/>
  <c r="X23" i="5" s="1"/>
  <c r="Y23" i="5" s="1"/>
  <c r="AQ193" i="3"/>
  <c r="X194" i="5" s="1"/>
  <c r="Y194" i="5" s="1"/>
  <c r="AQ61" i="3"/>
  <c r="X62" i="5" s="1"/>
  <c r="Y62" i="5" s="1"/>
  <c r="W151" i="5"/>
  <c r="Y64" i="5"/>
  <c r="W59" i="5"/>
  <c r="AQ140" i="3"/>
  <c r="X141" i="5" s="1"/>
  <c r="Y141" i="5" s="1"/>
  <c r="AQ71" i="3"/>
  <c r="X72" i="5" s="1"/>
  <c r="Y72" i="5" s="1"/>
  <c r="W108" i="5"/>
  <c r="AQ72" i="3"/>
  <c r="X73" i="5" s="1"/>
  <c r="Y73" i="5" s="1"/>
  <c r="AQ69" i="3"/>
  <c r="X70" i="5" s="1"/>
  <c r="Y70" i="5" s="1"/>
  <c r="W58" i="5"/>
  <c r="AQ169" i="3"/>
  <c r="X170" i="5" s="1"/>
  <c r="Y170" i="5" s="1"/>
  <c r="AQ146" i="3"/>
  <c r="X147" i="5" s="1"/>
  <c r="Y147" i="5" s="1"/>
  <c r="AQ112" i="3"/>
  <c r="X113" i="5" s="1"/>
  <c r="Y113" i="5" s="1"/>
  <c r="DZ172" i="75"/>
  <c r="I173" i="5" s="1"/>
  <c r="M173" i="5" s="1"/>
  <c r="AQ93" i="3"/>
  <c r="X94" i="5" s="1"/>
  <c r="Y94" i="5" s="1"/>
  <c r="DZ173" i="75"/>
  <c r="I174" i="5" s="1"/>
  <c r="M174" i="5" s="1"/>
  <c r="AQ59" i="3"/>
  <c r="X60" i="5" s="1"/>
  <c r="Y60" i="5" s="1"/>
  <c r="W45" i="5"/>
  <c r="Y51" i="5"/>
  <c r="W43" i="5"/>
  <c r="AQ139" i="3"/>
  <c r="X140" i="5" s="1"/>
  <c r="Y140" i="5" s="1"/>
  <c r="AQ115" i="3"/>
  <c r="X116" i="5" s="1"/>
  <c r="Y116" i="5" s="1"/>
  <c r="AQ104" i="3"/>
  <c r="X105" i="5" s="1"/>
  <c r="Y105" i="5" s="1"/>
  <c r="AH105" i="5" s="1"/>
  <c r="AQ149" i="3"/>
  <c r="X150" i="5" s="1"/>
  <c r="Y150" i="5" s="1"/>
  <c r="AQ37" i="3"/>
  <c r="X38" i="5" s="1"/>
  <c r="Y38" i="5" s="1"/>
  <c r="W33" i="5"/>
  <c r="AQ17" i="3"/>
  <c r="X18" i="5" s="1"/>
  <c r="Y18" i="5" s="1"/>
  <c r="W107" i="5"/>
  <c r="AQ114" i="3"/>
  <c r="X115" i="5" s="1"/>
  <c r="Y115" i="5" s="1"/>
  <c r="AQ182" i="3"/>
  <c r="X183" i="5" s="1"/>
  <c r="Y183" i="5" s="1"/>
  <c r="AQ46" i="3"/>
  <c r="X47" i="5" s="1"/>
  <c r="Y47" i="5" s="1"/>
  <c r="W127" i="5"/>
  <c r="AG116" i="5"/>
  <c r="Y139" i="5"/>
  <c r="AG94" i="5"/>
  <c r="AG14" i="5"/>
  <c r="W25" i="5"/>
  <c r="AQ18" i="3"/>
  <c r="X19" i="5" s="1"/>
  <c r="Y19" i="5" s="1"/>
  <c r="DZ153" i="75"/>
  <c r="I154" i="5" s="1"/>
  <c r="M154" i="5" s="1"/>
  <c r="DZ123" i="75"/>
  <c r="I124" i="5" s="1"/>
  <c r="M124" i="5" s="1"/>
  <c r="DZ115" i="75"/>
  <c r="I116" i="5" s="1"/>
  <c r="M116" i="5" s="1"/>
  <c r="AG23" i="5"/>
  <c r="C22" i="5"/>
  <c r="AG143" i="5"/>
  <c r="M163" i="5"/>
  <c r="AG102" i="5"/>
  <c r="DZ72" i="75"/>
  <c r="I73" i="5" s="1"/>
  <c r="M73" i="5" s="1"/>
  <c r="AQ29" i="3"/>
  <c r="X30" i="5" s="1"/>
  <c r="Y30" i="5" s="1"/>
  <c r="AQ133" i="3"/>
  <c r="X134" i="5" s="1"/>
  <c r="Y134" i="5" s="1"/>
  <c r="DZ178" i="75"/>
  <c r="I179" i="5" s="1"/>
  <c r="M179" i="5" s="1"/>
  <c r="DZ51" i="75"/>
  <c r="I52" i="5" s="1"/>
  <c r="M52" i="5" s="1"/>
  <c r="C163" i="5"/>
  <c r="DZ109" i="75"/>
  <c r="I110" i="5" s="1"/>
  <c r="M110" i="5" s="1"/>
  <c r="C78" i="5"/>
  <c r="C57" i="5"/>
  <c r="C73" i="5"/>
  <c r="DZ34" i="75"/>
  <c r="I35" i="5" s="1"/>
  <c r="M35" i="5" s="1"/>
  <c r="DZ174" i="75"/>
  <c r="I175" i="5" s="1"/>
  <c r="M175" i="5" s="1"/>
  <c r="DZ163" i="75"/>
  <c r="I164" i="5" s="1"/>
  <c r="M164" i="5" s="1"/>
  <c r="DZ41" i="75"/>
  <c r="I42" i="5" s="1"/>
  <c r="M42" i="5" s="1"/>
  <c r="C179" i="5"/>
  <c r="C12" i="5"/>
  <c r="DZ86" i="75"/>
  <c r="I87" i="5" s="1"/>
  <c r="M87" i="5" s="1"/>
  <c r="DZ184" i="75"/>
  <c r="I185" i="5" s="1"/>
  <c r="M185" i="5" s="1"/>
  <c r="C124" i="5"/>
  <c r="C116" i="5"/>
  <c r="AG170" i="5"/>
  <c r="AQ28" i="3"/>
  <c r="X29" i="5" s="1"/>
  <c r="Y29" i="5" s="1"/>
  <c r="DZ6" i="75"/>
  <c r="I7" i="5" s="1"/>
  <c r="M7" i="5" s="1"/>
  <c r="AQ116" i="3"/>
  <c r="X117" i="5" s="1"/>
  <c r="Y117" i="5" s="1"/>
  <c r="AQ176" i="3"/>
  <c r="X177" i="5" s="1"/>
  <c r="Y177" i="5" s="1"/>
  <c r="DZ121" i="75"/>
  <c r="I122" i="5" s="1"/>
  <c r="M122" i="5" s="1"/>
  <c r="DZ97" i="75"/>
  <c r="I98" i="5" s="1"/>
  <c r="M98" i="5" s="1"/>
  <c r="DZ99" i="75"/>
  <c r="I100" i="5" s="1"/>
  <c r="M100" i="5" s="1"/>
  <c r="W96" i="5"/>
  <c r="AQ124" i="3"/>
  <c r="X125" i="5" s="1"/>
  <c r="Y125" i="5" s="1"/>
  <c r="AQ122" i="3"/>
  <c r="X123" i="5" s="1"/>
  <c r="Y123" i="5" s="1"/>
  <c r="DZ79" i="75"/>
  <c r="I80" i="5" s="1"/>
  <c r="M80" i="5" s="1"/>
  <c r="W163" i="5"/>
  <c r="AG78" i="5"/>
  <c r="AQ117" i="3"/>
  <c r="X118" i="5" s="1"/>
  <c r="Y118" i="5" s="1"/>
  <c r="F108" i="5"/>
  <c r="DZ167" i="75"/>
  <c r="I168" i="5" s="1"/>
  <c r="M168" i="5" s="1"/>
  <c r="DZ22" i="75"/>
  <c r="I23" i="5" s="1"/>
  <c r="M23" i="5" s="1"/>
  <c r="W172" i="5"/>
  <c r="AG54" i="5"/>
  <c r="DZ110" i="75"/>
  <c r="I111" i="5" s="1"/>
  <c r="M111" i="5" s="1"/>
  <c r="DZ181" i="75"/>
  <c r="I182" i="5" s="1"/>
  <c r="M182" i="5" s="1"/>
  <c r="AG164" i="5"/>
  <c r="AG18" i="5"/>
  <c r="DZ129" i="75"/>
  <c r="I130" i="5" s="1"/>
  <c r="M130" i="5" s="1"/>
  <c r="DZ130" i="75"/>
  <c r="I131" i="5" s="1"/>
  <c r="M131" i="5" s="1"/>
  <c r="AQ52" i="3"/>
  <c r="X53" i="5" s="1"/>
  <c r="Y53" i="5" s="1"/>
  <c r="AQ13" i="3"/>
  <c r="X14" i="5" s="1"/>
  <c r="Y14" i="5" s="1"/>
  <c r="C90" i="5"/>
  <c r="M31" i="5"/>
  <c r="DZ179" i="75"/>
  <c r="I180" i="5" s="1"/>
  <c r="M180" i="5" s="1"/>
  <c r="DZ151" i="75"/>
  <c r="I152" i="5" s="1"/>
  <c r="M152" i="5" s="1"/>
  <c r="H63" i="84"/>
  <c r="H44" i="84"/>
  <c r="AK48" i="5" s="1"/>
  <c r="W79" i="5"/>
  <c r="DZ189" i="75"/>
  <c r="I190" i="5" s="1"/>
  <c r="M190" i="5" s="1"/>
  <c r="AG184" i="5"/>
  <c r="DZ102" i="75"/>
  <c r="I103" i="5" s="1"/>
  <c r="M103" i="5" s="1"/>
  <c r="DZ119" i="75"/>
  <c r="I120" i="5" s="1"/>
  <c r="M120" i="5" s="1"/>
  <c r="DZ53" i="75"/>
  <c r="I54" i="5" s="1"/>
  <c r="M54" i="5" s="1"/>
  <c r="H17" i="84"/>
  <c r="AK28" i="5" s="1"/>
  <c r="H84" i="84"/>
  <c r="AK85" i="5" s="1"/>
  <c r="DZ182" i="75"/>
  <c r="I183" i="5" s="1"/>
  <c r="M183" i="5" s="1"/>
  <c r="DZ12" i="75"/>
  <c r="I13" i="5" s="1"/>
  <c r="M13" i="5" s="1"/>
  <c r="C171" i="5"/>
  <c r="DZ170" i="75"/>
  <c r="I171" i="5" s="1"/>
  <c r="M171" i="5" s="1"/>
  <c r="C74" i="5"/>
  <c r="DZ73" i="75"/>
  <c r="I74" i="5" s="1"/>
  <c r="M74" i="5" s="1"/>
  <c r="C142" i="5"/>
  <c r="DZ141" i="75"/>
  <c r="I142" i="5" s="1"/>
  <c r="M142" i="5" s="1"/>
  <c r="C94" i="5"/>
  <c r="DZ93" i="75"/>
  <c r="I94" i="5" s="1"/>
  <c r="M94" i="5" s="1"/>
  <c r="C17" i="5"/>
  <c r="DZ16" i="75"/>
  <c r="I17" i="5" s="1"/>
  <c r="M17" i="5" s="1"/>
  <c r="DZ90" i="75"/>
  <c r="I91" i="5" s="1"/>
  <c r="M91" i="5" s="1"/>
  <c r="DZ46" i="75"/>
  <c r="I47" i="5" s="1"/>
  <c r="M47" i="5" s="1"/>
  <c r="C188" i="5"/>
  <c r="DZ187" i="75"/>
  <c r="I188" i="5" s="1"/>
  <c r="M188" i="5" s="1"/>
  <c r="DZ166" i="75"/>
  <c r="I167" i="5" s="1"/>
  <c r="M167" i="5" s="1"/>
  <c r="DZ175" i="75"/>
  <c r="I176" i="5" s="1"/>
  <c r="M176" i="5" s="1"/>
  <c r="C104" i="5"/>
  <c r="DZ103" i="75"/>
  <c r="I104" i="5" s="1"/>
  <c r="M104" i="5" s="1"/>
  <c r="DZ128" i="75"/>
  <c r="I129" i="5" s="1"/>
  <c r="M129" i="5" s="1"/>
  <c r="DZ176" i="75"/>
  <c r="I177" i="5" s="1"/>
  <c r="M177" i="5" s="1"/>
  <c r="DZ65" i="75"/>
  <c r="I66" i="5" s="1"/>
  <c r="M66" i="5" s="1"/>
  <c r="DZ108" i="75"/>
  <c r="I109" i="5" s="1"/>
  <c r="M109" i="5" s="1"/>
  <c r="DZ9" i="75"/>
  <c r="I10" i="5" s="1"/>
  <c r="M10" i="5" s="1"/>
  <c r="C135" i="5"/>
  <c r="DZ134" i="75"/>
  <c r="I135" i="5" s="1"/>
  <c r="M135" i="5" s="1"/>
  <c r="AG29" i="5"/>
  <c r="C34" i="5"/>
  <c r="DZ33" i="75"/>
  <c r="I34" i="5" s="1"/>
  <c r="M34" i="5" s="1"/>
  <c r="C6" i="5"/>
  <c r="DZ5" i="75"/>
  <c r="I6" i="5" s="1"/>
  <c r="M6" i="5" s="1"/>
  <c r="DZ193" i="75"/>
  <c r="I194" i="5" s="1"/>
  <c r="M194" i="5" s="1"/>
  <c r="C178" i="5"/>
  <c r="DZ177" i="75"/>
  <c r="I178" i="5" s="1"/>
  <c r="M178" i="5" s="1"/>
  <c r="C157" i="5"/>
  <c r="DZ156" i="75"/>
  <c r="I157" i="5" s="1"/>
  <c r="M157" i="5" s="1"/>
  <c r="C114" i="5"/>
  <c r="DZ113" i="75"/>
  <c r="I114" i="5" s="1"/>
  <c r="M114" i="5" s="1"/>
  <c r="DZ164" i="75"/>
  <c r="I165" i="5" s="1"/>
  <c r="M165" i="5" s="1"/>
  <c r="DZ105" i="75"/>
  <c r="I106" i="5" s="1"/>
  <c r="M106" i="5" s="1"/>
  <c r="DZ135" i="75"/>
  <c r="I136" i="5" s="1"/>
  <c r="M136" i="5" s="1"/>
  <c r="DZ24" i="75"/>
  <c r="I25" i="5" s="1"/>
  <c r="M25" i="5" s="1"/>
  <c r="DZ49" i="75"/>
  <c r="I50" i="5" s="1"/>
  <c r="M50" i="5" s="1"/>
  <c r="DZ145" i="75"/>
  <c r="I146" i="5" s="1"/>
  <c r="M146" i="5" s="1"/>
  <c r="AG47" i="5"/>
  <c r="C181" i="5"/>
  <c r="DZ180" i="75"/>
  <c r="I181" i="5" s="1"/>
  <c r="M181" i="5" s="1"/>
  <c r="C83" i="5"/>
  <c r="DZ82" i="75"/>
  <c r="I83" i="5" s="1"/>
  <c r="M83" i="5" s="1"/>
  <c r="C160" i="5"/>
  <c r="DZ159" i="75"/>
  <c r="I160" i="5" s="1"/>
  <c r="M160" i="5" s="1"/>
  <c r="C119" i="5"/>
  <c r="DZ118" i="75"/>
  <c r="I119" i="5" s="1"/>
  <c r="M119" i="5" s="1"/>
  <c r="C84" i="5"/>
  <c r="DZ83" i="75"/>
  <c r="I84" i="5" s="1"/>
  <c r="M84" i="5" s="1"/>
  <c r="C95" i="5"/>
  <c r="DZ94" i="75"/>
  <c r="I95" i="5" s="1"/>
  <c r="M95" i="5" s="1"/>
  <c r="C193" i="5"/>
  <c r="DZ192" i="75"/>
  <c r="I193" i="5" s="1"/>
  <c r="M193" i="5" s="1"/>
  <c r="C145" i="5"/>
  <c r="DZ144" i="75"/>
  <c r="I145" i="5" s="1"/>
  <c r="M145" i="5" s="1"/>
  <c r="DZ117" i="75"/>
  <c r="I118" i="5" s="1"/>
  <c r="M118" i="5" s="1"/>
  <c r="DZ131" i="75"/>
  <c r="I132" i="5" s="1"/>
  <c r="M132" i="5" s="1"/>
  <c r="DZ75" i="75"/>
  <c r="I76" i="5" s="1"/>
  <c r="M76" i="5" s="1"/>
  <c r="DZ18" i="75"/>
  <c r="I19" i="5" s="1"/>
  <c r="M19" i="5" s="1"/>
  <c r="DZ38" i="75"/>
  <c r="I39" i="5" s="1"/>
  <c r="M39" i="5" s="1"/>
  <c r="DZ152" i="75"/>
  <c r="I153" i="5" s="1"/>
  <c r="M153" i="5" s="1"/>
  <c r="DZ139" i="75"/>
  <c r="I140" i="5" s="1"/>
  <c r="M140" i="5" s="1"/>
  <c r="DZ154" i="75"/>
  <c r="I155" i="5" s="1"/>
  <c r="M155" i="5" s="1"/>
  <c r="C45" i="5"/>
  <c r="DZ44" i="75"/>
  <c r="I45" i="5" s="1"/>
  <c r="M45" i="5" s="1"/>
  <c r="C121" i="5"/>
  <c r="DZ120" i="75"/>
  <c r="I121" i="5" s="1"/>
  <c r="M121" i="5" s="1"/>
  <c r="C68" i="5"/>
  <c r="DZ67" i="75"/>
  <c r="I68" i="5" s="1"/>
  <c r="M68" i="5" s="1"/>
  <c r="C113" i="5"/>
  <c r="DZ112" i="75"/>
  <c r="I113" i="5" s="1"/>
  <c r="M113" i="5" s="1"/>
  <c r="C4" i="5"/>
  <c r="DZ3" i="75"/>
  <c r="I4" i="5" s="1"/>
  <c r="M4" i="5" s="1"/>
  <c r="C60" i="5"/>
  <c r="DZ59" i="75"/>
  <c r="I60" i="5" s="1"/>
  <c r="M60" i="5" s="1"/>
  <c r="C46" i="5"/>
  <c r="DZ45" i="75"/>
  <c r="I46" i="5" s="1"/>
  <c r="M46" i="5" s="1"/>
  <c r="C128" i="5"/>
  <c r="DZ127" i="75"/>
  <c r="I128" i="5" s="1"/>
  <c r="M128" i="5" s="1"/>
  <c r="C9" i="5"/>
  <c r="DZ8" i="75"/>
  <c r="I9" i="5" s="1"/>
  <c r="M9" i="5" s="1"/>
  <c r="DZ61" i="75"/>
  <c r="I62" i="5" s="1"/>
  <c r="M62" i="5" s="1"/>
  <c r="DZ13" i="75"/>
  <c r="I14" i="5" s="1"/>
  <c r="M14" i="5" s="1"/>
  <c r="DZ17" i="75"/>
  <c r="I18" i="5" s="1"/>
  <c r="M18" i="5" s="1"/>
  <c r="DZ191" i="75"/>
  <c r="I192" i="5" s="1"/>
  <c r="M192" i="5" s="1"/>
  <c r="DZ7" i="75"/>
  <c r="I8" i="5" s="1"/>
  <c r="M8" i="5" s="1"/>
  <c r="DZ147" i="75"/>
  <c r="I148" i="5" s="1"/>
  <c r="M148" i="5" s="1"/>
  <c r="DZ26" i="75"/>
  <c r="I27" i="5" s="1"/>
  <c r="M27" i="5" s="1"/>
  <c r="DZ124" i="75"/>
  <c r="I125" i="5" s="1"/>
  <c r="M125" i="5" s="1"/>
  <c r="DZ39" i="75"/>
  <c r="I40" i="5" s="1"/>
  <c r="M40" i="5" s="1"/>
  <c r="DZ138" i="75"/>
  <c r="I139" i="5" s="1"/>
  <c r="M139" i="5" s="1"/>
  <c r="DZ76" i="75"/>
  <c r="I77" i="5" s="1"/>
  <c r="M77" i="5" s="1"/>
  <c r="C184" i="5"/>
  <c r="DZ183" i="75"/>
  <c r="I184" i="5" s="1"/>
  <c r="M184" i="5" s="1"/>
  <c r="C187" i="5"/>
  <c r="DZ186" i="75"/>
  <c r="I187" i="5" s="1"/>
  <c r="M187" i="5" s="1"/>
  <c r="C5" i="5"/>
  <c r="DZ4" i="75"/>
  <c r="I5" i="5" s="1"/>
  <c r="M5" i="5" s="1"/>
  <c r="C97" i="5"/>
  <c r="DZ96" i="75"/>
  <c r="I97" i="5" s="1"/>
  <c r="M97" i="5" s="1"/>
  <c r="C143" i="5"/>
  <c r="DZ142" i="75"/>
  <c r="I143" i="5" s="1"/>
  <c r="M143" i="5" s="1"/>
  <c r="DZ48" i="75"/>
  <c r="I49" i="5" s="1"/>
  <c r="M49" i="5" s="1"/>
  <c r="DZ25" i="75"/>
  <c r="I26" i="5" s="1"/>
  <c r="M26" i="5" s="1"/>
  <c r="DZ106" i="75"/>
  <c r="I107" i="5" s="1"/>
  <c r="M107" i="5" s="1"/>
  <c r="DZ165" i="75"/>
  <c r="I166" i="5" s="1"/>
  <c r="M166" i="5" s="1"/>
  <c r="DZ143" i="75"/>
  <c r="I144" i="5" s="1"/>
  <c r="M144" i="5" s="1"/>
  <c r="DZ43" i="75"/>
  <c r="I44" i="5" s="1"/>
  <c r="M44" i="5" s="1"/>
  <c r="DZ63" i="75"/>
  <c r="I64" i="5" s="1"/>
  <c r="M64" i="5" s="1"/>
  <c r="DZ116" i="75"/>
  <c r="I117" i="5" s="1"/>
  <c r="M117" i="5" s="1"/>
  <c r="C16" i="5"/>
  <c r="DZ15" i="75"/>
  <c r="I16" i="5" s="1"/>
  <c r="M16" i="5" s="1"/>
  <c r="I41" i="5"/>
  <c r="M41" i="5" s="1"/>
  <c r="DZ160" i="75"/>
  <c r="I161" i="5" s="1"/>
  <c r="M161" i="5" s="1"/>
  <c r="DZ140" i="75"/>
  <c r="I141" i="5" s="1"/>
  <c r="M141" i="5" s="1"/>
  <c r="DZ122" i="75"/>
  <c r="I123" i="5" s="1"/>
  <c r="M123" i="5" s="1"/>
  <c r="DZ84" i="75"/>
  <c r="I85" i="5" s="1"/>
  <c r="M85" i="5" s="1"/>
  <c r="DZ55" i="75"/>
  <c r="I56" i="5" s="1"/>
  <c r="M56" i="5" s="1"/>
  <c r="DZ42" i="75"/>
  <c r="I43" i="5" s="1"/>
  <c r="M43" i="5" s="1"/>
  <c r="DZ126" i="75"/>
  <c r="I127" i="5" s="1"/>
  <c r="M127" i="5" s="1"/>
  <c r="DZ29" i="75"/>
  <c r="I30" i="5" s="1"/>
  <c r="M30" i="5" s="1"/>
  <c r="DZ23" i="75"/>
  <c r="I24" i="5" s="1"/>
  <c r="M24" i="5" s="1"/>
  <c r="DZ125" i="75"/>
  <c r="I126" i="5" s="1"/>
  <c r="M126" i="5" s="1"/>
  <c r="DZ32" i="75"/>
  <c r="I33" i="5" s="1"/>
  <c r="M33" i="5" s="1"/>
  <c r="DZ20" i="75"/>
  <c r="I21" i="5" s="1"/>
  <c r="M21" i="5" s="1"/>
  <c r="C70" i="5"/>
  <c r="DZ69" i="75"/>
  <c r="I70" i="5" s="1"/>
  <c r="M70" i="5" s="1"/>
  <c r="C93" i="5"/>
  <c r="DZ92" i="75"/>
  <c r="I93" i="5" s="1"/>
  <c r="M93" i="5" s="1"/>
  <c r="C169" i="5"/>
  <c r="DZ168" i="75"/>
  <c r="I169" i="5" s="1"/>
  <c r="M169" i="5" s="1"/>
  <c r="C138" i="5"/>
  <c r="DZ137" i="75"/>
  <c r="I138" i="5" s="1"/>
  <c r="M138" i="5" s="1"/>
  <c r="C86" i="5"/>
  <c r="DZ85" i="75"/>
  <c r="I86" i="5" s="1"/>
  <c r="M86" i="5" s="1"/>
  <c r="DZ149" i="75"/>
  <c r="I150" i="5" s="1"/>
  <c r="M150" i="5" s="1"/>
  <c r="DZ188" i="75"/>
  <c r="I189" i="5" s="1"/>
  <c r="M189" i="5" s="1"/>
  <c r="DZ78" i="75"/>
  <c r="I79" i="5" s="1"/>
  <c r="M79" i="5" s="1"/>
  <c r="DZ100" i="75"/>
  <c r="I101" i="5" s="1"/>
  <c r="M101" i="5" s="1"/>
  <c r="DZ88" i="75"/>
  <c r="I89" i="5" s="1"/>
  <c r="M89" i="5" s="1"/>
  <c r="DZ31" i="75"/>
  <c r="I32" i="5" s="1"/>
  <c r="M32" i="5" s="1"/>
  <c r="C53" i="5"/>
  <c r="DZ52" i="75"/>
  <c r="I53" i="5" s="1"/>
  <c r="M53" i="5" s="1"/>
  <c r="DZ60" i="75"/>
  <c r="I61" i="5" s="1"/>
  <c r="M61" i="5" s="1"/>
  <c r="DZ71" i="75"/>
  <c r="I72" i="5" s="1"/>
  <c r="M72" i="5" s="1"/>
  <c r="C65" i="5"/>
  <c r="DZ64" i="75"/>
  <c r="I65" i="5" s="1"/>
  <c r="M65" i="5" s="1"/>
  <c r="C158" i="5"/>
  <c r="DZ157" i="75"/>
  <c r="I158" i="5" s="1"/>
  <c r="M158" i="5" s="1"/>
  <c r="C115" i="5"/>
  <c r="DZ114" i="75"/>
  <c r="I115" i="5" s="1"/>
  <c r="M115" i="5" s="1"/>
  <c r="C99" i="5"/>
  <c r="DZ98" i="75"/>
  <c r="I99" i="5" s="1"/>
  <c r="M99" i="5" s="1"/>
  <c r="C38" i="5"/>
  <c r="DZ37" i="75"/>
  <c r="I38" i="5" s="1"/>
  <c r="M38" i="5" s="1"/>
  <c r="C137" i="5"/>
  <c r="DZ136" i="75"/>
  <c r="I137" i="5" s="1"/>
  <c r="M137" i="5" s="1"/>
  <c r="C170" i="5"/>
  <c r="DZ169" i="75"/>
  <c r="I170" i="5" s="1"/>
  <c r="M170" i="5" s="1"/>
  <c r="C81" i="5"/>
  <c r="DZ80" i="75"/>
  <c r="I81" i="5" s="1"/>
  <c r="M81" i="5" s="1"/>
  <c r="C82" i="5"/>
  <c r="DZ81" i="75"/>
  <c r="I82" i="5" s="1"/>
  <c r="M82" i="5" s="1"/>
  <c r="C59" i="5"/>
  <c r="DZ58" i="75"/>
  <c r="I59" i="5" s="1"/>
  <c r="M59" i="5" s="1"/>
  <c r="C37" i="5"/>
  <c r="DZ36" i="75"/>
  <c r="I37" i="5" s="1"/>
  <c r="M37" i="5" s="1"/>
  <c r="DZ74" i="75"/>
  <c r="I75" i="5" s="1"/>
  <c r="M75" i="5" s="1"/>
  <c r="DZ132" i="75"/>
  <c r="I133" i="5" s="1"/>
  <c r="M133" i="5" s="1"/>
  <c r="DZ27" i="75"/>
  <c r="I28" i="5" s="1"/>
  <c r="M28" i="5" s="1"/>
  <c r="DZ133" i="75"/>
  <c r="I134" i="5" s="1"/>
  <c r="M134" i="5" s="1"/>
  <c r="DZ95" i="75"/>
  <c r="I96" i="5" s="1"/>
  <c r="M96" i="5" s="1"/>
  <c r="DZ91" i="75"/>
  <c r="I92" i="5" s="1"/>
  <c r="M92" i="5" s="1"/>
  <c r="AG32" i="5"/>
  <c r="AG124" i="5"/>
  <c r="AG140" i="5"/>
  <c r="AG185" i="5"/>
  <c r="AG179" i="5"/>
  <c r="AG97" i="5"/>
  <c r="H144" i="84"/>
  <c r="H85" i="84"/>
  <c r="AK86" i="5" s="1"/>
  <c r="H164" i="84"/>
  <c r="H159" i="84"/>
  <c r="H145" i="84"/>
  <c r="M55" i="5"/>
  <c r="AG63" i="5"/>
  <c r="M172" i="5"/>
  <c r="AG16" i="5"/>
  <c r="AG79" i="5"/>
  <c r="AG85" i="5"/>
  <c r="AG6" i="5"/>
  <c r="AG132" i="5"/>
  <c r="AG87" i="5"/>
  <c r="AG44" i="5"/>
  <c r="AG122" i="5"/>
  <c r="AQ102" i="3"/>
  <c r="X103" i="5" s="1"/>
  <c r="Y103" i="5" s="1"/>
  <c r="H175" i="84"/>
  <c r="AK178" i="5" s="1"/>
  <c r="AQ88" i="3"/>
  <c r="X89" i="5" s="1"/>
  <c r="Y89" i="5" s="1"/>
  <c r="AG25" i="5"/>
  <c r="AG83" i="5"/>
  <c r="AG162" i="5"/>
  <c r="M51" i="5"/>
  <c r="H148" i="84"/>
  <c r="AG127" i="5"/>
  <c r="AQ154" i="3"/>
  <c r="X155" i="5" s="1"/>
  <c r="Y155" i="5" s="1"/>
  <c r="AQ67" i="3"/>
  <c r="X68" i="5" s="1"/>
  <c r="Y68" i="5" s="1"/>
  <c r="AQ41" i="3"/>
  <c r="X42" i="5" s="1"/>
  <c r="Y42" i="5" s="1"/>
  <c r="AG99" i="5"/>
  <c r="Y34" i="5"/>
  <c r="AG45" i="5"/>
  <c r="AG109" i="5"/>
  <c r="AG40" i="5"/>
  <c r="AG192" i="5"/>
  <c r="AQ125" i="3"/>
  <c r="X126" i="5" s="1"/>
  <c r="Y126" i="5" s="1"/>
  <c r="AQ181" i="3"/>
  <c r="X182" i="5" s="1"/>
  <c r="Y182" i="5" s="1"/>
  <c r="AQ85" i="3"/>
  <c r="X86" i="5" s="1"/>
  <c r="Y86" i="5" s="1"/>
  <c r="AQ8" i="3"/>
  <c r="X9" i="5" s="1"/>
  <c r="Y9" i="5" s="1"/>
  <c r="AQ7" i="3"/>
  <c r="X8" i="5" s="1"/>
  <c r="Y8" i="5" s="1"/>
  <c r="AQ155" i="3"/>
  <c r="X156" i="5" s="1"/>
  <c r="Y156" i="5" s="1"/>
  <c r="H184" i="84"/>
  <c r="AK149" i="5" s="1"/>
  <c r="AG156" i="5"/>
  <c r="AG138" i="5"/>
  <c r="H117" i="84"/>
  <c r="AK118" i="5" s="1"/>
  <c r="W61" i="5"/>
  <c r="AQ130" i="3"/>
  <c r="X131" i="5" s="1"/>
  <c r="Y131" i="5" s="1"/>
  <c r="H58" i="84"/>
  <c r="AG137" i="5"/>
  <c r="H135" i="84"/>
  <c r="AK136" i="5" s="1"/>
  <c r="AG125" i="5"/>
  <c r="Y5" i="5"/>
  <c r="AQ79" i="3"/>
  <c r="X80" i="5" s="1"/>
  <c r="Y80" i="5" s="1"/>
  <c r="AG88" i="5"/>
  <c r="W101" i="5"/>
  <c r="Y179" i="5"/>
  <c r="AG100" i="5"/>
  <c r="AG35" i="5"/>
  <c r="AG146" i="5"/>
  <c r="AQ127" i="3"/>
  <c r="X128" i="5" s="1"/>
  <c r="Y128" i="5" s="1"/>
  <c r="W64" i="5"/>
  <c r="AQ70" i="3"/>
  <c r="X71" i="5" s="1"/>
  <c r="Y71" i="5" s="1"/>
  <c r="AG71" i="5"/>
  <c r="AG11" i="5"/>
  <c r="W168" i="5"/>
  <c r="AQ80" i="3"/>
  <c r="X81" i="5" s="1"/>
  <c r="Y81" i="5" s="1"/>
  <c r="AQ159" i="3"/>
  <c r="X160" i="5" s="1"/>
  <c r="Y160" i="5" s="1"/>
  <c r="AG126" i="5"/>
  <c r="AG75" i="5"/>
  <c r="I156" i="5"/>
  <c r="M156" i="5" s="1"/>
  <c r="C156" i="5"/>
  <c r="W142" i="5"/>
  <c r="AG17" i="5"/>
  <c r="M162" i="5"/>
  <c r="AG183" i="5"/>
  <c r="AG161" i="5"/>
  <c r="AG152" i="5"/>
  <c r="AQ86" i="3"/>
  <c r="X87" i="5" s="1"/>
  <c r="Y87" i="5" s="1"/>
  <c r="M149" i="5"/>
  <c r="H94" i="84"/>
  <c r="AQ23" i="3"/>
  <c r="X24" i="5" s="1"/>
  <c r="Y24" i="5" s="1"/>
  <c r="W5" i="5"/>
  <c r="AQ142" i="3"/>
  <c r="X143" i="5" s="1"/>
  <c r="Y143" i="5" s="1"/>
  <c r="AQ145" i="3"/>
  <c r="X146" i="5" s="1"/>
  <c r="Y146" i="5" s="1"/>
  <c r="AQ188" i="3"/>
  <c r="X189" i="5" s="1"/>
  <c r="Y189" i="5" s="1"/>
  <c r="AG76" i="5"/>
  <c r="AG86" i="5"/>
  <c r="W76" i="5"/>
  <c r="AQ84" i="3"/>
  <c r="X85" i="5" s="1"/>
  <c r="Y85" i="5" s="1"/>
  <c r="W19" i="5"/>
  <c r="AG93" i="5"/>
  <c r="AG151" i="5"/>
  <c r="F48" i="5"/>
  <c r="I48" i="5"/>
  <c r="M48" i="5" s="1"/>
  <c r="AG111" i="5"/>
  <c r="F20" i="5"/>
  <c r="I20" i="5"/>
  <c r="M20" i="5" s="1"/>
  <c r="F71" i="5"/>
  <c r="I71" i="5"/>
  <c r="M71" i="5" s="1"/>
  <c r="AQ64" i="3"/>
  <c r="X65" i="5" s="1"/>
  <c r="Y65" i="5" s="1"/>
  <c r="AQ131" i="3"/>
  <c r="X132" i="5" s="1"/>
  <c r="Y132" i="5" s="1"/>
  <c r="W181" i="5"/>
  <c r="AG159" i="5"/>
  <c r="C10" i="5"/>
  <c r="AG4" i="5"/>
  <c r="AG56" i="5"/>
  <c r="AQ35" i="3"/>
  <c r="X36" i="5" s="1"/>
  <c r="Y36" i="5" s="1"/>
  <c r="AG134" i="5"/>
  <c r="AQ132" i="3"/>
  <c r="X133" i="5" s="1"/>
  <c r="Y133" i="5" s="1"/>
  <c r="F41" i="5"/>
  <c r="C152" i="5"/>
  <c r="C122" i="5"/>
  <c r="H190" i="84"/>
  <c r="AG135" i="5"/>
  <c r="W188" i="5"/>
  <c r="AQ56" i="3"/>
  <c r="X57" i="5" s="1"/>
  <c r="Y57" i="5" s="1"/>
  <c r="AQ163" i="3"/>
  <c r="X164" i="5" s="1"/>
  <c r="Y164" i="5" s="1"/>
  <c r="AG73" i="5"/>
  <c r="AG65" i="5"/>
  <c r="AG186" i="5"/>
  <c r="F145" i="5"/>
  <c r="AG30" i="5"/>
  <c r="C190" i="5"/>
  <c r="F185" i="5"/>
  <c r="AG77" i="5"/>
  <c r="AG55" i="5"/>
  <c r="Y171" i="5"/>
  <c r="AG194" i="5"/>
  <c r="AG157" i="5"/>
  <c r="AG96" i="5"/>
  <c r="AG181" i="5"/>
  <c r="AG189" i="5"/>
  <c r="AG148" i="5"/>
  <c r="AG24" i="5"/>
  <c r="AG10" i="5"/>
  <c r="AG13" i="5"/>
  <c r="AG89" i="5"/>
  <c r="AG90" i="5"/>
  <c r="AG167" i="5"/>
  <c r="Y59" i="5"/>
  <c r="AQ34" i="3"/>
  <c r="X35" i="5" s="1"/>
  <c r="Y35" i="5" s="1"/>
  <c r="AQ91" i="3"/>
  <c r="X92" i="5" s="1"/>
  <c r="Y92" i="5" s="1"/>
  <c r="W186" i="5"/>
  <c r="W11" i="5"/>
  <c r="AQ129" i="3"/>
  <c r="X130" i="5" s="1"/>
  <c r="Y130" i="5" s="1"/>
  <c r="AQ173" i="3"/>
  <c r="X174" i="5" s="1"/>
  <c r="Y174" i="5" s="1"/>
  <c r="AG43" i="5"/>
  <c r="AQ120" i="3"/>
  <c r="X121" i="5" s="1"/>
  <c r="Y121" i="5" s="1"/>
  <c r="W112" i="5"/>
  <c r="AQ16" i="3"/>
  <c r="X17" i="5" s="1"/>
  <c r="Y17" i="5" s="1"/>
  <c r="W80" i="5"/>
  <c r="AG187" i="5"/>
  <c r="W173" i="5"/>
  <c r="H81" i="84"/>
  <c r="Y76" i="5"/>
  <c r="Y99" i="5"/>
  <c r="AQ101" i="3"/>
  <c r="X102" i="5" s="1"/>
  <c r="Y102" i="5" s="1"/>
  <c r="AQ3" i="3"/>
  <c r="X4" i="5" s="1"/>
  <c r="Y4" i="5" s="1"/>
  <c r="W16" i="5"/>
  <c r="AQ158" i="3"/>
  <c r="X159" i="5" s="1"/>
  <c r="Y159" i="5" s="1"/>
  <c r="AQ40" i="3"/>
  <c r="X41" i="5" s="1"/>
  <c r="Y41" i="5" s="1"/>
  <c r="AQ143" i="3"/>
  <c r="X144" i="5" s="1"/>
  <c r="Y144" i="5" s="1"/>
  <c r="Y74" i="5"/>
  <c r="H78" i="84"/>
  <c r="AK152" i="5"/>
  <c r="H177" i="84"/>
  <c r="AK181" i="5" s="1"/>
  <c r="AK96" i="5"/>
  <c r="AK173" i="5"/>
  <c r="AK102" i="5"/>
  <c r="H38" i="84"/>
  <c r="AK39" i="5" s="1"/>
  <c r="AK134" i="5"/>
  <c r="AK141" i="5"/>
  <c r="AK169" i="5"/>
  <c r="AK101" i="5"/>
  <c r="AK78" i="5"/>
  <c r="AK133" i="5"/>
  <c r="Y185" i="5"/>
  <c r="Y112" i="5"/>
  <c r="AK97" i="5"/>
  <c r="AK170" i="5"/>
  <c r="AK144" i="5"/>
  <c r="AK98" i="5"/>
  <c r="AK103" i="5"/>
  <c r="AK95" i="5"/>
  <c r="Y25" i="5"/>
  <c r="Y108" i="5"/>
  <c r="AH108" i="5" s="1"/>
  <c r="H22" i="84"/>
  <c r="AK20" i="5" s="1"/>
  <c r="H11" i="84"/>
  <c r="AK13" i="5" s="1"/>
  <c r="F6" i="5"/>
  <c r="M88" i="5"/>
  <c r="H116" i="84"/>
  <c r="H125" i="84"/>
  <c r="AK127" i="5" s="1"/>
  <c r="H173" i="84"/>
  <c r="AK176" i="5" s="1"/>
  <c r="H33" i="84"/>
  <c r="AK38" i="5" s="1"/>
  <c r="H118" i="84"/>
  <c r="H16" i="84"/>
  <c r="AK16" i="5" s="1"/>
  <c r="H8" i="84"/>
  <c r="AK8" i="5" s="1"/>
  <c r="H109" i="84"/>
  <c r="AK104" i="5" s="1"/>
  <c r="H23" i="84"/>
  <c r="AK23" i="5" s="1"/>
  <c r="H154" i="84"/>
  <c r="H142" i="84"/>
  <c r="AK142" i="5" s="1"/>
  <c r="H4" i="84"/>
  <c r="AK5" i="5" s="1"/>
  <c r="H41" i="84"/>
  <c r="AK43" i="5" s="1"/>
  <c r="H156" i="84"/>
  <c r="H167" i="84"/>
  <c r="AK36" i="5" s="1"/>
  <c r="H42" i="84"/>
  <c r="AK46" i="5" s="1"/>
  <c r="H161" i="84"/>
  <c r="AQ19" i="3"/>
  <c r="X20" i="5" s="1"/>
  <c r="Y20" i="5" s="1"/>
  <c r="AQ135" i="3"/>
  <c r="X136" i="5" s="1"/>
  <c r="Y136" i="5" s="1"/>
  <c r="W99" i="5"/>
  <c r="W90" i="5"/>
  <c r="W138" i="5"/>
  <c r="AQ144" i="3"/>
  <c r="X145" i="5" s="1"/>
  <c r="Y145" i="5" s="1"/>
  <c r="AQ45" i="3"/>
  <c r="X46" i="5" s="1"/>
  <c r="Y46" i="5" s="1"/>
  <c r="AQ153" i="3"/>
  <c r="X154" i="5" s="1"/>
  <c r="Y154" i="5" s="1"/>
  <c r="W192" i="5"/>
  <c r="AQ177" i="3"/>
  <c r="X178" i="5" s="1"/>
  <c r="Y178" i="5" s="1"/>
  <c r="AQ38" i="3"/>
  <c r="X39" i="5" s="1"/>
  <c r="Y39" i="5" s="1"/>
  <c r="AQ5" i="3"/>
  <c r="X6" i="5" s="1"/>
  <c r="Y6" i="5" s="1"/>
  <c r="W20" i="5"/>
  <c r="AQ156" i="3"/>
  <c r="X157" i="5" s="1"/>
  <c r="Y157" i="5" s="1"/>
  <c r="AQ113" i="3"/>
  <c r="X114" i="5" s="1"/>
  <c r="Y114" i="5" s="1"/>
  <c r="W122" i="5"/>
  <c r="H36" i="84"/>
  <c r="AK42" i="5" s="1"/>
  <c r="Y122" i="5"/>
  <c r="Y96" i="5"/>
  <c r="AQ54" i="3"/>
  <c r="X55" i="5" s="1"/>
  <c r="Y55" i="5" s="1"/>
  <c r="AQ76" i="3"/>
  <c r="X77" i="5" s="1"/>
  <c r="Y77" i="5" s="1"/>
  <c r="AQ147" i="3"/>
  <c r="X148" i="5" s="1"/>
  <c r="Y148" i="5" s="1"/>
  <c r="AQ128" i="3"/>
  <c r="X129" i="5" s="1"/>
  <c r="Y129" i="5" s="1"/>
  <c r="W179" i="5"/>
  <c r="AQ51" i="3"/>
  <c r="X52" i="5" s="1"/>
  <c r="Y52" i="5" s="1"/>
  <c r="W185" i="5"/>
  <c r="AQ109" i="3"/>
  <c r="X110" i="5" s="1"/>
  <c r="Y110" i="5" s="1"/>
  <c r="AQ161" i="3"/>
  <c r="X162" i="5" s="1"/>
  <c r="Y162" i="5" s="1"/>
  <c r="AQ157" i="3"/>
  <c r="X158" i="5" s="1"/>
  <c r="Y158" i="5" s="1"/>
  <c r="AQ31" i="3"/>
  <c r="X32" i="5" s="1"/>
  <c r="Y32" i="5" s="1"/>
  <c r="AQ186" i="3"/>
  <c r="X187" i="5" s="1"/>
  <c r="Y187" i="5" s="1"/>
  <c r="W139" i="5"/>
  <c r="W34" i="5"/>
  <c r="AQ27" i="3"/>
  <c r="X28" i="5" s="1"/>
  <c r="Y28" i="5" s="1"/>
  <c r="AQ166" i="3"/>
  <c r="X167" i="5" s="1"/>
  <c r="Y167" i="5" s="1"/>
  <c r="W135" i="5"/>
  <c r="AQ47" i="3"/>
  <c r="X48" i="5" s="1"/>
  <c r="Y48" i="5" s="1"/>
  <c r="AQ183" i="3"/>
  <c r="X184" i="5" s="1"/>
  <c r="Y184" i="5" s="1"/>
  <c r="AQ99" i="3"/>
  <c r="X100" i="5" s="1"/>
  <c r="Y100" i="5" s="1"/>
  <c r="AQ48" i="3"/>
  <c r="X49" i="5" s="1"/>
  <c r="Y49" i="5" s="1"/>
  <c r="AQ190" i="3"/>
  <c r="X191" i="5" s="1"/>
  <c r="Y191" i="5" s="1"/>
  <c r="AQ160" i="3"/>
  <c r="X161" i="5" s="1"/>
  <c r="Y161" i="5" s="1"/>
  <c r="Y75" i="5"/>
  <c r="Y165" i="5"/>
  <c r="Y142" i="5"/>
  <c r="H30" i="84"/>
  <c r="AK34" i="5" s="1"/>
  <c r="Y190" i="5"/>
  <c r="Y31" i="5"/>
  <c r="H71" i="84"/>
  <c r="F128" i="5"/>
  <c r="AQ118" i="3"/>
  <c r="X119" i="5" s="1"/>
  <c r="Y119" i="5" s="1"/>
  <c r="AQ55" i="3"/>
  <c r="X56" i="5" s="1"/>
  <c r="Y56" i="5" s="1"/>
  <c r="AQ92" i="3"/>
  <c r="X93" i="5" s="1"/>
  <c r="Y93" i="5" s="1"/>
  <c r="AQ119" i="3"/>
  <c r="X120" i="5" s="1"/>
  <c r="Y120" i="5" s="1"/>
  <c r="AQ192" i="3"/>
  <c r="X193" i="5" s="1"/>
  <c r="Y193" i="5" s="1"/>
  <c r="AQ96" i="3"/>
  <c r="X97" i="5" s="1"/>
  <c r="Y97" i="5" s="1"/>
  <c r="Y16" i="5"/>
  <c r="AQ62" i="3"/>
  <c r="X63" i="5" s="1"/>
  <c r="Y63" i="5" s="1"/>
  <c r="W69" i="5"/>
  <c r="AQ83" i="3"/>
  <c r="X84" i="5" s="1"/>
  <c r="Y84" i="5" s="1"/>
  <c r="Y137" i="5"/>
  <c r="AQ26" i="3"/>
  <c r="X27" i="5" s="1"/>
  <c r="Y27" i="5" s="1"/>
  <c r="W31" i="5"/>
  <c r="Y101" i="5"/>
  <c r="AQ14" i="3"/>
  <c r="X15" i="5" s="1"/>
  <c r="Y15" i="5" s="1"/>
  <c r="AQ53" i="3"/>
  <c r="X54" i="5" s="1"/>
  <c r="Y54" i="5" s="1"/>
  <c r="W22" i="5"/>
  <c r="Y83" i="5"/>
  <c r="AQ123" i="3"/>
  <c r="X124" i="5" s="1"/>
  <c r="Y124" i="5" s="1"/>
  <c r="H95" i="84"/>
  <c r="Y181" i="5"/>
  <c r="AQ151" i="3"/>
  <c r="X152" i="5" s="1"/>
  <c r="Y152" i="5" s="1"/>
  <c r="Y188" i="5"/>
  <c r="Y67" i="5"/>
  <c r="Y90" i="5"/>
  <c r="Y151" i="5"/>
  <c r="Y98" i="5"/>
  <c r="Y91" i="5"/>
  <c r="Y104" i="5"/>
  <c r="Y172" i="5"/>
  <c r="Y69" i="5"/>
  <c r="H40" i="84"/>
  <c r="AK31" i="5" s="1"/>
  <c r="H54" i="84"/>
  <c r="H43" i="84"/>
  <c r="AK47" i="5" s="1"/>
  <c r="H60" i="84"/>
  <c r="H132" i="84"/>
  <c r="H5" i="84"/>
  <c r="AK184" i="5" s="1"/>
  <c r="H86" i="84"/>
  <c r="AK87" i="5" s="1"/>
  <c r="H141" i="84"/>
  <c r="H37" i="84"/>
  <c r="AK41" i="5" s="1"/>
  <c r="H73" i="84"/>
  <c r="AK76" i="5" s="1"/>
  <c r="H62" i="84"/>
  <c r="AK185" i="5" s="1"/>
  <c r="C180" i="5"/>
  <c r="Y186" i="5"/>
  <c r="Y79" i="5"/>
  <c r="AQ168" i="3"/>
  <c r="X169" i="5" s="1"/>
  <c r="Y169" i="5" s="1"/>
  <c r="AQ175" i="3"/>
  <c r="X176" i="5" s="1"/>
  <c r="Y176" i="5" s="1"/>
  <c r="M112" i="5"/>
  <c r="AG128" i="5"/>
  <c r="Y10" i="5"/>
  <c r="Y33" i="5"/>
  <c r="Y21" i="5"/>
  <c r="Y44" i="5"/>
  <c r="Y180" i="5"/>
  <c r="M22" i="5"/>
  <c r="Y166" i="5"/>
  <c r="W40" i="5"/>
  <c r="AQ39" i="3"/>
  <c r="X40" i="5" s="1"/>
  <c r="Y40" i="5" s="1"/>
  <c r="Y138" i="5"/>
  <c r="Y135" i="5"/>
  <c r="AQ108" i="3"/>
  <c r="X109" i="5" s="1"/>
  <c r="Y109" i="5" s="1"/>
  <c r="W166" i="5"/>
  <c r="AQ77" i="3"/>
  <c r="X78" i="5" s="1"/>
  <c r="Y78" i="5" s="1"/>
  <c r="AQ87" i="3"/>
  <c r="X88" i="5" s="1"/>
  <c r="Y88" i="5" s="1"/>
  <c r="W106" i="5"/>
  <c r="AQ105" i="3"/>
  <c r="X106" i="5" s="1"/>
  <c r="Y106" i="5" s="1"/>
  <c r="C186" i="5"/>
  <c r="I186" i="5"/>
  <c r="M186" i="5" s="1"/>
  <c r="AG173" i="5"/>
  <c r="H121" i="84"/>
  <c r="AK112" i="5" s="1"/>
  <c r="H61" i="84"/>
  <c r="AK63" i="5" s="1"/>
  <c r="H150" i="84"/>
  <c r="H24" i="84"/>
  <c r="AK26" i="5" s="1"/>
  <c r="H111" i="84"/>
  <c r="H3" i="84"/>
  <c r="AK7" i="5" s="1"/>
  <c r="H147" i="84"/>
  <c r="H130" i="84"/>
  <c r="H112" i="84"/>
  <c r="AK110" i="5" s="1"/>
  <c r="H165" i="84"/>
  <c r="H133" i="84"/>
  <c r="AK130" i="5" s="1"/>
  <c r="H89" i="84"/>
  <c r="AK89" i="5" s="1"/>
  <c r="H45" i="84"/>
  <c r="H77" i="84"/>
  <c r="H92" i="84"/>
  <c r="H155" i="84"/>
  <c r="AK55" i="5" s="1"/>
  <c r="H18" i="84"/>
  <c r="AK15" i="5" s="1"/>
  <c r="H187" i="84"/>
  <c r="AK189" i="5" s="1"/>
  <c r="H13" i="84"/>
  <c r="AK19" i="5" s="1"/>
  <c r="H188" i="84"/>
  <c r="H176" i="84"/>
  <c r="AK179" i="5" s="1"/>
  <c r="H139" i="84"/>
  <c r="H123" i="84"/>
  <c r="AK106" i="5" s="1"/>
  <c r="H102" i="84"/>
  <c r="H178" i="84"/>
  <c r="AK171" i="5" s="1"/>
  <c r="H158" i="84"/>
  <c r="H15" i="84"/>
  <c r="AK29" i="5" s="1"/>
  <c r="H151" i="84"/>
  <c r="H46" i="84"/>
  <c r="AK50" i="5" s="1"/>
  <c r="H75" i="84"/>
  <c r="H21" i="84"/>
  <c r="AK18" i="5" s="1"/>
  <c r="H10" i="84"/>
  <c r="AK12" i="5" s="1"/>
  <c r="H29" i="84"/>
  <c r="AK35" i="5" s="1"/>
  <c r="H179" i="84"/>
  <c r="AK182" i="5" s="1"/>
  <c r="H100" i="84"/>
  <c r="H27" i="84"/>
  <c r="AK22" i="5" s="1"/>
  <c r="H108" i="84"/>
  <c r="H57" i="84"/>
  <c r="H70" i="84"/>
  <c r="AK69" i="5" s="1"/>
  <c r="H64" i="84"/>
  <c r="H98" i="84"/>
  <c r="AK99" i="5" s="1"/>
  <c r="H9" i="84"/>
  <c r="AK11" i="5" s="1"/>
  <c r="H152" i="84"/>
  <c r="H181" i="84"/>
  <c r="AK187" i="5" s="1"/>
  <c r="H28" i="84"/>
  <c r="AK25" i="5" s="1"/>
  <c r="H14" i="84"/>
  <c r="AK21" i="5" s="1"/>
  <c r="H129" i="84"/>
  <c r="AK129" i="5" s="1"/>
  <c r="H93" i="84"/>
  <c r="H131" i="84"/>
  <c r="H79" i="84"/>
  <c r="H56" i="84"/>
  <c r="H53" i="84"/>
  <c r="AK57" i="5" s="1"/>
  <c r="H67" i="84"/>
  <c r="H186" i="84"/>
  <c r="AK191" i="5" s="1"/>
  <c r="H137" i="84"/>
  <c r="AK138" i="5" s="1"/>
  <c r="H124" i="84"/>
  <c r="H110" i="84"/>
  <c r="H66" i="84"/>
  <c r="AK64" i="5" s="1"/>
  <c r="D194" i="84"/>
  <c r="D195" i="84"/>
  <c r="H119" i="84"/>
  <c r="AK119" i="5" s="1"/>
  <c r="H25" i="84"/>
  <c r="AK17" i="5" s="1"/>
  <c r="Y173" i="5"/>
  <c r="Y43" i="5"/>
  <c r="Y45" i="5"/>
  <c r="Y82" i="5"/>
  <c r="Y127" i="5"/>
  <c r="Y66" i="5"/>
  <c r="H83" i="84"/>
  <c r="Y107" i="5"/>
  <c r="Y58" i="5"/>
  <c r="Y61" i="5"/>
  <c r="Y11" i="5"/>
  <c r="Y168" i="5"/>
  <c r="Y111" i="5"/>
  <c r="Y22" i="5"/>
  <c r="Y163" i="5"/>
  <c r="Y153" i="5"/>
  <c r="Y192" i="5"/>
  <c r="H80" i="84"/>
  <c r="H47" i="84"/>
  <c r="AK51" i="5" s="1"/>
  <c r="B195" i="84"/>
  <c r="B194" i="84"/>
  <c r="C194" i="84"/>
  <c r="C195" i="84"/>
  <c r="H2" i="84"/>
  <c r="AK4" i="5" s="1"/>
  <c r="AK74" i="5" l="1"/>
  <c r="AK125" i="5"/>
  <c r="AH95" i="5"/>
  <c r="AK159" i="5"/>
  <c r="AK154" i="5"/>
  <c r="AK72" i="5"/>
  <c r="AH37" i="5"/>
  <c r="AI37" i="5" s="1"/>
  <c r="AH64" i="5"/>
  <c r="AI64" i="5" s="1"/>
  <c r="AH51" i="5"/>
  <c r="AI51" i="5" s="1"/>
  <c r="AH38" i="5"/>
  <c r="AI38" i="5" s="1"/>
  <c r="AH18" i="5"/>
  <c r="AI18" i="5" s="1"/>
  <c r="AH141" i="5"/>
  <c r="AI141" i="5" s="1"/>
  <c r="AH139" i="5"/>
  <c r="AI139" i="5" s="1"/>
  <c r="AH118" i="5"/>
  <c r="AI118" i="5" s="1"/>
  <c r="AH102" i="5"/>
  <c r="AI102" i="5" s="1"/>
  <c r="AH29" i="5"/>
  <c r="AI29" i="5" s="1"/>
  <c r="AH87" i="5"/>
  <c r="AI87" i="5" s="1"/>
  <c r="AH5" i="5"/>
  <c r="AI5" i="5" s="1"/>
  <c r="AH7" i="5"/>
  <c r="AI7" i="5" s="1"/>
  <c r="AH42" i="5"/>
  <c r="AI42" i="5" s="1"/>
  <c r="AH131" i="5"/>
  <c r="AI131" i="5" s="1"/>
  <c r="AH23" i="5"/>
  <c r="AI23" i="5" s="1"/>
  <c r="AK66" i="5"/>
  <c r="AH164" i="5"/>
  <c r="AI164" i="5" s="1"/>
  <c r="AH103" i="5"/>
  <c r="AI103" i="5" s="1"/>
  <c r="AH140" i="5"/>
  <c r="AI140" i="5" s="1"/>
  <c r="AH117" i="5"/>
  <c r="AI117" i="5" s="1"/>
  <c r="AH149" i="5"/>
  <c r="AI149" i="5" s="1"/>
  <c r="AH123" i="5"/>
  <c r="AI123" i="5" s="1"/>
  <c r="AK59" i="5"/>
  <c r="AK135" i="5"/>
  <c r="AH34" i="5"/>
  <c r="AI34" i="5" s="1"/>
  <c r="AH146" i="5"/>
  <c r="AI146" i="5" s="1"/>
  <c r="AH76" i="5"/>
  <c r="AI76" i="5" s="1"/>
  <c r="AH125" i="5"/>
  <c r="AI125" i="5" s="1"/>
  <c r="AH81" i="5"/>
  <c r="AI81" i="5" s="1"/>
  <c r="AH115" i="5"/>
  <c r="AI115" i="5" s="1"/>
  <c r="AH53" i="5"/>
  <c r="AI53" i="5" s="1"/>
  <c r="AH99" i="5"/>
  <c r="AI99" i="5" s="1"/>
  <c r="AH179" i="5"/>
  <c r="AI179" i="5" s="1"/>
  <c r="AH72" i="5"/>
  <c r="AI72" i="5" s="1"/>
  <c r="AH160" i="5"/>
  <c r="AI160" i="5" s="1"/>
  <c r="AK143" i="5"/>
  <c r="AK151" i="5"/>
  <c r="AK146" i="5"/>
  <c r="AK61" i="5"/>
  <c r="AH162" i="5"/>
  <c r="AI162" i="5" s="1"/>
  <c r="AH150" i="5"/>
  <c r="AI150" i="5" s="1"/>
  <c r="AH185" i="5"/>
  <c r="AI185" i="5" s="1"/>
  <c r="AH74" i="5"/>
  <c r="AI74" i="5" s="1"/>
  <c r="AH13" i="5"/>
  <c r="AI13" i="5" s="1"/>
  <c r="AH35" i="5"/>
  <c r="AI35" i="5" s="1"/>
  <c r="AH134" i="5"/>
  <c r="AI134" i="5" s="1"/>
  <c r="AH8" i="5"/>
  <c r="AI8" i="5" s="1"/>
  <c r="AH126" i="5"/>
  <c r="AI126" i="5" s="1"/>
  <c r="AH132" i="5"/>
  <c r="AI132" i="5" s="1"/>
  <c r="AH145" i="5"/>
  <c r="AI145" i="5" s="1"/>
  <c r="AH25" i="5"/>
  <c r="AI25" i="5" s="1"/>
  <c r="AH158" i="5"/>
  <c r="AI158" i="5" s="1"/>
  <c r="AK93" i="5"/>
  <c r="AH50" i="5"/>
  <c r="AI50" i="5" s="1"/>
  <c r="AH59" i="5"/>
  <c r="AI59" i="5" s="1"/>
  <c r="AH183" i="5"/>
  <c r="AI183" i="5" s="1"/>
  <c r="AK162" i="5"/>
  <c r="AH86" i="5"/>
  <c r="AI86" i="5" s="1"/>
  <c r="AH62" i="5"/>
  <c r="AI62" i="5" s="1"/>
  <c r="AH30" i="5"/>
  <c r="AI30" i="5" s="1"/>
  <c r="AH55" i="5"/>
  <c r="AI55" i="5" s="1"/>
  <c r="AK82" i="5"/>
  <c r="AK79" i="5"/>
  <c r="AK121" i="5"/>
  <c r="AH144" i="5"/>
  <c r="AI144" i="5" s="1"/>
  <c r="AK156" i="5"/>
  <c r="AK90" i="5"/>
  <c r="AK126" i="5"/>
  <c r="AK161" i="5"/>
  <c r="AK80" i="5"/>
  <c r="AK105" i="5"/>
  <c r="AK153" i="5"/>
  <c r="AK67" i="5"/>
  <c r="AK83" i="5"/>
  <c r="AK145" i="5"/>
  <c r="AK163" i="5"/>
  <c r="AK123" i="5"/>
  <c r="AK113" i="5"/>
  <c r="AK155" i="5"/>
  <c r="AK164" i="5"/>
  <c r="AK114" i="5"/>
  <c r="AK107" i="5"/>
  <c r="AK122" i="5"/>
  <c r="AK147" i="5"/>
  <c r="AK108" i="5"/>
  <c r="AK68" i="5"/>
  <c r="AK70" i="5"/>
  <c r="AK131" i="5"/>
  <c r="AK124" i="5"/>
  <c r="AK75" i="5"/>
  <c r="AK116" i="5"/>
  <c r="AK62" i="5"/>
  <c r="AK111" i="5"/>
  <c r="AK132" i="5"/>
  <c r="AK94" i="5"/>
  <c r="AK157" i="5"/>
  <c r="AK115" i="5"/>
  <c r="AK158" i="5"/>
  <c r="AK71" i="5"/>
  <c r="AK128" i="5"/>
  <c r="AK137" i="5"/>
  <c r="AK165" i="5"/>
  <c r="AK148" i="5"/>
  <c r="AK91" i="5"/>
  <c r="AK140" i="5"/>
  <c r="AK88" i="5"/>
  <c r="AK166" i="5"/>
  <c r="AK84" i="5"/>
  <c r="AK117" i="5"/>
  <c r="AK60" i="5"/>
  <c r="AK73" i="5"/>
  <c r="AK120" i="5"/>
  <c r="AK81" i="5"/>
  <c r="AK172" i="5"/>
  <c r="AK150" i="5"/>
  <c r="AK65" i="5"/>
  <c r="AK100" i="5"/>
  <c r="AK92" i="5"/>
  <c r="AH177" i="5"/>
  <c r="AI177" i="5" s="1"/>
  <c r="AH193" i="5"/>
  <c r="AI193" i="5" s="1"/>
  <c r="AH47" i="5"/>
  <c r="AI47" i="5" s="1"/>
  <c r="AH57" i="5"/>
  <c r="AI57" i="5" s="1"/>
  <c r="AH100" i="5"/>
  <c r="AI100" i="5" s="1"/>
  <c r="AH129" i="5"/>
  <c r="AI129" i="5" s="1"/>
  <c r="AH114" i="5"/>
  <c r="AI114" i="5" s="1"/>
  <c r="AH46" i="5"/>
  <c r="AI46" i="5" s="1"/>
  <c r="AH147" i="5"/>
  <c r="AI147" i="5" s="1"/>
  <c r="AH152" i="5"/>
  <c r="AI152" i="5" s="1"/>
  <c r="AH71" i="5"/>
  <c r="AI71" i="5" s="1"/>
  <c r="AH6" i="5"/>
  <c r="AI6" i="5" s="1"/>
  <c r="AH120" i="5"/>
  <c r="AI120" i="5" s="1"/>
  <c r="AH175" i="5"/>
  <c r="AI175" i="5" s="1"/>
  <c r="AH32" i="5"/>
  <c r="AI32" i="5" s="1"/>
  <c r="AH148" i="5"/>
  <c r="AI148" i="5" s="1"/>
  <c r="AH182" i="5"/>
  <c r="AI182" i="5" s="1"/>
  <c r="AH67" i="5"/>
  <c r="AI67" i="5" s="1"/>
  <c r="AH181" i="5"/>
  <c r="AI181" i="5" s="1"/>
  <c r="AH137" i="5"/>
  <c r="AI137" i="5" s="1"/>
  <c r="AH93" i="5"/>
  <c r="AI93" i="5" s="1"/>
  <c r="AH26" i="5"/>
  <c r="AI26" i="5" s="1"/>
  <c r="AH77" i="5"/>
  <c r="AI77" i="5" s="1"/>
  <c r="AH91" i="5"/>
  <c r="AI91" i="5" s="1"/>
  <c r="AH14" i="5"/>
  <c r="AI14" i="5" s="1"/>
  <c r="AH89" i="5"/>
  <c r="AI89" i="5" s="1"/>
  <c r="AH165" i="5"/>
  <c r="AI165" i="5" s="1"/>
  <c r="AH98" i="5"/>
  <c r="AI98" i="5" s="1"/>
  <c r="AH194" i="5"/>
  <c r="AI194" i="5" s="1"/>
  <c r="AH142" i="5"/>
  <c r="AI142" i="5" s="1"/>
  <c r="AH75" i="5"/>
  <c r="AI75" i="5" s="1"/>
  <c r="AH96" i="5"/>
  <c r="AI96" i="5" s="1"/>
  <c r="AH151" i="5"/>
  <c r="AI151" i="5" s="1"/>
  <c r="AH159" i="5"/>
  <c r="AI159" i="5" s="1"/>
  <c r="AH124" i="5"/>
  <c r="AI124" i="5" s="1"/>
  <c r="AH31" i="5"/>
  <c r="AI31" i="5" s="1"/>
  <c r="AH121" i="5"/>
  <c r="AI121" i="5" s="1"/>
  <c r="AH28" i="5"/>
  <c r="AI28" i="5" s="1"/>
  <c r="AH122" i="5"/>
  <c r="AI122" i="5" s="1"/>
  <c r="AH178" i="5"/>
  <c r="AI178" i="5" s="1"/>
  <c r="AH69" i="5"/>
  <c r="AI69" i="5" s="1"/>
  <c r="AH90" i="5"/>
  <c r="AI90" i="5" s="1"/>
  <c r="AH19" i="5"/>
  <c r="AI19" i="5" s="1"/>
  <c r="AH83" i="5"/>
  <c r="AI83" i="5" s="1"/>
  <c r="AH101" i="5"/>
  <c r="AI101" i="5" s="1"/>
  <c r="AH16" i="5"/>
  <c r="AI16" i="5" s="1"/>
  <c r="AH190" i="5"/>
  <c r="AI190" i="5" s="1"/>
  <c r="AH191" i="5"/>
  <c r="AI191" i="5" s="1"/>
  <c r="AH52" i="5"/>
  <c r="AI52" i="5" s="1"/>
  <c r="AH172" i="5"/>
  <c r="AI172" i="5" s="1"/>
  <c r="AH85" i="5"/>
  <c r="AI85" i="5" s="1"/>
  <c r="AH97" i="5"/>
  <c r="AI97" i="5" s="1"/>
  <c r="AH17" i="5"/>
  <c r="AI17" i="5" s="1"/>
  <c r="AH170" i="5"/>
  <c r="AI170" i="5" s="1"/>
  <c r="AH49" i="5"/>
  <c r="AI49" i="5" s="1"/>
  <c r="AH154" i="5"/>
  <c r="AI154" i="5" s="1"/>
  <c r="AH188" i="5"/>
  <c r="AH70" i="5"/>
  <c r="AH184" i="5"/>
  <c r="AI184" i="5" s="1"/>
  <c r="AH186" i="5"/>
  <c r="AH128" i="5"/>
  <c r="AH171" i="5"/>
  <c r="AH104" i="5"/>
  <c r="AH39" i="5"/>
  <c r="AH80" i="5"/>
  <c r="AH112" i="5"/>
  <c r="AH106" i="5"/>
  <c r="AH109" i="5"/>
  <c r="AH135" i="5"/>
  <c r="AH166" i="5"/>
  <c r="AH44" i="5"/>
  <c r="AH65" i="5"/>
  <c r="AH27" i="5"/>
  <c r="AH168" i="5"/>
  <c r="AH156" i="5"/>
  <c r="AH94" i="5"/>
  <c r="AH92" i="5"/>
  <c r="AH60" i="5"/>
  <c r="AI108" i="5"/>
  <c r="AH88" i="5"/>
  <c r="AH40" i="5"/>
  <c r="AH21" i="5"/>
  <c r="AH24" i="5"/>
  <c r="AH79" i="5"/>
  <c r="AH119" i="5"/>
  <c r="AH66" i="5"/>
  <c r="AH110" i="5"/>
  <c r="AH56" i="5"/>
  <c r="AH73" i="5"/>
  <c r="AH33" i="5"/>
  <c r="AH130" i="5"/>
  <c r="AI105" i="5"/>
  <c r="AH68" i="5"/>
  <c r="AH155" i="5"/>
  <c r="AH111" i="5"/>
  <c r="AH43" i="5"/>
  <c r="AH187" i="5"/>
  <c r="AH113" i="5"/>
  <c r="AH167" i="5"/>
  <c r="AH78" i="5"/>
  <c r="AH163" i="5"/>
  <c r="AH11" i="5"/>
  <c r="AH107" i="5"/>
  <c r="AH54" i="5"/>
  <c r="AH82" i="5"/>
  <c r="AH169" i="5"/>
  <c r="AH138" i="5"/>
  <c r="AH136" i="5"/>
  <c r="AH15" i="5"/>
  <c r="AH189" i="5"/>
  <c r="AH176" i="5"/>
  <c r="AI95" i="5"/>
  <c r="AH58" i="5"/>
  <c r="AH157" i="5"/>
  <c r="AH63" i="5"/>
  <c r="AH48" i="5"/>
  <c r="AH36" i="5"/>
  <c r="AH9" i="5"/>
  <c r="AH133" i="5"/>
  <c r="AH161" i="5"/>
  <c r="AH20" i="5"/>
  <c r="AH61" i="5"/>
  <c r="AH153" i="5"/>
  <c r="AH84" i="5"/>
  <c r="AH127" i="5"/>
  <c r="AH192" i="5"/>
  <c r="AH22" i="5"/>
  <c r="AH12" i="5"/>
  <c r="AH45" i="5"/>
  <c r="AH143" i="5"/>
  <c r="AH174" i="5"/>
  <c r="AH4" i="5"/>
  <c r="AH180" i="5"/>
  <c r="AH10" i="5"/>
  <c r="AH41" i="5"/>
  <c r="AH173" i="5"/>
  <c r="AH116" i="5"/>
  <c r="AI169" i="5" l="1"/>
  <c r="AI39" i="5"/>
  <c r="AI104" i="5"/>
  <c r="AI171" i="5"/>
  <c r="AI133" i="5"/>
  <c r="AI128" i="5"/>
  <c r="AI186" i="5"/>
  <c r="AI112" i="5"/>
  <c r="AI70" i="5"/>
  <c r="AI80" i="5"/>
  <c r="AI188" i="5"/>
  <c r="AJ178" i="5"/>
  <c r="AJ82" i="5"/>
  <c r="AJ48" i="5"/>
  <c r="AJ41" i="5"/>
  <c r="AJ138" i="5"/>
  <c r="AJ125" i="5"/>
  <c r="AJ179" i="5"/>
  <c r="AJ169" i="5"/>
  <c r="AJ46" i="5"/>
  <c r="AJ33" i="5"/>
  <c r="AJ186" i="5"/>
  <c r="AJ103" i="5"/>
  <c r="AJ181" i="5"/>
  <c r="AJ101" i="5"/>
  <c r="AJ95" i="5"/>
  <c r="AJ84" i="5"/>
  <c r="AJ149" i="5"/>
  <c r="AJ192" i="5"/>
  <c r="AJ188" i="5"/>
  <c r="AJ65" i="5"/>
  <c r="AJ110" i="5"/>
  <c r="AJ147" i="5"/>
  <c r="AJ193" i="5"/>
  <c r="AJ39" i="5"/>
  <c r="AJ89" i="5"/>
  <c r="AJ6" i="5"/>
  <c r="AJ100" i="5"/>
  <c r="AJ121" i="5"/>
  <c r="AJ166" i="5"/>
  <c r="AJ129" i="5"/>
  <c r="AJ80" i="5"/>
  <c r="AJ17" i="5"/>
  <c r="AJ174" i="5"/>
  <c r="AJ131" i="5"/>
  <c r="AJ42" i="5"/>
  <c r="AJ30" i="5"/>
  <c r="AJ54" i="5"/>
  <c r="AJ92" i="5"/>
  <c r="AJ184" i="5"/>
  <c r="AJ148" i="5"/>
  <c r="AJ73" i="5"/>
  <c r="AJ86" i="5"/>
  <c r="AJ171" i="5"/>
  <c r="AJ182" i="5"/>
  <c r="AJ66" i="5"/>
  <c r="AJ11" i="5"/>
  <c r="AJ97" i="5"/>
  <c r="AJ75" i="5"/>
  <c r="AI136" i="5"/>
  <c r="AJ133" i="5"/>
  <c r="AJ117" i="5"/>
  <c r="AJ144" i="5"/>
  <c r="AJ122" i="5"/>
  <c r="AJ107" i="5"/>
  <c r="AJ72" i="5"/>
  <c r="AJ183" i="5"/>
  <c r="AJ8" i="5"/>
  <c r="AJ4" i="5"/>
  <c r="AJ165" i="5"/>
  <c r="AJ78" i="5"/>
  <c r="AJ12" i="5"/>
  <c r="AJ94" i="5"/>
  <c r="AJ70" i="5"/>
  <c r="AJ168" i="5"/>
  <c r="AJ5" i="5"/>
  <c r="AJ91" i="5"/>
  <c r="AJ18" i="5"/>
  <c r="AJ185" i="5"/>
  <c r="AJ140" i="5"/>
  <c r="AJ105" i="5"/>
  <c r="AJ172" i="5"/>
  <c r="AJ81" i="5"/>
  <c r="AJ114" i="5"/>
  <c r="AI192" i="5"/>
  <c r="AI84" i="5"/>
  <c r="AI36" i="5"/>
  <c r="AI48" i="5"/>
  <c r="AI189" i="5"/>
  <c r="AI107" i="5"/>
  <c r="AI187" i="5"/>
  <c r="AI33" i="5"/>
  <c r="AI73" i="5"/>
  <c r="AI79" i="5"/>
  <c r="AI24" i="5"/>
  <c r="AI40" i="5"/>
  <c r="AI94" i="5"/>
  <c r="AI27" i="5"/>
  <c r="AI44" i="5"/>
  <c r="AI135" i="5"/>
  <c r="AJ189" i="5"/>
  <c r="AJ124" i="5"/>
  <c r="AJ44" i="5"/>
  <c r="AJ177" i="5"/>
  <c r="AJ21" i="5"/>
  <c r="AJ135" i="5"/>
  <c r="AJ63" i="5"/>
  <c r="AJ64" i="5"/>
  <c r="AJ156" i="5"/>
  <c r="AJ160" i="5"/>
  <c r="AJ132" i="5"/>
  <c r="AJ13" i="5"/>
  <c r="AJ36" i="5"/>
  <c r="AJ56" i="5"/>
  <c r="AJ49" i="5"/>
  <c r="AJ69" i="5"/>
  <c r="AJ106" i="5"/>
  <c r="AJ153" i="5"/>
  <c r="AJ87" i="5"/>
  <c r="AJ14" i="5"/>
  <c r="AJ47" i="5"/>
  <c r="AJ191" i="5"/>
  <c r="AJ158" i="5"/>
  <c r="AJ98" i="5"/>
  <c r="AI4" i="5"/>
  <c r="AI153" i="5"/>
  <c r="AI161" i="5"/>
  <c r="AI9" i="5"/>
  <c r="AI63" i="5"/>
  <c r="AI11" i="5"/>
  <c r="AI167" i="5"/>
  <c r="AI43" i="5"/>
  <c r="AI155" i="5"/>
  <c r="AI56" i="5"/>
  <c r="AI66" i="5"/>
  <c r="AI21" i="5"/>
  <c r="AI60" i="5"/>
  <c r="AJ180" i="5"/>
  <c r="AJ142" i="5"/>
  <c r="AJ130" i="5"/>
  <c r="AJ152" i="5"/>
  <c r="AJ116" i="5"/>
  <c r="AJ38" i="5"/>
  <c r="AJ62" i="5"/>
  <c r="AJ163" i="5"/>
  <c r="AJ151" i="5"/>
  <c r="AJ60" i="5"/>
  <c r="AJ109" i="5"/>
  <c r="AJ55" i="5"/>
  <c r="AJ19" i="5"/>
  <c r="AJ139" i="5"/>
  <c r="AJ157" i="5"/>
  <c r="AJ88" i="5"/>
  <c r="AI116" i="5"/>
  <c r="AI15" i="5"/>
  <c r="AJ93" i="5"/>
  <c r="AJ9" i="5"/>
  <c r="AJ126" i="5"/>
  <c r="AJ111" i="5"/>
  <c r="AJ53" i="5"/>
  <c r="AJ146" i="5"/>
  <c r="AJ28" i="5"/>
  <c r="AJ32" i="5"/>
  <c r="AJ16" i="5"/>
  <c r="AJ51" i="5"/>
  <c r="AJ150" i="5"/>
  <c r="AJ104" i="5"/>
  <c r="AJ27" i="5"/>
  <c r="AJ71" i="5"/>
  <c r="AJ74" i="5"/>
  <c r="AJ15" i="5"/>
  <c r="AJ145" i="5"/>
  <c r="AJ37" i="5"/>
  <c r="AJ25" i="5"/>
  <c r="AJ137" i="5"/>
  <c r="AJ119" i="5"/>
  <c r="AJ22" i="5"/>
  <c r="AJ31" i="5"/>
  <c r="AJ83" i="5"/>
  <c r="AI173" i="5"/>
  <c r="AI143" i="5"/>
  <c r="AI12" i="5"/>
  <c r="AI61" i="5"/>
  <c r="AI157" i="5"/>
  <c r="AI58" i="5"/>
  <c r="AI176" i="5"/>
  <c r="AI82" i="5"/>
  <c r="AI163" i="5"/>
  <c r="AI78" i="5"/>
  <c r="AI111" i="5"/>
  <c r="AI110" i="5"/>
  <c r="AI92" i="5"/>
  <c r="AI168" i="5"/>
  <c r="AI65" i="5"/>
  <c r="AI166" i="5"/>
  <c r="AI109" i="5"/>
  <c r="AJ194" i="5"/>
  <c r="AJ134" i="5"/>
  <c r="AJ123" i="5"/>
  <c r="AJ7" i="5"/>
  <c r="AJ175" i="5"/>
  <c r="AJ154" i="5"/>
  <c r="AJ113" i="5"/>
  <c r="AJ35" i="5"/>
  <c r="AJ61" i="5"/>
  <c r="AJ96" i="5"/>
  <c r="AJ40" i="5"/>
  <c r="AI180" i="5"/>
  <c r="AI10" i="5"/>
  <c r="AI138" i="5"/>
  <c r="AJ26" i="5"/>
  <c r="AJ108" i="5"/>
  <c r="AJ76" i="5"/>
  <c r="AJ112" i="5"/>
  <c r="AJ50" i="5"/>
  <c r="AJ118" i="5"/>
  <c r="AJ34" i="5"/>
  <c r="AJ43" i="5"/>
  <c r="AJ99" i="5"/>
  <c r="AJ159" i="5"/>
  <c r="AJ136" i="5"/>
  <c r="AJ20" i="5"/>
  <c r="AJ10" i="5"/>
  <c r="AJ120" i="5"/>
  <c r="AJ45" i="5"/>
  <c r="AJ155" i="5"/>
  <c r="AJ190" i="5"/>
  <c r="AJ77" i="5"/>
  <c r="AJ115" i="5"/>
  <c r="AJ127" i="5"/>
  <c r="AJ173" i="5"/>
  <c r="AJ68" i="5"/>
  <c r="AJ59" i="5"/>
  <c r="AJ143" i="5"/>
  <c r="AJ85" i="5"/>
  <c r="AJ167" i="5"/>
  <c r="AJ90" i="5"/>
  <c r="AJ128" i="5"/>
  <c r="AJ57" i="5"/>
  <c r="AJ24" i="5"/>
  <c r="AJ52" i="5"/>
  <c r="AJ67" i="5"/>
  <c r="AJ58" i="5"/>
  <c r="AJ187" i="5"/>
  <c r="AJ141" i="5"/>
  <c r="AJ162" i="5"/>
  <c r="AJ79" i="5"/>
  <c r="AJ161" i="5"/>
  <c r="AJ176" i="5"/>
  <c r="AJ102" i="5"/>
  <c r="AJ23" i="5"/>
  <c r="AJ170" i="5"/>
  <c r="AJ164" i="5"/>
  <c r="AJ29" i="5"/>
  <c r="AI174" i="5"/>
  <c r="AI45" i="5"/>
  <c r="AI22" i="5"/>
  <c r="AI127" i="5"/>
  <c r="AI20" i="5"/>
  <c r="AI54" i="5"/>
  <c r="AI113" i="5"/>
  <c r="AI68" i="5"/>
  <c r="AI130" i="5"/>
  <c r="AI119" i="5"/>
  <c r="AI88" i="5"/>
  <c r="AI156" i="5"/>
  <c r="AI106" i="5"/>
  <c r="AI41" i="5"/>
</calcChain>
</file>

<file path=xl/comments1.xml><?xml version="1.0" encoding="utf-8"?>
<comments xmlns="http://schemas.openxmlformats.org/spreadsheetml/2006/main">
  <authors>
    <author>Luca Vernaccini</author>
  </authors>
  <commentList>
    <comment ref="AS3" authorId="0" shapeId="0">
      <text>
        <r>
          <rPr>
            <b/>
            <sz val="9"/>
            <color indexed="81"/>
            <rFont val="Tahoma"/>
            <family val="2"/>
          </rPr>
          <t>Luca Vernaccini:</t>
        </r>
        <r>
          <rPr>
            <sz val="9"/>
            <color indexed="81"/>
            <rFont val="Tahoma"/>
            <family val="2"/>
          </rPr>
          <t xml:space="preserve">
Data of 2019 at 26/8/2019</t>
        </r>
      </text>
    </comment>
    <comment ref="AY165" authorId="0" shapeId="0">
      <text>
        <r>
          <rPr>
            <b/>
            <sz val="9"/>
            <color indexed="81"/>
            <rFont val="Tahoma"/>
            <family val="2"/>
          </rPr>
          <t>Luca Vernaccini:</t>
        </r>
        <r>
          <rPr>
            <sz val="9"/>
            <color indexed="81"/>
            <rFont val="Tahoma"/>
            <family val="2"/>
          </rPr>
          <t xml:space="preserve">
EMRO, WHO (2012)</t>
        </r>
      </text>
    </comment>
    <comment ref="BY188" authorId="0" shapeId="0">
      <text>
        <r>
          <rPr>
            <b/>
            <sz val="9"/>
            <color indexed="81"/>
            <rFont val="Tahoma"/>
            <family val="2"/>
          </rPr>
          <t>Luca Vernaccini:</t>
        </r>
        <r>
          <rPr>
            <sz val="9"/>
            <color indexed="81"/>
            <rFont val="Tahoma"/>
            <family val="2"/>
          </rPr>
          <t xml:space="preserve">
CIA Factbook, 2013</t>
        </r>
      </text>
    </comment>
  </commentList>
</comments>
</file>

<file path=xl/comments2.xml><?xml version="1.0" encoding="utf-8"?>
<comments xmlns="http://schemas.openxmlformats.org/spreadsheetml/2006/main">
  <authors>
    <author>Luca Vernaccini</author>
  </authors>
  <commentList>
    <comment ref="S3" authorId="0" shapeId="0">
      <text>
        <r>
          <rPr>
            <b/>
            <sz val="9"/>
            <color indexed="81"/>
            <rFont val="Tahoma"/>
            <family val="2"/>
          </rPr>
          <t>Luca Vernaccini:</t>
        </r>
        <r>
          <rPr>
            <sz val="9"/>
            <color indexed="81"/>
            <rFont val="Tahoma"/>
            <family val="2"/>
          </rPr>
          <t xml:space="preserve">
Data of 2016 at 17/8/2016</t>
        </r>
      </text>
    </comment>
    <comment ref="AJ3" authorId="0" shapeId="0">
      <text>
        <r>
          <rPr>
            <b/>
            <sz val="9"/>
            <color indexed="81"/>
            <rFont val="Tahoma"/>
            <family val="2"/>
          </rPr>
          <t>Luca Vernaccini:</t>
        </r>
        <r>
          <rPr>
            <sz val="9"/>
            <color indexed="81"/>
            <rFont val="Tahoma"/>
            <family val="2"/>
          </rPr>
          <t xml:space="preserve">
As of 18 August 2016</t>
        </r>
      </text>
    </comment>
  </commentList>
</comments>
</file>

<file path=xl/comments3.xml><?xml version="1.0" encoding="utf-8"?>
<comments xmlns="http://schemas.openxmlformats.org/spreadsheetml/2006/main">
  <authors>
    <author>Luca Vernaccini</author>
  </authors>
  <commentList>
    <comment ref="S3" authorId="0" shapeId="0">
      <text>
        <r>
          <rPr>
            <b/>
            <sz val="9"/>
            <color indexed="81"/>
            <rFont val="Tahoma"/>
            <family val="2"/>
          </rPr>
          <t>Luca Vernaccini:</t>
        </r>
        <r>
          <rPr>
            <sz val="9"/>
            <color indexed="81"/>
            <rFont val="Tahoma"/>
            <family val="2"/>
          </rPr>
          <t xml:space="preserve">
Data of 2016 at 17/8/2016</t>
        </r>
      </text>
    </comment>
    <comment ref="AJ3" authorId="0" shapeId="0">
      <text>
        <r>
          <rPr>
            <b/>
            <sz val="9"/>
            <color indexed="81"/>
            <rFont val="Tahoma"/>
            <family val="2"/>
          </rPr>
          <t>Luca Vernaccini:</t>
        </r>
        <r>
          <rPr>
            <sz val="9"/>
            <color indexed="81"/>
            <rFont val="Tahoma"/>
            <family val="2"/>
          </rPr>
          <t xml:space="preserve">
As of 18 August 2016</t>
        </r>
      </text>
    </comment>
  </commentList>
</comments>
</file>

<file path=xl/connections.xml><?xml version="1.0" encoding="utf-8"?>
<connections xmlns="http://schemas.openxmlformats.org/spreadsheetml/2006/main">
  <connection id="1"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<sst xmlns="http://schemas.openxmlformats.org/spreadsheetml/2006/main" count="18163" uniqueCount="1371">
  <si>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</si>
  <si>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</si>
  <si>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</si>
  <si>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</si>
  <si>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</si>
  <si>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</si>
  <si>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</si>
  <si>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</si>
  <si>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</si>
  <si>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</si>
  <si>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</si>
  <si>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</si>
  <si>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</si>
  <si>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</si>
  <si>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</si>
  <si>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</si>
  <si>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</si>
  <si>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</si>
  <si>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</si>
  <si>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</si>
  <si>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</si>
  <si>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</si>
  <si>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</si>
  <si>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</si>
  <si>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</si>
  <si>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</si>
  <si>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</si>
  <si>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</si>
  <si>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</si>
  <si>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</si>
  <si>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</si>
  <si>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</si>
  <si>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</si>
  <si>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</si>
  <si>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</si>
  <si>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</si>
  <si>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</si>
  <si>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</si>
  <si>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</si>
  <si>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</si>
  <si>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</si>
  <si>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</si>
  <si>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</si>
  <si>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</si>
  <si>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</si>
  <si>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</si>
  <si>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</si>
  <si>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</si>
  <si>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</si>
  <si>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</si>
  <si>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</si>
  <si>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</si>
  <si>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</si>
  <si>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</si>
  <si>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</si>
  <si>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</si>
  <si>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</si>
  <si>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</si>
  <si>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</si>
  <si>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</si>
  <si>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</si>
  <si>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</si>
  <si>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</si>
  <si>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</si>
  <si>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</si>
  <si>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</si>
  <si>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</si>
  <si>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</si>
  <si>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</si>
  <si>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</si>
  <si>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</si>
  <si>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</si>
  <si>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</si>
  <si>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</si>
  <si>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</si>
  <si>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</si>
  <si>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</si>
  <si>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</si>
  <si>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</si>
  <si>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</si>
  <si>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</si>
  <si>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</si>
  <si>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</si>
  <si>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</si>
  <si>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</si>
  <si>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</si>
  <si>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</si>
  <si>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</si>
  <si>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</si>
  <si>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</si>
  <si>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</si>
  <si>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</si>
  <si>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</si>
  <si>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</si>
  <si>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</si>
  <si>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</si>
  <si>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</si>
  <si>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</si>
  <si>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</si>
  <si>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</si>
  <si>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</si>
  <si>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</si>
  <si>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</si>
  <si>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</si>
  <si>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</si>
  <si>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</si>
  <si>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</si>
  <si>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</si>
  <si>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</si>
  <si>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</si>
  <si>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</si>
  <si>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</si>
  <si>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</si>
  <si>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</si>
  <si>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</si>
  <si>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</si>
  <si>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</si>
  <si>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</si>
  <si>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</si>
  <si>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</si>
  <si>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</si>
  <si>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</si>
  <si>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</si>
  <si>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</si>
  <si>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</si>
  <si>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</si>
  <si>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</si>
  <si>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</si>
  <si>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</si>
  <si>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</si>
  <si>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</si>
  <si>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</si>
  <si>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</si>
  <si>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</si>
  <si>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</si>
  <si>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</si>
  <si>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</si>
  <si>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</si>
  <si>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</si>
  <si>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</si>
  <si>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</si>
  <si>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</si>
  <si>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</si>
  <si>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</si>
  <si>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</si>
  <si>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</si>
  <si>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</si>
  <si>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</si>
  <si>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</si>
  <si>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</si>
  <si>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</si>
  <si>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</si>
  <si>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</si>
  <si>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</si>
  <si>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</si>
  <si>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</si>
  <si>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</si>
  <si>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</si>
  <si>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</si>
  <si>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</si>
  <si>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</si>
  <si>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</si>
  <si>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</si>
  <si>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</si>
  <si>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</si>
  <si>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</si>
  <si>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</si>
  <si>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</si>
  <si>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</si>
  <si>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</si>
  <si>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</si>
  <si>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</si>
  <si>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</si>
  <si>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</si>
  <si>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</si>
  <si>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</si>
  <si>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</si>
  <si>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</si>
  <si>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</si>
  <si>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</si>
  <si>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</si>
  <si>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</si>
  <si>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</si>
  <si>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</si>
  <si>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</si>
  <si>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</si>
  <si>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</si>
  <si>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</si>
  <si>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</si>
  <si>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</si>
  <si>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</si>
  <si>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</si>
  <si>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</si>
  <si>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</si>
  <si>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</si>
  <si>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</si>
  <si>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</si>
  <si>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</si>
  <si>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</si>
  <si>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</si>
  <si>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</si>
  <si>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</si>
  <si>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</si>
  <si>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</si>
  <si>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</si>
  <si>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</si>
  <si>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</si>
  <si>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</si>
  <si>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</si>
  <si>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</si>
  <si>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</si>
  <si>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</si>
  <si>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</si>
  <si>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</si>
  <si>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</si>
  <si>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</si>
  <si>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</si>
  <si>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</si>
  <si>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</si>
  <si>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</si>
  <si>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</si>
  <si>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</si>
  <si>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</si>
  <si>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</si>
  <si>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</si>
  <si>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</si>
  <si>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</si>
  <si>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</si>
  <si>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</si>
  <si>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</si>
  <si>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</si>
  <si>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</si>
  <si>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</si>
  <si>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</si>
  <si>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</si>
  <si>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</si>
  <si>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</si>
  <si>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</si>
  <si>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</si>
  <si>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</si>
  <si>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</si>
  <si>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</si>
  <si>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</si>
  <si>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</si>
  <si>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</si>
  <si>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</si>
  <si>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</si>
  <si>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</si>
  <si>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</si>
  <si>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</si>
  <si>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</si>
  <si>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</si>
  <si>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</si>
  <si>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</si>
  <si>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</si>
  <si>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</si>
  <si>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</si>
  <si>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</si>
  <si>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</si>
  <si>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</si>
  <si>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</si>
  <si>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</si>
  <si>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</si>
  <si>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</si>
  <si>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</si>
  <si>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</si>
  <si>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</si>
  <si>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</si>
  <si>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</si>
  <si>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</si>
  <si>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</si>
  <si>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</si>
  <si>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</si>
  <si>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</si>
  <si>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</si>
  <si>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</si>
  <si>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</si>
  <si>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</si>
  <si>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</si>
  <si>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</si>
  <si>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</si>
  <si>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</si>
  <si>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</si>
  <si>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</si>
  <si>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</si>
  <si>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</si>
  <si>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</si>
  <si>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</si>
  <si>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</si>
  <si>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</si>
  <si>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</si>
  <si>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</si>
  <si>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</si>
  <si>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</si>
  <si>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</si>
  <si>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</si>
  <si>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</si>
  <si>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</si>
  <si>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</si>
  <si>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</si>
  <si>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</si>
  <si>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</si>
  <si>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</si>
  <si>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</si>
  <si>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</si>
  <si>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</si>
  <si>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</si>
  <si>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</si>
  <si>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</si>
  <si>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Swaziland</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</si>
  <si>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</si>
  <si>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</si>
  <si>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</si>
  <si>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</si>
  <si>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</si>
  <si>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</si>
  <si>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</si>
  <si>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</si>
  <si>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</si>
  <si>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</si>
  <si>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</si>
  <si>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</si>
  <si>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</si>
  <si>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</si>
  <si>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</si>
  <si>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</si>
  <si>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</si>
  <si>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</si>
  <si>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</si>
  <si>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</si>
  <si>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</si>
  <si>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</si>
  <si>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</si>
  <si>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</si>
  <si>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</si>
  <si>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</si>
  <si>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</si>
  <si>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</si>
  <si>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</si>
  <si>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</si>
  <si>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</si>
  <si>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</si>
  <si>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</si>
  <si>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</si>
  <si>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</si>
  <si>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</si>
  <si>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</si>
  <si>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</si>
  <si>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</si>
  <si>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</si>
  <si>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</si>
  <si>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</si>
  <si>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</si>
  <si>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</si>
  <si>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</si>
  <si>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</si>
  <si>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</si>
  <si>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</si>
  <si>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</si>
  <si>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</si>
  <si>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</si>
  <si>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</si>
  <si>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</si>
  <si>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</si>
  <si>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</si>
  <si>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</si>
  <si>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</si>
  <si>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</si>
  <si>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</si>
  <si>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</si>
  <si>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</si>
  <si>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</si>
  <si>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</si>
  <si>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</si>
  <si>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</si>
  <si>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</si>
  <si>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</si>
  <si>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</si>
  <si>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</si>
  <si>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</si>
  <si>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</si>
  <si>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</si>
  <si>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</si>
  <si>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</si>
  <si>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</si>
  <si>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</si>
  <si>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</si>
  <si>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</si>
  <si>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</si>
  <si>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</si>
  <si>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</si>
  <si>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</si>
  <si>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Iso3</t>
  </si>
  <si>
    <t>Palestine</t>
  </si>
  <si>
    <t>U5 Under weight</t>
  </si>
  <si>
    <t>Net ODA received (% of GNI)</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</si>
  <si>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</si>
  <si>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</si>
  <si>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</si>
  <si>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</si>
  <si>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</si>
  <si>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</si>
  <si>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</si>
  <si>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</si>
  <si>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</si>
  <si>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Malaria mortality rate</t>
  </si>
  <si>
    <t>Corruption Perception Index</t>
  </si>
  <si>
    <t>Children U5</t>
  </si>
  <si>
    <t>Recent Shocks</t>
  </si>
  <si>
    <t>Food Security</t>
  </si>
  <si>
    <t>Vulnerable Groups</t>
  </si>
  <si>
    <t>DRR</t>
  </si>
  <si>
    <t>Governance</t>
  </si>
  <si>
    <t>Physical infrastructure</t>
  </si>
  <si>
    <t>Access to health care</t>
  </si>
  <si>
    <t>Average Dietary Energy Supply Adequacy</t>
  </si>
  <si>
    <t>Prevalence of Undernourishment</t>
  </si>
  <si>
    <t>Domestic Food Price Level Index</t>
  </si>
  <si>
    <t>Domestic Food Price Volatility Index</t>
  </si>
  <si>
    <t>Food Acces Score</t>
  </si>
  <si>
    <t>Aid Dependency</t>
  </si>
  <si>
    <t>Other Vulnerable Groups</t>
  </si>
  <si>
    <t>Natural Disasters % of total pop</t>
  </si>
  <si>
    <t>Development &amp; Deprivation</t>
  </si>
  <si>
    <t>Adult liteacy rate</t>
  </si>
  <si>
    <t>People affected by droughts (absolute)</t>
  </si>
  <si>
    <t>People affected by droughts (relative)</t>
  </si>
  <si>
    <t>Road density</t>
  </si>
  <si>
    <t>(table of contents)</t>
  </si>
  <si>
    <t xml:space="preserve">For further information: </t>
  </si>
  <si>
    <t>(home)</t>
  </si>
  <si>
    <t>Sheets</t>
  </si>
  <si>
    <t>Final table with the main dimensions</t>
  </si>
  <si>
    <t>Calculation table for the Vulnerability component</t>
  </si>
  <si>
    <t>Calculation table for the Lack of Coping Capacity component</t>
  </si>
  <si>
    <t>Physical exposure to earthquake MMI VI</t>
  </si>
  <si>
    <t>Physical exposure to earthquake MMI VIII</t>
  </si>
  <si>
    <t>Unit of Measurament</t>
  </si>
  <si>
    <t>Number</t>
  </si>
  <si>
    <t>Index</t>
  </si>
  <si>
    <t>HFA Scores Last recent</t>
  </si>
  <si>
    <t>No data</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</si>
  <si>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</si>
  <si>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</si>
  <si>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</si>
  <si>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</si>
  <si>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</si>
  <si>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</si>
  <si>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</si>
  <si>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</si>
  <si>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Physical exposure to tropical cyclone (relative)</t>
  </si>
  <si>
    <t>Physical exposure to surge from tropical cyclone (relative)</t>
  </si>
  <si>
    <t>Physical exposure to surge from tropical cyclone (absolute)</t>
  </si>
  <si>
    <t xml:space="preserve">Physical exposure to earthquake </t>
  </si>
  <si>
    <t>Physical exposure to flood</t>
  </si>
  <si>
    <t>Physical exposure to tsunami</t>
  </si>
  <si>
    <t>Physical exposure to tropical cyclone of Saffir-Simpson category 1</t>
  </si>
  <si>
    <t>Physical exposure to tropical cyclone of Saffir-Simpson category 3</t>
  </si>
  <si>
    <t>Physical exposure to tropical cyclone wind</t>
  </si>
  <si>
    <t>Physical exposure to surge from tropical cyclone</t>
  </si>
  <si>
    <t>Physical exposure to tropical cyclone</t>
  </si>
  <si>
    <t>Total Uprooted people (percentage of the total population)</t>
  </si>
  <si>
    <t>Uprooted people (total population)</t>
  </si>
  <si>
    <t>Health Conditions</t>
  </si>
  <si>
    <t>Table of Contents</t>
  </si>
  <si>
    <t>Hazard &amp; Exposure</t>
  </si>
  <si>
    <t>Calculation table for the Hazard &amp; Exposure component</t>
  </si>
  <si>
    <t>Lack of Coping Capacity</t>
  </si>
  <si>
    <t>% of GNI</t>
  </si>
  <si>
    <t>%</t>
  </si>
  <si>
    <t>per 100,000 people</t>
  </si>
  <si>
    <t>per 1,000 live births</t>
  </si>
  <si>
    <t>Malaria death rate</t>
  </si>
  <si>
    <t>Measles immunization coverage</t>
  </si>
  <si>
    <t>Improved Sanitation Facilities</t>
  </si>
  <si>
    <t>Improved Water Source</t>
  </si>
  <si>
    <t>HFA Scores</t>
  </si>
  <si>
    <t>One-year-olds fully immunized against measles</t>
  </si>
  <si>
    <t>Health expenditure per capita</t>
  </si>
  <si>
    <t>Mortality rate, under-5</t>
  </si>
  <si>
    <t>Income Gini coefficient</t>
  </si>
  <si>
    <t>People affected by Natural Disasters</t>
  </si>
  <si>
    <t>Internally displaced persons (IDPs)</t>
  </si>
  <si>
    <t>Refugees by country of asylum</t>
  </si>
  <si>
    <t>current int USD PPP</t>
  </si>
  <si>
    <t>Survey Year</t>
  </si>
  <si>
    <t>Humanitarian Aid (FTS)</t>
  </si>
  <si>
    <t>Development Aid (ODA)</t>
  </si>
  <si>
    <t>Socio-Economic Vulnerability</t>
  </si>
  <si>
    <t>CONCEPT AND METHODOLOGY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</si>
  <si>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</si>
  <si>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</si>
  <si>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</si>
  <si>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</si>
  <si>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</si>
  <si>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</si>
  <si>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</si>
  <si>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</si>
  <si>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</si>
  <si>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</si>
  <si>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</si>
  <si>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</si>
  <si>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</si>
  <si>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</si>
  <si>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</si>
  <si>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</si>
  <si>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</si>
  <si>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Storm Surge (absolute)</t>
  </si>
  <si>
    <t>HA.NAT.TC.CS-ABS</t>
  </si>
  <si>
    <t>Storm Surge (relative)</t>
  </si>
  <si>
    <t>HA.NAT.TC.CS-REL</t>
  </si>
  <si>
    <t>Drought</t>
  </si>
  <si>
    <t>http://www.emdat.be/</t>
  </si>
  <si>
    <t>Worldwide Governance Indicators World Bank</t>
  </si>
  <si>
    <t>Social-Economics Vulnerability</t>
  </si>
  <si>
    <t>Poverty &amp; Development</t>
  </si>
  <si>
    <t>VU.SEV.PD.HDI</t>
  </si>
  <si>
    <t>UNDP Human Development Report</t>
  </si>
  <si>
    <t>VU.SEV.PD.MPI</t>
  </si>
  <si>
    <t>VU.SEV.INQ.GII</t>
  </si>
  <si>
    <t>VU.SEV.INQ.GINI</t>
  </si>
  <si>
    <t>Income Gini coefficient - Inequality in income or consumption</t>
  </si>
  <si>
    <t>Economical Dependency</t>
  </si>
  <si>
    <t>VU.SEV.AD.AID-PC</t>
  </si>
  <si>
    <t>Public aid per capita</t>
  </si>
  <si>
    <t>FTS (OCHA); OECD DAC</t>
  </si>
  <si>
    <t>VU.SEV.AD.ODA-GNI</t>
  </si>
  <si>
    <t>http://data.worldbank.org/indicator/DT.ODA.ODAT.GN.ZS</t>
  </si>
  <si>
    <t>Health of children under 5</t>
  </si>
  <si>
    <t>Mortality rate, under-5 (per 1,000 live births)</t>
  </si>
  <si>
    <t>Children Under Weight</t>
  </si>
  <si>
    <t>VU.VG.UP.REF-TOT</t>
  </si>
  <si>
    <t>Global Trends Report United Nations Refugee Agency</t>
  </si>
  <si>
    <t>http://www.unhcr.org</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</si>
  <si>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</si>
  <si>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</si>
  <si>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</si>
  <si>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</si>
  <si>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</si>
  <si>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</si>
  <si>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</si>
  <si>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</si>
  <si>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</si>
  <si>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http://www.fao.org/economic/ess/ess-fs/ess-fadata/en/</t>
  </si>
  <si>
    <t>Prevalence of undernourishment</t>
  </si>
  <si>
    <t>Capacity</t>
  </si>
  <si>
    <t>Government effectiveness</t>
  </si>
  <si>
    <t>Trasparency International</t>
  </si>
  <si>
    <t>DRR implementation</t>
  </si>
  <si>
    <t>Hyogo Framework for Action</t>
  </si>
  <si>
    <t>http://preventionweb.net/applications/hfa/qbnhfa/</t>
  </si>
  <si>
    <t>Literacy rate, adult total (% of people ages 15 and above)</t>
  </si>
  <si>
    <t>UNESCO</t>
  </si>
  <si>
    <t>http://stats.uis.unesco.org/unesco</t>
  </si>
  <si>
    <t>Access to electricity (% of population)</t>
  </si>
  <si>
    <t>World Bank</t>
  </si>
  <si>
    <t>http://data.worldbank.org/indicator/EG.ELC.ACCS.ZS</t>
  </si>
  <si>
    <t>Internet Users (per 100 people)</t>
  </si>
  <si>
    <t>http://data.worldbank.org/indicator/IT.NET.USER.P2</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</si>
  <si>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</si>
  <si>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</si>
  <si>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</si>
  <si>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</si>
  <si>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</si>
  <si>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</si>
  <si>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</si>
  <si>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</si>
  <si>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</si>
  <si>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Physical exposure to tsunamis - average annual population exposed (inhabitants)</t>
  </si>
  <si>
    <t>Physical exposure to tsunamis - average annual population exposed (percentage of the total population)</t>
  </si>
  <si>
    <t>Physical exposure to flood - average annual population exposed (inhabitants)</t>
  </si>
  <si>
    <t>Physical exposure to flood - average annual population exposed (percentage of the total population)</t>
  </si>
  <si>
    <t>Physical exposure to Storm Surges (absolute)</t>
  </si>
  <si>
    <t>Physical exposure to storm surges of Saffir-Simpson category 1 - average annual population exposed (inhabitants)</t>
  </si>
  <si>
    <t>Physical exposure to Storm Surge (relative)</t>
  </si>
  <si>
    <t>Public Aid per capita (current USD)</t>
  </si>
  <si>
    <t>VU.VG.UP.RET-REF-TOT</t>
  </si>
  <si>
    <t>VU.VGR.OG.HE.HIV</t>
  </si>
  <si>
    <t>Adult Prevalence of HIV-AIDS</t>
  </si>
  <si>
    <t>HIV prevalence among adults aged 15-49 years (%)</t>
  </si>
  <si>
    <t>VU.VGR.OG.HE.MAL</t>
  </si>
  <si>
    <t>Deaths due to malaria (per 100 000 population)</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</si>
  <si>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</si>
  <si>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</si>
  <si>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</si>
  <si>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</si>
  <si>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</si>
  <si>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</si>
  <si>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</si>
  <si>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</si>
  <si>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</si>
  <si>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Prevalence of undernourishment (% of population)</t>
  </si>
  <si>
    <t>CC.INS.GOV.GE</t>
  </si>
  <si>
    <t>CC.INS.GOV.CPI</t>
  </si>
  <si>
    <t>Corruption Perception Index CPI</t>
  </si>
  <si>
    <t>CC.INS.DRR</t>
  </si>
  <si>
    <t>Hyogo Framework for Action scores</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</si>
  <si>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</si>
  <si>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</si>
  <si>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</si>
  <si>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</si>
  <si>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</si>
  <si>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</si>
  <si>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</si>
  <si>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</si>
  <si>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</si>
  <si>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</si>
  <si>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</si>
  <si>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</si>
  <si>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CC.INF.AHC.MEAS</t>
  </si>
  <si>
    <t>Measles Immunization Coverage</t>
  </si>
  <si>
    <t>Measles (MCV) immunization coverage among 1-year-olds (%)</t>
  </si>
  <si>
    <t>CC.INF.AHC.PHYS</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</si>
  <si>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</si>
  <si>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</si>
  <si>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</si>
  <si>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floods per year. It results from the combination of the hazard zones and the total population living in the spatial unit. It thus indicates the expected number of people exposed in the hazard zone in one year.</t>
  </si>
  <si>
    <t>Flood is one of the rapid on-set hazards considered in the natural hazard category.</t>
  </si>
  <si>
    <t>The indicator is based on the estimated number of people exposed to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</si>
  <si>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storm surges of Saffir-Simpson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</si>
  <si>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t>
  </si>
  <si>
    <t>The indicator is based on the estimated number of people exposed to storm surges of Saffir-Simpson category 1 per year. It results from the combination of the hazard zones and the total population living in the spatial unit. It thus indicates the percentage of expected average annual population potentially at risk.</t>
  </si>
  <si>
    <t>Tropical cyclone is one of the rapid on-set hazards considered in the natural hazard category. The SS 1 is considered as low intensity level.</t>
  </si>
  <si>
    <t>Tropical cyclone is one of the rapid on-set hazards considered in the natural hazard category. The SS 3 is considered as high intensity level.</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</si>
  <si>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</si>
  <si>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</si>
  <si>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</si>
  <si>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</si>
  <si>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</si>
  <si>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</si>
  <si>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</si>
  <si>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</si>
  <si>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</si>
  <si>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</si>
  <si>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</si>
  <si>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</si>
  <si>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</si>
  <si>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</si>
  <si>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</si>
  <si>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The death rate associated with malaria is the number of deaths caused by malaria per 100,000 people per year.</t>
  </si>
  <si>
    <t>Malaria is considered as one of the three pandemics of low- and middle- income countries.</t>
  </si>
  <si>
    <t>Target 6.c of the Millenium development Goals is to "have halted by 2015 and begun to reverse the incidence of malaria and other major diseases". Indicator 6.6 is defined as "Incidence and death rates associated with malaria".</t>
  </si>
  <si>
    <t>Tuberculosis is considered as one of the three pandemics of low- and middle- income countries.</t>
  </si>
  <si>
    <t>Target 6.c of the Millennium development Goals is to "have halted by 2015 and begun to reverse the incidence of malaria and other major diseases". Indicator 6.9 is defined as "incidence, prevalence and death rates associated with TB".</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</si>
  <si>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</si>
  <si>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</si>
  <si>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</si>
  <si>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</si>
  <si>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
Children Underweight is an MDG indicator (MDG 4).</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</si>
  <si>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</si>
  <si>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</si>
  <si>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</si>
  <si>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</si>
  <si>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</si>
  <si>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</si>
  <si>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This is the traditional FAO hunger indicator, adopted as official Millennium Development Goal indicator for Goal 1, Target 1.9.</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</si>
  <si>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</si>
  <si>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</si>
  <si>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</si>
  <si>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</si>
  <si>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</si>
  <si>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</si>
  <si>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</si>
  <si>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</si>
  <si>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</si>
  <si>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</si>
  <si>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Internet users are people with access to the worldwide network.</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</si>
  <si>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</si>
  <si>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</si>
  <si>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</si>
  <si>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</si>
  <si>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</si>
  <si>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</si>
  <si>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</si>
  <si>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</si>
  <si>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</si>
  <si>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percentage of children under one year of age who have received at least one dose of measles-containing vaccine in a given year.</t>
  </si>
  <si>
    <t xml:space="preserve">The physical infrastructure component tries to assess the accessibility as well as the redundancy of the systems which are two crucial characteristics in a crisis situation.
Measles immunization coverage is a good proxy of health system performance.
</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</si>
  <si>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</si>
  <si>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</si>
  <si>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</si>
  <si>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</si>
  <si>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Indicator Data</t>
  </si>
  <si>
    <t>Indicator Metadata</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</si>
  <si>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</si>
  <si>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</si>
  <si>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</si>
  <si>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</si>
  <si>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</si>
  <si>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</si>
  <si>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</si>
  <si>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</si>
  <si>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</si>
  <si>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</si>
  <si>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</si>
  <si>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</si>
  <si>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</si>
  <si>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</si>
  <si>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</si>
  <si>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</si>
  <si>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</si>
  <si>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</si>
  <si>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</si>
  <si>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</si>
  <si>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</si>
  <si>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</si>
  <si>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</si>
  <si>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</si>
  <si>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High income: nonOECD</t>
  </si>
  <si>
    <t>ROLAC</t>
  </si>
  <si>
    <t>Central America &amp; Caribbean</t>
  </si>
  <si>
    <t>Americas</t>
  </si>
  <si>
    <t>Caribbean</t>
  </si>
  <si>
    <t>Latin America</t>
  </si>
  <si>
    <t>South America</t>
  </si>
  <si>
    <t>Lower middle income</t>
  </si>
  <si>
    <t>ROCCA</t>
  </si>
  <si>
    <t>Western Asia</t>
  </si>
  <si>
    <t>East Asia &amp; Pacific</t>
  </si>
  <si>
    <t>High income: OECD</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</si>
  <si>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</si>
  <si>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</si>
  <si>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</si>
  <si>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</si>
  <si>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</si>
  <si>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</si>
  <si>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</si>
  <si>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</si>
  <si>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</si>
  <si>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</si>
  <si>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</si>
  <si>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</si>
  <si>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</si>
  <si>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</si>
  <si>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</si>
  <si>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</si>
  <si>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</si>
  <si>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</si>
  <si>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</si>
  <si>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</si>
  <si>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</si>
  <si>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</si>
  <si>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</si>
  <si>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</si>
  <si>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Regions</t>
  </si>
  <si>
    <t>USD Million</t>
  </si>
  <si>
    <t>http://data.worldbank.org/indicator/SP.POP.TOTL</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</si>
  <si>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</si>
  <si>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</si>
  <si>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</si>
  <si>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</si>
  <si>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</si>
  <si>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</si>
  <si>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</si>
  <si>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</si>
  <si>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</si>
  <si>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</si>
  <si>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</si>
  <si>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Gross domestic product based on purchasing-power-parity (PPP) per capita GDP (Current international dollar)</t>
  </si>
  <si>
    <t>Expressed in GDP in PPP dollars per person. Data are derived by dividing GDP in PPP dollars by total population. These data form the basis for the country weights used to generate the World Economic Outlook country group composites for the domestic economy.</t>
  </si>
  <si>
    <t>Due to a strong relationship of HDI and GDP per capita, missing values were imposed with the predicted value of HDI bades on the known GDP per capita for specific countries obtained from regression analysis executed on the rest of the set.</t>
  </si>
  <si>
    <t>Conflict Risk</t>
  </si>
  <si>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</si>
  <si>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</si>
  <si>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</si>
  <si>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</si>
  <si>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</si>
  <si>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</si>
  <si>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</si>
  <si>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</si>
  <si>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</si>
  <si>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</si>
  <si>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</si>
  <si>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</si>
  <si>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</si>
  <si>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</si>
  <si>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</si>
  <si>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</si>
  <si>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</si>
  <si>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GCRI Violent Conflict probability</t>
  </si>
  <si>
    <t>GCRI Violent Internal Conflict probability</t>
  </si>
  <si>
    <t>GCRI High Violent Internal Conflict probability</t>
  </si>
  <si>
    <t>GCRI Internal Conflict Score</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</si>
  <si>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</si>
  <si>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</si>
  <si>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</si>
  <si>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</si>
  <si>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</si>
  <si>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</si>
  <si>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</si>
  <si>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The Global Conflict Risk Index (GCRI) is an indicator that assess the states' risk for violent internal conflicts.</t>
  </si>
  <si>
    <t>Internal Conflict Probability</t>
  </si>
  <si>
    <t>The HIIK's annual publication Conflict Barometer describes the recent trends in global conflict developments, escalations, de-escalations, and settlements.</t>
  </si>
  <si>
    <t>Heidelberg Institute</t>
  </si>
  <si>
    <t>http://www.hiik.de/en/konfliktbarometer/index.html</t>
  </si>
  <si>
    <t>HA.HUM.GCRI-VC</t>
  </si>
  <si>
    <t>HA.HUM.GCRI-HVC</t>
  </si>
  <si>
    <t>Agriculture Drought probability</t>
  </si>
  <si>
    <t>Total affected by Drought</t>
  </si>
  <si>
    <t>Frequency of Drought events</t>
  </si>
  <si>
    <t>Agriculture Droughts probability</t>
  </si>
  <si>
    <t>People affected by droughts</t>
  </si>
  <si>
    <t>People affected by droughts and Frequency of events</t>
  </si>
  <si>
    <t>Current National Power Conflict Intensity</t>
  </si>
  <si>
    <t>Current Subnational Conflict Intensity</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</si>
  <si>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</si>
  <si>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</si>
  <si>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</si>
  <si>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</si>
  <si>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</si>
  <si>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</si>
  <si>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</si>
  <si>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</si>
  <si>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</si>
  <si>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HA.HUM.CON.SN</t>
  </si>
  <si>
    <t>Conflict Barometer - Subnational Conflicts</t>
  </si>
  <si>
    <t>HA.HUM.CON.NP</t>
  </si>
  <si>
    <t>Conflict Barometer - National Power Conflicts</t>
  </si>
  <si>
    <t>HA.NAT.DR-FRQ</t>
  </si>
  <si>
    <t>Frequency of droughts events</t>
  </si>
  <si>
    <t>The indicator shows the frequency of droughts events on the period from 1990 to 2013.</t>
  </si>
  <si>
    <t>Droughts probability and historical impact</t>
  </si>
  <si>
    <t>22 October 2014 v 3.0.2 - reviesed "Human Hazard" category.</t>
  </si>
  <si>
    <t>GCRI Highly Violent Conflict probability</t>
  </si>
  <si>
    <t>24 October 2014 v 3.0.3 - update of IDPs.</t>
  </si>
  <si>
    <t>Agriculture drought probability</t>
  </si>
  <si>
    <t>GCRI Highly Violent Internal Conflict probability</t>
  </si>
  <si>
    <t>Rank</t>
  </si>
  <si>
    <t>Bolivia</t>
  </si>
  <si>
    <t>Cabo Verde</t>
  </si>
  <si>
    <t>Korea DPR</t>
  </si>
  <si>
    <t>Congo DR</t>
  </si>
  <si>
    <t>Iran</t>
  </si>
  <si>
    <t>Lao PDR</t>
  </si>
  <si>
    <t>Korea Republic of</t>
  </si>
  <si>
    <t>Moldova Republic of</t>
  </si>
  <si>
    <t>Syria</t>
  </si>
  <si>
    <t>Tanzania</t>
  </si>
  <si>
    <t>United Kingdom</t>
  </si>
  <si>
    <t>Venezuela</t>
  </si>
  <si>
    <t>Projected Conflict Risk</t>
  </si>
  <si>
    <t>HAZARD &amp; EXPOSURE</t>
  </si>
  <si>
    <t>Current Highly Violent Conflict Intensity</t>
  </si>
  <si>
    <t>Current Highly Violent Conflict Intensity Score</t>
  </si>
  <si>
    <t>INFORM Human Hazard</t>
  </si>
  <si>
    <t>INFORM Natural Hazard</t>
  </si>
  <si>
    <t>INFORM RISK</t>
  </si>
  <si>
    <t>INFORM Vulnerable Groups</t>
  </si>
  <si>
    <t>INFORM Infrastructure</t>
  </si>
  <si>
    <t>INFORM Institutional</t>
  </si>
  <si>
    <t>INFORM Socio-Economic Vulnerability</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</si>
  <si>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</si>
  <si>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</si>
  <si>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</si>
  <si>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</si>
  <si>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</si>
  <si>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</si>
  <si>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Floods</t>
  </si>
  <si>
    <t>Annual Expected Exposed People to Tsunamis</t>
  </si>
  <si>
    <t>Annual Expected Exposed People to Cyclone's Wind SS1</t>
  </si>
  <si>
    <t>Annual Expected Exposed People to Cyclone's Wind SS3</t>
  </si>
  <si>
    <t>Annual Expected Exposed People to Cyclone's Wind (absolute)</t>
  </si>
  <si>
    <t>Annual Expected Exposed People to Cyclone (absolute)</t>
  </si>
  <si>
    <t>Road lenght</t>
  </si>
  <si>
    <t>km</t>
  </si>
  <si>
    <t>D. Guha-Sapir, R. Below, Ph. Hoyois - EM-DAT: International Disaster Database – www.emdat.be – Université Catholique de Louvain – Brussels – Belgium.</t>
  </si>
  <si>
    <t>Annual Expected Exposed People to Cyclone Surge</t>
  </si>
  <si>
    <t>Earthquake Extensive (absolute)</t>
  </si>
  <si>
    <t>Earthquake Extensive (relative)</t>
  </si>
  <si>
    <t>Earthquake Intensive (absolute)</t>
  </si>
  <si>
    <t>Earthquake Intensive (relative)</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</si>
  <si>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</si>
  <si>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</si>
  <si>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</si>
  <si>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</si>
  <si>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</si>
  <si>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</si>
  <si>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</si>
  <si>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</si>
  <si>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</si>
  <si>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</si>
  <si>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</si>
  <si>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</si>
  <si>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</si>
  <si>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</si>
  <si>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</si>
  <si>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</si>
  <si>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</si>
  <si>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</si>
  <si>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</si>
  <si>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Physicians Density</t>
  </si>
  <si>
    <t>GDP per capita PPP int USD (Estimated)</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</si>
  <si>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</si>
  <si>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</si>
  <si>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</si>
  <si>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</si>
  <si>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</si>
  <si>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</si>
  <si>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INFORM 2015</t>
  </si>
  <si>
    <t>http://www.inform-index.org/</t>
  </si>
  <si>
    <t>Earthquake is one of the rapid on-set hazards considered in the natural hazard category. The MMI 6 is considered as low intensity level.</t>
  </si>
  <si>
    <t xml:space="preserve">The indicator is dependent on quality of population estimates and the seismic hazard map. </t>
  </si>
  <si>
    <t>The indicator is dependent on quality of population estimates and the seismic hazard map.</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</si>
  <si>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</si>
  <si>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</si>
  <si>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</si>
  <si>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</si>
  <si>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</si>
  <si>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Total Population</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</si>
  <si>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</si>
  <si>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</si>
  <si>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</si>
  <si>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</si>
  <si>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</si>
  <si>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</si>
  <si>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</si>
  <si>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</si>
  <si>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</si>
  <si>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</si>
  <si>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INFORM Id</t>
  </si>
  <si>
    <t>27 November 2015 v 0.2.5 - Version published.</t>
  </si>
  <si>
    <t>1 December 2015 v 0.2.6 - Corrected Cyclone Surge value for Chile.</t>
  </si>
  <si>
    <t>INFORM 2016</t>
  </si>
  <si>
    <t>The former Yugoslav Republic of Macedonia</t>
  </si>
  <si>
    <t>14 December 2015 v 0.2.7 - Corrected normalization parameters for Domestic Food Price Level Index (due to change in the data source).</t>
  </si>
  <si>
    <t>National Power Conflict Intensity (Highly Violent)</t>
  </si>
  <si>
    <t>Subnational Conflict Intensity (Highly Violent)</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</si>
  <si>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</si>
  <si>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Total Population (GHS-POP)</t>
  </si>
  <si>
    <t>Year</t>
  </si>
  <si>
    <t>http://mdgs.un.org/unsd/mdg/SeriesDetail.aspx?srid=663</t>
  </si>
  <si>
    <t>United Nations site for the MDG Indicators</t>
  </si>
  <si>
    <t/>
  </si>
  <si>
    <t>CIA Factbook</t>
  </si>
  <si>
    <t>OSM</t>
  </si>
  <si>
    <t>IDMC</t>
  </si>
  <si>
    <t>% of Missing Indicators</t>
  </si>
  <si>
    <t>Number of Missing Indicators</t>
  </si>
  <si>
    <t>Countries in HVC</t>
  </si>
  <si>
    <t>Because data on the incidences and prevalence of diseases (morbidity data) frequently are unavailable, mortality rates are often used to identify vulnerable populations. 
Under-five mortality rate is an MDG indicator (MDG 4).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</si>
  <si>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UN Inter-agency Group for Child Mortality Estimation (UNICEF, WHO, World Bank, UN DESA Population Division)</t>
  </si>
  <si>
    <t>www.childmortality.org</t>
  </si>
  <si>
    <t>World Health Organization, Global Database on Child Growth and Malnutrition.</t>
  </si>
  <si>
    <t>http://www.who.int/nutgrowthdb/en</t>
  </si>
  <si>
    <t>WHO</t>
  </si>
  <si>
    <t>Maternal Mortality Rate</t>
  </si>
  <si>
    <t>per 100,000 live births</t>
  </si>
  <si>
    <t>Maternal Mortality Ratio</t>
  </si>
  <si>
    <t>Ratio of maternal deaths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</si>
  <si>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</si>
  <si>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</si>
  <si>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</si>
  <si>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The Maternal Mortality Estimation Group (composed of WHO, UNICEF, UNFPA, World Bank Group and the United Nations Population Division) prepares estimates and trends of this indicator.</t>
  </si>
  <si>
    <t>http://www.who.int/reproductivehealth/publications/monitoring/maternal-mortality-2015/en/</t>
  </si>
  <si>
    <t>EMRO, WHO</t>
  </si>
  <si>
    <t>WPRO, WHO</t>
  </si>
  <si>
    <t>Reference Year</t>
  </si>
  <si>
    <t>UNAIDS</t>
  </si>
  <si>
    <t>UNISDR</t>
  </si>
  <si>
    <t>Transparency International</t>
  </si>
  <si>
    <t>JRC, EC</t>
  </si>
  <si>
    <t>WHO/UNICEF</t>
  </si>
  <si>
    <t>UNHCR</t>
  </si>
  <si>
    <t>CRED</t>
  </si>
  <si>
    <t>UNHCR, UNWRA</t>
  </si>
  <si>
    <t>UNDP</t>
  </si>
  <si>
    <t>WHO, UNICEF, UNFPA, World Bank</t>
  </si>
  <si>
    <t>UNISDR, JRC</t>
  </si>
  <si>
    <t>HIIK</t>
  </si>
  <si>
    <t>OCHA</t>
  </si>
  <si>
    <t>OECD</t>
  </si>
  <si>
    <t>Indicator Date</t>
  </si>
  <si>
    <t>Indicator Source</t>
  </si>
  <si>
    <t>Indicator Data imputation</t>
  </si>
  <si>
    <t>Value from Ethiopia</t>
  </si>
  <si>
    <t>Value from Saudi Arabia</t>
  </si>
  <si>
    <t>Value from Rwanda</t>
  </si>
  <si>
    <t>Regional average (Southern Asia)</t>
  </si>
  <si>
    <t>Value from Barbados</t>
  </si>
  <si>
    <t>(0-50)</t>
  </si>
  <si>
    <t>(0-100%)</t>
  </si>
  <si>
    <t>(Yes/No)</t>
  </si>
  <si>
    <t>Value from Iraq</t>
  </si>
  <si>
    <t>Regional average (Northern Africa)</t>
  </si>
  <si>
    <t>Regional average (Eastern Africa)</t>
  </si>
  <si>
    <t>Value from Mauritius</t>
  </si>
  <si>
    <t>Value from Malaysia</t>
  </si>
  <si>
    <t>Regional average (Western Asia)</t>
  </si>
  <si>
    <t>Value from Saint Vincent and the Grenadines</t>
  </si>
  <si>
    <t>Regional average (Oceania)</t>
  </si>
  <si>
    <t>Value from Mauritania</t>
  </si>
  <si>
    <t>Value from CAR</t>
  </si>
  <si>
    <t>Value from Gabon</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</si>
  <si>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</si>
  <si>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</si>
  <si>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</si>
  <si>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</si>
  <si>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</si>
  <si>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</si>
  <si>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</si>
  <si>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</si>
  <si>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</si>
  <si>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</si>
  <si>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</si>
  <si>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</si>
  <si>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</si>
  <si>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INFORM 2017</t>
  </si>
  <si>
    <t>http://data.worldbank.org/indicator/NY.GDP.PCAP.PP.CD</t>
  </si>
  <si>
    <t>GHSL Population Grid</t>
  </si>
  <si>
    <t>Global Human Settlement Layer Population Grid</t>
  </si>
  <si>
    <t>()</t>
  </si>
  <si>
    <t>(*) Reliability Index: 0 more reliable, 10 less reliable.</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</si>
  <si>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</si>
  <si>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</si>
  <si>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(Very Low-Very High)</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</si>
  <si>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</si>
  <si>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</si>
  <si>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</si>
  <si>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</si>
  <si>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</si>
  <si>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</si>
  <si>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</si>
  <si>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</si>
  <si>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Physical exposure to storm surges of Saffir-Simpson category higher than 1 - average annual population exposed (percentage of the total population)</t>
  </si>
  <si>
    <t>Physical exposure to tropical cyclones winds of Saffir-Simpson category higher than 1 - average annual population exposed (inhabitants)</t>
  </si>
  <si>
    <t>Physical exposure to tropical cyclones winds of Saffir-Simpson category higher than 1 - average annual population exposed (percentage of the total population)</t>
  </si>
  <si>
    <t>Physical exposure to tropical cyclones winds of Saffir-Simpson category higher than 3 - average annual population exposed (inhabitants)</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</si>
  <si>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</si>
  <si>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</si>
  <si>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</si>
  <si>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</si>
  <si>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</si>
  <si>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</si>
  <si>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Lack of Reliability (*)</t>
  </si>
  <si>
    <t>Calculation table for the INFORM Lack of Reliability Index</t>
  </si>
  <si>
    <t>Lack of Reliability Index</t>
  </si>
  <si>
    <t>INFORM 2018</t>
  </si>
  <si>
    <t>http://conflictrisk.jrc.ec.europa.eu/</t>
  </si>
  <si>
    <t>EM-DAT: The Emergency Events Database - Université catholique de Louvain (UCL) - CRED, D. Guha-Sapir - www.emdat.be, Brussels, Belgium.</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</si>
  <si>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</si>
  <si>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</si>
  <si>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</si>
  <si>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</si>
  <si>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</si>
  <si>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</si>
  <si>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</si>
  <si>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</si>
  <si>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</si>
  <si>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Emergency Events Database (EM-DAT), Centre for Research on the Epidemiology of Disasters (CRED)</t>
  </si>
  <si>
    <t>https://washdata.org/</t>
  </si>
  <si>
    <t>CC.INF.AHC.MMR</t>
  </si>
  <si>
    <t>Data access</t>
  </si>
  <si>
    <t>http://www.unhcr.org; https://data2.unhcr.org/en/situations</t>
  </si>
  <si>
    <t>Global Trends Report and Operational Portal, UNHCR</t>
  </si>
  <si>
    <t>IDMC  Global  Report  on  Internal  Displacement  2017 Conflict 
Dataset, 22 May 2017.</t>
  </si>
  <si>
    <t>IndicatorId</t>
  </si>
  <si>
    <t>http://www.fao.org/giews/earthobservation/</t>
  </si>
  <si>
    <t>WHO, UNICEF, UNFPA, World Bank Group and the United Nations Population Division</t>
  </si>
  <si>
    <t>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</si>
  <si>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2006-2016</t>
  </si>
  <si>
    <t>Current health expenditure per capita</t>
  </si>
  <si>
    <t>Current health expenditure per capita, PPP (current international $)</t>
  </si>
  <si>
    <t>Current expenditures on health per capita expressed in international dollars at purchasing power parity (PPP).</t>
  </si>
  <si>
    <t>GSHAP, JRC</t>
  </si>
  <si>
    <t>European Commission, Joint Research Centre (JRC)</t>
  </si>
  <si>
    <t>POP_DEN</t>
  </si>
  <si>
    <t>TOT_POP</t>
  </si>
  <si>
    <t>31/12/2017</t>
  </si>
  <si>
    <t>30/06/2018</t>
  </si>
  <si>
    <t>IOM</t>
  </si>
  <si>
    <t>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</si>
  <si>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INFORM 2019</t>
  </si>
  <si>
    <t>31 August 2018 v 0.3.5 - new indicator: “Current health expenditure per capita, PPP (current international $)” replaced "Health expenditure per capita, PPP (constant 2011 international $)" not longer avalible.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</si>
  <si>
    <t>10 October 2018 v 0.3.6 - Update the missing FTS data for Congo DR, Congo, Cote d'Ivoire, Moldova, Korea DPR, Saint Kitts and Nevis, Trinidad and Tobago, Uruguay.</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</si>
  <si>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</si>
  <si>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</si>
  <si>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</si>
  <si>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</si>
  <si>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2007-2017</t>
  </si>
  <si>
    <t>AFF_DR</t>
  </si>
  <si>
    <t>AFF_DR.FREQ</t>
  </si>
  <si>
    <t>AG.LND.TOTL.K2</t>
  </si>
  <si>
    <t>ASI</t>
  </si>
  <si>
    <t>CM</t>
  </si>
  <si>
    <t>CON_HIIK_SN</t>
  </si>
  <si>
    <t>CPI</t>
  </si>
  <si>
    <t>CUW</t>
  </si>
  <si>
    <t>DT.ODA.ODAT.GN.ZS</t>
  </si>
  <si>
    <t>EG.ELC.ACCS.ZS</t>
  </si>
  <si>
    <t>EX_CS</t>
  </si>
  <si>
    <t>EX_FL</t>
  </si>
  <si>
    <t>EX_TC_SS1</t>
  </si>
  <si>
    <t>EX_TC_SS3</t>
  </si>
  <si>
    <t>EX_TS</t>
  </si>
  <si>
    <t>CON_HIIK_NP</t>
  </si>
  <si>
    <t>FS.ADSA</t>
  </si>
  <si>
    <t>FS.DFPLI</t>
  </si>
  <si>
    <t>FS.DFPVI</t>
  </si>
  <si>
    <t>FTS</t>
  </si>
  <si>
    <t>GDPppPPP</t>
  </si>
  <si>
    <t>GII</t>
  </si>
  <si>
    <t>GINI</t>
  </si>
  <si>
    <t>HDI</t>
  </si>
  <si>
    <t>MPI</t>
  </si>
  <si>
    <t>HEALTH_EXP</t>
  </si>
  <si>
    <t>HFA</t>
  </si>
  <si>
    <t>HIV</t>
  </si>
  <si>
    <t>HVC.PROB</t>
  </si>
  <si>
    <t>IS.ROD.TOTL.KM</t>
  </si>
  <si>
    <t>IT.CEL.SETS.P2</t>
  </si>
  <si>
    <t>IT.NET.USER.P2</t>
  </si>
  <si>
    <t>MALARIA</t>
  </si>
  <si>
    <t>MEAS</t>
  </si>
  <si>
    <t>PHIS</t>
  </si>
  <si>
    <t>POP</t>
  </si>
  <si>
    <t>POP.SEC.IDP</t>
  </si>
  <si>
    <t>RET_REF</t>
  </si>
  <si>
    <t>VU.VGR.UP.REF-TOT</t>
  </si>
  <si>
    <t>SE.ADT.LITR.ZS</t>
  </si>
  <si>
    <t>SN.ITK.DEFC.ZS</t>
  </si>
  <si>
    <t>TB</t>
  </si>
  <si>
    <t>VC.PROB</t>
  </si>
  <si>
    <t>VU.VGR.OG.NATDIS-1</t>
  </si>
  <si>
    <t>VU.VGR.OG.NATDIS-2</t>
  </si>
  <si>
    <t>VU.VGR.OG.NATDIS-CUR</t>
  </si>
  <si>
    <t>ODA-2</t>
  </si>
  <si>
    <t>ODA-1</t>
  </si>
  <si>
    <t>31 March 2019 v 0.3.7 -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Tuberculosis prevalence, One-year-olds fully immunized against measles, Estimated number of people living with HIV, Gender Inequality Index, Income Gini coefficient, People affected by Natural Disasters, Internally displaced persons (IDPs), Refugees by country of asylum, Returned refugees, Government Effectiveness, Corruption Perception Index, Adult literacy rate, Internet users, Mobile cellular subscriptions.</t>
  </si>
  <si>
    <t>The INFORM initiative began in 2012 as a convergence of interests of UN agencies, donors, NGOs and research institutions to establish a common evidence-base for global humanitarian risk analysis. 
INFORM GRI identifies the countries at a high risk of humanitarian crisis that are more likely to require international assistance. The INFORM GRI model is based on risk concepts published in scientific literature and envisages three dimensions of risk: Hazards &amp; Exposure, Vulnerability and Lack of Coping Capacity. The INFORM GRI model is split into different levels to provide a quick overview of the underlying factors leading to humanitarian risk. 
The INFORM GRI supports a proactive crisis management framework. It will be helpful for an objective allocation of resources for disaster management as well as for coordinated actions focused on anticipating, mitigating, and preparing for humanitarian emergencies.</t>
  </si>
  <si>
    <t>2017-2019</t>
  </si>
  <si>
    <t>2005-2017</t>
  </si>
  <si>
    <t>2011-2014</t>
  </si>
  <si>
    <t>2012-2014</t>
  </si>
  <si>
    <t>2007-2015</t>
  </si>
  <si>
    <t>2008-2017</t>
  </si>
  <si>
    <t>INFORM Global Risk Index 2020</t>
  </si>
  <si>
    <t>H&amp;E</t>
  </si>
  <si>
    <t>V</t>
  </si>
  <si>
    <t>LCC</t>
  </si>
  <si>
    <t>Population exposed to CCHF (zoonoses)</t>
  </si>
  <si>
    <t>Population exposed to EDV (zoonoses)</t>
  </si>
  <si>
    <t>Population exposed to Lassa Fever (zoonoses)</t>
  </si>
  <si>
    <t>Population exposed to MVD (zoonoses)</t>
  </si>
  <si>
    <t>Populations at risk of Plasmodium vivax malaria in 2010 - Unstable trasmission (vector borne)</t>
  </si>
  <si>
    <t>Populations at risk of Plasmodium vivax malaria in 2010  - Stable trasmission (vector borne)</t>
  </si>
  <si>
    <t>Populations at risk of Plasmodium falciparum malaria in 2010 - Unstable trasmission (vector borne)</t>
  </si>
  <si>
    <t>Populations at risk of Plasmodium falciparum malaria in 2010 - Stable trasmission (vector borne)</t>
  </si>
  <si>
    <t>Population exposed to Zika (vector borne)</t>
  </si>
  <si>
    <t>Population at Risk to Aedes</t>
  </si>
  <si>
    <t>Population exposed to Yellow fever (vector borne)</t>
  </si>
  <si>
    <t>Population exposed to West Nile fever (vector borne)</t>
  </si>
  <si>
    <t>Population exposed to virus (waterborne)</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</si>
  <si>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</si>
  <si>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</si>
  <si>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</si>
  <si>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</si>
  <si>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</si>
  <si>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</si>
  <si>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</si>
  <si>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</si>
  <si>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Number of vets</t>
  </si>
  <si>
    <t>IHR capacity score: Food safety</t>
  </si>
  <si>
    <t>Population living in slums (% of urban population)</t>
  </si>
  <si>
    <t>Children under 5</t>
  </si>
  <si>
    <t>POP.EXP.ZOON.CCHF</t>
  </si>
  <si>
    <t>POP.EXP.ZOON.EDV</t>
  </si>
  <si>
    <t>POP.EXP.ZOON.LASSA</t>
  </si>
  <si>
    <t>POP.EXP.ZOON.MVD</t>
  </si>
  <si>
    <t>POP.EXP.VECT.PV.UST.MAL</t>
  </si>
  <si>
    <t>POP.EXP.VECT.PV.STA.MAL</t>
  </si>
  <si>
    <t>POP.EXP.VECT.PF.UST.MAL</t>
  </si>
  <si>
    <t>POP.EXP.VECT.PF.STA.MAL</t>
  </si>
  <si>
    <t>POP.EXP.VECT.ZIKA</t>
  </si>
  <si>
    <t>POP.EXP.VECT.AEDES</t>
  </si>
  <si>
    <t>POP.EXP.VECT.YELLOW</t>
  </si>
  <si>
    <t>POP.EXP.VECT.DENGUE</t>
  </si>
  <si>
    <t>POP.EXP.VECT.WNILE</t>
  </si>
  <si>
    <t>POP.EXP.WATERB</t>
  </si>
  <si>
    <t>EN.POP.DNST</t>
  </si>
  <si>
    <t>SP.URB.GROW</t>
  </si>
  <si>
    <t>SP.URB.TOTL.IN.ZS</t>
  </si>
  <si>
    <t>SP.DEM.HOUS.AV</t>
  </si>
  <si>
    <t>SH.STA.BASS.ZS</t>
  </si>
  <si>
    <t>SH.H2O.BASW.ZS</t>
  </si>
  <si>
    <t>SH.STA.ODFC.ZS</t>
  </si>
  <si>
    <t>VET.NB</t>
  </si>
  <si>
    <t>IHR11</t>
  </si>
  <si>
    <t>EN.POP.SLUM.UR.ZS</t>
  </si>
  <si>
    <t>UNDER5</t>
  </si>
  <si>
    <t>people/km sq</t>
  </si>
  <si>
    <t>Physical exposure to CCHF</t>
  </si>
  <si>
    <t>Physical exposure to EDV</t>
  </si>
  <si>
    <t>Physical exposure to Lassa Fever</t>
  </si>
  <si>
    <t>Physical exposure to MVD</t>
  </si>
  <si>
    <t>Physical exposure to zoonones</t>
  </si>
  <si>
    <t>Populations at risk of Plasmodium vivax malaria (absolute)</t>
  </si>
  <si>
    <t>Populations at risk of Plasmodium vivax malaria</t>
  </si>
  <si>
    <t>Populations at risk of Plasmodium falciparum malaria in (absolute)</t>
  </si>
  <si>
    <t>Populations at risk of Plasmodium falciparum malaria</t>
  </si>
  <si>
    <t>Populations at risk of malaria</t>
  </si>
  <si>
    <t>Physical exposure to vectorborne</t>
  </si>
  <si>
    <t>WaSH</t>
  </si>
  <si>
    <t>Population</t>
  </si>
  <si>
    <t>P2P</t>
  </si>
  <si>
    <t>Number of vets per capita</t>
  </si>
  <si>
    <t>Food</t>
  </si>
  <si>
    <t>Waterborne - Foodborne</t>
  </si>
  <si>
    <t>Total</t>
  </si>
  <si>
    <t>Total Population (GHS-POP-R2019)</t>
  </si>
  <si>
    <t>Physical exposure to epidemics</t>
  </si>
  <si>
    <t>Schiavina, Marcello; Freire, Sergio; MacManus, Kytt (2019): GHS population grid multitemporal (1975, 1990, 2000, 2015) R2019A. European Commission, Joint Research Centre (JRC) DOI: 10.2905/42E8BE89-54FF-464E-BE7B-BF9E64DA5218 PID: http://data.europa.eu/89h/0c6b9751-a71f-4062-830b-43c9f432370f</t>
  </si>
  <si>
    <t>https://data.jrc.ec.europa.eu/dataset/0c6b9751-a71f-4062-830b-43c9f432370f</t>
  </si>
  <si>
    <t>Epidemic</t>
  </si>
  <si>
    <t>Zoonoses</t>
  </si>
  <si>
    <t>Vector borne</t>
  </si>
  <si>
    <t>P2P / Water and Food borne</t>
  </si>
  <si>
    <t>Water and Food borne</t>
  </si>
  <si>
    <t>POP.EXP.ZOON.EVD</t>
  </si>
  <si>
    <t>HLT.SDGIHR.IHR11</t>
  </si>
  <si>
    <t>Population exposed to CCHF</t>
  </si>
  <si>
    <t>Population exposed to EVD</t>
  </si>
  <si>
    <t>Population exposed to Lassa Fever</t>
  </si>
  <si>
    <t>Population exposed to MVD</t>
  </si>
  <si>
    <t>Populations at risk of Plasmodium vivax malaria in 2010 - Unstable trasmission</t>
  </si>
  <si>
    <t>Populations at risk of Plasmodium vivax malaria in 2010  - Stable trasmission</t>
  </si>
  <si>
    <t>Populations at risk of Plasmodium falciparum malaria in 2010 - Unstable trasmission</t>
  </si>
  <si>
    <t>Populations at risk of Plasmodium falciparum malaria in 2010 - Stable trasmission</t>
  </si>
  <si>
    <t>Population exposed to Zika</t>
  </si>
  <si>
    <t>Population exposed to Dengue and chikungunya</t>
  </si>
  <si>
    <t>Population exposed to West Nile fever</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</si>
  <si>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</si>
  <si>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Given their high case-fatality rates, direct transmissibility between humans at local and global scales, as well as their comparative rarity, four African viral haemorrhagic fevers are selected, CCHF, EVD, MVD and Lassa</t>
  </si>
  <si>
    <t>These areas are those where local transmission cannot be ruled out, but levels are extremely low, with annual case incidence reported at less than 1 per 10,000.
Annual case incidence data over the most recent four years (where we have access to the data) and at the smallest district size available has been used.</t>
  </si>
  <si>
    <t>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</si>
  <si>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This is a very broad classification of risk including any regions where the annual case incidence is likely to exceed 1 per 10,000.
Annual case incidence data over the most recent four years (where we have access to the data) and at the smallest district size available has been used.</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</si>
  <si>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</si>
  <si>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</si>
  <si>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</si>
  <si>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</si>
  <si>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</si>
  <si>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</si>
  <si>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</si>
  <si>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</si>
  <si>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</si>
  <si>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</si>
  <si>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Number of Veterinarians and veterinary para-professionals</t>
  </si>
  <si>
    <t>About 75% of the new diseases that have affected humans over the past 10 years have been caused by pathogens originating from an animal or from products of animal origin. Veterinary medicine played a major role in the preventing of and interventions against animal diseases.</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</si>
  <si>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</si>
  <si>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</si>
  <si>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Although children &lt;5 years of age represent only 9% of the global population, 43% of the disease burden from contaminated food occurred in this group.</t>
  </si>
  <si>
    <t>Messina JP, Pigott DM, Golding N, et al. The global distribution of Crimean-Congo hemorrhagic fever. Trans R Soc Trop Med Hyg 2015; 109: 503–13.</t>
  </si>
  <si>
    <t>Pigott DM, Millear, Anoushka I, Earl L, et al. Updates to the zoonotic niche map of Ebola virus disease in Africa. Elife 2016; 5: e16412.
Pigott DM, Golding N, Mylne A, et al. Mapping the zoonotic niche of Ebola virus disease in Africa. Elife 2014; 3: e04395.</t>
  </si>
  <si>
    <t>Mylne AQN, Pigott DM, Longbottom J, et al. Mapping the zoonotic niche of Lassa fever in Africa. Trans R Soc Trop Med Hyg 2015; 109: 483–92.</t>
  </si>
  <si>
    <t>Pigott DM, Golding N, Mylne A, et al. Mapping the zoonotic niche of Marburg virus disease in Africa. Trans R Soc Trop Med Hyg 2015; 109: 366-78</t>
  </si>
  <si>
    <t>Gething, P. W., Elyazar, I. R., Moyes, C. L., Smith, D. L., Battle, K. E., Guerra, C. A., Patil, A. P., Tatem, A. J., Howes, R. E., Myers, M. F., George, D. B., Horby, P., Wertheim, H. F., Price, R. N., Müeller, I., Baird, J. K., … Hay, S. I. (2012). A long neglected world malaria map: Plasmodium vivax endemicity in 2010. PLoS neglected tropical diseases, 6(9), e1814.</t>
  </si>
  <si>
    <t>Gething, P. W., Patil, A. P., Smith, D. L., Guerra, C. A., Elyazar, I. R., Johnston, G. L., Tatem, A. J., … Hay, S. I. (2011). A new world malaria map: Plasmodium falciparum endemicity in 2010. Malaria journal, 10, 378. doi:10.1186/1475-2875-10-378</t>
  </si>
  <si>
    <t>Messina, Jane; Kraemer, Moritz; Brady, Oliver; Pigott, David; Shearer, Freya; Weiss, Daniel; et al. (2016): Environmental suitability for Zika virus transmission. figshare. Dataset.</t>
  </si>
  <si>
    <t>Kraemer et al. eLife 2015;4:e08347. DOI: 10.7554/eLife.08347</t>
  </si>
  <si>
    <t>Yang K, LeJeune J, Alsdorf D, Lu B, Shum CK, et al. (2012) Global Distribution of Outbreaks of Water-Associated Infectious Diseases. PLoS Negl Trop Dis 6(2): e1483. doi:10.1371/journal.pntd.0001483</t>
  </si>
  <si>
    <t>Malaria Data Project</t>
  </si>
  <si>
    <t>WAHIS</t>
  </si>
  <si>
    <t>?</t>
  </si>
  <si>
    <t>UN HABITAT</t>
  </si>
  <si>
    <t>https://map.ox.ac.uk/explorer/#/</t>
  </si>
  <si>
    <t>https://figshare.com/articles/Environmental_suitability_for_Zika_virus_transmission/2574298</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</si>
  <si>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</si>
  <si>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</si>
  <si>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</si>
  <si>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</si>
  <si>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http://data.worldbank.org/indicator/EN.POP.SLUM.UR.ZS</t>
  </si>
  <si>
    <t>INFORM 2020</t>
  </si>
  <si>
    <t>Population at Risk to Aedes (absolute)</t>
  </si>
  <si>
    <t>Population exposed to CCHF (absolute)</t>
  </si>
  <si>
    <t>Population exposed to CCHF (relative</t>
  </si>
  <si>
    <t>Population exposed to CCHF (relative)</t>
  </si>
  <si>
    <t>Population exposed to EDV (absolute)</t>
  </si>
  <si>
    <t>Population exposed to EDV (relative)</t>
  </si>
  <si>
    <t>Population exposed to Lassa Fever (absolute)</t>
  </si>
  <si>
    <t>Population exposed to Lassa Fever (relative)</t>
  </si>
  <si>
    <t>Population exposed to MVD (relative)</t>
  </si>
  <si>
    <t>Populations at risk of Plasmodium vivax malaria in 2010 - Unstable trasmission (relative)</t>
  </si>
  <si>
    <t>Populations at risk of Plasmodium vivax malaria in 2010  - Stable trasmission (relative)</t>
  </si>
  <si>
    <t>Population exposed to MVD (absolute)</t>
  </si>
  <si>
    <t>Populations at risk of Plasmodium vivax malaria in 2010 - Unstable trasmission (absolute)</t>
  </si>
  <si>
    <t>Populations at risk of Plasmodium vivax malaria in 2010  - Stable trasmission (absolute)</t>
  </si>
  <si>
    <t>Populations at risk of Plasmodium vivax malaria (relative)</t>
  </si>
  <si>
    <t>Populations at risk of Plasmodium falciparum malaria in 2010 - Unstable trasmission (absolute)</t>
  </si>
  <si>
    <t>Populations at risk of Plasmodium falciparum malaria in 2010 - Stable trasmission (absolute)</t>
  </si>
  <si>
    <t>Populations at risk of Plasmodium falciparum malaria in 2010 - Unstable trasmission (relative)</t>
  </si>
  <si>
    <t>Populations at risk of Plasmodium falciparum malaria in 2010 - Stable trasmission (relative)</t>
  </si>
  <si>
    <t>Populations at risk of Plasmodium falciparum malaria (relative)</t>
  </si>
  <si>
    <t>Population exposed to Zika (absolute)</t>
  </si>
  <si>
    <t>Population exposed to Zika (relative)</t>
  </si>
  <si>
    <t>Population at Risk to Aedes (relative)</t>
  </si>
  <si>
    <t>Population exposed to Yellow fever (absolute)</t>
  </si>
  <si>
    <t>Population exposed to Yellow fever (relative)</t>
  </si>
  <si>
    <t>Population exposed to Yellow fever</t>
  </si>
  <si>
    <t>Population exposed to West Nile fever (absolute)</t>
  </si>
  <si>
    <t>Population exposed to West Nile fever (relative)</t>
  </si>
  <si>
    <t>Population exposed to waterborne virus (absolute)</t>
  </si>
  <si>
    <t>Population exposed to waterborne virus (relative)</t>
  </si>
  <si>
    <t>Population exposed to waterborne virus</t>
  </si>
  <si>
    <t>Volume of remittances (in USD) as a proportion of total GDP (%)</t>
  </si>
  <si>
    <t>BX_TRF_PWKR</t>
  </si>
  <si>
    <t>Number of new HIV infections per 1,000 uninfected population</t>
  </si>
  <si>
    <t>SH_HIV_INCD</t>
  </si>
  <si>
    <t>Malaria incidence per 1,000 population at risk</t>
  </si>
  <si>
    <t>SH_STA_MALR</t>
  </si>
  <si>
    <t>Number of people requiring interventions against neglected tropical diseases (number)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</si>
  <si>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</si>
  <si>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</si>
  <si>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</si>
  <si>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</si>
  <si>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</si>
  <si>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</si>
  <si>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</si>
  <si>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Average of 13 International Health Regulations (IHR) core capacities</t>
  </si>
  <si>
    <t>SH_IHR_CAPPRD</t>
  </si>
  <si>
    <t>Score</t>
  </si>
  <si>
    <t>Volume of remittances</t>
  </si>
  <si>
    <t>People requiring interventions against neglected tropical diseases (% of total population)</t>
  </si>
  <si>
    <t>People requiring interventions against neglected tropical diseases</t>
  </si>
  <si>
    <t>Immunization coverage</t>
  </si>
  <si>
    <t>1984-2018</t>
  </si>
  <si>
    <t>EX_EQ_GEM_MMI6</t>
  </si>
  <si>
    <t>EX_EQ_GEM_MMI8</t>
  </si>
  <si>
    <t>Population at Risk to Aedes (vector borne)</t>
  </si>
  <si>
    <t>2014-2018</t>
  </si>
  <si>
    <t>2016-18</t>
  </si>
  <si>
    <t>POL.GE.EST</t>
  </si>
  <si>
    <t>per 10,000 people</t>
  </si>
  <si>
    <t>(release: 2 September 2019 v 0.3.8)</t>
  </si>
  <si>
    <t>Population exposed to Dengue (vector borne)</t>
  </si>
  <si>
    <t>Population exposed to Dengue (absolute)</t>
  </si>
  <si>
    <t>Population exposed to Dengue (relative)</t>
  </si>
  <si>
    <t>Population exposed to Dengue</t>
  </si>
  <si>
    <t>Proportion of population with basic handwashing facilities on premises (% of population)</t>
  </si>
  <si>
    <t>SH.SAN.HNDWSH.ZS</t>
  </si>
  <si>
    <t>2014-2016</t>
  </si>
  <si>
    <t>2011-2018</t>
  </si>
  <si>
    <t>Number of medical doctors (physicians), including generalist and specialist medical practitioners, per 10,000 population.</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</si>
  <si>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</si>
  <si>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</si>
  <si>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</si>
  <si>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UNDESA</t>
  </si>
  <si>
    <t>http://apps.who.int/nha/database</t>
  </si>
  <si>
    <t>Regional average (Western Europa)</t>
  </si>
  <si>
    <t>INFORM 2020 (a-z)</t>
  </si>
  <si>
    <t>Economic Dependency Index</t>
  </si>
  <si>
    <t>Refugees and asylum-seekers by country of asylum</t>
  </si>
  <si>
    <r>
      <rPr>
        <b/>
        <i/>
        <sz val="10"/>
        <color rgb="FF323232"/>
        <rFont val="Arial"/>
        <family val="2"/>
      </rPr>
      <t>Citation</t>
    </r>
    <r>
      <rPr>
        <i/>
        <sz val="10"/>
        <color rgb="FF323232"/>
        <rFont val="Arial"/>
        <family val="2"/>
      </rPr>
      <t xml:space="preserve">
INFORM. 2020. INFORM Global Risk Index 2020. www.inform-index.org. INFORM is a collaboration of the Inter-Agency Standing Committee Reference Group on Risk, Early Warning and Preparedness and the European Commission. The European Commission Joint Research Centre is the technical lead of INFORM.</t>
    </r>
  </si>
  <si>
    <t>31 August 2019 v 0.3.8 - New component: Epidemic - New indicators: ----. Reviesed indicators: 'Refugees by country of asylum' replaced by 'Refugees and asylum-seekers by country of asylum' -  Update: Physical exposure to earthquake MMI VI, GCRI Violent Conflict probability, GCRI Highly Violent Conflict probability, Humanitarian Aid (FTS), U5 Under weight, Physicians Density, Income Gini coefficient, People affected by Natural Disasters, Internally displaced persons (IDPs), Refugees and asylium-seekers by country of asylum, Returned Refugees, Access to electricity, Total Population.</t>
  </si>
  <si>
    <t>GEM, JRC</t>
  </si>
  <si>
    <t>https://www.globalquakemodel.org/gem</t>
  </si>
  <si>
    <t>http://risk.preventionweb.net/capraviewer/download.jsp</t>
  </si>
  <si>
    <t>UNISDR Global Risk Assessment 2015: GVM and IAVCEI, UNEP, CIMNE and associates and INGENIAR, FEWS NET and CIMA Foundation.</t>
  </si>
  <si>
    <t>1984-2016</t>
  </si>
  <si>
    <t>M. Pagani, J. Garcia-Pelaez, R. Gee, K. Johnson, V. Poggi, R. Styron, G. Weatherill, M. Simionato, D. Viganò, L. Danciu, D. Monelli (2018). Global Earthquake Model (GEM) Seismic Hazard Map (version 2018.1 - December 2018), DOI: 10.13117/GEM-GLOBAL-SEISMIC-HAZARD-MAP-2018.1</t>
  </si>
  <si>
    <t>A threshold environmental suitability value of 0.397 in our final map was determined to incorporate 90% of all ZIKV occurrence locations. This was used to classify each 1 km x 1 km pixel on our final map as suitable or unsuitable for ZIKV transmission to humans.</t>
  </si>
  <si>
    <t>Aedes aegypti and Aedes albopictus are the vectors for transmission of Dengue, Zika  and Chikungunya</t>
  </si>
  <si>
    <t>Any pixel with a predicted Aedes suitability value above 0.47 was considered at risk and the same threshold was applied to each time point and scenario to calculate the population and area at risk in each country.</t>
  </si>
  <si>
    <t>Any pixel with a predicted dengue suitability value above 0.467 was considered at risk and the same threshold was applied to each time point and scenario to calculate the population and area at risk in each country.</t>
  </si>
  <si>
    <t>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</si>
  <si>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https://www.nature.com/articles/s41564-019-0476-8</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</si>
  <si>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</si>
  <si>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</si>
  <si>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</si>
  <si>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</si>
  <si>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Population with a basic handwashing facility: a device to contain, transport or regulate the flow of water
to facilitate handwashing with soap and water in the household.</t>
  </si>
  <si>
    <t>http://www.wssinfo.org/</t>
  </si>
  <si>
    <t>https://unstats.un.org/sdgs/indicators/database/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</si>
</sst>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41" formatCode="_-* #,##0_-;\-* #,##0_-;_-* &quot;-&quot;_-;_-@_-"/>
    <numFmt numFmtId="43" formatCode="_-* #,##0.00_-;\-* #,##0.00_-;_-* &quot;-&quot;??_-;_-@_-"/>
    <numFmt numFmtId="164" formatCode="0.0"/>
    <numFmt numFmtId="165" formatCode="0.000%"/>
    <numFmt numFmtId="166" formatCode="_-* #,##0.0_-;\-* #,##0.0_-;_-* &quot;-&quot;??_-;_-@_-"/>
    <numFmt numFmtId="167" formatCode="0.0%"/>
    <numFmt numFmtId="168" formatCode="_(* #,##0.00_);_(* \(#,##0.00\);_(* &quot;-&quot;??_);_(@_)"/>
    <numFmt numFmtId="169" formatCode="_-* #,##0.00_-;_-* #,##0.00\-;_-* &quot;-&quot;??_-;_-@_-"/>
    <numFmt numFmtId="170" formatCode="&quot;$&quot;#,##0\ ;\(&quot;$&quot;#,##0\)"/>
    <numFmt numFmtId="171" formatCode="_-* #,##0\ _F_B_-;\-* #,##0\ _F_B_-;_-* &quot;-&quot;\ _F_B_-;_-@_-"/>
    <numFmt numFmtId="172" formatCode="_-* #,##0.00\ _F_B_-;\-* #,##0.00\ _F_B_-;_-* &quot;-&quot;??\ _F_B_-;_-@_-"/>
    <numFmt numFmtId="173" formatCode="_(&quot;€&quot;* #,##0.00_);_(&quot;€&quot;* \(#,##0.00\);_(&quot;€&quot;* &quot;-&quot;??_);_(@_)"/>
    <numFmt numFmtId="174" formatCode="_-&quot;$&quot;* #,##0_-;\-&quot;$&quot;* #,##0_-;_-&quot;$&quot;* &quot;-&quot;_-;_-@_-"/>
    <numFmt numFmtId="175" formatCode="_-&quot;$&quot;* #,##0.00_-;\-&quot;$&quot;* #,##0.00_-;_-&quot;$&quot;* &quot;-&quot;??_-;_-@_-"/>
    <numFmt numFmtId="176" formatCode="##0.0"/>
    <numFmt numFmtId="177" formatCode="##0.0\ \|"/>
    <numFmt numFmtId="178" formatCode="_-* #,##0\ &quot;FB&quot;_-;\-* #,##0\ &quot;FB&quot;_-;_-* &quot;-&quot;\ &quot;FB&quot;_-;_-@_-"/>
    <numFmt numFmtId="179" formatCode="_-* #,##0.00\ &quot;FB&quot;_-;\-* #,##0.00\ &quot;FB&quot;_-;_-* &quot;-&quot;??\ &quot;FB&quot;_-;_-@_-"/>
    <numFmt numFmtId="180" formatCode="#,##0.0"/>
  </numFmts>
  <fonts count="13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theme="6" tint="-0.249977111117893"/>
      <name val="Arial"/>
      <family val="2"/>
    </font>
    <font>
      <b/>
      <sz val="11"/>
      <color rgb="FF323232"/>
      <name val="Arial"/>
      <family val="2"/>
    </font>
    <font>
      <sz val="10"/>
      <color rgb="FF323232"/>
      <name val="Arial"/>
      <family val="2"/>
    </font>
    <font>
      <b/>
      <sz val="18"/>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8"/>
      <color theme="0"/>
      <name val="Arial"/>
      <family val="2"/>
    </font>
    <font>
      <sz val="11"/>
      <color theme="1"/>
      <name val="Arial"/>
      <family val="2"/>
    </font>
    <font>
      <u/>
      <sz val="11"/>
      <color theme="10"/>
      <name val="Arial"/>
      <family val="2"/>
    </font>
    <font>
      <b/>
      <sz val="10"/>
      <color rgb="FF323232"/>
      <name val="Arial"/>
      <family val="2"/>
    </font>
    <font>
      <sz val="10"/>
      <color theme="4" tint="-0.249977111117893"/>
      <name val="Arial"/>
      <family val="2"/>
    </font>
    <font>
      <b/>
      <sz val="10"/>
      <color theme="4" tint="-0.249977111117893"/>
      <name val="Arial"/>
      <family val="2"/>
    </font>
    <font>
      <b/>
      <sz val="10"/>
      <color theme="5" tint="-0.249977111117893"/>
      <name val="Arial"/>
      <family val="2"/>
    </font>
    <font>
      <sz val="10"/>
      <color theme="8" tint="-0.249977111117893"/>
      <name val="Arial"/>
      <family val="2"/>
    </font>
    <font>
      <b/>
      <sz val="10"/>
      <color theme="8" tint="-0.249977111117893"/>
      <name val="Arial"/>
      <family val="2"/>
    </font>
    <font>
      <i/>
      <sz val="10"/>
      <color theme="8" tint="-0.249977111117893"/>
      <name val="Arial"/>
      <family val="2"/>
    </font>
    <font>
      <b/>
      <sz val="10"/>
      <color theme="2" tint="-0.749992370372631"/>
      <name val="Arial"/>
      <family val="2"/>
    </font>
    <font>
      <b/>
      <sz val="10"/>
      <color theme="6" tint="-0.249977111117893"/>
      <name val="Arial"/>
      <family val="2"/>
    </font>
    <font>
      <b/>
      <sz val="10"/>
      <color theme="7" tint="-0.249977111117893"/>
      <name val="Arial"/>
      <family val="2"/>
    </font>
    <font>
      <b/>
      <sz val="10"/>
      <color theme="3"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i/>
      <sz val="9"/>
      <color rgb="FF323232"/>
      <name val="Arial"/>
      <family val="2"/>
    </font>
    <font>
      <b/>
      <sz val="13"/>
      <color rgb="FF996600"/>
      <name val="Calibri"/>
      <family val="2"/>
      <scheme val="minor"/>
    </font>
    <font>
      <u/>
      <sz val="10"/>
      <color indexed="30"/>
      <name val="Arial"/>
      <family val="2"/>
    </font>
    <font>
      <sz val="10"/>
      <name val="Calibri"/>
      <family val="2"/>
      <scheme val="minor"/>
    </font>
    <font>
      <sz val="6"/>
      <name val="Calibri"/>
      <family val="2"/>
      <scheme val="minor"/>
    </font>
    <font>
      <i/>
      <sz val="10"/>
      <name val="Calibri"/>
      <family val="2"/>
      <scheme val="minor"/>
    </font>
    <font>
      <i/>
      <sz val="6"/>
      <name val="Calibri"/>
      <family val="2"/>
      <scheme val="minor"/>
    </font>
  </fonts>
  <fills count="7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E3327"/>
        <bgColor indexed="64"/>
      </patternFill>
    </fill>
    <fill>
      <patternFill patternType="solid">
        <fgColor rgb="FFF79751"/>
        <bgColor indexed="64"/>
      </patternFill>
    </fill>
    <fill>
      <patternFill patternType="solid">
        <fgColor rgb="FF386192"/>
        <bgColor indexed="64"/>
      </patternFill>
    </fill>
    <fill>
      <patternFill patternType="solid">
        <fgColor rgb="FF7E935B"/>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92D050"/>
        <bgColor indexed="64"/>
      </patternFill>
    </fill>
  </fills>
  <borders count="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indexed="64"/>
      </right>
      <top/>
      <bottom/>
      <diagonal/>
    </border>
    <border>
      <left style="thin">
        <color auto="1"/>
      </left>
      <right style="thin">
        <color auto="1"/>
      </right>
      <top/>
      <bottom/>
      <diagonal/>
    </border>
    <border>
      <left style="thin">
        <color theme="0"/>
      </left>
      <right style="thin">
        <color theme="0"/>
      </right>
      <top/>
      <bottom style="thin">
        <color theme="0"/>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n">
        <color indexed="9"/>
      </left>
      <right/>
      <top/>
      <bottom style="thin">
        <color indexed="9"/>
      </bottom>
      <diagonal/>
    </border>
    <border>
      <left style="thick">
        <color theme="0"/>
      </left>
      <right style="thin">
        <color indexed="9"/>
      </right>
      <top/>
      <bottom style="thin">
        <color indexed="9"/>
      </bottom>
      <diagonal/>
    </border>
    <border>
      <left style="thin">
        <color theme="0"/>
      </left>
      <right/>
      <top/>
      <bottom style="thin">
        <color theme="0"/>
      </bottom>
      <diagonal/>
    </border>
    <border>
      <left style="thick">
        <color indexed="9"/>
      </left>
      <right style="thin">
        <color indexed="9"/>
      </right>
      <top style="thick">
        <color theme="0"/>
      </top>
      <bottom style="thin">
        <color theme="0"/>
      </bottom>
      <diagonal/>
    </border>
    <border>
      <left style="thick">
        <color theme="0"/>
      </left>
      <right style="thin">
        <color indexed="9"/>
      </right>
      <top style="thick">
        <color theme="0"/>
      </top>
      <bottom style="thin">
        <color theme="0"/>
      </bottom>
      <diagonal/>
    </border>
    <border>
      <left style="thick">
        <color theme="0"/>
      </left>
      <right style="thin">
        <color indexed="9"/>
      </right>
      <top style="thin">
        <color theme="0"/>
      </top>
      <bottom style="thin">
        <color theme="0"/>
      </bottom>
      <diagonal/>
    </border>
    <border>
      <left/>
      <right/>
      <top style="thin">
        <color indexed="64"/>
      </top>
      <bottom/>
      <diagonal/>
    </border>
    <border>
      <left style="thick">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thin">
        <color indexed="9"/>
      </left>
      <right/>
      <top style="thin">
        <color indexed="9"/>
      </top>
      <bottom style="thin">
        <color indexed="9"/>
      </bottom>
      <diagonal/>
    </border>
    <border>
      <left/>
      <right/>
      <top style="medium">
        <color theme="0"/>
      </top>
      <bottom style="medium">
        <color theme="0"/>
      </bottom>
      <diagonal/>
    </border>
    <border>
      <left style="medium">
        <color indexed="64"/>
      </left>
      <right style="medium">
        <color indexed="64"/>
      </right>
      <top style="medium">
        <color indexed="64"/>
      </top>
      <bottom/>
      <diagonal/>
    </border>
  </borders>
  <cellStyleXfs count="29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1" applyNumberFormat="0" applyFill="0" applyAlignment="0" applyProtection="0"/>
    <xf numFmtId="0" fontId="23" fillId="0" borderId="2" applyNumberFormat="0" applyFill="0" applyAlignment="0" applyProtection="0"/>
    <xf numFmtId="0" fontId="24" fillId="0" borderId="12"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3" applyNumberFormat="0" applyFill="0" applyAlignment="0" applyProtection="0"/>
    <xf numFmtId="43"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43" fontId="1" fillId="0" borderId="0" applyFont="0" applyFill="0" applyBorder="0" applyAlignment="0" applyProtection="0"/>
    <xf numFmtId="0" fontId="1" fillId="8" borderId="8" applyNumberFormat="0" applyFont="0" applyAlignment="0" applyProtection="0"/>
    <xf numFmtId="0" fontId="18" fillId="0" borderId="0"/>
    <xf numFmtId="168" fontId="18" fillId="0" borderId="0" applyFont="0" applyFill="0" applyBorder="0" applyAlignment="0" applyProtection="0"/>
    <xf numFmtId="0" fontId="18" fillId="0" borderId="0"/>
    <xf numFmtId="0" fontId="27" fillId="0" borderId="0">
      <alignment vertical="top"/>
    </xf>
    <xf numFmtId="0" fontId="27"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8" fillId="52" borderId="0" applyNumberFormat="0" applyBorder="0" applyAlignment="0" applyProtection="0"/>
    <xf numFmtId="0" fontId="20" fillId="52" borderId="0" applyNumberFormat="0" applyBorder="0" applyAlignment="0" applyProtection="0"/>
    <xf numFmtId="0" fontId="28"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8"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8"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9" fillId="40" borderId="0" applyNumberFormat="0" applyBorder="0" applyAlignment="0" applyProtection="0"/>
    <xf numFmtId="0" fontId="30" fillId="54"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0"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30" fillId="56" borderId="0" applyNumberFormat="0" applyBorder="0" applyAlignment="0" applyProtection="0"/>
    <xf numFmtId="0" fontId="29" fillId="56" borderId="0" applyNumberFormat="0" applyBorder="0" applyAlignment="0" applyProtection="0"/>
    <xf numFmtId="0" fontId="18" fillId="0" borderId="0" applyNumberFormat="0" applyFill="0" applyBorder="0" applyAlignment="0" applyProtection="0"/>
    <xf numFmtId="0" fontId="31" fillId="46" borderId="22" applyNumberFormat="0" applyAlignment="0" applyProtection="0"/>
    <xf numFmtId="0" fontId="32" fillId="57" borderId="23"/>
    <xf numFmtId="0" fontId="33" fillId="58" borderId="24">
      <alignment horizontal="right" vertical="top" wrapText="1"/>
    </xf>
    <xf numFmtId="0" fontId="34" fillId="46" borderId="22" applyNumberFormat="0" applyAlignment="0" applyProtection="0"/>
    <xf numFmtId="0" fontId="32" fillId="0" borderId="21"/>
    <xf numFmtId="0" fontId="35" fillId="0" borderId="25" applyNumberFormat="0" applyFill="0" applyAlignment="0" applyProtection="0"/>
    <xf numFmtId="0" fontId="36" fillId="59" borderId="26" applyNumberFormat="0" applyAlignment="0" applyProtection="0"/>
    <xf numFmtId="0" fontId="37" fillId="59" borderId="26" applyNumberFormat="0" applyAlignment="0" applyProtection="0"/>
    <xf numFmtId="0" fontId="38" fillId="50" borderId="0">
      <alignment horizontal="center"/>
    </xf>
    <xf numFmtId="0" fontId="39" fillId="50" borderId="0">
      <alignment horizontal="center" vertical="center"/>
    </xf>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56" borderId="0" applyNumberFormat="0" applyBorder="0" applyAlignment="0" applyProtection="0"/>
    <xf numFmtId="0" fontId="18" fillId="60" borderId="0">
      <alignment horizontal="center" wrapText="1"/>
    </xf>
    <xf numFmtId="0" fontId="40" fillId="50" borderId="0">
      <alignment horizontal="center"/>
    </xf>
    <xf numFmtId="169" fontId="28" fillId="0" borderId="0" applyFont="0" applyFill="0" applyBorder="0" applyAlignment="0" applyProtection="0"/>
    <xf numFmtId="168" fontId="18" fillId="0" borderId="0" applyFont="0" applyFill="0" applyBorder="0" applyAlignment="0" applyProtection="0"/>
    <xf numFmtId="168" fontId="20" fillId="0" borderId="0" applyFont="0" applyFill="0" applyBorder="0" applyAlignment="0" applyProtection="0"/>
    <xf numFmtId="3" fontId="18" fillId="0" borderId="0" applyFont="0" applyFill="0" applyBorder="0" applyAlignment="0" applyProtection="0"/>
    <xf numFmtId="0" fontId="37" fillId="59" borderId="26" applyNumberFormat="0" applyAlignment="0" applyProtection="0"/>
    <xf numFmtId="170" fontId="18" fillId="0" borderId="0" applyFont="0" applyFill="0" applyBorder="0" applyAlignment="0" applyProtection="0"/>
    <xf numFmtId="0" fontId="41" fillId="51" borderId="23" applyBorder="0">
      <protection locked="0"/>
    </xf>
    <xf numFmtId="0" fontId="18" fillId="0" borderId="0" applyFont="0" applyFill="0" applyBorder="0" applyAlignment="0" applyProtection="0"/>
    <xf numFmtId="171" fontId="18" fillId="0" borderId="0" applyFont="0" applyFill="0" applyBorder="0" applyAlignment="0" applyProtection="0"/>
    <xf numFmtId="172" fontId="18" fillId="0" borderId="0" applyFont="0" applyFill="0" applyBorder="0" applyAlignment="0" applyProtection="0"/>
    <xf numFmtId="0" fontId="42" fillId="51" borderId="23">
      <protection locked="0"/>
    </xf>
    <xf numFmtId="0" fontId="18" fillId="51" borderId="21"/>
    <xf numFmtId="0" fontId="18" fillId="50" borderId="0"/>
    <xf numFmtId="173" fontId="18" fillId="0" borderId="0" applyFont="0" applyFill="0" applyBorder="0" applyAlignment="0" applyProtection="0"/>
    <xf numFmtId="0" fontId="43" fillId="0" borderId="0" applyNumberFormat="0" applyFill="0" applyBorder="0" applyAlignment="0" applyProtection="0"/>
    <xf numFmtId="2" fontId="18" fillId="0" borderId="0" applyFont="0" applyFill="0" applyBorder="0" applyAlignment="0" applyProtection="0"/>
    <xf numFmtId="0" fontId="44" fillId="50" borderId="21">
      <alignment horizontal="left"/>
    </xf>
    <xf numFmtId="0" fontId="27" fillId="50" borderId="0">
      <alignment horizontal="left"/>
    </xf>
    <xf numFmtId="0" fontId="45" fillId="0" borderId="25" applyNumberFormat="0" applyFill="0" applyAlignment="0" applyProtection="0"/>
    <xf numFmtId="0" fontId="46" fillId="35" borderId="0" applyNumberFormat="0" applyBorder="0" applyAlignment="0" applyProtection="0"/>
    <xf numFmtId="0" fontId="46" fillId="35" borderId="0" applyNumberFormat="0" applyBorder="0" applyAlignment="0" applyProtection="0"/>
    <xf numFmtId="0" fontId="33" fillId="61" borderId="0">
      <alignment horizontal="right" vertical="top" wrapText="1"/>
    </xf>
    <xf numFmtId="0" fontId="47" fillId="0" borderId="0" applyNumberFormat="0" applyFill="0" applyBorder="0" applyAlignment="0" applyProtection="0">
      <alignment vertical="top"/>
      <protection locked="0"/>
    </xf>
    <xf numFmtId="0" fontId="48" fillId="53" borderId="22" applyNumberFormat="0" applyAlignment="0" applyProtection="0"/>
    <xf numFmtId="0" fontId="48" fillId="53" borderId="22" applyNumberFormat="0" applyAlignment="0" applyProtection="0"/>
    <xf numFmtId="0" fontId="49" fillId="60" borderId="0">
      <alignment horizontal="center"/>
    </xf>
    <xf numFmtId="0" fontId="18" fillId="50" borderId="21">
      <alignment horizontal="centerContinuous" wrapText="1"/>
    </xf>
    <xf numFmtId="0" fontId="50" fillId="62" borderId="0">
      <alignment horizontal="center" wrapText="1"/>
    </xf>
    <xf numFmtId="169" fontId="28" fillId="0" borderId="0" applyFont="0" applyFill="0" applyBorder="0" applyAlignment="0" applyProtection="0"/>
    <xf numFmtId="0" fontId="51" fillId="0" borderId="11" applyNumberFormat="0" applyFill="0" applyAlignment="0" applyProtection="0"/>
    <xf numFmtId="0" fontId="52" fillId="0" borderId="27" applyNumberFormat="0" applyFill="0" applyAlignment="0" applyProtection="0"/>
    <xf numFmtId="0" fontId="53" fillId="0" borderId="12" applyNumberFormat="0" applyFill="0" applyAlignment="0" applyProtection="0"/>
    <xf numFmtId="0" fontId="53" fillId="0" borderId="0" applyNumberFormat="0" applyFill="0" applyBorder="0" applyAlignment="0" applyProtection="0"/>
    <xf numFmtId="0" fontId="32" fillId="50" borderId="28">
      <alignment wrapText="1"/>
    </xf>
    <xf numFmtId="0" fontId="32" fillId="50" borderId="15"/>
    <xf numFmtId="0" fontId="32" fillId="50" borderId="29"/>
    <xf numFmtId="0" fontId="32" fillId="50" borderId="30">
      <alignment horizontal="center" wrapText="1"/>
    </xf>
    <xf numFmtId="0" fontId="45" fillId="0" borderId="25" applyNumberFormat="0" applyFill="0" applyAlignment="0" applyProtection="0"/>
    <xf numFmtId="0" fontId="18" fillId="0" borderId="0" applyFont="0" applyFill="0" applyBorder="0" applyAlignment="0" applyProtection="0"/>
    <xf numFmtId="41" fontId="18" fillId="0" borderId="0" applyFont="0" applyFill="0" applyBorder="0" applyAlignment="0" applyProtection="0"/>
    <xf numFmtId="43" fontId="18" fillId="0" borderId="0" applyFont="0" applyFill="0" applyBorder="0" applyAlignment="0" applyProtection="0"/>
    <xf numFmtId="174" fontId="18" fillId="0" borderId="0" applyFont="0" applyFill="0" applyBorder="0" applyAlignment="0" applyProtection="0"/>
    <xf numFmtId="175" fontId="18" fillId="0" borderId="0" applyFont="0" applyFill="0" applyBorder="0" applyAlignment="0" applyProtection="0"/>
    <xf numFmtId="0" fontId="54" fillId="63" borderId="0" applyNumberFormat="0" applyBorder="0" applyAlignment="0" applyProtection="0"/>
    <xf numFmtId="0" fontId="54" fillId="63" borderId="0" applyNumberFormat="0" applyBorder="0" applyAlignment="0" applyProtection="0"/>
    <xf numFmtId="0" fontId="55"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8" fillId="0" borderId="0"/>
    <xf numFmtId="0" fontId="20" fillId="0" borderId="0"/>
    <xf numFmtId="0" fontId="28" fillId="0" borderId="0"/>
    <xf numFmtId="0" fontId="28" fillId="0" borderId="0"/>
    <xf numFmtId="0" fontId="18" fillId="0" borderId="0"/>
    <xf numFmtId="0" fontId="28" fillId="0" borderId="0"/>
    <xf numFmtId="0" fontId="20" fillId="0" borderId="0"/>
    <xf numFmtId="0" fontId="28"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7" fillId="0" borderId="0"/>
    <xf numFmtId="0" fontId="20" fillId="64" borderId="31" applyNumberFormat="0" applyFont="0" applyAlignment="0" applyProtection="0"/>
    <xf numFmtId="0" fontId="20" fillId="64" borderId="31" applyNumberFormat="0" applyFont="0" applyAlignment="0" applyProtection="0"/>
    <xf numFmtId="0" fontId="28" fillId="64" borderId="31" applyNumberFormat="0" applyFont="0" applyAlignment="0" applyProtection="0"/>
    <xf numFmtId="0" fontId="56"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2" fillId="50" borderId="21"/>
    <xf numFmtId="0" fontId="39" fillId="50" borderId="0">
      <alignment horizontal="right"/>
    </xf>
    <xf numFmtId="0" fontId="57" fillId="62" borderId="0">
      <alignment horizontal="center"/>
    </xf>
    <xf numFmtId="0" fontId="58" fillId="61" borderId="21">
      <alignment horizontal="left" vertical="top" wrapText="1"/>
    </xf>
    <xf numFmtId="0" fontId="59" fillId="61" borderId="32">
      <alignment horizontal="left" vertical="top" wrapText="1"/>
    </xf>
    <xf numFmtId="0" fontId="58" fillId="61" borderId="33">
      <alignment horizontal="left" vertical="top" wrapText="1"/>
    </xf>
    <xf numFmtId="0" fontId="58" fillId="61" borderId="32">
      <alignment horizontal="left" vertical="top"/>
    </xf>
    <xf numFmtId="0" fontId="18" fillId="65" borderId="0" applyNumberFormat="0" applyFont="0" applyBorder="0" applyProtection="0">
      <alignment horizontal="left" vertical="center"/>
    </xf>
    <xf numFmtId="0" fontId="18" fillId="0" borderId="34" applyNumberFormat="0" applyFill="0" applyProtection="0">
      <alignment horizontal="left" vertical="center" wrapText="1" indent="1"/>
    </xf>
    <xf numFmtId="176" fontId="18" fillId="0" borderId="34"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6" fontId="18" fillId="0" borderId="0" applyFill="0" applyBorder="0" applyProtection="0">
      <alignment horizontal="right" vertical="center" wrapText="1"/>
    </xf>
    <xf numFmtId="177" fontId="18" fillId="0" borderId="0" applyFill="0" applyBorder="0" applyProtection="0">
      <alignment horizontal="right" vertical="center" wrapText="1"/>
    </xf>
    <xf numFmtId="0" fontId="18" fillId="0" borderId="35" applyNumberFormat="0" applyFill="0" applyProtection="0">
      <alignment horizontal="left" vertical="center" wrapText="1"/>
    </xf>
    <xf numFmtId="0" fontId="18" fillId="0" borderId="35" applyNumberFormat="0" applyFill="0" applyProtection="0">
      <alignment horizontal="left" vertical="center" wrapText="1" indent="1"/>
    </xf>
    <xf numFmtId="176" fontId="18" fillId="0" borderId="35"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60" fillId="0" borderId="0" applyNumberFormat="0" applyFill="0" applyBorder="0" applyProtection="0">
      <alignment horizontal="left" vertical="center" wrapText="1"/>
    </xf>
    <xf numFmtId="0" fontId="60" fillId="0" borderId="0" applyNumberFormat="0" applyFill="0" applyBorder="0" applyProtection="0">
      <alignment horizontal="left" vertical="center" wrapText="1"/>
    </xf>
    <xf numFmtId="0" fontId="61" fillId="0" borderId="0" applyNumberFormat="0" applyFill="0" applyBorder="0" applyProtection="0">
      <alignment vertical="center" wrapText="1"/>
    </xf>
    <xf numFmtId="0" fontId="18" fillId="0" borderId="36" applyNumberFormat="0" applyFont="0" applyFill="0" applyProtection="0">
      <alignment horizontal="center" vertical="center" wrapText="1"/>
    </xf>
    <xf numFmtId="0" fontId="60" fillId="0" borderId="36" applyNumberFormat="0" applyFill="0" applyProtection="0">
      <alignment horizontal="center" vertical="center" wrapText="1"/>
    </xf>
    <xf numFmtId="0" fontId="60" fillId="0" borderId="36" applyNumberFormat="0" applyFill="0" applyProtection="0">
      <alignment horizontal="center" vertical="center" wrapText="1"/>
    </xf>
    <xf numFmtId="0" fontId="18" fillId="0" borderId="34" applyNumberFormat="0" applyFill="0" applyProtection="0">
      <alignment horizontal="left" vertical="center" wrapText="1"/>
    </xf>
    <xf numFmtId="0" fontId="28" fillId="0" borderId="0"/>
    <xf numFmtId="0" fontId="62" fillId="0" borderId="0"/>
    <xf numFmtId="0" fontId="18" fillId="0" borderId="0"/>
    <xf numFmtId="0" fontId="18" fillId="0" borderId="0">
      <alignment horizontal="left" wrapText="1"/>
    </xf>
    <xf numFmtId="0" fontId="18" fillId="0" borderId="0">
      <alignment vertical="top"/>
    </xf>
    <xf numFmtId="0" fontId="63" fillId="0" borderId="37"/>
    <xf numFmtId="0" fontId="64" fillId="0" borderId="0"/>
    <xf numFmtId="0" fontId="65" fillId="0" borderId="0">
      <alignment horizontal="left" vertical="top"/>
    </xf>
    <xf numFmtId="0" fontId="38" fillId="50" borderId="0">
      <alignment horizontal="center"/>
    </xf>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vertical="top"/>
    </xf>
    <xf numFmtId="0" fontId="69" fillId="50" borderId="0"/>
    <xf numFmtId="0" fontId="70" fillId="0" borderId="0" applyNumberFormat="0" applyFill="0" applyBorder="0" applyAlignment="0" applyProtection="0"/>
    <xf numFmtId="0" fontId="71" fillId="0" borderId="11" applyNumberFormat="0" applyFill="0" applyAlignment="0" applyProtection="0"/>
    <xf numFmtId="0" fontId="72" fillId="0" borderId="27" applyNumberFormat="0" applyFill="0" applyAlignment="0" applyProtection="0"/>
    <xf numFmtId="0" fontId="73" fillId="0" borderId="12" applyNumberFormat="0" applyFill="0" applyAlignment="0" applyProtection="0"/>
    <xf numFmtId="0" fontId="73" fillId="0" borderId="0" applyNumberFormat="0" applyFill="0" applyBorder="0" applyAlignment="0" applyProtection="0"/>
    <xf numFmtId="0" fontId="70" fillId="0" borderId="0" applyNumberFormat="0" applyFill="0" applyBorder="0" applyAlignment="0" applyProtection="0"/>
    <xf numFmtId="0" fontId="74" fillId="0" borderId="13" applyNumberFormat="0" applyFill="0" applyAlignment="0" applyProtection="0"/>
    <xf numFmtId="0" fontId="75" fillId="0" borderId="13" applyNumberFormat="0" applyFill="0" applyAlignment="0" applyProtection="0"/>
    <xf numFmtId="0" fontId="76" fillId="46" borderId="38" applyNumberFormat="0" applyAlignment="0" applyProtection="0"/>
    <xf numFmtId="0" fontId="77" fillId="34" borderId="0" applyNumberFormat="0" applyBorder="0" applyAlignment="0" applyProtection="0"/>
    <xf numFmtId="0" fontId="78" fillId="35" borderId="0" applyNumberFormat="0" applyBorder="0" applyAlignment="0" applyProtection="0"/>
    <xf numFmtId="0" fontId="43" fillId="0" borderId="0" applyNumberFormat="0" applyFill="0" applyBorder="0" applyAlignment="0" applyProtection="0"/>
    <xf numFmtId="0" fontId="79" fillId="0" borderId="0" applyNumberFormat="0" applyFill="0" applyBorder="0" applyAlignment="0" applyProtection="0"/>
    <xf numFmtId="178" fontId="18" fillId="0" borderId="0" applyFont="0" applyFill="0" applyBorder="0" applyAlignment="0" applyProtection="0"/>
    <xf numFmtId="179" fontId="18"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83" fillId="0" borderId="0" applyNumberFormat="0" applyFill="0" applyBorder="0" applyAlignment="0" applyProtection="0"/>
    <xf numFmtId="164" fontId="27" fillId="49" borderId="47">
      <alignment horizontal="center" vertical="center"/>
    </xf>
    <xf numFmtId="0" fontId="125" fillId="0" borderId="0" applyNumberFormat="0" applyFill="0" applyBorder="0" applyAlignment="0" applyProtection="0"/>
  </cellStyleXfs>
  <cellXfs count="228">
    <xf numFmtId="0" fontId="0" fillId="0" borderId="0" xfId="0"/>
    <xf numFmtId="0" fontId="0" fillId="48" borderId="0" xfId="0" applyFill="1" applyBorder="1"/>
    <xf numFmtId="0" fontId="4" fillId="48" borderId="0" xfId="3" applyFill="1" applyBorder="1"/>
    <xf numFmtId="0" fontId="0" fillId="48" borderId="0" xfId="0" applyFont="1" applyFill="1" applyBorder="1"/>
    <xf numFmtId="0" fontId="0" fillId="48" borderId="0" xfId="0" applyFill="1"/>
    <xf numFmtId="0" fontId="0" fillId="0" borderId="0" xfId="0"/>
    <xf numFmtId="0" fontId="0" fillId="48" borderId="0" xfId="0" applyFill="1" applyBorder="1" applyAlignment="1">
      <alignment wrapText="1"/>
    </xf>
    <xf numFmtId="0" fontId="13" fillId="48" borderId="0" xfId="20" applyFont="1" applyFill="1" applyBorder="1"/>
    <xf numFmtId="0" fontId="19" fillId="48" borderId="0" xfId="18" applyFont="1" applyFill="1" applyBorder="1"/>
    <xf numFmtId="0" fontId="1" fillId="48" borderId="0" xfId="19" applyFill="1" applyBorder="1"/>
    <xf numFmtId="0" fontId="81" fillId="48" borderId="0" xfId="34" applyFont="1" applyFill="1" applyBorder="1" applyAlignment="1">
      <alignment horizontal="center" vertical="center"/>
    </xf>
    <xf numFmtId="0" fontId="13"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3" fillId="48" borderId="0" xfId="32" applyFont="1" applyFill="1" applyBorder="1"/>
    <xf numFmtId="164" fontId="0" fillId="48" borderId="0" xfId="0" applyNumberFormat="1" applyFill="1"/>
    <xf numFmtId="0" fontId="0" fillId="48" borderId="0" xfId="0" applyFill="1" applyAlignment="1">
      <alignment horizontal="center" textRotation="90" wrapText="1"/>
    </xf>
    <xf numFmtId="0" fontId="26" fillId="48" borderId="0" xfId="0" applyFont="1" applyFill="1"/>
    <xf numFmtId="0" fontId="82" fillId="48" borderId="0" xfId="0" applyFont="1" applyFill="1"/>
    <xf numFmtId="0" fontId="84" fillId="48" borderId="0" xfId="0" applyFont="1" applyFill="1"/>
    <xf numFmtId="0" fontId="0" fillId="0" borderId="0" xfId="71" applyFont="1" applyFill="1"/>
    <xf numFmtId="0" fontId="94" fillId="47" borderId="0" xfId="0" applyFont="1" applyFill="1" applyBorder="1" applyAlignment="1">
      <alignment horizontal="right" wrapText="1"/>
    </xf>
    <xf numFmtId="0" fontId="99" fillId="48" borderId="0" xfId="0" applyFont="1" applyFill="1" applyBorder="1" applyAlignment="1">
      <alignment vertical="center" wrapText="1"/>
    </xf>
    <xf numFmtId="0" fontId="49" fillId="48" borderId="0" xfId="0" applyFont="1" applyFill="1" applyBorder="1" applyAlignment="1">
      <alignment horizontal="center" vertical="center" wrapText="1"/>
    </xf>
    <xf numFmtId="0" fontId="100" fillId="0" borderId="0" xfId="0" applyFont="1"/>
    <xf numFmtId="0" fontId="101" fillId="0" borderId="0" xfId="286" applyFont="1" applyAlignment="1" applyProtection="1"/>
    <xf numFmtId="0" fontId="101" fillId="0" borderId="0" xfId="286" quotePrefix="1" applyFont="1" applyAlignment="1" applyProtection="1"/>
    <xf numFmtId="0" fontId="93" fillId="47" borderId="29" xfId="0" applyFont="1" applyFill="1" applyBorder="1" applyAlignment="1">
      <alignment vertical="center" wrapText="1"/>
    </xf>
    <xf numFmtId="0" fontId="103" fillId="48" borderId="20" xfId="3" applyFont="1" applyFill="1" applyBorder="1" applyAlignment="1">
      <alignment horizontal="center" textRotation="90" wrapText="1"/>
    </xf>
    <xf numFmtId="0" fontId="104" fillId="48" borderId="20" xfId="3" applyFont="1" applyFill="1" applyBorder="1" applyAlignment="1">
      <alignment horizontal="center" textRotation="90" wrapText="1"/>
    </xf>
    <xf numFmtId="0" fontId="105" fillId="48" borderId="43" xfId="2" applyFont="1" applyFill="1" applyBorder="1" applyAlignment="1">
      <alignment horizontal="center" textRotation="90" wrapText="1"/>
    </xf>
    <xf numFmtId="0" fontId="106" fillId="48" borderId="20" xfId="4" applyFont="1" applyFill="1" applyBorder="1" applyAlignment="1">
      <alignment horizontal="center" textRotation="90" wrapText="1"/>
    </xf>
    <xf numFmtId="0" fontId="107" fillId="48" borderId="20" xfId="3" applyFont="1" applyFill="1" applyBorder="1" applyAlignment="1">
      <alignment horizontal="center" textRotation="90" wrapText="1"/>
    </xf>
    <xf numFmtId="0" fontId="108" fillId="48" borderId="20" xfId="4" applyFont="1" applyFill="1" applyBorder="1" applyAlignment="1">
      <alignment horizontal="center" textRotation="90" wrapText="1"/>
    </xf>
    <xf numFmtId="0" fontId="106" fillId="48" borderId="20" xfId="3" applyFont="1" applyFill="1" applyBorder="1" applyAlignment="1">
      <alignment horizontal="center" textRotation="90" wrapText="1"/>
    </xf>
    <xf numFmtId="0" fontId="109" fillId="48" borderId="20" xfId="2" applyFont="1" applyFill="1" applyBorder="1" applyAlignment="1">
      <alignment horizontal="center" textRotation="90" wrapText="1"/>
    </xf>
    <xf numFmtId="0" fontId="90" fillId="48" borderId="20" xfId="4" applyFont="1" applyFill="1" applyBorder="1" applyAlignment="1">
      <alignment horizontal="center" textRotation="90" wrapText="1"/>
    </xf>
    <xf numFmtId="0" fontId="110" fillId="48" borderId="20" xfId="3" applyFont="1" applyFill="1" applyBorder="1" applyAlignment="1">
      <alignment horizontal="center" textRotation="90" wrapText="1"/>
    </xf>
    <xf numFmtId="0" fontId="111" fillId="48" borderId="20" xfId="2" applyFont="1" applyFill="1" applyBorder="1" applyAlignment="1">
      <alignment horizontal="center" textRotation="90" wrapText="1"/>
    </xf>
    <xf numFmtId="0" fontId="112" fillId="48" borderId="20" xfId="2" applyFont="1" applyFill="1" applyBorder="1" applyAlignment="1">
      <alignment horizontal="center" textRotation="90" wrapText="1"/>
    </xf>
    <xf numFmtId="164" fontId="27" fillId="49" borderId="18" xfId="0" applyNumberFormat="1" applyFont="1" applyFill="1" applyBorder="1" applyAlignment="1">
      <alignment horizontal="center" vertical="center"/>
    </xf>
    <xf numFmtId="164" fontId="27" fillId="49" borderId="44" xfId="0" applyNumberFormat="1" applyFont="1" applyFill="1" applyBorder="1" applyAlignment="1">
      <alignment horizontal="center" vertical="center"/>
    </xf>
    <xf numFmtId="0" fontId="102" fillId="48" borderId="19" xfId="3" applyFont="1" applyFill="1" applyBorder="1"/>
    <xf numFmtId="0" fontId="102" fillId="48" borderId="46" xfId="0" applyFont="1" applyFill="1" applyBorder="1"/>
    <xf numFmtId="0" fontId="115" fillId="48" borderId="0" xfId="3" applyFont="1" applyFill="1" applyBorder="1"/>
    <xf numFmtId="0" fontId="115" fillId="48" borderId="0" xfId="3" applyFont="1" applyFill="1" applyBorder="1" applyAlignment="1"/>
    <xf numFmtId="0" fontId="93" fillId="47" borderId="0" xfId="0" applyFont="1" applyFill="1" applyBorder="1" applyAlignment="1">
      <alignment horizontal="center" wrapText="1"/>
    </xf>
    <xf numFmtId="0" fontId="86" fillId="48" borderId="0" xfId="0" applyFont="1" applyFill="1" applyAlignment="1">
      <alignment horizontal="center"/>
    </xf>
    <xf numFmtId="0" fontId="86" fillId="11" borderId="39" xfId="19" applyFont="1" applyBorder="1" applyAlignment="1">
      <alignment horizontal="center" textRotation="90" wrapText="1"/>
    </xf>
    <xf numFmtId="0" fontId="86" fillId="11" borderId="40" xfId="19" applyFont="1" applyBorder="1" applyAlignment="1">
      <alignment horizontal="center" textRotation="90" wrapText="1"/>
    </xf>
    <xf numFmtId="0" fontId="86" fillId="10" borderId="39" xfId="18" applyFont="1" applyBorder="1" applyAlignment="1">
      <alignment horizontal="center" textRotation="90" wrapText="1"/>
    </xf>
    <xf numFmtId="0" fontId="86" fillId="10" borderId="40" xfId="18" applyFont="1" applyBorder="1" applyAlignment="1">
      <alignment horizontal="center" textRotation="90" wrapText="1"/>
    </xf>
    <xf numFmtId="0" fontId="114" fillId="12" borderId="40" xfId="20" applyFont="1" applyBorder="1" applyAlignment="1">
      <alignment horizontal="center" textRotation="90" wrapText="1"/>
    </xf>
    <xf numFmtId="0" fontId="114" fillId="9" borderId="40" xfId="17" applyFont="1" applyBorder="1" applyAlignment="1">
      <alignment horizontal="center" textRotation="90" wrapText="1"/>
    </xf>
    <xf numFmtId="0" fontId="86" fillId="48" borderId="0" xfId="0" applyFont="1" applyFill="1" applyBorder="1" applyAlignment="1">
      <alignment horizontal="center" vertical="center"/>
    </xf>
    <xf numFmtId="164" fontId="86" fillId="11" borderId="10" xfId="19" applyNumberFormat="1" applyFont="1" applyBorder="1" applyAlignment="1">
      <alignment horizontal="center" vertical="center"/>
    </xf>
    <xf numFmtId="10" fontId="86" fillId="10" borderId="14" xfId="18" applyNumberFormat="1" applyFont="1" applyBorder="1" applyAlignment="1">
      <alignment horizontal="center" vertical="center"/>
    </xf>
    <xf numFmtId="164" fontId="113" fillId="12" borderId="0" xfId="20" applyNumberFormat="1" applyFont="1" applyBorder="1" applyAlignment="1">
      <alignment horizontal="center" vertical="center"/>
    </xf>
    <xf numFmtId="164" fontId="114" fillId="9" borderId="10" xfId="17" applyNumberFormat="1" applyFont="1" applyBorder="1" applyAlignment="1">
      <alignment horizontal="center"/>
    </xf>
    <xf numFmtId="0" fontId="86" fillId="48" borderId="0" xfId="0" applyFont="1" applyFill="1" applyAlignment="1">
      <alignment horizontal="center" vertical="center"/>
    </xf>
    <xf numFmtId="0" fontId="89" fillId="47" borderId="0" xfId="34" applyFont="1" applyFill="1" applyBorder="1" applyAlignment="1">
      <alignment horizontal="center" vertical="center"/>
    </xf>
    <xf numFmtId="0" fontId="89" fillId="47" borderId="0" xfId="34" applyFont="1" applyFill="1" applyBorder="1" applyAlignment="1">
      <alignment horizontal="center" vertical="center" wrapText="1"/>
    </xf>
    <xf numFmtId="166" fontId="89" fillId="47" borderId="0" xfId="74" applyNumberFormat="1" applyFont="1" applyFill="1" applyBorder="1" applyAlignment="1">
      <alignment horizontal="center" vertical="center" wrapText="1"/>
    </xf>
    <xf numFmtId="0" fontId="89" fillId="47" borderId="0" xfId="34" applyFont="1" applyFill="1" applyBorder="1" applyAlignment="1">
      <alignment horizontal="center" vertical="center" textRotation="90" wrapText="1"/>
    </xf>
    <xf numFmtId="10" fontId="89" fillId="47" borderId="0" xfId="73" applyNumberFormat="1" applyFont="1" applyFill="1" applyBorder="1" applyAlignment="1">
      <alignment horizontal="center" vertical="center" wrapText="1"/>
    </xf>
    <xf numFmtId="9" fontId="89" fillId="47" borderId="0" xfId="73" applyFont="1" applyFill="1" applyBorder="1" applyAlignment="1">
      <alignment horizontal="center" vertical="center" wrapText="1"/>
    </xf>
    <xf numFmtId="2" fontId="89" fillId="47" borderId="0" xfId="73" applyNumberFormat="1" applyFont="1" applyFill="1" applyBorder="1" applyAlignment="1">
      <alignment horizontal="center" vertical="center" wrapText="1"/>
    </xf>
    <xf numFmtId="0" fontId="86" fillId="27" borderId="40" xfId="35" applyFont="1" applyBorder="1" applyAlignment="1">
      <alignment horizontal="center" textRotation="90" wrapText="1"/>
    </xf>
    <xf numFmtId="0" fontId="113" fillId="28" borderId="39" xfId="36" applyFont="1" applyBorder="1" applyAlignment="1">
      <alignment horizontal="center" textRotation="90" wrapText="1"/>
    </xf>
    <xf numFmtId="0" fontId="86" fillId="26" borderId="40" xfId="34" applyFont="1" applyBorder="1" applyAlignment="1">
      <alignment horizontal="center" textRotation="90" wrapText="1"/>
    </xf>
    <xf numFmtId="0" fontId="113" fillId="25" borderId="39" xfId="33" applyFont="1" applyBorder="1" applyAlignment="1">
      <alignment horizontal="center" textRotation="90" wrapText="1"/>
    </xf>
    <xf numFmtId="0" fontId="113" fillId="25" borderId="41" xfId="33" applyFont="1" applyBorder="1" applyAlignment="1">
      <alignment horizontal="center" textRotation="90" wrapText="1"/>
    </xf>
    <xf numFmtId="0" fontId="114" fillId="29" borderId="41" xfId="37" applyFont="1" applyBorder="1" applyAlignment="1">
      <alignment horizontal="center" textRotation="90" wrapText="1"/>
    </xf>
    <xf numFmtId="164" fontId="86" fillId="27" borderId="10" xfId="35" applyNumberFormat="1" applyFont="1" applyBorder="1" applyAlignment="1">
      <alignment horizontal="center" vertical="center"/>
    </xf>
    <xf numFmtId="164" fontId="113" fillId="28" borderId="14" xfId="36" applyNumberFormat="1" applyFont="1" applyBorder="1" applyAlignment="1">
      <alignment horizontal="center" vertical="center"/>
    </xf>
    <xf numFmtId="3" fontId="86" fillId="26" borderId="10" xfId="34" applyNumberFormat="1" applyFont="1" applyBorder="1" applyAlignment="1">
      <alignment horizontal="right" vertical="center"/>
    </xf>
    <xf numFmtId="164" fontId="113" fillId="29" borderId="14" xfId="37" applyNumberFormat="1" applyFont="1" applyBorder="1" applyAlignment="1">
      <alignment horizontal="center" vertical="center"/>
    </xf>
    <xf numFmtId="10" fontId="86" fillId="26" borderId="10" xfId="34" applyNumberFormat="1" applyFont="1" applyBorder="1" applyAlignment="1">
      <alignment horizontal="right" vertical="center"/>
    </xf>
    <xf numFmtId="164" fontId="113" fillId="25" borderId="14" xfId="33" applyNumberFormat="1" applyFont="1" applyBorder="1" applyAlignment="1">
      <alignment horizontal="center" vertical="center"/>
    </xf>
    <xf numFmtId="167" fontId="86" fillId="26" borderId="10" xfId="73" applyNumberFormat="1" applyFont="1" applyFill="1" applyBorder="1" applyAlignment="1">
      <alignment horizontal="right" vertical="center"/>
    </xf>
    <xf numFmtId="164" fontId="86" fillId="26" borderId="10" xfId="34" applyNumberFormat="1" applyFont="1" applyBorder="1" applyAlignment="1">
      <alignment horizontal="center" vertical="center"/>
    </xf>
    <xf numFmtId="164" fontId="113" fillId="25" borderId="0" xfId="33" applyNumberFormat="1" applyFont="1" applyBorder="1" applyAlignment="1">
      <alignment horizontal="center" vertical="center"/>
    </xf>
    <xf numFmtId="164" fontId="114" fillId="29" borderId="0" xfId="37" applyNumberFormat="1" applyFont="1" applyBorder="1" applyAlignment="1">
      <alignment horizontal="center" vertical="center"/>
    </xf>
    <xf numFmtId="0" fontId="89" fillId="47" borderId="0" xfId="0" applyFont="1" applyFill="1"/>
    <xf numFmtId="0" fontId="89" fillId="47" borderId="0" xfId="0" applyFont="1" applyFill="1" applyAlignment="1">
      <alignment horizontal="center" vertical="center"/>
    </xf>
    <xf numFmtId="165" fontId="89" fillId="47" borderId="0" xfId="73" applyNumberFormat="1" applyFont="1" applyFill="1" applyAlignment="1">
      <alignment horizontal="center" vertical="center"/>
    </xf>
    <xf numFmtId="9" fontId="89" fillId="47" borderId="0" xfId="73" applyNumberFormat="1" applyFont="1" applyFill="1" applyAlignment="1">
      <alignment horizontal="center" vertical="center"/>
    </xf>
    <xf numFmtId="9" fontId="89" fillId="47" borderId="0" xfId="73" applyFont="1" applyFill="1" applyAlignment="1">
      <alignment horizontal="center" vertical="center"/>
    </xf>
    <xf numFmtId="180" fontId="86" fillId="26" borderId="10" xfId="34" applyNumberFormat="1" applyFont="1" applyBorder="1" applyAlignment="1">
      <alignment horizontal="right" vertical="center"/>
    </xf>
    <xf numFmtId="0" fontId="86" fillId="48" borderId="0" xfId="0" applyFont="1" applyFill="1" applyAlignment="1">
      <alignment horizontal="center" wrapText="1"/>
    </xf>
    <xf numFmtId="0" fontId="86" fillId="23" borderId="40" xfId="31" applyFont="1" applyBorder="1" applyAlignment="1">
      <alignment horizontal="center" textRotation="90" wrapText="1"/>
    </xf>
    <xf numFmtId="0" fontId="114" fillId="24" borderId="40" xfId="32" applyFont="1" applyBorder="1" applyAlignment="1">
      <alignment horizontal="center" textRotation="90" wrapText="1"/>
    </xf>
    <xf numFmtId="0" fontId="114" fillId="21" borderId="41" xfId="29" applyFont="1" applyBorder="1" applyAlignment="1">
      <alignment horizontal="center" textRotation="90" wrapText="1"/>
    </xf>
    <xf numFmtId="164" fontId="86" fillId="23" borderId="10" xfId="31" applyNumberFormat="1" applyFont="1" applyBorder="1" applyAlignment="1">
      <alignment horizontal="center" vertical="center"/>
    </xf>
    <xf numFmtId="164" fontId="114" fillId="24" borderId="10" xfId="32" applyNumberFormat="1" applyFont="1" applyBorder="1" applyAlignment="1">
      <alignment horizontal="center" vertical="center"/>
    </xf>
    <xf numFmtId="164" fontId="114" fillId="21" borderId="0" xfId="29" applyNumberFormat="1" applyFont="1" applyAlignment="1">
      <alignment horizontal="center" vertical="center"/>
    </xf>
    <xf numFmtId="0" fontId="89" fillId="47" borderId="0" xfId="0" applyFont="1" applyFill="1" applyBorder="1"/>
    <xf numFmtId="0" fontId="89" fillId="47" borderId="0" xfId="34" applyFont="1" applyFill="1" applyBorder="1" applyAlignment="1">
      <alignment horizontal="center" wrapText="1"/>
    </xf>
    <xf numFmtId="1" fontId="89" fillId="47" borderId="0" xfId="31" applyNumberFormat="1" applyFont="1" applyFill="1" applyBorder="1" applyAlignment="1">
      <alignment horizontal="center" vertical="center" wrapText="1"/>
    </xf>
    <xf numFmtId="1" fontId="117" fillId="47" borderId="0" xfId="32" applyNumberFormat="1" applyFont="1" applyFill="1" applyBorder="1" applyAlignment="1">
      <alignment horizontal="center" vertical="center" wrapText="1"/>
    </xf>
    <xf numFmtId="164" fontId="89" fillId="47" borderId="0" xfId="31" applyNumberFormat="1" applyFont="1" applyFill="1" applyBorder="1" applyAlignment="1">
      <alignment horizontal="center" vertical="center" wrapText="1"/>
    </xf>
    <xf numFmtId="0" fontId="117" fillId="47" borderId="0" xfId="32" applyFont="1" applyFill="1" applyBorder="1" applyAlignment="1">
      <alignment horizontal="center" vertical="center" wrapText="1"/>
    </xf>
    <xf numFmtId="164" fontId="118" fillId="47" borderId="0" xfId="31" applyNumberFormat="1" applyFont="1" applyFill="1" applyBorder="1" applyAlignment="1">
      <alignment horizontal="center" vertical="center" wrapText="1"/>
    </xf>
    <xf numFmtId="0" fontId="89" fillId="47" borderId="0" xfId="31" applyFont="1" applyFill="1" applyBorder="1" applyAlignment="1">
      <alignment horizontal="center" vertical="center" wrapText="1"/>
    </xf>
    <xf numFmtId="1" fontId="85" fillId="0" borderId="0" xfId="0" applyNumberFormat="1" applyFont="1" applyAlignment="1">
      <alignment horizontal="right"/>
    </xf>
    <xf numFmtId="2" fontId="85" fillId="0" borderId="0" xfId="0" applyNumberFormat="1" applyFont="1" applyAlignment="1">
      <alignment horizontal="right"/>
    </xf>
    <xf numFmtId="164" fontId="85" fillId="0" borderId="0" xfId="0" applyNumberFormat="1" applyFont="1" applyAlignment="1">
      <alignment horizontal="right"/>
    </xf>
    <xf numFmtId="0" fontId="86" fillId="0" borderId="0" xfId="0" applyFont="1"/>
    <xf numFmtId="0" fontId="87" fillId="0" borderId="0" xfId="0" applyFont="1" applyAlignment="1">
      <alignment horizontal="center" vertical="center" wrapText="1"/>
    </xf>
    <xf numFmtId="0" fontId="102" fillId="0" borderId="42" xfId="0" applyFont="1" applyFill="1" applyBorder="1" applyAlignment="1">
      <alignment horizontal="center"/>
    </xf>
    <xf numFmtId="0" fontId="119" fillId="0" borderId="0" xfId="0" applyFont="1"/>
    <xf numFmtId="0" fontId="119" fillId="0" borderId="0" xfId="71" applyFont="1"/>
    <xf numFmtId="0" fontId="119" fillId="0" borderId="0" xfId="71" applyFont="1" applyFill="1"/>
    <xf numFmtId="0" fontId="92" fillId="48" borderId="0" xfId="0" applyFont="1" applyFill="1" applyBorder="1" applyAlignment="1">
      <alignment horizontal="left" vertical="center" wrapText="1" indent="1"/>
    </xf>
    <xf numFmtId="0" fontId="91" fillId="48" borderId="0" xfId="0" applyFont="1" applyFill="1" applyBorder="1" applyAlignment="1">
      <alignment horizontal="left" indent="1"/>
    </xf>
    <xf numFmtId="0" fontId="80" fillId="0" borderId="0" xfId="286" applyFill="1" applyBorder="1" applyAlignment="1" applyProtection="1">
      <alignment horizontal="left" vertical="center" wrapText="1" indent="1"/>
    </xf>
    <xf numFmtId="0" fontId="95" fillId="48" borderId="21" xfId="0" applyFont="1" applyFill="1" applyBorder="1" applyAlignment="1">
      <alignment horizontal="left" wrapText="1" indent="1"/>
    </xf>
    <xf numFmtId="0" fontId="92" fillId="48" borderId="0" xfId="0" applyFont="1" applyFill="1" applyBorder="1" applyAlignment="1">
      <alignment horizontal="left" indent="1"/>
    </xf>
    <xf numFmtId="0" fontId="88" fillId="48" borderId="0" xfId="286" applyFont="1" applyFill="1" applyAlignment="1" applyProtection="1">
      <alignment horizontal="left" indent="1"/>
    </xf>
    <xf numFmtId="0" fontId="98" fillId="48" borderId="0" xfId="0" applyFont="1" applyFill="1" applyBorder="1" applyAlignment="1">
      <alignment horizontal="left" indent="1"/>
    </xf>
    <xf numFmtId="0" fontId="97" fillId="48" borderId="0" xfId="0" applyFont="1" applyFill="1" applyBorder="1" applyAlignment="1">
      <alignment horizontal="left" wrapText="1" indent="1"/>
    </xf>
    <xf numFmtId="0" fontId="88" fillId="0" borderId="0" xfId="286" applyFont="1" applyAlignment="1" applyProtection="1">
      <alignment horizontal="left" indent="1"/>
    </xf>
    <xf numFmtId="0" fontId="100" fillId="0" borderId="0" xfId="0" applyFont="1" applyAlignment="1">
      <alignment horizontal="left" indent="1"/>
    </xf>
    <xf numFmtId="0" fontId="102" fillId="48" borderId="19" xfId="3" applyFont="1" applyFill="1" applyBorder="1" applyAlignment="1">
      <alignment horizontal="left" indent="1"/>
    </xf>
    <xf numFmtId="0" fontId="115" fillId="48" borderId="0" xfId="3" applyFont="1" applyFill="1" applyBorder="1" applyAlignment="1">
      <alignment horizontal="left" indent="1"/>
    </xf>
    <xf numFmtId="0" fontId="102" fillId="48" borderId="16" xfId="0" applyFont="1" applyFill="1" applyBorder="1" applyAlignment="1">
      <alignment horizontal="left" indent="1"/>
    </xf>
    <xf numFmtId="0" fontId="86" fillId="48" borderId="0" xfId="0" applyFont="1" applyFill="1" applyAlignment="1">
      <alignment horizontal="left" indent="1"/>
    </xf>
    <xf numFmtId="0" fontId="86" fillId="48" borderId="0" xfId="0" applyFont="1" applyFill="1" applyBorder="1" applyAlignment="1">
      <alignment horizontal="left" indent="1"/>
    </xf>
    <xf numFmtId="0" fontId="86" fillId="0" borderId="0" xfId="0" applyFont="1" applyAlignment="1">
      <alignment horizontal="left" indent="1"/>
    </xf>
    <xf numFmtId="0" fontId="87" fillId="0" borderId="0" xfId="0" applyFont="1" applyAlignment="1">
      <alignment horizontal="left" indent="1"/>
    </xf>
    <xf numFmtId="0" fontId="87" fillId="0" borderId="0" xfId="0" applyFont="1" applyAlignment="1">
      <alignment horizontal="left" vertical="center" indent="1"/>
    </xf>
    <xf numFmtId="0" fontId="92" fillId="66" borderId="30" xfId="0" applyFont="1" applyFill="1" applyBorder="1" applyAlignment="1">
      <alignment horizontal="left" vertical="top" wrapText="1" indent="1"/>
    </xf>
    <xf numFmtId="0" fontId="92" fillId="0" borderId="30" xfId="0" applyFont="1" applyFill="1" applyBorder="1" applyAlignment="1">
      <alignment horizontal="left" vertical="top" wrapText="1" indent="1"/>
    </xf>
    <xf numFmtId="0" fontId="92" fillId="66" borderId="21" xfId="0" applyFont="1" applyFill="1" applyBorder="1" applyAlignment="1">
      <alignment horizontal="left" vertical="top" wrapText="1" indent="1"/>
    </xf>
    <xf numFmtId="0" fontId="92" fillId="0" borderId="21" xfId="0" applyFont="1" applyFill="1" applyBorder="1" applyAlignment="1">
      <alignment horizontal="left" vertical="top" wrapText="1" indent="1"/>
    </xf>
    <xf numFmtId="0" fontId="92" fillId="67" borderId="21" xfId="0" applyFont="1" applyFill="1" applyBorder="1" applyAlignment="1">
      <alignment horizontal="left" vertical="top" wrapText="1" indent="1"/>
    </xf>
    <xf numFmtId="0" fontId="92" fillId="68" borderId="21" xfId="0" applyFont="1" applyFill="1" applyBorder="1" applyAlignment="1">
      <alignment horizontal="left" vertical="top" wrapText="1" indent="1"/>
    </xf>
    <xf numFmtId="0" fontId="92" fillId="47" borderId="21" xfId="0" applyFont="1" applyFill="1" applyBorder="1" applyAlignment="1">
      <alignment horizontal="left" vertical="top" wrapText="1" indent="1"/>
    </xf>
    <xf numFmtId="0" fontId="86" fillId="0" borderId="0" xfId="0" applyFont="1" applyFill="1" applyAlignment="1">
      <alignment horizontal="center" textRotation="90" wrapText="1"/>
    </xf>
    <xf numFmtId="3" fontId="86" fillId="26" borderId="40" xfId="34" applyNumberFormat="1" applyFont="1" applyBorder="1" applyAlignment="1">
      <alignment horizontal="center" textRotation="90" wrapText="1"/>
    </xf>
    <xf numFmtId="0" fontId="114" fillId="29" borderId="39" xfId="37" applyFont="1" applyBorder="1" applyAlignment="1">
      <alignment horizontal="center" textRotation="90" wrapText="1"/>
    </xf>
    <xf numFmtId="0" fontId="86" fillId="0" borderId="0" xfId="0" applyFont="1" applyFill="1" applyAlignment="1">
      <alignment horizontal="left" indent="1"/>
    </xf>
    <xf numFmtId="0" fontId="86" fillId="0" borderId="0" xfId="0" applyFont="1" applyFill="1"/>
    <xf numFmtId="164" fontId="1" fillId="22" borderId="10" xfId="30" applyNumberFormat="1" applyBorder="1" applyAlignment="1">
      <alignment horizontal="center" vertical="center"/>
    </xf>
    <xf numFmtId="0" fontId="0" fillId="22" borderId="40" xfId="30" applyFont="1" applyBorder="1" applyAlignment="1">
      <alignment horizontal="center" textRotation="90" wrapText="1"/>
    </xf>
    <xf numFmtId="0" fontId="80" fillId="48" borderId="0" xfId="286" applyFill="1" applyAlignment="1" applyProtection="1">
      <alignment horizontal="left" indent="1"/>
    </xf>
    <xf numFmtId="164" fontId="27" fillId="73" borderId="18" xfId="0" applyNumberFormat="1" applyFont="1" applyFill="1" applyBorder="1" applyAlignment="1">
      <alignment horizontal="center" vertical="center"/>
    </xf>
    <xf numFmtId="164" fontId="27" fillId="67" borderId="18" xfId="0" applyNumberFormat="1" applyFont="1" applyFill="1" applyBorder="1" applyAlignment="1">
      <alignment horizontal="center" vertical="center"/>
    </xf>
    <xf numFmtId="164" fontId="27" fillId="74" borderId="18" xfId="0" applyNumberFormat="1" applyFont="1" applyFill="1" applyBorder="1" applyAlignment="1">
      <alignment horizontal="center" vertical="center"/>
    </xf>
    <xf numFmtId="164" fontId="27" fillId="73" borderId="48" xfId="0" applyNumberFormat="1" applyFont="1" applyFill="1" applyBorder="1" applyAlignment="1">
      <alignment horizontal="center" vertical="center"/>
    </xf>
    <xf numFmtId="164" fontId="27" fillId="74" borderId="45" xfId="0" applyNumberFormat="1" applyFont="1" applyFill="1" applyBorder="1" applyAlignment="1">
      <alignment horizontal="center" vertical="center"/>
    </xf>
    <xf numFmtId="164" fontId="27" fillId="75" borderId="48" xfId="0" applyNumberFormat="1" applyFont="1" applyFill="1" applyBorder="1" applyAlignment="1">
      <alignment horizontal="center" vertical="center"/>
    </xf>
    <xf numFmtId="164" fontId="27" fillId="75" borderId="17" xfId="0" applyNumberFormat="1" applyFont="1" applyFill="1" applyBorder="1" applyAlignment="1">
      <alignment horizontal="center" vertical="center"/>
    </xf>
    <xf numFmtId="164" fontId="27" fillId="75" borderId="49" xfId="0" applyNumberFormat="1" applyFont="1" applyFill="1" applyBorder="1" applyAlignment="1">
      <alignment horizontal="center" vertical="center"/>
    </xf>
    <xf numFmtId="0" fontId="122" fillId="48" borderId="0" xfId="3" applyFont="1" applyFill="1" applyBorder="1" applyAlignment="1">
      <alignment horizontal="center" textRotation="90" wrapText="1"/>
    </xf>
    <xf numFmtId="164" fontId="27" fillId="49" borderId="51" xfId="0" applyNumberFormat="1" applyFont="1" applyFill="1" applyBorder="1" applyAlignment="1">
      <alignment horizontal="center" vertical="center"/>
    </xf>
    <xf numFmtId="0" fontId="87" fillId="0" borderId="0" xfId="0" applyFont="1" applyFill="1" applyAlignment="1">
      <alignment horizontal="center" vertical="center" wrapText="1"/>
    </xf>
    <xf numFmtId="0" fontId="85" fillId="48" borderId="0" xfId="0" applyFont="1" applyFill="1" applyAlignment="1">
      <alignment horizontal="center" vertical="center"/>
    </xf>
    <xf numFmtId="1" fontId="85" fillId="0" borderId="0" xfId="0" applyNumberFormat="1" applyFont="1" applyAlignment="1">
      <alignment horizontal="center" vertical="center"/>
    </xf>
    <xf numFmtId="0" fontId="85" fillId="48" borderId="0" xfId="0" applyFont="1" applyFill="1" applyAlignment="1">
      <alignment horizontal="center"/>
    </xf>
    <xf numFmtId="49" fontId="85" fillId="0" borderId="0" xfId="0" applyNumberFormat="1" applyFont="1" applyAlignment="1">
      <alignment horizontal="center"/>
    </xf>
    <xf numFmtId="14" fontId="85" fillId="0" borderId="0" xfId="0" applyNumberFormat="1" applyFont="1" applyAlignment="1">
      <alignment horizontal="center"/>
    </xf>
    <xf numFmtId="0" fontId="85" fillId="0" borderId="0" xfId="0" applyNumberFormat="1" applyFont="1" applyAlignment="1">
      <alignment horizontal="center"/>
    </xf>
    <xf numFmtId="164" fontId="27" fillId="73" borderId="49" xfId="0" applyNumberFormat="1" applyFont="1" applyFill="1" applyBorder="1" applyAlignment="1">
      <alignment horizontal="center" vertic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22" fillId="48" borderId="0" xfId="3" applyFont="1" applyFill="1" applyBorder="1" applyAlignment="1">
      <alignment horizontal="center" textRotation="90"/>
    </xf>
    <xf numFmtId="164" fontId="0" fillId="0" borderId="0" xfId="0" applyNumberFormat="1"/>
    <xf numFmtId="164" fontId="89" fillId="47" borderId="0" xfId="73" applyNumberFormat="1" applyFont="1" applyFill="1" applyBorder="1" applyAlignment="1">
      <alignment horizontal="center" vertical="center" wrapText="1"/>
    </xf>
    <xf numFmtId="0" fontId="85" fillId="0" borderId="0" xfId="0" applyFont="1" applyFill="1" applyAlignment="1">
      <alignment horizontal="center"/>
    </xf>
    <xf numFmtId="0" fontId="16" fillId="0" borderId="52" xfId="0" applyFont="1" applyBorder="1"/>
    <xf numFmtId="0" fontId="87" fillId="48" borderId="0" xfId="0" applyFont="1" applyFill="1" applyAlignment="1">
      <alignment horizontal="center"/>
    </xf>
    <xf numFmtId="9" fontId="86" fillId="48" borderId="0" xfId="73" applyFont="1" applyFill="1"/>
    <xf numFmtId="2" fontId="86" fillId="48" borderId="0" xfId="0" applyNumberFormat="1" applyFont="1" applyFill="1"/>
    <xf numFmtId="164" fontId="119" fillId="48" borderId="0" xfId="0" applyNumberFormat="1" applyFont="1" applyFill="1" applyAlignment="1">
      <alignment horizontal="center"/>
    </xf>
    <xf numFmtId="2" fontId="0" fillId="48" borderId="0" xfId="0" applyNumberFormat="1" applyFill="1"/>
    <xf numFmtId="0" fontId="123" fillId="48" borderId="50" xfId="0" applyFont="1" applyFill="1" applyBorder="1" applyAlignment="1">
      <alignment horizontal="left" wrapText="1" indent="1"/>
    </xf>
    <xf numFmtId="0" fontId="112" fillId="48" borderId="0" xfId="2" applyFont="1" applyFill="1" applyBorder="1" applyAlignment="1">
      <alignment horizontal="center" textRotation="90" wrapText="1"/>
    </xf>
    <xf numFmtId="164" fontId="27" fillId="49" borderId="53" xfId="0" applyNumberFormat="1" applyFont="1" applyFill="1" applyBorder="1" applyAlignment="1">
      <alignment horizontal="center" vertical="center"/>
    </xf>
    <xf numFmtId="0" fontId="44" fillId="0" borderId="54" xfId="0" applyFont="1" applyFill="1" applyBorder="1" applyAlignment="1" applyProtection="1">
      <alignment horizontal="center" vertical="center"/>
      <protection locked="0"/>
    </xf>
    <xf numFmtId="14" fontId="92" fillId="0" borderId="21" xfId="0" applyNumberFormat="1" applyFont="1" applyFill="1" applyBorder="1" applyAlignment="1">
      <alignment horizontal="left" vertical="top" wrapText="1" indent="1"/>
    </xf>
    <xf numFmtId="0" fontId="124" fillId="48" borderId="0" xfId="3" applyFont="1" applyFill="1" applyBorder="1" applyAlignment="1">
      <alignment horizontal="center" textRotation="90" wrapText="1"/>
    </xf>
    <xf numFmtId="0" fontId="87" fillId="0" borderId="0" xfId="0" applyFont="1" applyFill="1" applyAlignment="1">
      <alignment horizontal="left" indent="1"/>
    </xf>
    <xf numFmtId="0" fontId="92" fillId="0" borderId="21" xfId="0" applyNumberFormat="1" applyFont="1" applyFill="1" applyBorder="1" applyAlignment="1">
      <alignment horizontal="left" vertical="top" wrapText="1" indent="1"/>
    </xf>
    <xf numFmtId="0" fontId="86" fillId="76" borderId="0" xfId="0" applyFont="1" applyFill="1"/>
    <xf numFmtId="0" fontId="93" fillId="47" borderId="0" xfId="0" applyFont="1" applyFill="1" applyBorder="1" applyAlignment="1">
      <alignment horizontal="left" vertical="center" wrapText="1" indent="16"/>
    </xf>
    <xf numFmtId="14" fontId="85" fillId="48" borderId="0" xfId="0" applyNumberFormat="1" applyFont="1" applyFill="1" applyAlignment="1">
      <alignment horizontal="center"/>
    </xf>
    <xf numFmtId="0" fontId="126" fillId="66" borderId="21" xfId="0" applyFont="1" applyFill="1" applyBorder="1" applyAlignment="1">
      <alignment horizontal="center" vertical="top" wrapText="1"/>
    </xf>
    <xf numFmtId="0" fontId="127" fillId="66" borderId="21" xfId="0" applyFont="1" applyFill="1" applyBorder="1" applyAlignment="1">
      <alignment horizontal="center" vertical="center" wrapText="1"/>
    </xf>
    <xf numFmtId="164" fontId="113" fillId="12" borderId="55" xfId="20" applyNumberFormat="1" applyFont="1" applyBorder="1" applyAlignment="1">
      <alignment horizontal="center" vertical="center"/>
    </xf>
    <xf numFmtId="10" fontId="86" fillId="10" borderId="55" xfId="18" applyNumberFormat="1" applyFont="1" applyBorder="1" applyAlignment="1">
      <alignment horizontal="center" vertical="center"/>
    </xf>
    <xf numFmtId="164" fontId="113" fillId="12" borderId="10" xfId="20" applyNumberFormat="1" applyFont="1" applyBorder="1" applyAlignment="1">
      <alignment horizontal="center" vertical="center"/>
    </xf>
    <xf numFmtId="10" fontId="86" fillId="10" borderId="10" xfId="18" applyNumberFormat="1" applyFont="1" applyBorder="1" applyAlignment="1">
      <alignment horizontal="center" vertical="center"/>
    </xf>
    <xf numFmtId="10" fontId="89" fillId="76" borderId="0" xfId="73" applyNumberFormat="1" applyFont="1" applyFill="1" applyBorder="1" applyAlignment="1">
      <alignment horizontal="center" vertical="center" wrapText="1"/>
    </xf>
    <xf numFmtId="9" fontId="89" fillId="47" borderId="0" xfId="73" applyNumberFormat="1" applyFont="1" applyFill="1" applyBorder="1" applyAlignment="1">
      <alignment horizontal="center" vertical="center" wrapText="1"/>
    </xf>
    <xf numFmtId="166" fontId="89" fillId="76" borderId="0" xfId="74" applyNumberFormat="1" applyFont="1" applyFill="1" applyBorder="1" applyAlignment="1">
      <alignment horizontal="center" vertical="center" wrapText="1"/>
    </xf>
    <xf numFmtId="0" fontId="126" fillId="67" borderId="21" xfId="0" applyFont="1" applyFill="1" applyBorder="1" applyAlignment="1">
      <alignment horizontal="center" vertical="top" wrapText="1"/>
    </xf>
    <xf numFmtId="0" fontId="127" fillId="67" borderId="21" xfId="0" applyFont="1" applyFill="1" applyBorder="1" applyAlignment="1">
      <alignment horizontal="center" vertical="center" wrapText="1"/>
    </xf>
    <xf numFmtId="0" fontId="126" fillId="68" borderId="21" xfId="0" applyFont="1" applyFill="1" applyBorder="1" applyAlignment="1">
      <alignment horizontal="center" vertical="top" wrapText="1"/>
    </xf>
    <xf numFmtId="0" fontId="127" fillId="68" borderId="21" xfId="0" applyFont="1" applyFill="1" applyBorder="1" applyAlignment="1">
      <alignment horizontal="center" vertical="center" wrapText="1"/>
    </xf>
    <xf numFmtId="0" fontId="126" fillId="47" borderId="21" xfId="0" applyFont="1" applyFill="1" applyBorder="1" applyAlignment="1">
      <alignment horizontal="center" vertical="top" wrapText="1"/>
    </xf>
    <xf numFmtId="0" fontId="127" fillId="47" borderId="21" xfId="0" applyFont="1" applyFill="1" applyBorder="1" applyAlignment="1">
      <alignment horizontal="center" vertical="center" wrapText="1"/>
    </xf>
    <xf numFmtId="0" fontId="128" fillId="66" borderId="21" xfId="0" applyFont="1" applyFill="1" applyBorder="1" applyAlignment="1">
      <alignment horizontal="center" vertical="top" wrapText="1"/>
    </xf>
    <xf numFmtId="0" fontId="129" fillId="66" borderId="21" xfId="0" applyFont="1" applyFill="1" applyBorder="1" applyAlignment="1">
      <alignment horizontal="center" vertical="center" wrapText="1"/>
    </xf>
    <xf numFmtId="0" fontId="119" fillId="11" borderId="40" xfId="19" applyFont="1" applyBorder="1" applyAlignment="1">
      <alignment horizontal="center" textRotation="90" wrapText="1"/>
    </xf>
    <xf numFmtId="0" fontId="87" fillId="11" borderId="40" xfId="19" applyFont="1" applyBorder="1" applyAlignment="1">
      <alignment horizontal="center" textRotation="90" wrapText="1"/>
    </xf>
    <xf numFmtId="9" fontId="89" fillId="76" borderId="0" xfId="73" applyNumberFormat="1" applyFont="1" applyFill="1" applyBorder="1" applyAlignment="1">
      <alignment horizontal="center" vertical="center" wrapText="1"/>
    </xf>
    <xf numFmtId="167" fontId="89" fillId="47" borderId="0" xfId="73" applyNumberFormat="1" applyFont="1" applyFill="1" applyBorder="1" applyAlignment="1">
      <alignment horizontal="center" vertical="center" wrapText="1"/>
    </xf>
    <xf numFmtId="0" fontId="86" fillId="27" borderId="39" xfId="35" applyFont="1" applyBorder="1" applyAlignment="1">
      <alignment horizontal="center" textRotation="90" wrapText="1"/>
    </xf>
    <xf numFmtId="164" fontId="86" fillId="27" borderId="14" xfId="35" applyNumberFormat="1" applyFont="1" applyBorder="1" applyAlignment="1">
      <alignment horizontal="center" vertical="center"/>
    </xf>
    <xf numFmtId="2" fontId="85" fillId="76" borderId="0" xfId="0" applyNumberFormat="1" applyFont="1" applyFill="1" applyAlignment="1">
      <alignment horizontal="right"/>
    </xf>
    <xf numFmtId="0" fontId="87" fillId="77" borderId="0" xfId="0" applyFont="1" applyFill="1" applyAlignment="1">
      <alignment horizontal="center" vertical="center" wrapText="1"/>
    </xf>
    <xf numFmtId="0" fontId="87" fillId="0" borderId="33" xfId="0" applyFont="1" applyFill="1" applyBorder="1" applyAlignment="1">
      <alignment horizontal="center" vertical="center" wrapText="1"/>
    </xf>
    <xf numFmtId="0" fontId="85" fillId="0" borderId="0" xfId="0" applyNumberFormat="1" applyFont="1" applyAlignment="1">
      <alignment horizontal="right"/>
    </xf>
    <xf numFmtId="0" fontId="97" fillId="76" borderId="0" xfId="0" applyFont="1" applyFill="1" applyBorder="1" applyAlignment="1">
      <alignment horizontal="left" wrapText="1" indent="1"/>
    </xf>
    <xf numFmtId="0" fontId="102" fillId="47" borderId="29" xfId="0" applyFont="1" applyFill="1" applyBorder="1" applyAlignment="1">
      <alignment horizontal="center" vertical="center" wrapText="1"/>
    </xf>
    <xf numFmtId="0" fontId="25" fillId="69" borderId="0" xfId="68" applyFill="1" applyBorder="1" applyAlignment="1">
      <alignment horizontal="center"/>
    </xf>
    <xf numFmtId="0" fontId="0" fillId="48" borderId="0" xfId="0" applyFill="1" applyAlignment="1">
      <alignment horizontal="left" wrapText="1"/>
    </xf>
    <xf numFmtId="0" fontId="116" fillId="70" borderId="0" xfId="0" applyFont="1" applyFill="1" applyBorder="1" applyAlignment="1">
      <alignment horizontal="center"/>
    </xf>
    <xf numFmtId="0" fontId="0" fillId="71" borderId="0" xfId="0" applyFill="1" applyBorder="1" applyAlignment="1">
      <alignment horizontal="center"/>
    </xf>
    <xf numFmtId="0" fontId="86" fillId="72" borderId="0" xfId="0" applyFont="1" applyFill="1" applyBorder="1" applyAlignment="1">
      <alignment horizontal="center"/>
    </xf>
    <xf numFmtId="0" fontId="86" fillId="69" borderId="0" xfId="0" applyFont="1" applyFill="1" applyAlignment="1">
      <alignment horizontal="center"/>
    </xf>
    <xf numFmtId="0" fontId="86" fillId="69" borderId="29" xfId="0" applyFont="1" applyFill="1" applyBorder="1" applyAlignment="1">
      <alignment horizontal="center"/>
    </xf>
    <xf numFmtId="0" fontId="92" fillId="76" borderId="21" xfId="0" applyFont="1" applyFill="1" applyBorder="1" applyAlignment="1">
      <alignment horizontal="left" vertical="top" wrapText="1" indent="1"/>
    </xf>
    <xf numFmtId="0" fontId="0" fillId="0" borderId="0" xfId="0" applyFill="1" applyBorder="1"/>
    <xf numFmtId="14" fontId="92" fillId="0" borderId="30" xfId="0" applyNumberFormat="1" applyFont="1" applyFill="1" applyBorder="1" applyAlignment="1">
      <alignment horizontal="left" vertical="top" wrapText="1" indent="1"/>
    </xf>
  </cellXfs>
  <cellStyles count="290">
    <cellStyle name="_x000d__x000a_JournalTemplate=C:\COMFO\CTALK\JOURSTD.TPL_x000d__x000a_LbStateAddress=3 3 0 251 1 89 2 311_x000d__x000a_LbStateJou" xfId="78"/>
    <cellStyle name="_KF08 DL 080909 raw data Part III Ch1" xfId="79"/>
    <cellStyle name="_KF08 DL 080909 raw data Part III Ch1_KF2010 Figure 1 1 1 World GERD 100310 (2)" xfId="80"/>
    <cellStyle name="20% - Accent1" xfId="18" builtinId="30" customBuiltin="1"/>
    <cellStyle name="20% - Accent1 2" xfId="41"/>
    <cellStyle name="20% - Accent1 3" xfId="81"/>
    <cellStyle name="20% - Accent2" xfId="22" builtinId="34" customBuiltin="1"/>
    <cellStyle name="20% - Accent2 2" xfId="42"/>
    <cellStyle name="20% - Accent2 3" xfId="82"/>
    <cellStyle name="20% - Accent3" xfId="26" builtinId="38" customBuiltin="1"/>
    <cellStyle name="20% - Accent3 2" xfId="43"/>
    <cellStyle name="20% - Accent3 3" xfId="83"/>
    <cellStyle name="20% - Accent4" xfId="30" builtinId="42" customBuiltin="1"/>
    <cellStyle name="20% - Accent4 2" xfId="44"/>
    <cellStyle name="20% - Accent4 3" xfId="84"/>
    <cellStyle name="20% - Accent5" xfId="34" builtinId="46" customBuiltin="1"/>
    <cellStyle name="20% - Accent5 2" xfId="85"/>
    <cellStyle name="20% - Accent5 3" xfId="86"/>
    <cellStyle name="20% - Accent6" xfId="38" builtinId="50" customBuiltin="1"/>
    <cellStyle name="20% - Accent6 2" xfId="87"/>
    <cellStyle name="20% - Accent6 3" xfId="88"/>
    <cellStyle name="20% - Colore 1" xfId="89"/>
    <cellStyle name="20% - Colore 2" xfId="90"/>
    <cellStyle name="20% - Colore 3" xfId="91"/>
    <cellStyle name="20% - Colore 4" xfId="92"/>
    <cellStyle name="20% - Colore 5" xfId="93"/>
    <cellStyle name="20% - Colore 6" xfId="94"/>
    <cellStyle name="40% - Accent1" xfId="19" builtinId="31" customBuiltin="1"/>
    <cellStyle name="40% - Accent1 2" xfId="45"/>
    <cellStyle name="40% - Accent1 3" xfId="95"/>
    <cellStyle name="40% - Accent2" xfId="23" builtinId="35" customBuiltin="1"/>
    <cellStyle name="40% - Accent2 2" xfId="96"/>
    <cellStyle name="40% - Accent2 3" xfId="97"/>
    <cellStyle name="40% - Accent3" xfId="27" builtinId="39" customBuiltin="1"/>
    <cellStyle name="40% - Accent3 2" xfId="46"/>
    <cellStyle name="40% - Accent3 3" xfId="98"/>
    <cellStyle name="40% - Accent4" xfId="31" builtinId="43" customBuiltin="1"/>
    <cellStyle name="40% - Accent4 2" xfId="47"/>
    <cellStyle name="40% - Accent4 3" xfId="99"/>
    <cellStyle name="40% - Accent5" xfId="35" builtinId="47" customBuiltin="1"/>
    <cellStyle name="40% - Accent5 2" xfId="100"/>
    <cellStyle name="40% - Accent5 3" xfId="101"/>
    <cellStyle name="40% - Accent6" xfId="39" builtinId="51" customBuiltin="1"/>
    <cellStyle name="40% - Accent6 2" xfId="48"/>
    <cellStyle name="40% - Accent6 3" xfId="102"/>
    <cellStyle name="40% - Colore 1" xfId="103"/>
    <cellStyle name="40% - Colore 2" xfId="104"/>
    <cellStyle name="40% - Colore 3" xfId="105"/>
    <cellStyle name="40% - Colore 4" xfId="106"/>
    <cellStyle name="40% - Colore 5" xfId="107"/>
    <cellStyle name="40% - Colore 6" xfId="108"/>
    <cellStyle name="60% - Accent1" xfId="20" builtinId="32" customBuiltin="1"/>
    <cellStyle name="60% - Accent1 2" xfId="49"/>
    <cellStyle name="60% - Accent1 3" xfId="109"/>
    <cellStyle name="60% - Accent2" xfId="24" builtinId="36" customBuiltin="1"/>
    <cellStyle name="60% - Accent2 2" xfId="110"/>
    <cellStyle name="60% - Accent2 3" xfId="111"/>
    <cellStyle name="60% - Accent3" xfId="28" builtinId="40" customBuiltin="1"/>
    <cellStyle name="60% - Accent3 2" xfId="50"/>
    <cellStyle name="60% - Accent3 3" xfId="112"/>
    <cellStyle name="60% - Accent4" xfId="32" builtinId="44" customBuiltin="1"/>
    <cellStyle name="60% - Accent4 2" xfId="51"/>
    <cellStyle name="60% - Accent4 3" xfId="113"/>
    <cellStyle name="60% - Accent5" xfId="36" builtinId="48" customBuiltin="1"/>
    <cellStyle name="60% - Accent5 2" xfId="114"/>
    <cellStyle name="60% - Accent5 3" xfId="115"/>
    <cellStyle name="60% - Accent6" xfId="40" builtinId="52" customBuiltin="1"/>
    <cellStyle name="60% - Accent6 2" xfId="52"/>
    <cellStyle name="60% - Accent6 3" xfId="116"/>
    <cellStyle name="60% - Colore 1" xfId="117"/>
    <cellStyle name="60% - Colore 2" xfId="118"/>
    <cellStyle name="60% - Colore 3" xfId="119"/>
    <cellStyle name="60% - Colore 4" xfId="120"/>
    <cellStyle name="60% - Colore 5" xfId="121"/>
    <cellStyle name="60% - Colore 6" xfId="122"/>
    <cellStyle name="Accent1" xfId="17" builtinId="29" customBuiltin="1"/>
    <cellStyle name="Accent1 2" xfId="53"/>
    <cellStyle name="Accent1 3" xfId="123"/>
    <cellStyle name="Accent2" xfId="21" builtinId="33" customBuiltin="1"/>
    <cellStyle name="Accent2 2" xfId="54"/>
    <cellStyle name="Accent2 3" xfId="124"/>
    <cellStyle name="Accent3" xfId="25" builtinId="37" customBuiltin="1"/>
    <cellStyle name="Accent3 2" xfId="55"/>
    <cellStyle name="Accent3 3" xfId="125"/>
    <cellStyle name="Accent4" xfId="29" builtinId="41" customBuiltin="1"/>
    <cellStyle name="Accent4 2" xfId="56"/>
    <cellStyle name="Accent4 3" xfId="126"/>
    <cellStyle name="Accent5" xfId="33" builtinId="45" customBuiltin="1"/>
    <cellStyle name="Accent5 2" xfId="127"/>
    <cellStyle name="Accent5 3" xfId="128"/>
    <cellStyle name="Accent6" xfId="37" builtinId="49" customBuiltin="1"/>
    <cellStyle name="Accent6 2" xfId="129"/>
    <cellStyle name="Accent6 3" xfId="130"/>
    <cellStyle name="ANCLAS,REZONES Y SUS PARTES,DE FUNDICION,DE HIERRO O DE ACERO" xfId="131"/>
    <cellStyle name="Bad" xfId="7" builtinId="27" customBuiltin="1"/>
    <cellStyle name="Bad 2" xfId="57"/>
    <cellStyle name="Berekening 2" xfId="132"/>
    <cellStyle name="bin" xfId="133"/>
    <cellStyle name="blue" xfId="134"/>
    <cellStyle name="Calcolo" xfId="135"/>
    <cellStyle name="Calculation" xfId="11" builtinId="22" customBuiltin="1"/>
    <cellStyle name="Calculation 2" xfId="58"/>
    <cellStyle name="cell" xfId="136"/>
    <cellStyle name="Cella collegata" xfId="137"/>
    <cellStyle name="Cella da controllare" xfId="138"/>
    <cellStyle name="Check Cell" xfId="13" builtinId="23" customBuiltin="1"/>
    <cellStyle name="Check Cell 2" xfId="139"/>
    <cellStyle name="Col&amp;RowHeadings" xfId="140"/>
    <cellStyle name="ColCodes" xfId="141"/>
    <cellStyle name="Colore 1" xfId="142"/>
    <cellStyle name="Colore 2" xfId="143"/>
    <cellStyle name="Colore 3" xfId="144"/>
    <cellStyle name="Colore 4" xfId="145"/>
    <cellStyle name="Colore 5" xfId="146"/>
    <cellStyle name="Colore 6" xfId="147"/>
    <cellStyle name="ColTitles" xfId="148"/>
    <cellStyle name="column" xfId="149"/>
    <cellStyle name="Comma" xfId="74" builtinId="3"/>
    <cellStyle name="Comma 2" xfId="70"/>
    <cellStyle name="Comma 2 2" xfId="150"/>
    <cellStyle name="Comma 2 3" xfId="151"/>
    <cellStyle name="Comma 2_GII2013_Mika_June07" xfId="77"/>
    <cellStyle name="Comma 3" xfId="152"/>
    <cellStyle name="Comma0" xfId="153"/>
    <cellStyle name="Controlecel 2" xfId="154"/>
    <cellStyle name="Currency0" xfId="155"/>
    <cellStyle name="DataEntryCells" xfId="156"/>
    <cellStyle name="Date" xfId="157"/>
    <cellStyle name="Dezimal [0]_Germany" xfId="158"/>
    <cellStyle name="Dezimal_Germany" xfId="159"/>
    <cellStyle name="ErrRpt_DataEntryCells" xfId="160"/>
    <cellStyle name="ErrRpt-DataEntryCells" xfId="161"/>
    <cellStyle name="ErrRpt-GreyBackground" xfId="162"/>
    <cellStyle name="Euro" xfId="163"/>
    <cellStyle name="Explanatory Text" xfId="15" builtinId="53" customBuiltin="1"/>
    <cellStyle name="Explanatory Text 2" xfId="164"/>
    <cellStyle name="Fixed" xfId="165"/>
    <cellStyle name="formula" xfId="166"/>
    <cellStyle name="gap" xfId="167"/>
    <cellStyle name="Gekoppelde cel 2" xfId="168"/>
    <cellStyle name="Goed 2" xfId="169"/>
    <cellStyle name="Good" xfId="6" builtinId="26" customBuiltin="1"/>
    <cellStyle name="Good 2" xfId="170"/>
    <cellStyle name="GreyBackground" xfId="171"/>
    <cellStyle name="Heading 1" xfId="2" builtinId="16" customBuiltin="1"/>
    <cellStyle name="Heading 1 2" xfId="59"/>
    <cellStyle name="Heading 2" xfId="3" builtinId="17" customBuiltin="1"/>
    <cellStyle name="Heading 2 2" xfId="60"/>
    <cellStyle name="Heading 3" xfId="4" builtinId="18" customBuiltin="1"/>
    <cellStyle name="Heading 3 2" xfId="61"/>
    <cellStyle name="Heading 4" xfId="5" builtinId="19" customBuiltin="1"/>
    <cellStyle name="Heading 4 2" xfId="62"/>
    <cellStyle name="Hyperlink" xfId="286" builtinId="8"/>
    <cellStyle name="Hyperlink 2" xfId="172"/>
    <cellStyle name="Hyperlink 3" xfId="287"/>
    <cellStyle name="Hyperlink 4" xfId="289"/>
    <cellStyle name="Input" xfId="9" builtinId="20" customBuiltin="1"/>
    <cellStyle name="Input 2" xfId="173"/>
    <cellStyle name="Invoer 2" xfId="174"/>
    <cellStyle name="ISC" xfId="175"/>
    <cellStyle name="isced" xfId="176"/>
    <cellStyle name="ISCED Titles" xfId="177"/>
    <cellStyle name="Komma 2" xfId="178"/>
    <cellStyle name="Kop 1 2" xfId="179"/>
    <cellStyle name="Kop 2 2" xfId="180"/>
    <cellStyle name="Kop 3 2" xfId="181"/>
    <cellStyle name="Kop 4 2" xfId="182"/>
    <cellStyle name="level1a" xfId="183"/>
    <cellStyle name="level2" xfId="184"/>
    <cellStyle name="level2a" xfId="185"/>
    <cellStyle name="level3" xfId="186"/>
    <cellStyle name="Linked Cell" xfId="12" builtinId="24" customBuiltin="1"/>
    <cellStyle name="Linked Cell 2" xfId="187"/>
    <cellStyle name="Migliaia (0)_conti99" xfId="188"/>
    <cellStyle name="Milliers [0]_8GRAD" xfId="189"/>
    <cellStyle name="Milliers_8GRAD" xfId="190"/>
    <cellStyle name="Monétaire [0]_8GRAD" xfId="191"/>
    <cellStyle name="Monétaire_8GRAD" xfId="192"/>
    <cellStyle name="Neutraal 2" xfId="193"/>
    <cellStyle name="Neutral" xfId="8" builtinId="28" customBuiltin="1"/>
    <cellStyle name="Neutral 2" xfId="194"/>
    <cellStyle name="Neutrale" xfId="195"/>
    <cellStyle name="Normal" xfId="0" builtinId="0"/>
    <cellStyle name="Normal 19" xfId="196"/>
    <cellStyle name="Normal 2" xfId="63"/>
    <cellStyle name="Normal 2 2" xfId="64"/>
    <cellStyle name="Normal 2 2 2" xfId="197"/>
    <cellStyle name="Normal 2 2 3" xfId="198"/>
    <cellStyle name="Normal 2 2_GII2013_Mika_June07" xfId="76"/>
    <cellStyle name="Normal 2 3" xfId="71"/>
    <cellStyle name="Normal 2 3 2" xfId="199"/>
    <cellStyle name="Normal 2 3_GII2013_Mika_June07" xfId="200"/>
    <cellStyle name="Normal 2 4" xfId="201"/>
    <cellStyle name="Normal 2 5" xfId="202"/>
    <cellStyle name="Normal 2 6" xfId="203"/>
    <cellStyle name="Normal 2 7" xfId="204"/>
    <cellStyle name="Normal 2 8" xfId="205"/>
    <cellStyle name="Normal 2_962010071P1G001" xfId="206"/>
    <cellStyle name="Normal 3" xfId="65"/>
    <cellStyle name="Normal 3 2" xfId="207"/>
    <cellStyle name="Normal 3 2 2" xfId="208"/>
    <cellStyle name="Normal 3 2_SSI2012-Finaldata_JRCresults_2003" xfId="209"/>
    <cellStyle name="Normal 3 3" xfId="210"/>
    <cellStyle name="Normal 3 3 2" xfId="211"/>
    <cellStyle name="Normal 3 3_SSI2012-Finaldata_JRCresults_2003" xfId="212"/>
    <cellStyle name="Normal 3 4" xfId="213"/>
    <cellStyle name="Normal 3_SSI2012-Finaldata_JRCresults_2003" xfId="214"/>
    <cellStyle name="Normal 4" xfId="215"/>
    <cellStyle name="Normal 5" xfId="216"/>
    <cellStyle name="Normal 6" xfId="217"/>
    <cellStyle name="Normal 6 2" xfId="218"/>
    <cellStyle name="Normal 7" xfId="219"/>
    <cellStyle name="Normal 8" xfId="220"/>
    <cellStyle name="Normale_Foglio1" xfId="221"/>
    <cellStyle name="Nota" xfId="222"/>
    <cellStyle name="Note" xfId="75" builtinId="10" customBuiltin="1"/>
    <cellStyle name="Note 2" xfId="66"/>
    <cellStyle name="Note 2 2" xfId="72"/>
    <cellStyle name="Note 2 3" xfId="223"/>
    <cellStyle name="Notitie 2" xfId="224"/>
    <cellStyle name="Ongeldig 2" xfId="225"/>
    <cellStyle name="Output" xfId="10" builtinId="21" customBuiltin="1"/>
    <cellStyle name="Output 2" xfId="67"/>
    <cellStyle name="Percent" xfId="73" builtinId="5"/>
    <cellStyle name="Percent 2" xfId="226"/>
    <cellStyle name="Prozent_SubCatperStud" xfId="227"/>
    <cellStyle name="row" xfId="228"/>
    <cellStyle name="RowCodes" xfId="229"/>
    <cellStyle name="Row-Col Headings" xfId="230"/>
    <cellStyle name="RowTitles" xfId="231"/>
    <cellStyle name="RowTitles1-Detail" xfId="232"/>
    <cellStyle name="RowTitles-Col2" xfId="233"/>
    <cellStyle name="RowTitles-Detail" xfId="234"/>
    <cellStyle name="ss1" xfId="235"/>
    <cellStyle name="ss10" xfId="236"/>
    <cellStyle name="ss11" xfId="237"/>
    <cellStyle name="ss12" xfId="238"/>
    <cellStyle name="ss13" xfId="239"/>
    <cellStyle name="ss14" xfId="240"/>
    <cellStyle name="ss15" xfId="241"/>
    <cellStyle name="ss16" xfId="242"/>
    <cellStyle name="ss17" xfId="243"/>
    <cellStyle name="ss18" xfId="244"/>
    <cellStyle name="ss19" xfId="245"/>
    <cellStyle name="ss2" xfId="246"/>
    <cellStyle name="ss20" xfId="247"/>
    <cellStyle name="ss21" xfId="248"/>
    <cellStyle name="ss22" xfId="249"/>
    <cellStyle name="ss3" xfId="250"/>
    <cellStyle name="ss4" xfId="251"/>
    <cellStyle name="ss5" xfId="252"/>
    <cellStyle name="ss6" xfId="253"/>
    <cellStyle name="ss7" xfId="254"/>
    <cellStyle name="ss8" xfId="255"/>
    <cellStyle name="ss9" xfId="256"/>
    <cellStyle name="Standaard 2" xfId="257"/>
    <cellStyle name="Standaard 3" xfId="258"/>
    <cellStyle name="Standard_cpi-mp-be-stats" xfId="259"/>
    <cellStyle name="Style 1" xfId="260"/>
    <cellStyle name="Style 2" xfId="261"/>
    <cellStyle name="Table No." xfId="262"/>
    <cellStyle name="Table Title" xfId="263"/>
    <cellStyle name="Tagline" xfId="264"/>
    <cellStyle name="temp" xfId="265"/>
    <cellStyle name="test" xfId="288"/>
    <cellStyle name="Testo avviso" xfId="266"/>
    <cellStyle name="Testo descrittivo" xfId="267"/>
    <cellStyle name="Title" xfId="1" builtinId="15" customBuiltin="1"/>
    <cellStyle name="Title 1" xfId="268"/>
    <cellStyle name="Title 2" xfId="68"/>
    <cellStyle name="title1" xfId="269"/>
    <cellStyle name="Titolo" xfId="270"/>
    <cellStyle name="Titolo 1" xfId="271"/>
    <cellStyle name="Titolo 2" xfId="272"/>
    <cellStyle name="Titolo 3" xfId="273"/>
    <cellStyle name="Titolo 4" xfId="274"/>
    <cellStyle name="Titolo_SSI2012-Finaldata_JRCresults_2003" xfId="275"/>
    <cellStyle name="Totaal 2" xfId="276"/>
    <cellStyle name="Total" xfId="16" builtinId="25" customBuiltin="1"/>
    <cellStyle name="Total 2" xfId="69"/>
    <cellStyle name="Totale" xfId="277"/>
    <cellStyle name="Uitvoer 2" xfId="278"/>
    <cellStyle name="Valore non valido" xfId="279"/>
    <cellStyle name="Valore valido" xfId="280"/>
    <cellStyle name="Verklarende tekst 2" xfId="281"/>
    <cellStyle name="Waarschuwingstekst 2" xfId="282"/>
    <cellStyle name="Währung [0]_Germany" xfId="283"/>
    <cellStyle name="Währung_Germany" xfId="284"/>
    <cellStyle name="Warning Text" xfId="14" builtinId="11" customBuiltin="1"/>
    <cellStyle name="Warning Text 2" xfId="285"/>
  </cellStyles>
  <dxfs count="56">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color theme="0"/>
      </font>
      <fill>
        <patternFill>
          <bgColor rgb="FFFF0000"/>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7" tint="0.79998168889431442"/>
        </patternFill>
      </fill>
    </dxf>
    <dxf>
      <font>
        <b/>
        <i val="0"/>
      </font>
      <fill>
        <patternFill>
          <bgColor theme="7" tint="0.59996337778862885"/>
        </patternFill>
      </fill>
    </dxf>
    <dxf>
      <font>
        <b/>
        <i val="0"/>
      </font>
      <fill>
        <patternFill>
          <bgColor theme="7" tint="0.39994506668294322"/>
        </patternFill>
      </fill>
    </dxf>
    <dxf>
      <font>
        <b/>
        <i val="0"/>
        <color theme="0"/>
      </font>
      <fill>
        <patternFill>
          <bgColor theme="7" tint="-0.24994659260841701"/>
        </patternFill>
      </fill>
    </dxf>
    <dxf>
      <font>
        <b/>
        <i val="0"/>
        <color theme="0"/>
      </font>
      <fill>
        <patternFill>
          <bgColor theme="7" tint="-0.499984740745262"/>
        </patternFill>
      </fill>
    </dxf>
    <dxf>
      <font>
        <b/>
        <i val="0"/>
      </font>
      <fill>
        <patternFill>
          <bgColor theme="9" tint="0.79998168889431442"/>
        </patternFill>
      </fill>
    </dxf>
    <dxf>
      <font>
        <b/>
        <i val="0"/>
      </font>
      <fill>
        <patternFill>
          <bgColor theme="9" tint="0.59996337778862885"/>
        </patternFill>
      </fill>
    </dxf>
    <dxf>
      <font>
        <b/>
        <i val="0"/>
      </font>
      <fill>
        <patternFill>
          <bgColor theme="9" tint="0.39994506668294322"/>
        </patternFill>
      </fill>
    </dxf>
    <dxf>
      <font>
        <b/>
        <i val="0"/>
        <color theme="0"/>
      </font>
      <fill>
        <patternFill>
          <bgColor theme="9" tint="-0.24994659260841701"/>
        </patternFill>
      </fill>
    </dxf>
    <dxf>
      <font>
        <b/>
        <i val="0"/>
        <color theme="0"/>
      </font>
      <fill>
        <patternFill>
          <bgColor theme="9" tint="-0.499984740745262"/>
        </patternFill>
      </fill>
    </dxf>
    <dxf>
      <font>
        <b/>
        <i val="0"/>
      </font>
      <fill>
        <patternFill>
          <bgColor theme="5" tint="0.79998168889431442"/>
        </patternFill>
      </fill>
    </dxf>
    <dxf>
      <font>
        <b/>
        <i val="0"/>
      </font>
      <fill>
        <patternFill>
          <bgColor theme="5" tint="0.59996337778862885"/>
        </patternFill>
      </fill>
    </dxf>
    <dxf>
      <font>
        <b/>
        <i val="0"/>
      </font>
      <fill>
        <patternFill>
          <bgColor theme="5" tint="0.39994506668294322"/>
        </patternFill>
      </fill>
    </dxf>
    <dxf>
      <font>
        <b/>
        <i val="0"/>
        <color theme="0"/>
      </font>
      <fill>
        <patternFill>
          <bgColor theme="5" tint="-0.24994659260841701"/>
        </patternFill>
      </fill>
    </dxf>
    <dxf>
      <font>
        <b/>
        <i val="0"/>
        <color theme="0"/>
      </font>
      <fill>
        <patternFill>
          <bgColor theme="5" tint="-0.499984740745262"/>
        </patternFill>
      </fill>
    </dxf>
  </dxfs>
  <tableStyles count="0" defaultTableStyle="TableStyleMedium2" defaultPivotStyle="PivotStyleLight16"/>
  <colors>
    <mruColors>
      <color rgb="FF996600"/>
      <color rgb="FF6BAED6"/>
      <color rgb="FF323232"/>
      <color rgb="FFCE3327"/>
      <color rgb="FF7E935B"/>
      <color rgb="FF386192"/>
      <color rgb="FFF79751"/>
      <color rgb="FFFF6600"/>
      <color rgb="FF238B45"/>
      <color rgb="FFEFF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47625</xdr:rowOff>
    </xdr:from>
    <xdr:to>
      <xdr:col>0</xdr:col>
      <xdr:colOff>1326675</xdr:colOff>
      <xdr:row>2</xdr:row>
      <xdr:rowOff>62276</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47625"/>
          <a:ext cx="1260000" cy="500426"/>
        </a:xfrm>
        <a:prstGeom prst="rect">
          <a:avLst/>
        </a:prstGeom>
      </xdr:spPr>
    </xdr:pic>
    <xdr:clientData/>
  </xdr:twoCellAnchor>
  <xdr:twoCellAnchor editAs="oneCell">
    <xdr:from>
      <xdr:col>0</xdr:col>
      <xdr:colOff>5857875</xdr:colOff>
      <xdr:row>7</xdr:row>
      <xdr:rowOff>104775</xdr:rowOff>
    </xdr:from>
    <xdr:to>
      <xdr:col>0</xdr:col>
      <xdr:colOff>7085286</xdr:colOff>
      <xdr:row>7</xdr:row>
      <xdr:rowOff>534217</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285750</xdr:colOff>
      <xdr:row>6</xdr:row>
      <xdr:rowOff>38100</xdr:rowOff>
    </xdr:from>
    <xdr:to>
      <xdr:col>0</xdr:col>
      <xdr:colOff>6193286</xdr:colOff>
      <xdr:row>6</xdr:row>
      <xdr:rowOff>3720403</xdr:rowOff>
    </xdr:to>
    <xdr:pic>
      <xdr:nvPicPr>
        <xdr:cNvPr id="4" name="Picture 3"/>
        <xdr:cNvPicPr>
          <a:picLocks noChangeAspect="1"/>
        </xdr:cNvPicPr>
      </xdr:nvPicPr>
      <xdr:blipFill>
        <a:blip xmlns:r="http://schemas.openxmlformats.org/officeDocument/2006/relationships" r:embed="rId3"/>
        <a:stretch>
          <a:fillRect/>
        </a:stretch>
      </xdr:blipFill>
      <xdr:spPr>
        <a:xfrm>
          <a:off x="285750" y="2828925"/>
          <a:ext cx="5907536" cy="3682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0</xdr:col>
      <xdr:colOff>1317150</xdr:colOff>
      <xdr:row>1</xdr:row>
      <xdr:rowOff>195626</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57150" y="66675"/>
          <a:ext cx="1260000" cy="500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1</xdr:row>
      <xdr:rowOff>180975</xdr:rowOff>
    </xdr:from>
    <xdr:to>
      <xdr:col>1</xdr:col>
      <xdr:colOff>180750</xdr:colOff>
      <xdr:row>1</xdr:row>
      <xdr:rowOff>895868</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95250" y="381000"/>
          <a:ext cx="1800000" cy="714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180974</xdr:colOff>
      <xdr:row>1</xdr:row>
      <xdr:rowOff>352425</xdr:rowOff>
    </xdr:from>
    <xdr:to>
      <xdr:col>1</xdr:col>
      <xdr:colOff>266474</xdr:colOff>
      <xdr:row>1</xdr:row>
      <xdr:rowOff>1067319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80974" y="542925"/>
          <a:ext cx="1800000" cy="714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1</xdr:row>
      <xdr:rowOff>352425</xdr:rowOff>
    </xdr:from>
    <xdr:to>
      <xdr:col>1</xdr:col>
      <xdr:colOff>285525</xdr:colOff>
      <xdr:row>1</xdr:row>
      <xdr:rowOff>1067319</xdr:rowOff>
    </xdr:to>
    <xdr:pic>
      <xdr:nvPicPr>
        <xdr:cNvPr id="3" name="Picture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200025" y="542925"/>
          <a:ext cx="1800000" cy="7148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1</xdr:row>
      <xdr:rowOff>333375</xdr:rowOff>
    </xdr:from>
    <xdr:to>
      <xdr:col>1</xdr:col>
      <xdr:colOff>247425</xdr:colOff>
      <xdr:row>1</xdr:row>
      <xdr:rowOff>1048269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61925" y="523875"/>
          <a:ext cx="1800000" cy="7148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queryTables/queryTable1.xml><?xml version="1.0" encoding="utf-8"?>
<queryTable xmlns="http://schemas.openxmlformats.org/spreadsheetml/2006/main" name="2012.06.11 - GFM Indicator Lis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nform-index.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http://risk.preventionweb.net/capraviewer/download.jsp" TargetMode="External"/><Relationship Id="rId3" Type="http://schemas.openxmlformats.org/officeDocument/2006/relationships/hyperlink" Target="http://risk.preventionweb.net/capraviewer/download.jsp" TargetMode="External"/><Relationship Id="rId7" Type="http://schemas.openxmlformats.org/officeDocument/2006/relationships/hyperlink" Target="http://risk.preventionweb.net/capraviewer/download.jsp" TargetMode="External"/><Relationship Id="rId12" Type="http://schemas.openxmlformats.org/officeDocument/2006/relationships/queryTable" Target="../queryTables/queryTable1.xml"/><Relationship Id="rId2" Type="http://schemas.openxmlformats.org/officeDocument/2006/relationships/hyperlink" Target="http://risk.preventionweb.net/capraviewer/download.jsp" TargetMode="External"/><Relationship Id="rId1" Type="http://schemas.openxmlformats.org/officeDocument/2006/relationships/hyperlink" Target="http://risk.preventionweb.net/capraviewer/download.jsp" TargetMode="External"/><Relationship Id="rId6" Type="http://schemas.openxmlformats.org/officeDocument/2006/relationships/hyperlink" Target="http://risk.preventionweb.net/capraviewer/download.jsp" TargetMode="External"/><Relationship Id="rId11" Type="http://schemas.openxmlformats.org/officeDocument/2006/relationships/printerSettings" Target="../printerSettings/printerSettings13.bin"/><Relationship Id="rId5" Type="http://schemas.openxmlformats.org/officeDocument/2006/relationships/hyperlink" Target="http://risk.preventionweb.net/capraviewer/download.jsp" TargetMode="External"/><Relationship Id="rId10" Type="http://schemas.openxmlformats.org/officeDocument/2006/relationships/hyperlink" Target="http://risk.preventionweb.net/capraviewer/download.jsp" TargetMode="External"/><Relationship Id="rId4" Type="http://schemas.openxmlformats.org/officeDocument/2006/relationships/hyperlink" Target="http://risk.preventionweb.net/capraviewer/download.jsp" TargetMode="External"/><Relationship Id="rId9" Type="http://schemas.openxmlformats.org/officeDocument/2006/relationships/hyperlink" Target="http://risk.preventionweb.net/capraviewer/download.jsp"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49"/>
  <sheetViews>
    <sheetView tabSelected="1" workbookViewId="0"/>
  </sheetViews>
  <sheetFormatPr defaultRowHeight="15" x14ac:dyDescent="0.25"/>
  <cols>
    <col min="1" max="1" width="108.28515625" style="4" bestFit="1" customWidth="1"/>
    <col min="2" max="16384" width="9.140625" style="4"/>
  </cols>
  <sheetData>
    <row r="1" spans="1:1" ht="23.25" x14ac:dyDescent="0.25">
      <c r="A1" s="187" t="s">
        <v>1135</v>
      </c>
    </row>
    <row r="2" spans="1:1" x14ac:dyDescent="0.25">
      <c r="A2" s="21" t="s">
        <v>1331</v>
      </c>
    </row>
    <row r="3" spans="1:1" x14ac:dyDescent="0.25">
      <c r="A3" s="115" t="s">
        <v>428</v>
      </c>
    </row>
    <row r="4" spans="1:1" ht="19.5" customHeight="1" x14ac:dyDescent="0.25">
      <c r="A4" s="114" t="s">
        <v>489</v>
      </c>
    </row>
    <row r="5" spans="1:1" ht="140.25" x14ac:dyDescent="0.25">
      <c r="A5" s="113" t="s">
        <v>1128</v>
      </c>
    </row>
    <row r="6" spans="1:1" ht="6.75" customHeight="1" x14ac:dyDescent="0.25">
      <c r="A6" s="6"/>
    </row>
    <row r="7" spans="1:1" ht="300.75" customHeight="1" x14ac:dyDescent="0.25">
      <c r="A7" s="226"/>
    </row>
    <row r="8" spans="1:1" ht="45.75" customHeight="1" x14ac:dyDescent="0.25">
      <c r="A8" s="116" t="s">
        <v>1077</v>
      </c>
    </row>
    <row r="9" spans="1:1" ht="58.5" customHeight="1" x14ac:dyDescent="0.25">
      <c r="A9" s="116" t="s">
        <v>1350</v>
      </c>
    </row>
    <row r="10" spans="1:1" s="17" customFormat="1" ht="173.25" customHeight="1" x14ac:dyDescent="0.2">
      <c r="A10" s="116" t="s">
        <v>1076</v>
      </c>
    </row>
    <row r="11" spans="1:1" ht="24" customHeight="1" x14ac:dyDescent="0.25">
      <c r="A11" s="117" t="s">
        <v>429</v>
      </c>
    </row>
    <row r="12" spans="1:1" ht="15.75" customHeight="1" x14ac:dyDescent="0.25">
      <c r="A12" s="145" t="s">
        <v>899</v>
      </c>
    </row>
    <row r="13" spans="1:1" ht="9" customHeight="1" x14ac:dyDescent="0.25">
      <c r="A13" s="118"/>
    </row>
    <row r="14" spans="1:1" x14ac:dyDescent="0.25">
      <c r="A14" s="119" t="s">
        <v>753</v>
      </c>
    </row>
    <row r="15" spans="1:1" ht="24.75" customHeight="1" x14ac:dyDescent="0.25">
      <c r="A15" s="178" t="s">
        <v>1270</v>
      </c>
    </row>
    <row r="16" spans="1:1" ht="84" customHeight="1" x14ac:dyDescent="0.25">
      <c r="A16" s="216" t="s">
        <v>1351</v>
      </c>
    </row>
    <row r="17" spans="1:1" ht="24.75" customHeight="1" x14ac:dyDescent="0.25">
      <c r="A17" s="178" t="s">
        <v>1071</v>
      </c>
    </row>
    <row r="18" spans="1:1" ht="83.25" customHeight="1" x14ac:dyDescent="0.25">
      <c r="A18" s="120" t="s">
        <v>1127</v>
      </c>
    </row>
    <row r="19" spans="1:1" ht="33" customHeight="1" x14ac:dyDescent="0.25">
      <c r="A19" s="120" t="s">
        <v>1073</v>
      </c>
    </row>
    <row r="20" spans="1:1" ht="105.75" customHeight="1" x14ac:dyDescent="0.25">
      <c r="A20" s="120" t="s">
        <v>1072</v>
      </c>
    </row>
    <row r="21" spans="1:1" ht="25.5" customHeight="1" x14ac:dyDescent="0.25">
      <c r="A21" s="178" t="s">
        <v>1036</v>
      </c>
    </row>
    <row r="22" spans="1:1" ht="63" customHeight="1" x14ac:dyDescent="0.25">
      <c r="A22" s="120" t="s">
        <v>1070</v>
      </c>
    </row>
    <row r="23" spans="1:1" ht="69.75" customHeight="1" x14ac:dyDescent="0.25">
      <c r="A23" s="120" t="s">
        <v>1058</v>
      </c>
    </row>
    <row r="24" spans="1:1" x14ac:dyDescent="0.25">
      <c r="A24" s="178" t="s">
        <v>1006</v>
      </c>
    </row>
    <row r="25" spans="1:1" ht="63" customHeight="1" x14ac:dyDescent="0.25">
      <c r="A25" s="120" t="s">
        <v>1032</v>
      </c>
    </row>
    <row r="26" spans="1:1" ht="111.75" customHeight="1" x14ac:dyDescent="0.25">
      <c r="A26" s="120" t="s">
        <v>1012</v>
      </c>
    </row>
    <row r="27" spans="1:1" x14ac:dyDescent="0.25">
      <c r="A27" s="178" t="s">
        <v>922</v>
      </c>
    </row>
    <row r="28" spans="1:1" ht="48.75" x14ac:dyDescent="0.25">
      <c r="A28" s="120" t="s">
        <v>927</v>
      </c>
    </row>
    <row r="29" spans="1:1" ht="29.25" customHeight="1" x14ac:dyDescent="0.25">
      <c r="A29" s="120" t="s">
        <v>924</v>
      </c>
    </row>
    <row r="30" spans="1:1" x14ac:dyDescent="0.25">
      <c r="A30" s="120" t="s">
        <v>921</v>
      </c>
    </row>
    <row r="31" spans="1:1" x14ac:dyDescent="0.25">
      <c r="A31" s="120" t="s">
        <v>920</v>
      </c>
    </row>
    <row r="32" spans="1:1" x14ac:dyDescent="0.25">
      <c r="A32" s="178" t="s">
        <v>898</v>
      </c>
    </row>
    <row r="33" spans="1:1" x14ac:dyDescent="0.25">
      <c r="A33" s="120" t="s">
        <v>856</v>
      </c>
    </row>
    <row r="34" spans="1:1" ht="63.75" customHeight="1" x14ac:dyDescent="0.25">
      <c r="A34" s="120" t="s">
        <v>855</v>
      </c>
    </row>
    <row r="35" spans="1:1" x14ac:dyDescent="0.25">
      <c r="A35" s="120" t="s">
        <v>851</v>
      </c>
    </row>
    <row r="36" spans="1:1" x14ac:dyDescent="0.25">
      <c r="A36" s="120" t="s">
        <v>824</v>
      </c>
    </row>
    <row r="37" spans="1:1" x14ac:dyDescent="0.25">
      <c r="A37" s="120" t="s">
        <v>822</v>
      </c>
    </row>
    <row r="38" spans="1:1" x14ac:dyDescent="0.25">
      <c r="A38" s="120" t="s">
        <v>805</v>
      </c>
    </row>
    <row r="39" spans="1:1" ht="72.75" x14ac:dyDescent="0.25">
      <c r="A39" s="120" t="s">
        <v>854</v>
      </c>
    </row>
    <row r="40" spans="1:1" x14ac:dyDescent="0.25">
      <c r="A40" s="120" t="s">
        <v>778</v>
      </c>
    </row>
    <row r="41" spans="1:1" ht="24.75" x14ac:dyDescent="0.25">
      <c r="A41" s="120" t="s">
        <v>773</v>
      </c>
    </row>
    <row r="42" spans="1:1" x14ac:dyDescent="0.25">
      <c r="A42" s="120" t="s">
        <v>756</v>
      </c>
    </row>
    <row r="43" spans="1:1" x14ac:dyDescent="0.25">
      <c r="A43" s="120" t="s">
        <v>755</v>
      </c>
    </row>
    <row r="44" spans="1:1" x14ac:dyDescent="0.25">
      <c r="A44" s="120" t="s">
        <v>747</v>
      </c>
    </row>
    <row r="45" spans="1:1" x14ac:dyDescent="0.25">
      <c r="A45" s="120" t="s">
        <v>748</v>
      </c>
    </row>
    <row r="46" spans="1:1" x14ac:dyDescent="0.25">
      <c r="A46" s="120" t="s">
        <v>749</v>
      </c>
    </row>
    <row r="47" spans="1:1" ht="24.75" x14ac:dyDescent="0.25">
      <c r="A47" s="120" t="s">
        <v>750</v>
      </c>
    </row>
    <row r="48" spans="1:1" x14ac:dyDescent="0.25">
      <c r="A48" s="120" t="s">
        <v>751</v>
      </c>
    </row>
    <row r="49" spans="1:1" x14ac:dyDescent="0.25">
      <c r="A49" s="120" t="s">
        <v>752</v>
      </c>
    </row>
  </sheetData>
  <hyperlinks>
    <hyperlink ref="A3" location="'Table of Contents'!A1" display="(table of Contents)"/>
    <hyperlink ref="A12"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5"/>
  <sheetViews>
    <sheetView showGridLines="0" workbookViewId="0">
      <selection activeCell="B6" sqref="B6"/>
    </sheetView>
  </sheetViews>
  <sheetFormatPr defaultRowHeight="15" x14ac:dyDescent="0.25"/>
  <cols>
    <col min="1" max="1" width="70.42578125" customWidth="1"/>
    <col min="2" max="2" width="24" customWidth="1"/>
  </cols>
  <sheetData>
    <row r="1" spans="1:2" ht="29.25" customHeight="1" x14ac:dyDescent="0.35">
      <c r="A1" s="46" t="s">
        <v>464</v>
      </c>
      <c r="B1" s="217" t="s">
        <v>431</v>
      </c>
    </row>
    <row r="2" spans="1:2" s="5" customFormat="1" ht="16.5" customHeight="1" x14ac:dyDescent="0.25">
      <c r="A2" s="27"/>
      <c r="B2" s="217"/>
    </row>
    <row r="3" spans="1:2" s="5" customFormat="1" ht="10.5" customHeight="1" x14ac:dyDescent="0.25">
      <c r="A3" s="22"/>
      <c r="B3" s="23"/>
    </row>
    <row r="4" spans="1:2" x14ac:dyDescent="0.25">
      <c r="A4" s="121" t="s">
        <v>430</v>
      </c>
      <c r="B4" s="24"/>
    </row>
    <row r="5" spans="1:2" ht="18.75" customHeight="1" x14ac:dyDescent="0.25">
      <c r="A5" s="122" t="s">
        <v>432</v>
      </c>
      <c r="B5" s="25" t="s">
        <v>1347</v>
      </c>
    </row>
    <row r="6" spans="1:2" ht="18.75" customHeight="1" x14ac:dyDescent="0.25">
      <c r="A6" s="122" t="s">
        <v>466</v>
      </c>
      <c r="B6" s="25" t="s">
        <v>465</v>
      </c>
    </row>
    <row r="7" spans="1:2" ht="18.75" customHeight="1" x14ac:dyDescent="0.25">
      <c r="A7" s="122" t="s">
        <v>433</v>
      </c>
      <c r="B7" s="25" t="s">
        <v>383</v>
      </c>
    </row>
    <row r="8" spans="1:2" ht="18.75" customHeight="1" x14ac:dyDescent="0.25">
      <c r="A8" s="122" t="s">
        <v>434</v>
      </c>
      <c r="B8" s="25" t="s">
        <v>467</v>
      </c>
    </row>
    <row r="9" spans="1:2" s="5" customFormat="1" ht="18.75" customHeight="1" x14ac:dyDescent="0.25">
      <c r="A9" s="122" t="s">
        <v>682</v>
      </c>
      <c r="B9" s="26" t="s">
        <v>682</v>
      </c>
    </row>
    <row r="10" spans="1:2" s="5" customFormat="1" ht="18.75" customHeight="1" x14ac:dyDescent="0.25">
      <c r="A10" s="122" t="s">
        <v>971</v>
      </c>
      <c r="B10" s="26" t="s">
        <v>971</v>
      </c>
    </row>
    <row r="11" spans="1:2" s="5" customFormat="1" ht="18.75" customHeight="1" x14ac:dyDescent="0.25">
      <c r="A11" s="122" t="s">
        <v>972</v>
      </c>
      <c r="B11" s="26" t="s">
        <v>972</v>
      </c>
    </row>
    <row r="12" spans="1:2" s="5" customFormat="1" ht="18.75" customHeight="1" x14ac:dyDescent="0.25">
      <c r="A12" s="122" t="s">
        <v>973</v>
      </c>
      <c r="B12" s="26" t="s">
        <v>973</v>
      </c>
    </row>
    <row r="13" spans="1:2" s="5" customFormat="1" ht="18.75" customHeight="1" x14ac:dyDescent="0.25">
      <c r="A13" s="122" t="s">
        <v>1034</v>
      </c>
      <c r="B13" s="26" t="s">
        <v>1035</v>
      </c>
    </row>
    <row r="14" spans="1:2" ht="18.75" customHeight="1" x14ac:dyDescent="0.25">
      <c r="A14" s="122" t="s">
        <v>683</v>
      </c>
      <c r="B14" s="25" t="s">
        <v>683</v>
      </c>
    </row>
    <row r="15" spans="1:2" ht="18.75" customHeight="1" x14ac:dyDescent="0.25">
      <c r="A15" s="122" t="s">
        <v>744</v>
      </c>
      <c r="B15" s="25" t="s">
        <v>744</v>
      </c>
    </row>
  </sheetData>
  <mergeCells count="1">
    <mergeCell ref="B1:B2"/>
  </mergeCells>
  <hyperlinks>
    <hyperlink ref="A4" location="Home!A1" display="(home)"/>
    <hyperlink ref="B5" location="'InfoRM 2014 (a-z)'!A1" display="InfoRM 2014 (a-z)"/>
    <hyperlink ref="B6" location="'Hazard &amp; Exposure'!A1" display="Hazard &amp; Exposure"/>
    <hyperlink ref="B7" location="Vulnerability!A1" display="Vulnerability"/>
    <hyperlink ref="B8" location="'Lack of Coping Capacity'!A1" display="Lack of Coping Capacity"/>
    <hyperlink ref="B14" location="'Data Source'!A1" display="Data sources"/>
    <hyperlink ref="B9" location="'Indicator Data'!A1" display="Indicator Data"/>
    <hyperlink ref="B15" location="Regions!A1" display="Regions!A1"/>
    <hyperlink ref="B12" location="'Indicator Data imputation'!A1" display="Indicator Data"/>
    <hyperlink ref="B10" location="'Indicator Date'!A1" display="'Indicator Date'!A1"/>
    <hyperlink ref="B11" location="'Indicator Source'!A1" display="'Indicator Source'!A1"/>
    <hyperlink ref="B13" location="'INFORM Reliability Index'!A1" display="'INFORM Reliability Index'!A1"/>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P198"/>
  <sheetViews>
    <sheetView showGridLines="0" zoomScale="90" zoomScaleNormal="90" workbookViewId="0">
      <pane xSplit="2" ySplit="3" topLeftCell="C4" activePane="bottomRight" state="frozen"/>
      <selection pane="topRight" activeCell="C1" sqref="C1"/>
      <selection pane="bottomLeft" activeCell="A4" sqref="A4"/>
      <selection pane="bottomRight" activeCell="A4" sqref="A4"/>
    </sheetView>
  </sheetViews>
  <sheetFormatPr defaultRowHeight="15" x14ac:dyDescent="0.25"/>
  <cols>
    <col min="1" max="1" width="25.7109375" style="4" bestFit="1" customWidth="1"/>
    <col min="2" max="2" width="9.140625" style="4"/>
    <col min="3" max="34" width="7.85546875" style="4" customWidth="1"/>
    <col min="35" max="35" width="9.28515625" style="4" bestFit="1" customWidth="1"/>
    <col min="36" max="36" width="6.85546875" style="4" customWidth="1"/>
    <col min="37" max="37" width="7.7109375" style="4" hidden="1" customWidth="1"/>
    <col min="38" max="38" width="8.5703125" style="4" hidden="1" customWidth="1"/>
    <col min="39" max="39" width="8.28515625" style="4" hidden="1" customWidth="1"/>
    <col min="40" max="40" width="7.28515625" style="4" hidden="1" customWidth="1"/>
    <col min="41" max="41" width="6.140625" style="4" hidden="1" customWidth="1"/>
    <col min="42" max="16384" width="9.140625" style="4"/>
  </cols>
  <sheetData>
    <row r="1" spans="1:42" ht="15.75" customHeight="1" x14ac:dyDescent="0.3">
      <c r="A1" s="218"/>
      <c r="B1" s="218"/>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c r="AH1" s="218"/>
      <c r="AI1" s="218"/>
      <c r="AJ1" s="218"/>
      <c r="AK1" s="218"/>
      <c r="AL1" s="218"/>
      <c r="AM1" s="218"/>
      <c r="AN1" s="218"/>
      <c r="AO1" s="218"/>
    </row>
    <row r="2" spans="1:42" s="2" customFormat="1" ht="107.25" customHeight="1" thickBot="1" x14ac:dyDescent="0.35">
      <c r="A2" s="123" t="s">
        <v>380</v>
      </c>
      <c r="B2" s="42" t="s">
        <v>358</v>
      </c>
      <c r="C2" s="28" t="s">
        <v>497</v>
      </c>
      <c r="D2" s="28" t="s">
        <v>503</v>
      </c>
      <c r="E2" s="28" t="s">
        <v>498</v>
      </c>
      <c r="F2" s="28" t="s">
        <v>506</v>
      </c>
      <c r="G2" s="28" t="s">
        <v>511</v>
      </c>
      <c r="H2" s="28" t="s">
        <v>1212</v>
      </c>
      <c r="I2" s="29" t="s">
        <v>365</v>
      </c>
      <c r="J2" s="28" t="s">
        <v>840</v>
      </c>
      <c r="K2" s="28" t="s">
        <v>842</v>
      </c>
      <c r="L2" s="29" t="s">
        <v>366</v>
      </c>
      <c r="M2" s="30" t="s">
        <v>841</v>
      </c>
      <c r="N2" s="31" t="s">
        <v>423</v>
      </c>
      <c r="O2" s="31" t="s">
        <v>398</v>
      </c>
      <c r="P2" s="31" t="s">
        <v>420</v>
      </c>
      <c r="Q2" s="32" t="s">
        <v>488</v>
      </c>
      <c r="R2" s="31" t="s">
        <v>397</v>
      </c>
      <c r="S2" s="33" t="s">
        <v>463</v>
      </c>
      <c r="T2" s="33" t="s">
        <v>407</v>
      </c>
      <c r="U2" s="33" t="s">
        <v>408</v>
      </c>
      <c r="V2" s="33" t="s">
        <v>409</v>
      </c>
      <c r="W2" s="34" t="s">
        <v>421</v>
      </c>
      <c r="X2" s="32" t="s">
        <v>410</v>
      </c>
      <c r="Y2" s="35" t="s">
        <v>369</v>
      </c>
      <c r="Z2" s="36" t="s">
        <v>411</v>
      </c>
      <c r="AA2" s="36" t="s">
        <v>412</v>
      </c>
      <c r="AB2" s="37" t="s">
        <v>367</v>
      </c>
      <c r="AC2" s="36" t="s">
        <v>381</v>
      </c>
      <c r="AD2" s="36" t="s">
        <v>413</v>
      </c>
      <c r="AE2" s="36" t="s">
        <v>414</v>
      </c>
      <c r="AF2" s="37" t="s">
        <v>368</v>
      </c>
      <c r="AG2" s="38" t="s">
        <v>777</v>
      </c>
      <c r="AH2" s="39" t="s">
        <v>846</v>
      </c>
      <c r="AI2" s="179" t="s">
        <v>1013</v>
      </c>
      <c r="AJ2" s="168" t="s">
        <v>827</v>
      </c>
      <c r="AK2" s="183" t="s">
        <v>1033</v>
      </c>
      <c r="AL2" s="154" t="s">
        <v>937</v>
      </c>
      <c r="AM2" s="154" t="s">
        <v>936</v>
      </c>
      <c r="AN2" s="168" t="s">
        <v>938</v>
      </c>
      <c r="AO2" s="154" t="s">
        <v>999</v>
      </c>
    </row>
    <row r="3" spans="1:42" s="2" customFormat="1" ht="15" customHeight="1" thickTop="1" thickBot="1" x14ac:dyDescent="0.35">
      <c r="A3" s="124" t="s">
        <v>762</v>
      </c>
      <c r="B3" s="44" t="s">
        <v>762</v>
      </c>
      <c r="C3" s="45" t="s">
        <v>763</v>
      </c>
      <c r="D3" s="45" t="s">
        <v>763</v>
      </c>
      <c r="E3" s="45" t="s">
        <v>763</v>
      </c>
      <c r="F3" s="45" t="s">
        <v>763</v>
      </c>
      <c r="G3" s="45" t="s">
        <v>763</v>
      </c>
      <c r="H3" s="45" t="s">
        <v>763</v>
      </c>
      <c r="I3" s="45" t="s">
        <v>763</v>
      </c>
      <c r="J3" s="45" t="s">
        <v>763</v>
      </c>
      <c r="K3" s="45" t="s">
        <v>763</v>
      </c>
      <c r="L3" s="45" t="s">
        <v>763</v>
      </c>
      <c r="M3" s="45" t="s">
        <v>763</v>
      </c>
      <c r="N3" s="45" t="s">
        <v>763</v>
      </c>
      <c r="O3" s="45" t="s">
        <v>763</v>
      </c>
      <c r="P3" s="45" t="s">
        <v>763</v>
      </c>
      <c r="Q3" s="45" t="s">
        <v>763</v>
      </c>
      <c r="R3" s="45" t="s">
        <v>763</v>
      </c>
      <c r="S3" s="45" t="s">
        <v>763</v>
      </c>
      <c r="T3" s="45" t="s">
        <v>763</v>
      </c>
      <c r="U3" s="45" t="s">
        <v>763</v>
      </c>
      <c r="V3" s="45" t="s">
        <v>763</v>
      </c>
      <c r="W3" s="45" t="s">
        <v>763</v>
      </c>
      <c r="X3" s="45" t="s">
        <v>763</v>
      </c>
      <c r="Y3" s="45" t="s">
        <v>763</v>
      </c>
      <c r="Z3" s="45" t="s">
        <v>763</v>
      </c>
      <c r="AA3" s="45" t="s">
        <v>763</v>
      </c>
      <c r="AB3" s="45" t="s">
        <v>763</v>
      </c>
      <c r="AC3" s="45" t="s">
        <v>763</v>
      </c>
      <c r="AD3" s="45" t="s">
        <v>763</v>
      </c>
      <c r="AE3" s="45" t="s">
        <v>763</v>
      </c>
      <c r="AF3" s="45" t="s">
        <v>763</v>
      </c>
      <c r="AG3" s="45" t="s">
        <v>763</v>
      </c>
      <c r="AH3" s="45" t="s">
        <v>763</v>
      </c>
      <c r="AI3" s="45" t="s">
        <v>1014</v>
      </c>
      <c r="AJ3" s="45" t="s">
        <v>995</v>
      </c>
      <c r="AK3" s="45" t="s">
        <v>763</v>
      </c>
      <c r="AL3" s="45" t="s">
        <v>979</v>
      </c>
      <c r="AM3" s="45" t="s">
        <v>980</v>
      </c>
      <c r="AN3" s="45" t="s">
        <v>981</v>
      </c>
      <c r="AO3" s="45" t="s">
        <v>1010</v>
      </c>
    </row>
    <row r="4" spans="1:42" ht="16.5" thickTop="1" thickBot="1" x14ac:dyDescent="0.3">
      <c r="A4" s="125" t="str">
        <f>'Indicator Data'!A6</f>
        <v>Afghanistan</v>
      </c>
      <c r="B4" s="43" t="str">
        <f>'Indicator Data'!B6</f>
        <v>AFG</v>
      </c>
      <c r="C4" s="151">
        <f>'Hazard &amp; Exposure'!AO3</f>
        <v>9.6999999999999993</v>
      </c>
      <c r="D4" s="152">
        <f>'Hazard &amp; Exposure'!AP3</f>
        <v>7.2</v>
      </c>
      <c r="E4" s="152">
        <f>'Hazard &amp; Exposure'!AQ3</f>
        <v>0</v>
      </c>
      <c r="F4" s="152">
        <f>'Hazard &amp; Exposure'!AR3</f>
        <v>0</v>
      </c>
      <c r="G4" s="152">
        <f>'Hazard &amp; Exposure'!AU3</f>
        <v>7.9</v>
      </c>
      <c r="H4" s="152">
        <f>'Hazard &amp; Exposure'!DY3</f>
        <v>6.3</v>
      </c>
      <c r="I4" s="40">
        <f>'Hazard &amp; Exposure'!DZ3</f>
        <v>6.4</v>
      </c>
      <c r="J4" s="152">
        <f>'Hazard &amp; Exposure'!EC3</f>
        <v>10</v>
      </c>
      <c r="K4" s="152">
        <f>'Hazard &amp; Exposure'!EF3</f>
        <v>10</v>
      </c>
      <c r="L4" s="40">
        <f>'Hazard &amp; Exposure'!EG3</f>
        <v>10</v>
      </c>
      <c r="M4" s="41">
        <f t="shared" ref="M4:M35" si="0">ROUND((10-GEOMEAN(((10-I4)/10*9+1),((10-L4)/10*9+1)))/9*10,1)</f>
        <v>8.8000000000000007</v>
      </c>
      <c r="N4" s="150">
        <f>Vulnerability!E3</f>
        <v>8.1999999999999993</v>
      </c>
      <c r="O4" s="148">
        <f>Vulnerability!H3</f>
        <v>8.6999999999999993</v>
      </c>
      <c r="P4" s="148">
        <f>Vulnerability!N3</f>
        <v>6.6</v>
      </c>
      <c r="Q4" s="40">
        <f>Vulnerability!O3</f>
        <v>7.9</v>
      </c>
      <c r="R4" s="148">
        <f>Vulnerability!T3</f>
        <v>9.6</v>
      </c>
      <c r="S4" s="147">
        <f>Vulnerability!AC3</f>
        <v>2.1</v>
      </c>
      <c r="T4" s="147">
        <f>Vulnerability!AF3</f>
        <v>5.2</v>
      </c>
      <c r="U4" s="147">
        <f>Vulnerability!AI3</f>
        <v>10</v>
      </c>
      <c r="V4" s="147">
        <f>Vulnerability!AO3</f>
        <v>7.8</v>
      </c>
      <c r="W4" s="148">
        <f>Vulnerability!AP3</f>
        <v>7.4</v>
      </c>
      <c r="X4" s="40">
        <f>Vulnerability!AQ3</f>
        <v>8.6999999999999993</v>
      </c>
      <c r="Y4" s="41">
        <f t="shared" ref="Y4:Y35" si="1">ROUND((10-GEOMEAN(((10-Q4)/10*9+1),((10-X4)/10*9+1)))/9*10,1)</f>
        <v>8.3000000000000007</v>
      </c>
      <c r="Z4" s="149">
        <f>'Lack of Coping Capacity'!D3</f>
        <v>6.3</v>
      </c>
      <c r="AA4" s="146">
        <f>'Lack of Coping Capacity'!G3</f>
        <v>8.1</v>
      </c>
      <c r="AB4" s="40">
        <f>'Lack of Coping Capacity'!H3</f>
        <v>7.2</v>
      </c>
      <c r="AC4" s="146">
        <f>'Lack of Coping Capacity'!M3</f>
        <v>6.4</v>
      </c>
      <c r="AD4" s="146">
        <f>'Lack of Coping Capacity'!R3</f>
        <v>7.3</v>
      </c>
      <c r="AE4" s="146">
        <f>'Lack of Coping Capacity'!AB3</f>
        <v>7.6</v>
      </c>
      <c r="AF4" s="40">
        <f>'Lack of Coping Capacity'!AC3</f>
        <v>7.1</v>
      </c>
      <c r="AG4" s="41">
        <f t="shared" ref="AG4:AG35" si="2">ROUND((10-GEOMEAN(((10-AB4)/10*9+1),((10-AF4)/10*9+1)))/9*10,1)</f>
        <v>7.2</v>
      </c>
      <c r="AH4" s="155">
        <f t="shared" ref="AH4:AH35" si="3">ROUND(M4^(1/3)*Y4^(1/3)*AG4^(1/3),1)</f>
        <v>8.1</v>
      </c>
      <c r="AI4" s="180" t="str">
        <f t="shared" ref="AI4:AI35" si="4">IF(AH4&gt;=6.5,"Very High",IF(AH4&gt;=5,"High",IF(AH4&gt;=3.5,"Medium",IF(AH4&gt;=2,"Low","Very Low"))))</f>
        <v>Very High</v>
      </c>
      <c r="AJ4" s="173">
        <f t="shared" ref="AJ4:AJ35" si="5">_xlfn.RANK.EQ(AH4,AH$4:AH$194)</f>
        <v>4</v>
      </c>
      <c r="AK4" s="176">
        <f>VLOOKUP($B4,'Lack of Reliability Index'!$A$2:$H$192,8,FALSE)</f>
        <v>6.3333333333333339</v>
      </c>
      <c r="AL4" s="47">
        <f>'Imputed and missing data hidden'!BA2</f>
        <v>4</v>
      </c>
      <c r="AM4" s="174">
        <f t="shared" ref="AM4:AM35" si="6">AL4/51</f>
        <v>7.8431372549019607E-2</v>
      </c>
      <c r="AN4" s="47" t="str">
        <f t="shared" ref="AN4:AN35" si="7">IF(K4&gt;=7,"YES","")</f>
        <v>YES</v>
      </c>
      <c r="AO4" s="175">
        <f>'Indicator Date hidden2'!BB3</f>
        <v>1755.3191489361702</v>
      </c>
      <c r="AP4" s="181"/>
    </row>
    <row r="5" spans="1:42" ht="15.75" thickBot="1" x14ac:dyDescent="0.3">
      <c r="A5" s="125" t="str">
        <f>'Indicator Data'!A7</f>
        <v>Albania</v>
      </c>
      <c r="B5" s="43" t="str">
        <f>'Indicator Data'!B7</f>
        <v>ALB</v>
      </c>
      <c r="C5" s="153">
        <f>'Hazard &amp; Exposure'!AO4</f>
        <v>9.3000000000000007</v>
      </c>
      <c r="D5" s="152">
        <f>'Hazard &amp; Exposure'!AP4</f>
        <v>4.7</v>
      </c>
      <c r="E5" s="152">
        <f>'Hazard &amp; Exposure'!AQ4</f>
        <v>7.8</v>
      </c>
      <c r="F5" s="152">
        <f>'Hazard &amp; Exposure'!AR4</f>
        <v>0</v>
      </c>
      <c r="G5" s="152">
        <f>'Hazard &amp; Exposure'!AU4</f>
        <v>6.8</v>
      </c>
      <c r="H5" s="152">
        <f>'Hazard &amp; Exposure'!DY4</f>
        <v>4.5999999999999996</v>
      </c>
      <c r="I5" s="40">
        <f>'Hazard &amp; Exposure'!DZ4</f>
        <v>6.3</v>
      </c>
      <c r="J5" s="152">
        <f>'Hazard &amp; Exposure'!EC4</f>
        <v>0.1</v>
      </c>
      <c r="K5" s="152">
        <f>'Hazard &amp; Exposure'!EF4</f>
        <v>0</v>
      </c>
      <c r="L5" s="40">
        <f>'Hazard &amp; Exposure'!EG4</f>
        <v>0.1</v>
      </c>
      <c r="M5" s="41">
        <f t="shared" si="0"/>
        <v>3.8</v>
      </c>
      <c r="N5" s="150">
        <f>Vulnerability!E4</f>
        <v>2.5</v>
      </c>
      <c r="O5" s="148">
        <f>Vulnerability!H4</f>
        <v>2.1</v>
      </c>
      <c r="P5" s="148">
        <f>Vulnerability!N4</f>
        <v>3.5</v>
      </c>
      <c r="Q5" s="40">
        <f>Vulnerability!O4</f>
        <v>2.7</v>
      </c>
      <c r="R5" s="148">
        <f>Vulnerability!T4</f>
        <v>0.9</v>
      </c>
      <c r="S5" s="147">
        <f>Vulnerability!AC4</f>
        <v>0.6</v>
      </c>
      <c r="T5" s="147">
        <f>Vulnerability!AF4</f>
        <v>1.1000000000000001</v>
      </c>
      <c r="U5" s="147">
        <f>Vulnerability!AI4</f>
        <v>0.2</v>
      </c>
      <c r="V5" s="147">
        <f>Vulnerability!AO4</f>
        <v>1.8</v>
      </c>
      <c r="W5" s="148">
        <f>Vulnerability!AP4</f>
        <v>0.9</v>
      </c>
      <c r="X5" s="40">
        <f>Vulnerability!AQ4</f>
        <v>0.9</v>
      </c>
      <c r="Y5" s="41">
        <f t="shared" si="1"/>
        <v>1.8</v>
      </c>
      <c r="Z5" s="163" t="str">
        <f>'Lack of Coping Capacity'!D4</f>
        <v>x</v>
      </c>
      <c r="AA5" s="146">
        <f>'Lack of Coping Capacity'!G4</f>
        <v>5.6</v>
      </c>
      <c r="AB5" s="40">
        <f>'Lack of Coping Capacity'!H4</f>
        <v>5.6</v>
      </c>
      <c r="AC5" s="146">
        <f>'Lack of Coping Capacity'!M4</f>
        <v>2.2000000000000002</v>
      </c>
      <c r="AD5" s="146">
        <f>'Lack of Coping Capacity'!R4</f>
        <v>1.7</v>
      </c>
      <c r="AE5" s="146">
        <f>'Lack of Coping Capacity'!AB4</f>
        <v>3.8</v>
      </c>
      <c r="AF5" s="40">
        <f>'Lack of Coping Capacity'!AC4</f>
        <v>2.6</v>
      </c>
      <c r="AG5" s="41">
        <f t="shared" si="2"/>
        <v>4.3</v>
      </c>
      <c r="AH5" s="155">
        <f t="shared" si="3"/>
        <v>3.1</v>
      </c>
      <c r="AI5" s="180" t="str">
        <f t="shared" si="4"/>
        <v>Low</v>
      </c>
      <c r="AJ5" s="173">
        <f t="shared" si="5"/>
        <v>119</v>
      </c>
      <c r="AK5" s="176">
        <f>VLOOKUP($B5,'Lack of Reliability Index'!$A$2:$H$192,8,FALSE)</f>
        <v>4.5333333333333323</v>
      </c>
      <c r="AL5" s="47">
        <f>'Imputed and missing data hidden'!BA3</f>
        <v>2</v>
      </c>
      <c r="AM5" s="174">
        <f t="shared" si="6"/>
        <v>3.9215686274509803E-2</v>
      </c>
      <c r="AN5" s="47" t="str">
        <f t="shared" si="7"/>
        <v/>
      </c>
      <c r="AO5" s="175">
        <f>'Indicator Date hidden2'!BB4</f>
        <v>1755.7446808510638</v>
      </c>
      <c r="AP5" s="181"/>
    </row>
    <row r="6" spans="1:42" ht="15.75" thickBot="1" x14ac:dyDescent="0.3">
      <c r="A6" s="125" t="str">
        <f>'Indicator Data'!A8</f>
        <v>Algeria</v>
      </c>
      <c r="B6" s="43" t="str">
        <f>'Indicator Data'!B8</f>
        <v>DZA</v>
      </c>
      <c r="C6" s="153">
        <f>'Hazard &amp; Exposure'!AO5</f>
        <v>8.8000000000000007</v>
      </c>
      <c r="D6" s="152">
        <f>'Hazard &amp; Exposure'!AP5</f>
        <v>5.2</v>
      </c>
      <c r="E6" s="152">
        <f>'Hazard &amp; Exposure'!AQ5</f>
        <v>4.5999999999999996</v>
      </c>
      <c r="F6" s="152">
        <f>'Hazard &amp; Exposure'!AR5</f>
        <v>0</v>
      </c>
      <c r="G6" s="152">
        <f>'Hazard &amp; Exposure'!AU5</f>
        <v>4.0999999999999996</v>
      </c>
      <c r="H6" s="152">
        <f>'Hazard &amp; Exposure'!DY5</f>
        <v>3.6</v>
      </c>
      <c r="I6" s="40">
        <f>'Hazard &amp; Exposure'!DZ5</f>
        <v>5</v>
      </c>
      <c r="J6" s="152">
        <f>'Hazard &amp; Exposure'!EC5</f>
        <v>7.6</v>
      </c>
      <c r="K6" s="152">
        <f>'Hazard &amp; Exposure'!EF5</f>
        <v>0</v>
      </c>
      <c r="L6" s="40">
        <f>'Hazard &amp; Exposure'!EG5</f>
        <v>5.3</v>
      </c>
      <c r="M6" s="41">
        <f t="shared" si="0"/>
        <v>5.2</v>
      </c>
      <c r="N6" s="150">
        <f>Vulnerability!E5</f>
        <v>3</v>
      </c>
      <c r="O6" s="148">
        <f>Vulnerability!H5</f>
        <v>5.9</v>
      </c>
      <c r="P6" s="148">
        <f>Vulnerability!N5</f>
        <v>1.8</v>
      </c>
      <c r="Q6" s="40">
        <f>Vulnerability!O5</f>
        <v>3.4</v>
      </c>
      <c r="R6" s="148">
        <f>Vulnerability!T5</f>
        <v>5.4</v>
      </c>
      <c r="S6" s="147">
        <f>Vulnerability!AC5</f>
        <v>0.6</v>
      </c>
      <c r="T6" s="147">
        <f>Vulnerability!AF5</f>
        <v>1.3</v>
      </c>
      <c r="U6" s="147">
        <f>Vulnerability!AI5</f>
        <v>0.4</v>
      </c>
      <c r="V6" s="147">
        <f>Vulnerability!AO5</f>
        <v>0.3</v>
      </c>
      <c r="W6" s="148">
        <f>Vulnerability!AP5</f>
        <v>0.7</v>
      </c>
      <c r="X6" s="40">
        <f>Vulnerability!AQ5</f>
        <v>3.4</v>
      </c>
      <c r="Y6" s="41">
        <f t="shared" si="1"/>
        <v>3.4</v>
      </c>
      <c r="Z6" s="163">
        <f>'Lack of Coping Capacity'!D5</f>
        <v>3.5</v>
      </c>
      <c r="AA6" s="146">
        <f>'Lack of Coping Capacity'!G5</f>
        <v>6.4</v>
      </c>
      <c r="AB6" s="40">
        <f>'Lack of Coping Capacity'!H5</f>
        <v>5</v>
      </c>
      <c r="AC6" s="146">
        <f>'Lack of Coping Capacity'!M5</f>
        <v>3.5</v>
      </c>
      <c r="AD6" s="146">
        <f>'Lack of Coping Capacity'!R5</f>
        <v>4.0999999999999996</v>
      </c>
      <c r="AE6" s="146">
        <f>'Lack of Coping Capacity'!AB5</f>
        <v>4.0999999999999996</v>
      </c>
      <c r="AF6" s="40">
        <f>'Lack of Coping Capacity'!AC5</f>
        <v>3.9</v>
      </c>
      <c r="AG6" s="41">
        <f t="shared" si="2"/>
        <v>4.5</v>
      </c>
      <c r="AH6" s="155">
        <f t="shared" si="3"/>
        <v>4.3</v>
      </c>
      <c r="AI6" s="180" t="str">
        <f t="shared" si="4"/>
        <v>Medium</v>
      </c>
      <c r="AJ6" s="173">
        <f t="shared" si="5"/>
        <v>72</v>
      </c>
      <c r="AK6" s="176">
        <f>VLOOKUP($B6,'Lack of Reliability Index'!$A$2:$H$192,8,FALSE)</f>
        <v>4.5333333333333323</v>
      </c>
      <c r="AL6" s="47">
        <f>'Imputed and missing data hidden'!BA4</f>
        <v>2</v>
      </c>
      <c r="AM6" s="174">
        <f t="shared" si="6"/>
        <v>3.9215686274509803E-2</v>
      </c>
      <c r="AN6" s="47" t="str">
        <f t="shared" si="7"/>
        <v/>
      </c>
      <c r="AO6" s="175">
        <f>'Indicator Date hidden2'!BB5</f>
        <v>1755.5106382978724</v>
      </c>
      <c r="AP6" s="181"/>
    </row>
    <row r="7" spans="1:42" ht="15.75" thickBot="1" x14ac:dyDescent="0.3">
      <c r="A7" s="125" t="str">
        <f>'Indicator Data'!A9</f>
        <v>Angola</v>
      </c>
      <c r="B7" s="43" t="str">
        <f>'Indicator Data'!B9</f>
        <v>AGO</v>
      </c>
      <c r="C7" s="153">
        <f>'Hazard &amp; Exposure'!AO6</f>
        <v>0.1</v>
      </c>
      <c r="D7" s="152">
        <f>'Hazard &amp; Exposure'!AP6</f>
        <v>5.0999999999999996</v>
      </c>
      <c r="E7" s="152">
        <f>'Hazard &amp; Exposure'!AQ6</f>
        <v>0</v>
      </c>
      <c r="F7" s="152">
        <f>'Hazard &amp; Exposure'!AR6</f>
        <v>0</v>
      </c>
      <c r="G7" s="152">
        <f>'Hazard &amp; Exposure'!AU6</f>
        <v>4.2</v>
      </c>
      <c r="H7" s="152">
        <f>'Hazard &amp; Exposure'!DY6</f>
        <v>5.9</v>
      </c>
      <c r="I7" s="40">
        <f>'Hazard &amp; Exposure'!DZ6</f>
        <v>3</v>
      </c>
      <c r="J7" s="152">
        <f>'Hazard &amp; Exposure'!EC6</f>
        <v>6.7</v>
      </c>
      <c r="K7" s="152">
        <f>'Hazard &amp; Exposure'!EF6</f>
        <v>0</v>
      </c>
      <c r="L7" s="40">
        <f>'Hazard &amp; Exposure'!EG6</f>
        <v>4.7</v>
      </c>
      <c r="M7" s="41">
        <f t="shared" si="0"/>
        <v>3.9</v>
      </c>
      <c r="N7" s="150">
        <f>Vulnerability!E6</f>
        <v>7.8</v>
      </c>
      <c r="O7" s="148">
        <f>Vulnerability!H6</f>
        <v>4.4000000000000004</v>
      </c>
      <c r="P7" s="148">
        <f>Vulnerability!N6</f>
        <v>0.1</v>
      </c>
      <c r="Q7" s="40">
        <f>Vulnerability!O6</f>
        <v>5</v>
      </c>
      <c r="R7" s="148">
        <f>Vulnerability!T6</f>
        <v>5.0999999999999996</v>
      </c>
      <c r="S7" s="147">
        <f>Vulnerability!AC6</f>
        <v>5.3</v>
      </c>
      <c r="T7" s="147">
        <f>Vulnerability!AF6</f>
        <v>5.2</v>
      </c>
      <c r="U7" s="147">
        <f>Vulnerability!AI6</f>
        <v>1.2</v>
      </c>
      <c r="V7" s="147">
        <f>Vulnerability!AO6</f>
        <v>6.3</v>
      </c>
      <c r="W7" s="148">
        <f>Vulnerability!AP6</f>
        <v>4.7</v>
      </c>
      <c r="X7" s="40">
        <f>Vulnerability!AQ6</f>
        <v>4.9000000000000004</v>
      </c>
      <c r="Y7" s="41">
        <f t="shared" si="1"/>
        <v>5</v>
      </c>
      <c r="Z7" s="163">
        <f>'Lack of Coping Capacity'!D6</f>
        <v>5.3</v>
      </c>
      <c r="AA7" s="146">
        <f>'Lack of Coping Capacity'!G6</f>
        <v>7.6</v>
      </c>
      <c r="AB7" s="40">
        <f>'Lack of Coping Capacity'!H6</f>
        <v>6.5</v>
      </c>
      <c r="AC7" s="146">
        <f>'Lack of Coping Capacity'!M6</f>
        <v>6.8</v>
      </c>
      <c r="AD7" s="146">
        <f>'Lack of Coping Capacity'!R6</f>
        <v>8</v>
      </c>
      <c r="AE7" s="146">
        <f>'Lack of Coping Capacity'!AB6</f>
        <v>8</v>
      </c>
      <c r="AF7" s="40">
        <f>'Lack of Coping Capacity'!AC6</f>
        <v>7.6</v>
      </c>
      <c r="AG7" s="41">
        <f t="shared" si="2"/>
        <v>7.1</v>
      </c>
      <c r="AH7" s="155">
        <f t="shared" si="3"/>
        <v>5.2</v>
      </c>
      <c r="AI7" s="180" t="str">
        <f t="shared" si="4"/>
        <v>High</v>
      </c>
      <c r="AJ7" s="173">
        <f t="shared" si="5"/>
        <v>42</v>
      </c>
      <c r="AK7" s="176">
        <f>VLOOKUP($B7,'Lack of Reliability Index'!$A$2:$H$192,8,FALSE)</f>
        <v>4.2666666666666666</v>
      </c>
      <c r="AL7" s="47">
        <f>'Imputed and missing data hidden'!BA5</f>
        <v>1</v>
      </c>
      <c r="AM7" s="174">
        <f t="shared" si="6"/>
        <v>1.9607843137254902E-2</v>
      </c>
      <c r="AN7" s="47" t="str">
        <f t="shared" si="7"/>
        <v/>
      </c>
      <c r="AO7" s="175">
        <f>'Indicator Date hidden2'!BB6</f>
        <v>1719.1041666666667</v>
      </c>
      <c r="AP7" s="181"/>
    </row>
    <row r="8" spans="1:42" ht="15.75" thickBot="1" x14ac:dyDescent="0.3">
      <c r="A8" s="125" t="str">
        <f>'Indicator Data'!A10</f>
        <v>Antigua and Barbuda</v>
      </c>
      <c r="B8" s="43" t="str">
        <f>'Indicator Data'!B10</f>
        <v>ATG</v>
      </c>
      <c r="C8" s="153">
        <f>'Hazard &amp; Exposure'!AO7</f>
        <v>5.2</v>
      </c>
      <c r="D8" s="152">
        <f>'Hazard &amp; Exposure'!AP7</f>
        <v>0.1</v>
      </c>
      <c r="E8" s="152">
        <f>'Hazard &amp; Exposure'!AQ7</f>
        <v>0</v>
      </c>
      <c r="F8" s="152">
        <f>'Hazard &amp; Exposure'!AR7</f>
        <v>8.4</v>
      </c>
      <c r="G8" s="152">
        <f>'Hazard &amp; Exposure'!AU7</f>
        <v>0</v>
      </c>
      <c r="H8" s="152">
        <f>'Hazard &amp; Exposure'!DY7</f>
        <v>4.2</v>
      </c>
      <c r="I8" s="40">
        <f>'Hazard &amp; Exposure'!DZ7</f>
        <v>3.8</v>
      </c>
      <c r="J8" s="152">
        <f>'Hazard &amp; Exposure'!EC7</f>
        <v>0</v>
      </c>
      <c r="K8" s="152">
        <f>'Hazard &amp; Exposure'!EF7</f>
        <v>0</v>
      </c>
      <c r="L8" s="40">
        <f>'Hazard &amp; Exposure'!EG7</f>
        <v>0</v>
      </c>
      <c r="M8" s="41">
        <f t="shared" si="0"/>
        <v>2.1</v>
      </c>
      <c r="N8" s="150">
        <f>Vulnerability!E7</f>
        <v>2.6</v>
      </c>
      <c r="O8" s="148">
        <f>Vulnerability!H7</f>
        <v>5.8</v>
      </c>
      <c r="P8" s="148">
        <f>Vulnerability!N7</f>
        <v>3.6</v>
      </c>
      <c r="Q8" s="40">
        <f>Vulnerability!O7</f>
        <v>3.7</v>
      </c>
      <c r="R8" s="148">
        <f>Vulnerability!T7</f>
        <v>0</v>
      </c>
      <c r="S8" s="147">
        <f>Vulnerability!AC7</f>
        <v>0</v>
      </c>
      <c r="T8" s="147">
        <f>Vulnerability!AF7</f>
        <v>0.6</v>
      </c>
      <c r="U8" s="147">
        <f>Vulnerability!AI7</f>
        <v>0.4</v>
      </c>
      <c r="V8" s="147">
        <f>Vulnerability!AO7</f>
        <v>5.8</v>
      </c>
      <c r="W8" s="148">
        <f>Vulnerability!AP7</f>
        <v>2.1</v>
      </c>
      <c r="X8" s="40">
        <f>Vulnerability!AQ7</f>
        <v>1.1000000000000001</v>
      </c>
      <c r="Y8" s="41">
        <f t="shared" si="1"/>
        <v>2.5</v>
      </c>
      <c r="Z8" s="163">
        <f>'Lack of Coping Capacity'!D7</f>
        <v>5.4</v>
      </c>
      <c r="AA8" s="146">
        <f>'Lack of Coping Capacity'!G7</f>
        <v>5</v>
      </c>
      <c r="AB8" s="40">
        <f>'Lack of Coping Capacity'!H7</f>
        <v>5.2</v>
      </c>
      <c r="AC8" s="146">
        <f>'Lack of Coping Capacity'!M7</f>
        <v>0.8</v>
      </c>
      <c r="AD8" s="146">
        <f>'Lack of Coping Capacity'!R7</f>
        <v>0.7</v>
      </c>
      <c r="AE8" s="146">
        <f>'Lack of Coping Capacity'!AB7</f>
        <v>3.7</v>
      </c>
      <c r="AF8" s="40">
        <f>'Lack of Coping Capacity'!AC7</f>
        <v>1.7</v>
      </c>
      <c r="AG8" s="41">
        <f t="shared" si="2"/>
        <v>3.7</v>
      </c>
      <c r="AH8" s="155">
        <f t="shared" si="3"/>
        <v>2.7</v>
      </c>
      <c r="AI8" s="180" t="str">
        <f t="shared" si="4"/>
        <v>Low</v>
      </c>
      <c r="AJ8" s="173">
        <f t="shared" si="5"/>
        <v>130</v>
      </c>
      <c r="AK8" s="176">
        <f>VLOOKUP($B8,'Lack of Reliability Index'!$A$2:$H$192,8,FALSE)</f>
        <v>6.9333333333333336</v>
      </c>
      <c r="AL8" s="47">
        <f>'Imputed and missing data hidden'!BA6</f>
        <v>11</v>
      </c>
      <c r="AM8" s="174">
        <f t="shared" si="6"/>
        <v>0.21568627450980393</v>
      </c>
      <c r="AN8" s="47" t="str">
        <f t="shared" si="7"/>
        <v/>
      </c>
      <c r="AO8" s="175">
        <f>'Indicator Date hidden2'!BB7</f>
        <v>2062.8249999999998</v>
      </c>
      <c r="AP8" s="181"/>
    </row>
    <row r="9" spans="1:42" ht="15.75" thickBot="1" x14ac:dyDescent="0.3">
      <c r="A9" s="125" t="str">
        <f>'Indicator Data'!A11</f>
        <v>Argentina</v>
      </c>
      <c r="B9" s="43" t="str">
        <f>'Indicator Data'!B11</f>
        <v>ARG</v>
      </c>
      <c r="C9" s="153">
        <f>'Hazard &amp; Exposure'!AO8</f>
        <v>6.7</v>
      </c>
      <c r="D9" s="152">
        <f>'Hazard &amp; Exposure'!AP8</f>
        <v>6.5</v>
      </c>
      <c r="E9" s="152">
        <f>'Hazard &amp; Exposure'!AQ8</f>
        <v>0</v>
      </c>
      <c r="F9" s="152">
        <f>'Hazard &amp; Exposure'!AR8</f>
        <v>0</v>
      </c>
      <c r="G9" s="152">
        <f>'Hazard &amp; Exposure'!AU8</f>
        <v>3.3</v>
      </c>
      <c r="H9" s="152">
        <f>'Hazard &amp; Exposure'!DY8</f>
        <v>4.7</v>
      </c>
      <c r="I9" s="40">
        <f>'Hazard &amp; Exposure'!DZ8</f>
        <v>4</v>
      </c>
      <c r="J9" s="152">
        <f>'Hazard &amp; Exposure'!EC8</f>
        <v>2.2000000000000002</v>
      </c>
      <c r="K9" s="152">
        <f>'Hazard &amp; Exposure'!EF8</f>
        <v>0</v>
      </c>
      <c r="L9" s="40">
        <f>'Hazard &amp; Exposure'!EG8</f>
        <v>1.5</v>
      </c>
      <c r="M9" s="41">
        <f t="shared" si="0"/>
        <v>2.8</v>
      </c>
      <c r="N9" s="150">
        <f>Vulnerability!E8</f>
        <v>1.9</v>
      </c>
      <c r="O9" s="148">
        <f>Vulnerability!H8</f>
        <v>4.4000000000000004</v>
      </c>
      <c r="P9" s="148">
        <f>Vulnerability!N8</f>
        <v>0.5</v>
      </c>
      <c r="Q9" s="40">
        <f>Vulnerability!O8</f>
        <v>2.2000000000000002</v>
      </c>
      <c r="R9" s="148">
        <f>Vulnerability!T8</f>
        <v>2.8</v>
      </c>
      <c r="S9" s="147">
        <f>Vulnerability!AC8</f>
        <v>0.8</v>
      </c>
      <c r="T9" s="147">
        <f>Vulnerability!AF8</f>
        <v>0.8</v>
      </c>
      <c r="U9" s="147">
        <f>Vulnerability!AI8</f>
        <v>0.1</v>
      </c>
      <c r="V9" s="147">
        <f>Vulnerability!AO8</f>
        <v>1.1000000000000001</v>
      </c>
      <c r="W9" s="148">
        <f>Vulnerability!AP8</f>
        <v>0.7</v>
      </c>
      <c r="X9" s="40">
        <f>Vulnerability!AQ8</f>
        <v>1.8</v>
      </c>
      <c r="Y9" s="41">
        <f t="shared" si="1"/>
        <v>2</v>
      </c>
      <c r="Z9" s="163">
        <f>'Lack of Coping Capacity'!D8</f>
        <v>3.8</v>
      </c>
      <c r="AA9" s="146">
        <f>'Lack of Coping Capacity'!G8</f>
        <v>5.4</v>
      </c>
      <c r="AB9" s="40">
        <f>'Lack of Coping Capacity'!H8</f>
        <v>4.5999999999999996</v>
      </c>
      <c r="AC9" s="146">
        <f>'Lack of Coping Capacity'!M8</f>
        <v>1.5</v>
      </c>
      <c r="AD9" s="146">
        <f>'Lack of Coping Capacity'!R8</f>
        <v>3</v>
      </c>
      <c r="AE9" s="146">
        <f>'Lack of Coping Capacity'!AB8</f>
        <v>1.9</v>
      </c>
      <c r="AF9" s="40">
        <f>'Lack of Coping Capacity'!AC8</f>
        <v>2.1</v>
      </c>
      <c r="AG9" s="41">
        <f t="shared" si="2"/>
        <v>3.5</v>
      </c>
      <c r="AH9" s="155">
        <f t="shared" si="3"/>
        <v>2.7</v>
      </c>
      <c r="AI9" s="180" t="str">
        <f t="shared" si="4"/>
        <v>Low</v>
      </c>
      <c r="AJ9" s="173">
        <f t="shared" si="5"/>
        <v>130</v>
      </c>
      <c r="AK9" s="176">
        <f>VLOOKUP($B9,'Lack of Reliability Index'!$A$2:$H$192,8,FALSE)</f>
        <v>5.3333333333333339</v>
      </c>
      <c r="AL9" s="47">
        <f>'Imputed and missing data hidden'!BA7</f>
        <v>5</v>
      </c>
      <c r="AM9" s="174">
        <f t="shared" si="6"/>
        <v>9.8039215686274508E-2</v>
      </c>
      <c r="AN9" s="47" t="str">
        <f t="shared" si="7"/>
        <v/>
      </c>
      <c r="AO9" s="175">
        <f>'Indicator Date hidden2'!BB8</f>
        <v>1833.3333333333333</v>
      </c>
      <c r="AP9" s="181"/>
    </row>
    <row r="10" spans="1:42" ht="15.75" thickBot="1" x14ac:dyDescent="0.3">
      <c r="A10" s="125" t="str">
        <f>'Indicator Data'!A12</f>
        <v>Armenia</v>
      </c>
      <c r="B10" s="43" t="str">
        <f>'Indicator Data'!B12</f>
        <v>ARM</v>
      </c>
      <c r="C10" s="153">
        <f>'Hazard &amp; Exposure'!AO9</f>
        <v>8.1999999999999993</v>
      </c>
      <c r="D10" s="152">
        <f>'Hazard &amp; Exposure'!AP9</f>
        <v>4.3</v>
      </c>
      <c r="E10" s="152">
        <f>'Hazard &amp; Exposure'!AQ9</f>
        <v>0</v>
      </c>
      <c r="F10" s="152">
        <f>'Hazard &amp; Exposure'!AR9</f>
        <v>0</v>
      </c>
      <c r="G10" s="152">
        <f>'Hazard &amp; Exposure'!AU9</f>
        <v>4.5999999999999996</v>
      </c>
      <c r="H10" s="152">
        <f>'Hazard &amp; Exposure'!DY9</f>
        <v>5.2</v>
      </c>
      <c r="I10" s="40">
        <f>'Hazard &amp; Exposure'!DZ9</f>
        <v>4.4000000000000004</v>
      </c>
      <c r="J10" s="152">
        <f>'Hazard &amp; Exposure'!EC9</f>
        <v>4.4000000000000004</v>
      </c>
      <c r="K10" s="152">
        <f>'Hazard &amp; Exposure'!EF9</f>
        <v>0</v>
      </c>
      <c r="L10" s="40">
        <f>'Hazard &amp; Exposure'!EG9</f>
        <v>3.1</v>
      </c>
      <c r="M10" s="41">
        <f t="shared" si="0"/>
        <v>3.8</v>
      </c>
      <c r="N10" s="150">
        <f>Vulnerability!E9</f>
        <v>1.6</v>
      </c>
      <c r="O10" s="148">
        <f>Vulnerability!H9</f>
        <v>2.9</v>
      </c>
      <c r="P10" s="148">
        <f>Vulnerability!N9</f>
        <v>4.0999999999999996</v>
      </c>
      <c r="Q10" s="40">
        <f>Vulnerability!O9</f>
        <v>2.6</v>
      </c>
      <c r="R10" s="148">
        <f>Vulnerability!T9</f>
        <v>4.5999999999999996</v>
      </c>
      <c r="S10" s="147">
        <f>Vulnerability!AC9</f>
        <v>0.7</v>
      </c>
      <c r="T10" s="147">
        <f>Vulnerability!AF9</f>
        <v>0.8</v>
      </c>
      <c r="U10" s="147">
        <f>Vulnerability!AI9</f>
        <v>0.5</v>
      </c>
      <c r="V10" s="147">
        <f>Vulnerability!AO9</f>
        <v>2</v>
      </c>
      <c r="W10" s="148">
        <f>Vulnerability!AP9</f>
        <v>1</v>
      </c>
      <c r="X10" s="40">
        <f>Vulnerability!AQ9</f>
        <v>3</v>
      </c>
      <c r="Y10" s="41">
        <f t="shared" si="1"/>
        <v>2.8</v>
      </c>
      <c r="Z10" s="163">
        <f>'Lack of Coping Capacity'!D9</f>
        <v>7.5</v>
      </c>
      <c r="AA10" s="146">
        <f>'Lack of Coping Capacity'!G9</f>
        <v>5.9</v>
      </c>
      <c r="AB10" s="40">
        <f>'Lack of Coping Capacity'!H9</f>
        <v>6.7</v>
      </c>
      <c r="AC10" s="146">
        <f>'Lack of Coping Capacity'!M9</f>
        <v>2</v>
      </c>
      <c r="AD10" s="146">
        <f>'Lack of Coping Capacity'!R9</f>
        <v>1.2</v>
      </c>
      <c r="AE10" s="146">
        <f>'Lack of Coping Capacity'!AB9</f>
        <v>2.7</v>
      </c>
      <c r="AF10" s="40">
        <f>'Lack of Coping Capacity'!AC9</f>
        <v>2</v>
      </c>
      <c r="AG10" s="41">
        <f t="shared" si="2"/>
        <v>4.8</v>
      </c>
      <c r="AH10" s="155">
        <f t="shared" si="3"/>
        <v>3.7</v>
      </c>
      <c r="AI10" s="180" t="str">
        <f t="shared" si="4"/>
        <v>Medium</v>
      </c>
      <c r="AJ10" s="173">
        <f t="shared" si="5"/>
        <v>97</v>
      </c>
      <c r="AK10" s="176">
        <f>VLOOKUP($B10,'Lack of Reliability Index'!$A$2:$H$192,8,FALSE)</f>
        <v>4.2666666666666666</v>
      </c>
      <c r="AL10" s="47">
        <f>'Imputed and missing data hidden'!BA8</f>
        <v>1</v>
      </c>
      <c r="AM10" s="174">
        <f t="shared" si="6"/>
        <v>1.9607843137254902E-2</v>
      </c>
      <c r="AN10" s="47" t="str">
        <f t="shared" si="7"/>
        <v/>
      </c>
      <c r="AO10" s="175">
        <f>'Indicator Date hidden2'!BB9</f>
        <v>1683.7346938775511</v>
      </c>
      <c r="AP10" s="181"/>
    </row>
    <row r="11" spans="1:42" ht="15.75" thickBot="1" x14ac:dyDescent="0.3">
      <c r="A11" s="125" t="str">
        <f>'Indicator Data'!A13</f>
        <v>Australia</v>
      </c>
      <c r="B11" s="43" t="str">
        <f>'Indicator Data'!B13</f>
        <v>AUS</v>
      </c>
      <c r="C11" s="153">
        <f>'Hazard &amp; Exposure'!AO10</f>
        <v>0.2</v>
      </c>
      <c r="D11" s="152">
        <f>'Hazard &amp; Exposure'!AP10</f>
        <v>5.3</v>
      </c>
      <c r="E11" s="152">
        <f>'Hazard &amp; Exposure'!AQ10</f>
        <v>7.2</v>
      </c>
      <c r="F11" s="152">
        <f>'Hazard &amp; Exposure'!AR10</f>
        <v>4.8</v>
      </c>
      <c r="G11" s="152">
        <f>'Hazard &amp; Exposure'!AU10</f>
        <v>6.8</v>
      </c>
      <c r="H11" s="152">
        <f>'Hazard &amp; Exposure'!DY10</f>
        <v>2.8</v>
      </c>
      <c r="I11" s="40">
        <f>'Hazard &amp; Exposure'!DZ10</f>
        <v>4.9000000000000004</v>
      </c>
      <c r="J11" s="152">
        <f>'Hazard &amp; Exposure'!EC10</f>
        <v>0.1</v>
      </c>
      <c r="K11" s="152">
        <f>'Hazard &amp; Exposure'!EF10</f>
        <v>0</v>
      </c>
      <c r="L11" s="40">
        <f>'Hazard &amp; Exposure'!EG10</f>
        <v>0.1</v>
      </c>
      <c r="M11" s="41">
        <f t="shared" si="0"/>
        <v>2.8</v>
      </c>
      <c r="N11" s="150">
        <f>Vulnerability!E10</f>
        <v>0.2</v>
      </c>
      <c r="O11" s="148">
        <f>Vulnerability!H10</f>
        <v>2</v>
      </c>
      <c r="P11" s="148">
        <f>Vulnerability!N10</f>
        <v>1.2</v>
      </c>
      <c r="Q11" s="40">
        <f>Vulnerability!O10</f>
        <v>0.9</v>
      </c>
      <c r="R11" s="148">
        <f>Vulnerability!T10</f>
        <v>5.8</v>
      </c>
      <c r="S11" s="147">
        <f>Vulnerability!AC10</f>
        <v>0.6</v>
      </c>
      <c r="T11" s="147">
        <f>Vulnerability!AF10</f>
        <v>0.2</v>
      </c>
      <c r="U11" s="147">
        <f>Vulnerability!AI10</f>
        <v>0.1</v>
      </c>
      <c r="V11" s="147">
        <f>Vulnerability!AO10</f>
        <v>1.2</v>
      </c>
      <c r="W11" s="148">
        <f>Vulnerability!AP10</f>
        <v>0.5</v>
      </c>
      <c r="X11" s="40">
        <f>Vulnerability!AQ10</f>
        <v>3.6</v>
      </c>
      <c r="Y11" s="41">
        <f t="shared" si="1"/>
        <v>2.4</v>
      </c>
      <c r="Z11" s="163">
        <f>'Lack of Coping Capacity'!D10</f>
        <v>2.4</v>
      </c>
      <c r="AA11" s="146">
        <f>'Lack of Coping Capacity'!G10</f>
        <v>2.1</v>
      </c>
      <c r="AB11" s="40">
        <f>'Lack of Coping Capacity'!H10</f>
        <v>2.2999999999999998</v>
      </c>
      <c r="AC11" s="146">
        <f>'Lack of Coping Capacity'!M10</f>
        <v>1.9</v>
      </c>
      <c r="AD11" s="146">
        <f>'Lack of Coping Capacity'!R10</f>
        <v>3</v>
      </c>
      <c r="AE11" s="146">
        <f>'Lack of Coping Capacity'!AB10</f>
        <v>0.5</v>
      </c>
      <c r="AF11" s="40">
        <f>'Lack of Coping Capacity'!AC10</f>
        <v>1.8</v>
      </c>
      <c r="AG11" s="41">
        <f t="shared" si="2"/>
        <v>2.1</v>
      </c>
      <c r="AH11" s="155">
        <f t="shared" si="3"/>
        <v>2.4</v>
      </c>
      <c r="AI11" s="180" t="str">
        <f t="shared" si="4"/>
        <v>Low</v>
      </c>
      <c r="AJ11" s="173">
        <f t="shared" si="5"/>
        <v>141</v>
      </c>
      <c r="AK11" s="176">
        <f>VLOOKUP($B11,'Lack of Reliability Index'!$A$2:$H$192,8,FALSE)</f>
        <v>5.3333333333333339</v>
      </c>
      <c r="AL11" s="47">
        <f>'Imputed and missing data hidden'!BA9</f>
        <v>5</v>
      </c>
      <c r="AM11" s="174">
        <f t="shared" si="6"/>
        <v>9.8039215686274508E-2</v>
      </c>
      <c r="AN11" s="47" t="str">
        <f t="shared" si="7"/>
        <v/>
      </c>
      <c r="AO11" s="175">
        <f>'Indicator Date hidden2'!BB10</f>
        <v>1875.3636363636363</v>
      </c>
      <c r="AP11" s="181"/>
    </row>
    <row r="12" spans="1:42" ht="15.75" thickBot="1" x14ac:dyDescent="0.3">
      <c r="A12" s="125" t="str">
        <f>'Indicator Data'!A14</f>
        <v>Austria</v>
      </c>
      <c r="B12" s="43" t="str">
        <f>'Indicator Data'!B14</f>
        <v>AUT</v>
      </c>
      <c r="C12" s="153">
        <f>'Hazard &amp; Exposure'!AO11</f>
        <v>4.2</v>
      </c>
      <c r="D12" s="152">
        <f>'Hazard &amp; Exposure'!AP11</f>
        <v>5.5</v>
      </c>
      <c r="E12" s="152">
        <f>'Hazard &amp; Exposure'!AQ11</f>
        <v>0</v>
      </c>
      <c r="F12" s="152">
        <f>'Hazard &amp; Exposure'!AR11</f>
        <v>0</v>
      </c>
      <c r="G12" s="152">
        <f>'Hazard &amp; Exposure'!AU11</f>
        <v>0.5</v>
      </c>
      <c r="H12" s="152">
        <f>'Hazard &amp; Exposure'!DY11</f>
        <v>2.5</v>
      </c>
      <c r="I12" s="40">
        <f>'Hazard &amp; Exposure'!DZ11</f>
        <v>2.4</v>
      </c>
      <c r="J12" s="152">
        <f>'Hazard &amp; Exposure'!EC11</f>
        <v>0</v>
      </c>
      <c r="K12" s="152">
        <f>'Hazard &amp; Exposure'!EF11</f>
        <v>0</v>
      </c>
      <c r="L12" s="40">
        <f>'Hazard &amp; Exposure'!EG11</f>
        <v>0</v>
      </c>
      <c r="M12" s="41">
        <f t="shared" si="0"/>
        <v>1.3</v>
      </c>
      <c r="N12" s="150">
        <f>Vulnerability!E11</f>
        <v>0.6</v>
      </c>
      <c r="O12" s="148">
        <f>Vulnerability!H11</f>
        <v>1.2</v>
      </c>
      <c r="P12" s="148">
        <f>Vulnerability!N11</f>
        <v>2.2999999999999998</v>
      </c>
      <c r="Q12" s="40">
        <f>Vulnerability!O11</f>
        <v>1.2</v>
      </c>
      <c r="R12" s="148">
        <f>Vulnerability!T11</f>
        <v>7</v>
      </c>
      <c r="S12" s="147">
        <f>Vulnerability!AC11</f>
        <v>0.8</v>
      </c>
      <c r="T12" s="147">
        <f>Vulnerability!AF11</f>
        <v>0.3</v>
      </c>
      <c r="U12" s="147">
        <f>Vulnerability!AI11</f>
        <v>0</v>
      </c>
      <c r="V12" s="147">
        <f>Vulnerability!AO11</f>
        <v>0.2</v>
      </c>
      <c r="W12" s="148">
        <f>Vulnerability!AP11</f>
        <v>0.3</v>
      </c>
      <c r="X12" s="40">
        <f>Vulnerability!AQ11</f>
        <v>4.4000000000000004</v>
      </c>
      <c r="Y12" s="41">
        <f t="shared" si="1"/>
        <v>3</v>
      </c>
      <c r="Z12" s="163">
        <f>'Lack of Coping Capacity'!D11</f>
        <v>2</v>
      </c>
      <c r="AA12" s="146">
        <f>'Lack of Coping Capacity'!G11</f>
        <v>2.2999999999999998</v>
      </c>
      <c r="AB12" s="40">
        <f>'Lack of Coping Capacity'!H11</f>
        <v>2.2000000000000002</v>
      </c>
      <c r="AC12" s="146">
        <f>'Lack of Coping Capacity'!M11</f>
        <v>1.1000000000000001</v>
      </c>
      <c r="AD12" s="146">
        <f>'Lack of Coping Capacity'!R11</f>
        <v>0</v>
      </c>
      <c r="AE12" s="146">
        <f>'Lack of Coping Capacity'!AB11</f>
        <v>0.5</v>
      </c>
      <c r="AF12" s="40">
        <f>'Lack of Coping Capacity'!AC11</f>
        <v>0.5</v>
      </c>
      <c r="AG12" s="41">
        <f t="shared" si="2"/>
        <v>1.4</v>
      </c>
      <c r="AH12" s="155">
        <f t="shared" si="3"/>
        <v>1.8</v>
      </c>
      <c r="AI12" s="180" t="str">
        <f t="shared" si="4"/>
        <v>Very Low</v>
      </c>
      <c r="AJ12" s="173">
        <f t="shared" si="5"/>
        <v>169</v>
      </c>
      <c r="AK12" s="176">
        <f>VLOOKUP($B12,'Lack of Reliability Index'!$A$2:$H$192,8,FALSE)</f>
        <v>5.6</v>
      </c>
      <c r="AL12" s="47">
        <f>'Imputed and missing data hidden'!BA10</f>
        <v>6</v>
      </c>
      <c r="AM12" s="174">
        <f t="shared" si="6"/>
        <v>0.11764705882352941</v>
      </c>
      <c r="AN12" s="47" t="str">
        <f t="shared" si="7"/>
        <v/>
      </c>
      <c r="AO12" s="175">
        <f>'Indicator Date hidden2'!BB11</f>
        <v>1875</v>
      </c>
      <c r="AP12" s="181"/>
    </row>
    <row r="13" spans="1:42" ht="15.75" thickBot="1" x14ac:dyDescent="0.3">
      <c r="A13" s="125" t="str">
        <f>'Indicator Data'!A15</f>
        <v>Azerbaijan</v>
      </c>
      <c r="B13" s="43" t="str">
        <f>'Indicator Data'!B15</f>
        <v>AZE</v>
      </c>
      <c r="C13" s="153">
        <f>'Hazard &amp; Exposure'!AO12</f>
        <v>8.8000000000000007</v>
      </c>
      <c r="D13" s="152">
        <f>'Hazard &amp; Exposure'!AP12</f>
        <v>4.9000000000000004</v>
      </c>
      <c r="E13" s="152">
        <f>'Hazard &amp; Exposure'!AQ12</f>
        <v>0</v>
      </c>
      <c r="F13" s="152">
        <f>'Hazard &amp; Exposure'!AR12</f>
        <v>0</v>
      </c>
      <c r="G13" s="152">
        <f>'Hazard &amp; Exposure'!AU12</f>
        <v>5.3</v>
      </c>
      <c r="H13" s="152">
        <f>'Hazard &amp; Exposure'!DY12</f>
        <v>5.4</v>
      </c>
      <c r="I13" s="40">
        <f>'Hazard &amp; Exposure'!DZ12</f>
        <v>4.9000000000000004</v>
      </c>
      <c r="J13" s="152">
        <f>'Hazard &amp; Exposure'!EC12</f>
        <v>7.2</v>
      </c>
      <c r="K13" s="152">
        <f>'Hazard &amp; Exposure'!EF12</f>
        <v>0</v>
      </c>
      <c r="L13" s="40">
        <f>'Hazard &amp; Exposure'!EG12</f>
        <v>5</v>
      </c>
      <c r="M13" s="41">
        <f t="shared" si="0"/>
        <v>5</v>
      </c>
      <c r="N13" s="150">
        <f>Vulnerability!E12</f>
        <v>3</v>
      </c>
      <c r="O13" s="148">
        <f>Vulnerability!H12</f>
        <v>3</v>
      </c>
      <c r="P13" s="148">
        <f>Vulnerability!N12</f>
        <v>2.2999999999999998</v>
      </c>
      <c r="Q13" s="40">
        <f>Vulnerability!O12</f>
        <v>2.8</v>
      </c>
      <c r="R13" s="148">
        <f>Vulnerability!T12</f>
        <v>8.1</v>
      </c>
      <c r="S13" s="147">
        <f>Vulnerability!AC12</f>
        <v>1.2</v>
      </c>
      <c r="T13" s="147">
        <f>Vulnerability!AF12</f>
        <v>1.5</v>
      </c>
      <c r="U13" s="147">
        <f>Vulnerability!AI12</f>
        <v>0</v>
      </c>
      <c r="V13" s="147">
        <f>Vulnerability!AO12</f>
        <v>1.3</v>
      </c>
      <c r="W13" s="148">
        <f>Vulnerability!AP12</f>
        <v>1</v>
      </c>
      <c r="X13" s="40">
        <f>Vulnerability!AQ12</f>
        <v>5.6</v>
      </c>
      <c r="Y13" s="41">
        <f t="shared" si="1"/>
        <v>4.3</v>
      </c>
      <c r="Z13" s="163" t="str">
        <f>'Lack of Coping Capacity'!D12</f>
        <v>x</v>
      </c>
      <c r="AA13" s="146">
        <f>'Lack of Coping Capacity'!G12</f>
        <v>6.4</v>
      </c>
      <c r="AB13" s="40">
        <f>'Lack of Coping Capacity'!H12</f>
        <v>6.4</v>
      </c>
      <c r="AC13" s="146">
        <f>'Lack of Coping Capacity'!M12</f>
        <v>1.8</v>
      </c>
      <c r="AD13" s="146">
        <f>'Lack of Coping Capacity'!R12</f>
        <v>3.1</v>
      </c>
      <c r="AE13" s="146">
        <f>'Lack of Coping Capacity'!AB12</f>
        <v>2</v>
      </c>
      <c r="AF13" s="40">
        <f>'Lack of Coping Capacity'!AC12</f>
        <v>2.2999999999999998</v>
      </c>
      <c r="AG13" s="41">
        <f t="shared" si="2"/>
        <v>4.7</v>
      </c>
      <c r="AH13" s="155">
        <f t="shared" si="3"/>
        <v>4.7</v>
      </c>
      <c r="AI13" s="180" t="str">
        <f t="shared" si="4"/>
        <v>Medium</v>
      </c>
      <c r="AJ13" s="173">
        <f t="shared" si="5"/>
        <v>61</v>
      </c>
      <c r="AK13" s="176">
        <f>VLOOKUP($B13,'Lack of Reliability Index'!$A$2:$H$192,8,FALSE)</f>
        <v>5.0666666666666673</v>
      </c>
      <c r="AL13" s="47">
        <f>'Imputed and missing data hidden'!BA11</f>
        <v>4</v>
      </c>
      <c r="AM13" s="174">
        <f t="shared" si="6"/>
        <v>7.8431372549019607E-2</v>
      </c>
      <c r="AN13" s="47" t="str">
        <f t="shared" si="7"/>
        <v/>
      </c>
      <c r="AO13" s="175">
        <f>'Indicator Date hidden2'!BB12</f>
        <v>1793.7391304347825</v>
      </c>
      <c r="AP13" s="181"/>
    </row>
    <row r="14" spans="1:42" ht="15.75" thickBot="1" x14ac:dyDescent="0.3">
      <c r="A14" s="125" t="str">
        <f>'Indicator Data'!A16</f>
        <v>Bahamas</v>
      </c>
      <c r="B14" s="43" t="str">
        <f>'Indicator Data'!B16</f>
        <v>BHS</v>
      </c>
      <c r="C14" s="153">
        <f>'Hazard &amp; Exposure'!AO13</f>
        <v>0.1</v>
      </c>
      <c r="D14" s="152">
        <f>'Hazard &amp; Exposure'!AP13</f>
        <v>0.1</v>
      </c>
      <c r="E14" s="152">
        <f>'Hazard &amp; Exposure'!AQ13</f>
        <v>0</v>
      </c>
      <c r="F14" s="152">
        <f>'Hazard &amp; Exposure'!AR13</f>
        <v>8.8000000000000007</v>
      </c>
      <c r="G14" s="152">
        <f>'Hazard &amp; Exposure'!AU13</f>
        <v>2.6</v>
      </c>
      <c r="H14" s="152">
        <f>'Hazard &amp; Exposure'!DY13</f>
        <v>3.8</v>
      </c>
      <c r="I14" s="40">
        <f>'Hazard &amp; Exposure'!DZ13</f>
        <v>3.5</v>
      </c>
      <c r="J14" s="152">
        <f>'Hazard &amp; Exposure'!EC13</f>
        <v>0</v>
      </c>
      <c r="K14" s="152">
        <f>'Hazard &amp; Exposure'!EF13</f>
        <v>0</v>
      </c>
      <c r="L14" s="40">
        <f>'Hazard &amp; Exposure'!EG13</f>
        <v>0</v>
      </c>
      <c r="M14" s="41">
        <f t="shared" si="0"/>
        <v>1.9</v>
      </c>
      <c r="N14" s="150">
        <f>Vulnerability!E13</f>
        <v>2.2000000000000002</v>
      </c>
      <c r="O14" s="148">
        <f>Vulnerability!H13</f>
        <v>4.5</v>
      </c>
      <c r="P14" s="148">
        <f>Vulnerability!N13</f>
        <v>0</v>
      </c>
      <c r="Q14" s="40">
        <f>Vulnerability!O13</f>
        <v>2.2000000000000002</v>
      </c>
      <c r="R14" s="148">
        <f>Vulnerability!T13</f>
        <v>0.9</v>
      </c>
      <c r="S14" s="147">
        <f>Vulnerability!AC13</f>
        <v>2.2999999999999998</v>
      </c>
      <c r="T14" s="147">
        <f>Vulnerability!AF13</f>
        <v>0.6</v>
      </c>
      <c r="U14" s="147">
        <f>Vulnerability!AI13</f>
        <v>0</v>
      </c>
      <c r="V14" s="147">
        <f>Vulnerability!AO13</f>
        <v>4.5999999999999996</v>
      </c>
      <c r="W14" s="148">
        <f>Vulnerability!AP13</f>
        <v>2.1</v>
      </c>
      <c r="X14" s="40">
        <f>Vulnerability!AQ13</f>
        <v>1.5</v>
      </c>
      <c r="Y14" s="41">
        <f t="shared" si="1"/>
        <v>1.9</v>
      </c>
      <c r="Z14" s="163" t="str">
        <f>'Lack of Coping Capacity'!D13</f>
        <v>x</v>
      </c>
      <c r="AA14" s="146">
        <f>'Lack of Coping Capacity'!G13</f>
        <v>3.7</v>
      </c>
      <c r="AB14" s="40">
        <f>'Lack of Coping Capacity'!H13</f>
        <v>3.7</v>
      </c>
      <c r="AC14" s="146">
        <f>'Lack of Coping Capacity'!M13</f>
        <v>2.5</v>
      </c>
      <c r="AD14" s="146">
        <f>'Lack of Coping Capacity'!R13</f>
        <v>2</v>
      </c>
      <c r="AE14" s="146">
        <f>'Lack of Coping Capacity'!AB13</f>
        <v>3.3</v>
      </c>
      <c r="AF14" s="40">
        <f>'Lack of Coping Capacity'!AC13</f>
        <v>2.6</v>
      </c>
      <c r="AG14" s="41">
        <f t="shared" si="2"/>
        <v>3.2</v>
      </c>
      <c r="AH14" s="155">
        <f t="shared" si="3"/>
        <v>2.2999999999999998</v>
      </c>
      <c r="AI14" s="180" t="str">
        <f t="shared" si="4"/>
        <v>Low</v>
      </c>
      <c r="AJ14" s="173">
        <f t="shared" si="5"/>
        <v>148</v>
      </c>
      <c r="AK14" s="176">
        <f>VLOOKUP($B14,'Lack of Reliability Index'!$A$2:$H$192,8,FALSE)</f>
        <v>6.6666666666666679</v>
      </c>
      <c r="AL14" s="47">
        <f>'Imputed and missing data hidden'!BA12</f>
        <v>10</v>
      </c>
      <c r="AM14" s="174">
        <f t="shared" si="6"/>
        <v>0.19607843137254902</v>
      </c>
      <c r="AN14" s="47" t="str">
        <f t="shared" si="7"/>
        <v/>
      </c>
      <c r="AO14" s="175">
        <f>'Indicator Date hidden2'!BB13</f>
        <v>2012.0243902439024</v>
      </c>
      <c r="AP14" s="181"/>
    </row>
    <row r="15" spans="1:42" ht="15.75" thickBot="1" x14ac:dyDescent="0.3">
      <c r="A15" s="125" t="str">
        <f>'Indicator Data'!A17</f>
        <v>Bahrain</v>
      </c>
      <c r="B15" s="43" t="str">
        <f>'Indicator Data'!B17</f>
        <v>BHR</v>
      </c>
      <c r="C15" s="153">
        <f>'Hazard &amp; Exposure'!AO14</f>
        <v>0.1</v>
      </c>
      <c r="D15" s="152">
        <f>'Hazard &amp; Exposure'!AP14</f>
        <v>0.1</v>
      </c>
      <c r="E15" s="152">
        <f>'Hazard &amp; Exposure'!AQ14</f>
        <v>0</v>
      </c>
      <c r="F15" s="152">
        <f>'Hazard &amp; Exposure'!AR14</f>
        <v>0</v>
      </c>
      <c r="G15" s="152">
        <f>'Hazard &amp; Exposure'!AU14</f>
        <v>0</v>
      </c>
      <c r="H15" s="152">
        <f>'Hazard &amp; Exposure'!DY14</f>
        <v>4.2</v>
      </c>
      <c r="I15" s="40">
        <f>'Hazard &amp; Exposure'!DZ14</f>
        <v>0.9</v>
      </c>
      <c r="J15" s="152">
        <f>'Hazard &amp; Exposure'!EC14</f>
        <v>0.3</v>
      </c>
      <c r="K15" s="152">
        <f>'Hazard &amp; Exposure'!EF14</f>
        <v>0</v>
      </c>
      <c r="L15" s="40">
        <f>'Hazard &amp; Exposure'!EG14</f>
        <v>0.2</v>
      </c>
      <c r="M15" s="41">
        <f t="shared" si="0"/>
        <v>0.6</v>
      </c>
      <c r="N15" s="150">
        <f>Vulnerability!E14</f>
        <v>1.6</v>
      </c>
      <c r="O15" s="148">
        <f>Vulnerability!H14</f>
        <v>3</v>
      </c>
      <c r="P15" s="148">
        <f>Vulnerability!N14</f>
        <v>0</v>
      </c>
      <c r="Q15" s="40">
        <f>Vulnerability!O14</f>
        <v>1.6</v>
      </c>
      <c r="R15" s="148">
        <f>Vulnerability!T14</f>
        <v>1.1000000000000001</v>
      </c>
      <c r="S15" s="147">
        <f>Vulnerability!AC14</f>
        <v>0.5</v>
      </c>
      <c r="T15" s="147">
        <f>Vulnerability!AF14</f>
        <v>0.6</v>
      </c>
      <c r="U15" s="147">
        <f>Vulnerability!AI14</f>
        <v>0</v>
      </c>
      <c r="V15" s="147">
        <f>Vulnerability!AO14</f>
        <v>1.7</v>
      </c>
      <c r="W15" s="148">
        <f>Vulnerability!AP14</f>
        <v>0.7</v>
      </c>
      <c r="X15" s="40">
        <f>Vulnerability!AQ14</f>
        <v>0.9</v>
      </c>
      <c r="Y15" s="41">
        <f t="shared" si="1"/>
        <v>1.3</v>
      </c>
      <c r="Z15" s="163">
        <f>'Lack of Coping Capacity'!D14</f>
        <v>3.8</v>
      </c>
      <c r="AA15" s="146">
        <f>'Lack of Coping Capacity'!G14</f>
        <v>5.5</v>
      </c>
      <c r="AB15" s="40">
        <f>'Lack of Coping Capacity'!H14</f>
        <v>4.7</v>
      </c>
      <c r="AC15" s="146">
        <f>'Lack of Coping Capacity'!M14</f>
        <v>0.3</v>
      </c>
      <c r="AD15" s="146">
        <f>'Lack of Coping Capacity'!R14</f>
        <v>0</v>
      </c>
      <c r="AE15" s="146">
        <f>'Lack of Coping Capacity'!AB14</f>
        <v>2.9</v>
      </c>
      <c r="AF15" s="40">
        <f>'Lack of Coping Capacity'!AC14</f>
        <v>1.1000000000000001</v>
      </c>
      <c r="AG15" s="41">
        <f t="shared" si="2"/>
        <v>3.1</v>
      </c>
      <c r="AH15" s="155">
        <f t="shared" si="3"/>
        <v>1.3</v>
      </c>
      <c r="AI15" s="180" t="str">
        <f t="shared" si="4"/>
        <v>Very Low</v>
      </c>
      <c r="AJ15" s="173">
        <f t="shared" si="5"/>
        <v>184</v>
      </c>
      <c r="AK15" s="176">
        <f>VLOOKUP($B15,'Lack of Reliability Index'!$A$2:$H$192,8,FALSE)</f>
        <v>6.1333333333333329</v>
      </c>
      <c r="AL15" s="47">
        <f>'Imputed and missing data hidden'!BA13</f>
        <v>8</v>
      </c>
      <c r="AM15" s="174">
        <f t="shared" si="6"/>
        <v>0.15686274509803921</v>
      </c>
      <c r="AN15" s="47" t="str">
        <f t="shared" si="7"/>
        <v/>
      </c>
      <c r="AO15" s="175">
        <f>'Indicator Date hidden2'!BB14</f>
        <v>1875.0681818181818</v>
      </c>
      <c r="AP15" s="181"/>
    </row>
    <row r="16" spans="1:42" ht="15.75" thickBot="1" x14ac:dyDescent="0.3">
      <c r="A16" s="125" t="str">
        <f>'Indicator Data'!A18</f>
        <v>Bangladesh</v>
      </c>
      <c r="B16" s="43" t="str">
        <f>'Indicator Data'!B18</f>
        <v>BGD</v>
      </c>
      <c r="C16" s="153">
        <f>'Hazard &amp; Exposure'!AO15</f>
        <v>9.1999999999999993</v>
      </c>
      <c r="D16" s="152">
        <f>'Hazard &amp; Exposure'!AP15</f>
        <v>10</v>
      </c>
      <c r="E16" s="152">
        <f>'Hazard &amp; Exposure'!AQ15</f>
        <v>8.1999999999999993</v>
      </c>
      <c r="F16" s="152">
        <f>'Hazard &amp; Exposure'!AR15</f>
        <v>6.9</v>
      </c>
      <c r="G16" s="152">
        <f>'Hazard &amp; Exposure'!AU15</f>
        <v>5</v>
      </c>
      <c r="H16" s="152">
        <f>'Hazard &amp; Exposure'!DY15</f>
        <v>7.3</v>
      </c>
      <c r="I16" s="40">
        <f>'Hazard &amp; Exposure'!DZ15</f>
        <v>8.1999999999999993</v>
      </c>
      <c r="J16" s="152">
        <f>'Hazard &amp; Exposure'!EC15</f>
        <v>9.8000000000000007</v>
      </c>
      <c r="K16" s="152">
        <f>'Hazard &amp; Exposure'!EF15</f>
        <v>0</v>
      </c>
      <c r="L16" s="40">
        <f>'Hazard &amp; Exposure'!EG15</f>
        <v>6.9</v>
      </c>
      <c r="M16" s="41">
        <f t="shared" si="0"/>
        <v>7.6</v>
      </c>
      <c r="N16" s="150">
        <f>Vulnerability!E15</f>
        <v>7.1</v>
      </c>
      <c r="O16" s="148">
        <f>Vulnerability!H15</f>
        <v>4.5999999999999996</v>
      </c>
      <c r="P16" s="148">
        <f>Vulnerability!N15</f>
        <v>3</v>
      </c>
      <c r="Q16" s="40">
        <f>Vulnerability!O15</f>
        <v>5.5</v>
      </c>
      <c r="R16" s="148">
        <f>Vulnerability!T15</f>
        <v>7.7</v>
      </c>
      <c r="S16" s="147">
        <f>Vulnerability!AC15</f>
        <v>2.1</v>
      </c>
      <c r="T16" s="147">
        <f>Vulnerability!AF15</f>
        <v>4.9000000000000004</v>
      </c>
      <c r="U16" s="147">
        <f>Vulnerability!AI15</f>
        <v>4.9000000000000004</v>
      </c>
      <c r="V16" s="147">
        <f>Vulnerability!AO15</f>
        <v>4.3</v>
      </c>
      <c r="W16" s="148">
        <f>Vulnerability!AP15</f>
        <v>4.0999999999999996</v>
      </c>
      <c r="X16" s="40">
        <f>Vulnerability!AQ15</f>
        <v>6.2</v>
      </c>
      <c r="Y16" s="41">
        <f t="shared" si="1"/>
        <v>5.9</v>
      </c>
      <c r="Z16" s="163">
        <f>'Lack of Coping Capacity'!D15</f>
        <v>3</v>
      </c>
      <c r="AA16" s="146">
        <f>'Lack of Coping Capacity'!G15</f>
        <v>7</v>
      </c>
      <c r="AB16" s="40">
        <f>'Lack of Coping Capacity'!H15</f>
        <v>5</v>
      </c>
      <c r="AC16" s="146">
        <f>'Lack of Coping Capacity'!M15</f>
        <v>5.2</v>
      </c>
      <c r="AD16" s="146">
        <f>'Lack of Coping Capacity'!R15</f>
        <v>4.9000000000000004</v>
      </c>
      <c r="AE16" s="146">
        <f>'Lack of Coping Capacity'!AB15</f>
        <v>5.3</v>
      </c>
      <c r="AF16" s="40">
        <f>'Lack of Coping Capacity'!AC15</f>
        <v>5.0999999999999996</v>
      </c>
      <c r="AG16" s="41">
        <f t="shared" si="2"/>
        <v>5.0999999999999996</v>
      </c>
      <c r="AH16" s="155">
        <f t="shared" si="3"/>
        <v>6.1</v>
      </c>
      <c r="AI16" s="180" t="str">
        <f t="shared" si="4"/>
        <v>High</v>
      </c>
      <c r="AJ16" s="173">
        <f t="shared" si="5"/>
        <v>21</v>
      </c>
      <c r="AK16" s="176">
        <f>VLOOKUP($B16,'Lack of Reliability Index'!$A$2:$H$192,8,FALSE)</f>
        <v>4</v>
      </c>
      <c r="AL16" s="47">
        <f>'Imputed and missing data hidden'!BA14</f>
        <v>0</v>
      </c>
      <c r="AM16" s="174">
        <f t="shared" si="6"/>
        <v>0</v>
      </c>
      <c r="AN16" s="47" t="str">
        <f t="shared" si="7"/>
        <v/>
      </c>
      <c r="AO16" s="175">
        <f>'Indicator Date hidden2'!BB15</f>
        <v>1650.14</v>
      </c>
      <c r="AP16" s="181"/>
    </row>
    <row r="17" spans="1:42" ht="15.75" thickBot="1" x14ac:dyDescent="0.3">
      <c r="A17" s="125" t="str">
        <f>'Indicator Data'!A19</f>
        <v>Barbados</v>
      </c>
      <c r="B17" s="43" t="str">
        <f>'Indicator Data'!B19</f>
        <v>BRB</v>
      </c>
      <c r="C17" s="153">
        <f>'Hazard &amp; Exposure'!AO16</f>
        <v>5.6</v>
      </c>
      <c r="D17" s="152">
        <f>'Hazard &amp; Exposure'!AP16</f>
        <v>0.1</v>
      </c>
      <c r="E17" s="152">
        <f>'Hazard &amp; Exposure'!AQ16</f>
        <v>5.7</v>
      </c>
      <c r="F17" s="152">
        <f>'Hazard &amp; Exposure'!AR16</f>
        <v>4.5999999999999996</v>
      </c>
      <c r="G17" s="152">
        <f>'Hazard &amp; Exposure'!AU16</f>
        <v>0.5</v>
      </c>
      <c r="H17" s="152">
        <f>'Hazard &amp; Exposure'!DY16</f>
        <v>4</v>
      </c>
      <c r="I17" s="40">
        <f>'Hazard &amp; Exposure'!DZ16</f>
        <v>3.7</v>
      </c>
      <c r="J17" s="152">
        <f>'Hazard &amp; Exposure'!EC16</f>
        <v>0</v>
      </c>
      <c r="K17" s="152">
        <f>'Hazard &amp; Exposure'!EF16</f>
        <v>0</v>
      </c>
      <c r="L17" s="40">
        <f>'Hazard &amp; Exposure'!EG16</f>
        <v>0</v>
      </c>
      <c r="M17" s="41">
        <f t="shared" si="0"/>
        <v>2</v>
      </c>
      <c r="N17" s="150">
        <f>Vulnerability!E16</f>
        <v>2.2999999999999998</v>
      </c>
      <c r="O17" s="148">
        <f>Vulnerability!H16</f>
        <v>4.7</v>
      </c>
      <c r="P17" s="148">
        <f>Vulnerability!N16</f>
        <v>3.3</v>
      </c>
      <c r="Q17" s="40">
        <f>Vulnerability!O16</f>
        <v>3.2</v>
      </c>
      <c r="R17" s="148">
        <f>Vulnerability!T16</f>
        <v>0</v>
      </c>
      <c r="S17" s="147">
        <f>Vulnerability!AC16</f>
        <v>1.6</v>
      </c>
      <c r="T17" s="147">
        <f>Vulnerability!AF16</f>
        <v>0.9</v>
      </c>
      <c r="U17" s="147">
        <f>Vulnerability!AI16</f>
        <v>0</v>
      </c>
      <c r="V17" s="147">
        <f>Vulnerability!AO16</f>
        <v>2</v>
      </c>
      <c r="W17" s="148">
        <f>Vulnerability!AP16</f>
        <v>1.2</v>
      </c>
      <c r="X17" s="40">
        <f>Vulnerability!AQ16</f>
        <v>0.6</v>
      </c>
      <c r="Y17" s="41">
        <f t="shared" si="1"/>
        <v>2</v>
      </c>
      <c r="Z17" s="163">
        <f>'Lack of Coping Capacity'!D16</f>
        <v>2.8</v>
      </c>
      <c r="AA17" s="146">
        <f>'Lack of Coping Capacity'!G16</f>
        <v>3.3</v>
      </c>
      <c r="AB17" s="40">
        <f>'Lack of Coping Capacity'!H16</f>
        <v>3.1</v>
      </c>
      <c r="AC17" s="146">
        <f>'Lack of Coping Capacity'!M16</f>
        <v>2.2000000000000002</v>
      </c>
      <c r="AD17" s="146">
        <f>'Lack of Coping Capacity'!R16</f>
        <v>0.2</v>
      </c>
      <c r="AE17" s="146">
        <f>'Lack of Coping Capacity'!AB16</f>
        <v>2.7</v>
      </c>
      <c r="AF17" s="40">
        <f>'Lack of Coping Capacity'!AC16</f>
        <v>1.7</v>
      </c>
      <c r="AG17" s="41">
        <f t="shared" si="2"/>
        <v>2.4</v>
      </c>
      <c r="AH17" s="155">
        <f t="shared" si="3"/>
        <v>2.1</v>
      </c>
      <c r="AI17" s="180" t="str">
        <f t="shared" si="4"/>
        <v>Low</v>
      </c>
      <c r="AJ17" s="173">
        <f t="shared" si="5"/>
        <v>156</v>
      </c>
      <c r="AK17" s="176">
        <f>VLOOKUP($B17,'Lack of Reliability Index'!$A$2:$H$192,8,FALSE)</f>
        <v>5.3333333333333339</v>
      </c>
      <c r="AL17" s="47">
        <f>'Imputed and missing data hidden'!BA15</f>
        <v>5</v>
      </c>
      <c r="AM17" s="174">
        <f t="shared" si="6"/>
        <v>9.8039215686274508E-2</v>
      </c>
      <c r="AN17" s="47" t="str">
        <f t="shared" si="7"/>
        <v/>
      </c>
      <c r="AO17" s="175">
        <f>'Indicator Date hidden2'!BB16</f>
        <v>1793.8695652173913</v>
      </c>
      <c r="AP17" s="181"/>
    </row>
    <row r="18" spans="1:42" ht="15.75" thickBot="1" x14ac:dyDescent="0.3">
      <c r="A18" s="125" t="str">
        <f>'Indicator Data'!A20</f>
        <v>Belarus</v>
      </c>
      <c r="B18" s="43" t="str">
        <f>'Indicator Data'!B20</f>
        <v>BLR</v>
      </c>
      <c r="C18" s="153">
        <f>'Hazard &amp; Exposure'!AO17</f>
        <v>0.1</v>
      </c>
      <c r="D18" s="152">
        <f>'Hazard &amp; Exposure'!AP17</f>
        <v>6.2</v>
      </c>
      <c r="E18" s="152">
        <f>'Hazard &amp; Exposure'!AQ17</f>
        <v>0</v>
      </c>
      <c r="F18" s="152">
        <f>'Hazard &amp; Exposure'!AR17</f>
        <v>0</v>
      </c>
      <c r="G18" s="152">
        <f>'Hazard &amp; Exposure'!AU17</f>
        <v>3.1</v>
      </c>
      <c r="H18" s="152">
        <f>'Hazard &amp; Exposure'!DY17</f>
        <v>2.7</v>
      </c>
      <c r="I18" s="40">
        <f>'Hazard &amp; Exposure'!DZ17</f>
        <v>2.4</v>
      </c>
      <c r="J18" s="152">
        <f>'Hazard &amp; Exposure'!EC17</f>
        <v>2.7</v>
      </c>
      <c r="K18" s="152">
        <f>'Hazard &amp; Exposure'!EF17</f>
        <v>0</v>
      </c>
      <c r="L18" s="40">
        <f>'Hazard &amp; Exposure'!EG17</f>
        <v>1.9</v>
      </c>
      <c r="M18" s="41">
        <f t="shared" si="0"/>
        <v>2.2000000000000002</v>
      </c>
      <c r="N18" s="150">
        <f>Vulnerability!E17</f>
        <v>2.2000000000000002</v>
      </c>
      <c r="O18" s="148">
        <f>Vulnerability!H17</f>
        <v>0.9</v>
      </c>
      <c r="P18" s="148">
        <f>Vulnerability!N17</f>
        <v>2.2000000000000002</v>
      </c>
      <c r="Q18" s="40">
        <f>Vulnerability!O17</f>
        <v>1.9</v>
      </c>
      <c r="R18" s="148">
        <f>Vulnerability!T17</f>
        <v>1.8</v>
      </c>
      <c r="S18" s="147">
        <f>Vulnerability!AC17</f>
        <v>1.3</v>
      </c>
      <c r="T18" s="147">
        <f>Vulnerability!AF17</f>
        <v>0.3</v>
      </c>
      <c r="U18" s="147">
        <f>Vulnerability!AI17</f>
        <v>0.4</v>
      </c>
      <c r="V18" s="147">
        <f>Vulnerability!AO17</f>
        <v>1.2</v>
      </c>
      <c r="W18" s="148">
        <f>Vulnerability!AP17</f>
        <v>0.8</v>
      </c>
      <c r="X18" s="40">
        <f>Vulnerability!AQ17</f>
        <v>1.3</v>
      </c>
      <c r="Y18" s="41">
        <f t="shared" si="1"/>
        <v>1.6</v>
      </c>
      <c r="Z18" s="163">
        <f>'Lack of Coping Capacity'!D17</f>
        <v>2.8</v>
      </c>
      <c r="AA18" s="146">
        <f>'Lack of Coping Capacity'!G17</f>
        <v>5.7</v>
      </c>
      <c r="AB18" s="40">
        <f>'Lack of Coping Capacity'!H17</f>
        <v>4.3</v>
      </c>
      <c r="AC18" s="146">
        <f>'Lack of Coping Capacity'!M17</f>
        <v>1.7</v>
      </c>
      <c r="AD18" s="146">
        <f>'Lack of Coping Capacity'!R17</f>
        <v>0.3</v>
      </c>
      <c r="AE18" s="146">
        <f>'Lack of Coping Capacity'!AB17</f>
        <v>1.6</v>
      </c>
      <c r="AF18" s="40">
        <f>'Lack of Coping Capacity'!AC17</f>
        <v>1.2</v>
      </c>
      <c r="AG18" s="41">
        <f t="shared" si="2"/>
        <v>2.9</v>
      </c>
      <c r="AH18" s="155">
        <f t="shared" si="3"/>
        <v>2.2000000000000002</v>
      </c>
      <c r="AI18" s="180" t="str">
        <f t="shared" si="4"/>
        <v>Low</v>
      </c>
      <c r="AJ18" s="173">
        <f t="shared" si="5"/>
        <v>151</v>
      </c>
      <c r="AK18" s="176">
        <f>VLOOKUP($B18,'Lack of Reliability Index'!$A$2:$H$192,8,FALSE)</f>
        <v>5.0666666666666673</v>
      </c>
      <c r="AL18" s="47">
        <f>'Imputed and missing data hidden'!BA16</f>
        <v>4</v>
      </c>
      <c r="AM18" s="174">
        <f t="shared" si="6"/>
        <v>7.8431372549019607E-2</v>
      </c>
      <c r="AN18" s="47" t="str">
        <f t="shared" si="7"/>
        <v/>
      </c>
      <c r="AO18" s="175">
        <f>'Indicator Date hidden2'!BB17</f>
        <v>1833.4</v>
      </c>
      <c r="AP18" s="181"/>
    </row>
    <row r="19" spans="1:42" ht="15.75" thickBot="1" x14ac:dyDescent="0.3">
      <c r="A19" s="125" t="str">
        <f>'Indicator Data'!A21</f>
        <v>Belgium</v>
      </c>
      <c r="B19" s="43" t="str">
        <f>'Indicator Data'!B21</f>
        <v>BEL</v>
      </c>
      <c r="C19" s="153">
        <f>'Hazard &amp; Exposure'!AO18</f>
        <v>3.4</v>
      </c>
      <c r="D19" s="152">
        <f>'Hazard &amp; Exposure'!AP18</f>
        <v>4</v>
      </c>
      <c r="E19" s="152">
        <f>'Hazard &amp; Exposure'!AQ18</f>
        <v>0</v>
      </c>
      <c r="F19" s="152">
        <f>'Hazard &amp; Exposure'!AR18</f>
        <v>0</v>
      </c>
      <c r="G19" s="152">
        <f>'Hazard &amp; Exposure'!AU18</f>
        <v>0.5</v>
      </c>
      <c r="H19" s="152">
        <f>'Hazard &amp; Exposure'!DY18</f>
        <v>2.6</v>
      </c>
      <c r="I19" s="40">
        <f>'Hazard &amp; Exposure'!DZ18</f>
        <v>1.9</v>
      </c>
      <c r="J19" s="152">
        <f>'Hazard &amp; Exposure'!EC18</f>
        <v>3.4</v>
      </c>
      <c r="K19" s="152">
        <f>'Hazard &amp; Exposure'!EF18</f>
        <v>0</v>
      </c>
      <c r="L19" s="40">
        <f>'Hazard &amp; Exposure'!EG18</f>
        <v>2.4</v>
      </c>
      <c r="M19" s="41">
        <f t="shared" si="0"/>
        <v>2.2000000000000002</v>
      </c>
      <c r="N19" s="150">
        <f>Vulnerability!E18</f>
        <v>0.5</v>
      </c>
      <c r="O19" s="148">
        <f>Vulnerability!H18</f>
        <v>0.6</v>
      </c>
      <c r="P19" s="148">
        <f>Vulnerability!N18</f>
        <v>3.1</v>
      </c>
      <c r="Q19" s="40">
        <f>Vulnerability!O18</f>
        <v>1.2</v>
      </c>
      <c r="R19" s="148">
        <f>Vulnerability!T18</f>
        <v>5.4</v>
      </c>
      <c r="S19" s="147">
        <f>Vulnerability!AC18</f>
        <v>0.1</v>
      </c>
      <c r="T19" s="147">
        <f>Vulnerability!AF18</f>
        <v>0.3</v>
      </c>
      <c r="U19" s="147">
        <f>Vulnerability!AI18</f>
        <v>0</v>
      </c>
      <c r="V19" s="147">
        <f>Vulnerability!AO18</f>
        <v>0.2</v>
      </c>
      <c r="W19" s="148">
        <f>Vulnerability!AP18</f>
        <v>0.2</v>
      </c>
      <c r="X19" s="40">
        <f>Vulnerability!AQ18</f>
        <v>3.2</v>
      </c>
      <c r="Y19" s="41">
        <f t="shared" si="1"/>
        <v>2.2999999999999998</v>
      </c>
      <c r="Z19" s="163" t="str">
        <f>'Lack of Coping Capacity'!D18</f>
        <v>x</v>
      </c>
      <c r="AA19" s="146">
        <f>'Lack of Coping Capacity'!G18</f>
        <v>2.6</v>
      </c>
      <c r="AB19" s="40">
        <f>'Lack of Coping Capacity'!H18</f>
        <v>2.6</v>
      </c>
      <c r="AC19" s="146">
        <f>'Lack of Coping Capacity'!M18</f>
        <v>2</v>
      </c>
      <c r="AD19" s="146">
        <f>'Lack of Coping Capacity'!R18</f>
        <v>0</v>
      </c>
      <c r="AE19" s="146">
        <f>'Lack of Coping Capacity'!AB18</f>
        <v>0.7</v>
      </c>
      <c r="AF19" s="40">
        <f>'Lack of Coping Capacity'!AC18</f>
        <v>0.9</v>
      </c>
      <c r="AG19" s="41">
        <f t="shared" si="2"/>
        <v>1.8</v>
      </c>
      <c r="AH19" s="155">
        <f t="shared" si="3"/>
        <v>2.1</v>
      </c>
      <c r="AI19" s="180" t="str">
        <f t="shared" si="4"/>
        <v>Low</v>
      </c>
      <c r="AJ19" s="173">
        <f t="shared" si="5"/>
        <v>156</v>
      </c>
      <c r="AK19" s="176">
        <f>VLOOKUP($B19,'Lack of Reliability Index'!$A$2:$H$192,8,FALSE)</f>
        <v>5.8666666666666671</v>
      </c>
      <c r="AL19" s="47">
        <f>'Imputed and missing data hidden'!BA17</f>
        <v>7</v>
      </c>
      <c r="AM19" s="174">
        <f t="shared" si="6"/>
        <v>0.13725490196078433</v>
      </c>
      <c r="AN19" s="47" t="str">
        <f t="shared" si="7"/>
        <v/>
      </c>
      <c r="AO19" s="175">
        <f>'Indicator Date hidden2'!BB18</f>
        <v>1964.3571428571429</v>
      </c>
      <c r="AP19" s="181"/>
    </row>
    <row r="20" spans="1:42" ht="15.75" thickBot="1" x14ac:dyDescent="0.3">
      <c r="A20" s="125" t="str">
        <f>'Indicator Data'!A22</f>
        <v>Belize</v>
      </c>
      <c r="B20" s="43" t="str">
        <f>'Indicator Data'!B22</f>
        <v>BLZ</v>
      </c>
      <c r="C20" s="153">
        <f>'Hazard &amp; Exposure'!AO19</f>
        <v>2.4</v>
      </c>
      <c r="D20" s="152">
        <f>'Hazard &amp; Exposure'!AP19</f>
        <v>8.4</v>
      </c>
      <c r="E20" s="152">
        <f>'Hazard &amp; Exposure'!AQ19</f>
        <v>5.3</v>
      </c>
      <c r="F20" s="152">
        <f>'Hazard &amp; Exposure'!AR19</f>
        <v>7.2</v>
      </c>
      <c r="G20" s="152">
        <f>'Hazard &amp; Exposure'!AU19</f>
        <v>1</v>
      </c>
      <c r="H20" s="152">
        <f>'Hazard &amp; Exposure'!DY19</f>
        <v>4.3</v>
      </c>
      <c r="I20" s="40">
        <f>'Hazard &amp; Exposure'!DZ19</f>
        <v>5.3</v>
      </c>
      <c r="J20" s="152">
        <f>'Hazard &amp; Exposure'!EC19</f>
        <v>0.2</v>
      </c>
      <c r="K20" s="152">
        <f>'Hazard &amp; Exposure'!EF19</f>
        <v>0</v>
      </c>
      <c r="L20" s="40">
        <f>'Hazard &amp; Exposure'!EG19</f>
        <v>0.1</v>
      </c>
      <c r="M20" s="41">
        <f t="shared" si="0"/>
        <v>3.1</v>
      </c>
      <c r="N20" s="150">
        <f>Vulnerability!E19</f>
        <v>4.2</v>
      </c>
      <c r="O20" s="148">
        <f>Vulnerability!H19</f>
        <v>4</v>
      </c>
      <c r="P20" s="148">
        <f>Vulnerability!N19</f>
        <v>3.1</v>
      </c>
      <c r="Q20" s="40">
        <f>Vulnerability!O19</f>
        <v>3.9</v>
      </c>
      <c r="R20" s="148">
        <f>Vulnerability!T19</f>
        <v>3.6</v>
      </c>
      <c r="S20" s="147">
        <f>Vulnerability!AC19</f>
        <v>1.6</v>
      </c>
      <c r="T20" s="147">
        <f>Vulnerability!AF19</f>
        <v>1.3</v>
      </c>
      <c r="U20" s="147">
        <f>Vulnerability!AI19</f>
        <v>0</v>
      </c>
      <c r="V20" s="147">
        <f>Vulnerability!AO19</f>
        <v>2.4</v>
      </c>
      <c r="W20" s="148">
        <f>Vulnerability!AP19</f>
        <v>1.4</v>
      </c>
      <c r="X20" s="40">
        <f>Vulnerability!AQ19</f>
        <v>2.6</v>
      </c>
      <c r="Y20" s="41">
        <f t="shared" si="1"/>
        <v>3.3</v>
      </c>
      <c r="Z20" s="163" t="str">
        <f>'Lack of Coping Capacity'!D19</f>
        <v>x</v>
      </c>
      <c r="AA20" s="146">
        <f>'Lack of Coping Capacity'!G19</f>
        <v>6.3</v>
      </c>
      <c r="AB20" s="40">
        <f>'Lack of Coping Capacity'!H19</f>
        <v>6.3</v>
      </c>
      <c r="AC20" s="146">
        <f>'Lack of Coping Capacity'!M19</f>
        <v>4.0999999999999996</v>
      </c>
      <c r="AD20" s="146">
        <f>'Lack of Coping Capacity'!R19</f>
        <v>3</v>
      </c>
      <c r="AE20" s="146">
        <f>'Lack of Coping Capacity'!AB19</f>
        <v>4.0999999999999996</v>
      </c>
      <c r="AF20" s="40">
        <f>'Lack of Coping Capacity'!AC19</f>
        <v>3.7</v>
      </c>
      <c r="AG20" s="41">
        <f t="shared" si="2"/>
        <v>5.0999999999999996</v>
      </c>
      <c r="AH20" s="155">
        <f t="shared" si="3"/>
        <v>3.7</v>
      </c>
      <c r="AI20" s="180" t="str">
        <f t="shared" si="4"/>
        <v>Medium</v>
      </c>
      <c r="AJ20" s="173">
        <f t="shared" si="5"/>
        <v>97</v>
      </c>
      <c r="AK20" s="176">
        <f>VLOOKUP($B20,'Lack of Reliability Index'!$A$2:$H$192,8,FALSE)</f>
        <v>4.5333333333333323</v>
      </c>
      <c r="AL20" s="47">
        <f>'Imputed and missing data hidden'!BA18</f>
        <v>2</v>
      </c>
      <c r="AM20" s="174">
        <f t="shared" si="6"/>
        <v>3.9215686274509803E-2</v>
      </c>
      <c r="AN20" s="47" t="str">
        <f t="shared" si="7"/>
        <v/>
      </c>
      <c r="AO20" s="175">
        <f>'Indicator Date hidden2'!BB19</f>
        <v>1755.8085106382978</v>
      </c>
      <c r="AP20" s="181"/>
    </row>
    <row r="21" spans="1:42" ht="15.75" thickBot="1" x14ac:dyDescent="0.3">
      <c r="A21" s="125" t="str">
        <f>'Indicator Data'!A23</f>
        <v>Benin</v>
      </c>
      <c r="B21" s="43" t="str">
        <f>'Indicator Data'!B23</f>
        <v>BEN</v>
      </c>
      <c r="C21" s="153">
        <f>'Hazard &amp; Exposure'!AO20</f>
        <v>0.1</v>
      </c>
      <c r="D21" s="152">
        <f>'Hazard &amp; Exposure'!AP20</f>
        <v>5.0999999999999996</v>
      </c>
      <c r="E21" s="152">
        <f>'Hazard &amp; Exposure'!AQ20</f>
        <v>0</v>
      </c>
      <c r="F21" s="152">
        <f>'Hazard &amp; Exposure'!AR20</f>
        <v>0</v>
      </c>
      <c r="G21" s="152">
        <f>'Hazard &amp; Exposure'!AU20</f>
        <v>0.5</v>
      </c>
      <c r="H21" s="152">
        <f>'Hazard &amp; Exposure'!DY20</f>
        <v>6.7</v>
      </c>
      <c r="I21" s="40">
        <f>'Hazard &amp; Exposure'!DZ20</f>
        <v>2.6</v>
      </c>
      <c r="J21" s="152">
        <f>'Hazard &amp; Exposure'!EC20</f>
        <v>2.9</v>
      </c>
      <c r="K21" s="152">
        <f>'Hazard &amp; Exposure'!EF20</f>
        <v>0</v>
      </c>
      <c r="L21" s="40">
        <f>'Hazard &amp; Exposure'!EG20</f>
        <v>2</v>
      </c>
      <c r="M21" s="41">
        <f t="shared" si="0"/>
        <v>2.2999999999999998</v>
      </c>
      <c r="N21" s="150">
        <f>Vulnerability!E20</f>
        <v>8.4</v>
      </c>
      <c r="O21" s="148">
        <f>Vulnerability!H20</f>
        <v>6.4</v>
      </c>
      <c r="P21" s="148">
        <f>Vulnerability!N20</f>
        <v>4.0999999999999996</v>
      </c>
      <c r="Q21" s="40">
        <f>Vulnerability!O20</f>
        <v>6.8</v>
      </c>
      <c r="R21" s="148">
        <f>Vulnerability!T20</f>
        <v>1.3</v>
      </c>
      <c r="S21" s="147">
        <f>Vulnerability!AC20</f>
        <v>5</v>
      </c>
      <c r="T21" s="147">
        <f>Vulnerability!AF20</f>
        <v>5.8</v>
      </c>
      <c r="U21" s="147">
        <f>Vulnerability!AI20</f>
        <v>0</v>
      </c>
      <c r="V21" s="147">
        <f>Vulnerability!AO20</f>
        <v>2.4</v>
      </c>
      <c r="W21" s="148">
        <f>Vulnerability!AP20</f>
        <v>3.6</v>
      </c>
      <c r="X21" s="40">
        <f>Vulnerability!AQ20</f>
        <v>2.5</v>
      </c>
      <c r="Y21" s="41">
        <f t="shared" si="1"/>
        <v>5</v>
      </c>
      <c r="Z21" s="163">
        <f>'Lack of Coping Capacity'!D20</f>
        <v>5.5</v>
      </c>
      <c r="AA21" s="146">
        <f>'Lack of Coping Capacity'!G20</f>
        <v>6.2</v>
      </c>
      <c r="AB21" s="40">
        <f>'Lack of Coping Capacity'!H20</f>
        <v>5.9</v>
      </c>
      <c r="AC21" s="146">
        <f>'Lack of Coping Capacity'!M20</f>
        <v>7.5</v>
      </c>
      <c r="AD21" s="146">
        <f>'Lack of Coping Capacity'!R20</f>
        <v>8.3000000000000007</v>
      </c>
      <c r="AE21" s="146">
        <f>'Lack of Coping Capacity'!AB20</f>
        <v>6.9</v>
      </c>
      <c r="AF21" s="40">
        <f>'Lack of Coping Capacity'!AC20</f>
        <v>7.6</v>
      </c>
      <c r="AG21" s="41">
        <f t="shared" si="2"/>
        <v>6.8</v>
      </c>
      <c r="AH21" s="155">
        <f t="shared" si="3"/>
        <v>4.3</v>
      </c>
      <c r="AI21" s="180" t="str">
        <f t="shared" si="4"/>
        <v>Medium</v>
      </c>
      <c r="AJ21" s="173">
        <f t="shared" si="5"/>
        <v>72</v>
      </c>
      <c r="AK21" s="176">
        <f>VLOOKUP($B21,'Lack of Reliability Index'!$A$2:$H$192,8,FALSE)</f>
        <v>4</v>
      </c>
      <c r="AL21" s="47">
        <f>'Imputed and missing data hidden'!BA19</f>
        <v>0</v>
      </c>
      <c r="AM21" s="174">
        <f t="shared" si="6"/>
        <v>0</v>
      </c>
      <c r="AN21" s="47" t="str">
        <f t="shared" si="7"/>
        <v/>
      </c>
      <c r="AO21" s="175">
        <f>'Indicator Date hidden2'!BB20</f>
        <v>1683.8775510204082</v>
      </c>
      <c r="AP21" s="181"/>
    </row>
    <row r="22" spans="1:42" ht="15.75" thickBot="1" x14ac:dyDescent="0.3">
      <c r="A22" s="125" t="str">
        <f>'Indicator Data'!A24</f>
        <v>Bhutan</v>
      </c>
      <c r="B22" s="43" t="str">
        <f>'Indicator Data'!B24</f>
        <v>BTN</v>
      </c>
      <c r="C22" s="153">
        <f>'Hazard &amp; Exposure'!AO21</f>
        <v>7.4</v>
      </c>
      <c r="D22" s="152">
        <f>'Hazard &amp; Exposure'!AP21</f>
        <v>5.0999999999999996</v>
      </c>
      <c r="E22" s="152">
        <f>'Hazard &amp; Exposure'!AQ21</f>
        <v>0</v>
      </c>
      <c r="F22" s="152">
        <f>'Hazard &amp; Exposure'!AR21</f>
        <v>0</v>
      </c>
      <c r="G22" s="152">
        <f>'Hazard &amp; Exposure'!AU21</f>
        <v>0</v>
      </c>
      <c r="H22" s="152">
        <f>'Hazard &amp; Exposure'!DY21</f>
        <v>5.4</v>
      </c>
      <c r="I22" s="40">
        <f>'Hazard &amp; Exposure'!DZ21</f>
        <v>3.6</v>
      </c>
      <c r="J22" s="152">
        <f>'Hazard &amp; Exposure'!EC21</f>
        <v>0.1</v>
      </c>
      <c r="K22" s="152">
        <f>'Hazard &amp; Exposure'!EF21</f>
        <v>0</v>
      </c>
      <c r="L22" s="40">
        <f>'Hazard &amp; Exposure'!EG21</f>
        <v>0.1</v>
      </c>
      <c r="M22" s="41">
        <f t="shared" si="0"/>
        <v>2</v>
      </c>
      <c r="N22" s="150">
        <f>Vulnerability!E21</f>
        <v>6.7</v>
      </c>
      <c r="O22" s="148">
        <f>Vulnerability!H21</f>
        <v>4.7</v>
      </c>
      <c r="P22" s="148">
        <f>Vulnerability!N21</f>
        <v>3.7</v>
      </c>
      <c r="Q22" s="40">
        <f>Vulnerability!O21</f>
        <v>5.5</v>
      </c>
      <c r="R22" s="148">
        <f>Vulnerability!T21</f>
        <v>0</v>
      </c>
      <c r="S22" s="147">
        <f>Vulnerability!AC21</f>
        <v>1.5</v>
      </c>
      <c r="T22" s="147">
        <f>Vulnerability!AF21</f>
        <v>2.6</v>
      </c>
      <c r="U22" s="147">
        <f>Vulnerability!AI21</f>
        <v>0</v>
      </c>
      <c r="V22" s="147">
        <f>Vulnerability!AO21</f>
        <v>4.3</v>
      </c>
      <c r="W22" s="148">
        <f>Vulnerability!AP21</f>
        <v>2.2000000000000002</v>
      </c>
      <c r="X22" s="40">
        <f>Vulnerability!AQ21</f>
        <v>1.2</v>
      </c>
      <c r="Y22" s="41">
        <f t="shared" si="1"/>
        <v>3.7</v>
      </c>
      <c r="Z22" s="163">
        <f>'Lack of Coping Capacity'!D21</f>
        <v>4.5</v>
      </c>
      <c r="AA22" s="146">
        <f>'Lack of Coping Capacity'!G21</f>
        <v>3.6</v>
      </c>
      <c r="AB22" s="40">
        <f>'Lack of Coping Capacity'!H21</f>
        <v>4.0999999999999996</v>
      </c>
      <c r="AC22" s="146">
        <f>'Lack of Coping Capacity'!M21</f>
        <v>4.5999999999999996</v>
      </c>
      <c r="AD22" s="146">
        <f>'Lack of Coping Capacity'!R21</f>
        <v>4.5999999999999996</v>
      </c>
      <c r="AE22" s="146">
        <f>'Lack of Coping Capacity'!AB21</f>
        <v>5.2</v>
      </c>
      <c r="AF22" s="40">
        <f>'Lack of Coping Capacity'!AC21</f>
        <v>4.8</v>
      </c>
      <c r="AG22" s="41">
        <f t="shared" si="2"/>
        <v>4.5</v>
      </c>
      <c r="AH22" s="155">
        <f t="shared" si="3"/>
        <v>3.2</v>
      </c>
      <c r="AI22" s="180" t="str">
        <f t="shared" si="4"/>
        <v>Low</v>
      </c>
      <c r="AJ22" s="173">
        <f t="shared" si="5"/>
        <v>113</v>
      </c>
      <c r="AK22" s="176">
        <f>VLOOKUP($B22,'Lack of Reliability Index'!$A$2:$H$192,8,FALSE)</f>
        <v>4.5333333333333323</v>
      </c>
      <c r="AL22" s="47">
        <f>'Imputed and missing data hidden'!BA20</f>
        <v>2</v>
      </c>
      <c r="AM22" s="174">
        <f t="shared" si="6"/>
        <v>3.9215686274509803E-2</v>
      </c>
      <c r="AN22" s="47" t="str">
        <f t="shared" si="7"/>
        <v/>
      </c>
      <c r="AO22" s="175">
        <f>'Indicator Date hidden2'!BB21</f>
        <v>1683.9591836734694</v>
      </c>
      <c r="AP22" s="181"/>
    </row>
    <row r="23" spans="1:42" ht="15.75" thickBot="1" x14ac:dyDescent="0.3">
      <c r="A23" s="125" t="str">
        <f>'Indicator Data'!A25</f>
        <v>Bolivia</v>
      </c>
      <c r="B23" s="43" t="str">
        <f>'Indicator Data'!B25</f>
        <v>BOL</v>
      </c>
      <c r="C23" s="153">
        <f>'Hazard &amp; Exposure'!AO22</f>
        <v>7.7</v>
      </c>
      <c r="D23" s="152">
        <f>'Hazard &amp; Exposure'!AP22</f>
        <v>5.5</v>
      </c>
      <c r="E23" s="152">
        <f>'Hazard &amp; Exposure'!AQ22</f>
        <v>0</v>
      </c>
      <c r="F23" s="152">
        <f>'Hazard &amp; Exposure'!AR22</f>
        <v>0</v>
      </c>
      <c r="G23" s="152">
        <f>'Hazard &amp; Exposure'!AU22</f>
        <v>4.0999999999999996</v>
      </c>
      <c r="H23" s="152">
        <f>'Hazard &amp; Exposure'!DY22</f>
        <v>5.7</v>
      </c>
      <c r="I23" s="40">
        <f>'Hazard &amp; Exposure'!DZ22</f>
        <v>4.4000000000000004</v>
      </c>
      <c r="J23" s="152">
        <f>'Hazard &amp; Exposure'!EC22</f>
        <v>5.9</v>
      </c>
      <c r="K23" s="152">
        <f>'Hazard &amp; Exposure'!EF22</f>
        <v>0</v>
      </c>
      <c r="L23" s="40">
        <f>'Hazard &amp; Exposure'!EG22</f>
        <v>4.0999999999999996</v>
      </c>
      <c r="M23" s="41">
        <f t="shared" si="0"/>
        <v>4.3</v>
      </c>
      <c r="N23" s="150">
        <f>Vulnerability!E22</f>
        <v>6</v>
      </c>
      <c r="O23" s="148">
        <f>Vulnerability!H22</f>
        <v>5.4</v>
      </c>
      <c r="P23" s="148">
        <f>Vulnerability!N22</f>
        <v>3.2</v>
      </c>
      <c r="Q23" s="40">
        <f>Vulnerability!O22</f>
        <v>5.2</v>
      </c>
      <c r="R23" s="148">
        <f>Vulnerability!T22</f>
        <v>0.9</v>
      </c>
      <c r="S23" s="147">
        <f>Vulnerability!AC22</f>
        <v>1.6</v>
      </c>
      <c r="T23" s="147">
        <f>Vulnerability!AF22</f>
        <v>1.8</v>
      </c>
      <c r="U23" s="147">
        <f>Vulnerability!AI22</f>
        <v>3.2</v>
      </c>
      <c r="V23" s="147">
        <f>Vulnerability!AO22</f>
        <v>5</v>
      </c>
      <c r="W23" s="148">
        <f>Vulnerability!AP22</f>
        <v>3</v>
      </c>
      <c r="X23" s="40">
        <f>Vulnerability!AQ22</f>
        <v>2</v>
      </c>
      <c r="Y23" s="41">
        <f t="shared" si="1"/>
        <v>3.8</v>
      </c>
      <c r="Z23" s="163">
        <f>'Lack of Coping Capacity'!D22</f>
        <v>5.6</v>
      </c>
      <c r="AA23" s="146">
        <f>'Lack of Coping Capacity'!G22</f>
        <v>6.5</v>
      </c>
      <c r="AB23" s="40">
        <f>'Lack of Coping Capacity'!H22</f>
        <v>6.1</v>
      </c>
      <c r="AC23" s="146">
        <f>'Lack of Coping Capacity'!M22</f>
        <v>3.4</v>
      </c>
      <c r="AD23" s="146">
        <f>'Lack of Coping Capacity'!R22</f>
        <v>5</v>
      </c>
      <c r="AE23" s="146">
        <f>'Lack of Coping Capacity'!AB22</f>
        <v>4.2</v>
      </c>
      <c r="AF23" s="40">
        <f>'Lack of Coping Capacity'!AC22</f>
        <v>4.2</v>
      </c>
      <c r="AG23" s="41">
        <f t="shared" si="2"/>
        <v>5.2</v>
      </c>
      <c r="AH23" s="155">
        <f t="shared" si="3"/>
        <v>4.4000000000000004</v>
      </c>
      <c r="AI23" s="180" t="str">
        <f t="shared" si="4"/>
        <v>Medium</v>
      </c>
      <c r="AJ23" s="173">
        <f t="shared" si="5"/>
        <v>69</v>
      </c>
      <c r="AK23" s="176">
        <f>VLOOKUP($B23,'Lack of Reliability Index'!$A$2:$H$192,8,FALSE)</f>
        <v>4</v>
      </c>
      <c r="AL23" s="47">
        <f>'Imputed and missing data hidden'!BA21</f>
        <v>0</v>
      </c>
      <c r="AM23" s="174">
        <f t="shared" si="6"/>
        <v>0</v>
      </c>
      <c r="AN23" s="47" t="str">
        <f t="shared" si="7"/>
        <v/>
      </c>
      <c r="AO23" s="175">
        <f>'Indicator Date hidden2'!BB22</f>
        <v>1683.9183673469388</v>
      </c>
      <c r="AP23" s="181"/>
    </row>
    <row r="24" spans="1:42" ht="15.75" thickBot="1" x14ac:dyDescent="0.3">
      <c r="A24" s="125" t="str">
        <f>'Indicator Data'!A26</f>
        <v>Bosnia and Herzegovina</v>
      </c>
      <c r="B24" s="43" t="str">
        <f>'Indicator Data'!B26</f>
        <v>BIH</v>
      </c>
      <c r="C24" s="153">
        <f>'Hazard &amp; Exposure'!AO23</f>
        <v>6.3</v>
      </c>
      <c r="D24" s="152">
        <f>'Hazard &amp; Exposure'!AP23</f>
        <v>7.1</v>
      </c>
      <c r="E24" s="152">
        <f>'Hazard &amp; Exposure'!AQ23</f>
        <v>3.1</v>
      </c>
      <c r="F24" s="152">
        <f>'Hazard &amp; Exposure'!AR23</f>
        <v>0</v>
      </c>
      <c r="G24" s="152">
        <f>'Hazard &amp; Exposure'!AU23</f>
        <v>3.4</v>
      </c>
      <c r="H24" s="152">
        <f>'Hazard &amp; Exposure'!DY23</f>
        <v>2.1</v>
      </c>
      <c r="I24" s="40">
        <f>'Hazard &amp; Exposure'!DZ23</f>
        <v>4.0999999999999996</v>
      </c>
      <c r="J24" s="152">
        <f>'Hazard &amp; Exposure'!EC23</f>
        <v>2.2999999999999998</v>
      </c>
      <c r="K24" s="152">
        <f>'Hazard &amp; Exposure'!EF23</f>
        <v>0</v>
      </c>
      <c r="L24" s="40">
        <f>'Hazard &amp; Exposure'!EG23</f>
        <v>1.6</v>
      </c>
      <c r="M24" s="41">
        <f t="shared" si="0"/>
        <v>2.9</v>
      </c>
      <c r="N24" s="150">
        <f>Vulnerability!E23</f>
        <v>2.9</v>
      </c>
      <c r="O24" s="148">
        <f>Vulnerability!H23</f>
        <v>2.2000000000000002</v>
      </c>
      <c r="P24" s="148">
        <f>Vulnerability!N23</f>
        <v>4.0999999999999996</v>
      </c>
      <c r="Q24" s="40">
        <f>Vulnerability!O23</f>
        <v>3</v>
      </c>
      <c r="R24" s="148">
        <f>Vulnerability!T23</f>
        <v>7.1</v>
      </c>
      <c r="S24" s="147">
        <f>Vulnerability!AC23</f>
        <v>0.3</v>
      </c>
      <c r="T24" s="147">
        <f>Vulnerability!AF23</f>
        <v>0.4</v>
      </c>
      <c r="U24" s="147">
        <f>Vulnerability!AI23</f>
        <v>0</v>
      </c>
      <c r="V24" s="147">
        <f>Vulnerability!AO23</f>
        <v>1.4</v>
      </c>
      <c r="W24" s="148">
        <f>Vulnerability!AP23</f>
        <v>0.5</v>
      </c>
      <c r="X24" s="40">
        <f>Vulnerability!AQ23</f>
        <v>4.5999999999999996</v>
      </c>
      <c r="Y24" s="41">
        <f t="shared" si="1"/>
        <v>3.8</v>
      </c>
      <c r="Z24" s="163" t="str">
        <f>'Lack of Coping Capacity'!D23</f>
        <v>x</v>
      </c>
      <c r="AA24" s="146">
        <f>'Lack of Coping Capacity'!G23</f>
        <v>6.1</v>
      </c>
      <c r="AB24" s="40">
        <f>'Lack of Coping Capacity'!H23</f>
        <v>6.1</v>
      </c>
      <c r="AC24" s="146">
        <f>'Lack of Coping Capacity'!M23</f>
        <v>2.6</v>
      </c>
      <c r="AD24" s="146">
        <f>'Lack of Coping Capacity'!R23</f>
        <v>1.3</v>
      </c>
      <c r="AE24" s="146">
        <f>'Lack of Coping Capacity'!AB23</f>
        <v>3.8</v>
      </c>
      <c r="AF24" s="40">
        <f>'Lack of Coping Capacity'!AC23</f>
        <v>2.6</v>
      </c>
      <c r="AG24" s="41">
        <f t="shared" si="2"/>
        <v>4.5999999999999996</v>
      </c>
      <c r="AH24" s="155">
        <f t="shared" si="3"/>
        <v>3.7</v>
      </c>
      <c r="AI24" s="180" t="str">
        <f t="shared" si="4"/>
        <v>Medium</v>
      </c>
      <c r="AJ24" s="173">
        <f t="shared" si="5"/>
        <v>97</v>
      </c>
      <c r="AK24" s="176">
        <f>VLOOKUP($B24,'Lack of Reliability Index'!$A$2:$H$192,8,FALSE)</f>
        <v>4.8</v>
      </c>
      <c r="AL24" s="47">
        <f>'Imputed and missing data hidden'!BA22</f>
        <v>3</v>
      </c>
      <c r="AM24" s="174">
        <f t="shared" si="6"/>
        <v>5.8823529411764705E-2</v>
      </c>
      <c r="AN24" s="47" t="str">
        <f t="shared" si="7"/>
        <v/>
      </c>
      <c r="AO24" s="175">
        <f>'Indicator Date hidden2'!BB23</f>
        <v>1755.7872340425531</v>
      </c>
      <c r="AP24" s="181"/>
    </row>
    <row r="25" spans="1:42" ht="15.75" thickBot="1" x14ac:dyDescent="0.3">
      <c r="A25" s="125" t="str">
        <f>'Indicator Data'!A27</f>
        <v>Botswana</v>
      </c>
      <c r="B25" s="43" t="str">
        <f>'Indicator Data'!B27</f>
        <v>BWA</v>
      </c>
      <c r="C25" s="153">
        <f>'Hazard &amp; Exposure'!AO24</f>
        <v>0.1</v>
      </c>
      <c r="D25" s="152">
        <f>'Hazard &amp; Exposure'!AP24</f>
        <v>4.8</v>
      </c>
      <c r="E25" s="152">
        <f>'Hazard &amp; Exposure'!AQ24</f>
        <v>0</v>
      </c>
      <c r="F25" s="152">
        <f>'Hazard &amp; Exposure'!AR24</f>
        <v>0</v>
      </c>
      <c r="G25" s="152">
        <f>'Hazard &amp; Exposure'!AU24</f>
        <v>6.5</v>
      </c>
      <c r="H25" s="152">
        <f>'Hazard &amp; Exposure'!DY24</f>
        <v>3.5</v>
      </c>
      <c r="I25" s="40">
        <f>'Hazard &amp; Exposure'!DZ24</f>
        <v>2.9</v>
      </c>
      <c r="J25" s="152">
        <f>'Hazard &amp; Exposure'!EC24</f>
        <v>1.7</v>
      </c>
      <c r="K25" s="152">
        <f>'Hazard &amp; Exposure'!EF24</f>
        <v>0</v>
      </c>
      <c r="L25" s="40">
        <f>'Hazard &amp; Exposure'!EG24</f>
        <v>1.2</v>
      </c>
      <c r="M25" s="41">
        <f t="shared" si="0"/>
        <v>2.1</v>
      </c>
      <c r="N25" s="150">
        <f>Vulnerability!E24</f>
        <v>3.6</v>
      </c>
      <c r="O25" s="148">
        <f>Vulnerability!H24</f>
        <v>7.4</v>
      </c>
      <c r="P25" s="148">
        <f>Vulnerability!N24</f>
        <v>1.5</v>
      </c>
      <c r="Q25" s="40">
        <f>Vulnerability!O24</f>
        <v>4</v>
      </c>
      <c r="R25" s="148">
        <f>Vulnerability!T24</f>
        <v>2.2000000000000002</v>
      </c>
      <c r="S25" s="147">
        <f>Vulnerability!AC24</f>
        <v>4.2</v>
      </c>
      <c r="T25" s="147">
        <f>Vulnerability!AF24</f>
        <v>2.7</v>
      </c>
      <c r="U25" s="147">
        <f>Vulnerability!AI24</f>
        <v>0.1</v>
      </c>
      <c r="V25" s="147">
        <f>Vulnerability!AO24</f>
        <v>7</v>
      </c>
      <c r="W25" s="148">
        <f>Vulnerability!AP24</f>
        <v>3.9</v>
      </c>
      <c r="X25" s="40">
        <f>Vulnerability!AQ24</f>
        <v>3.1</v>
      </c>
      <c r="Y25" s="41">
        <f t="shared" si="1"/>
        <v>3.6</v>
      </c>
      <c r="Z25" s="163">
        <f>'Lack of Coping Capacity'!D24</f>
        <v>5.6</v>
      </c>
      <c r="AA25" s="146">
        <f>'Lack of Coping Capacity'!G24</f>
        <v>4</v>
      </c>
      <c r="AB25" s="40">
        <f>'Lack of Coping Capacity'!H24</f>
        <v>4.8</v>
      </c>
      <c r="AC25" s="146">
        <f>'Lack of Coping Capacity'!M24</f>
        <v>3.6</v>
      </c>
      <c r="AD25" s="146">
        <f>'Lack of Coping Capacity'!R24</f>
        <v>4.5999999999999996</v>
      </c>
      <c r="AE25" s="146">
        <f>'Lack of Coping Capacity'!AB24</f>
        <v>4.8</v>
      </c>
      <c r="AF25" s="40">
        <f>'Lack of Coping Capacity'!AC24</f>
        <v>4.3</v>
      </c>
      <c r="AG25" s="41">
        <f t="shared" si="2"/>
        <v>4.5999999999999996</v>
      </c>
      <c r="AH25" s="155">
        <f t="shared" si="3"/>
        <v>3.3</v>
      </c>
      <c r="AI25" s="180" t="str">
        <f t="shared" si="4"/>
        <v>Low</v>
      </c>
      <c r="AJ25" s="173">
        <f t="shared" si="5"/>
        <v>111</v>
      </c>
      <c r="AK25" s="176">
        <f>VLOOKUP($B25,'Lack of Reliability Index'!$A$2:$H$192,8,FALSE)</f>
        <v>4.2666666666666666</v>
      </c>
      <c r="AL25" s="47">
        <f>'Imputed and missing data hidden'!BA23</f>
        <v>1</v>
      </c>
      <c r="AM25" s="174">
        <f t="shared" si="6"/>
        <v>1.9607843137254902E-2</v>
      </c>
      <c r="AN25" s="47" t="str">
        <f t="shared" si="7"/>
        <v/>
      </c>
      <c r="AO25" s="175">
        <f>'Indicator Date hidden2'!BB24</f>
        <v>1719.1666666666667</v>
      </c>
      <c r="AP25" s="181"/>
    </row>
    <row r="26" spans="1:42" ht="15.75" thickBot="1" x14ac:dyDescent="0.3">
      <c r="A26" s="125" t="str">
        <f>'Indicator Data'!A28</f>
        <v>Brazil</v>
      </c>
      <c r="B26" s="43" t="str">
        <f>'Indicator Data'!B28</f>
        <v>BRA</v>
      </c>
      <c r="C26" s="153">
        <f>'Hazard &amp; Exposure'!AO25</f>
        <v>1</v>
      </c>
      <c r="D26" s="152">
        <f>'Hazard &amp; Exposure'!AP25</f>
        <v>8.1</v>
      </c>
      <c r="E26" s="152">
        <f>'Hazard &amp; Exposure'!AQ25</f>
        <v>0</v>
      </c>
      <c r="F26" s="152">
        <f>'Hazard &amp; Exposure'!AR25</f>
        <v>0</v>
      </c>
      <c r="G26" s="152">
        <f>'Hazard &amp; Exposure'!AU25</f>
        <v>4.5</v>
      </c>
      <c r="H26" s="152">
        <f>'Hazard &amp; Exposure'!DY25</f>
        <v>6.1</v>
      </c>
      <c r="I26" s="40">
        <f>'Hazard &amp; Exposure'!DZ25</f>
        <v>4</v>
      </c>
      <c r="J26" s="152">
        <f>'Hazard &amp; Exposure'!EC25</f>
        <v>9.1999999999999993</v>
      </c>
      <c r="K26" s="152">
        <f>'Hazard &amp; Exposure'!EF25</f>
        <v>7</v>
      </c>
      <c r="L26" s="40">
        <f>'Hazard &amp; Exposure'!EG25</f>
        <v>7</v>
      </c>
      <c r="M26" s="41">
        <f t="shared" si="0"/>
        <v>5.7</v>
      </c>
      <c r="N26" s="150">
        <f>Vulnerability!E25</f>
        <v>3.3</v>
      </c>
      <c r="O26" s="148">
        <f>Vulnerability!H25</f>
        <v>6.3</v>
      </c>
      <c r="P26" s="148">
        <f>Vulnerability!N25</f>
        <v>0.7</v>
      </c>
      <c r="Q26" s="40">
        <f>Vulnerability!O25</f>
        <v>3.4</v>
      </c>
      <c r="R26" s="148">
        <f>Vulnerability!T25</f>
        <v>5.2</v>
      </c>
      <c r="S26" s="147">
        <f>Vulnerability!AC25</f>
        <v>1.2</v>
      </c>
      <c r="T26" s="147">
        <f>Vulnerability!AF25</f>
        <v>0.8</v>
      </c>
      <c r="U26" s="147">
        <f>Vulnerability!AI25</f>
        <v>0</v>
      </c>
      <c r="V26" s="147">
        <f>Vulnerability!AO25</f>
        <v>1.3</v>
      </c>
      <c r="W26" s="148">
        <f>Vulnerability!AP25</f>
        <v>0.8</v>
      </c>
      <c r="X26" s="40">
        <f>Vulnerability!AQ25</f>
        <v>3.3</v>
      </c>
      <c r="Y26" s="41">
        <f t="shared" si="1"/>
        <v>3.4</v>
      </c>
      <c r="Z26" s="163">
        <f>'Lack of Coping Capacity'!D25</f>
        <v>4.3</v>
      </c>
      <c r="AA26" s="146">
        <f>'Lack of Coping Capacity'!G25</f>
        <v>6.1</v>
      </c>
      <c r="AB26" s="40">
        <f>'Lack of Coping Capacity'!H25</f>
        <v>5.2</v>
      </c>
      <c r="AC26" s="146">
        <f>'Lack of Coping Capacity'!M25</f>
        <v>2.4</v>
      </c>
      <c r="AD26" s="146">
        <f>'Lack of Coping Capacity'!R25</f>
        <v>3.6</v>
      </c>
      <c r="AE26" s="146">
        <f>'Lack of Coping Capacity'!AB25</f>
        <v>2.9</v>
      </c>
      <c r="AF26" s="40">
        <f>'Lack of Coping Capacity'!AC25</f>
        <v>3</v>
      </c>
      <c r="AG26" s="41">
        <f t="shared" si="2"/>
        <v>4.2</v>
      </c>
      <c r="AH26" s="155">
        <f t="shared" si="3"/>
        <v>4.3</v>
      </c>
      <c r="AI26" s="180" t="str">
        <f t="shared" si="4"/>
        <v>Medium</v>
      </c>
      <c r="AJ26" s="173">
        <f t="shared" si="5"/>
        <v>72</v>
      </c>
      <c r="AK26" s="176">
        <f>VLOOKUP($B26,'Lack of Reliability Index'!$A$2:$H$192,8,FALSE)</f>
        <v>4</v>
      </c>
      <c r="AL26" s="47">
        <f>'Imputed and missing data hidden'!BA24</f>
        <v>0</v>
      </c>
      <c r="AM26" s="174">
        <f t="shared" si="6"/>
        <v>0</v>
      </c>
      <c r="AN26" s="47" t="str">
        <f t="shared" si="7"/>
        <v>YES</v>
      </c>
      <c r="AO26" s="175">
        <f>'Indicator Date hidden2'!BB25</f>
        <v>1683.9591836734694</v>
      </c>
      <c r="AP26" s="181"/>
    </row>
    <row r="27" spans="1:42" ht="15.75" thickBot="1" x14ac:dyDescent="0.3">
      <c r="A27" s="125" t="str">
        <f>'Indicator Data'!A29</f>
        <v>Brunei Darussalam</v>
      </c>
      <c r="B27" s="43" t="str">
        <f>'Indicator Data'!B29</f>
        <v>BRN</v>
      </c>
      <c r="C27" s="153">
        <f>'Hazard &amp; Exposure'!AO26</f>
        <v>0.1</v>
      </c>
      <c r="D27" s="152">
        <f>'Hazard &amp; Exposure'!AP26</f>
        <v>1.4</v>
      </c>
      <c r="E27" s="152">
        <f>'Hazard &amp; Exposure'!AQ26</f>
        <v>5</v>
      </c>
      <c r="F27" s="152">
        <f>'Hazard &amp; Exposure'!AR26</f>
        <v>1.9</v>
      </c>
      <c r="G27" s="152">
        <f>'Hazard &amp; Exposure'!AU26</f>
        <v>2</v>
      </c>
      <c r="H27" s="152">
        <f>'Hazard &amp; Exposure'!DY26</f>
        <v>4</v>
      </c>
      <c r="I27" s="40">
        <f>'Hazard &amp; Exposure'!DZ26</f>
        <v>2.6</v>
      </c>
      <c r="J27" s="152">
        <f>'Hazard &amp; Exposure'!EC26</f>
        <v>0</v>
      </c>
      <c r="K27" s="152">
        <f>'Hazard &amp; Exposure'!EF26</f>
        <v>0</v>
      </c>
      <c r="L27" s="40">
        <f>'Hazard &amp; Exposure'!EG26</f>
        <v>0</v>
      </c>
      <c r="M27" s="41">
        <f t="shared" si="0"/>
        <v>1.4</v>
      </c>
      <c r="N27" s="150">
        <f>Vulnerability!E26</f>
        <v>1.5</v>
      </c>
      <c r="O27" s="148">
        <f>Vulnerability!H26</f>
        <v>3.1</v>
      </c>
      <c r="P27" s="148">
        <f>Vulnerability!N26</f>
        <v>0</v>
      </c>
      <c r="Q27" s="40">
        <f>Vulnerability!O26</f>
        <v>1.5</v>
      </c>
      <c r="R27" s="148">
        <f>Vulnerability!T26</f>
        <v>0</v>
      </c>
      <c r="S27" s="147">
        <f>Vulnerability!AC26</f>
        <v>0.4</v>
      </c>
      <c r="T27" s="147">
        <f>Vulnerability!AF26</f>
        <v>1.5</v>
      </c>
      <c r="U27" s="147">
        <f>Vulnerability!AI26</f>
        <v>0</v>
      </c>
      <c r="V27" s="147">
        <f>Vulnerability!AO26</f>
        <v>1.9</v>
      </c>
      <c r="W27" s="148">
        <f>Vulnerability!AP26</f>
        <v>1</v>
      </c>
      <c r="X27" s="40">
        <f>Vulnerability!AQ26</f>
        <v>0.5</v>
      </c>
      <c r="Y27" s="41">
        <f t="shared" si="1"/>
        <v>1</v>
      </c>
      <c r="Z27" s="163">
        <f>'Lack of Coping Capacity'!D26</f>
        <v>6</v>
      </c>
      <c r="AA27" s="146">
        <f>'Lack of Coping Capacity'!G26</f>
        <v>3.2</v>
      </c>
      <c r="AB27" s="40">
        <f>'Lack of Coping Capacity'!H26</f>
        <v>4.5999999999999996</v>
      </c>
      <c r="AC27" s="146">
        <f>'Lack of Coping Capacity'!M26</f>
        <v>1.5</v>
      </c>
      <c r="AD27" s="146">
        <f>'Lack of Coping Capacity'!R26</f>
        <v>3.6</v>
      </c>
      <c r="AE27" s="146">
        <f>'Lack of Coping Capacity'!AB26</f>
        <v>2.5</v>
      </c>
      <c r="AF27" s="40">
        <f>'Lack of Coping Capacity'!AC26</f>
        <v>2.5</v>
      </c>
      <c r="AG27" s="41">
        <f t="shared" si="2"/>
        <v>3.6</v>
      </c>
      <c r="AH27" s="155">
        <f t="shared" si="3"/>
        <v>1.7</v>
      </c>
      <c r="AI27" s="180" t="str">
        <f t="shared" si="4"/>
        <v>Very Low</v>
      </c>
      <c r="AJ27" s="173">
        <f t="shared" si="5"/>
        <v>173</v>
      </c>
      <c r="AK27" s="176">
        <f>VLOOKUP($B27,'Lack of Reliability Index'!$A$2:$H$192,8,FALSE)</f>
        <v>5.3333333333333339</v>
      </c>
      <c r="AL27" s="47">
        <f>'Imputed and missing data hidden'!BA25</f>
        <v>5</v>
      </c>
      <c r="AM27" s="174">
        <f t="shared" si="6"/>
        <v>9.8039215686274508E-2</v>
      </c>
      <c r="AN27" s="47" t="str">
        <f t="shared" si="7"/>
        <v/>
      </c>
      <c r="AO27" s="175">
        <f>'Indicator Date hidden2'!BB26</f>
        <v>1918.7674418604652</v>
      </c>
      <c r="AP27" s="181"/>
    </row>
    <row r="28" spans="1:42" ht="15.75" thickBot="1" x14ac:dyDescent="0.3">
      <c r="A28" s="125" t="str">
        <f>'Indicator Data'!A30</f>
        <v>Bulgaria</v>
      </c>
      <c r="B28" s="43" t="str">
        <f>'Indicator Data'!B30</f>
        <v>BGR</v>
      </c>
      <c r="C28" s="153">
        <f>'Hazard &amp; Exposure'!AO27</f>
        <v>6.6</v>
      </c>
      <c r="D28" s="152">
        <f>'Hazard &amp; Exposure'!AP27</f>
        <v>4.9000000000000004</v>
      </c>
      <c r="E28" s="152">
        <f>'Hazard &amp; Exposure'!AQ27</f>
        <v>0</v>
      </c>
      <c r="F28" s="152">
        <f>'Hazard &amp; Exposure'!AR27</f>
        <v>0</v>
      </c>
      <c r="G28" s="152">
        <f>'Hazard &amp; Exposure'!AU27</f>
        <v>2.8</v>
      </c>
      <c r="H28" s="152">
        <f>'Hazard &amp; Exposure'!DY27</f>
        <v>5.0999999999999996</v>
      </c>
      <c r="I28" s="40">
        <f>'Hazard &amp; Exposure'!DZ27</f>
        <v>3.6</v>
      </c>
      <c r="J28" s="152">
        <f>'Hazard &amp; Exposure'!EC27</f>
        <v>0.4</v>
      </c>
      <c r="K28" s="152">
        <f>'Hazard &amp; Exposure'!EF27</f>
        <v>0</v>
      </c>
      <c r="L28" s="40">
        <f>'Hazard &amp; Exposure'!EG27</f>
        <v>0.3</v>
      </c>
      <c r="M28" s="41">
        <f t="shared" si="0"/>
        <v>2.1</v>
      </c>
      <c r="N28" s="150">
        <f>Vulnerability!E27</f>
        <v>2.1</v>
      </c>
      <c r="O28" s="148">
        <f>Vulnerability!H27</f>
        <v>2.9</v>
      </c>
      <c r="P28" s="148">
        <f>Vulnerability!N27</f>
        <v>3.5</v>
      </c>
      <c r="Q28" s="40">
        <f>Vulnerability!O27</f>
        <v>2.7</v>
      </c>
      <c r="R28" s="148">
        <f>Vulnerability!T27</f>
        <v>4.3</v>
      </c>
      <c r="S28" s="147">
        <f>Vulnerability!AC27</f>
        <v>0.6</v>
      </c>
      <c r="T28" s="147">
        <f>Vulnerability!AF27</f>
        <v>0.6</v>
      </c>
      <c r="U28" s="147">
        <f>Vulnerability!AI27</f>
        <v>0</v>
      </c>
      <c r="V28" s="147">
        <f>Vulnerability!AO27</f>
        <v>2.4</v>
      </c>
      <c r="W28" s="148">
        <f>Vulnerability!AP27</f>
        <v>0.9</v>
      </c>
      <c r="X28" s="40">
        <f>Vulnerability!AQ27</f>
        <v>2.8</v>
      </c>
      <c r="Y28" s="41">
        <f t="shared" si="1"/>
        <v>2.8</v>
      </c>
      <c r="Z28" s="163">
        <f>'Lack of Coping Capacity'!D27</f>
        <v>3.2</v>
      </c>
      <c r="AA28" s="146">
        <f>'Lack of Coping Capacity'!G27</f>
        <v>5.2</v>
      </c>
      <c r="AB28" s="40">
        <f>'Lack of Coping Capacity'!H27</f>
        <v>4.2</v>
      </c>
      <c r="AC28" s="146">
        <f>'Lack of Coping Capacity'!M27</f>
        <v>2</v>
      </c>
      <c r="AD28" s="146">
        <f>'Lack of Coping Capacity'!R27</f>
        <v>1.4</v>
      </c>
      <c r="AE28" s="146">
        <f>'Lack of Coping Capacity'!AB27</f>
        <v>1.6</v>
      </c>
      <c r="AF28" s="40">
        <f>'Lack of Coping Capacity'!AC27</f>
        <v>1.7</v>
      </c>
      <c r="AG28" s="41">
        <f t="shared" si="2"/>
        <v>3</v>
      </c>
      <c r="AH28" s="155">
        <f t="shared" si="3"/>
        <v>2.6</v>
      </c>
      <c r="AI28" s="180" t="str">
        <f t="shared" si="4"/>
        <v>Low</v>
      </c>
      <c r="AJ28" s="173">
        <f t="shared" si="5"/>
        <v>135</v>
      </c>
      <c r="AK28" s="176">
        <f>VLOOKUP($B28,'Lack of Reliability Index'!$A$2:$H$192,8,FALSE)</f>
        <v>5.0666666666666673</v>
      </c>
      <c r="AL28" s="47">
        <f>'Imputed and missing data hidden'!BA26</f>
        <v>4</v>
      </c>
      <c r="AM28" s="174">
        <f t="shared" si="6"/>
        <v>7.8431372549019607E-2</v>
      </c>
      <c r="AN28" s="47" t="str">
        <f t="shared" si="7"/>
        <v/>
      </c>
      <c r="AO28" s="175">
        <f>'Indicator Date hidden2'!BB27</f>
        <v>1833.4666666666667</v>
      </c>
      <c r="AP28" s="181"/>
    </row>
    <row r="29" spans="1:42" ht="15.75" thickBot="1" x14ac:dyDescent="0.3">
      <c r="A29" s="125" t="str">
        <f>'Indicator Data'!A31</f>
        <v>Burkina Faso</v>
      </c>
      <c r="B29" s="43" t="str">
        <f>'Indicator Data'!B31</f>
        <v>BFA</v>
      </c>
      <c r="C29" s="153">
        <f>'Hazard &amp; Exposure'!AO28</f>
        <v>0.1</v>
      </c>
      <c r="D29" s="152">
        <f>'Hazard &amp; Exposure'!AP28</f>
        <v>4.5999999999999996</v>
      </c>
      <c r="E29" s="152">
        <f>'Hazard &amp; Exposure'!AQ28</f>
        <v>0</v>
      </c>
      <c r="F29" s="152">
        <f>'Hazard &amp; Exposure'!AR28</f>
        <v>0</v>
      </c>
      <c r="G29" s="152">
        <f>'Hazard &amp; Exposure'!AU28</f>
        <v>5.8</v>
      </c>
      <c r="H29" s="152">
        <f>'Hazard &amp; Exposure'!DY28</f>
        <v>6.6</v>
      </c>
      <c r="I29" s="40">
        <f>'Hazard &amp; Exposure'!DZ28</f>
        <v>3.4</v>
      </c>
      <c r="J29" s="152">
        <f>'Hazard &amp; Exposure'!EC28</f>
        <v>5.5</v>
      </c>
      <c r="K29" s="152">
        <f>'Hazard &amp; Exposure'!EF28</f>
        <v>0</v>
      </c>
      <c r="L29" s="40">
        <f>'Hazard &amp; Exposure'!EG28</f>
        <v>3.9</v>
      </c>
      <c r="M29" s="41">
        <f t="shared" si="0"/>
        <v>3.7</v>
      </c>
      <c r="N29" s="150">
        <f>Vulnerability!E28</f>
        <v>9.3000000000000007</v>
      </c>
      <c r="O29" s="148">
        <f>Vulnerability!H28</f>
        <v>5.4</v>
      </c>
      <c r="P29" s="148">
        <f>Vulnerability!N28</f>
        <v>4.3</v>
      </c>
      <c r="Q29" s="40">
        <f>Vulnerability!O28</f>
        <v>7.1</v>
      </c>
      <c r="R29" s="148">
        <f>Vulnerability!T28</f>
        <v>5.3</v>
      </c>
      <c r="S29" s="147">
        <f>Vulnerability!AC28</f>
        <v>4.5</v>
      </c>
      <c r="T29" s="147">
        <f>Vulnerability!AF28</f>
        <v>5.3</v>
      </c>
      <c r="U29" s="147">
        <f>Vulnerability!AI28</f>
        <v>0</v>
      </c>
      <c r="V29" s="147">
        <f>Vulnerability!AO28</f>
        <v>4.3</v>
      </c>
      <c r="W29" s="148">
        <f>Vulnerability!AP28</f>
        <v>3.8</v>
      </c>
      <c r="X29" s="40">
        <f>Vulnerability!AQ28</f>
        <v>4.5999999999999996</v>
      </c>
      <c r="Y29" s="41">
        <f t="shared" si="1"/>
        <v>6</v>
      </c>
      <c r="Z29" s="163">
        <f>'Lack of Coping Capacity'!D28</f>
        <v>3.2</v>
      </c>
      <c r="AA29" s="146">
        <f>'Lack of Coping Capacity'!G28</f>
        <v>6.1</v>
      </c>
      <c r="AB29" s="40">
        <f>'Lack of Coping Capacity'!H28</f>
        <v>4.7</v>
      </c>
      <c r="AC29" s="146">
        <f>'Lack of Coping Capacity'!M28</f>
        <v>7.9</v>
      </c>
      <c r="AD29" s="146">
        <f>'Lack of Coping Capacity'!R28</f>
        <v>9.1999999999999993</v>
      </c>
      <c r="AE29" s="146">
        <f>'Lack of Coping Capacity'!AB28</f>
        <v>6.9</v>
      </c>
      <c r="AF29" s="40">
        <f>'Lack of Coping Capacity'!AC28</f>
        <v>8</v>
      </c>
      <c r="AG29" s="41">
        <f t="shared" si="2"/>
        <v>6.6</v>
      </c>
      <c r="AH29" s="155">
        <f t="shared" si="3"/>
        <v>5.3</v>
      </c>
      <c r="AI29" s="180" t="str">
        <f t="shared" si="4"/>
        <v>High</v>
      </c>
      <c r="AJ29" s="173">
        <f t="shared" si="5"/>
        <v>35</v>
      </c>
      <c r="AK29" s="176">
        <f>VLOOKUP($B29,'Lack of Reliability Index'!$A$2:$H$192,8,FALSE)</f>
        <v>4</v>
      </c>
      <c r="AL29" s="47">
        <f>'Imputed and missing data hidden'!BA27</f>
        <v>0</v>
      </c>
      <c r="AM29" s="174">
        <f t="shared" si="6"/>
        <v>0</v>
      </c>
      <c r="AN29" s="47" t="str">
        <f t="shared" si="7"/>
        <v/>
      </c>
      <c r="AO29" s="175">
        <f>'Indicator Date hidden2'!BB28</f>
        <v>1650.26</v>
      </c>
      <c r="AP29" s="181"/>
    </row>
    <row r="30" spans="1:42" ht="15.75" thickBot="1" x14ac:dyDescent="0.3">
      <c r="A30" s="125" t="str">
        <f>'Indicator Data'!A32</f>
        <v>Burundi</v>
      </c>
      <c r="B30" s="43" t="str">
        <f>'Indicator Data'!B32</f>
        <v>BDI</v>
      </c>
      <c r="C30" s="153">
        <f>'Hazard &amp; Exposure'!AO29</f>
        <v>4.9000000000000004</v>
      </c>
      <c r="D30" s="152">
        <f>'Hazard &amp; Exposure'!AP29</f>
        <v>3.7</v>
      </c>
      <c r="E30" s="152">
        <f>'Hazard &amp; Exposure'!AQ29</f>
        <v>0</v>
      </c>
      <c r="F30" s="152">
        <f>'Hazard &amp; Exposure'!AR29</f>
        <v>0</v>
      </c>
      <c r="G30" s="152">
        <f>'Hazard &amp; Exposure'!AU29</f>
        <v>4.9000000000000004</v>
      </c>
      <c r="H30" s="152">
        <f>'Hazard &amp; Exposure'!DY29</f>
        <v>6.2</v>
      </c>
      <c r="I30" s="40">
        <f>'Hazard &amp; Exposure'!DZ29</f>
        <v>3.6</v>
      </c>
      <c r="J30" s="152">
        <f>'Hazard &amp; Exposure'!EC29</f>
        <v>9</v>
      </c>
      <c r="K30" s="152">
        <f>'Hazard &amp; Exposure'!EF29</f>
        <v>0</v>
      </c>
      <c r="L30" s="40">
        <f>'Hazard &amp; Exposure'!EG29</f>
        <v>6.3</v>
      </c>
      <c r="M30" s="41">
        <f t="shared" si="0"/>
        <v>5.0999999999999996</v>
      </c>
      <c r="N30" s="150">
        <f>Vulnerability!E29</f>
        <v>9.1</v>
      </c>
      <c r="O30" s="148">
        <f>Vulnerability!H29</f>
        <v>4.2</v>
      </c>
      <c r="P30" s="148">
        <f>Vulnerability!N29</f>
        <v>5.3</v>
      </c>
      <c r="Q30" s="40">
        <f>Vulnerability!O29</f>
        <v>6.9</v>
      </c>
      <c r="R30" s="148">
        <f>Vulnerability!T29</f>
        <v>6.9</v>
      </c>
      <c r="S30" s="147">
        <f>Vulnerability!AC29</f>
        <v>4.0999999999999996</v>
      </c>
      <c r="T30" s="147">
        <f>Vulnerability!AF29</f>
        <v>5.6</v>
      </c>
      <c r="U30" s="147">
        <f>Vulnerability!AI29</f>
        <v>0.1</v>
      </c>
      <c r="V30" s="147">
        <f>Vulnerability!AO29</f>
        <v>8.8000000000000007</v>
      </c>
      <c r="W30" s="148">
        <f>Vulnerability!AP29</f>
        <v>5.5</v>
      </c>
      <c r="X30" s="40">
        <f>Vulnerability!AQ29</f>
        <v>6.3</v>
      </c>
      <c r="Y30" s="41">
        <f t="shared" si="1"/>
        <v>6.6</v>
      </c>
      <c r="Z30" s="163">
        <f>'Lack of Coping Capacity'!D29</f>
        <v>4.5999999999999996</v>
      </c>
      <c r="AA30" s="146">
        <f>'Lack of Coping Capacity'!G29</f>
        <v>8</v>
      </c>
      <c r="AB30" s="40">
        <f>'Lack of Coping Capacity'!H29</f>
        <v>6.3</v>
      </c>
      <c r="AC30" s="146">
        <f>'Lack of Coping Capacity'!M29</f>
        <v>7.4</v>
      </c>
      <c r="AD30" s="146">
        <f>'Lack of Coping Capacity'!R29</f>
        <v>7.2</v>
      </c>
      <c r="AE30" s="146">
        <f>'Lack of Coping Capacity'!AB29</f>
        <v>7.5</v>
      </c>
      <c r="AF30" s="40">
        <f>'Lack of Coping Capacity'!AC29</f>
        <v>7.4</v>
      </c>
      <c r="AG30" s="41">
        <f t="shared" si="2"/>
        <v>6.9</v>
      </c>
      <c r="AH30" s="155">
        <f t="shared" si="3"/>
        <v>6.1</v>
      </c>
      <c r="AI30" s="180" t="str">
        <f t="shared" si="4"/>
        <v>High</v>
      </c>
      <c r="AJ30" s="173">
        <f t="shared" si="5"/>
        <v>21</v>
      </c>
      <c r="AK30" s="176">
        <f>VLOOKUP($B30,'Lack of Reliability Index'!$A$2:$H$192,8,FALSE)</f>
        <v>4.5333333333333323</v>
      </c>
      <c r="AL30" s="47">
        <f>'Imputed and missing data hidden'!BA28</f>
        <v>2</v>
      </c>
      <c r="AM30" s="174">
        <f t="shared" si="6"/>
        <v>3.9215686274509803E-2</v>
      </c>
      <c r="AN30" s="47" t="str">
        <f t="shared" si="7"/>
        <v/>
      </c>
      <c r="AO30" s="175">
        <f>'Indicator Date hidden2'!BB29</f>
        <v>1650.12</v>
      </c>
      <c r="AP30" s="181"/>
    </row>
    <row r="31" spans="1:42" ht="15.75" thickBot="1" x14ac:dyDescent="0.3">
      <c r="A31" s="125" t="str">
        <f>'Indicator Data'!A33</f>
        <v>Cabo Verde</v>
      </c>
      <c r="B31" s="43" t="str">
        <f>'Indicator Data'!B33</f>
        <v>CPV</v>
      </c>
      <c r="C31" s="153">
        <f>'Hazard &amp; Exposure'!AO30</f>
        <v>0.1</v>
      </c>
      <c r="D31" s="152">
        <f>'Hazard &amp; Exposure'!AP30</f>
        <v>0.1</v>
      </c>
      <c r="E31" s="152">
        <f>'Hazard &amp; Exposure'!AQ30</f>
        <v>0</v>
      </c>
      <c r="F31" s="152">
        <f>'Hazard &amp; Exposure'!AR30</f>
        <v>0</v>
      </c>
      <c r="G31" s="152">
        <f>'Hazard &amp; Exposure'!AU30</f>
        <v>6.6</v>
      </c>
      <c r="H31" s="152">
        <f>'Hazard &amp; Exposure'!DY30</f>
        <v>4.7</v>
      </c>
      <c r="I31" s="40">
        <f>'Hazard &amp; Exposure'!DZ30</f>
        <v>2.4</v>
      </c>
      <c r="J31" s="152">
        <f>'Hazard &amp; Exposure'!EC30</f>
        <v>0</v>
      </c>
      <c r="K31" s="152">
        <f>'Hazard &amp; Exposure'!EF30</f>
        <v>0</v>
      </c>
      <c r="L31" s="40">
        <f>'Hazard &amp; Exposure'!EG30</f>
        <v>0</v>
      </c>
      <c r="M31" s="41">
        <f t="shared" si="0"/>
        <v>1.3</v>
      </c>
      <c r="N31" s="150">
        <f>Vulnerability!E30</f>
        <v>4.5999999999999996</v>
      </c>
      <c r="O31" s="148">
        <f>Vulnerability!H30</f>
        <v>5.5</v>
      </c>
      <c r="P31" s="148">
        <f>Vulnerability!N30</f>
        <v>6.6</v>
      </c>
      <c r="Q31" s="40">
        <f>Vulnerability!O30</f>
        <v>5.3</v>
      </c>
      <c r="R31" s="148">
        <f>Vulnerability!T30</f>
        <v>0</v>
      </c>
      <c r="S31" s="147">
        <f>Vulnerability!AC30</f>
        <v>2.2000000000000002</v>
      </c>
      <c r="T31" s="147">
        <f>Vulnerability!AF30</f>
        <v>1.3</v>
      </c>
      <c r="U31" s="147">
        <f>Vulnerability!AI30</f>
        <v>0</v>
      </c>
      <c r="V31" s="147">
        <f>Vulnerability!AO30</f>
        <v>3.7</v>
      </c>
      <c r="W31" s="148">
        <f>Vulnerability!AP30</f>
        <v>1.9</v>
      </c>
      <c r="X31" s="40">
        <f>Vulnerability!AQ30</f>
        <v>1</v>
      </c>
      <c r="Y31" s="41">
        <f t="shared" si="1"/>
        <v>3.4</v>
      </c>
      <c r="Z31" s="163">
        <f>'Lack of Coping Capacity'!D30</f>
        <v>3.4</v>
      </c>
      <c r="AA31" s="146">
        <f>'Lack of Coping Capacity'!G30</f>
        <v>4.5</v>
      </c>
      <c r="AB31" s="40">
        <f>'Lack of Coping Capacity'!H30</f>
        <v>4</v>
      </c>
      <c r="AC31" s="146">
        <f>'Lack of Coping Capacity'!M30</f>
        <v>3</v>
      </c>
      <c r="AD31" s="146">
        <f>'Lack of Coping Capacity'!R30</f>
        <v>3.2</v>
      </c>
      <c r="AE31" s="146">
        <f>'Lack of Coping Capacity'!AB30</f>
        <v>4.5999999999999996</v>
      </c>
      <c r="AF31" s="40">
        <f>'Lack of Coping Capacity'!AC30</f>
        <v>3.6</v>
      </c>
      <c r="AG31" s="41">
        <f t="shared" si="2"/>
        <v>3.8</v>
      </c>
      <c r="AH31" s="155">
        <f t="shared" si="3"/>
        <v>2.6</v>
      </c>
      <c r="AI31" s="180" t="str">
        <f t="shared" si="4"/>
        <v>Low</v>
      </c>
      <c r="AJ31" s="173">
        <f t="shared" si="5"/>
        <v>135</v>
      </c>
      <c r="AK31" s="176">
        <f>VLOOKUP($B31,'Lack of Reliability Index'!$A$2:$H$192,8,FALSE)</f>
        <v>5.0666666666666673</v>
      </c>
      <c r="AL31" s="47">
        <f>'Imputed and missing data hidden'!BA29</f>
        <v>4</v>
      </c>
      <c r="AM31" s="174">
        <f t="shared" si="6"/>
        <v>7.8431372549019607E-2</v>
      </c>
      <c r="AN31" s="47" t="str">
        <f t="shared" si="7"/>
        <v/>
      </c>
      <c r="AO31" s="175">
        <f>'Indicator Date hidden2'!BB30</f>
        <v>1793.7391304347825</v>
      </c>
      <c r="AP31" s="181"/>
    </row>
    <row r="32" spans="1:42" ht="15.75" thickBot="1" x14ac:dyDescent="0.3">
      <c r="A32" s="125" t="str">
        <f>'Indicator Data'!A34</f>
        <v>Cambodia</v>
      </c>
      <c r="B32" s="43" t="str">
        <f>'Indicator Data'!B34</f>
        <v>KHM</v>
      </c>
      <c r="C32" s="153">
        <f>'Hazard &amp; Exposure'!AO31</f>
        <v>0.1</v>
      </c>
      <c r="D32" s="152">
        <f>'Hazard &amp; Exposure'!AP31</f>
        <v>9.5</v>
      </c>
      <c r="E32" s="152">
        <f>'Hazard &amp; Exposure'!AQ31</f>
        <v>5.2</v>
      </c>
      <c r="F32" s="152">
        <f>'Hazard &amp; Exposure'!AR31</f>
        <v>4</v>
      </c>
      <c r="G32" s="152">
        <f>'Hazard &amp; Exposure'!AU31</f>
        <v>4.5999999999999996</v>
      </c>
      <c r="H32" s="152">
        <f>'Hazard &amp; Exposure'!DY31</f>
        <v>6.4</v>
      </c>
      <c r="I32" s="40">
        <f>'Hazard &amp; Exposure'!DZ31</f>
        <v>5.8</v>
      </c>
      <c r="J32" s="152">
        <f>'Hazard &amp; Exposure'!EC31</f>
        <v>4.5999999999999996</v>
      </c>
      <c r="K32" s="152">
        <f>'Hazard &amp; Exposure'!EF31</f>
        <v>0</v>
      </c>
      <c r="L32" s="40">
        <f>'Hazard &amp; Exposure'!EG31</f>
        <v>3.2</v>
      </c>
      <c r="M32" s="41">
        <f t="shared" si="0"/>
        <v>4.5999999999999996</v>
      </c>
      <c r="N32" s="150">
        <f>Vulnerability!E31</f>
        <v>7.1</v>
      </c>
      <c r="O32" s="148">
        <f>Vulnerability!H31</f>
        <v>3.9</v>
      </c>
      <c r="P32" s="148">
        <f>Vulnerability!N31</f>
        <v>3.9</v>
      </c>
      <c r="Q32" s="40">
        <f>Vulnerability!O31</f>
        <v>5.5</v>
      </c>
      <c r="R32" s="148">
        <f>Vulnerability!T31</f>
        <v>0</v>
      </c>
      <c r="S32" s="147">
        <f>Vulnerability!AC31</f>
        <v>3.1</v>
      </c>
      <c r="T32" s="147">
        <f>Vulnerability!AF31</f>
        <v>3.8</v>
      </c>
      <c r="U32" s="147">
        <f>Vulnerability!AI31</f>
        <v>0</v>
      </c>
      <c r="V32" s="147">
        <f>Vulnerability!AO31</f>
        <v>4.7</v>
      </c>
      <c r="W32" s="148">
        <f>Vulnerability!AP31</f>
        <v>3.1</v>
      </c>
      <c r="X32" s="40">
        <f>Vulnerability!AQ31</f>
        <v>1.7</v>
      </c>
      <c r="Y32" s="41">
        <f t="shared" si="1"/>
        <v>3.8</v>
      </c>
      <c r="Z32" s="163">
        <f>'Lack of Coping Capacity'!D31</f>
        <v>6.8</v>
      </c>
      <c r="AA32" s="146">
        <f>'Lack of Coping Capacity'!G31</f>
        <v>7.2</v>
      </c>
      <c r="AB32" s="40">
        <f>'Lack of Coping Capacity'!H31</f>
        <v>7</v>
      </c>
      <c r="AC32" s="146">
        <f>'Lack of Coping Capacity'!M31</f>
        <v>4</v>
      </c>
      <c r="AD32" s="146">
        <f>'Lack of Coping Capacity'!R31</f>
        <v>5.7</v>
      </c>
      <c r="AE32" s="146">
        <f>'Lack of Coping Capacity'!AB31</f>
        <v>6.1</v>
      </c>
      <c r="AF32" s="40">
        <f>'Lack of Coping Capacity'!AC31</f>
        <v>5.3</v>
      </c>
      <c r="AG32" s="41">
        <f t="shared" si="2"/>
        <v>6.2</v>
      </c>
      <c r="AH32" s="155">
        <f t="shared" si="3"/>
        <v>4.8</v>
      </c>
      <c r="AI32" s="180" t="str">
        <f t="shared" si="4"/>
        <v>Medium</v>
      </c>
      <c r="AJ32" s="173">
        <f t="shared" si="5"/>
        <v>56</v>
      </c>
      <c r="AK32" s="176">
        <f>VLOOKUP($B32,'Lack of Reliability Index'!$A$2:$H$192,8,FALSE)</f>
        <v>4</v>
      </c>
      <c r="AL32" s="47">
        <f>'Imputed and missing data hidden'!BA30</f>
        <v>0</v>
      </c>
      <c r="AM32" s="174">
        <f t="shared" si="6"/>
        <v>0</v>
      </c>
      <c r="AN32" s="47" t="str">
        <f t="shared" si="7"/>
        <v/>
      </c>
      <c r="AO32" s="175">
        <f>'Indicator Date hidden2'!BB31</f>
        <v>1683.9387755102041</v>
      </c>
      <c r="AP32" s="181"/>
    </row>
    <row r="33" spans="1:42" ht="15.75" thickBot="1" x14ac:dyDescent="0.3">
      <c r="A33" s="125" t="str">
        <f>'Indicator Data'!A35</f>
        <v>Cameroon</v>
      </c>
      <c r="B33" s="43" t="str">
        <f>'Indicator Data'!B35</f>
        <v>CMR</v>
      </c>
      <c r="C33" s="153">
        <f>'Hazard &amp; Exposure'!AO32</f>
        <v>0.1</v>
      </c>
      <c r="D33" s="152">
        <f>'Hazard &amp; Exposure'!AP32</f>
        <v>6</v>
      </c>
      <c r="E33" s="152">
        <f>'Hazard &amp; Exposure'!AQ32</f>
        <v>0</v>
      </c>
      <c r="F33" s="152">
        <f>'Hazard &amp; Exposure'!AR32</f>
        <v>0</v>
      </c>
      <c r="G33" s="152">
        <f>'Hazard &amp; Exposure'!AU32</f>
        <v>3.1</v>
      </c>
      <c r="H33" s="152">
        <f>'Hazard &amp; Exposure'!DY32</f>
        <v>7.4</v>
      </c>
      <c r="I33" s="40">
        <f>'Hazard &amp; Exposure'!DZ32</f>
        <v>3.4</v>
      </c>
      <c r="J33" s="152">
        <f>'Hazard &amp; Exposure'!EC32</f>
        <v>9.6999999999999993</v>
      </c>
      <c r="K33" s="152">
        <f>'Hazard &amp; Exposure'!EF32</f>
        <v>0</v>
      </c>
      <c r="L33" s="40">
        <f>'Hazard &amp; Exposure'!EG32</f>
        <v>6.8</v>
      </c>
      <c r="M33" s="41">
        <f t="shared" si="0"/>
        <v>5.3</v>
      </c>
      <c r="N33" s="150">
        <f>Vulnerability!E32</f>
        <v>7.8</v>
      </c>
      <c r="O33" s="148">
        <f>Vulnerability!H32</f>
        <v>6.5</v>
      </c>
      <c r="P33" s="148">
        <f>Vulnerability!N32</f>
        <v>2.8</v>
      </c>
      <c r="Q33" s="40">
        <f>Vulnerability!O32</f>
        <v>6.2</v>
      </c>
      <c r="R33" s="148">
        <f>Vulnerability!T32</f>
        <v>9</v>
      </c>
      <c r="S33" s="147">
        <f>Vulnerability!AC32</f>
        <v>6.5</v>
      </c>
      <c r="T33" s="147">
        <f>Vulnerability!AF32</f>
        <v>5</v>
      </c>
      <c r="U33" s="147">
        <f>Vulnerability!AI32</f>
        <v>0</v>
      </c>
      <c r="V33" s="147">
        <f>Vulnerability!AO32</f>
        <v>2.6</v>
      </c>
      <c r="W33" s="148">
        <f>Vulnerability!AP32</f>
        <v>3.9</v>
      </c>
      <c r="X33" s="40">
        <f>Vulnerability!AQ32</f>
        <v>7.2</v>
      </c>
      <c r="Y33" s="41">
        <f t="shared" si="1"/>
        <v>6.7</v>
      </c>
      <c r="Z33" s="163">
        <f>'Lack of Coping Capacity'!D32</f>
        <v>2.6</v>
      </c>
      <c r="AA33" s="146">
        <f>'Lack of Coping Capacity'!G32</f>
        <v>7.1</v>
      </c>
      <c r="AB33" s="40">
        <f>'Lack of Coping Capacity'!H32</f>
        <v>4.9000000000000004</v>
      </c>
      <c r="AC33" s="146">
        <f>'Lack of Coping Capacity'!M32</f>
        <v>5.8</v>
      </c>
      <c r="AD33" s="146">
        <f>'Lack of Coping Capacity'!R32</f>
        <v>8</v>
      </c>
      <c r="AE33" s="146">
        <f>'Lack of Coping Capacity'!AB32</f>
        <v>7.1</v>
      </c>
      <c r="AF33" s="40">
        <f>'Lack of Coping Capacity'!AC32</f>
        <v>7</v>
      </c>
      <c r="AG33" s="41">
        <f t="shared" si="2"/>
        <v>6.1</v>
      </c>
      <c r="AH33" s="155">
        <f t="shared" si="3"/>
        <v>6</v>
      </c>
      <c r="AI33" s="180" t="str">
        <f t="shared" si="4"/>
        <v>High</v>
      </c>
      <c r="AJ33" s="173">
        <f t="shared" si="5"/>
        <v>24</v>
      </c>
      <c r="AK33" s="176">
        <f>VLOOKUP($B33,'Lack of Reliability Index'!$A$2:$H$192,8,FALSE)</f>
        <v>4</v>
      </c>
      <c r="AL33" s="47">
        <f>'Imputed and missing data hidden'!BA31</f>
        <v>0</v>
      </c>
      <c r="AM33" s="174">
        <f t="shared" si="6"/>
        <v>0</v>
      </c>
      <c r="AN33" s="47" t="str">
        <f t="shared" si="7"/>
        <v/>
      </c>
      <c r="AO33" s="175">
        <f>'Indicator Date hidden2'!BB32</f>
        <v>1650.34</v>
      </c>
      <c r="AP33" s="181"/>
    </row>
    <row r="34" spans="1:42" ht="15.75" thickBot="1" x14ac:dyDescent="0.3">
      <c r="A34" s="125" t="str">
        <f>'Indicator Data'!A36</f>
        <v>Canada</v>
      </c>
      <c r="B34" s="43" t="str">
        <f>'Indicator Data'!B36</f>
        <v>CAN</v>
      </c>
      <c r="C34" s="153">
        <f>'Hazard &amp; Exposure'!AO33</f>
        <v>5.5</v>
      </c>
      <c r="D34" s="152">
        <f>'Hazard &amp; Exposure'!AP33</f>
        <v>5.2</v>
      </c>
      <c r="E34" s="152">
        <f>'Hazard &amp; Exposure'!AQ33</f>
        <v>6.9</v>
      </c>
      <c r="F34" s="152">
        <f>'Hazard &amp; Exposure'!AR33</f>
        <v>2.6</v>
      </c>
      <c r="G34" s="152">
        <f>'Hazard &amp; Exposure'!AU33</f>
        <v>4.7</v>
      </c>
      <c r="H34" s="152">
        <f>'Hazard &amp; Exposure'!DY33</f>
        <v>2.6</v>
      </c>
      <c r="I34" s="40">
        <f>'Hazard &amp; Exposure'!DZ33</f>
        <v>4.8</v>
      </c>
      <c r="J34" s="152">
        <f>'Hazard &amp; Exposure'!EC33</f>
        <v>0.1</v>
      </c>
      <c r="K34" s="152">
        <f>'Hazard &amp; Exposure'!EF33</f>
        <v>0</v>
      </c>
      <c r="L34" s="40">
        <f>'Hazard &amp; Exposure'!EG33</f>
        <v>0.1</v>
      </c>
      <c r="M34" s="41">
        <f t="shared" si="0"/>
        <v>2.8</v>
      </c>
      <c r="N34" s="150">
        <f>Vulnerability!E33</f>
        <v>0.4</v>
      </c>
      <c r="O34" s="148">
        <f>Vulnerability!H33</f>
        <v>1.7</v>
      </c>
      <c r="P34" s="148">
        <f>Vulnerability!N33</f>
        <v>0.7</v>
      </c>
      <c r="Q34" s="40">
        <f>Vulnerability!O33</f>
        <v>0.8</v>
      </c>
      <c r="R34" s="148">
        <f>Vulnerability!T33</f>
        <v>6.2</v>
      </c>
      <c r="S34" s="147">
        <f>Vulnerability!AC33</f>
        <v>0.1</v>
      </c>
      <c r="T34" s="147">
        <f>Vulnerability!AF33</f>
        <v>0.4</v>
      </c>
      <c r="U34" s="147">
        <f>Vulnerability!AI33</f>
        <v>0.1</v>
      </c>
      <c r="V34" s="147">
        <f>Vulnerability!AO33</f>
        <v>0.6</v>
      </c>
      <c r="W34" s="148">
        <f>Vulnerability!AP33</f>
        <v>0.3</v>
      </c>
      <c r="X34" s="40">
        <f>Vulnerability!AQ33</f>
        <v>3.8</v>
      </c>
      <c r="Y34" s="41">
        <f t="shared" si="1"/>
        <v>2.4</v>
      </c>
      <c r="Z34" s="163">
        <f>'Lack of Coping Capacity'!D33</f>
        <v>2.8</v>
      </c>
      <c r="AA34" s="146">
        <f>'Lack of Coping Capacity'!G33</f>
        <v>1.6</v>
      </c>
      <c r="AB34" s="40">
        <f>'Lack of Coping Capacity'!H33</f>
        <v>2.2000000000000002</v>
      </c>
      <c r="AC34" s="146">
        <f>'Lack of Coping Capacity'!M33</f>
        <v>2.2999999999999998</v>
      </c>
      <c r="AD34" s="146">
        <f>'Lack of Coping Capacity'!R33</f>
        <v>3</v>
      </c>
      <c r="AE34" s="146">
        <f>'Lack of Coping Capacity'!AB33</f>
        <v>1.5</v>
      </c>
      <c r="AF34" s="40">
        <f>'Lack of Coping Capacity'!AC33</f>
        <v>2.2999999999999998</v>
      </c>
      <c r="AG34" s="41">
        <f t="shared" si="2"/>
        <v>2.2999999999999998</v>
      </c>
      <c r="AH34" s="155">
        <f t="shared" si="3"/>
        <v>2.5</v>
      </c>
      <c r="AI34" s="180" t="str">
        <f t="shared" si="4"/>
        <v>Low</v>
      </c>
      <c r="AJ34" s="173">
        <f t="shared" si="5"/>
        <v>139</v>
      </c>
      <c r="AK34" s="176">
        <f>VLOOKUP($B34,'Lack of Reliability Index'!$A$2:$H$192,8,FALSE)</f>
        <v>5.6</v>
      </c>
      <c r="AL34" s="47">
        <f>'Imputed and missing data hidden'!BA32</f>
        <v>6</v>
      </c>
      <c r="AM34" s="174">
        <f t="shared" si="6"/>
        <v>0.11764705882352941</v>
      </c>
      <c r="AN34" s="47" t="str">
        <f t="shared" si="7"/>
        <v/>
      </c>
      <c r="AO34" s="175">
        <f>'Indicator Date hidden2'!BB33</f>
        <v>1918.8372093023256</v>
      </c>
      <c r="AP34" s="181"/>
    </row>
    <row r="35" spans="1:42" ht="15.75" thickBot="1" x14ac:dyDescent="0.3">
      <c r="A35" s="125" t="str">
        <f>'Indicator Data'!A37</f>
        <v>Central African Republic</v>
      </c>
      <c r="B35" s="43" t="str">
        <f>'Indicator Data'!B37</f>
        <v>CAF</v>
      </c>
      <c r="C35" s="153">
        <f>'Hazard &amp; Exposure'!AO34</f>
        <v>0.1</v>
      </c>
      <c r="D35" s="152">
        <f>'Hazard &amp; Exposure'!AP34</f>
        <v>5.7</v>
      </c>
      <c r="E35" s="152">
        <f>'Hazard &amp; Exposure'!AQ34</f>
        <v>0</v>
      </c>
      <c r="F35" s="152">
        <f>'Hazard &amp; Exposure'!AR34</f>
        <v>0</v>
      </c>
      <c r="G35" s="152">
        <f>'Hazard &amp; Exposure'!AU34</f>
        <v>0.5</v>
      </c>
      <c r="H35" s="152">
        <f>'Hazard &amp; Exposure'!DY34</f>
        <v>6.8</v>
      </c>
      <c r="I35" s="40">
        <f>'Hazard &amp; Exposure'!DZ34</f>
        <v>2.8</v>
      </c>
      <c r="J35" s="152">
        <f>'Hazard &amp; Exposure'!EC34</f>
        <v>9.1999999999999993</v>
      </c>
      <c r="K35" s="152">
        <f>'Hazard &amp; Exposure'!EF34</f>
        <v>10</v>
      </c>
      <c r="L35" s="40">
        <f>'Hazard &amp; Exposure'!EG34</f>
        <v>10</v>
      </c>
      <c r="M35" s="41">
        <f t="shared" si="0"/>
        <v>8.1</v>
      </c>
      <c r="N35" s="150">
        <f>Vulnerability!E34</f>
        <v>9.4</v>
      </c>
      <c r="O35" s="148">
        <f>Vulnerability!H34</f>
        <v>8.4</v>
      </c>
      <c r="P35" s="148">
        <f>Vulnerability!N34</f>
        <v>7.8</v>
      </c>
      <c r="Q35" s="40">
        <f>Vulnerability!O34</f>
        <v>8.8000000000000007</v>
      </c>
      <c r="R35" s="148">
        <f>Vulnerability!T34</f>
        <v>5.5</v>
      </c>
      <c r="S35" s="147">
        <f>Vulnerability!AC34</f>
        <v>8.6</v>
      </c>
      <c r="T35" s="147">
        <f>Vulnerability!AF34</f>
        <v>7.3</v>
      </c>
      <c r="U35" s="147">
        <f>Vulnerability!AI34</f>
        <v>0</v>
      </c>
      <c r="V35" s="147">
        <f>Vulnerability!AO34</f>
        <v>9.6</v>
      </c>
      <c r="W35" s="148">
        <f>Vulnerability!AP34</f>
        <v>7.6</v>
      </c>
      <c r="X35" s="40">
        <f>Vulnerability!AQ34</f>
        <v>6.7</v>
      </c>
      <c r="Y35" s="41">
        <f t="shared" si="1"/>
        <v>7.9</v>
      </c>
      <c r="Z35" s="163" t="str">
        <f>'Lack of Coping Capacity'!D34</f>
        <v>x</v>
      </c>
      <c r="AA35" s="146">
        <f>'Lack of Coping Capacity'!G34</f>
        <v>8</v>
      </c>
      <c r="AB35" s="40">
        <f>'Lack of Coping Capacity'!H34</f>
        <v>8</v>
      </c>
      <c r="AC35" s="146">
        <f>'Lack of Coping Capacity'!M34</f>
        <v>8.8000000000000007</v>
      </c>
      <c r="AD35" s="146">
        <f>'Lack of Coping Capacity'!R34</f>
        <v>9.3000000000000007</v>
      </c>
      <c r="AE35" s="146">
        <f>'Lack of Coping Capacity'!AB34</f>
        <v>9.6</v>
      </c>
      <c r="AF35" s="40">
        <f>'Lack of Coping Capacity'!AC34</f>
        <v>9.1999999999999993</v>
      </c>
      <c r="AG35" s="41">
        <f t="shared" si="2"/>
        <v>8.6999999999999993</v>
      </c>
      <c r="AH35" s="155">
        <f t="shared" si="3"/>
        <v>8.1999999999999993</v>
      </c>
      <c r="AI35" s="180" t="str">
        <f t="shared" si="4"/>
        <v>Very High</v>
      </c>
      <c r="AJ35" s="173">
        <f t="shared" si="5"/>
        <v>2</v>
      </c>
      <c r="AK35" s="176">
        <f>VLOOKUP($B35,'Lack of Reliability Index'!$A$2:$H$192,8,FALSE)</f>
        <v>6</v>
      </c>
      <c r="AL35" s="47">
        <f>'Imputed and missing data hidden'!BA33</f>
        <v>3</v>
      </c>
      <c r="AM35" s="174">
        <f t="shared" si="6"/>
        <v>5.8823529411764705E-2</v>
      </c>
      <c r="AN35" s="47" t="str">
        <f t="shared" si="7"/>
        <v>YES</v>
      </c>
      <c r="AO35" s="175">
        <f>'Indicator Date hidden2'!BB34</f>
        <v>1755.872340425532</v>
      </c>
      <c r="AP35" s="181"/>
    </row>
    <row r="36" spans="1:42" ht="15.75" thickBot="1" x14ac:dyDescent="0.3">
      <c r="A36" s="125" t="str">
        <f>'Indicator Data'!A38</f>
        <v>Chad</v>
      </c>
      <c r="B36" s="43" t="str">
        <f>'Indicator Data'!B38</f>
        <v>TCD</v>
      </c>
      <c r="C36" s="153">
        <f>'Hazard &amp; Exposure'!AO35</f>
        <v>0.1</v>
      </c>
      <c r="D36" s="152">
        <f>'Hazard &amp; Exposure'!AP35</f>
        <v>7.5</v>
      </c>
      <c r="E36" s="152">
        <f>'Hazard &amp; Exposure'!AQ35</f>
        <v>0</v>
      </c>
      <c r="F36" s="152">
        <f>'Hazard &amp; Exposure'!AR35</f>
        <v>0</v>
      </c>
      <c r="G36" s="152">
        <f>'Hazard &amp; Exposure'!AU35</f>
        <v>5.6</v>
      </c>
      <c r="H36" s="152">
        <f>'Hazard &amp; Exposure'!DY35</f>
        <v>6</v>
      </c>
      <c r="I36" s="40">
        <f>'Hazard &amp; Exposure'!DZ35</f>
        <v>3.9</v>
      </c>
      <c r="J36" s="152">
        <f>'Hazard &amp; Exposure'!EC35</f>
        <v>10</v>
      </c>
      <c r="K36" s="152">
        <f>'Hazard &amp; Exposure'!EF35</f>
        <v>0</v>
      </c>
      <c r="L36" s="40">
        <f>'Hazard &amp; Exposure'!EG35</f>
        <v>7</v>
      </c>
      <c r="M36" s="41">
        <f t="shared" ref="M36:M67" si="8">ROUND((10-GEOMEAN(((10-I36)/10*9+1),((10-L36)/10*9+1)))/9*10,1)</f>
        <v>5.7</v>
      </c>
      <c r="N36" s="150">
        <f>Vulnerability!E35</f>
        <v>9.4</v>
      </c>
      <c r="O36" s="148">
        <f>Vulnerability!H35</f>
        <v>7</v>
      </c>
      <c r="P36" s="148">
        <f>Vulnerability!N35</f>
        <v>3</v>
      </c>
      <c r="Q36" s="40">
        <f>Vulnerability!O35</f>
        <v>7.2</v>
      </c>
      <c r="R36" s="148">
        <f>Vulnerability!T35</f>
        <v>8.5</v>
      </c>
      <c r="S36" s="147">
        <f>Vulnerability!AC35</f>
        <v>4.0999999999999996</v>
      </c>
      <c r="T36" s="147">
        <f>Vulnerability!AF35</f>
        <v>8</v>
      </c>
      <c r="U36" s="147">
        <f>Vulnerability!AI35</f>
        <v>3.1</v>
      </c>
      <c r="V36" s="147">
        <f>Vulnerability!AO35</f>
        <v>8.5</v>
      </c>
      <c r="W36" s="148">
        <f>Vulnerability!AP35</f>
        <v>6.5</v>
      </c>
      <c r="X36" s="40">
        <f>Vulnerability!AQ35</f>
        <v>7.6</v>
      </c>
      <c r="Y36" s="41">
        <f t="shared" ref="Y36:Y67" si="9">ROUND((10-GEOMEAN(((10-Q36)/10*9+1),((10-X36)/10*9+1)))/9*10,1)</f>
        <v>7.4</v>
      </c>
      <c r="Z36" s="163" t="str">
        <f>'Lack of Coping Capacity'!D35</f>
        <v>x</v>
      </c>
      <c r="AA36" s="146">
        <f>'Lack of Coping Capacity'!G35</f>
        <v>8</v>
      </c>
      <c r="AB36" s="40">
        <f>'Lack of Coping Capacity'!H35</f>
        <v>8</v>
      </c>
      <c r="AC36" s="146">
        <f>'Lack of Coping Capacity'!M35</f>
        <v>9.1</v>
      </c>
      <c r="AD36" s="146">
        <f>'Lack of Coping Capacity'!R35</f>
        <v>10</v>
      </c>
      <c r="AE36" s="146">
        <f>'Lack of Coping Capacity'!AB35</f>
        <v>9.6</v>
      </c>
      <c r="AF36" s="40">
        <f>'Lack of Coping Capacity'!AC35</f>
        <v>9.6</v>
      </c>
      <c r="AG36" s="41">
        <f t="shared" ref="AG36:AG67" si="10">ROUND((10-GEOMEAN(((10-AB36)/10*9+1),((10-AF36)/10*9+1)))/9*10,1)</f>
        <v>8.9</v>
      </c>
      <c r="AH36" s="155">
        <f t="shared" ref="AH36:AH67" si="11">ROUND(M36^(1/3)*Y36^(1/3)*AG36^(1/3),1)</f>
        <v>7.2</v>
      </c>
      <c r="AI36" s="180" t="str">
        <f t="shared" ref="AI36:AI67" si="12">IF(AH36&gt;=6.5,"Very High",IF(AH36&gt;=5,"High",IF(AH36&gt;=3.5,"Medium",IF(AH36&gt;=2,"Low","Very Low"))))</f>
        <v>Very High</v>
      </c>
      <c r="AJ36" s="173">
        <f t="shared" ref="AJ36:AJ67" si="13">_xlfn.RANK.EQ(AH36,AH$4:AH$194)</f>
        <v>7</v>
      </c>
      <c r="AK36" s="176">
        <f>VLOOKUP($B36,'Lack of Reliability Index'!$A$2:$H$192,8,FALSE)</f>
        <v>4.5333333333333323</v>
      </c>
      <c r="AL36" s="47">
        <f>'Imputed and missing data hidden'!BA34</f>
        <v>2</v>
      </c>
      <c r="AM36" s="174">
        <f t="shared" ref="AM36:AM67" si="14">AL36/51</f>
        <v>3.9215686274509803E-2</v>
      </c>
      <c r="AN36" s="47" t="str">
        <f t="shared" ref="AN36:AN67" si="15">IF(K36&gt;=7,"YES","")</f>
        <v/>
      </c>
      <c r="AO36" s="175">
        <f>'Indicator Date hidden2'!BB35</f>
        <v>1718.8958333333333</v>
      </c>
      <c r="AP36" s="181"/>
    </row>
    <row r="37" spans="1:42" ht="15.75" thickBot="1" x14ac:dyDescent="0.3">
      <c r="A37" s="125" t="str">
        <f>'Indicator Data'!A39</f>
        <v>Chile</v>
      </c>
      <c r="B37" s="43" t="str">
        <f>'Indicator Data'!B39</f>
        <v>CHL</v>
      </c>
      <c r="C37" s="153">
        <f>'Hazard &amp; Exposure'!AO36</f>
        <v>9.8000000000000007</v>
      </c>
      <c r="D37" s="152">
        <f>'Hazard &amp; Exposure'!AP36</f>
        <v>5.6</v>
      </c>
      <c r="E37" s="152">
        <f>'Hazard &amp; Exposure'!AQ36</f>
        <v>9.1</v>
      </c>
      <c r="F37" s="152">
        <f>'Hazard &amp; Exposure'!AR36</f>
        <v>0</v>
      </c>
      <c r="G37" s="152">
        <f>'Hazard &amp; Exposure'!AU36</f>
        <v>0.3</v>
      </c>
      <c r="H37" s="152">
        <f>'Hazard &amp; Exposure'!DY36</f>
        <v>3</v>
      </c>
      <c r="I37" s="40">
        <f>'Hazard &amp; Exposure'!DZ36</f>
        <v>6.2</v>
      </c>
      <c r="J37" s="152">
        <f>'Hazard &amp; Exposure'!EC36</f>
        <v>3.8</v>
      </c>
      <c r="K37" s="152">
        <f>'Hazard &amp; Exposure'!EF36</f>
        <v>0</v>
      </c>
      <c r="L37" s="40">
        <f>'Hazard &amp; Exposure'!EG36</f>
        <v>2.7</v>
      </c>
      <c r="M37" s="41">
        <f t="shared" si="8"/>
        <v>4.7</v>
      </c>
      <c r="N37" s="150">
        <f>Vulnerability!E36</f>
        <v>1.6</v>
      </c>
      <c r="O37" s="148">
        <f>Vulnerability!H36</f>
        <v>4.9000000000000004</v>
      </c>
      <c r="P37" s="148">
        <f>Vulnerability!N36</f>
        <v>0.1</v>
      </c>
      <c r="Q37" s="40">
        <f>Vulnerability!O36</f>
        <v>2.1</v>
      </c>
      <c r="R37" s="148">
        <f>Vulnerability!T36</f>
        <v>3.4</v>
      </c>
      <c r="S37" s="147">
        <f>Vulnerability!AC36</f>
        <v>1.3</v>
      </c>
      <c r="T37" s="147">
        <f>Vulnerability!AF36</f>
        <v>0.4</v>
      </c>
      <c r="U37" s="147">
        <f>Vulnerability!AI36</f>
        <v>0</v>
      </c>
      <c r="V37" s="147">
        <f>Vulnerability!AO36</f>
        <v>1.6</v>
      </c>
      <c r="W37" s="148">
        <f>Vulnerability!AP36</f>
        <v>0.8</v>
      </c>
      <c r="X37" s="40">
        <f>Vulnerability!AQ36</f>
        <v>2.2000000000000002</v>
      </c>
      <c r="Y37" s="41">
        <f t="shared" si="9"/>
        <v>2.2000000000000002</v>
      </c>
      <c r="Z37" s="163">
        <f>'Lack of Coping Capacity'!D36</f>
        <v>3.2</v>
      </c>
      <c r="AA37" s="146">
        <f>'Lack of Coping Capacity'!G36</f>
        <v>3.3</v>
      </c>
      <c r="AB37" s="40">
        <f>'Lack of Coping Capacity'!H36</f>
        <v>3.3</v>
      </c>
      <c r="AC37" s="146">
        <f>'Lack of Coping Capacity'!M36</f>
        <v>2</v>
      </c>
      <c r="AD37" s="146">
        <f>'Lack of Coping Capacity'!R36</f>
        <v>2.7</v>
      </c>
      <c r="AE37" s="146">
        <f>'Lack of Coping Capacity'!AB36</f>
        <v>3.1</v>
      </c>
      <c r="AF37" s="40">
        <f>'Lack of Coping Capacity'!AC36</f>
        <v>2.6</v>
      </c>
      <c r="AG37" s="41">
        <f t="shared" si="10"/>
        <v>3</v>
      </c>
      <c r="AH37" s="155">
        <f t="shared" si="11"/>
        <v>3.1</v>
      </c>
      <c r="AI37" s="180" t="str">
        <f t="shared" si="12"/>
        <v>Low</v>
      </c>
      <c r="AJ37" s="173">
        <f t="shared" si="13"/>
        <v>119</v>
      </c>
      <c r="AK37" s="176">
        <f>VLOOKUP($B37,'Lack of Reliability Index'!$A$2:$H$192,8,FALSE)</f>
        <v>4.5333333333333323</v>
      </c>
      <c r="AL37" s="47">
        <f>'Imputed and missing data hidden'!BA35</f>
        <v>2</v>
      </c>
      <c r="AM37" s="174">
        <f t="shared" si="14"/>
        <v>3.9215686274509803E-2</v>
      </c>
      <c r="AN37" s="47" t="str">
        <f t="shared" si="15"/>
        <v/>
      </c>
      <c r="AO37" s="175">
        <f>'Indicator Date hidden2'!BB36</f>
        <v>1755.4680851063829</v>
      </c>
      <c r="AP37" s="181"/>
    </row>
    <row r="38" spans="1:42" ht="15.75" thickBot="1" x14ac:dyDescent="0.3">
      <c r="A38" s="125" t="str">
        <f>'Indicator Data'!A40</f>
        <v>China</v>
      </c>
      <c r="B38" s="43" t="str">
        <f>'Indicator Data'!B40</f>
        <v>CHN</v>
      </c>
      <c r="C38" s="153">
        <f>'Hazard &amp; Exposure'!AO37</f>
        <v>7.2</v>
      </c>
      <c r="D38" s="152">
        <f>'Hazard &amp; Exposure'!AP37</f>
        <v>8.4</v>
      </c>
      <c r="E38" s="152">
        <f>'Hazard &amp; Exposure'!AQ37</f>
        <v>9.1999999999999993</v>
      </c>
      <c r="F38" s="152">
        <f>'Hazard &amp; Exposure'!AR37</f>
        <v>8.1</v>
      </c>
      <c r="G38" s="152">
        <f>'Hazard &amp; Exposure'!AU37</f>
        <v>4.5999999999999996</v>
      </c>
      <c r="H38" s="152">
        <f>'Hazard &amp; Exposure'!DY37</f>
        <v>6.4</v>
      </c>
      <c r="I38" s="40">
        <f>'Hazard &amp; Exposure'!DZ37</f>
        <v>7.6</v>
      </c>
      <c r="J38" s="152">
        <f>'Hazard &amp; Exposure'!EC37</f>
        <v>9</v>
      </c>
      <c r="K38" s="152">
        <f>'Hazard &amp; Exposure'!EF37</f>
        <v>0</v>
      </c>
      <c r="L38" s="40">
        <f>'Hazard &amp; Exposure'!EG37</f>
        <v>6.3</v>
      </c>
      <c r="M38" s="41">
        <f t="shared" si="8"/>
        <v>7</v>
      </c>
      <c r="N38" s="150">
        <f>Vulnerability!E37</f>
        <v>4.0999999999999996</v>
      </c>
      <c r="O38" s="148">
        <f>Vulnerability!H37</f>
        <v>3.2</v>
      </c>
      <c r="P38" s="148">
        <f>Vulnerability!N37</f>
        <v>1</v>
      </c>
      <c r="Q38" s="40">
        <f>Vulnerability!O37</f>
        <v>3.1</v>
      </c>
      <c r="R38" s="148">
        <f>Vulnerability!T37</f>
        <v>5.3</v>
      </c>
      <c r="S38" s="147">
        <f>Vulnerability!AC37</f>
        <v>0.4</v>
      </c>
      <c r="T38" s="147">
        <f>Vulnerability!AF37</f>
        <v>0.8</v>
      </c>
      <c r="U38" s="147">
        <f>Vulnerability!AI37</f>
        <v>1</v>
      </c>
      <c r="V38" s="147">
        <f>Vulnerability!AO37</f>
        <v>1.8</v>
      </c>
      <c r="W38" s="148">
        <f>Vulnerability!AP37</f>
        <v>1</v>
      </c>
      <c r="X38" s="40">
        <f>Vulnerability!AQ37</f>
        <v>3.4</v>
      </c>
      <c r="Y38" s="41">
        <f t="shared" si="9"/>
        <v>3.3</v>
      </c>
      <c r="Z38" s="163">
        <f>'Lack of Coping Capacity'!D37</f>
        <v>2.5</v>
      </c>
      <c r="AA38" s="146">
        <f>'Lack of Coping Capacity'!G37</f>
        <v>5.2</v>
      </c>
      <c r="AB38" s="40">
        <f>'Lack of Coping Capacity'!H37</f>
        <v>3.9</v>
      </c>
      <c r="AC38" s="146">
        <f>'Lack of Coping Capacity'!M37</f>
        <v>2.7</v>
      </c>
      <c r="AD38" s="146">
        <f>'Lack of Coping Capacity'!R37</f>
        <v>4</v>
      </c>
      <c r="AE38" s="146">
        <f>'Lack of Coping Capacity'!AB37</f>
        <v>3.4</v>
      </c>
      <c r="AF38" s="40">
        <f>'Lack of Coping Capacity'!AC37</f>
        <v>3.4</v>
      </c>
      <c r="AG38" s="41">
        <f t="shared" si="10"/>
        <v>3.7</v>
      </c>
      <c r="AH38" s="155">
        <f t="shared" si="11"/>
        <v>4.4000000000000004</v>
      </c>
      <c r="AI38" s="180" t="str">
        <f t="shared" si="12"/>
        <v>Medium</v>
      </c>
      <c r="AJ38" s="173">
        <f t="shared" si="13"/>
        <v>69</v>
      </c>
      <c r="AK38" s="176">
        <f>VLOOKUP($B38,'Lack of Reliability Index'!$A$2:$H$192,8,FALSE)</f>
        <v>4</v>
      </c>
      <c r="AL38" s="47">
        <f>'Imputed and missing data hidden'!BA36</f>
        <v>0</v>
      </c>
      <c r="AM38" s="174">
        <f t="shared" si="14"/>
        <v>0</v>
      </c>
      <c r="AN38" s="47" t="str">
        <f t="shared" si="15"/>
        <v/>
      </c>
      <c r="AO38" s="175">
        <f>'Indicator Date hidden2'!BB37</f>
        <v>1719.1458333333333</v>
      </c>
      <c r="AP38" s="181"/>
    </row>
    <row r="39" spans="1:42" ht="15.75" thickBot="1" x14ac:dyDescent="0.3">
      <c r="A39" s="125" t="str">
        <f>'Indicator Data'!A41</f>
        <v>Colombia</v>
      </c>
      <c r="B39" s="43" t="str">
        <f>'Indicator Data'!B41</f>
        <v>COL</v>
      </c>
      <c r="C39" s="153">
        <f>'Hazard &amp; Exposure'!AO38</f>
        <v>9.6</v>
      </c>
      <c r="D39" s="152">
        <f>'Hazard &amp; Exposure'!AP38</f>
        <v>6.8</v>
      </c>
      <c r="E39" s="152">
        <f>'Hazard &amp; Exposure'!AQ38</f>
        <v>7.9</v>
      </c>
      <c r="F39" s="152">
        <f>'Hazard &amp; Exposure'!AR38</f>
        <v>4.0999999999999996</v>
      </c>
      <c r="G39" s="152">
        <f>'Hazard &amp; Exposure'!AU38</f>
        <v>1.9</v>
      </c>
      <c r="H39" s="152">
        <f>'Hazard &amp; Exposure'!DY38</f>
        <v>5.8</v>
      </c>
      <c r="I39" s="40">
        <f>'Hazard &amp; Exposure'!DZ38</f>
        <v>6.7</v>
      </c>
      <c r="J39" s="152">
        <f>'Hazard &amp; Exposure'!EC38</f>
        <v>8.1</v>
      </c>
      <c r="K39" s="152">
        <f>'Hazard &amp; Exposure'!EF38</f>
        <v>7</v>
      </c>
      <c r="L39" s="40">
        <f>'Hazard &amp; Exposure'!EG38</f>
        <v>7</v>
      </c>
      <c r="M39" s="41">
        <f t="shared" si="8"/>
        <v>6.9</v>
      </c>
      <c r="N39" s="150">
        <f>Vulnerability!E38</f>
        <v>4.0999999999999996</v>
      </c>
      <c r="O39" s="148">
        <f>Vulnerability!H38</f>
        <v>5.7</v>
      </c>
      <c r="P39" s="148">
        <f>Vulnerability!N38</f>
        <v>2.2999999999999998</v>
      </c>
      <c r="Q39" s="40">
        <f>Vulnerability!O38</f>
        <v>4.0999999999999996</v>
      </c>
      <c r="R39" s="148">
        <f>Vulnerability!T38</f>
        <v>10</v>
      </c>
      <c r="S39" s="147">
        <f>Vulnerability!AC38</f>
        <v>0.6</v>
      </c>
      <c r="T39" s="147">
        <f>Vulnerability!AF38</f>
        <v>1</v>
      </c>
      <c r="U39" s="147">
        <f>Vulnerability!AI38</f>
        <v>0.1</v>
      </c>
      <c r="V39" s="147">
        <f>Vulnerability!AO38</f>
        <v>1.2</v>
      </c>
      <c r="W39" s="148">
        <f>Vulnerability!AP38</f>
        <v>0.7</v>
      </c>
      <c r="X39" s="40">
        <f>Vulnerability!AQ38</f>
        <v>7.7</v>
      </c>
      <c r="Y39" s="41">
        <f t="shared" si="9"/>
        <v>6.2</v>
      </c>
      <c r="Z39" s="163">
        <f>'Lack of Coping Capacity'!D38</f>
        <v>3</v>
      </c>
      <c r="AA39" s="146">
        <f>'Lack of Coping Capacity'!G38</f>
        <v>5.8</v>
      </c>
      <c r="AB39" s="40">
        <f>'Lack of Coping Capacity'!H38</f>
        <v>4.4000000000000004</v>
      </c>
      <c r="AC39" s="146">
        <f>'Lack of Coping Capacity'!M38</f>
        <v>2.4</v>
      </c>
      <c r="AD39" s="146">
        <f>'Lack of Coping Capacity'!R38</f>
        <v>3.6</v>
      </c>
      <c r="AE39" s="146">
        <f>'Lack of Coping Capacity'!AB38</f>
        <v>3.7</v>
      </c>
      <c r="AF39" s="40">
        <f>'Lack of Coping Capacity'!AC38</f>
        <v>3.2</v>
      </c>
      <c r="AG39" s="41">
        <f t="shared" si="10"/>
        <v>3.8</v>
      </c>
      <c r="AH39" s="155">
        <f t="shared" si="11"/>
        <v>5.5</v>
      </c>
      <c r="AI39" s="180" t="str">
        <f t="shared" si="12"/>
        <v>High</v>
      </c>
      <c r="AJ39" s="173">
        <f t="shared" si="13"/>
        <v>30</v>
      </c>
      <c r="AK39" s="176">
        <f>VLOOKUP($B39,'Lack of Reliability Index'!$A$2:$H$192,8,FALSE)</f>
        <v>4</v>
      </c>
      <c r="AL39" s="47">
        <f>'Imputed and missing data hidden'!BA37</f>
        <v>0</v>
      </c>
      <c r="AM39" s="174">
        <f t="shared" si="14"/>
        <v>0</v>
      </c>
      <c r="AN39" s="47" t="str">
        <f t="shared" si="15"/>
        <v>YES</v>
      </c>
      <c r="AO39" s="175">
        <f>'Indicator Date hidden2'!BB38</f>
        <v>1617.8823529411766</v>
      </c>
      <c r="AP39" s="181"/>
    </row>
    <row r="40" spans="1:42" ht="15.75" thickBot="1" x14ac:dyDescent="0.3">
      <c r="A40" s="125" t="str">
        <f>'Indicator Data'!A42</f>
        <v>Comoros</v>
      </c>
      <c r="B40" s="43" t="str">
        <f>'Indicator Data'!B42</f>
        <v>COM</v>
      </c>
      <c r="C40" s="153">
        <f>'Hazard &amp; Exposure'!AO39</f>
        <v>0.1</v>
      </c>
      <c r="D40" s="152">
        <f>'Hazard &amp; Exposure'!AP39</f>
        <v>0.1</v>
      </c>
      <c r="E40" s="152">
        <f>'Hazard &amp; Exposure'!AQ39</f>
        <v>5.5</v>
      </c>
      <c r="F40" s="152">
        <f>'Hazard &amp; Exposure'!AR39</f>
        <v>2.9</v>
      </c>
      <c r="G40" s="152">
        <f>'Hazard &amp; Exposure'!AU39</f>
        <v>1</v>
      </c>
      <c r="H40" s="152">
        <f>'Hazard &amp; Exposure'!DY39</f>
        <v>4.8</v>
      </c>
      <c r="I40" s="40">
        <f>'Hazard &amp; Exposure'!DZ39</f>
        <v>2.7</v>
      </c>
      <c r="J40" s="152">
        <f>'Hazard &amp; Exposure'!EC39</f>
        <v>0.4</v>
      </c>
      <c r="K40" s="152">
        <f>'Hazard &amp; Exposure'!EF39</f>
        <v>0</v>
      </c>
      <c r="L40" s="40">
        <f>'Hazard &amp; Exposure'!EG39</f>
        <v>0.3</v>
      </c>
      <c r="M40" s="41">
        <f t="shared" si="8"/>
        <v>1.6</v>
      </c>
      <c r="N40" s="150">
        <f>Vulnerability!E39</f>
        <v>7.6</v>
      </c>
      <c r="O40" s="148" t="str">
        <f>Vulnerability!H39</f>
        <v>x</v>
      </c>
      <c r="P40" s="148">
        <f>Vulnerability!N39</f>
        <v>4.7</v>
      </c>
      <c r="Q40" s="40">
        <f>Vulnerability!O39</f>
        <v>6.6</v>
      </c>
      <c r="R40" s="148">
        <f>Vulnerability!T39</f>
        <v>0</v>
      </c>
      <c r="S40" s="147">
        <f>Vulnerability!AC39</f>
        <v>2.8</v>
      </c>
      <c r="T40" s="147">
        <f>Vulnerability!AF39</f>
        <v>4.5999999999999996</v>
      </c>
      <c r="U40" s="147">
        <f>Vulnerability!AI39</f>
        <v>10</v>
      </c>
      <c r="V40" s="147">
        <f>Vulnerability!AO39</f>
        <v>7.3</v>
      </c>
      <c r="W40" s="148">
        <f>Vulnerability!AP39</f>
        <v>7.2</v>
      </c>
      <c r="X40" s="40">
        <f>Vulnerability!AQ39</f>
        <v>4.5</v>
      </c>
      <c r="Y40" s="41">
        <f t="shared" si="9"/>
        <v>5.7</v>
      </c>
      <c r="Z40" s="163">
        <f>'Lack of Coping Capacity'!D39</f>
        <v>7.8</v>
      </c>
      <c r="AA40" s="146">
        <f>'Lack of Coping Capacity'!G39</f>
        <v>7.7</v>
      </c>
      <c r="AB40" s="40">
        <f>'Lack of Coping Capacity'!H39</f>
        <v>7.8</v>
      </c>
      <c r="AC40" s="146">
        <f>'Lack of Coping Capacity'!M39</f>
        <v>5.7</v>
      </c>
      <c r="AD40" s="146">
        <f>'Lack of Coping Capacity'!R39</f>
        <v>5.8</v>
      </c>
      <c r="AE40" s="146">
        <f>'Lack of Coping Capacity'!AB39</f>
        <v>6.1</v>
      </c>
      <c r="AF40" s="40">
        <f>'Lack of Coping Capacity'!AC39</f>
        <v>5.9</v>
      </c>
      <c r="AG40" s="41">
        <f t="shared" si="10"/>
        <v>7</v>
      </c>
      <c r="AH40" s="155">
        <f t="shared" si="11"/>
        <v>4</v>
      </c>
      <c r="AI40" s="180" t="str">
        <f t="shared" si="12"/>
        <v>Medium</v>
      </c>
      <c r="AJ40" s="173">
        <f t="shared" si="13"/>
        <v>86</v>
      </c>
      <c r="AK40" s="176">
        <f>VLOOKUP($B40,'Lack of Reliability Index'!$A$2:$H$192,8,FALSE)</f>
        <v>5.8666666666666671</v>
      </c>
      <c r="AL40" s="47">
        <f>'Imputed and missing data hidden'!BA38</f>
        <v>7</v>
      </c>
      <c r="AM40" s="174">
        <f t="shared" si="14"/>
        <v>0.13725490196078433</v>
      </c>
      <c r="AN40" s="47" t="str">
        <f t="shared" si="15"/>
        <v/>
      </c>
      <c r="AO40" s="175">
        <f>'Indicator Date hidden2'!BB39</f>
        <v>1875.1363636363637</v>
      </c>
      <c r="AP40" s="181"/>
    </row>
    <row r="41" spans="1:42" ht="15.75" thickBot="1" x14ac:dyDescent="0.3">
      <c r="A41" s="125" t="str">
        <f>'Indicator Data'!A43</f>
        <v>Congo</v>
      </c>
      <c r="B41" s="43" t="str">
        <f>'Indicator Data'!B43</f>
        <v>COG</v>
      </c>
      <c r="C41" s="153">
        <f>'Hazard &amp; Exposure'!AO40</f>
        <v>0.1</v>
      </c>
      <c r="D41" s="152">
        <f>'Hazard &amp; Exposure'!AP40</f>
        <v>8.6</v>
      </c>
      <c r="E41" s="152">
        <f>'Hazard &amp; Exposure'!AQ40</f>
        <v>0</v>
      </c>
      <c r="F41" s="152">
        <f>'Hazard &amp; Exposure'!AR40</f>
        <v>0</v>
      </c>
      <c r="G41" s="152">
        <f>'Hazard &amp; Exposure'!AU40</f>
        <v>0.5</v>
      </c>
      <c r="H41" s="152">
        <f>'Hazard &amp; Exposure'!DY40</f>
        <v>6.6</v>
      </c>
      <c r="I41" s="40">
        <f>'Hazard &amp; Exposure'!DZ40</f>
        <v>3.7</v>
      </c>
      <c r="J41" s="152">
        <f>'Hazard &amp; Exposure'!EC40</f>
        <v>5</v>
      </c>
      <c r="K41" s="152">
        <f>'Hazard &amp; Exposure'!EF40</f>
        <v>0</v>
      </c>
      <c r="L41" s="40">
        <f>'Hazard &amp; Exposure'!EG40</f>
        <v>3.5</v>
      </c>
      <c r="M41" s="41">
        <f t="shared" si="8"/>
        <v>3.6</v>
      </c>
      <c r="N41" s="150">
        <f>Vulnerability!E40</f>
        <v>7.2</v>
      </c>
      <c r="O41" s="148">
        <f>Vulnerability!H40</f>
        <v>6.9</v>
      </c>
      <c r="P41" s="148">
        <f>Vulnerability!N40</f>
        <v>0.9</v>
      </c>
      <c r="Q41" s="40">
        <f>Vulnerability!O40</f>
        <v>5.6</v>
      </c>
      <c r="R41" s="148">
        <f>Vulnerability!T40</f>
        <v>7.4</v>
      </c>
      <c r="S41" s="147">
        <f>Vulnerability!AC40</f>
        <v>5.7</v>
      </c>
      <c r="T41" s="147">
        <f>Vulnerability!AF40</f>
        <v>3.2</v>
      </c>
      <c r="U41" s="147">
        <f>Vulnerability!AI40</f>
        <v>0.3</v>
      </c>
      <c r="V41" s="147">
        <f>Vulnerability!AO40</f>
        <v>9</v>
      </c>
      <c r="W41" s="148">
        <f>Vulnerability!AP40</f>
        <v>5.5</v>
      </c>
      <c r="X41" s="40">
        <f>Vulnerability!AQ40</f>
        <v>6.5</v>
      </c>
      <c r="Y41" s="41">
        <f t="shared" si="9"/>
        <v>6.1</v>
      </c>
      <c r="Z41" s="163" t="str">
        <f>'Lack of Coping Capacity'!D40</f>
        <v>x</v>
      </c>
      <c r="AA41" s="146">
        <f>'Lack of Coping Capacity'!G40</f>
        <v>7.8</v>
      </c>
      <c r="AB41" s="40">
        <f>'Lack of Coping Capacity'!H40</f>
        <v>7.8</v>
      </c>
      <c r="AC41" s="146">
        <f>'Lack of Coping Capacity'!M40</f>
        <v>5.3</v>
      </c>
      <c r="AD41" s="146">
        <f>'Lack of Coping Capacity'!R40</f>
        <v>8.1</v>
      </c>
      <c r="AE41" s="146">
        <f>'Lack of Coping Capacity'!AB40</f>
        <v>6.8</v>
      </c>
      <c r="AF41" s="40">
        <f>'Lack of Coping Capacity'!AC40</f>
        <v>6.7</v>
      </c>
      <c r="AG41" s="41">
        <f t="shared" si="10"/>
        <v>7.3</v>
      </c>
      <c r="AH41" s="155">
        <f t="shared" si="11"/>
        <v>5.4</v>
      </c>
      <c r="AI41" s="180" t="str">
        <f t="shared" si="12"/>
        <v>High</v>
      </c>
      <c r="AJ41" s="173">
        <f t="shared" si="13"/>
        <v>32</v>
      </c>
      <c r="AK41" s="176">
        <f>VLOOKUP($B41,'Lack of Reliability Index'!$A$2:$H$192,8,FALSE)</f>
        <v>4.2666666666666666</v>
      </c>
      <c r="AL41" s="47">
        <f>'Imputed and missing data hidden'!BA39</f>
        <v>1</v>
      </c>
      <c r="AM41" s="174">
        <f t="shared" si="14"/>
        <v>1.9607843137254902E-2</v>
      </c>
      <c r="AN41" s="47" t="str">
        <f t="shared" si="15"/>
        <v/>
      </c>
      <c r="AO41" s="175">
        <f>'Indicator Date hidden2'!BB40</f>
        <v>1650.32</v>
      </c>
      <c r="AP41" s="181"/>
    </row>
    <row r="42" spans="1:42" ht="15.75" thickBot="1" x14ac:dyDescent="0.3">
      <c r="A42" s="125" t="str">
        <f>'Indicator Data'!A44</f>
        <v>Congo DR</v>
      </c>
      <c r="B42" s="43" t="str">
        <f>'Indicator Data'!B44</f>
        <v>COD</v>
      </c>
      <c r="C42" s="153">
        <f>'Hazard &amp; Exposure'!AO41</f>
        <v>4.5</v>
      </c>
      <c r="D42" s="152">
        <f>'Hazard &amp; Exposure'!AP41</f>
        <v>7.5</v>
      </c>
      <c r="E42" s="152">
        <f>'Hazard &amp; Exposure'!AQ41</f>
        <v>0</v>
      </c>
      <c r="F42" s="152">
        <f>'Hazard &amp; Exposure'!AR41</f>
        <v>0</v>
      </c>
      <c r="G42" s="152">
        <f>'Hazard &amp; Exposure'!AU41</f>
        <v>1.9</v>
      </c>
      <c r="H42" s="152">
        <f>'Hazard &amp; Exposure'!DY41</f>
        <v>7.7</v>
      </c>
      <c r="I42" s="40">
        <f>'Hazard &amp; Exposure'!DZ41</f>
        <v>4.4000000000000004</v>
      </c>
      <c r="J42" s="152">
        <f>'Hazard &amp; Exposure'!EC41</f>
        <v>9.9</v>
      </c>
      <c r="K42" s="152">
        <f>'Hazard &amp; Exposure'!EF41</f>
        <v>7</v>
      </c>
      <c r="L42" s="40">
        <f>'Hazard &amp; Exposure'!EG41</f>
        <v>7</v>
      </c>
      <c r="M42" s="41">
        <f t="shared" si="8"/>
        <v>5.9</v>
      </c>
      <c r="N42" s="150">
        <f>Vulnerability!E41</f>
        <v>8.6999999999999993</v>
      </c>
      <c r="O42" s="148">
        <f>Vulnerability!H41</f>
        <v>6.5</v>
      </c>
      <c r="P42" s="148">
        <f>Vulnerability!N41</f>
        <v>4</v>
      </c>
      <c r="Q42" s="40">
        <f>Vulnerability!O41</f>
        <v>7</v>
      </c>
      <c r="R42" s="148">
        <f>Vulnerability!T41</f>
        <v>9.1</v>
      </c>
      <c r="S42" s="147">
        <f>Vulnerability!AC41</f>
        <v>6</v>
      </c>
      <c r="T42" s="147">
        <f>Vulnerability!AF41</f>
        <v>6.1</v>
      </c>
      <c r="U42" s="147">
        <f>Vulnerability!AI41</f>
        <v>0</v>
      </c>
      <c r="V42" s="147">
        <f>Vulnerability!AO41</f>
        <v>9.1999999999999993</v>
      </c>
      <c r="W42" s="148">
        <f>Vulnerability!AP41</f>
        <v>6.3</v>
      </c>
      <c r="X42" s="40">
        <f>Vulnerability!AQ41</f>
        <v>8</v>
      </c>
      <c r="Y42" s="41">
        <f t="shared" si="9"/>
        <v>7.5</v>
      </c>
      <c r="Z42" s="163">
        <f>'Lack of Coping Capacity'!D41</f>
        <v>7.5</v>
      </c>
      <c r="AA42" s="146">
        <f>'Lack of Coping Capacity'!G41</f>
        <v>8.1999999999999993</v>
      </c>
      <c r="AB42" s="40">
        <f>'Lack of Coping Capacity'!H41</f>
        <v>7.9</v>
      </c>
      <c r="AC42" s="146">
        <f>'Lack of Coping Capacity'!M41</f>
        <v>7.6</v>
      </c>
      <c r="AD42" s="146">
        <f>'Lack of Coping Capacity'!R41</f>
        <v>9.4</v>
      </c>
      <c r="AE42" s="146">
        <f>'Lack of Coping Capacity'!AB41</f>
        <v>7.8</v>
      </c>
      <c r="AF42" s="40">
        <f>'Lack of Coping Capacity'!AC41</f>
        <v>8.3000000000000007</v>
      </c>
      <c r="AG42" s="41">
        <f t="shared" si="10"/>
        <v>8.1</v>
      </c>
      <c r="AH42" s="155">
        <f t="shared" si="11"/>
        <v>7.1</v>
      </c>
      <c r="AI42" s="180" t="str">
        <f t="shared" si="12"/>
        <v>Very High</v>
      </c>
      <c r="AJ42" s="173">
        <f t="shared" si="13"/>
        <v>8</v>
      </c>
      <c r="AK42" s="176">
        <f>VLOOKUP($B42,'Lack of Reliability Index'!$A$2:$H$192,8,FALSE)</f>
        <v>5.0666666666666673</v>
      </c>
      <c r="AL42" s="47">
        <f>'Imputed and missing data hidden'!BA40</f>
        <v>4</v>
      </c>
      <c r="AM42" s="174">
        <f t="shared" si="14"/>
        <v>7.8431372549019607E-2</v>
      </c>
      <c r="AN42" s="47" t="str">
        <f t="shared" si="15"/>
        <v>YES</v>
      </c>
      <c r="AO42" s="175">
        <f>'Indicator Date hidden2'!BB41</f>
        <v>1718.875</v>
      </c>
      <c r="AP42" s="181"/>
    </row>
    <row r="43" spans="1:42" ht="15.75" thickBot="1" x14ac:dyDescent="0.3">
      <c r="A43" s="125" t="str">
        <f>'Indicator Data'!A45</f>
        <v>Costa Rica</v>
      </c>
      <c r="B43" s="43" t="str">
        <f>'Indicator Data'!B45</f>
        <v>CRI</v>
      </c>
      <c r="C43" s="153">
        <f>'Hazard &amp; Exposure'!AO42</f>
        <v>9.6</v>
      </c>
      <c r="D43" s="152">
        <f>'Hazard &amp; Exposure'!AP42</f>
        <v>3.3</v>
      </c>
      <c r="E43" s="152">
        <f>'Hazard &amp; Exposure'!AQ42</f>
        <v>8.6999999999999993</v>
      </c>
      <c r="F43" s="152">
        <f>'Hazard &amp; Exposure'!AR42</f>
        <v>1.9</v>
      </c>
      <c r="G43" s="152">
        <f>'Hazard &amp; Exposure'!AU42</f>
        <v>1</v>
      </c>
      <c r="H43" s="152">
        <f>'Hazard &amp; Exposure'!DY42</f>
        <v>5.0999999999999996</v>
      </c>
      <c r="I43" s="40">
        <f>'Hazard &amp; Exposure'!DZ42</f>
        <v>6.1</v>
      </c>
      <c r="J43" s="152">
        <f>'Hazard &amp; Exposure'!EC42</f>
        <v>0.1</v>
      </c>
      <c r="K43" s="152">
        <f>'Hazard &amp; Exposure'!EF42</f>
        <v>0</v>
      </c>
      <c r="L43" s="40">
        <f>'Hazard &amp; Exposure'!EG42</f>
        <v>0.1</v>
      </c>
      <c r="M43" s="41">
        <f t="shared" si="8"/>
        <v>3.7</v>
      </c>
      <c r="N43" s="150">
        <f>Vulnerability!E42</f>
        <v>2.4</v>
      </c>
      <c r="O43" s="148">
        <f>Vulnerability!H42</f>
        <v>4.9000000000000004</v>
      </c>
      <c r="P43" s="148">
        <f>Vulnerability!N42</f>
        <v>1.9</v>
      </c>
      <c r="Q43" s="40">
        <f>Vulnerability!O42</f>
        <v>2.9</v>
      </c>
      <c r="R43" s="148">
        <f>Vulnerability!T42</f>
        <v>5.2</v>
      </c>
      <c r="S43" s="147">
        <f>Vulnerability!AC42</f>
        <v>0.8</v>
      </c>
      <c r="T43" s="147">
        <f>Vulnerability!AF42</f>
        <v>0.5</v>
      </c>
      <c r="U43" s="147">
        <f>Vulnerability!AI42</f>
        <v>1.3</v>
      </c>
      <c r="V43" s="147">
        <f>Vulnerability!AO42</f>
        <v>2.1</v>
      </c>
      <c r="W43" s="148">
        <f>Vulnerability!AP42</f>
        <v>1.2</v>
      </c>
      <c r="X43" s="40">
        <f>Vulnerability!AQ42</f>
        <v>3.5</v>
      </c>
      <c r="Y43" s="41">
        <f t="shared" si="9"/>
        <v>3.2</v>
      </c>
      <c r="Z43" s="163">
        <f>'Lack of Coping Capacity'!D42</f>
        <v>1.5</v>
      </c>
      <c r="AA43" s="146">
        <f>'Lack of Coping Capacity'!G42</f>
        <v>4.5</v>
      </c>
      <c r="AB43" s="40">
        <f>'Lack of Coping Capacity'!H42</f>
        <v>3</v>
      </c>
      <c r="AC43" s="146">
        <f>'Lack of Coping Capacity'!M42</f>
        <v>1.5</v>
      </c>
      <c r="AD43" s="146">
        <f>'Lack of Coping Capacity'!R42</f>
        <v>2</v>
      </c>
      <c r="AE43" s="146">
        <f>'Lack of Coping Capacity'!AB42</f>
        <v>3.6</v>
      </c>
      <c r="AF43" s="40">
        <f>'Lack of Coping Capacity'!AC42</f>
        <v>2.4</v>
      </c>
      <c r="AG43" s="41">
        <f t="shared" si="10"/>
        <v>2.7</v>
      </c>
      <c r="AH43" s="155">
        <f t="shared" si="11"/>
        <v>3.2</v>
      </c>
      <c r="AI43" s="180" t="str">
        <f t="shared" si="12"/>
        <v>Low</v>
      </c>
      <c r="AJ43" s="173">
        <f t="shared" si="13"/>
        <v>113</v>
      </c>
      <c r="AK43" s="176">
        <f>VLOOKUP($B43,'Lack of Reliability Index'!$A$2:$H$192,8,FALSE)</f>
        <v>4.2666666666666666</v>
      </c>
      <c r="AL43" s="47">
        <f>'Imputed and missing data hidden'!BA41</f>
        <v>1</v>
      </c>
      <c r="AM43" s="174">
        <f t="shared" si="14"/>
        <v>1.9607843137254902E-2</v>
      </c>
      <c r="AN43" s="47" t="str">
        <f t="shared" si="15"/>
        <v/>
      </c>
      <c r="AO43" s="175">
        <f>'Indicator Date hidden2'!BB42</f>
        <v>1718.9583333333333</v>
      </c>
      <c r="AP43" s="181"/>
    </row>
    <row r="44" spans="1:42" ht="15.75" thickBot="1" x14ac:dyDescent="0.3">
      <c r="A44" s="125" t="str">
        <f>'Indicator Data'!A46</f>
        <v>Côte d'Ivoire</v>
      </c>
      <c r="B44" s="43" t="str">
        <f>'Indicator Data'!B46</f>
        <v>CIV</v>
      </c>
      <c r="C44" s="153">
        <f>'Hazard &amp; Exposure'!AO43</f>
        <v>0.1</v>
      </c>
      <c r="D44" s="152">
        <f>'Hazard &amp; Exposure'!AP43</f>
        <v>5.6</v>
      </c>
      <c r="E44" s="152">
        <f>'Hazard &amp; Exposure'!AQ43</f>
        <v>4.5999999999999996</v>
      </c>
      <c r="F44" s="152">
        <f>'Hazard &amp; Exposure'!AR43</f>
        <v>0</v>
      </c>
      <c r="G44" s="152">
        <f>'Hazard &amp; Exposure'!AU43</f>
        <v>1</v>
      </c>
      <c r="H44" s="152">
        <f>'Hazard &amp; Exposure'!DY43</f>
        <v>7.1</v>
      </c>
      <c r="I44" s="40">
        <f>'Hazard &amp; Exposure'!DZ43</f>
        <v>3.6</v>
      </c>
      <c r="J44" s="152">
        <f>'Hazard &amp; Exposure'!EC43</f>
        <v>9.1</v>
      </c>
      <c r="K44" s="152">
        <f>'Hazard &amp; Exposure'!EF43</f>
        <v>0</v>
      </c>
      <c r="L44" s="40">
        <f>'Hazard &amp; Exposure'!EG43</f>
        <v>6.4</v>
      </c>
      <c r="M44" s="41">
        <f t="shared" si="8"/>
        <v>5.2</v>
      </c>
      <c r="N44" s="150">
        <f>Vulnerability!E43</f>
        <v>8</v>
      </c>
      <c r="O44" s="148">
        <f>Vulnerability!H43</f>
        <v>6.7</v>
      </c>
      <c r="P44" s="148">
        <f>Vulnerability!N43</f>
        <v>2.2999999999999998</v>
      </c>
      <c r="Q44" s="40">
        <f>Vulnerability!O43</f>
        <v>6.3</v>
      </c>
      <c r="R44" s="148">
        <f>Vulnerability!T43</f>
        <v>7.1</v>
      </c>
      <c r="S44" s="147">
        <f>Vulnerability!AC43</f>
        <v>5.5</v>
      </c>
      <c r="T44" s="147">
        <f>Vulnerability!AF43</f>
        <v>4.8</v>
      </c>
      <c r="U44" s="147">
        <f>Vulnerability!AI43</f>
        <v>0.1</v>
      </c>
      <c r="V44" s="147">
        <f>Vulnerability!AO43</f>
        <v>4.2</v>
      </c>
      <c r="W44" s="148">
        <f>Vulnerability!AP43</f>
        <v>3.9</v>
      </c>
      <c r="X44" s="40">
        <f>Vulnerability!AQ43</f>
        <v>5.7</v>
      </c>
      <c r="Y44" s="41">
        <f t="shared" si="9"/>
        <v>6</v>
      </c>
      <c r="Z44" s="163">
        <f>'Lack of Coping Capacity'!D43</f>
        <v>7.8</v>
      </c>
      <c r="AA44" s="146">
        <f>'Lack of Coping Capacity'!G43</f>
        <v>6.5</v>
      </c>
      <c r="AB44" s="40">
        <f>'Lack of Coping Capacity'!H43</f>
        <v>7.2</v>
      </c>
      <c r="AC44" s="146">
        <f>'Lack of Coping Capacity'!M43</f>
        <v>5.9</v>
      </c>
      <c r="AD44" s="146">
        <f>'Lack of Coping Capacity'!R43</f>
        <v>7.3</v>
      </c>
      <c r="AE44" s="146">
        <f>'Lack of Coping Capacity'!AB43</f>
        <v>7.2</v>
      </c>
      <c r="AF44" s="40">
        <f>'Lack of Coping Capacity'!AC43</f>
        <v>6.8</v>
      </c>
      <c r="AG44" s="41">
        <f t="shared" si="10"/>
        <v>7</v>
      </c>
      <c r="AH44" s="155">
        <f t="shared" si="11"/>
        <v>6</v>
      </c>
      <c r="AI44" s="180" t="str">
        <f t="shared" si="12"/>
        <v>High</v>
      </c>
      <c r="AJ44" s="173">
        <f t="shared" si="13"/>
        <v>24</v>
      </c>
      <c r="AK44" s="176">
        <f>VLOOKUP($B44,'Lack of Reliability Index'!$A$2:$H$192,8,FALSE)</f>
        <v>4</v>
      </c>
      <c r="AL44" s="47">
        <f>'Imputed and missing data hidden'!BA42</f>
        <v>0</v>
      </c>
      <c r="AM44" s="174">
        <f t="shared" si="14"/>
        <v>0</v>
      </c>
      <c r="AN44" s="47" t="str">
        <f t="shared" si="15"/>
        <v/>
      </c>
      <c r="AO44" s="175">
        <f>'Indicator Date hidden2'!BB43</f>
        <v>1617.9411764705883</v>
      </c>
      <c r="AP44" s="181"/>
    </row>
    <row r="45" spans="1:42" ht="15.75" thickBot="1" x14ac:dyDescent="0.3">
      <c r="A45" s="125" t="str">
        <f>'Indicator Data'!A47</f>
        <v>Croatia</v>
      </c>
      <c r="B45" s="43" t="str">
        <f>'Indicator Data'!B47</f>
        <v>HRV</v>
      </c>
      <c r="C45" s="153">
        <f>'Hazard &amp; Exposure'!AO44</f>
        <v>5.9</v>
      </c>
      <c r="D45" s="152">
        <f>'Hazard &amp; Exposure'!AP44</f>
        <v>6.5</v>
      </c>
      <c r="E45" s="152">
        <f>'Hazard &amp; Exposure'!AQ44</f>
        <v>7.7</v>
      </c>
      <c r="F45" s="152">
        <f>'Hazard &amp; Exposure'!AR44</f>
        <v>0</v>
      </c>
      <c r="G45" s="152">
        <f>'Hazard &amp; Exposure'!AU44</f>
        <v>3.3</v>
      </c>
      <c r="H45" s="152">
        <f>'Hazard &amp; Exposure'!DY44</f>
        <v>2.2999999999999998</v>
      </c>
      <c r="I45" s="40">
        <f>'Hazard &amp; Exposure'!DZ44</f>
        <v>4.8</v>
      </c>
      <c r="J45" s="152">
        <f>'Hazard &amp; Exposure'!EC44</f>
        <v>0.1</v>
      </c>
      <c r="K45" s="152">
        <f>'Hazard &amp; Exposure'!EF44</f>
        <v>0</v>
      </c>
      <c r="L45" s="40">
        <f>'Hazard &amp; Exposure'!EG44</f>
        <v>0.1</v>
      </c>
      <c r="M45" s="41">
        <f t="shared" si="8"/>
        <v>2.8</v>
      </c>
      <c r="N45" s="150">
        <f>Vulnerability!E44</f>
        <v>1.8</v>
      </c>
      <c r="O45" s="148">
        <f>Vulnerability!H44</f>
        <v>1.8</v>
      </c>
      <c r="P45" s="148">
        <f>Vulnerability!N44</f>
        <v>3.6</v>
      </c>
      <c r="Q45" s="40">
        <f>Vulnerability!O44</f>
        <v>2.2999999999999998</v>
      </c>
      <c r="R45" s="148">
        <f>Vulnerability!T44</f>
        <v>1.2</v>
      </c>
      <c r="S45" s="147">
        <f>Vulnerability!AC44</f>
        <v>0.1</v>
      </c>
      <c r="T45" s="147">
        <f>Vulnerability!AF44</f>
        <v>0.4</v>
      </c>
      <c r="U45" s="147">
        <f>Vulnerability!AI44</f>
        <v>0</v>
      </c>
      <c r="V45" s="147">
        <f>Vulnerability!AO44</f>
        <v>1.7</v>
      </c>
      <c r="W45" s="148">
        <f>Vulnerability!AP44</f>
        <v>0.6</v>
      </c>
      <c r="X45" s="40">
        <f>Vulnerability!AQ44</f>
        <v>0.9</v>
      </c>
      <c r="Y45" s="41">
        <f t="shared" si="9"/>
        <v>1.6</v>
      </c>
      <c r="Z45" s="163">
        <f>'Lack of Coping Capacity'!D44</f>
        <v>4.4000000000000004</v>
      </c>
      <c r="AA45" s="146">
        <f>'Lack of Coping Capacity'!G44</f>
        <v>4.5</v>
      </c>
      <c r="AB45" s="40">
        <f>'Lack of Coping Capacity'!H44</f>
        <v>4.5</v>
      </c>
      <c r="AC45" s="146">
        <f>'Lack of Coping Capacity'!M44</f>
        <v>2</v>
      </c>
      <c r="AD45" s="146">
        <f>'Lack of Coping Capacity'!R44</f>
        <v>0.2</v>
      </c>
      <c r="AE45" s="146">
        <f>'Lack of Coping Capacity'!AB44</f>
        <v>1.9</v>
      </c>
      <c r="AF45" s="40">
        <f>'Lack of Coping Capacity'!AC44</f>
        <v>1.4</v>
      </c>
      <c r="AG45" s="41">
        <f t="shared" si="10"/>
        <v>3.1</v>
      </c>
      <c r="AH45" s="155">
        <f t="shared" si="11"/>
        <v>2.4</v>
      </c>
      <c r="AI45" s="180" t="str">
        <f t="shared" si="12"/>
        <v>Low</v>
      </c>
      <c r="AJ45" s="173">
        <f t="shared" si="13"/>
        <v>141</v>
      </c>
      <c r="AK45" s="176">
        <f>VLOOKUP($B45,'Lack of Reliability Index'!$A$2:$H$192,8,FALSE)</f>
        <v>5.0666666666666673</v>
      </c>
      <c r="AL45" s="47">
        <f>'Imputed and missing data hidden'!BA43</f>
        <v>4</v>
      </c>
      <c r="AM45" s="174">
        <f t="shared" si="14"/>
        <v>7.8431372549019607E-2</v>
      </c>
      <c r="AN45" s="47" t="str">
        <f t="shared" si="15"/>
        <v/>
      </c>
      <c r="AO45" s="175">
        <f>'Indicator Date hidden2'!BB44</f>
        <v>1793.6304347826087</v>
      </c>
      <c r="AP45" s="181"/>
    </row>
    <row r="46" spans="1:42" ht="15.75" thickBot="1" x14ac:dyDescent="0.3">
      <c r="A46" s="125" t="str">
        <f>'Indicator Data'!A48</f>
        <v>Cuba</v>
      </c>
      <c r="B46" s="43" t="str">
        <f>'Indicator Data'!B48</f>
        <v>CUB</v>
      </c>
      <c r="C46" s="153">
        <f>'Hazard &amp; Exposure'!AO45</f>
        <v>5.8</v>
      </c>
      <c r="D46" s="152">
        <f>'Hazard &amp; Exposure'!AP45</f>
        <v>3.6</v>
      </c>
      <c r="E46" s="152">
        <f>'Hazard &amp; Exposure'!AQ45</f>
        <v>5.7</v>
      </c>
      <c r="F46" s="152">
        <f>'Hazard &amp; Exposure'!AR45</f>
        <v>8</v>
      </c>
      <c r="G46" s="152">
        <f>'Hazard &amp; Exposure'!AU45</f>
        <v>4.9000000000000004</v>
      </c>
      <c r="H46" s="152">
        <f>'Hazard &amp; Exposure'!DY45</f>
        <v>6</v>
      </c>
      <c r="I46" s="40">
        <f>'Hazard &amp; Exposure'!DZ45</f>
        <v>5.8</v>
      </c>
      <c r="J46" s="152">
        <f>'Hazard &amp; Exposure'!EC45</f>
        <v>3.3</v>
      </c>
      <c r="K46" s="152">
        <f>'Hazard &amp; Exposure'!EF45</f>
        <v>0</v>
      </c>
      <c r="L46" s="40">
        <f>'Hazard &amp; Exposure'!EG45</f>
        <v>2.2999999999999998</v>
      </c>
      <c r="M46" s="41">
        <f t="shared" si="8"/>
        <v>4.3</v>
      </c>
      <c r="N46" s="150">
        <f>Vulnerability!E45</f>
        <v>2.7</v>
      </c>
      <c r="O46" s="148">
        <f>Vulnerability!H45</f>
        <v>4</v>
      </c>
      <c r="P46" s="148">
        <f>Vulnerability!N45</f>
        <v>4.5999999999999996</v>
      </c>
      <c r="Q46" s="40">
        <f>Vulnerability!O45</f>
        <v>3.5</v>
      </c>
      <c r="R46" s="148">
        <f>Vulnerability!T45</f>
        <v>0</v>
      </c>
      <c r="S46" s="147">
        <f>Vulnerability!AC45</f>
        <v>1</v>
      </c>
      <c r="T46" s="147">
        <f>Vulnerability!AF45</f>
        <v>0.4</v>
      </c>
      <c r="U46" s="147">
        <f>Vulnerability!AI45</f>
        <v>10</v>
      </c>
      <c r="V46" s="147">
        <f>Vulnerability!AO45</f>
        <v>0.8</v>
      </c>
      <c r="W46" s="148">
        <f>Vulnerability!AP45</f>
        <v>5.2</v>
      </c>
      <c r="X46" s="40">
        <f>Vulnerability!AQ45</f>
        <v>3</v>
      </c>
      <c r="Y46" s="41">
        <f t="shared" si="9"/>
        <v>3.3</v>
      </c>
      <c r="Z46" s="163">
        <f>'Lack of Coping Capacity'!D45</f>
        <v>2.5</v>
      </c>
      <c r="AA46" s="146">
        <f>'Lack of Coping Capacity'!G45</f>
        <v>5.4</v>
      </c>
      <c r="AB46" s="40">
        <f>'Lack of Coping Capacity'!H45</f>
        <v>4</v>
      </c>
      <c r="AC46" s="146">
        <f>'Lack of Coping Capacity'!M45</f>
        <v>3.7</v>
      </c>
      <c r="AD46" s="146">
        <f>'Lack of Coping Capacity'!R45</f>
        <v>1.8</v>
      </c>
      <c r="AE46" s="146">
        <f>'Lack of Coping Capacity'!AB45</f>
        <v>0.6</v>
      </c>
      <c r="AF46" s="40">
        <f>'Lack of Coping Capacity'!AC45</f>
        <v>2</v>
      </c>
      <c r="AG46" s="41">
        <f t="shared" si="10"/>
        <v>3.1</v>
      </c>
      <c r="AH46" s="155">
        <f t="shared" si="11"/>
        <v>3.5</v>
      </c>
      <c r="AI46" s="180" t="str">
        <f t="shared" si="12"/>
        <v>Medium</v>
      </c>
      <c r="AJ46" s="173">
        <f t="shared" si="13"/>
        <v>104</v>
      </c>
      <c r="AK46" s="176">
        <f>VLOOKUP($B46,'Lack of Reliability Index'!$A$2:$H$192,8,FALSE)</f>
        <v>5.8666666666666671</v>
      </c>
      <c r="AL46" s="47">
        <f>'Imputed and missing data hidden'!BA44</f>
        <v>7</v>
      </c>
      <c r="AM46" s="174">
        <f t="shared" si="14"/>
        <v>0.13725490196078433</v>
      </c>
      <c r="AN46" s="47" t="str">
        <f t="shared" si="15"/>
        <v/>
      </c>
      <c r="AO46" s="175">
        <f>'Indicator Date hidden2'!BB45</f>
        <v>1918.7209302325582</v>
      </c>
      <c r="AP46" s="181"/>
    </row>
    <row r="47" spans="1:42" ht="15.75" thickBot="1" x14ac:dyDescent="0.3">
      <c r="A47" s="125" t="str">
        <f>'Indicator Data'!A49</f>
        <v>Cyprus</v>
      </c>
      <c r="B47" s="43" t="str">
        <f>'Indicator Data'!B49</f>
        <v>CYP</v>
      </c>
      <c r="C47" s="153">
        <f>'Hazard &amp; Exposure'!AO46</f>
        <v>8.6999999999999993</v>
      </c>
      <c r="D47" s="152">
        <f>'Hazard &amp; Exposure'!AP46</f>
        <v>0</v>
      </c>
      <c r="E47" s="152">
        <f>'Hazard &amp; Exposure'!AQ46</f>
        <v>6.4</v>
      </c>
      <c r="F47" s="152">
        <f>'Hazard &amp; Exposure'!AR46</f>
        <v>0</v>
      </c>
      <c r="G47" s="152">
        <f>'Hazard &amp; Exposure'!AU46</f>
        <v>3.1</v>
      </c>
      <c r="H47" s="152">
        <f>'Hazard &amp; Exposure'!DY46</f>
        <v>2.9</v>
      </c>
      <c r="I47" s="40">
        <f>'Hazard &amp; Exposure'!DZ46</f>
        <v>4.4000000000000004</v>
      </c>
      <c r="J47" s="152">
        <f>'Hazard &amp; Exposure'!EC46</f>
        <v>0.1</v>
      </c>
      <c r="K47" s="152">
        <f>'Hazard &amp; Exposure'!EF46</f>
        <v>0</v>
      </c>
      <c r="L47" s="40">
        <f>'Hazard &amp; Exposure'!EG46</f>
        <v>0.1</v>
      </c>
      <c r="M47" s="41">
        <f t="shared" si="8"/>
        <v>2.5</v>
      </c>
      <c r="N47" s="150">
        <f>Vulnerability!E46</f>
        <v>1.2</v>
      </c>
      <c r="O47" s="148">
        <f>Vulnerability!H46</f>
        <v>1.7</v>
      </c>
      <c r="P47" s="148">
        <f>Vulnerability!N46</f>
        <v>2.9</v>
      </c>
      <c r="Q47" s="40">
        <f>Vulnerability!O46</f>
        <v>1.8</v>
      </c>
      <c r="R47" s="148">
        <f>Vulnerability!T46</f>
        <v>9</v>
      </c>
      <c r="S47" s="147">
        <f>Vulnerability!AC46</f>
        <v>0.6</v>
      </c>
      <c r="T47" s="147">
        <f>Vulnerability!AF46</f>
        <v>0.2</v>
      </c>
      <c r="U47" s="147">
        <f>Vulnerability!AI46</f>
        <v>0</v>
      </c>
      <c r="V47" s="147">
        <f>Vulnerability!AO46</f>
        <v>3.1</v>
      </c>
      <c r="W47" s="148">
        <f>Vulnerability!AP46</f>
        <v>1.1000000000000001</v>
      </c>
      <c r="X47" s="40">
        <f>Vulnerability!AQ46</f>
        <v>6.5</v>
      </c>
      <c r="Y47" s="41">
        <f t="shared" si="9"/>
        <v>4.5999999999999996</v>
      </c>
      <c r="Z47" s="163" t="str">
        <f>'Lack of Coping Capacity'!D46</f>
        <v>x</v>
      </c>
      <c r="AA47" s="146">
        <f>'Lack of Coping Capacity'!G46</f>
        <v>3.7</v>
      </c>
      <c r="AB47" s="40">
        <f>'Lack of Coping Capacity'!H46</f>
        <v>3.7</v>
      </c>
      <c r="AC47" s="146">
        <f>'Lack of Coping Capacity'!M46</f>
        <v>1.5</v>
      </c>
      <c r="AD47" s="146">
        <f>'Lack of Coping Capacity'!R46</f>
        <v>0.1</v>
      </c>
      <c r="AE47" s="146">
        <f>'Lack of Coping Capacity'!AB46</f>
        <v>2.4</v>
      </c>
      <c r="AF47" s="40">
        <f>'Lack of Coping Capacity'!AC46</f>
        <v>1.3</v>
      </c>
      <c r="AG47" s="41">
        <f t="shared" si="10"/>
        <v>2.6</v>
      </c>
      <c r="AH47" s="155">
        <f t="shared" si="11"/>
        <v>3.1</v>
      </c>
      <c r="AI47" s="180" t="str">
        <f t="shared" si="12"/>
        <v>Low</v>
      </c>
      <c r="AJ47" s="173">
        <f t="shared" si="13"/>
        <v>119</v>
      </c>
      <c r="AK47" s="176">
        <f>VLOOKUP($B47,'Lack of Reliability Index'!$A$2:$H$192,8,FALSE)</f>
        <v>5.3333333333333339</v>
      </c>
      <c r="AL47" s="47">
        <f>'Imputed and missing data hidden'!BA45</f>
        <v>5</v>
      </c>
      <c r="AM47" s="174">
        <f t="shared" si="14"/>
        <v>9.8039215686274508E-2</v>
      </c>
      <c r="AN47" s="47" t="str">
        <f t="shared" si="15"/>
        <v/>
      </c>
      <c r="AO47" s="175">
        <f>'Indicator Date hidden2'!BB46</f>
        <v>1833.4888888888888</v>
      </c>
      <c r="AP47" s="181"/>
    </row>
    <row r="48" spans="1:42" ht="15.75" thickBot="1" x14ac:dyDescent="0.3">
      <c r="A48" s="125" t="str">
        <f>'Indicator Data'!A50</f>
        <v>Czech Republic</v>
      </c>
      <c r="B48" s="43" t="str">
        <f>'Indicator Data'!B50</f>
        <v>CZE</v>
      </c>
      <c r="C48" s="153">
        <f>'Hazard &amp; Exposure'!AO47</f>
        <v>0.9</v>
      </c>
      <c r="D48" s="152">
        <f>'Hazard &amp; Exposure'!AP47</f>
        <v>5.3</v>
      </c>
      <c r="E48" s="152">
        <f>'Hazard &amp; Exposure'!AQ47</f>
        <v>0</v>
      </c>
      <c r="F48" s="152">
        <f>'Hazard &amp; Exposure'!AR47</f>
        <v>0</v>
      </c>
      <c r="G48" s="152">
        <f>'Hazard &amp; Exposure'!AU47</f>
        <v>1.5</v>
      </c>
      <c r="H48" s="152">
        <f>'Hazard &amp; Exposure'!DY47</f>
        <v>2.1</v>
      </c>
      <c r="I48" s="40">
        <f>'Hazard &amp; Exposure'!DZ47</f>
        <v>1.8</v>
      </c>
      <c r="J48" s="152">
        <f>'Hazard &amp; Exposure'!EC47</f>
        <v>0.1</v>
      </c>
      <c r="K48" s="152">
        <f>'Hazard &amp; Exposure'!EF47</f>
        <v>0</v>
      </c>
      <c r="L48" s="40">
        <f>'Hazard &amp; Exposure'!EG47</f>
        <v>0.1</v>
      </c>
      <c r="M48" s="41">
        <f t="shared" si="8"/>
        <v>1</v>
      </c>
      <c r="N48" s="150">
        <f>Vulnerability!E47</f>
        <v>1</v>
      </c>
      <c r="O48" s="148">
        <f>Vulnerability!H47</f>
        <v>1</v>
      </c>
      <c r="P48" s="148">
        <f>Vulnerability!N47</f>
        <v>2.9</v>
      </c>
      <c r="Q48" s="40">
        <f>Vulnerability!O47</f>
        <v>1.5</v>
      </c>
      <c r="R48" s="148">
        <f>Vulnerability!T47</f>
        <v>2.2999999999999998</v>
      </c>
      <c r="S48" s="147">
        <f>Vulnerability!AC47</f>
        <v>0.5</v>
      </c>
      <c r="T48" s="147">
        <f>Vulnerability!AF47</f>
        <v>0.3</v>
      </c>
      <c r="U48" s="147">
        <f>Vulnerability!AI47</f>
        <v>0</v>
      </c>
      <c r="V48" s="147">
        <f>Vulnerability!AO47</f>
        <v>1.6</v>
      </c>
      <c r="W48" s="148">
        <f>Vulnerability!AP47</f>
        <v>0.6</v>
      </c>
      <c r="X48" s="40">
        <f>Vulnerability!AQ47</f>
        <v>1.5</v>
      </c>
      <c r="Y48" s="41">
        <f t="shared" si="9"/>
        <v>1.5</v>
      </c>
      <c r="Z48" s="163">
        <f>'Lack of Coping Capacity'!D47</f>
        <v>2.5</v>
      </c>
      <c r="AA48" s="146">
        <f>'Lack of Coping Capacity'!G47</f>
        <v>3.6</v>
      </c>
      <c r="AB48" s="40">
        <f>'Lack of Coping Capacity'!H47</f>
        <v>3.1</v>
      </c>
      <c r="AC48" s="146">
        <f>'Lack of Coping Capacity'!M47</f>
        <v>2.2000000000000002</v>
      </c>
      <c r="AD48" s="146">
        <f>'Lack of Coping Capacity'!R47</f>
        <v>0</v>
      </c>
      <c r="AE48" s="146">
        <f>'Lack of Coping Capacity'!AB47</f>
        <v>0.6</v>
      </c>
      <c r="AF48" s="40">
        <f>'Lack of Coping Capacity'!AC47</f>
        <v>0.9</v>
      </c>
      <c r="AG48" s="41">
        <f t="shared" si="10"/>
        <v>2.1</v>
      </c>
      <c r="AH48" s="155">
        <f t="shared" si="11"/>
        <v>1.5</v>
      </c>
      <c r="AI48" s="180" t="str">
        <f t="shared" si="12"/>
        <v>Very Low</v>
      </c>
      <c r="AJ48" s="173">
        <f t="shared" si="13"/>
        <v>177</v>
      </c>
      <c r="AK48" s="176">
        <f>VLOOKUP($B48,'Lack of Reliability Index'!$A$2:$H$192,8,FALSE)</f>
        <v>5.3333333333333339</v>
      </c>
      <c r="AL48" s="47">
        <f>'Imputed and missing data hidden'!BA46</f>
        <v>5</v>
      </c>
      <c r="AM48" s="174">
        <f t="shared" si="14"/>
        <v>9.8039215686274508E-2</v>
      </c>
      <c r="AN48" s="47" t="str">
        <f t="shared" si="15"/>
        <v/>
      </c>
      <c r="AO48" s="175">
        <f>'Indicator Date hidden2'!BB47</f>
        <v>1875.1363636363637</v>
      </c>
      <c r="AP48" s="181"/>
    </row>
    <row r="49" spans="1:42" ht="15.75" thickBot="1" x14ac:dyDescent="0.3">
      <c r="A49" s="125" t="str">
        <f>'Indicator Data'!A51</f>
        <v>Denmark</v>
      </c>
      <c r="B49" s="43" t="str">
        <f>'Indicator Data'!B51</f>
        <v>DNK</v>
      </c>
      <c r="C49" s="153">
        <f>'Hazard &amp; Exposure'!AO48</f>
        <v>0.1</v>
      </c>
      <c r="D49" s="152">
        <f>'Hazard &amp; Exposure'!AP48</f>
        <v>2.2999999999999998</v>
      </c>
      <c r="E49" s="152">
        <f>'Hazard &amp; Exposure'!AQ48</f>
        <v>0</v>
      </c>
      <c r="F49" s="152">
        <f>'Hazard &amp; Exposure'!AR48</f>
        <v>0</v>
      </c>
      <c r="G49" s="152">
        <f>'Hazard &amp; Exposure'!AU48</f>
        <v>2.2999999999999998</v>
      </c>
      <c r="H49" s="152">
        <f>'Hazard &amp; Exposure'!DY48</f>
        <v>2.1</v>
      </c>
      <c r="I49" s="40">
        <f>'Hazard &amp; Exposure'!DZ48</f>
        <v>1.2</v>
      </c>
      <c r="J49" s="152">
        <f>'Hazard &amp; Exposure'!EC48</f>
        <v>0</v>
      </c>
      <c r="K49" s="152">
        <f>'Hazard &amp; Exposure'!EF48</f>
        <v>0</v>
      </c>
      <c r="L49" s="40">
        <f>'Hazard &amp; Exposure'!EG48</f>
        <v>0</v>
      </c>
      <c r="M49" s="41">
        <f t="shared" si="8"/>
        <v>0.6</v>
      </c>
      <c r="N49" s="150">
        <f>Vulnerability!E48</f>
        <v>0.3</v>
      </c>
      <c r="O49" s="148">
        <f>Vulnerability!H48</f>
        <v>0.8</v>
      </c>
      <c r="P49" s="148">
        <f>Vulnerability!N48</f>
        <v>1.9</v>
      </c>
      <c r="Q49" s="40">
        <f>Vulnerability!O48</f>
        <v>0.8</v>
      </c>
      <c r="R49" s="148">
        <f>Vulnerability!T48</f>
        <v>5.2</v>
      </c>
      <c r="S49" s="147">
        <f>Vulnerability!AC48</f>
        <v>0.5</v>
      </c>
      <c r="T49" s="147">
        <f>Vulnerability!AF48</f>
        <v>0.3</v>
      </c>
      <c r="U49" s="147">
        <f>Vulnerability!AI48</f>
        <v>0</v>
      </c>
      <c r="V49" s="147">
        <f>Vulnerability!AO48</f>
        <v>1.4</v>
      </c>
      <c r="W49" s="148">
        <f>Vulnerability!AP48</f>
        <v>0.6</v>
      </c>
      <c r="X49" s="40">
        <f>Vulnerability!AQ48</f>
        <v>3.2</v>
      </c>
      <c r="Y49" s="41">
        <f t="shared" si="9"/>
        <v>2.1</v>
      </c>
      <c r="Z49" s="163">
        <f>'Lack of Coping Capacity'!D48</f>
        <v>2.7</v>
      </c>
      <c r="AA49" s="146">
        <f>'Lack of Coping Capacity'!G48</f>
        <v>1.3</v>
      </c>
      <c r="AB49" s="40">
        <f>'Lack of Coping Capacity'!H48</f>
        <v>2</v>
      </c>
      <c r="AC49" s="146">
        <f>'Lack of Coping Capacity'!M48</f>
        <v>1.4</v>
      </c>
      <c r="AD49" s="146">
        <f>'Lack of Coping Capacity'!R48</f>
        <v>0</v>
      </c>
      <c r="AE49" s="146">
        <f>'Lack of Coping Capacity'!AB48</f>
        <v>0.4</v>
      </c>
      <c r="AF49" s="40">
        <f>'Lack of Coping Capacity'!AC48</f>
        <v>0.6</v>
      </c>
      <c r="AG49" s="41">
        <f t="shared" si="10"/>
        <v>1.3</v>
      </c>
      <c r="AH49" s="155">
        <f t="shared" si="11"/>
        <v>1.2</v>
      </c>
      <c r="AI49" s="180" t="str">
        <f t="shared" si="12"/>
        <v>Very Low</v>
      </c>
      <c r="AJ49" s="173">
        <f t="shared" si="13"/>
        <v>185</v>
      </c>
      <c r="AK49" s="176">
        <f>VLOOKUP($B49,'Lack of Reliability Index'!$A$2:$H$192,8,FALSE)</f>
        <v>5.3333333333333339</v>
      </c>
      <c r="AL49" s="47">
        <f>'Imputed and missing data hidden'!BA47</f>
        <v>5</v>
      </c>
      <c r="AM49" s="174">
        <f t="shared" si="14"/>
        <v>9.8039215686274508E-2</v>
      </c>
      <c r="AN49" s="47" t="str">
        <f t="shared" si="15"/>
        <v/>
      </c>
      <c r="AO49" s="175">
        <f>'Indicator Date hidden2'!BB48</f>
        <v>1875.1363636363637</v>
      </c>
      <c r="AP49" s="181"/>
    </row>
    <row r="50" spans="1:42" ht="15.75" thickBot="1" x14ac:dyDescent="0.3">
      <c r="A50" s="125" t="str">
        <f>'Indicator Data'!A52</f>
        <v>Djibouti</v>
      </c>
      <c r="B50" s="43" t="str">
        <f>'Indicator Data'!B52</f>
        <v>DJI</v>
      </c>
      <c r="C50" s="153">
        <f>'Hazard &amp; Exposure'!AO49</f>
        <v>5.3</v>
      </c>
      <c r="D50" s="152">
        <f>'Hazard &amp; Exposure'!AP49</f>
        <v>0.4</v>
      </c>
      <c r="E50" s="152">
        <f>'Hazard &amp; Exposure'!AQ49</f>
        <v>8.5</v>
      </c>
      <c r="F50" s="152">
        <f>'Hazard &amp; Exposure'!AR49</f>
        <v>0</v>
      </c>
      <c r="G50" s="152">
        <f>'Hazard &amp; Exposure'!AU49</f>
        <v>9.1</v>
      </c>
      <c r="H50" s="152">
        <f>'Hazard &amp; Exposure'!DY49</f>
        <v>4.7</v>
      </c>
      <c r="I50" s="40">
        <f>'Hazard &amp; Exposure'!DZ49</f>
        <v>5.8</v>
      </c>
      <c r="J50" s="152">
        <f>'Hazard &amp; Exposure'!EC49</f>
        <v>2.2000000000000002</v>
      </c>
      <c r="K50" s="152">
        <f>'Hazard &amp; Exposure'!EF49</f>
        <v>0</v>
      </c>
      <c r="L50" s="40">
        <f>'Hazard &amp; Exposure'!EG49</f>
        <v>1.5</v>
      </c>
      <c r="M50" s="41">
        <f t="shared" si="8"/>
        <v>4</v>
      </c>
      <c r="N50" s="150">
        <f>Vulnerability!E49</f>
        <v>7.3</v>
      </c>
      <c r="O50" s="148">
        <f>Vulnerability!H49</f>
        <v>4.2</v>
      </c>
      <c r="P50" s="148">
        <f>Vulnerability!N49</f>
        <v>5.0999999999999996</v>
      </c>
      <c r="Q50" s="40">
        <f>Vulnerability!O49</f>
        <v>6</v>
      </c>
      <c r="R50" s="148">
        <f>Vulnerability!T49</f>
        <v>6.1</v>
      </c>
      <c r="S50" s="147">
        <f>Vulnerability!AC49</f>
        <v>2.9</v>
      </c>
      <c r="T50" s="147">
        <f>Vulnerability!AF49</f>
        <v>5.7</v>
      </c>
      <c r="U50" s="147">
        <f>Vulnerability!AI49</f>
        <v>1.3</v>
      </c>
      <c r="V50" s="147">
        <f>Vulnerability!AO49</f>
        <v>5.0999999999999996</v>
      </c>
      <c r="W50" s="148">
        <f>Vulnerability!AP49</f>
        <v>4</v>
      </c>
      <c r="X50" s="40">
        <f>Vulnerability!AQ49</f>
        <v>5.0999999999999996</v>
      </c>
      <c r="Y50" s="41">
        <f t="shared" si="9"/>
        <v>5.6</v>
      </c>
      <c r="Z50" s="163">
        <f>'Lack of Coping Capacity'!D49</f>
        <v>5.5</v>
      </c>
      <c r="AA50" s="146">
        <f>'Lack of Coping Capacity'!G49</f>
        <v>7</v>
      </c>
      <c r="AB50" s="40">
        <f>'Lack of Coping Capacity'!H49</f>
        <v>6.3</v>
      </c>
      <c r="AC50" s="146">
        <f>'Lack of Coping Capacity'!M49</f>
        <v>7</v>
      </c>
      <c r="AD50" s="146">
        <f>'Lack of Coping Capacity'!R49</f>
        <v>6</v>
      </c>
      <c r="AE50" s="146">
        <f>'Lack of Coping Capacity'!AB49</f>
        <v>6.1</v>
      </c>
      <c r="AF50" s="40">
        <f>'Lack of Coping Capacity'!AC49</f>
        <v>6.4</v>
      </c>
      <c r="AG50" s="41">
        <f t="shared" si="10"/>
        <v>6.4</v>
      </c>
      <c r="AH50" s="155">
        <f t="shared" si="11"/>
        <v>5.2</v>
      </c>
      <c r="AI50" s="180" t="str">
        <f t="shared" si="12"/>
        <v>High</v>
      </c>
      <c r="AJ50" s="173">
        <f t="shared" si="13"/>
        <v>42</v>
      </c>
      <c r="AK50" s="176">
        <f>VLOOKUP($B50,'Lack of Reliability Index'!$A$2:$H$192,8,FALSE)</f>
        <v>5.3333333333333339</v>
      </c>
      <c r="AL50" s="47">
        <f>'Imputed and missing data hidden'!BA48</f>
        <v>5</v>
      </c>
      <c r="AM50" s="174">
        <f t="shared" si="14"/>
        <v>9.8039215686274508E-2</v>
      </c>
      <c r="AN50" s="47" t="str">
        <f t="shared" si="15"/>
        <v/>
      </c>
      <c r="AO50" s="175">
        <f>'Indicator Date hidden2'!BB49</f>
        <v>1875.159090909091</v>
      </c>
      <c r="AP50" s="181"/>
    </row>
    <row r="51" spans="1:42" ht="15.75" thickBot="1" x14ac:dyDescent="0.3">
      <c r="A51" s="125" t="str">
        <f>'Indicator Data'!A53</f>
        <v>Dominica</v>
      </c>
      <c r="B51" s="43" t="str">
        <f>'Indicator Data'!B53</f>
        <v>DMA</v>
      </c>
      <c r="C51" s="153">
        <f>'Hazard &amp; Exposure'!AO50</f>
        <v>4</v>
      </c>
      <c r="D51" s="152">
        <f>'Hazard &amp; Exposure'!AP50</f>
        <v>0.1</v>
      </c>
      <c r="E51" s="152">
        <f>'Hazard &amp; Exposure'!AQ50</f>
        <v>8.5</v>
      </c>
      <c r="F51" s="152">
        <f>'Hazard &amp; Exposure'!AR50</f>
        <v>7.6</v>
      </c>
      <c r="G51" s="152">
        <f>'Hazard &amp; Exposure'!AU50</f>
        <v>0</v>
      </c>
      <c r="H51" s="152">
        <f>'Hazard &amp; Exposure'!DY50</f>
        <v>5</v>
      </c>
      <c r="I51" s="40">
        <f>'Hazard &amp; Exposure'!DZ50</f>
        <v>5.0999999999999996</v>
      </c>
      <c r="J51" s="152">
        <f>'Hazard &amp; Exposure'!EC50</f>
        <v>0</v>
      </c>
      <c r="K51" s="152">
        <f>'Hazard &amp; Exposure'!EF50</f>
        <v>0</v>
      </c>
      <c r="L51" s="40">
        <f>'Hazard &amp; Exposure'!EG50</f>
        <v>0</v>
      </c>
      <c r="M51" s="41">
        <f t="shared" si="8"/>
        <v>2.9</v>
      </c>
      <c r="N51" s="150">
        <f>Vulnerability!E50</f>
        <v>3.6</v>
      </c>
      <c r="O51" s="148">
        <f>Vulnerability!H50</f>
        <v>4.8</v>
      </c>
      <c r="P51" s="148">
        <f>Vulnerability!N50</f>
        <v>6.4</v>
      </c>
      <c r="Q51" s="40">
        <f>Vulnerability!O50</f>
        <v>4.5999999999999996</v>
      </c>
      <c r="R51" s="148">
        <f>Vulnerability!T50</f>
        <v>0</v>
      </c>
      <c r="S51" s="147">
        <f>Vulnerability!AC50</f>
        <v>0.6</v>
      </c>
      <c r="T51" s="147">
        <f>Vulnerability!AF50</f>
        <v>2.6</v>
      </c>
      <c r="U51" s="147">
        <f>Vulnerability!AI50</f>
        <v>10</v>
      </c>
      <c r="V51" s="147">
        <f>Vulnerability!AO50</f>
        <v>2.2999999999999998</v>
      </c>
      <c r="W51" s="148">
        <f>Vulnerability!AP50</f>
        <v>5.7</v>
      </c>
      <c r="X51" s="40">
        <f>Vulnerability!AQ50</f>
        <v>3.4</v>
      </c>
      <c r="Y51" s="41">
        <f t="shared" si="9"/>
        <v>4</v>
      </c>
      <c r="Z51" s="163" t="str">
        <f>'Lack of Coping Capacity'!D50</f>
        <v>x</v>
      </c>
      <c r="AA51" s="146">
        <f>'Lack of Coping Capacity'!G50</f>
        <v>4.9000000000000004</v>
      </c>
      <c r="AB51" s="40">
        <f>'Lack of Coping Capacity'!H50</f>
        <v>4.9000000000000004</v>
      </c>
      <c r="AC51" s="146">
        <f>'Lack of Coping Capacity'!M50</f>
        <v>2.7</v>
      </c>
      <c r="AD51" s="146">
        <f>'Lack of Coping Capacity'!R50</f>
        <v>1.1000000000000001</v>
      </c>
      <c r="AE51" s="146">
        <f>'Lack of Coping Capacity'!AB50</f>
        <v>5.4</v>
      </c>
      <c r="AF51" s="40">
        <f>'Lack of Coping Capacity'!AC50</f>
        <v>3.1</v>
      </c>
      <c r="AG51" s="41">
        <f t="shared" si="10"/>
        <v>4.0999999999999996</v>
      </c>
      <c r="AH51" s="155">
        <f t="shared" si="11"/>
        <v>3.6</v>
      </c>
      <c r="AI51" s="180" t="str">
        <f t="shared" si="12"/>
        <v>Medium</v>
      </c>
      <c r="AJ51" s="173">
        <f t="shared" si="13"/>
        <v>102</v>
      </c>
      <c r="AK51" s="176">
        <f>VLOOKUP($B51,'Lack of Reliability Index'!$A$2:$H$192,8,FALSE)</f>
        <v>7.4666666666666659</v>
      </c>
      <c r="AL51" s="47">
        <f>'Imputed and missing data hidden'!BA49</f>
        <v>13</v>
      </c>
      <c r="AM51" s="174">
        <f t="shared" si="14"/>
        <v>0.25490196078431371</v>
      </c>
      <c r="AN51" s="47" t="str">
        <f t="shared" si="15"/>
        <v/>
      </c>
      <c r="AO51" s="175">
        <f>'Indicator Date hidden2'!BB50</f>
        <v>2116.0256410256411</v>
      </c>
      <c r="AP51" s="181"/>
    </row>
    <row r="52" spans="1:42" ht="15.75" thickBot="1" x14ac:dyDescent="0.3">
      <c r="A52" s="125" t="str">
        <f>'Indicator Data'!A54</f>
        <v>Dominican Republic</v>
      </c>
      <c r="B52" s="43" t="str">
        <f>'Indicator Data'!B54</f>
        <v>DOM</v>
      </c>
      <c r="C52" s="153">
        <f>'Hazard &amp; Exposure'!AO51</f>
        <v>9.6999999999999993</v>
      </c>
      <c r="D52" s="152">
        <f>'Hazard &amp; Exposure'!AP51</f>
        <v>4.5999999999999996</v>
      </c>
      <c r="E52" s="152">
        <f>'Hazard &amp; Exposure'!AQ51</f>
        <v>6.4</v>
      </c>
      <c r="F52" s="152">
        <f>'Hazard &amp; Exposure'!AR51</f>
        <v>7.9</v>
      </c>
      <c r="G52" s="152">
        <f>'Hazard &amp; Exposure'!AU51</f>
        <v>1</v>
      </c>
      <c r="H52" s="152">
        <f>'Hazard &amp; Exposure'!DY51</f>
        <v>5.4</v>
      </c>
      <c r="I52" s="40">
        <f>'Hazard &amp; Exposure'!DZ51</f>
        <v>6.6</v>
      </c>
      <c r="J52" s="152">
        <f>'Hazard &amp; Exposure'!EC51</f>
        <v>5.2</v>
      </c>
      <c r="K52" s="152">
        <f>'Hazard &amp; Exposure'!EF51</f>
        <v>0</v>
      </c>
      <c r="L52" s="40">
        <f>'Hazard &amp; Exposure'!EG51</f>
        <v>3.6</v>
      </c>
      <c r="M52" s="41">
        <f t="shared" si="8"/>
        <v>5.3</v>
      </c>
      <c r="N52" s="150">
        <f>Vulnerability!E51</f>
        <v>4.3</v>
      </c>
      <c r="O52" s="148">
        <f>Vulnerability!H51</f>
        <v>5.6</v>
      </c>
      <c r="P52" s="148">
        <f>Vulnerability!N51</f>
        <v>2.8</v>
      </c>
      <c r="Q52" s="40">
        <f>Vulnerability!O51</f>
        <v>4.3</v>
      </c>
      <c r="R52" s="148">
        <f>Vulnerability!T51</f>
        <v>0</v>
      </c>
      <c r="S52" s="147">
        <f>Vulnerability!AC51</f>
        <v>1.8</v>
      </c>
      <c r="T52" s="147">
        <f>Vulnerability!AF51</f>
        <v>1.6</v>
      </c>
      <c r="U52" s="147">
        <f>Vulnerability!AI51</f>
        <v>0.2</v>
      </c>
      <c r="V52" s="147">
        <f>Vulnerability!AO51</f>
        <v>3.1</v>
      </c>
      <c r="W52" s="148">
        <f>Vulnerability!AP51</f>
        <v>1.7</v>
      </c>
      <c r="X52" s="40">
        <f>Vulnerability!AQ51</f>
        <v>0.9</v>
      </c>
      <c r="Y52" s="41">
        <f t="shared" si="9"/>
        <v>2.8</v>
      </c>
      <c r="Z52" s="163">
        <f>'Lack of Coping Capacity'!D51</f>
        <v>4.5999999999999996</v>
      </c>
      <c r="AA52" s="146">
        <f>'Lack of Coping Capacity'!G51</f>
        <v>6.4</v>
      </c>
      <c r="AB52" s="40">
        <f>'Lack of Coping Capacity'!H51</f>
        <v>5.5</v>
      </c>
      <c r="AC52" s="146">
        <f>'Lack of Coping Capacity'!M51</f>
        <v>2.9</v>
      </c>
      <c r="AD52" s="146">
        <f>'Lack of Coping Capacity'!R51</f>
        <v>2.2000000000000002</v>
      </c>
      <c r="AE52" s="146">
        <f>'Lack of Coping Capacity'!AB51</f>
        <v>5</v>
      </c>
      <c r="AF52" s="40">
        <f>'Lack of Coping Capacity'!AC51</f>
        <v>3.4</v>
      </c>
      <c r="AG52" s="41">
        <f t="shared" si="10"/>
        <v>4.5</v>
      </c>
      <c r="AH52" s="155">
        <f t="shared" si="11"/>
        <v>4.0999999999999996</v>
      </c>
      <c r="AI52" s="180" t="str">
        <f t="shared" si="12"/>
        <v>Medium</v>
      </c>
      <c r="AJ52" s="173">
        <f t="shared" si="13"/>
        <v>82</v>
      </c>
      <c r="AK52" s="176">
        <f>VLOOKUP($B52,'Lack of Reliability Index'!$A$2:$H$192,8,FALSE)</f>
        <v>4</v>
      </c>
      <c r="AL52" s="47">
        <f>'Imputed and missing data hidden'!BA50</f>
        <v>0</v>
      </c>
      <c r="AM52" s="174">
        <f t="shared" si="14"/>
        <v>0</v>
      </c>
      <c r="AN52" s="47" t="str">
        <f t="shared" si="15"/>
        <v/>
      </c>
      <c r="AO52" s="175">
        <f>'Indicator Date hidden2'!BB51</f>
        <v>1683.8571428571429</v>
      </c>
      <c r="AP52" s="181"/>
    </row>
    <row r="53" spans="1:42" ht="15.75" thickBot="1" x14ac:dyDescent="0.3">
      <c r="A53" s="125" t="str">
        <f>'Indicator Data'!A55</f>
        <v>Ecuador</v>
      </c>
      <c r="B53" s="43" t="str">
        <f>'Indicator Data'!B55</f>
        <v>ECU</v>
      </c>
      <c r="C53" s="153">
        <f>'Hazard &amp; Exposure'!AO52</f>
        <v>9.8000000000000007</v>
      </c>
      <c r="D53" s="152">
        <f>'Hazard &amp; Exposure'!AP52</f>
        <v>6.7</v>
      </c>
      <c r="E53" s="152">
        <f>'Hazard &amp; Exposure'!AQ52</f>
        <v>9.1999999999999993</v>
      </c>
      <c r="F53" s="152">
        <f>'Hazard &amp; Exposure'!AR52</f>
        <v>0</v>
      </c>
      <c r="G53" s="152">
        <f>'Hazard &amp; Exposure'!AU52</f>
        <v>2.8</v>
      </c>
      <c r="H53" s="152">
        <f>'Hazard &amp; Exposure'!DY52</f>
        <v>5.2</v>
      </c>
      <c r="I53" s="40">
        <f>'Hazard &amp; Exposure'!DZ52</f>
        <v>6.8</v>
      </c>
      <c r="J53" s="152">
        <f>'Hazard &amp; Exposure'!EC52</f>
        <v>0.7</v>
      </c>
      <c r="K53" s="152">
        <f>'Hazard &amp; Exposure'!EF52</f>
        <v>0</v>
      </c>
      <c r="L53" s="40">
        <f>'Hazard &amp; Exposure'!EG52</f>
        <v>0.5</v>
      </c>
      <c r="M53" s="41">
        <f t="shared" si="8"/>
        <v>4.3</v>
      </c>
      <c r="N53" s="150">
        <f>Vulnerability!E52</f>
        <v>3.7</v>
      </c>
      <c r="O53" s="148">
        <f>Vulnerability!H52</f>
        <v>5</v>
      </c>
      <c r="P53" s="148">
        <f>Vulnerability!N52</f>
        <v>2.2999999999999998</v>
      </c>
      <c r="Q53" s="40">
        <f>Vulnerability!O52</f>
        <v>3.7</v>
      </c>
      <c r="R53" s="148">
        <f>Vulnerability!T52</f>
        <v>6</v>
      </c>
      <c r="S53" s="147">
        <f>Vulnerability!AC52</f>
        <v>1.2</v>
      </c>
      <c r="T53" s="147">
        <f>Vulnerability!AF52</f>
        <v>1.3</v>
      </c>
      <c r="U53" s="147">
        <f>Vulnerability!AI52</f>
        <v>0</v>
      </c>
      <c r="V53" s="147">
        <f>Vulnerability!AO52</f>
        <v>2.9</v>
      </c>
      <c r="W53" s="148">
        <f>Vulnerability!AP52</f>
        <v>1.4</v>
      </c>
      <c r="X53" s="40">
        <f>Vulnerability!AQ52</f>
        <v>4.0999999999999996</v>
      </c>
      <c r="Y53" s="41">
        <f t="shared" si="9"/>
        <v>3.9</v>
      </c>
      <c r="Z53" s="163">
        <f>'Lack of Coping Capacity'!D52</f>
        <v>3</v>
      </c>
      <c r="AA53" s="146">
        <f>'Lack of Coping Capacity'!G52</f>
        <v>6.1</v>
      </c>
      <c r="AB53" s="40">
        <f>'Lack of Coping Capacity'!H52</f>
        <v>4.5999999999999996</v>
      </c>
      <c r="AC53" s="146">
        <f>'Lack of Coping Capacity'!M52</f>
        <v>2.9</v>
      </c>
      <c r="AD53" s="146">
        <f>'Lack of Coping Capacity'!R52</f>
        <v>3.4</v>
      </c>
      <c r="AE53" s="146">
        <f>'Lack of Coping Capacity'!AB52</f>
        <v>3.9</v>
      </c>
      <c r="AF53" s="40">
        <f>'Lack of Coping Capacity'!AC52</f>
        <v>3.4</v>
      </c>
      <c r="AG53" s="41">
        <f t="shared" si="10"/>
        <v>4</v>
      </c>
      <c r="AH53" s="155">
        <f t="shared" si="11"/>
        <v>4.0999999999999996</v>
      </c>
      <c r="AI53" s="180" t="str">
        <f t="shared" si="12"/>
        <v>Medium</v>
      </c>
      <c r="AJ53" s="173">
        <f t="shared" si="13"/>
        <v>82</v>
      </c>
      <c r="AK53" s="176">
        <f>VLOOKUP($B53,'Lack of Reliability Index'!$A$2:$H$192,8,FALSE)</f>
        <v>4</v>
      </c>
      <c r="AL53" s="47">
        <f>'Imputed and missing data hidden'!BA51</f>
        <v>0</v>
      </c>
      <c r="AM53" s="174">
        <f t="shared" si="14"/>
        <v>0</v>
      </c>
      <c r="AN53" s="47" t="str">
        <f t="shared" si="15"/>
        <v/>
      </c>
      <c r="AO53" s="175">
        <f>'Indicator Date hidden2'!BB52</f>
        <v>1683.8367346938776</v>
      </c>
      <c r="AP53" s="181"/>
    </row>
    <row r="54" spans="1:42" ht="15.75" thickBot="1" x14ac:dyDescent="0.3">
      <c r="A54" s="125" t="str">
        <f>'Indicator Data'!A56</f>
        <v>Egypt</v>
      </c>
      <c r="B54" s="43" t="str">
        <f>'Indicator Data'!B56</f>
        <v>EGY</v>
      </c>
      <c r="C54" s="153">
        <f>'Hazard &amp; Exposure'!AO53</f>
        <v>4.9000000000000004</v>
      </c>
      <c r="D54" s="152">
        <f>'Hazard &amp; Exposure'!AP53</f>
        <v>8.1</v>
      </c>
      <c r="E54" s="152">
        <f>'Hazard &amp; Exposure'!AQ53</f>
        <v>7.2</v>
      </c>
      <c r="F54" s="152">
        <f>'Hazard &amp; Exposure'!AR53</f>
        <v>0</v>
      </c>
      <c r="G54" s="152">
        <f>'Hazard &amp; Exposure'!AU53</f>
        <v>3.1</v>
      </c>
      <c r="H54" s="152">
        <f>'Hazard &amp; Exposure'!DY53</f>
        <v>3.5</v>
      </c>
      <c r="I54" s="40">
        <f>'Hazard &amp; Exposure'!DZ53</f>
        <v>5.0999999999999996</v>
      </c>
      <c r="J54" s="152">
        <f>'Hazard &amp; Exposure'!EC53</f>
        <v>9.4</v>
      </c>
      <c r="K54" s="152">
        <f>'Hazard &amp; Exposure'!EF53</f>
        <v>9</v>
      </c>
      <c r="L54" s="40">
        <f>'Hazard &amp; Exposure'!EG53</f>
        <v>9</v>
      </c>
      <c r="M54" s="41">
        <f t="shared" si="8"/>
        <v>7.5</v>
      </c>
      <c r="N54" s="150">
        <f>Vulnerability!E53</f>
        <v>4.2</v>
      </c>
      <c r="O54" s="148">
        <f>Vulnerability!H53</f>
        <v>3.7</v>
      </c>
      <c r="P54" s="148">
        <f>Vulnerability!N53</f>
        <v>2.8</v>
      </c>
      <c r="Q54" s="40">
        <f>Vulnerability!O53</f>
        <v>3.7</v>
      </c>
      <c r="R54" s="148">
        <f>Vulnerability!T53</f>
        <v>6.6</v>
      </c>
      <c r="S54" s="147">
        <f>Vulnerability!AC53</f>
        <v>0.5</v>
      </c>
      <c r="T54" s="147">
        <f>Vulnerability!AF53</f>
        <v>1.7</v>
      </c>
      <c r="U54" s="147">
        <f>Vulnerability!AI53</f>
        <v>0</v>
      </c>
      <c r="V54" s="147">
        <f>Vulnerability!AO53</f>
        <v>0</v>
      </c>
      <c r="W54" s="148">
        <f>Vulnerability!AP53</f>
        <v>0.6</v>
      </c>
      <c r="X54" s="40">
        <f>Vulnerability!AQ53</f>
        <v>4.2</v>
      </c>
      <c r="Y54" s="41">
        <f t="shared" si="9"/>
        <v>4</v>
      </c>
      <c r="Z54" s="163">
        <f>'Lack of Coping Capacity'!D53</f>
        <v>4.2</v>
      </c>
      <c r="AA54" s="146">
        <f>'Lack of Coping Capacity'!G53</f>
        <v>6.4</v>
      </c>
      <c r="AB54" s="40">
        <f>'Lack of Coping Capacity'!H53</f>
        <v>5.3</v>
      </c>
      <c r="AC54" s="146">
        <f>'Lack of Coping Capacity'!M53</f>
        <v>3.5</v>
      </c>
      <c r="AD54" s="146">
        <f>'Lack of Coping Capacity'!R53</f>
        <v>3.4</v>
      </c>
      <c r="AE54" s="146">
        <f>'Lack of Coping Capacity'!AB53</f>
        <v>4.4000000000000004</v>
      </c>
      <c r="AF54" s="40">
        <f>'Lack of Coping Capacity'!AC53</f>
        <v>3.8</v>
      </c>
      <c r="AG54" s="41">
        <f t="shared" si="10"/>
        <v>4.5999999999999996</v>
      </c>
      <c r="AH54" s="155">
        <f t="shared" si="11"/>
        <v>5.2</v>
      </c>
      <c r="AI54" s="180" t="str">
        <f t="shared" si="12"/>
        <v>High</v>
      </c>
      <c r="AJ54" s="173">
        <f t="shared" si="13"/>
        <v>42</v>
      </c>
      <c r="AK54" s="176">
        <f>VLOOKUP($B54,'Lack of Reliability Index'!$A$2:$H$192,8,FALSE)</f>
        <v>4.2666666666666666</v>
      </c>
      <c r="AL54" s="47">
        <f>'Imputed and missing data hidden'!BA52</f>
        <v>1</v>
      </c>
      <c r="AM54" s="174">
        <f t="shared" si="14"/>
        <v>1.9607843137254902E-2</v>
      </c>
      <c r="AN54" s="47" t="str">
        <f t="shared" si="15"/>
        <v>YES</v>
      </c>
      <c r="AO54" s="175">
        <f>'Indicator Date hidden2'!BB53</f>
        <v>1650.32</v>
      </c>
      <c r="AP54" s="181"/>
    </row>
    <row r="55" spans="1:42" ht="15.75" thickBot="1" x14ac:dyDescent="0.3">
      <c r="A55" s="125" t="str">
        <f>'Indicator Data'!A57</f>
        <v>El Salvador</v>
      </c>
      <c r="B55" s="43" t="str">
        <f>'Indicator Data'!B57</f>
        <v>SLV</v>
      </c>
      <c r="C55" s="153">
        <f>'Hazard &amp; Exposure'!AO54</f>
        <v>9.6999999999999993</v>
      </c>
      <c r="D55" s="152">
        <f>'Hazard &amp; Exposure'!AP54</f>
        <v>3</v>
      </c>
      <c r="E55" s="152">
        <f>'Hazard &amp; Exposure'!AQ54</f>
        <v>8.1999999999999993</v>
      </c>
      <c r="F55" s="152">
        <f>'Hazard &amp; Exposure'!AR54</f>
        <v>3.7</v>
      </c>
      <c r="G55" s="152">
        <f>'Hazard &amp; Exposure'!AU54</f>
        <v>3.7</v>
      </c>
      <c r="H55" s="152">
        <f>'Hazard &amp; Exposure'!DY54</f>
        <v>5.3</v>
      </c>
      <c r="I55" s="40">
        <f>'Hazard &amp; Exposure'!DZ54</f>
        <v>6.4</v>
      </c>
      <c r="J55" s="152">
        <f>'Hazard &amp; Exposure'!EC54</f>
        <v>5.5</v>
      </c>
      <c r="K55" s="152">
        <f>'Hazard &amp; Exposure'!EF54</f>
        <v>0</v>
      </c>
      <c r="L55" s="40">
        <f>'Hazard &amp; Exposure'!EG54</f>
        <v>3.9</v>
      </c>
      <c r="M55" s="41">
        <f t="shared" si="8"/>
        <v>5.3</v>
      </c>
      <c r="N55" s="150">
        <f>Vulnerability!E54</f>
        <v>4.2</v>
      </c>
      <c r="O55" s="148">
        <f>Vulnerability!H54</f>
        <v>4.3</v>
      </c>
      <c r="P55" s="148">
        <f>Vulnerability!N54</f>
        <v>3.5</v>
      </c>
      <c r="Q55" s="40">
        <f>Vulnerability!O54</f>
        <v>4.0999999999999996</v>
      </c>
      <c r="R55" s="148">
        <f>Vulnerability!T54</f>
        <v>0</v>
      </c>
      <c r="S55" s="147">
        <f>Vulnerability!AC54</f>
        <v>1.7</v>
      </c>
      <c r="T55" s="147">
        <f>Vulnerability!AF54</f>
        <v>1.3</v>
      </c>
      <c r="U55" s="147">
        <f>Vulnerability!AI54</f>
        <v>3.1</v>
      </c>
      <c r="V55" s="147">
        <f>Vulnerability!AO54</f>
        <v>2.8</v>
      </c>
      <c r="W55" s="148">
        <f>Vulnerability!AP54</f>
        <v>2.2999999999999998</v>
      </c>
      <c r="X55" s="40">
        <f>Vulnerability!AQ54</f>
        <v>1.2</v>
      </c>
      <c r="Y55" s="41">
        <f t="shared" si="9"/>
        <v>2.8</v>
      </c>
      <c r="Z55" s="163">
        <f>'Lack of Coping Capacity'!D54</f>
        <v>5.2</v>
      </c>
      <c r="AA55" s="146">
        <f>'Lack of Coping Capacity'!G54</f>
        <v>6.1</v>
      </c>
      <c r="AB55" s="40">
        <f>'Lack of Coping Capacity'!H54</f>
        <v>5.7</v>
      </c>
      <c r="AC55" s="146">
        <f>'Lack of Coping Capacity'!M54</f>
        <v>3.2</v>
      </c>
      <c r="AD55" s="146">
        <f>'Lack of Coping Capacity'!R54</f>
        <v>2.2000000000000002</v>
      </c>
      <c r="AE55" s="146">
        <f>'Lack of Coping Capacity'!AB54</f>
        <v>4.0999999999999996</v>
      </c>
      <c r="AF55" s="40">
        <f>'Lack of Coping Capacity'!AC54</f>
        <v>3.2</v>
      </c>
      <c r="AG55" s="41">
        <f t="shared" si="10"/>
        <v>4.5999999999999996</v>
      </c>
      <c r="AH55" s="155">
        <f t="shared" si="11"/>
        <v>4.0999999999999996</v>
      </c>
      <c r="AI55" s="180" t="str">
        <f t="shared" si="12"/>
        <v>Medium</v>
      </c>
      <c r="AJ55" s="173">
        <f t="shared" si="13"/>
        <v>82</v>
      </c>
      <c r="AK55" s="176">
        <f>VLOOKUP($B55,'Lack of Reliability Index'!$A$2:$H$192,8,FALSE)</f>
        <v>4.2666666666666666</v>
      </c>
      <c r="AL55" s="47">
        <f>'Imputed and missing data hidden'!BA53</f>
        <v>1</v>
      </c>
      <c r="AM55" s="174">
        <f t="shared" si="14"/>
        <v>1.9607843137254902E-2</v>
      </c>
      <c r="AN55" s="47" t="str">
        <f t="shared" si="15"/>
        <v/>
      </c>
      <c r="AO55" s="175">
        <f>'Indicator Date hidden2'!BB54</f>
        <v>1719.0208333333333</v>
      </c>
      <c r="AP55" s="181"/>
    </row>
    <row r="56" spans="1:42" ht="15.75" thickBot="1" x14ac:dyDescent="0.3">
      <c r="A56" s="125" t="str">
        <f>'Indicator Data'!A58</f>
        <v>Equatorial Guinea</v>
      </c>
      <c r="B56" s="43" t="str">
        <f>'Indicator Data'!B58</f>
        <v>GNQ</v>
      </c>
      <c r="C56" s="153">
        <f>'Hazard &amp; Exposure'!AO55</f>
        <v>0.1</v>
      </c>
      <c r="D56" s="152">
        <f>'Hazard &amp; Exposure'!AP55</f>
        <v>4.4000000000000004</v>
      </c>
      <c r="E56" s="152">
        <f>'Hazard &amp; Exposure'!AQ55</f>
        <v>0</v>
      </c>
      <c r="F56" s="152">
        <f>'Hazard &amp; Exposure'!AR55</f>
        <v>0</v>
      </c>
      <c r="G56" s="152">
        <f>'Hazard &amp; Exposure'!AU55</f>
        <v>3.6</v>
      </c>
      <c r="H56" s="152">
        <f>'Hazard &amp; Exposure'!DY55</f>
        <v>6.2</v>
      </c>
      <c r="I56" s="40">
        <f>'Hazard &amp; Exposure'!DZ55</f>
        <v>2.8</v>
      </c>
      <c r="J56" s="152">
        <f>'Hazard &amp; Exposure'!EC55</f>
        <v>4.2</v>
      </c>
      <c r="K56" s="152">
        <f>'Hazard &amp; Exposure'!EF55</f>
        <v>0</v>
      </c>
      <c r="L56" s="40">
        <f>'Hazard &amp; Exposure'!EG55</f>
        <v>2.9</v>
      </c>
      <c r="M56" s="41">
        <f t="shared" si="8"/>
        <v>2.9</v>
      </c>
      <c r="N56" s="150">
        <f>Vulnerability!E55</f>
        <v>5.5</v>
      </c>
      <c r="O56" s="148" t="str">
        <f>Vulnerability!H55</f>
        <v>x</v>
      </c>
      <c r="P56" s="148">
        <f>Vulnerability!N55</f>
        <v>0.1</v>
      </c>
      <c r="Q56" s="40">
        <f>Vulnerability!O55</f>
        <v>3.7</v>
      </c>
      <c r="R56" s="148">
        <f>Vulnerability!T55</f>
        <v>0</v>
      </c>
      <c r="S56" s="147">
        <f>Vulnerability!AC55</f>
        <v>6.3</v>
      </c>
      <c r="T56" s="147">
        <f>Vulnerability!AF55</f>
        <v>4.0999999999999996</v>
      </c>
      <c r="U56" s="147">
        <f>Vulnerability!AI55</f>
        <v>0</v>
      </c>
      <c r="V56" s="147">
        <f>Vulnerability!AO55</f>
        <v>2.8</v>
      </c>
      <c r="W56" s="148">
        <f>Vulnerability!AP55</f>
        <v>3.6</v>
      </c>
      <c r="X56" s="40">
        <f>Vulnerability!AQ55</f>
        <v>2</v>
      </c>
      <c r="Y56" s="41">
        <f t="shared" si="9"/>
        <v>2.9</v>
      </c>
      <c r="Z56" s="163" t="str">
        <f>'Lack of Coping Capacity'!D55</f>
        <v>x</v>
      </c>
      <c r="AA56" s="146">
        <f>'Lack of Coping Capacity'!G55</f>
        <v>8.1999999999999993</v>
      </c>
      <c r="AB56" s="40">
        <f>'Lack of Coping Capacity'!H55</f>
        <v>8.1999999999999993</v>
      </c>
      <c r="AC56" s="146">
        <f>'Lack of Coping Capacity'!M55</f>
        <v>4.7</v>
      </c>
      <c r="AD56" s="146">
        <f>'Lack of Coping Capacity'!R55</f>
        <v>6.6</v>
      </c>
      <c r="AE56" s="146">
        <f>'Lack of Coping Capacity'!AB55</f>
        <v>7.5</v>
      </c>
      <c r="AF56" s="40">
        <f>'Lack of Coping Capacity'!AC55</f>
        <v>6.3</v>
      </c>
      <c r="AG56" s="41">
        <f t="shared" si="10"/>
        <v>7.4</v>
      </c>
      <c r="AH56" s="155">
        <f t="shared" si="11"/>
        <v>4</v>
      </c>
      <c r="AI56" s="180" t="str">
        <f t="shared" si="12"/>
        <v>Medium</v>
      </c>
      <c r="AJ56" s="173">
        <f t="shared" si="13"/>
        <v>86</v>
      </c>
      <c r="AK56" s="176">
        <f>VLOOKUP($B56,'Lack of Reliability Index'!$A$2:$H$192,8,FALSE)</f>
        <v>6.1333333333333329</v>
      </c>
      <c r="AL56" s="47">
        <f>'Imputed and missing data hidden'!BA54</f>
        <v>8</v>
      </c>
      <c r="AM56" s="174">
        <f t="shared" si="14"/>
        <v>0.15686274509803921</v>
      </c>
      <c r="AN56" s="47" t="str">
        <f t="shared" si="15"/>
        <v/>
      </c>
      <c r="AO56" s="175">
        <f>'Indicator Date hidden2'!BB55</f>
        <v>1964.3333333333333</v>
      </c>
      <c r="AP56" s="181"/>
    </row>
    <row r="57" spans="1:42" ht="15.75" thickBot="1" x14ac:dyDescent="0.3">
      <c r="A57" s="125" t="str">
        <f>'Indicator Data'!A59</f>
        <v>Eritrea</v>
      </c>
      <c r="B57" s="43" t="str">
        <f>'Indicator Data'!B59</f>
        <v>ERI</v>
      </c>
      <c r="C57" s="153">
        <f>'Hazard &amp; Exposure'!AO56</f>
        <v>3.4</v>
      </c>
      <c r="D57" s="152">
        <f>'Hazard &amp; Exposure'!AP56</f>
        <v>3.1</v>
      </c>
      <c r="E57" s="152">
        <f>'Hazard &amp; Exposure'!AQ56</f>
        <v>0</v>
      </c>
      <c r="F57" s="152">
        <f>'Hazard &amp; Exposure'!AR56</f>
        <v>0</v>
      </c>
      <c r="G57" s="152">
        <f>'Hazard &amp; Exposure'!AU56</f>
        <v>8.3000000000000007</v>
      </c>
      <c r="H57" s="152">
        <f>'Hazard &amp; Exposure'!DY56</f>
        <v>5.2</v>
      </c>
      <c r="I57" s="40">
        <f>'Hazard &amp; Exposure'!DZ56</f>
        <v>4</v>
      </c>
      <c r="J57" s="152">
        <f>'Hazard &amp; Exposure'!EC56</f>
        <v>4.5999999999999996</v>
      </c>
      <c r="K57" s="152">
        <f>'Hazard &amp; Exposure'!EF56</f>
        <v>0</v>
      </c>
      <c r="L57" s="40">
        <f>'Hazard &amp; Exposure'!EG56</f>
        <v>3.2</v>
      </c>
      <c r="M57" s="41">
        <f t="shared" si="8"/>
        <v>3.6</v>
      </c>
      <c r="N57" s="150">
        <f>Vulnerability!E56</f>
        <v>7.8</v>
      </c>
      <c r="O57" s="148" t="str">
        <f>Vulnerability!H56</f>
        <v>x</v>
      </c>
      <c r="P57" s="148">
        <f>Vulnerability!N56</f>
        <v>0.3</v>
      </c>
      <c r="Q57" s="40">
        <f>Vulnerability!O56</f>
        <v>5.3</v>
      </c>
      <c r="R57" s="148">
        <f>Vulnerability!T56</f>
        <v>2.2000000000000002</v>
      </c>
      <c r="S57" s="147">
        <f>Vulnerability!AC56</f>
        <v>2</v>
      </c>
      <c r="T57" s="147">
        <f>Vulnerability!AF56</f>
        <v>6</v>
      </c>
      <c r="U57" s="147">
        <f>Vulnerability!AI56</f>
        <v>0</v>
      </c>
      <c r="V57" s="147">
        <f>Vulnerability!AO56</f>
        <v>5.6</v>
      </c>
      <c r="W57" s="148">
        <f>Vulnerability!AP56</f>
        <v>3.8</v>
      </c>
      <c r="X57" s="40">
        <f>Vulnerability!AQ56</f>
        <v>3</v>
      </c>
      <c r="Y57" s="41">
        <f t="shared" si="9"/>
        <v>4.2</v>
      </c>
      <c r="Z57" s="163" t="str">
        <f>'Lack of Coping Capacity'!D56</f>
        <v>x</v>
      </c>
      <c r="AA57" s="146">
        <f>'Lack of Coping Capacity'!G56</f>
        <v>8.1</v>
      </c>
      <c r="AB57" s="40">
        <f>'Lack of Coping Capacity'!H56</f>
        <v>8.1</v>
      </c>
      <c r="AC57" s="146">
        <f>'Lack of Coping Capacity'!M56</f>
        <v>7.5</v>
      </c>
      <c r="AD57" s="146">
        <f>'Lack of Coping Capacity'!R56</f>
        <v>9.6999999999999993</v>
      </c>
      <c r="AE57" s="146">
        <f>'Lack of Coping Capacity'!AB56</f>
        <v>5.6</v>
      </c>
      <c r="AF57" s="40">
        <f>'Lack of Coping Capacity'!AC56</f>
        <v>7.6</v>
      </c>
      <c r="AG57" s="41">
        <f t="shared" si="10"/>
        <v>7.9</v>
      </c>
      <c r="AH57" s="155">
        <f t="shared" si="11"/>
        <v>4.9000000000000004</v>
      </c>
      <c r="AI57" s="180" t="str">
        <f t="shared" si="12"/>
        <v>Medium</v>
      </c>
      <c r="AJ57" s="173">
        <f t="shared" si="13"/>
        <v>53</v>
      </c>
      <c r="AK57" s="176">
        <f>VLOOKUP($B57,'Lack of Reliability Index'!$A$2:$H$192,8,FALSE)</f>
        <v>6.6666666666666679</v>
      </c>
      <c r="AL57" s="47">
        <f>'Imputed and missing data hidden'!BA55</f>
        <v>10</v>
      </c>
      <c r="AM57" s="174">
        <f t="shared" si="14"/>
        <v>0.19607843137254902</v>
      </c>
      <c r="AN57" s="47" t="str">
        <f t="shared" si="15"/>
        <v/>
      </c>
      <c r="AO57" s="175">
        <f>'Indicator Date hidden2'!BB56</f>
        <v>1964.3333333333333</v>
      </c>
      <c r="AP57" s="181"/>
    </row>
    <row r="58" spans="1:42" ht="15.75" thickBot="1" x14ac:dyDescent="0.3">
      <c r="A58" s="125" t="str">
        <f>'Indicator Data'!A60</f>
        <v>Estonia</v>
      </c>
      <c r="B58" s="43" t="str">
        <f>'Indicator Data'!B60</f>
        <v>EST</v>
      </c>
      <c r="C58" s="153">
        <f>'Hazard &amp; Exposure'!AO57</f>
        <v>0.1</v>
      </c>
      <c r="D58" s="152">
        <f>'Hazard &amp; Exposure'!AP57</f>
        <v>3.6</v>
      </c>
      <c r="E58" s="152">
        <f>'Hazard &amp; Exposure'!AQ57</f>
        <v>0</v>
      </c>
      <c r="F58" s="152">
        <f>'Hazard &amp; Exposure'!AR57</f>
        <v>0</v>
      </c>
      <c r="G58" s="152">
        <f>'Hazard &amp; Exposure'!AU57</f>
        <v>0</v>
      </c>
      <c r="H58" s="152">
        <f>'Hazard &amp; Exposure'!DY57</f>
        <v>1.7</v>
      </c>
      <c r="I58" s="40">
        <f>'Hazard &amp; Exposure'!DZ57</f>
        <v>1</v>
      </c>
      <c r="J58" s="152">
        <f>'Hazard &amp; Exposure'!EC57</f>
        <v>0</v>
      </c>
      <c r="K58" s="152">
        <f>'Hazard &amp; Exposure'!EF57</f>
        <v>0</v>
      </c>
      <c r="L58" s="40">
        <f>'Hazard &amp; Exposure'!EG57</f>
        <v>0</v>
      </c>
      <c r="M58" s="41">
        <f t="shared" si="8"/>
        <v>0.5</v>
      </c>
      <c r="N58" s="150">
        <f>Vulnerability!E57</f>
        <v>1.2</v>
      </c>
      <c r="O58" s="148">
        <f>Vulnerability!H57</f>
        <v>1.8</v>
      </c>
      <c r="P58" s="148">
        <f>Vulnerability!N57</f>
        <v>3</v>
      </c>
      <c r="Q58" s="40">
        <f>Vulnerability!O57</f>
        <v>1.8</v>
      </c>
      <c r="R58" s="148">
        <f>Vulnerability!T57</f>
        <v>1.2</v>
      </c>
      <c r="S58" s="147">
        <f>Vulnerability!AC57</f>
        <v>1.4</v>
      </c>
      <c r="T58" s="147">
        <f>Vulnerability!AF57</f>
        <v>0.2</v>
      </c>
      <c r="U58" s="147">
        <f>Vulnerability!AI57</f>
        <v>0</v>
      </c>
      <c r="V58" s="147">
        <f>Vulnerability!AO57</f>
        <v>1.6</v>
      </c>
      <c r="W58" s="148">
        <f>Vulnerability!AP57</f>
        <v>0.8</v>
      </c>
      <c r="X58" s="40">
        <f>Vulnerability!AQ57</f>
        <v>1</v>
      </c>
      <c r="Y58" s="41">
        <f t="shared" si="9"/>
        <v>1.4</v>
      </c>
      <c r="Z58" s="163" t="str">
        <f>'Lack of Coping Capacity'!D57</f>
        <v>x</v>
      </c>
      <c r="AA58" s="146">
        <f>'Lack of Coping Capacity'!G57</f>
        <v>2.8</v>
      </c>
      <c r="AB58" s="40">
        <f>'Lack of Coping Capacity'!H57</f>
        <v>2.8</v>
      </c>
      <c r="AC58" s="146">
        <f>'Lack of Coping Capacity'!M57</f>
        <v>1</v>
      </c>
      <c r="AD58" s="146">
        <f>'Lack of Coping Capacity'!R57</f>
        <v>0.1</v>
      </c>
      <c r="AE58" s="146">
        <f>'Lack of Coping Capacity'!AB57</f>
        <v>1.5</v>
      </c>
      <c r="AF58" s="40">
        <f>'Lack of Coping Capacity'!AC57</f>
        <v>0.9</v>
      </c>
      <c r="AG58" s="41">
        <f t="shared" si="10"/>
        <v>1.9</v>
      </c>
      <c r="AH58" s="155">
        <f t="shared" si="11"/>
        <v>1.1000000000000001</v>
      </c>
      <c r="AI58" s="180" t="str">
        <f t="shared" si="12"/>
        <v>Very Low</v>
      </c>
      <c r="AJ58" s="173">
        <f t="shared" si="13"/>
        <v>186</v>
      </c>
      <c r="AK58" s="176">
        <f>VLOOKUP($B58,'Lack of Reliability Index'!$A$2:$H$192,8,FALSE)</f>
        <v>5.3333333333333339</v>
      </c>
      <c r="AL58" s="47">
        <f>'Imputed and missing data hidden'!BA56</f>
        <v>5</v>
      </c>
      <c r="AM58" s="174">
        <f t="shared" si="14"/>
        <v>9.8039215686274508E-2</v>
      </c>
      <c r="AN58" s="47" t="str">
        <f t="shared" si="15"/>
        <v/>
      </c>
      <c r="AO58" s="175">
        <f>'Indicator Date hidden2'!BB57</f>
        <v>1875.1363636363637</v>
      </c>
      <c r="AP58" s="181"/>
    </row>
    <row r="59" spans="1:42" ht="15.75" thickBot="1" x14ac:dyDescent="0.3">
      <c r="A59" s="125" t="str">
        <f>'Indicator Data'!A61</f>
        <v>Eswatini</v>
      </c>
      <c r="B59" s="43" t="str">
        <f>'Indicator Data'!B61</f>
        <v>SWZ</v>
      </c>
      <c r="C59" s="153">
        <f>'Hazard &amp; Exposure'!AO58</f>
        <v>0.1</v>
      </c>
      <c r="D59" s="152">
        <f>'Hazard &amp; Exposure'!AP58</f>
        <v>4.2</v>
      </c>
      <c r="E59" s="152">
        <f>'Hazard &amp; Exposure'!AQ58</f>
        <v>0</v>
      </c>
      <c r="F59" s="152">
        <f>'Hazard &amp; Exposure'!AR58</f>
        <v>0.2</v>
      </c>
      <c r="G59" s="152">
        <f>'Hazard &amp; Exposure'!AU58</f>
        <v>5.2</v>
      </c>
      <c r="H59" s="152">
        <f>'Hazard &amp; Exposure'!DY58</f>
        <v>3.9</v>
      </c>
      <c r="I59" s="40">
        <f>'Hazard &amp; Exposure'!DZ58</f>
        <v>2.6</v>
      </c>
      <c r="J59" s="152">
        <f>'Hazard &amp; Exposure'!EC58</f>
        <v>3.3</v>
      </c>
      <c r="K59" s="152">
        <f>'Hazard &amp; Exposure'!EF58</f>
        <v>0</v>
      </c>
      <c r="L59" s="40">
        <f>'Hazard &amp; Exposure'!EG58</f>
        <v>2.2999999999999998</v>
      </c>
      <c r="M59" s="41">
        <f t="shared" si="8"/>
        <v>2.5</v>
      </c>
      <c r="N59" s="150">
        <f>Vulnerability!E58</f>
        <v>6.7</v>
      </c>
      <c r="O59" s="148">
        <f>Vulnerability!H58</f>
        <v>7.1</v>
      </c>
      <c r="P59" s="148">
        <f>Vulnerability!N58</f>
        <v>4.5999999999999996</v>
      </c>
      <c r="Q59" s="40">
        <f>Vulnerability!O58</f>
        <v>6.3</v>
      </c>
      <c r="R59" s="148">
        <f>Vulnerability!T58</f>
        <v>2.1</v>
      </c>
      <c r="S59" s="147">
        <f>Vulnerability!AC58</f>
        <v>5</v>
      </c>
      <c r="T59" s="147">
        <f>Vulnerability!AF58</f>
        <v>3.4</v>
      </c>
      <c r="U59" s="147">
        <f>Vulnerability!AI58</f>
        <v>0</v>
      </c>
      <c r="V59" s="147">
        <f>Vulnerability!AO58</f>
        <v>5.8</v>
      </c>
      <c r="W59" s="148">
        <f>Vulnerability!AP58</f>
        <v>3.8</v>
      </c>
      <c r="X59" s="40">
        <f>Vulnerability!AQ58</f>
        <v>3</v>
      </c>
      <c r="Y59" s="41">
        <f t="shared" si="9"/>
        <v>4.9000000000000004</v>
      </c>
      <c r="Z59" s="163">
        <f>'Lack of Coping Capacity'!D58</f>
        <v>4.4000000000000004</v>
      </c>
      <c r="AA59" s="146">
        <f>'Lack of Coping Capacity'!G58</f>
        <v>6.2</v>
      </c>
      <c r="AB59" s="40">
        <f>'Lack of Coping Capacity'!H58</f>
        <v>5.3</v>
      </c>
      <c r="AC59" s="146">
        <f>'Lack of Coping Capacity'!M58</f>
        <v>4.7</v>
      </c>
      <c r="AD59" s="146">
        <f>'Lack of Coping Capacity'!R58</f>
        <v>5.6</v>
      </c>
      <c r="AE59" s="146">
        <f>'Lack of Coping Capacity'!AB58</f>
        <v>5.9</v>
      </c>
      <c r="AF59" s="40">
        <f>'Lack of Coping Capacity'!AC58</f>
        <v>5.4</v>
      </c>
      <c r="AG59" s="41">
        <f t="shared" si="10"/>
        <v>5.4</v>
      </c>
      <c r="AH59" s="155">
        <f t="shared" si="11"/>
        <v>4</v>
      </c>
      <c r="AI59" s="180" t="str">
        <f t="shared" si="12"/>
        <v>Medium</v>
      </c>
      <c r="AJ59" s="173">
        <f t="shared" si="13"/>
        <v>86</v>
      </c>
      <c r="AK59" s="176">
        <f>VLOOKUP($B59,'Lack of Reliability Index'!$A$2:$H$192,8,FALSE)</f>
        <v>4.5333333333333323</v>
      </c>
      <c r="AL59" s="47">
        <f>'Imputed and missing data hidden'!BA57</f>
        <v>3</v>
      </c>
      <c r="AM59" s="174">
        <f t="shared" si="14"/>
        <v>5.8823529411764705E-2</v>
      </c>
      <c r="AN59" s="47" t="str">
        <f t="shared" si="15"/>
        <v/>
      </c>
      <c r="AO59" s="175">
        <f>'Indicator Date hidden2'!BB58</f>
        <v>1794.1304347826087</v>
      </c>
      <c r="AP59" s="181"/>
    </row>
    <row r="60" spans="1:42" ht="15.75" thickBot="1" x14ac:dyDescent="0.3">
      <c r="A60" s="125" t="str">
        <f>'Indicator Data'!A62</f>
        <v>Ethiopia</v>
      </c>
      <c r="B60" s="43" t="str">
        <f>'Indicator Data'!B62</f>
        <v>ETH</v>
      </c>
      <c r="C60" s="153">
        <f>'Hazard &amp; Exposure'!AO59</f>
        <v>4.8</v>
      </c>
      <c r="D60" s="152">
        <f>'Hazard &amp; Exposure'!AP59</f>
        <v>5.7</v>
      </c>
      <c r="E60" s="152">
        <f>'Hazard &amp; Exposure'!AQ59</f>
        <v>0</v>
      </c>
      <c r="F60" s="152">
        <f>'Hazard &amp; Exposure'!AR59</f>
        <v>0</v>
      </c>
      <c r="G60" s="152">
        <f>'Hazard &amp; Exposure'!AU59</f>
        <v>5.7</v>
      </c>
      <c r="H60" s="152">
        <f>'Hazard &amp; Exposure'!DY59</f>
        <v>6.8</v>
      </c>
      <c r="I60" s="40">
        <f>'Hazard &amp; Exposure'!DZ59</f>
        <v>4.3</v>
      </c>
      <c r="J60" s="152">
        <f>'Hazard &amp; Exposure'!EC59</f>
        <v>9.9</v>
      </c>
      <c r="K60" s="152">
        <f>'Hazard &amp; Exposure'!EF59</f>
        <v>9</v>
      </c>
      <c r="L60" s="40">
        <f>'Hazard &amp; Exposure'!EG59</f>
        <v>9</v>
      </c>
      <c r="M60" s="41">
        <f t="shared" si="8"/>
        <v>7.3</v>
      </c>
      <c r="N60" s="150">
        <f>Vulnerability!E59</f>
        <v>9.1</v>
      </c>
      <c r="O60" s="148">
        <f>Vulnerability!H59</f>
        <v>4.4000000000000004</v>
      </c>
      <c r="P60" s="148">
        <f>Vulnerability!N59</f>
        <v>2.9</v>
      </c>
      <c r="Q60" s="40">
        <f>Vulnerability!O59</f>
        <v>6.4</v>
      </c>
      <c r="R60" s="148">
        <f>Vulnerability!T59</f>
        <v>8.6</v>
      </c>
      <c r="S60" s="147">
        <f>Vulnerability!AC59</f>
        <v>3.6</v>
      </c>
      <c r="T60" s="147">
        <f>Vulnerability!AF59</f>
        <v>4.9000000000000004</v>
      </c>
      <c r="U60" s="147">
        <f>Vulnerability!AI59</f>
        <v>0</v>
      </c>
      <c r="V60" s="147">
        <f>Vulnerability!AO59</f>
        <v>5.6</v>
      </c>
      <c r="W60" s="148">
        <f>Vulnerability!AP59</f>
        <v>3.8</v>
      </c>
      <c r="X60" s="40">
        <f>Vulnerability!AQ59</f>
        <v>6.8</v>
      </c>
      <c r="Y60" s="41">
        <f t="shared" si="9"/>
        <v>6.6</v>
      </c>
      <c r="Z60" s="163">
        <f>'Lack of Coping Capacity'!D59</f>
        <v>2.9</v>
      </c>
      <c r="AA60" s="146">
        <f>'Lack of Coping Capacity'!G59</f>
        <v>6.5</v>
      </c>
      <c r="AB60" s="40">
        <f>'Lack of Coping Capacity'!H59</f>
        <v>4.7</v>
      </c>
      <c r="AC60" s="146">
        <f>'Lack of Coping Capacity'!M59</f>
        <v>7.5</v>
      </c>
      <c r="AD60" s="146">
        <f>'Lack of Coping Capacity'!R59</f>
        <v>9.8000000000000007</v>
      </c>
      <c r="AE60" s="146">
        <f>'Lack of Coping Capacity'!AB59</f>
        <v>6.9</v>
      </c>
      <c r="AF60" s="40">
        <f>'Lack of Coping Capacity'!AC59</f>
        <v>8.1</v>
      </c>
      <c r="AG60" s="41">
        <f t="shared" si="10"/>
        <v>6.7</v>
      </c>
      <c r="AH60" s="155">
        <f t="shared" si="11"/>
        <v>6.9</v>
      </c>
      <c r="AI60" s="180" t="str">
        <f t="shared" si="12"/>
        <v>Very High</v>
      </c>
      <c r="AJ60" s="173">
        <f t="shared" si="13"/>
        <v>12</v>
      </c>
      <c r="AK60" s="176">
        <f>VLOOKUP($B60,'Lack of Reliability Index'!$A$2:$H$192,8,FALSE)</f>
        <v>4.8</v>
      </c>
      <c r="AL60" s="47">
        <f>'Imputed and missing data hidden'!BA58</f>
        <v>0</v>
      </c>
      <c r="AM60" s="174">
        <f t="shared" si="14"/>
        <v>0</v>
      </c>
      <c r="AN60" s="47" t="str">
        <f t="shared" si="15"/>
        <v>YES</v>
      </c>
      <c r="AO60" s="175">
        <f>'Indicator Date hidden2'!BB59</f>
        <v>1650.24</v>
      </c>
      <c r="AP60" s="181"/>
    </row>
    <row r="61" spans="1:42" ht="15.75" thickBot="1" x14ac:dyDescent="0.3">
      <c r="A61" s="125" t="str">
        <f>'Indicator Data'!A63</f>
        <v>Fiji</v>
      </c>
      <c r="B61" s="43" t="str">
        <f>'Indicator Data'!B63</f>
        <v>FJI</v>
      </c>
      <c r="C61" s="153">
        <f>'Hazard &amp; Exposure'!AO60</f>
        <v>3.5</v>
      </c>
      <c r="D61" s="152">
        <f>'Hazard &amp; Exposure'!AP60</f>
        <v>0.1</v>
      </c>
      <c r="E61" s="152">
        <f>'Hazard &amp; Exposure'!AQ60</f>
        <v>8</v>
      </c>
      <c r="F61" s="152">
        <f>'Hazard &amp; Exposure'!AR60</f>
        <v>3.1</v>
      </c>
      <c r="G61" s="152">
        <f>'Hazard &amp; Exposure'!AU60</f>
        <v>2.5</v>
      </c>
      <c r="H61" s="152">
        <f>'Hazard &amp; Exposure'!DY60</f>
        <v>3.4</v>
      </c>
      <c r="I61" s="40">
        <f>'Hazard &amp; Exposure'!DZ60</f>
        <v>3.9</v>
      </c>
      <c r="J61" s="152">
        <f>'Hazard &amp; Exposure'!EC60</f>
        <v>0.1</v>
      </c>
      <c r="K61" s="152">
        <f>'Hazard &amp; Exposure'!EF60</f>
        <v>0</v>
      </c>
      <c r="L61" s="40">
        <f>'Hazard &amp; Exposure'!EG60</f>
        <v>0.1</v>
      </c>
      <c r="M61" s="41">
        <f t="shared" si="8"/>
        <v>2.2000000000000002</v>
      </c>
      <c r="N61" s="150">
        <f>Vulnerability!E60</f>
        <v>3.2</v>
      </c>
      <c r="O61" s="148">
        <f>Vulnerability!H60</f>
        <v>4.5999999999999996</v>
      </c>
      <c r="P61" s="148">
        <f>Vulnerability!N60</f>
        <v>4.5</v>
      </c>
      <c r="Q61" s="40">
        <f>Vulnerability!O60</f>
        <v>3.9</v>
      </c>
      <c r="R61" s="148">
        <f>Vulnerability!T60</f>
        <v>0</v>
      </c>
      <c r="S61" s="147">
        <f>Vulnerability!AC60</f>
        <v>3.7</v>
      </c>
      <c r="T61" s="147">
        <f>Vulnerability!AF60</f>
        <v>1.9</v>
      </c>
      <c r="U61" s="147">
        <f>Vulnerability!AI60</f>
        <v>10</v>
      </c>
      <c r="V61" s="147">
        <f>Vulnerability!AO60</f>
        <v>1.6</v>
      </c>
      <c r="W61" s="148">
        <f>Vulnerability!AP60</f>
        <v>5.9</v>
      </c>
      <c r="X61" s="40">
        <f>Vulnerability!AQ60</f>
        <v>3.5</v>
      </c>
      <c r="Y61" s="41">
        <f t="shared" si="9"/>
        <v>3.7</v>
      </c>
      <c r="Z61" s="163">
        <f>'Lack of Coping Capacity'!D60</f>
        <v>0.1</v>
      </c>
      <c r="AA61" s="146">
        <f>'Lack of Coping Capacity'!G60</f>
        <v>4.8</v>
      </c>
      <c r="AB61" s="40">
        <f>'Lack of Coping Capacity'!H60</f>
        <v>2.5</v>
      </c>
      <c r="AC61" s="146">
        <f>'Lack of Coping Capacity'!M60</f>
        <v>3.6</v>
      </c>
      <c r="AD61" s="146">
        <f>'Lack of Coping Capacity'!R60</f>
        <v>3.3</v>
      </c>
      <c r="AE61" s="146">
        <f>'Lack of Coping Capacity'!AB60</f>
        <v>4.4000000000000004</v>
      </c>
      <c r="AF61" s="40">
        <f>'Lack of Coping Capacity'!AC60</f>
        <v>3.8</v>
      </c>
      <c r="AG61" s="41">
        <f t="shared" si="10"/>
        <v>3.2</v>
      </c>
      <c r="AH61" s="155">
        <f t="shared" si="11"/>
        <v>3</v>
      </c>
      <c r="AI61" s="180" t="str">
        <f t="shared" si="12"/>
        <v>Low</v>
      </c>
      <c r="AJ61" s="173">
        <f t="shared" si="13"/>
        <v>124</v>
      </c>
      <c r="AK61" s="176">
        <f>VLOOKUP($B61,'Lack of Reliability Index'!$A$2:$H$192,8,FALSE)</f>
        <v>4</v>
      </c>
      <c r="AL61" s="47">
        <f>'Imputed and missing data hidden'!BA59</f>
        <v>6</v>
      </c>
      <c r="AM61" s="174">
        <f t="shared" si="14"/>
        <v>0.11764705882352941</v>
      </c>
      <c r="AN61" s="47" t="str">
        <f t="shared" si="15"/>
        <v/>
      </c>
      <c r="AO61" s="175">
        <f>'Indicator Date hidden2'!BB60</f>
        <v>1875.25</v>
      </c>
      <c r="AP61" s="181"/>
    </row>
    <row r="62" spans="1:42" ht="15.75" thickBot="1" x14ac:dyDescent="0.3">
      <c r="A62" s="125" t="str">
        <f>'Indicator Data'!A64</f>
        <v>Finland</v>
      </c>
      <c r="B62" s="43" t="str">
        <f>'Indicator Data'!B64</f>
        <v>FIN</v>
      </c>
      <c r="C62" s="153">
        <f>'Hazard &amp; Exposure'!AO61</f>
        <v>0.1</v>
      </c>
      <c r="D62" s="152">
        <f>'Hazard &amp; Exposure'!AP61</f>
        <v>0.1</v>
      </c>
      <c r="E62" s="152">
        <f>'Hazard &amp; Exposure'!AQ61</f>
        <v>0</v>
      </c>
      <c r="F62" s="152">
        <f>'Hazard &amp; Exposure'!AR61</f>
        <v>0</v>
      </c>
      <c r="G62" s="152">
        <f>'Hazard &amp; Exposure'!AU61</f>
        <v>0</v>
      </c>
      <c r="H62" s="152">
        <f>'Hazard &amp; Exposure'!DY61</f>
        <v>1.6</v>
      </c>
      <c r="I62" s="40">
        <f>'Hazard &amp; Exposure'!DZ61</f>
        <v>0.3</v>
      </c>
      <c r="J62" s="152">
        <f>'Hazard &amp; Exposure'!EC61</f>
        <v>0</v>
      </c>
      <c r="K62" s="152">
        <f>'Hazard &amp; Exposure'!EF61</f>
        <v>0</v>
      </c>
      <c r="L62" s="40">
        <f>'Hazard &amp; Exposure'!EG61</f>
        <v>0</v>
      </c>
      <c r="M62" s="41">
        <f t="shared" si="8"/>
        <v>0.2</v>
      </c>
      <c r="N62" s="150">
        <f>Vulnerability!E61</f>
        <v>0.5</v>
      </c>
      <c r="O62" s="148">
        <f>Vulnerability!H61</f>
        <v>0.7</v>
      </c>
      <c r="P62" s="148">
        <f>Vulnerability!N61</f>
        <v>1.8</v>
      </c>
      <c r="Q62" s="40">
        <f>Vulnerability!O61</f>
        <v>0.9</v>
      </c>
      <c r="R62" s="148">
        <f>Vulnerability!T61</f>
        <v>4.7</v>
      </c>
      <c r="S62" s="147">
        <f>Vulnerability!AC61</f>
        <v>0.1</v>
      </c>
      <c r="T62" s="147">
        <f>Vulnerability!AF61</f>
        <v>0.2</v>
      </c>
      <c r="U62" s="147">
        <f>Vulnerability!AI61</f>
        <v>0</v>
      </c>
      <c r="V62" s="147">
        <f>Vulnerability!AO61</f>
        <v>1.2</v>
      </c>
      <c r="W62" s="148">
        <f>Vulnerability!AP61</f>
        <v>0.4</v>
      </c>
      <c r="X62" s="40">
        <f>Vulnerability!AQ61</f>
        <v>2.8</v>
      </c>
      <c r="Y62" s="41">
        <f t="shared" si="9"/>
        <v>1.9</v>
      </c>
      <c r="Z62" s="163">
        <f>'Lack of Coping Capacity'!D61</f>
        <v>2.2000000000000002</v>
      </c>
      <c r="AA62" s="146">
        <f>'Lack of Coping Capacity'!G61</f>
        <v>1.3</v>
      </c>
      <c r="AB62" s="40">
        <f>'Lack of Coping Capacity'!H61</f>
        <v>1.8</v>
      </c>
      <c r="AC62" s="146">
        <f>'Lack of Coping Capacity'!M61</f>
        <v>1.5</v>
      </c>
      <c r="AD62" s="146">
        <f>'Lack of Coping Capacity'!R61</f>
        <v>0.5</v>
      </c>
      <c r="AE62" s="146">
        <f>'Lack of Coping Capacity'!AB61</f>
        <v>0.6</v>
      </c>
      <c r="AF62" s="40">
        <f>'Lack of Coping Capacity'!AC61</f>
        <v>0.9</v>
      </c>
      <c r="AG62" s="41">
        <f t="shared" si="10"/>
        <v>1.4</v>
      </c>
      <c r="AH62" s="155">
        <f t="shared" si="11"/>
        <v>0.8</v>
      </c>
      <c r="AI62" s="180" t="str">
        <f t="shared" si="12"/>
        <v>Very Low</v>
      </c>
      <c r="AJ62" s="173">
        <f t="shared" si="13"/>
        <v>190</v>
      </c>
      <c r="AK62" s="176">
        <f>VLOOKUP($B62,'Lack of Reliability Index'!$A$2:$H$192,8,FALSE)</f>
        <v>5.6</v>
      </c>
      <c r="AL62" s="47">
        <f>'Imputed and missing data hidden'!BA60</f>
        <v>7</v>
      </c>
      <c r="AM62" s="174">
        <f t="shared" si="14"/>
        <v>0.13725490196078433</v>
      </c>
      <c r="AN62" s="47" t="str">
        <f t="shared" si="15"/>
        <v/>
      </c>
      <c r="AO62" s="175">
        <f>'Indicator Date hidden2'!BB61</f>
        <v>1918.7441860465117</v>
      </c>
      <c r="AP62" s="181"/>
    </row>
    <row r="63" spans="1:42" ht="15.75" thickBot="1" x14ac:dyDescent="0.3">
      <c r="A63" s="125" t="str">
        <f>'Indicator Data'!A65</f>
        <v>France</v>
      </c>
      <c r="B63" s="43" t="str">
        <f>'Indicator Data'!B65</f>
        <v>FRA</v>
      </c>
      <c r="C63" s="153">
        <f>'Hazard &amp; Exposure'!AO62</f>
        <v>3.3</v>
      </c>
      <c r="D63" s="152">
        <f>'Hazard &amp; Exposure'!AP62</f>
        <v>6.4</v>
      </c>
      <c r="E63" s="152">
        <f>'Hazard &amp; Exposure'!AQ62</f>
        <v>5.7</v>
      </c>
      <c r="F63" s="152">
        <f>'Hazard &amp; Exposure'!AR62</f>
        <v>0</v>
      </c>
      <c r="G63" s="152">
        <f>'Hazard &amp; Exposure'!AU62</f>
        <v>2.2999999999999998</v>
      </c>
      <c r="H63" s="152">
        <f>'Hazard &amp; Exposure'!DY62</f>
        <v>2.2999999999999998</v>
      </c>
      <c r="I63" s="40">
        <f>'Hazard &amp; Exposure'!DZ62</f>
        <v>3.7</v>
      </c>
      <c r="J63" s="152">
        <f>'Hazard &amp; Exposure'!EC62</f>
        <v>0.9</v>
      </c>
      <c r="K63" s="152">
        <f>'Hazard &amp; Exposure'!EF62</f>
        <v>0</v>
      </c>
      <c r="L63" s="40">
        <f>'Hazard &amp; Exposure'!EG62</f>
        <v>0.6</v>
      </c>
      <c r="M63" s="41">
        <f t="shared" si="8"/>
        <v>2.2999999999999998</v>
      </c>
      <c r="N63" s="150">
        <f>Vulnerability!E62</f>
        <v>0.8</v>
      </c>
      <c r="O63" s="148">
        <f>Vulnerability!H62</f>
        <v>1.6</v>
      </c>
      <c r="P63" s="148">
        <f>Vulnerability!N62</f>
        <v>2.5</v>
      </c>
      <c r="Q63" s="40">
        <f>Vulnerability!O62</f>
        <v>1.4</v>
      </c>
      <c r="R63" s="148">
        <f>Vulnerability!T62</f>
        <v>7</v>
      </c>
      <c r="S63" s="147">
        <f>Vulnerability!AC62</f>
        <v>0.9</v>
      </c>
      <c r="T63" s="147">
        <f>Vulnerability!AF62</f>
        <v>0.3</v>
      </c>
      <c r="U63" s="147">
        <f>Vulnerability!AI62</f>
        <v>0</v>
      </c>
      <c r="V63" s="147">
        <f>Vulnerability!AO62</f>
        <v>0.8</v>
      </c>
      <c r="W63" s="148">
        <f>Vulnerability!AP62</f>
        <v>0.5</v>
      </c>
      <c r="X63" s="40">
        <f>Vulnerability!AQ62</f>
        <v>4.5</v>
      </c>
      <c r="Y63" s="41">
        <f t="shared" si="9"/>
        <v>3.1</v>
      </c>
      <c r="Z63" s="163">
        <f>'Lack of Coping Capacity'!D62</f>
        <v>2.9</v>
      </c>
      <c r="AA63" s="146">
        <f>'Lack of Coping Capacity'!G62</f>
        <v>2.6</v>
      </c>
      <c r="AB63" s="40">
        <f>'Lack of Coping Capacity'!H62</f>
        <v>2.8</v>
      </c>
      <c r="AC63" s="146">
        <f>'Lack of Coping Capacity'!M62</f>
        <v>2.1</v>
      </c>
      <c r="AD63" s="146">
        <f>'Lack of Coping Capacity'!R62</f>
        <v>0</v>
      </c>
      <c r="AE63" s="146">
        <f>'Lack of Coping Capacity'!AB62</f>
        <v>0.9</v>
      </c>
      <c r="AF63" s="40">
        <f>'Lack of Coping Capacity'!AC62</f>
        <v>1</v>
      </c>
      <c r="AG63" s="41">
        <f t="shared" si="10"/>
        <v>1.9</v>
      </c>
      <c r="AH63" s="155">
        <f t="shared" si="11"/>
        <v>2.4</v>
      </c>
      <c r="AI63" s="180" t="str">
        <f t="shared" si="12"/>
        <v>Low</v>
      </c>
      <c r="AJ63" s="173">
        <f t="shared" si="13"/>
        <v>141</v>
      </c>
      <c r="AK63" s="176">
        <f>VLOOKUP($B63,'Lack of Reliability Index'!$A$2:$H$192,8,FALSE)</f>
        <v>5.8666666666666671</v>
      </c>
      <c r="AL63" s="47">
        <f>'Imputed and missing data hidden'!BA61</f>
        <v>5</v>
      </c>
      <c r="AM63" s="174">
        <f t="shared" si="14"/>
        <v>9.8039215686274508E-2</v>
      </c>
      <c r="AN63" s="47" t="str">
        <f t="shared" si="15"/>
        <v/>
      </c>
      <c r="AO63" s="175">
        <f>'Indicator Date hidden2'!BB62</f>
        <v>1875</v>
      </c>
      <c r="AP63" s="181"/>
    </row>
    <row r="64" spans="1:42" ht="15.75" thickBot="1" x14ac:dyDescent="0.3">
      <c r="A64" s="125" t="str">
        <f>'Indicator Data'!A66</f>
        <v>Gabon</v>
      </c>
      <c r="B64" s="43" t="str">
        <f>'Indicator Data'!B66</f>
        <v>GAB</v>
      </c>
      <c r="C64" s="153">
        <f>'Hazard &amp; Exposure'!AO63</f>
        <v>0.1</v>
      </c>
      <c r="D64" s="152">
        <f>'Hazard &amp; Exposure'!AP63</f>
        <v>4.8</v>
      </c>
      <c r="E64" s="152">
        <f>'Hazard &amp; Exposure'!AQ63</f>
        <v>0</v>
      </c>
      <c r="F64" s="152">
        <f>'Hazard &amp; Exposure'!AR63</f>
        <v>0</v>
      </c>
      <c r="G64" s="152">
        <f>'Hazard &amp; Exposure'!AU63</f>
        <v>1.5</v>
      </c>
      <c r="H64" s="152">
        <f>'Hazard &amp; Exposure'!DY63</f>
        <v>6.1</v>
      </c>
      <c r="I64" s="40">
        <f>'Hazard &amp; Exposure'!DZ63</f>
        <v>2.5</v>
      </c>
      <c r="J64" s="152">
        <f>'Hazard &amp; Exposure'!EC63</f>
        <v>6.1</v>
      </c>
      <c r="K64" s="152">
        <f>'Hazard &amp; Exposure'!EF63</f>
        <v>0</v>
      </c>
      <c r="L64" s="40">
        <f>'Hazard &amp; Exposure'!EG63</f>
        <v>4.3</v>
      </c>
      <c r="M64" s="41">
        <f t="shared" si="8"/>
        <v>3.5</v>
      </c>
      <c r="N64" s="150">
        <f>Vulnerability!E63</f>
        <v>5.6</v>
      </c>
      <c r="O64" s="148">
        <f>Vulnerability!H63</f>
        <v>5.2</v>
      </c>
      <c r="P64" s="148">
        <f>Vulnerability!N63</f>
        <v>1.2</v>
      </c>
      <c r="Q64" s="40">
        <f>Vulnerability!O63</f>
        <v>4.4000000000000004</v>
      </c>
      <c r="R64" s="148">
        <f>Vulnerability!T63</f>
        <v>1.3</v>
      </c>
      <c r="S64" s="147">
        <f>Vulnerability!AC63</f>
        <v>6.3</v>
      </c>
      <c r="T64" s="147">
        <f>Vulnerability!AF63</f>
        <v>2.6</v>
      </c>
      <c r="U64" s="147">
        <f>Vulnerability!AI63</f>
        <v>0</v>
      </c>
      <c r="V64" s="147">
        <f>Vulnerability!AO63</f>
        <v>2.8</v>
      </c>
      <c r="W64" s="148">
        <f>Vulnerability!AP63</f>
        <v>3.3</v>
      </c>
      <c r="X64" s="40">
        <f>Vulnerability!AQ63</f>
        <v>2.4</v>
      </c>
      <c r="Y64" s="41">
        <f t="shared" si="9"/>
        <v>3.5</v>
      </c>
      <c r="Z64" s="163">
        <f>'Lack of Coping Capacity'!D63</f>
        <v>6.7</v>
      </c>
      <c r="AA64" s="146">
        <f>'Lack of Coping Capacity'!G63</f>
        <v>6.9</v>
      </c>
      <c r="AB64" s="40">
        <f>'Lack of Coping Capacity'!H63</f>
        <v>6.8</v>
      </c>
      <c r="AC64" s="146">
        <f>'Lack of Coping Capacity'!M63</f>
        <v>3.1</v>
      </c>
      <c r="AD64" s="146">
        <f>'Lack of Coping Capacity'!R63</f>
        <v>6.2</v>
      </c>
      <c r="AE64" s="146">
        <f>'Lack of Coping Capacity'!AB63</f>
        <v>6.2</v>
      </c>
      <c r="AF64" s="40">
        <f>'Lack of Coping Capacity'!AC63</f>
        <v>5.2</v>
      </c>
      <c r="AG64" s="41">
        <f t="shared" si="10"/>
        <v>6.1</v>
      </c>
      <c r="AH64" s="155">
        <f t="shared" si="11"/>
        <v>4.2</v>
      </c>
      <c r="AI64" s="180" t="str">
        <f t="shared" si="12"/>
        <v>Medium</v>
      </c>
      <c r="AJ64" s="173">
        <f t="shared" si="13"/>
        <v>76</v>
      </c>
      <c r="AK64" s="176">
        <f>VLOOKUP($B64,'Lack of Reliability Index'!$A$2:$H$192,8,FALSE)</f>
        <v>5.3333333333333339</v>
      </c>
      <c r="AL64" s="47">
        <f>'Imputed and missing data hidden'!BA62</f>
        <v>0</v>
      </c>
      <c r="AM64" s="174">
        <f t="shared" si="14"/>
        <v>0</v>
      </c>
      <c r="AN64" s="47" t="str">
        <f t="shared" si="15"/>
        <v/>
      </c>
      <c r="AO64" s="175">
        <f>'Indicator Date hidden2'!BB63</f>
        <v>1683.795918367347</v>
      </c>
      <c r="AP64" s="181"/>
    </row>
    <row r="65" spans="1:42" ht="15.75" thickBot="1" x14ac:dyDescent="0.3">
      <c r="A65" s="125" t="str">
        <f>'Indicator Data'!A67</f>
        <v>Gambia</v>
      </c>
      <c r="B65" s="43" t="str">
        <f>'Indicator Data'!B67</f>
        <v>GMB</v>
      </c>
      <c r="C65" s="153">
        <f>'Hazard &amp; Exposure'!AO64</f>
        <v>0.1</v>
      </c>
      <c r="D65" s="152">
        <f>'Hazard &amp; Exposure'!AP64</f>
        <v>3.5</v>
      </c>
      <c r="E65" s="152">
        <f>'Hazard &amp; Exposure'!AQ64</f>
        <v>3.6</v>
      </c>
      <c r="F65" s="152">
        <f>'Hazard &amp; Exposure'!AR64</f>
        <v>0</v>
      </c>
      <c r="G65" s="152">
        <f>'Hazard &amp; Exposure'!AU64</f>
        <v>3.2</v>
      </c>
      <c r="H65" s="152">
        <f>'Hazard &amp; Exposure'!DY64</f>
        <v>5.8</v>
      </c>
      <c r="I65" s="40">
        <f>'Hazard &amp; Exposure'!DZ64</f>
        <v>3</v>
      </c>
      <c r="J65" s="152">
        <f>'Hazard &amp; Exposure'!EC64</f>
        <v>2.2999999999999998</v>
      </c>
      <c r="K65" s="152">
        <f>'Hazard &amp; Exposure'!EF64</f>
        <v>0</v>
      </c>
      <c r="L65" s="40">
        <f>'Hazard &amp; Exposure'!EG64</f>
        <v>1.6</v>
      </c>
      <c r="M65" s="41">
        <f t="shared" si="8"/>
        <v>2.2999999999999998</v>
      </c>
      <c r="N65" s="150">
        <f>Vulnerability!E64</f>
        <v>8.4</v>
      </c>
      <c r="O65" s="148">
        <f>Vulnerability!H64</f>
        <v>8.3000000000000007</v>
      </c>
      <c r="P65" s="148">
        <f>Vulnerability!N64</f>
        <v>6.5</v>
      </c>
      <c r="Q65" s="40">
        <f>Vulnerability!O64</f>
        <v>7.9</v>
      </c>
      <c r="R65" s="148">
        <f>Vulnerability!T64</f>
        <v>2.9</v>
      </c>
      <c r="S65" s="147">
        <f>Vulnerability!AC64</f>
        <v>2.6</v>
      </c>
      <c r="T65" s="147">
        <f>Vulnerability!AF64</f>
        <v>4.3</v>
      </c>
      <c r="U65" s="147">
        <f>Vulnerability!AI64</f>
        <v>0</v>
      </c>
      <c r="V65" s="147">
        <f>Vulnerability!AO64</f>
        <v>2.9</v>
      </c>
      <c r="W65" s="148">
        <f>Vulnerability!AP64</f>
        <v>2.6</v>
      </c>
      <c r="X65" s="40">
        <f>Vulnerability!AQ64</f>
        <v>2.8</v>
      </c>
      <c r="Y65" s="41">
        <f t="shared" si="9"/>
        <v>5.9</v>
      </c>
      <c r="Z65" s="163">
        <f>'Lack of Coping Capacity'!D64</f>
        <v>3</v>
      </c>
      <c r="AA65" s="146">
        <f>'Lack of Coping Capacity'!G64</f>
        <v>6.3</v>
      </c>
      <c r="AB65" s="40">
        <f>'Lack of Coping Capacity'!H64</f>
        <v>4.7</v>
      </c>
      <c r="AC65" s="146">
        <f>'Lack of Coping Capacity'!M64</f>
        <v>5.8</v>
      </c>
      <c r="AD65" s="146">
        <f>'Lack of Coping Capacity'!R64</f>
        <v>5.7</v>
      </c>
      <c r="AE65" s="146">
        <f>'Lack of Coping Capacity'!AB64</f>
        <v>7.3</v>
      </c>
      <c r="AF65" s="40">
        <f>'Lack of Coping Capacity'!AC64</f>
        <v>6.3</v>
      </c>
      <c r="AG65" s="41">
        <f t="shared" si="10"/>
        <v>5.6</v>
      </c>
      <c r="AH65" s="155">
        <f t="shared" si="11"/>
        <v>4.2</v>
      </c>
      <c r="AI65" s="180" t="str">
        <f t="shared" si="12"/>
        <v>Medium</v>
      </c>
      <c r="AJ65" s="173">
        <f t="shared" si="13"/>
        <v>76</v>
      </c>
      <c r="AK65" s="176">
        <f>VLOOKUP($B65,'Lack of Reliability Index'!$A$2:$H$192,8,FALSE)</f>
        <v>4</v>
      </c>
      <c r="AL65" s="47">
        <f>'Imputed and missing data hidden'!BA63</f>
        <v>1</v>
      </c>
      <c r="AM65" s="174">
        <f t="shared" si="14"/>
        <v>1.9607843137254902E-2</v>
      </c>
      <c r="AN65" s="47" t="str">
        <f t="shared" si="15"/>
        <v/>
      </c>
      <c r="AO65" s="175">
        <f>'Indicator Date hidden2'!BB64</f>
        <v>1683.8979591836735</v>
      </c>
      <c r="AP65" s="181"/>
    </row>
    <row r="66" spans="1:42" ht="15.75" thickBot="1" x14ac:dyDescent="0.3">
      <c r="A66" s="125" t="str">
        <f>'Indicator Data'!A68</f>
        <v>Georgia</v>
      </c>
      <c r="B66" s="43" t="str">
        <f>'Indicator Data'!B68</f>
        <v>GEO</v>
      </c>
      <c r="C66" s="153">
        <f>'Hazard &amp; Exposure'!AO65</f>
        <v>7.9</v>
      </c>
      <c r="D66" s="152">
        <f>'Hazard &amp; Exposure'!AP65</f>
        <v>5.0999999999999996</v>
      </c>
      <c r="E66" s="152">
        <f>'Hazard &amp; Exposure'!AQ65</f>
        <v>0</v>
      </c>
      <c r="F66" s="152">
        <f>'Hazard &amp; Exposure'!AR65</f>
        <v>0</v>
      </c>
      <c r="G66" s="152">
        <f>'Hazard &amp; Exposure'!AU65</f>
        <v>5.3</v>
      </c>
      <c r="H66" s="152">
        <f>'Hazard &amp; Exposure'!DY65</f>
        <v>5.2</v>
      </c>
      <c r="I66" s="40">
        <f>'Hazard &amp; Exposure'!DZ65</f>
        <v>4.5</v>
      </c>
      <c r="J66" s="152">
        <f>'Hazard &amp; Exposure'!EC65</f>
        <v>4.7</v>
      </c>
      <c r="K66" s="152">
        <f>'Hazard &amp; Exposure'!EF65</f>
        <v>0</v>
      </c>
      <c r="L66" s="40">
        <f>'Hazard &amp; Exposure'!EG65</f>
        <v>3.3</v>
      </c>
      <c r="M66" s="41">
        <f t="shared" si="8"/>
        <v>3.9</v>
      </c>
      <c r="N66" s="150">
        <f>Vulnerability!E65</f>
        <v>2.6</v>
      </c>
      <c r="O66" s="148">
        <f>Vulnerability!H65</f>
        <v>4</v>
      </c>
      <c r="P66" s="148">
        <f>Vulnerability!N65</f>
        <v>4.2</v>
      </c>
      <c r="Q66" s="40">
        <f>Vulnerability!O65</f>
        <v>3.4</v>
      </c>
      <c r="R66" s="148">
        <f>Vulnerability!T65</f>
        <v>8.8000000000000007</v>
      </c>
      <c r="S66" s="147">
        <f>Vulnerability!AC65</f>
        <v>1.5</v>
      </c>
      <c r="T66" s="147">
        <f>Vulnerability!AF65</f>
        <v>0.5</v>
      </c>
      <c r="U66" s="147">
        <f>Vulnerability!AI65</f>
        <v>0</v>
      </c>
      <c r="V66" s="147">
        <f>Vulnerability!AO65</f>
        <v>2.8</v>
      </c>
      <c r="W66" s="148">
        <f>Vulnerability!AP65</f>
        <v>1.3</v>
      </c>
      <c r="X66" s="40">
        <f>Vulnerability!AQ65</f>
        <v>6.3</v>
      </c>
      <c r="Y66" s="41">
        <f t="shared" si="9"/>
        <v>5</v>
      </c>
      <c r="Z66" s="163">
        <f>'Lack of Coping Capacity'!D65</f>
        <v>4.7</v>
      </c>
      <c r="AA66" s="146">
        <f>'Lack of Coping Capacity'!G65</f>
        <v>4.0999999999999996</v>
      </c>
      <c r="AB66" s="40">
        <f>'Lack of Coping Capacity'!H65</f>
        <v>4.4000000000000004</v>
      </c>
      <c r="AC66" s="146">
        <f>'Lack of Coping Capacity'!M65</f>
        <v>2</v>
      </c>
      <c r="AD66" s="146">
        <f>'Lack of Coping Capacity'!R65</f>
        <v>1.1000000000000001</v>
      </c>
      <c r="AE66" s="146">
        <f>'Lack of Coping Capacity'!AB65</f>
        <v>2.6</v>
      </c>
      <c r="AF66" s="40">
        <f>'Lack of Coping Capacity'!AC65</f>
        <v>1.9</v>
      </c>
      <c r="AG66" s="41">
        <f t="shared" si="10"/>
        <v>3.2</v>
      </c>
      <c r="AH66" s="155">
        <f t="shared" si="11"/>
        <v>4</v>
      </c>
      <c r="AI66" s="180" t="str">
        <f t="shared" si="12"/>
        <v>Medium</v>
      </c>
      <c r="AJ66" s="173">
        <f t="shared" si="13"/>
        <v>86</v>
      </c>
      <c r="AK66" s="176">
        <f>VLOOKUP($B66,'Lack of Reliability Index'!$A$2:$H$192,8,FALSE)</f>
        <v>4.2666666666666666</v>
      </c>
      <c r="AL66" s="47">
        <f>'Imputed and missing data hidden'!BA64</f>
        <v>3</v>
      </c>
      <c r="AM66" s="174">
        <f t="shared" si="14"/>
        <v>5.8823529411764705E-2</v>
      </c>
      <c r="AN66" s="47" t="str">
        <f t="shared" si="15"/>
        <v/>
      </c>
      <c r="AO66" s="175">
        <f>'Indicator Date hidden2'!BB65</f>
        <v>1755.5106382978724</v>
      </c>
      <c r="AP66" s="181"/>
    </row>
    <row r="67" spans="1:42" ht="15.75" thickBot="1" x14ac:dyDescent="0.3">
      <c r="A67" s="125" t="str">
        <f>'Indicator Data'!A69</f>
        <v>Germany</v>
      </c>
      <c r="B67" s="43" t="str">
        <f>'Indicator Data'!B69</f>
        <v>DEU</v>
      </c>
      <c r="C67" s="153">
        <f>'Hazard &amp; Exposure'!AO66</f>
        <v>4.3</v>
      </c>
      <c r="D67" s="152">
        <f>'Hazard &amp; Exposure'!AP66</f>
        <v>6.1</v>
      </c>
      <c r="E67" s="152">
        <f>'Hazard &amp; Exposure'!AQ66</f>
        <v>0</v>
      </c>
      <c r="F67" s="152">
        <f>'Hazard &amp; Exposure'!AR66</f>
        <v>0</v>
      </c>
      <c r="G67" s="152">
        <f>'Hazard &amp; Exposure'!AU66</f>
        <v>0.5</v>
      </c>
      <c r="H67" s="152">
        <f>'Hazard &amp; Exposure'!DY66</f>
        <v>1.8</v>
      </c>
      <c r="I67" s="40">
        <f>'Hazard &amp; Exposure'!DZ66</f>
        <v>2.5</v>
      </c>
      <c r="J67" s="152">
        <f>'Hazard &amp; Exposure'!EC66</f>
        <v>0.8</v>
      </c>
      <c r="K67" s="152">
        <f>'Hazard &amp; Exposure'!EF66</f>
        <v>0</v>
      </c>
      <c r="L67" s="40">
        <f>'Hazard &amp; Exposure'!EG66</f>
        <v>0.6</v>
      </c>
      <c r="M67" s="41">
        <f t="shared" si="8"/>
        <v>1.6</v>
      </c>
      <c r="N67" s="150">
        <f>Vulnerability!E66</f>
        <v>0.2</v>
      </c>
      <c r="O67" s="148">
        <f>Vulnerability!H66</f>
        <v>1.2</v>
      </c>
      <c r="P67" s="148">
        <f>Vulnerability!N66</f>
        <v>2</v>
      </c>
      <c r="Q67" s="40">
        <f>Vulnerability!O66</f>
        <v>0.9</v>
      </c>
      <c r="R67" s="148">
        <f>Vulnerability!T66</f>
        <v>8.1999999999999993</v>
      </c>
      <c r="S67" s="147">
        <f>Vulnerability!AC66</f>
        <v>0.1</v>
      </c>
      <c r="T67" s="147">
        <f>Vulnerability!AF66</f>
        <v>0.3</v>
      </c>
      <c r="U67" s="147">
        <f>Vulnerability!AI66</f>
        <v>0</v>
      </c>
      <c r="V67" s="147">
        <f>Vulnerability!AO66</f>
        <v>0.8</v>
      </c>
      <c r="W67" s="148">
        <f>Vulnerability!AP66</f>
        <v>0.3</v>
      </c>
      <c r="X67" s="40">
        <f>Vulnerability!AQ66</f>
        <v>5.5</v>
      </c>
      <c r="Y67" s="41">
        <f t="shared" si="9"/>
        <v>3.5</v>
      </c>
      <c r="Z67" s="163">
        <f>'Lack of Coping Capacity'!D66</f>
        <v>2.7</v>
      </c>
      <c r="AA67" s="146">
        <f>'Lack of Coping Capacity'!G66</f>
        <v>1.8</v>
      </c>
      <c r="AB67" s="40">
        <f>'Lack of Coping Capacity'!H66</f>
        <v>2.2999999999999998</v>
      </c>
      <c r="AC67" s="146">
        <f>'Lack of Coping Capacity'!M66</f>
        <v>1.8</v>
      </c>
      <c r="AD67" s="146">
        <f>'Lack of Coping Capacity'!R66</f>
        <v>0</v>
      </c>
      <c r="AE67" s="146">
        <f>'Lack of Coping Capacity'!AB66</f>
        <v>0.4</v>
      </c>
      <c r="AF67" s="40">
        <f>'Lack of Coping Capacity'!AC66</f>
        <v>0.7</v>
      </c>
      <c r="AG67" s="41">
        <f t="shared" si="10"/>
        <v>1.5</v>
      </c>
      <c r="AH67" s="155">
        <f t="shared" si="11"/>
        <v>2</v>
      </c>
      <c r="AI67" s="180" t="str">
        <f t="shared" si="12"/>
        <v>Low</v>
      </c>
      <c r="AJ67" s="173">
        <f t="shared" si="13"/>
        <v>161</v>
      </c>
      <c r="AK67" s="176">
        <f>VLOOKUP($B67,'Lack of Reliability Index'!$A$2:$H$192,8,FALSE)</f>
        <v>4.8</v>
      </c>
      <c r="AL67" s="47">
        <f>'Imputed and missing data hidden'!BA65</f>
        <v>6</v>
      </c>
      <c r="AM67" s="174">
        <f t="shared" si="14"/>
        <v>0.11764705882352941</v>
      </c>
      <c r="AN67" s="47" t="str">
        <f t="shared" si="15"/>
        <v/>
      </c>
      <c r="AO67" s="175">
        <f>'Indicator Date hidden2'!BB66</f>
        <v>1875.1136363636363</v>
      </c>
      <c r="AP67" s="181"/>
    </row>
    <row r="68" spans="1:42" ht="15.75" thickBot="1" x14ac:dyDescent="0.3">
      <c r="A68" s="125" t="str">
        <f>'Indicator Data'!A70</f>
        <v>Ghana</v>
      </c>
      <c r="B68" s="43" t="str">
        <f>'Indicator Data'!B70</f>
        <v>GHA</v>
      </c>
      <c r="C68" s="153">
        <f>'Hazard &amp; Exposure'!AO67</f>
        <v>0.1</v>
      </c>
      <c r="D68" s="152">
        <f>'Hazard &amp; Exposure'!AP67</f>
        <v>4.9000000000000004</v>
      </c>
      <c r="E68" s="152">
        <f>'Hazard &amp; Exposure'!AQ67</f>
        <v>5.2</v>
      </c>
      <c r="F68" s="152">
        <f>'Hazard &amp; Exposure'!AR67</f>
        <v>0</v>
      </c>
      <c r="G68" s="152">
        <f>'Hazard &amp; Exposure'!AU67</f>
        <v>1</v>
      </c>
      <c r="H68" s="152">
        <f>'Hazard &amp; Exposure'!DY67</f>
        <v>6.8</v>
      </c>
      <c r="I68" s="40">
        <f>'Hazard &amp; Exposure'!DZ67</f>
        <v>3.5</v>
      </c>
      <c r="J68" s="152">
        <f>'Hazard &amp; Exposure'!EC67</f>
        <v>1.9</v>
      </c>
      <c r="K68" s="152">
        <f>'Hazard &amp; Exposure'!EF67</f>
        <v>0</v>
      </c>
      <c r="L68" s="40">
        <f>'Hazard &amp; Exposure'!EG67</f>
        <v>1.3</v>
      </c>
      <c r="M68" s="41">
        <f t="shared" ref="M68:M99" si="16">ROUND((10-GEOMEAN(((10-I68)/10*9+1),((10-L68)/10*9+1)))/9*10,1)</f>
        <v>2.5</v>
      </c>
      <c r="N68" s="150">
        <f>Vulnerability!E67</f>
        <v>6.9</v>
      </c>
      <c r="O68" s="148">
        <f>Vulnerability!H67</f>
        <v>5.8</v>
      </c>
      <c r="P68" s="148">
        <f>Vulnerability!N67</f>
        <v>3.3</v>
      </c>
      <c r="Q68" s="40">
        <f>Vulnerability!O67</f>
        <v>5.7</v>
      </c>
      <c r="R68" s="148">
        <f>Vulnerability!T67</f>
        <v>3.5</v>
      </c>
      <c r="S68" s="147">
        <f>Vulnerability!AC67</f>
        <v>5.2</v>
      </c>
      <c r="T68" s="147">
        <f>Vulnerability!AF67</f>
        <v>3.1</v>
      </c>
      <c r="U68" s="147">
        <f>Vulnerability!AI67</f>
        <v>1</v>
      </c>
      <c r="V68" s="147">
        <f>Vulnerability!AO67</f>
        <v>1.1000000000000001</v>
      </c>
      <c r="W68" s="148">
        <f>Vulnerability!AP67</f>
        <v>2.8</v>
      </c>
      <c r="X68" s="40">
        <f>Vulnerability!AQ67</f>
        <v>3.2</v>
      </c>
      <c r="Y68" s="41">
        <f t="shared" ref="Y68:Y99" si="17">ROUND((10-GEOMEAN(((10-Q68)/10*9+1),((10-X68)/10*9+1)))/9*10,1)</f>
        <v>4.5999999999999996</v>
      </c>
      <c r="Z68" s="163">
        <f>'Lack of Coping Capacity'!D67</f>
        <v>3.4</v>
      </c>
      <c r="AA68" s="146">
        <f>'Lack of Coping Capacity'!G67</f>
        <v>5.6</v>
      </c>
      <c r="AB68" s="40">
        <f>'Lack of Coping Capacity'!H67</f>
        <v>4.5</v>
      </c>
      <c r="AC68" s="146">
        <f>'Lack of Coping Capacity'!M67</f>
        <v>4.0999999999999996</v>
      </c>
      <c r="AD68" s="146">
        <f>'Lack of Coping Capacity'!R67</f>
        <v>7</v>
      </c>
      <c r="AE68" s="146">
        <f>'Lack of Coping Capacity'!AB67</f>
        <v>6.2</v>
      </c>
      <c r="AF68" s="40">
        <f>'Lack of Coping Capacity'!AC67</f>
        <v>5.8</v>
      </c>
      <c r="AG68" s="41">
        <f t="shared" ref="AG68:AG99" si="18">ROUND((10-GEOMEAN(((10-AB68)/10*9+1),((10-AF68)/10*9+1)))/9*10,1)</f>
        <v>5.2</v>
      </c>
      <c r="AH68" s="155">
        <f t="shared" ref="AH68:AH99" si="19">ROUND(M68^(1/3)*Y68^(1/3)*AG68^(1/3),1)</f>
        <v>3.9</v>
      </c>
      <c r="AI68" s="180" t="str">
        <f t="shared" ref="AI68:AI99" si="20">IF(AH68&gt;=6.5,"Very High",IF(AH68&gt;=5,"High",IF(AH68&gt;=3.5,"Medium",IF(AH68&gt;=2,"Low","Very Low"))))</f>
        <v>Medium</v>
      </c>
      <c r="AJ68" s="173">
        <f t="shared" ref="AJ68:AJ99" si="21">_xlfn.RANK.EQ(AH68,AH$4:AH$194)</f>
        <v>90</v>
      </c>
      <c r="AK68" s="176">
        <f>VLOOKUP($B68,'Lack of Reliability Index'!$A$2:$H$192,8,FALSE)</f>
        <v>5.6</v>
      </c>
      <c r="AL68" s="47">
        <f>'Imputed and missing data hidden'!BA66</f>
        <v>0</v>
      </c>
      <c r="AM68" s="174">
        <f t="shared" ref="AM68:AM99" si="22">AL68/51</f>
        <v>0</v>
      </c>
      <c r="AN68" s="47" t="str">
        <f t="shared" ref="AN68:AN99" si="23">IF(K68&gt;=7,"YES","")</f>
        <v/>
      </c>
      <c r="AO68" s="175">
        <f>'Indicator Date hidden2'!BB67</f>
        <v>1684.0612244897959</v>
      </c>
      <c r="AP68" s="181"/>
    </row>
    <row r="69" spans="1:42" ht="15.75" thickBot="1" x14ac:dyDescent="0.3">
      <c r="A69" s="125" t="str">
        <f>'Indicator Data'!A71</f>
        <v>Greece</v>
      </c>
      <c r="B69" s="43" t="str">
        <f>'Indicator Data'!B71</f>
        <v>GRC</v>
      </c>
      <c r="C69" s="153">
        <f>'Hazard &amp; Exposure'!AO68</f>
        <v>9.6</v>
      </c>
      <c r="D69" s="152">
        <f>'Hazard &amp; Exposure'!AP68</f>
        <v>3.1</v>
      </c>
      <c r="E69" s="152">
        <f>'Hazard &amp; Exposure'!AQ68</f>
        <v>8.6999999999999993</v>
      </c>
      <c r="F69" s="152">
        <f>'Hazard &amp; Exposure'!AR68</f>
        <v>0</v>
      </c>
      <c r="G69" s="152">
        <f>'Hazard &amp; Exposure'!AU68</f>
        <v>2.2999999999999998</v>
      </c>
      <c r="H69" s="152">
        <f>'Hazard &amp; Exposure'!DY68</f>
        <v>4.8</v>
      </c>
      <c r="I69" s="40">
        <f>'Hazard &amp; Exposure'!DZ68</f>
        <v>6</v>
      </c>
      <c r="J69" s="152">
        <f>'Hazard &amp; Exposure'!EC68</f>
        <v>2.8</v>
      </c>
      <c r="K69" s="152">
        <f>'Hazard &amp; Exposure'!EF68</f>
        <v>0</v>
      </c>
      <c r="L69" s="40">
        <f>'Hazard &amp; Exposure'!EG68</f>
        <v>2</v>
      </c>
      <c r="M69" s="41">
        <f t="shared" si="16"/>
        <v>4.3</v>
      </c>
      <c r="N69" s="150">
        <f>Vulnerability!E68</f>
        <v>1.2</v>
      </c>
      <c r="O69" s="148">
        <f>Vulnerability!H68</f>
        <v>2.2999999999999998</v>
      </c>
      <c r="P69" s="148">
        <f>Vulnerability!N68</f>
        <v>1.8</v>
      </c>
      <c r="Q69" s="40">
        <f>Vulnerability!O68</f>
        <v>1.6</v>
      </c>
      <c r="R69" s="148">
        <f>Vulnerability!T68</f>
        <v>6.6</v>
      </c>
      <c r="S69" s="147">
        <f>Vulnerability!AC68</f>
        <v>0.8</v>
      </c>
      <c r="T69" s="147">
        <f>Vulnerability!AF68</f>
        <v>0.4</v>
      </c>
      <c r="U69" s="147">
        <f>Vulnerability!AI68</f>
        <v>0</v>
      </c>
      <c r="V69" s="147">
        <f>Vulnerability!AO68</f>
        <v>1.1000000000000001</v>
      </c>
      <c r="W69" s="148">
        <f>Vulnerability!AP68</f>
        <v>0.6</v>
      </c>
      <c r="X69" s="40">
        <f>Vulnerability!AQ68</f>
        <v>4.2</v>
      </c>
      <c r="Y69" s="41">
        <f t="shared" si="17"/>
        <v>3</v>
      </c>
      <c r="Z69" s="163">
        <f>'Lack of Coping Capacity'!D68</f>
        <v>2.2999999999999998</v>
      </c>
      <c r="AA69" s="146">
        <f>'Lack of Coping Capacity'!G68</f>
        <v>5</v>
      </c>
      <c r="AB69" s="40">
        <f>'Lack of Coping Capacity'!H68</f>
        <v>3.7</v>
      </c>
      <c r="AC69" s="146">
        <f>'Lack of Coping Capacity'!M68</f>
        <v>2.2000000000000002</v>
      </c>
      <c r="AD69" s="146">
        <f>'Lack of Coping Capacity'!R68</f>
        <v>0</v>
      </c>
      <c r="AE69" s="146">
        <f>'Lack of Coping Capacity'!AB68</f>
        <v>0.9</v>
      </c>
      <c r="AF69" s="40">
        <f>'Lack of Coping Capacity'!AC68</f>
        <v>1</v>
      </c>
      <c r="AG69" s="41">
        <f t="shared" si="18"/>
        <v>2.5</v>
      </c>
      <c r="AH69" s="155">
        <f t="shared" si="19"/>
        <v>3.2</v>
      </c>
      <c r="AI69" s="180" t="str">
        <f t="shared" si="20"/>
        <v>Low</v>
      </c>
      <c r="AJ69" s="173">
        <f t="shared" si="21"/>
        <v>113</v>
      </c>
      <c r="AK69" s="176">
        <f>VLOOKUP($B69,'Lack of Reliability Index'!$A$2:$H$192,8,FALSE)</f>
        <v>4</v>
      </c>
      <c r="AL69" s="47">
        <f>'Imputed and missing data hidden'!BA67</f>
        <v>6</v>
      </c>
      <c r="AM69" s="174">
        <f t="shared" si="22"/>
        <v>0.11764705882352941</v>
      </c>
      <c r="AN69" s="47" t="str">
        <f t="shared" si="23"/>
        <v/>
      </c>
      <c r="AO69" s="175">
        <f>'Indicator Date hidden2'!BB68</f>
        <v>1833.5111111111112</v>
      </c>
      <c r="AP69" s="181"/>
    </row>
    <row r="70" spans="1:42" ht="15.75" thickBot="1" x14ac:dyDescent="0.3">
      <c r="A70" s="125" t="str">
        <f>'Indicator Data'!A72</f>
        <v>Grenada</v>
      </c>
      <c r="B70" s="43" t="str">
        <f>'Indicator Data'!B72</f>
        <v>GRD</v>
      </c>
      <c r="C70" s="153">
        <f>'Hazard &amp; Exposure'!AO69</f>
        <v>3.5</v>
      </c>
      <c r="D70" s="152">
        <f>'Hazard &amp; Exposure'!AP69</f>
        <v>0.1</v>
      </c>
      <c r="E70" s="152">
        <f>'Hazard &amp; Exposure'!AQ69</f>
        <v>0</v>
      </c>
      <c r="F70" s="152">
        <f>'Hazard &amp; Exposure'!AR69</f>
        <v>1.7</v>
      </c>
      <c r="G70" s="152">
        <f>'Hazard &amp; Exposure'!AU69</f>
        <v>0.5</v>
      </c>
      <c r="H70" s="152">
        <f>'Hazard &amp; Exposure'!DY69</f>
        <v>3.8</v>
      </c>
      <c r="I70" s="40">
        <f>'Hazard &amp; Exposure'!DZ69</f>
        <v>1.7</v>
      </c>
      <c r="J70" s="152">
        <f>'Hazard &amp; Exposure'!EC69</f>
        <v>0</v>
      </c>
      <c r="K70" s="152">
        <f>'Hazard &amp; Exposure'!EF69</f>
        <v>0</v>
      </c>
      <c r="L70" s="40">
        <f>'Hazard &amp; Exposure'!EG69</f>
        <v>0</v>
      </c>
      <c r="M70" s="41">
        <f t="shared" si="16"/>
        <v>0.9</v>
      </c>
      <c r="N70" s="150">
        <f>Vulnerability!E69</f>
        <v>2.7</v>
      </c>
      <c r="O70" s="148">
        <f>Vulnerability!H69</f>
        <v>3</v>
      </c>
      <c r="P70" s="148">
        <f>Vulnerability!N69</f>
        <v>2.8</v>
      </c>
      <c r="Q70" s="40">
        <f>Vulnerability!O69</f>
        <v>2.8</v>
      </c>
      <c r="R70" s="148">
        <f>Vulnerability!T69</f>
        <v>0</v>
      </c>
      <c r="S70" s="147">
        <f>Vulnerability!AC69</f>
        <v>0.1</v>
      </c>
      <c r="T70" s="147">
        <f>Vulnerability!AF69</f>
        <v>1.3</v>
      </c>
      <c r="U70" s="147">
        <f>Vulnerability!AI69</f>
        <v>0</v>
      </c>
      <c r="V70" s="147">
        <f>Vulnerability!AO69</f>
        <v>5.7</v>
      </c>
      <c r="W70" s="148">
        <f>Vulnerability!AP69</f>
        <v>2.1</v>
      </c>
      <c r="X70" s="40">
        <f>Vulnerability!AQ69</f>
        <v>1.1000000000000001</v>
      </c>
      <c r="Y70" s="41">
        <f t="shared" si="17"/>
        <v>2</v>
      </c>
      <c r="Z70" s="163">
        <f>'Lack of Coping Capacity'!D69</f>
        <v>4.7</v>
      </c>
      <c r="AA70" s="146">
        <f>'Lack of Coping Capacity'!G69</f>
        <v>5.0999999999999996</v>
      </c>
      <c r="AB70" s="40">
        <f>'Lack of Coping Capacity'!H69</f>
        <v>4.9000000000000004</v>
      </c>
      <c r="AC70" s="146">
        <f>'Lack of Coping Capacity'!M69</f>
        <v>3.2</v>
      </c>
      <c r="AD70" s="146">
        <f>'Lack of Coping Capacity'!R69</f>
        <v>0.6</v>
      </c>
      <c r="AE70" s="146">
        <f>'Lack of Coping Capacity'!AB69</f>
        <v>3.9</v>
      </c>
      <c r="AF70" s="40">
        <f>'Lack of Coping Capacity'!AC69</f>
        <v>2.6</v>
      </c>
      <c r="AG70" s="41">
        <f t="shared" si="18"/>
        <v>3.8</v>
      </c>
      <c r="AH70" s="155">
        <f t="shared" si="19"/>
        <v>1.9</v>
      </c>
      <c r="AI70" s="180" t="str">
        <f t="shared" si="20"/>
        <v>Very Low</v>
      </c>
      <c r="AJ70" s="173">
        <f t="shared" si="21"/>
        <v>164</v>
      </c>
      <c r="AK70" s="176">
        <f>VLOOKUP($B70,'Lack of Reliability Index'!$A$2:$H$192,8,FALSE)</f>
        <v>5.6</v>
      </c>
      <c r="AL70" s="47">
        <f>'Imputed and missing data hidden'!BA68</f>
        <v>9</v>
      </c>
      <c r="AM70" s="174">
        <f t="shared" si="22"/>
        <v>0.17647058823529413</v>
      </c>
      <c r="AN70" s="47" t="str">
        <f t="shared" si="23"/>
        <v/>
      </c>
      <c r="AO70" s="175">
        <f>'Indicator Date hidden2'!BB69</f>
        <v>2012.2926829268292</v>
      </c>
      <c r="AP70" s="181"/>
    </row>
    <row r="71" spans="1:42" ht="15.75" thickBot="1" x14ac:dyDescent="0.3">
      <c r="A71" s="125" t="str">
        <f>'Indicator Data'!A73</f>
        <v>Guatemala</v>
      </c>
      <c r="B71" s="43" t="str">
        <f>'Indicator Data'!B73</f>
        <v>GTM</v>
      </c>
      <c r="C71" s="153">
        <f>'Hazard &amp; Exposure'!AO70</f>
        <v>9.8000000000000007</v>
      </c>
      <c r="D71" s="152">
        <f>'Hazard &amp; Exposure'!AP70</f>
        <v>5.0999999999999996</v>
      </c>
      <c r="E71" s="152">
        <f>'Hazard &amp; Exposure'!AQ70</f>
        <v>7.4</v>
      </c>
      <c r="F71" s="152">
        <f>'Hazard &amp; Exposure'!AR70</f>
        <v>4.5</v>
      </c>
      <c r="G71" s="152">
        <f>'Hazard &amp; Exposure'!AU70</f>
        <v>3.8</v>
      </c>
      <c r="H71" s="152">
        <f>'Hazard &amp; Exposure'!DY70</f>
        <v>5</v>
      </c>
      <c r="I71" s="40">
        <f>'Hazard &amp; Exposure'!DZ70</f>
        <v>6.6</v>
      </c>
      <c r="J71" s="152">
        <f>'Hazard &amp; Exposure'!EC70</f>
        <v>6.8</v>
      </c>
      <c r="K71" s="152">
        <f>'Hazard &amp; Exposure'!EF70</f>
        <v>0</v>
      </c>
      <c r="L71" s="40">
        <f>'Hazard &amp; Exposure'!EG70</f>
        <v>4.8</v>
      </c>
      <c r="M71" s="41">
        <f t="shared" si="16"/>
        <v>5.8</v>
      </c>
      <c r="N71" s="150">
        <f>Vulnerability!E70</f>
        <v>6.5</v>
      </c>
      <c r="O71" s="148">
        <f>Vulnerability!H70</f>
        <v>6.3</v>
      </c>
      <c r="P71" s="148">
        <f>Vulnerability!N70</f>
        <v>3.2</v>
      </c>
      <c r="Q71" s="40">
        <f>Vulnerability!O70</f>
        <v>5.6</v>
      </c>
      <c r="R71" s="148">
        <f>Vulnerability!T70</f>
        <v>7</v>
      </c>
      <c r="S71" s="147">
        <f>Vulnerability!AC70</f>
        <v>1.6</v>
      </c>
      <c r="T71" s="147">
        <f>Vulnerability!AF70</f>
        <v>2.5</v>
      </c>
      <c r="U71" s="147">
        <f>Vulnerability!AI70</f>
        <v>9.6</v>
      </c>
      <c r="V71" s="147">
        <f>Vulnerability!AO70</f>
        <v>4</v>
      </c>
      <c r="W71" s="148">
        <f>Vulnerability!AP70</f>
        <v>5.7</v>
      </c>
      <c r="X71" s="40">
        <f>Vulnerability!AQ70</f>
        <v>6.4</v>
      </c>
      <c r="Y71" s="41">
        <f t="shared" si="17"/>
        <v>6</v>
      </c>
      <c r="Z71" s="163">
        <f>'Lack of Coping Capacity'!D70</f>
        <v>5.5</v>
      </c>
      <c r="AA71" s="146">
        <f>'Lack of Coping Capacity'!G70</f>
        <v>6.8</v>
      </c>
      <c r="AB71" s="40">
        <f>'Lack of Coping Capacity'!H70</f>
        <v>6.2</v>
      </c>
      <c r="AC71" s="146">
        <f>'Lack of Coping Capacity'!M70</f>
        <v>3.9</v>
      </c>
      <c r="AD71" s="146">
        <f>'Lack of Coping Capacity'!R70</f>
        <v>4.4000000000000004</v>
      </c>
      <c r="AE71" s="146">
        <f>'Lack of Coping Capacity'!AB70</f>
        <v>5.7</v>
      </c>
      <c r="AF71" s="40">
        <f>'Lack of Coping Capacity'!AC70</f>
        <v>4.7</v>
      </c>
      <c r="AG71" s="41">
        <f t="shared" si="18"/>
        <v>5.5</v>
      </c>
      <c r="AH71" s="155">
        <f t="shared" si="19"/>
        <v>5.8</v>
      </c>
      <c r="AI71" s="180" t="str">
        <f t="shared" si="20"/>
        <v>High</v>
      </c>
      <c r="AJ71" s="173">
        <f t="shared" si="21"/>
        <v>26</v>
      </c>
      <c r="AK71" s="176">
        <f>VLOOKUP($B71,'Lack of Reliability Index'!$A$2:$H$192,8,FALSE)</f>
        <v>6.4</v>
      </c>
      <c r="AL71" s="47">
        <f>'Imputed and missing data hidden'!BA69</f>
        <v>0</v>
      </c>
      <c r="AM71" s="174">
        <f t="shared" si="22"/>
        <v>0</v>
      </c>
      <c r="AN71" s="47" t="str">
        <f t="shared" si="23"/>
        <v/>
      </c>
      <c r="AO71" s="175">
        <f>'Indicator Date hidden2'!BB70</f>
        <v>1650.24</v>
      </c>
      <c r="AP71" s="181"/>
    </row>
    <row r="72" spans="1:42" ht="15.75" thickBot="1" x14ac:dyDescent="0.3">
      <c r="A72" s="125" t="str">
        <f>'Indicator Data'!A74</f>
        <v>Guinea</v>
      </c>
      <c r="B72" s="43" t="str">
        <f>'Indicator Data'!B74</f>
        <v>GIN</v>
      </c>
      <c r="C72" s="153">
        <f>'Hazard &amp; Exposure'!AO71</f>
        <v>0.1</v>
      </c>
      <c r="D72" s="152">
        <f>'Hazard &amp; Exposure'!AP71</f>
        <v>5.0999999999999996</v>
      </c>
      <c r="E72" s="152">
        <f>'Hazard &amp; Exposure'!AQ71</f>
        <v>5.2</v>
      </c>
      <c r="F72" s="152">
        <f>'Hazard &amp; Exposure'!AR71</f>
        <v>0</v>
      </c>
      <c r="G72" s="152">
        <f>'Hazard &amp; Exposure'!AU71</f>
        <v>0.8</v>
      </c>
      <c r="H72" s="152">
        <f>'Hazard &amp; Exposure'!DY71</f>
        <v>7.5</v>
      </c>
      <c r="I72" s="40">
        <f>'Hazard &amp; Exposure'!DZ71</f>
        <v>3.7</v>
      </c>
      <c r="J72" s="152">
        <f>'Hazard &amp; Exposure'!EC71</f>
        <v>5.9</v>
      </c>
      <c r="K72" s="152">
        <f>'Hazard &amp; Exposure'!EF71</f>
        <v>0</v>
      </c>
      <c r="L72" s="40">
        <f>'Hazard &amp; Exposure'!EG71</f>
        <v>4.0999999999999996</v>
      </c>
      <c r="M72" s="41">
        <f t="shared" si="16"/>
        <v>3.9</v>
      </c>
      <c r="N72" s="150">
        <f>Vulnerability!E71</f>
        <v>8.6999999999999993</v>
      </c>
      <c r="O72" s="148">
        <f>Vulnerability!H71</f>
        <v>2.2000000000000002</v>
      </c>
      <c r="P72" s="148">
        <f>Vulnerability!N71</f>
        <v>2.4</v>
      </c>
      <c r="Q72" s="40">
        <f>Vulnerability!O71</f>
        <v>5.5</v>
      </c>
      <c r="R72" s="148">
        <f>Vulnerability!T71</f>
        <v>2.7</v>
      </c>
      <c r="S72" s="147">
        <f>Vulnerability!AC71</f>
        <v>5.8</v>
      </c>
      <c r="T72" s="147">
        <f>Vulnerability!AF71</f>
        <v>5.4</v>
      </c>
      <c r="U72" s="147">
        <f>Vulnerability!AI71</f>
        <v>0</v>
      </c>
      <c r="V72" s="147">
        <f>Vulnerability!AO71</f>
        <v>4</v>
      </c>
      <c r="W72" s="148">
        <f>Vulnerability!AP71</f>
        <v>4.0999999999999996</v>
      </c>
      <c r="X72" s="40">
        <f>Vulnerability!AQ71</f>
        <v>3.4</v>
      </c>
      <c r="Y72" s="41">
        <f t="shared" si="17"/>
        <v>4.5</v>
      </c>
      <c r="Z72" s="163">
        <f>'Lack of Coping Capacity'!D71</f>
        <v>5</v>
      </c>
      <c r="AA72" s="146">
        <f>'Lack of Coping Capacity'!G71</f>
        <v>7.2</v>
      </c>
      <c r="AB72" s="40">
        <f>'Lack of Coping Capacity'!H71</f>
        <v>6.1</v>
      </c>
      <c r="AC72" s="146">
        <f>'Lack of Coping Capacity'!M71</f>
        <v>7.9</v>
      </c>
      <c r="AD72" s="146">
        <f>'Lack of Coping Capacity'!R71</f>
        <v>8.3000000000000007</v>
      </c>
      <c r="AE72" s="146">
        <f>'Lack of Coping Capacity'!AB71</f>
        <v>8.6</v>
      </c>
      <c r="AF72" s="40">
        <f>'Lack of Coping Capacity'!AC71</f>
        <v>8.3000000000000007</v>
      </c>
      <c r="AG72" s="41">
        <f t="shared" si="18"/>
        <v>7.4</v>
      </c>
      <c r="AH72" s="155">
        <f t="shared" si="19"/>
        <v>5.0999999999999996</v>
      </c>
      <c r="AI72" s="180" t="str">
        <f t="shared" si="20"/>
        <v>High</v>
      </c>
      <c r="AJ72" s="173">
        <f t="shared" si="21"/>
        <v>48</v>
      </c>
      <c r="AK72" s="176">
        <f>VLOOKUP($B72,'Lack of Reliability Index'!$A$2:$H$192,8,FALSE)</f>
        <v>4</v>
      </c>
      <c r="AL72" s="47">
        <f>'Imputed and missing data hidden'!BA70</f>
        <v>1</v>
      </c>
      <c r="AM72" s="174">
        <f t="shared" si="22"/>
        <v>1.9607843137254902E-2</v>
      </c>
      <c r="AN72" s="47" t="str">
        <f t="shared" si="23"/>
        <v/>
      </c>
      <c r="AO72" s="175">
        <f>'Indicator Date hidden2'!BB71</f>
        <v>1718.8541666666667</v>
      </c>
      <c r="AP72" s="181"/>
    </row>
    <row r="73" spans="1:42" ht="15.75" thickBot="1" x14ac:dyDescent="0.3">
      <c r="A73" s="125" t="str">
        <f>'Indicator Data'!A75</f>
        <v>Guinea-Bissau</v>
      </c>
      <c r="B73" s="43" t="str">
        <f>'Indicator Data'!B75</f>
        <v>GNB</v>
      </c>
      <c r="C73" s="153">
        <f>'Hazard &amp; Exposure'!AO72</f>
        <v>0.1</v>
      </c>
      <c r="D73" s="152">
        <f>'Hazard &amp; Exposure'!AP72</f>
        <v>3.3</v>
      </c>
      <c r="E73" s="152">
        <f>'Hazard &amp; Exposure'!AQ72</f>
        <v>1.5</v>
      </c>
      <c r="F73" s="152">
        <f>'Hazard &amp; Exposure'!AR72</f>
        <v>0</v>
      </c>
      <c r="G73" s="152">
        <f>'Hazard &amp; Exposure'!AU72</f>
        <v>2</v>
      </c>
      <c r="H73" s="152">
        <f>'Hazard &amp; Exposure'!DY72</f>
        <v>6.4</v>
      </c>
      <c r="I73" s="40">
        <f>'Hazard &amp; Exposure'!DZ72</f>
        <v>2.5</v>
      </c>
      <c r="J73" s="152">
        <f>'Hazard &amp; Exposure'!EC72</f>
        <v>2.2999999999999998</v>
      </c>
      <c r="K73" s="152">
        <f>'Hazard &amp; Exposure'!EF72</f>
        <v>0</v>
      </c>
      <c r="L73" s="40">
        <f>'Hazard &amp; Exposure'!EG72</f>
        <v>1.6</v>
      </c>
      <c r="M73" s="41">
        <f t="shared" si="16"/>
        <v>2.1</v>
      </c>
      <c r="N73" s="150">
        <f>Vulnerability!E72</f>
        <v>7.6</v>
      </c>
      <c r="O73" s="148">
        <f>Vulnerability!H72</f>
        <v>6.4</v>
      </c>
      <c r="P73" s="148">
        <f>Vulnerability!N72</f>
        <v>5.0999999999999996</v>
      </c>
      <c r="Q73" s="40">
        <f>Vulnerability!O72</f>
        <v>6.7</v>
      </c>
      <c r="R73" s="148">
        <f>Vulnerability!T72</f>
        <v>3.2</v>
      </c>
      <c r="S73" s="147">
        <f>Vulnerability!AC72</f>
        <v>5.8</v>
      </c>
      <c r="T73" s="147">
        <f>Vulnerability!AF72</f>
        <v>5.2</v>
      </c>
      <c r="U73" s="147">
        <f>Vulnerability!AI72</f>
        <v>0.3</v>
      </c>
      <c r="V73" s="147">
        <f>Vulnerability!AO72</f>
        <v>7.2</v>
      </c>
      <c r="W73" s="148">
        <f>Vulnerability!AP72</f>
        <v>5.0999999999999996</v>
      </c>
      <c r="X73" s="40">
        <f>Vulnerability!AQ72</f>
        <v>4.2</v>
      </c>
      <c r="Y73" s="41">
        <f t="shared" si="17"/>
        <v>5.6</v>
      </c>
      <c r="Z73" s="163">
        <f>'Lack of Coping Capacity'!D72</f>
        <v>7.8</v>
      </c>
      <c r="AA73" s="146">
        <f>'Lack of Coping Capacity'!G72</f>
        <v>8.5</v>
      </c>
      <c r="AB73" s="40">
        <f>'Lack of Coping Capacity'!H72</f>
        <v>8.1999999999999993</v>
      </c>
      <c r="AC73" s="146">
        <f>'Lack of Coping Capacity'!M72</f>
        <v>7.7</v>
      </c>
      <c r="AD73" s="146">
        <f>'Lack of Coping Capacity'!R72</f>
        <v>8.1</v>
      </c>
      <c r="AE73" s="146">
        <f>'Lack of Coping Capacity'!AB72</f>
        <v>7</v>
      </c>
      <c r="AF73" s="40">
        <f>'Lack of Coping Capacity'!AC72</f>
        <v>7.6</v>
      </c>
      <c r="AG73" s="41">
        <f t="shared" si="18"/>
        <v>7.9</v>
      </c>
      <c r="AH73" s="155">
        <f t="shared" si="19"/>
        <v>4.5</v>
      </c>
      <c r="AI73" s="180" t="str">
        <f t="shared" si="20"/>
        <v>Medium</v>
      </c>
      <c r="AJ73" s="173">
        <f t="shared" si="21"/>
        <v>64</v>
      </c>
      <c r="AK73" s="176">
        <f>VLOOKUP($B73,'Lack of Reliability Index'!$A$2:$H$192,8,FALSE)</f>
        <v>4.2666666666666666</v>
      </c>
      <c r="AL73" s="47">
        <f>'Imputed and missing data hidden'!BA71</f>
        <v>4</v>
      </c>
      <c r="AM73" s="174">
        <f t="shared" si="22"/>
        <v>7.8431372549019607E-2</v>
      </c>
      <c r="AN73" s="47" t="str">
        <f t="shared" si="23"/>
        <v/>
      </c>
      <c r="AO73" s="175">
        <f>'Indicator Date hidden2'!BB72</f>
        <v>1833.6</v>
      </c>
      <c r="AP73" s="181"/>
    </row>
    <row r="74" spans="1:42" ht="15.75" thickBot="1" x14ac:dyDescent="0.3">
      <c r="A74" s="125" t="str">
        <f>'Indicator Data'!A76</f>
        <v>Guyana</v>
      </c>
      <c r="B74" s="43" t="str">
        <f>'Indicator Data'!B76</f>
        <v>GUY</v>
      </c>
      <c r="C74" s="153">
        <f>'Hazard &amp; Exposure'!AO73</f>
        <v>0.1</v>
      </c>
      <c r="D74" s="152">
        <f>'Hazard &amp; Exposure'!AP73</f>
        <v>4.8</v>
      </c>
      <c r="E74" s="152">
        <f>'Hazard &amp; Exposure'!AQ73</f>
        <v>6.7</v>
      </c>
      <c r="F74" s="152">
        <f>'Hazard &amp; Exposure'!AR73</f>
        <v>0</v>
      </c>
      <c r="G74" s="152">
        <f>'Hazard &amp; Exposure'!AU73</f>
        <v>4.2</v>
      </c>
      <c r="H74" s="152">
        <f>'Hazard &amp; Exposure'!DY73</f>
        <v>4.7</v>
      </c>
      <c r="I74" s="40">
        <f>'Hazard &amp; Exposure'!DZ73</f>
        <v>3.8</v>
      </c>
      <c r="J74" s="152">
        <f>'Hazard &amp; Exposure'!EC73</f>
        <v>1</v>
      </c>
      <c r="K74" s="152">
        <f>'Hazard &amp; Exposure'!EF73</f>
        <v>0</v>
      </c>
      <c r="L74" s="40">
        <f>'Hazard &amp; Exposure'!EG73</f>
        <v>0.7</v>
      </c>
      <c r="M74" s="41">
        <f t="shared" si="16"/>
        <v>2.4</v>
      </c>
      <c r="N74" s="150">
        <f>Vulnerability!E73</f>
        <v>5.0999999999999996</v>
      </c>
      <c r="O74" s="148">
        <f>Vulnerability!H73</f>
        <v>4.5999999999999996</v>
      </c>
      <c r="P74" s="148">
        <f>Vulnerability!N73</f>
        <v>3.2</v>
      </c>
      <c r="Q74" s="40">
        <f>Vulnerability!O73</f>
        <v>4.5</v>
      </c>
      <c r="R74" s="148">
        <f>Vulnerability!T73</f>
        <v>0.8</v>
      </c>
      <c r="S74" s="147">
        <f>Vulnerability!AC73</f>
        <v>4.4000000000000004</v>
      </c>
      <c r="T74" s="147">
        <f>Vulnerability!AF73</f>
        <v>2.2000000000000002</v>
      </c>
      <c r="U74" s="147">
        <f>Vulnerability!AI73</f>
        <v>0.1</v>
      </c>
      <c r="V74" s="147">
        <f>Vulnerability!AO73</f>
        <v>2.6</v>
      </c>
      <c r="W74" s="148">
        <f>Vulnerability!AP73</f>
        <v>2.5</v>
      </c>
      <c r="X74" s="40">
        <f>Vulnerability!AQ73</f>
        <v>1.7</v>
      </c>
      <c r="Y74" s="41">
        <f t="shared" si="17"/>
        <v>3.2</v>
      </c>
      <c r="Z74" s="163" t="str">
        <f>'Lack of Coping Capacity'!D73</f>
        <v>x</v>
      </c>
      <c r="AA74" s="146">
        <f>'Lack of Coping Capacity'!G73</f>
        <v>6</v>
      </c>
      <c r="AB74" s="40">
        <f>'Lack of Coping Capacity'!H73</f>
        <v>6</v>
      </c>
      <c r="AC74" s="146">
        <f>'Lack of Coping Capacity'!M73</f>
        <v>4.2</v>
      </c>
      <c r="AD74" s="146">
        <f>'Lack of Coping Capacity'!R73</f>
        <v>4.0999999999999996</v>
      </c>
      <c r="AE74" s="146">
        <f>'Lack of Coping Capacity'!AB73</f>
        <v>5.0999999999999996</v>
      </c>
      <c r="AF74" s="40">
        <f>'Lack of Coping Capacity'!AC73</f>
        <v>4.5</v>
      </c>
      <c r="AG74" s="41">
        <f t="shared" si="18"/>
        <v>5.3</v>
      </c>
      <c r="AH74" s="155">
        <f t="shared" si="19"/>
        <v>3.4</v>
      </c>
      <c r="AI74" s="180" t="str">
        <f t="shared" si="20"/>
        <v>Low</v>
      </c>
      <c r="AJ74" s="173">
        <f t="shared" si="21"/>
        <v>107</v>
      </c>
      <c r="AK74" s="176">
        <f>VLOOKUP($B74,'Lack of Reliability Index'!$A$2:$H$192,8,FALSE)</f>
        <v>5.0666666666666673</v>
      </c>
      <c r="AL74" s="47">
        <f>'Imputed and missing data hidden'!BA72</f>
        <v>3</v>
      </c>
      <c r="AM74" s="174">
        <f t="shared" si="22"/>
        <v>5.8823529411764705E-2</v>
      </c>
      <c r="AN74" s="47" t="str">
        <f t="shared" si="23"/>
        <v/>
      </c>
      <c r="AO74" s="175">
        <f>'Indicator Date hidden2'!BB73</f>
        <v>1794</v>
      </c>
      <c r="AP74" s="181"/>
    </row>
    <row r="75" spans="1:42" ht="15.75" thickBot="1" x14ac:dyDescent="0.3">
      <c r="A75" s="125" t="str">
        <f>'Indicator Data'!A77</f>
        <v>Haiti</v>
      </c>
      <c r="B75" s="43" t="str">
        <f>'Indicator Data'!B77</f>
        <v>HTI</v>
      </c>
      <c r="C75" s="153">
        <f>'Hazard &amp; Exposure'!AO74</f>
        <v>9.6999999999999993</v>
      </c>
      <c r="D75" s="152">
        <f>'Hazard &amp; Exposure'!AP74</f>
        <v>4.3</v>
      </c>
      <c r="E75" s="152">
        <f>'Hazard &amp; Exposure'!AQ74</f>
        <v>6.3</v>
      </c>
      <c r="F75" s="152">
        <f>'Hazard &amp; Exposure'!AR74</f>
        <v>7.2</v>
      </c>
      <c r="G75" s="152">
        <f>'Hazard &amp; Exposure'!AU74</f>
        <v>3.9</v>
      </c>
      <c r="H75" s="152">
        <f>'Hazard &amp; Exposure'!DY74</f>
        <v>6.7</v>
      </c>
      <c r="I75" s="40">
        <f>'Hazard &amp; Exposure'!DZ74</f>
        <v>6.9</v>
      </c>
      <c r="J75" s="152">
        <f>'Hazard &amp; Exposure'!EC74</f>
        <v>7.6</v>
      </c>
      <c r="K75" s="152">
        <f>'Hazard &amp; Exposure'!EF74</f>
        <v>0</v>
      </c>
      <c r="L75" s="40">
        <f>'Hazard &amp; Exposure'!EG74</f>
        <v>5.3</v>
      </c>
      <c r="M75" s="41">
        <f t="shared" si="16"/>
        <v>6.2</v>
      </c>
      <c r="N75" s="150">
        <f>Vulnerability!E74</f>
        <v>8</v>
      </c>
      <c r="O75" s="148">
        <f>Vulnerability!H74</f>
        <v>8.5</v>
      </c>
      <c r="P75" s="148">
        <f>Vulnerability!N74</f>
        <v>6.8</v>
      </c>
      <c r="Q75" s="40">
        <f>Vulnerability!O74</f>
        <v>7.8</v>
      </c>
      <c r="R75" s="148">
        <f>Vulnerability!T74</f>
        <v>4.7</v>
      </c>
      <c r="S75" s="147">
        <f>Vulnerability!AC74</f>
        <v>3.7</v>
      </c>
      <c r="T75" s="147">
        <f>Vulnerability!AF74</f>
        <v>4.0999999999999996</v>
      </c>
      <c r="U75" s="147">
        <f>Vulnerability!AI74</f>
        <v>0.4</v>
      </c>
      <c r="V75" s="147">
        <f>Vulnerability!AO74</f>
        <v>9</v>
      </c>
      <c r="W75" s="148">
        <f>Vulnerability!AP74</f>
        <v>5.3</v>
      </c>
      <c r="X75" s="40">
        <f>Vulnerability!AQ74</f>
        <v>5</v>
      </c>
      <c r="Y75" s="41">
        <f t="shared" si="17"/>
        <v>6.6</v>
      </c>
      <c r="Z75" s="163">
        <f>'Lack of Coping Capacity'!D74</f>
        <v>6.7</v>
      </c>
      <c r="AA75" s="146">
        <f>'Lack of Coping Capacity'!G74</f>
        <v>8.6</v>
      </c>
      <c r="AB75" s="40">
        <f>'Lack of Coping Capacity'!H74</f>
        <v>7.7</v>
      </c>
      <c r="AC75" s="146">
        <f>'Lack of Coping Capacity'!M74</f>
        <v>7.1</v>
      </c>
      <c r="AD75" s="146">
        <f>'Lack of Coping Capacity'!R74</f>
        <v>5.3</v>
      </c>
      <c r="AE75" s="146">
        <f>'Lack of Coping Capacity'!AB74</f>
        <v>7.9</v>
      </c>
      <c r="AF75" s="40">
        <f>'Lack of Coping Capacity'!AC74</f>
        <v>6.8</v>
      </c>
      <c r="AG75" s="41">
        <f t="shared" si="18"/>
        <v>7.3</v>
      </c>
      <c r="AH75" s="155">
        <f t="shared" si="19"/>
        <v>6.7</v>
      </c>
      <c r="AI75" s="180" t="str">
        <f t="shared" si="20"/>
        <v>Very High</v>
      </c>
      <c r="AJ75" s="173">
        <f t="shared" si="21"/>
        <v>14</v>
      </c>
      <c r="AK75" s="176">
        <f>VLOOKUP($B75,'Lack of Reliability Index'!$A$2:$H$192,8,FALSE)</f>
        <v>4.8</v>
      </c>
      <c r="AL75" s="47">
        <f>'Imputed and missing data hidden'!BA73</f>
        <v>0</v>
      </c>
      <c r="AM75" s="174">
        <f t="shared" si="22"/>
        <v>0</v>
      </c>
      <c r="AN75" s="47" t="str">
        <f t="shared" si="23"/>
        <v/>
      </c>
      <c r="AO75" s="175">
        <f>'Indicator Date hidden2'!BB74</f>
        <v>1650.32</v>
      </c>
      <c r="AP75" s="181"/>
    </row>
    <row r="76" spans="1:42" ht="15.75" thickBot="1" x14ac:dyDescent="0.3">
      <c r="A76" s="125" t="str">
        <f>'Indicator Data'!A78</f>
        <v>Honduras</v>
      </c>
      <c r="B76" s="43" t="str">
        <f>'Indicator Data'!B78</f>
        <v>HND</v>
      </c>
      <c r="C76" s="153">
        <f>'Hazard &amp; Exposure'!AO75</f>
        <v>9.4</v>
      </c>
      <c r="D76" s="152">
        <f>'Hazard &amp; Exposure'!AP75</f>
        <v>5.0999999999999996</v>
      </c>
      <c r="E76" s="152">
        <f>'Hazard &amp; Exposure'!AQ75</f>
        <v>7</v>
      </c>
      <c r="F76" s="152">
        <f>'Hazard &amp; Exposure'!AR75</f>
        <v>4.3</v>
      </c>
      <c r="G76" s="152">
        <f>'Hazard &amp; Exposure'!AU75</f>
        <v>4.5999999999999996</v>
      </c>
      <c r="H76" s="152">
        <f>'Hazard &amp; Exposure'!DY75</f>
        <v>5.5</v>
      </c>
      <c r="I76" s="40">
        <f>'Hazard &amp; Exposure'!DZ75</f>
        <v>6.4</v>
      </c>
      <c r="J76" s="152">
        <f>'Hazard &amp; Exposure'!EC75</f>
        <v>5.4</v>
      </c>
      <c r="K76" s="152">
        <f>'Hazard &amp; Exposure'!EF75</f>
        <v>0</v>
      </c>
      <c r="L76" s="40">
        <f>'Hazard &amp; Exposure'!EG75</f>
        <v>3.8</v>
      </c>
      <c r="M76" s="41">
        <f t="shared" si="16"/>
        <v>5.2</v>
      </c>
      <c r="N76" s="150">
        <f>Vulnerability!E75</f>
        <v>6.4</v>
      </c>
      <c r="O76" s="148">
        <f>Vulnerability!H75</f>
        <v>6.3</v>
      </c>
      <c r="P76" s="148">
        <f>Vulnerability!N75</f>
        <v>3.8</v>
      </c>
      <c r="Q76" s="40">
        <f>Vulnerability!O75</f>
        <v>5.7</v>
      </c>
      <c r="R76" s="148">
        <f>Vulnerability!T75</f>
        <v>7.2</v>
      </c>
      <c r="S76" s="147">
        <f>Vulnerability!AC75</f>
        <v>1.6</v>
      </c>
      <c r="T76" s="147">
        <f>Vulnerability!AF75</f>
        <v>1.5</v>
      </c>
      <c r="U76" s="147">
        <f>Vulnerability!AI75</f>
        <v>2.2000000000000002</v>
      </c>
      <c r="V76" s="147">
        <f>Vulnerability!AO75</f>
        <v>3.4</v>
      </c>
      <c r="W76" s="148">
        <f>Vulnerability!AP75</f>
        <v>2.2000000000000002</v>
      </c>
      <c r="X76" s="40">
        <f>Vulnerability!AQ75</f>
        <v>5.2</v>
      </c>
      <c r="Y76" s="41">
        <f t="shared" si="17"/>
        <v>5.5</v>
      </c>
      <c r="Z76" s="163">
        <f>'Lack of Coping Capacity'!D75</f>
        <v>5.2</v>
      </c>
      <c r="AA76" s="146">
        <f>'Lack of Coping Capacity'!G75</f>
        <v>6.6</v>
      </c>
      <c r="AB76" s="40">
        <f>'Lack of Coping Capacity'!H75</f>
        <v>5.9</v>
      </c>
      <c r="AC76" s="146">
        <f>'Lack of Coping Capacity'!M75</f>
        <v>4.0999999999999996</v>
      </c>
      <c r="AD76" s="146">
        <f>'Lack of Coping Capacity'!R75</f>
        <v>3.9</v>
      </c>
      <c r="AE76" s="146">
        <f>'Lack of Coping Capacity'!AB75</f>
        <v>4.9000000000000004</v>
      </c>
      <c r="AF76" s="40">
        <f>'Lack of Coping Capacity'!AC75</f>
        <v>4.3</v>
      </c>
      <c r="AG76" s="41">
        <f t="shared" si="18"/>
        <v>5.2</v>
      </c>
      <c r="AH76" s="155">
        <f t="shared" si="19"/>
        <v>5.3</v>
      </c>
      <c r="AI76" s="180" t="str">
        <f t="shared" si="20"/>
        <v>High</v>
      </c>
      <c r="AJ76" s="173">
        <f t="shared" si="21"/>
        <v>35</v>
      </c>
      <c r="AK76" s="176">
        <f>VLOOKUP($B76,'Lack of Reliability Index'!$A$2:$H$192,8,FALSE)</f>
        <v>4</v>
      </c>
      <c r="AL76" s="47">
        <f>'Imputed and missing data hidden'!BA74</f>
        <v>0</v>
      </c>
      <c r="AM76" s="174">
        <f t="shared" si="22"/>
        <v>0</v>
      </c>
      <c r="AN76" s="47" t="str">
        <f t="shared" si="23"/>
        <v/>
      </c>
      <c r="AO76" s="175">
        <f>'Indicator Date hidden2'!BB75</f>
        <v>1683.8163265306123</v>
      </c>
      <c r="AP76" s="181"/>
    </row>
    <row r="77" spans="1:42" ht="15.75" thickBot="1" x14ac:dyDescent="0.3">
      <c r="A77" s="125" t="str">
        <f>'Indicator Data'!A79</f>
        <v>Hungary</v>
      </c>
      <c r="B77" s="43" t="str">
        <f>'Indicator Data'!B79</f>
        <v>HUN</v>
      </c>
      <c r="C77" s="153">
        <f>'Hazard &amp; Exposure'!AO76</f>
        <v>2.2999999999999998</v>
      </c>
      <c r="D77" s="152">
        <f>'Hazard &amp; Exposure'!AP76</f>
        <v>7.5</v>
      </c>
      <c r="E77" s="152">
        <f>'Hazard &amp; Exposure'!AQ76</f>
        <v>0</v>
      </c>
      <c r="F77" s="152">
        <f>'Hazard &amp; Exposure'!AR76</f>
        <v>0</v>
      </c>
      <c r="G77" s="152">
        <f>'Hazard &amp; Exposure'!AU76</f>
        <v>3.8</v>
      </c>
      <c r="H77" s="152">
        <f>'Hazard &amp; Exposure'!DY76</f>
        <v>5.4</v>
      </c>
      <c r="I77" s="40">
        <f>'Hazard &amp; Exposure'!DZ76</f>
        <v>3.7</v>
      </c>
      <c r="J77" s="152">
        <f>'Hazard &amp; Exposure'!EC76</f>
        <v>0.1</v>
      </c>
      <c r="K77" s="152">
        <f>'Hazard &amp; Exposure'!EF76</f>
        <v>0</v>
      </c>
      <c r="L77" s="40">
        <f>'Hazard &amp; Exposure'!EG76</f>
        <v>0.1</v>
      </c>
      <c r="M77" s="41">
        <f t="shared" si="16"/>
        <v>2.1</v>
      </c>
      <c r="N77" s="150">
        <f>Vulnerability!E76</f>
        <v>1.7</v>
      </c>
      <c r="O77" s="148">
        <f>Vulnerability!H76</f>
        <v>2.4</v>
      </c>
      <c r="P77" s="148">
        <f>Vulnerability!N76</f>
        <v>3.4</v>
      </c>
      <c r="Q77" s="40">
        <f>Vulnerability!O76</f>
        <v>2.2999999999999998</v>
      </c>
      <c r="R77" s="148">
        <f>Vulnerability!T76</f>
        <v>2.7</v>
      </c>
      <c r="S77" s="147">
        <f>Vulnerability!AC76</f>
        <v>0.8</v>
      </c>
      <c r="T77" s="147">
        <f>Vulnerability!AF76</f>
        <v>0.3</v>
      </c>
      <c r="U77" s="147">
        <f>Vulnerability!AI76</f>
        <v>0.1</v>
      </c>
      <c r="V77" s="147">
        <f>Vulnerability!AO76</f>
        <v>1.6</v>
      </c>
      <c r="W77" s="148">
        <f>Vulnerability!AP76</f>
        <v>0.7</v>
      </c>
      <c r="X77" s="40">
        <f>Vulnerability!AQ76</f>
        <v>1.8</v>
      </c>
      <c r="Y77" s="41">
        <f t="shared" si="17"/>
        <v>2.1</v>
      </c>
      <c r="Z77" s="163">
        <f>'Lack of Coping Capacity'!D76</f>
        <v>1.4</v>
      </c>
      <c r="AA77" s="146">
        <f>'Lack of Coping Capacity'!G76</f>
        <v>4.7</v>
      </c>
      <c r="AB77" s="40">
        <f>'Lack of Coping Capacity'!H76</f>
        <v>3.1</v>
      </c>
      <c r="AC77" s="146">
        <f>'Lack of Coping Capacity'!M76</f>
        <v>1.6</v>
      </c>
      <c r="AD77" s="146">
        <f>'Lack of Coping Capacity'!R76</f>
        <v>0.1</v>
      </c>
      <c r="AE77" s="146">
        <f>'Lack of Coping Capacity'!AB76</f>
        <v>1.4</v>
      </c>
      <c r="AF77" s="40">
        <f>'Lack of Coping Capacity'!AC76</f>
        <v>1</v>
      </c>
      <c r="AG77" s="41">
        <f t="shared" si="18"/>
        <v>2.1</v>
      </c>
      <c r="AH77" s="155">
        <f t="shared" si="19"/>
        <v>2.1</v>
      </c>
      <c r="AI77" s="180" t="str">
        <f t="shared" si="20"/>
        <v>Low</v>
      </c>
      <c r="AJ77" s="173">
        <f t="shared" si="21"/>
        <v>156</v>
      </c>
      <c r="AK77" s="176">
        <f>VLOOKUP($B77,'Lack of Reliability Index'!$A$2:$H$192,8,FALSE)</f>
        <v>4</v>
      </c>
      <c r="AL77" s="47">
        <f>'Imputed and missing data hidden'!BA75</f>
        <v>5</v>
      </c>
      <c r="AM77" s="174">
        <f t="shared" si="22"/>
        <v>9.8039215686274508E-2</v>
      </c>
      <c r="AN77" s="47" t="str">
        <f t="shared" si="23"/>
        <v/>
      </c>
      <c r="AO77" s="175">
        <f>'Indicator Date hidden2'!BB76</f>
        <v>1833.4666666666667</v>
      </c>
      <c r="AP77" s="181"/>
    </row>
    <row r="78" spans="1:42" ht="15.75" thickBot="1" x14ac:dyDescent="0.3">
      <c r="A78" s="125" t="str">
        <f>'Indicator Data'!A80</f>
        <v>Iceland</v>
      </c>
      <c r="B78" s="43" t="str">
        <f>'Indicator Data'!B80</f>
        <v>ISL</v>
      </c>
      <c r="C78" s="153">
        <f>'Hazard &amp; Exposure'!AO77</f>
        <v>7.5</v>
      </c>
      <c r="D78" s="152">
        <f>'Hazard &amp; Exposure'!AP77</f>
        <v>0.1</v>
      </c>
      <c r="E78" s="152">
        <f>'Hazard &amp; Exposure'!AQ77</f>
        <v>0</v>
      </c>
      <c r="F78" s="152">
        <f>'Hazard &amp; Exposure'!AR77</f>
        <v>0</v>
      </c>
      <c r="G78" s="152">
        <f>'Hazard &amp; Exposure'!AU77</f>
        <v>0</v>
      </c>
      <c r="H78" s="152">
        <f>'Hazard &amp; Exposure'!DY77</f>
        <v>2.8</v>
      </c>
      <c r="I78" s="40">
        <f>'Hazard &amp; Exposure'!DZ77</f>
        <v>2.2999999999999998</v>
      </c>
      <c r="J78" s="152">
        <f>'Hazard &amp; Exposure'!EC77</f>
        <v>0</v>
      </c>
      <c r="K78" s="152">
        <f>'Hazard &amp; Exposure'!EF77</f>
        <v>0</v>
      </c>
      <c r="L78" s="40">
        <f>'Hazard &amp; Exposure'!EG77</f>
        <v>0</v>
      </c>
      <c r="M78" s="41">
        <f t="shared" si="16"/>
        <v>1.2</v>
      </c>
      <c r="N78" s="150">
        <f>Vulnerability!E77</f>
        <v>0.2</v>
      </c>
      <c r="O78" s="148">
        <f>Vulnerability!H77</f>
        <v>0.7</v>
      </c>
      <c r="P78" s="148">
        <f>Vulnerability!N77</f>
        <v>2.2999999999999998</v>
      </c>
      <c r="Q78" s="40">
        <f>Vulnerability!O77</f>
        <v>0.9</v>
      </c>
      <c r="R78" s="148">
        <f>Vulnerability!T77</f>
        <v>2.2000000000000002</v>
      </c>
      <c r="S78" s="147">
        <f>Vulnerability!AC77</f>
        <v>0.1</v>
      </c>
      <c r="T78" s="147">
        <f>Vulnerability!AF77</f>
        <v>0.2</v>
      </c>
      <c r="U78" s="147">
        <f>Vulnerability!AI77</f>
        <v>0</v>
      </c>
      <c r="V78" s="147">
        <f>Vulnerability!AO77</f>
        <v>0.9</v>
      </c>
      <c r="W78" s="148">
        <f>Vulnerability!AP77</f>
        <v>0.3</v>
      </c>
      <c r="X78" s="40">
        <f>Vulnerability!AQ77</f>
        <v>1.3</v>
      </c>
      <c r="Y78" s="41">
        <f t="shared" si="17"/>
        <v>1.1000000000000001</v>
      </c>
      <c r="Z78" s="163" t="str">
        <f>'Lack of Coping Capacity'!D77</f>
        <v>x</v>
      </c>
      <c r="AA78" s="146">
        <f>'Lack of Coping Capacity'!G77</f>
        <v>2.2999999999999998</v>
      </c>
      <c r="AB78" s="40">
        <f>'Lack of Coping Capacity'!H77</f>
        <v>2.2999999999999998</v>
      </c>
      <c r="AC78" s="146">
        <f>'Lack of Coping Capacity'!M77</f>
        <v>1.5</v>
      </c>
      <c r="AD78" s="146">
        <f>'Lack of Coping Capacity'!R77</f>
        <v>2.6</v>
      </c>
      <c r="AE78" s="146">
        <f>'Lack of Coping Capacity'!AB77</f>
        <v>0.3</v>
      </c>
      <c r="AF78" s="40">
        <f>'Lack of Coping Capacity'!AC77</f>
        <v>1.5</v>
      </c>
      <c r="AG78" s="41">
        <f t="shared" si="18"/>
        <v>1.9</v>
      </c>
      <c r="AH78" s="155">
        <f t="shared" si="19"/>
        <v>1.4</v>
      </c>
      <c r="AI78" s="180" t="str">
        <f t="shared" si="20"/>
        <v>Very Low</v>
      </c>
      <c r="AJ78" s="173">
        <f t="shared" si="21"/>
        <v>182</v>
      </c>
      <c r="AK78" s="176">
        <f>VLOOKUP($B78,'Lack of Reliability Index'!$A$2:$H$192,8,FALSE)</f>
        <v>5.3333333333333339</v>
      </c>
      <c r="AL78" s="47">
        <f>'Imputed and missing data hidden'!BA76</f>
        <v>9</v>
      </c>
      <c r="AM78" s="174">
        <f t="shared" si="22"/>
        <v>0.17647058823529413</v>
      </c>
      <c r="AN78" s="47" t="str">
        <f t="shared" si="23"/>
        <v/>
      </c>
      <c r="AO78" s="175">
        <f>'Indicator Date hidden2'!BB77</f>
        <v>1964.3095238095239</v>
      </c>
      <c r="AP78" s="181"/>
    </row>
    <row r="79" spans="1:42" ht="15.75" thickBot="1" x14ac:dyDescent="0.3">
      <c r="A79" s="125" t="str">
        <f>'Indicator Data'!A81</f>
        <v>India</v>
      </c>
      <c r="B79" s="43" t="str">
        <f>'Indicator Data'!B81</f>
        <v>IND</v>
      </c>
      <c r="C79" s="153">
        <f>'Hazard &amp; Exposure'!AO78</f>
        <v>8.3000000000000007</v>
      </c>
      <c r="D79" s="152">
        <f>'Hazard &amp; Exposure'!AP78</f>
        <v>8.4</v>
      </c>
      <c r="E79" s="152">
        <f>'Hazard &amp; Exposure'!AQ78</f>
        <v>8.1</v>
      </c>
      <c r="F79" s="152">
        <f>'Hazard &amp; Exposure'!AR78</f>
        <v>7.2</v>
      </c>
      <c r="G79" s="152">
        <f>'Hazard &amp; Exposure'!AU78</f>
        <v>6.2</v>
      </c>
      <c r="H79" s="152">
        <f>'Hazard &amp; Exposure'!DY78</f>
        <v>7.2</v>
      </c>
      <c r="I79" s="40">
        <f>'Hazard &amp; Exposure'!DZ78</f>
        <v>7.6</v>
      </c>
      <c r="J79" s="152">
        <f>'Hazard &amp; Exposure'!EC78</f>
        <v>9.4</v>
      </c>
      <c r="K79" s="152">
        <f>'Hazard &amp; Exposure'!EF78</f>
        <v>7</v>
      </c>
      <c r="L79" s="40">
        <f>'Hazard &amp; Exposure'!EG78</f>
        <v>7</v>
      </c>
      <c r="M79" s="41">
        <f t="shared" si="16"/>
        <v>7.3</v>
      </c>
      <c r="N79" s="150">
        <f>Vulnerability!E78</f>
        <v>6.5</v>
      </c>
      <c r="O79" s="148">
        <f>Vulnerability!H78</f>
        <v>4.5999999999999996</v>
      </c>
      <c r="P79" s="148">
        <f>Vulnerability!N78</f>
        <v>2.2000000000000002</v>
      </c>
      <c r="Q79" s="40">
        <f>Vulnerability!O78</f>
        <v>5</v>
      </c>
      <c r="R79" s="148">
        <f>Vulnerability!T78</f>
        <v>6.1</v>
      </c>
      <c r="S79" s="147">
        <f>Vulnerability!AC78</f>
        <v>2.6</v>
      </c>
      <c r="T79" s="147">
        <f>Vulnerability!AF78</f>
        <v>6.4</v>
      </c>
      <c r="U79" s="147">
        <f>Vulnerability!AI78</f>
        <v>2.5</v>
      </c>
      <c r="V79" s="147">
        <f>Vulnerability!AO78</f>
        <v>4.4000000000000004</v>
      </c>
      <c r="W79" s="148">
        <f>Vulnerability!AP78</f>
        <v>4.2</v>
      </c>
      <c r="X79" s="40">
        <f>Vulnerability!AQ78</f>
        <v>5.2</v>
      </c>
      <c r="Y79" s="41">
        <f t="shared" si="17"/>
        <v>5.0999999999999996</v>
      </c>
      <c r="Z79" s="163">
        <f>'Lack of Coping Capacity'!D78</f>
        <v>1.8</v>
      </c>
      <c r="AA79" s="146">
        <f>'Lack of Coping Capacity'!G78</f>
        <v>5.4</v>
      </c>
      <c r="AB79" s="40">
        <f>'Lack of Coping Capacity'!H78</f>
        <v>3.6</v>
      </c>
      <c r="AC79" s="146">
        <f>'Lack of Coping Capacity'!M78</f>
        <v>4.7</v>
      </c>
      <c r="AD79" s="146">
        <f>'Lack of Coping Capacity'!R78</f>
        <v>4.5</v>
      </c>
      <c r="AE79" s="146">
        <f>'Lack of Coping Capacity'!AB78</f>
        <v>5.6</v>
      </c>
      <c r="AF79" s="40">
        <f>'Lack of Coping Capacity'!AC78</f>
        <v>4.9000000000000004</v>
      </c>
      <c r="AG79" s="41">
        <f t="shared" si="18"/>
        <v>4.3</v>
      </c>
      <c r="AH79" s="155">
        <f t="shared" si="19"/>
        <v>5.4</v>
      </c>
      <c r="AI79" s="180" t="str">
        <f t="shared" si="20"/>
        <v>High</v>
      </c>
      <c r="AJ79" s="173">
        <f t="shared" si="21"/>
        <v>32</v>
      </c>
      <c r="AK79" s="176">
        <f>VLOOKUP($B79,'Lack of Reliability Index'!$A$2:$H$192,8,FALSE)</f>
        <v>6.4</v>
      </c>
      <c r="AL79" s="47">
        <f>'Imputed and missing data hidden'!BA77</f>
        <v>0</v>
      </c>
      <c r="AM79" s="174">
        <f t="shared" si="22"/>
        <v>0</v>
      </c>
      <c r="AN79" s="47" t="str">
        <f t="shared" si="23"/>
        <v>YES</v>
      </c>
      <c r="AO79" s="175">
        <f>'Indicator Date hidden2'!BB78</f>
        <v>1650.36</v>
      </c>
      <c r="AP79" s="181"/>
    </row>
    <row r="80" spans="1:42" ht="15.75" thickBot="1" x14ac:dyDescent="0.3">
      <c r="A80" s="125" t="str">
        <f>'Indicator Data'!A82</f>
        <v>Indonesia</v>
      </c>
      <c r="B80" s="43" t="str">
        <f>'Indicator Data'!B82</f>
        <v>IDN</v>
      </c>
      <c r="C80" s="153">
        <f>'Hazard &amp; Exposure'!AO79</f>
        <v>8.9</v>
      </c>
      <c r="D80" s="152">
        <f>'Hazard &amp; Exposure'!AP79</f>
        <v>8.1</v>
      </c>
      <c r="E80" s="152">
        <f>'Hazard &amp; Exposure'!AQ79</f>
        <v>9.6999999999999993</v>
      </c>
      <c r="F80" s="152">
        <f>'Hazard &amp; Exposure'!AR79</f>
        <v>6.1</v>
      </c>
      <c r="G80" s="152">
        <f>'Hazard &amp; Exposure'!AU79</f>
        <v>3.4</v>
      </c>
      <c r="H80" s="152">
        <f>'Hazard &amp; Exposure'!DY79</f>
        <v>6.8</v>
      </c>
      <c r="I80" s="40">
        <f>'Hazard &amp; Exposure'!DZ79</f>
        <v>7.7</v>
      </c>
      <c r="J80" s="152">
        <f>'Hazard &amp; Exposure'!EC79</f>
        <v>9.4</v>
      </c>
      <c r="K80" s="152">
        <f>'Hazard &amp; Exposure'!EF79</f>
        <v>0</v>
      </c>
      <c r="L80" s="40">
        <f>'Hazard &amp; Exposure'!EG79</f>
        <v>6.6</v>
      </c>
      <c r="M80" s="41">
        <f t="shared" si="16"/>
        <v>7.2</v>
      </c>
      <c r="N80" s="150">
        <f>Vulnerability!E79</f>
        <v>4.5</v>
      </c>
      <c r="O80" s="148">
        <f>Vulnerability!H79</f>
        <v>4.7</v>
      </c>
      <c r="P80" s="148">
        <f>Vulnerability!N79</f>
        <v>1.6</v>
      </c>
      <c r="Q80" s="40">
        <f>Vulnerability!O79</f>
        <v>3.8</v>
      </c>
      <c r="R80" s="148">
        <f>Vulnerability!T79</f>
        <v>3.4</v>
      </c>
      <c r="S80" s="147">
        <f>Vulnerability!AC79</f>
        <v>3.3</v>
      </c>
      <c r="T80" s="147">
        <f>Vulnerability!AF79</f>
        <v>3.2</v>
      </c>
      <c r="U80" s="147">
        <f>Vulnerability!AI79</f>
        <v>0.3</v>
      </c>
      <c r="V80" s="147">
        <f>Vulnerability!AO79</f>
        <v>2.2000000000000002</v>
      </c>
      <c r="W80" s="148">
        <f>Vulnerability!AP79</f>
        <v>2.2999999999999998</v>
      </c>
      <c r="X80" s="40">
        <f>Vulnerability!AQ79</f>
        <v>2.9</v>
      </c>
      <c r="Y80" s="41">
        <f t="shared" si="17"/>
        <v>3.4</v>
      </c>
      <c r="Z80" s="163">
        <f>'Lack of Coping Capacity'!D79</f>
        <v>3.3</v>
      </c>
      <c r="AA80" s="146">
        <f>'Lack of Coping Capacity'!G79</f>
        <v>5.6</v>
      </c>
      <c r="AB80" s="40">
        <f>'Lack of Coping Capacity'!H79</f>
        <v>4.5</v>
      </c>
      <c r="AC80" s="146">
        <f>'Lack of Coping Capacity'!M79</f>
        <v>2.8</v>
      </c>
      <c r="AD80" s="146">
        <f>'Lack of Coping Capacity'!R79</f>
        <v>4.7</v>
      </c>
      <c r="AE80" s="146">
        <f>'Lack of Coping Capacity'!AB79</f>
        <v>6.2</v>
      </c>
      <c r="AF80" s="40">
        <f>'Lack of Coping Capacity'!AC79</f>
        <v>4.5999999999999996</v>
      </c>
      <c r="AG80" s="41">
        <f t="shared" si="18"/>
        <v>4.5999999999999996</v>
      </c>
      <c r="AH80" s="155">
        <f t="shared" si="19"/>
        <v>4.8</v>
      </c>
      <c r="AI80" s="180" t="str">
        <f t="shared" si="20"/>
        <v>Medium</v>
      </c>
      <c r="AJ80" s="173">
        <f t="shared" si="21"/>
        <v>56</v>
      </c>
      <c r="AK80" s="176">
        <f>VLOOKUP($B80,'Lack of Reliability Index'!$A$2:$H$192,8,FALSE)</f>
        <v>4</v>
      </c>
      <c r="AL80" s="47">
        <f>'Imputed and missing data hidden'!BA78</f>
        <v>0</v>
      </c>
      <c r="AM80" s="174">
        <f t="shared" si="22"/>
        <v>0</v>
      </c>
      <c r="AN80" s="47" t="str">
        <f t="shared" si="23"/>
        <v/>
      </c>
      <c r="AO80" s="175">
        <f>'Indicator Date hidden2'!BB79</f>
        <v>1650.18</v>
      </c>
      <c r="AP80" s="181"/>
    </row>
    <row r="81" spans="1:42" ht="15.75" thickBot="1" x14ac:dyDescent="0.3">
      <c r="A81" s="125" t="str">
        <f>'Indicator Data'!A83</f>
        <v>Iran</v>
      </c>
      <c r="B81" s="43" t="str">
        <f>'Indicator Data'!B83</f>
        <v>IRN</v>
      </c>
      <c r="C81" s="153">
        <f>'Hazard &amp; Exposure'!AO80</f>
        <v>9.6</v>
      </c>
      <c r="D81" s="152">
        <f>'Hazard &amp; Exposure'!AP80</f>
        <v>6.4</v>
      </c>
      <c r="E81" s="152">
        <f>'Hazard &amp; Exposure'!AQ80</f>
        <v>6.9</v>
      </c>
      <c r="F81" s="152">
        <f>'Hazard &amp; Exposure'!AR80</f>
        <v>1.8</v>
      </c>
      <c r="G81" s="152">
        <f>'Hazard &amp; Exposure'!AU80</f>
        <v>5.4</v>
      </c>
      <c r="H81" s="152">
        <f>'Hazard &amp; Exposure'!DY80</f>
        <v>6.4</v>
      </c>
      <c r="I81" s="40">
        <f>'Hazard &amp; Exposure'!DZ80</f>
        <v>6.7</v>
      </c>
      <c r="J81" s="152">
        <f>'Hazard &amp; Exposure'!EC80</f>
        <v>8.6999999999999993</v>
      </c>
      <c r="K81" s="152">
        <f>'Hazard &amp; Exposure'!EF80</f>
        <v>0</v>
      </c>
      <c r="L81" s="40">
        <f>'Hazard &amp; Exposure'!EG80</f>
        <v>6.1</v>
      </c>
      <c r="M81" s="41">
        <f t="shared" si="16"/>
        <v>6.4</v>
      </c>
      <c r="N81" s="150">
        <f>Vulnerability!E80</f>
        <v>2.2999999999999998</v>
      </c>
      <c r="O81" s="148">
        <f>Vulnerability!H80</f>
        <v>4.5999999999999996</v>
      </c>
      <c r="P81" s="148">
        <f>Vulnerability!N80</f>
        <v>1.1000000000000001</v>
      </c>
      <c r="Q81" s="40">
        <f>Vulnerability!O80</f>
        <v>2.6</v>
      </c>
      <c r="R81" s="148">
        <f>Vulnerability!T80</f>
        <v>8</v>
      </c>
      <c r="S81" s="147">
        <f>Vulnerability!AC80</f>
        <v>0.5</v>
      </c>
      <c r="T81" s="147">
        <f>Vulnerability!AF80</f>
        <v>1.1000000000000001</v>
      </c>
      <c r="U81" s="147">
        <f>Vulnerability!AI80</f>
        <v>10</v>
      </c>
      <c r="V81" s="147">
        <f>Vulnerability!AO80</f>
        <v>1.3</v>
      </c>
      <c r="W81" s="148">
        <f>Vulnerability!AP80</f>
        <v>5.3</v>
      </c>
      <c r="X81" s="40">
        <f>Vulnerability!AQ80</f>
        <v>6.9</v>
      </c>
      <c r="Y81" s="41">
        <f t="shared" si="17"/>
        <v>5.0999999999999996</v>
      </c>
      <c r="Z81" s="163">
        <f>'Lack of Coping Capacity'!D80</f>
        <v>4.4000000000000004</v>
      </c>
      <c r="AA81" s="146">
        <f>'Lack of Coping Capacity'!G80</f>
        <v>6.3</v>
      </c>
      <c r="AB81" s="40">
        <f>'Lack of Coping Capacity'!H80</f>
        <v>5.4</v>
      </c>
      <c r="AC81" s="146">
        <f>'Lack of Coping Capacity'!M80</f>
        <v>3.1</v>
      </c>
      <c r="AD81" s="146">
        <f>'Lack of Coping Capacity'!R80</f>
        <v>3.8</v>
      </c>
      <c r="AE81" s="146">
        <f>'Lack of Coping Capacity'!AB80</f>
        <v>3.1</v>
      </c>
      <c r="AF81" s="40">
        <f>'Lack of Coping Capacity'!AC80</f>
        <v>3.3</v>
      </c>
      <c r="AG81" s="41">
        <f t="shared" si="18"/>
        <v>4.4000000000000004</v>
      </c>
      <c r="AH81" s="155">
        <f t="shared" si="19"/>
        <v>5.2</v>
      </c>
      <c r="AI81" s="180" t="str">
        <f t="shared" si="20"/>
        <v>High</v>
      </c>
      <c r="AJ81" s="173">
        <f t="shared" si="21"/>
        <v>42</v>
      </c>
      <c r="AK81" s="176">
        <f>VLOOKUP($B81,'Lack of Reliability Index'!$A$2:$H$192,8,FALSE)</f>
        <v>4</v>
      </c>
      <c r="AL81" s="47">
        <f>'Imputed and missing data hidden'!BA79</f>
        <v>2</v>
      </c>
      <c r="AM81" s="174">
        <f t="shared" si="22"/>
        <v>3.9215686274509803E-2</v>
      </c>
      <c r="AN81" s="47" t="str">
        <f t="shared" si="23"/>
        <v/>
      </c>
      <c r="AO81" s="175">
        <f>'Indicator Date hidden2'!BB80</f>
        <v>1718.9375</v>
      </c>
      <c r="AP81" s="181"/>
    </row>
    <row r="82" spans="1:42" ht="15.75" thickBot="1" x14ac:dyDescent="0.3">
      <c r="A82" s="125" t="str">
        <f>'Indicator Data'!A84</f>
        <v>Iraq</v>
      </c>
      <c r="B82" s="43" t="str">
        <f>'Indicator Data'!B84</f>
        <v>IRQ</v>
      </c>
      <c r="C82" s="153">
        <f>'Hazard &amp; Exposure'!AO81</f>
        <v>5.4</v>
      </c>
      <c r="D82" s="152">
        <f>'Hazard &amp; Exposure'!AP81</f>
        <v>9.5</v>
      </c>
      <c r="E82" s="152">
        <f>'Hazard &amp; Exposure'!AQ81</f>
        <v>0</v>
      </c>
      <c r="F82" s="152">
        <f>'Hazard &amp; Exposure'!AR81</f>
        <v>0</v>
      </c>
      <c r="G82" s="152">
        <f>'Hazard &amp; Exposure'!AU81</f>
        <v>3.3</v>
      </c>
      <c r="H82" s="152">
        <f>'Hazard &amp; Exposure'!DY81</f>
        <v>6.7</v>
      </c>
      <c r="I82" s="40">
        <f>'Hazard &amp; Exposure'!DZ81</f>
        <v>5.3</v>
      </c>
      <c r="J82" s="152">
        <f>'Hazard &amp; Exposure'!EC81</f>
        <v>10</v>
      </c>
      <c r="K82" s="152">
        <f>'Hazard &amp; Exposure'!EF81</f>
        <v>10</v>
      </c>
      <c r="L82" s="40">
        <f>'Hazard &amp; Exposure'!EG81</f>
        <v>10</v>
      </c>
      <c r="M82" s="41">
        <f t="shared" si="16"/>
        <v>8.6</v>
      </c>
      <c r="N82" s="150">
        <f>Vulnerability!E81</f>
        <v>5.4</v>
      </c>
      <c r="O82" s="148">
        <f>Vulnerability!H81</f>
        <v>3.9</v>
      </c>
      <c r="P82" s="148">
        <f>Vulnerability!N81</f>
        <v>2.9</v>
      </c>
      <c r="Q82" s="40">
        <f>Vulnerability!O81</f>
        <v>4.4000000000000004</v>
      </c>
      <c r="R82" s="148">
        <f>Vulnerability!T81</f>
        <v>9.4</v>
      </c>
      <c r="S82" s="147">
        <f>Vulnerability!AC81</f>
        <v>0.5</v>
      </c>
      <c r="T82" s="147">
        <f>Vulnerability!AF81</f>
        <v>2.1</v>
      </c>
      <c r="U82" s="147">
        <f>Vulnerability!AI81</f>
        <v>0.1</v>
      </c>
      <c r="V82" s="147">
        <f>Vulnerability!AO81</f>
        <v>6.8</v>
      </c>
      <c r="W82" s="148">
        <f>Vulnerability!AP81</f>
        <v>2.9</v>
      </c>
      <c r="X82" s="40">
        <f>Vulnerability!AQ81</f>
        <v>7.4</v>
      </c>
      <c r="Y82" s="41">
        <f t="shared" si="17"/>
        <v>6.1</v>
      </c>
      <c r="Z82" s="163">
        <f>'Lack of Coping Capacity'!D81</f>
        <v>8.4</v>
      </c>
      <c r="AA82" s="146">
        <f>'Lack of Coping Capacity'!G81</f>
        <v>7.9</v>
      </c>
      <c r="AB82" s="40">
        <f>'Lack of Coping Capacity'!H81</f>
        <v>8.1999999999999993</v>
      </c>
      <c r="AC82" s="146">
        <f>'Lack of Coping Capacity'!M81</f>
        <v>4.5</v>
      </c>
      <c r="AD82" s="146">
        <f>'Lack of Coping Capacity'!R81</f>
        <v>3.5</v>
      </c>
      <c r="AE82" s="146">
        <f>'Lack of Coping Capacity'!AB81</f>
        <v>5.8</v>
      </c>
      <c r="AF82" s="40">
        <f>'Lack of Coping Capacity'!AC81</f>
        <v>4.5999999999999996</v>
      </c>
      <c r="AG82" s="41">
        <f t="shared" si="18"/>
        <v>6.8</v>
      </c>
      <c r="AH82" s="155">
        <f t="shared" si="19"/>
        <v>7.1</v>
      </c>
      <c r="AI82" s="180" t="str">
        <f t="shared" si="20"/>
        <v>Very High</v>
      </c>
      <c r="AJ82" s="173">
        <f t="shared" si="21"/>
        <v>8</v>
      </c>
      <c r="AK82" s="176">
        <f>VLOOKUP($B82,'Lack of Reliability Index'!$A$2:$H$192,8,FALSE)</f>
        <v>5.6666666666666661</v>
      </c>
      <c r="AL82" s="47">
        <f>'Imputed and missing data hidden'!BA80</f>
        <v>2</v>
      </c>
      <c r="AM82" s="174">
        <f t="shared" si="22"/>
        <v>3.9215686274509803E-2</v>
      </c>
      <c r="AN82" s="47" t="str">
        <f t="shared" si="23"/>
        <v>YES</v>
      </c>
      <c r="AO82" s="175">
        <f>'Indicator Date hidden2'!BB81</f>
        <v>1650.38</v>
      </c>
      <c r="AP82" s="181"/>
    </row>
    <row r="83" spans="1:42" ht="15.75" thickBot="1" x14ac:dyDescent="0.3">
      <c r="A83" s="125" t="str">
        <f>'Indicator Data'!A85</f>
        <v>Ireland</v>
      </c>
      <c r="B83" s="43" t="str">
        <f>'Indicator Data'!B85</f>
        <v>IRL</v>
      </c>
      <c r="C83" s="153">
        <f>'Hazard &amp; Exposure'!AO82</f>
        <v>0.1</v>
      </c>
      <c r="D83" s="152">
        <f>'Hazard &amp; Exposure'!AP82</f>
        <v>3.9</v>
      </c>
      <c r="E83" s="152">
        <f>'Hazard &amp; Exposure'!AQ82</f>
        <v>5.8</v>
      </c>
      <c r="F83" s="152">
        <f>'Hazard &amp; Exposure'!AR82</f>
        <v>0</v>
      </c>
      <c r="G83" s="152">
        <f>'Hazard &amp; Exposure'!AU82</f>
        <v>0.5</v>
      </c>
      <c r="H83" s="152">
        <f>'Hazard &amp; Exposure'!DY82</f>
        <v>2.6</v>
      </c>
      <c r="I83" s="40">
        <f>'Hazard &amp; Exposure'!DZ82</f>
        <v>2.4</v>
      </c>
      <c r="J83" s="152">
        <f>'Hazard &amp; Exposure'!EC82</f>
        <v>0</v>
      </c>
      <c r="K83" s="152">
        <f>'Hazard &amp; Exposure'!EF82</f>
        <v>0</v>
      </c>
      <c r="L83" s="40">
        <f>'Hazard &amp; Exposure'!EG82</f>
        <v>0</v>
      </c>
      <c r="M83" s="41">
        <f t="shared" si="16"/>
        <v>1.3</v>
      </c>
      <c r="N83" s="150">
        <f>Vulnerability!E82</f>
        <v>0.2</v>
      </c>
      <c r="O83" s="148">
        <f>Vulnerability!H82</f>
        <v>1.7</v>
      </c>
      <c r="P83" s="148">
        <f>Vulnerability!N82</f>
        <v>1.3</v>
      </c>
      <c r="Q83" s="40">
        <f>Vulnerability!O82</f>
        <v>0.9</v>
      </c>
      <c r="R83" s="148">
        <f>Vulnerability!T82</f>
        <v>3.9</v>
      </c>
      <c r="S83" s="147">
        <f>Vulnerability!AC82</f>
        <v>0.2</v>
      </c>
      <c r="T83" s="147">
        <f>Vulnerability!AF82</f>
        <v>0.3</v>
      </c>
      <c r="U83" s="147">
        <f>Vulnerability!AI82</f>
        <v>0</v>
      </c>
      <c r="V83" s="147">
        <f>Vulnerability!AO82</f>
        <v>0.2</v>
      </c>
      <c r="W83" s="148">
        <f>Vulnerability!AP82</f>
        <v>0.2</v>
      </c>
      <c r="X83" s="40">
        <f>Vulnerability!AQ82</f>
        <v>2.2000000000000002</v>
      </c>
      <c r="Y83" s="41">
        <f t="shared" si="17"/>
        <v>1.6</v>
      </c>
      <c r="Z83" s="163" t="str">
        <f>'Lack of Coping Capacity'!D82</f>
        <v>x</v>
      </c>
      <c r="AA83" s="146">
        <f>'Lack of Coping Capacity'!G82</f>
        <v>2.6</v>
      </c>
      <c r="AB83" s="40">
        <f>'Lack of Coping Capacity'!H82</f>
        <v>2.6</v>
      </c>
      <c r="AC83" s="146">
        <f>'Lack of Coping Capacity'!M82</f>
        <v>2.1</v>
      </c>
      <c r="AD83" s="146">
        <f>'Lack of Coping Capacity'!R82</f>
        <v>0.5</v>
      </c>
      <c r="AE83" s="146">
        <f>'Lack of Coping Capacity'!AB82</f>
        <v>0.9</v>
      </c>
      <c r="AF83" s="40">
        <f>'Lack of Coping Capacity'!AC82</f>
        <v>1.2</v>
      </c>
      <c r="AG83" s="41">
        <f t="shared" si="18"/>
        <v>1.9</v>
      </c>
      <c r="AH83" s="155">
        <f t="shared" si="19"/>
        <v>1.6</v>
      </c>
      <c r="AI83" s="180" t="str">
        <f t="shared" si="20"/>
        <v>Very Low</v>
      </c>
      <c r="AJ83" s="173">
        <f t="shared" si="21"/>
        <v>175</v>
      </c>
      <c r="AK83" s="176">
        <f>VLOOKUP($B83,'Lack of Reliability Index'!$A$2:$H$192,8,FALSE)</f>
        <v>4.5333333333333323</v>
      </c>
      <c r="AL83" s="47">
        <f>'Imputed and missing data hidden'!BA81</f>
        <v>6</v>
      </c>
      <c r="AM83" s="174">
        <f t="shared" si="22"/>
        <v>0.11764705882352941</v>
      </c>
      <c r="AN83" s="47" t="str">
        <f t="shared" si="23"/>
        <v/>
      </c>
      <c r="AO83" s="175">
        <f>'Indicator Date hidden2'!BB82</f>
        <v>1918.6046511627908</v>
      </c>
      <c r="AP83" s="181"/>
    </row>
    <row r="84" spans="1:42" ht="15.75" thickBot="1" x14ac:dyDescent="0.3">
      <c r="A84" s="125" t="str">
        <f>'Indicator Data'!A86</f>
        <v>Israel</v>
      </c>
      <c r="B84" s="43" t="str">
        <f>'Indicator Data'!B86</f>
        <v>ISR</v>
      </c>
      <c r="C84" s="153">
        <f>'Hazard &amp; Exposure'!AO83</f>
        <v>7.3</v>
      </c>
      <c r="D84" s="152">
        <f>'Hazard &amp; Exposure'!AP83</f>
        <v>2.2999999999999998</v>
      </c>
      <c r="E84" s="152">
        <f>'Hazard &amp; Exposure'!AQ83</f>
        <v>6.2</v>
      </c>
      <c r="F84" s="152">
        <f>'Hazard &amp; Exposure'!AR83</f>
        <v>0</v>
      </c>
      <c r="G84" s="152">
        <f>'Hazard &amp; Exposure'!AU83</f>
        <v>5.3</v>
      </c>
      <c r="H84" s="152">
        <f>'Hazard &amp; Exposure'!DY83</f>
        <v>4.2</v>
      </c>
      <c r="I84" s="40">
        <f>'Hazard &amp; Exposure'!DZ83</f>
        <v>4.5999999999999996</v>
      </c>
      <c r="J84" s="152">
        <f>'Hazard &amp; Exposure'!EC83</f>
        <v>6.5</v>
      </c>
      <c r="K84" s="152">
        <f>'Hazard &amp; Exposure'!EF83</f>
        <v>0</v>
      </c>
      <c r="L84" s="40">
        <f>'Hazard &amp; Exposure'!EG83</f>
        <v>4.5999999999999996</v>
      </c>
      <c r="M84" s="41">
        <f t="shared" si="16"/>
        <v>4.5999999999999996</v>
      </c>
      <c r="N84" s="150">
        <f>Vulnerability!E83</f>
        <v>0.7</v>
      </c>
      <c r="O84" s="148">
        <f>Vulnerability!H83</f>
        <v>2.9</v>
      </c>
      <c r="P84" s="148">
        <f>Vulnerability!N83</f>
        <v>1.6</v>
      </c>
      <c r="Q84" s="40">
        <f>Vulnerability!O83</f>
        <v>1.5</v>
      </c>
      <c r="R84" s="148">
        <f>Vulnerability!T83</f>
        <v>5.4</v>
      </c>
      <c r="S84" s="147">
        <f>Vulnerability!AC83</f>
        <v>0.1</v>
      </c>
      <c r="T84" s="147">
        <f>Vulnerability!AF83</f>
        <v>0.3</v>
      </c>
      <c r="U84" s="147">
        <f>Vulnerability!AI83</f>
        <v>0</v>
      </c>
      <c r="V84" s="147">
        <f>Vulnerability!AO83</f>
        <v>0</v>
      </c>
      <c r="W84" s="148">
        <f>Vulnerability!AP83</f>
        <v>0.1</v>
      </c>
      <c r="X84" s="40">
        <f>Vulnerability!AQ83</f>
        <v>3.2</v>
      </c>
      <c r="Y84" s="41">
        <f t="shared" si="17"/>
        <v>2.4</v>
      </c>
      <c r="Z84" s="163" t="str">
        <f>'Lack of Coping Capacity'!D83</f>
        <v>x</v>
      </c>
      <c r="AA84" s="146">
        <f>'Lack of Coping Capacity'!G83</f>
        <v>3.1</v>
      </c>
      <c r="AB84" s="40">
        <f>'Lack of Coping Capacity'!H83</f>
        <v>3.1</v>
      </c>
      <c r="AC84" s="146">
        <f>'Lack of Coping Capacity'!M83</f>
        <v>1.8</v>
      </c>
      <c r="AD84" s="146">
        <f>'Lack of Coping Capacity'!R83</f>
        <v>0</v>
      </c>
      <c r="AE84" s="146">
        <f>'Lack of Coping Capacity'!AB83</f>
        <v>0.8</v>
      </c>
      <c r="AF84" s="40">
        <f>'Lack of Coping Capacity'!AC83</f>
        <v>0.9</v>
      </c>
      <c r="AG84" s="41">
        <f t="shared" si="18"/>
        <v>2.1</v>
      </c>
      <c r="AH84" s="155">
        <f t="shared" si="19"/>
        <v>2.9</v>
      </c>
      <c r="AI84" s="180" t="str">
        <f t="shared" si="20"/>
        <v>Low</v>
      </c>
      <c r="AJ84" s="173">
        <f t="shared" si="21"/>
        <v>126</v>
      </c>
      <c r="AK84" s="176">
        <f>VLOOKUP($B84,'Lack of Reliability Index'!$A$2:$H$192,8,FALSE)</f>
        <v>5.6</v>
      </c>
      <c r="AL84" s="47">
        <f>'Imputed and missing data hidden'!BA82</f>
        <v>7</v>
      </c>
      <c r="AM84" s="174">
        <f t="shared" si="22"/>
        <v>0.13725490196078433</v>
      </c>
      <c r="AN84" s="47" t="str">
        <f t="shared" si="23"/>
        <v/>
      </c>
      <c r="AO84" s="175">
        <f>'Indicator Date hidden2'!BB83</f>
        <v>1964.4285714285713</v>
      </c>
      <c r="AP84" s="181"/>
    </row>
    <row r="85" spans="1:42" ht="15.75" thickBot="1" x14ac:dyDescent="0.3">
      <c r="A85" s="125" t="str">
        <f>'Indicator Data'!A87</f>
        <v>Italy</v>
      </c>
      <c r="B85" s="43" t="str">
        <f>'Indicator Data'!B87</f>
        <v>ITA</v>
      </c>
      <c r="C85" s="153">
        <f>'Hazard &amp; Exposure'!AO84</f>
        <v>8.6</v>
      </c>
      <c r="D85" s="152">
        <f>'Hazard &amp; Exposure'!AP84</f>
        <v>5.4</v>
      </c>
      <c r="E85" s="152">
        <f>'Hazard &amp; Exposure'!AQ84</f>
        <v>7.4</v>
      </c>
      <c r="F85" s="152">
        <f>'Hazard &amp; Exposure'!AR84</f>
        <v>0</v>
      </c>
      <c r="G85" s="152">
        <f>'Hazard &amp; Exposure'!AU84</f>
        <v>3</v>
      </c>
      <c r="H85" s="152">
        <f>'Hazard &amp; Exposure'!DY84</f>
        <v>2.6</v>
      </c>
      <c r="I85" s="40">
        <f>'Hazard &amp; Exposure'!DZ84</f>
        <v>5.2</v>
      </c>
      <c r="J85" s="152">
        <f>'Hazard &amp; Exposure'!EC84</f>
        <v>0.8</v>
      </c>
      <c r="K85" s="152">
        <f>'Hazard &amp; Exposure'!EF84</f>
        <v>0</v>
      </c>
      <c r="L85" s="40">
        <f>'Hazard &amp; Exposure'!EG84</f>
        <v>0.6</v>
      </c>
      <c r="M85" s="41">
        <f t="shared" si="16"/>
        <v>3.2</v>
      </c>
      <c r="N85" s="150">
        <f>Vulnerability!E84</f>
        <v>1.1000000000000001</v>
      </c>
      <c r="O85" s="148">
        <f>Vulnerability!H84</f>
        <v>1.9</v>
      </c>
      <c r="P85" s="148">
        <f>Vulnerability!N84</f>
        <v>2</v>
      </c>
      <c r="Q85" s="40">
        <f>Vulnerability!O84</f>
        <v>1.5</v>
      </c>
      <c r="R85" s="148">
        <f>Vulnerability!T84</f>
        <v>6.5</v>
      </c>
      <c r="S85" s="147">
        <f>Vulnerability!AC84</f>
        <v>0.7</v>
      </c>
      <c r="T85" s="147">
        <f>Vulnerability!AF84</f>
        <v>0.3</v>
      </c>
      <c r="U85" s="147">
        <f>Vulnerability!AI84</f>
        <v>0</v>
      </c>
      <c r="V85" s="147">
        <f>Vulnerability!AO84</f>
        <v>0.4</v>
      </c>
      <c r="W85" s="148">
        <f>Vulnerability!AP84</f>
        <v>0.4</v>
      </c>
      <c r="X85" s="40">
        <f>Vulnerability!AQ84</f>
        <v>4.0999999999999996</v>
      </c>
      <c r="Y85" s="41">
        <f t="shared" si="17"/>
        <v>2.9</v>
      </c>
      <c r="Z85" s="163">
        <f>'Lack of Coping Capacity'!D84</f>
        <v>2.4</v>
      </c>
      <c r="AA85" s="146">
        <f>'Lack of Coping Capacity'!G84</f>
        <v>4.4000000000000004</v>
      </c>
      <c r="AB85" s="40">
        <f>'Lack of Coping Capacity'!H84</f>
        <v>3.4</v>
      </c>
      <c r="AC85" s="146">
        <f>'Lack of Coping Capacity'!M84</f>
        <v>1.8</v>
      </c>
      <c r="AD85" s="146">
        <f>'Lack of Coping Capacity'!R84</f>
        <v>0.1</v>
      </c>
      <c r="AE85" s="146">
        <f>'Lack of Coping Capacity'!AB84</f>
        <v>0.5</v>
      </c>
      <c r="AF85" s="40">
        <f>'Lack of Coping Capacity'!AC84</f>
        <v>0.8</v>
      </c>
      <c r="AG85" s="41">
        <f t="shared" si="18"/>
        <v>2.2000000000000002</v>
      </c>
      <c r="AH85" s="155">
        <f t="shared" si="19"/>
        <v>2.7</v>
      </c>
      <c r="AI85" s="180" t="str">
        <f t="shared" si="20"/>
        <v>Low</v>
      </c>
      <c r="AJ85" s="173">
        <f t="shared" si="21"/>
        <v>130</v>
      </c>
      <c r="AK85" s="176">
        <f>VLOOKUP($B85,'Lack of Reliability Index'!$A$2:$H$192,8,FALSE)</f>
        <v>5.8666666666666671</v>
      </c>
      <c r="AL85" s="47">
        <f>'Imputed and missing data hidden'!BA83</f>
        <v>4</v>
      </c>
      <c r="AM85" s="174">
        <f t="shared" si="22"/>
        <v>7.8431372549019607E-2</v>
      </c>
      <c r="AN85" s="47" t="str">
        <f t="shared" si="23"/>
        <v/>
      </c>
      <c r="AO85" s="175">
        <f>'Indicator Date hidden2'!BB84</f>
        <v>1833.3777777777777</v>
      </c>
      <c r="AP85" s="181"/>
    </row>
    <row r="86" spans="1:42" ht="15.75" thickBot="1" x14ac:dyDescent="0.3">
      <c r="A86" s="125" t="str">
        <f>'Indicator Data'!A88</f>
        <v>Jamaica</v>
      </c>
      <c r="B86" s="43" t="str">
        <f>'Indicator Data'!B88</f>
        <v>JAM</v>
      </c>
      <c r="C86" s="153">
        <f>'Hazard &amp; Exposure'!AO85</f>
        <v>9.1</v>
      </c>
      <c r="D86" s="152">
        <f>'Hazard &amp; Exposure'!AP85</f>
        <v>3.1</v>
      </c>
      <c r="E86" s="152">
        <f>'Hazard &amp; Exposure'!AQ85</f>
        <v>0</v>
      </c>
      <c r="F86" s="152">
        <f>'Hazard &amp; Exposure'!AR85</f>
        <v>7.2</v>
      </c>
      <c r="G86" s="152">
        <f>'Hazard &amp; Exposure'!AU85</f>
        <v>2.4</v>
      </c>
      <c r="H86" s="152">
        <f>'Hazard &amp; Exposure'!DY85</f>
        <v>5.0999999999999996</v>
      </c>
      <c r="I86" s="40">
        <f>'Hazard &amp; Exposure'!DZ85</f>
        <v>5.3</v>
      </c>
      <c r="J86" s="152">
        <f>'Hazard &amp; Exposure'!EC85</f>
        <v>2.2000000000000002</v>
      </c>
      <c r="K86" s="152">
        <f>'Hazard &amp; Exposure'!EF85</f>
        <v>0</v>
      </c>
      <c r="L86" s="40">
        <f>'Hazard &amp; Exposure'!EG85</f>
        <v>1.5</v>
      </c>
      <c r="M86" s="41">
        <f t="shared" si="16"/>
        <v>3.6</v>
      </c>
      <c r="N86" s="150">
        <f>Vulnerability!E85</f>
        <v>3.7</v>
      </c>
      <c r="O86" s="148">
        <f>Vulnerability!H85</f>
        <v>5.5</v>
      </c>
      <c r="P86" s="148">
        <f>Vulnerability!N85</f>
        <v>3.2</v>
      </c>
      <c r="Q86" s="40">
        <f>Vulnerability!O85</f>
        <v>4</v>
      </c>
      <c r="R86" s="148">
        <f>Vulnerability!T85</f>
        <v>0</v>
      </c>
      <c r="S86" s="147">
        <f>Vulnerability!AC85</f>
        <v>2.2000000000000002</v>
      </c>
      <c r="T86" s="147">
        <f>Vulnerability!AF85</f>
        <v>0.9</v>
      </c>
      <c r="U86" s="147">
        <f>Vulnerability!AI85</f>
        <v>0</v>
      </c>
      <c r="V86" s="147">
        <f>Vulnerability!AO85</f>
        <v>2.9</v>
      </c>
      <c r="W86" s="148">
        <f>Vulnerability!AP85</f>
        <v>1.6</v>
      </c>
      <c r="X86" s="40">
        <f>Vulnerability!AQ85</f>
        <v>0.8</v>
      </c>
      <c r="Y86" s="41">
        <f t="shared" si="17"/>
        <v>2.5</v>
      </c>
      <c r="Z86" s="163">
        <f>'Lack of Coping Capacity'!D85</f>
        <v>3.3</v>
      </c>
      <c r="AA86" s="146">
        <f>'Lack of Coping Capacity'!G85</f>
        <v>4.8</v>
      </c>
      <c r="AB86" s="40">
        <f>'Lack of Coping Capacity'!H85</f>
        <v>4.0999999999999996</v>
      </c>
      <c r="AC86" s="146">
        <f>'Lack of Coping Capacity'!M85</f>
        <v>3.1</v>
      </c>
      <c r="AD86" s="146">
        <f>'Lack of Coping Capacity'!R85</f>
        <v>1.9</v>
      </c>
      <c r="AE86" s="146">
        <f>'Lack of Coping Capacity'!AB85</f>
        <v>4.3</v>
      </c>
      <c r="AF86" s="40">
        <f>'Lack of Coping Capacity'!AC85</f>
        <v>3.1</v>
      </c>
      <c r="AG86" s="41">
        <f t="shared" si="18"/>
        <v>3.6</v>
      </c>
      <c r="AH86" s="155">
        <f t="shared" si="19"/>
        <v>3.2</v>
      </c>
      <c r="AI86" s="180" t="str">
        <f t="shared" si="20"/>
        <v>Low</v>
      </c>
      <c r="AJ86" s="173">
        <f t="shared" si="21"/>
        <v>113</v>
      </c>
      <c r="AK86" s="176">
        <f>VLOOKUP($B86,'Lack of Reliability Index'!$A$2:$H$192,8,FALSE)</f>
        <v>5.0666666666666673</v>
      </c>
      <c r="AL86" s="47">
        <f>'Imputed and missing data hidden'!BA84</f>
        <v>2</v>
      </c>
      <c r="AM86" s="174">
        <f t="shared" si="22"/>
        <v>3.9215686274509803E-2</v>
      </c>
      <c r="AN86" s="47" t="str">
        <f t="shared" si="23"/>
        <v/>
      </c>
      <c r="AO86" s="175">
        <f>'Indicator Date hidden2'!BB85</f>
        <v>1755.4893617021276</v>
      </c>
      <c r="AP86" s="181"/>
    </row>
    <row r="87" spans="1:42" ht="15.75" thickBot="1" x14ac:dyDescent="0.3">
      <c r="A87" s="125" t="str">
        <f>'Indicator Data'!A89</f>
        <v>Japan</v>
      </c>
      <c r="B87" s="43" t="str">
        <f>'Indicator Data'!B89</f>
        <v>JPN</v>
      </c>
      <c r="C87" s="153">
        <f>'Hazard &amp; Exposure'!AO86</f>
        <v>10</v>
      </c>
      <c r="D87" s="152">
        <f>'Hazard &amp; Exposure'!AP86</f>
        <v>3.9</v>
      </c>
      <c r="E87" s="152">
        <f>'Hazard &amp; Exposure'!AQ86</f>
        <v>10</v>
      </c>
      <c r="F87" s="152">
        <f>'Hazard &amp; Exposure'!AR86</f>
        <v>10</v>
      </c>
      <c r="G87" s="152">
        <f>'Hazard &amp; Exposure'!AU86</f>
        <v>0.5</v>
      </c>
      <c r="H87" s="152">
        <f>'Hazard &amp; Exposure'!DY86</f>
        <v>3.5</v>
      </c>
      <c r="I87" s="40">
        <f>'Hazard &amp; Exposure'!DZ86</f>
        <v>8.1</v>
      </c>
      <c r="J87" s="152">
        <f>'Hazard &amp; Exposure'!EC86</f>
        <v>1.3</v>
      </c>
      <c r="K87" s="152">
        <f>'Hazard &amp; Exposure'!EF86</f>
        <v>0</v>
      </c>
      <c r="L87" s="40">
        <f>'Hazard &amp; Exposure'!EG86</f>
        <v>0.9</v>
      </c>
      <c r="M87" s="41">
        <f t="shared" si="16"/>
        <v>5.6</v>
      </c>
      <c r="N87" s="150">
        <f>Vulnerability!E86</f>
        <v>0.6</v>
      </c>
      <c r="O87" s="148">
        <f>Vulnerability!H86</f>
        <v>1.6</v>
      </c>
      <c r="P87" s="148">
        <f>Vulnerability!N86</f>
        <v>0.8</v>
      </c>
      <c r="Q87" s="40">
        <f>Vulnerability!O86</f>
        <v>0.9</v>
      </c>
      <c r="R87" s="148">
        <f>Vulnerability!T86</f>
        <v>3.7</v>
      </c>
      <c r="S87" s="147">
        <f>Vulnerability!AC86</f>
        <v>0.4</v>
      </c>
      <c r="T87" s="147">
        <f>Vulnerability!AF86</f>
        <v>0.5</v>
      </c>
      <c r="U87" s="147">
        <f>Vulnerability!AI86</f>
        <v>0.6</v>
      </c>
      <c r="V87" s="147">
        <f>Vulnerability!AO86</f>
        <v>2.4</v>
      </c>
      <c r="W87" s="148">
        <f>Vulnerability!AP86</f>
        <v>1</v>
      </c>
      <c r="X87" s="40">
        <f>Vulnerability!AQ86</f>
        <v>2.5</v>
      </c>
      <c r="Y87" s="41">
        <f t="shared" si="17"/>
        <v>1.7</v>
      </c>
      <c r="Z87" s="163">
        <f>'Lack of Coping Capacity'!D86</f>
        <v>1.9</v>
      </c>
      <c r="AA87" s="146">
        <f>'Lack of Coping Capacity'!G86</f>
        <v>2.2999999999999998</v>
      </c>
      <c r="AB87" s="40">
        <f>'Lack of Coping Capacity'!H86</f>
        <v>2.1</v>
      </c>
      <c r="AC87" s="146">
        <f>'Lack of Coping Capacity'!M86</f>
        <v>1.4</v>
      </c>
      <c r="AD87" s="146">
        <f>'Lack of Coping Capacity'!R86</f>
        <v>0.1</v>
      </c>
      <c r="AE87" s="146">
        <f>'Lack of Coping Capacity'!AB86</f>
        <v>1.1000000000000001</v>
      </c>
      <c r="AF87" s="40">
        <f>'Lack of Coping Capacity'!AC86</f>
        <v>0.9</v>
      </c>
      <c r="AG87" s="41">
        <f t="shared" si="18"/>
        <v>1.5</v>
      </c>
      <c r="AH87" s="155">
        <f t="shared" si="19"/>
        <v>2.4</v>
      </c>
      <c r="AI87" s="180" t="str">
        <f t="shared" si="20"/>
        <v>Low</v>
      </c>
      <c r="AJ87" s="173">
        <f t="shared" si="21"/>
        <v>141</v>
      </c>
      <c r="AK87" s="176">
        <f>VLOOKUP($B87,'Lack of Reliability Index'!$A$2:$H$192,8,FALSE)</f>
        <v>4.5333333333333323</v>
      </c>
      <c r="AL87" s="47">
        <f>'Imputed and missing data hidden'!BA85</f>
        <v>4</v>
      </c>
      <c r="AM87" s="174">
        <f t="shared" si="22"/>
        <v>7.8431372549019607E-2</v>
      </c>
      <c r="AN87" s="47" t="str">
        <f t="shared" si="23"/>
        <v/>
      </c>
      <c r="AO87" s="175">
        <f>'Indicator Date hidden2'!BB86</f>
        <v>1833.7333333333333</v>
      </c>
      <c r="AP87" s="181"/>
    </row>
    <row r="88" spans="1:42" ht="15.75" thickBot="1" x14ac:dyDescent="0.3">
      <c r="A88" s="125" t="str">
        <f>'Indicator Data'!A90</f>
        <v>Jordan</v>
      </c>
      <c r="B88" s="43" t="str">
        <f>'Indicator Data'!B90</f>
        <v>JOR</v>
      </c>
      <c r="C88" s="153">
        <f>'Hazard &amp; Exposure'!AO87</f>
        <v>7.7</v>
      </c>
      <c r="D88" s="152">
        <f>'Hazard &amp; Exposure'!AP87</f>
        <v>2.6</v>
      </c>
      <c r="E88" s="152">
        <f>'Hazard &amp; Exposure'!AQ87</f>
        <v>0</v>
      </c>
      <c r="F88" s="152">
        <f>'Hazard &amp; Exposure'!AR87</f>
        <v>0</v>
      </c>
      <c r="G88" s="152">
        <f>'Hazard &amp; Exposure'!AU87</f>
        <v>6.7</v>
      </c>
      <c r="H88" s="152">
        <f>'Hazard &amp; Exposure'!DY87</f>
        <v>3.5</v>
      </c>
      <c r="I88" s="40">
        <f>'Hazard &amp; Exposure'!DZ87</f>
        <v>4.0999999999999996</v>
      </c>
      <c r="J88" s="152">
        <f>'Hazard &amp; Exposure'!EC87</f>
        <v>4.0999999999999996</v>
      </c>
      <c r="K88" s="152">
        <f>'Hazard &amp; Exposure'!EF87</f>
        <v>0</v>
      </c>
      <c r="L88" s="40">
        <f>'Hazard &amp; Exposure'!EG87</f>
        <v>2.9</v>
      </c>
      <c r="M88" s="41">
        <f t="shared" si="16"/>
        <v>3.5</v>
      </c>
      <c r="N88" s="150">
        <f>Vulnerability!E87</f>
        <v>2.8</v>
      </c>
      <c r="O88" s="148">
        <f>Vulnerability!H87</f>
        <v>4.2</v>
      </c>
      <c r="P88" s="148">
        <f>Vulnerability!N87</f>
        <v>7.8</v>
      </c>
      <c r="Q88" s="40">
        <f>Vulnerability!O87</f>
        <v>4.4000000000000004</v>
      </c>
      <c r="R88" s="148">
        <f>Vulnerability!T87</f>
        <v>10</v>
      </c>
      <c r="S88" s="147">
        <f>Vulnerability!AC87</f>
        <v>0.1</v>
      </c>
      <c r="T88" s="147">
        <f>Vulnerability!AF87</f>
        <v>1</v>
      </c>
      <c r="U88" s="147">
        <f>Vulnerability!AI87</f>
        <v>0</v>
      </c>
      <c r="V88" s="147">
        <f>Vulnerability!AO87</f>
        <v>3.6</v>
      </c>
      <c r="W88" s="148">
        <f>Vulnerability!AP87</f>
        <v>1.3</v>
      </c>
      <c r="X88" s="40">
        <f>Vulnerability!AQ87</f>
        <v>7.8</v>
      </c>
      <c r="Y88" s="41">
        <f t="shared" si="17"/>
        <v>6.4</v>
      </c>
      <c r="Z88" s="163">
        <f>'Lack of Coping Capacity'!D87</f>
        <v>6.1</v>
      </c>
      <c r="AA88" s="146">
        <f>'Lack of Coping Capacity'!G87</f>
        <v>5</v>
      </c>
      <c r="AB88" s="40">
        <f>'Lack of Coping Capacity'!H87</f>
        <v>5.6</v>
      </c>
      <c r="AC88" s="146">
        <f>'Lack of Coping Capacity'!M87</f>
        <v>1.1000000000000001</v>
      </c>
      <c r="AD88" s="146">
        <f>'Lack of Coping Capacity'!R87</f>
        <v>2.4</v>
      </c>
      <c r="AE88" s="146">
        <f>'Lack of Coping Capacity'!AB87</f>
        <v>3.3</v>
      </c>
      <c r="AF88" s="40">
        <f>'Lack of Coping Capacity'!AC87</f>
        <v>2.2999999999999998</v>
      </c>
      <c r="AG88" s="41">
        <f t="shared" si="18"/>
        <v>4.0999999999999996</v>
      </c>
      <c r="AH88" s="155">
        <f t="shared" si="19"/>
        <v>4.5</v>
      </c>
      <c r="AI88" s="180" t="str">
        <f t="shared" si="20"/>
        <v>Medium</v>
      </c>
      <c r="AJ88" s="173">
        <f t="shared" si="21"/>
        <v>64</v>
      </c>
      <c r="AK88" s="176">
        <f>VLOOKUP($B88,'Lack of Reliability Index'!$A$2:$H$192,8,FALSE)</f>
        <v>5.0666666666666673</v>
      </c>
      <c r="AL88" s="47">
        <f>'Imputed and missing data hidden'!BA86</f>
        <v>1</v>
      </c>
      <c r="AM88" s="174">
        <f t="shared" si="22"/>
        <v>1.9607843137254902E-2</v>
      </c>
      <c r="AN88" s="47" t="str">
        <f t="shared" si="23"/>
        <v/>
      </c>
      <c r="AO88" s="175">
        <f>'Indicator Date hidden2'!BB87</f>
        <v>1719.2083333333333</v>
      </c>
      <c r="AP88" s="181"/>
    </row>
    <row r="89" spans="1:42" ht="15.75" thickBot="1" x14ac:dyDescent="0.3">
      <c r="A89" s="125" t="str">
        <f>'Indicator Data'!A91</f>
        <v>Kazakhstan</v>
      </c>
      <c r="B89" s="43" t="str">
        <f>'Indicator Data'!B91</f>
        <v>KAZ</v>
      </c>
      <c r="C89" s="153">
        <f>'Hazard &amp; Exposure'!AO88</f>
        <v>6.5</v>
      </c>
      <c r="D89" s="152">
        <f>'Hazard &amp; Exposure'!AP88</f>
        <v>6</v>
      </c>
      <c r="E89" s="152">
        <f>'Hazard &amp; Exposure'!AQ88</f>
        <v>0</v>
      </c>
      <c r="F89" s="152">
        <f>'Hazard &amp; Exposure'!AR88</f>
        <v>0</v>
      </c>
      <c r="G89" s="152">
        <f>'Hazard &amp; Exposure'!AU88</f>
        <v>5</v>
      </c>
      <c r="H89" s="152">
        <f>'Hazard &amp; Exposure'!DY88</f>
        <v>4.0999999999999996</v>
      </c>
      <c r="I89" s="40">
        <f>'Hazard &amp; Exposure'!DZ88</f>
        <v>4</v>
      </c>
      <c r="J89" s="152">
        <f>'Hazard &amp; Exposure'!EC88</f>
        <v>0.6</v>
      </c>
      <c r="K89" s="152">
        <f>'Hazard &amp; Exposure'!EF88</f>
        <v>0</v>
      </c>
      <c r="L89" s="40">
        <f>'Hazard &amp; Exposure'!EG88</f>
        <v>0.4</v>
      </c>
      <c r="M89" s="41">
        <f t="shared" si="16"/>
        <v>2.4</v>
      </c>
      <c r="N89" s="150">
        <f>Vulnerability!E88</f>
        <v>1.6</v>
      </c>
      <c r="O89" s="148">
        <f>Vulnerability!H88</f>
        <v>1.7</v>
      </c>
      <c r="P89" s="148">
        <f>Vulnerability!N88</f>
        <v>0.9</v>
      </c>
      <c r="Q89" s="40">
        <f>Vulnerability!O88</f>
        <v>1.5</v>
      </c>
      <c r="R89" s="148">
        <f>Vulnerability!T88</f>
        <v>0</v>
      </c>
      <c r="S89" s="147">
        <f>Vulnerability!AC88</f>
        <v>1</v>
      </c>
      <c r="T89" s="147">
        <f>Vulnerability!AF88</f>
        <v>0.8</v>
      </c>
      <c r="U89" s="147">
        <f>Vulnerability!AI88</f>
        <v>0</v>
      </c>
      <c r="V89" s="147">
        <f>Vulnerability!AO88</f>
        <v>0.8</v>
      </c>
      <c r="W89" s="148">
        <f>Vulnerability!AP88</f>
        <v>0.7</v>
      </c>
      <c r="X89" s="40">
        <f>Vulnerability!AQ88</f>
        <v>0.4</v>
      </c>
      <c r="Y89" s="41">
        <f t="shared" si="17"/>
        <v>1</v>
      </c>
      <c r="Z89" s="163">
        <f>'Lack of Coping Capacity'!D88</f>
        <v>3.8</v>
      </c>
      <c r="AA89" s="146">
        <f>'Lack of Coping Capacity'!G88</f>
        <v>6</v>
      </c>
      <c r="AB89" s="40">
        <f>'Lack of Coping Capacity'!H88</f>
        <v>4.9000000000000004</v>
      </c>
      <c r="AC89" s="146">
        <f>'Lack of Coping Capacity'!M88</f>
        <v>1.3</v>
      </c>
      <c r="AD89" s="146">
        <f>'Lack of Coping Capacity'!R88</f>
        <v>3.5</v>
      </c>
      <c r="AE89" s="146">
        <f>'Lack of Coping Capacity'!AB88</f>
        <v>2.6</v>
      </c>
      <c r="AF89" s="40">
        <f>'Lack of Coping Capacity'!AC88</f>
        <v>2.5</v>
      </c>
      <c r="AG89" s="41">
        <f t="shared" si="18"/>
        <v>3.8</v>
      </c>
      <c r="AH89" s="155">
        <f t="shared" si="19"/>
        <v>2.1</v>
      </c>
      <c r="AI89" s="180" t="str">
        <f t="shared" si="20"/>
        <v>Low</v>
      </c>
      <c r="AJ89" s="173">
        <f t="shared" si="21"/>
        <v>156</v>
      </c>
      <c r="AK89" s="176">
        <f>VLOOKUP($B89,'Lack of Reliability Index'!$A$2:$H$192,8,FALSE)</f>
        <v>4.2666666666666666</v>
      </c>
      <c r="AL89" s="47">
        <f>'Imputed and missing data hidden'!BA87</f>
        <v>3</v>
      </c>
      <c r="AM89" s="174">
        <f t="shared" si="22"/>
        <v>5.8823529411764705E-2</v>
      </c>
      <c r="AN89" s="47" t="str">
        <f t="shared" si="23"/>
        <v/>
      </c>
      <c r="AO89" s="175">
        <f>'Indicator Date hidden2'!BB88</f>
        <v>1793.695652173913</v>
      </c>
      <c r="AP89" s="181"/>
    </row>
    <row r="90" spans="1:42" ht="15.75" thickBot="1" x14ac:dyDescent="0.3">
      <c r="A90" s="125" t="str">
        <f>'Indicator Data'!A92</f>
        <v>Kenya</v>
      </c>
      <c r="B90" s="43" t="str">
        <f>'Indicator Data'!B92</f>
        <v>KEN</v>
      </c>
      <c r="C90" s="153">
        <f>'Hazard &amp; Exposure'!AO89</f>
        <v>3.2</v>
      </c>
      <c r="D90" s="152">
        <f>'Hazard &amp; Exposure'!AP89</f>
        <v>5.6</v>
      </c>
      <c r="E90" s="152">
        <f>'Hazard &amp; Exposure'!AQ89</f>
        <v>6</v>
      </c>
      <c r="F90" s="152">
        <f>'Hazard &amp; Exposure'!AR89</f>
        <v>0</v>
      </c>
      <c r="G90" s="152">
        <f>'Hazard &amp; Exposure'!AU89</f>
        <v>7</v>
      </c>
      <c r="H90" s="152">
        <f>'Hazard &amp; Exposure'!DY89</f>
        <v>6</v>
      </c>
      <c r="I90" s="40">
        <f>'Hazard &amp; Exposure'!DZ89</f>
        <v>5</v>
      </c>
      <c r="J90" s="152">
        <f>'Hazard &amp; Exposure'!EC89</f>
        <v>9.3000000000000007</v>
      </c>
      <c r="K90" s="152">
        <f>'Hazard &amp; Exposure'!EF89</f>
        <v>0</v>
      </c>
      <c r="L90" s="40">
        <f>'Hazard &amp; Exposure'!EG89</f>
        <v>6.5</v>
      </c>
      <c r="M90" s="41">
        <f t="shared" si="16"/>
        <v>5.8</v>
      </c>
      <c r="N90" s="150">
        <f>Vulnerability!E89</f>
        <v>7.1</v>
      </c>
      <c r="O90" s="148">
        <f>Vulnerability!H89</f>
        <v>6.6</v>
      </c>
      <c r="P90" s="148">
        <f>Vulnerability!N89</f>
        <v>3.3</v>
      </c>
      <c r="Q90" s="40">
        <f>Vulnerability!O89</f>
        <v>6</v>
      </c>
      <c r="R90" s="148">
        <f>Vulnerability!T89</f>
        <v>7.7</v>
      </c>
      <c r="S90" s="147">
        <f>Vulnerability!AC89</f>
        <v>4.7</v>
      </c>
      <c r="T90" s="147">
        <f>Vulnerability!AF89</f>
        <v>3</v>
      </c>
      <c r="U90" s="147">
        <f>Vulnerability!AI89</f>
        <v>2.4</v>
      </c>
      <c r="V90" s="147">
        <f>Vulnerability!AO89</f>
        <v>7.5</v>
      </c>
      <c r="W90" s="148">
        <f>Vulnerability!AP89</f>
        <v>4.8</v>
      </c>
      <c r="X90" s="40">
        <f>Vulnerability!AQ89</f>
        <v>6.5</v>
      </c>
      <c r="Y90" s="41">
        <f t="shared" si="17"/>
        <v>6.3</v>
      </c>
      <c r="Z90" s="163">
        <f>'Lack of Coping Capacity'!D89</f>
        <v>3.9</v>
      </c>
      <c r="AA90" s="146">
        <f>'Lack of Coping Capacity'!G89</f>
        <v>6.5</v>
      </c>
      <c r="AB90" s="40">
        <f>'Lack of Coping Capacity'!H89</f>
        <v>5.2</v>
      </c>
      <c r="AC90" s="146">
        <f>'Lack of Coping Capacity'!M89</f>
        <v>5.4</v>
      </c>
      <c r="AD90" s="146">
        <f>'Lack of Coping Capacity'!R89</f>
        <v>8.4</v>
      </c>
      <c r="AE90" s="146">
        <f>'Lack of Coping Capacity'!AB89</f>
        <v>7.5</v>
      </c>
      <c r="AF90" s="40">
        <f>'Lack of Coping Capacity'!AC89</f>
        <v>7.1</v>
      </c>
      <c r="AG90" s="41">
        <f t="shared" si="18"/>
        <v>6.2</v>
      </c>
      <c r="AH90" s="155">
        <f t="shared" si="19"/>
        <v>6.1</v>
      </c>
      <c r="AI90" s="180" t="str">
        <f t="shared" si="20"/>
        <v>High</v>
      </c>
      <c r="AJ90" s="173">
        <f t="shared" si="21"/>
        <v>21</v>
      </c>
      <c r="AK90" s="176">
        <f>VLOOKUP($B90,'Lack of Reliability Index'!$A$2:$H$192,8,FALSE)</f>
        <v>4.8</v>
      </c>
      <c r="AL90" s="47">
        <f>'Imputed and missing data hidden'!BA88</f>
        <v>0</v>
      </c>
      <c r="AM90" s="174">
        <f t="shared" si="22"/>
        <v>0</v>
      </c>
      <c r="AN90" s="47" t="str">
        <f t="shared" si="23"/>
        <v/>
      </c>
      <c r="AO90" s="175">
        <f>'Indicator Date hidden2'!BB89</f>
        <v>1650.38</v>
      </c>
      <c r="AP90" s="181"/>
    </row>
    <row r="91" spans="1:42" ht="15.75" thickBot="1" x14ac:dyDescent="0.3">
      <c r="A91" s="125" t="str">
        <f>'Indicator Data'!A93</f>
        <v>Kiribati</v>
      </c>
      <c r="B91" s="43" t="str">
        <f>'Indicator Data'!B93</f>
        <v>KIR</v>
      </c>
      <c r="C91" s="153">
        <f>'Hazard &amp; Exposure'!AO90</f>
        <v>0.1</v>
      </c>
      <c r="D91" s="152">
        <f>'Hazard &amp; Exposure'!AP90</f>
        <v>0.1</v>
      </c>
      <c r="E91" s="152">
        <f>'Hazard &amp; Exposure'!AQ90</f>
        <v>8.6999999999999993</v>
      </c>
      <c r="F91" s="152">
        <f>'Hazard &amp; Exposure'!AR90</f>
        <v>0</v>
      </c>
      <c r="G91" s="152">
        <f>'Hazard &amp; Exposure'!AU90</f>
        <v>3.8</v>
      </c>
      <c r="H91" s="152">
        <f>'Hazard &amp; Exposure'!DY90</f>
        <v>5.4</v>
      </c>
      <c r="I91" s="40">
        <f>'Hazard &amp; Exposure'!DZ90</f>
        <v>3.9</v>
      </c>
      <c r="J91" s="152">
        <f>'Hazard &amp; Exposure'!EC90</f>
        <v>0</v>
      </c>
      <c r="K91" s="152">
        <f>'Hazard &amp; Exposure'!EF90</f>
        <v>0</v>
      </c>
      <c r="L91" s="40">
        <f>'Hazard &amp; Exposure'!EG90</f>
        <v>0</v>
      </c>
      <c r="M91" s="41">
        <f t="shared" si="16"/>
        <v>2.2000000000000002</v>
      </c>
      <c r="N91" s="150">
        <f>Vulnerability!E90</f>
        <v>5.2</v>
      </c>
      <c r="O91" s="148">
        <f>Vulnerability!H90</f>
        <v>3.2</v>
      </c>
      <c r="P91" s="148">
        <f>Vulnerability!N90</f>
        <v>9.4</v>
      </c>
      <c r="Q91" s="40">
        <f>Vulnerability!O90</f>
        <v>5.8</v>
      </c>
      <c r="R91" s="148">
        <f>Vulnerability!T90</f>
        <v>0</v>
      </c>
      <c r="S91" s="147">
        <f>Vulnerability!AC90</f>
        <v>8.8000000000000007</v>
      </c>
      <c r="T91" s="147">
        <f>Vulnerability!AF90</f>
        <v>3.8</v>
      </c>
      <c r="U91" s="147">
        <f>Vulnerability!AI90</f>
        <v>0</v>
      </c>
      <c r="V91" s="147">
        <f>Vulnerability!AO90</f>
        <v>0.6</v>
      </c>
      <c r="W91" s="148">
        <f>Vulnerability!AP90</f>
        <v>4.4000000000000004</v>
      </c>
      <c r="X91" s="40">
        <f>Vulnerability!AQ90</f>
        <v>2.5</v>
      </c>
      <c r="Y91" s="41">
        <f t="shared" si="17"/>
        <v>4.3</v>
      </c>
      <c r="Z91" s="163" t="str">
        <f>'Lack of Coping Capacity'!D90</f>
        <v>x</v>
      </c>
      <c r="AA91" s="146">
        <f>'Lack of Coping Capacity'!G90</f>
        <v>5.5</v>
      </c>
      <c r="AB91" s="40">
        <f>'Lack of Coping Capacity'!H90</f>
        <v>5.5</v>
      </c>
      <c r="AC91" s="146">
        <f>'Lack of Coping Capacity'!M90</f>
        <v>5.4</v>
      </c>
      <c r="AD91" s="146">
        <f>'Lack of Coping Capacity'!R90</f>
        <v>4.0999999999999996</v>
      </c>
      <c r="AE91" s="146">
        <f>'Lack of Coping Capacity'!AB90</f>
        <v>5.8</v>
      </c>
      <c r="AF91" s="40">
        <f>'Lack of Coping Capacity'!AC90</f>
        <v>5.0999999999999996</v>
      </c>
      <c r="AG91" s="41">
        <f t="shared" si="18"/>
        <v>5.3</v>
      </c>
      <c r="AH91" s="155">
        <f t="shared" si="19"/>
        <v>3.7</v>
      </c>
      <c r="AI91" s="180" t="str">
        <f t="shared" si="20"/>
        <v>Medium</v>
      </c>
      <c r="AJ91" s="173">
        <f t="shared" si="21"/>
        <v>97</v>
      </c>
      <c r="AK91" s="176">
        <f>VLOOKUP($B91,'Lack of Reliability Index'!$A$2:$H$192,8,FALSE)</f>
        <v>4</v>
      </c>
      <c r="AL91" s="47">
        <f>'Imputed and missing data hidden'!BA89</f>
        <v>11</v>
      </c>
      <c r="AM91" s="174">
        <f t="shared" si="22"/>
        <v>0.21568627450980393</v>
      </c>
      <c r="AN91" s="47" t="str">
        <f t="shared" si="23"/>
        <v/>
      </c>
      <c r="AO91" s="175">
        <f>'Indicator Date hidden2'!BB90</f>
        <v>2171.5263157894738</v>
      </c>
      <c r="AP91" s="181"/>
    </row>
    <row r="92" spans="1:42" ht="15.75" thickBot="1" x14ac:dyDescent="0.3">
      <c r="A92" s="125" t="str">
        <f>'Indicator Data'!A94</f>
        <v>Korea DPR</v>
      </c>
      <c r="B92" s="43" t="str">
        <f>'Indicator Data'!B94</f>
        <v>PRK</v>
      </c>
      <c r="C92" s="153">
        <f>'Hazard &amp; Exposure'!AO91</f>
        <v>4.9000000000000004</v>
      </c>
      <c r="D92" s="152">
        <f>'Hazard &amp; Exposure'!AP91</f>
        <v>7.4</v>
      </c>
      <c r="E92" s="152">
        <f>'Hazard &amp; Exposure'!AQ91</f>
        <v>4.5999999999999996</v>
      </c>
      <c r="F92" s="152">
        <f>'Hazard &amp; Exposure'!AR91</f>
        <v>6.5</v>
      </c>
      <c r="G92" s="152">
        <f>'Hazard &amp; Exposure'!AU91</f>
        <v>3.3</v>
      </c>
      <c r="H92" s="152">
        <f>'Hazard &amp; Exposure'!DY91</f>
        <v>2.6</v>
      </c>
      <c r="I92" s="40">
        <f>'Hazard &amp; Exposure'!DZ91</f>
        <v>5.0999999999999996</v>
      </c>
      <c r="J92" s="152">
        <f>'Hazard &amp; Exposure'!EC91</f>
        <v>6.1</v>
      </c>
      <c r="K92" s="152">
        <f>'Hazard &amp; Exposure'!EF91</f>
        <v>0</v>
      </c>
      <c r="L92" s="40">
        <f>'Hazard &amp; Exposure'!EG91</f>
        <v>4.3</v>
      </c>
      <c r="M92" s="41">
        <f t="shared" si="16"/>
        <v>4.7</v>
      </c>
      <c r="N92" s="150">
        <f>Vulnerability!E91</f>
        <v>7.5</v>
      </c>
      <c r="O92" s="148">
        <f>Vulnerability!H91</f>
        <v>6.1</v>
      </c>
      <c r="P92" s="148">
        <f>Vulnerability!N91</f>
        <v>0.1</v>
      </c>
      <c r="Q92" s="40">
        <f>Vulnerability!O91</f>
        <v>5.3</v>
      </c>
      <c r="R92" s="148">
        <f>Vulnerability!T91</f>
        <v>0</v>
      </c>
      <c r="S92" s="147">
        <f>Vulnerability!AC91</f>
        <v>3.9</v>
      </c>
      <c r="T92" s="147">
        <f>Vulnerability!AF91</f>
        <v>2.5</v>
      </c>
      <c r="U92" s="147">
        <f>Vulnerability!AI91</f>
        <v>2.6</v>
      </c>
      <c r="V92" s="147">
        <f>Vulnerability!AO91</f>
        <v>9.4</v>
      </c>
      <c r="W92" s="148">
        <f>Vulnerability!AP91</f>
        <v>5.6</v>
      </c>
      <c r="X92" s="40">
        <f>Vulnerability!AQ91</f>
        <v>3.3</v>
      </c>
      <c r="Y92" s="41">
        <f t="shared" si="17"/>
        <v>4.4000000000000004</v>
      </c>
      <c r="Z92" s="163" t="str">
        <f>'Lack of Coping Capacity'!D91</f>
        <v>x</v>
      </c>
      <c r="AA92" s="146">
        <f>'Lack of Coping Capacity'!G91</f>
        <v>8.5</v>
      </c>
      <c r="AB92" s="40">
        <f>'Lack of Coping Capacity'!H91</f>
        <v>8.5</v>
      </c>
      <c r="AC92" s="146">
        <f>'Lack of Coping Capacity'!M91</f>
        <v>5</v>
      </c>
      <c r="AD92" s="146">
        <f>'Lack of Coping Capacity'!R91</f>
        <v>3.4</v>
      </c>
      <c r="AE92" s="146">
        <f>'Lack of Coping Capacity'!AB91</f>
        <v>0.7</v>
      </c>
      <c r="AF92" s="40">
        <f>'Lack of Coping Capacity'!AC91</f>
        <v>3</v>
      </c>
      <c r="AG92" s="41">
        <f t="shared" si="18"/>
        <v>6.5</v>
      </c>
      <c r="AH92" s="155">
        <f t="shared" si="19"/>
        <v>5.0999999999999996</v>
      </c>
      <c r="AI92" s="180" t="str">
        <f t="shared" si="20"/>
        <v>High</v>
      </c>
      <c r="AJ92" s="173">
        <f t="shared" si="21"/>
        <v>48</v>
      </c>
      <c r="AK92" s="176">
        <f>VLOOKUP($B92,'Lack of Reliability Index'!$A$2:$H$192,8,FALSE)</f>
        <v>6.9333333333333336</v>
      </c>
      <c r="AL92" s="47">
        <f>'Imputed and missing data hidden'!BA90</f>
        <v>10</v>
      </c>
      <c r="AM92" s="174">
        <f t="shared" si="22"/>
        <v>0.19607843137254902</v>
      </c>
      <c r="AN92" s="47" t="str">
        <f t="shared" si="23"/>
        <v/>
      </c>
      <c r="AO92" s="175">
        <f>'Indicator Date hidden2'!BB91</f>
        <v>2171.0263157894738</v>
      </c>
      <c r="AP92" s="181"/>
    </row>
    <row r="93" spans="1:42" ht="15.75" thickBot="1" x14ac:dyDescent="0.3">
      <c r="A93" s="125" t="str">
        <f>'Indicator Data'!A95</f>
        <v>Korea Republic of</v>
      </c>
      <c r="B93" s="43" t="str">
        <f>'Indicator Data'!B95</f>
        <v>KOR</v>
      </c>
      <c r="C93" s="153">
        <f>'Hazard &amp; Exposure'!AO92</f>
        <v>7.3</v>
      </c>
      <c r="D93" s="152">
        <f>'Hazard &amp; Exposure'!AP92</f>
        <v>4.7</v>
      </c>
      <c r="E93" s="152">
        <f>'Hazard &amp; Exposure'!AQ92</f>
        <v>7.6</v>
      </c>
      <c r="F93" s="152">
        <f>'Hazard &amp; Exposure'!AR92</f>
        <v>8.5</v>
      </c>
      <c r="G93" s="152">
        <f>'Hazard &amp; Exposure'!AU92</f>
        <v>0.3</v>
      </c>
      <c r="H93" s="152">
        <f>'Hazard &amp; Exposure'!DY92</f>
        <v>3</v>
      </c>
      <c r="I93" s="40">
        <f>'Hazard &amp; Exposure'!DZ92</f>
        <v>5.9</v>
      </c>
      <c r="J93" s="152">
        <f>'Hazard &amp; Exposure'!EC92</f>
        <v>2.5</v>
      </c>
      <c r="K93" s="152">
        <f>'Hazard &amp; Exposure'!EF92</f>
        <v>0</v>
      </c>
      <c r="L93" s="40">
        <f>'Hazard &amp; Exposure'!EG92</f>
        <v>1.8</v>
      </c>
      <c r="M93" s="41">
        <f t="shared" si="16"/>
        <v>4.0999999999999996</v>
      </c>
      <c r="N93" s="150">
        <f>Vulnerability!E92</f>
        <v>0.7</v>
      </c>
      <c r="O93" s="148">
        <f>Vulnerability!H92</f>
        <v>0.8</v>
      </c>
      <c r="P93" s="148">
        <f>Vulnerability!N92</f>
        <v>1.9</v>
      </c>
      <c r="Q93" s="40">
        <f>Vulnerability!O92</f>
        <v>1</v>
      </c>
      <c r="R93" s="148">
        <f>Vulnerability!T92</f>
        <v>3.6</v>
      </c>
      <c r="S93" s="147">
        <f>Vulnerability!AC92</f>
        <v>0.4</v>
      </c>
      <c r="T93" s="147">
        <f>Vulnerability!AF92</f>
        <v>0.2</v>
      </c>
      <c r="U93" s="147">
        <f>Vulnerability!AI92</f>
        <v>0</v>
      </c>
      <c r="V93" s="147">
        <f>Vulnerability!AO92</f>
        <v>1</v>
      </c>
      <c r="W93" s="148">
        <f>Vulnerability!AP92</f>
        <v>0.4</v>
      </c>
      <c r="X93" s="40">
        <f>Vulnerability!AQ92</f>
        <v>2.1</v>
      </c>
      <c r="Y93" s="41">
        <f t="shared" si="17"/>
        <v>1.6</v>
      </c>
      <c r="Z93" s="163">
        <f>'Lack of Coping Capacity'!D92</f>
        <v>1.5</v>
      </c>
      <c r="AA93" s="146">
        <f>'Lack of Coping Capacity'!G92</f>
        <v>3.6</v>
      </c>
      <c r="AB93" s="40">
        <f>'Lack of Coping Capacity'!H92</f>
        <v>2.6</v>
      </c>
      <c r="AC93" s="146">
        <f>'Lack of Coping Capacity'!M92</f>
        <v>1.3</v>
      </c>
      <c r="AD93" s="146">
        <f>'Lack of Coping Capacity'!R92</f>
        <v>0</v>
      </c>
      <c r="AE93" s="146">
        <f>'Lack of Coping Capacity'!AB92</f>
        <v>1.4</v>
      </c>
      <c r="AF93" s="40">
        <f>'Lack of Coping Capacity'!AC92</f>
        <v>0.9</v>
      </c>
      <c r="AG93" s="41">
        <f t="shared" si="18"/>
        <v>1.8</v>
      </c>
      <c r="AH93" s="155">
        <f t="shared" si="19"/>
        <v>2.2999999999999998</v>
      </c>
      <c r="AI93" s="180" t="str">
        <f t="shared" si="20"/>
        <v>Low</v>
      </c>
      <c r="AJ93" s="173">
        <f t="shared" si="21"/>
        <v>148</v>
      </c>
      <c r="AK93" s="176">
        <f>VLOOKUP($B93,'Lack of Reliability Index'!$A$2:$H$192,8,FALSE)</f>
        <v>6.6666666666666679</v>
      </c>
      <c r="AL93" s="47">
        <f>'Imputed and missing data hidden'!BA91</f>
        <v>4</v>
      </c>
      <c r="AM93" s="174">
        <f t="shared" si="22"/>
        <v>7.8431372549019607E-2</v>
      </c>
      <c r="AN93" s="47" t="str">
        <f t="shared" si="23"/>
        <v/>
      </c>
      <c r="AO93" s="175">
        <f>'Indicator Date hidden2'!BB92</f>
        <v>1833.6666666666667</v>
      </c>
      <c r="AP93" s="181"/>
    </row>
    <row r="94" spans="1:42" ht="15.75" thickBot="1" x14ac:dyDescent="0.3">
      <c r="A94" s="125" t="str">
        <f>'Indicator Data'!A96</f>
        <v>Kuwait</v>
      </c>
      <c r="B94" s="43" t="str">
        <f>'Indicator Data'!B96</f>
        <v>KWT</v>
      </c>
      <c r="C94" s="153">
        <f>'Hazard &amp; Exposure'!AO93</f>
        <v>0.2</v>
      </c>
      <c r="D94" s="152">
        <f>'Hazard &amp; Exposure'!AP93</f>
        <v>1.3</v>
      </c>
      <c r="E94" s="152">
        <f>'Hazard &amp; Exposure'!AQ93</f>
        <v>0</v>
      </c>
      <c r="F94" s="152">
        <f>'Hazard &amp; Exposure'!AR93</f>
        <v>0</v>
      </c>
      <c r="G94" s="152">
        <f>'Hazard &amp; Exposure'!AU93</f>
        <v>3.1</v>
      </c>
      <c r="H94" s="152">
        <f>'Hazard &amp; Exposure'!DY93</f>
        <v>3.9</v>
      </c>
      <c r="I94" s="40">
        <f>'Hazard &amp; Exposure'!DZ93</f>
        <v>1.6</v>
      </c>
      <c r="J94" s="152">
        <f>'Hazard &amp; Exposure'!EC93</f>
        <v>0.7</v>
      </c>
      <c r="K94" s="152">
        <f>'Hazard &amp; Exposure'!EF93</f>
        <v>0</v>
      </c>
      <c r="L94" s="40">
        <f>'Hazard &amp; Exposure'!EG93</f>
        <v>0.5</v>
      </c>
      <c r="M94" s="41">
        <f t="shared" si="16"/>
        <v>1.1000000000000001</v>
      </c>
      <c r="N94" s="150">
        <f>Vulnerability!E93</f>
        <v>2.2999999999999998</v>
      </c>
      <c r="O94" s="148">
        <f>Vulnerability!H93</f>
        <v>3.6</v>
      </c>
      <c r="P94" s="148">
        <f>Vulnerability!N93</f>
        <v>0</v>
      </c>
      <c r="Q94" s="40">
        <f>Vulnerability!O93</f>
        <v>2.1</v>
      </c>
      <c r="R94" s="148">
        <f>Vulnerability!T93</f>
        <v>1.6</v>
      </c>
      <c r="S94" s="147">
        <f>Vulnerability!AC93</f>
        <v>0.7</v>
      </c>
      <c r="T94" s="147">
        <f>Vulnerability!AF93</f>
        <v>0.7</v>
      </c>
      <c r="U94" s="147">
        <f>Vulnerability!AI93</f>
        <v>0</v>
      </c>
      <c r="V94" s="147">
        <f>Vulnerability!AO93</f>
        <v>1</v>
      </c>
      <c r="W94" s="148">
        <f>Vulnerability!AP93</f>
        <v>0.6</v>
      </c>
      <c r="X94" s="40">
        <f>Vulnerability!AQ93</f>
        <v>1.1000000000000001</v>
      </c>
      <c r="Y94" s="41">
        <f t="shared" si="17"/>
        <v>1.6</v>
      </c>
      <c r="Z94" s="163" t="str">
        <f>'Lack of Coping Capacity'!D93</f>
        <v>x</v>
      </c>
      <c r="AA94" s="146">
        <f>'Lack of Coping Capacity'!G93</f>
        <v>5.6</v>
      </c>
      <c r="AB94" s="40">
        <f>'Lack of Coping Capacity'!H93</f>
        <v>5.6</v>
      </c>
      <c r="AC94" s="146">
        <f>'Lack of Coping Capacity'!M93</f>
        <v>1.4</v>
      </c>
      <c r="AD94" s="146">
        <f>'Lack of Coping Capacity'!R93</f>
        <v>1.6</v>
      </c>
      <c r="AE94" s="146">
        <f>'Lack of Coping Capacity'!AB93</f>
        <v>1</v>
      </c>
      <c r="AF94" s="40">
        <f>'Lack of Coping Capacity'!AC93</f>
        <v>1.3</v>
      </c>
      <c r="AG94" s="41">
        <f t="shared" si="18"/>
        <v>3.8</v>
      </c>
      <c r="AH94" s="155">
        <f t="shared" si="19"/>
        <v>1.9</v>
      </c>
      <c r="AI94" s="180" t="str">
        <f t="shared" si="20"/>
        <v>Very Low</v>
      </c>
      <c r="AJ94" s="173">
        <f t="shared" si="21"/>
        <v>164</v>
      </c>
      <c r="AK94" s="176">
        <f>VLOOKUP($B94,'Lack of Reliability Index'!$A$2:$H$192,8,FALSE)</f>
        <v>5.0666666666666673</v>
      </c>
      <c r="AL94" s="47">
        <f>'Imputed and missing data hidden'!BA92</f>
        <v>5</v>
      </c>
      <c r="AM94" s="174">
        <f t="shared" si="22"/>
        <v>9.8039215686274508E-2</v>
      </c>
      <c r="AN94" s="47" t="str">
        <f t="shared" si="23"/>
        <v/>
      </c>
      <c r="AO94" s="175">
        <f>'Indicator Date hidden2'!BB93</f>
        <v>1875.0227272727273</v>
      </c>
      <c r="AP94" s="181"/>
    </row>
    <row r="95" spans="1:42" ht="15.75" thickBot="1" x14ac:dyDescent="0.3">
      <c r="A95" s="125" t="str">
        <f>'Indicator Data'!A97</f>
        <v>Kyrgyzstan</v>
      </c>
      <c r="B95" s="43" t="str">
        <f>'Indicator Data'!B97</f>
        <v>KGZ</v>
      </c>
      <c r="C95" s="153">
        <f>'Hazard &amp; Exposure'!AO94</f>
        <v>8.6</v>
      </c>
      <c r="D95" s="152">
        <f>'Hazard &amp; Exposure'!AP94</f>
        <v>5.6</v>
      </c>
      <c r="E95" s="152">
        <f>'Hazard &amp; Exposure'!AQ94</f>
        <v>0</v>
      </c>
      <c r="F95" s="152">
        <f>'Hazard &amp; Exposure'!AR94</f>
        <v>0</v>
      </c>
      <c r="G95" s="152">
        <f>'Hazard &amp; Exposure'!AU94</f>
        <v>6.7</v>
      </c>
      <c r="H95" s="152">
        <f>'Hazard &amp; Exposure'!DY94</f>
        <v>5.3</v>
      </c>
      <c r="I95" s="40">
        <f>'Hazard &amp; Exposure'!DZ94</f>
        <v>5.2</v>
      </c>
      <c r="J95" s="152">
        <f>'Hazard &amp; Exposure'!EC94</f>
        <v>6.7</v>
      </c>
      <c r="K95" s="152">
        <f>'Hazard &amp; Exposure'!EF94</f>
        <v>0</v>
      </c>
      <c r="L95" s="40">
        <f>'Hazard &amp; Exposure'!EG94</f>
        <v>4.7</v>
      </c>
      <c r="M95" s="41">
        <f t="shared" si="16"/>
        <v>5</v>
      </c>
      <c r="N95" s="150">
        <f>Vulnerability!E94</f>
        <v>3.8</v>
      </c>
      <c r="O95" s="148">
        <f>Vulnerability!H94</f>
        <v>2.9</v>
      </c>
      <c r="P95" s="148">
        <f>Vulnerability!N94</f>
        <v>5</v>
      </c>
      <c r="Q95" s="40">
        <f>Vulnerability!O94</f>
        <v>3.9</v>
      </c>
      <c r="R95" s="148">
        <f>Vulnerability!T94</f>
        <v>0.9</v>
      </c>
      <c r="S95" s="147">
        <f>Vulnerability!AC94</f>
        <v>1.3</v>
      </c>
      <c r="T95" s="147">
        <f>Vulnerability!AF94</f>
        <v>1.1000000000000001</v>
      </c>
      <c r="U95" s="147">
        <f>Vulnerability!AI94</f>
        <v>0</v>
      </c>
      <c r="V95" s="147">
        <f>Vulnerability!AO94</f>
        <v>2.4</v>
      </c>
      <c r="W95" s="148">
        <f>Vulnerability!AP94</f>
        <v>1.2</v>
      </c>
      <c r="X95" s="40">
        <f>Vulnerability!AQ94</f>
        <v>1.1000000000000001</v>
      </c>
      <c r="Y95" s="41">
        <f t="shared" si="17"/>
        <v>2.6</v>
      </c>
      <c r="Z95" s="163">
        <f>'Lack of Coping Capacity'!D94</f>
        <v>3.7</v>
      </c>
      <c r="AA95" s="146">
        <f>'Lack of Coping Capacity'!G94</f>
        <v>6.8</v>
      </c>
      <c r="AB95" s="40">
        <f>'Lack of Coping Capacity'!H94</f>
        <v>5.3</v>
      </c>
      <c r="AC95" s="146">
        <f>'Lack of Coping Capacity'!M94</f>
        <v>2.6</v>
      </c>
      <c r="AD95" s="146">
        <f>'Lack of Coping Capacity'!R94</f>
        <v>3.7</v>
      </c>
      <c r="AE95" s="146">
        <f>'Lack of Coping Capacity'!AB94</f>
        <v>4</v>
      </c>
      <c r="AF95" s="40">
        <f>'Lack of Coping Capacity'!AC94</f>
        <v>3.4</v>
      </c>
      <c r="AG95" s="41">
        <f t="shared" si="18"/>
        <v>4.4000000000000004</v>
      </c>
      <c r="AH95" s="155">
        <f t="shared" si="19"/>
        <v>3.9</v>
      </c>
      <c r="AI95" s="180" t="str">
        <f t="shared" si="20"/>
        <v>Medium</v>
      </c>
      <c r="AJ95" s="173">
        <f t="shared" si="21"/>
        <v>90</v>
      </c>
      <c r="AK95" s="176">
        <f>VLOOKUP($B95,'Lack of Reliability Index'!$A$2:$H$192,8,FALSE)</f>
        <v>5.3333333333333339</v>
      </c>
      <c r="AL95" s="47">
        <f>'Imputed and missing data hidden'!BA93</f>
        <v>2</v>
      </c>
      <c r="AM95" s="174">
        <f t="shared" si="22"/>
        <v>3.9215686274509803E-2</v>
      </c>
      <c r="AN95" s="47" t="str">
        <f t="shared" si="23"/>
        <v/>
      </c>
      <c r="AO95" s="175">
        <f>'Indicator Date hidden2'!BB94</f>
        <v>1755.4255319148936</v>
      </c>
      <c r="AP95" s="181"/>
    </row>
    <row r="96" spans="1:42" ht="15.75" thickBot="1" x14ac:dyDescent="0.3">
      <c r="A96" s="125" t="str">
        <f>'Indicator Data'!A98</f>
        <v>Lao PDR</v>
      </c>
      <c r="B96" s="43" t="str">
        <f>'Indicator Data'!B98</f>
        <v>LAO</v>
      </c>
      <c r="C96" s="153">
        <f>'Hazard &amp; Exposure'!AO95</f>
        <v>3.1</v>
      </c>
      <c r="D96" s="152">
        <f>'Hazard &amp; Exposure'!AP95</f>
        <v>9.1</v>
      </c>
      <c r="E96" s="152">
        <f>'Hazard &amp; Exposure'!AQ95</f>
        <v>0</v>
      </c>
      <c r="F96" s="152">
        <f>'Hazard &amp; Exposure'!AR95</f>
        <v>3.3</v>
      </c>
      <c r="G96" s="152">
        <f>'Hazard &amp; Exposure'!AU95</f>
        <v>2.4</v>
      </c>
      <c r="H96" s="152">
        <f>'Hazard &amp; Exposure'!DY95</f>
        <v>6.1</v>
      </c>
      <c r="I96" s="40">
        <f>'Hazard &amp; Exposure'!DZ95</f>
        <v>4.8</v>
      </c>
      <c r="J96" s="152">
        <f>'Hazard &amp; Exposure'!EC95</f>
        <v>3.8</v>
      </c>
      <c r="K96" s="152">
        <f>'Hazard &amp; Exposure'!EF95</f>
        <v>0</v>
      </c>
      <c r="L96" s="40">
        <f>'Hazard &amp; Exposure'!EG95</f>
        <v>2.7</v>
      </c>
      <c r="M96" s="41">
        <f t="shared" si="16"/>
        <v>3.8</v>
      </c>
      <c r="N96" s="150">
        <f>Vulnerability!E95</f>
        <v>7.2</v>
      </c>
      <c r="O96" s="148">
        <f>Vulnerability!H95</f>
        <v>4.7</v>
      </c>
      <c r="P96" s="148">
        <f>Vulnerability!N95</f>
        <v>3.1</v>
      </c>
      <c r="Q96" s="40">
        <f>Vulnerability!O95</f>
        <v>5.6</v>
      </c>
      <c r="R96" s="148">
        <f>Vulnerability!T95</f>
        <v>0</v>
      </c>
      <c r="S96" s="147">
        <f>Vulnerability!AC95</f>
        <v>1.7</v>
      </c>
      <c r="T96" s="147">
        <f>Vulnerability!AF95</f>
        <v>5.4</v>
      </c>
      <c r="U96" s="147">
        <f>Vulnerability!AI95</f>
        <v>5.3</v>
      </c>
      <c r="V96" s="147">
        <f>Vulnerability!AO95</f>
        <v>4.9000000000000004</v>
      </c>
      <c r="W96" s="148">
        <f>Vulnerability!AP95</f>
        <v>4.5</v>
      </c>
      <c r="X96" s="40">
        <f>Vulnerability!AQ95</f>
        <v>2.5</v>
      </c>
      <c r="Y96" s="41">
        <f t="shared" si="17"/>
        <v>4.2</v>
      </c>
      <c r="Z96" s="163">
        <f>'Lack of Coping Capacity'!D95</f>
        <v>6.1</v>
      </c>
      <c r="AA96" s="146">
        <f>'Lack of Coping Capacity'!G95</f>
        <v>6.4</v>
      </c>
      <c r="AB96" s="40">
        <f>'Lack of Coping Capacity'!H95</f>
        <v>6.3</v>
      </c>
      <c r="AC96" s="146">
        <f>'Lack of Coping Capacity'!M95</f>
        <v>5</v>
      </c>
      <c r="AD96" s="146">
        <f>'Lack of Coping Capacity'!R95</f>
        <v>5.0999999999999996</v>
      </c>
      <c r="AE96" s="146">
        <f>'Lack of Coping Capacity'!AB95</f>
        <v>6</v>
      </c>
      <c r="AF96" s="40">
        <f>'Lack of Coping Capacity'!AC95</f>
        <v>5.4</v>
      </c>
      <c r="AG96" s="41">
        <f t="shared" si="18"/>
        <v>5.9</v>
      </c>
      <c r="AH96" s="155">
        <f t="shared" si="19"/>
        <v>4.5</v>
      </c>
      <c r="AI96" s="180" t="str">
        <f t="shared" si="20"/>
        <v>Medium</v>
      </c>
      <c r="AJ96" s="173">
        <f t="shared" si="21"/>
        <v>64</v>
      </c>
      <c r="AK96" s="176">
        <f>VLOOKUP($B96,'Lack of Reliability Index'!$A$2:$H$192,8,FALSE)</f>
        <v>4.5333333333333323</v>
      </c>
      <c r="AL96" s="47">
        <f>'Imputed and missing data hidden'!BA94</f>
        <v>0</v>
      </c>
      <c r="AM96" s="174">
        <f t="shared" si="22"/>
        <v>0</v>
      </c>
      <c r="AN96" s="47" t="str">
        <f t="shared" si="23"/>
        <v/>
      </c>
      <c r="AO96" s="175">
        <f>'Indicator Date hidden2'!BB95</f>
        <v>1684.1020408163265</v>
      </c>
      <c r="AP96" s="181"/>
    </row>
    <row r="97" spans="1:42" ht="15.75" thickBot="1" x14ac:dyDescent="0.3">
      <c r="A97" s="125" t="str">
        <f>'Indicator Data'!A99</f>
        <v>Latvia</v>
      </c>
      <c r="B97" s="43" t="str">
        <f>'Indicator Data'!B99</f>
        <v>LVA</v>
      </c>
      <c r="C97" s="153">
        <f>'Hazard &amp; Exposure'!AO96</f>
        <v>0.1</v>
      </c>
      <c r="D97" s="152">
        <f>'Hazard &amp; Exposure'!AP96</f>
        <v>6.5</v>
      </c>
      <c r="E97" s="152">
        <f>'Hazard &amp; Exposure'!AQ96</f>
        <v>0</v>
      </c>
      <c r="F97" s="152">
        <f>'Hazard &amp; Exposure'!AR96</f>
        <v>0</v>
      </c>
      <c r="G97" s="152">
        <f>'Hazard &amp; Exposure'!AU96</f>
        <v>2</v>
      </c>
      <c r="H97" s="152">
        <f>'Hazard &amp; Exposure'!DY96</f>
        <v>2</v>
      </c>
      <c r="I97" s="40">
        <f>'Hazard &amp; Exposure'!DZ96</f>
        <v>2.1</v>
      </c>
      <c r="J97" s="152">
        <f>'Hazard &amp; Exposure'!EC96</f>
        <v>0.1</v>
      </c>
      <c r="K97" s="152">
        <f>'Hazard &amp; Exposure'!EF96</f>
        <v>0</v>
      </c>
      <c r="L97" s="40">
        <f>'Hazard &amp; Exposure'!EG96</f>
        <v>0.1</v>
      </c>
      <c r="M97" s="41">
        <f t="shared" si="16"/>
        <v>1.2</v>
      </c>
      <c r="N97" s="150">
        <f>Vulnerability!E96</f>
        <v>1.6</v>
      </c>
      <c r="O97" s="148">
        <f>Vulnerability!H96</f>
        <v>2.6</v>
      </c>
      <c r="P97" s="148">
        <f>Vulnerability!N96</f>
        <v>3.6</v>
      </c>
      <c r="Q97" s="40">
        <f>Vulnerability!O96</f>
        <v>2.4</v>
      </c>
      <c r="R97" s="148">
        <f>Vulnerability!T96</f>
        <v>1.3</v>
      </c>
      <c r="S97" s="147">
        <f>Vulnerability!AC96</f>
        <v>0.7</v>
      </c>
      <c r="T97" s="147">
        <f>Vulnerability!AF96</f>
        <v>0.3</v>
      </c>
      <c r="U97" s="147">
        <f>Vulnerability!AI96</f>
        <v>0</v>
      </c>
      <c r="V97" s="147">
        <f>Vulnerability!AO96</f>
        <v>1.4</v>
      </c>
      <c r="W97" s="148">
        <f>Vulnerability!AP96</f>
        <v>0.6</v>
      </c>
      <c r="X97" s="40">
        <f>Vulnerability!AQ96</f>
        <v>1</v>
      </c>
      <c r="Y97" s="41">
        <f t="shared" si="17"/>
        <v>1.7</v>
      </c>
      <c r="Z97" s="163" t="str">
        <f>'Lack of Coping Capacity'!D96</f>
        <v>x</v>
      </c>
      <c r="AA97" s="146">
        <f>'Lack of Coping Capacity'!G96</f>
        <v>3.7</v>
      </c>
      <c r="AB97" s="40">
        <f>'Lack of Coping Capacity'!H96</f>
        <v>3.7</v>
      </c>
      <c r="AC97" s="146">
        <f>'Lack of Coping Capacity'!M96</f>
        <v>1.4</v>
      </c>
      <c r="AD97" s="146">
        <f>'Lack of Coping Capacity'!R96</f>
        <v>0.7</v>
      </c>
      <c r="AE97" s="146">
        <f>'Lack of Coping Capacity'!AB96</f>
        <v>2.2000000000000002</v>
      </c>
      <c r="AF97" s="40">
        <f>'Lack of Coping Capacity'!AC96</f>
        <v>1.4</v>
      </c>
      <c r="AG97" s="41">
        <f t="shared" si="18"/>
        <v>2.6</v>
      </c>
      <c r="AH97" s="155">
        <f t="shared" si="19"/>
        <v>1.7</v>
      </c>
      <c r="AI97" s="180" t="str">
        <f t="shared" si="20"/>
        <v>Very Low</v>
      </c>
      <c r="AJ97" s="173">
        <f t="shared" si="21"/>
        <v>173</v>
      </c>
      <c r="AK97" s="176">
        <f>VLOOKUP($B97,'Lack of Reliability Index'!$A$2:$H$192,8,FALSE)</f>
        <v>4</v>
      </c>
      <c r="AL97" s="47">
        <f>'Imputed and missing data hidden'!BA95</f>
        <v>5</v>
      </c>
      <c r="AM97" s="174">
        <f t="shared" si="22"/>
        <v>9.8039215686274508E-2</v>
      </c>
      <c r="AN97" s="47" t="str">
        <f t="shared" si="23"/>
        <v/>
      </c>
      <c r="AO97" s="175">
        <f>'Indicator Date hidden2'!BB96</f>
        <v>1875.159090909091</v>
      </c>
      <c r="AP97" s="181"/>
    </row>
    <row r="98" spans="1:42" ht="15.75" thickBot="1" x14ac:dyDescent="0.3">
      <c r="A98" s="125" t="str">
        <f>'Indicator Data'!A100</f>
        <v>Lebanon</v>
      </c>
      <c r="B98" s="43" t="str">
        <f>'Indicator Data'!B100</f>
        <v>LBN</v>
      </c>
      <c r="C98" s="153">
        <f>'Hazard &amp; Exposure'!AO97</f>
        <v>9.6</v>
      </c>
      <c r="D98" s="152">
        <f>'Hazard &amp; Exposure'!AP97</f>
        <v>1.2</v>
      </c>
      <c r="E98" s="152">
        <f>'Hazard &amp; Exposure'!AQ97</f>
        <v>7.2</v>
      </c>
      <c r="F98" s="152">
        <f>'Hazard &amp; Exposure'!AR97</f>
        <v>0</v>
      </c>
      <c r="G98" s="152">
        <f>'Hazard &amp; Exposure'!AU97</f>
        <v>2.6</v>
      </c>
      <c r="H98" s="152">
        <f>'Hazard &amp; Exposure'!DY97</f>
        <v>3.9</v>
      </c>
      <c r="I98" s="40">
        <f>'Hazard &amp; Exposure'!DZ97</f>
        <v>5.3</v>
      </c>
      <c r="J98" s="152">
        <f>'Hazard &amp; Exposure'!EC97</f>
        <v>7.8</v>
      </c>
      <c r="K98" s="152">
        <f>'Hazard &amp; Exposure'!EF97</f>
        <v>0</v>
      </c>
      <c r="L98" s="40">
        <f>'Hazard &amp; Exposure'!EG97</f>
        <v>5.5</v>
      </c>
      <c r="M98" s="41">
        <f t="shared" si="16"/>
        <v>5.4</v>
      </c>
      <c r="N98" s="150">
        <f>Vulnerability!E97</f>
        <v>3</v>
      </c>
      <c r="O98" s="148">
        <f>Vulnerability!H97</f>
        <v>5.0999999999999996</v>
      </c>
      <c r="P98" s="148">
        <f>Vulnerability!N97</f>
        <v>6.8</v>
      </c>
      <c r="Q98" s="40">
        <f>Vulnerability!O97</f>
        <v>4.5</v>
      </c>
      <c r="R98" s="148">
        <f>Vulnerability!T97</f>
        <v>10</v>
      </c>
      <c r="S98" s="147">
        <f>Vulnerability!AC97</f>
        <v>0.4</v>
      </c>
      <c r="T98" s="147">
        <f>Vulnerability!AF97</f>
        <v>0.6</v>
      </c>
      <c r="U98" s="147">
        <f>Vulnerability!AI97</f>
        <v>0.2</v>
      </c>
      <c r="V98" s="147">
        <f>Vulnerability!AO97</f>
        <v>3.4</v>
      </c>
      <c r="W98" s="148">
        <f>Vulnerability!AP97</f>
        <v>1.2</v>
      </c>
      <c r="X98" s="40">
        <f>Vulnerability!AQ97</f>
        <v>7.8</v>
      </c>
      <c r="Y98" s="41">
        <f t="shared" si="17"/>
        <v>6.4</v>
      </c>
      <c r="Z98" s="163">
        <f>'Lack of Coping Capacity'!D97</f>
        <v>4.7</v>
      </c>
      <c r="AA98" s="146">
        <f>'Lack of Coping Capacity'!G97</f>
        <v>6.6</v>
      </c>
      <c r="AB98" s="40">
        <f>'Lack of Coping Capacity'!H97</f>
        <v>5.7</v>
      </c>
      <c r="AC98" s="146">
        <f>'Lack of Coping Capacity'!M97</f>
        <v>2.2999999999999998</v>
      </c>
      <c r="AD98" s="146">
        <f>'Lack of Coping Capacity'!R97</f>
        <v>0.6</v>
      </c>
      <c r="AE98" s="146">
        <f>'Lack of Coping Capacity'!AB97</f>
        <v>3.6</v>
      </c>
      <c r="AF98" s="40">
        <f>'Lack of Coping Capacity'!AC97</f>
        <v>2.2000000000000002</v>
      </c>
      <c r="AG98" s="41">
        <f t="shared" si="18"/>
        <v>4.2</v>
      </c>
      <c r="AH98" s="155">
        <f t="shared" si="19"/>
        <v>5.3</v>
      </c>
      <c r="AI98" s="180" t="str">
        <f t="shared" si="20"/>
        <v>High</v>
      </c>
      <c r="AJ98" s="173">
        <f t="shared" si="21"/>
        <v>35</v>
      </c>
      <c r="AK98" s="176">
        <f>VLOOKUP($B98,'Lack of Reliability Index'!$A$2:$H$192,8,FALSE)</f>
        <v>5.3333333333333339</v>
      </c>
      <c r="AL98" s="47">
        <f>'Imputed and missing data hidden'!BA96</f>
        <v>6</v>
      </c>
      <c r="AM98" s="174">
        <f t="shared" si="22"/>
        <v>0.11764705882352941</v>
      </c>
      <c r="AN98" s="47" t="str">
        <f t="shared" si="23"/>
        <v/>
      </c>
      <c r="AO98" s="175">
        <f>'Indicator Date hidden2'!BB97</f>
        <v>1875.090909090909</v>
      </c>
      <c r="AP98" s="181"/>
    </row>
    <row r="99" spans="1:42" ht="15.75" thickBot="1" x14ac:dyDescent="0.3">
      <c r="A99" s="125" t="str">
        <f>'Indicator Data'!A101</f>
        <v>Lesotho</v>
      </c>
      <c r="B99" s="43" t="str">
        <f>'Indicator Data'!B101</f>
        <v>LSO</v>
      </c>
      <c r="C99" s="153">
        <f>'Hazard &amp; Exposure'!AO98</f>
        <v>0.1</v>
      </c>
      <c r="D99" s="152">
        <f>'Hazard &amp; Exposure'!AP98</f>
        <v>3</v>
      </c>
      <c r="E99" s="152">
        <f>'Hazard &amp; Exposure'!AQ98</f>
        <v>0</v>
      </c>
      <c r="F99" s="152">
        <f>'Hazard &amp; Exposure'!AR98</f>
        <v>0</v>
      </c>
      <c r="G99" s="152">
        <f>'Hazard &amp; Exposure'!AU98</f>
        <v>5.2</v>
      </c>
      <c r="H99" s="152">
        <f>'Hazard &amp; Exposure'!DY98</f>
        <v>3.3</v>
      </c>
      <c r="I99" s="40">
        <f>'Hazard &amp; Exposure'!DZ98</f>
        <v>2.2000000000000002</v>
      </c>
      <c r="J99" s="152">
        <f>'Hazard &amp; Exposure'!EC98</f>
        <v>3</v>
      </c>
      <c r="K99" s="152">
        <f>'Hazard &amp; Exposure'!EF98</f>
        <v>0</v>
      </c>
      <c r="L99" s="40">
        <f>'Hazard &amp; Exposure'!EG98</f>
        <v>2.1</v>
      </c>
      <c r="M99" s="41">
        <f t="shared" si="16"/>
        <v>2.2000000000000002</v>
      </c>
      <c r="N99" s="150">
        <f>Vulnerability!E98</f>
        <v>7.8</v>
      </c>
      <c r="O99" s="148">
        <f>Vulnerability!H98</f>
        <v>7.3</v>
      </c>
      <c r="P99" s="148">
        <f>Vulnerability!N98</f>
        <v>4.5999999999999996</v>
      </c>
      <c r="Q99" s="40">
        <f>Vulnerability!O98</f>
        <v>6.9</v>
      </c>
      <c r="R99" s="148">
        <f>Vulnerability!T98</f>
        <v>0</v>
      </c>
      <c r="S99" s="147">
        <f>Vulnerability!AC98</f>
        <v>7.3</v>
      </c>
      <c r="T99" s="147">
        <f>Vulnerability!AF98</f>
        <v>4.5</v>
      </c>
      <c r="U99" s="147">
        <f>Vulnerability!AI98</f>
        <v>0</v>
      </c>
      <c r="V99" s="147">
        <f>Vulnerability!AO98</f>
        <v>3.8</v>
      </c>
      <c r="W99" s="148">
        <f>Vulnerability!AP98</f>
        <v>4.4000000000000004</v>
      </c>
      <c r="X99" s="40">
        <f>Vulnerability!AQ98</f>
        <v>2.5</v>
      </c>
      <c r="Y99" s="41">
        <f t="shared" si="17"/>
        <v>5.0999999999999996</v>
      </c>
      <c r="Z99" s="163">
        <f>'Lack of Coping Capacity'!D98</f>
        <v>8.4</v>
      </c>
      <c r="AA99" s="146">
        <f>'Lack of Coping Capacity'!G98</f>
        <v>6.3</v>
      </c>
      <c r="AB99" s="40">
        <f>'Lack of Coping Capacity'!H98</f>
        <v>7.4</v>
      </c>
      <c r="AC99" s="146">
        <f>'Lack of Coping Capacity'!M98</f>
        <v>5.7</v>
      </c>
      <c r="AD99" s="146">
        <f>'Lack of Coping Capacity'!R98</f>
        <v>7</v>
      </c>
      <c r="AE99" s="146">
        <f>'Lack of Coping Capacity'!AB98</f>
        <v>5.4</v>
      </c>
      <c r="AF99" s="40">
        <f>'Lack of Coping Capacity'!AC98</f>
        <v>6</v>
      </c>
      <c r="AG99" s="41">
        <f t="shared" si="18"/>
        <v>6.8</v>
      </c>
      <c r="AH99" s="155">
        <f t="shared" si="19"/>
        <v>4.2</v>
      </c>
      <c r="AI99" s="180" t="str">
        <f t="shared" si="20"/>
        <v>Medium</v>
      </c>
      <c r="AJ99" s="173">
        <f t="shared" si="21"/>
        <v>76</v>
      </c>
      <c r="AK99" s="176">
        <f>VLOOKUP($B99,'Lack of Reliability Index'!$A$2:$H$192,8,FALSE)</f>
        <v>5.6</v>
      </c>
      <c r="AL99" s="47">
        <f>'Imputed and missing data hidden'!BA97</f>
        <v>2</v>
      </c>
      <c r="AM99" s="174">
        <f t="shared" si="22"/>
        <v>3.9215686274509803E-2</v>
      </c>
      <c r="AN99" s="47" t="str">
        <f t="shared" si="23"/>
        <v/>
      </c>
      <c r="AO99" s="175">
        <f>'Indicator Date hidden2'!BB98</f>
        <v>1755.5744680851064</v>
      </c>
      <c r="AP99" s="181"/>
    </row>
    <row r="100" spans="1:42" ht="15.75" thickBot="1" x14ac:dyDescent="0.3">
      <c r="A100" s="125" t="str">
        <f>'Indicator Data'!A102</f>
        <v>Liberia</v>
      </c>
      <c r="B100" s="43" t="str">
        <f>'Indicator Data'!B102</f>
        <v>LBR</v>
      </c>
      <c r="C100" s="153">
        <f>'Hazard &amp; Exposure'!AO99</f>
        <v>0.1</v>
      </c>
      <c r="D100" s="152">
        <f>'Hazard &amp; Exposure'!AP99</f>
        <v>6.2</v>
      </c>
      <c r="E100" s="152">
        <f>'Hazard &amp; Exposure'!AQ99</f>
        <v>5.5</v>
      </c>
      <c r="F100" s="152">
        <f>'Hazard &amp; Exposure'!AR99</f>
        <v>0</v>
      </c>
      <c r="G100" s="152">
        <f>'Hazard &amp; Exposure'!AU99</f>
        <v>0.5</v>
      </c>
      <c r="H100" s="152">
        <f>'Hazard &amp; Exposure'!DY99</f>
        <v>7</v>
      </c>
      <c r="I100" s="40">
        <f>'Hazard &amp; Exposure'!DZ99</f>
        <v>3.8</v>
      </c>
      <c r="J100" s="152">
        <f>'Hazard &amp; Exposure'!EC99</f>
        <v>3.1</v>
      </c>
      <c r="K100" s="152">
        <f>'Hazard &amp; Exposure'!EF99</f>
        <v>0</v>
      </c>
      <c r="L100" s="40">
        <f>'Hazard &amp; Exposure'!EG99</f>
        <v>2.2000000000000002</v>
      </c>
      <c r="M100" s="41">
        <f t="shared" ref="M100:M131" si="24">ROUND((10-GEOMEAN(((10-I100)/10*9+1),((10-L100)/10*9+1)))/9*10,1)</f>
        <v>3</v>
      </c>
      <c r="N100" s="150">
        <f>Vulnerability!E99</f>
        <v>8.8000000000000007</v>
      </c>
      <c r="O100" s="148">
        <f>Vulnerability!H99</f>
        <v>5.8</v>
      </c>
      <c r="P100" s="148">
        <f>Vulnerability!N99</f>
        <v>7.5</v>
      </c>
      <c r="Q100" s="40">
        <f>Vulnerability!O99</f>
        <v>7.7</v>
      </c>
      <c r="R100" s="148">
        <f>Vulnerability!T99</f>
        <v>3.4</v>
      </c>
      <c r="S100" s="147">
        <f>Vulnerability!AC99</f>
        <v>5.3</v>
      </c>
      <c r="T100" s="147">
        <f>Vulnerability!AF99</f>
        <v>4.5999999999999996</v>
      </c>
      <c r="U100" s="147">
        <f>Vulnerability!AI99</f>
        <v>0</v>
      </c>
      <c r="V100" s="147">
        <f>Vulnerability!AO99</f>
        <v>8.3000000000000007</v>
      </c>
      <c r="W100" s="148">
        <f>Vulnerability!AP99</f>
        <v>5.2</v>
      </c>
      <c r="X100" s="40">
        <f>Vulnerability!AQ99</f>
        <v>4.4000000000000004</v>
      </c>
      <c r="Y100" s="41">
        <f t="shared" ref="Y100:Y131" si="25">ROUND((10-GEOMEAN(((10-Q100)/10*9+1),((10-X100)/10*9+1)))/9*10,1)</f>
        <v>6.3</v>
      </c>
      <c r="Z100" s="163" t="str">
        <f>'Lack of Coping Capacity'!D99</f>
        <v>x</v>
      </c>
      <c r="AA100" s="146">
        <f>'Lack of Coping Capacity'!G99</f>
        <v>7.3</v>
      </c>
      <c r="AB100" s="40">
        <f>'Lack of Coping Capacity'!H99</f>
        <v>7.3</v>
      </c>
      <c r="AC100" s="146">
        <f>'Lack of Coping Capacity'!M99</f>
        <v>7.9</v>
      </c>
      <c r="AD100" s="146">
        <f>'Lack of Coping Capacity'!R99</f>
        <v>7.9</v>
      </c>
      <c r="AE100" s="146">
        <f>'Lack of Coping Capacity'!AB99</f>
        <v>7.8</v>
      </c>
      <c r="AF100" s="40">
        <f>'Lack of Coping Capacity'!AC99</f>
        <v>7.9</v>
      </c>
      <c r="AG100" s="41">
        <f t="shared" ref="AG100:AG131" si="26">ROUND((10-GEOMEAN(((10-AB100)/10*9+1),((10-AF100)/10*9+1)))/9*10,1)</f>
        <v>7.6</v>
      </c>
      <c r="AH100" s="155">
        <f t="shared" ref="AH100:AH131" si="27">ROUND(M100^(1/3)*Y100^(1/3)*AG100^(1/3),1)</f>
        <v>5.2</v>
      </c>
      <c r="AI100" s="180" t="str">
        <f t="shared" ref="AI100:AI131" si="28">IF(AH100&gt;=6.5,"Very High",IF(AH100&gt;=5,"High",IF(AH100&gt;=3.5,"Medium",IF(AH100&gt;=2,"Low","Very Low"))))</f>
        <v>High</v>
      </c>
      <c r="AJ100" s="173">
        <f t="shared" ref="AJ100:AJ131" si="29">_xlfn.RANK.EQ(AH100,AH$4:AH$194)</f>
        <v>42</v>
      </c>
      <c r="AK100" s="176">
        <f>VLOOKUP($B100,'Lack of Reliability Index'!$A$2:$H$192,8,FALSE)</f>
        <v>4.5333333333333323</v>
      </c>
      <c r="AL100" s="47">
        <f>'Imputed and missing data hidden'!BA98</f>
        <v>5</v>
      </c>
      <c r="AM100" s="174">
        <f t="shared" ref="AM100:AM131" si="30">AL100/51</f>
        <v>9.8039215686274508E-2</v>
      </c>
      <c r="AN100" s="47" t="str">
        <f t="shared" ref="AN100:AN131" si="31">IF(K100&gt;=7,"YES","")</f>
        <v/>
      </c>
      <c r="AO100" s="175">
        <f>'Indicator Date hidden2'!BB99</f>
        <v>1793.9130434782608</v>
      </c>
      <c r="AP100" s="181"/>
    </row>
    <row r="101" spans="1:42" ht="15.75" thickBot="1" x14ac:dyDescent="0.3">
      <c r="A101" s="125" t="str">
        <f>'Indicator Data'!A103</f>
        <v>Libya</v>
      </c>
      <c r="B101" s="43" t="str">
        <f>'Indicator Data'!B103</f>
        <v>LBY</v>
      </c>
      <c r="C101" s="153">
        <f>'Hazard &amp; Exposure'!AO100</f>
        <v>1.9</v>
      </c>
      <c r="D101" s="152">
        <f>'Hazard &amp; Exposure'!AP100</f>
        <v>2.6</v>
      </c>
      <c r="E101" s="152">
        <f>'Hazard &amp; Exposure'!AQ100</f>
        <v>7.3</v>
      </c>
      <c r="F101" s="152">
        <f>'Hazard &amp; Exposure'!AR100</f>
        <v>0</v>
      </c>
      <c r="G101" s="152">
        <f>'Hazard &amp; Exposure'!AU100</f>
        <v>5</v>
      </c>
      <c r="H101" s="152">
        <f>'Hazard &amp; Exposure'!DY100</f>
        <v>2.8</v>
      </c>
      <c r="I101" s="40">
        <f>'Hazard &amp; Exposure'!DZ100</f>
        <v>3.7</v>
      </c>
      <c r="J101" s="152">
        <f>'Hazard &amp; Exposure'!EC100</f>
        <v>9.9</v>
      </c>
      <c r="K101" s="152">
        <f>'Hazard &amp; Exposure'!EF100</f>
        <v>10</v>
      </c>
      <c r="L101" s="40">
        <f>'Hazard &amp; Exposure'!EG100</f>
        <v>10</v>
      </c>
      <c r="M101" s="41">
        <f t="shared" si="24"/>
        <v>8.1999999999999993</v>
      </c>
      <c r="N101" s="150">
        <f>Vulnerability!E100</f>
        <v>3.2</v>
      </c>
      <c r="O101" s="148">
        <f>Vulnerability!H100</f>
        <v>2.2999999999999998</v>
      </c>
      <c r="P101" s="148">
        <f>Vulnerability!N100</f>
        <v>1.6</v>
      </c>
      <c r="Q101" s="40">
        <f>Vulnerability!O100</f>
        <v>2.6</v>
      </c>
      <c r="R101" s="148">
        <f>Vulnerability!T100</f>
        <v>8.4</v>
      </c>
      <c r="S101" s="147">
        <f>Vulnerability!AC100</f>
        <v>0.4</v>
      </c>
      <c r="T101" s="147">
        <f>Vulnerability!AF100</f>
        <v>1.1000000000000001</v>
      </c>
      <c r="U101" s="147">
        <f>Vulnerability!AI100</f>
        <v>0.3</v>
      </c>
      <c r="V101" s="147">
        <f>Vulnerability!AO100</f>
        <v>1.7</v>
      </c>
      <c r="W101" s="148">
        <f>Vulnerability!AP100</f>
        <v>0.9</v>
      </c>
      <c r="X101" s="40">
        <f>Vulnerability!AQ100</f>
        <v>5.8</v>
      </c>
      <c r="Y101" s="41">
        <f t="shared" si="25"/>
        <v>4.4000000000000004</v>
      </c>
      <c r="Z101" s="163" t="str">
        <f>'Lack of Coping Capacity'!D100</f>
        <v>x</v>
      </c>
      <c r="AA101" s="146">
        <f>'Lack of Coping Capacity'!G100</f>
        <v>8.4</v>
      </c>
      <c r="AB101" s="40">
        <f>'Lack of Coping Capacity'!H100</f>
        <v>8.4</v>
      </c>
      <c r="AC101" s="146">
        <f>'Lack of Coping Capacity'!M100</f>
        <v>4.2</v>
      </c>
      <c r="AD101" s="146">
        <f>'Lack of Coping Capacity'!R100</f>
        <v>3.3</v>
      </c>
      <c r="AE101" s="146">
        <f>'Lack of Coping Capacity'!AB100</f>
        <v>3.3</v>
      </c>
      <c r="AF101" s="40">
        <f>'Lack of Coping Capacity'!AC100</f>
        <v>3.6</v>
      </c>
      <c r="AG101" s="41">
        <f t="shared" si="26"/>
        <v>6.6</v>
      </c>
      <c r="AH101" s="155">
        <f t="shared" si="27"/>
        <v>6.2</v>
      </c>
      <c r="AI101" s="180" t="str">
        <f t="shared" si="28"/>
        <v>High</v>
      </c>
      <c r="AJ101" s="173">
        <f t="shared" si="29"/>
        <v>19</v>
      </c>
      <c r="AK101" s="176">
        <f>VLOOKUP($B101,'Lack of Reliability Index'!$A$2:$H$192,8,FALSE)</f>
        <v>6.6666666666666679</v>
      </c>
      <c r="AL101" s="47">
        <f>'Imputed and missing data hidden'!BA99</f>
        <v>6</v>
      </c>
      <c r="AM101" s="174">
        <f t="shared" si="30"/>
        <v>0.11764705882352941</v>
      </c>
      <c r="AN101" s="47" t="str">
        <f t="shared" si="31"/>
        <v>YES</v>
      </c>
      <c r="AO101" s="175">
        <f>'Indicator Date hidden2'!BB100</f>
        <v>1964.9285714285713</v>
      </c>
      <c r="AP101" s="181"/>
    </row>
    <row r="102" spans="1:42" ht="15.75" thickBot="1" x14ac:dyDescent="0.3">
      <c r="A102" s="125" t="str">
        <f>'Indicator Data'!A104</f>
        <v>Liechtenstein</v>
      </c>
      <c r="B102" s="43" t="str">
        <f>'Indicator Data'!B104</f>
        <v>LIE</v>
      </c>
      <c r="C102" s="153">
        <f>'Hazard &amp; Exposure'!AO101</f>
        <v>5.2</v>
      </c>
      <c r="D102" s="152">
        <f>'Hazard &amp; Exposure'!AP101</f>
        <v>0.1</v>
      </c>
      <c r="E102" s="152">
        <f>'Hazard &amp; Exposure'!AQ101</f>
        <v>0</v>
      </c>
      <c r="F102" s="152">
        <f>'Hazard &amp; Exposure'!AR101</f>
        <v>0</v>
      </c>
      <c r="G102" s="152">
        <f>'Hazard &amp; Exposure'!AU101</f>
        <v>0</v>
      </c>
      <c r="H102" s="152">
        <f>'Hazard &amp; Exposure'!DY101</f>
        <v>1.2</v>
      </c>
      <c r="I102" s="40">
        <f>'Hazard &amp; Exposure'!DZ101</f>
        <v>1.3</v>
      </c>
      <c r="J102" s="152">
        <f>'Hazard &amp; Exposure'!EC101</f>
        <v>0</v>
      </c>
      <c r="K102" s="152">
        <f>'Hazard &amp; Exposure'!EF101</f>
        <v>0</v>
      </c>
      <c r="L102" s="40">
        <f>'Hazard &amp; Exposure'!EG101</f>
        <v>0</v>
      </c>
      <c r="M102" s="41">
        <f t="shared" si="24"/>
        <v>0.7</v>
      </c>
      <c r="N102" s="150">
        <f>Vulnerability!E101</f>
        <v>0.5</v>
      </c>
      <c r="O102" s="148" t="str">
        <f>Vulnerability!H101</f>
        <v>x</v>
      </c>
      <c r="P102" s="148">
        <f>Vulnerability!N101</f>
        <v>0</v>
      </c>
      <c r="Q102" s="40">
        <f>Vulnerability!O101</f>
        <v>0.3</v>
      </c>
      <c r="R102" s="148">
        <f>Vulnerability!T101</f>
        <v>2.6</v>
      </c>
      <c r="S102" s="147" t="str">
        <f>Vulnerability!AC101</f>
        <v>x</v>
      </c>
      <c r="T102" s="147" t="str">
        <f>Vulnerability!AF101</f>
        <v>x</v>
      </c>
      <c r="U102" s="147">
        <f>Vulnerability!AI101</f>
        <v>0</v>
      </c>
      <c r="V102" s="147">
        <f>Vulnerability!AO101</f>
        <v>0.8</v>
      </c>
      <c r="W102" s="148">
        <f>Vulnerability!AP101</f>
        <v>0.4</v>
      </c>
      <c r="X102" s="40">
        <f>Vulnerability!AQ101</f>
        <v>1.6</v>
      </c>
      <c r="Y102" s="41">
        <f t="shared" si="25"/>
        <v>1</v>
      </c>
      <c r="Z102" s="163" t="str">
        <f>'Lack of Coping Capacity'!D101</f>
        <v>x</v>
      </c>
      <c r="AA102" s="146">
        <f>'Lack of Coping Capacity'!G101</f>
        <v>1.5</v>
      </c>
      <c r="AB102" s="40">
        <f>'Lack of Coping Capacity'!H101</f>
        <v>1.5</v>
      </c>
      <c r="AC102" s="146">
        <f>'Lack of Coping Capacity'!M101</f>
        <v>1.5</v>
      </c>
      <c r="AD102" s="146">
        <f>'Lack of Coping Capacity'!R101</f>
        <v>0</v>
      </c>
      <c r="AE102" s="146" t="str">
        <f>'Lack of Coping Capacity'!AB101</f>
        <v>x</v>
      </c>
      <c r="AF102" s="40">
        <f>'Lack of Coping Capacity'!AC101</f>
        <v>0.8</v>
      </c>
      <c r="AG102" s="41">
        <f t="shared" si="26"/>
        <v>1.2</v>
      </c>
      <c r="AH102" s="155">
        <f t="shared" si="27"/>
        <v>0.9</v>
      </c>
      <c r="AI102" s="180" t="str">
        <f t="shared" si="28"/>
        <v>Very Low</v>
      </c>
      <c r="AJ102" s="173">
        <f t="shared" si="29"/>
        <v>189</v>
      </c>
      <c r="AK102" s="176">
        <f>VLOOKUP($B102,'Lack of Reliability Index'!$A$2:$H$192,8,FALSE)</f>
        <v>5.6</v>
      </c>
      <c r="AL102" s="47">
        <f>'Imputed and missing data hidden'!BA100</f>
        <v>22</v>
      </c>
      <c r="AM102" s="174">
        <f t="shared" si="30"/>
        <v>0.43137254901960786</v>
      </c>
      <c r="AN102" s="47" t="str">
        <f t="shared" si="31"/>
        <v/>
      </c>
      <c r="AO102" s="175">
        <f>'Indicator Date hidden2'!BB101</f>
        <v>2749.7</v>
      </c>
      <c r="AP102" s="181"/>
    </row>
    <row r="103" spans="1:42" ht="15.75" thickBot="1" x14ac:dyDescent="0.3">
      <c r="A103" s="125" t="str">
        <f>'Indicator Data'!A105</f>
        <v>Lithuania</v>
      </c>
      <c r="B103" s="43" t="str">
        <f>'Indicator Data'!B105</f>
        <v>LTU</v>
      </c>
      <c r="C103" s="153">
        <f>'Hazard &amp; Exposure'!AO102</f>
        <v>0.1</v>
      </c>
      <c r="D103" s="152">
        <f>'Hazard &amp; Exposure'!AP102</f>
        <v>4.7</v>
      </c>
      <c r="E103" s="152">
        <f>'Hazard &amp; Exposure'!AQ102</f>
        <v>0</v>
      </c>
      <c r="F103" s="152">
        <f>'Hazard &amp; Exposure'!AR102</f>
        <v>0</v>
      </c>
      <c r="G103" s="152">
        <f>'Hazard &amp; Exposure'!AU102</f>
        <v>3.3</v>
      </c>
      <c r="H103" s="152">
        <f>'Hazard &amp; Exposure'!DY102</f>
        <v>2</v>
      </c>
      <c r="I103" s="40">
        <f>'Hazard &amp; Exposure'!DZ102</f>
        <v>1.9</v>
      </c>
      <c r="J103" s="152">
        <f>'Hazard &amp; Exposure'!EC102</f>
        <v>0</v>
      </c>
      <c r="K103" s="152">
        <f>'Hazard &amp; Exposure'!EF102</f>
        <v>0</v>
      </c>
      <c r="L103" s="40">
        <f>'Hazard &amp; Exposure'!EG102</f>
        <v>0</v>
      </c>
      <c r="M103" s="41">
        <f t="shared" si="24"/>
        <v>1</v>
      </c>
      <c r="N103" s="150">
        <f>Vulnerability!E102</f>
        <v>1.4</v>
      </c>
      <c r="O103" s="148">
        <f>Vulnerability!H102</f>
        <v>2.1</v>
      </c>
      <c r="P103" s="148">
        <f>Vulnerability!N102</f>
        <v>3.3</v>
      </c>
      <c r="Q103" s="40">
        <f>Vulnerability!O102</f>
        <v>2.1</v>
      </c>
      <c r="R103" s="148">
        <f>Vulnerability!T102</f>
        <v>2</v>
      </c>
      <c r="S103" s="147">
        <f>Vulnerability!AC102</f>
        <v>1.1000000000000001</v>
      </c>
      <c r="T103" s="147">
        <f>Vulnerability!AF102</f>
        <v>0.3</v>
      </c>
      <c r="U103" s="147">
        <f>Vulnerability!AI102</f>
        <v>0</v>
      </c>
      <c r="V103" s="147">
        <f>Vulnerability!AO102</f>
        <v>0.8</v>
      </c>
      <c r="W103" s="148">
        <f>Vulnerability!AP102</f>
        <v>0.6</v>
      </c>
      <c r="X103" s="40">
        <f>Vulnerability!AQ102</f>
        <v>1.3</v>
      </c>
      <c r="Y103" s="41">
        <f t="shared" si="25"/>
        <v>1.7</v>
      </c>
      <c r="Z103" s="163" t="str">
        <f>'Lack of Coping Capacity'!D102</f>
        <v>x</v>
      </c>
      <c r="AA103" s="146">
        <f>'Lack of Coping Capacity'!G102</f>
        <v>3.6</v>
      </c>
      <c r="AB103" s="40">
        <f>'Lack of Coping Capacity'!H102</f>
        <v>3.6</v>
      </c>
      <c r="AC103" s="146">
        <f>'Lack of Coping Capacity'!M102</f>
        <v>1.4</v>
      </c>
      <c r="AD103" s="146">
        <f>'Lack of Coping Capacity'!R102</f>
        <v>0.4</v>
      </c>
      <c r="AE103" s="146">
        <f>'Lack of Coping Capacity'!AB102</f>
        <v>1.3</v>
      </c>
      <c r="AF103" s="40">
        <f>'Lack of Coping Capacity'!AC102</f>
        <v>1</v>
      </c>
      <c r="AG103" s="41">
        <f t="shared" si="26"/>
        <v>2.4</v>
      </c>
      <c r="AH103" s="155">
        <f t="shared" si="27"/>
        <v>1.6</v>
      </c>
      <c r="AI103" s="180" t="str">
        <f t="shared" si="28"/>
        <v>Very Low</v>
      </c>
      <c r="AJ103" s="173">
        <f t="shared" si="29"/>
        <v>175</v>
      </c>
      <c r="AK103" s="176">
        <f>VLOOKUP($B103,'Lack of Reliability Index'!$A$2:$H$192,8,FALSE)</f>
        <v>8</v>
      </c>
      <c r="AL103" s="47">
        <f>'Imputed and missing data hidden'!BA101</f>
        <v>5</v>
      </c>
      <c r="AM103" s="174">
        <f t="shared" si="30"/>
        <v>9.8039215686274508E-2</v>
      </c>
      <c r="AN103" s="47" t="str">
        <f t="shared" si="31"/>
        <v/>
      </c>
      <c r="AO103" s="175">
        <f>'Indicator Date hidden2'!BB102</f>
        <v>1875.1818181818182</v>
      </c>
      <c r="AP103" s="181"/>
    </row>
    <row r="104" spans="1:42" ht="15.75" thickBot="1" x14ac:dyDescent="0.3">
      <c r="A104" s="125" t="str">
        <f>'Indicator Data'!A106</f>
        <v>Luxembourg</v>
      </c>
      <c r="B104" s="43" t="str">
        <f>'Indicator Data'!B106</f>
        <v>LUX</v>
      </c>
      <c r="C104" s="153">
        <f>'Hazard &amp; Exposure'!AO103</f>
        <v>0.2</v>
      </c>
      <c r="D104" s="152">
        <f>'Hazard &amp; Exposure'!AP103</f>
        <v>2</v>
      </c>
      <c r="E104" s="152">
        <f>'Hazard &amp; Exposure'!AQ103</f>
        <v>0</v>
      </c>
      <c r="F104" s="152">
        <f>'Hazard &amp; Exposure'!AR103</f>
        <v>0</v>
      </c>
      <c r="G104" s="152">
        <f>'Hazard &amp; Exposure'!AU103</f>
        <v>0</v>
      </c>
      <c r="H104" s="152">
        <f>'Hazard &amp; Exposure'!DY103</f>
        <v>2.5</v>
      </c>
      <c r="I104" s="40">
        <f>'Hazard &amp; Exposure'!DZ103</f>
        <v>0.8</v>
      </c>
      <c r="J104" s="152">
        <f>'Hazard &amp; Exposure'!EC103</f>
        <v>0</v>
      </c>
      <c r="K104" s="152">
        <f>'Hazard &amp; Exposure'!EF103</f>
        <v>0</v>
      </c>
      <c r="L104" s="40">
        <f>'Hazard &amp; Exposure'!EG103</f>
        <v>0</v>
      </c>
      <c r="M104" s="41">
        <f t="shared" si="24"/>
        <v>0.4</v>
      </c>
      <c r="N104" s="150">
        <f>Vulnerability!E103</f>
        <v>0.7</v>
      </c>
      <c r="O104" s="148">
        <f>Vulnerability!H103</f>
        <v>1.7</v>
      </c>
      <c r="P104" s="148">
        <f>Vulnerability!N103</f>
        <v>3.3</v>
      </c>
      <c r="Q104" s="40">
        <f>Vulnerability!O103</f>
        <v>1.6</v>
      </c>
      <c r="R104" s="148">
        <f>Vulnerability!T103</f>
        <v>3.4</v>
      </c>
      <c r="S104" s="147">
        <f>Vulnerability!AC103</f>
        <v>1.5</v>
      </c>
      <c r="T104" s="147">
        <f>Vulnerability!AF103</f>
        <v>0.2</v>
      </c>
      <c r="U104" s="147">
        <f>Vulnerability!AI103</f>
        <v>0</v>
      </c>
      <c r="V104" s="147">
        <f>Vulnerability!AO103</f>
        <v>1.1000000000000001</v>
      </c>
      <c r="W104" s="148">
        <f>Vulnerability!AP103</f>
        <v>0.7</v>
      </c>
      <c r="X104" s="40">
        <f>Vulnerability!AQ103</f>
        <v>2.2000000000000002</v>
      </c>
      <c r="Y104" s="41">
        <f t="shared" si="25"/>
        <v>1.9</v>
      </c>
      <c r="Z104" s="163" t="str">
        <f>'Lack of Coping Capacity'!D103</f>
        <v>x</v>
      </c>
      <c r="AA104" s="146">
        <f>'Lack of Coping Capacity'!G103</f>
        <v>1.8</v>
      </c>
      <c r="AB104" s="40">
        <f>'Lack of Coping Capacity'!H103</f>
        <v>1.8</v>
      </c>
      <c r="AC104" s="146">
        <f>'Lack of Coping Capacity'!M103</f>
        <v>1</v>
      </c>
      <c r="AD104" s="146">
        <f>'Lack of Coping Capacity'!R103</f>
        <v>0.1</v>
      </c>
      <c r="AE104" s="146">
        <f>'Lack of Coping Capacity'!AB103</f>
        <v>0.9</v>
      </c>
      <c r="AF104" s="40">
        <f>'Lack of Coping Capacity'!AC103</f>
        <v>0.7</v>
      </c>
      <c r="AG104" s="41">
        <f t="shared" si="26"/>
        <v>1.3</v>
      </c>
      <c r="AH104" s="155">
        <f t="shared" si="27"/>
        <v>1</v>
      </c>
      <c r="AI104" s="180" t="str">
        <f t="shared" si="28"/>
        <v>Very Low</v>
      </c>
      <c r="AJ104" s="173">
        <f t="shared" si="29"/>
        <v>187</v>
      </c>
      <c r="AK104" s="176">
        <f>VLOOKUP($B104,'Lack of Reliability Index'!$A$2:$H$192,8,FALSE)</f>
        <v>5.3333333333333339</v>
      </c>
      <c r="AL104" s="47">
        <f>'Imputed and missing data hidden'!BA102</f>
        <v>7</v>
      </c>
      <c r="AM104" s="174">
        <f t="shared" si="30"/>
        <v>0.13725490196078433</v>
      </c>
      <c r="AN104" s="47" t="str">
        <f t="shared" si="31"/>
        <v/>
      </c>
      <c r="AO104" s="175">
        <f>'Indicator Date hidden2'!BB103</f>
        <v>1918.6511627906978</v>
      </c>
      <c r="AP104" s="181"/>
    </row>
    <row r="105" spans="1:42" ht="15.75" thickBot="1" x14ac:dyDescent="0.3">
      <c r="A105" s="125" t="str">
        <f>'Indicator Data'!A107</f>
        <v>Madagascar</v>
      </c>
      <c r="B105" s="43" t="str">
        <f>'Indicator Data'!B107</f>
        <v>MDG</v>
      </c>
      <c r="C105" s="153">
        <f>'Hazard &amp; Exposure'!AO104</f>
        <v>0.1</v>
      </c>
      <c r="D105" s="152">
        <f>'Hazard &amp; Exposure'!AP104</f>
        <v>7.2</v>
      </c>
      <c r="E105" s="152">
        <f>'Hazard &amp; Exposure'!AQ104</f>
        <v>7.8</v>
      </c>
      <c r="F105" s="152">
        <f>'Hazard &amp; Exposure'!AR104</f>
        <v>7.4</v>
      </c>
      <c r="G105" s="152">
        <f>'Hazard &amp; Exposure'!AU104</f>
        <v>4.4000000000000004</v>
      </c>
      <c r="H105" s="152">
        <f>'Hazard &amp; Exposure'!DY104</f>
        <v>6</v>
      </c>
      <c r="I105" s="40">
        <f>'Hazard &amp; Exposure'!DZ104</f>
        <v>6</v>
      </c>
      <c r="J105" s="152">
        <f>'Hazard &amp; Exposure'!EC104</f>
        <v>0.9</v>
      </c>
      <c r="K105" s="152">
        <f>'Hazard &amp; Exposure'!EF104</f>
        <v>0</v>
      </c>
      <c r="L105" s="40">
        <f>'Hazard &amp; Exposure'!EG104</f>
        <v>0.6</v>
      </c>
      <c r="M105" s="41">
        <f t="shared" si="24"/>
        <v>3.8</v>
      </c>
      <c r="N105" s="150">
        <f>Vulnerability!E104</f>
        <v>8.6</v>
      </c>
      <c r="O105" s="148">
        <f>Vulnerability!H104</f>
        <v>3.9</v>
      </c>
      <c r="P105" s="148">
        <f>Vulnerability!N104</f>
        <v>3.9</v>
      </c>
      <c r="Q105" s="40">
        <f>Vulnerability!O104</f>
        <v>6.3</v>
      </c>
      <c r="R105" s="148">
        <f>Vulnerability!T104</f>
        <v>1.4</v>
      </c>
      <c r="S105" s="147">
        <f>Vulnerability!AC104</f>
        <v>4.5</v>
      </c>
      <c r="T105" s="147">
        <f>Vulnerability!AF104</f>
        <v>3.4</v>
      </c>
      <c r="U105" s="147">
        <f>Vulnerability!AI104</f>
        <v>3.2</v>
      </c>
      <c r="V105" s="147">
        <f>Vulnerability!AO104</f>
        <v>9.1</v>
      </c>
      <c r="W105" s="148">
        <f>Vulnerability!AP104</f>
        <v>5.8</v>
      </c>
      <c r="X105" s="40">
        <f>Vulnerability!AQ104</f>
        <v>3.9</v>
      </c>
      <c r="Y105" s="41">
        <f t="shared" si="25"/>
        <v>5.2</v>
      </c>
      <c r="Z105" s="163">
        <f>'Lack of Coping Capacity'!D104</f>
        <v>4.7</v>
      </c>
      <c r="AA105" s="146">
        <f>'Lack of Coping Capacity'!G104</f>
        <v>7.4</v>
      </c>
      <c r="AB105" s="40">
        <f>'Lack of Coping Capacity'!H104</f>
        <v>6.1</v>
      </c>
      <c r="AC105" s="146">
        <f>'Lack of Coping Capacity'!M104</f>
        <v>7.9</v>
      </c>
      <c r="AD105" s="146">
        <f>'Lack of Coping Capacity'!R104</f>
        <v>9.4</v>
      </c>
      <c r="AE105" s="146">
        <f>'Lack of Coping Capacity'!AB104</f>
        <v>6.8</v>
      </c>
      <c r="AF105" s="40">
        <f>'Lack of Coping Capacity'!AC104</f>
        <v>8</v>
      </c>
      <c r="AG105" s="41">
        <f t="shared" si="26"/>
        <v>7.2</v>
      </c>
      <c r="AH105" s="155">
        <f t="shared" si="27"/>
        <v>5.2</v>
      </c>
      <c r="AI105" s="180" t="str">
        <f t="shared" si="28"/>
        <v>High</v>
      </c>
      <c r="AJ105" s="173">
        <f t="shared" si="29"/>
        <v>42</v>
      </c>
      <c r="AK105" s="176">
        <f>VLOOKUP($B105,'Lack of Reliability Index'!$A$2:$H$192,8,FALSE)</f>
        <v>5.8666666666666671</v>
      </c>
      <c r="AL105" s="47">
        <f>'Imputed and missing data hidden'!BA103</f>
        <v>2</v>
      </c>
      <c r="AM105" s="174">
        <f t="shared" si="30"/>
        <v>3.9215686274509803E-2</v>
      </c>
      <c r="AN105" s="47" t="str">
        <f t="shared" si="31"/>
        <v/>
      </c>
      <c r="AO105" s="175">
        <f>'Indicator Date hidden2'!BB104</f>
        <v>1755.7446808510638</v>
      </c>
      <c r="AP105" s="181"/>
    </row>
    <row r="106" spans="1:42" ht="15.75" thickBot="1" x14ac:dyDescent="0.3">
      <c r="A106" s="125" t="str">
        <f>'Indicator Data'!A108</f>
        <v>Malawi</v>
      </c>
      <c r="B106" s="43" t="str">
        <f>'Indicator Data'!B108</f>
        <v>MWI</v>
      </c>
      <c r="C106" s="153">
        <f>'Hazard &amp; Exposure'!AO105</f>
        <v>6.5</v>
      </c>
      <c r="D106" s="152">
        <f>'Hazard &amp; Exposure'!AP105</f>
        <v>5.3</v>
      </c>
      <c r="E106" s="152">
        <f>'Hazard &amp; Exposure'!AQ105</f>
        <v>0</v>
      </c>
      <c r="F106" s="152">
        <f>'Hazard &amp; Exposure'!AR105</f>
        <v>0.7</v>
      </c>
      <c r="G106" s="152">
        <f>'Hazard &amp; Exposure'!AU105</f>
        <v>5.9</v>
      </c>
      <c r="H106" s="152">
        <f>'Hazard &amp; Exposure'!DY105</f>
        <v>5.5</v>
      </c>
      <c r="I106" s="40">
        <f>'Hazard &amp; Exposure'!DZ105</f>
        <v>4.4000000000000004</v>
      </c>
      <c r="J106" s="152">
        <f>'Hazard &amp; Exposure'!EC105</f>
        <v>1.4</v>
      </c>
      <c r="K106" s="152">
        <f>'Hazard &amp; Exposure'!EF105</f>
        <v>0</v>
      </c>
      <c r="L106" s="40">
        <f>'Hazard &amp; Exposure'!EG105</f>
        <v>1</v>
      </c>
      <c r="M106" s="41">
        <f t="shared" si="24"/>
        <v>2.9</v>
      </c>
      <c r="N106" s="150">
        <f>Vulnerability!E105</f>
        <v>8.1</v>
      </c>
      <c r="O106" s="148">
        <f>Vulnerability!H105</f>
        <v>6.8</v>
      </c>
      <c r="P106" s="148">
        <f>Vulnerability!N105</f>
        <v>5.4</v>
      </c>
      <c r="Q106" s="40">
        <f>Vulnerability!O105</f>
        <v>7.1</v>
      </c>
      <c r="R106" s="148">
        <f>Vulnerability!T105</f>
        <v>5</v>
      </c>
      <c r="S106" s="147">
        <f>Vulnerability!AC105</f>
        <v>6.2</v>
      </c>
      <c r="T106" s="147">
        <f>Vulnerability!AF105</f>
        <v>4</v>
      </c>
      <c r="U106" s="147">
        <f>Vulnerability!AI105</f>
        <v>5</v>
      </c>
      <c r="V106" s="147">
        <f>Vulnerability!AO105</f>
        <v>4.5</v>
      </c>
      <c r="W106" s="148">
        <f>Vulnerability!AP105</f>
        <v>5</v>
      </c>
      <c r="X106" s="40">
        <f>Vulnerability!AQ105</f>
        <v>5</v>
      </c>
      <c r="Y106" s="41">
        <f t="shared" si="25"/>
        <v>6.2</v>
      </c>
      <c r="Z106" s="163">
        <f>'Lack of Coping Capacity'!D105</f>
        <v>4</v>
      </c>
      <c r="AA106" s="146">
        <f>'Lack of Coping Capacity'!G105</f>
        <v>6.6</v>
      </c>
      <c r="AB106" s="40">
        <f>'Lack of Coping Capacity'!H105</f>
        <v>5.3</v>
      </c>
      <c r="AC106" s="146">
        <f>'Lack of Coping Capacity'!M105</f>
        <v>8</v>
      </c>
      <c r="AD106" s="146">
        <f>'Lack of Coping Capacity'!R105</f>
        <v>7.5</v>
      </c>
      <c r="AE106" s="146">
        <f>'Lack of Coping Capacity'!AB105</f>
        <v>7.7</v>
      </c>
      <c r="AF106" s="40">
        <f>'Lack of Coping Capacity'!AC105</f>
        <v>7.7</v>
      </c>
      <c r="AG106" s="41">
        <f t="shared" si="26"/>
        <v>6.7</v>
      </c>
      <c r="AH106" s="155">
        <f t="shared" si="27"/>
        <v>4.9000000000000004</v>
      </c>
      <c r="AI106" s="180" t="str">
        <f t="shared" si="28"/>
        <v>Medium</v>
      </c>
      <c r="AJ106" s="173">
        <f t="shared" si="29"/>
        <v>53</v>
      </c>
      <c r="AK106" s="176">
        <f>VLOOKUP($B106,'Lack of Reliability Index'!$A$2:$H$192,8,FALSE)</f>
        <v>4.5333333333333323</v>
      </c>
      <c r="AL106" s="47">
        <f>'Imputed and missing data hidden'!BA104</f>
        <v>0</v>
      </c>
      <c r="AM106" s="174">
        <f t="shared" si="30"/>
        <v>0</v>
      </c>
      <c r="AN106" s="47" t="str">
        <f t="shared" si="31"/>
        <v/>
      </c>
      <c r="AO106" s="175">
        <f>'Indicator Date hidden2'!BB105</f>
        <v>1684</v>
      </c>
      <c r="AP106" s="181"/>
    </row>
    <row r="107" spans="1:42" ht="15.75" thickBot="1" x14ac:dyDescent="0.3">
      <c r="A107" s="125" t="str">
        <f>'Indicator Data'!A109</f>
        <v>Malaysia</v>
      </c>
      <c r="B107" s="43" t="str">
        <f>'Indicator Data'!B109</f>
        <v>MYS</v>
      </c>
      <c r="C107" s="153">
        <f>'Hazard &amp; Exposure'!AO106</f>
        <v>2.2999999999999998</v>
      </c>
      <c r="D107" s="152">
        <f>'Hazard &amp; Exposure'!AP106</f>
        <v>6.6</v>
      </c>
      <c r="E107" s="152">
        <f>'Hazard &amp; Exposure'!AQ106</f>
        <v>7.1</v>
      </c>
      <c r="F107" s="152">
        <f>'Hazard &amp; Exposure'!AR106</f>
        <v>2.9</v>
      </c>
      <c r="G107" s="152">
        <f>'Hazard &amp; Exposure'!AU106</f>
        <v>3.3</v>
      </c>
      <c r="H107" s="152">
        <f>'Hazard &amp; Exposure'!DY106</f>
        <v>5</v>
      </c>
      <c r="I107" s="40">
        <f>'Hazard &amp; Exposure'!DZ106</f>
        <v>4.8</v>
      </c>
      <c r="J107" s="152">
        <f>'Hazard &amp; Exposure'!EC106</f>
        <v>3.4</v>
      </c>
      <c r="K107" s="152">
        <f>'Hazard &amp; Exposure'!EF106</f>
        <v>0</v>
      </c>
      <c r="L107" s="40">
        <f>'Hazard &amp; Exposure'!EG106</f>
        <v>2.4</v>
      </c>
      <c r="M107" s="41">
        <f t="shared" si="24"/>
        <v>3.7</v>
      </c>
      <c r="N107" s="150">
        <f>Vulnerability!E106</f>
        <v>2.2999999999999998</v>
      </c>
      <c r="O107" s="148">
        <f>Vulnerability!H106</f>
        <v>4.5999999999999996</v>
      </c>
      <c r="P107" s="148">
        <f>Vulnerability!N106</f>
        <v>1.4</v>
      </c>
      <c r="Q107" s="40">
        <f>Vulnerability!O106</f>
        <v>2.7</v>
      </c>
      <c r="R107" s="148">
        <f>Vulnerability!T106</f>
        <v>6.1</v>
      </c>
      <c r="S107" s="147">
        <f>Vulnerability!AC106</f>
        <v>1.2</v>
      </c>
      <c r="T107" s="147">
        <f>Vulnerability!AF106</f>
        <v>1.8</v>
      </c>
      <c r="U107" s="147">
        <f>Vulnerability!AI106</f>
        <v>0</v>
      </c>
      <c r="V107" s="147">
        <f>Vulnerability!AO106</f>
        <v>1.7</v>
      </c>
      <c r="W107" s="148">
        <f>Vulnerability!AP106</f>
        <v>1.2</v>
      </c>
      <c r="X107" s="40">
        <f>Vulnerability!AQ106</f>
        <v>4.0999999999999996</v>
      </c>
      <c r="Y107" s="41">
        <f t="shared" si="25"/>
        <v>3.4</v>
      </c>
      <c r="Z107" s="163">
        <f>'Lack of Coping Capacity'!D106</f>
        <v>2.6</v>
      </c>
      <c r="AA107" s="146">
        <f>'Lack of Coping Capacity'!G106</f>
        <v>4.3</v>
      </c>
      <c r="AB107" s="40">
        <f>'Lack of Coping Capacity'!H106</f>
        <v>3.5</v>
      </c>
      <c r="AC107" s="146">
        <f>'Lack of Coping Capacity'!M106</f>
        <v>1.6</v>
      </c>
      <c r="AD107" s="146">
        <f>'Lack of Coping Capacity'!R106</f>
        <v>2.9</v>
      </c>
      <c r="AE107" s="146">
        <f>'Lack of Coping Capacity'!AB106</f>
        <v>3.3</v>
      </c>
      <c r="AF107" s="40">
        <f>'Lack of Coping Capacity'!AC106</f>
        <v>2.6</v>
      </c>
      <c r="AG107" s="41">
        <f t="shared" si="26"/>
        <v>3.1</v>
      </c>
      <c r="AH107" s="155">
        <f t="shared" si="27"/>
        <v>3.4</v>
      </c>
      <c r="AI107" s="180" t="str">
        <f t="shared" si="28"/>
        <v>Low</v>
      </c>
      <c r="AJ107" s="173">
        <f t="shared" si="29"/>
        <v>107</v>
      </c>
      <c r="AK107" s="176">
        <f>VLOOKUP($B107,'Lack of Reliability Index'!$A$2:$H$192,8,FALSE)</f>
        <v>4</v>
      </c>
      <c r="AL107" s="47">
        <f>'Imputed and missing data hidden'!BA105</f>
        <v>1</v>
      </c>
      <c r="AM107" s="174">
        <f t="shared" si="30"/>
        <v>1.9607843137254902E-2</v>
      </c>
      <c r="AN107" s="47" t="str">
        <f t="shared" si="31"/>
        <v/>
      </c>
      <c r="AO107" s="175">
        <f>'Indicator Date hidden2'!BB106</f>
        <v>1719.0625</v>
      </c>
      <c r="AP107" s="181"/>
    </row>
    <row r="108" spans="1:42" ht="15.75" thickBot="1" x14ac:dyDescent="0.3">
      <c r="A108" s="125" t="str">
        <f>'Indicator Data'!A110</f>
        <v>Maldives</v>
      </c>
      <c r="B108" s="43" t="str">
        <f>'Indicator Data'!B110</f>
        <v>MDV</v>
      </c>
      <c r="C108" s="153">
        <f>'Hazard &amp; Exposure'!AO107</f>
        <v>0.1</v>
      </c>
      <c r="D108" s="152">
        <f>'Hazard &amp; Exposure'!AP107</f>
        <v>0.1</v>
      </c>
      <c r="E108" s="152">
        <f>'Hazard &amp; Exposure'!AQ107</f>
        <v>9</v>
      </c>
      <c r="F108" s="152">
        <f>'Hazard &amp; Exposure'!AR107</f>
        <v>0</v>
      </c>
      <c r="G108" s="152">
        <f>'Hazard &amp; Exposure'!AU107</f>
        <v>0</v>
      </c>
      <c r="H108" s="152">
        <f>'Hazard &amp; Exposure'!DY107</f>
        <v>3.6</v>
      </c>
      <c r="I108" s="40">
        <f>'Hazard &amp; Exposure'!DZ107</f>
        <v>3.2</v>
      </c>
      <c r="J108" s="152">
        <f>'Hazard &amp; Exposure'!EC107</f>
        <v>0.3</v>
      </c>
      <c r="K108" s="152">
        <f>'Hazard &amp; Exposure'!EF107</f>
        <v>0</v>
      </c>
      <c r="L108" s="40">
        <f>'Hazard &amp; Exposure'!EG107</f>
        <v>0.2</v>
      </c>
      <c r="M108" s="41">
        <f t="shared" si="24"/>
        <v>1.8</v>
      </c>
      <c r="N108" s="150">
        <f>Vulnerability!E107</f>
        <v>3.4</v>
      </c>
      <c r="O108" s="148">
        <f>Vulnerability!H107</f>
        <v>3.8</v>
      </c>
      <c r="P108" s="148">
        <f>Vulnerability!N107</f>
        <v>0.9</v>
      </c>
      <c r="Q108" s="40">
        <f>Vulnerability!O107</f>
        <v>2.9</v>
      </c>
      <c r="R108" s="148">
        <f>Vulnerability!T107</f>
        <v>0</v>
      </c>
      <c r="S108" s="147">
        <f>Vulnerability!AC107</f>
        <v>0.3</v>
      </c>
      <c r="T108" s="147">
        <f>Vulnerability!AF107</f>
        <v>2.2999999999999998</v>
      </c>
      <c r="U108" s="147">
        <f>Vulnerability!AI107</f>
        <v>0</v>
      </c>
      <c r="V108" s="147">
        <f>Vulnerability!AO107</f>
        <v>3.1</v>
      </c>
      <c r="W108" s="148">
        <f>Vulnerability!AP107</f>
        <v>1.5</v>
      </c>
      <c r="X108" s="40">
        <f>Vulnerability!AQ107</f>
        <v>0.8</v>
      </c>
      <c r="Y108" s="41">
        <f t="shared" si="25"/>
        <v>1.9</v>
      </c>
      <c r="Z108" s="163">
        <f>'Lack of Coping Capacity'!D107</f>
        <v>5.8</v>
      </c>
      <c r="AA108" s="146">
        <f>'Lack of Coping Capacity'!G107</f>
        <v>6.4</v>
      </c>
      <c r="AB108" s="40">
        <f>'Lack of Coping Capacity'!H107</f>
        <v>6.1</v>
      </c>
      <c r="AC108" s="146">
        <f>'Lack of Coping Capacity'!M107</f>
        <v>1.1000000000000001</v>
      </c>
      <c r="AD108" s="146">
        <f>'Lack of Coping Capacity'!R107</f>
        <v>0.1</v>
      </c>
      <c r="AE108" s="146">
        <f>'Lack of Coping Capacity'!AB107</f>
        <v>3.2</v>
      </c>
      <c r="AF108" s="40">
        <f>'Lack of Coping Capacity'!AC107</f>
        <v>1.5</v>
      </c>
      <c r="AG108" s="41">
        <f t="shared" si="26"/>
        <v>4.2</v>
      </c>
      <c r="AH108" s="155">
        <f t="shared" si="27"/>
        <v>2.4</v>
      </c>
      <c r="AI108" s="180" t="str">
        <f t="shared" si="28"/>
        <v>Low</v>
      </c>
      <c r="AJ108" s="173">
        <f t="shared" si="29"/>
        <v>141</v>
      </c>
      <c r="AK108" s="176">
        <f>VLOOKUP($B108,'Lack of Reliability Index'!$A$2:$H$192,8,FALSE)</f>
        <v>4.2666666666666666</v>
      </c>
      <c r="AL108" s="47">
        <f>'Imputed and missing data hidden'!BA106</f>
        <v>3</v>
      </c>
      <c r="AM108" s="174">
        <f t="shared" si="30"/>
        <v>5.8823529411764705E-2</v>
      </c>
      <c r="AN108" s="47" t="str">
        <f t="shared" si="31"/>
        <v/>
      </c>
      <c r="AO108" s="175">
        <f>'Indicator Date hidden2'!BB107</f>
        <v>1756.063829787234</v>
      </c>
      <c r="AP108" s="181"/>
    </row>
    <row r="109" spans="1:42" ht="15.75" thickBot="1" x14ac:dyDescent="0.3">
      <c r="A109" s="125" t="str">
        <f>'Indicator Data'!A111</f>
        <v>Mali</v>
      </c>
      <c r="B109" s="43" t="str">
        <f>'Indicator Data'!B111</f>
        <v>MLI</v>
      </c>
      <c r="C109" s="153">
        <f>'Hazard &amp; Exposure'!AO108</f>
        <v>0.1</v>
      </c>
      <c r="D109" s="152">
        <f>'Hazard &amp; Exposure'!AP108</f>
        <v>6.9</v>
      </c>
      <c r="E109" s="152">
        <f>'Hazard &amp; Exposure'!AQ108</f>
        <v>0</v>
      </c>
      <c r="F109" s="152">
        <f>'Hazard &amp; Exposure'!AR108</f>
        <v>0</v>
      </c>
      <c r="G109" s="152">
        <f>'Hazard &amp; Exposure'!AU108</f>
        <v>5</v>
      </c>
      <c r="H109" s="152">
        <f>'Hazard &amp; Exposure'!DY108</f>
        <v>6.1</v>
      </c>
      <c r="I109" s="40">
        <f>'Hazard &amp; Exposure'!DZ108</f>
        <v>3.6</v>
      </c>
      <c r="J109" s="152">
        <f>'Hazard &amp; Exposure'!EC108</f>
        <v>9.8000000000000007</v>
      </c>
      <c r="K109" s="152">
        <f>'Hazard &amp; Exposure'!EF108</f>
        <v>8</v>
      </c>
      <c r="L109" s="40">
        <f>'Hazard &amp; Exposure'!EG108</f>
        <v>8</v>
      </c>
      <c r="M109" s="41">
        <f t="shared" si="24"/>
        <v>6.3</v>
      </c>
      <c r="N109" s="150">
        <f>Vulnerability!E108</f>
        <v>9.1999999999999993</v>
      </c>
      <c r="O109" s="148">
        <f>Vulnerability!H108</f>
        <v>5.5</v>
      </c>
      <c r="P109" s="148">
        <f>Vulnerability!N108</f>
        <v>5.3</v>
      </c>
      <c r="Q109" s="40">
        <f>Vulnerability!O108</f>
        <v>7.3</v>
      </c>
      <c r="R109" s="148">
        <f>Vulnerability!T108</f>
        <v>6.3</v>
      </c>
      <c r="S109" s="147">
        <f>Vulnerability!AC108</f>
        <v>4.7</v>
      </c>
      <c r="T109" s="147">
        <f>Vulnerability!AF108</f>
        <v>7.2</v>
      </c>
      <c r="U109" s="147">
        <f>Vulnerability!AI108</f>
        <v>0</v>
      </c>
      <c r="V109" s="147">
        <f>Vulnerability!AO108</f>
        <v>0.8</v>
      </c>
      <c r="W109" s="148">
        <f>Vulnerability!AP108</f>
        <v>3.8</v>
      </c>
      <c r="X109" s="40">
        <f>Vulnerability!AQ108</f>
        <v>5.2</v>
      </c>
      <c r="Y109" s="41">
        <f t="shared" si="25"/>
        <v>6.4</v>
      </c>
      <c r="Z109" s="163">
        <f>'Lack of Coping Capacity'!D108</f>
        <v>4.9000000000000004</v>
      </c>
      <c r="AA109" s="146">
        <f>'Lack of Coping Capacity'!G108</f>
        <v>6.9</v>
      </c>
      <c r="AB109" s="40">
        <f>'Lack of Coping Capacity'!H108</f>
        <v>5.9</v>
      </c>
      <c r="AC109" s="146">
        <f>'Lack of Coping Capacity'!M108</f>
        <v>7.1</v>
      </c>
      <c r="AD109" s="146">
        <f>'Lack of Coping Capacity'!R108</f>
        <v>6.7</v>
      </c>
      <c r="AE109" s="146">
        <f>'Lack of Coping Capacity'!AB108</f>
        <v>7.8</v>
      </c>
      <c r="AF109" s="40">
        <f>'Lack of Coping Capacity'!AC108</f>
        <v>7.2</v>
      </c>
      <c r="AG109" s="41">
        <f t="shared" si="26"/>
        <v>6.6</v>
      </c>
      <c r="AH109" s="155">
        <f t="shared" si="27"/>
        <v>6.4</v>
      </c>
      <c r="AI109" s="180" t="str">
        <f t="shared" si="28"/>
        <v>High</v>
      </c>
      <c r="AJ109" s="173">
        <f t="shared" si="29"/>
        <v>17</v>
      </c>
      <c r="AK109" s="176">
        <f>VLOOKUP($B109,'Lack of Reliability Index'!$A$2:$H$192,8,FALSE)</f>
        <v>6</v>
      </c>
      <c r="AL109" s="47">
        <f>'Imputed and missing data hidden'!BA107</f>
        <v>0</v>
      </c>
      <c r="AM109" s="174">
        <f t="shared" si="30"/>
        <v>0</v>
      </c>
      <c r="AN109" s="47" t="str">
        <f t="shared" si="31"/>
        <v>YES</v>
      </c>
      <c r="AO109" s="175">
        <f>'Indicator Date hidden2'!BB108</f>
        <v>1618.1764705882354</v>
      </c>
      <c r="AP109" s="181"/>
    </row>
    <row r="110" spans="1:42" s="3" customFormat="1" ht="15.75" thickBot="1" x14ac:dyDescent="0.3">
      <c r="A110" s="125" t="str">
        <f>'Indicator Data'!A112</f>
        <v>Malta</v>
      </c>
      <c r="B110" s="43" t="str">
        <f>'Indicator Data'!B112</f>
        <v>MLT</v>
      </c>
      <c r="C110" s="153">
        <f>'Hazard &amp; Exposure'!AO109</f>
        <v>0.1</v>
      </c>
      <c r="D110" s="152">
        <f>'Hazard &amp; Exposure'!AP109</f>
        <v>0.1</v>
      </c>
      <c r="E110" s="152">
        <f>'Hazard &amp; Exposure'!AQ109</f>
        <v>7.7</v>
      </c>
      <c r="F110" s="152">
        <f>'Hazard &amp; Exposure'!AR109</f>
        <v>0</v>
      </c>
      <c r="G110" s="152">
        <f>'Hazard &amp; Exposure'!AU109</f>
        <v>0</v>
      </c>
      <c r="H110" s="152">
        <f>'Hazard &amp; Exposure'!DY109</f>
        <v>3.3</v>
      </c>
      <c r="I110" s="40">
        <f>'Hazard &amp; Exposure'!DZ109</f>
        <v>2.5</v>
      </c>
      <c r="J110" s="152">
        <f>'Hazard &amp; Exposure'!EC109</f>
        <v>0</v>
      </c>
      <c r="K110" s="152">
        <f>'Hazard &amp; Exposure'!EF109</f>
        <v>0</v>
      </c>
      <c r="L110" s="40">
        <f>'Hazard &amp; Exposure'!EG109</f>
        <v>0</v>
      </c>
      <c r="M110" s="41">
        <f t="shared" si="24"/>
        <v>1.3</v>
      </c>
      <c r="N110" s="150">
        <f>Vulnerability!E109</f>
        <v>1.1000000000000001</v>
      </c>
      <c r="O110" s="148">
        <f>Vulnerability!H109</f>
        <v>2.9</v>
      </c>
      <c r="P110" s="148">
        <f>Vulnerability!N109</f>
        <v>3.1</v>
      </c>
      <c r="Q110" s="40">
        <f>Vulnerability!O109</f>
        <v>2.1</v>
      </c>
      <c r="R110" s="148">
        <f>Vulnerability!T109</f>
        <v>5.0999999999999996</v>
      </c>
      <c r="S110" s="147">
        <f>Vulnerability!AC109</f>
        <v>0.1</v>
      </c>
      <c r="T110" s="147">
        <f>Vulnerability!AF109</f>
        <v>0.5</v>
      </c>
      <c r="U110" s="147">
        <f>Vulnerability!AI109</f>
        <v>0</v>
      </c>
      <c r="V110" s="147">
        <f>Vulnerability!AO109</f>
        <v>1</v>
      </c>
      <c r="W110" s="148">
        <f>Vulnerability!AP109</f>
        <v>0.4</v>
      </c>
      <c r="X110" s="40">
        <f>Vulnerability!AQ109</f>
        <v>3.1</v>
      </c>
      <c r="Y110" s="41">
        <f t="shared" si="25"/>
        <v>2.6</v>
      </c>
      <c r="Z110" s="163" t="str">
        <f>'Lack of Coping Capacity'!D109</f>
        <v>x</v>
      </c>
      <c r="AA110" s="146">
        <f>'Lack of Coping Capacity'!G109</f>
        <v>3.8</v>
      </c>
      <c r="AB110" s="40">
        <f>'Lack of Coping Capacity'!H109</f>
        <v>3.8</v>
      </c>
      <c r="AC110" s="146">
        <f>'Lack of Coping Capacity'!M109</f>
        <v>1.9</v>
      </c>
      <c r="AD110" s="146">
        <f>'Lack of Coping Capacity'!R109</f>
        <v>0</v>
      </c>
      <c r="AE110" s="146">
        <f>'Lack of Coping Capacity'!AB109</f>
        <v>0.4</v>
      </c>
      <c r="AF110" s="40">
        <f>'Lack of Coping Capacity'!AC109</f>
        <v>0.8</v>
      </c>
      <c r="AG110" s="41">
        <f t="shared" si="26"/>
        <v>2.4</v>
      </c>
      <c r="AH110" s="155">
        <f t="shared" si="27"/>
        <v>2</v>
      </c>
      <c r="AI110" s="180" t="str">
        <f t="shared" si="28"/>
        <v>Low</v>
      </c>
      <c r="AJ110" s="173">
        <f t="shared" si="29"/>
        <v>161</v>
      </c>
      <c r="AK110" s="176">
        <f>VLOOKUP($B110,'Lack of Reliability Index'!$A$2:$H$192,8,FALSE)</f>
        <v>4</v>
      </c>
      <c r="AL110" s="47">
        <f>'Imputed and missing data hidden'!BA108</f>
        <v>9</v>
      </c>
      <c r="AM110" s="174">
        <f t="shared" si="30"/>
        <v>0.17647058823529413</v>
      </c>
      <c r="AN110" s="47" t="str">
        <f t="shared" si="31"/>
        <v/>
      </c>
      <c r="AO110" s="175">
        <f>'Indicator Date hidden2'!BB109</f>
        <v>1964.3095238095239</v>
      </c>
      <c r="AP110" s="181"/>
    </row>
    <row r="111" spans="1:42" ht="15.75" thickBot="1" x14ac:dyDescent="0.3">
      <c r="A111" s="125" t="str">
        <f>'Indicator Data'!A113</f>
        <v>Marshall Islands</v>
      </c>
      <c r="B111" s="43" t="str">
        <f>'Indicator Data'!B113</f>
        <v>MHL</v>
      </c>
      <c r="C111" s="153">
        <f>'Hazard &amp; Exposure'!AO110</f>
        <v>0.1</v>
      </c>
      <c r="D111" s="152">
        <f>'Hazard &amp; Exposure'!AP110</f>
        <v>0.1</v>
      </c>
      <c r="E111" s="152">
        <f>'Hazard &amp; Exposure'!AQ110</f>
        <v>8.6</v>
      </c>
      <c r="F111" s="152">
        <f>'Hazard &amp; Exposure'!AR110</f>
        <v>0.4</v>
      </c>
      <c r="G111" s="152">
        <f>'Hazard &amp; Exposure'!AU110</f>
        <v>3.4</v>
      </c>
      <c r="H111" s="152">
        <f>'Hazard &amp; Exposure'!DY110</f>
        <v>3.5</v>
      </c>
      <c r="I111" s="40">
        <f>'Hazard &amp; Exposure'!DZ110</f>
        <v>3.5</v>
      </c>
      <c r="J111" s="152">
        <f>'Hazard &amp; Exposure'!EC110</f>
        <v>0</v>
      </c>
      <c r="K111" s="152">
        <f>'Hazard &amp; Exposure'!EF110</f>
        <v>0</v>
      </c>
      <c r="L111" s="40">
        <f>'Hazard &amp; Exposure'!EG110</f>
        <v>0</v>
      </c>
      <c r="M111" s="41">
        <f t="shared" si="24"/>
        <v>1.9</v>
      </c>
      <c r="N111" s="150">
        <f>Vulnerability!E110</f>
        <v>3.7</v>
      </c>
      <c r="O111" s="148" t="str">
        <f>Vulnerability!H110</f>
        <v>x</v>
      </c>
      <c r="P111" s="148">
        <f>Vulnerability!N110</f>
        <v>9.6</v>
      </c>
      <c r="Q111" s="40">
        <f>Vulnerability!O110</f>
        <v>5.7</v>
      </c>
      <c r="R111" s="148">
        <f>Vulnerability!T110</f>
        <v>0</v>
      </c>
      <c r="S111" s="147">
        <f>Vulnerability!AC110</f>
        <v>6.2</v>
      </c>
      <c r="T111" s="147">
        <f>Vulnerability!AF110</f>
        <v>2.8</v>
      </c>
      <c r="U111" s="147">
        <f>Vulnerability!AI110</f>
        <v>0</v>
      </c>
      <c r="V111" s="147">
        <f>Vulnerability!AO110</f>
        <v>5</v>
      </c>
      <c r="W111" s="148">
        <f>Vulnerability!AP110</f>
        <v>3.9</v>
      </c>
      <c r="X111" s="40">
        <f>Vulnerability!AQ110</f>
        <v>2.2000000000000002</v>
      </c>
      <c r="Y111" s="41">
        <f t="shared" si="25"/>
        <v>4.2</v>
      </c>
      <c r="Z111" s="163">
        <f>'Lack of Coping Capacity'!D110</f>
        <v>7.3</v>
      </c>
      <c r="AA111" s="146">
        <f>'Lack of Coping Capacity'!G110</f>
        <v>8.1</v>
      </c>
      <c r="AB111" s="40">
        <f>'Lack of Coping Capacity'!H110</f>
        <v>7.7</v>
      </c>
      <c r="AC111" s="146">
        <f>'Lack of Coping Capacity'!M110</f>
        <v>4.2</v>
      </c>
      <c r="AD111" s="146">
        <f>'Lack of Coping Capacity'!R110</f>
        <v>1.4</v>
      </c>
      <c r="AE111" s="146">
        <f>'Lack of Coping Capacity'!AB110</f>
        <v>7.7</v>
      </c>
      <c r="AF111" s="40">
        <f>'Lack of Coping Capacity'!AC110</f>
        <v>4.4000000000000004</v>
      </c>
      <c r="AG111" s="41">
        <f t="shared" si="26"/>
        <v>6.3</v>
      </c>
      <c r="AH111" s="155">
        <f t="shared" si="27"/>
        <v>3.7</v>
      </c>
      <c r="AI111" s="180" t="str">
        <f t="shared" si="28"/>
        <v>Medium</v>
      </c>
      <c r="AJ111" s="173">
        <f t="shared" si="29"/>
        <v>97</v>
      </c>
      <c r="AK111" s="176">
        <f>VLOOKUP($B111,'Lack of Reliability Index'!$A$2:$H$192,8,FALSE)</f>
        <v>6.4</v>
      </c>
      <c r="AL111" s="47">
        <f>'Imputed and missing data hidden'!BA109</f>
        <v>11</v>
      </c>
      <c r="AM111" s="174">
        <f t="shared" si="30"/>
        <v>0.21568627450980393</v>
      </c>
      <c r="AN111" s="47" t="str">
        <f t="shared" si="31"/>
        <v/>
      </c>
      <c r="AO111" s="175">
        <f>'Indicator Date hidden2'!BB110</f>
        <v>2115.8205128205127</v>
      </c>
      <c r="AP111" s="181"/>
    </row>
    <row r="112" spans="1:42" ht="15.75" thickBot="1" x14ac:dyDescent="0.3">
      <c r="A112" s="125" t="str">
        <f>'Indicator Data'!A114</f>
        <v>Mauritania</v>
      </c>
      <c r="B112" s="43" t="str">
        <f>'Indicator Data'!B114</f>
        <v>MRT</v>
      </c>
      <c r="C112" s="153">
        <f>'Hazard &amp; Exposure'!AO111</f>
        <v>0.8</v>
      </c>
      <c r="D112" s="152">
        <f>'Hazard &amp; Exposure'!AP111</f>
        <v>7.5</v>
      </c>
      <c r="E112" s="152">
        <f>'Hazard &amp; Exposure'!AQ111</f>
        <v>4.5999999999999996</v>
      </c>
      <c r="F112" s="152">
        <f>'Hazard &amp; Exposure'!AR111</f>
        <v>0</v>
      </c>
      <c r="G112" s="152">
        <f>'Hazard &amp; Exposure'!AU111</f>
        <v>9.1999999999999993</v>
      </c>
      <c r="H112" s="152">
        <f>'Hazard &amp; Exposure'!DY111</f>
        <v>5.2</v>
      </c>
      <c r="I112" s="40">
        <f>'Hazard &amp; Exposure'!DZ111</f>
        <v>5.5</v>
      </c>
      <c r="J112" s="152">
        <f>'Hazard &amp; Exposure'!EC111</f>
        <v>5</v>
      </c>
      <c r="K112" s="152">
        <f>'Hazard &amp; Exposure'!EF111</f>
        <v>0</v>
      </c>
      <c r="L112" s="40">
        <f>'Hazard &amp; Exposure'!EG111</f>
        <v>3.5</v>
      </c>
      <c r="M112" s="41">
        <f t="shared" si="24"/>
        <v>4.5999999999999996</v>
      </c>
      <c r="N112" s="150">
        <f>Vulnerability!E111</f>
        <v>8</v>
      </c>
      <c r="O112" s="148">
        <f>Vulnerability!H111</f>
        <v>5.0999999999999996</v>
      </c>
      <c r="P112" s="148">
        <f>Vulnerability!N111</f>
        <v>3.6</v>
      </c>
      <c r="Q112" s="40">
        <f>Vulnerability!O111</f>
        <v>6.2</v>
      </c>
      <c r="R112" s="148">
        <f>Vulnerability!T111</f>
        <v>6.5</v>
      </c>
      <c r="S112" s="147">
        <f>Vulnerability!AC111</f>
        <v>1.9</v>
      </c>
      <c r="T112" s="147">
        <f>Vulnerability!AF111</f>
        <v>5.2</v>
      </c>
      <c r="U112" s="147">
        <f>Vulnerability!AI111</f>
        <v>10</v>
      </c>
      <c r="V112" s="147">
        <f>Vulnerability!AO111</f>
        <v>2.7</v>
      </c>
      <c r="W112" s="148">
        <f>Vulnerability!AP111</f>
        <v>6.4</v>
      </c>
      <c r="X112" s="40">
        <f>Vulnerability!AQ111</f>
        <v>6.5</v>
      </c>
      <c r="Y112" s="41">
        <f t="shared" si="25"/>
        <v>6.4</v>
      </c>
      <c r="Z112" s="163">
        <f>'Lack of Coping Capacity'!D111</f>
        <v>4.8</v>
      </c>
      <c r="AA112" s="146">
        <f>'Lack of Coping Capacity'!G111</f>
        <v>6.9</v>
      </c>
      <c r="AB112" s="40">
        <f>'Lack of Coping Capacity'!H111</f>
        <v>5.9</v>
      </c>
      <c r="AC112" s="146">
        <f>'Lack of Coping Capacity'!M111</f>
        <v>6.9</v>
      </c>
      <c r="AD112" s="146">
        <f>'Lack of Coping Capacity'!R111</f>
        <v>7.2</v>
      </c>
      <c r="AE112" s="146">
        <f>'Lack of Coping Capacity'!AB111</f>
        <v>7.6</v>
      </c>
      <c r="AF112" s="40">
        <f>'Lack of Coping Capacity'!AC111</f>
        <v>7.2</v>
      </c>
      <c r="AG112" s="41">
        <f t="shared" si="26"/>
        <v>6.6</v>
      </c>
      <c r="AH112" s="155">
        <f t="shared" si="27"/>
        <v>5.8</v>
      </c>
      <c r="AI112" s="180" t="str">
        <f t="shared" si="28"/>
        <v>High</v>
      </c>
      <c r="AJ112" s="173">
        <f t="shared" si="29"/>
        <v>26</v>
      </c>
      <c r="AK112" s="176">
        <f>VLOOKUP($B112,'Lack of Reliability Index'!$A$2:$H$192,8,FALSE)</f>
        <v>6.9333333333333336</v>
      </c>
      <c r="AL112" s="47">
        <f>'Imputed and missing data hidden'!BA110</f>
        <v>0</v>
      </c>
      <c r="AM112" s="174">
        <f t="shared" si="30"/>
        <v>0</v>
      </c>
      <c r="AN112" s="47" t="str">
        <f t="shared" si="31"/>
        <v/>
      </c>
      <c r="AO112" s="175">
        <f>'Indicator Date hidden2'!BB111</f>
        <v>1683.9795918367347</v>
      </c>
      <c r="AP112" s="181"/>
    </row>
    <row r="113" spans="1:42" ht="15.75" thickBot="1" x14ac:dyDescent="0.3">
      <c r="A113" s="125" t="str">
        <f>'Indicator Data'!A115</f>
        <v>Mauritius</v>
      </c>
      <c r="B113" s="43" t="str">
        <f>'Indicator Data'!B115</f>
        <v>MUS</v>
      </c>
      <c r="C113" s="153">
        <f>'Hazard &amp; Exposure'!AO112</f>
        <v>0.1</v>
      </c>
      <c r="D113" s="152">
        <f>'Hazard &amp; Exposure'!AP112</f>
        <v>0.1</v>
      </c>
      <c r="E113" s="152">
        <f>'Hazard &amp; Exposure'!AQ112</f>
        <v>6.8</v>
      </c>
      <c r="F113" s="152">
        <f>'Hazard &amp; Exposure'!AR112</f>
        <v>7</v>
      </c>
      <c r="G113" s="152">
        <f>'Hazard &amp; Exposure'!AU112</f>
        <v>1.3</v>
      </c>
      <c r="H113" s="152">
        <f>'Hazard &amp; Exposure'!DY112</f>
        <v>3.7</v>
      </c>
      <c r="I113" s="40">
        <f>'Hazard &amp; Exposure'!DZ112</f>
        <v>3.8</v>
      </c>
      <c r="J113" s="152">
        <f>'Hazard &amp; Exposure'!EC112</f>
        <v>0.1</v>
      </c>
      <c r="K113" s="152">
        <f>'Hazard &amp; Exposure'!EF112</f>
        <v>0</v>
      </c>
      <c r="L113" s="40">
        <f>'Hazard &amp; Exposure'!EG112</f>
        <v>0.1</v>
      </c>
      <c r="M113" s="41">
        <f t="shared" si="24"/>
        <v>2.1</v>
      </c>
      <c r="N113" s="150">
        <f>Vulnerability!E112</f>
        <v>2.5</v>
      </c>
      <c r="O113" s="148">
        <f>Vulnerability!H112</f>
        <v>3.9</v>
      </c>
      <c r="P113" s="148">
        <f>Vulnerability!N112</f>
        <v>2.1</v>
      </c>
      <c r="Q113" s="40">
        <f>Vulnerability!O112</f>
        <v>2.8</v>
      </c>
      <c r="R113" s="148">
        <f>Vulnerability!T112</f>
        <v>0</v>
      </c>
      <c r="S113" s="147">
        <f>Vulnerability!AC112</f>
        <v>0.7</v>
      </c>
      <c r="T113" s="147">
        <f>Vulnerability!AF112</f>
        <v>1</v>
      </c>
      <c r="U113" s="147">
        <f>Vulnerability!AI112</f>
        <v>1.2</v>
      </c>
      <c r="V113" s="147">
        <f>Vulnerability!AO112</f>
        <v>2</v>
      </c>
      <c r="W113" s="148">
        <f>Vulnerability!AP112</f>
        <v>1.2</v>
      </c>
      <c r="X113" s="40">
        <f>Vulnerability!AQ112</f>
        <v>0.6</v>
      </c>
      <c r="Y113" s="41">
        <f t="shared" si="25"/>
        <v>1.8</v>
      </c>
      <c r="Z113" s="163">
        <f>'Lack of Coping Capacity'!D112</f>
        <v>3.3</v>
      </c>
      <c r="AA113" s="146">
        <f>'Lack of Coping Capacity'!G112</f>
        <v>4.0999999999999996</v>
      </c>
      <c r="AB113" s="40">
        <f>'Lack of Coping Capacity'!H112</f>
        <v>3.7</v>
      </c>
      <c r="AC113" s="146">
        <f>'Lack of Coping Capacity'!M112</f>
        <v>2.5</v>
      </c>
      <c r="AD113" s="146">
        <f>'Lack of Coping Capacity'!R112</f>
        <v>0.2</v>
      </c>
      <c r="AE113" s="146">
        <f>'Lack of Coping Capacity'!AB112</f>
        <v>3.9</v>
      </c>
      <c r="AF113" s="40">
        <f>'Lack of Coping Capacity'!AC112</f>
        <v>2.2000000000000002</v>
      </c>
      <c r="AG113" s="41">
        <f t="shared" si="26"/>
        <v>3</v>
      </c>
      <c r="AH113" s="155">
        <f t="shared" si="27"/>
        <v>2.2000000000000002</v>
      </c>
      <c r="AI113" s="180" t="str">
        <f t="shared" si="28"/>
        <v>Low</v>
      </c>
      <c r="AJ113" s="173">
        <f t="shared" si="29"/>
        <v>151</v>
      </c>
      <c r="AK113" s="176">
        <f>VLOOKUP($B113,'Lack of Reliability Index'!$A$2:$H$192,8,FALSE)</f>
        <v>4</v>
      </c>
      <c r="AL113" s="47">
        <f>'Imputed and missing data hidden'!BA111</f>
        <v>4</v>
      </c>
      <c r="AM113" s="174">
        <f t="shared" si="30"/>
        <v>7.8431372549019607E-2</v>
      </c>
      <c r="AN113" s="47" t="str">
        <f t="shared" si="31"/>
        <v/>
      </c>
      <c r="AO113" s="175">
        <f>'Indicator Date hidden2'!BB112</f>
        <v>1833.4222222222222</v>
      </c>
      <c r="AP113" s="181"/>
    </row>
    <row r="114" spans="1:42" s="3" customFormat="1" ht="15.75" thickBot="1" x14ac:dyDescent="0.3">
      <c r="A114" s="125" t="str">
        <f>'Indicator Data'!A116</f>
        <v>Mexico</v>
      </c>
      <c r="B114" s="43" t="str">
        <f>'Indicator Data'!B116</f>
        <v>MEX</v>
      </c>
      <c r="C114" s="153">
        <f>'Hazard &amp; Exposure'!AO113</f>
        <v>8.6</v>
      </c>
      <c r="D114" s="152">
        <f>'Hazard &amp; Exposure'!AP113</f>
        <v>7.2</v>
      </c>
      <c r="E114" s="152">
        <f>'Hazard &amp; Exposure'!AQ113</f>
        <v>6.6</v>
      </c>
      <c r="F114" s="152">
        <f>'Hazard &amp; Exposure'!AR113</f>
        <v>7.7</v>
      </c>
      <c r="G114" s="152">
        <f>'Hazard &amp; Exposure'!AU113</f>
        <v>3.8</v>
      </c>
      <c r="H114" s="152">
        <f>'Hazard &amp; Exposure'!DY113</f>
        <v>5.0999999999999996</v>
      </c>
      <c r="I114" s="40">
        <f>'Hazard &amp; Exposure'!DZ113</f>
        <v>6.8</v>
      </c>
      <c r="J114" s="152">
        <f>'Hazard &amp; Exposure'!EC113</f>
        <v>9.9</v>
      </c>
      <c r="K114" s="152">
        <f>'Hazard &amp; Exposure'!EF113</f>
        <v>9</v>
      </c>
      <c r="L114" s="40">
        <f>'Hazard &amp; Exposure'!EG113</f>
        <v>9</v>
      </c>
      <c r="M114" s="41">
        <f t="shared" si="24"/>
        <v>8.1</v>
      </c>
      <c r="N114" s="150">
        <f>Vulnerability!E113</f>
        <v>4.0999999999999996</v>
      </c>
      <c r="O114" s="148">
        <f>Vulnerability!H113</f>
        <v>4.5999999999999996</v>
      </c>
      <c r="P114" s="148">
        <f>Vulnerability!N113</f>
        <v>2.2000000000000002</v>
      </c>
      <c r="Q114" s="40">
        <f>Vulnerability!O113</f>
        <v>3.8</v>
      </c>
      <c r="R114" s="148">
        <f>Vulnerability!T113</f>
        <v>6.4</v>
      </c>
      <c r="S114" s="147">
        <f>Vulnerability!AC113</f>
        <v>1.3</v>
      </c>
      <c r="T114" s="147">
        <f>Vulnerability!AF113</f>
        <v>0.8</v>
      </c>
      <c r="U114" s="147">
        <f>Vulnerability!AI113</f>
        <v>0.3</v>
      </c>
      <c r="V114" s="147">
        <f>Vulnerability!AO113</f>
        <v>1.2</v>
      </c>
      <c r="W114" s="148">
        <f>Vulnerability!AP113</f>
        <v>0.9</v>
      </c>
      <c r="X114" s="40">
        <f>Vulnerability!AQ113</f>
        <v>4.2</v>
      </c>
      <c r="Y114" s="41">
        <f t="shared" si="25"/>
        <v>4</v>
      </c>
      <c r="Z114" s="163">
        <f>'Lack of Coping Capacity'!D113</f>
        <v>5.0999999999999996</v>
      </c>
      <c r="AA114" s="146">
        <f>'Lack of Coping Capacity'!G113</f>
        <v>6.2</v>
      </c>
      <c r="AB114" s="40">
        <f>'Lack of Coping Capacity'!H113</f>
        <v>5.7</v>
      </c>
      <c r="AC114" s="146">
        <f>'Lack of Coping Capacity'!M113</f>
        <v>2.8</v>
      </c>
      <c r="AD114" s="146">
        <f>'Lack of Coping Capacity'!R113</f>
        <v>3.1</v>
      </c>
      <c r="AE114" s="146">
        <f>'Lack of Coping Capacity'!AB113</f>
        <v>3.1</v>
      </c>
      <c r="AF114" s="40">
        <f>'Lack of Coping Capacity'!AC113</f>
        <v>3</v>
      </c>
      <c r="AG114" s="41">
        <f t="shared" si="26"/>
        <v>4.5</v>
      </c>
      <c r="AH114" s="155">
        <f t="shared" si="27"/>
        <v>5.3</v>
      </c>
      <c r="AI114" s="180" t="str">
        <f t="shared" si="28"/>
        <v>High</v>
      </c>
      <c r="AJ114" s="173">
        <f t="shared" si="29"/>
        <v>35</v>
      </c>
      <c r="AK114" s="176">
        <f>VLOOKUP($B114,'Lack of Reliability Index'!$A$2:$H$192,8,FALSE)</f>
        <v>5.0666666666666673</v>
      </c>
      <c r="AL114" s="47">
        <f>'Imputed and missing data hidden'!BA112</f>
        <v>2</v>
      </c>
      <c r="AM114" s="174">
        <f t="shared" si="30"/>
        <v>3.9215686274509803E-2</v>
      </c>
      <c r="AN114" s="47" t="str">
        <f t="shared" si="31"/>
        <v>YES</v>
      </c>
      <c r="AO114" s="175">
        <f>'Indicator Date hidden2'!BB113</f>
        <v>1650.24</v>
      </c>
      <c r="AP114" s="181"/>
    </row>
    <row r="115" spans="1:42" ht="15.75" thickBot="1" x14ac:dyDescent="0.3">
      <c r="A115" s="125" t="str">
        <f>'Indicator Data'!A117</f>
        <v>Micronesia</v>
      </c>
      <c r="B115" s="43" t="str">
        <f>'Indicator Data'!B117</f>
        <v>FSM</v>
      </c>
      <c r="C115" s="153">
        <f>'Hazard &amp; Exposure'!AO114</f>
        <v>0.1</v>
      </c>
      <c r="D115" s="152">
        <f>'Hazard &amp; Exposure'!AP114</f>
        <v>0.1</v>
      </c>
      <c r="E115" s="152">
        <f>'Hazard &amp; Exposure'!AQ114</f>
        <v>8.6</v>
      </c>
      <c r="F115" s="152">
        <f>'Hazard &amp; Exposure'!AR114</f>
        <v>3.8</v>
      </c>
      <c r="G115" s="152">
        <f>'Hazard &amp; Exposure'!AU114</f>
        <v>5.4</v>
      </c>
      <c r="H115" s="152">
        <f>'Hazard &amp; Exposure'!DY114</f>
        <v>2.2999999999999998</v>
      </c>
      <c r="I115" s="40">
        <f>'Hazard &amp; Exposure'!DZ114</f>
        <v>4.2</v>
      </c>
      <c r="J115" s="152">
        <f>'Hazard &amp; Exposure'!EC114</f>
        <v>0</v>
      </c>
      <c r="K115" s="152">
        <f>'Hazard &amp; Exposure'!EF114</f>
        <v>0</v>
      </c>
      <c r="L115" s="40">
        <f>'Hazard &amp; Exposure'!EG114</f>
        <v>0</v>
      </c>
      <c r="M115" s="41">
        <f t="shared" si="24"/>
        <v>2.2999999999999998</v>
      </c>
      <c r="N115" s="150">
        <f>Vulnerability!E114</f>
        <v>5</v>
      </c>
      <c r="O115" s="148" t="str">
        <f>Vulnerability!H114</f>
        <v>x</v>
      </c>
      <c r="P115" s="148">
        <f>Vulnerability!N114</f>
        <v>9.3000000000000007</v>
      </c>
      <c r="Q115" s="40">
        <f>Vulnerability!O114</f>
        <v>6.4</v>
      </c>
      <c r="R115" s="148">
        <f>Vulnerability!T114</f>
        <v>0</v>
      </c>
      <c r="S115" s="147">
        <f>Vulnerability!AC114</f>
        <v>5</v>
      </c>
      <c r="T115" s="147">
        <f>Vulnerability!AF114</f>
        <v>2.5</v>
      </c>
      <c r="U115" s="147">
        <f>Vulnerability!AI114</f>
        <v>8.9</v>
      </c>
      <c r="V115" s="147">
        <f>Vulnerability!AO114</f>
        <v>5</v>
      </c>
      <c r="W115" s="148">
        <f>Vulnerability!AP114</f>
        <v>5.9</v>
      </c>
      <c r="X115" s="40">
        <f>Vulnerability!AQ114</f>
        <v>3.5</v>
      </c>
      <c r="Y115" s="41">
        <f t="shared" si="25"/>
        <v>5.0999999999999996</v>
      </c>
      <c r="Z115" s="163">
        <f>'Lack of Coping Capacity'!D114</f>
        <v>6</v>
      </c>
      <c r="AA115" s="146">
        <f>'Lack of Coping Capacity'!G114</f>
        <v>4.8</v>
      </c>
      <c r="AB115" s="40">
        <f>'Lack of Coping Capacity'!H114</f>
        <v>5.4</v>
      </c>
      <c r="AC115" s="146">
        <f>'Lack of Coping Capacity'!M114</f>
        <v>5.9</v>
      </c>
      <c r="AD115" s="146">
        <f>'Lack of Coping Capacity'!R114</f>
        <v>3.4</v>
      </c>
      <c r="AE115" s="146">
        <f>'Lack of Coping Capacity'!AB114</f>
        <v>5</v>
      </c>
      <c r="AF115" s="40">
        <f>'Lack of Coping Capacity'!AC114</f>
        <v>4.8</v>
      </c>
      <c r="AG115" s="41">
        <f t="shared" si="26"/>
        <v>5.0999999999999996</v>
      </c>
      <c r="AH115" s="155">
        <f t="shared" si="27"/>
        <v>3.9</v>
      </c>
      <c r="AI115" s="180" t="str">
        <f t="shared" si="28"/>
        <v>Medium</v>
      </c>
      <c r="AJ115" s="173">
        <f t="shared" si="29"/>
        <v>90</v>
      </c>
      <c r="AK115" s="176">
        <f>VLOOKUP($B115,'Lack of Reliability Index'!$A$2:$H$192,8,FALSE)</f>
        <v>4.5333333333333323</v>
      </c>
      <c r="AL115" s="47">
        <f>'Imputed and missing data hidden'!BA113</f>
        <v>12</v>
      </c>
      <c r="AM115" s="174">
        <f t="shared" si="30"/>
        <v>0.23529411764705882</v>
      </c>
      <c r="AN115" s="47" t="str">
        <f t="shared" si="31"/>
        <v/>
      </c>
      <c r="AO115" s="175">
        <f>'Indicator Date hidden2'!BB114</f>
        <v>2115.5128205128203</v>
      </c>
      <c r="AP115" s="181"/>
    </row>
    <row r="116" spans="1:42" ht="15.75" thickBot="1" x14ac:dyDescent="0.3">
      <c r="A116" s="125" t="str">
        <f>'Indicator Data'!A118</f>
        <v>Moldova Republic of</v>
      </c>
      <c r="B116" s="43" t="str">
        <f>'Indicator Data'!B118</f>
        <v>MDA</v>
      </c>
      <c r="C116" s="153">
        <f>'Hazard &amp; Exposure'!AO115</f>
        <v>6.3</v>
      </c>
      <c r="D116" s="152">
        <f>'Hazard &amp; Exposure'!AP115</f>
        <v>5.6</v>
      </c>
      <c r="E116" s="152">
        <f>'Hazard &amp; Exposure'!AQ115</f>
        <v>0</v>
      </c>
      <c r="F116" s="152">
        <f>'Hazard &amp; Exposure'!AR115</f>
        <v>0</v>
      </c>
      <c r="G116" s="152">
        <f>'Hazard &amp; Exposure'!AU115</f>
        <v>5.4</v>
      </c>
      <c r="H116" s="152">
        <f>'Hazard &amp; Exposure'!DY115</f>
        <v>4.8</v>
      </c>
      <c r="I116" s="40">
        <f>'Hazard &amp; Exposure'!DZ115</f>
        <v>4.0999999999999996</v>
      </c>
      <c r="J116" s="152">
        <f>'Hazard &amp; Exposure'!EC115</f>
        <v>2.4</v>
      </c>
      <c r="K116" s="152">
        <f>'Hazard &amp; Exposure'!EF115</f>
        <v>0</v>
      </c>
      <c r="L116" s="40">
        <f>'Hazard &amp; Exposure'!EG115</f>
        <v>1.7</v>
      </c>
      <c r="M116" s="41">
        <f t="shared" si="24"/>
        <v>3</v>
      </c>
      <c r="N116" s="150">
        <f>Vulnerability!E115</f>
        <v>3.1</v>
      </c>
      <c r="O116" s="148">
        <f>Vulnerability!H115</f>
        <v>1.6</v>
      </c>
      <c r="P116" s="148">
        <f>Vulnerability!N115</f>
        <v>4.0999999999999996</v>
      </c>
      <c r="Q116" s="40">
        <f>Vulnerability!O115</f>
        <v>3</v>
      </c>
      <c r="R116" s="148">
        <f>Vulnerability!T115</f>
        <v>1</v>
      </c>
      <c r="S116" s="147">
        <f>Vulnerability!AC115</f>
        <v>1.7</v>
      </c>
      <c r="T116" s="147">
        <f>Vulnerability!AF115</f>
        <v>0.9</v>
      </c>
      <c r="U116" s="147">
        <f>Vulnerability!AI115</f>
        <v>0.2</v>
      </c>
      <c r="V116" s="147">
        <f>Vulnerability!AO115</f>
        <v>3</v>
      </c>
      <c r="W116" s="148">
        <f>Vulnerability!AP115</f>
        <v>1.5</v>
      </c>
      <c r="X116" s="40">
        <f>Vulnerability!AQ115</f>
        <v>1.3</v>
      </c>
      <c r="Y116" s="41">
        <f t="shared" si="25"/>
        <v>2.2000000000000002</v>
      </c>
      <c r="Z116" s="163">
        <f>'Lack of Coping Capacity'!D115</f>
        <v>6.2</v>
      </c>
      <c r="AA116" s="146">
        <f>'Lack of Coping Capacity'!G115</f>
        <v>6.4</v>
      </c>
      <c r="AB116" s="40">
        <f>'Lack of Coping Capacity'!H115</f>
        <v>6.3</v>
      </c>
      <c r="AC116" s="146">
        <f>'Lack of Coping Capacity'!M115</f>
        <v>1.9</v>
      </c>
      <c r="AD116" s="146">
        <f>'Lack of Coping Capacity'!R115</f>
        <v>1.6</v>
      </c>
      <c r="AE116" s="146">
        <f>'Lack of Coping Capacity'!AB115</f>
        <v>3.2</v>
      </c>
      <c r="AF116" s="40">
        <f>'Lack of Coping Capacity'!AC115</f>
        <v>2.2000000000000002</v>
      </c>
      <c r="AG116" s="41">
        <f t="shared" si="26"/>
        <v>4.5999999999999996</v>
      </c>
      <c r="AH116" s="155">
        <f t="shared" si="27"/>
        <v>3.1</v>
      </c>
      <c r="AI116" s="180" t="str">
        <f t="shared" si="28"/>
        <v>Low</v>
      </c>
      <c r="AJ116" s="173">
        <f t="shared" si="29"/>
        <v>119</v>
      </c>
      <c r="AK116" s="176">
        <f>VLOOKUP($B116,'Lack of Reliability Index'!$A$2:$H$192,8,FALSE)</f>
        <v>7.1999999999999993</v>
      </c>
      <c r="AL116" s="47">
        <f>'Imputed and missing data hidden'!BA114</f>
        <v>1</v>
      </c>
      <c r="AM116" s="174">
        <f t="shared" si="30"/>
        <v>1.9607843137254902E-2</v>
      </c>
      <c r="AN116" s="47" t="str">
        <f t="shared" si="31"/>
        <v/>
      </c>
      <c r="AO116" s="175">
        <f>'Indicator Date hidden2'!BB115</f>
        <v>1719.0625</v>
      </c>
      <c r="AP116" s="181"/>
    </row>
    <row r="117" spans="1:42" ht="15.75" thickBot="1" x14ac:dyDescent="0.3">
      <c r="A117" s="125" t="str">
        <f>'Indicator Data'!A119</f>
        <v>Mongolia</v>
      </c>
      <c r="B117" s="43" t="str">
        <f>'Indicator Data'!B119</f>
        <v>MNG</v>
      </c>
      <c r="C117" s="153">
        <f>'Hazard &amp; Exposure'!AO116</f>
        <v>2.4</v>
      </c>
      <c r="D117" s="152">
        <f>'Hazard &amp; Exposure'!AP116</f>
        <v>4.3</v>
      </c>
      <c r="E117" s="152">
        <f>'Hazard &amp; Exposure'!AQ116</f>
        <v>0</v>
      </c>
      <c r="F117" s="152">
        <f>'Hazard &amp; Exposure'!AR116</f>
        <v>0</v>
      </c>
      <c r="G117" s="152">
        <f>'Hazard &amp; Exposure'!AU116</f>
        <v>5.7</v>
      </c>
      <c r="H117" s="152">
        <f>'Hazard &amp; Exposure'!DY116</f>
        <v>2.2999999999999998</v>
      </c>
      <c r="I117" s="40">
        <f>'Hazard &amp; Exposure'!DZ116</f>
        <v>2.7</v>
      </c>
      <c r="J117" s="152">
        <f>'Hazard &amp; Exposure'!EC116</f>
        <v>0.3</v>
      </c>
      <c r="K117" s="152">
        <f>'Hazard &amp; Exposure'!EF116</f>
        <v>0</v>
      </c>
      <c r="L117" s="40">
        <f>'Hazard &amp; Exposure'!EG116</f>
        <v>0.2</v>
      </c>
      <c r="M117" s="41">
        <f t="shared" si="24"/>
        <v>1.5</v>
      </c>
      <c r="N117" s="150">
        <f>Vulnerability!E116</f>
        <v>4.9000000000000004</v>
      </c>
      <c r="O117" s="148">
        <f>Vulnerability!H116</f>
        <v>2.9</v>
      </c>
      <c r="P117" s="148">
        <f>Vulnerability!N116</f>
        <v>5.7</v>
      </c>
      <c r="Q117" s="40">
        <f>Vulnerability!O116</f>
        <v>4.5999999999999996</v>
      </c>
      <c r="R117" s="148">
        <f>Vulnerability!T116</f>
        <v>0</v>
      </c>
      <c r="S117" s="147">
        <f>Vulnerability!AC116</f>
        <v>2.6</v>
      </c>
      <c r="T117" s="147">
        <f>Vulnerability!AF116</f>
        <v>0.9</v>
      </c>
      <c r="U117" s="147">
        <f>Vulnerability!AI116</f>
        <v>4.4000000000000004</v>
      </c>
      <c r="V117" s="147">
        <f>Vulnerability!AO116</f>
        <v>3.9</v>
      </c>
      <c r="W117" s="148">
        <f>Vulnerability!AP116</f>
        <v>3.1</v>
      </c>
      <c r="X117" s="40">
        <f>Vulnerability!AQ116</f>
        <v>1.7</v>
      </c>
      <c r="Y117" s="41">
        <f t="shared" si="25"/>
        <v>3.3</v>
      </c>
      <c r="Z117" s="163">
        <f>'Lack of Coping Capacity'!D116</f>
        <v>5.0999999999999996</v>
      </c>
      <c r="AA117" s="146">
        <f>'Lack of Coping Capacity'!G116</f>
        <v>5.9</v>
      </c>
      <c r="AB117" s="40">
        <f>'Lack of Coping Capacity'!H116</f>
        <v>5.5</v>
      </c>
      <c r="AC117" s="146">
        <f>'Lack of Coping Capacity'!M116</f>
        <v>3.5</v>
      </c>
      <c r="AD117" s="146">
        <f>'Lack of Coping Capacity'!R116</f>
        <v>5.9</v>
      </c>
      <c r="AE117" s="146">
        <f>'Lack of Coping Capacity'!AB116</f>
        <v>3.2</v>
      </c>
      <c r="AF117" s="40">
        <f>'Lack of Coping Capacity'!AC116</f>
        <v>4.2</v>
      </c>
      <c r="AG117" s="41">
        <f t="shared" si="26"/>
        <v>4.9000000000000004</v>
      </c>
      <c r="AH117" s="155">
        <f t="shared" si="27"/>
        <v>2.9</v>
      </c>
      <c r="AI117" s="180" t="str">
        <f t="shared" si="28"/>
        <v>Low</v>
      </c>
      <c r="AJ117" s="173">
        <f t="shared" si="29"/>
        <v>126</v>
      </c>
      <c r="AK117" s="176">
        <f>VLOOKUP($B117,'Lack of Reliability Index'!$A$2:$H$192,8,FALSE)</f>
        <v>4.2666666666666666</v>
      </c>
      <c r="AL117" s="47">
        <f>'Imputed and missing data hidden'!BA115</f>
        <v>1</v>
      </c>
      <c r="AM117" s="174">
        <f t="shared" si="30"/>
        <v>1.9607843137254902E-2</v>
      </c>
      <c r="AN117" s="47" t="str">
        <f t="shared" si="31"/>
        <v/>
      </c>
      <c r="AO117" s="175">
        <f>'Indicator Date hidden2'!BB116</f>
        <v>1719.1666666666667</v>
      </c>
      <c r="AP117" s="181"/>
    </row>
    <row r="118" spans="1:42" ht="15.75" thickBot="1" x14ac:dyDescent="0.3">
      <c r="A118" s="125" t="str">
        <f>'Indicator Data'!A120</f>
        <v>Montenegro</v>
      </c>
      <c r="B118" s="43" t="str">
        <f>'Indicator Data'!B120</f>
        <v>MNE</v>
      </c>
      <c r="C118" s="153">
        <f>'Hazard &amp; Exposure'!AO117</f>
        <v>5.8</v>
      </c>
      <c r="D118" s="152">
        <f>'Hazard &amp; Exposure'!AP117</f>
        <v>4.4000000000000004</v>
      </c>
      <c r="E118" s="152">
        <f>'Hazard &amp; Exposure'!AQ117</f>
        <v>7.7</v>
      </c>
      <c r="F118" s="152">
        <f>'Hazard &amp; Exposure'!AR117</f>
        <v>0</v>
      </c>
      <c r="G118" s="152">
        <f>'Hazard &amp; Exposure'!AU117</f>
        <v>2</v>
      </c>
      <c r="H118" s="152">
        <f>'Hazard &amp; Exposure'!DY117</f>
        <v>2.2999999999999998</v>
      </c>
      <c r="I118" s="40">
        <f>'Hazard &amp; Exposure'!DZ117</f>
        <v>4.2</v>
      </c>
      <c r="J118" s="152">
        <f>'Hazard &amp; Exposure'!EC117</f>
        <v>0.1</v>
      </c>
      <c r="K118" s="152">
        <f>'Hazard &amp; Exposure'!EF117</f>
        <v>0</v>
      </c>
      <c r="L118" s="40">
        <f>'Hazard &amp; Exposure'!EG117</f>
        <v>0.1</v>
      </c>
      <c r="M118" s="41">
        <f t="shared" si="24"/>
        <v>2.4</v>
      </c>
      <c r="N118" s="150">
        <f>Vulnerability!E117</f>
        <v>1.6</v>
      </c>
      <c r="O118" s="148">
        <f>Vulnerability!H117</f>
        <v>1.8</v>
      </c>
      <c r="P118" s="148">
        <f>Vulnerability!N117</f>
        <v>3.6</v>
      </c>
      <c r="Q118" s="40">
        <f>Vulnerability!O117</f>
        <v>2.2000000000000002</v>
      </c>
      <c r="R118" s="148">
        <f>Vulnerability!T117</f>
        <v>1.8</v>
      </c>
      <c r="S118" s="147">
        <f>Vulnerability!AC117</f>
        <v>0.6</v>
      </c>
      <c r="T118" s="147">
        <f>Vulnerability!AF117</f>
        <v>0.3</v>
      </c>
      <c r="U118" s="147">
        <f>Vulnerability!AI117</f>
        <v>0</v>
      </c>
      <c r="V118" s="147">
        <f>Vulnerability!AO117</f>
        <v>0.6</v>
      </c>
      <c r="W118" s="148">
        <f>Vulnerability!AP117</f>
        <v>0.4</v>
      </c>
      <c r="X118" s="40">
        <f>Vulnerability!AQ117</f>
        <v>1.1000000000000001</v>
      </c>
      <c r="Y118" s="41">
        <f t="shared" si="25"/>
        <v>1.7</v>
      </c>
      <c r="Z118" s="163">
        <f>'Lack of Coping Capacity'!D117</f>
        <v>4</v>
      </c>
      <c r="AA118" s="146">
        <f>'Lack of Coping Capacity'!G117</f>
        <v>5.0999999999999996</v>
      </c>
      <c r="AB118" s="40">
        <f>'Lack of Coping Capacity'!H117</f>
        <v>4.5999999999999996</v>
      </c>
      <c r="AC118" s="146">
        <f>'Lack of Coping Capacity'!M117</f>
        <v>1.3</v>
      </c>
      <c r="AD118" s="146">
        <f>'Lack of Coping Capacity'!R117</f>
        <v>0.9</v>
      </c>
      <c r="AE118" s="146">
        <f>'Lack of Coping Capacity'!AB117</f>
        <v>3</v>
      </c>
      <c r="AF118" s="40">
        <f>'Lack of Coping Capacity'!AC117</f>
        <v>1.7</v>
      </c>
      <c r="AG118" s="41">
        <f t="shared" si="26"/>
        <v>3.3</v>
      </c>
      <c r="AH118" s="155">
        <f t="shared" si="27"/>
        <v>2.4</v>
      </c>
      <c r="AI118" s="180" t="str">
        <f t="shared" si="28"/>
        <v>Low</v>
      </c>
      <c r="AJ118" s="173">
        <f t="shared" si="29"/>
        <v>141</v>
      </c>
      <c r="AK118" s="176">
        <f>VLOOKUP($B118,'Lack of Reliability Index'!$A$2:$H$192,8,FALSE)</f>
        <v>4.2666666666666666</v>
      </c>
      <c r="AL118" s="47">
        <f>'Imputed and missing data hidden'!BA116</f>
        <v>2</v>
      </c>
      <c r="AM118" s="174">
        <f t="shared" si="30"/>
        <v>3.9215686274509803E-2</v>
      </c>
      <c r="AN118" s="47" t="str">
        <f t="shared" si="31"/>
        <v/>
      </c>
      <c r="AO118" s="175">
        <f>'Indicator Date hidden2'!BB117</f>
        <v>1755.6382978723404</v>
      </c>
      <c r="AP118" s="181"/>
    </row>
    <row r="119" spans="1:42" ht="15.75" thickBot="1" x14ac:dyDescent="0.3">
      <c r="A119" s="125" t="str">
        <f>'Indicator Data'!A121</f>
        <v>Morocco</v>
      </c>
      <c r="B119" s="43" t="str">
        <f>'Indicator Data'!B121</f>
        <v>MAR</v>
      </c>
      <c r="C119" s="153">
        <f>'Hazard &amp; Exposure'!AO118</f>
        <v>4.8</v>
      </c>
      <c r="D119" s="152">
        <f>'Hazard &amp; Exposure'!AP118</f>
        <v>5.8</v>
      </c>
      <c r="E119" s="152">
        <f>'Hazard &amp; Exposure'!AQ118</f>
        <v>6.7</v>
      </c>
      <c r="F119" s="152">
        <f>'Hazard &amp; Exposure'!AR118</f>
        <v>0</v>
      </c>
      <c r="G119" s="152">
        <f>'Hazard &amp; Exposure'!AU118</f>
        <v>6.2</v>
      </c>
      <c r="H119" s="152">
        <f>'Hazard &amp; Exposure'!DY118</f>
        <v>3.4</v>
      </c>
      <c r="I119" s="40">
        <f>'Hazard &amp; Exposure'!DZ118</f>
        <v>4.8</v>
      </c>
      <c r="J119" s="152">
        <f>'Hazard &amp; Exposure'!EC118</f>
        <v>5.8</v>
      </c>
      <c r="K119" s="152">
        <f>'Hazard &amp; Exposure'!EF118</f>
        <v>0</v>
      </c>
      <c r="L119" s="40">
        <f>'Hazard &amp; Exposure'!EG118</f>
        <v>4.0999999999999996</v>
      </c>
      <c r="M119" s="41">
        <f t="shared" si="24"/>
        <v>4.5</v>
      </c>
      <c r="N119" s="150">
        <f>Vulnerability!E118</f>
        <v>5.7</v>
      </c>
      <c r="O119" s="148">
        <f>Vulnerability!H118</f>
        <v>5.2</v>
      </c>
      <c r="P119" s="148">
        <f>Vulnerability!N118</f>
        <v>3.3</v>
      </c>
      <c r="Q119" s="40">
        <f>Vulnerability!O118</f>
        <v>5</v>
      </c>
      <c r="R119" s="148">
        <f>Vulnerability!T118</f>
        <v>2.6</v>
      </c>
      <c r="S119" s="147">
        <f>Vulnerability!AC118</f>
        <v>0.8</v>
      </c>
      <c r="T119" s="147">
        <f>Vulnerability!AF118</f>
        <v>1.3</v>
      </c>
      <c r="U119" s="147">
        <f>Vulnerability!AI118</f>
        <v>1.2</v>
      </c>
      <c r="V119" s="147">
        <f>Vulnerability!AO118</f>
        <v>0</v>
      </c>
      <c r="W119" s="148">
        <f>Vulnerability!AP118</f>
        <v>0.8</v>
      </c>
      <c r="X119" s="40">
        <f>Vulnerability!AQ118</f>
        <v>1.7</v>
      </c>
      <c r="Y119" s="41">
        <f t="shared" si="25"/>
        <v>3.5</v>
      </c>
      <c r="Z119" s="163">
        <f>'Lack of Coping Capacity'!D118</f>
        <v>5.6</v>
      </c>
      <c r="AA119" s="146">
        <f>'Lack of Coping Capacity'!G118</f>
        <v>5.5</v>
      </c>
      <c r="AB119" s="40">
        <f>'Lack of Coping Capacity'!H118</f>
        <v>5.6</v>
      </c>
      <c r="AC119" s="146">
        <f>'Lack of Coping Capacity'!M118</f>
        <v>3.4</v>
      </c>
      <c r="AD119" s="146">
        <f>'Lack of Coping Capacity'!R118</f>
        <v>3.7</v>
      </c>
      <c r="AE119" s="146">
        <f>'Lack of Coping Capacity'!AB118</f>
        <v>4.5</v>
      </c>
      <c r="AF119" s="40">
        <f>'Lack of Coping Capacity'!AC118</f>
        <v>3.9</v>
      </c>
      <c r="AG119" s="41">
        <f t="shared" si="26"/>
        <v>4.8</v>
      </c>
      <c r="AH119" s="155">
        <f t="shared" si="27"/>
        <v>4.2</v>
      </c>
      <c r="AI119" s="180" t="str">
        <f t="shared" si="28"/>
        <v>Medium</v>
      </c>
      <c r="AJ119" s="173">
        <f t="shared" si="29"/>
        <v>76</v>
      </c>
      <c r="AK119" s="176">
        <f>VLOOKUP($B119,'Lack of Reliability Index'!$A$2:$H$192,8,FALSE)</f>
        <v>4.5333333333333323</v>
      </c>
      <c r="AL119" s="47">
        <f>'Imputed and missing data hidden'!BA117</f>
        <v>1</v>
      </c>
      <c r="AM119" s="174">
        <f t="shared" si="30"/>
        <v>1.9607843137254902E-2</v>
      </c>
      <c r="AN119" s="47" t="str">
        <f t="shared" si="31"/>
        <v/>
      </c>
      <c r="AO119" s="175">
        <f>'Indicator Date hidden2'!BB118</f>
        <v>1719.3333333333333</v>
      </c>
      <c r="AP119" s="181"/>
    </row>
    <row r="120" spans="1:42" ht="15.75" thickBot="1" x14ac:dyDescent="0.3">
      <c r="A120" s="125" t="str">
        <f>'Indicator Data'!A122</f>
        <v>Mozambique</v>
      </c>
      <c r="B120" s="43" t="str">
        <f>'Indicator Data'!B122</f>
        <v>MOZ</v>
      </c>
      <c r="C120" s="153">
        <f>'Hazard &amp; Exposure'!AO119</f>
        <v>3.8</v>
      </c>
      <c r="D120" s="152">
        <f>'Hazard &amp; Exposure'!AP119</f>
        <v>6.3</v>
      </c>
      <c r="E120" s="152">
        <f>'Hazard &amp; Exposure'!AQ119</f>
        <v>6</v>
      </c>
      <c r="F120" s="152">
        <f>'Hazard &amp; Exposure'!AR119</f>
        <v>5.2</v>
      </c>
      <c r="G120" s="152">
        <f>'Hazard &amp; Exposure'!AU119</f>
        <v>7.6</v>
      </c>
      <c r="H120" s="152">
        <f>'Hazard &amp; Exposure'!DY119</f>
        <v>6.3</v>
      </c>
      <c r="I120" s="40">
        <f>'Hazard &amp; Exposure'!DZ119</f>
        <v>6</v>
      </c>
      <c r="J120" s="152">
        <f>'Hazard &amp; Exposure'!EC119</f>
        <v>6.6</v>
      </c>
      <c r="K120" s="152">
        <f>'Hazard &amp; Exposure'!EF119</f>
        <v>0</v>
      </c>
      <c r="L120" s="40">
        <f>'Hazard &amp; Exposure'!EG119</f>
        <v>4.5999999999999996</v>
      </c>
      <c r="M120" s="41">
        <f t="shared" si="24"/>
        <v>5.3</v>
      </c>
      <c r="N120" s="150">
        <f>Vulnerability!E119</f>
        <v>8.9</v>
      </c>
      <c r="O120" s="148">
        <f>Vulnerability!H119</f>
        <v>6.3</v>
      </c>
      <c r="P120" s="148">
        <f>Vulnerability!N119</f>
        <v>5.8</v>
      </c>
      <c r="Q120" s="40">
        <f>Vulnerability!O119</f>
        <v>7.5</v>
      </c>
      <c r="R120" s="148">
        <f>Vulnerability!T119</f>
        <v>4.8</v>
      </c>
      <c r="S120" s="147">
        <f>Vulnerability!AC119</f>
        <v>9.3000000000000007</v>
      </c>
      <c r="T120" s="147">
        <f>Vulnerability!AF119</f>
        <v>4.5999999999999996</v>
      </c>
      <c r="U120" s="147">
        <f>Vulnerability!AI119</f>
        <v>3.2</v>
      </c>
      <c r="V120" s="147">
        <f>Vulnerability!AO119</f>
        <v>6.8</v>
      </c>
      <c r="W120" s="148">
        <f>Vulnerability!AP119</f>
        <v>6.6</v>
      </c>
      <c r="X120" s="40">
        <f>Vulnerability!AQ119</f>
        <v>5.8</v>
      </c>
      <c r="Y120" s="41">
        <f t="shared" si="25"/>
        <v>6.7</v>
      </c>
      <c r="Z120" s="163">
        <f>'Lack of Coping Capacity'!D119</f>
        <v>2.1</v>
      </c>
      <c r="AA120" s="146">
        <f>'Lack of Coping Capacity'!G119</f>
        <v>7.3</v>
      </c>
      <c r="AB120" s="40">
        <f>'Lack of Coping Capacity'!H119</f>
        <v>4.7</v>
      </c>
      <c r="AC120" s="146">
        <f>'Lack of Coping Capacity'!M119</f>
        <v>7.4</v>
      </c>
      <c r="AD120" s="146">
        <f>'Lack of Coping Capacity'!R119</f>
        <v>8.8000000000000007</v>
      </c>
      <c r="AE120" s="146">
        <f>'Lack of Coping Capacity'!AB119</f>
        <v>7.5</v>
      </c>
      <c r="AF120" s="40">
        <f>'Lack of Coping Capacity'!AC119</f>
        <v>7.9</v>
      </c>
      <c r="AG120" s="41">
        <f t="shared" si="26"/>
        <v>6.6</v>
      </c>
      <c r="AH120" s="155">
        <f t="shared" si="27"/>
        <v>6.2</v>
      </c>
      <c r="AI120" s="180" t="str">
        <f t="shared" si="28"/>
        <v>High</v>
      </c>
      <c r="AJ120" s="173">
        <f t="shared" si="29"/>
        <v>19</v>
      </c>
      <c r="AK120" s="176">
        <f>VLOOKUP($B120,'Lack of Reliability Index'!$A$2:$H$192,8,FALSE)</f>
        <v>4.2666666666666666</v>
      </c>
      <c r="AL120" s="47">
        <f>'Imputed and missing data hidden'!BA118</f>
        <v>0</v>
      </c>
      <c r="AM120" s="174">
        <f t="shared" si="30"/>
        <v>0</v>
      </c>
      <c r="AN120" s="47" t="str">
        <f t="shared" si="31"/>
        <v/>
      </c>
      <c r="AO120" s="175">
        <f>'Indicator Date hidden2'!BB119</f>
        <v>1618.1960784313726</v>
      </c>
      <c r="AP120" s="181"/>
    </row>
    <row r="121" spans="1:42" ht="15.75" thickBot="1" x14ac:dyDescent="0.3">
      <c r="A121" s="125" t="str">
        <f>'Indicator Data'!A123</f>
        <v>Myanmar</v>
      </c>
      <c r="B121" s="43" t="str">
        <f>'Indicator Data'!B123</f>
        <v>MMR</v>
      </c>
      <c r="C121" s="153">
        <f>'Hazard &amp; Exposure'!AO120</f>
        <v>9.1</v>
      </c>
      <c r="D121" s="152">
        <f>'Hazard &amp; Exposure'!AP120</f>
        <v>9.9</v>
      </c>
      <c r="E121" s="152">
        <f>'Hazard &amp; Exposure'!AQ120</f>
        <v>8.9</v>
      </c>
      <c r="F121" s="152">
        <f>'Hazard &amp; Exposure'!AR120</f>
        <v>5.6</v>
      </c>
      <c r="G121" s="152">
        <f>'Hazard &amp; Exposure'!AU120</f>
        <v>1</v>
      </c>
      <c r="H121" s="152">
        <f>'Hazard &amp; Exposure'!DY120</f>
        <v>6.4</v>
      </c>
      <c r="I121" s="40">
        <f>'Hazard &amp; Exposure'!DZ120</f>
        <v>7.8</v>
      </c>
      <c r="J121" s="152">
        <f>'Hazard &amp; Exposure'!EC120</f>
        <v>9.3000000000000007</v>
      </c>
      <c r="K121" s="152">
        <f>'Hazard &amp; Exposure'!EF120</f>
        <v>7</v>
      </c>
      <c r="L121" s="40">
        <f>'Hazard &amp; Exposure'!EG120</f>
        <v>7</v>
      </c>
      <c r="M121" s="41">
        <f t="shared" si="24"/>
        <v>7.4</v>
      </c>
      <c r="N121" s="150">
        <f>Vulnerability!E120</f>
        <v>7.2</v>
      </c>
      <c r="O121" s="148">
        <f>Vulnerability!H120</f>
        <v>6.1</v>
      </c>
      <c r="P121" s="148">
        <f>Vulnerability!N120</f>
        <v>3.2</v>
      </c>
      <c r="Q121" s="40">
        <f>Vulnerability!O120</f>
        <v>5.9</v>
      </c>
      <c r="R121" s="148">
        <f>Vulnerability!T120</f>
        <v>7</v>
      </c>
      <c r="S121" s="147">
        <f>Vulnerability!AC120</f>
        <v>4.5</v>
      </c>
      <c r="T121" s="147">
        <f>Vulnerability!AF120</f>
        <v>4</v>
      </c>
      <c r="U121" s="147">
        <f>Vulnerability!AI120</f>
        <v>0.3</v>
      </c>
      <c r="V121" s="147">
        <f>Vulnerability!AO120</f>
        <v>3.1</v>
      </c>
      <c r="W121" s="148">
        <f>Vulnerability!AP120</f>
        <v>3.1</v>
      </c>
      <c r="X121" s="40">
        <f>Vulnerability!AQ120</f>
        <v>5.4</v>
      </c>
      <c r="Y121" s="41">
        <f t="shared" si="25"/>
        <v>5.7</v>
      </c>
      <c r="Z121" s="163">
        <f>'Lack of Coping Capacity'!D120</f>
        <v>7.1</v>
      </c>
      <c r="AA121" s="146">
        <f>'Lack of Coping Capacity'!G120</f>
        <v>7.1</v>
      </c>
      <c r="AB121" s="40">
        <f>'Lack of Coping Capacity'!H120</f>
        <v>7.1</v>
      </c>
      <c r="AC121" s="146">
        <f>'Lack of Coping Capacity'!M120</f>
        <v>5.2</v>
      </c>
      <c r="AD121" s="146">
        <f>'Lack of Coping Capacity'!R120</f>
        <v>5.7</v>
      </c>
      <c r="AE121" s="146">
        <f>'Lack of Coping Capacity'!AB120</f>
        <v>5.9</v>
      </c>
      <c r="AF121" s="40">
        <f>'Lack of Coping Capacity'!AC120</f>
        <v>5.6</v>
      </c>
      <c r="AG121" s="41">
        <f t="shared" si="26"/>
        <v>6.4</v>
      </c>
      <c r="AH121" s="155">
        <f t="shared" si="27"/>
        <v>6.5</v>
      </c>
      <c r="AI121" s="180" t="str">
        <f t="shared" si="28"/>
        <v>Very High</v>
      </c>
      <c r="AJ121" s="173">
        <f t="shared" si="29"/>
        <v>15</v>
      </c>
      <c r="AK121" s="176">
        <f>VLOOKUP($B121,'Lack of Reliability Index'!$A$2:$H$192,8,FALSE)</f>
        <v>4</v>
      </c>
      <c r="AL121" s="47">
        <f>'Imputed and missing data hidden'!BA119</f>
        <v>1</v>
      </c>
      <c r="AM121" s="174">
        <f t="shared" si="30"/>
        <v>1.9607843137254902E-2</v>
      </c>
      <c r="AN121" s="47" t="str">
        <f t="shared" si="31"/>
        <v>YES</v>
      </c>
      <c r="AO121" s="175">
        <f>'Indicator Date hidden2'!BB120</f>
        <v>1650.16</v>
      </c>
      <c r="AP121" s="181"/>
    </row>
    <row r="122" spans="1:42" ht="15.75" thickBot="1" x14ac:dyDescent="0.3">
      <c r="A122" s="125" t="str">
        <f>'Indicator Data'!A124</f>
        <v>Namibia</v>
      </c>
      <c r="B122" s="43" t="str">
        <f>'Indicator Data'!B124</f>
        <v>NAM</v>
      </c>
      <c r="C122" s="153">
        <f>'Hazard &amp; Exposure'!AO121</f>
        <v>0.1</v>
      </c>
      <c r="D122" s="152">
        <f>'Hazard &amp; Exposure'!AP121</f>
        <v>6.1</v>
      </c>
      <c r="E122" s="152">
        <f>'Hazard &amp; Exposure'!AQ121</f>
        <v>0</v>
      </c>
      <c r="F122" s="152">
        <f>'Hazard &amp; Exposure'!AR121</f>
        <v>0</v>
      </c>
      <c r="G122" s="152">
        <f>'Hazard &amp; Exposure'!AU121</f>
        <v>8.5</v>
      </c>
      <c r="H122" s="152">
        <f>'Hazard &amp; Exposure'!DY121</f>
        <v>4.3</v>
      </c>
      <c r="I122" s="40">
        <f>'Hazard &amp; Exposure'!DZ121</f>
        <v>4.0999999999999996</v>
      </c>
      <c r="J122" s="152">
        <f>'Hazard &amp; Exposure'!EC121</f>
        <v>0.6</v>
      </c>
      <c r="K122" s="152">
        <f>'Hazard &amp; Exposure'!EF121</f>
        <v>0</v>
      </c>
      <c r="L122" s="40">
        <f>'Hazard &amp; Exposure'!EG121</f>
        <v>0.4</v>
      </c>
      <c r="M122" s="41">
        <f t="shared" si="24"/>
        <v>2.4</v>
      </c>
      <c r="N122" s="150">
        <f>Vulnerability!E121</f>
        <v>7.1</v>
      </c>
      <c r="O122" s="148">
        <f>Vulnerability!H121</f>
        <v>7.7</v>
      </c>
      <c r="P122" s="148">
        <f>Vulnerability!N121</f>
        <v>2.2999999999999998</v>
      </c>
      <c r="Q122" s="40">
        <f>Vulnerability!O121</f>
        <v>6.1</v>
      </c>
      <c r="R122" s="148">
        <f>Vulnerability!T121</f>
        <v>2.8</v>
      </c>
      <c r="S122" s="147">
        <f>Vulnerability!AC121</f>
        <v>5.9</v>
      </c>
      <c r="T122" s="147">
        <f>Vulnerability!AF121</f>
        <v>3.2</v>
      </c>
      <c r="U122" s="147">
        <f>Vulnerability!AI121</f>
        <v>0</v>
      </c>
      <c r="V122" s="147">
        <f>Vulnerability!AO121</f>
        <v>5.9</v>
      </c>
      <c r="W122" s="148">
        <f>Vulnerability!AP121</f>
        <v>4.0999999999999996</v>
      </c>
      <c r="X122" s="40">
        <f>Vulnerability!AQ121</f>
        <v>3.5</v>
      </c>
      <c r="Y122" s="41">
        <f t="shared" si="25"/>
        <v>4.9000000000000004</v>
      </c>
      <c r="Z122" s="163">
        <f>'Lack of Coping Capacity'!D121</f>
        <v>4.3</v>
      </c>
      <c r="AA122" s="146">
        <f>'Lack of Coping Capacity'!G121</f>
        <v>4.7</v>
      </c>
      <c r="AB122" s="40">
        <f>'Lack of Coping Capacity'!H121</f>
        <v>4.5</v>
      </c>
      <c r="AC122" s="146">
        <f>'Lack of Coping Capacity'!M121</f>
        <v>4.5999999999999996</v>
      </c>
      <c r="AD122" s="146">
        <f>'Lack of Coping Capacity'!R121</f>
        <v>6.7</v>
      </c>
      <c r="AE122" s="146">
        <f>'Lack of Coping Capacity'!AB121</f>
        <v>4</v>
      </c>
      <c r="AF122" s="40">
        <f>'Lack of Coping Capacity'!AC121</f>
        <v>5.0999999999999996</v>
      </c>
      <c r="AG122" s="41">
        <f t="shared" si="26"/>
        <v>4.8</v>
      </c>
      <c r="AH122" s="155">
        <f t="shared" si="27"/>
        <v>3.8</v>
      </c>
      <c r="AI122" s="180" t="str">
        <f t="shared" si="28"/>
        <v>Medium</v>
      </c>
      <c r="AJ122" s="173">
        <f t="shared" si="29"/>
        <v>95</v>
      </c>
      <c r="AK122" s="176">
        <f>VLOOKUP($B122,'Lack of Reliability Index'!$A$2:$H$192,8,FALSE)</f>
        <v>4.2666666666666666</v>
      </c>
      <c r="AL122" s="47">
        <f>'Imputed and missing data hidden'!BA120</f>
        <v>3</v>
      </c>
      <c r="AM122" s="174">
        <f t="shared" si="30"/>
        <v>5.8823529411764705E-2</v>
      </c>
      <c r="AN122" s="47" t="str">
        <f t="shared" si="31"/>
        <v/>
      </c>
      <c r="AO122" s="175">
        <f>'Indicator Date hidden2'!BB121</f>
        <v>1684.1632653061224</v>
      </c>
      <c r="AP122" s="181"/>
    </row>
    <row r="123" spans="1:42" ht="15.75" thickBot="1" x14ac:dyDescent="0.3">
      <c r="A123" s="125" t="str">
        <f>'Indicator Data'!A125</f>
        <v>Nauru</v>
      </c>
      <c r="B123" s="43" t="str">
        <f>'Indicator Data'!B125</f>
        <v>NRU</v>
      </c>
      <c r="C123" s="153">
        <f>'Hazard &amp; Exposure'!AO122</f>
        <v>0.1</v>
      </c>
      <c r="D123" s="152">
        <f>'Hazard &amp; Exposure'!AP122</f>
        <v>0.1</v>
      </c>
      <c r="E123" s="152">
        <f>'Hazard &amp; Exposure'!AQ122</f>
        <v>8.1999999999999993</v>
      </c>
      <c r="F123" s="152">
        <f>'Hazard &amp; Exposure'!AR122</f>
        <v>0</v>
      </c>
      <c r="G123" s="152">
        <f>'Hazard &amp; Exposure'!AU122</f>
        <v>0</v>
      </c>
      <c r="H123" s="152">
        <f>'Hazard &amp; Exposure'!DY122</f>
        <v>4.5</v>
      </c>
      <c r="I123" s="40">
        <f>'Hazard &amp; Exposure'!DZ122</f>
        <v>3</v>
      </c>
      <c r="J123" s="152">
        <f>'Hazard &amp; Exposure'!EC122</f>
        <v>0</v>
      </c>
      <c r="K123" s="152">
        <f>'Hazard &amp; Exposure'!EF122</f>
        <v>0</v>
      </c>
      <c r="L123" s="40">
        <f>'Hazard &amp; Exposure'!EG122</f>
        <v>0</v>
      </c>
      <c r="M123" s="41">
        <f t="shared" si="24"/>
        <v>1.6</v>
      </c>
      <c r="N123" s="150">
        <f>Vulnerability!E122</f>
        <v>3.4</v>
      </c>
      <c r="O123" s="148" t="str">
        <f>Vulnerability!H122</f>
        <v>x</v>
      </c>
      <c r="P123" s="148">
        <f>Vulnerability!N122</f>
        <v>10</v>
      </c>
      <c r="Q123" s="40">
        <f>Vulnerability!O122</f>
        <v>5.6</v>
      </c>
      <c r="R123" s="148">
        <f>Vulnerability!T122</f>
        <v>5.3</v>
      </c>
      <c r="S123" s="147">
        <f>Vulnerability!AC122</f>
        <v>2.1</v>
      </c>
      <c r="T123" s="147">
        <f>Vulnerability!AF122</f>
        <v>1.8</v>
      </c>
      <c r="U123" s="147">
        <f>Vulnerability!AI122</f>
        <v>0</v>
      </c>
      <c r="V123" s="147">
        <f>Vulnerability!AO122</f>
        <v>5</v>
      </c>
      <c r="W123" s="148">
        <f>Vulnerability!AP122</f>
        <v>2.4</v>
      </c>
      <c r="X123" s="40">
        <f>Vulnerability!AQ122</f>
        <v>4</v>
      </c>
      <c r="Y123" s="41">
        <f t="shared" si="25"/>
        <v>4.9000000000000004</v>
      </c>
      <c r="Z123" s="163">
        <f>'Lack of Coping Capacity'!D122</f>
        <v>8.1</v>
      </c>
      <c r="AA123" s="146">
        <f>'Lack of Coping Capacity'!G122</f>
        <v>5.9</v>
      </c>
      <c r="AB123" s="40">
        <f>'Lack of Coping Capacity'!H122</f>
        <v>7</v>
      </c>
      <c r="AC123" s="146">
        <f>'Lack of Coping Capacity'!M122</f>
        <v>3.3</v>
      </c>
      <c r="AD123" s="146">
        <f>'Lack of Coping Capacity'!R122</f>
        <v>1.3</v>
      </c>
      <c r="AE123" s="146">
        <f>'Lack of Coping Capacity'!AB122</f>
        <v>4.5999999999999996</v>
      </c>
      <c r="AF123" s="40">
        <f>'Lack of Coping Capacity'!AC122</f>
        <v>3.1</v>
      </c>
      <c r="AG123" s="41">
        <f t="shared" si="26"/>
        <v>5.4</v>
      </c>
      <c r="AH123" s="155">
        <f t="shared" si="27"/>
        <v>3.5</v>
      </c>
      <c r="AI123" s="180" t="str">
        <f t="shared" si="28"/>
        <v>Medium</v>
      </c>
      <c r="AJ123" s="173">
        <f t="shared" si="29"/>
        <v>104</v>
      </c>
      <c r="AK123" s="176">
        <f>VLOOKUP($B123,'Lack of Reliability Index'!$A$2:$H$192,8,FALSE)</f>
        <v>4.8</v>
      </c>
      <c r="AL123" s="47">
        <f>'Imputed and missing data hidden'!BA121</f>
        <v>13</v>
      </c>
      <c r="AM123" s="174">
        <f t="shared" si="30"/>
        <v>0.25490196078431371</v>
      </c>
      <c r="AN123" s="47" t="str">
        <f t="shared" si="31"/>
        <v/>
      </c>
      <c r="AO123" s="175">
        <f>'Indicator Date hidden2'!BB122</f>
        <v>2115.897435897436</v>
      </c>
      <c r="AP123" s="181"/>
    </row>
    <row r="124" spans="1:42" ht="15.75" thickBot="1" x14ac:dyDescent="0.3">
      <c r="A124" s="125" t="str">
        <f>'Indicator Data'!A126</f>
        <v>Nepal</v>
      </c>
      <c r="B124" s="43" t="str">
        <f>'Indicator Data'!B126</f>
        <v>NPL</v>
      </c>
      <c r="C124" s="153">
        <f>'Hazard &amp; Exposure'!AO123</f>
        <v>9.9</v>
      </c>
      <c r="D124" s="152">
        <f>'Hazard &amp; Exposure'!AP123</f>
        <v>6.7</v>
      </c>
      <c r="E124" s="152">
        <f>'Hazard &amp; Exposure'!AQ123</f>
        <v>0</v>
      </c>
      <c r="F124" s="152">
        <f>'Hazard &amp; Exposure'!AR123</f>
        <v>0.2</v>
      </c>
      <c r="G124" s="152">
        <f>'Hazard &amp; Exposure'!AU123</f>
        <v>2.8</v>
      </c>
      <c r="H124" s="152">
        <f>'Hazard &amp; Exposure'!DY123</f>
        <v>6.4</v>
      </c>
      <c r="I124" s="40">
        <f>'Hazard &amp; Exposure'!DZ123</f>
        <v>5.7</v>
      </c>
      <c r="J124" s="152">
        <f>'Hazard &amp; Exposure'!EC123</f>
        <v>8</v>
      </c>
      <c r="K124" s="152">
        <f>'Hazard &amp; Exposure'!EF123</f>
        <v>0</v>
      </c>
      <c r="L124" s="40">
        <f>'Hazard &amp; Exposure'!EG123</f>
        <v>5.6</v>
      </c>
      <c r="M124" s="41">
        <f t="shared" si="24"/>
        <v>5.7</v>
      </c>
      <c r="N124" s="150">
        <f>Vulnerability!E123</f>
        <v>7.1</v>
      </c>
      <c r="O124" s="148">
        <f>Vulnerability!H123</f>
        <v>4.2</v>
      </c>
      <c r="P124" s="148">
        <f>Vulnerability!N123</f>
        <v>4.7</v>
      </c>
      <c r="Q124" s="40">
        <f>Vulnerability!O123</f>
        <v>5.8</v>
      </c>
      <c r="R124" s="148">
        <f>Vulnerability!T123</f>
        <v>3.7</v>
      </c>
      <c r="S124" s="147">
        <f>Vulnerability!AC123</f>
        <v>2.4</v>
      </c>
      <c r="T124" s="147">
        <f>Vulnerability!AF123</f>
        <v>4.3</v>
      </c>
      <c r="U124" s="147">
        <f>Vulnerability!AI123</f>
        <v>1.8</v>
      </c>
      <c r="V124" s="147">
        <f>Vulnerability!AO123</f>
        <v>2.7</v>
      </c>
      <c r="W124" s="148">
        <f>Vulnerability!AP123</f>
        <v>2.9</v>
      </c>
      <c r="X124" s="40">
        <f>Vulnerability!AQ123</f>
        <v>3.3</v>
      </c>
      <c r="Y124" s="41">
        <f t="shared" si="25"/>
        <v>4.7</v>
      </c>
      <c r="Z124" s="163">
        <f>'Lack of Coping Capacity'!D123</f>
        <v>5.4</v>
      </c>
      <c r="AA124" s="146">
        <f>'Lack of Coping Capacity'!G123</f>
        <v>6.9</v>
      </c>
      <c r="AB124" s="40">
        <f>'Lack of Coping Capacity'!H123</f>
        <v>6.2</v>
      </c>
      <c r="AC124" s="146">
        <f>'Lack of Coping Capacity'!M123</f>
        <v>4.8</v>
      </c>
      <c r="AD124" s="146">
        <f>'Lack of Coping Capacity'!R123</f>
        <v>5</v>
      </c>
      <c r="AE124" s="146">
        <f>'Lack of Coping Capacity'!AB123</f>
        <v>7</v>
      </c>
      <c r="AF124" s="40">
        <f>'Lack of Coping Capacity'!AC123</f>
        <v>5.6</v>
      </c>
      <c r="AG124" s="41">
        <f t="shared" si="26"/>
        <v>5.9</v>
      </c>
      <c r="AH124" s="155">
        <f t="shared" si="27"/>
        <v>5.4</v>
      </c>
      <c r="AI124" s="180" t="str">
        <f t="shared" si="28"/>
        <v>High</v>
      </c>
      <c r="AJ124" s="173">
        <f t="shared" si="29"/>
        <v>32</v>
      </c>
      <c r="AK124" s="176">
        <f>VLOOKUP($B124,'Lack of Reliability Index'!$A$2:$H$192,8,FALSE)</f>
        <v>7.4666666666666659</v>
      </c>
      <c r="AL124" s="47">
        <f>'Imputed and missing data hidden'!BA122</f>
        <v>0</v>
      </c>
      <c r="AM124" s="174">
        <f t="shared" si="30"/>
        <v>0</v>
      </c>
      <c r="AN124" s="47" t="str">
        <f t="shared" si="31"/>
        <v/>
      </c>
      <c r="AO124" s="175">
        <f>'Indicator Date hidden2'!BB123</f>
        <v>1683.8163265306123</v>
      </c>
      <c r="AP124" s="181"/>
    </row>
    <row r="125" spans="1:42" ht="15.75" thickBot="1" x14ac:dyDescent="0.3">
      <c r="A125" s="125" t="str">
        <f>'Indicator Data'!A127</f>
        <v>Netherlands</v>
      </c>
      <c r="B125" s="43" t="str">
        <f>'Indicator Data'!B127</f>
        <v>NLD</v>
      </c>
      <c r="C125" s="153">
        <f>'Hazard &amp; Exposure'!AO124</f>
        <v>2.4</v>
      </c>
      <c r="D125" s="152">
        <f>'Hazard &amp; Exposure'!AP124</f>
        <v>5.8</v>
      </c>
      <c r="E125" s="152">
        <f>'Hazard &amp; Exposure'!AQ124</f>
        <v>0</v>
      </c>
      <c r="F125" s="152">
        <f>'Hazard &amp; Exposure'!AR124</f>
        <v>0</v>
      </c>
      <c r="G125" s="152">
        <f>'Hazard &amp; Exposure'!AU124</f>
        <v>0.5</v>
      </c>
      <c r="H125" s="152">
        <f>'Hazard &amp; Exposure'!DY124</f>
        <v>2</v>
      </c>
      <c r="I125" s="40">
        <f>'Hazard &amp; Exposure'!DZ124</f>
        <v>2.1</v>
      </c>
      <c r="J125" s="152">
        <f>'Hazard &amp; Exposure'!EC124</f>
        <v>0</v>
      </c>
      <c r="K125" s="152">
        <f>'Hazard &amp; Exposure'!EF124</f>
        <v>0</v>
      </c>
      <c r="L125" s="40">
        <f>'Hazard &amp; Exposure'!EG124</f>
        <v>0</v>
      </c>
      <c r="M125" s="41">
        <f t="shared" si="24"/>
        <v>1.1000000000000001</v>
      </c>
      <c r="N125" s="150">
        <f>Vulnerability!E124</f>
        <v>0.3</v>
      </c>
      <c r="O125" s="148">
        <f>Vulnerability!H124</f>
        <v>0.7</v>
      </c>
      <c r="P125" s="148">
        <f>Vulnerability!N124</f>
        <v>1.6</v>
      </c>
      <c r="Q125" s="40">
        <f>Vulnerability!O124</f>
        <v>0.7</v>
      </c>
      <c r="R125" s="148">
        <f>Vulnerability!T124</f>
        <v>6</v>
      </c>
      <c r="S125" s="147">
        <f>Vulnerability!AC124</f>
        <v>0.5</v>
      </c>
      <c r="T125" s="147">
        <f>Vulnerability!AF124</f>
        <v>0.3</v>
      </c>
      <c r="U125" s="147">
        <f>Vulnerability!AI124</f>
        <v>0</v>
      </c>
      <c r="V125" s="147">
        <f>Vulnerability!AO124</f>
        <v>1.6</v>
      </c>
      <c r="W125" s="148">
        <f>Vulnerability!AP124</f>
        <v>0.6</v>
      </c>
      <c r="X125" s="40">
        <f>Vulnerability!AQ124</f>
        <v>3.8</v>
      </c>
      <c r="Y125" s="41">
        <f t="shared" si="25"/>
        <v>2.4</v>
      </c>
      <c r="Z125" s="163">
        <f>'Lack of Coping Capacity'!D124</f>
        <v>1.7</v>
      </c>
      <c r="AA125" s="146">
        <f>'Lack of Coping Capacity'!G124</f>
        <v>1.6</v>
      </c>
      <c r="AB125" s="40">
        <f>'Lack of Coping Capacity'!H124</f>
        <v>1.7</v>
      </c>
      <c r="AC125" s="146">
        <f>'Lack of Coping Capacity'!M124</f>
        <v>1.5</v>
      </c>
      <c r="AD125" s="146">
        <f>'Lack of Coping Capacity'!R124</f>
        <v>0.1</v>
      </c>
      <c r="AE125" s="146">
        <f>'Lack of Coping Capacity'!AB124</f>
        <v>0.6</v>
      </c>
      <c r="AF125" s="40">
        <f>'Lack of Coping Capacity'!AC124</f>
        <v>0.7</v>
      </c>
      <c r="AG125" s="41">
        <f t="shared" si="26"/>
        <v>1.2</v>
      </c>
      <c r="AH125" s="155">
        <f t="shared" si="27"/>
        <v>1.5</v>
      </c>
      <c r="AI125" s="180" t="str">
        <f t="shared" si="28"/>
        <v>Very Low</v>
      </c>
      <c r="AJ125" s="173">
        <f t="shared" si="29"/>
        <v>177</v>
      </c>
      <c r="AK125" s="176">
        <f>VLOOKUP($B125,'Lack of Reliability Index'!$A$2:$H$192,8,FALSE)</f>
        <v>4</v>
      </c>
      <c r="AL125" s="47">
        <f>'Imputed and missing data hidden'!BA123</f>
        <v>5</v>
      </c>
      <c r="AM125" s="174">
        <f t="shared" si="30"/>
        <v>9.8039215686274508E-2</v>
      </c>
      <c r="AN125" s="47" t="str">
        <f t="shared" si="31"/>
        <v/>
      </c>
      <c r="AO125" s="175">
        <f>'Indicator Date hidden2'!BB124</f>
        <v>1875.1818181818182</v>
      </c>
      <c r="AP125" s="181"/>
    </row>
    <row r="126" spans="1:42" ht="15.75" thickBot="1" x14ac:dyDescent="0.3">
      <c r="A126" s="125" t="str">
        <f>'Indicator Data'!A128</f>
        <v>New Zealand</v>
      </c>
      <c r="B126" s="43" t="str">
        <f>'Indicator Data'!B128</f>
        <v>NZL</v>
      </c>
      <c r="C126" s="153">
        <f>'Hazard &amp; Exposure'!AO125</f>
        <v>7</v>
      </c>
      <c r="D126" s="152">
        <f>'Hazard &amp; Exposure'!AP125</f>
        <v>3.8</v>
      </c>
      <c r="E126" s="152">
        <f>'Hazard &amp; Exposure'!AQ125</f>
        <v>7</v>
      </c>
      <c r="F126" s="152">
        <f>'Hazard &amp; Exposure'!AR125</f>
        <v>2.9</v>
      </c>
      <c r="G126" s="152">
        <f>'Hazard &amp; Exposure'!AU125</f>
        <v>1.5</v>
      </c>
      <c r="H126" s="152">
        <f>'Hazard &amp; Exposure'!DY125</f>
        <v>2.8</v>
      </c>
      <c r="I126" s="40">
        <f>'Hazard &amp; Exposure'!DZ125</f>
        <v>4.5</v>
      </c>
      <c r="J126" s="152">
        <f>'Hazard &amp; Exposure'!EC125</f>
        <v>0</v>
      </c>
      <c r="K126" s="152">
        <f>'Hazard &amp; Exposure'!EF125</f>
        <v>0</v>
      </c>
      <c r="L126" s="40">
        <f>'Hazard &amp; Exposure'!EG125</f>
        <v>0</v>
      </c>
      <c r="M126" s="41">
        <f t="shared" si="24"/>
        <v>2.5</v>
      </c>
      <c r="N126" s="150">
        <f>Vulnerability!E125</f>
        <v>0.5</v>
      </c>
      <c r="O126" s="148">
        <f>Vulnerability!H125</f>
        <v>1.8</v>
      </c>
      <c r="P126" s="148">
        <f>Vulnerability!N125</f>
        <v>1.5</v>
      </c>
      <c r="Q126" s="40">
        <f>Vulnerability!O125</f>
        <v>1.1000000000000001</v>
      </c>
      <c r="R126" s="148">
        <f>Vulnerability!T125</f>
        <v>1.8</v>
      </c>
      <c r="S126" s="147">
        <f>Vulnerability!AC125</f>
        <v>0.1</v>
      </c>
      <c r="T126" s="147">
        <f>Vulnerability!AF125</f>
        <v>0.4</v>
      </c>
      <c r="U126" s="147">
        <f>Vulnerability!AI125</f>
        <v>0</v>
      </c>
      <c r="V126" s="147">
        <f>Vulnerability!AO125</f>
        <v>1.4</v>
      </c>
      <c r="W126" s="148">
        <f>Vulnerability!AP125</f>
        <v>0.5</v>
      </c>
      <c r="X126" s="40">
        <f>Vulnerability!AQ125</f>
        <v>1.2</v>
      </c>
      <c r="Y126" s="41">
        <f t="shared" si="25"/>
        <v>1.2</v>
      </c>
      <c r="Z126" s="163">
        <f>'Lack of Coping Capacity'!D125</f>
        <v>2.6</v>
      </c>
      <c r="AA126" s="146">
        <f>'Lack of Coping Capacity'!G125</f>
        <v>1.4</v>
      </c>
      <c r="AB126" s="40">
        <f>'Lack of Coping Capacity'!H125</f>
        <v>2</v>
      </c>
      <c r="AC126" s="146">
        <f>'Lack of Coping Capacity'!M125</f>
        <v>1.7</v>
      </c>
      <c r="AD126" s="146">
        <f>'Lack of Coping Capacity'!R125</f>
        <v>2</v>
      </c>
      <c r="AE126" s="146">
        <f>'Lack of Coping Capacity'!AB125</f>
        <v>1</v>
      </c>
      <c r="AF126" s="40">
        <f>'Lack of Coping Capacity'!AC125</f>
        <v>1.6</v>
      </c>
      <c r="AG126" s="41">
        <f t="shared" si="26"/>
        <v>1.8</v>
      </c>
      <c r="AH126" s="155">
        <f t="shared" si="27"/>
        <v>1.8</v>
      </c>
      <c r="AI126" s="180" t="str">
        <f t="shared" si="28"/>
        <v>Very Low</v>
      </c>
      <c r="AJ126" s="173">
        <f t="shared" si="29"/>
        <v>169</v>
      </c>
      <c r="AK126" s="176">
        <f>VLOOKUP($B126,'Lack of Reliability Index'!$A$2:$H$192,8,FALSE)</f>
        <v>5.3333333333333339</v>
      </c>
      <c r="AL126" s="47">
        <f>'Imputed and missing data hidden'!BA124</f>
        <v>7</v>
      </c>
      <c r="AM126" s="174">
        <f t="shared" si="30"/>
        <v>0.13725490196078433</v>
      </c>
      <c r="AN126" s="47" t="str">
        <f t="shared" si="31"/>
        <v/>
      </c>
      <c r="AO126" s="175">
        <f>'Indicator Date hidden2'!BB125</f>
        <v>2012.2682926829268</v>
      </c>
      <c r="AP126" s="181"/>
    </row>
    <row r="127" spans="1:42" ht="15.75" thickBot="1" x14ac:dyDescent="0.3">
      <c r="A127" s="125" t="str">
        <f>'Indicator Data'!A129</f>
        <v>Nicaragua</v>
      </c>
      <c r="B127" s="43" t="str">
        <f>'Indicator Data'!B129</f>
        <v>NIC</v>
      </c>
      <c r="C127" s="153">
        <f>'Hazard &amp; Exposure'!AO126</f>
        <v>9.5</v>
      </c>
      <c r="D127" s="152">
        <f>'Hazard &amp; Exposure'!AP126</f>
        <v>5.0999999999999996</v>
      </c>
      <c r="E127" s="152">
        <f>'Hazard &amp; Exposure'!AQ126</f>
        <v>8.1</v>
      </c>
      <c r="F127" s="152">
        <f>'Hazard &amp; Exposure'!AR126</f>
        <v>3.6</v>
      </c>
      <c r="G127" s="152">
        <f>'Hazard &amp; Exposure'!AU126</f>
        <v>4.0999999999999996</v>
      </c>
      <c r="H127" s="152">
        <f>'Hazard &amp; Exposure'!DY126</f>
        <v>5.9</v>
      </c>
      <c r="I127" s="40">
        <f>'Hazard &amp; Exposure'!DZ126</f>
        <v>6.6</v>
      </c>
      <c r="J127" s="152">
        <f>'Hazard &amp; Exposure'!EC126</f>
        <v>4.9000000000000004</v>
      </c>
      <c r="K127" s="152">
        <f>'Hazard &amp; Exposure'!EF126</f>
        <v>8</v>
      </c>
      <c r="L127" s="40">
        <f>'Hazard &amp; Exposure'!EG126</f>
        <v>8</v>
      </c>
      <c r="M127" s="41">
        <f t="shared" si="24"/>
        <v>7.4</v>
      </c>
      <c r="N127" s="150">
        <f>Vulnerability!E126</f>
        <v>6</v>
      </c>
      <c r="O127" s="148">
        <f>Vulnerability!H126</f>
        <v>5.8</v>
      </c>
      <c r="P127" s="148">
        <f>Vulnerability!N126</f>
        <v>4.0999999999999996</v>
      </c>
      <c r="Q127" s="40">
        <f>Vulnerability!O126</f>
        <v>5.5</v>
      </c>
      <c r="R127" s="148">
        <f>Vulnerability!T126</f>
        <v>0.9</v>
      </c>
      <c r="S127" s="147">
        <f>Vulnerability!AC126</f>
        <v>1.4</v>
      </c>
      <c r="T127" s="147">
        <f>Vulnerability!AF126</f>
        <v>1.3</v>
      </c>
      <c r="U127" s="147">
        <f>Vulnerability!AI126</f>
        <v>2.6</v>
      </c>
      <c r="V127" s="147">
        <f>Vulnerability!AO126</f>
        <v>4.3</v>
      </c>
      <c r="W127" s="148">
        <f>Vulnerability!AP126</f>
        <v>2.5</v>
      </c>
      <c r="X127" s="40">
        <f>Vulnerability!AQ126</f>
        <v>1.7</v>
      </c>
      <c r="Y127" s="41">
        <f t="shared" si="25"/>
        <v>3.8</v>
      </c>
      <c r="Z127" s="163">
        <f>'Lack of Coping Capacity'!D126</f>
        <v>4.7</v>
      </c>
      <c r="AA127" s="146">
        <f>'Lack of Coping Capacity'!G126</f>
        <v>6.9</v>
      </c>
      <c r="AB127" s="40">
        <f>'Lack of Coping Capacity'!H126</f>
        <v>5.8</v>
      </c>
      <c r="AC127" s="146">
        <f>'Lack of Coping Capacity'!M126</f>
        <v>4.0999999999999996</v>
      </c>
      <c r="AD127" s="146">
        <f>'Lack of Coping Capacity'!R126</f>
        <v>5</v>
      </c>
      <c r="AE127" s="146">
        <f>'Lack of Coping Capacity'!AB126</f>
        <v>4.5</v>
      </c>
      <c r="AF127" s="40">
        <f>'Lack of Coping Capacity'!AC126</f>
        <v>4.5</v>
      </c>
      <c r="AG127" s="41">
        <f t="shared" si="26"/>
        <v>5.2</v>
      </c>
      <c r="AH127" s="155">
        <f t="shared" si="27"/>
        <v>5.3</v>
      </c>
      <c r="AI127" s="180" t="str">
        <f t="shared" si="28"/>
        <v>High</v>
      </c>
      <c r="AJ127" s="173">
        <f t="shared" si="29"/>
        <v>35</v>
      </c>
      <c r="AK127" s="176">
        <f>VLOOKUP($B127,'Lack of Reliability Index'!$A$2:$H$192,8,FALSE)</f>
        <v>7.3333333333333339</v>
      </c>
      <c r="AL127" s="47">
        <f>'Imputed and missing data hidden'!BA125</f>
        <v>0</v>
      </c>
      <c r="AM127" s="174">
        <f t="shared" si="30"/>
        <v>0</v>
      </c>
      <c r="AN127" s="47" t="str">
        <f t="shared" si="31"/>
        <v>YES</v>
      </c>
      <c r="AO127" s="175">
        <f>'Indicator Date hidden2'!BB126</f>
        <v>1684.1020408163265</v>
      </c>
      <c r="AP127" s="181"/>
    </row>
    <row r="128" spans="1:42" ht="15.75" thickBot="1" x14ac:dyDescent="0.3">
      <c r="A128" s="125" t="str">
        <f>'Indicator Data'!A130</f>
        <v>Niger</v>
      </c>
      <c r="B128" s="43" t="str">
        <f>'Indicator Data'!B130</f>
        <v>NER</v>
      </c>
      <c r="C128" s="153">
        <f>'Hazard &amp; Exposure'!AO127</f>
        <v>0.1</v>
      </c>
      <c r="D128" s="152">
        <f>'Hazard &amp; Exposure'!AP127</f>
        <v>7.4</v>
      </c>
      <c r="E128" s="152">
        <f>'Hazard &amp; Exposure'!AQ127</f>
        <v>0</v>
      </c>
      <c r="F128" s="152">
        <f>'Hazard &amp; Exposure'!AR127</f>
        <v>0</v>
      </c>
      <c r="G128" s="152">
        <f>'Hazard &amp; Exposure'!AU127</f>
        <v>6.7</v>
      </c>
      <c r="H128" s="152">
        <f>'Hazard &amp; Exposure'!DY127</f>
        <v>6.4</v>
      </c>
      <c r="I128" s="40">
        <f>'Hazard &amp; Exposure'!DZ127</f>
        <v>4.2</v>
      </c>
      <c r="J128" s="152">
        <f>'Hazard &amp; Exposure'!EC127</f>
        <v>9.6999999999999993</v>
      </c>
      <c r="K128" s="152">
        <f>'Hazard &amp; Exposure'!EF127</f>
        <v>0</v>
      </c>
      <c r="L128" s="40">
        <f>'Hazard &amp; Exposure'!EG127</f>
        <v>6.8</v>
      </c>
      <c r="M128" s="41">
        <f t="shared" si="24"/>
        <v>5.7</v>
      </c>
      <c r="N128" s="150">
        <f>Vulnerability!E127</f>
        <v>9.6999999999999993</v>
      </c>
      <c r="O128" s="148">
        <f>Vulnerability!H127</f>
        <v>5.5</v>
      </c>
      <c r="P128" s="148">
        <f>Vulnerability!N127</f>
        <v>5.9</v>
      </c>
      <c r="Q128" s="40">
        <f>Vulnerability!O127</f>
        <v>7.7</v>
      </c>
      <c r="R128" s="148">
        <f>Vulnerability!T127</f>
        <v>7.3</v>
      </c>
      <c r="S128" s="147">
        <f>Vulnerability!AC127</f>
        <v>5</v>
      </c>
      <c r="T128" s="147">
        <f>Vulnerability!AF127</f>
        <v>6.8</v>
      </c>
      <c r="U128" s="147">
        <f>Vulnerability!AI127</f>
        <v>1.8</v>
      </c>
      <c r="V128" s="147">
        <f>Vulnerability!AO127</f>
        <v>3.7</v>
      </c>
      <c r="W128" s="148">
        <f>Vulnerability!AP127</f>
        <v>4.5999999999999996</v>
      </c>
      <c r="X128" s="40">
        <f>Vulnerability!AQ127</f>
        <v>6.1</v>
      </c>
      <c r="Y128" s="41">
        <f t="shared" si="25"/>
        <v>7</v>
      </c>
      <c r="Z128" s="163">
        <f>'Lack of Coping Capacity'!D127</f>
        <v>5.3</v>
      </c>
      <c r="AA128" s="146">
        <f>'Lack of Coping Capacity'!G127</f>
        <v>6.5</v>
      </c>
      <c r="AB128" s="40">
        <f>'Lack of Coping Capacity'!H127</f>
        <v>5.9</v>
      </c>
      <c r="AC128" s="146">
        <f>'Lack of Coping Capacity'!M127</f>
        <v>8.9</v>
      </c>
      <c r="AD128" s="146">
        <f>'Lack of Coping Capacity'!R127</f>
        <v>9.6999999999999993</v>
      </c>
      <c r="AE128" s="146">
        <f>'Lack of Coping Capacity'!AB127</f>
        <v>8.3000000000000007</v>
      </c>
      <c r="AF128" s="40">
        <f>'Lack of Coping Capacity'!AC127</f>
        <v>9</v>
      </c>
      <c r="AG128" s="41">
        <f t="shared" si="26"/>
        <v>7.8</v>
      </c>
      <c r="AH128" s="155">
        <f t="shared" si="27"/>
        <v>6.8</v>
      </c>
      <c r="AI128" s="180" t="str">
        <f t="shared" si="28"/>
        <v>Very High</v>
      </c>
      <c r="AJ128" s="173">
        <f t="shared" si="29"/>
        <v>13</v>
      </c>
      <c r="AK128" s="176">
        <f>VLOOKUP($B128,'Lack of Reliability Index'!$A$2:$H$192,8,FALSE)</f>
        <v>4</v>
      </c>
      <c r="AL128" s="47">
        <f>'Imputed and missing data hidden'!BA126</f>
        <v>0</v>
      </c>
      <c r="AM128" s="174">
        <f t="shared" si="30"/>
        <v>0</v>
      </c>
      <c r="AN128" s="47" t="str">
        <f t="shared" si="31"/>
        <v/>
      </c>
      <c r="AO128" s="175">
        <f>'Indicator Date hidden2'!BB127</f>
        <v>1650.28</v>
      </c>
      <c r="AP128" s="181"/>
    </row>
    <row r="129" spans="1:42" ht="15.75" thickBot="1" x14ac:dyDescent="0.3">
      <c r="A129" s="125" t="str">
        <f>'Indicator Data'!A131</f>
        <v>Nigeria</v>
      </c>
      <c r="B129" s="43" t="str">
        <f>'Indicator Data'!B131</f>
        <v>NGA</v>
      </c>
      <c r="C129" s="153">
        <f>'Hazard &amp; Exposure'!AO128</f>
        <v>0.1</v>
      </c>
      <c r="D129" s="152">
        <f>'Hazard &amp; Exposure'!AP128</f>
        <v>8</v>
      </c>
      <c r="E129" s="152">
        <f>'Hazard &amp; Exposure'!AQ128</f>
        <v>0</v>
      </c>
      <c r="F129" s="152">
        <f>'Hazard &amp; Exposure'!AR128</f>
        <v>0</v>
      </c>
      <c r="G129" s="152">
        <f>'Hazard &amp; Exposure'!AU128</f>
        <v>0.5</v>
      </c>
      <c r="H129" s="152">
        <f>'Hazard &amp; Exposure'!DY128</f>
        <v>7.7</v>
      </c>
      <c r="I129" s="40">
        <f>'Hazard &amp; Exposure'!DZ128</f>
        <v>3.8</v>
      </c>
      <c r="J129" s="152">
        <f>'Hazard &amp; Exposure'!EC128</f>
        <v>10</v>
      </c>
      <c r="K129" s="152">
        <f>'Hazard &amp; Exposure'!EF128</f>
        <v>10</v>
      </c>
      <c r="L129" s="40">
        <f>'Hazard &amp; Exposure'!EG128</f>
        <v>10</v>
      </c>
      <c r="M129" s="41">
        <f t="shared" si="24"/>
        <v>8.3000000000000007</v>
      </c>
      <c r="N129" s="150">
        <f>Vulnerability!E128</f>
        <v>8</v>
      </c>
      <c r="O129" s="148">
        <f>Vulnerability!H128</f>
        <v>4.5</v>
      </c>
      <c r="P129" s="148">
        <f>Vulnerability!N128</f>
        <v>2.9</v>
      </c>
      <c r="Q129" s="40">
        <f>Vulnerability!O128</f>
        <v>5.9</v>
      </c>
      <c r="R129" s="148">
        <f>Vulnerability!T128</f>
        <v>7.9</v>
      </c>
      <c r="S129" s="147">
        <f>Vulnerability!AC128</f>
        <v>6.1</v>
      </c>
      <c r="T129" s="147">
        <f>Vulnerability!AF128</f>
        <v>7.4</v>
      </c>
      <c r="U129" s="147">
        <f>Vulnerability!AI128</f>
        <v>0.5</v>
      </c>
      <c r="V129" s="147">
        <f>Vulnerability!AO128</f>
        <v>3.7</v>
      </c>
      <c r="W129" s="148">
        <f>Vulnerability!AP128</f>
        <v>4.9000000000000004</v>
      </c>
      <c r="X129" s="40">
        <f>Vulnerability!AQ128</f>
        <v>6.6</v>
      </c>
      <c r="Y129" s="41">
        <f t="shared" si="25"/>
        <v>6.3</v>
      </c>
      <c r="Z129" s="163">
        <f>'Lack of Coping Capacity'!D128</f>
        <v>2.8</v>
      </c>
      <c r="AA129" s="146">
        <f>'Lack of Coping Capacity'!G128</f>
        <v>7.1</v>
      </c>
      <c r="AB129" s="40">
        <f>'Lack of Coping Capacity'!H128</f>
        <v>5</v>
      </c>
      <c r="AC129" s="146">
        <f>'Lack of Coping Capacity'!M128</f>
        <v>6.3</v>
      </c>
      <c r="AD129" s="146">
        <f>'Lack of Coping Capacity'!R128</f>
        <v>7.2</v>
      </c>
      <c r="AE129" s="146">
        <f>'Lack of Coping Capacity'!AB128</f>
        <v>9.1999999999999993</v>
      </c>
      <c r="AF129" s="40">
        <f>'Lack of Coping Capacity'!AC128</f>
        <v>7.6</v>
      </c>
      <c r="AG129" s="41">
        <f t="shared" si="26"/>
        <v>6.5</v>
      </c>
      <c r="AH129" s="155">
        <f t="shared" si="27"/>
        <v>7</v>
      </c>
      <c r="AI129" s="180" t="str">
        <f t="shared" si="28"/>
        <v>Very High</v>
      </c>
      <c r="AJ129" s="173">
        <f t="shared" si="29"/>
        <v>10</v>
      </c>
      <c r="AK129" s="176">
        <f>VLOOKUP($B129,'Lack of Reliability Index'!$A$2:$H$192,8,FALSE)</f>
        <v>5</v>
      </c>
      <c r="AL129" s="47">
        <f>'Imputed and missing data hidden'!BA127</f>
        <v>1</v>
      </c>
      <c r="AM129" s="174">
        <f t="shared" si="30"/>
        <v>1.9607843137254902E-2</v>
      </c>
      <c r="AN129" s="47" t="str">
        <f t="shared" si="31"/>
        <v>YES</v>
      </c>
      <c r="AO129" s="175">
        <f>'Indicator Date hidden2'!BB128</f>
        <v>1650.32</v>
      </c>
      <c r="AP129" s="181"/>
    </row>
    <row r="130" spans="1:42" ht="15.75" thickBot="1" x14ac:dyDescent="0.3">
      <c r="A130" s="125" t="str">
        <f>'Indicator Data'!A132</f>
        <v>North Macedonia</v>
      </c>
      <c r="B130" s="43" t="str">
        <f>'Indicator Data'!B132</f>
        <v>MKD</v>
      </c>
      <c r="C130" s="153">
        <f>'Hazard &amp; Exposure'!AO129</f>
        <v>7</v>
      </c>
      <c r="D130" s="152">
        <f>'Hazard &amp; Exposure'!AP129</f>
        <v>4.2</v>
      </c>
      <c r="E130" s="152">
        <f>'Hazard &amp; Exposure'!AQ129</f>
        <v>0</v>
      </c>
      <c r="F130" s="152">
        <f>'Hazard &amp; Exposure'!AR129</f>
        <v>0</v>
      </c>
      <c r="G130" s="152">
        <f>'Hazard &amp; Exposure'!AU129</f>
        <v>3.3</v>
      </c>
      <c r="H130" s="152">
        <f>'Hazard &amp; Exposure'!DY129</f>
        <v>4.9000000000000004</v>
      </c>
      <c r="I130" s="40">
        <f>'Hazard &amp; Exposure'!DZ129</f>
        <v>3.7</v>
      </c>
      <c r="J130" s="152">
        <f>'Hazard &amp; Exposure'!EC129</f>
        <v>2.6</v>
      </c>
      <c r="K130" s="152">
        <f>'Hazard &amp; Exposure'!EF129</f>
        <v>0</v>
      </c>
      <c r="L130" s="40">
        <f>'Hazard &amp; Exposure'!EG129</f>
        <v>1.8</v>
      </c>
      <c r="M130" s="41">
        <f t="shared" si="24"/>
        <v>2.8</v>
      </c>
      <c r="N130" s="150">
        <f>Vulnerability!E129</f>
        <v>3</v>
      </c>
      <c r="O130" s="148">
        <f>Vulnerability!H129</f>
        <v>3.4</v>
      </c>
      <c r="P130" s="148">
        <f>Vulnerability!N129</f>
        <v>2.8</v>
      </c>
      <c r="Q130" s="40">
        <f>Vulnerability!O129</f>
        <v>3.1</v>
      </c>
      <c r="R130" s="148">
        <f>Vulnerability!T129</f>
        <v>1.2</v>
      </c>
      <c r="S130" s="147">
        <f>Vulnerability!AC129</f>
        <v>0.4</v>
      </c>
      <c r="T130" s="147">
        <f>Vulnerability!AF129</f>
        <v>0.7</v>
      </c>
      <c r="U130" s="147">
        <f>Vulnerability!AI129</f>
        <v>0</v>
      </c>
      <c r="V130" s="147">
        <f>Vulnerability!AO129</f>
        <v>2</v>
      </c>
      <c r="W130" s="148">
        <f>Vulnerability!AP129</f>
        <v>0.8</v>
      </c>
      <c r="X130" s="40">
        <f>Vulnerability!AQ129</f>
        <v>1</v>
      </c>
      <c r="Y130" s="41">
        <f t="shared" si="25"/>
        <v>2.1</v>
      </c>
      <c r="Z130" s="163">
        <f>'Lack of Coping Capacity'!D129</f>
        <v>3.8</v>
      </c>
      <c r="AA130" s="146">
        <f>'Lack of Coping Capacity'!G129</f>
        <v>5.5</v>
      </c>
      <c r="AB130" s="40">
        <f>'Lack of Coping Capacity'!H129</f>
        <v>4.7</v>
      </c>
      <c r="AC130" s="146">
        <f>'Lack of Coping Capacity'!M129</f>
        <v>2.1</v>
      </c>
      <c r="AD130" s="146">
        <f>'Lack of Coping Capacity'!R129</f>
        <v>2</v>
      </c>
      <c r="AE130" s="146">
        <f>'Lack of Coping Capacity'!AB129</f>
        <v>2.7</v>
      </c>
      <c r="AF130" s="40">
        <f>'Lack of Coping Capacity'!AC129</f>
        <v>2.2999999999999998</v>
      </c>
      <c r="AG130" s="41">
        <f t="shared" si="26"/>
        <v>3.6</v>
      </c>
      <c r="AH130" s="155">
        <f t="shared" si="27"/>
        <v>2.8</v>
      </c>
      <c r="AI130" s="180" t="str">
        <f t="shared" si="28"/>
        <v>Low</v>
      </c>
      <c r="AJ130" s="173">
        <f t="shared" si="29"/>
        <v>129</v>
      </c>
      <c r="AK130" s="176">
        <f>VLOOKUP($B130,'Lack of Reliability Index'!$A$2:$H$192,8,FALSE)</f>
        <v>4</v>
      </c>
      <c r="AL130" s="47">
        <f>'Imputed and missing data hidden'!BA128</f>
        <v>1</v>
      </c>
      <c r="AM130" s="174">
        <f t="shared" si="30"/>
        <v>1.9607843137254902E-2</v>
      </c>
      <c r="AN130" s="47" t="str">
        <f t="shared" si="31"/>
        <v/>
      </c>
      <c r="AO130" s="175">
        <f>'Indicator Date hidden2'!BB129</f>
        <v>1684.2448979591836</v>
      </c>
      <c r="AP130" s="181"/>
    </row>
    <row r="131" spans="1:42" ht="15.75" thickBot="1" x14ac:dyDescent="0.3">
      <c r="A131" s="125" t="str">
        <f>'Indicator Data'!A133</f>
        <v>Norway</v>
      </c>
      <c r="B131" s="43" t="str">
        <f>'Indicator Data'!B133</f>
        <v>NOR</v>
      </c>
      <c r="C131" s="153">
        <f>'Hazard &amp; Exposure'!AO130</f>
        <v>0.8</v>
      </c>
      <c r="D131" s="152">
        <f>'Hazard &amp; Exposure'!AP130</f>
        <v>0.1</v>
      </c>
      <c r="E131" s="152">
        <f>'Hazard &amp; Exposure'!AQ130</f>
        <v>0</v>
      </c>
      <c r="F131" s="152">
        <f>'Hazard &amp; Exposure'!AR130</f>
        <v>0</v>
      </c>
      <c r="G131" s="152">
        <f>'Hazard &amp; Exposure'!AU130</f>
        <v>0</v>
      </c>
      <c r="H131" s="152">
        <f>'Hazard &amp; Exposure'!DY130</f>
        <v>1.9</v>
      </c>
      <c r="I131" s="40">
        <f>'Hazard &amp; Exposure'!DZ130</f>
        <v>0.5</v>
      </c>
      <c r="J131" s="152">
        <f>'Hazard &amp; Exposure'!EC130</f>
        <v>0</v>
      </c>
      <c r="K131" s="152">
        <f>'Hazard &amp; Exposure'!EF130</f>
        <v>0</v>
      </c>
      <c r="L131" s="40">
        <f>'Hazard &amp; Exposure'!EG130</f>
        <v>0</v>
      </c>
      <c r="M131" s="41">
        <f t="shared" si="24"/>
        <v>0.3</v>
      </c>
      <c r="N131" s="150">
        <f>Vulnerability!E130</f>
        <v>0</v>
      </c>
      <c r="O131" s="148">
        <f>Vulnerability!H130</f>
        <v>0.4</v>
      </c>
      <c r="P131" s="148">
        <f>Vulnerability!N130</f>
        <v>1.2</v>
      </c>
      <c r="Q131" s="40">
        <f>Vulnerability!O130</f>
        <v>0.4</v>
      </c>
      <c r="R131" s="148">
        <f>Vulnerability!T130</f>
        <v>5.9</v>
      </c>
      <c r="S131" s="147">
        <f>Vulnerability!AC130</f>
        <v>0.2</v>
      </c>
      <c r="T131" s="147">
        <f>Vulnerability!AF130</f>
        <v>0.2</v>
      </c>
      <c r="U131" s="147">
        <f>Vulnerability!AI130</f>
        <v>0</v>
      </c>
      <c r="V131" s="147">
        <f>Vulnerability!AO130</f>
        <v>1</v>
      </c>
      <c r="W131" s="148">
        <f>Vulnerability!AP130</f>
        <v>0.4</v>
      </c>
      <c r="X131" s="40">
        <f>Vulnerability!AQ130</f>
        <v>3.6</v>
      </c>
      <c r="Y131" s="41">
        <f t="shared" si="25"/>
        <v>2.1</v>
      </c>
      <c r="Z131" s="163">
        <f>'Lack of Coping Capacity'!D130</f>
        <v>2.2999999999999998</v>
      </c>
      <c r="AA131" s="146">
        <f>'Lack of Coping Capacity'!G130</f>
        <v>1.3</v>
      </c>
      <c r="AB131" s="40">
        <f>'Lack of Coping Capacity'!H130</f>
        <v>1.8</v>
      </c>
      <c r="AC131" s="146">
        <f>'Lack of Coping Capacity'!M130</f>
        <v>1.6</v>
      </c>
      <c r="AD131" s="146">
        <f>'Lack of Coping Capacity'!R130</f>
        <v>1.9</v>
      </c>
      <c r="AE131" s="146">
        <f>'Lack of Coping Capacity'!AB130</f>
        <v>0.3</v>
      </c>
      <c r="AF131" s="40">
        <f>'Lack of Coping Capacity'!AC130</f>
        <v>1.3</v>
      </c>
      <c r="AG131" s="41">
        <f t="shared" si="26"/>
        <v>1.6</v>
      </c>
      <c r="AH131" s="155">
        <f t="shared" si="27"/>
        <v>1</v>
      </c>
      <c r="AI131" s="180" t="str">
        <f t="shared" si="28"/>
        <v>Very Low</v>
      </c>
      <c r="AJ131" s="173">
        <f t="shared" si="29"/>
        <v>187</v>
      </c>
      <c r="AK131" s="176">
        <f>VLOOKUP($B131,'Lack of Reliability Index'!$A$2:$H$192,8,FALSE)</f>
        <v>4.2666666666666666</v>
      </c>
      <c r="AL131" s="47">
        <f>'Imputed and missing data hidden'!BA129</f>
        <v>6</v>
      </c>
      <c r="AM131" s="174">
        <f t="shared" si="30"/>
        <v>0.11764705882352941</v>
      </c>
      <c r="AN131" s="47" t="str">
        <f t="shared" si="31"/>
        <v/>
      </c>
      <c r="AO131" s="175">
        <f>'Indicator Date hidden2'!BB130</f>
        <v>1875.1363636363637</v>
      </c>
      <c r="AP131" s="181"/>
    </row>
    <row r="132" spans="1:42" ht="15.75" thickBot="1" x14ac:dyDescent="0.3">
      <c r="A132" s="125" t="str">
        <f>'Indicator Data'!A134</f>
        <v>Oman</v>
      </c>
      <c r="B132" s="43" t="str">
        <f>'Indicator Data'!B134</f>
        <v>OMN</v>
      </c>
      <c r="C132" s="153">
        <f>'Hazard &amp; Exposure'!AO131</f>
        <v>0.1</v>
      </c>
      <c r="D132" s="152">
        <f>'Hazard &amp; Exposure'!AP131</f>
        <v>3.7</v>
      </c>
      <c r="E132" s="152">
        <f>'Hazard &amp; Exposure'!AQ131</f>
        <v>9.1999999999999993</v>
      </c>
      <c r="F132" s="152">
        <f>'Hazard &amp; Exposure'!AR131</f>
        <v>3.2</v>
      </c>
      <c r="G132" s="152">
        <f>'Hazard &amp; Exposure'!AU131</f>
        <v>5</v>
      </c>
      <c r="H132" s="152">
        <f>'Hazard &amp; Exposure'!DY131</f>
        <v>5.3</v>
      </c>
      <c r="I132" s="40">
        <f>'Hazard &amp; Exposure'!DZ131</f>
        <v>5.2</v>
      </c>
      <c r="J132" s="152">
        <f>'Hazard &amp; Exposure'!EC131</f>
        <v>0.2</v>
      </c>
      <c r="K132" s="152">
        <f>'Hazard &amp; Exposure'!EF131</f>
        <v>0</v>
      </c>
      <c r="L132" s="40">
        <f>'Hazard &amp; Exposure'!EG131</f>
        <v>0.1</v>
      </c>
      <c r="M132" s="41">
        <f t="shared" ref="M132:M163" si="32">ROUND((10-GEOMEAN(((10-I132)/10*9+1),((10-L132)/10*9+1)))/9*10,1)</f>
        <v>3</v>
      </c>
      <c r="N132" s="150">
        <f>Vulnerability!E131</f>
        <v>2</v>
      </c>
      <c r="O132" s="148">
        <f>Vulnerability!H131</f>
        <v>3.5</v>
      </c>
      <c r="P132" s="148">
        <f>Vulnerability!N131</f>
        <v>0.4</v>
      </c>
      <c r="Q132" s="40">
        <f>Vulnerability!O131</f>
        <v>2</v>
      </c>
      <c r="R132" s="148">
        <f>Vulnerability!T131</f>
        <v>1</v>
      </c>
      <c r="S132" s="147">
        <f>Vulnerability!AC131</f>
        <v>0.1</v>
      </c>
      <c r="T132" s="147">
        <f>Vulnerability!AF131</f>
        <v>1.4</v>
      </c>
      <c r="U132" s="147">
        <f>Vulnerability!AI131</f>
        <v>0</v>
      </c>
      <c r="V132" s="147">
        <f>Vulnerability!AO131</f>
        <v>2.2999999999999998</v>
      </c>
      <c r="W132" s="148">
        <f>Vulnerability!AP131</f>
        <v>1</v>
      </c>
      <c r="X132" s="40">
        <f>Vulnerability!AQ131</f>
        <v>1</v>
      </c>
      <c r="Y132" s="41">
        <f t="shared" ref="Y132:Y163" si="33">ROUND((10-GEOMEAN(((10-Q132)/10*9+1),((10-X132)/10*9+1)))/9*10,1)</f>
        <v>1.5</v>
      </c>
      <c r="Z132" s="163" t="str">
        <f>'Lack of Coping Capacity'!D131</f>
        <v>x</v>
      </c>
      <c r="AA132" s="146">
        <f>'Lack of Coping Capacity'!G131</f>
        <v>4.7</v>
      </c>
      <c r="AB132" s="40">
        <f>'Lack of Coping Capacity'!H131</f>
        <v>4.7</v>
      </c>
      <c r="AC132" s="146">
        <f>'Lack of Coping Capacity'!M131</f>
        <v>1.5</v>
      </c>
      <c r="AD132" s="146">
        <f>'Lack of Coping Capacity'!R131</f>
        <v>3.4</v>
      </c>
      <c r="AE132" s="146">
        <f>'Lack of Coping Capacity'!AB131</f>
        <v>1.5</v>
      </c>
      <c r="AF132" s="40">
        <f>'Lack of Coping Capacity'!AC131</f>
        <v>2.1</v>
      </c>
      <c r="AG132" s="41">
        <f t="shared" ref="AG132:AG163" si="34">ROUND((10-GEOMEAN(((10-AB132)/10*9+1),((10-AF132)/10*9+1)))/9*10,1)</f>
        <v>3.5</v>
      </c>
      <c r="AH132" s="155">
        <f t="shared" ref="AH132:AH163" si="35">ROUND(M132^(1/3)*Y132^(1/3)*AG132^(1/3),1)</f>
        <v>2.5</v>
      </c>
      <c r="AI132" s="180" t="str">
        <f t="shared" ref="AI132:AI163" si="36">IF(AH132&gt;=6.5,"Very High",IF(AH132&gt;=5,"High",IF(AH132&gt;=3.5,"Medium",IF(AH132&gt;=2,"Low","Very Low"))))</f>
        <v>Low</v>
      </c>
      <c r="AJ132" s="173">
        <f t="shared" ref="AJ132:AJ163" si="37">_xlfn.RANK.EQ(AH132,AH$4:AH$194)</f>
        <v>139</v>
      </c>
      <c r="AK132" s="176">
        <f>VLOOKUP($B132,'Lack of Reliability Index'!$A$2:$H$192,8,FALSE)</f>
        <v>4.2666666666666666</v>
      </c>
      <c r="AL132" s="47">
        <f>'Imputed and missing data hidden'!BA130</f>
        <v>7</v>
      </c>
      <c r="AM132" s="174">
        <f t="shared" ref="AM132:AM163" si="38">AL132/51</f>
        <v>0.13725490196078433</v>
      </c>
      <c r="AN132" s="47" t="str">
        <f t="shared" ref="AN132:AN163" si="39">IF(K132&gt;=7,"YES","")</f>
        <v/>
      </c>
      <c r="AO132" s="175">
        <f>'Indicator Date hidden2'!BB131</f>
        <v>1875.1818181818182</v>
      </c>
      <c r="AP132" s="181"/>
    </row>
    <row r="133" spans="1:42" ht="15.75" thickBot="1" x14ac:dyDescent="0.3">
      <c r="A133" s="125" t="str">
        <f>'Indicator Data'!A135</f>
        <v>Pakistan</v>
      </c>
      <c r="B133" s="43" t="str">
        <f>'Indicator Data'!B135</f>
        <v>PAK</v>
      </c>
      <c r="C133" s="153">
        <f>'Hazard &amp; Exposure'!AO132</f>
        <v>9.3000000000000007</v>
      </c>
      <c r="D133" s="152">
        <f>'Hazard &amp; Exposure'!AP132</f>
        <v>8.8000000000000007</v>
      </c>
      <c r="E133" s="152">
        <f>'Hazard &amp; Exposure'!AQ132</f>
        <v>6.7</v>
      </c>
      <c r="F133" s="152">
        <f>'Hazard &amp; Exposure'!AR132</f>
        <v>3.8</v>
      </c>
      <c r="G133" s="152">
        <f>'Hazard &amp; Exposure'!AU132</f>
        <v>5.5</v>
      </c>
      <c r="H133" s="152">
        <f>'Hazard &amp; Exposure'!DY132</f>
        <v>7.5</v>
      </c>
      <c r="I133" s="40">
        <f>'Hazard &amp; Exposure'!DZ132</f>
        <v>7.4</v>
      </c>
      <c r="J133" s="152">
        <f>'Hazard &amp; Exposure'!EC132</f>
        <v>9.6999999999999993</v>
      </c>
      <c r="K133" s="152">
        <f>'Hazard &amp; Exposure'!EF132</f>
        <v>8</v>
      </c>
      <c r="L133" s="40">
        <f>'Hazard &amp; Exposure'!EG132</f>
        <v>8</v>
      </c>
      <c r="M133" s="41">
        <f t="shared" si="32"/>
        <v>7.7</v>
      </c>
      <c r="N133" s="150">
        <f>Vulnerability!E132</f>
        <v>7.7</v>
      </c>
      <c r="O133" s="148">
        <f>Vulnerability!H132</f>
        <v>4.2</v>
      </c>
      <c r="P133" s="148">
        <f>Vulnerability!N132</f>
        <v>2.8</v>
      </c>
      <c r="Q133" s="40">
        <f>Vulnerability!O132</f>
        <v>5.6</v>
      </c>
      <c r="R133" s="148">
        <f>Vulnerability!T132</f>
        <v>7.6</v>
      </c>
      <c r="S133" s="147">
        <f>Vulnerability!AC132</f>
        <v>2.2000000000000002</v>
      </c>
      <c r="T133" s="147">
        <f>Vulnerability!AF132</f>
        <v>6.4</v>
      </c>
      <c r="U133" s="147">
        <f>Vulnerability!AI132</f>
        <v>2.2000000000000002</v>
      </c>
      <c r="V133" s="147">
        <f>Vulnerability!AO132</f>
        <v>5.3</v>
      </c>
      <c r="W133" s="148">
        <f>Vulnerability!AP132</f>
        <v>4.3</v>
      </c>
      <c r="X133" s="40">
        <f>Vulnerability!AQ132</f>
        <v>6.2</v>
      </c>
      <c r="Y133" s="41">
        <f t="shared" si="33"/>
        <v>5.9</v>
      </c>
      <c r="Z133" s="163">
        <f>'Lack of Coping Capacity'!D132</f>
        <v>4</v>
      </c>
      <c r="AA133" s="146">
        <f>'Lack of Coping Capacity'!G132</f>
        <v>6.5</v>
      </c>
      <c r="AB133" s="40">
        <f>'Lack of Coping Capacity'!H132</f>
        <v>5.3</v>
      </c>
      <c r="AC133" s="146">
        <f>'Lack of Coping Capacity'!M132</f>
        <v>6.4</v>
      </c>
      <c r="AD133" s="146">
        <f>'Lack of Coping Capacity'!R132</f>
        <v>5</v>
      </c>
      <c r="AE133" s="146">
        <f>'Lack of Coping Capacity'!AB132</f>
        <v>6.2</v>
      </c>
      <c r="AF133" s="40">
        <f>'Lack of Coping Capacity'!AC132</f>
        <v>5.9</v>
      </c>
      <c r="AG133" s="41">
        <f t="shared" si="34"/>
        <v>5.6</v>
      </c>
      <c r="AH133" s="155">
        <f t="shared" si="35"/>
        <v>6.3</v>
      </c>
      <c r="AI133" s="180" t="str">
        <f t="shared" si="36"/>
        <v>High</v>
      </c>
      <c r="AJ133" s="173">
        <f t="shared" si="37"/>
        <v>18</v>
      </c>
      <c r="AK133" s="176">
        <f>VLOOKUP($B133,'Lack of Reliability Index'!$A$2:$H$192,8,FALSE)</f>
        <v>7</v>
      </c>
      <c r="AL133" s="47">
        <f>'Imputed and missing data hidden'!BA131</f>
        <v>2</v>
      </c>
      <c r="AM133" s="174">
        <f t="shared" si="38"/>
        <v>3.9215686274509803E-2</v>
      </c>
      <c r="AN133" s="47" t="str">
        <f t="shared" si="39"/>
        <v>YES</v>
      </c>
      <c r="AO133" s="175">
        <f>'Indicator Date hidden2'!BB132</f>
        <v>1618.0588235294117</v>
      </c>
      <c r="AP133" s="181"/>
    </row>
    <row r="134" spans="1:42" ht="15.75" thickBot="1" x14ac:dyDescent="0.3">
      <c r="A134" s="125" t="str">
        <f>'Indicator Data'!A136</f>
        <v>Palau</v>
      </c>
      <c r="B134" s="43" t="str">
        <f>'Indicator Data'!B136</f>
        <v>PLW</v>
      </c>
      <c r="C134" s="153">
        <f>'Hazard &amp; Exposure'!AO133</f>
        <v>0.1</v>
      </c>
      <c r="D134" s="152">
        <f>'Hazard &amp; Exposure'!AP133</f>
        <v>0.1</v>
      </c>
      <c r="E134" s="152">
        <f>'Hazard &amp; Exposure'!AQ133</f>
        <v>7.7</v>
      </c>
      <c r="F134" s="152">
        <f>'Hazard &amp; Exposure'!AR133</f>
        <v>4.9000000000000004</v>
      </c>
      <c r="G134" s="152">
        <f>'Hazard &amp; Exposure'!AU133</f>
        <v>0</v>
      </c>
      <c r="H134" s="152">
        <f>'Hazard &amp; Exposure'!DY133</f>
        <v>2.8</v>
      </c>
      <c r="I134" s="40">
        <f>'Hazard &amp; Exposure'!DZ133</f>
        <v>3.2</v>
      </c>
      <c r="J134" s="152">
        <f>'Hazard &amp; Exposure'!EC133</f>
        <v>0</v>
      </c>
      <c r="K134" s="152">
        <f>'Hazard &amp; Exposure'!EF133</f>
        <v>0</v>
      </c>
      <c r="L134" s="40">
        <f>'Hazard &amp; Exposure'!EG133</f>
        <v>0</v>
      </c>
      <c r="M134" s="41">
        <f t="shared" si="32"/>
        <v>1.7</v>
      </c>
      <c r="N134" s="150">
        <f>Vulnerability!E133</f>
        <v>2.2999999999999998</v>
      </c>
      <c r="O134" s="148" t="str">
        <f>Vulnerability!H133</f>
        <v>x</v>
      </c>
      <c r="P134" s="148">
        <f>Vulnerability!N133</f>
        <v>6.6</v>
      </c>
      <c r="Q134" s="40">
        <f>Vulnerability!O133</f>
        <v>3.7</v>
      </c>
      <c r="R134" s="148">
        <f>Vulnerability!T133</f>
        <v>0</v>
      </c>
      <c r="S134" s="147">
        <f>Vulnerability!AC133</f>
        <v>1</v>
      </c>
      <c r="T134" s="147">
        <f>Vulnerability!AF133</f>
        <v>0.9</v>
      </c>
      <c r="U134" s="147">
        <f>Vulnerability!AI133</f>
        <v>0.3</v>
      </c>
      <c r="V134" s="147">
        <f>Vulnerability!AO133</f>
        <v>5</v>
      </c>
      <c r="W134" s="148">
        <f>Vulnerability!AP133</f>
        <v>2</v>
      </c>
      <c r="X134" s="40">
        <f>Vulnerability!AQ133</f>
        <v>1</v>
      </c>
      <c r="Y134" s="41">
        <f t="shared" si="33"/>
        <v>2.5</v>
      </c>
      <c r="Z134" s="163">
        <f>'Lack of Coping Capacity'!D133</f>
        <v>5.9</v>
      </c>
      <c r="AA134" s="146">
        <f>'Lack of Coping Capacity'!G133</f>
        <v>5.5</v>
      </c>
      <c r="AB134" s="40">
        <f>'Lack of Coping Capacity'!H133</f>
        <v>5.7</v>
      </c>
      <c r="AC134" s="146">
        <f>'Lack of Coping Capacity'!M133</f>
        <v>1.5</v>
      </c>
      <c r="AD134" s="146">
        <f>'Lack of Coping Capacity'!R133</f>
        <v>1.3</v>
      </c>
      <c r="AE134" s="146">
        <f>'Lack of Coping Capacity'!AB133</f>
        <v>3.7</v>
      </c>
      <c r="AF134" s="40">
        <f>'Lack of Coping Capacity'!AC133</f>
        <v>2.2000000000000002</v>
      </c>
      <c r="AG134" s="41">
        <f t="shared" si="34"/>
        <v>4.2</v>
      </c>
      <c r="AH134" s="155">
        <f t="shared" si="35"/>
        <v>2.6</v>
      </c>
      <c r="AI134" s="180" t="str">
        <f t="shared" si="36"/>
        <v>Low</v>
      </c>
      <c r="AJ134" s="173">
        <f t="shared" si="37"/>
        <v>135</v>
      </c>
      <c r="AK134" s="176">
        <f>VLOOKUP($B134,'Lack of Reliability Index'!$A$2:$H$192,8,FALSE)</f>
        <v>5.8666666666666671</v>
      </c>
      <c r="AL134" s="47">
        <f>'Imputed and missing data hidden'!BA132</f>
        <v>11</v>
      </c>
      <c r="AM134" s="174">
        <f t="shared" si="38"/>
        <v>0.21568627450980393</v>
      </c>
      <c r="AN134" s="47" t="str">
        <f t="shared" si="39"/>
        <v/>
      </c>
      <c r="AO134" s="175">
        <f>'Indicator Date hidden2'!BB133</f>
        <v>2115.8717948717949</v>
      </c>
      <c r="AP134" s="181"/>
    </row>
    <row r="135" spans="1:42" ht="15.75" thickBot="1" x14ac:dyDescent="0.3">
      <c r="A135" s="125" t="str">
        <f>'Indicator Data'!A137</f>
        <v>Palestine</v>
      </c>
      <c r="B135" s="43" t="str">
        <f>'Indicator Data'!B137</f>
        <v>PSE</v>
      </c>
      <c r="C135" s="153">
        <f>'Hazard &amp; Exposure'!AO134</f>
        <v>5.2</v>
      </c>
      <c r="D135" s="152">
        <f>'Hazard &amp; Exposure'!AP134</f>
        <v>1.8</v>
      </c>
      <c r="E135" s="152">
        <f>'Hazard &amp; Exposure'!AQ134</f>
        <v>5.6</v>
      </c>
      <c r="F135" s="152">
        <f>'Hazard &amp; Exposure'!AR134</f>
        <v>0</v>
      </c>
      <c r="G135" s="152">
        <f>'Hazard &amp; Exposure'!AU134</f>
        <v>0</v>
      </c>
      <c r="H135" s="152">
        <f>'Hazard &amp; Exposure'!DY134</f>
        <v>3.8</v>
      </c>
      <c r="I135" s="40">
        <f>'Hazard &amp; Exposure'!DZ134</f>
        <v>3.1</v>
      </c>
      <c r="J135" s="152">
        <f>'Hazard &amp; Exposure'!EC134</f>
        <v>5.6</v>
      </c>
      <c r="K135" s="152">
        <f>'Hazard &amp; Exposure'!EF134</f>
        <v>7</v>
      </c>
      <c r="L135" s="40">
        <f>'Hazard &amp; Exposure'!EG134</f>
        <v>7</v>
      </c>
      <c r="M135" s="41">
        <f t="shared" si="32"/>
        <v>5.4</v>
      </c>
      <c r="N135" s="150">
        <f>Vulnerability!E134</f>
        <v>3.4</v>
      </c>
      <c r="O135" s="148">
        <f>Vulnerability!H134</f>
        <v>2.4</v>
      </c>
      <c r="P135" s="148">
        <f>Vulnerability!N134</f>
        <v>9.1</v>
      </c>
      <c r="Q135" s="40">
        <f>Vulnerability!O134</f>
        <v>4.5999999999999996</v>
      </c>
      <c r="R135" s="148">
        <f>Vulnerability!T134</f>
        <v>10</v>
      </c>
      <c r="S135" s="147">
        <f>Vulnerability!AC134</f>
        <v>0</v>
      </c>
      <c r="T135" s="147">
        <f>Vulnerability!AF134</f>
        <v>1</v>
      </c>
      <c r="U135" s="147">
        <f>Vulnerability!AI134</f>
        <v>0</v>
      </c>
      <c r="V135" s="147">
        <f>Vulnerability!AO134</f>
        <v>2.8</v>
      </c>
      <c r="W135" s="148">
        <f>Vulnerability!AP134</f>
        <v>1</v>
      </c>
      <c r="X135" s="40">
        <f>Vulnerability!AQ134</f>
        <v>7.8</v>
      </c>
      <c r="Y135" s="41">
        <f t="shared" si="33"/>
        <v>6.5</v>
      </c>
      <c r="Z135" s="163">
        <f>'Lack of Coping Capacity'!D134</f>
        <v>5.8</v>
      </c>
      <c r="AA135" s="146">
        <f>'Lack of Coping Capacity'!G134</f>
        <v>5.8</v>
      </c>
      <c r="AB135" s="40">
        <f>'Lack of Coping Capacity'!H134</f>
        <v>5.8</v>
      </c>
      <c r="AC135" s="146">
        <f>'Lack of Coping Capacity'!M134</f>
        <v>2.7</v>
      </c>
      <c r="AD135" s="146">
        <f>'Lack of Coping Capacity'!R134</f>
        <v>0.3</v>
      </c>
      <c r="AE135" s="146">
        <f>'Lack of Coping Capacity'!AB134</f>
        <v>0.3</v>
      </c>
      <c r="AF135" s="40">
        <f>'Lack of Coping Capacity'!AC134</f>
        <v>1.1000000000000001</v>
      </c>
      <c r="AG135" s="41">
        <f t="shared" si="34"/>
        <v>3.8</v>
      </c>
      <c r="AH135" s="155">
        <f t="shared" si="35"/>
        <v>5.0999999999999996</v>
      </c>
      <c r="AI135" s="180" t="str">
        <f t="shared" si="36"/>
        <v>High</v>
      </c>
      <c r="AJ135" s="173">
        <f t="shared" si="37"/>
        <v>48</v>
      </c>
      <c r="AK135" s="176">
        <f>VLOOKUP($B135,'Lack of Reliability Index'!$A$2:$H$192,8,FALSE)</f>
        <v>4.5333333333333323</v>
      </c>
      <c r="AL135" s="47">
        <f>'Imputed and missing data hidden'!BA133</f>
        <v>10</v>
      </c>
      <c r="AM135" s="174">
        <f t="shared" si="38"/>
        <v>0.19607843137254902</v>
      </c>
      <c r="AN135" s="47" t="str">
        <f t="shared" si="39"/>
        <v>YES</v>
      </c>
      <c r="AO135" s="175">
        <f>'Indicator Date hidden2'!BB134</f>
        <v>1919.0930232558139</v>
      </c>
      <c r="AP135" s="181"/>
    </row>
    <row r="136" spans="1:42" ht="15.75" thickBot="1" x14ac:dyDescent="0.3">
      <c r="A136" s="125" t="str">
        <f>'Indicator Data'!A138</f>
        <v>Panama</v>
      </c>
      <c r="B136" s="43" t="str">
        <f>'Indicator Data'!B138</f>
        <v>PAN</v>
      </c>
      <c r="C136" s="153">
        <f>'Hazard &amp; Exposure'!AO135</f>
        <v>9.3000000000000007</v>
      </c>
      <c r="D136" s="152">
        <f>'Hazard &amp; Exposure'!AP135</f>
        <v>3</v>
      </c>
      <c r="E136" s="152">
        <f>'Hazard &amp; Exposure'!AQ135</f>
        <v>9.1</v>
      </c>
      <c r="F136" s="152">
        <f>'Hazard &amp; Exposure'!AR135</f>
        <v>2.4</v>
      </c>
      <c r="G136" s="152">
        <f>'Hazard &amp; Exposure'!AU135</f>
        <v>1.3</v>
      </c>
      <c r="H136" s="152">
        <f>'Hazard &amp; Exposure'!DY135</f>
        <v>5.4</v>
      </c>
      <c r="I136" s="40">
        <f>'Hazard &amp; Exposure'!DZ135</f>
        <v>6.2</v>
      </c>
      <c r="J136" s="152">
        <f>'Hazard &amp; Exposure'!EC135</f>
        <v>0.2</v>
      </c>
      <c r="K136" s="152">
        <f>'Hazard &amp; Exposure'!EF135</f>
        <v>0</v>
      </c>
      <c r="L136" s="40">
        <f>'Hazard &amp; Exposure'!EG135</f>
        <v>0.1</v>
      </c>
      <c r="M136" s="41">
        <f t="shared" si="32"/>
        <v>3.8</v>
      </c>
      <c r="N136" s="150">
        <f>Vulnerability!E135</f>
        <v>2.5</v>
      </c>
      <c r="O136" s="148">
        <f>Vulnerability!H135</f>
        <v>6.2</v>
      </c>
      <c r="P136" s="148">
        <f>Vulnerability!N135</f>
        <v>1.6</v>
      </c>
      <c r="Q136" s="40">
        <f>Vulnerability!O135</f>
        <v>3.2</v>
      </c>
      <c r="R136" s="148">
        <f>Vulnerability!T135</f>
        <v>4.3</v>
      </c>
      <c r="S136" s="147">
        <f>Vulnerability!AC135</f>
        <v>1.5</v>
      </c>
      <c r="T136" s="147">
        <f>Vulnerability!AF135</f>
        <v>1.1000000000000001</v>
      </c>
      <c r="U136" s="147">
        <f>Vulnerability!AI135</f>
        <v>0.1</v>
      </c>
      <c r="V136" s="147">
        <f>Vulnerability!AO135</f>
        <v>2.9</v>
      </c>
      <c r="W136" s="148">
        <f>Vulnerability!AP135</f>
        <v>1.5</v>
      </c>
      <c r="X136" s="40">
        <f>Vulnerability!AQ135</f>
        <v>3</v>
      </c>
      <c r="Y136" s="41">
        <f t="shared" si="33"/>
        <v>3.1</v>
      </c>
      <c r="Z136" s="163">
        <f>'Lack of Coping Capacity'!D135</f>
        <v>4.3</v>
      </c>
      <c r="AA136" s="146">
        <f>'Lack of Coping Capacity'!G135</f>
        <v>5.7</v>
      </c>
      <c r="AB136" s="40">
        <f>'Lack of Coping Capacity'!H135</f>
        <v>5</v>
      </c>
      <c r="AC136" s="146">
        <f>'Lack of Coping Capacity'!M135</f>
        <v>1.8</v>
      </c>
      <c r="AD136" s="146">
        <f>'Lack of Coping Capacity'!R135</f>
        <v>3.7</v>
      </c>
      <c r="AE136" s="146">
        <f>'Lack of Coping Capacity'!AB135</f>
        <v>3.5</v>
      </c>
      <c r="AF136" s="40">
        <f>'Lack of Coping Capacity'!AC135</f>
        <v>3</v>
      </c>
      <c r="AG136" s="41">
        <f t="shared" si="34"/>
        <v>4.0999999999999996</v>
      </c>
      <c r="AH136" s="155">
        <f t="shared" si="35"/>
        <v>3.6</v>
      </c>
      <c r="AI136" s="180" t="str">
        <f t="shared" si="36"/>
        <v>Medium</v>
      </c>
      <c r="AJ136" s="173">
        <f t="shared" si="37"/>
        <v>102</v>
      </c>
      <c r="AK136" s="176">
        <f>VLOOKUP($B136,'Lack of Reliability Index'!$A$2:$H$192,8,FALSE)</f>
        <v>6.9333333333333336</v>
      </c>
      <c r="AL136" s="47">
        <f>'Imputed and missing data hidden'!BA134</f>
        <v>1</v>
      </c>
      <c r="AM136" s="174">
        <f t="shared" si="38"/>
        <v>1.9607843137254902E-2</v>
      </c>
      <c r="AN136" s="47" t="str">
        <f t="shared" si="39"/>
        <v/>
      </c>
      <c r="AO136" s="175">
        <f>'Indicator Date hidden2'!BB135</f>
        <v>1719</v>
      </c>
      <c r="AP136" s="181"/>
    </row>
    <row r="137" spans="1:42" ht="15.75" thickBot="1" x14ac:dyDescent="0.3">
      <c r="A137" s="125" t="str">
        <f>'Indicator Data'!A139</f>
        <v>Papua New Guinea</v>
      </c>
      <c r="B137" s="43" t="str">
        <f>'Indicator Data'!B139</f>
        <v>PNG</v>
      </c>
      <c r="C137" s="153">
        <f>'Hazard &amp; Exposure'!AO136</f>
        <v>9.6999999999999993</v>
      </c>
      <c r="D137" s="152">
        <f>'Hazard &amp; Exposure'!AP136</f>
        <v>5</v>
      </c>
      <c r="E137" s="152">
        <f>'Hazard &amp; Exposure'!AQ136</f>
        <v>8.6</v>
      </c>
      <c r="F137" s="152">
        <f>'Hazard &amp; Exposure'!AR136</f>
        <v>2.6</v>
      </c>
      <c r="G137" s="152">
        <f>'Hazard &amp; Exposure'!AU136</f>
        <v>2.5</v>
      </c>
      <c r="H137" s="152">
        <f>'Hazard &amp; Exposure'!DY136</f>
        <v>5.9</v>
      </c>
      <c r="I137" s="40">
        <f>'Hazard &amp; Exposure'!DZ136</f>
        <v>6.6</v>
      </c>
      <c r="J137" s="152">
        <f>'Hazard &amp; Exposure'!EC136</f>
        <v>4.5999999999999996</v>
      </c>
      <c r="K137" s="152">
        <f>'Hazard &amp; Exposure'!EF136</f>
        <v>0</v>
      </c>
      <c r="L137" s="40">
        <f>'Hazard &amp; Exposure'!EG136</f>
        <v>3.2</v>
      </c>
      <c r="M137" s="41">
        <f t="shared" si="32"/>
        <v>5.0999999999999996</v>
      </c>
      <c r="N137" s="150">
        <f>Vulnerability!E136</f>
        <v>6.2</v>
      </c>
      <c r="O137" s="148">
        <f>Vulnerability!H136</f>
        <v>7.3</v>
      </c>
      <c r="P137" s="148">
        <f>Vulnerability!N136</f>
        <v>1.3</v>
      </c>
      <c r="Q137" s="40">
        <f>Vulnerability!O136</f>
        <v>5.3</v>
      </c>
      <c r="R137" s="148">
        <f>Vulnerability!T136</f>
        <v>4.3</v>
      </c>
      <c r="S137" s="147">
        <f>Vulnerability!AC136</f>
        <v>6.2</v>
      </c>
      <c r="T137" s="147">
        <f>Vulnerability!AF136</f>
        <v>5.2</v>
      </c>
      <c r="U137" s="147">
        <f>Vulnerability!AI136</f>
        <v>3.4</v>
      </c>
      <c r="V137" s="147">
        <f>Vulnerability!AO136</f>
        <v>3.9</v>
      </c>
      <c r="W137" s="148">
        <f>Vulnerability!AP136</f>
        <v>4.8</v>
      </c>
      <c r="X137" s="40">
        <f>Vulnerability!AQ136</f>
        <v>4.5999999999999996</v>
      </c>
      <c r="Y137" s="41">
        <f t="shared" si="33"/>
        <v>5</v>
      </c>
      <c r="Z137" s="163">
        <f>'Lack of Coping Capacity'!D136</f>
        <v>6.7</v>
      </c>
      <c r="AA137" s="146">
        <f>'Lack of Coping Capacity'!G136</f>
        <v>6.8</v>
      </c>
      <c r="AB137" s="40">
        <f>'Lack of Coping Capacity'!H136</f>
        <v>6.8</v>
      </c>
      <c r="AC137" s="146">
        <f>'Lack of Coping Capacity'!M136</f>
        <v>7</v>
      </c>
      <c r="AD137" s="146">
        <f>'Lack of Coping Capacity'!R136</f>
        <v>9.8000000000000007</v>
      </c>
      <c r="AE137" s="146">
        <f>'Lack of Coping Capacity'!AB136</f>
        <v>6.5</v>
      </c>
      <c r="AF137" s="40">
        <f>'Lack of Coping Capacity'!AC136</f>
        <v>7.8</v>
      </c>
      <c r="AG137" s="41">
        <f t="shared" si="34"/>
        <v>7.3</v>
      </c>
      <c r="AH137" s="155">
        <f t="shared" si="35"/>
        <v>5.7</v>
      </c>
      <c r="AI137" s="180" t="str">
        <f t="shared" si="36"/>
        <v>High</v>
      </c>
      <c r="AJ137" s="173">
        <f t="shared" si="37"/>
        <v>28</v>
      </c>
      <c r="AK137" s="176">
        <f>VLOOKUP($B137,'Lack of Reliability Index'!$A$2:$H$192,8,FALSE)</f>
        <v>6.6666666666666679</v>
      </c>
      <c r="AL137" s="47">
        <f>'Imputed and missing data hidden'!BA135</f>
        <v>4</v>
      </c>
      <c r="AM137" s="174">
        <f t="shared" si="38"/>
        <v>7.8431372549019607E-2</v>
      </c>
      <c r="AN137" s="47" t="str">
        <f t="shared" si="39"/>
        <v/>
      </c>
      <c r="AO137" s="175">
        <f>'Indicator Date hidden2'!BB136</f>
        <v>1755.7872340425531</v>
      </c>
      <c r="AP137" s="181"/>
    </row>
    <row r="138" spans="1:42" ht="15.75" thickBot="1" x14ac:dyDescent="0.3">
      <c r="A138" s="125" t="str">
        <f>'Indicator Data'!A140</f>
        <v>Paraguay</v>
      </c>
      <c r="B138" s="43" t="str">
        <f>'Indicator Data'!B140</f>
        <v>PRY</v>
      </c>
      <c r="C138" s="153">
        <f>'Hazard &amp; Exposure'!AO137</f>
        <v>0.1</v>
      </c>
      <c r="D138" s="152">
        <f>'Hazard &amp; Exposure'!AP137</f>
        <v>4.8</v>
      </c>
      <c r="E138" s="152">
        <f>'Hazard &amp; Exposure'!AQ137</f>
        <v>0</v>
      </c>
      <c r="F138" s="152">
        <f>'Hazard &amp; Exposure'!AR137</f>
        <v>0</v>
      </c>
      <c r="G138" s="152">
        <f>'Hazard &amp; Exposure'!AU137</f>
        <v>3.5</v>
      </c>
      <c r="H138" s="152">
        <f>'Hazard &amp; Exposure'!DY137</f>
        <v>5.2</v>
      </c>
      <c r="I138" s="40">
        <f>'Hazard &amp; Exposure'!DZ137</f>
        <v>2.6</v>
      </c>
      <c r="J138" s="152">
        <f>'Hazard &amp; Exposure'!EC137</f>
        <v>3.1</v>
      </c>
      <c r="K138" s="152">
        <f>'Hazard &amp; Exposure'!EF137</f>
        <v>0</v>
      </c>
      <c r="L138" s="40">
        <f>'Hazard &amp; Exposure'!EG137</f>
        <v>2.2000000000000002</v>
      </c>
      <c r="M138" s="41">
        <f t="shared" si="32"/>
        <v>2.4</v>
      </c>
      <c r="N138" s="150">
        <f>Vulnerability!E137</f>
        <v>4.3</v>
      </c>
      <c r="O138" s="148">
        <f>Vulnerability!H137</f>
        <v>6.1</v>
      </c>
      <c r="P138" s="148">
        <f>Vulnerability!N137</f>
        <v>2.1</v>
      </c>
      <c r="Q138" s="40">
        <f>Vulnerability!O137</f>
        <v>4.2</v>
      </c>
      <c r="R138" s="148">
        <f>Vulnerability!T137</f>
        <v>0.9</v>
      </c>
      <c r="S138" s="147">
        <f>Vulnerability!AC137</f>
        <v>1.8</v>
      </c>
      <c r="T138" s="147">
        <f>Vulnerability!AF137</f>
        <v>1</v>
      </c>
      <c r="U138" s="147">
        <f>Vulnerability!AI137</f>
        <v>9.3000000000000007</v>
      </c>
      <c r="V138" s="147">
        <f>Vulnerability!AO137</f>
        <v>3.5</v>
      </c>
      <c r="W138" s="148">
        <f>Vulnerability!AP137</f>
        <v>5.0999999999999996</v>
      </c>
      <c r="X138" s="40">
        <f>Vulnerability!AQ137</f>
        <v>3.3</v>
      </c>
      <c r="Y138" s="41">
        <f t="shared" si="33"/>
        <v>3.8</v>
      </c>
      <c r="Z138" s="163">
        <f>'Lack of Coping Capacity'!D137</f>
        <v>3.7</v>
      </c>
      <c r="AA138" s="146">
        <f>'Lack of Coping Capacity'!G137</f>
        <v>6.9</v>
      </c>
      <c r="AB138" s="40">
        <f>'Lack of Coping Capacity'!H137</f>
        <v>5.3</v>
      </c>
      <c r="AC138" s="146">
        <f>'Lack of Coping Capacity'!M137</f>
        <v>2.7</v>
      </c>
      <c r="AD138" s="146">
        <f>'Lack of Coping Capacity'!R137</f>
        <v>3.1</v>
      </c>
      <c r="AE138" s="146">
        <f>'Lack of Coping Capacity'!AB137</f>
        <v>4.0999999999999996</v>
      </c>
      <c r="AF138" s="40">
        <f>'Lack of Coping Capacity'!AC137</f>
        <v>3.3</v>
      </c>
      <c r="AG138" s="41">
        <f t="shared" si="34"/>
        <v>4.4000000000000004</v>
      </c>
      <c r="AH138" s="155">
        <f t="shared" si="35"/>
        <v>3.4</v>
      </c>
      <c r="AI138" s="180" t="str">
        <f t="shared" si="36"/>
        <v>Low</v>
      </c>
      <c r="AJ138" s="173">
        <f t="shared" si="37"/>
        <v>107</v>
      </c>
      <c r="AK138" s="176">
        <f>VLOOKUP($B138,'Lack of Reliability Index'!$A$2:$H$192,8,FALSE)</f>
        <v>4.2666666666666666</v>
      </c>
      <c r="AL138" s="47">
        <f>'Imputed and missing data hidden'!BA136</f>
        <v>0</v>
      </c>
      <c r="AM138" s="174">
        <f t="shared" si="38"/>
        <v>0</v>
      </c>
      <c r="AN138" s="47" t="str">
        <f t="shared" si="39"/>
        <v/>
      </c>
      <c r="AO138" s="175">
        <f>'Indicator Date hidden2'!BB137</f>
        <v>1683.8367346938776</v>
      </c>
      <c r="AP138" s="181"/>
    </row>
    <row r="139" spans="1:42" ht="15.75" thickBot="1" x14ac:dyDescent="0.3">
      <c r="A139" s="125" t="str">
        <f>'Indicator Data'!A141</f>
        <v>Peru</v>
      </c>
      <c r="B139" s="43" t="str">
        <f>'Indicator Data'!B141</f>
        <v>PER</v>
      </c>
      <c r="C139" s="153">
        <f>'Hazard &amp; Exposure'!AO138</f>
        <v>9.9</v>
      </c>
      <c r="D139" s="152">
        <f>'Hazard &amp; Exposure'!AP138</f>
        <v>6.4</v>
      </c>
      <c r="E139" s="152">
        <f>'Hazard &amp; Exposure'!AQ138</f>
        <v>9.3000000000000007</v>
      </c>
      <c r="F139" s="152">
        <f>'Hazard &amp; Exposure'!AR138</f>
        <v>0</v>
      </c>
      <c r="G139" s="152">
        <f>'Hazard &amp; Exposure'!AU138</f>
        <v>4.5999999999999996</v>
      </c>
      <c r="H139" s="152">
        <f>'Hazard &amp; Exposure'!DY138</f>
        <v>4.9000000000000004</v>
      </c>
      <c r="I139" s="40">
        <f>'Hazard &amp; Exposure'!DZ138</f>
        <v>7</v>
      </c>
      <c r="J139" s="152">
        <f>'Hazard &amp; Exposure'!EC138</f>
        <v>2.8</v>
      </c>
      <c r="K139" s="152">
        <f>'Hazard &amp; Exposure'!EF138</f>
        <v>0</v>
      </c>
      <c r="L139" s="40">
        <f>'Hazard &amp; Exposure'!EG138</f>
        <v>2</v>
      </c>
      <c r="M139" s="41">
        <f t="shared" si="32"/>
        <v>5</v>
      </c>
      <c r="N139" s="150">
        <f>Vulnerability!E138</f>
        <v>4.8</v>
      </c>
      <c r="O139" s="148">
        <f>Vulnerability!H138</f>
        <v>4.8</v>
      </c>
      <c r="P139" s="148">
        <f>Vulnerability!N138</f>
        <v>1.9</v>
      </c>
      <c r="Q139" s="40">
        <f>Vulnerability!O138</f>
        <v>4.0999999999999996</v>
      </c>
      <c r="R139" s="148">
        <f>Vulnerability!T138</f>
        <v>6.9</v>
      </c>
      <c r="S139" s="147">
        <f>Vulnerability!AC138</f>
        <v>1.4</v>
      </c>
      <c r="T139" s="147">
        <f>Vulnerability!AF138</f>
        <v>1</v>
      </c>
      <c r="U139" s="147">
        <f>Vulnerability!AI138</f>
        <v>1.9</v>
      </c>
      <c r="V139" s="147">
        <f>Vulnerability!AO138</f>
        <v>3</v>
      </c>
      <c r="W139" s="148">
        <f>Vulnerability!AP138</f>
        <v>1.9</v>
      </c>
      <c r="X139" s="40">
        <f>Vulnerability!AQ138</f>
        <v>4.9000000000000004</v>
      </c>
      <c r="Y139" s="41">
        <f t="shared" si="33"/>
        <v>4.5</v>
      </c>
      <c r="Z139" s="163">
        <f>'Lack of Coping Capacity'!D138</f>
        <v>3.6</v>
      </c>
      <c r="AA139" s="146">
        <f>'Lack of Coping Capacity'!G138</f>
        <v>5.9</v>
      </c>
      <c r="AB139" s="40">
        <f>'Lack of Coping Capacity'!H138</f>
        <v>4.8</v>
      </c>
      <c r="AC139" s="146">
        <f>'Lack of Coping Capacity'!M138</f>
        <v>2.9</v>
      </c>
      <c r="AD139" s="146">
        <f>'Lack of Coping Capacity'!R138</f>
        <v>4.7</v>
      </c>
      <c r="AE139" s="146">
        <f>'Lack of Coping Capacity'!AB138</f>
        <v>4.7</v>
      </c>
      <c r="AF139" s="40">
        <f>'Lack of Coping Capacity'!AC138</f>
        <v>4.0999999999999996</v>
      </c>
      <c r="AG139" s="41">
        <f t="shared" si="34"/>
        <v>4.5</v>
      </c>
      <c r="AH139" s="155">
        <f t="shared" si="35"/>
        <v>4.7</v>
      </c>
      <c r="AI139" s="180" t="str">
        <f t="shared" si="36"/>
        <v>Medium</v>
      </c>
      <c r="AJ139" s="173">
        <f t="shared" si="37"/>
        <v>61</v>
      </c>
      <c r="AK139" s="176">
        <f>VLOOKUP($B139,'Lack of Reliability Index'!$A$2:$H$192,8,FALSE)</f>
        <v>5.0666666666666673</v>
      </c>
      <c r="AL139" s="47">
        <f>'Imputed and missing data hidden'!BA137</f>
        <v>0</v>
      </c>
      <c r="AM139" s="174">
        <f t="shared" si="38"/>
        <v>0</v>
      </c>
      <c r="AN139" s="47" t="str">
        <f t="shared" si="39"/>
        <v/>
      </c>
      <c r="AO139" s="175">
        <f>'Indicator Date hidden2'!BB138</f>
        <v>1650.18</v>
      </c>
      <c r="AP139" s="181"/>
    </row>
    <row r="140" spans="1:42" ht="15.75" thickBot="1" x14ac:dyDescent="0.3">
      <c r="A140" s="125" t="str">
        <f>'Indicator Data'!A142</f>
        <v>Philippines</v>
      </c>
      <c r="B140" s="43" t="str">
        <f>'Indicator Data'!B142</f>
        <v>PHL</v>
      </c>
      <c r="C140" s="153">
        <f>'Hazard &amp; Exposure'!AO139</f>
        <v>10</v>
      </c>
      <c r="D140" s="152">
        <f>'Hazard &amp; Exposure'!AP139</f>
        <v>7.2</v>
      </c>
      <c r="E140" s="152">
        <f>'Hazard &amp; Exposure'!AQ139</f>
        <v>9.3000000000000007</v>
      </c>
      <c r="F140" s="152">
        <f>'Hazard &amp; Exposure'!AR139</f>
        <v>9.5</v>
      </c>
      <c r="G140" s="152">
        <f>'Hazard &amp; Exposure'!AU139</f>
        <v>4.0999999999999996</v>
      </c>
      <c r="H140" s="152">
        <f>'Hazard &amp; Exposure'!DY139</f>
        <v>6.3</v>
      </c>
      <c r="I140" s="40">
        <f>'Hazard &amp; Exposure'!DZ139</f>
        <v>8.4</v>
      </c>
      <c r="J140" s="152">
        <f>'Hazard &amp; Exposure'!EC139</f>
        <v>8.8000000000000007</v>
      </c>
      <c r="K140" s="152">
        <f>'Hazard &amp; Exposure'!EF139</f>
        <v>7</v>
      </c>
      <c r="L140" s="40">
        <f>'Hazard &amp; Exposure'!EG139</f>
        <v>7</v>
      </c>
      <c r="M140" s="41">
        <f t="shared" si="32"/>
        <v>7.8</v>
      </c>
      <c r="N140" s="150">
        <f>Vulnerability!E139</f>
        <v>4.8</v>
      </c>
      <c r="O140" s="148">
        <f>Vulnerability!H139</f>
        <v>5.0999999999999996</v>
      </c>
      <c r="P140" s="148">
        <f>Vulnerability!N139</f>
        <v>2.8</v>
      </c>
      <c r="Q140" s="40">
        <f>Vulnerability!O139</f>
        <v>4.4000000000000004</v>
      </c>
      <c r="R140" s="148">
        <f>Vulnerability!T139</f>
        <v>6.2</v>
      </c>
      <c r="S140" s="147">
        <f>Vulnerability!AC139</f>
        <v>4.3</v>
      </c>
      <c r="T140" s="147">
        <f>Vulnerability!AF139</f>
        <v>3.4</v>
      </c>
      <c r="U140" s="147">
        <f>Vulnerability!AI139</f>
        <v>6.6</v>
      </c>
      <c r="V140" s="147">
        <f>Vulnerability!AO139</f>
        <v>3.4</v>
      </c>
      <c r="W140" s="148">
        <f>Vulnerability!AP139</f>
        <v>4.5999999999999996</v>
      </c>
      <c r="X140" s="40">
        <f>Vulnerability!AQ139</f>
        <v>5.5</v>
      </c>
      <c r="Y140" s="41">
        <f t="shared" si="33"/>
        <v>5</v>
      </c>
      <c r="Z140" s="163">
        <f>'Lack of Coping Capacity'!D139</f>
        <v>3.5</v>
      </c>
      <c r="AA140" s="146">
        <f>'Lack of Coping Capacity'!G139</f>
        <v>5.8</v>
      </c>
      <c r="AB140" s="40">
        <f>'Lack of Coping Capacity'!H139</f>
        <v>4.7</v>
      </c>
      <c r="AC140" s="146">
        <f>'Lack of Coping Capacity'!M139</f>
        <v>2.7</v>
      </c>
      <c r="AD140" s="146">
        <f>'Lack of Coping Capacity'!R139</f>
        <v>3</v>
      </c>
      <c r="AE140" s="146">
        <f>'Lack of Coping Capacity'!AB139</f>
        <v>5.4</v>
      </c>
      <c r="AF140" s="40">
        <f>'Lack of Coping Capacity'!AC139</f>
        <v>3.7</v>
      </c>
      <c r="AG140" s="41">
        <f t="shared" si="34"/>
        <v>4.2</v>
      </c>
      <c r="AH140" s="155">
        <f t="shared" si="35"/>
        <v>5.5</v>
      </c>
      <c r="AI140" s="180" t="str">
        <f t="shared" si="36"/>
        <v>High</v>
      </c>
      <c r="AJ140" s="173">
        <f t="shared" si="37"/>
        <v>30</v>
      </c>
      <c r="AK140" s="176">
        <f>VLOOKUP($B140,'Lack of Reliability Index'!$A$2:$H$192,8,FALSE)</f>
        <v>4</v>
      </c>
      <c r="AL140" s="47">
        <f>'Imputed and missing data hidden'!BA138</f>
        <v>1</v>
      </c>
      <c r="AM140" s="174">
        <f t="shared" si="38"/>
        <v>1.9607843137254902E-2</v>
      </c>
      <c r="AN140" s="47" t="str">
        <f t="shared" si="39"/>
        <v>YES</v>
      </c>
      <c r="AO140" s="175">
        <f>'Indicator Date hidden2'!BB139</f>
        <v>1683.9183673469388</v>
      </c>
      <c r="AP140" s="181"/>
    </row>
    <row r="141" spans="1:42" ht="15.75" thickBot="1" x14ac:dyDescent="0.3">
      <c r="A141" s="125" t="str">
        <f>'Indicator Data'!A143</f>
        <v>Poland</v>
      </c>
      <c r="B141" s="43" t="str">
        <f>'Indicator Data'!B143</f>
        <v>POL</v>
      </c>
      <c r="C141" s="153">
        <f>'Hazard &amp; Exposure'!AO140</f>
        <v>1.3</v>
      </c>
      <c r="D141" s="152">
        <f>'Hazard &amp; Exposure'!AP140</f>
        <v>6.1</v>
      </c>
      <c r="E141" s="152">
        <f>'Hazard &amp; Exposure'!AQ140</f>
        <v>0</v>
      </c>
      <c r="F141" s="152">
        <f>'Hazard &amp; Exposure'!AR140</f>
        <v>0</v>
      </c>
      <c r="G141" s="152">
        <f>'Hazard &amp; Exposure'!AU140</f>
        <v>1.8</v>
      </c>
      <c r="H141" s="152">
        <f>'Hazard &amp; Exposure'!DY140</f>
        <v>1.7</v>
      </c>
      <c r="I141" s="40">
        <f>'Hazard &amp; Exposure'!DZ140</f>
        <v>2.1</v>
      </c>
      <c r="J141" s="152">
        <f>'Hazard &amp; Exposure'!EC140</f>
        <v>0.1</v>
      </c>
      <c r="K141" s="152">
        <f>'Hazard &amp; Exposure'!EF140</f>
        <v>0</v>
      </c>
      <c r="L141" s="40">
        <f>'Hazard &amp; Exposure'!EG140</f>
        <v>0.1</v>
      </c>
      <c r="M141" s="41">
        <f t="shared" si="32"/>
        <v>1.2</v>
      </c>
      <c r="N141" s="150">
        <f>Vulnerability!E140</f>
        <v>1.3</v>
      </c>
      <c r="O141" s="148">
        <f>Vulnerability!H140</f>
        <v>1.8</v>
      </c>
      <c r="P141" s="148">
        <f>Vulnerability!N140</f>
        <v>2.7</v>
      </c>
      <c r="Q141" s="40">
        <f>Vulnerability!O140</f>
        <v>1.8</v>
      </c>
      <c r="R141" s="148">
        <f>Vulnerability!T140</f>
        <v>3.3</v>
      </c>
      <c r="S141" s="147">
        <f>Vulnerability!AC140</f>
        <v>0.2</v>
      </c>
      <c r="T141" s="147">
        <f>Vulnerability!AF140</f>
        <v>0.4</v>
      </c>
      <c r="U141" s="147">
        <f>Vulnerability!AI140</f>
        <v>0</v>
      </c>
      <c r="V141" s="147">
        <f>Vulnerability!AO140</f>
        <v>0.8</v>
      </c>
      <c r="W141" s="148">
        <f>Vulnerability!AP140</f>
        <v>0.4</v>
      </c>
      <c r="X141" s="40">
        <f>Vulnerability!AQ140</f>
        <v>2</v>
      </c>
      <c r="Y141" s="41">
        <f t="shared" si="33"/>
        <v>1.9</v>
      </c>
      <c r="Z141" s="163">
        <f>'Lack of Coping Capacity'!D140</f>
        <v>4.3</v>
      </c>
      <c r="AA141" s="146">
        <f>'Lack of Coping Capacity'!G140</f>
        <v>3.9</v>
      </c>
      <c r="AB141" s="40">
        <f>'Lack of Coping Capacity'!H140</f>
        <v>4.0999999999999996</v>
      </c>
      <c r="AC141" s="146">
        <f>'Lack of Coping Capacity'!M140</f>
        <v>1.4</v>
      </c>
      <c r="AD141" s="146">
        <f>'Lack of Coping Capacity'!R140</f>
        <v>0.1</v>
      </c>
      <c r="AE141" s="146">
        <f>'Lack of Coping Capacity'!AB140</f>
        <v>2.2000000000000002</v>
      </c>
      <c r="AF141" s="40">
        <f>'Lack of Coping Capacity'!AC140</f>
        <v>1.2</v>
      </c>
      <c r="AG141" s="41">
        <f t="shared" si="34"/>
        <v>2.8</v>
      </c>
      <c r="AH141" s="155">
        <f t="shared" si="35"/>
        <v>1.9</v>
      </c>
      <c r="AI141" s="180" t="str">
        <f t="shared" si="36"/>
        <v>Very Low</v>
      </c>
      <c r="AJ141" s="173">
        <f t="shared" si="37"/>
        <v>164</v>
      </c>
      <c r="AK141" s="176">
        <f>VLOOKUP($B141,'Lack of Reliability Index'!$A$2:$H$192,8,FALSE)</f>
        <v>4</v>
      </c>
      <c r="AL141" s="47">
        <f>'Imputed and missing data hidden'!BA139</f>
        <v>6</v>
      </c>
      <c r="AM141" s="174">
        <f t="shared" si="38"/>
        <v>0.11764705882352941</v>
      </c>
      <c r="AN141" s="47" t="str">
        <f t="shared" si="39"/>
        <v/>
      </c>
      <c r="AO141" s="175">
        <f>'Indicator Date hidden2'!BB140</f>
        <v>1833.5333333333333</v>
      </c>
      <c r="AP141" s="181"/>
    </row>
    <row r="142" spans="1:42" ht="15.75" thickBot="1" x14ac:dyDescent="0.3">
      <c r="A142" s="125" t="str">
        <f>'Indicator Data'!A144</f>
        <v>Portugal</v>
      </c>
      <c r="B142" s="43" t="str">
        <f>'Indicator Data'!B144</f>
        <v>PRT</v>
      </c>
      <c r="C142" s="153">
        <f>'Hazard &amp; Exposure'!AO141</f>
        <v>3.7</v>
      </c>
      <c r="D142" s="152">
        <f>'Hazard &amp; Exposure'!AP141</f>
        <v>3.7</v>
      </c>
      <c r="E142" s="152">
        <f>'Hazard &amp; Exposure'!AQ141</f>
        <v>6.2</v>
      </c>
      <c r="F142" s="152">
        <f>'Hazard &amp; Exposure'!AR141</f>
        <v>0.3</v>
      </c>
      <c r="G142" s="152">
        <f>'Hazard &amp; Exposure'!AU141</f>
        <v>2.5</v>
      </c>
      <c r="H142" s="152">
        <f>'Hazard &amp; Exposure'!DY141</f>
        <v>2.7</v>
      </c>
      <c r="I142" s="40">
        <f>'Hazard &amp; Exposure'!DZ141</f>
        <v>3.4</v>
      </c>
      <c r="J142" s="152">
        <f>'Hazard &amp; Exposure'!EC141</f>
        <v>0</v>
      </c>
      <c r="K142" s="152">
        <f>'Hazard &amp; Exposure'!EF141</f>
        <v>0</v>
      </c>
      <c r="L142" s="40">
        <f>'Hazard &amp; Exposure'!EG141</f>
        <v>0</v>
      </c>
      <c r="M142" s="41">
        <f t="shared" si="32"/>
        <v>1.9</v>
      </c>
      <c r="N142" s="150">
        <f>Vulnerability!E141</f>
        <v>1.6</v>
      </c>
      <c r="O142" s="148">
        <f>Vulnerability!H141</f>
        <v>2</v>
      </c>
      <c r="P142" s="148">
        <f>Vulnerability!N141</f>
        <v>1.4</v>
      </c>
      <c r="Q142" s="40">
        <f>Vulnerability!O141</f>
        <v>1.7</v>
      </c>
      <c r="R142" s="148">
        <f>Vulnerability!T141</f>
        <v>1.7</v>
      </c>
      <c r="S142" s="147">
        <f>Vulnerability!AC141</f>
        <v>1.4</v>
      </c>
      <c r="T142" s="147">
        <f>Vulnerability!AF141</f>
        <v>0.3</v>
      </c>
      <c r="U142" s="147">
        <f>Vulnerability!AI141</f>
        <v>0</v>
      </c>
      <c r="V142" s="147">
        <f>Vulnerability!AO141</f>
        <v>0.8</v>
      </c>
      <c r="W142" s="148">
        <f>Vulnerability!AP141</f>
        <v>0.6</v>
      </c>
      <c r="X142" s="40">
        <f>Vulnerability!AQ141</f>
        <v>1.2</v>
      </c>
      <c r="Y142" s="41">
        <f t="shared" si="33"/>
        <v>1.5</v>
      </c>
      <c r="Z142" s="163">
        <f>'Lack of Coping Capacity'!D141</f>
        <v>2.6</v>
      </c>
      <c r="AA142" s="146">
        <f>'Lack of Coping Capacity'!G141</f>
        <v>3</v>
      </c>
      <c r="AB142" s="40">
        <f>'Lack of Coping Capacity'!H141</f>
        <v>2.8</v>
      </c>
      <c r="AC142" s="146">
        <f>'Lack of Coping Capacity'!M141</f>
        <v>2.2000000000000002</v>
      </c>
      <c r="AD142" s="146">
        <f>'Lack of Coping Capacity'!R141</f>
        <v>0</v>
      </c>
      <c r="AE142" s="146">
        <f>'Lack of Coping Capacity'!AB141</f>
        <v>0.8</v>
      </c>
      <c r="AF142" s="40">
        <f>'Lack of Coping Capacity'!AC141</f>
        <v>1</v>
      </c>
      <c r="AG142" s="41">
        <f t="shared" si="34"/>
        <v>1.9</v>
      </c>
      <c r="AH142" s="155">
        <f t="shared" si="35"/>
        <v>1.8</v>
      </c>
      <c r="AI142" s="180" t="str">
        <f t="shared" si="36"/>
        <v>Very Low</v>
      </c>
      <c r="AJ142" s="173">
        <f t="shared" si="37"/>
        <v>169</v>
      </c>
      <c r="AK142" s="176">
        <f>VLOOKUP($B142,'Lack of Reliability Index'!$A$2:$H$192,8,FALSE)</f>
        <v>4.2666666666666666</v>
      </c>
      <c r="AL142" s="47">
        <f>'Imputed and missing data hidden'!BA140</f>
        <v>5</v>
      </c>
      <c r="AM142" s="174">
        <f t="shared" si="38"/>
        <v>9.8039215686274508E-2</v>
      </c>
      <c r="AN142" s="47" t="str">
        <f t="shared" si="39"/>
        <v/>
      </c>
      <c r="AO142" s="175">
        <f>'Indicator Date hidden2'!BB141</f>
        <v>1833.5555555555557</v>
      </c>
      <c r="AP142" s="181"/>
    </row>
    <row r="143" spans="1:42" ht="15.75" thickBot="1" x14ac:dyDescent="0.3">
      <c r="A143" s="125" t="str">
        <f>'Indicator Data'!A145</f>
        <v>Qatar</v>
      </c>
      <c r="B143" s="43" t="str">
        <f>'Indicator Data'!B145</f>
        <v>QAT</v>
      </c>
      <c r="C143" s="153">
        <f>'Hazard &amp; Exposure'!AO142</f>
        <v>0.1</v>
      </c>
      <c r="D143" s="152">
        <f>'Hazard &amp; Exposure'!AP142</f>
        <v>0</v>
      </c>
      <c r="E143" s="152">
        <f>'Hazard &amp; Exposure'!AQ142</f>
        <v>1.6</v>
      </c>
      <c r="F143" s="152">
        <f>'Hazard &amp; Exposure'!AR142</f>
        <v>0</v>
      </c>
      <c r="G143" s="152">
        <f>'Hazard &amp; Exposure'!AU142</f>
        <v>3.1</v>
      </c>
      <c r="H143" s="152">
        <f>'Hazard &amp; Exposure'!DY142</f>
        <v>3.4</v>
      </c>
      <c r="I143" s="40">
        <f>'Hazard &amp; Exposure'!DZ142</f>
        <v>1.5</v>
      </c>
      <c r="J143" s="152">
        <f>'Hazard &amp; Exposure'!EC142</f>
        <v>0.1</v>
      </c>
      <c r="K143" s="152">
        <f>'Hazard &amp; Exposure'!EF142</f>
        <v>0</v>
      </c>
      <c r="L143" s="40">
        <f>'Hazard &amp; Exposure'!EG142</f>
        <v>0.1</v>
      </c>
      <c r="M143" s="41">
        <f t="shared" si="32"/>
        <v>0.8</v>
      </c>
      <c r="N143" s="150">
        <f>Vulnerability!E142</f>
        <v>1.4</v>
      </c>
      <c r="O143" s="148">
        <f>Vulnerability!H142</f>
        <v>2.7</v>
      </c>
      <c r="P143" s="148">
        <f>Vulnerability!N142</f>
        <v>1.9</v>
      </c>
      <c r="Q143" s="40">
        <f>Vulnerability!O142</f>
        <v>1.9</v>
      </c>
      <c r="R143" s="148">
        <f>Vulnerability!T142</f>
        <v>0.9</v>
      </c>
      <c r="S143" s="147">
        <f>Vulnerability!AC142</f>
        <v>0.8</v>
      </c>
      <c r="T143" s="147">
        <f>Vulnerability!AF142</f>
        <v>0.6</v>
      </c>
      <c r="U143" s="147">
        <f>Vulnerability!AI142</f>
        <v>0</v>
      </c>
      <c r="V143" s="147">
        <f>Vulnerability!AO142</f>
        <v>1</v>
      </c>
      <c r="W143" s="148">
        <f>Vulnerability!AP142</f>
        <v>0.6</v>
      </c>
      <c r="X143" s="40">
        <f>Vulnerability!AQ142</f>
        <v>0.8</v>
      </c>
      <c r="Y143" s="41">
        <f t="shared" si="33"/>
        <v>1.4</v>
      </c>
      <c r="Z143" s="163">
        <f>'Lack of Coping Capacity'!D142</f>
        <v>4.7</v>
      </c>
      <c r="AA143" s="146">
        <f>'Lack of Coping Capacity'!G142</f>
        <v>3.7</v>
      </c>
      <c r="AB143" s="40">
        <f>'Lack of Coping Capacity'!H142</f>
        <v>4.2</v>
      </c>
      <c r="AC143" s="146">
        <f>'Lack of Coping Capacity'!M142</f>
        <v>1</v>
      </c>
      <c r="AD143" s="146">
        <f>'Lack of Coping Capacity'!R142</f>
        <v>0.2</v>
      </c>
      <c r="AE143" s="146">
        <f>'Lack of Coping Capacity'!AB142</f>
        <v>2.7</v>
      </c>
      <c r="AF143" s="40">
        <f>'Lack of Coping Capacity'!AC142</f>
        <v>1.3</v>
      </c>
      <c r="AG143" s="41">
        <f t="shared" si="34"/>
        <v>2.9</v>
      </c>
      <c r="AH143" s="155">
        <f t="shared" si="35"/>
        <v>1.5</v>
      </c>
      <c r="AI143" s="180" t="str">
        <f t="shared" si="36"/>
        <v>Very Low</v>
      </c>
      <c r="AJ143" s="173">
        <f t="shared" si="37"/>
        <v>177</v>
      </c>
      <c r="AK143" s="176">
        <f>VLOOKUP($B143,'Lack of Reliability Index'!$A$2:$H$192,8,FALSE)</f>
        <v>5.6</v>
      </c>
      <c r="AL143" s="47">
        <f>'Imputed and missing data hidden'!BA141</f>
        <v>5</v>
      </c>
      <c r="AM143" s="174">
        <f t="shared" si="38"/>
        <v>9.8039215686274508E-2</v>
      </c>
      <c r="AN143" s="47" t="str">
        <f t="shared" si="39"/>
        <v/>
      </c>
      <c r="AO143" s="175">
        <f>'Indicator Date hidden2'!BB142</f>
        <v>1875.1136363636363</v>
      </c>
      <c r="AP143" s="181"/>
    </row>
    <row r="144" spans="1:42" ht="15.75" thickBot="1" x14ac:dyDescent="0.3">
      <c r="A144" s="125" t="str">
        <f>'Indicator Data'!A146</f>
        <v>Romania</v>
      </c>
      <c r="B144" s="43" t="str">
        <f>'Indicator Data'!B146</f>
        <v>ROU</v>
      </c>
      <c r="C144" s="153">
        <f>'Hazard &amp; Exposure'!AO143</f>
        <v>6.6</v>
      </c>
      <c r="D144" s="152">
        <f>'Hazard &amp; Exposure'!AP143</f>
        <v>7</v>
      </c>
      <c r="E144" s="152">
        <f>'Hazard &amp; Exposure'!AQ143</f>
        <v>0</v>
      </c>
      <c r="F144" s="152">
        <f>'Hazard &amp; Exposure'!AR143</f>
        <v>0</v>
      </c>
      <c r="G144" s="152">
        <f>'Hazard &amp; Exposure'!AU143</f>
        <v>2.8</v>
      </c>
      <c r="H144" s="152">
        <f>'Hazard &amp; Exposure'!DY143</f>
        <v>5.2</v>
      </c>
      <c r="I144" s="40">
        <f>'Hazard &amp; Exposure'!DZ143</f>
        <v>4.2</v>
      </c>
      <c r="J144" s="152">
        <f>'Hazard &amp; Exposure'!EC143</f>
        <v>4</v>
      </c>
      <c r="K144" s="152">
        <f>'Hazard &amp; Exposure'!EF143</f>
        <v>0</v>
      </c>
      <c r="L144" s="40">
        <f>'Hazard &amp; Exposure'!EG143</f>
        <v>2.8</v>
      </c>
      <c r="M144" s="41">
        <f t="shared" si="32"/>
        <v>3.5</v>
      </c>
      <c r="N144" s="150">
        <f>Vulnerability!E143</f>
        <v>2.1</v>
      </c>
      <c r="O144" s="148">
        <f>Vulnerability!H143</f>
        <v>2.5</v>
      </c>
      <c r="P144" s="148">
        <f>Vulnerability!N143</f>
        <v>3</v>
      </c>
      <c r="Q144" s="40">
        <f>Vulnerability!O143</f>
        <v>2.4</v>
      </c>
      <c r="R144" s="148">
        <f>Vulnerability!T143</f>
        <v>2.5</v>
      </c>
      <c r="S144" s="147">
        <f>Vulnerability!AC143</f>
        <v>0.9</v>
      </c>
      <c r="T144" s="147">
        <f>Vulnerability!AF143</f>
        <v>0.6</v>
      </c>
      <c r="U144" s="147">
        <f>Vulnerability!AI143</f>
        <v>0</v>
      </c>
      <c r="V144" s="147">
        <f>Vulnerability!AO143</f>
        <v>0.4</v>
      </c>
      <c r="W144" s="148">
        <f>Vulnerability!AP143</f>
        <v>0.5</v>
      </c>
      <c r="X144" s="40">
        <f>Vulnerability!AQ143</f>
        <v>1.6</v>
      </c>
      <c r="Y144" s="41">
        <f t="shared" si="33"/>
        <v>2</v>
      </c>
      <c r="Z144" s="163">
        <f>'Lack of Coping Capacity'!D143</f>
        <v>3.8</v>
      </c>
      <c r="AA144" s="146">
        <f>'Lack of Coping Capacity'!G143</f>
        <v>5.3</v>
      </c>
      <c r="AB144" s="40">
        <f>'Lack of Coping Capacity'!H143</f>
        <v>4.5999999999999996</v>
      </c>
      <c r="AC144" s="146">
        <f>'Lack of Coping Capacity'!M143</f>
        <v>2.2999999999999998</v>
      </c>
      <c r="AD144" s="146">
        <f>'Lack of Coping Capacity'!R143</f>
        <v>1</v>
      </c>
      <c r="AE144" s="146">
        <f>'Lack of Coping Capacity'!AB143</f>
        <v>3.5</v>
      </c>
      <c r="AF144" s="40">
        <f>'Lack of Coping Capacity'!AC143</f>
        <v>2.2999999999999998</v>
      </c>
      <c r="AG144" s="41">
        <f t="shared" si="34"/>
        <v>3.5</v>
      </c>
      <c r="AH144" s="155">
        <f t="shared" si="35"/>
        <v>2.9</v>
      </c>
      <c r="AI144" s="180" t="str">
        <f t="shared" si="36"/>
        <v>Low</v>
      </c>
      <c r="AJ144" s="173">
        <f t="shared" si="37"/>
        <v>126</v>
      </c>
      <c r="AK144" s="176">
        <f>VLOOKUP($B144,'Lack of Reliability Index'!$A$2:$H$192,8,FALSE)</f>
        <v>5.3333333333333339</v>
      </c>
      <c r="AL144" s="47">
        <f>'Imputed and missing data hidden'!BA142</f>
        <v>4</v>
      </c>
      <c r="AM144" s="174">
        <f t="shared" si="38"/>
        <v>7.8431372549019607E-2</v>
      </c>
      <c r="AN144" s="47" t="str">
        <f t="shared" si="39"/>
        <v/>
      </c>
      <c r="AO144" s="175">
        <f>'Indicator Date hidden2'!BB143</f>
        <v>1833.4222222222222</v>
      </c>
      <c r="AP144" s="181"/>
    </row>
    <row r="145" spans="1:42" s="1" customFormat="1" ht="15.75" thickBot="1" x14ac:dyDescent="0.3">
      <c r="A145" s="125" t="str">
        <f>'Indicator Data'!A147</f>
        <v>Russian Federation</v>
      </c>
      <c r="B145" s="43" t="str">
        <f>'Indicator Data'!B147</f>
        <v>RUS</v>
      </c>
      <c r="C145" s="153">
        <f>'Hazard &amp; Exposure'!AO144</f>
        <v>5.0999999999999996</v>
      </c>
      <c r="D145" s="152">
        <f>'Hazard &amp; Exposure'!AP144</f>
        <v>8.4</v>
      </c>
      <c r="E145" s="152">
        <f>'Hazard &amp; Exposure'!AQ144</f>
        <v>5.5</v>
      </c>
      <c r="F145" s="152">
        <f>'Hazard &amp; Exposure'!AR144</f>
        <v>3.8</v>
      </c>
      <c r="G145" s="152">
        <f>'Hazard &amp; Exposure'!AU144</f>
        <v>5.3</v>
      </c>
      <c r="H145" s="152">
        <f>'Hazard &amp; Exposure'!DY144</f>
        <v>3.6</v>
      </c>
      <c r="I145" s="40">
        <f>'Hazard &amp; Exposure'!DZ144</f>
        <v>5.6</v>
      </c>
      <c r="J145" s="152">
        <f>'Hazard &amp; Exposure'!EC144</f>
        <v>9.6999999999999993</v>
      </c>
      <c r="K145" s="152">
        <f>'Hazard &amp; Exposure'!EF144</f>
        <v>0</v>
      </c>
      <c r="L145" s="40">
        <f>'Hazard &amp; Exposure'!EG144</f>
        <v>6.8</v>
      </c>
      <c r="M145" s="41">
        <f t="shared" si="32"/>
        <v>6.2</v>
      </c>
      <c r="N145" s="150">
        <f>Vulnerability!E144</f>
        <v>2.1</v>
      </c>
      <c r="O145" s="148">
        <f>Vulnerability!H144</f>
        <v>3.8</v>
      </c>
      <c r="P145" s="148">
        <f>Vulnerability!N144</f>
        <v>2.1</v>
      </c>
      <c r="Q145" s="40">
        <f>Vulnerability!O144</f>
        <v>2.5</v>
      </c>
      <c r="R145" s="148">
        <f>Vulnerability!T144</f>
        <v>4.5999999999999996</v>
      </c>
      <c r="S145" s="147">
        <f>Vulnerability!AC144</f>
        <v>2.7</v>
      </c>
      <c r="T145" s="147">
        <f>Vulnerability!AF144</f>
        <v>0.6</v>
      </c>
      <c r="U145" s="147">
        <f>Vulnerability!AI144</f>
        <v>0</v>
      </c>
      <c r="V145" s="147">
        <f>Vulnerability!AO144</f>
        <v>0.8</v>
      </c>
      <c r="W145" s="148">
        <f>Vulnerability!AP144</f>
        <v>1.1000000000000001</v>
      </c>
      <c r="X145" s="40">
        <f>Vulnerability!AQ144</f>
        <v>3</v>
      </c>
      <c r="Y145" s="41">
        <f t="shared" si="33"/>
        <v>2.8</v>
      </c>
      <c r="Z145" s="163" t="str">
        <f>'Lack of Coping Capacity'!D144</f>
        <v>x</v>
      </c>
      <c r="AA145" s="146">
        <f>'Lack of Coping Capacity'!G144</f>
        <v>6.2</v>
      </c>
      <c r="AB145" s="40">
        <f>'Lack of Coping Capacity'!H144</f>
        <v>6.2</v>
      </c>
      <c r="AC145" s="146">
        <f>'Lack of Coping Capacity'!M144</f>
        <v>1.2</v>
      </c>
      <c r="AD145" s="146">
        <f>'Lack of Coping Capacity'!R144</f>
        <v>3.5</v>
      </c>
      <c r="AE145" s="146">
        <f>'Lack of Coping Capacity'!AB144</f>
        <v>2.4</v>
      </c>
      <c r="AF145" s="40">
        <f>'Lack of Coping Capacity'!AC144</f>
        <v>2.4</v>
      </c>
      <c r="AG145" s="41">
        <f t="shared" si="34"/>
        <v>4.5999999999999996</v>
      </c>
      <c r="AH145" s="155">
        <f t="shared" si="35"/>
        <v>4.3</v>
      </c>
      <c r="AI145" s="180" t="str">
        <f t="shared" si="36"/>
        <v>Medium</v>
      </c>
      <c r="AJ145" s="173">
        <f t="shared" si="37"/>
        <v>72</v>
      </c>
      <c r="AK145" s="176">
        <f>VLOOKUP($B145,'Lack of Reliability Index'!$A$2:$H$192,8,FALSE)</f>
        <v>5.3333333333333339</v>
      </c>
      <c r="AL145" s="47">
        <f>'Imputed and missing data hidden'!BA143</f>
        <v>8</v>
      </c>
      <c r="AM145" s="174">
        <f t="shared" si="38"/>
        <v>0.15686274509803921</v>
      </c>
      <c r="AN145" s="47" t="str">
        <f t="shared" si="39"/>
        <v/>
      </c>
      <c r="AO145" s="175">
        <f>'Indicator Date hidden2'!BB144</f>
        <v>1793.7391304347825</v>
      </c>
      <c r="AP145" s="181"/>
    </row>
    <row r="146" spans="1:42" ht="15.75" thickBot="1" x14ac:dyDescent="0.3">
      <c r="A146" s="125" t="str">
        <f>'Indicator Data'!A148</f>
        <v>Rwanda</v>
      </c>
      <c r="B146" s="43" t="str">
        <f>'Indicator Data'!B148</f>
        <v>RWA</v>
      </c>
      <c r="C146" s="153">
        <f>'Hazard &amp; Exposure'!AO145</f>
        <v>4.5</v>
      </c>
      <c r="D146" s="152">
        <f>'Hazard &amp; Exposure'!AP145</f>
        <v>4.4000000000000004</v>
      </c>
      <c r="E146" s="152">
        <f>'Hazard &amp; Exposure'!AQ145</f>
        <v>0</v>
      </c>
      <c r="F146" s="152">
        <f>'Hazard &amp; Exposure'!AR145</f>
        <v>0</v>
      </c>
      <c r="G146" s="152">
        <f>'Hazard &amp; Exposure'!AU145</f>
        <v>5.0999999999999996</v>
      </c>
      <c r="H146" s="152">
        <f>'Hazard &amp; Exposure'!DY145</f>
        <v>5.8</v>
      </c>
      <c r="I146" s="40">
        <f>'Hazard &amp; Exposure'!DZ145</f>
        <v>3.6</v>
      </c>
      <c r="J146" s="152">
        <f>'Hazard &amp; Exposure'!EC145</f>
        <v>4.3</v>
      </c>
      <c r="K146" s="152">
        <f>'Hazard &amp; Exposure'!EF145</f>
        <v>0</v>
      </c>
      <c r="L146" s="40">
        <f>'Hazard &amp; Exposure'!EG145</f>
        <v>3</v>
      </c>
      <c r="M146" s="41">
        <f t="shared" si="32"/>
        <v>3.3</v>
      </c>
      <c r="N146" s="150">
        <f>Vulnerability!E145</f>
        <v>8</v>
      </c>
      <c r="O146" s="148">
        <f>Vulnerability!H145</f>
        <v>5.9</v>
      </c>
      <c r="P146" s="148">
        <f>Vulnerability!N145</f>
        <v>5.7</v>
      </c>
      <c r="Q146" s="40">
        <f>Vulnerability!O145</f>
        <v>6.9</v>
      </c>
      <c r="R146" s="148">
        <f>Vulnerability!T145</f>
        <v>6.6</v>
      </c>
      <c r="S146" s="147">
        <f>Vulnerability!AC145</f>
        <v>5.6</v>
      </c>
      <c r="T146" s="147">
        <f>Vulnerability!AF145</f>
        <v>2.8</v>
      </c>
      <c r="U146" s="147">
        <f>Vulnerability!AI145</f>
        <v>0.1</v>
      </c>
      <c r="V146" s="147">
        <f>Vulnerability!AO145</f>
        <v>8.4</v>
      </c>
      <c r="W146" s="148">
        <f>Vulnerability!AP145</f>
        <v>5</v>
      </c>
      <c r="X146" s="40">
        <f>Vulnerability!AQ145</f>
        <v>5.9</v>
      </c>
      <c r="Y146" s="41">
        <f t="shared" si="33"/>
        <v>6.4</v>
      </c>
      <c r="Z146" s="163">
        <f>'Lack of Coping Capacity'!D145</f>
        <v>3</v>
      </c>
      <c r="AA146" s="146">
        <f>'Lack of Coping Capacity'!G145</f>
        <v>4.5</v>
      </c>
      <c r="AB146" s="40">
        <f>'Lack of Coping Capacity'!H145</f>
        <v>3.8</v>
      </c>
      <c r="AC146" s="146">
        <f>'Lack of Coping Capacity'!M145</f>
        <v>6.7</v>
      </c>
      <c r="AD146" s="146">
        <f>'Lack of Coping Capacity'!R145</f>
        <v>6.3</v>
      </c>
      <c r="AE146" s="146">
        <f>'Lack of Coping Capacity'!AB145</f>
        <v>5.8</v>
      </c>
      <c r="AF146" s="40">
        <f>'Lack of Coping Capacity'!AC145</f>
        <v>6.3</v>
      </c>
      <c r="AG146" s="41">
        <f t="shared" si="34"/>
        <v>5.2</v>
      </c>
      <c r="AH146" s="155">
        <f t="shared" si="35"/>
        <v>4.8</v>
      </c>
      <c r="AI146" s="180" t="str">
        <f t="shared" si="36"/>
        <v>Medium</v>
      </c>
      <c r="AJ146" s="173">
        <f t="shared" si="37"/>
        <v>56</v>
      </c>
      <c r="AK146" s="176">
        <f>VLOOKUP($B146,'Lack of Reliability Index'!$A$2:$H$192,8,FALSE)</f>
        <v>5.0666666666666673</v>
      </c>
      <c r="AL146" s="47">
        <f>'Imputed and missing data hidden'!BA144</f>
        <v>2</v>
      </c>
      <c r="AM146" s="174">
        <f t="shared" si="38"/>
        <v>3.9215686274509803E-2</v>
      </c>
      <c r="AN146" s="47" t="str">
        <f t="shared" si="39"/>
        <v/>
      </c>
      <c r="AO146" s="175">
        <f>'Indicator Date hidden2'!BB145</f>
        <v>1650.42</v>
      </c>
      <c r="AP146" s="181"/>
    </row>
    <row r="147" spans="1:42" ht="15.75" thickBot="1" x14ac:dyDescent="0.3">
      <c r="A147" s="125" t="str">
        <f>'Indicator Data'!A149</f>
        <v>Saint Kitts and Nevis</v>
      </c>
      <c r="B147" s="43" t="str">
        <f>'Indicator Data'!B149</f>
        <v>KNA</v>
      </c>
      <c r="C147" s="153">
        <f>'Hazard &amp; Exposure'!AO146</f>
        <v>4.2</v>
      </c>
      <c r="D147" s="152">
        <f>'Hazard &amp; Exposure'!AP146</f>
        <v>0.1</v>
      </c>
      <c r="E147" s="152">
        <f>'Hazard &amp; Exposure'!AQ146</f>
        <v>0</v>
      </c>
      <c r="F147" s="152">
        <f>'Hazard &amp; Exposure'!AR146</f>
        <v>6.9</v>
      </c>
      <c r="G147" s="152">
        <f>'Hazard &amp; Exposure'!AU146</f>
        <v>0</v>
      </c>
      <c r="H147" s="152">
        <f>'Hazard &amp; Exposure'!DY146</f>
        <v>3.7</v>
      </c>
      <c r="I147" s="40">
        <f>'Hazard &amp; Exposure'!DZ146</f>
        <v>3</v>
      </c>
      <c r="J147" s="152">
        <f>'Hazard &amp; Exposure'!EC146</f>
        <v>0</v>
      </c>
      <c r="K147" s="152">
        <f>'Hazard &amp; Exposure'!EF146</f>
        <v>0</v>
      </c>
      <c r="L147" s="40">
        <f>'Hazard &amp; Exposure'!EG146</f>
        <v>0</v>
      </c>
      <c r="M147" s="41">
        <f t="shared" si="32"/>
        <v>1.6</v>
      </c>
      <c r="N147" s="150">
        <f>Vulnerability!E146</f>
        <v>2.6</v>
      </c>
      <c r="O147" s="148">
        <f>Vulnerability!H146</f>
        <v>3.3</v>
      </c>
      <c r="P147" s="148">
        <f>Vulnerability!N146</f>
        <v>3.2</v>
      </c>
      <c r="Q147" s="40">
        <f>Vulnerability!O146</f>
        <v>2.9</v>
      </c>
      <c r="R147" s="148">
        <f>Vulnerability!T146</f>
        <v>0.9</v>
      </c>
      <c r="S147" s="147">
        <f>Vulnerability!AC146</f>
        <v>0</v>
      </c>
      <c r="T147" s="147">
        <f>Vulnerability!AF146</f>
        <v>1.1000000000000001</v>
      </c>
      <c r="U147" s="147">
        <f>Vulnerability!AI146</f>
        <v>0</v>
      </c>
      <c r="V147" s="147">
        <f>Vulnerability!AO146</f>
        <v>3.5</v>
      </c>
      <c r="W147" s="148">
        <f>Vulnerability!AP146</f>
        <v>1.3</v>
      </c>
      <c r="X147" s="40">
        <f>Vulnerability!AQ146</f>
        <v>1.1000000000000001</v>
      </c>
      <c r="Y147" s="41">
        <f t="shared" si="33"/>
        <v>2</v>
      </c>
      <c r="Z147" s="163">
        <f>'Lack of Coping Capacity'!D146</f>
        <v>4</v>
      </c>
      <c r="AA147" s="146">
        <f>'Lack of Coping Capacity'!G146</f>
        <v>3.9</v>
      </c>
      <c r="AB147" s="40">
        <f>'Lack of Coping Capacity'!H146</f>
        <v>4</v>
      </c>
      <c r="AC147" s="146">
        <f>'Lack of Coping Capacity'!M146</f>
        <v>1.8</v>
      </c>
      <c r="AD147" s="146">
        <f>'Lack of Coping Capacity'!R146</f>
        <v>0.4</v>
      </c>
      <c r="AE147" s="146">
        <f>'Lack of Coping Capacity'!AB146</f>
        <v>3.1</v>
      </c>
      <c r="AF147" s="40">
        <f>'Lack of Coping Capacity'!AC146</f>
        <v>1.8</v>
      </c>
      <c r="AG147" s="41">
        <f t="shared" si="34"/>
        <v>3</v>
      </c>
      <c r="AH147" s="155">
        <f t="shared" si="35"/>
        <v>2.1</v>
      </c>
      <c r="AI147" s="180" t="str">
        <f t="shared" si="36"/>
        <v>Low</v>
      </c>
      <c r="AJ147" s="173">
        <f t="shared" si="37"/>
        <v>156</v>
      </c>
      <c r="AK147" s="176">
        <f>VLOOKUP($B147,'Lack of Reliability Index'!$A$2:$H$192,8,FALSE)</f>
        <v>6.1333333333333329</v>
      </c>
      <c r="AL147" s="47">
        <f>'Imputed and missing data hidden'!BA145</f>
        <v>11</v>
      </c>
      <c r="AM147" s="174">
        <f t="shared" si="38"/>
        <v>0.21568627450980393</v>
      </c>
      <c r="AN147" s="47" t="str">
        <f t="shared" si="39"/>
        <v/>
      </c>
      <c r="AO147" s="175">
        <f>'Indicator Date hidden2'!BB146</f>
        <v>2171.3421052631579</v>
      </c>
      <c r="AP147" s="181"/>
    </row>
    <row r="148" spans="1:42" ht="15.75" thickBot="1" x14ac:dyDescent="0.3">
      <c r="A148" s="125" t="str">
        <f>'Indicator Data'!A150</f>
        <v>Saint Lucia</v>
      </c>
      <c r="B148" s="43" t="str">
        <f>'Indicator Data'!B150</f>
        <v>LCA</v>
      </c>
      <c r="C148" s="153">
        <f>'Hazard &amp; Exposure'!AO147</f>
        <v>4.3</v>
      </c>
      <c r="D148" s="152">
        <f>'Hazard &amp; Exposure'!AP147</f>
        <v>0.1</v>
      </c>
      <c r="E148" s="152">
        <f>'Hazard &amp; Exposure'!AQ147</f>
        <v>0</v>
      </c>
      <c r="F148" s="152">
        <f>'Hazard &amp; Exposure'!AR147</f>
        <v>4.7</v>
      </c>
      <c r="G148" s="152">
        <f>'Hazard &amp; Exposure'!AU147</f>
        <v>0.5</v>
      </c>
      <c r="H148" s="152">
        <f>'Hazard &amp; Exposure'!DY147</f>
        <v>4.5999999999999996</v>
      </c>
      <c r="I148" s="40">
        <f>'Hazard &amp; Exposure'!DZ147</f>
        <v>2.6</v>
      </c>
      <c r="J148" s="152">
        <f>'Hazard &amp; Exposure'!EC147</f>
        <v>0</v>
      </c>
      <c r="K148" s="152">
        <f>'Hazard &amp; Exposure'!EF147</f>
        <v>0</v>
      </c>
      <c r="L148" s="40">
        <f>'Hazard &amp; Exposure'!EG147</f>
        <v>0</v>
      </c>
      <c r="M148" s="41">
        <f t="shared" si="32"/>
        <v>1.4</v>
      </c>
      <c r="N148" s="150">
        <f>Vulnerability!E147</f>
        <v>2.4</v>
      </c>
      <c r="O148" s="148">
        <f>Vulnerability!H147</f>
        <v>4.4000000000000004</v>
      </c>
      <c r="P148" s="148">
        <f>Vulnerability!N147</f>
        <v>2.6</v>
      </c>
      <c r="Q148" s="40">
        <f>Vulnerability!O147</f>
        <v>3</v>
      </c>
      <c r="R148" s="148">
        <f>Vulnerability!T147</f>
        <v>0</v>
      </c>
      <c r="S148" s="147">
        <f>Vulnerability!AC147</f>
        <v>0.8</v>
      </c>
      <c r="T148" s="147">
        <f>Vulnerability!AF147</f>
        <v>1</v>
      </c>
      <c r="U148" s="147">
        <f>Vulnerability!AI147</f>
        <v>0</v>
      </c>
      <c r="V148" s="147">
        <f>Vulnerability!AO147</f>
        <v>6</v>
      </c>
      <c r="W148" s="148">
        <f>Vulnerability!AP147</f>
        <v>2.2999999999999998</v>
      </c>
      <c r="X148" s="40">
        <f>Vulnerability!AQ147</f>
        <v>1.2</v>
      </c>
      <c r="Y148" s="41">
        <f t="shared" si="33"/>
        <v>2.1</v>
      </c>
      <c r="Z148" s="163">
        <f>'Lack of Coping Capacity'!D147</f>
        <v>5.2</v>
      </c>
      <c r="AA148" s="146">
        <f>'Lack of Coping Capacity'!G147</f>
        <v>4.5</v>
      </c>
      <c r="AB148" s="40">
        <f>'Lack of Coping Capacity'!H147</f>
        <v>4.9000000000000004</v>
      </c>
      <c r="AC148" s="146">
        <f>'Lack of Coping Capacity'!M147</f>
        <v>3.6</v>
      </c>
      <c r="AD148" s="146">
        <f>'Lack of Coping Capacity'!R147</f>
        <v>0.6</v>
      </c>
      <c r="AE148" s="146">
        <f>'Lack of Coping Capacity'!AB147</f>
        <v>3.2</v>
      </c>
      <c r="AF148" s="40">
        <f>'Lack of Coping Capacity'!AC147</f>
        <v>2.5</v>
      </c>
      <c r="AG148" s="41">
        <f t="shared" si="34"/>
        <v>3.8</v>
      </c>
      <c r="AH148" s="155">
        <f t="shared" si="35"/>
        <v>2.2000000000000002</v>
      </c>
      <c r="AI148" s="180" t="str">
        <f t="shared" si="36"/>
        <v>Low</v>
      </c>
      <c r="AJ148" s="173">
        <f t="shared" si="37"/>
        <v>151</v>
      </c>
      <c r="AK148" s="176">
        <f>VLOOKUP($B148,'Lack of Reliability Index'!$A$2:$H$192,8,FALSE)</f>
        <v>4.5333333333333323</v>
      </c>
      <c r="AL148" s="47">
        <f>'Imputed and missing data hidden'!BA146</f>
        <v>5</v>
      </c>
      <c r="AM148" s="174">
        <f t="shared" si="38"/>
        <v>9.8039215686274508E-2</v>
      </c>
      <c r="AN148" s="47" t="str">
        <f t="shared" si="39"/>
        <v/>
      </c>
      <c r="AO148" s="175">
        <f>'Indicator Date hidden2'!BB147</f>
        <v>1794</v>
      </c>
      <c r="AP148" s="181"/>
    </row>
    <row r="149" spans="1:42" ht="15.75" thickBot="1" x14ac:dyDescent="0.3">
      <c r="A149" s="125" t="str">
        <f>'Indicator Data'!A151</f>
        <v>Saint Vincent and the Grenadines</v>
      </c>
      <c r="B149" s="43" t="str">
        <f>'Indicator Data'!B151</f>
        <v>VCT</v>
      </c>
      <c r="C149" s="153">
        <f>'Hazard &amp; Exposure'!AO148</f>
        <v>5.0999999999999996</v>
      </c>
      <c r="D149" s="152">
        <f>'Hazard &amp; Exposure'!AP148</f>
        <v>0.1</v>
      </c>
      <c r="E149" s="152">
        <f>'Hazard &amp; Exposure'!AQ148</f>
        <v>0</v>
      </c>
      <c r="F149" s="152">
        <f>'Hazard &amp; Exposure'!AR148</f>
        <v>4.3</v>
      </c>
      <c r="G149" s="152">
        <f>'Hazard &amp; Exposure'!AU148</f>
        <v>0.5</v>
      </c>
      <c r="H149" s="152">
        <f>'Hazard &amp; Exposure'!DY148</f>
        <v>4.4000000000000004</v>
      </c>
      <c r="I149" s="40">
        <f>'Hazard &amp; Exposure'!DZ148</f>
        <v>2.7</v>
      </c>
      <c r="J149" s="152">
        <f>'Hazard &amp; Exposure'!EC148</f>
        <v>0</v>
      </c>
      <c r="K149" s="152">
        <f>'Hazard &amp; Exposure'!EF148</f>
        <v>0</v>
      </c>
      <c r="L149" s="40">
        <f>'Hazard &amp; Exposure'!EG148</f>
        <v>0</v>
      </c>
      <c r="M149" s="41">
        <f t="shared" si="32"/>
        <v>1.4</v>
      </c>
      <c r="N149" s="150">
        <f>Vulnerability!E148</f>
        <v>3.5</v>
      </c>
      <c r="O149" s="148">
        <f>Vulnerability!H148</f>
        <v>3.8</v>
      </c>
      <c r="P149" s="148">
        <f>Vulnerability!N148</f>
        <v>3.1</v>
      </c>
      <c r="Q149" s="40">
        <f>Vulnerability!O148</f>
        <v>3.5</v>
      </c>
      <c r="R149" s="148">
        <f>Vulnerability!T148</f>
        <v>0</v>
      </c>
      <c r="S149" s="147">
        <f>Vulnerability!AC148</f>
        <v>0</v>
      </c>
      <c r="T149" s="147">
        <f>Vulnerability!AF148</f>
        <v>1.2</v>
      </c>
      <c r="U149" s="147">
        <f>Vulnerability!AI148</f>
        <v>0</v>
      </c>
      <c r="V149" s="147">
        <f>Vulnerability!AO148</f>
        <v>2.1</v>
      </c>
      <c r="W149" s="148">
        <f>Vulnerability!AP148</f>
        <v>0.9</v>
      </c>
      <c r="X149" s="40">
        <f>Vulnerability!AQ148</f>
        <v>0.5</v>
      </c>
      <c r="Y149" s="41">
        <f t="shared" si="33"/>
        <v>2.1</v>
      </c>
      <c r="Z149" s="163" t="str">
        <f>'Lack of Coping Capacity'!D148</f>
        <v>x</v>
      </c>
      <c r="AA149" s="146">
        <f>'Lack of Coping Capacity'!G148</f>
        <v>4.4000000000000004</v>
      </c>
      <c r="AB149" s="40">
        <f>'Lack of Coping Capacity'!H148</f>
        <v>4.4000000000000004</v>
      </c>
      <c r="AC149" s="146">
        <f>'Lack of Coping Capacity'!M148</f>
        <v>3.1</v>
      </c>
      <c r="AD149" s="146">
        <f>'Lack of Coping Capacity'!R148</f>
        <v>0.8</v>
      </c>
      <c r="AE149" s="146">
        <f>'Lack of Coping Capacity'!AB148</f>
        <v>3.1</v>
      </c>
      <c r="AF149" s="40">
        <f>'Lack of Coping Capacity'!AC148</f>
        <v>2.2999999999999998</v>
      </c>
      <c r="AG149" s="41">
        <f t="shared" si="34"/>
        <v>3.4</v>
      </c>
      <c r="AH149" s="155">
        <f t="shared" si="35"/>
        <v>2.2000000000000002</v>
      </c>
      <c r="AI149" s="180" t="str">
        <f t="shared" si="36"/>
        <v>Low</v>
      </c>
      <c r="AJ149" s="173">
        <f t="shared" si="37"/>
        <v>151</v>
      </c>
      <c r="AK149" s="176">
        <f>VLOOKUP($B149,'Lack of Reliability Index'!$A$2:$H$192,8,FALSE)</f>
        <v>6.9333333333333336</v>
      </c>
      <c r="AL149" s="47">
        <f>'Imputed and missing data hidden'!BA147</f>
        <v>10</v>
      </c>
      <c r="AM149" s="174">
        <f t="shared" si="38"/>
        <v>0.19607843137254902</v>
      </c>
      <c r="AN149" s="47" t="str">
        <f t="shared" si="39"/>
        <v/>
      </c>
      <c r="AO149" s="175">
        <f>'Indicator Date hidden2'!BB148</f>
        <v>1964.7142857142858</v>
      </c>
      <c r="AP149" s="181"/>
    </row>
    <row r="150" spans="1:42" ht="15.75" thickBot="1" x14ac:dyDescent="0.3">
      <c r="A150" s="125" t="str">
        <f>'Indicator Data'!A152</f>
        <v>Samoa</v>
      </c>
      <c r="B150" s="43" t="str">
        <f>'Indicator Data'!B152</f>
        <v>WSM</v>
      </c>
      <c r="C150" s="153">
        <f>'Hazard &amp; Exposure'!AO149</f>
        <v>4.3</v>
      </c>
      <c r="D150" s="152">
        <f>'Hazard &amp; Exposure'!AP149</f>
        <v>0.1</v>
      </c>
      <c r="E150" s="152">
        <f>'Hazard &amp; Exposure'!AQ149</f>
        <v>6.9</v>
      </c>
      <c r="F150" s="152">
        <f>'Hazard &amp; Exposure'!AR149</f>
        <v>4.4000000000000004</v>
      </c>
      <c r="G150" s="152">
        <f>'Hazard &amp; Exposure'!AU149</f>
        <v>0.5</v>
      </c>
      <c r="H150" s="152">
        <f>'Hazard &amp; Exposure'!DY149</f>
        <v>2.9</v>
      </c>
      <c r="I150" s="40">
        <f>'Hazard &amp; Exposure'!DZ149</f>
        <v>3.6</v>
      </c>
      <c r="J150" s="152">
        <f>'Hazard &amp; Exposure'!EC149</f>
        <v>0</v>
      </c>
      <c r="K150" s="152">
        <f>'Hazard &amp; Exposure'!EF149</f>
        <v>0</v>
      </c>
      <c r="L150" s="40">
        <f>'Hazard &amp; Exposure'!EG149</f>
        <v>0</v>
      </c>
      <c r="M150" s="41">
        <f t="shared" si="32"/>
        <v>2</v>
      </c>
      <c r="N150" s="150">
        <f>Vulnerability!E149</f>
        <v>3.6</v>
      </c>
      <c r="O150" s="148">
        <f>Vulnerability!H149</f>
        <v>4.7</v>
      </c>
      <c r="P150" s="148">
        <f>Vulnerability!N149</f>
        <v>9.6999999999999993</v>
      </c>
      <c r="Q150" s="40">
        <f>Vulnerability!O149</f>
        <v>5.4</v>
      </c>
      <c r="R150" s="148">
        <f>Vulnerability!T149</f>
        <v>0</v>
      </c>
      <c r="S150" s="147">
        <f>Vulnerability!AC149</f>
        <v>1.9</v>
      </c>
      <c r="T150" s="147">
        <f>Vulnerability!AF149</f>
        <v>1</v>
      </c>
      <c r="U150" s="147">
        <f>Vulnerability!AI149</f>
        <v>0</v>
      </c>
      <c r="V150" s="147">
        <f>Vulnerability!AO149</f>
        <v>1.3</v>
      </c>
      <c r="W150" s="148">
        <f>Vulnerability!AP149</f>
        <v>1.1000000000000001</v>
      </c>
      <c r="X150" s="40">
        <f>Vulnerability!AQ149</f>
        <v>0.6</v>
      </c>
      <c r="Y150" s="41">
        <f t="shared" si="33"/>
        <v>3.4</v>
      </c>
      <c r="Z150" s="163">
        <f>'Lack of Coping Capacity'!D149</f>
        <v>4.5999999999999996</v>
      </c>
      <c r="AA150" s="146">
        <f>'Lack of Coping Capacity'!G149</f>
        <v>3.8</v>
      </c>
      <c r="AB150" s="40">
        <f>'Lack of Coping Capacity'!H149</f>
        <v>4.2</v>
      </c>
      <c r="AC150" s="146">
        <f>'Lack of Coping Capacity'!M149</f>
        <v>3.6</v>
      </c>
      <c r="AD150" s="146">
        <f>'Lack of Coping Capacity'!R149</f>
        <v>1.7</v>
      </c>
      <c r="AE150" s="146">
        <f>'Lack of Coping Capacity'!AB149</f>
        <v>6.6</v>
      </c>
      <c r="AF150" s="40">
        <f>'Lack of Coping Capacity'!AC149</f>
        <v>4</v>
      </c>
      <c r="AG150" s="41">
        <f t="shared" si="34"/>
        <v>4.0999999999999996</v>
      </c>
      <c r="AH150" s="155">
        <f t="shared" si="35"/>
        <v>3</v>
      </c>
      <c r="AI150" s="180" t="str">
        <f t="shared" si="36"/>
        <v>Low</v>
      </c>
      <c r="AJ150" s="173">
        <f t="shared" si="37"/>
        <v>124</v>
      </c>
      <c r="AK150" s="176">
        <f>VLOOKUP($B150,'Lack of Reliability Index'!$A$2:$H$192,8,FALSE)</f>
        <v>5.3333333333333339</v>
      </c>
      <c r="AL150" s="47">
        <f>'Imputed and missing data hidden'!BA148</f>
        <v>8</v>
      </c>
      <c r="AM150" s="174">
        <f t="shared" si="38"/>
        <v>0.15686274509803921</v>
      </c>
      <c r="AN150" s="47" t="str">
        <f t="shared" si="39"/>
        <v/>
      </c>
      <c r="AO150" s="175">
        <f>'Indicator Date hidden2'!BB149</f>
        <v>1919.0232558139535</v>
      </c>
      <c r="AP150" s="181"/>
    </row>
    <row r="151" spans="1:42" ht="15.75" thickBot="1" x14ac:dyDescent="0.3">
      <c r="A151" s="125" t="str">
        <f>'Indicator Data'!A153</f>
        <v>Sao Tome and Principe</v>
      </c>
      <c r="B151" s="43" t="str">
        <f>'Indicator Data'!B153</f>
        <v>STP</v>
      </c>
      <c r="C151" s="153">
        <f>'Hazard &amp; Exposure'!AO150</f>
        <v>0.1</v>
      </c>
      <c r="D151" s="152">
        <f>'Hazard &amp; Exposure'!AP150</f>
        <v>0.1</v>
      </c>
      <c r="E151" s="152">
        <f>'Hazard &amp; Exposure'!AQ150</f>
        <v>0</v>
      </c>
      <c r="F151" s="152">
        <f>'Hazard &amp; Exposure'!AR150</f>
        <v>0</v>
      </c>
      <c r="G151" s="152">
        <f>'Hazard &amp; Exposure'!AU150</f>
        <v>0</v>
      </c>
      <c r="H151" s="152">
        <f>'Hazard &amp; Exposure'!DY150</f>
        <v>5.0999999999999996</v>
      </c>
      <c r="I151" s="40">
        <f>'Hazard &amp; Exposure'!DZ150</f>
        <v>1.1000000000000001</v>
      </c>
      <c r="J151" s="152">
        <f>'Hazard &amp; Exposure'!EC150</f>
        <v>0</v>
      </c>
      <c r="K151" s="152">
        <f>'Hazard &amp; Exposure'!EF150</f>
        <v>0</v>
      </c>
      <c r="L151" s="40">
        <f>'Hazard &amp; Exposure'!EG150</f>
        <v>0</v>
      </c>
      <c r="M151" s="41">
        <f t="shared" si="32"/>
        <v>0.6</v>
      </c>
      <c r="N151" s="150">
        <f>Vulnerability!E150</f>
        <v>7.5</v>
      </c>
      <c r="O151" s="148">
        <f>Vulnerability!H150</f>
        <v>4.4000000000000004</v>
      </c>
      <c r="P151" s="148">
        <f>Vulnerability!N150</f>
        <v>5.7</v>
      </c>
      <c r="Q151" s="40">
        <f>Vulnerability!O150</f>
        <v>6.3</v>
      </c>
      <c r="R151" s="148">
        <f>Vulnerability!T150</f>
        <v>0</v>
      </c>
      <c r="S151" s="147">
        <f>Vulnerability!AC150</f>
        <v>3.5</v>
      </c>
      <c r="T151" s="147">
        <f>Vulnerability!AF150</f>
        <v>2.9</v>
      </c>
      <c r="U151" s="147">
        <f>Vulnerability!AI150</f>
        <v>0</v>
      </c>
      <c r="V151" s="147">
        <f>Vulnerability!AO150</f>
        <v>2.5</v>
      </c>
      <c r="W151" s="148">
        <f>Vulnerability!AP150</f>
        <v>2.2999999999999998</v>
      </c>
      <c r="X151" s="40">
        <f>Vulnerability!AQ150</f>
        <v>1.2</v>
      </c>
      <c r="Y151" s="41">
        <f t="shared" si="33"/>
        <v>4.2</v>
      </c>
      <c r="Z151" s="163" t="str">
        <f>'Lack of Coping Capacity'!D150</f>
        <v>x</v>
      </c>
      <c r="AA151" s="146">
        <f>'Lack of Coping Capacity'!G150</f>
        <v>6</v>
      </c>
      <c r="AB151" s="40">
        <f>'Lack of Coping Capacity'!H150</f>
        <v>6</v>
      </c>
      <c r="AC151" s="146">
        <f>'Lack of Coping Capacity'!M150</f>
        <v>4.4000000000000004</v>
      </c>
      <c r="AD151" s="146">
        <f>'Lack of Coping Capacity'!R150</f>
        <v>4.3</v>
      </c>
      <c r="AE151" s="146">
        <f>'Lack of Coping Capacity'!AB150</f>
        <v>5.5</v>
      </c>
      <c r="AF151" s="40">
        <f>'Lack of Coping Capacity'!AC150</f>
        <v>4.7</v>
      </c>
      <c r="AG151" s="41">
        <f t="shared" si="34"/>
        <v>5.4</v>
      </c>
      <c r="AH151" s="155">
        <f t="shared" si="35"/>
        <v>2.4</v>
      </c>
      <c r="AI151" s="180" t="str">
        <f t="shared" si="36"/>
        <v>Low</v>
      </c>
      <c r="AJ151" s="173">
        <f t="shared" si="37"/>
        <v>141</v>
      </c>
      <c r="AK151" s="176">
        <f>VLOOKUP($B151,'Lack of Reliability Index'!$A$2:$H$192,8,FALSE)</f>
        <v>6.6666666666666679</v>
      </c>
      <c r="AL151" s="47">
        <f>'Imputed and missing data hidden'!BA149</f>
        <v>3</v>
      </c>
      <c r="AM151" s="174">
        <f t="shared" si="38"/>
        <v>5.8823529411764705E-2</v>
      </c>
      <c r="AN151" s="47" t="str">
        <f t="shared" si="39"/>
        <v/>
      </c>
      <c r="AO151" s="175">
        <f>'Indicator Date hidden2'!BB150</f>
        <v>1794.0434782608695</v>
      </c>
      <c r="AP151" s="181"/>
    </row>
    <row r="152" spans="1:42" ht="15.75" thickBot="1" x14ac:dyDescent="0.3">
      <c r="A152" s="125" t="str">
        <f>'Indicator Data'!A154</f>
        <v>Saudi Arabia</v>
      </c>
      <c r="B152" s="43" t="str">
        <f>'Indicator Data'!B154</f>
        <v>SAU</v>
      </c>
      <c r="C152" s="153">
        <f>'Hazard &amp; Exposure'!AO151</f>
        <v>2.2999999999999998</v>
      </c>
      <c r="D152" s="152">
        <f>'Hazard &amp; Exposure'!AP151</f>
        <v>3.7</v>
      </c>
      <c r="E152" s="152">
        <f>'Hazard &amp; Exposure'!AQ151</f>
        <v>0</v>
      </c>
      <c r="F152" s="152">
        <f>'Hazard &amp; Exposure'!AR151</f>
        <v>0</v>
      </c>
      <c r="G152" s="152">
        <f>'Hazard &amp; Exposure'!AU151</f>
        <v>4.0999999999999996</v>
      </c>
      <c r="H152" s="152">
        <f>'Hazard &amp; Exposure'!DY151</f>
        <v>5.7</v>
      </c>
      <c r="I152" s="40">
        <f>'Hazard &amp; Exposure'!DZ151</f>
        <v>2.9</v>
      </c>
      <c r="J152" s="152">
        <f>'Hazard &amp; Exposure'!EC151</f>
        <v>6.6</v>
      </c>
      <c r="K152" s="152">
        <f>'Hazard &amp; Exposure'!EF151</f>
        <v>0</v>
      </c>
      <c r="L152" s="40">
        <f>'Hazard &amp; Exposure'!EG151</f>
        <v>4.5999999999999996</v>
      </c>
      <c r="M152" s="41">
        <f t="shared" si="32"/>
        <v>3.8</v>
      </c>
      <c r="N152" s="150">
        <f>Vulnerability!E151</f>
        <v>1.5</v>
      </c>
      <c r="O152" s="148">
        <f>Vulnerability!H151</f>
        <v>3.1</v>
      </c>
      <c r="P152" s="148">
        <f>Vulnerability!N151</f>
        <v>0.2</v>
      </c>
      <c r="Q152" s="40">
        <f>Vulnerability!O151</f>
        <v>1.6</v>
      </c>
      <c r="R152" s="148">
        <f>Vulnerability!T151</f>
        <v>1.5</v>
      </c>
      <c r="S152" s="147">
        <f>Vulnerability!AC151</f>
        <v>0.1</v>
      </c>
      <c r="T152" s="147">
        <f>Vulnerability!AF151</f>
        <v>0.6</v>
      </c>
      <c r="U152" s="147">
        <f>Vulnerability!AI151</f>
        <v>0</v>
      </c>
      <c r="V152" s="147">
        <f>Vulnerability!AO151</f>
        <v>1.7</v>
      </c>
      <c r="W152" s="148">
        <f>Vulnerability!AP151</f>
        <v>0.6</v>
      </c>
      <c r="X152" s="40">
        <f>Vulnerability!AQ151</f>
        <v>1.1000000000000001</v>
      </c>
      <c r="Y152" s="41">
        <f t="shared" si="33"/>
        <v>1.4</v>
      </c>
      <c r="Z152" s="163" t="str">
        <f>'Lack of Coping Capacity'!D151</f>
        <v>x</v>
      </c>
      <c r="AA152" s="146">
        <f>'Lack of Coping Capacity'!G151</f>
        <v>4.8</v>
      </c>
      <c r="AB152" s="40">
        <f>'Lack of Coping Capacity'!H151</f>
        <v>4.8</v>
      </c>
      <c r="AC152" s="146">
        <f>'Lack of Coping Capacity'!M151</f>
        <v>1.5</v>
      </c>
      <c r="AD152" s="146">
        <f>'Lack of Coping Capacity'!R151</f>
        <v>3.2</v>
      </c>
      <c r="AE152" s="146">
        <f>'Lack of Coping Capacity'!AB151</f>
        <v>1.1000000000000001</v>
      </c>
      <c r="AF152" s="40">
        <f>'Lack of Coping Capacity'!AC151</f>
        <v>1.9</v>
      </c>
      <c r="AG152" s="41">
        <f t="shared" si="34"/>
        <v>3.5</v>
      </c>
      <c r="AH152" s="155">
        <f t="shared" si="35"/>
        <v>2.7</v>
      </c>
      <c r="AI152" s="180" t="str">
        <f t="shared" si="36"/>
        <v>Low</v>
      </c>
      <c r="AJ152" s="173">
        <f t="shared" si="37"/>
        <v>130</v>
      </c>
      <c r="AK152" s="176">
        <f>VLOOKUP($B152,'Lack of Reliability Index'!$A$2:$H$192,8,FALSE)</f>
        <v>6.1333333333333329</v>
      </c>
      <c r="AL152" s="47">
        <f>'Imputed and missing data hidden'!BA150</f>
        <v>5</v>
      </c>
      <c r="AM152" s="174">
        <f t="shared" si="38"/>
        <v>9.8039215686274508E-2</v>
      </c>
      <c r="AN152" s="47" t="str">
        <f t="shared" si="39"/>
        <v/>
      </c>
      <c r="AO152" s="175">
        <f>'Indicator Date hidden2'!BB151</f>
        <v>1875.1363636363637</v>
      </c>
      <c r="AP152" s="181"/>
    </row>
    <row r="153" spans="1:42" ht="15.75" thickBot="1" x14ac:dyDescent="0.3">
      <c r="A153" s="125" t="str">
        <f>'Indicator Data'!A155</f>
        <v>Senegal</v>
      </c>
      <c r="B153" s="43" t="str">
        <f>'Indicator Data'!B155</f>
        <v>SEN</v>
      </c>
      <c r="C153" s="153">
        <f>'Hazard &amp; Exposure'!AO152</f>
        <v>0.1</v>
      </c>
      <c r="D153" s="152">
        <f>'Hazard &amp; Exposure'!AP152</f>
        <v>4.8</v>
      </c>
      <c r="E153" s="152">
        <f>'Hazard &amp; Exposure'!AQ152</f>
        <v>6.4</v>
      </c>
      <c r="F153" s="152">
        <f>'Hazard &amp; Exposure'!AR152</f>
        <v>0</v>
      </c>
      <c r="G153" s="152">
        <f>'Hazard &amp; Exposure'!AU152</f>
        <v>7.5</v>
      </c>
      <c r="H153" s="152">
        <f>'Hazard &amp; Exposure'!DY152</f>
        <v>5.9</v>
      </c>
      <c r="I153" s="40">
        <f>'Hazard &amp; Exposure'!DZ152</f>
        <v>4.7</v>
      </c>
      <c r="J153" s="152">
        <f>'Hazard &amp; Exposure'!EC152</f>
        <v>5.2</v>
      </c>
      <c r="K153" s="152">
        <f>'Hazard &amp; Exposure'!EF152</f>
        <v>0</v>
      </c>
      <c r="L153" s="40">
        <f>'Hazard &amp; Exposure'!EG152</f>
        <v>3.6</v>
      </c>
      <c r="M153" s="41">
        <f t="shared" si="32"/>
        <v>4.2</v>
      </c>
      <c r="N153" s="150">
        <f>Vulnerability!E152</f>
        <v>8.1999999999999993</v>
      </c>
      <c r="O153" s="148">
        <f>Vulnerability!H152</f>
        <v>5.4</v>
      </c>
      <c r="P153" s="148">
        <f>Vulnerability!N152</f>
        <v>4.2</v>
      </c>
      <c r="Q153" s="40">
        <f>Vulnerability!O152</f>
        <v>6.5</v>
      </c>
      <c r="R153" s="148">
        <f>Vulnerability!T152</f>
        <v>4.5</v>
      </c>
      <c r="S153" s="147">
        <f>Vulnerability!AC152</f>
        <v>3.6</v>
      </c>
      <c r="T153" s="147">
        <f>Vulnerability!AF152</f>
        <v>3.3</v>
      </c>
      <c r="U153" s="147">
        <f>Vulnerability!AI152</f>
        <v>0</v>
      </c>
      <c r="V153" s="147">
        <f>Vulnerability!AO152</f>
        <v>3.5</v>
      </c>
      <c r="W153" s="148">
        <f>Vulnerability!AP152</f>
        <v>2.7</v>
      </c>
      <c r="X153" s="40">
        <f>Vulnerability!AQ152</f>
        <v>3.7</v>
      </c>
      <c r="Y153" s="41">
        <f t="shared" si="33"/>
        <v>5.3</v>
      </c>
      <c r="Z153" s="163">
        <f>'Lack of Coping Capacity'!D152</f>
        <v>4.7</v>
      </c>
      <c r="AA153" s="146">
        <f>'Lack of Coping Capacity'!G152</f>
        <v>5.6</v>
      </c>
      <c r="AB153" s="40">
        <f>'Lack of Coping Capacity'!H152</f>
        <v>5.2</v>
      </c>
      <c r="AC153" s="146">
        <f>'Lack of Coping Capacity'!M152</f>
        <v>6.1</v>
      </c>
      <c r="AD153" s="146">
        <f>'Lack of Coping Capacity'!R152</f>
        <v>6.1</v>
      </c>
      <c r="AE153" s="146">
        <f>'Lack of Coping Capacity'!AB152</f>
        <v>6.3</v>
      </c>
      <c r="AF153" s="40">
        <f>'Lack of Coping Capacity'!AC152</f>
        <v>6.2</v>
      </c>
      <c r="AG153" s="41">
        <f t="shared" si="34"/>
        <v>5.7</v>
      </c>
      <c r="AH153" s="155">
        <f t="shared" si="35"/>
        <v>5</v>
      </c>
      <c r="AI153" s="180" t="str">
        <f t="shared" si="36"/>
        <v>High</v>
      </c>
      <c r="AJ153" s="173">
        <f t="shared" si="37"/>
        <v>51</v>
      </c>
      <c r="AK153" s="176">
        <f>VLOOKUP($B153,'Lack of Reliability Index'!$A$2:$H$192,8,FALSE)</f>
        <v>4.8</v>
      </c>
      <c r="AL153" s="47">
        <f>'Imputed and missing data hidden'!BA151</f>
        <v>2</v>
      </c>
      <c r="AM153" s="174">
        <f t="shared" si="38"/>
        <v>3.9215686274509803E-2</v>
      </c>
      <c r="AN153" s="47" t="str">
        <f t="shared" si="39"/>
        <v/>
      </c>
      <c r="AO153" s="175">
        <f>'Indicator Date hidden2'!BB152</f>
        <v>1650.12</v>
      </c>
      <c r="AP153" s="181"/>
    </row>
    <row r="154" spans="1:42" ht="15.75" thickBot="1" x14ac:dyDescent="0.3">
      <c r="A154" s="125" t="str">
        <f>'Indicator Data'!A156</f>
        <v>Serbia</v>
      </c>
      <c r="B154" s="43" t="str">
        <f>'Indicator Data'!B156</f>
        <v>SRB</v>
      </c>
      <c r="C154" s="153">
        <f>'Hazard &amp; Exposure'!AO153</f>
        <v>5.5</v>
      </c>
      <c r="D154" s="152">
        <f>'Hazard &amp; Exposure'!AP153</f>
        <v>8.9</v>
      </c>
      <c r="E154" s="152">
        <f>'Hazard &amp; Exposure'!AQ153</f>
        <v>0</v>
      </c>
      <c r="F154" s="152">
        <f>'Hazard &amp; Exposure'!AR153</f>
        <v>0</v>
      </c>
      <c r="G154" s="152">
        <f>'Hazard &amp; Exposure'!AU153</f>
        <v>2.6</v>
      </c>
      <c r="H154" s="152">
        <f>'Hazard &amp; Exposure'!DY153</f>
        <v>4.3</v>
      </c>
      <c r="I154" s="40">
        <f>'Hazard &amp; Exposure'!DZ153</f>
        <v>4.4000000000000004</v>
      </c>
      <c r="J154" s="152">
        <f>'Hazard &amp; Exposure'!EC153</f>
        <v>2.8</v>
      </c>
      <c r="K154" s="152">
        <f>'Hazard &amp; Exposure'!EF153</f>
        <v>0</v>
      </c>
      <c r="L154" s="40">
        <f>'Hazard &amp; Exposure'!EG153</f>
        <v>2</v>
      </c>
      <c r="M154" s="41">
        <f t="shared" si="32"/>
        <v>3.3</v>
      </c>
      <c r="N154" s="150">
        <f>Vulnerability!E153</f>
        <v>1.7</v>
      </c>
      <c r="O154" s="148">
        <f>Vulnerability!H153</f>
        <v>1.8</v>
      </c>
      <c r="P154" s="148">
        <f>Vulnerability!N153</f>
        <v>4.0999999999999996</v>
      </c>
      <c r="Q154" s="40">
        <f>Vulnerability!O153</f>
        <v>2.2999999999999998</v>
      </c>
      <c r="R154" s="148">
        <f>Vulnerability!T153</f>
        <v>4.8</v>
      </c>
      <c r="S154" s="147">
        <f>Vulnerability!AC153</f>
        <v>0.5</v>
      </c>
      <c r="T154" s="147">
        <f>Vulnerability!AF153</f>
        <v>0.4</v>
      </c>
      <c r="U154" s="147">
        <f>Vulnerability!AI153</f>
        <v>0.2</v>
      </c>
      <c r="V154" s="147">
        <f>Vulnerability!AO153</f>
        <v>2.8</v>
      </c>
      <c r="W154" s="148">
        <f>Vulnerability!AP153</f>
        <v>1</v>
      </c>
      <c r="X154" s="40">
        <f>Vulnerability!AQ153</f>
        <v>3.1</v>
      </c>
      <c r="Y154" s="41">
        <f t="shared" si="33"/>
        <v>2.7</v>
      </c>
      <c r="Z154" s="163">
        <f>'Lack of Coping Capacity'!D153</f>
        <v>4.9000000000000004</v>
      </c>
      <c r="AA154" s="146">
        <f>'Lack of Coping Capacity'!G153</f>
        <v>5.4</v>
      </c>
      <c r="AB154" s="40">
        <f>'Lack of Coping Capacity'!H153</f>
        <v>5.2</v>
      </c>
      <c r="AC154" s="146">
        <f>'Lack of Coping Capacity'!M153</f>
        <v>1.9</v>
      </c>
      <c r="AD154" s="146">
        <f>'Lack of Coping Capacity'!R153</f>
        <v>1.9</v>
      </c>
      <c r="AE154" s="146">
        <f>'Lack of Coping Capacity'!AB153</f>
        <v>2.4</v>
      </c>
      <c r="AF154" s="40">
        <f>'Lack of Coping Capacity'!AC153</f>
        <v>2.1</v>
      </c>
      <c r="AG154" s="41">
        <f t="shared" si="34"/>
        <v>3.8</v>
      </c>
      <c r="AH154" s="155">
        <f t="shared" si="35"/>
        <v>3.2</v>
      </c>
      <c r="AI154" s="180" t="str">
        <f t="shared" si="36"/>
        <v>Low</v>
      </c>
      <c r="AJ154" s="173">
        <f t="shared" si="37"/>
        <v>113</v>
      </c>
      <c r="AK154" s="176">
        <f>VLOOKUP($B154,'Lack of Reliability Index'!$A$2:$H$192,8,FALSE)</f>
        <v>5.3333333333333339</v>
      </c>
      <c r="AL154" s="47">
        <f>'Imputed and missing data hidden'!BA152</f>
        <v>1</v>
      </c>
      <c r="AM154" s="174">
        <f t="shared" si="38"/>
        <v>1.9607843137254902E-2</v>
      </c>
      <c r="AN154" s="47" t="str">
        <f t="shared" si="39"/>
        <v/>
      </c>
      <c r="AO154" s="175">
        <f>'Indicator Date hidden2'!BB153</f>
        <v>1719.1875</v>
      </c>
      <c r="AP154" s="181"/>
    </row>
    <row r="155" spans="1:42" ht="15.75" thickBot="1" x14ac:dyDescent="0.3">
      <c r="A155" s="125" t="str">
        <f>'Indicator Data'!A157</f>
        <v>Seychelles</v>
      </c>
      <c r="B155" s="43" t="str">
        <f>'Indicator Data'!B157</f>
        <v>SYC</v>
      </c>
      <c r="C155" s="153">
        <f>'Hazard &amp; Exposure'!AO154</f>
        <v>0.1</v>
      </c>
      <c r="D155" s="152">
        <f>'Hazard &amp; Exposure'!AP154</f>
        <v>0.1</v>
      </c>
      <c r="E155" s="152">
        <f>'Hazard &amp; Exposure'!AQ154</f>
        <v>8.6</v>
      </c>
      <c r="F155" s="152">
        <f>'Hazard &amp; Exposure'!AR154</f>
        <v>0</v>
      </c>
      <c r="G155" s="152">
        <f>'Hazard &amp; Exposure'!AU154</f>
        <v>0</v>
      </c>
      <c r="H155" s="152">
        <f>'Hazard &amp; Exposure'!DY154</f>
        <v>3.2</v>
      </c>
      <c r="I155" s="40">
        <f>'Hazard &amp; Exposure'!DZ154</f>
        <v>2.9</v>
      </c>
      <c r="J155" s="152">
        <f>'Hazard &amp; Exposure'!EC154</f>
        <v>0</v>
      </c>
      <c r="K155" s="152">
        <f>'Hazard &amp; Exposure'!EF154</f>
        <v>0</v>
      </c>
      <c r="L155" s="40">
        <f>'Hazard &amp; Exposure'!EG154</f>
        <v>0</v>
      </c>
      <c r="M155" s="41">
        <f t="shared" si="32"/>
        <v>1.6</v>
      </c>
      <c r="N155" s="150">
        <f>Vulnerability!E154</f>
        <v>2.4</v>
      </c>
      <c r="O155" s="148">
        <f>Vulnerability!H154</f>
        <v>4.4000000000000004</v>
      </c>
      <c r="P155" s="148">
        <f>Vulnerability!N154</f>
        <v>2.2000000000000002</v>
      </c>
      <c r="Q155" s="40">
        <f>Vulnerability!O154</f>
        <v>2.9</v>
      </c>
      <c r="R155" s="148">
        <f>Vulnerability!T154</f>
        <v>0</v>
      </c>
      <c r="S155" s="147">
        <f>Vulnerability!AC154</f>
        <v>0.2</v>
      </c>
      <c r="T155" s="147">
        <f>Vulnerability!AF154</f>
        <v>1</v>
      </c>
      <c r="U155" s="147">
        <f>Vulnerability!AI154</f>
        <v>0</v>
      </c>
      <c r="V155" s="147">
        <f>Vulnerability!AO154</f>
        <v>3.7</v>
      </c>
      <c r="W155" s="148">
        <f>Vulnerability!AP154</f>
        <v>1.3</v>
      </c>
      <c r="X155" s="40">
        <f>Vulnerability!AQ154</f>
        <v>0.7</v>
      </c>
      <c r="Y155" s="41">
        <f t="shared" si="33"/>
        <v>1.9</v>
      </c>
      <c r="Z155" s="163">
        <f>'Lack of Coping Capacity'!D154</f>
        <v>4.3</v>
      </c>
      <c r="AA155" s="146">
        <f>'Lack of Coping Capacity'!G154</f>
        <v>3.8</v>
      </c>
      <c r="AB155" s="40">
        <f>'Lack of Coping Capacity'!H154</f>
        <v>4.0999999999999996</v>
      </c>
      <c r="AC155" s="146">
        <f>'Lack of Coping Capacity'!M154</f>
        <v>1.9</v>
      </c>
      <c r="AD155" s="146">
        <f>'Lack of Coping Capacity'!R154</f>
        <v>0.9</v>
      </c>
      <c r="AE155" s="146">
        <f>'Lack of Coping Capacity'!AB154</f>
        <v>4.8</v>
      </c>
      <c r="AF155" s="40">
        <f>'Lack of Coping Capacity'!AC154</f>
        <v>2.5</v>
      </c>
      <c r="AG155" s="41">
        <f t="shared" si="34"/>
        <v>3.3</v>
      </c>
      <c r="AH155" s="155">
        <f t="shared" si="35"/>
        <v>2.2000000000000002</v>
      </c>
      <c r="AI155" s="180" t="str">
        <f t="shared" si="36"/>
        <v>Low</v>
      </c>
      <c r="AJ155" s="173">
        <f t="shared" si="37"/>
        <v>151</v>
      </c>
      <c r="AK155" s="176">
        <f>VLOOKUP($B155,'Lack of Reliability Index'!$A$2:$H$192,8,FALSE)</f>
        <v>4.5333333333333323</v>
      </c>
      <c r="AL155" s="47">
        <f>'Imputed and missing data hidden'!BA153</f>
        <v>9</v>
      </c>
      <c r="AM155" s="174">
        <f t="shared" si="38"/>
        <v>0.17647058823529413</v>
      </c>
      <c r="AN155" s="47" t="str">
        <f t="shared" si="39"/>
        <v/>
      </c>
      <c r="AO155" s="175">
        <f>'Indicator Date hidden2'!BB154</f>
        <v>1875.4545454545455</v>
      </c>
      <c r="AP155" s="181"/>
    </row>
    <row r="156" spans="1:42" ht="15.75" thickBot="1" x14ac:dyDescent="0.3">
      <c r="A156" s="125" t="str">
        <f>'Indicator Data'!A158</f>
        <v>Sierra Leone</v>
      </c>
      <c r="B156" s="43" t="str">
        <f>'Indicator Data'!B158</f>
        <v>SLE</v>
      </c>
      <c r="C156" s="153">
        <f>'Hazard &amp; Exposure'!AO155</f>
        <v>0.1</v>
      </c>
      <c r="D156" s="152">
        <f>'Hazard &amp; Exposure'!AP155</f>
        <v>4.5999999999999996</v>
      </c>
      <c r="E156" s="152">
        <f>'Hazard &amp; Exposure'!AQ155</f>
        <v>5.8</v>
      </c>
      <c r="F156" s="152">
        <f>'Hazard &amp; Exposure'!AR155</f>
        <v>0</v>
      </c>
      <c r="G156" s="152">
        <f>'Hazard &amp; Exposure'!AU155</f>
        <v>1</v>
      </c>
      <c r="H156" s="152">
        <f>'Hazard &amp; Exposure'!DY155</f>
        <v>7</v>
      </c>
      <c r="I156" s="40">
        <f>'Hazard &amp; Exposure'!DZ155</f>
        <v>3.6</v>
      </c>
      <c r="J156" s="152">
        <f>'Hazard &amp; Exposure'!EC155</f>
        <v>5.4</v>
      </c>
      <c r="K156" s="152">
        <f>'Hazard &amp; Exposure'!EF155</f>
        <v>0</v>
      </c>
      <c r="L156" s="40">
        <f>'Hazard &amp; Exposure'!EG155</f>
        <v>3.8</v>
      </c>
      <c r="M156" s="41">
        <f t="shared" si="32"/>
        <v>3.7</v>
      </c>
      <c r="N156" s="150">
        <f>Vulnerability!E155</f>
        <v>9.1</v>
      </c>
      <c r="O156" s="148">
        <f>Vulnerability!H155</f>
        <v>5.4</v>
      </c>
      <c r="P156" s="148">
        <f>Vulnerability!N155</f>
        <v>5.6</v>
      </c>
      <c r="Q156" s="40">
        <f>Vulnerability!O155</f>
        <v>7.3</v>
      </c>
      <c r="R156" s="148">
        <f>Vulnerability!T155</f>
        <v>0.9</v>
      </c>
      <c r="S156" s="147">
        <f>Vulnerability!AC155</f>
        <v>7.5</v>
      </c>
      <c r="T156" s="147">
        <f>Vulnerability!AF155</f>
        <v>6.3</v>
      </c>
      <c r="U156" s="147">
        <f>Vulnerability!AI155</f>
        <v>0</v>
      </c>
      <c r="V156" s="147">
        <f>Vulnerability!AO155</f>
        <v>6.1</v>
      </c>
      <c r="W156" s="148">
        <f>Vulnerability!AP155</f>
        <v>5.5</v>
      </c>
      <c r="X156" s="40">
        <f>Vulnerability!AQ155</f>
        <v>3.5</v>
      </c>
      <c r="Y156" s="41">
        <f t="shared" si="33"/>
        <v>5.7</v>
      </c>
      <c r="Z156" s="163">
        <f>'Lack of Coping Capacity'!D155</f>
        <v>3.5</v>
      </c>
      <c r="AA156" s="146">
        <f>'Lack of Coping Capacity'!G155</f>
        <v>7.2</v>
      </c>
      <c r="AB156" s="40">
        <f>'Lack of Coping Capacity'!H155</f>
        <v>5.4</v>
      </c>
      <c r="AC156" s="146">
        <f>'Lack of Coping Capacity'!M155</f>
        <v>7.6</v>
      </c>
      <c r="AD156" s="146">
        <f>'Lack of Coping Capacity'!R155</f>
        <v>8.4</v>
      </c>
      <c r="AE156" s="146">
        <f>'Lack of Coping Capacity'!AB155</f>
        <v>8.4</v>
      </c>
      <c r="AF156" s="40">
        <f>'Lack of Coping Capacity'!AC155</f>
        <v>8.1</v>
      </c>
      <c r="AG156" s="41">
        <f t="shared" si="34"/>
        <v>7</v>
      </c>
      <c r="AH156" s="155">
        <f t="shared" si="35"/>
        <v>5.3</v>
      </c>
      <c r="AI156" s="180" t="str">
        <f t="shared" si="36"/>
        <v>High</v>
      </c>
      <c r="AJ156" s="173">
        <f t="shared" si="37"/>
        <v>35</v>
      </c>
      <c r="AK156" s="176">
        <f>VLOOKUP($B156,'Lack of Reliability Index'!$A$2:$H$192,8,FALSE)</f>
        <v>4.2666666666666666</v>
      </c>
      <c r="AL156" s="47">
        <f>'Imputed and missing data hidden'!BA154</f>
        <v>0</v>
      </c>
      <c r="AM156" s="174">
        <f t="shared" si="38"/>
        <v>0</v>
      </c>
      <c r="AN156" s="47" t="str">
        <f t="shared" si="39"/>
        <v/>
      </c>
      <c r="AO156" s="175">
        <f>'Indicator Date hidden2'!BB155</f>
        <v>1684.1020408163265</v>
      </c>
      <c r="AP156" s="181"/>
    </row>
    <row r="157" spans="1:42" ht="15.75" thickBot="1" x14ac:dyDescent="0.3">
      <c r="A157" s="125" t="str">
        <f>'Indicator Data'!A159</f>
        <v>Singapore</v>
      </c>
      <c r="B157" s="43" t="str">
        <f>'Indicator Data'!B159</f>
        <v>SGP</v>
      </c>
      <c r="C157" s="153">
        <f>'Hazard &amp; Exposure'!AO156</f>
        <v>0.1</v>
      </c>
      <c r="D157" s="152">
        <f>'Hazard &amp; Exposure'!AP156</f>
        <v>0.1</v>
      </c>
      <c r="E157" s="152">
        <f>'Hazard &amp; Exposure'!AQ156</f>
        <v>0</v>
      </c>
      <c r="F157" s="152">
        <f>'Hazard &amp; Exposure'!AR156</f>
        <v>0</v>
      </c>
      <c r="G157" s="152">
        <f>'Hazard &amp; Exposure'!AU156</f>
        <v>0</v>
      </c>
      <c r="H157" s="152">
        <f>'Hazard &amp; Exposure'!DY156</f>
        <v>4.4000000000000004</v>
      </c>
      <c r="I157" s="40">
        <f>'Hazard &amp; Exposure'!DZ156</f>
        <v>0.9</v>
      </c>
      <c r="J157" s="152">
        <f>'Hazard &amp; Exposure'!EC156</f>
        <v>0.1</v>
      </c>
      <c r="K157" s="152">
        <f>'Hazard &amp; Exposure'!EF156</f>
        <v>0</v>
      </c>
      <c r="L157" s="40">
        <f>'Hazard &amp; Exposure'!EG156</f>
        <v>0.1</v>
      </c>
      <c r="M157" s="41">
        <f t="shared" si="32"/>
        <v>0.5</v>
      </c>
      <c r="N157" s="150">
        <f>Vulnerability!E156</f>
        <v>0.3</v>
      </c>
      <c r="O157" s="148">
        <f>Vulnerability!H156</f>
        <v>0.9</v>
      </c>
      <c r="P157" s="148">
        <f>Vulnerability!N156</f>
        <v>0</v>
      </c>
      <c r="Q157" s="40">
        <f>Vulnerability!O156</f>
        <v>0.4</v>
      </c>
      <c r="R157" s="148">
        <f>Vulnerability!T156</f>
        <v>0</v>
      </c>
      <c r="S157" s="147">
        <f>Vulnerability!AC156</f>
        <v>1</v>
      </c>
      <c r="T157" s="147">
        <f>Vulnerability!AF156</f>
        <v>0.2</v>
      </c>
      <c r="U157" s="147">
        <f>Vulnerability!AI156</f>
        <v>0</v>
      </c>
      <c r="V157" s="147">
        <f>Vulnerability!AO156</f>
        <v>1.7</v>
      </c>
      <c r="W157" s="148">
        <f>Vulnerability!AP156</f>
        <v>0.7</v>
      </c>
      <c r="X157" s="40">
        <f>Vulnerability!AQ156</f>
        <v>0.4</v>
      </c>
      <c r="Y157" s="41">
        <f t="shared" si="33"/>
        <v>0.4</v>
      </c>
      <c r="Z157" s="163">
        <f>'Lack of Coping Capacity'!D156</f>
        <v>1.2</v>
      </c>
      <c r="AA157" s="146">
        <f>'Lack of Coping Capacity'!G156</f>
        <v>1.1000000000000001</v>
      </c>
      <c r="AB157" s="40">
        <f>'Lack of Coping Capacity'!H156</f>
        <v>1.2</v>
      </c>
      <c r="AC157" s="146">
        <f>'Lack of Coping Capacity'!M156</f>
        <v>1.3</v>
      </c>
      <c r="AD157" s="146">
        <f>'Lack of Coping Capacity'!R156</f>
        <v>0</v>
      </c>
      <c r="AE157" s="146">
        <f>'Lack of Coping Capacity'!AB156</f>
        <v>1.6</v>
      </c>
      <c r="AF157" s="40">
        <f>'Lack of Coping Capacity'!AC156</f>
        <v>1</v>
      </c>
      <c r="AG157" s="41">
        <f t="shared" si="34"/>
        <v>1.1000000000000001</v>
      </c>
      <c r="AH157" s="155">
        <f t="shared" si="35"/>
        <v>0.6</v>
      </c>
      <c r="AI157" s="180" t="str">
        <f t="shared" si="36"/>
        <v>Very Low</v>
      </c>
      <c r="AJ157" s="173">
        <f t="shared" si="37"/>
        <v>191</v>
      </c>
      <c r="AK157" s="176">
        <f>VLOOKUP($B157,'Lack of Reliability Index'!$A$2:$H$192,8,FALSE)</f>
        <v>6.4</v>
      </c>
      <c r="AL157" s="47">
        <f>'Imputed and missing data hidden'!BA155</f>
        <v>6</v>
      </c>
      <c r="AM157" s="174">
        <f t="shared" si="38"/>
        <v>0.11764705882352941</v>
      </c>
      <c r="AN157" s="47" t="str">
        <f t="shared" si="39"/>
        <v/>
      </c>
      <c r="AO157" s="175">
        <f>'Indicator Date hidden2'!BB156</f>
        <v>1875</v>
      </c>
      <c r="AP157" s="181"/>
    </row>
    <row r="158" spans="1:42" ht="15.75" thickBot="1" x14ac:dyDescent="0.3">
      <c r="A158" s="125" t="str">
        <f>'Indicator Data'!A160</f>
        <v>Slovakia</v>
      </c>
      <c r="B158" s="43" t="str">
        <f>'Indicator Data'!B160</f>
        <v>SVK</v>
      </c>
      <c r="C158" s="153">
        <f>'Hazard &amp; Exposure'!AO157</f>
        <v>4.2</v>
      </c>
      <c r="D158" s="152">
        <f>'Hazard &amp; Exposure'!AP157</f>
        <v>6.7</v>
      </c>
      <c r="E158" s="152">
        <f>'Hazard &amp; Exposure'!AQ157</f>
        <v>0</v>
      </c>
      <c r="F158" s="152">
        <f>'Hazard &amp; Exposure'!AR157</f>
        <v>0</v>
      </c>
      <c r="G158" s="152">
        <f>'Hazard &amp; Exposure'!AU157</f>
        <v>2</v>
      </c>
      <c r="H158" s="152">
        <f>'Hazard &amp; Exposure'!DY157</f>
        <v>2.2999999999999998</v>
      </c>
      <c r="I158" s="40">
        <f>'Hazard &amp; Exposure'!DZ157</f>
        <v>2.9</v>
      </c>
      <c r="J158" s="152">
        <f>'Hazard &amp; Exposure'!EC157</f>
        <v>0.1</v>
      </c>
      <c r="K158" s="152">
        <f>'Hazard &amp; Exposure'!EF157</f>
        <v>0</v>
      </c>
      <c r="L158" s="40">
        <f>'Hazard &amp; Exposure'!EG157</f>
        <v>0.1</v>
      </c>
      <c r="M158" s="41">
        <f t="shared" si="32"/>
        <v>1.6</v>
      </c>
      <c r="N158" s="150">
        <f>Vulnerability!E157</f>
        <v>1.5</v>
      </c>
      <c r="O158" s="148">
        <f>Vulnerability!H157</f>
        <v>1.4</v>
      </c>
      <c r="P158" s="148">
        <f>Vulnerability!N157</f>
        <v>3.1</v>
      </c>
      <c r="Q158" s="40">
        <f>Vulnerability!O157</f>
        <v>1.9</v>
      </c>
      <c r="R158" s="148">
        <f>Vulnerability!T157</f>
        <v>1.1000000000000001</v>
      </c>
      <c r="S158" s="147">
        <f>Vulnerability!AC157</f>
        <v>0.4</v>
      </c>
      <c r="T158" s="147">
        <f>Vulnerability!AF157</f>
        <v>0.4</v>
      </c>
      <c r="U158" s="147">
        <f>Vulnerability!AI157</f>
        <v>0</v>
      </c>
      <c r="V158" s="147">
        <f>Vulnerability!AO157</f>
        <v>2.2999999999999998</v>
      </c>
      <c r="W158" s="148">
        <f>Vulnerability!AP157</f>
        <v>0.8</v>
      </c>
      <c r="X158" s="40">
        <f>Vulnerability!AQ157</f>
        <v>1</v>
      </c>
      <c r="Y158" s="41">
        <f t="shared" si="33"/>
        <v>1.5</v>
      </c>
      <c r="Z158" s="163">
        <f>'Lack of Coping Capacity'!D157</f>
        <v>3.4</v>
      </c>
      <c r="AA158" s="146">
        <f>'Lack of Coping Capacity'!G157</f>
        <v>4.2</v>
      </c>
      <c r="AB158" s="40">
        <f>'Lack of Coping Capacity'!H157</f>
        <v>3.8</v>
      </c>
      <c r="AC158" s="146">
        <f>'Lack of Coping Capacity'!M157</f>
        <v>1.9</v>
      </c>
      <c r="AD158" s="146">
        <f>'Lack of Coping Capacity'!R157</f>
        <v>0.1</v>
      </c>
      <c r="AE158" s="146">
        <f>'Lack of Coping Capacity'!AB157</f>
        <v>1.8</v>
      </c>
      <c r="AF158" s="40">
        <f>'Lack of Coping Capacity'!AC157</f>
        <v>1.3</v>
      </c>
      <c r="AG158" s="41">
        <f t="shared" si="34"/>
        <v>2.6</v>
      </c>
      <c r="AH158" s="155">
        <f t="shared" si="35"/>
        <v>1.8</v>
      </c>
      <c r="AI158" s="180" t="str">
        <f t="shared" si="36"/>
        <v>Very Low</v>
      </c>
      <c r="AJ158" s="173">
        <f t="shared" si="37"/>
        <v>169</v>
      </c>
      <c r="AK158" s="176">
        <f>VLOOKUP($B158,'Lack of Reliability Index'!$A$2:$H$192,8,FALSE)</f>
        <v>4</v>
      </c>
      <c r="AL158" s="47">
        <f>'Imputed and missing data hidden'!BA156</f>
        <v>5</v>
      </c>
      <c r="AM158" s="174">
        <f t="shared" si="38"/>
        <v>9.8039215686274508E-2</v>
      </c>
      <c r="AN158" s="47" t="str">
        <f t="shared" si="39"/>
        <v/>
      </c>
      <c r="AO158" s="175">
        <f>'Indicator Date hidden2'!BB157</f>
        <v>1875.1363636363637</v>
      </c>
      <c r="AP158" s="181"/>
    </row>
    <row r="159" spans="1:42" ht="15.75" thickBot="1" x14ac:dyDescent="0.3">
      <c r="A159" s="125" t="str">
        <f>'Indicator Data'!A161</f>
        <v>Slovenia</v>
      </c>
      <c r="B159" s="43" t="str">
        <f>'Indicator Data'!B161</f>
        <v>SVN</v>
      </c>
      <c r="C159" s="153">
        <f>'Hazard &amp; Exposure'!AO158</f>
        <v>6.1</v>
      </c>
      <c r="D159" s="152">
        <f>'Hazard &amp; Exposure'!AP158</f>
        <v>4</v>
      </c>
      <c r="E159" s="152">
        <f>'Hazard &amp; Exposure'!AQ158</f>
        <v>5.7</v>
      </c>
      <c r="F159" s="152">
        <f>'Hazard &amp; Exposure'!AR158</f>
        <v>0</v>
      </c>
      <c r="G159" s="152">
        <f>'Hazard &amp; Exposure'!AU158</f>
        <v>1.5</v>
      </c>
      <c r="H159" s="152">
        <f>'Hazard &amp; Exposure'!DY158</f>
        <v>2</v>
      </c>
      <c r="I159" s="40">
        <f>'Hazard &amp; Exposure'!DZ158</f>
        <v>3.5</v>
      </c>
      <c r="J159" s="152">
        <f>'Hazard &amp; Exposure'!EC158</f>
        <v>0</v>
      </c>
      <c r="K159" s="152">
        <f>'Hazard &amp; Exposure'!EF158</f>
        <v>0</v>
      </c>
      <c r="L159" s="40">
        <f>'Hazard &amp; Exposure'!EG158</f>
        <v>0</v>
      </c>
      <c r="M159" s="41">
        <f t="shared" si="32"/>
        <v>1.9</v>
      </c>
      <c r="N159" s="150">
        <f>Vulnerability!E158</f>
        <v>0.8</v>
      </c>
      <c r="O159" s="148">
        <f>Vulnerability!H158</f>
        <v>0.4</v>
      </c>
      <c r="P159" s="148">
        <f>Vulnerability!N158</f>
        <v>2.5</v>
      </c>
      <c r="Q159" s="40">
        <f>Vulnerability!O158</f>
        <v>1.1000000000000001</v>
      </c>
      <c r="R159" s="148">
        <f>Vulnerability!T158</f>
        <v>1.4</v>
      </c>
      <c r="S159" s="147">
        <f>Vulnerability!AC158</f>
        <v>0.5</v>
      </c>
      <c r="T159" s="147">
        <f>Vulnerability!AF158</f>
        <v>0.2</v>
      </c>
      <c r="U159" s="147">
        <f>Vulnerability!AI158</f>
        <v>0</v>
      </c>
      <c r="V159" s="147">
        <f>Vulnerability!AO158</f>
        <v>1.6</v>
      </c>
      <c r="W159" s="148">
        <f>Vulnerability!AP158</f>
        <v>0.6</v>
      </c>
      <c r="X159" s="40">
        <f>Vulnerability!AQ158</f>
        <v>1</v>
      </c>
      <c r="Y159" s="41">
        <f t="shared" si="33"/>
        <v>1.1000000000000001</v>
      </c>
      <c r="Z159" s="163">
        <f>'Lack of Coping Capacity'!D158</f>
        <v>0.9</v>
      </c>
      <c r="AA159" s="146">
        <f>'Lack of Coping Capacity'!G158</f>
        <v>3.4</v>
      </c>
      <c r="AB159" s="40">
        <f>'Lack of Coping Capacity'!H158</f>
        <v>2.2000000000000002</v>
      </c>
      <c r="AC159" s="146">
        <f>'Lack of Coping Capacity'!M158</f>
        <v>1.8</v>
      </c>
      <c r="AD159" s="146">
        <f>'Lack of Coping Capacity'!R158</f>
        <v>0.1</v>
      </c>
      <c r="AE159" s="146">
        <f>'Lack of Coping Capacity'!AB158</f>
        <v>1.7</v>
      </c>
      <c r="AF159" s="40">
        <f>'Lack of Coping Capacity'!AC158</f>
        <v>1.2</v>
      </c>
      <c r="AG159" s="41">
        <f t="shared" si="34"/>
        <v>1.7</v>
      </c>
      <c r="AH159" s="155">
        <f t="shared" si="35"/>
        <v>1.5</v>
      </c>
      <c r="AI159" s="180" t="str">
        <f t="shared" si="36"/>
        <v>Very Low</v>
      </c>
      <c r="AJ159" s="173">
        <f t="shared" si="37"/>
        <v>177</v>
      </c>
      <c r="AK159" s="176">
        <f>VLOOKUP($B159,'Lack of Reliability Index'!$A$2:$H$192,8,FALSE)</f>
        <v>5.6</v>
      </c>
      <c r="AL159" s="47">
        <f>'Imputed and missing data hidden'!BA157</f>
        <v>6</v>
      </c>
      <c r="AM159" s="174">
        <f t="shared" si="38"/>
        <v>0.11764705882352941</v>
      </c>
      <c r="AN159" s="47" t="str">
        <f t="shared" si="39"/>
        <v/>
      </c>
      <c r="AO159" s="175">
        <f>'Indicator Date hidden2'!BB158</f>
        <v>1875.2045454545455</v>
      </c>
      <c r="AP159" s="181"/>
    </row>
    <row r="160" spans="1:42" ht="15.75" thickBot="1" x14ac:dyDescent="0.3">
      <c r="A160" s="125" t="str">
        <f>'Indicator Data'!A162</f>
        <v>Solomon Islands</v>
      </c>
      <c r="B160" s="43" t="str">
        <f>'Indicator Data'!B162</f>
        <v>SLB</v>
      </c>
      <c r="C160" s="153">
        <f>'Hazard &amp; Exposure'!AO159</f>
        <v>8.4</v>
      </c>
      <c r="D160" s="152">
        <f>'Hazard &amp; Exposure'!AP159</f>
        <v>0.1</v>
      </c>
      <c r="E160" s="152">
        <f>'Hazard &amp; Exposure'!AQ159</f>
        <v>8.6999999999999993</v>
      </c>
      <c r="F160" s="152">
        <f>'Hazard &amp; Exposure'!AR159</f>
        <v>4.0999999999999996</v>
      </c>
      <c r="G160" s="152">
        <f>'Hazard &amp; Exposure'!AU159</f>
        <v>3.3</v>
      </c>
      <c r="H160" s="152">
        <f>'Hazard &amp; Exposure'!DY159</f>
        <v>5.0999999999999996</v>
      </c>
      <c r="I160" s="40">
        <f>'Hazard &amp; Exposure'!DZ159</f>
        <v>5.8</v>
      </c>
      <c r="J160" s="152">
        <f>'Hazard &amp; Exposure'!EC159</f>
        <v>1.5</v>
      </c>
      <c r="K160" s="152">
        <f>'Hazard &amp; Exposure'!EF159</f>
        <v>0</v>
      </c>
      <c r="L160" s="40">
        <f>'Hazard &amp; Exposure'!EG159</f>
        <v>1.1000000000000001</v>
      </c>
      <c r="M160" s="41">
        <f t="shared" si="32"/>
        <v>3.8</v>
      </c>
      <c r="N160" s="150">
        <f>Vulnerability!E159</f>
        <v>6.2</v>
      </c>
      <c r="O160" s="148">
        <f>Vulnerability!H159</f>
        <v>5.3</v>
      </c>
      <c r="P160" s="148">
        <f>Vulnerability!N159</f>
        <v>8.3000000000000007</v>
      </c>
      <c r="Q160" s="40">
        <f>Vulnerability!O159</f>
        <v>6.5</v>
      </c>
      <c r="R160" s="148">
        <f>Vulnerability!T159</f>
        <v>0</v>
      </c>
      <c r="S160" s="147">
        <f>Vulnerability!AC159</f>
        <v>4.9000000000000004</v>
      </c>
      <c r="T160" s="147">
        <f>Vulnerability!AF159</f>
        <v>2.1</v>
      </c>
      <c r="U160" s="147">
        <f>Vulnerability!AI159</f>
        <v>0.1</v>
      </c>
      <c r="V160" s="147">
        <f>Vulnerability!AO159</f>
        <v>2.8</v>
      </c>
      <c r="W160" s="148">
        <f>Vulnerability!AP159</f>
        <v>2.7</v>
      </c>
      <c r="X160" s="40">
        <f>Vulnerability!AQ159</f>
        <v>1.4</v>
      </c>
      <c r="Y160" s="41">
        <f t="shared" si="33"/>
        <v>4.4000000000000004</v>
      </c>
      <c r="Z160" s="163">
        <f>'Lack of Coping Capacity'!D159</f>
        <v>6.6</v>
      </c>
      <c r="AA160" s="146">
        <f>'Lack of Coping Capacity'!G159</f>
        <v>6.3</v>
      </c>
      <c r="AB160" s="40">
        <f>'Lack of Coping Capacity'!H159</f>
        <v>6.5</v>
      </c>
      <c r="AC160" s="146">
        <f>'Lack of Coping Capacity'!M159</f>
        <v>6.4</v>
      </c>
      <c r="AD160" s="146">
        <f>'Lack of Coping Capacity'!R159</f>
        <v>7.8</v>
      </c>
      <c r="AE160" s="146">
        <f>'Lack of Coping Capacity'!AB159</f>
        <v>5.4</v>
      </c>
      <c r="AF160" s="40">
        <f>'Lack of Coping Capacity'!AC159</f>
        <v>6.5</v>
      </c>
      <c r="AG160" s="41">
        <f t="shared" si="34"/>
        <v>6.5</v>
      </c>
      <c r="AH160" s="155">
        <f t="shared" si="35"/>
        <v>4.8</v>
      </c>
      <c r="AI160" s="180" t="str">
        <f t="shared" si="36"/>
        <v>Medium</v>
      </c>
      <c r="AJ160" s="173">
        <f t="shared" si="37"/>
        <v>56</v>
      </c>
      <c r="AK160" s="176">
        <f>VLOOKUP($B160,'Lack of Reliability Index'!$A$2:$H$192,8,FALSE)</f>
        <v>5.3333333333333339</v>
      </c>
      <c r="AL160" s="47">
        <f>'Imputed and missing data hidden'!BA158</f>
        <v>7</v>
      </c>
      <c r="AM160" s="174">
        <f t="shared" si="38"/>
        <v>0.13725490196078433</v>
      </c>
      <c r="AN160" s="47" t="str">
        <f t="shared" si="39"/>
        <v/>
      </c>
      <c r="AO160" s="175">
        <f>'Indicator Date hidden2'!BB159</f>
        <v>1919.2093023255813</v>
      </c>
      <c r="AP160" s="181"/>
    </row>
    <row r="161" spans="1:42" ht="15.75" thickBot="1" x14ac:dyDescent="0.3">
      <c r="A161" s="125" t="str">
        <f>'Indicator Data'!A163</f>
        <v>Somalia</v>
      </c>
      <c r="B161" s="43" t="str">
        <f>'Indicator Data'!B163</f>
        <v>SOM</v>
      </c>
      <c r="C161" s="153">
        <f>'Hazard &amp; Exposure'!AO160</f>
        <v>1.6</v>
      </c>
      <c r="D161" s="152">
        <f>'Hazard &amp; Exposure'!AP160</f>
        <v>7.5</v>
      </c>
      <c r="E161" s="152">
        <f>'Hazard &amp; Exposure'!AQ160</f>
        <v>8.1</v>
      </c>
      <c r="F161" s="152">
        <f>'Hazard &amp; Exposure'!AR160</f>
        <v>1</v>
      </c>
      <c r="G161" s="152">
        <f>'Hazard &amp; Exposure'!AU160</f>
        <v>10</v>
      </c>
      <c r="H161" s="152">
        <f>'Hazard &amp; Exposure'!DY160</f>
        <v>5.7</v>
      </c>
      <c r="I161" s="40">
        <f>'Hazard &amp; Exposure'!DZ160</f>
        <v>6.8</v>
      </c>
      <c r="J161" s="152">
        <f>'Hazard &amp; Exposure'!EC160</f>
        <v>10</v>
      </c>
      <c r="K161" s="152">
        <f>'Hazard &amp; Exposure'!EF160</f>
        <v>10</v>
      </c>
      <c r="L161" s="40">
        <f>'Hazard &amp; Exposure'!EG160</f>
        <v>10</v>
      </c>
      <c r="M161" s="41">
        <f t="shared" si="32"/>
        <v>8.9</v>
      </c>
      <c r="N161" s="150">
        <f>Vulnerability!E160</f>
        <v>10</v>
      </c>
      <c r="O161" s="148">
        <f>Vulnerability!H160</f>
        <v>10</v>
      </c>
      <c r="P161" s="148">
        <f>Vulnerability!N160</f>
        <v>8.4</v>
      </c>
      <c r="Q161" s="40">
        <f>Vulnerability!O160</f>
        <v>9.6</v>
      </c>
      <c r="R161" s="148">
        <f>Vulnerability!T160</f>
        <v>10</v>
      </c>
      <c r="S161" s="147">
        <f>Vulnerability!AC160</f>
        <v>2.2999999999999998</v>
      </c>
      <c r="T161" s="147">
        <f>Vulnerability!AF160</f>
        <v>7.5</v>
      </c>
      <c r="U161" s="147">
        <f>Vulnerability!AI160</f>
        <v>10</v>
      </c>
      <c r="V161" s="147">
        <f>Vulnerability!AO160</f>
        <v>6.4</v>
      </c>
      <c r="W161" s="148">
        <f>Vulnerability!AP160</f>
        <v>7.5</v>
      </c>
      <c r="X161" s="40">
        <f>Vulnerability!AQ160</f>
        <v>9.1</v>
      </c>
      <c r="Y161" s="41">
        <f t="shared" si="33"/>
        <v>9.4</v>
      </c>
      <c r="Z161" s="163" t="str">
        <f>'Lack of Coping Capacity'!D160</f>
        <v>x</v>
      </c>
      <c r="AA161" s="146">
        <f>'Lack of Coping Capacity'!G160</f>
        <v>9.1999999999999993</v>
      </c>
      <c r="AB161" s="40">
        <f>'Lack of Coping Capacity'!H160</f>
        <v>9.1999999999999993</v>
      </c>
      <c r="AC161" s="146">
        <f>'Lack of Coping Capacity'!M160</f>
        <v>7.9</v>
      </c>
      <c r="AD161" s="146">
        <f>'Lack of Coping Capacity'!R160</f>
        <v>7.8</v>
      </c>
      <c r="AE161" s="146">
        <f>'Lack of Coping Capacity'!AB160</f>
        <v>9.1999999999999993</v>
      </c>
      <c r="AF161" s="40">
        <f>'Lack of Coping Capacity'!AC160</f>
        <v>8.3000000000000007</v>
      </c>
      <c r="AG161" s="41">
        <f t="shared" si="34"/>
        <v>8.8000000000000007</v>
      </c>
      <c r="AH161" s="155">
        <f t="shared" si="35"/>
        <v>9</v>
      </c>
      <c r="AI161" s="180" t="str">
        <f t="shared" si="36"/>
        <v>Very High</v>
      </c>
      <c r="AJ161" s="173">
        <f t="shared" si="37"/>
        <v>1</v>
      </c>
      <c r="AK161" s="176">
        <f>VLOOKUP($B161,'Lack of Reliability Index'!$A$2:$H$192,8,FALSE)</f>
        <v>7</v>
      </c>
      <c r="AL161" s="47">
        <f>'Imputed and missing data hidden'!BA159</f>
        <v>10</v>
      </c>
      <c r="AM161" s="174">
        <f t="shared" si="38"/>
        <v>0.19607843137254902</v>
      </c>
      <c r="AN161" s="47" t="str">
        <f t="shared" si="39"/>
        <v>YES</v>
      </c>
      <c r="AO161" s="175">
        <f>'Indicator Date hidden2'!BB160</f>
        <v>1875.6136363636363</v>
      </c>
      <c r="AP161" s="181"/>
    </row>
    <row r="162" spans="1:42" ht="15.75" thickBot="1" x14ac:dyDescent="0.3">
      <c r="A162" s="125" t="str">
        <f>'Indicator Data'!A164</f>
        <v>South Africa</v>
      </c>
      <c r="B162" s="43" t="str">
        <f>'Indicator Data'!B164</f>
        <v>ZAF</v>
      </c>
      <c r="C162" s="153">
        <f>'Hazard &amp; Exposure'!AO161</f>
        <v>2</v>
      </c>
      <c r="D162" s="152">
        <f>'Hazard &amp; Exposure'!AP161</f>
        <v>5</v>
      </c>
      <c r="E162" s="152">
        <f>'Hazard &amp; Exposure'!AQ161</f>
        <v>4.9000000000000004</v>
      </c>
      <c r="F162" s="152">
        <f>'Hazard &amp; Exposure'!AR161</f>
        <v>0.4</v>
      </c>
      <c r="G162" s="152">
        <f>'Hazard &amp; Exposure'!AU161</f>
        <v>8.8000000000000007</v>
      </c>
      <c r="H162" s="152">
        <f>'Hazard &amp; Exposure'!DY161</f>
        <v>4.9000000000000004</v>
      </c>
      <c r="I162" s="40">
        <f>'Hazard &amp; Exposure'!DZ161</f>
        <v>5</v>
      </c>
      <c r="J162" s="152">
        <f>'Hazard &amp; Exposure'!EC161</f>
        <v>9.4</v>
      </c>
      <c r="K162" s="152">
        <f>'Hazard &amp; Exposure'!EF161</f>
        <v>0</v>
      </c>
      <c r="L162" s="40">
        <f>'Hazard &amp; Exposure'!EG161</f>
        <v>6.6</v>
      </c>
      <c r="M162" s="41">
        <f t="shared" si="32"/>
        <v>5.9</v>
      </c>
      <c r="N162" s="150">
        <f>Vulnerability!E161</f>
        <v>4.5</v>
      </c>
      <c r="O162" s="148">
        <f>Vulnerability!H161</f>
        <v>7.4</v>
      </c>
      <c r="P162" s="148">
        <f>Vulnerability!N161</f>
        <v>1.3</v>
      </c>
      <c r="Q162" s="40">
        <f>Vulnerability!O161</f>
        <v>4.4000000000000004</v>
      </c>
      <c r="R162" s="148">
        <f>Vulnerability!T161</f>
        <v>6.6</v>
      </c>
      <c r="S162" s="147">
        <f>Vulnerability!AC161</f>
        <v>5.9</v>
      </c>
      <c r="T162" s="147">
        <f>Vulnerability!AF161</f>
        <v>2.1</v>
      </c>
      <c r="U162" s="147">
        <f>Vulnerability!AI161</f>
        <v>0</v>
      </c>
      <c r="V162" s="147">
        <f>Vulnerability!AO161</f>
        <v>1.9</v>
      </c>
      <c r="W162" s="148">
        <f>Vulnerability!AP161</f>
        <v>2.8</v>
      </c>
      <c r="X162" s="40">
        <f>Vulnerability!AQ161</f>
        <v>5</v>
      </c>
      <c r="Y162" s="41">
        <f t="shared" si="33"/>
        <v>4.7</v>
      </c>
      <c r="Z162" s="163">
        <f>'Lack of Coping Capacity'!D161</f>
        <v>3.9</v>
      </c>
      <c r="AA162" s="146">
        <f>'Lack of Coping Capacity'!G161</f>
        <v>5.0999999999999996</v>
      </c>
      <c r="AB162" s="40">
        <f>'Lack of Coping Capacity'!H161</f>
        <v>4.5</v>
      </c>
      <c r="AC162" s="146">
        <f>'Lack of Coping Capacity'!M161</f>
        <v>2.6</v>
      </c>
      <c r="AD162" s="146">
        <f>'Lack of Coping Capacity'!R161</f>
        <v>3.9</v>
      </c>
      <c r="AE162" s="146">
        <f>'Lack of Coping Capacity'!AB161</f>
        <v>5.2</v>
      </c>
      <c r="AF162" s="40">
        <f>'Lack of Coping Capacity'!AC161</f>
        <v>3.9</v>
      </c>
      <c r="AG162" s="41">
        <f t="shared" si="34"/>
        <v>4.2</v>
      </c>
      <c r="AH162" s="155">
        <f t="shared" si="35"/>
        <v>4.9000000000000004</v>
      </c>
      <c r="AI162" s="180" t="str">
        <f t="shared" si="36"/>
        <v>Medium</v>
      </c>
      <c r="AJ162" s="173">
        <f t="shared" si="37"/>
        <v>53</v>
      </c>
      <c r="AK162" s="176">
        <f>VLOOKUP($B162,'Lack of Reliability Index'!$A$2:$H$192,8,FALSE)</f>
        <v>5.8666666666666671</v>
      </c>
      <c r="AL162" s="47">
        <f>'Imputed and missing data hidden'!BA160</f>
        <v>0</v>
      </c>
      <c r="AM162" s="174">
        <f t="shared" si="38"/>
        <v>0</v>
      </c>
      <c r="AN162" s="47" t="str">
        <f t="shared" si="39"/>
        <v/>
      </c>
      <c r="AO162" s="175">
        <f>'Indicator Date hidden2'!BB161</f>
        <v>1683.8163265306123</v>
      </c>
      <c r="AP162" s="181"/>
    </row>
    <row r="163" spans="1:42" ht="15.75" thickBot="1" x14ac:dyDescent="0.3">
      <c r="A163" s="125" t="str">
        <f>'Indicator Data'!A165</f>
        <v>South Sudan</v>
      </c>
      <c r="B163" s="43" t="str">
        <f>'Indicator Data'!B165</f>
        <v>SSD</v>
      </c>
      <c r="C163" s="153">
        <f>'Hazard &amp; Exposure'!AO162</f>
        <v>2.8</v>
      </c>
      <c r="D163" s="152">
        <f>'Hazard &amp; Exposure'!AP162</f>
        <v>7.1</v>
      </c>
      <c r="E163" s="152">
        <f>'Hazard &amp; Exposure'!AQ162</f>
        <v>0</v>
      </c>
      <c r="F163" s="152">
        <f>'Hazard &amp; Exposure'!AR162</f>
        <v>0</v>
      </c>
      <c r="G163" s="152">
        <f>'Hazard &amp; Exposure'!AU162</f>
        <v>3.7</v>
      </c>
      <c r="H163" s="152">
        <f>'Hazard &amp; Exposure'!DY162</f>
        <v>6.4</v>
      </c>
      <c r="I163" s="40">
        <f>'Hazard &amp; Exposure'!DZ162</f>
        <v>3.9</v>
      </c>
      <c r="J163" s="152">
        <f>'Hazard &amp; Exposure'!EC162</f>
        <v>10</v>
      </c>
      <c r="K163" s="152">
        <f>'Hazard &amp; Exposure'!EF162</f>
        <v>8</v>
      </c>
      <c r="L163" s="40">
        <f>'Hazard &amp; Exposure'!EG162</f>
        <v>8</v>
      </c>
      <c r="M163" s="41">
        <f t="shared" si="32"/>
        <v>6.4</v>
      </c>
      <c r="N163" s="150">
        <f>Vulnerability!E162</f>
        <v>9.4</v>
      </c>
      <c r="O163" s="148" t="str">
        <f>Vulnerability!H162</f>
        <v>x</v>
      </c>
      <c r="P163" s="148">
        <f>Vulnerability!N162</f>
        <v>10</v>
      </c>
      <c r="Q163" s="40">
        <f>Vulnerability!O162</f>
        <v>9.6</v>
      </c>
      <c r="R163" s="148">
        <f>Vulnerability!T162</f>
        <v>10</v>
      </c>
      <c r="S163" s="147">
        <f>Vulnerability!AC162</f>
        <v>5.6</v>
      </c>
      <c r="T163" s="147">
        <f>Vulnerability!AF162</f>
        <v>6.8</v>
      </c>
      <c r="U163" s="147">
        <f>Vulnerability!AI162</f>
        <v>0.6</v>
      </c>
      <c r="V163" s="147">
        <f>Vulnerability!AO162</f>
        <v>8.1</v>
      </c>
      <c r="W163" s="148">
        <f>Vulnerability!AP162</f>
        <v>5.9</v>
      </c>
      <c r="X163" s="40">
        <f>Vulnerability!AQ162</f>
        <v>8.6999999999999993</v>
      </c>
      <c r="Y163" s="41">
        <f t="shared" si="33"/>
        <v>9.1999999999999993</v>
      </c>
      <c r="Z163" s="163" t="str">
        <f>'Lack of Coping Capacity'!D162</f>
        <v>x</v>
      </c>
      <c r="AA163" s="146">
        <f>'Lack of Coping Capacity'!G162</f>
        <v>9.4</v>
      </c>
      <c r="AB163" s="40">
        <f>'Lack of Coping Capacity'!H162</f>
        <v>9.4</v>
      </c>
      <c r="AC163" s="146">
        <f>'Lack of Coping Capacity'!M162</f>
        <v>9</v>
      </c>
      <c r="AD163" s="146">
        <f>'Lack of Coping Capacity'!R162</f>
        <v>9.8000000000000007</v>
      </c>
      <c r="AE163" s="146">
        <f>'Lack of Coping Capacity'!AB162</f>
        <v>9.6</v>
      </c>
      <c r="AF163" s="40">
        <f>'Lack of Coping Capacity'!AC162</f>
        <v>9.5</v>
      </c>
      <c r="AG163" s="41">
        <f t="shared" si="34"/>
        <v>9.5</v>
      </c>
      <c r="AH163" s="155">
        <f t="shared" si="35"/>
        <v>8.1999999999999993</v>
      </c>
      <c r="AI163" s="180" t="str">
        <f t="shared" si="36"/>
        <v>Very High</v>
      </c>
      <c r="AJ163" s="173">
        <f t="shared" si="37"/>
        <v>2</v>
      </c>
      <c r="AK163" s="176">
        <f>VLOOKUP($B163,'Lack of Reliability Index'!$A$2:$H$192,8,FALSE)</f>
        <v>8.3333333333333339</v>
      </c>
      <c r="AL163" s="47">
        <f>'Imputed and missing data hidden'!BA161</f>
        <v>7</v>
      </c>
      <c r="AM163" s="174">
        <f t="shared" si="38"/>
        <v>0.13725490196078433</v>
      </c>
      <c r="AN163" s="47" t="str">
        <f t="shared" si="39"/>
        <v>YES</v>
      </c>
      <c r="AO163" s="175">
        <f>'Indicator Date hidden2'!BB162</f>
        <v>1918.8604651162791</v>
      </c>
      <c r="AP163" s="181"/>
    </row>
    <row r="164" spans="1:42" ht="15.75" thickBot="1" x14ac:dyDescent="0.3">
      <c r="A164" s="125" t="str">
        <f>'Indicator Data'!A166</f>
        <v>Spain</v>
      </c>
      <c r="B164" s="43" t="str">
        <f>'Indicator Data'!B166</f>
        <v>ESP</v>
      </c>
      <c r="C164" s="153">
        <f>'Hazard &amp; Exposure'!AO163</f>
        <v>3.5</v>
      </c>
      <c r="D164" s="152">
        <f>'Hazard &amp; Exposure'!AP163</f>
        <v>5.4</v>
      </c>
      <c r="E164" s="152">
        <f>'Hazard &amp; Exposure'!AQ163</f>
        <v>7</v>
      </c>
      <c r="F164" s="152">
        <f>'Hazard &amp; Exposure'!AR163</f>
        <v>0</v>
      </c>
      <c r="G164" s="152">
        <f>'Hazard &amp; Exposure'!AU163</f>
        <v>4.5</v>
      </c>
      <c r="H164" s="152">
        <f>'Hazard &amp; Exposure'!DY163</f>
        <v>3.3</v>
      </c>
      <c r="I164" s="40">
        <f>'Hazard &amp; Exposure'!DZ163</f>
        <v>4.3</v>
      </c>
      <c r="J164" s="152">
        <f>'Hazard &amp; Exposure'!EC163</f>
        <v>1.5</v>
      </c>
      <c r="K164" s="152">
        <f>'Hazard &amp; Exposure'!EF163</f>
        <v>0</v>
      </c>
      <c r="L164" s="40">
        <f>'Hazard &amp; Exposure'!EG163</f>
        <v>1.1000000000000001</v>
      </c>
      <c r="M164" s="41">
        <f t="shared" ref="M164:M194" si="40">ROUND((10-GEOMEAN(((10-I164)/10*9+1),((10-L164)/10*9+1)))/9*10,1)</f>
        <v>2.9</v>
      </c>
      <c r="N164" s="150">
        <f>Vulnerability!E163</f>
        <v>0.9</v>
      </c>
      <c r="O164" s="148">
        <f>Vulnerability!H163</f>
        <v>1.9</v>
      </c>
      <c r="P164" s="148">
        <f>Vulnerability!N163</f>
        <v>1.5</v>
      </c>
      <c r="Q164" s="40">
        <f>Vulnerability!O163</f>
        <v>1.3</v>
      </c>
      <c r="R164" s="148">
        <f>Vulnerability!T163</f>
        <v>5.3</v>
      </c>
      <c r="S164" s="147">
        <f>Vulnerability!AC163</f>
        <v>0.9</v>
      </c>
      <c r="T164" s="147">
        <f>Vulnerability!AF163</f>
        <v>0.2</v>
      </c>
      <c r="U164" s="147">
        <f>Vulnerability!AI163</f>
        <v>0</v>
      </c>
      <c r="V164" s="147">
        <f>Vulnerability!AO163</f>
        <v>1.4</v>
      </c>
      <c r="W164" s="148">
        <f>Vulnerability!AP163</f>
        <v>0.6</v>
      </c>
      <c r="X164" s="40">
        <f>Vulnerability!AQ163</f>
        <v>3.3</v>
      </c>
      <c r="Y164" s="41">
        <f t="shared" ref="Y164:Y194" si="41">ROUND((10-GEOMEAN(((10-Q164)/10*9+1),((10-X164)/10*9+1)))/9*10,1)</f>
        <v>2.4</v>
      </c>
      <c r="Z164" s="163">
        <f>'Lack of Coping Capacity'!D163</f>
        <v>2.2000000000000002</v>
      </c>
      <c r="AA164" s="146">
        <f>'Lack of Coping Capacity'!G163</f>
        <v>3.6</v>
      </c>
      <c r="AB164" s="40">
        <f>'Lack of Coping Capacity'!H163</f>
        <v>2.9</v>
      </c>
      <c r="AC164" s="146">
        <f>'Lack of Coping Capacity'!M163</f>
        <v>1.7</v>
      </c>
      <c r="AD164" s="146">
        <f>'Lack of Coping Capacity'!R163</f>
        <v>0</v>
      </c>
      <c r="AE164" s="146">
        <f>'Lack of Coping Capacity'!AB163</f>
        <v>0.2</v>
      </c>
      <c r="AF164" s="40">
        <f>'Lack of Coping Capacity'!AC163</f>
        <v>0.6</v>
      </c>
      <c r="AG164" s="41">
        <f t="shared" ref="AG164:AG194" si="42">ROUND((10-GEOMEAN(((10-AB164)/10*9+1),((10-AF164)/10*9+1)))/9*10,1)</f>
        <v>1.8</v>
      </c>
      <c r="AH164" s="155">
        <f t="shared" ref="AH164:AH194" si="43">ROUND(M164^(1/3)*Y164^(1/3)*AG164^(1/3),1)</f>
        <v>2.2999999999999998</v>
      </c>
      <c r="AI164" s="180" t="str">
        <f t="shared" ref="AI164:AI194" si="44">IF(AH164&gt;=6.5,"Very High",IF(AH164&gt;=5,"High",IF(AH164&gt;=3.5,"Medium",IF(AH164&gt;=2,"Low","Very Low"))))</f>
        <v>Low</v>
      </c>
      <c r="AJ164" s="173">
        <f t="shared" ref="AJ164:AJ194" si="45">_xlfn.RANK.EQ(AH164,AH$4:AH$194)</f>
        <v>148</v>
      </c>
      <c r="AK164" s="176">
        <f>VLOOKUP($B164,'Lack of Reliability Index'!$A$2:$H$192,8,FALSE)</f>
        <v>4</v>
      </c>
      <c r="AL164" s="47">
        <f>'Imputed and missing data hidden'!BA162</f>
        <v>6</v>
      </c>
      <c r="AM164" s="174">
        <f t="shared" ref="AM164:AM194" si="46">AL164/51</f>
        <v>0.11764705882352941</v>
      </c>
      <c r="AN164" s="47" t="str">
        <f t="shared" ref="AN164:AN194" si="47">IF(K164&gt;=7,"YES","")</f>
        <v/>
      </c>
      <c r="AO164" s="175">
        <f>'Indicator Date hidden2'!BB163</f>
        <v>1833.4666666666667</v>
      </c>
      <c r="AP164" s="181"/>
    </row>
    <row r="165" spans="1:42" ht="15.75" thickBot="1" x14ac:dyDescent="0.3">
      <c r="A165" s="125" t="str">
        <f>'Indicator Data'!A167</f>
        <v>Sri Lanka</v>
      </c>
      <c r="B165" s="43" t="str">
        <f>'Indicator Data'!B167</f>
        <v>LKA</v>
      </c>
      <c r="C165" s="153">
        <f>'Hazard &amp; Exposure'!AO164</f>
        <v>0.1</v>
      </c>
      <c r="D165" s="152">
        <f>'Hazard &amp; Exposure'!AP164</f>
        <v>6.1</v>
      </c>
      <c r="E165" s="152">
        <f>'Hazard &amp; Exposure'!AQ164</f>
        <v>8.5</v>
      </c>
      <c r="F165" s="152">
        <f>'Hazard &amp; Exposure'!AR164</f>
        <v>3.6</v>
      </c>
      <c r="G165" s="152">
        <f>'Hazard &amp; Exposure'!AU164</f>
        <v>3.5</v>
      </c>
      <c r="H165" s="152">
        <f>'Hazard &amp; Exposure'!DY164</f>
        <v>5.6</v>
      </c>
      <c r="I165" s="40">
        <f>'Hazard &amp; Exposure'!DZ164</f>
        <v>5.0999999999999996</v>
      </c>
      <c r="J165" s="152">
        <f>'Hazard &amp; Exposure'!EC164</f>
        <v>4.2</v>
      </c>
      <c r="K165" s="152">
        <f>'Hazard &amp; Exposure'!EF164</f>
        <v>0</v>
      </c>
      <c r="L165" s="40">
        <f>'Hazard &amp; Exposure'!EG164</f>
        <v>2.9</v>
      </c>
      <c r="M165" s="41">
        <f t="shared" si="40"/>
        <v>4.0999999999999996</v>
      </c>
      <c r="N165" s="150">
        <f>Vulnerability!E164</f>
        <v>2.8</v>
      </c>
      <c r="O165" s="148">
        <f>Vulnerability!H164</f>
        <v>4.2</v>
      </c>
      <c r="P165" s="148">
        <f>Vulnerability!N164</f>
        <v>2.8</v>
      </c>
      <c r="Q165" s="40">
        <f>Vulnerability!O164</f>
        <v>3.2</v>
      </c>
      <c r="R165" s="148">
        <f>Vulnerability!T164</f>
        <v>4.5</v>
      </c>
      <c r="S165" s="147">
        <f>Vulnerability!AC164</f>
        <v>0.5</v>
      </c>
      <c r="T165" s="147">
        <f>Vulnerability!AF164</f>
        <v>2.7</v>
      </c>
      <c r="U165" s="147">
        <f>Vulnerability!AI164</f>
        <v>2.1</v>
      </c>
      <c r="V165" s="147">
        <f>Vulnerability!AO164</f>
        <v>3</v>
      </c>
      <c r="W165" s="148">
        <f>Vulnerability!AP164</f>
        <v>2.1</v>
      </c>
      <c r="X165" s="40">
        <f>Vulnerability!AQ164</f>
        <v>3.4</v>
      </c>
      <c r="Y165" s="41">
        <f t="shared" si="41"/>
        <v>3.3</v>
      </c>
      <c r="Z165" s="163">
        <f>'Lack of Coping Capacity'!D164</f>
        <v>3.6</v>
      </c>
      <c r="AA165" s="146">
        <f>'Lack of Coping Capacity'!G164</f>
        <v>5.8</v>
      </c>
      <c r="AB165" s="40">
        <f>'Lack of Coping Capacity'!H164</f>
        <v>4.7</v>
      </c>
      <c r="AC165" s="146">
        <f>'Lack of Coping Capacity'!M164</f>
        <v>3.2</v>
      </c>
      <c r="AD165" s="146">
        <f>'Lack of Coping Capacity'!R164</f>
        <v>2.8</v>
      </c>
      <c r="AE165" s="146">
        <f>'Lack of Coping Capacity'!AB164</f>
        <v>4.0999999999999996</v>
      </c>
      <c r="AF165" s="40">
        <f>'Lack of Coping Capacity'!AC164</f>
        <v>3.4</v>
      </c>
      <c r="AG165" s="41">
        <f t="shared" si="42"/>
        <v>4.0999999999999996</v>
      </c>
      <c r="AH165" s="155">
        <f t="shared" si="43"/>
        <v>3.8</v>
      </c>
      <c r="AI165" s="180" t="str">
        <f t="shared" si="44"/>
        <v>Medium</v>
      </c>
      <c r="AJ165" s="173">
        <f t="shared" si="45"/>
        <v>95</v>
      </c>
      <c r="AK165" s="176">
        <f>VLOOKUP($B165,'Lack of Reliability Index'!$A$2:$H$192,8,FALSE)</f>
        <v>5.8666666666666671</v>
      </c>
      <c r="AL165" s="47">
        <f>'Imputed and missing data hidden'!BA163</f>
        <v>1</v>
      </c>
      <c r="AM165" s="174">
        <f t="shared" si="46"/>
        <v>1.9607843137254902E-2</v>
      </c>
      <c r="AN165" s="47" t="str">
        <f t="shared" si="47"/>
        <v/>
      </c>
      <c r="AO165" s="175">
        <f>'Indicator Date hidden2'!BB164</f>
        <v>1650.12</v>
      </c>
      <c r="AP165" s="181"/>
    </row>
    <row r="166" spans="1:42" ht="15.75" thickBot="1" x14ac:dyDescent="0.3">
      <c r="A166" s="125" t="str">
        <f>'Indicator Data'!A168</f>
        <v>Sudan</v>
      </c>
      <c r="B166" s="43" t="str">
        <f>'Indicator Data'!B168</f>
        <v>SDN</v>
      </c>
      <c r="C166" s="153">
        <f>'Hazard &amp; Exposure'!AO165</f>
        <v>0.1</v>
      </c>
      <c r="D166" s="152">
        <f>'Hazard &amp; Exposure'!AP165</f>
        <v>8</v>
      </c>
      <c r="E166" s="152">
        <f>'Hazard &amp; Exposure'!AQ165</f>
        <v>0</v>
      </c>
      <c r="F166" s="152">
        <f>'Hazard &amp; Exposure'!AR165</f>
        <v>0</v>
      </c>
      <c r="G166" s="152">
        <f>'Hazard &amp; Exposure'!AU165</f>
        <v>6.9</v>
      </c>
      <c r="H166" s="152">
        <f>'Hazard &amp; Exposure'!DY165</f>
        <v>6</v>
      </c>
      <c r="I166" s="40">
        <f>'Hazard &amp; Exposure'!DZ165</f>
        <v>4.4000000000000004</v>
      </c>
      <c r="J166" s="152">
        <f>'Hazard &amp; Exposure'!EC165</f>
        <v>10</v>
      </c>
      <c r="K166" s="152">
        <f>'Hazard &amp; Exposure'!EF165</f>
        <v>9</v>
      </c>
      <c r="L166" s="40">
        <f>'Hazard &amp; Exposure'!EG165</f>
        <v>9</v>
      </c>
      <c r="M166" s="41">
        <f t="shared" si="40"/>
        <v>7.3</v>
      </c>
      <c r="N166" s="150">
        <f>Vulnerability!E165</f>
        <v>8.1999999999999993</v>
      </c>
      <c r="O166" s="148">
        <f>Vulnerability!H165</f>
        <v>5.0999999999999996</v>
      </c>
      <c r="P166" s="148">
        <f>Vulnerability!N165</f>
        <v>1.4</v>
      </c>
      <c r="Q166" s="40">
        <f>Vulnerability!O165</f>
        <v>5.7</v>
      </c>
      <c r="R166" s="148">
        <f>Vulnerability!T165</f>
        <v>9.6999999999999993</v>
      </c>
      <c r="S166" s="147">
        <f>Vulnerability!AC165</f>
        <v>1.9</v>
      </c>
      <c r="T166" s="147">
        <f>Vulnerability!AF165</f>
        <v>6.1</v>
      </c>
      <c r="U166" s="147">
        <f>Vulnerability!AI165</f>
        <v>0.2</v>
      </c>
      <c r="V166" s="147">
        <f>Vulnerability!AO165</f>
        <v>5.0999999999999996</v>
      </c>
      <c r="W166" s="148">
        <f>Vulnerability!AP165</f>
        <v>3.7</v>
      </c>
      <c r="X166" s="40">
        <f>Vulnerability!AQ165</f>
        <v>7.9</v>
      </c>
      <c r="Y166" s="41">
        <f t="shared" si="41"/>
        <v>6.9</v>
      </c>
      <c r="Z166" s="163">
        <f>'Lack of Coping Capacity'!D165</f>
        <v>4.9000000000000004</v>
      </c>
      <c r="AA166" s="146">
        <f>'Lack of Coping Capacity'!G165</f>
        <v>8.1</v>
      </c>
      <c r="AB166" s="40">
        <f>'Lack of Coping Capacity'!H165</f>
        <v>6.5</v>
      </c>
      <c r="AC166" s="146">
        <f>'Lack of Coping Capacity'!M165</f>
        <v>6.4</v>
      </c>
      <c r="AD166" s="146">
        <f>'Lack of Coping Capacity'!R165</f>
        <v>8.3000000000000007</v>
      </c>
      <c r="AE166" s="146">
        <f>'Lack of Coping Capacity'!AB165</f>
        <v>6</v>
      </c>
      <c r="AF166" s="40">
        <f>'Lack of Coping Capacity'!AC165</f>
        <v>6.9</v>
      </c>
      <c r="AG166" s="41">
        <f t="shared" si="42"/>
        <v>6.7</v>
      </c>
      <c r="AH166" s="155">
        <f t="shared" si="43"/>
        <v>7</v>
      </c>
      <c r="AI166" s="180" t="str">
        <f t="shared" si="44"/>
        <v>Very High</v>
      </c>
      <c r="AJ166" s="173">
        <f t="shared" si="45"/>
        <v>10</v>
      </c>
      <c r="AK166" s="176">
        <f>VLOOKUP($B166,'Lack of Reliability Index'!$A$2:$H$192,8,FALSE)</f>
        <v>5.6</v>
      </c>
      <c r="AL166" s="47">
        <f>'Imputed and missing data hidden'!BA164</f>
        <v>2</v>
      </c>
      <c r="AM166" s="174">
        <f t="shared" si="46"/>
        <v>3.9215686274509803E-2</v>
      </c>
      <c r="AN166" s="47" t="str">
        <f t="shared" si="47"/>
        <v>YES</v>
      </c>
      <c r="AO166" s="175">
        <f>'Indicator Date hidden2'!BB165</f>
        <v>1684.2244897959183</v>
      </c>
      <c r="AP166" s="181"/>
    </row>
    <row r="167" spans="1:42" ht="15.75" thickBot="1" x14ac:dyDescent="0.3">
      <c r="A167" s="125" t="str">
        <f>'Indicator Data'!A169</f>
        <v>Suriname</v>
      </c>
      <c r="B167" s="43" t="str">
        <f>'Indicator Data'!B169</f>
        <v>SUR</v>
      </c>
      <c r="C167" s="153">
        <f>'Hazard &amp; Exposure'!AO166</f>
        <v>0.1</v>
      </c>
      <c r="D167" s="152">
        <f>'Hazard &amp; Exposure'!AP166</f>
        <v>8.6</v>
      </c>
      <c r="E167" s="152">
        <f>'Hazard &amp; Exposure'!AQ166</f>
        <v>3.2</v>
      </c>
      <c r="F167" s="152">
        <f>'Hazard &amp; Exposure'!AR166</f>
        <v>0</v>
      </c>
      <c r="G167" s="152">
        <f>'Hazard &amp; Exposure'!AU166</f>
        <v>1.5</v>
      </c>
      <c r="H167" s="152">
        <f>'Hazard &amp; Exposure'!DY166</f>
        <v>5.2</v>
      </c>
      <c r="I167" s="40">
        <f>'Hazard &amp; Exposure'!DZ166</f>
        <v>3.9</v>
      </c>
      <c r="J167" s="152">
        <f>'Hazard &amp; Exposure'!EC166</f>
        <v>0.1</v>
      </c>
      <c r="K167" s="152">
        <f>'Hazard &amp; Exposure'!EF166</f>
        <v>0</v>
      </c>
      <c r="L167" s="40">
        <f>'Hazard &amp; Exposure'!EG166</f>
        <v>0.1</v>
      </c>
      <c r="M167" s="41">
        <f t="shared" si="40"/>
        <v>2.2000000000000002</v>
      </c>
      <c r="N167" s="150">
        <f>Vulnerability!E166</f>
        <v>4.5999999999999996</v>
      </c>
      <c r="O167" s="148">
        <f>Vulnerability!H166</f>
        <v>5.9</v>
      </c>
      <c r="P167" s="148">
        <f>Vulnerability!N166</f>
        <v>0.3</v>
      </c>
      <c r="Q167" s="40">
        <f>Vulnerability!O166</f>
        <v>3.9</v>
      </c>
      <c r="R167" s="148">
        <f>Vulnerability!T166</f>
        <v>1.3</v>
      </c>
      <c r="S167" s="147">
        <f>Vulnerability!AC166</f>
        <v>1.6</v>
      </c>
      <c r="T167" s="147">
        <f>Vulnerability!AF166</f>
        <v>1.4</v>
      </c>
      <c r="U167" s="147">
        <f>Vulnerability!AI166</f>
        <v>0</v>
      </c>
      <c r="V167" s="147">
        <f>Vulnerability!AO166</f>
        <v>3</v>
      </c>
      <c r="W167" s="148">
        <f>Vulnerability!AP166</f>
        <v>1.6</v>
      </c>
      <c r="X167" s="40">
        <f>Vulnerability!AQ166</f>
        <v>1.5</v>
      </c>
      <c r="Y167" s="41">
        <f t="shared" si="41"/>
        <v>2.8</v>
      </c>
      <c r="Z167" s="163" t="str">
        <f>'Lack of Coping Capacity'!D166</f>
        <v>x</v>
      </c>
      <c r="AA167" s="146">
        <f>'Lack of Coping Capacity'!G166</f>
        <v>6</v>
      </c>
      <c r="AB167" s="40">
        <f>'Lack of Coping Capacity'!H166</f>
        <v>6</v>
      </c>
      <c r="AC167" s="146">
        <f>'Lack of Coping Capacity'!M166</f>
        <v>2.4</v>
      </c>
      <c r="AD167" s="146">
        <f>'Lack of Coping Capacity'!R166</f>
        <v>4.0999999999999996</v>
      </c>
      <c r="AE167" s="146">
        <f>'Lack of Coping Capacity'!AB166</f>
        <v>5.3</v>
      </c>
      <c r="AF167" s="40">
        <f>'Lack of Coping Capacity'!AC166</f>
        <v>3.9</v>
      </c>
      <c r="AG167" s="41">
        <f t="shared" si="42"/>
        <v>5</v>
      </c>
      <c r="AH167" s="155">
        <f t="shared" si="43"/>
        <v>3.1</v>
      </c>
      <c r="AI167" s="180" t="str">
        <f t="shared" si="44"/>
        <v>Low</v>
      </c>
      <c r="AJ167" s="173">
        <f t="shared" si="45"/>
        <v>119</v>
      </c>
      <c r="AK167" s="176">
        <f>VLOOKUP($B167,'Lack of Reliability Index'!$A$2:$H$192,8,FALSE)</f>
        <v>4.2666666666666666</v>
      </c>
      <c r="AL167" s="47">
        <f>'Imputed and missing data hidden'!BA165</f>
        <v>2</v>
      </c>
      <c r="AM167" s="174">
        <f t="shared" si="46"/>
        <v>3.9215686274509803E-2</v>
      </c>
      <c r="AN167" s="47" t="str">
        <f t="shared" si="47"/>
        <v/>
      </c>
      <c r="AO167" s="175">
        <f>'Indicator Date hidden2'!BB166</f>
        <v>1755.7021276595744</v>
      </c>
      <c r="AP167" s="181"/>
    </row>
    <row r="168" spans="1:42" ht="15.75" thickBot="1" x14ac:dyDescent="0.3">
      <c r="A168" s="125" t="str">
        <f>'Indicator Data'!A170</f>
        <v>Sweden</v>
      </c>
      <c r="B168" s="43" t="str">
        <f>'Indicator Data'!B170</f>
        <v>SWE</v>
      </c>
      <c r="C168" s="153">
        <f>'Hazard &amp; Exposure'!AO167</f>
        <v>0.1</v>
      </c>
      <c r="D168" s="152">
        <f>'Hazard &amp; Exposure'!AP167</f>
        <v>3.2</v>
      </c>
      <c r="E168" s="152">
        <f>'Hazard &amp; Exposure'!AQ167</f>
        <v>0</v>
      </c>
      <c r="F168" s="152">
        <f>'Hazard &amp; Exposure'!AR167</f>
        <v>0</v>
      </c>
      <c r="G168" s="152">
        <f>'Hazard &amp; Exposure'!AU167</f>
        <v>1.5</v>
      </c>
      <c r="H168" s="152">
        <f>'Hazard &amp; Exposure'!DY167</f>
        <v>2</v>
      </c>
      <c r="I168" s="40">
        <f>'Hazard &amp; Exposure'!DZ167</f>
        <v>1.2</v>
      </c>
      <c r="J168" s="152">
        <f>'Hazard &amp; Exposure'!EC167</f>
        <v>0.1</v>
      </c>
      <c r="K168" s="152">
        <f>'Hazard &amp; Exposure'!EF167</f>
        <v>0</v>
      </c>
      <c r="L168" s="40">
        <f>'Hazard &amp; Exposure'!EG167</f>
        <v>0.1</v>
      </c>
      <c r="M168" s="41">
        <f t="shared" si="40"/>
        <v>0.7</v>
      </c>
      <c r="N168" s="150">
        <f>Vulnerability!E167</f>
        <v>0.3</v>
      </c>
      <c r="O168" s="148">
        <f>Vulnerability!H167</f>
        <v>0.6</v>
      </c>
      <c r="P168" s="148">
        <f>Vulnerability!N167</f>
        <v>2.1</v>
      </c>
      <c r="Q168" s="40">
        <f>Vulnerability!O167</f>
        <v>0.8</v>
      </c>
      <c r="R168" s="148">
        <f>Vulnerability!T167</f>
        <v>7.8</v>
      </c>
      <c r="S168" s="147">
        <f>Vulnerability!AC167</f>
        <v>0.2</v>
      </c>
      <c r="T168" s="147">
        <f>Vulnerability!AF167</f>
        <v>0.2</v>
      </c>
      <c r="U168" s="147">
        <f>Vulnerability!AI167</f>
        <v>0</v>
      </c>
      <c r="V168" s="147">
        <f>Vulnerability!AO167</f>
        <v>1.6</v>
      </c>
      <c r="W168" s="148">
        <f>Vulnerability!AP167</f>
        <v>0.5</v>
      </c>
      <c r="X168" s="40">
        <f>Vulnerability!AQ167</f>
        <v>5.2</v>
      </c>
      <c r="Y168" s="41">
        <f t="shared" si="41"/>
        <v>3.3</v>
      </c>
      <c r="Z168" s="163">
        <f>'Lack of Coping Capacity'!D167</f>
        <v>2.5</v>
      </c>
      <c r="AA168" s="146">
        <f>'Lack of Coping Capacity'!G167</f>
        <v>1.4</v>
      </c>
      <c r="AB168" s="40">
        <f>'Lack of Coping Capacity'!H167</f>
        <v>2</v>
      </c>
      <c r="AC168" s="146">
        <f>'Lack of Coping Capacity'!M167</f>
        <v>1.6</v>
      </c>
      <c r="AD168" s="146">
        <f>'Lack of Coping Capacity'!R167</f>
        <v>0.9</v>
      </c>
      <c r="AE168" s="146">
        <f>'Lack of Coping Capacity'!AB167</f>
        <v>0.1</v>
      </c>
      <c r="AF168" s="40">
        <f>'Lack of Coping Capacity'!AC167</f>
        <v>0.9</v>
      </c>
      <c r="AG168" s="41">
        <f t="shared" si="42"/>
        <v>1.5</v>
      </c>
      <c r="AH168" s="155">
        <f t="shared" si="43"/>
        <v>1.5</v>
      </c>
      <c r="AI168" s="180" t="str">
        <f t="shared" si="44"/>
        <v>Very Low</v>
      </c>
      <c r="AJ168" s="173">
        <f t="shared" si="45"/>
        <v>177</v>
      </c>
      <c r="AK168" s="176">
        <f>VLOOKUP($B168,'Lack of Reliability Index'!$A$2:$H$192,8,FALSE)</f>
        <v>4.5333333333333323</v>
      </c>
      <c r="AL168" s="47">
        <f>'Imputed and missing data hidden'!BA166</f>
        <v>5</v>
      </c>
      <c r="AM168" s="174">
        <f t="shared" si="46"/>
        <v>9.8039215686274508E-2</v>
      </c>
      <c r="AN168" s="47" t="str">
        <f t="shared" si="47"/>
        <v/>
      </c>
      <c r="AO168" s="175">
        <f>'Indicator Date hidden2'!BB167</f>
        <v>1875.1818181818182</v>
      </c>
      <c r="AP168" s="181"/>
    </row>
    <row r="169" spans="1:42" ht="15.75" thickBot="1" x14ac:dyDescent="0.3">
      <c r="A169" s="125" t="str">
        <f>'Indicator Data'!A171</f>
        <v>Switzerland</v>
      </c>
      <c r="B169" s="43" t="str">
        <f>'Indicator Data'!B171</f>
        <v>CHE</v>
      </c>
      <c r="C169" s="153">
        <f>'Hazard &amp; Exposure'!AO168</f>
        <v>5.0999999999999996</v>
      </c>
      <c r="D169" s="152">
        <f>'Hazard &amp; Exposure'!AP168</f>
        <v>4.3</v>
      </c>
      <c r="E169" s="152">
        <f>'Hazard &amp; Exposure'!AQ168</f>
        <v>0</v>
      </c>
      <c r="F169" s="152">
        <f>'Hazard &amp; Exposure'!AR168</f>
        <v>0</v>
      </c>
      <c r="G169" s="152">
        <f>'Hazard &amp; Exposure'!AU168</f>
        <v>0.5</v>
      </c>
      <c r="H169" s="152">
        <f>'Hazard &amp; Exposure'!DY168</f>
        <v>1.9</v>
      </c>
      <c r="I169" s="40">
        <f>'Hazard &amp; Exposure'!DZ168</f>
        <v>2.2000000000000002</v>
      </c>
      <c r="J169" s="152">
        <f>'Hazard &amp; Exposure'!EC168</f>
        <v>0.1</v>
      </c>
      <c r="K169" s="152">
        <f>'Hazard &amp; Exposure'!EF168</f>
        <v>0</v>
      </c>
      <c r="L169" s="40">
        <f>'Hazard &amp; Exposure'!EG168</f>
        <v>0.1</v>
      </c>
      <c r="M169" s="41">
        <f t="shared" si="40"/>
        <v>1.2</v>
      </c>
      <c r="N169" s="150">
        <f>Vulnerability!E168</f>
        <v>0.1</v>
      </c>
      <c r="O169" s="148">
        <f>Vulnerability!H168</f>
        <v>1.1000000000000001</v>
      </c>
      <c r="P169" s="148">
        <f>Vulnerability!N168</f>
        <v>1.8</v>
      </c>
      <c r="Q169" s="40">
        <f>Vulnerability!O168</f>
        <v>0.8</v>
      </c>
      <c r="R169" s="148">
        <f>Vulnerability!T168</f>
        <v>6.5</v>
      </c>
      <c r="S169" s="147">
        <f>Vulnerability!AC168</f>
        <v>0.2</v>
      </c>
      <c r="T169" s="147">
        <f>Vulnerability!AF168</f>
        <v>0.3</v>
      </c>
      <c r="U169" s="147">
        <f>Vulnerability!AI168</f>
        <v>0</v>
      </c>
      <c r="V169" s="147">
        <f>Vulnerability!AO168</f>
        <v>1.3</v>
      </c>
      <c r="W169" s="148">
        <f>Vulnerability!AP168</f>
        <v>0.5</v>
      </c>
      <c r="X169" s="40">
        <f>Vulnerability!AQ168</f>
        <v>4.0999999999999996</v>
      </c>
      <c r="Y169" s="41">
        <f t="shared" si="41"/>
        <v>2.6</v>
      </c>
      <c r="Z169" s="163">
        <f>'Lack of Coping Capacity'!D168</f>
        <v>0.9</v>
      </c>
      <c r="AA169" s="146">
        <f>'Lack of Coping Capacity'!G168</f>
        <v>1.2</v>
      </c>
      <c r="AB169" s="40">
        <f>'Lack of Coping Capacity'!H168</f>
        <v>1.1000000000000001</v>
      </c>
      <c r="AC169" s="146">
        <f>'Lack of Coping Capacity'!M168</f>
        <v>1.5</v>
      </c>
      <c r="AD169" s="146">
        <f>'Lack of Coping Capacity'!R168</f>
        <v>0</v>
      </c>
      <c r="AE169" s="146">
        <f>'Lack of Coping Capacity'!AB168</f>
        <v>0.5</v>
      </c>
      <c r="AF169" s="40">
        <f>'Lack of Coping Capacity'!AC168</f>
        <v>0.7</v>
      </c>
      <c r="AG169" s="41">
        <f t="shared" si="42"/>
        <v>0.9</v>
      </c>
      <c r="AH169" s="155">
        <f t="shared" si="43"/>
        <v>1.4</v>
      </c>
      <c r="AI169" s="180" t="str">
        <f t="shared" si="44"/>
        <v>Very Low</v>
      </c>
      <c r="AJ169" s="173">
        <f t="shared" si="45"/>
        <v>182</v>
      </c>
      <c r="AK169" s="176">
        <f>VLOOKUP($B169,'Lack of Reliability Index'!$A$2:$H$192,8,FALSE)</f>
        <v>5.3333333333333339</v>
      </c>
      <c r="AL169" s="47">
        <f>'Imputed and missing data hidden'!BA167</f>
        <v>7</v>
      </c>
      <c r="AM169" s="174">
        <f t="shared" si="46"/>
        <v>0.13725490196078433</v>
      </c>
      <c r="AN169" s="47" t="str">
        <f t="shared" si="47"/>
        <v/>
      </c>
      <c r="AO169" s="175">
        <f>'Indicator Date hidden2'!BB168</f>
        <v>1875.1363636363637</v>
      </c>
      <c r="AP169" s="181"/>
    </row>
    <row r="170" spans="1:42" ht="15.75" thickBot="1" x14ac:dyDescent="0.3">
      <c r="A170" s="125" t="str">
        <f>'Indicator Data'!A172</f>
        <v>Syria</v>
      </c>
      <c r="B170" s="43" t="str">
        <f>'Indicator Data'!B172</f>
        <v>SYR</v>
      </c>
      <c r="C170" s="153">
        <f>'Hazard &amp; Exposure'!AO169</f>
        <v>7.8</v>
      </c>
      <c r="D170" s="152">
        <f>'Hazard &amp; Exposure'!AP169</f>
        <v>5.2</v>
      </c>
      <c r="E170" s="152">
        <f>'Hazard &amp; Exposure'!AQ169</f>
        <v>5.6</v>
      </c>
      <c r="F170" s="152">
        <f>'Hazard &amp; Exposure'!AR169</f>
        <v>0</v>
      </c>
      <c r="G170" s="152">
        <f>'Hazard &amp; Exposure'!AU169</f>
        <v>7.2</v>
      </c>
      <c r="H170" s="152">
        <f>'Hazard &amp; Exposure'!DY169</f>
        <v>5.7</v>
      </c>
      <c r="I170" s="40">
        <f>'Hazard &amp; Exposure'!DZ169</f>
        <v>5.7</v>
      </c>
      <c r="J170" s="152">
        <f>'Hazard &amp; Exposure'!EC169</f>
        <v>10</v>
      </c>
      <c r="K170" s="152">
        <f>'Hazard &amp; Exposure'!EF169</f>
        <v>10</v>
      </c>
      <c r="L170" s="40">
        <f>'Hazard &amp; Exposure'!EG169</f>
        <v>10</v>
      </c>
      <c r="M170" s="41">
        <f t="shared" si="40"/>
        <v>8.6999999999999993</v>
      </c>
      <c r="N170" s="150">
        <f>Vulnerability!E169</f>
        <v>5.9</v>
      </c>
      <c r="O170" s="148">
        <f>Vulnerability!H169</f>
        <v>7.3</v>
      </c>
      <c r="P170" s="148">
        <f>Vulnerability!N169</f>
        <v>10</v>
      </c>
      <c r="Q170" s="40">
        <f>Vulnerability!O169</f>
        <v>7.3</v>
      </c>
      <c r="R170" s="148">
        <f>Vulnerability!T169</f>
        <v>10</v>
      </c>
      <c r="S170" s="147">
        <f>Vulnerability!AC169</f>
        <v>0.5</v>
      </c>
      <c r="T170" s="147">
        <f>Vulnerability!AF169</f>
        <v>1.8</v>
      </c>
      <c r="U170" s="147">
        <f>Vulnerability!AI169</f>
        <v>1.4</v>
      </c>
      <c r="V170" s="147">
        <f>Vulnerability!AO169</f>
        <v>5.6</v>
      </c>
      <c r="W170" s="148">
        <f>Vulnerability!AP169</f>
        <v>2.6</v>
      </c>
      <c r="X170" s="40">
        <f>Vulnerability!AQ169</f>
        <v>8</v>
      </c>
      <c r="Y170" s="41">
        <f t="shared" si="41"/>
        <v>7.7</v>
      </c>
      <c r="Z170" s="163">
        <f>'Lack of Coping Capacity'!D169</f>
        <v>4.5999999999999996</v>
      </c>
      <c r="AA170" s="146">
        <f>'Lack of Coping Capacity'!G169</f>
        <v>8.6999999999999993</v>
      </c>
      <c r="AB170" s="40">
        <f>'Lack of Coping Capacity'!H169</f>
        <v>6.7</v>
      </c>
      <c r="AC170" s="146">
        <f>'Lack of Coping Capacity'!M169</f>
        <v>4.5999999999999996</v>
      </c>
      <c r="AD170" s="146">
        <f>'Lack of Coping Capacity'!R169</f>
        <v>2.7</v>
      </c>
      <c r="AE170" s="146">
        <f>'Lack of Coping Capacity'!AB169</f>
        <v>6.6</v>
      </c>
      <c r="AF170" s="40">
        <f>'Lack of Coping Capacity'!AC169</f>
        <v>4.5999999999999996</v>
      </c>
      <c r="AG170" s="41">
        <f t="shared" si="42"/>
        <v>5.8</v>
      </c>
      <c r="AH170" s="155">
        <f t="shared" si="43"/>
        <v>7.3</v>
      </c>
      <c r="AI170" s="180" t="str">
        <f t="shared" si="44"/>
        <v>Very High</v>
      </c>
      <c r="AJ170" s="173">
        <f t="shared" si="45"/>
        <v>6</v>
      </c>
      <c r="AK170" s="176">
        <f>VLOOKUP($B170,'Lack of Reliability Index'!$A$2:$H$192,8,FALSE)</f>
        <v>7.3333333333333339</v>
      </c>
      <c r="AL170" s="47">
        <f>'Imputed and missing data hidden'!BA168</f>
        <v>5</v>
      </c>
      <c r="AM170" s="174">
        <f t="shared" si="46"/>
        <v>9.8039215686274508E-2</v>
      </c>
      <c r="AN170" s="47" t="str">
        <f t="shared" si="47"/>
        <v>YES</v>
      </c>
      <c r="AO170" s="175">
        <f>'Indicator Date hidden2'!BB169</f>
        <v>1794.1304347826087</v>
      </c>
      <c r="AP170" s="181"/>
    </row>
    <row r="171" spans="1:42" ht="15.75" thickBot="1" x14ac:dyDescent="0.3">
      <c r="A171" s="125" t="str">
        <f>'Indicator Data'!A173</f>
        <v>Tajikistan</v>
      </c>
      <c r="B171" s="43" t="str">
        <f>'Indicator Data'!B173</f>
        <v>TJK</v>
      </c>
      <c r="C171" s="153">
        <f>'Hazard &amp; Exposure'!AO170</f>
        <v>9.3000000000000007</v>
      </c>
      <c r="D171" s="152">
        <f>'Hazard &amp; Exposure'!AP170</f>
        <v>5.4</v>
      </c>
      <c r="E171" s="152">
        <f>'Hazard &amp; Exposure'!AQ170</f>
        <v>0</v>
      </c>
      <c r="F171" s="152">
        <f>'Hazard &amp; Exposure'!AR170</f>
        <v>0</v>
      </c>
      <c r="G171" s="152">
        <f>'Hazard &amp; Exposure'!AU170</f>
        <v>7.6</v>
      </c>
      <c r="H171" s="152">
        <f>'Hazard &amp; Exposure'!DY170</f>
        <v>6.1</v>
      </c>
      <c r="I171" s="40">
        <f>'Hazard &amp; Exposure'!DZ170</f>
        <v>5.8</v>
      </c>
      <c r="J171" s="152">
        <f>'Hazard &amp; Exposure'!EC170</f>
        <v>6.5</v>
      </c>
      <c r="K171" s="152">
        <f>'Hazard &amp; Exposure'!EF170</f>
        <v>0</v>
      </c>
      <c r="L171" s="40">
        <f>'Hazard &amp; Exposure'!EG170</f>
        <v>4.5999999999999996</v>
      </c>
      <c r="M171" s="41">
        <f t="shared" si="40"/>
        <v>5.2</v>
      </c>
      <c r="N171" s="150">
        <f>Vulnerability!E170</f>
        <v>5.0999999999999996</v>
      </c>
      <c r="O171" s="148">
        <f>Vulnerability!H170</f>
        <v>2.8</v>
      </c>
      <c r="P171" s="148">
        <f>Vulnerability!N170</f>
        <v>4.3</v>
      </c>
      <c r="Q171" s="40">
        <f>Vulnerability!O170</f>
        <v>4.3</v>
      </c>
      <c r="R171" s="148">
        <f>Vulnerability!T170</f>
        <v>2</v>
      </c>
      <c r="S171" s="147">
        <f>Vulnerability!AC170</f>
        <v>1.9</v>
      </c>
      <c r="T171" s="147">
        <f>Vulnerability!AF170</f>
        <v>2.8</v>
      </c>
      <c r="U171" s="147">
        <f>Vulnerability!AI170</f>
        <v>0.1</v>
      </c>
      <c r="V171" s="147">
        <f>Vulnerability!AO170</f>
        <v>4</v>
      </c>
      <c r="W171" s="148">
        <f>Vulnerability!AP170</f>
        <v>2.2999999999999998</v>
      </c>
      <c r="X171" s="40">
        <f>Vulnerability!AQ170</f>
        <v>2.2000000000000002</v>
      </c>
      <c r="Y171" s="41">
        <f t="shared" si="41"/>
        <v>3.3</v>
      </c>
      <c r="Z171" s="163">
        <f>'Lack of Coping Capacity'!D170</f>
        <v>4.5999999999999996</v>
      </c>
      <c r="AA171" s="146">
        <f>'Lack of Coping Capacity'!G170</f>
        <v>7.4</v>
      </c>
      <c r="AB171" s="40">
        <f>'Lack of Coping Capacity'!H170</f>
        <v>6</v>
      </c>
      <c r="AC171" s="146">
        <f>'Lack of Coping Capacity'!M170</f>
        <v>3.2</v>
      </c>
      <c r="AD171" s="146">
        <f>'Lack of Coping Capacity'!R170</f>
        <v>4.4000000000000004</v>
      </c>
      <c r="AE171" s="146">
        <f>'Lack of Coping Capacity'!AB170</f>
        <v>4</v>
      </c>
      <c r="AF171" s="40">
        <f>'Lack of Coping Capacity'!AC170</f>
        <v>3.9</v>
      </c>
      <c r="AG171" s="41">
        <f t="shared" si="42"/>
        <v>5</v>
      </c>
      <c r="AH171" s="155">
        <f t="shared" si="43"/>
        <v>4.4000000000000004</v>
      </c>
      <c r="AI171" s="180" t="str">
        <f t="shared" si="44"/>
        <v>Medium</v>
      </c>
      <c r="AJ171" s="173">
        <f t="shared" si="45"/>
        <v>69</v>
      </c>
      <c r="AK171" s="176">
        <f>VLOOKUP($B171,'Lack of Reliability Index'!$A$2:$H$192,8,FALSE)</f>
        <v>5.3333333333333339</v>
      </c>
      <c r="AL171" s="47">
        <f>'Imputed and missing data hidden'!BA169</f>
        <v>2</v>
      </c>
      <c r="AM171" s="174">
        <f t="shared" si="46"/>
        <v>3.9215686274509803E-2</v>
      </c>
      <c r="AN171" s="47" t="str">
        <f t="shared" si="47"/>
        <v/>
      </c>
      <c r="AO171" s="175">
        <f>'Indicator Date hidden2'!BB170</f>
        <v>1755.6808510638298</v>
      </c>
      <c r="AP171" s="181"/>
    </row>
    <row r="172" spans="1:42" ht="15.75" thickBot="1" x14ac:dyDescent="0.3">
      <c r="A172" s="125" t="str">
        <f>'Indicator Data'!A174</f>
        <v>Tanzania</v>
      </c>
      <c r="B172" s="43" t="str">
        <f>'Indicator Data'!B174</f>
        <v>TZA</v>
      </c>
      <c r="C172" s="153">
        <f>'Hazard &amp; Exposure'!AO171</f>
        <v>4.8</v>
      </c>
      <c r="D172" s="152">
        <f>'Hazard &amp; Exposure'!AP171</f>
        <v>5.8</v>
      </c>
      <c r="E172" s="152">
        <f>'Hazard &amp; Exposure'!AQ171</f>
        <v>5.9</v>
      </c>
      <c r="F172" s="152">
        <f>'Hazard &amp; Exposure'!AR171</f>
        <v>0.8</v>
      </c>
      <c r="G172" s="152">
        <f>'Hazard &amp; Exposure'!AU171</f>
        <v>4.9000000000000004</v>
      </c>
      <c r="H172" s="152">
        <f>'Hazard &amp; Exposure'!DY171</f>
        <v>6.3</v>
      </c>
      <c r="I172" s="40">
        <f>'Hazard &amp; Exposure'!DZ171</f>
        <v>5</v>
      </c>
      <c r="J172" s="152">
        <f>'Hazard &amp; Exposure'!EC171</f>
        <v>6.6</v>
      </c>
      <c r="K172" s="152">
        <f>'Hazard &amp; Exposure'!EF171</f>
        <v>0</v>
      </c>
      <c r="L172" s="40">
        <f>'Hazard &amp; Exposure'!EG171</f>
        <v>4.5999999999999996</v>
      </c>
      <c r="M172" s="41">
        <f t="shared" si="40"/>
        <v>4.8</v>
      </c>
      <c r="N172" s="150">
        <f>Vulnerability!E171</f>
        <v>7.9</v>
      </c>
      <c r="O172" s="148">
        <f>Vulnerability!H171</f>
        <v>5.2</v>
      </c>
      <c r="P172" s="148">
        <f>Vulnerability!N171</f>
        <v>3</v>
      </c>
      <c r="Q172" s="40">
        <f>Vulnerability!O171</f>
        <v>6</v>
      </c>
      <c r="R172" s="148">
        <f>Vulnerability!T171</f>
        <v>6.6</v>
      </c>
      <c r="S172" s="147">
        <f>Vulnerability!AC171</f>
        <v>5.4</v>
      </c>
      <c r="T172" s="147">
        <f>Vulnerability!AF171</f>
        <v>3.6</v>
      </c>
      <c r="U172" s="147">
        <f>Vulnerability!AI171</f>
        <v>3.6</v>
      </c>
      <c r="V172" s="147">
        <f>Vulnerability!AO171</f>
        <v>7.1</v>
      </c>
      <c r="W172" s="148">
        <f>Vulnerability!AP171</f>
        <v>5.0999999999999996</v>
      </c>
      <c r="X172" s="40">
        <f>Vulnerability!AQ171</f>
        <v>5.9</v>
      </c>
      <c r="Y172" s="41">
        <f t="shared" si="41"/>
        <v>6</v>
      </c>
      <c r="Z172" s="163">
        <f>'Lack of Coping Capacity'!D171</f>
        <v>3.5</v>
      </c>
      <c r="AA172" s="146">
        <f>'Lack of Coping Capacity'!G171</f>
        <v>6.4</v>
      </c>
      <c r="AB172" s="40">
        <f>'Lack of Coping Capacity'!H171</f>
        <v>5</v>
      </c>
      <c r="AC172" s="146">
        <f>'Lack of Coping Capacity'!M171</f>
        <v>6.4</v>
      </c>
      <c r="AD172" s="146">
        <f>'Lack of Coping Capacity'!R171</f>
        <v>8.6</v>
      </c>
      <c r="AE172" s="146">
        <f>'Lack of Coping Capacity'!AB171</f>
        <v>6.5</v>
      </c>
      <c r="AF172" s="40">
        <f>'Lack of Coping Capacity'!AC171</f>
        <v>7.2</v>
      </c>
      <c r="AG172" s="41">
        <f t="shared" si="42"/>
        <v>6.2</v>
      </c>
      <c r="AH172" s="155">
        <f t="shared" si="43"/>
        <v>5.6</v>
      </c>
      <c r="AI172" s="180" t="str">
        <f t="shared" si="44"/>
        <v>High</v>
      </c>
      <c r="AJ172" s="173">
        <f t="shared" si="45"/>
        <v>29</v>
      </c>
      <c r="AK172" s="176">
        <f>VLOOKUP($B172,'Lack of Reliability Index'!$A$2:$H$192,8,FALSE)</f>
        <v>4.5333333333333323</v>
      </c>
      <c r="AL172" s="47">
        <f>'Imputed and missing data hidden'!BA170</f>
        <v>0</v>
      </c>
      <c r="AM172" s="174">
        <f t="shared" si="46"/>
        <v>0</v>
      </c>
      <c r="AN172" s="47" t="str">
        <f t="shared" si="47"/>
        <v/>
      </c>
      <c r="AO172" s="175">
        <f>'Indicator Date hidden2'!BB171</f>
        <v>1683.9795918367347</v>
      </c>
      <c r="AP172" s="181"/>
    </row>
    <row r="173" spans="1:42" ht="15.75" thickBot="1" x14ac:dyDescent="0.3">
      <c r="A173" s="125" t="str">
        <f>'Indicator Data'!A175</f>
        <v>Thailand</v>
      </c>
      <c r="B173" s="43" t="str">
        <f>'Indicator Data'!B175</f>
        <v>THA</v>
      </c>
      <c r="C173" s="153">
        <f>'Hazard &amp; Exposure'!AO172</f>
        <v>2.1</v>
      </c>
      <c r="D173" s="152">
        <f>'Hazard &amp; Exposure'!AP172</f>
        <v>8.8000000000000007</v>
      </c>
      <c r="E173" s="152">
        <f>'Hazard &amp; Exposure'!AQ172</f>
        <v>7.2</v>
      </c>
      <c r="F173" s="152">
        <f>'Hazard &amp; Exposure'!AR172</f>
        <v>4.9000000000000004</v>
      </c>
      <c r="G173" s="152">
        <f>'Hazard &amp; Exposure'!AU172</f>
        <v>5.7</v>
      </c>
      <c r="H173" s="152">
        <f>'Hazard &amp; Exposure'!DY172</f>
        <v>5.7</v>
      </c>
      <c r="I173" s="40">
        <f>'Hazard &amp; Exposure'!DZ172</f>
        <v>6.2</v>
      </c>
      <c r="J173" s="152">
        <f>'Hazard &amp; Exposure'!EC172</f>
        <v>6.9</v>
      </c>
      <c r="K173" s="152">
        <f>'Hazard &amp; Exposure'!EF172</f>
        <v>0</v>
      </c>
      <c r="L173" s="40">
        <f>'Hazard &amp; Exposure'!EG172</f>
        <v>4.8</v>
      </c>
      <c r="M173" s="41">
        <f t="shared" si="40"/>
        <v>5.5</v>
      </c>
      <c r="N173" s="150">
        <f>Vulnerability!E172</f>
        <v>2.4</v>
      </c>
      <c r="O173" s="148">
        <f>Vulnerability!H172</f>
        <v>4.0999999999999996</v>
      </c>
      <c r="P173" s="148">
        <f>Vulnerability!N172</f>
        <v>1.9</v>
      </c>
      <c r="Q173" s="40">
        <f>Vulnerability!O172</f>
        <v>2.7</v>
      </c>
      <c r="R173" s="148">
        <f>Vulnerability!T172</f>
        <v>5.5</v>
      </c>
      <c r="S173" s="147">
        <f>Vulnerability!AC172</f>
        <v>1.3</v>
      </c>
      <c r="T173" s="147">
        <f>Vulnerability!AF172</f>
        <v>1.1000000000000001</v>
      </c>
      <c r="U173" s="147">
        <f>Vulnerability!AI172</f>
        <v>2.4</v>
      </c>
      <c r="V173" s="147">
        <f>Vulnerability!AO172</f>
        <v>2.7</v>
      </c>
      <c r="W173" s="148">
        <f>Vulnerability!AP172</f>
        <v>1.9</v>
      </c>
      <c r="X173" s="40">
        <f>Vulnerability!AQ172</f>
        <v>3.9</v>
      </c>
      <c r="Y173" s="41">
        <f t="shared" si="41"/>
        <v>3.3</v>
      </c>
      <c r="Z173" s="163">
        <f>'Lack of Coping Capacity'!D172</f>
        <v>4.7</v>
      </c>
      <c r="AA173" s="146">
        <f>'Lack of Coping Capacity'!G172</f>
        <v>5.3</v>
      </c>
      <c r="AB173" s="40">
        <f>'Lack of Coping Capacity'!H172</f>
        <v>5</v>
      </c>
      <c r="AC173" s="146">
        <f>'Lack of Coping Capacity'!M172</f>
        <v>2</v>
      </c>
      <c r="AD173" s="146">
        <f>'Lack of Coping Capacity'!R172</f>
        <v>1.9</v>
      </c>
      <c r="AE173" s="146">
        <f>'Lack of Coping Capacity'!AB172</f>
        <v>4.0999999999999996</v>
      </c>
      <c r="AF173" s="40">
        <f>'Lack of Coping Capacity'!AC172</f>
        <v>2.7</v>
      </c>
      <c r="AG173" s="41">
        <f t="shared" si="42"/>
        <v>3.9</v>
      </c>
      <c r="AH173" s="155">
        <f t="shared" si="43"/>
        <v>4.0999999999999996</v>
      </c>
      <c r="AI173" s="180" t="str">
        <f t="shared" si="44"/>
        <v>Medium</v>
      </c>
      <c r="AJ173" s="173">
        <f t="shared" si="45"/>
        <v>82</v>
      </c>
      <c r="AK173" s="176">
        <f>VLOOKUP($B173,'Lack of Reliability Index'!$A$2:$H$192,8,FALSE)</f>
        <v>4</v>
      </c>
      <c r="AL173" s="47">
        <f>'Imputed and missing data hidden'!BA171</f>
        <v>0</v>
      </c>
      <c r="AM173" s="174">
        <f t="shared" si="46"/>
        <v>0</v>
      </c>
      <c r="AN173" s="47" t="str">
        <f t="shared" si="47"/>
        <v/>
      </c>
      <c r="AO173" s="175">
        <f>'Indicator Date hidden2'!BB172</f>
        <v>1650.14</v>
      </c>
      <c r="AP173" s="181"/>
    </row>
    <row r="174" spans="1:42" s="3" customFormat="1" ht="15.75" thickBot="1" x14ac:dyDescent="0.3">
      <c r="A174" s="125" t="str">
        <f>'Indicator Data'!A176</f>
        <v>Timor-Leste</v>
      </c>
      <c r="B174" s="43" t="str">
        <f>'Indicator Data'!B176</f>
        <v>TLS</v>
      </c>
      <c r="C174" s="153">
        <f>'Hazard &amp; Exposure'!AO173</f>
        <v>6.3</v>
      </c>
      <c r="D174" s="152">
        <f>'Hazard &amp; Exposure'!AP173</f>
        <v>1.7</v>
      </c>
      <c r="E174" s="152">
        <f>'Hazard &amp; Exposure'!AQ173</f>
        <v>6</v>
      </c>
      <c r="F174" s="152">
        <f>'Hazard &amp; Exposure'!AR173</f>
        <v>3.6</v>
      </c>
      <c r="G174" s="152">
        <f>'Hazard &amp; Exposure'!AU173</f>
        <v>1.5</v>
      </c>
      <c r="H174" s="152">
        <f>'Hazard &amp; Exposure'!DY173</f>
        <v>5.8</v>
      </c>
      <c r="I174" s="40">
        <f>'Hazard &amp; Exposure'!DZ173</f>
        <v>4.4000000000000004</v>
      </c>
      <c r="J174" s="152">
        <f>'Hazard &amp; Exposure'!EC173</f>
        <v>3</v>
      </c>
      <c r="K174" s="152">
        <f>'Hazard &amp; Exposure'!EF173</f>
        <v>0</v>
      </c>
      <c r="L174" s="40">
        <f>'Hazard &amp; Exposure'!EG173</f>
        <v>2.1</v>
      </c>
      <c r="M174" s="41">
        <f t="shared" si="40"/>
        <v>3.3</v>
      </c>
      <c r="N174" s="150">
        <f>Vulnerability!E173</f>
        <v>7.2</v>
      </c>
      <c r="O174" s="148">
        <f>Vulnerability!H173</f>
        <v>1.6</v>
      </c>
      <c r="P174" s="148">
        <f>Vulnerability!N173</f>
        <v>6</v>
      </c>
      <c r="Q174" s="40">
        <f>Vulnerability!O173</f>
        <v>5.5</v>
      </c>
      <c r="R174" s="148">
        <f>Vulnerability!T173</f>
        <v>0</v>
      </c>
      <c r="S174" s="147">
        <f>Vulnerability!AC173</f>
        <v>6.4</v>
      </c>
      <c r="T174" s="147">
        <f>Vulnerability!AF173</f>
        <v>6.9</v>
      </c>
      <c r="U174" s="147">
        <f>Vulnerability!AI173</f>
        <v>0</v>
      </c>
      <c r="V174" s="147">
        <f>Vulnerability!AO173</f>
        <v>6.5</v>
      </c>
      <c r="W174" s="148">
        <f>Vulnerability!AP173</f>
        <v>5.5</v>
      </c>
      <c r="X174" s="40">
        <f>Vulnerability!AQ173</f>
        <v>3.2</v>
      </c>
      <c r="Y174" s="41">
        <f t="shared" si="41"/>
        <v>4.4000000000000004</v>
      </c>
      <c r="Z174" s="163">
        <f>'Lack of Coping Capacity'!D173</f>
        <v>6.3</v>
      </c>
      <c r="AA174" s="146">
        <f>'Lack of Coping Capacity'!G173</f>
        <v>6.8</v>
      </c>
      <c r="AB174" s="40">
        <f>'Lack of Coping Capacity'!H173</f>
        <v>6.6</v>
      </c>
      <c r="AC174" s="146">
        <f>'Lack of Coping Capacity'!M173</f>
        <v>5</v>
      </c>
      <c r="AD174" s="146">
        <f>'Lack of Coping Capacity'!R173</f>
        <v>5.9</v>
      </c>
      <c r="AE174" s="146">
        <f>'Lack of Coping Capacity'!AB173</f>
        <v>6.7</v>
      </c>
      <c r="AF174" s="40">
        <f>'Lack of Coping Capacity'!AC173</f>
        <v>5.9</v>
      </c>
      <c r="AG174" s="41">
        <f t="shared" si="42"/>
        <v>6.3</v>
      </c>
      <c r="AH174" s="155">
        <f t="shared" si="43"/>
        <v>4.5</v>
      </c>
      <c r="AI174" s="180" t="str">
        <f t="shared" si="44"/>
        <v>Medium</v>
      </c>
      <c r="AJ174" s="173">
        <f t="shared" si="45"/>
        <v>64</v>
      </c>
      <c r="AK174" s="176">
        <f>VLOOKUP($B174,'Lack of Reliability Index'!$A$2:$H$192,8,FALSE)</f>
        <v>5.0666666666666673</v>
      </c>
      <c r="AL174" s="47">
        <f>'Imputed and missing data hidden'!BA172</f>
        <v>4</v>
      </c>
      <c r="AM174" s="174">
        <f t="shared" si="46"/>
        <v>7.8431372549019607E-2</v>
      </c>
      <c r="AN174" s="47" t="str">
        <f t="shared" si="47"/>
        <v/>
      </c>
      <c r="AO174" s="175">
        <f>'Indicator Date hidden2'!BB173</f>
        <v>1833.8666666666666</v>
      </c>
      <c r="AP174" s="181"/>
    </row>
    <row r="175" spans="1:42" ht="15.75" thickBot="1" x14ac:dyDescent="0.3">
      <c r="A175" s="125" t="str">
        <f>'Indicator Data'!A177</f>
        <v>Togo</v>
      </c>
      <c r="B175" s="43" t="str">
        <f>'Indicator Data'!B177</f>
        <v>TGO</v>
      </c>
      <c r="C175" s="153">
        <f>'Hazard &amp; Exposure'!AO174</f>
        <v>0.1</v>
      </c>
      <c r="D175" s="152">
        <f>'Hazard &amp; Exposure'!AP174</f>
        <v>4.3</v>
      </c>
      <c r="E175" s="152">
        <f>'Hazard &amp; Exposure'!AQ174</f>
        <v>0</v>
      </c>
      <c r="F175" s="152">
        <f>'Hazard &amp; Exposure'!AR174</f>
        <v>0</v>
      </c>
      <c r="G175" s="152">
        <f>'Hazard &amp; Exposure'!AU174</f>
        <v>2.5</v>
      </c>
      <c r="H175" s="152">
        <f>'Hazard &amp; Exposure'!DY174</f>
        <v>7.1</v>
      </c>
      <c r="I175" s="40">
        <f>'Hazard &amp; Exposure'!DZ174</f>
        <v>2.8</v>
      </c>
      <c r="J175" s="152">
        <f>'Hazard &amp; Exposure'!EC174</f>
        <v>3</v>
      </c>
      <c r="K175" s="152">
        <f>'Hazard &amp; Exposure'!EF174</f>
        <v>0</v>
      </c>
      <c r="L175" s="40">
        <f>'Hazard &amp; Exposure'!EG174</f>
        <v>2.1</v>
      </c>
      <c r="M175" s="41">
        <f t="shared" si="40"/>
        <v>2.5</v>
      </c>
      <c r="N175" s="150">
        <f>Vulnerability!E174</f>
        <v>8</v>
      </c>
      <c r="O175" s="148">
        <f>Vulnerability!H174</f>
        <v>6.5</v>
      </c>
      <c r="P175" s="148">
        <f>Vulnerability!N174</f>
        <v>4.4000000000000004</v>
      </c>
      <c r="Q175" s="40">
        <f>Vulnerability!O174</f>
        <v>6.7</v>
      </c>
      <c r="R175" s="148">
        <f>Vulnerability!T174</f>
        <v>3.6</v>
      </c>
      <c r="S175" s="147">
        <f>Vulnerability!AC174</f>
        <v>5.8</v>
      </c>
      <c r="T175" s="147">
        <f>Vulnerability!AF174</f>
        <v>4.5999999999999996</v>
      </c>
      <c r="U175" s="147">
        <f>Vulnerability!AI174</f>
        <v>0</v>
      </c>
      <c r="V175" s="147">
        <f>Vulnerability!AO174</f>
        <v>4.3</v>
      </c>
      <c r="W175" s="148">
        <f>Vulnerability!AP174</f>
        <v>4</v>
      </c>
      <c r="X175" s="40">
        <f>Vulnerability!AQ174</f>
        <v>3.8</v>
      </c>
      <c r="Y175" s="41">
        <f t="shared" si="41"/>
        <v>5.4</v>
      </c>
      <c r="Z175" s="163">
        <f>'Lack of Coping Capacity'!D174</f>
        <v>9.1999999999999993</v>
      </c>
      <c r="AA175" s="146">
        <f>'Lack of Coping Capacity'!G174</f>
        <v>7.2</v>
      </c>
      <c r="AB175" s="40">
        <f>'Lack of Coping Capacity'!H174</f>
        <v>8.1999999999999993</v>
      </c>
      <c r="AC175" s="146">
        <f>'Lack of Coping Capacity'!M174</f>
        <v>6.7</v>
      </c>
      <c r="AD175" s="146">
        <f>'Lack of Coping Capacity'!R174</f>
        <v>8</v>
      </c>
      <c r="AE175" s="146">
        <f>'Lack of Coping Capacity'!AB174</f>
        <v>6.4</v>
      </c>
      <c r="AF175" s="40">
        <f>'Lack of Coping Capacity'!AC174</f>
        <v>7</v>
      </c>
      <c r="AG175" s="41">
        <f t="shared" si="42"/>
        <v>7.7</v>
      </c>
      <c r="AH175" s="155">
        <f t="shared" si="43"/>
        <v>4.7</v>
      </c>
      <c r="AI175" s="180" t="str">
        <f t="shared" si="44"/>
        <v>Medium</v>
      </c>
      <c r="AJ175" s="173">
        <f t="shared" si="45"/>
        <v>61</v>
      </c>
      <c r="AK175" s="176">
        <f>VLOOKUP($B175,'Lack of Reliability Index'!$A$2:$H$192,8,FALSE)</f>
        <v>4</v>
      </c>
      <c r="AL175" s="47">
        <f>'Imputed and missing data hidden'!BA173</f>
        <v>0</v>
      </c>
      <c r="AM175" s="174">
        <f t="shared" si="46"/>
        <v>0</v>
      </c>
      <c r="AN175" s="47" t="str">
        <f t="shared" si="47"/>
        <v/>
      </c>
      <c r="AO175" s="175">
        <f>'Indicator Date hidden2'!BB174</f>
        <v>1683.9795918367347</v>
      </c>
      <c r="AP175" s="181"/>
    </row>
    <row r="176" spans="1:42" ht="15.75" thickBot="1" x14ac:dyDescent="0.3">
      <c r="A176" s="125" t="str">
        <f>'Indicator Data'!A178</f>
        <v>Tonga</v>
      </c>
      <c r="B176" s="43" t="str">
        <f>'Indicator Data'!B178</f>
        <v>TON</v>
      </c>
      <c r="C176" s="153">
        <f>'Hazard &amp; Exposure'!AO175</f>
        <v>7.7</v>
      </c>
      <c r="D176" s="152">
        <f>'Hazard &amp; Exposure'!AP175</f>
        <v>0.1</v>
      </c>
      <c r="E176" s="152">
        <f>'Hazard &amp; Exposure'!AQ175</f>
        <v>8</v>
      </c>
      <c r="F176" s="152">
        <f>'Hazard &amp; Exposure'!AR175</f>
        <v>6.2</v>
      </c>
      <c r="G176" s="152">
        <f>'Hazard &amp; Exposure'!AU175</f>
        <v>0.5</v>
      </c>
      <c r="H176" s="152">
        <f>'Hazard &amp; Exposure'!DY175</f>
        <v>3.9</v>
      </c>
      <c r="I176" s="40">
        <f>'Hazard &amp; Exposure'!DZ175</f>
        <v>5.2</v>
      </c>
      <c r="J176" s="152">
        <f>'Hazard &amp; Exposure'!EC175</f>
        <v>0</v>
      </c>
      <c r="K176" s="152">
        <f>'Hazard &amp; Exposure'!EF175</f>
        <v>0</v>
      </c>
      <c r="L176" s="40">
        <f>'Hazard &amp; Exposure'!EG175</f>
        <v>0</v>
      </c>
      <c r="M176" s="41">
        <f t="shared" si="40"/>
        <v>3</v>
      </c>
      <c r="N176" s="150">
        <f>Vulnerability!E175</f>
        <v>3.4</v>
      </c>
      <c r="O176" s="148">
        <f>Vulnerability!H175</f>
        <v>4.4000000000000004</v>
      </c>
      <c r="P176" s="148">
        <f>Vulnerability!N175</f>
        <v>10</v>
      </c>
      <c r="Q176" s="40">
        <f>Vulnerability!O175</f>
        <v>5.3</v>
      </c>
      <c r="R176" s="148">
        <f>Vulnerability!T175</f>
        <v>0</v>
      </c>
      <c r="S176" s="147">
        <f>Vulnerability!AC175</f>
        <v>2.1</v>
      </c>
      <c r="T176" s="147">
        <f>Vulnerability!AF175</f>
        <v>0.8</v>
      </c>
      <c r="U176" s="147">
        <f>Vulnerability!AI175</f>
        <v>10</v>
      </c>
      <c r="V176" s="147">
        <f>Vulnerability!AO175</f>
        <v>4.2</v>
      </c>
      <c r="W176" s="148">
        <f>Vulnerability!AP175</f>
        <v>5.9</v>
      </c>
      <c r="X176" s="40">
        <f>Vulnerability!AQ175</f>
        <v>3.5</v>
      </c>
      <c r="Y176" s="41">
        <f t="shared" si="41"/>
        <v>4.5</v>
      </c>
      <c r="Z176" s="163">
        <f>'Lack of Coping Capacity'!D175</f>
        <v>5.8</v>
      </c>
      <c r="AA176" s="146">
        <f>'Lack of Coping Capacity'!G175</f>
        <v>5.4</v>
      </c>
      <c r="AB176" s="40">
        <f>'Lack of Coping Capacity'!H175</f>
        <v>5.6</v>
      </c>
      <c r="AC176" s="146">
        <f>'Lack of Coping Capacity'!M175</f>
        <v>3.2</v>
      </c>
      <c r="AD176" s="146">
        <f>'Lack of Coping Capacity'!R175</f>
        <v>0.2</v>
      </c>
      <c r="AE176" s="146">
        <f>'Lack of Coping Capacity'!AB175</f>
        <v>5.6</v>
      </c>
      <c r="AF176" s="40">
        <f>'Lack of Coping Capacity'!AC175</f>
        <v>3</v>
      </c>
      <c r="AG176" s="41">
        <f t="shared" si="42"/>
        <v>4.4000000000000004</v>
      </c>
      <c r="AH176" s="155">
        <f t="shared" si="43"/>
        <v>3.9</v>
      </c>
      <c r="AI176" s="180" t="str">
        <f t="shared" si="44"/>
        <v>Medium</v>
      </c>
      <c r="AJ176" s="173">
        <f t="shared" si="45"/>
        <v>90</v>
      </c>
      <c r="AK176" s="176">
        <f>VLOOKUP($B176,'Lack of Reliability Index'!$A$2:$H$192,8,FALSE)</f>
        <v>6.6666666666666679</v>
      </c>
      <c r="AL176" s="47">
        <f>'Imputed and missing data hidden'!BA174</f>
        <v>10</v>
      </c>
      <c r="AM176" s="174">
        <f t="shared" si="46"/>
        <v>0.19607843137254902</v>
      </c>
      <c r="AN176" s="47" t="str">
        <f t="shared" si="47"/>
        <v/>
      </c>
      <c r="AO176" s="175">
        <f>'Indicator Date hidden2'!BB175</f>
        <v>1919.0697674418604</v>
      </c>
      <c r="AP176" s="181"/>
    </row>
    <row r="177" spans="1:42" ht="15.75" thickBot="1" x14ac:dyDescent="0.3">
      <c r="A177" s="125" t="str">
        <f>'Indicator Data'!A179</f>
        <v>Trinidad and Tobago</v>
      </c>
      <c r="B177" s="43" t="str">
        <f>'Indicator Data'!B179</f>
        <v>TTO</v>
      </c>
      <c r="C177" s="153">
        <f>'Hazard &amp; Exposure'!AO176</f>
        <v>6.3</v>
      </c>
      <c r="D177" s="152">
        <f>'Hazard &amp; Exposure'!AP176</f>
        <v>0.3</v>
      </c>
      <c r="E177" s="152">
        <f>'Hazard &amp; Exposure'!AQ176</f>
        <v>0</v>
      </c>
      <c r="F177" s="152">
        <f>'Hazard &amp; Exposure'!AR176</f>
        <v>2.4</v>
      </c>
      <c r="G177" s="152">
        <f>'Hazard &amp; Exposure'!AU176</f>
        <v>2.2999999999999998</v>
      </c>
      <c r="H177" s="152">
        <f>'Hazard &amp; Exposure'!DY176</f>
        <v>4.7</v>
      </c>
      <c r="I177" s="40">
        <f>'Hazard &amp; Exposure'!DZ176</f>
        <v>3</v>
      </c>
      <c r="J177" s="152">
        <f>'Hazard &amp; Exposure'!EC176</f>
        <v>0.8</v>
      </c>
      <c r="K177" s="152">
        <f>'Hazard &amp; Exposure'!EF176</f>
        <v>0</v>
      </c>
      <c r="L177" s="40">
        <f>'Hazard &amp; Exposure'!EG176</f>
        <v>0.6</v>
      </c>
      <c r="M177" s="41">
        <f t="shared" si="40"/>
        <v>1.9</v>
      </c>
      <c r="N177" s="150">
        <f>Vulnerability!E176</f>
        <v>2.6</v>
      </c>
      <c r="O177" s="148">
        <f>Vulnerability!H176</f>
        <v>3.9</v>
      </c>
      <c r="P177" s="148">
        <f>Vulnerability!N176</f>
        <v>2.2000000000000002</v>
      </c>
      <c r="Q177" s="40">
        <f>Vulnerability!O176</f>
        <v>2.8</v>
      </c>
      <c r="R177" s="148">
        <f>Vulnerability!T176</f>
        <v>4.4000000000000004</v>
      </c>
      <c r="S177" s="147">
        <f>Vulnerability!AC176</f>
        <v>1.4</v>
      </c>
      <c r="T177" s="147">
        <f>Vulnerability!AF176</f>
        <v>2</v>
      </c>
      <c r="U177" s="147">
        <f>Vulnerability!AI176</f>
        <v>5.4</v>
      </c>
      <c r="V177" s="147">
        <f>Vulnerability!AO176</f>
        <v>1.6</v>
      </c>
      <c r="W177" s="148">
        <f>Vulnerability!AP176</f>
        <v>2.8</v>
      </c>
      <c r="X177" s="40">
        <f>Vulnerability!AQ176</f>
        <v>3.6</v>
      </c>
      <c r="Y177" s="41">
        <f t="shared" si="41"/>
        <v>3.2</v>
      </c>
      <c r="Z177" s="163">
        <f>'Lack of Coping Capacity'!D176</f>
        <v>4.4000000000000004</v>
      </c>
      <c r="AA177" s="146">
        <f>'Lack of Coping Capacity'!G176</f>
        <v>5.2</v>
      </c>
      <c r="AB177" s="40">
        <f>'Lack of Coping Capacity'!H176</f>
        <v>4.8</v>
      </c>
      <c r="AC177" s="146">
        <f>'Lack of Coping Capacity'!M176</f>
        <v>1.2</v>
      </c>
      <c r="AD177" s="146">
        <f>'Lack of Coping Capacity'!R176</f>
        <v>0.4</v>
      </c>
      <c r="AE177" s="146">
        <f>'Lack of Coping Capacity'!AB176</f>
        <v>2.2999999999999998</v>
      </c>
      <c r="AF177" s="40">
        <f>'Lack of Coping Capacity'!AC176</f>
        <v>1.3</v>
      </c>
      <c r="AG177" s="41">
        <f t="shared" si="42"/>
        <v>3.2</v>
      </c>
      <c r="AH177" s="155">
        <f t="shared" si="43"/>
        <v>2.7</v>
      </c>
      <c r="AI177" s="180" t="str">
        <f t="shared" si="44"/>
        <v>Low</v>
      </c>
      <c r="AJ177" s="173">
        <f t="shared" si="45"/>
        <v>130</v>
      </c>
      <c r="AK177" s="176">
        <f>VLOOKUP($B177,'Lack of Reliability Index'!$A$2:$H$192,8,FALSE)</f>
        <v>5.0666666666666673</v>
      </c>
      <c r="AL177" s="47">
        <f>'Imputed and missing data hidden'!BA175</f>
        <v>4</v>
      </c>
      <c r="AM177" s="174">
        <f t="shared" si="46"/>
        <v>7.8431372549019607E-2</v>
      </c>
      <c r="AN177" s="47" t="str">
        <f t="shared" si="47"/>
        <v/>
      </c>
      <c r="AO177" s="175">
        <f>'Indicator Date hidden2'!BB176</f>
        <v>1833.8</v>
      </c>
      <c r="AP177" s="181"/>
    </row>
    <row r="178" spans="1:42" ht="15.75" thickBot="1" x14ac:dyDescent="0.3">
      <c r="A178" s="125" t="str">
        <f>'Indicator Data'!A180</f>
        <v>Tunisia</v>
      </c>
      <c r="B178" s="43" t="str">
        <f>'Indicator Data'!B180</f>
        <v>TUN</v>
      </c>
      <c r="C178" s="153">
        <f>'Hazard &amp; Exposure'!AO177</f>
        <v>5.7</v>
      </c>
      <c r="D178" s="152">
        <f>'Hazard &amp; Exposure'!AP177</f>
        <v>3.8</v>
      </c>
      <c r="E178" s="152">
        <f>'Hazard &amp; Exposure'!AQ177</f>
        <v>7.5</v>
      </c>
      <c r="F178" s="152">
        <f>'Hazard &amp; Exposure'!AR177</f>
        <v>0</v>
      </c>
      <c r="G178" s="152">
        <f>'Hazard &amp; Exposure'!AU177</f>
        <v>5.3</v>
      </c>
      <c r="H178" s="152">
        <f>'Hazard &amp; Exposure'!DY177</f>
        <v>2.7</v>
      </c>
      <c r="I178" s="40">
        <f>'Hazard &amp; Exposure'!DZ177</f>
        <v>4.5999999999999996</v>
      </c>
      <c r="J178" s="152">
        <f>'Hazard &amp; Exposure'!EC177</f>
        <v>3.9</v>
      </c>
      <c r="K178" s="152">
        <f>'Hazard &amp; Exposure'!EF177</f>
        <v>0</v>
      </c>
      <c r="L178" s="40">
        <f>'Hazard &amp; Exposure'!EG177</f>
        <v>2.7</v>
      </c>
      <c r="M178" s="41">
        <f t="shared" si="40"/>
        <v>3.7</v>
      </c>
      <c r="N178" s="150">
        <f>Vulnerability!E177</f>
        <v>3.1</v>
      </c>
      <c r="O178" s="148">
        <f>Vulnerability!H177</f>
        <v>3.4</v>
      </c>
      <c r="P178" s="148">
        <f>Vulnerability!N177</f>
        <v>3.2</v>
      </c>
      <c r="Q178" s="40">
        <f>Vulnerability!O177</f>
        <v>3.2</v>
      </c>
      <c r="R178" s="148">
        <f>Vulnerability!T177</f>
        <v>1.2</v>
      </c>
      <c r="S178" s="147">
        <f>Vulnerability!AC177</f>
        <v>0.6</v>
      </c>
      <c r="T178" s="147">
        <f>Vulnerability!AF177</f>
        <v>0.8</v>
      </c>
      <c r="U178" s="147">
        <f>Vulnerability!AI177</f>
        <v>0.1</v>
      </c>
      <c r="V178" s="147">
        <f>Vulnerability!AO177</f>
        <v>0.4</v>
      </c>
      <c r="W178" s="148">
        <f>Vulnerability!AP177</f>
        <v>0.5</v>
      </c>
      <c r="X178" s="40">
        <f>Vulnerability!AQ177</f>
        <v>0.9</v>
      </c>
      <c r="Y178" s="41">
        <f t="shared" si="41"/>
        <v>2.1</v>
      </c>
      <c r="Z178" s="163">
        <f>'Lack of Coping Capacity'!D177</f>
        <v>6.4</v>
      </c>
      <c r="AA178" s="146">
        <f>'Lack of Coping Capacity'!G177</f>
        <v>5.4</v>
      </c>
      <c r="AB178" s="40">
        <f>'Lack of Coping Capacity'!H177</f>
        <v>5.9</v>
      </c>
      <c r="AC178" s="146">
        <f>'Lack of Coping Capacity'!M177</f>
        <v>3.2</v>
      </c>
      <c r="AD178" s="146">
        <f>'Lack of Coping Capacity'!R177</f>
        <v>2.7</v>
      </c>
      <c r="AE178" s="146">
        <f>'Lack of Coping Capacity'!AB177</f>
        <v>3.8</v>
      </c>
      <c r="AF178" s="40">
        <f>'Lack of Coping Capacity'!AC177</f>
        <v>3.2</v>
      </c>
      <c r="AG178" s="41">
        <f t="shared" si="42"/>
        <v>4.7</v>
      </c>
      <c r="AH178" s="155">
        <f t="shared" si="43"/>
        <v>3.3</v>
      </c>
      <c r="AI178" s="180" t="str">
        <f t="shared" si="44"/>
        <v>Low</v>
      </c>
      <c r="AJ178" s="173">
        <f t="shared" si="45"/>
        <v>111</v>
      </c>
      <c r="AK178" s="176">
        <f>VLOOKUP($B178,'Lack of Reliability Index'!$A$2:$H$192,8,FALSE)</f>
        <v>4.2666666666666666</v>
      </c>
      <c r="AL178" s="47">
        <f>'Imputed and missing data hidden'!BA176</f>
        <v>1</v>
      </c>
      <c r="AM178" s="174">
        <f t="shared" si="46"/>
        <v>1.9607843137254902E-2</v>
      </c>
      <c r="AN178" s="47" t="str">
        <f t="shared" si="47"/>
        <v/>
      </c>
      <c r="AO178" s="175">
        <f>'Indicator Date hidden2'!BB177</f>
        <v>1719.2291666666667</v>
      </c>
      <c r="AP178" s="181"/>
    </row>
    <row r="179" spans="1:42" ht="15.75" thickBot="1" x14ac:dyDescent="0.3">
      <c r="A179" s="125" t="str">
        <f>'Indicator Data'!A181</f>
        <v>Turkey</v>
      </c>
      <c r="B179" s="43" t="str">
        <f>'Indicator Data'!B181</f>
        <v>TUR</v>
      </c>
      <c r="C179" s="153">
        <f>'Hazard &amp; Exposure'!AO178</f>
        <v>9.6999999999999993</v>
      </c>
      <c r="D179" s="152">
        <f>'Hazard &amp; Exposure'!AP178</f>
        <v>5.7</v>
      </c>
      <c r="E179" s="152">
        <f>'Hazard &amp; Exposure'!AQ178</f>
        <v>7</v>
      </c>
      <c r="F179" s="152">
        <f>'Hazard &amp; Exposure'!AR178</f>
        <v>0</v>
      </c>
      <c r="G179" s="152">
        <f>'Hazard &amp; Exposure'!AU178</f>
        <v>2.6</v>
      </c>
      <c r="H179" s="152">
        <f>'Hazard &amp; Exposure'!DY178</f>
        <v>6.2</v>
      </c>
      <c r="I179" s="40">
        <f>'Hazard &amp; Exposure'!DZ178</f>
        <v>6.2</v>
      </c>
      <c r="J179" s="152">
        <f>'Hazard &amp; Exposure'!EC178</f>
        <v>9.6</v>
      </c>
      <c r="K179" s="152">
        <f>'Hazard &amp; Exposure'!EF178</f>
        <v>9</v>
      </c>
      <c r="L179" s="40">
        <f>'Hazard &amp; Exposure'!EG178</f>
        <v>9</v>
      </c>
      <c r="M179" s="41">
        <f t="shared" si="40"/>
        <v>7.9</v>
      </c>
      <c r="N179" s="150">
        <f>Vulnerability!E178</f>
        <v>2.4</v>
      </c>
      <c r="O179" s="148">
        <f>Vulnerability!H178</f>
        <v>4.2</v>
      </c>
      <c r="P179" s="148">
        <f>Vulnerability!N178</f>
        <v>1.1000000000000001</v>
      </c>
      <c r="Q179" s="40">
        <f>Vulnerability!O178</f>
        <v>2.5</v>
      </c>
      <c r="R179" s="148">
        <f>Vulnerability!T178</f>
        <v>9.4</v>
      </c>
      <c r="S179" s="147">
        <f>Vulnerability!AC178</f>
        <v>0.1</v>
      </c>
      <c r="T179" s="147">
        <f>Vulnerability!AF178</f>
        <v>0.7</v>
      </c>
      <c r="U179" s="147">
        <f>Vulnerability!AI178</f>
        <v>0</v>
      </c>
      <c r="V179" s="147">
        <f>Vulnerability!AO178</f>
        <v>0</v>
      </c>
      <c r="W179" s="148">
        <f>Vulnerability!AP178</f>
        <v>0.2</v>
      </c>
      <c r="X179" s="40">
        <f>Vulnerability!AQ178</f>
        <v>6.8</v>
      </c>
      <c r="Y179" s="41">
        <f t="shared" si="41"/>
        <v>5</v>
      </c>
      <c r="Z179" s="163">
        <f>'Lack of Coping Capacity'!D178</f>
        <v>2.1</v>
      </c>
      <c r="AA179" s="146">
        <f>'Lack of Coping Capacity'!G178</f>
        <v>5.4</v>
      </c>
      <c r="AB179" s="40">
        <f>'Lack of Coping Capacity'!H178</f>
        <v>3.8</v>
      </c>
      <c r="AC179" s="146">
        <f>'Lack of Coping Capacity'!M178</f>
        <v>2.6</v>
      </c>
      <c r="AD179" s="146">
        <f>'Lack of Coping Capacity'!R178</f>
        <v>1.8</v>
      </c>
      <c r="AE179" s="146">
        <f>'Lack of Coping Capacity'!AB178</f>
        <v>3.3</v>
      </c>
      <c r="AF179" s="40">
        <f>'Lack of Coping Capacity'!AC178</f>
        <v>2.6</v>
      </c>
      <c r="AG179" s="41">
        <f t="shared" si="42"/>
        <v>3.2</v>
      </c>
      <c r="AH179" s="155">
        <f t="shared" si="43"/>
        <v>5</v>
      </c>
      <c r="AI179" s="180" t="str">
        <f t="shared" si="44"/>
        <v>High</v>
      </c>
      <c r="AJ179" s="173">
        <f t="shared" si="45"/>
        <v>51</v>
      </c>
      <c r="AK179" s="176">
        <f>VLOOKUP($B179,'Lack of Reliability Index'!$A$2:$H$192,8,FALSE)</f>
        <v>4.5333333333333323</v>
      </c>
      <c r="AL179" s="47">
        <f>'Imputed and missing data hidden'!BA177</f>
        <v>2</v>
      </c>
      <c r="AM179" s="174">
        <f t="shared" si="46"/>
        <v>3.9215686274509803E-2</v>
      </c>
      <c r="AN179" s="47" t="str">
        <f t="shared" si="47"/>
        <v>YES</v>
      </c>
      <c r="AO179" s="175">
        <f>'Indicator Date hidden2'!BB178</f>
        <v>1683.8571428571429</v>
      </c>
      <c r="AP179" s="181"/>
    </row>
    <row r="180" spans="1:42" ht="15.75" thickBot="1" x14ac:dyDescent="0.3">
      <c r="A180" s="125" t="str">
        <f>'Indicator Data'!A182</f>
        <v>Turkmenistan</v>
      </c>
      <c r="B180" s="43" t="str">
        <f>'Indicator Data'!B182</f>
        <v>TKM</v>
      </c>
      <c r="C180" s="153">
        <f>'Hazard &amp; Exposure'!AO179</f>
        <v>3.3</v>
      </c>
      <c r="D180" s="152">
        <f>'Hazard &amp; Exposure'!AP179</f>
        <v>6.4</v>
      </c>
      <c r="E180" s="152">
        <f>'Hazard &amp; Exposure'!AQ179</f>
        <v>0</v>
      </c>
      <c r="F180" s="152">
        <f>'Hazard &amp; Exposure'!AR179</f>
        <v>0</v>
      </c>
      <c r="G180" s="152">
        <f>'Hazard &amp; Exposure'!AU179</f>
        <v>4.5999999999999996</v>
      </c>
      <c r="H180" s="152">
        <f>'Hazard &amp; Exposure'!DY179</f>
        <v>5.6</v>
      </c>
      <c r="I180" s="40">
        <f>'Hazard &amp; Exposure'!DZ179</f>
        <v>3.7</v>
      </c>
      <c r="J180" s="152">
        <f>'Hazard &amp; Exposure'!EC179</f>
        <v>1.2</v>
      </c>
      <c r="K180" s="152">
        <f>'Hazard &amp; Exposure'!EF179</f>
        <v>0</v>
      </c>
      <c r="L180" s="40">
        <f>'Hazard &amp; Exposure'!EG179</f>
        <v>0.8</v>
      </c>
      <c r="M180" s="41">
        <f t="shared" si="40"/>
        <v>2.4</v>
      </c>
      <c r="N180" s="150">
        <f>Vulnerability!E179</f>
        <v>2.2999999999999998</v>
      </c>
      <c r="O180" s="148" t="str">
        <f>Vulnerability!H179</f>
        <v>x</v>
      </c>
      <c r="P180" s="148">
        <f>Vulnerability!N179</f>
        <v>0</v>
      </c>
      <c r="Q180" s="40">
        <f>Vulnerability!O179</f>
        <v>1.5</v>
      </c>
      <c r="R180" s="148">
        <f>Vulnerability!T179</f>
        <v>0</v>
      </c>
      <c r="S180" s="147">
        <f>Vulnerability!AC179</f>
        <v>0.3</v>
      </c>
      <c r="T180" s="147">
        <f>Vulnerability!AF179</f>
        <v>3.6</v>
      </c>
      <c r="U180" s="147">
        <f>Vulnerability!AI179</f>
        <v>0</v>
      </c>
      <c r="V180" s="147">
        <f>Vulnerability!AO179</f>
        <v>2</v>
      </c>
      <c r="W180" s="148">
        <f>Vulnerability!AP179</f>
        <v>1.6</v>
      </c>
      <c r="X180" s="40">
        <f>Vulnerability!AQ179</f>
        <v>0.8</v>
      </c>
      <c r="Y180" s="41">
        <f t="shared" si="41"/>
        <v>1.2</v>
      </c>
      <c r="Z180" s="163" t="str">
        <f>'Lack of Coping Capacity'!D179</f>
        <v>x</v>
      </c>
      <c r="AA180" s="146">
        <f>'Lack of Coping Capacity'!G179</f>
        <v>7.7</v>
      </c>
      <c r="AB180" s="40">
        <f>'Lack of Coping Capacity'!H179</f>
        <v>7.7</v>
      </c>
      <c r="AC180" s="146">
        <f>'Lack of Coping Capacity'!M179</f>
        <v>2.6</v>
      </c>
      <c r="AD180" s="146">
        <f>'Lack of Coping Capacity'!R179</f>
        <v>3.3</v>
      </c>
      <c r="AE180" s="146">
        <f>'Lack of Coping Capacity'!AB179</f>
        <v>2.9</v>
      </c>
      <c r="AF180" s="40">
        <f>'Lack of Coping Capacity'!AC179</f>
        <v>2.9</v>
      </c>
      <c r="AG180" s="41">
        <f t="shared" si="42"/>
        <v>5.8</v>
      </c>
      <c r="AH180" s="155">
        <f t="shared" si="43"/>
        <v>2.6</v>
      </c>
      <c r="AI180" s="180" t="str">
        <f t="shared" si="44"/>
        <v>Low</v>
      </c>
      <c r="AJ180" s="173">
        <f t="shared" si="45"/>
        <v>135</v>
      </c>
      <c r="AK180" s="176">
        <f>VLOOKUP($B180,'Lack of Reliability Index'!$A$2:$H$192,8,FALSE)</f>
        <v>6.1333333333333329</v>
      </c>
      <c r="AL180" s="47">
        <f>'Imputed and missing data hidden'!BA178</f>
        <v>8</v>
      </c>
      <c r="AM180" s="174">
        <f t="shared" si="46"/>
        <v>0.15686274509803921</v>
      </c>
      <c r="AN180" s="47" t="str">
        <f t="shared" si="47"/>
        <v/>
      </c>
      <c r="AO180" s="175">
        <f>'Indicator Date hidden2'!BB179</f>
        <v>1964.8809523809523</v>
      </c>
      <c r="AP180" s="181"/>
    </row>
    <row r="181" spans="1:42" ht="15.75" thickBot="1" x14ac:dyDescent="0.3">
      <c r="A181" s="125" t="str">
        <f>'Indicator Data'!A183</f>
        <v>Tuvalu</v>
      </c>
      <c r="B181" s="43" t="str">
        <f>'Indicator Data'!B183</f>
        <v>TUV</v>
      </c>
      <c r="C181" s="153">
        <f>'Hazard &amp; Exposure'!AO180</f>
        <v>0.1</v>
      </c>
      <c r="D181" s="152">
        <f>'Hazard &amp; Exposure'!AP180</f>
        <v>0.1</v>
      </c>
      <c r="E181" s="152">
        <f>'Hazard &amp; Exposure'!AQ180</f>
        <v>8.3000000000000007</v>
      </c>
      <c r="F181" s="152">
        <f>'Hazard &amp; Exposure'!AR180</f>
        <v>0.1</v>
      </c>
      <c r="G181" s="152">
        <f>'Hazard &amp; Exposure'!AU180</f>
        <v>0.5</v>
      </c>
      <c r="H181" s="152">
        <f>'Hazard &amp; Exposure'!DY180</f>
        <v>3.5</v>
      </c>
      <c r="I181" s="40">
        <f>'Hazard &amp; Exposure'!DZ180</f>
        <v>2.9</v>
      </c>
      <c r="J181" s="152">
        <f>'Hazard &amp; Exposure'!EC180</f>
        <v>0</v>
      </c>
      <c r="K181" s="152">
        <f>'Hazard &amp; Exposure'!EF180</f>
        <v>0</v>
      </c>
      <c r="L181" s="40">
        <f>'Hazard &amp; Exposure'!EG180</f>
        <v>0</v>
      </c>
      <c r="M181" s="41">
        <f t="shared" si="40"/>
        <v>1.6</v>
      </c>
      <c r="N181" s="150">
        <f>Vulnerability!E180</f>
        <v>5.9</v>
      </c>
      <c r="O181" s="148" t="str">
        <f>Vulnerability!H180</f>
        <v>x</v>
      </c>
      <c r="P181" s="148">
        <f>Vulnerability!N180</f>
        <v>9.5</v>
      </c>
      <c r="Q181" s="40">
        <f>Vulnerability!O180</f>
        <v>7.1</v>
      </c>
      <c r="R181" s="148">
        <f>Vulnerability!T180</f>
        <v>0</v>
      </c>
      <c r="S181" s="147">
        <f>Vulnerability!AC180</f>
        <v>7.2</v>
      </c>
      <c r="T181" s="147">
        <f>Vulnerability!AF180</f>
        <v>1.2</v>
      </c>
      <c r="U181" s="147">
        <f>Vulnerability!AI180</f>
        <v>0</v>
      </c>
      <c r="V181" s="147">
        <f>Vulnerability!AO180</f>
        <v>4.2</v>
      </c>
      <c r="W181" s="148">
        <f>Vulnerability!AP180</f>
        <v>3.7</v>
      </c>
      <c r="X181" s="40">
        <f>Vulnerability!AQ180</f>
        <v>2</v>
      </c>
      <c r="Y181" s="41">
        <f t="shared" si="41"/>
        <v>5.0999999999999996</v>
      </c>
      <c r="Z181" s="163" t="str">
        <f>'Lack of Coping Capacity'!D180</f>
        <v>x</v>
      </c>
      <c r="AA181" s="146">
        <f>'Lack of Coping Capacity'!G180</f>
        <v>6.5</v>
      </c>
      <c r="AB181" s="40">
        <f>'Lack of Coping Capacity'!H180</f>
        <v>6.5</v>
      </c>
      <c r="AC181" s="146">
        <f>'Lack of Coping Capacity'!M180</f>
        <v>3.9</v>
      </c>
      <c r="AD181" s="146">
        <f>'Lack of Coping Capacity'!R180</f>
        <v>0.6</v>
      </c>
      <c r="AE181" s="146">
        <f>'Lack of Coping Capacity'!AB180</f>
        <v>5.6</v>
      </c>
      <c r="AF181" s="40">
        <f>'Lack of Coping Capacity'!AC180</f>
        <v>3.4</v>
      </c>
      <c r="AG181" s="41">
        <f t="shared" si="42"/>
        <v>5.0999999999999996</v>
      </c>
      <c r="AH181" s="155">
        <f t="shared" si="43"/>
        <v>3.5</v>
      </c>
      <c r="AI181" s="180" t="str">
        <f t="shared" si="44"/>
        <v>Medium</v>
      </c>
      <c r="AJ181" s="173">
        <f t="shared" si="45"/>
        <v>104</v>
      </c>
      <c r="AK181" s="176">
        <f>VLOOKUP($B181,'Lack of Reliability Index'!$A$2:$H$192,8,FALSE)</f>
        <v>8</v>
      </c>
      <c r="AL181" s="47">
        <f>'Imputed and missing data hidden'!BA179</f>
        <v>16</v>
      </c>
      <c r="AM181" s="174">
        <f t="shared" si="46"/>
        <v>0.31372549019607843</v>
      </c>
      <c r="AN181" s="47" t="str">
        <f t="shared" si="47"/>
        <v/>
      </c>
      <c r="AO181" s="175">
        <f>'Indicator Date hidden2'!BB180</f>
        <v>2292.0555555555557</v>
      </c>
      <c r="AP181" s="181"/>
    </row>
    <row r="182" spans="1:42" ht="15.75" thickBot="1" x14ac:dyDescent="0.3">
      <c r="A182" s="125" t="str">
        <f>'Indicator Data'!A184</f>
        <v>Uganda</v>
      </c>
      <c r="B182" s="43" t="str">
        <f>'Indicator Data'!B184</f>
        <v>UGA</v>
      </c>
      <c r="C182" s="153">
        <f>'Hazard &amp; Exposure'!AO181</f>
        <v>4</v>
      </c>
      <c r="D182" s="152">
        <f>'Hazard &amp; Exposure'!AP181</f>
        <v>5.0999999999999996</v>
      </c>
      <c r="E182" s="152">
        <f>'Hazard &amp; Exposure'!AQ181</f>
        <v>0</v>
      </c>
      <c r="F182" s="152">
        <f>'Hazard &amp; Exposure'!AR181</f>
        <v>0</v>
      </c>
      <c r="G182" s="152">
        <f>'Hazard &amp; Exposure'!AU181</f>
        <v>5.2</v>
      </c>
      <c r="H182" s="152">
        <f>'Hazard &amp; Exposure'!DY181</f>
        <v>7.3</v>
      </c>
      <c r="I182" s="40">
        <f>'Hazard &amp; Exposure'!DZ181</f>
        <v>4.0999999999999996</v>
      </c>
      <c r="J182" s="152">
        <f>'Hazard &amp; Exposure'!EC181</f>
        <v>9.3000000000000007</v>
      </c>
      <c r="K182" s="152">
        <f>'Hazard &amp; Exposure'!EF181</f>
        <v>0</v>
      </c>
      <c r="L182" s="40">
        <f>'Hazard &amp; Exposure'!EG181</f>
        <v>6.5</v>
      </c>
      <c r="M182" s="41">
        <f t="shared" si="40"/>
        <v>5.4</v>
      </c>
      <c r="N182" s="150">
        <f>Vulnerability!E181</f>
        <v>8.1</v>
      </c>
      <c r="O182" s="148">
        <f>Vulnerability!H181</f>
        <v>5.7</v>
      </c>
      <c r="P182" s="148">
        <f>Vulnerability!N181</f>
        <v>4.7</v>
      </c>
      <c r="Q182" s="40">
        <f>Vulnerability!O181</f>
        <v>6.7</v>
      </c>
      <c r="R182" s="148">
        <f>Vulnerability!T181</f>
        <v>8.8000000000000007</v>
      </c>
      <c r="S182" s="147">
        <f>Vulnerability!AC181</f>
        <v>5.9</v>
      </c>
      <c r="T182" s="147">
        <f>Vulnerability!AF181</f>
        <v>3.1</v>
      </c>
      <c r="U182" s="147">
        <f>Vulnerability!AI181</f>
        <v>0.3</v>
      </c>
      <c r="V182" s="147">
        <f>Vulnerability!AO181</f>
        <v>8.6999999999999993</v>
      </c>
      <c r="W182" s="148">
        <f>Vulnerability!AP181</f>
        <v>5.4</v>
      </c>
      <c r="X182" s="40">
        <f>Vulnerability!AQ181</f>
        <v>7.5</v>
      </c>
      <c r="Y182" s="41">
        <f t="shared" si="41"/>
        <v>7.1</v>
      </c>
      <c r="Z182" s="163" t="str">
        <f>'Lack of Coping Capacity'!D181</f>
        <v>x</v>
      </c>
      <c r="AA182" s="146">
        <f>'Lack of Coping Capacity'!G181</f>
        <v>6.8</v>
      </c>
      <c r="AB182" s="40">
        <f>'Lack of Coping Capacity'!H181</f>
        <v>6.8</v>
      </c>
      <c r="AC182" s="146">
        <f>'Lack of Coping Capacity'!M181</f>
        <v>7</v>
      </c>
      <c r="AD182" s="146">
        <f>'Lack of Coping Capacity'!R181</f>
        <v>9</v>
      </c>
      <c r="AE182" s="146">
        <f>'Lack of Coping Capacity'!AB181</f>
        <v>6.8</v>
      </c>
      <c r="AF182" s="40">
        <f>'Lack of Coping Capacity'!AC181</f>
        <v>7.6</v>
      </c>
      <c r="AG182" s="41">
        <f t="shared" si="42"/>
        <v>7.2</v>
      </c>
      <c r="AH182" s="155">
        <f t="shared" si="43"/>
        <v>6.5</v>
      </c>
      <c r="AI182" s="180" t="str">
        <f t="shared" si="44"/>
        <v>Very High</v>
      </c>
      <c r="AJ182" s="173">
        <f t="shared" si="45"/>
        <v>15</v>
      </c>
      <c r="AK182" s="176">
        <f>VLOOKUP($B182,'Lack of Reliability Index'!$A$2:$H$192,8,FALSE)</f>
        <v>4.2666666666666666</v>
      </c>
      <c r="AL182" s="47">
        <f>'Imputed and missing data hidden'!BA180</f>
        <v>1</v>
      </c>
      <c r="AM182" s="174">
        <f t="shared" si="46"/>
        <v>1.9607843137254902E-2</v>
      </c>
      <c r="AN182" s="47" t="str">
        <f t="shared" si="47"/>
        <v/>
      </c>
      <c r="AO182" s="175">
        <f>'Indicator Date hidden2'!BB181</f>
        <v>1650.26</v>
      </c>
      <c r="AP182" s="181"/>
    </row>
    <row r="183" spans="1:42" ht="15.75" thickBot="1" x14ac:dyDescent="0.3">
      <c r="A183" s="125" t="str">
        <f>'Indicator Data'!A185</f>
        <v>Ukraine</v>
      </c>
      <c r="B183" s="43" t="str">
        <f>'Indicator Data'!B185</f>
        <v>UKR</v>
      </c>
      <c r="C183" s="153">
        <f>'Hazard &amp; Exposure'!AO182</f>
        <v>2.5</v>
      </c>
      <c r="D183" s="152">
        <f>'Hazard &amp; Exposure'!AP182</f>
        <v>7.1</v>
      </c>
      <c r="E183" s="152">
        <f>'Hazard &amp; Exposure'!AQ182</f>
        <v>0</v>
      </c>
      <c r="F183" s="152">
        <f>'Hazard &amp; Exposure'!AR182</f>
        <v>0</v>
      </c>
      <c r="G183" s="152">
        <f>'Hazard &amp; Exposure'!AU182</f>
        <v>3.3</v>
      </c>
      <c r="H183" s="152">
        <f>'Hazard &amp; Exposure'!DY182</f>
        <v>4.0999999999999996</v>
      </c>
      <c r="I183" s="40">
        <f>'Hazard &amp; Exposure'!DZ182</f>
        <v>3.3</v>
      </c>
      <c r="J183" s="152">
        <f>'Hazard &amp; Exposure'!EC182</f>
        <v>10</v>
      </c>
      <c r="K183" s="152">
        <f>'Hazard &amp; Exposure'!EF182</f>
        <v>7</v>
      </c>
      <c r="L183" s="40">
        <f>'Hazard &amp; Exposure'!EG182</f>
        <v>7</v>
      </c>
      <c r="M183" s="41">
        <f t="shared" si="40"/>
        <v>5.4</v>
      </c>
      <c r="N183" s="150">
        <f>Vulnerability!E182</f>
        <v>1.8</v>
      </c>
      <c r="O183" s="148">
        <f>Vulnerability!H182</f>
        <v>1.9</v>
      </c>
      <c r="P183" s="148">
        <f>Vulnerability!N182</f>
        <v>3.3</v>
      </c>
      <c r="Q183" s="40">
        <f>Vulnerability!O182</f>
        <v>2.2000000000000002</v>
      </c>
      <c r="R183" s="148">
        <f>Vulnerability!T182</f>
        <v>8.1</v>
      </c>
      <c r="S183" s="147">
        <f>Vulnerability!AC182</f>
        <v>1.8</v>
      </c>
      <c r="T183" s="147">
        <f>Vulnerability!AF182</f>
        <v>0.7</v>
      </c>
      <c r="U183" s="147">
        <f>Vulnerability!AI182</f>
        <v>0</v>
      </c>
      <c r="V183" s="147">
        <f>Vulnerability!AO182</f>
        <v>2.1</v>
      </c>
      <c r="W183" s="148">
        <f>Vulnerability!AP182</f>
        <v>1.2</v>
      </c>
      <c r="X183" s="40">
        <f>Vulnerability!AQ182</f>
        <v>5.6</v>
      </c>
      <c r="Y183" s="41">
        <f t="shared" si="41"/>
        <v>4.0999999999999996</v>
      </c>
      <c r="Z183" s="163" t="str">
        <f>'Lack of Coping Capacity'!D182</f>
        <v>x</v>
      </c>
      <c r="AA183" s="146">
        <f>'Lack of Coping Capacity'!G182</f>
        <v>6.4</v>
      </c>
      <c r="AB183" s="40">
        <f>'Lack of Coping Capacity'!H182</f>
        <v>6.4</v>
      </c>
      <c r="AC183" s="146">
        <f>'Lack of Coping Capacity'!M182</f>
        <v>2.1</v>
      </c>
      <c r="AD183" s="146">
        <f>'Lack of Coping Capacity'!R182</f>
        <v>1.4</v>
      </c>
      <c r="AE183" s="146">
        <f>'Lack of Coping Capacity'!AB182</f>
        <v>5.3</v>
      </c>
      <c r="AF183" s="40">
        <f>'Lack of Coping Capacity'!AC182</f>
        <v>2.9</v>
      </c>
      <c r="AG183" s="41">
        <f t="shared" si="42"/>
        <v>4.9000000000000004</v>
      </c>
      <c r="AH183" s="155">
        <f t="shared" si="43"/>
        <v>4.8</v>
      </c>
      <c r="AI183" s="180" t="str">
        <f t="shared" si="44"/>
        <v>Medium</v>
      </c>
      <c r="AJ183" s="173">
        <f t="shared" si="45"/>
        <v>56</v>
      </c>
      <c r="AK183" s="176">
        <f>VLOOKUP($B183,'Lack of Reliability Index'!$A$2:$H$192,8,FALSE)</f>
        <v>4.8</v>
      </c>
      <c r="AL183" s="47">
        <f>'Imputed and missing data hidden'!BA181</f>
        <v>3</v>
      </c>
      <c r="AM183" s="174">
        <f t="shared" si="46"/>
        <v>5.8823529411764705E-2</v>
      </c>
      <c r="AN183" s="47" t="str">
        <f t="shared" si="47"/>
        <v>YES</v>
      </c>
      <c r="AO183" s="175">
        <f>'Indicator Date hidden2'!BB182</f>
        <v>1755.5531914893618</v>
      </c>
      <c r="AP183" s="181"/>
    </row>
    <row r="184" spans="1:42" ht="15.75" thickBot="1" x14ac:dyDescent="0.3">
      <c r="A184" s="125" t="str">
        <f>'Indicator Data'!A186</f>
        <v>United Arab Emirates</v>
      </c>
      <c r="B184" s="43" t="str">
        <f>'Indicator Data'!B186</f>
        <v>ARE</v>
      </c>
      <c r="C184" s="153">
        <f>'Hazard &amp; Exposure'!AO183</f>
        <v>0.1</v>
      </c>
      <c r="D184" s="152">
        <f>'Hazard &amp; Exposure'!AP183</f>
        <v>3.8</v>
      </c>
      <c r="E184" s="152">
        <f>'Hazard &amp; Exposure'!AQ183</f>
        <v>7</v>
      </c>
      <c r="F184" s="152">
        <f>'Hazard &amp; Exposure'!AR183</f>
        <v>1.8</v>
      </c>
      <c r="G184" s="152">
        <f>'Hazard &amp; Exposure'!AU183</f>
        <v>4.0999999999999996</v>
      </c>
      <c r="H184" s="152">
        <f>'Hazard &amp; Exposure'!DY183</f>
        <v>5.6</v>
      </c>
      <c r="I184" s="40">
        <f>'Hazard &amp; Exposure'!DZ183</f>
        <v>4.0999999999999996</v>
      </c>
      <c r="J184" s="152">
        <f>'Hazard &amp; Exposure'!EC183</f>
        <v>0.1</v>
      </c>
      <c r="K184" s="152">
        <f>'Hazard &amp; Exposure'!EF183</f>
        <v>0</v>
      </c>
      <c r="L184" s="40">
        <f>'Hazard &amp; Exposure'!EG183</f>
        <v>0.1</v>
      </c>
      <c r="M184" s="41">
        <f t="shared" si="40"/>
        <v>2.2999999999999998</v>
      </c>
      <c r="N184" s="150">
        <f>Vulnerability!E183</f>
        <v>1.3</v>
      </c>
      <c r="O184" s="148">
        <f>Vulnerability!H183</f>
        <v>3.1</v>
      </c>
      <c r="P184" s="148">
        <f>Vulnerability!N183</f>
        <v>0</v>
      </c>
      <c r="Q184" s="40">
        <f>Vulnerability!O183</f>
        <v>1.4</v>
      </c>
      <c r="R184" s="148">
        <f>Vulnerability!T183</f>
        <v>3</v>
      </c>
      <c r="S184" s="147">
        <f>Vulnerability!AC183</f>
        <v>0</v>
      </c>
      <c r="T184" s="147">
        <f>Vulnerability!AF183</f>
        <v>0.7</v>
      </c>
      <c r="U184" s="147">
        <f>Vulnerability!AI183</f>
        <v>0</v>
      </c>
      <c r="V184" s="147">
        <f>Vulnerability!AO183</f>
        <v>1.5</v>
      </c>
      <c r="W184" s="148">
        <f>Vulnerability!AP183</f>
        <v>0.6</v>
      </c>
      <c r="X184" s="40">
        <f>Vulnerability!AQ183</f>
        <v>1.9</v>
      </c>
      <c r="Y184" s="41">
        <f t="shared" si="41"/>
        <v>1.7</v>
      </c>
      <c r="Z184" s="163">
        <f>'Lack of Coping Capacity'!D183</f>
        <v>2.1</v>
      </c>
      <c r="AA184" s="146">
        <f>'Lack of Coping Capacity'!G183</f>
        <v>2.6</v>
      </c>
      <c r="AB184" s="40">
        <f>'Lack of Coping Capacity'!H183</f>
        <v>2.4</v>
      </c>
      <c r="AC184" s="146">
        <f>'Lack of Coping Capacity'!M183</f>
        <v>0.6</v>
      </c>
      <c r="AD184" s="146">
        <f>'Lack of Coping Capacity'!R183</f>
        <v>2</v>
      </c>
      <c r="AE184" s="146">
        <f>'Lack of Coping Capacity'!AB183</f>
        <v>1.4</v>
      </c>
      <c r="AF184" s="40">
        <f>'Lack of Coping Capacity'!AC183</f>
        <v>1.3</v>
      </c>
      <c r="AG184" s="41">
        <f t="shared" si="42"/>
        <v>1.9</v>
      </c>
      <c r="AH184" s="155">
        <f t="shared" si="43"/>
        <v>2</v>
      </c>
      <c r="AI184" s="180" t="str">
        <f t="shared" si="44"/>
        <v>Low</v>
      </c>
      <c r="AJ184" s="173">
        <f t="shared" si="45"/>
        <v>161</v>
      </c>
      <c r="AK184" s="176">
        <f>VLOOKUP($B184,'Lack of Reliability Index'!$A$2:$H$192,8,FALSE)</f>
        <v>6.1333333333333329</v>
      </c>
      <c r="AL184" s="47">
        <f>'Imputed and missing data hidden'!BA182</f>
        <v>8</v>
      </c>
      <c r="AM184" s="174">
        <f t="shared" si="46"/>
        <v>0.15686274509803921</v>
      </c>
      <c r="AN184" s="47" t="str">
        <f t="shared" si="47"/>
        <v/>
      </c>
      <c r="AO184" s="175">
        <f>'Indicator Date hidden2'!BB183</f>
        <v>2012.3170731707316</v>
      </c>
      <c r="AP184" s="181"/>
    </row>
    <row r="185" spans="1:42" ht="15.75" thickBot="1" x14ac:dyDescent="0.3">
      <c r="A185" s="125" t="str">
        <f>'Indicator Data'!A187</f>
        <v>United Kingdom</v>
      </c>
      <c r="B185" s="43" t="str">
        <f>'Indicator Data'!B187</f>
        <v>GBR</v>
      </c>
      <c r="C185" s="153">
        <f>'Hazard &amp; Exposure'!AO184</f>
        <v>0.6</v>
      </c>
      <c r="D185" s="152">
        <f>'Hazard &amp; Exposure'!AP184</f>
        <v>4.8</v>
      </c>
      <c r="E185" s="152">
        <f>'Hazard &amp; Exposure'!AQ184</f>
        <v>4.9000000000000004</v>
      </c>
      <c r="F185" s="152">
        <f>'Hazard &amp; Exposure'!AR184</f>
        <v>0</v>
      </c>
      <c r="G185" s="152">
        <f>'Hazard &amp; Exposure'!AU184</f>
        <v>0.5</v>
      </c>
      <c r="H185" s="152">
        <f>'Hazard &amp; Exposure'!DY184</f>
        <v>2.2999999999999998</v>
      </c>
      <c r="I185" s="40">
        <f>'Hazard &amp; Exposure'!DZ184</f>
        <v>2.4</v>
      </c>
      <c r="J185" s="152">
        <f>'Hazard &amp; Exposure'!EC184</f>
        <v>2</v>
      </c>
      <c r="K185" s="152">
        <f>'Hazard &amp; Exposure'!EF184</f>
        <v>0</v>
      </c>
      <c r="L185" s="40">
        <f>'Hazard &amp; Exposure'!EG184</f>
        <v>1.4</v>
      </c>
      <c r="M185" s="41">
        <f t="shared" si="40"/>
        <v>1.9</v>
      </c>
      <c r="N185" s="150">
        <f>Vulnerability!E184</f>
        <v>0.4</v>
      </c>
      <c r="O185" s="148">
        <f>Vulnerability!H184</f>
        <v>1.7</v>
      </c>
      <c r="P185" s="148">
        <f>Vulnerability!N184</f>
        <v>1.2</v>
      </c>
      <c r="Q185" s="40">
        <f>Vulnerability!O184</f>
        <v>0.9</v>
      </c>
      <c r="R185" s="148">
        <f>Vulnerability!T184</f>
        <v>5.8</v>
      </c>
      <c r="S185" s="147">
        <f>Vulnerability!AC184</f>
        <v>0.3</v>
      </c>
      <c r="T185" s="147">
        <f>Vulnerability!AF184</f>
        <v>0.3</v>
      </c>
      <c r="U185" s="147">
        <f>Vulnerability!AI184</f>
        <v>0</v>
      </c>
      <c r="V185" s="147">
        <f>Vulnerability!AO184</f>
        <v>1</v>
      </c>
      <c r="W185" s="148">
        <f>Vulnerability!AP184</f>
        <v>0.4</v>
      </c>
      <c r="X185" s="40">
        <f>Vulnerability!AQ184</f>
        <v>3.6</v>
      </c>
      <c r="Y185" s="41">
        <f t="shared" si="41"/>
        <v>2.4</v>
      </c>
      <c r="Z185" s="163">
        <f>'Lack of Coping Capacity'!D184</f>
        <v>2.1</v>
      </c>
      <c r="AA185" s="146">
        <f>'Lack of Coping Capacity'!G184</f>
        <v>2.1</v>
      </c>
      <c r="AB185" s="40">
        <f>'Lack of Coping Capacity'!H184</f>
        <v>2.1</v>
      </c>
      <c r="AC185" s="146">
        <f>'Lack of Coping Capacity'!M184</f>
        <v>1.5</v>
      </c>
      <c r="AD185" s="146">
        <f>'Lack of Coping Capacity'!R184</f>
        <v>0</v>
      </c>
      <c r="AE185" s="146">
        <f>'Lack of Coping Capacity'!AB184</f>
        <v>1.1000000000000001</v>
      </c>
      <c r="AF185" s="40">
        <f>'Lack of Coping Capacity'!AC184</f>
        <v>0.9</v>
      </c>
      <c r="AG185" s="41">
        <f t="shared" si="42"/>
        <v>1.5</v>
      </c>
      <c r="AH185" s="155">
        <f t="shared" si="43"/>
        <v>1.9</v>
      </c>
      <c r="AI185" s="180" t="str">
        <f t="shared" si="44"/>
        <v>Very Low</v>
      </c>
      <c r="AJ185" s="173">
        <f t="shared" si="45"/>
        <v>164</v>
      </c>
      <c r="AK185" s="176">
        <f>VLOOKUP($B185,'Lack of Reliability Index'!$A$2:$H$192,8,FALSE)</f>
        <v>5.3333333333333339</v>
      </c>
      <c r="AL185" s="47">
        <f>'Imputed and missing data hidden'!BA183</f>
        <v>5</v>
      </c>
      <c r="AM185" s="174">
        <f t="shared" si="46"/>
        <v>9.8039215686274508E-2</v>
      </c>
      <c r="AN185" s="47" t="str">
        <f t="shared" si="47"/>
        <v/>
      </c>
      <c r="AO185" s="175">
        <f>'Indicator Date hidden2'!BB184</f>
        <v>1875.1363636363637</v>
      </c>
      <c r="AP185" s="181"/>
    </row>
    <row r="186" spans="1:42" ht="15.75" thickBot="1" x14ac:dyDescent="0.3">
      <c r="A186" s="125" t="str">
        <f>'Indicator Data'!A188</f>
        <v>United States of America</v>
      </c>
      <c r="B186" s="43" t="str">
        <f>'Indicator Data'!B188</f>
        <v>USA</v>
      </c>
      <c r="C186" s="153">
        <f>'Hazard &amp; Exposure'!AO185</f>
        <v>7.9</v>
      </c>
      <c r="D186" s="152">
        <f>'Hazard &amp; Exposure'!AP185</f>
        <v>6.4</v>
      </c>
      <c r="E186" s="152">
        <f>'Hazard &amp; Exposure'!AQ185</f>
        <v>7.9</v>
      </c>
      <c r="F186" s="152">
        <f>'Hazard &amp; Exposure'!AR185</f>
        <v>7.6</v>
      </c>
      <c r="G186" s="152">
        <f>'Hazard &amp; Exposure'!AU185</f>
        <v>4.5</v>
      </c>
      <c r="H186" s="152">
        <f>'Hazard &amp; Exposure'!DY185</f>
        <v>4.8</v>
      </c>
      <c r="I186" s="40">
        <f>'Hazard &amp; Exposure'!DZ185</f>
        <v>6.7</v>
      </c>
      <c r="J186" s="152">
        <f>'Hazard &amp; Exposure'!EC185</f>
        <v>9.6</v>
      </c>
      <c r="K186" s="152">
        <f>'Hazard &amp; Exposure'!EF185</f>
        <v>0</v>
      </c>
      <c r="L186" s="40">
        <f>'Hazard &amp; Exposure'!EG185</f>
        <v>6.7</v>
      </c>
      <c r="M186" s="41">
        <f t="shared" si="40"/>
        <v>6.7</v>
      </c>
      <c r="N186" s="150">
        <f>Vulnerability!E185</f>
        <v>0.4</v>
      </c>
      <c r="O186" s="148">
        <f>Vulnerability!H185</f>
        <v>3.3</v>
      </c>
      <c r="P186" s="148">
        <f>Vulnerability!N185</f>
        <v>0</v>
      </c>
      <c r="Q186" s="40">
        <f>Vulnerability!O185</f>
        <v>1</v>
      </c>
      <c r="R186" s="148">
        <f>Vulnerability!T185</f>
        <v>7.1</v>
      </c>
      <c r="S186" s="147">
        <f>Vulnerability!AC185</f>
        <v>0.1</v>
      </c>
      <c r="T186" s="147">
        <f>Vulnerability!AF185</f>
        <v>0.3</v>
      </c>
      <c r="U186" s="147">
        <f>Vulnerability!AI185</f>
        <v>0.3</v>
      </c>
      <c r="V186" s="147">
        <f>Vulnerability!AO185</f>
        <v>0.2</v>
      </c>
      <c r="W186" s="148">
        <f>Vulnerability!AP185</f>
        <v>0.2</v>
      </c>
      <c r="X186" s="40">
        <f>Vulnerability!AQ185</f>
        <v>4.5</v>
      </c>
      <c r="Y186" s="41">
        <f t="shared" si="41"/>
        <v>2.9</v>
      </c>
      <c r="Z186" s="163">
        <f>'Lack of Coping Capacity'!D185</f>
        <v>3</v>
      </c>
      <c r="AA186" s="146">
        <f>'Lack of Coping Capacity'!G185</f>
        <v>2.4</v>
      </c>
      <c r="AB186" s="40">
        <f>'Lack of Coping Capacity'!H185</f>
        <v>2.7</v>
      </c>
      <c r="AC186" s="146">
        <f>'Lack of Coping Capacity'!M185</f>
        <v>2</v>
      </c>
      <c r="AD186" s="146">
        <f>'Lack of Coping Capacity'!R185</f>
        <v>1</v>
      </c>
      <c r="AE186" s="146">
        <f>'Lack of Coping Capacity'!AB185</f>
        <v>1.1000000000000001</v>
      </c>
      <c r="AF186" s="40">
        <f>'Lack of Coping Capacity'!AC185</f>
        <v>1.4</v>
      </c>
      <c r="AG186" s="41">
        <f t="shared" si="42"/>
        <v>2.1</v>
      </c>
      <c r="AH186" s="155">
        <f t="shared" si="43"/>
        <v>3.4</v>
      </c>
      <c r="AI186" s="180" t="str">
        <f t="shared" si="44"/>
        <v>Low</v>
      </c>
      <c r="AJ186" s="173">
        <f t="shared" si="45"/>
        <v>107</v>
      </c>
      <c r="AK186" s="176">
        <f>VLOOKUP($B186,'Lack of Reliability Index'!$A$2:$H$192,8,FALSE)</f>
        <v>5.3333333333333339</v>
      </c>
      <c r="AL186" s="47">
        <f>'Imputed and missing data hidden'!BA184</f>
        <v>5</v>
      </c>
      <c r="AM186" s="174">
        <f t="shared" si="46"/>
        <v>9.8039215686274508E-2</v>
      </c>
      <c r="AN186" s="47" t="str">
        <f t="shared" si="47"/>
        <v/>
      </c>
      <c r="AO186" s="175">
        <f>'Indicator Date hidden2'!BB185</f>
        <v>1875.2272727272727</v>
      </c>
      <c r="AP186" s="181"/>
    </row>
    <row r="187" spans="1:42" ht="15.75" thickBot="1" x14ac:dyDescent="0.3">
      <c r="A187" s="125" t="str">
        <f>'Indicator Data'!A189</f>
        <v>Uruguay</v>
      </c>
      <c r="B187" s="43" t="str">
        <f>'Indicator Data'!B189</f>
        <v>URY</v>
      </c>
      <c r="C187" s="153">
        <f>'Hazard &amp; Exposure'!AO186</f>
        <v>0.3</v>
      </c>
      <c r="D187" s="152">
        <f>'Hazard &amp; Exposure'!AP186</f>
        <v>3.9</v>
      </c>
      <c r="E187" s="152">
        <f>'Hazard &amp; Exposure'!AQ186</f>
        <v>0</v>
      </c>
      <c r="F187" s="152">
        <f>'Hazard &amp; Exposure'!AR186</f>
        <v>0</v>
      </c>
      <c r="G187" s="152">
        <f>'Hazard &amp; Exposure'!AU186</f>
        <v>2.5</v>
      </c>
      <c r="H187" s="152">
        <f>'Hazard &amp; Exposure'!DY186</f>
        <v>4.0999999999999996</v>
      </c>
      <c r="I187" s="40">
        <f>'Hazard &amp; Exposure'!DZ186</f>
        <v>2</v>
      </c>
      <c r="J187" s="152">
        <f>'Hazard &amp; Exposure'!EC186</f>
        <v>0.1</v>
      </c>
      <c r="K187" s="152">
        <f>'Hazard &amp; Exposure'!EF186</f>
        <v>0</v>
      </c>
      <c r="L187" s="40">
        <f>'Hazard &amp; Exposure'!EG186</f>
        <v>0.1</v>
      </c>
      <c r="M187" s="41">
        <f t="shared" si="40"/>
        <v>1.1000000000000001</v>
      </c>
      <c r="N187" s="150">
        <f>Vulnerability!E186</f>
        <v>2.2000000000000002</v>
      </c>
      <c r="O187" s="148">
        <f>Vulnerability!H186</f>
        <v>3.6</v>
      </c>
      <c r="P187" s="148">
        <f>Vulnerability!N186</f>
        <v>0.9</v>
      </c>
      <c r="Q187" s="40">
        <f>Vulnerability!O186</f>
        <v>2.2000000000000002</v>
      </c>
      <c r="R187" s="148">
        <f>Vulnerability!T186</f>
        <v>3.3</v>
      </c>
      <c r="S187" s="147">
        <f>Vulnerability!AC186</f>
        <v>1.3</v>
      </c>
      <c r="T187" s="147">
        <f>Vulnerability!AF186</f>
        <v>0.8</v>
      </c>
      <c r="U187" s="147">
        <f>Vulnerability!AI186</f>
        <v>0.6</v>
      </c>
      <c r="V187" s="147">
        <f>Vulnerability!AO186</f>
        <v>1.3</v>
      </c>
      <c r="W187" s="148">
        <f>Vulnerability!AP186</f>
        <v>1</v>
      </c>
      <c r="X187" s="40">
        <f>Vulnerability!AQ186</f>
        <v>2.2000000000000002</v>
      </c>
      <c r="Y187" s="41">
        <f t="shared" si="41"/>
        <v>2.2000000000000002</v>
      </c>
      <c r="Z187" s="163">
        <f>'Lack of Coping Capacity'!D186</f>
        <v>4</v>
      </c>
      <c r="AA187" s="146">
        <f>'Lack of Coping Capacity'!G186</f>
        <v>3.6</v>
      </c>
      <c r="AB187" s="40">
        <f>'Lack of Coping Capacity'!H186</f>
        <v>3.8</v>
      </c>
      <c r="AC187" s="146">
        <f>'Lack of Coping Capacity'!M186</f>
        <v>1.6</v>
      </c>
      <c r="AD187" s="146">
        <f>'Lack of Coping Capacity'!R186</f>
        <v>2.4</v>
      </c>
      <c r="AE187" s="146">
        <f>'Lack of Coping Capacity'!AB186</f>
        <v>1.2</v>
      </c>
      <c r="AF187" s="40">
        <f>'Lack of Coping Capacity'!AC186</f>
        <v>1.7</v>
      </c>
      <c r="AG187" s="41">
        <f t="shared" si="42"/>
        <v>2.8</v>
      </c>
      <c r="AH187" s="155">
        <f t="shared" si="43"/>
        <v>1.9</v>
      </c>
      <c r="AI187" s="180" t="str">
        <f t="shared" si="44"/>
        <v>Very Low</v>
      </c>
      <c r="AJ187" s="173">
        <f t="shared" si="45"/>
        <v>164</v>
      </c>
      <c r="AK187" s="176">
        <f>VLOOKUP($B187,'Lack of Reliability Index'!$A$2:$H$192,8,FALSE)</f>
        <v>4.5333333333333323</v>
      </c>
      <c r="AL187" s="47">
        <f>'Imputed and missing data hidden'!BA185</f>
        <v>2</v>
      </c>
      <c r="AM187" s="174">
        <f t="shared" si="46"/>
        <v>3.9215686274509803E-2</v>
      </c>
      <c r="AN187" s="47" t="str">
        <f t="shared" si="47"/>
        <v/>
      </c>
      <c r="AO187" s="175">
        <f>'Indicator Date hidden2'!BB186</f>
        <v>1755.5319148936171</v>
      </c>
      <c r="AP187" s="181"/>
    </row>
    <row r="188" spans="1:42" ht="15.75" thickBot="1" x14ac:dyDescent="0.3">
      <c r="A188" s="125" t="str">
        <f>'Indicator Data'!A190</f>
        <v>Uzbekistan</v>
      </c>
      <c r="B188" s="43" t="str">
        <f>'Indicator Data'!B190</f>
        <v>UZB</v>
      </c>
      <c r="C188" s="153">
        <f>'Hazard &amp; Exposure'!AO187</f>
        <v>8.1</v>
      </c>
      <c r="D188" s="152">
        <f>'Hazard &amp; Exposure'!AP187</f>
        <v>6.3</v>
      </c>
      <c r="E188" s="152">
        <f>'Hazard &amp; Exposure'!AQ187</f>
        <v>0</v>
      </c>
      <c r="F188" s="152">
        <f>'Hazard &amp; Exposure'!AR187</f>
        <v>0</v>
      </c>
      <c r="G188" s="152">
        <f>'Hazard &amp; Exposure'!AU187</f>
        <v>6.6</v>
      </c>
      <c r="H188" s="152">
        <f>'Hazard &amp; Exposure'!DY187</f>
        <v>5.9</v>
      </c>
      <c r="I188" s="40">
        <f>'Hazard &amp; Exposure'!DZ187</f>
        <v>5.2</v>
      </c>
      <c r="J188" s="152">
        <f>'Hazard &amp; Exposure'!EC187</f>
        <v>2.9</v>
      </c>
      <c r="K188" s="152">
        <f>'Hazard &amp; Exposure'!EF187</f>
        <v>0</v>
      </c>
      <c r="L188" s="40">
        <f>'Hazard &amp; Exposure'!EG187</f>
        <v>2</v>
      </c>
      <c r="M188" s="41">
        <f t="shared" si="40"/>
        <v>3.8</v>
      </c>
      <c r="N188" s="150">
        <f>Vulnerability!E187</f>
        <v>3.7</v>
      </c>
      <c r="O188" s="148">
        <f>Vulnerability!H187</f>
        <v>3.7</v>
      </c>
      <c r="P188" s="148">
        <f>Vulnerability!N187</f>
        <v>2.7</v>
      </c>
      <c r="Q188" s="40">
        <f>Vulnerability!O187</f>
        <v>3.5</v>
      </c>
      <c r="R188" s="148">
        <f>Vulnerability!T187</f>
        <v>0</v>
      </c>
      <c r="S188" s="147">
        <f>Vulnerability!AC187</f>
        <v>1</v>
      </c>
      <c r="T188" s="147">
        <f>Vulnerability!AF187</f>
        <v>1.4</v>
      </c>
      <c r="U188" s="147">
        <f>Vulnerability!AI187</f>
        <v>0</v>
      </c>
      <c r="V188" s="147">
        <f>Vulnerability!AO187</f>
        <v>2.4</v>
      </c>
      <c r="W188" s="148">
        <f>Vulnerability!AP187</f>
        <v>1.2</v>
      </c>
      <c r="X188" s="40">
        <f>Vulnerability!AQ187</f>
        <v>0.6</v>
      </c>
      <c r="Y188" s="41">
        <f t="shared" si="41"/>
        <v>2.2000000000000002</v>
      </c>
      <c r="Z188" s="163">
        <f>'Lack of Coping Capacity'!D187</f>
        <v>2.6</v>
      </c>
      <c r="AA188" s="146">
        <f>'Lack of Coping Capacity'!G187</f>
        <v>6.9</v>
      </c>
      <c r="AB188" s="40">
        <f>'Lack of Coping Capacity'!H187</f>
        <v>4.8</v>
      </c>
      <c r="AC188" s="146">
        <f>'Lack of Coping Capacity'!M187</f>
        <v>2.9</v>
      </c>
      <c r="AD188" s="146">
        <f>'Lack of Coping Capacity'!R187</f>
        <v>2.9</v>
      </c>
      <c r="AE188" s="146">
        <f>'Lack of Coping Capacity'!AB187</f>
        <v>3.3</v>
      </c>
      <c r="AF188" s="40">
        <f>'Lack of Coping Capacity'!AC187</f>
        <v>3</v>
      </c>
      <c r="AG188" s="41">
        <f t="shared" si="42"/>
        <v>4</v>
      </c>
      <c r="AH188" s="155">
        <f t="shared" si="43"/>
        <v>3.2</v>
      </c>
      <c r="AI188" s="180" t="str">
        <f t="shared" si="44"/>
        <v>Low</v>
      </c>
      <c r="AJ188" s="173">
        <f t="shared" si="45"/>
        <v>113</v>
      </c>
      <c r="AK188" s="176">
        <f>VLOOKUP($B188,'Lack of Reliability Index'!$A$2:$H$192,8,FALSE)</f>
        <v>5.3333333333333339</v>
      </c>
      <c r="AL188" s="47">
        <f>'Imputed and missing data hidden'!BA186</f>
        <v>5</v>
      </c>
      <c r="AM188" s="174">
        <f t="shared" si="46"/>
        <v>9.8039215686274508E-2</v>
      </c>
      <c r="AN188" s="47" t="str">
        <f t="shared" si="47"/>
        <v/>
      </c>
      <c r="AO188" s="175">
        <f>'Indicator Date hidden2'!BB187</f>
        <v>1793.8478260869565</v>
      </c>
      <c r="AP188" s="181"/>
    </row>
    <row r="189" spans="1:42" ht="15.75" thickBot="1" x14ac:dyDescent="0.3">
      <c r="A189" s="125" t="str">
        <f>'Indicator Data'!A191</f>
        <v>Vanuatu</v>
      </c>
      <c r="B189" s="43" t="str">
        <f>'Indicator Data'!B191</f>
        <v>VUT</v>
      </c>
      <c r="C189" s="153">
        <f>'Hazard &amp; Exposure'!AO188</f>
        <v>7.7</v>
      </c>
      <c r="D189" s="152">
        <f>'Hazard &amp; Exposure'!AP188</f>
        <v>0.1</v>
      </c>
      <c r="E189" s="152">
        <f>'Hazard &amp; Exposure'!AQ188</f>
        <v>8.5</v>
      </c>
      <c r="F189" s="152">
        <f>'Hazard &amp; Exposure'!AR188</f>
        <v>4.5</v>
      </c>
      <c r="G189" s="152">
        <f>'Hazard &amp; Exposure'!AU188</f>
        <v>1.5</v>
      </c>
      <c r="H189" s="152">
        <f>'Hazard &amp; Exposure'!DY188</f>
        <v>3.8</v>
      </c>
      <c r="I189" s="40">
        <f>'Hazard &amp; Exposure'!DZ188</f>
        <v>5.0999999999999996</v>
      </c>
      <c r="J189" s="152">
        <f>'Hazard &amp; Exposure'!EC188</f>
        <v>0</v>
      </c>
      <c r="K189" s="152">
        <f>'Hazard &amp; Exposure'!EF188</f>
        <v>0</v>
      </c>
      <c r="L189" s="40">
        <f>'Hazard &amp; Exposure'!EG188</f>
        <v>0</v>
      </c>
      <c r="M189" s="41">
        <f t="shared" si="40"/>
        <v>2.9</v>
      </c>
      <c r="N189" s="150">
        <f>Vulnerability!E188</f>
        <v>6.8</v>
      </c>
      <c r="O189" s="148">
        <f>Vulnerability!H188</f>
        <v>3</v>
      </c>
      <c r="P189" s="148">
        <f>Vulnerability!N188</f>
        <v>8.6999999999999993</v>
      </c>
      <c r="Q189" s="40">
        <f>Vulnerability!O188</f>
        <v>6.3</v>
      </c>
      <c r="R189" s="148">
        <f>Vulnerability!T188</f>
        <v>0</v>
      </c>
      <c r="S189" s="147">
        <f>Vulnerability!AC188</f>
        <v>3.7</v>
      </c>
      <c r="T189" s="147">
        <f>Vulnerability!AF188</f>
        <v>2.2999999999999998</v>
      </c>
      <c r="U189" s="147">
        <f>Vulnerability!AI188</f>
        <v>2.4</v>
      </c>
      <c r="V189" s="147">
        <f>Vulnerability!AO188</f>
        <v>1.8</v>
      </c>
      <c r="W189" s="148">
        <f>Vulnerability!AP188</f>
        <v>2.6</v>
      </c>
      <c r="X189" s="40">
        <f>Vulnerability!AQ188</f>
        <v>1.4</v>
      </c>
      <c r="Y189" s="41">
        <f t="shared" si="41"/>
        <v>4.3</v>
      </c>
      <c r="Z189" s="163">
        <f>'Lack of Coping Capacity'!D188</f>
        <v>5.4</v>
      </c>
      <c r="AA189" s="146">
        <f>'Lack of Coping Capacity'!G188</f>
        <v>6.1</v>
      </c>
      <c r="AB189" s="40">
        <f>'Lack of Coping Capacity'!H188</f>
        <v>5.8</v>
      </c>
      <c r="AC189" s="146">
        <f>'Lack of Coping Capacity'!M188</f>
        <v>5.2</v>
      </c>
      <c r="AD189" s="146">
        <f>'Lack of Coping Capacity'!R188</f>
        <v>6.1</v>
      </c>
      <c r="AE189" s="146">
        <f>'Lack of Coping Capacity'!AB188</f>
        <v>6.6</v>
      </c>
      <c r="AF189" s="40">
        <f>'Lack of Coping Capacity'!AC188</f>
        <v>6</v>
      </c>
      <c r="AG189" s="41">
        <f t="shared" si="42"/>
        <v>5.9</v>
      </c>
      <c r="AH189" s="155">
        <f t="shared" si="43"/>
        <v>4.2</v>
      </c>
      <c r="AI189" s="180" t="str">
        <f t="shared" si="44"/>
        <v>Medium</v>
      </c>
      <c r="AJ189" s="173">
        <f t="shared" si="45"/>
        <v>76</v>
      </c>
      <c r="AK189" s="176">
        <f>VLOOKUP($B189,'Lack of Reliability Index'!$A$2:$H$192,8,FALSE)</f>
        <v>5.3333333333333339</v>
      </c>
      <c r="AL189" s="47">
        <f>'Imputed and missing data hidden'!BA187</f>
        <v>5</v>
      </c>
      <c r="AM189" s="174">
        <f t="shared" si="46"/>
        <v>9.8039215686274508E-2</v>
      </c>
      <c r="AN189" s="47" t="str">
        <f t="shared" si="47"/>
        <v/>
      </c>
      <c r="AO189" s="175">
        <f>'Indicator Date hidden2'!BB188</f>
        <v>1833.9333333333334</v>
      </c>
      <c r="AP189" s="181"/>
    </row>
    <row r="190" spans="1:42" ht="15.75" thickBot="1" x14ac:dyDescent="0.3">
      <c r="A190" s="125" t="str">
        <f>'Indicator Data'!A192</f>
        <v>Venezuela</v>
      </c>
      <c r="B190" s="43" t="str">
        <f>'Indicator Data'!B192</f>
        <v>VEN</v>
      </c>
      <c r="C190" s="153">
        <f>'Hazard &amp; Exposure'!AO189</f>
        <v>9.1999999999999993</v>
      </c>
      <c r="D190" s="152">
        <f>'Hazard &amp; Exposure'!AP189</f>
        <v>5.6</v>
      </c>
      <c r="E190" s="152">
        <f>'Hazard &amp; Exposure'!AQ189</f>
        <v>6.8</v>
      </c>
      <c r="F190" s="152">
        <f>'Hazard &amp; Exposure'!AR189</f>
        <v>4.5999999999999996</v>
      </c>
      <c r="G190" s="152">
        <f>'Hazard &amp; Exposure'!AU189</f>
        <v>1.3</v>
      </c>
      <c r="H190" s="152">
        <f>'Hazard &amp; Exposure'!DY189</f>
        <v>5.7</v>
      </c>
      <c r="I190" s="40">
        <f>'Hazard &amp; Exposure'!DZ189</f>
        <v>6.1</v>
      </c>
      <c r="J190" s="152">
        <f>'Hazard &amp; Exposure'!EC189</f>
        <v>8.4</v>
      </c>
      <c r="K190" s="152">
        <f>'Hazard &amp; Exposure'!EF189</f>
        <v>0</v>
      </c>
      <c r="L190" s="40">
        <f>'Hazard &amp; Exposure'!EG189</f>
        <v>5.9</v>
      </c>
      <c r="M190" s="41">
        <f t="shared" si="40"/>
        <v>6</v>
      </c>
      <c r="N190" s="150">
        <f>Vulnerability!E189</f>
        <v>2.9</v>
      </c>
      <c r="O190" s="148">
        <f>Vulnerability!H189</f>
        <v>5.8</v>
      </c>
      <c r="P190" s="148">
        <f>Vulnerability!N189</f>
        <v>0.1</v>
      </c>
      <c r="Q190" s="40">
        <f>Vulnerability!O189</f>
        <v>2.9</v>
      </c>
      <c r="R190" s="148">
        <f>Vulnerability!T189</f>
        <v>5</v>
      </c>
      <c r="S190" s="147">
        <f>Vulnerability!AC189</f>
        <v>1.2</v>
      </c>
      <c r="T190" s="147">
        <f>Vulnerability!AF189</f>
        <v>1.5</v>
      </c>
      <c r="U190" s="147">
        <f>Vulnerability!AI189</f>
        <v>0</v>
      </c>
      <c r="V190" s="147">
        <f>Vulnerability!AO189</f>
        <v>6.1</v>
      </c>
      <c r="W190" s="148">
        <f>Vulnerability!AP189</f>
        <v>2.6</v>
      </c>
      <c r="X190" s="40">
        <f>Vulnerability!AQ189</f>
        <v>3.9</v>
      </c>
      <c r="Y190" s="41">
        <f t="shared" si="41"/>
        <v>3.4</v>
      </c>
      <c r="Z190" s="163">
        <f>'Lack of Coping Capacity'!D189</f>
        <v>2.5</v>
      </c>
      <c r="AA190" s="146">
        <f>'Lack of Coping Capacity'!G189</f>
        <v>8</v>
      </c>
      <c r="AB190" s="40">
        <f>'Lack of Coping Capacity'!H189</f>
        <v>5.3</v>
      </c>
      <c r="AC190" s="146">
        <f>'Lack of Coping Capacity'!M189</f>
        <v>2.6</v>
      </c>
      <c r="AD190" s="146">
        <f>'Lack of Coping Capacity'!R189</f>
        <v>3.6</v>
      </c>
      <c r="AE190" s="146">
        <f>'Lack of Coping Capacity'!AB189</f>
        <v>5</v>
      </c>
      <c r="AF190" s="40">
        <f>'Lack of Coping Capacity'!AC189</f>
        <v>3.7</v>
      </c>
      <c r="AG190" s="41">
        <f t="shared" si="42"/>
        <v>4.5</v>
      </c>
      <c r="AH190" s="155">
        <f t="shared" si="43"/>
        <v>4.5</v>
      </c>
      <c r="AI190" s="180" t="str">
        <f t="shared" si="44"/>
        <v>Medium</v>
      </c>
      <c r="AJ190" s="173">
        <f t="shared" si="45"/>
        <v>64</v>
      </c>
      <c r="AK190" s="176">
        <f>VLOOKUP($B190,'Lack of Reliability Index'!$A$2:$H$192,8,FALSE)</f>
        <v>4.8</v>
      </c>
      <c r="AL190" s="47">
        <f>'Imputed and missing data hidden'!BA188</f>
        <v>3</v>
      </c>
      <c r="AM190" s="174">
        <f t="shared" si="46"/>
        <v>5.8823529411764705E-2</v>
      </c>
      <c r="AN190" s="47" t="str">
        <f t="shared" si="47"/>
        <v/>
      </c>
      <c r="AO190" s="175">
        <f>'Indicator Date hidden2'!BB189</f>
        <v>1755.6595744680851</v>
      </c>
      <c r="AP190" s="181"/>
    </row>
    <row r="191" spans="1:42" ht="15.75" thickBot="1" x14ac:dyDescent="0.3">
      <c r="A191" s="125" t="str">
        <f>'Indicator Data'!A193</f>
        <v>Viet Nam</v>
      </c>
      <c r="B191" s="43" t="str">
        <f>'Indicator Data'!B193</f>
        <v>VNM</v>
      </c>
      <c r="C191" s="153">
        <f>'Hazard &amp; Exposure'!AO190</f>
        <v>4.0999999999999996</v>
      </c>
      <c r="D191" s="152">
        <f>'Hazard &amp; Exposure'!AP190</f>
        <v>10</v>
      </c>
      <c r="E191" s="152">
        <f>'Hazard &amp; Exposure'!AQ190</f>
        <v>7.4</v>
      </c>
      <c r="F191" s="152">
        <f>'Hazard &amp; Exposure'!AR190</f>
        <v>7.9</v>
      </c>
      <c r="G191" s="152">
        <f>'Hazard &amp; Exposure'!AU190</f>
        <v>3.4</v>
      </c>
      <c r="H191" s="152">
        <f>'Hazard &amp; Exposure'!DY190</f>
        <v>6.8</v>
      </c>
      <c r="I191" s="40">
        <f>'Hazard &amp; Exposure'!DZ190</f>
        <v>7.3</v>
      </c>
      <c r="J191" s="152">
        <f>'Hazard &amp; Exposure'!EC190</f>
        <v>4.4000000000000004</v>
      </c>
      <c r="K191" s="152">
        <f>'Hazard &amp; Exposure'!EF190</f>
        <v>0</v>
      </c>
      <c r="L191" s="40">
        <f>'Hazard &amp; Exposure'!EG190</f>
        <v>3.1</v>
      </c>
      <c r="M191" s="41">
        <f t="shared" si="40"/>
        <v>5.6</v>
      </c>
      <c r="N191" s="150">
        <f>Vulnerability!E190</f>
        <v>4.2</v>
      </c>
      <c r="O191" s="148">
        <f>Vulnerability!H190</f>
        <v>3.6</v>
      </c>
      <c r="P191" s="148">
        <f>Vulnerability!N190</f>
        <v>3</v>
      </c>
      <c r="Q191" s="40">
        <f>Vulnerability!O190</f>
        <v>3.8</v>
      </c>
      <c r="R191" s="148">
        <f>Vulnerability!T190</f>
        <v>0</v>
      </c>
      <c r="S191" s="147">
        <f>Vulnerability!AC190</f>
        <v>1</v>
      </c>
      <c r="T191" s="147">
        <f>Vulnerability!AF190</f>
        <v>2.2000000000000002</v>
      </c>
      <c r="U191" s="147">
        <f>Vulnerability!AI190</f>
        <v>1.5</v>
      </c>
      <c r="V191" s="147">
        <f>Vulnerability!AO190</f>
        <v>2.2999999999999998</v>
      </c>
      <c r="W191" s="148">
        <f>Vulnerability!AP190</f>
        <v>1.8</v>
      </c>
      <c r="X191" s="40">
        <f>Vulnerability!AQ190</f>
        <v>0.9</v>
      </c>
      <c r="Y191" s="41">
        <f t="shared" si="41"/>
        <v>2.5</v>
      </c>
      <c r="Z191" s="163">
        <f>'Lack of Coping Capacity'!D190</f>
        <v>4.2</v>
      </c>
      <c r="AA191" s="146">
        <f>'Lack of Coping Capacity'!G190</f>
        <v>5.9</v>
      </c>
      <c r="AB191" s="40">
        <f>'Lack of Coping Capacity'!H190</f>
        <v>5.0999999999999996</v>
      </c>
      <c r="AC191" s="146">
        <f>'Lack of Coping Capacity'!M190</f>
        <v>2.6</v>
      </c>
      <c r="AD191" s="146">
        <f>'Lack of Coping Capacity'!R190</f>
        <v>3.5</v>
      </c>
      <c r="AE191" s="146">
        <f>'Lack of Coping Capacity'!AB190</f>
        <v>4.5999999999999996</v>
      </c>
      <c r="AF191" s="40">
        <f>'Lack of Coping Capacity'!AC190</f>
        <v>3.6</v>
      </c>
      <c r="AG191" s="41">
        <f t="shared" si="42"/>
        <v>4.4000000000000004</v>
      </c>
      <c r="AH191" s="155">
        <f t="shared" si="43"/>
        <v>3.9</v>
      </c>
      <c r="AI191" s="180" t="str">
        <f t="shared" si="44"/>
        <v>Medium</v>
      </c>
      <c r="AJ191" s="173">
        <f t="shared" si="45"/>
        <v>90</v>
      </c>
      <c r="AK191" s="176">
        <f>VLOOKUP($B191,'Lack of Reliability Index'!$A$2:$H$192,8,FALSE)</f>
        <v>4.5333333333333323</v>
      </c>
      <c r="AL191" s="47">
        <f>'Imputed and missing data hidden'!BA189</f>
        <v>2</v>
      </c>
      <c r="AM191" s="174">
        <f t="shared" si="46"/>
        <v>3.9215686274509803E-2</v>
      </c>
      <c r="AN191" s="47" t="str">
        <f t="shared" si="47"/>
        <v/>
      </c>
      <c r="AO191" s="175">
        <f>'Indicator Date hidden2'!BB190</f>
        <v>1755.4893617021276</v>
      </c>
      <c r="AP191" s="181"/>
    </row>
    <row r="192" spans="1:42" ht="15.75" thickBot="1" x14ac:dyDescent="0.3">
      <c r="A192" s="125" t="str">
        <f>'Indicator Data'!A194</f>
        <v>Yemen</v>
      </c>
      <c r="B192" s="43" t="str">
        <f>'Indicator Data'!B194</f>
        <v>YEM</v>
      </c>
      <c r="C192" s="153">
        <f>'Hazard &amp; Exposure'!AO191</f>
        <v>2.1</v>
      </c>
      <c r="D192" s="152">
        <f>'Hazard &amp; Exposure'!AP191</f>
        <v>4.8</v>
      </c>
      <c r="E192" s="152">
        <f>'Hazard &amp; Exposure'!AQ191</f>
        <v>5.5</v>
      </c>
      <c r="F192" s="152">
        <f>'Hazard &amp; Exposure'!AR191</f>
        <v>0</v>
      </c>
      <c r="G192" s="152">
        <f>'Hazard &amp; Exposure'!AU191</f>
        <v>2.6</v>
      </c>
      <c r="H192" s="152">
        <f>'Hazard &amp; Exposure'!DY191</f>
        <v>6.4</v>
      </c>
      <c r="I192" s="40">
        <f>'Hazard &amp; Exposure'!DZ191</f>
        <v>3.9</v>
      </c>
      <c r="J192" s="152">
        <f>'Hazard &amp; Exposure'!EC191</f>
        <v>10</v>
      </c>
      <c r="K192" s="152">
        <f>'Hazard &amp; Exposure'!EF191</f>
        <v>10</v>
      </c>
      <c r="L192" s="40">
        <f>'Hazard &amp; Exposure'!EG191</f>
        <v>10</v>
      </c>
      <c r="M192" s="41">
        <f t="shared" si="40"/>
        <v>8.3000000000000007</v>
      </c>
      <c r="N192" s="150">
        <f>Vulnerability!E191</f>
        <v>8.1</v>
      </c>
      <c r="O192" s="148">
        <f>Vulnerability!H191</f>
        <v>6.4</v>
      </c>
      <c r="P192" s="148">
        <f>Vulnerability!N191</f>
        <v>7.7</v>
      </c>
      <c r="Q192" s="40">
        <f>Vulnerability!O191</f>
        <v>7.6</v>
      </c>
      <c r="R192" s="148">
        <f>Vulnerability!T191</f>
        <v>10</v>
      </c>
      <c r="S192" s="147">
        <f>Vulnerability!AC191</f>
        <v>1.3</v>
      </c>
      <c r="T192" s="147">
        <f>Vulnerability!AF191</f>
        <v>6.6</v>
      </c>
      <c r="U192" s="147">
        <f>Vulnerability!AI191</f>
        <v>1.9</v>
      </c>
      <c r="V192" s="147">
        <f>Vulnerability!AO191</f>
        <v>9</v>
      </c>
      <c r="W192" s="148">
        <f>Vulnerability!AP191</f>
        <v>5.7</v>
      </c>
      <c r="X192" s="40">
        <f>Vulnerability!AQ191</f>
        <v>8.6999999999999993</v>
      </c>
      <c r="Y192" s="41">
        <f t="shared" si="41"/>
        <v>8.1999999999999993</v>
      </c>
      <c r="Z192" s="163">
        <f>'Lack of Coping Capacity'!D191</f>
        <v>8.5</v>
      </c>
      <c r="AA192" s="146">
        <f>'Lack of Coping Capacity'!G191</f>
        <v>8.6999999999999993</v>
      </c>
      <c r="AB192" s="40">
        <f>'Lack of Coping Capacity'!H191</f>
        <v>8.6</v>
      </c>
      <c r="AC192" s="146">
        <f>'Lack of Coping Capacity'!M191</f>
        <v>5.5</v>
      </c>
      <c r="AD192" s="146">
        <f>'Lack of Coping Capacity'!R191</f>
        <v>7.2</v>
      </c>
      <c r="AE192" s="146">
        <f>'Lack of Coping Capacity'!AB191</f>
        <v>7.3</v>
      </c>
      <c r="AF192" s="40">
        <f>'Lack of Coping Capacity'!AC191</f>
        <v>6.7</v>
      </c>
      <c r="AG192" s="41">
        <f t="shared" si="42"/>
        <v>7.8</v>
      </c>
      <c r="AH192" s="155">
        <f t="shared" si="43"/>
        <v>8.1</v>
      </c>
      <c r="AI192" s="180" t="str">
        <f t="shared" si="44"/>
        <v>Very High</v>
      </c>
      <c r="AJ192" s="173">
        <f t="shared" si="45"/>
        <v>4</v>
      </c>
      <c r="AK192" s="176">
        <f>VLOOKUP($B192,'Lack of Reliability Index'!$A$2:$H$192,8,FALSE)</f>
        <v>5</v>
      </c>
      <c r="AL192" s="47">
        <f>'Imputed and missing data hidden'!BA190</f>
        <v>0</v>
      </c>
      <c r="AM192" s="174">
        <f t="shared" si="46"/>
        <v>0</v>
      </c>
      <c r="AN192" s="47" t="str">
        <f t="shared" si="47"/>
        <v>YES</v>
      </c>
      <c r="AO192" s="175">
        <f>'Indicator Date hidden2'!BB191</f>
        <v>1650.72</v>
      </c>
      <c r="AP192" s="181"/>
    </row>
    <row r="193" spans="1:42" ht="15.75" thickBot="1" x14ac:dyDescent="0.3">
      <c r="A193" s="125" t="str">
        <f>'Indicator Data'!A195</f>
        <v>Zambia</v>
      </c>
      <c r="B193" s="43" t="str">
        <f>'Indicator Data'!B195</f>
        <v>ZMB</v>
      </c>
      <c r="C193" s="153">
        <f>'Hazard &amp; Exposure'!AO192</f>
        <v>2.8</v>
      </c>
      <c r="D193" s="152">
        <f>'Hazard &amp; Exposure'!AP192</f>
        <v>5.5</v>
      </c>
      <c r="E193" s="152">
        <f>'Hazard &amp; Exposure'!AQ192</f>
        <v>0</v>
      </c>
      <c r="F193" s="152">
        <f>'Hazard &amp; Exposure'!AR192</f>
        <v>0</v>
      </c>
      <c r="G193" s="152">
        <f>'Hazard &amp; Exposure'!AU192</f>
        <v>3.3</v>
      </c>
      <c r="H193" s="152">
        <f>'Hazard &amp; Exposure'!DY192</f>
        <v>5.7</v>
      </c>
      <c r="I193" s="40">
        <f>'Hazard &amp; Exposure'!DZ192</f>
        <v>3.2</v>
      </c>
      <c r="J193" s="152">
        <f>'Hazard &amp; Exposure'!EC192</f>
        <v>1.3</v>
      </c>
      <c r="K193" s="152">
        <f>'Hazard &amp; Exposure'!EF192</f>
        <v>0</v>
      </c>
      <c r="L193" s="40">
        <f>'Hazard &amp; Exposure'!EG192</f>
        <v>0.9</v>
      </c>
      <c r="M193" s="41">
        <f t="shared" si="40"/>
        <v>2.1</v>
      </c>
      <c r="N193" s="150">
        <f>Vulnerability!E192</f>
        <v>7.7</v>
      </c>
      <c r="O193" s="148">
        <f>Vulnerability!H192</f>
        <v>7.3</v>
      </c>
      <c r="P193" s="148">
        <f>Vulnerability!N192</f>
        <v>2.6</v>
      </c>
      <c r="Q193" s="40">
        <f>Vulnerability!O192</f>
        <v>6.3</v>
      </c>
      <c r="R193" s="148">
        <f>Vulnerability!T192</f>
        <v>5.0999999999999996</v>
      </c>
      <c r="S193" s="147">
        <f>Vulnerability!AC192</f>
        <v>7.4</v>
      </c>
      <c r="T193" s="147">
        <f>Vulnerability!AF192</f>
        <v>4</v>
      </c>
      <c r="U193" s="147">
        <f>Vulnerability!AI192</f>
        <v>0</v>
      </c>
      <c r="V193" s="147">
        <f>Vulnerability!AO192</f>
        <v>9</v>
      </c>
      <c r="W193" s="148">
        <f>Vulnerability!AP192</f>
        <v>6.1</v>
      </c>
      <c r="X193" s="40">
        <f>Vulnerability!AQ192</f>
        <v>5.6</v>
      </c>
      <c r="Y193" s="41">
        <f t="shared" si="41"/>
        <v>6</v>
      </c>
      <c r="Z193" s="163">
        <f>'Lack of Coping Capacity'!D192</f>
        <v>3.5</v>
      </c>
      <c r="AA193" s="146">
        <f>'Lack of Coping Capacity'!G192</f>
        <v>6.4</v>
      </c>
      <c r="AB193" s="40">
        <f>'Lack of Coping Capacity'!H192</f>
        <v>5</v>
      </c>
      <c r="AC193" s="146">
        <f>'Lack of Coping Capacity'!M192</f>
        <v>5.7</v>
      </c>
      <c r="AD193" s="146">
        <f>'Lack of Coping Capacity'!R192</f>
        <v>8.6</v>
      </c>
      <c r="AE193" s="146">
        <f>'Lack of Coping Capacity'!AB192</f>
        <v>6.3</v>
      </c>
      <c r="AF193" s="40">
        <f>'Lack of Coping Capacity'!AC192</f>
        <v>6.9</v>
      </c>
      <c r="AG193" s="41">
        <f t="shared" si="42"/>
        <v>6</v>
      </c>
      <c r="AH193" s="155">
        <f t="shared" si="43"/>
        <v>4.2</v>
      </c>
      <c r="AI193" s="180" t="str">
        <f t="shared" si="44"/>
        <v>Medium</v>
      </c>
      <c r="AJ193" s="173">
        <f t="shared" si="45"/>
        <v>76</v>
      </c>
      <c r="AK193" s="176">
        <f>VLOOKUP($B193,'Lack of Reliability Index'!$A$2:$H$192,8,FALSE)</f>
        <v>4</v>
      </c>
      <c r="AL193" s="47">
        <f>'Imputed and missing data hidden'!BA191</f>
        <v>0</v>
      </c>
      <c r="AM193" s="174">
        <f t="shared" si="46"/>
        <v>0</v>
      </c>
      <c r="AN193" s="47" t="str">
        <f t="shared" si="47"/>
        <v/>
      </c>
      <c r="AO193" s="175">
        <f>'Indicator Date hidden2'!BB192</f>
        <v>1683.9795918367347</v>
      </c>
      <c r="AP193" s="181"/>
    </row>
    <row r="194" spans="1:42" ht="15" customHeight="1" thickBot="1" x14ac:dyDescent="0.3">
      <c r="A194" s="125" t="str">
        <f>'Indicator Data'!A196</f>
        <v>Zimbabwe</v>
      </c>
      <c r="B194" s="43" t="str">
        <f>'Indicator Data'!B196</f>
        <v>ZWE</v>
      </c>
      <c r="C194" s="153">
        <f>'Hazard &amp; Exposure'!AO193</f>
        <v>2.2000000000000002</v>
      </c>
      <c r="D194" s="152">
        <f>'Hazard &amp; Exposure'!AP193</f>
        <v>6</v>
      </c>
      <c r="E194" s="152">
        <f>'Hazard &amp; Exposure'!AQ193</f>
        <v>0</v>
      </c>
      <c r="F194" s="152">
        <f>'Hazard &amp; Exposure'!AR193</f>
        <v>0.4</v>
      </c>
      <c r="G194" s="152">
        <f>'Hazard &amp; Exposure'!AU193</f>
        <v>9</v>
      </c>
      <c r="H194" s="152">
        <f>'Hazard &amp; Exposure'!DY193</f>
        <v>4.9000000000000004</v>
      </c>
      <c r="I194" s="40">
        <f>'Hazard &amp; Exposure'!DZ193</f>
        <v>4.7</v>
      </c>
      <c r="J194" s="152">
        <f>'Hazard &amp; Exposure'!EC193</f>
        <v>5.2</v>
      </c>
      <c r="K194" s="152">
        <f>'Hazard &amp; Exposure'!EF193</f>
        <v>0</v>
      </c>
      <c r="L194" s="40">
        <f>'Hazard &amp; Exposure'!EG193</f>
        <v>3.6</v>
      </c>
      <c r="M194" s="41">
        <f t="shared" si="40"/>
        <v>4.2</v>
      </c>
      <c r="N194" s="150">
        <f>Vulnerability!E193</f>
        <v>7.3</v>
      </c>
      <c r="O194" s="148">
        <f>Vulnerability!H193</f>
        <v>7.1</v>
      </c>
      <c r="P194" s="148">
        <f>Vulnerability!N193</f>
        <v>4.0999999999999996</v>
      </c>
      <c r="Q194" s="40">
        <f>Vulnerability!O193</f>
        <v>6.5</v>
      </c>
      <c r="R194" s="148">
        <f>Vulnerability!T193</f>
        <v>4</v>
      </c>
      <c r="S194" s="147">
        <f>Vulnerability!AC193</f>
        <v>6</v>
      </c>
      <c r="T194" s="147">
        <f>Vulnerability!AF193</f>
        <v>3.2</v>
      </c>
      <c r="U194" s="147">
        <f>Vulnerability!AI193</f>
        <v>0.3</v>
      </c>
      <c r="V194" s="147">
        <f>Vulnerability!AO193</f>
        <v>9.4</v>
      </c>
      <c r="W194" s="148">
        <f>Vulnerability!AP193</f>
        <v>5.9</v>
      </c>
      <c r="X194" s="40">
        <f>Vulnerability!AQ193</f>
        <v>5</v>
      </c>
      <c r="Y194" s="41">
        <f t="shared" si="41"/>
        <v>5.8</v>
      </c>
      <c r="Z194" s="163">
        <f>'Lack of Coping Capacity'!D193</f>
        <v>2.6</v>
      </c>
      <c r="AA194" s="146">
        <f>'Lack of Coping Capacity'!G193</f>
        <v>7.6</v>
      </c>
      <c r="AB194" s="40">
        <f>'Lack of Coping Capacity'!H193</f>
        <v>5.0999999999999996</v>
      </c>
      <c r="AC194" s="146">
        <f>'Lack of Coping Capacity'!M193</f>
        <v>5.6</v>
      </c>
      <c r="AD194" s="146">
        <f>'Lack of Coping Capacity'!R193</f>
        <v>7.7</v>
      </c>
      <c r="AE194" s="146">
        <f>'Lack of Coping Capacity'!AB193</f>
        <v>6.8</v>
      </c>
      <c r="AF194" s="40">
        <f>'Lack of Coping Capacity'!AC193</f>
        <v>6.7</v>
      </c>
      <c r="AG194" s="41">
        <f t="shared" si="42"/>
        <v>6</v>
      </c>
      <c r="AH194" s="155">
        <f t="shared" si="43"/>
        <v>5.3</v>
      </c>
      <c r="AI194" s="180" t="str">
        <f t="shared" si="44"/>
        <v>High</v>
      </c>
      <c r="AJ194" s="173">
        <f t="shared" si="45"/>
        <v>35</v>
      </c>
      <c r="AK194" s="176">
        <f>VLOOKUP($B194,'Lack of Reliability Index'!$A$2:$H$192,8,FALSE)</f>
        <v>4.8</v>
      </c>
      <c r="AL194" s="47">
        <f>'Imputed and missing data hidden'!BA192</f>
        <v>3</v>
      </c>
      <c r="AM194" s="174">
        <f t="shared" si="46"/>
        <v>5.8823529411764705E-2</v>
      </c>
      <c r="AN194" s="47" t="str">
        <f t="shared" si="47"/>
        <v/>
      </c>
      <c r="AO194" s="175">
        <f>'Indicator Date hidden2'!BB193</f>
        <v>1755.4680851063829</v>
      </c>
      <c r="AP194" s="181"/>
    </row>
    <row r="197" spans="1:42" x14ac:dyDescent="0.25">
      <c r="A197" s="219" t="s">
        <v>1011</v>
      </c>
      <c r="B197" s="219"/>
    </row>
    <row r="198" spans="1:42" x14ac:dyDescent="0.25">
      <c r="A198" s="219"/>
      <c r="B198" s="219"/>
    </row>
  </sheetData>
  <autoFilter ref="A3:AO3">
    <sortState ref="A4:AN194">
      <sortCondition ref="A3"/>
    </sortState>
  </autoFilter>
  <sortState ref="A4:B194">
    <sortCondition ref="A4:A194"/>
  </sortState>
  <mergeCells count="2">
    <mergeCell ref="A1:AO1"/>
    <mergeCell ref="A197:B198"/>
  </mergeCells>
  <conditionalFormatting sqref="M4:M194">
    <cfRule type="cellIs" dxfId="55" priority="21" stopIfTrue="1" operator="between">
      <formula>6.1</formula>
      <formula>10</formula>
    </cfRule>
    <cfRule type="cellIs" dxfId="54" priority="232" stopIfTrue="1" operator="between">
      <formula>4.1</formula>
      <formula>6</formula>
    </cfRule>
    <cfRule type="cellIs" dxfId="53" priority="233" stopIfTrue="1" operator="between">
      <formula>2.7</formula>
      <formula>4</formula>
    </cfRule>
    <cfRule type="cellIs" dxfId="52" priority="234" stopIfTrue="1" operator="between">
      <formula>1.5</formula>
      <formula>2.6</formula>
    </cfRule>
    <cfRule type="cellIs" dxfId="51" priority="235" stopIfTrue="1" operator="between">
      <formula>0</formula>
      <formula>1.4</formula>
    </cfRule>
  </conditionalFormatting>
  <conditionalFormatting sqref="Y4:Y194">
    <cfRule type="cellIs" dxfId="50" priority="14" stopIfTrue="1" operator="between">
      <formula>6.4</formula>
      <formula>10</formula>
    </cfRule>
    <cfRule type="cellIs" dxfId="49" priority="228" stopIfTrue="1" operator="between">
      <formula>4.8</formula>
      <formula>6.3</formula>
    </cfRule>
    <cfRule type="cellIs" dxfId="48" priority="229" stopIfTrue="1" operator="between">
      <formula>3.2</formula>
      <formula>4.7</formula>
    </cfRule>
    <cfRule type="cellIs" dxfId="47" priority="230" stopIfTrue="1" operator="between">
      <formula>2</formula>
      <formula>3.1</formula>
    </cfRule>
    <cfRule type="cellIs" dxfId="46" priority="231" stopIfTrue="1" operator="between">
      <formula>0</formula>
      <formula>1.9</formula>
    </cfRule>
  </conditionalFormatting>
  <conditionalFormatting sqref="AG4:AG194">
    <cfRule type="cellIs" dxfId="45" priority="34" stopIfTrue="1" operator="between">
      <formula>7.4</formula>
      <formula>10</formula>
    </cfRule>
    <cfRule type="cellIs" dxfId="44" priority="224" stopIfTrue="1" operator="between">
      <formula>6</formula>
      <formula>7.3</formula>
    </cfRule>
    <cfRule type="cellIs" dxfId="43" priority="225" stopIfTrue="1" operator="between">
      <formula>4.7</formula>
      <formula>5.9</formula>
    </cfRule>
    <cfRule type="cellIs" dxfId="42" priority="226" stopIfTrue="1" operator="between">
      <formula>3.2</formula>
      <formula>4.6</formula>
    </cfRule>
    <cfRule type="cellIs" dxfId="41" priority="227" stopIfTrue="1" operator="between">
      <formula>0</formula>
      <formula>3.1</formula>
    </cfRule>
  </conditionalFormatting>
  <conditionalFormatting sqref="Q4:Q194">
    <cfRule type="cellIs" dxfId="40" priority="20" stopIfTrue="1" operator="between">
      <formula>7.1</formula>
      <formula>10</formula>
    </cfRule>
    <cfRule type="cellIs" dxfId="39" priority="140" stopIfTrue="1" operator="between">
      <formula>5.4</formula>
      <formula>7</formula>
    </cfRule>
    <cfRule type="cellIs" dxfId="38" priority="141" stopIfTrue="1" operator="between">
      <formula>3.5</formula>
      <formula>5.3</formula>
    </cfRule>
    <cfRule type="cellIs" dxfId="37" priority="142" stopIfTrue="1" operator="between">
      <formula>1.8</formula>
      <formula>3.4</formula>
    </cfRule>
    <cfRule type="cellIs" dxfId="36" priority="143" stopIfTrue="1" operator="between">
      <formula>0</formula>
      <formula>1.7</formula>
    </cfRule>
  </conditionalFormatting>
  <conditionalFormatting sqref="AF4:AF194">
    <cfRule type="cellIs" dxfId="35" priority="33" stopIfTrue="1" operator="between">
      <formula>7.4</formula>
      <formula>10</formula>
    </cfRule>
    <cfRule type="cellIs" dxfId="34" priority="120" stopIfTrue="1" operator="between">
      <formula>5.4</formula>
      <formula>7.3</formula>
    </cfRule>
    <cfRule type="cellIs" dxfId="33" priority="121" stopIfTrue="1" operator="between">
      <formula>3.5</formula>
      <formula>5.3</formula>
    </cfRule>
    <cfRule type="cellIs" dxfId="32" priority="122" stopIfTrue="1" operator="between">
      <formula>2.1</formula>
      <formula>3.4</formula>
    </cfRule>
    <cfRule type="cellIs" dxfId="31" priority="123" stopIfTrue="1" operator="between">
      <formula>0</formula>
      <formula>2</formula>
    </cfRule>
  </conditionalFormatting>
  <conditionalFormatting sqref="I4:I194">
    <cfRule type="cellIs" dxfId="30" priority="27" stopIfTrue="1" operator="between">
      <formula>6.9</formula>
      <formula>10</formula>
    </cfRule>
    <cfRule type="cellIs" dxfId="29" priority="48" stopIfTrue="1" operator="between">
      <formula>4.7</formula>
      <formula>6.8</formula>
    </cfRule>
    <cfRule type="cellIs" dxfId="28" priority="49" stopIfTrue="1" operator="between">
      <formula>2.8</formula>
      <formula>4.6</formula>
    </cfRule>
    <cfRule type="cellIs" dxfId="27" priority="50" stopIfTrue="1" operator="between">
      <formula>1.3</formula>
      <formula>2.7</formula>
    </cfRule>
    <cfRule type="cellIs" dxfId="26" priority="51" stopIfTrue="1" operator="between">
      <formula>0</formula>
      <formula>1.2</formula>
    </cfRule>
  </conditionalFormatting>
  <conditionalFormatting sqref="AB4:AB194">
    <cfRule type="cellIs" dxfId="25" priority="28" stopIfTrue="1" operator="between">
      <formula>7.3</formula>
      <formula>10</formula>
    </cfRule>
    <cfRule type="cellIs" dxfId="24" priority="29" stopIfTrue="1" operator="between">
      <formula>6</formula>
      <formula>7.2</formula>
    </cfRule>
    <cfRule type="cellIs" dxfId="23" priority="30" stopIfTrue="1" operator="between">
      <formula>4.9</formula>
      <formula>5.9</formula>
    </cfRule>
    <cfRule type="cellIs" dxfId="22" priority="31" stopIfTrue="1" operator="between">
      <formula>3.3</formula>
      <formula>4.8</formula>
    </cfRule>
    <cfRule type="cellIs" dxfId="21" priority="32" stopIfTrue="1" operator="between">
      <formula>0</formula>
      <formula>3.2</formula>
    </cfRule>
  </conditionalFormatting>
  <conditionalFormatting sqref="L4:L194">
    <cfRule type="cellIs" dxfId="20" priority="22" stopIfTrue="1" operator="between">
      <formula>9</formula>
      <formula>10</formula>
    </cfRule>
    <cfRule type="cellIs" dxfId="19" priority="23" stopIfTrue="1" operator="between">
      <formula>7</formula>
      <formula>8</formula>
    </cfRule>
    <cfRule type="cellIs" dxfId="18" priority="24" stopIfTrue="1" operator="between">
      <formula>3.1</formula>
      <formula>6.9</formula>
    </cfRule>
    <cfRule type="cellIs" dxfId="17" priority="25" stopIfTrue="1" operator="between">
      <formula>1</formula>
      <formula>3</formula>
    </cfRule>
    <cfRule type="cellIs" dxfId="16" priority="26" stopIfTrue="1" operator="between">
      <formula>0</formula>
      <formula>0.9</formula>
    </cfRule>
  </conditionalFormatting>
  <conditionalFormatting sqref="X4:X194">
    <cfRule type="cellIs" dxfId="15" priority="15" stopIfTrue="1" operator="between">
      <formula>6.3</formula>
      <formula>10</formula>
    </cfRule>
    <cfRule type="cellIs" dxfId="14" priority="16" stopIfTrue="1" operator="between">
      <formula>4.4</formula>
      <formula>6.2</formula>
    </cfRule>
    <cfRule type="cellIs" dxfId="13" priority="17" stopIfTrue="1" operator="between">
      <formula>2.9</formula>
      <formula>4.3</formula>
    </cfRule>
    <cfRule type="cellIs" dxfId="12" priority="18" stopIfTrue="1" operator="between">
      <formula>1.6</formula>
      <formula>2.8</formula>
    </cfRule>
    <cfRule type="cellIs" dxfId="11" priority="19" stopIfTrue="1" operator="between">
      <formula>0</formula>
      <formula>1.5</formula>
    </cfRule>
  </conditionalFormatting>
  <conditionalFormatting sqref="AN4:AN194">
    <cfRule type="cellIs" dxfId="10" priority="11" operator="equal">
      <formula>"YES"</formula>
    </cfRule>
  </conditionalFormatting>
  <conditionalFormatting sqref="AK4:AK194">
    <cfRule type="dataBar" priority="7">
      <dataBar>
        <cfvo type="min"/>
        <cfvo type="max"/>
        <color rgb="FF996600"/>
      </dataBar>
      <extLst>
        <ext xmlns:x14="http://schemas.microsoft.com/office/spreadsheetml/2009/9/main" uri="{B025F937-C7B1-47D3-B67F-A62EFF666E3E}">
          <x14:id>{BE362045-C717-4087-BED3-D3B0EAE29680}</x14:id>
        </ext>
      </extLst>
    </cfRule>
  </conditionalFormatting>
  <conditionalFormatting sqref="AI4:AI194">
    <cfRule type="cellIs" dxfId="9" priority="35" stopIfTrue="1" operator="equal">
      <formula>"Very High"</formula>
    </cfRule>
    <cfRule type="cellIs" dxfId="8" priority="168" stopIfTrue="1" operator="equal">
      <formula>"High"</formula>
    </cfRule>
    <cfRule type="cellIs" dxfId="7" priority="169" stopIfTrue="1" operator="equal">
      <formula>"Medium"</formula>
    </cfRule>
    <cfRule type="cellIs" dxfId="6" priority="170" stopIfTrue="1" operator="equal">
      <formula>"Low"</formula>
    </cfRule>
    <cfRule type="cellIs" dxfId="5" priority="171" stopIfTrue="1" operator="equal">
      <formula>"Very Low"</formula>
    </cfRule>
  </conditionalFormatting>
  <conditionalFormatting sqref="AH4:AH194">
    <cfRule type="cellIs" dxfId="4" priority="2" stopIfTrue="1" operator="between">
      <formula>6.5</formula>
      <formula>10</formula>
    </cfRule>
    <cfRule type="cellIs" dxfId="3" priority="3" stopIfTrue="1" operator="between">
      <formula>5</formula>
      <formula>6.5</formula>
    </cfRule>
    <cfRule type="cellIs" dxfId="2" priority="4" stopIfTrue="1" operator="between">
      <formula>3.5</formula>
      <formula>5</formula>
    </cfRule>
    <cfRule type="cellIs" dxfId="1" priority="5" stopIfTrue="1" operator="between">
      <formula>2</formula>
      <formula>3.5</formula>
    </cfRule>
    <cfRule type="cellIs" dxfId="0" priority="6" stopIfTrue="1" operator="between">
      <formula>0</formula>
      <formula>2</formula>
    </cfRule>
  </conditionalFormatting>
  <conditionalFormatting sqref="AP4:AP194">
    <cfRule type="dataBar" priority="1">
      <dataBar>
        <cfvo type="min"/>
        <cfvo type="max"/>
        <color theme="5" tint="0.59999389629810485"/>
      </dataBar>
      <extLst>
        <ext xmlns:x14="http://schemas.microsoft.com/office/spreadsheetml/2009/9/main" uri="{B025F937-C7B1-47D3-B67F-A62EFF666E3E}">
          <x14:id>{C6EDCE4F-220E-4892-A414-4FCC27F2B7D2}</x14:id>
        </ext>
      </extLst>
    </cfRule>
  </conditionalFormatting>
  <pageMargins left="0.70866141732283472" right="0.70866141732283472" top="0.74803149606299213" bottom="0.74803149606299213" header="0.31496062992125984" footer="0.31496062992125984"/>
  <pageSetup paperSize="9" scale="52"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dataBar" id="{BE362045-C717-4087-BED3-D3B0EAE29680}">
            <x14:dataBar minLength="0" maxLength="100">
              <x14:cfvo type="autoMin"/>
              <x14:cfvo type="autoMax"/>
              <x14:negativeFillColor rgb="FFFF0000"/>
              <x14:axisColor rgb="FF000000"/>
            </x14:dataBar>
          </x14:cfRule>
          <xm:sqref>AK4:AK194</xm:sqref>
        </x14:conditionalFormatting>
        <x14:conditionalFormatting xmlns:xm="http://schemas.microsoft.com/office/excel/2006/main">
          <x14:cfRule type="dataBar" id="{C6EDCE4F-220E-4892-A414-4FCC27F2B7D2}">
            <x14:dataBar minLength="0" maxLength="100" negativeBarColorSameAsPositive="1" axisPosition="none">
              <x14:cfvo type="min"/>
              <x14:cfvo type="max"/>
            </x14:dataBar>
          </x14:cfRule>
          <xm:sqref>AP4:AP194</xm:sqref>
        </x14:conditionalFormatting>
        <x14:conditionalFormatting xmlns:xm="http://schemas.microsoft.com/office/excel/2006/main">
          <x14:cfRule type="iconSet" priority="12" id="{C9F477B2-44E6-439F-9470-4771227F9C10}">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AL4:AL194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EJ195"/>
  <sheetViews>
    <sheetView showGridLines="0" workbookViewId="0">
      <pane xSplit="2" ySplit="2" topLeftCell="DA3" activePane="bottomRight" state="frozen"/>
      <selection pane="topRight" activeCell="B1" sqref="B1"/>
      <selection pane="bottomLeft" activeCell="A5" sqref="A5"/>
      <selection pane="bottomRight" sqref="A1:EG1"/>
    </sheetView>
  </sheetViews>
  <sheetFormatPr defaultRowHeight="15" x14ac:dyDescent="0.25"/>
  <cols>
    <col min="1" max="1" width="25.7109375" style="1" customWidth="1"/>
    <col min="2" max="2" width="9.140625" style="1"/>
    <col min="3" max="13" width="7.85546875" style="7" customWidth="1"/>
    <col min="14" max="14" width="8" style="8" customWidth="1"/>
    <col min="15" max="20" width="7.85546875" style="8" customWidth="1"/>
    <col min="21" max="21" width="7.85546875" style="9" customWidth="1"/>
    <col min="22" max="48" width="7.85546875" style="7" customWidth="1"/>
    <col min="49" max="49" width="8.42578125" style="8" customWidth="1"/>
    <col min="50" max="52" width="7.85546875" style="7" customWidth="1"/>
    <col min="53" max="53" width="7.85546875" style="8" customWidth="1"/>
    <col min="54" max="56" width="7.85546875" style="7" customWidth="1"/>
    <col min="57" max="57" width="7.85546875" style="8" customWidth="1"/>
    <col min="58" max="60" width="7.85546875" style="7" customWidth="1"/>
    <col min="61" max="61" width="7.85546875" style="8" customWidth="1"/>
    <col min="62" max="67" width="7.85546875" style="7" customWidth="1"/>
    <col min="68" max="69" width="7.85546875" style="8" customWidth="1"/>
    <col min="70" max="76" width="7.85546875" style="7" customWidth="1"/>
    <col min="77" max="78" width="7.85546875" style="8" customWidth="1"/>
    <col min="79" max="84" width="7.85546875" style="7" customWidth="1"/>
    <col min="85" max="85" width="7.85546875" style="8" customWidth="1"/>
    <col min="86" max="88" width="7.85546875" style="7" customWidth="1"/>
    <col min="89" max="89" width="8.28515625" style="8" customWidth="1"/>
    <col min="90" max="91" width="7.85546875" style="7" customWidth="1"/>
    <col min="92" max="92" width="7.85546875" style="7" hidden="1" customWidth="1"/>
    <col min="93" max="93" width="7.85546875" style="8" hidden="1" customWidth="1"/>
    <col min="94" max="95" width="7.85546875" style="7" hidden="1" customWidth="1"/>
    <col min="96" max="96" width="7.85546875" style="7" customWidth="1"/>
    <col min="97" max="97" width="7.85546875" style="8" customWidth="1"/>
    <col min="98" max="99" width="7.85546875" style="7" customWidth="1"/>
    <col min="100" max="100" width="7.85546875" style="7" hidden="1" customWidth="1"/>
    <col min="101" max="101" width="7.85546875" style="8" hidden="1" customWidth="1"/>
    <col min="102" max="103" width="7.85546875" style="7" hidden="1" customWidth="1"/>
    <col min="104" max="104" width="7.85546875" style="7" customWidth="1"/>
    <col min="105" max="119" width="7.85546875" style="1" customWidth="1"/>
    <col min="120" max="120" width="7.85546875" style="8" customWidth="1"/>
    <col min="121" max="123" width="7.85546875" style="1" customWidth="1"/>
    <col min="124" max="124" width="7.85546875" style="7" hidden="1" customWidth="1"/>
    <col min="125" max="125" width="8" style="8" hidden="1" customWidth="1"/>
    <col min="126" max="127" width="7.85546875" style="7" hidden="1" customWidth="1"/>
    <col min="128" max="137" width="7.85546875" style="1" customWidth="1"/>
    <col min="138" max="16384" width="9.140625" style="1"/>
  </cols>
  <sheetData>
    <row r="1" spans="1:139" x14ac:dyDescent="0.25">
      <c r="A1" s="220"/>
      <c r="B1" s="220"/>
      <c r="C1" s="220"/>
      <c r="D1" s="220"/>
      <c r="E1" s="220"/>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c r="AE1" s="220"/>
      <c r="AF1" s="220"/>
      <c r="AG1" s="220"/>
      <c r="AH1" s="220"/>
      <c r="AI1" s="220"/>
      <c r="AJ1" s="220"/>
      <c r="AK1" s="220"/>
      <c r="AL1" s="220"/>
      <c r="AM1" s="220"/>
      <c r="AN1" s="220"/>
      <c r="AO1" s="220"/>
      <c r="AP1" s="220"/>
      <c r="AQ1" s="220"/>
      <c r="AR1" s="220"/>
      <c r="AS1" s="220"/>
      <c r="AT1" s="220"/>
      <c r="AU1" s="220"/>
      <c r="AV1" s="220"/>
      <c r="AW1" s="220"/>
      <c r="AX1" s="220"/>
      <c r="AY1" s="220"/>
      <c r="AZ1" s="220"/>
      <c r="BA1" s="220"/>
      <c r="BB1" s="220"/>
      <c r="BC1" s="220"/>
      <c r="BD1" s="220"/>
      <c r="BE1" s="220"/>
      <c r="BF1" s="220"/>
      <c r="BG1" s="220"/>
      <c r="BH1" s="220"/>
      <c r="BI1" s="220"/>
      <c r="BJ1" s="220"/>
      <c r="BK1" s="220"/>
      <c r="BL1" s="220"/>
      <c r="BM1" s="220"/>
      <c r="BN1" s="220"/>
      <c r="BO1" s="220"/>
      <c r="BP1" s="220"/>
      <c r="BQ1" s="220"/>
      <c r="BR1" s="220"/>
      <c r="BS1" s="220"/>
      <c r="BT1" s="220"/>
      <c r="BU1" s="220"/>
      <c r="BV1" s="220"/>
      <c r="BW1" s="220"/>
      <c r="BX1" s="220"/>
      <c r="BY1" s="220"/>
      <c r="BZ1" s="220"/>
      <c r="CA1" s="220"/>
      <c r="CB1" s="220"/>
      <c r="CC1" s="220"/>
      <c r="CD1" s="220"/>
      <c r="CE1" s="220"/>
      <c r="CF1" s="220"/>
      <c r="CG1" s="220"/>
      <c r="CH1" s="220"/>
      <c r="CI1" s="220"/>
      <c r="CJ1" s="220"/>
      <c r="CK1" s="220"/>
      <c r="CL1" s="220"/>
      <c r="CM1" s="220"/>
      <c r="CN1" s="220"/>
      <c r="CO1" s="220"/>
      <c r="CP1" s="220"/>
      <c r="CQ1" s="220"/>
      <c r="CR1" s="220"/>
      <c r="CS1" s="220"/>
      <c r="CT1" s="220"/>
      <c r="CU1" s="220"/>
      <c r="CV1" s="220"/>
      <c r="CW1" s="220"/>
      <c r="CX1" s="220"/>
      <c r="CY1" s="220"/>
      <c r="CZ1" s="220"/>
      <c r="DA1" s="220"/>
      <c r="DB1" s="220"/>
      <c r="DC1" s="220"/>
      <c r="DD1" s="220"/>
      <c r="DE1" s="220"/>
      <c r="DF1" s="220"/>
      <c r="DG1" s="220"/>
      <c r="DH1" s="220"/>
      <c r="DI1" s="220"/>
      <c r="DJ1" s="220"/>
      <c r="DK1" s="220"/>
      <c r="DL1" s="220"/>
      <c r="DM1" s="220"/>
      <c r="DN1" s="220"/>
      <c r="DO1" s="220"/>
      <c r="DP1" s="220"/>
      <c r="DQ1" s="220"/>
      <c r="DR1" s="220"/>
      <c r="DS1" s="220"/>
      <c r="DT1" s="220"/>
      <c r="DU1" s="220"/>
      <c r="DV1" s="220"/>
      <c r="DW1" s="220"/>
      <c r="DX1" s="220"/>
      <c r="DY1" s="220"/>
      <c r="DZ1" s="220"/>
      <c r="EA1" s="220"/>
      <c r="EB1" s="220"/>
      <c r="EC1" s="220"/>
      <c r="ED1" s="220"/>
      <c r="EE1" s="220"/>
      <c r="EF1" s="220"/>
      <c r="EG1" s="220"/>
    </row>
    <row r="2" spans="1:139" s="4" customFormat="1" ht="117.75" customHeight="1" thickBot="1" x14ac:dyDescent="0.3">
      <c r="A2" s="126" t="s">
        <v>380</v>
      </c>
      <c r="B2" s="47" t="s">
        <v>392</v>
      </c>
      <c r="C2" s="48" t="s">
        <v>904</v>
      </c>
      <c r="D2" s="48" t="s">
        <v>905</v>
      </c>
      <c r="E2" s="48" t="s">
        <v>442</v>
      </c>
      <c r="F2" s="48" t="s">
        <v>857</v>
      </c>
      <c r="G2" s="48" t="s">
        <v>858</v>
      </c>
      <c r="H2" s="48" t="s">
        <v>859</v>
      </c>
      <c r="I2" s="48" t="s">
        <v>860</v>
      </c>
      <c r="J2" s="48" t="s">
        <v>861</v>
      </c>
      <c r="K2" s="48" t="s">
        <v>452</v>
      </c>
      <c r="L2" s="48" t="s">
        <v>862</v>
      </c>
      <c r="M2" s="49" t="s">
        <v>425</v>
      </c>
      <c r="N2" s="50" t="s">
        <v>906</v>
      </c>
      <c r="O2" s="50" t="s">
        <v>907</v>
      </c>
      <c r="P2" s="50" t="s">
        <v>445</v>
      </c>
      <c r="Q2" s="50" t="s">
        <v>446</v>
      </c>
      <c r="R2" s="50" t="s">
        <v>447</v>
      </c>
      <c r="S2" s="50" t="s">
        <v>448</v>
      </c>
      <c r="T2" s="50" t="s">
        <v>451</v>
      </c>
      <c r="U2" s="51" t="s">
        <v>426</v>
      </c>
      <c r="V2" s="48" t="s">
        <v>906</v>
      </c>
      <c r="W2" s="48" t="s">
        <v>907</v>
      </c>
      <c r="X2" s="48" t="s">
        <v>444</v>
      </c>
      <c r="Y2" s="48" t="s">
        <v>445</v>
      </c>
      <c r="Z2" s="48" t="s">
        <v>446</v>
      </c>
      <c r="AA2" s="48" t="s">
        <v>447</v>
      </c>
      <c r="AB2" s="48" t="s">
        <v>448</v>
      </c>
      <c r="AC2" s="48" t="s">
        <v>449</v>
      </c>
      <c r="AD2" s="48" t="s">
        <v>451</v>
      </c>
      <c r="AE2" s="48" t="s">
        <v>450</v>
      </c>
      <c r="AF2" s="49" t="s">
        <v>426</v>
      </c>
      <c r="AG2" s="49" t="s">
        <v>799</v>
      </c>
      <c r="AH2" s="49" t="s">
        <v>435</v>
      </c>
      <c r="AI2" s="49" t="s">
        <v>436</v>
      </c>
      <c r="AJ2" s="49" t="s">
        <v>456</v>
      </c>
      <c r="AK2" s="49" t="s">
        <v>457</v>
      </c>
      <c r="AL2" s="49" t="s">
        <v>458</v>
      </c>
      <c r="AM2" s="49" t="s">
        <v>459</v>
      </c>
      <c r="AN2" s="49" t="s">
        <v>801</v>
      </c>
      <c r="AO2" s="52" t="s">
        <v>453</v>
      </c>
      <c r="AP2" s="52" t="s">
        <v>454</v>
      </c>
      <c r="AQ2" s="52" t="s">
        <v>455</v>
      </c>
      <c r="AR2" s="52" t="s">
        <v>460</v>
      </c>
      <c r="AS2" s="49" t="s">
        <v>802</v>
      </c>
      <c r="AT2" s="49" t="s">
        <v>800</v>
      </c>
      <c r="AU2" s="52" t="s">
        <v>821</v>
      </c>
      <c r="AV2" s="48" t="s">
        <v>1272</v>
      </c>
      <c r="AW2" s="50" t="s">
        <v>1273</v>
      </c>
      <c r="AX2" s="48" t="s">
        <v>1274</v>
      </c>
      <c r="AY2" s="49" t="s">
        <v>1190</v>
      </c>
      <c r="AZ2" s="48" t="s">
        <v>1275</v>
      </c>
      <c r="BA2" s="50" t="s">
        <v>1276</v>
      </c>
      <c r="BB2" s="48" t="s">
        <v>1276</v>
      </c>
      <c r="BC2" s="49" t="s">
        <v>1191</v>
      </c>
      <c r="BD2" s="48" t="s">
        <v>1277</v>
      </c>
      <c r="BE2" s="50" t="s">
        <v>1278</v>
      </c>
      <c r="BF2" s="48" t="s">
        <v>1278</v>
      </c>
      <c r="BG2" s="49" t="s">
        <v>1192</v>
      </c>
      <c r="BH2" s="48" t="s">
        <v>1282</v>
      </c>
      <c r="BI2" s="50" t="s">
        <v>1279</v>
      </c>
      <c r="BJ2" s="48" t="s">
        <v>1279</v>
      </c>
      <c r="BK2" s="49" t="s">
        <v>1193</v>
      </c>
      <c r="BL2" s="206" t="s">
        <v>1194</v>
      </c>
      <c r="BM2" s="48" t="s">
        <v>1283</v>
      </c>
      <c r="BN2" s="48" t="s">
        <v>1284</v>
      </c>
      <c r="BO2" s="48" t="s">
        <v>1195</v>
      </c>
      <c r="BP2" s="50" t="s">
        <v>1280</v>
      </c>
      <c r="BQ2" s="50" t="s">
        <v>1281</v>
      </c>
      <c r="BR2" s="48" t="s">
        <v>1280</v>
      </c>
      <c r="BS2" s="48" t="s">
        <v>1281</v>
      </c>
      <c r="BT2" s="48" t="s">
        <v>1285</v>
      </c>
      <c r="BU2" s="49" t="s">
        <v>1196</v>
      </c>
      <c r="BV2" s="48" t="s">
        <v>1286</v>
      </c>
      <c r="BW2" s="48" t="s">
        <v>1287</v>
      </c>
      <c r="BX2" s="48" t="s">
        <v>1197</v>
      </c>
      <c r="BY2" s="50" t="s">
        <v>1288</v>
      </c>
      <c r="BZ2" s="50" t="s">
        <v>1289</v>
      </c>
      <c r="CA2" s="48" t="s">
        <v>1288</v>
      </c>
      <c r="CB2" s="48" t="s">
        <v>1289</v>
      </c>
      <c r="CC2" s="48" t="s">
        <v>1290</v>
      </c>
      <c r="CD2" s="49" t="s">
        <v>1198</v>
      </c>
      <c r="CE2" s="49" t="s">
        <v>1199</v>
      </c>
      <c r="CF2" s="48" t="s">
        <v>1291</v>
      </c>
      <c r="CG2" s="50" t="s">
        <v>1292</v>
      </c>
      <c r="CH2" s="48" t="s">
        <v>1292</v>
      </c>
      <c r="CI2" s="49" t="s">
        <v>1227</v>
      </c>
      <c r="CJ2" s="48" t="s">
        <v>1271</v>
      </c>
      <c r="CK2" s="50" t="s">
        <v>1293</v>
      </c>
      <c r="CL2" s="48" t="s">
        <v>1293</v>
      </c>
      <c r="CM2" s="49" t="s">
        <v>1148</v>
      </c>
      <c r="CN2" s="48" t="s">
        <v>1294</v>
      </c>
      <c r="CO2" s="50" t="s">
        <v>1295</v>
      </c>
      <c r="CP2" s="48" t="s">
        <v>1295</v>
      </c>
      <c r="CQ2" s="49" t="s">
        <v>1296</v>
      </c>
      <c r="CR2" s="48" t="s">
        <v>1333</v>
      </c>
      <c r="CS2" s="50" t="s">
        <v>1334</v>
      </c>
      <c r="CT2" s="48" t="s">
        <v>1334</v>
      </c>
      <c r="CU2" s="49" t="s">
        <v>1335</v>
      </c>
      <c r="CV2" s="48" t="s">
        <v>1297</v>
      </c>
      <c r="CW2" s="50" t="s">
        <v>1298</v>
      </c>
      <c r="CX2" s="48" t="s">
        <v>1298</v>
      </c>
      <c r="CY2" s="49" t="s">
        <v>1229</v>
      </c>
      <c r="CZ2" s="206" t="s">
        <v>1200</v>
      </c>
      <c r="DA2" s="49" t="s">
        <v>1157</v>
      </c>
      <c r="DB2" s="49" t="s">
        <v>1158</v>
      </c>
      <c r="DC2" s="49" t="s">
        <v>1336</v>
      </c>
      <c r="DD2" s="207" t="s">
        <v>1201</v>
      </c>
      <c r="DE2" s="49" t="s">
        <v>1152</v>
      </c>
      <c r="DF2" s="49" t="s">
        <v>1153</v>
      </c>
      <c r="DG2" s="49" t="s">
        <v>1154</v>
      </c>
      <c r="DH2" s="49" t="s">
        <v>1155</v>
      </c>
      <c r="DI2" s="207" t="s">
        <v>1202</v>
      </c>
      <c r="DJ2" s="206" t="s">
        <v>1203</v>
      </c>
      <c r="DK2" s="49" t="s">
        <v>1162</v>
      </c>
      <c r="DL2" s="49" t="s">
        <v>1163</v>
      </c>
      <c r="DM2" s="207" t="s">
        <v>1202</v>
      </c>
      <c r="DN2" s="49" t="s">
        <v>1159</v>
      </c>
      <c r="DO2" s="207" t="s">
        <v>1201</v>
      </c>
      <c r="DP2" s="50" t="s">
        <v>1204</v>
      </c>
      <c r="DQ2" s="49" t="s">
        <v>1160</v>
      </c>
      <c r="DR2" s="49" t="s">
        <v>1161</v>
      </c>
      <c r="DS2" s="207" t="s">
        <v>1205</v>
      </c>
      <c r="DT2" s="49" t="s">
        <v>1299</v>
      </c>
      <c r="DU2" s="50" t="s">
        <v>1300</v>
      </c>
      <c r="DV2" s="48" t="s">
        <v>1300</v>
      </c>
      <c r="DW2" s="49" t="s">
        <v>1301</v>
      </c>
      <c r="DX2" s="206" t="s">
        <v>1206</v>
      </c>
      <c r="DY2" s="52" t="s">
        <v>1209</v>
      </c>
      <c r="DZ2" s="53" t="s">
        <v>845</v>
      </c>
      <c r="EA2" s="49" t="s">
        <v>780</v>
      </c>
      <c r="EB2" s="49" t="s">
        <v>826</v>
      </c>
      <c r="EC2" s="52" t="s">
        <v>782</v>
      </c>
      <c r="ED2" s="49" t="s">
        <v>803</v>
      </c>
      <c r="EE2" s="49" t="s">
        <v>804</v>
      </c>
      <c r="EF2" s="52" t="s">
        <v>843</v>
      </c>
      <c r="EG2" s="53" t="s">
        <v>844</v>
      </c>
    </row>
    <row r="3" spans="1:139" s="4" customFormat="1" x14ac:dyDescent="0.25">
      <c r="A3" s="126" t="str">
        <f>'Indicator Data'!A6</f>
        <v>Afghanistan</v>
      </c>
      <c r="B3" s="54" t="str">
        <f>'Indicator Data'!B6</f>
        <v>AFG</v>
      </c>
      <c r="C3" s="55">
        <f>ROUND(IF('Indicator Data'!C6=0,0.1,IF(LOG('Indicator Data'!C6)&gt;C$195,10,IF(LOG('Indicator Data'!C6)&lt;C$194,0,10-(C$195-LOG('Indicator Data'!C6))/(C$195-C$194)*10))),1)</f>
        <v>9.5</v>
      </c>
      <c r="D3" s="55">
        <f>ROUND(IF('Indicator Data'!D6=0,0.1,IF(LOG('Indicator Data'!D6)&gt;D$195,10,IF(LOG('Indicator Data'!D6)&lt;D$194,0,10-(D$195-LOG('Indicator Data'!D6))/(D$195-D$194)*10))),1)</f>
        <v>10</v>
      </c>
      <c r="E3" s="55">
        <f t="shared" ref="E3:E34" si="0">ROUND((10-GEOMEAN(((10-C3)/10*9+1),((10-D3)/10*9+1)))/9*10,1)</f>
        <v>9.8000000000000007</v>
      </c>
      <c r="F3" s="55">
        <f>IF('Indicator Data'!E6="No data",0.1,(ROUND(IF('Indicator Data'!E6=0,0,IF(LOG('Indicator Data'!E6)&gt;F$195,10,IF(LOG('Indicator Data'!E6)&lt;F$194,0,10-(F$195-LOG('Indicator Data'!E6))/(F$195-F$194)*10))),1)))</f>
        <v>8.5</v>
      </c>
      <c r="G3" s="55">
        <f>ROUND(IF('Indicator Data'!F6=0,0,IF(LOG('Indicator Data'!F6)&gt;G$195,10,IF(LOG('Indicator Data'!F6)&lt;G$194,0,10-(G$195-LOG('Indicator Data'!F6))/(G$195-G$194)*10))),1)</f>
        <v>0</v>
      </c>
      <c r="H3" s="55">
        <f>ROUND(IF('Indicator Data'!G6=0,0,IF(LOG('Indicator Data'!G6)&gt;H$195,10,IF(LOG('Indicator Data'!G6)&lt;H$194,0,10-(H$195-LOG('Indicator Data'!G6))/(H$195-H$194)*10))),1)</f>
        <v>0</v>
      </c>
      <c r="I3" s="55">
        <f>ROUND(IF('Indicator Data'!H6=0,0,IF(LOG('Indicator Data'!H6)&gt;I$195,10,IF(LOG('Indicator Data'!H6)&lt;I$194,0,10-(I$195-LOG('Indicator Data'!H6))/(I$195-I$194)*10))),1)</f>
        <v>0</v>
      </c>
      <c r="J3" s="55">
        <f t="shared" ref="J3:J34" si="1">ROUND((10-GEOMEAN(((10-H3)/10*9+1),((10-I3)/10*9+1)))/9*10,1)</f>
        <v>0</v>
      </c>
      <c r="K3" s="55">
        <f>ROUND(IF('Indicator Data'!I6=0,0,IF(LOG('Indicator Data'!I6)&gt;K$195,10,IF(LOG('Indicator Data'!I6)&lt;K$194,0,10-(K$195-LOG('Indicator Data'!I6))/(K$195-K$194)*10))),1)</f>
        <v>0</v>
      </c>
      <c r="L3" s="55">
        <f t="shared" ref="L3:L34" si="2">ROUND((10-GEOMEAN(((10-J3)/10*9+1),((10-K3)/10*9+1)))/9*10,1)</f>
        <v>0</v>
      </c>
      <c r="M3" s="55">
        <f>ROUND(IF('Indicator Data'!J6=0,0,IF(LOG('Indicator Data'!J6)&gt;M$195,10,IF(LOG('Indicator Data'!J6)&lt;M$194,0,10-(M$195-LOG('Indicator Data'!J6))/(M$195-M$194)*10))),1)</f>
        <v>10</v>
      </c>
      <c r="N3" s="56">
        <f>'Indicator Data'!C6/'Indicator Data'!$CL6</f>
        <v>1.9223052976802765E-3</v>
      </c>
      <c r="O3" s="56">
        <f>'Indicator Data'!D6/'Indicator Data'!$CL6</f>
        <v>9.2983772768010983E-4</v>
      </c>
      <c r="P3" s="56">
        <f>IF(F3=0.1,"x",'Indicator Data'!E6/'Indicator Data'!$CL6)</f>
        <v>7.752656669506303E-3</v>
      </c>
      <c r="Q3" s="56">
        <f>'Indicator Data'!F6/'Indicator Data'!$CL6</f>
        <v>0</v>
      </c>
      <c r="R3" s="56">
        <f>'Indicator Data'!G6/'Indicator Data'!$CL6</f>
        <v>0</v>
      </c>
      <c r="S3" s="56">
        <f>'Indicator Data'!H6/'Indicator Data'!$CL6</f>
        <v>0</v>
      </c>
      <c r="T3" s="56">
        <f>'Indicator Data'!I6/'Indicator Data'!$CL6</f>
        <v>0</v>
      </c>
      <c r="U3" s="56">
        <f>'Indicator Data'!J6/'Indicator Data'!$CL6</f>
        <v>1.5034398555783477E-2</v>
      </c>
      <c r="V3" s="55">
        <f t="shared" ref="V3:V34" si="3">ROUND(IF(N3&gt;V$195,10,IF(N3&lt;V$194,0,10-(V$195-N3)/(V$195-V$194)*10)),1)</f>
        <v>9.6</v>
      </c>
      <c r="W3" s="55">
        <f t="shared" ref="W3:W34" si="4">ROUND(IF(O3&gt;W$195,10,IF(O3&lt;W$194,0,10-(W$195-O3)/(W$195-W$194)*10)),1)</f>
        <v>9.3000000000000007</v>
      </c>
      <c r="X3" s="55">
        <f t="shared" ref="X3:X34" si="5">ROUND(((10-GEOMEAN(((10-V3)/10*9+1),((10-W3)/10*9+1)))/9*10),1)</f>
        <v>9.5</v>
      </c>
      <c r="Y3" s="55">
        <f t="shared" ref="Y3:Y34" si="6">IF(P3="x",0.1,ROUND(IF(P3&gt;Y$195,10,IF(P3&lt;Y$194,0,10-(Y$195-P3)/(Y$195-Y$194)*10)),1))</f>
        <v>5.2</v>
      </c>
      <c r="Z3" s="55">
        <f t="shared" ref="Z3:Z34" si="7">ROUND(IF(Q3=0,0,IF(LOG(Q3)&gt;Z$195,10,IF(LOG(Q3)&lt;=Z$194,0,10-(Z$195-LOG(Q3))/(Z$195-Z$194)*10))),1)</f>
        <v>0</v>
      </c>
      <c r="AA3" s="55">
        <f t="shared" ref="AA3:AA34" si="8">ROUND(IF(R3&gt;AA$195,10,IF(R3&lt;AA$194,0,10-(AA$195-R3)/(AA$195-AA$194)*10)),1)</f>
        <v>0</v>
      </c>
      <c r="AB3" s="55">
        <f t="shared" ref="AB3:AB34" si="9">ROUND(IF(S3&gt;AB$195,10,IF(S3&lt;AB$194,0,10-(AB$195-S3)/(AB$195-AB$194)*10)),1)</f>
        <v>0</v>
      </c>
      <c r="AC3" s="55">
        <f t="shared" ref="AC3:AC34" si="10">ROUND(((10-GEOMEAN(((10-AA3)/10*9+1),((10-AB3)/10*9+1)))/9*10),1)</f>
        <v>0</v>
      </c>
      <c r="AD3" s="55">
        <f t="shared" ref="AD3:AD34" si="11">ROUND(IF(T3=0,0,IF(T3&gt;AD$195,10,IF(T3&lt;=AD$194,0,10-(AD$195-T3)/(AD$195-AD$194)*10))),1)</f>
        <v>0</v>
      </c>
      <c r="AE3" s="55">
        <f t="shared" ref="AE3:AE34" si="12">ROUND((10-GEOMEAN(((10-AC3)/10*9+1),((10-AD3)/10*9+1)))/9*10,1)</f>
        <v>0</v>
      </c>
      <c r="AF3" s="55">
        <f t="shared" ref="AF3:AF34" si="13">ROUND(IF(U3&gt;AF$195,10,IF(U3&lt;AF$194,0,10-(AF$195-U3)/(AF$195-AF$194)*10)),1)</f>
        <v>5</v>
      </c>
      <c r="AG3" s="55">
        <f>ROUND(IF('Indicator Data'!K6=0,0,IF('Indicator Data'!K6&gt;AG$195,10,IF('Indicator Data'!K6&lt;AG$194,0,10-(AG$195-'Indicator Data'!K6)/(AG$195-AG$194)*10))),1)</f>
        <v>4.8</v>
      </c>
      <c r="AH3" s="55">
        <f t="shared" ref="AH3:AH34" si="14">ROUND(AVERAGE(C3,V3),1)</f>
        <v>9.6</v>
      </c>
      <c r="AI3" s="55">
        <f t="shared" ref="AI3:AI34" si="15">ROUND(AVERAGE(D3,W3),1)</f>
        <v>9.6999999999999993</v>
      </c>
      <c r="AJ3" s="55">
        <f t="shared" ref="AJ3:AJ34" si="16">ROUND(AVERAGE(AA3,H3),1)</f>
        <v>0</v>
      </c>
      <c r="AK3" s="55">
        <f t="shared" ref="AK3:AK34" si="17">ROUND(AVERAGE(AB3,I3),1)</f>
        <v>0</v>
      </c>
      <c r="AL3" s="55">
        <f t="shared" ref="AL3:AL34" si="18">ROUND((10-GEOMEAN(((10-AJ3)/10*9+1),((10-AK3)/10*9+1)))/9*10,1)</f>
        <v>0</v>
      </c>
      <c r="AM3" s="55">
        <f t="shared" ref="AM3:AM34" si="19">ROUND(AVERAGE(AD3,K3),1)</f>
        <v>0</v>
      </c>
      <c r="AN3" s="55">
        <f t="shared" ref="AN3:AN34" si="20">ROUND((10-GEOMEAN(((10-M3)/10*9+1),((10-AF3)/10*9+1)))/9*10,1)</f>
        <v>8.5</v>
      </c>
      <c r="AO3" s="191">
        <f t="shared" ref="AO3:AO34" si="21">ROUND((10-GEOMEAN(((10-E3)/10*9+1),((10-X3)/10*9+1)))/9*10,1)</f>
        <v>9.6999999999999993</v>
      </c>
      <c r="AP3" s="191">
        <f>IF(AND(Y3="x",F3="x"),"x",ROUND((10-GEOMEAN(((10-F3)/10*9+1),((10-Y3)/10*9+1)))/9*10,1))</f>
        <v>7.2</v>
      </c>
      <c r="AQ3" s="191">
        <f t="shared" ref="AQ3:AQ34" si="22">ROUND((10-GEOMEAN(((10-G3)/10*9+1),((10-Z3)/10*9+1)))/9*10,1)</f>
        <v>0</v>
      </c>
      <c r="AR3" s="191">
        <f t="shared" ref="AR3:AR34" si="23">ROUND((10-GEOMEAN(((10-L3)/10*9+1),((10-AE3)/10*9+1)))/9*10,1)</f>
        <v>0</v>
      </c>
      <c r="AS3" s="55">
        <f t="shared" ref="AS3:AS34" si="24">ROUND(AVERAGE(AG3,AN3),1)</f>
        <v>6.7</v>
      </c>
      <c r="AT3" s="55">
        <f>IF('Indicator Data'!L6="No data","x",IF('Indicator Data'!CM6&lt;1000,"x",ROUND((IF('Indicator Data'!L6&gt;AT$195,10,IF('Indicator Data'!L6&lt;AT$194,0,10-(AT$195-'Indicator Data'!L6)/(AT$195-AT$194)*10))),1)))</f>
        <v>9.1</v>
      </c>
      <c r="AU3" s="191">
        <f t="shared" ref="AU3:AU34" si="25">ROUND(AVERAGE(AS3,AT3),1)</f>
        <v>7.9</v>
      </c>
      <c r="AV3" s="55">
        <f>IF('Indicator Data'!M6="No data","x",ROUND(IF('Indicator Data'!M6=0,0,IF(LOG('Indicator Data'!M6)&gt;AV$195,10,IF(LOG('Indicator Data'!M6)&lt;AV$194,0,10-(AV$195-LOG('Indicator Data'!M6))/(AV$195-AV$194)*10))),1))</f>
        <v>9.1</v>
      </c>
      <c r="AW3" s="56">
        <f>IF(AV3="x","x",'Indicator Data'!M6/'Indicator Data'!$CL6)</f>
        <v>0.66566855180081119</v>
      </c>
      <c r="AX3" s="55">
        <f>IF(AV3="x","x",ROUND(IF(AW3&gt;AX$195,10,IF(AW3&lt;AX$194,0,10-(AX$195-AW3)/(AX$195-AX$194)*10)),1))</f>
        <v>7.4</v>
      </c>
      <c r="AY3" s="55">
        <f>IF(AND(AV3="x",AX3="x"),"x",ROUND((10-GEOMEAN(((10-AV3)/10*9+1),((10-AX3)/10*9+1)))/9*10,1))</f>
        <v>8.4</v>
      </c>
      <c r="AZ3" s="55" t="str">
        <f>IF('Indicator Data'!N6="No data","x",ROUND(IF('Indicator Data'!N6=0,0,IF(LOG('Indicator Data'!N6)&gt;AZ$195,10,IF(LOG('Indicator Data'!N6)&lt;AZ$194,0,10-(AZ$195-LOG('Indicator Data'!N6))/(AZ$195-AZ$194)*10))),1))</f>
        <v>x</v>
      </c>
      <c r="BA3" s="56" t="str">
        <f>IF(AZ3="x","x",'Indicator Data'!N6/'Indicator Data'!$CL6)</f>
        <v>x</v>
      </c>
      <c r="BB3" s="55" t="str">
        <f>IF(AZ3="x","x",ROUND(IF(BA3&gt;BB$195,10,IF(BA3&lt;BB$194,0,10-(BB$195-BA3)/(BB$195-BB$194)*10)),1))</f>
        <v>x</v>
      </c>
      <c r="BC3" s="55" t="str">
        <f>IF(AND(AZ3="x",BB3="x"),"x",ROUND((10-GEOMEAN(((10-AZ3)/10*9+1),((10-BB3)/10*9+1)))/9*10,1))</f>
        <v>x</v>
      </c>
      <c r="BD3" s="55" t="str">
        <f>IF('Indicator Data'!O6="No data","x",ROUND(IF('Indicator Data'!O6=0,0,IF(LOG('Indicator Data'!O6)&gt;BD$195,10,IF(LOG('Indicator Data'!O6)&lt;BD$194,0,10-(BD$195-LOG('Indicator Data'!O6))/(BD$195-BD$194)*10))),1))</f>
        <v>x</v>
      </c>
      <c r="BE3" s="56" t="str">
        <f>IF(BD3="x","x",'Indicator Data'!O6/'Indicator Data'!$CL6)</f>
        <v>x</v>
      </c>
      <c r="BF3" s="55" t="str">
        <f>IF(BD3="x","x",ROUND(IF(BE3&gt;BF$195,10,IF(BE3&lt;BF$194,0,10-(BF$195-BE3)/(BF$195-BF$194)*10)),1))</f>
        <v>x</v>
      </c>
      <c r="BG3" s="55" t="str">
        <f>IF(AND(BD3="x",BF3="x"),"x",ROUND((10-GEOMEAN(((10-BD3)/10*9+1),((10-BF3)/10*9+1)))/9*10,1))</f>
        <v>x</v>
      </c>
      <c r="BH3" s="55" t="str">
        <f>IF('Indicator Data'!P6="No data","x",ROUND(IF('Indicator Data'!P6=0,0,IF(LOG('Indicator Data'!P6)&gt;BH$195,10,IF(LOG('Indicator Data'!P6)&lt;BH$194,0,10-(BH$195-LOG('Indicator Data'!P6))/(BH$195-BH$194)*10))),1))</f>
        <v>x</v>
      </c>
      <c r="BI3" s="56" t="str">
        <f>IF(BH3="x","x",'Indicator Data'!P6/'Indicator Data'!$CL6)</f>
        <v>x</v>
      </c>
      <c r="BJ3" s="55" t="str">
        <f>IF(BH3="x","x",ROUND(IF(BI3&gt;BJ$195,10,IF(BI3&lt;BJ$194,0,10-(BJ$195-BI3)/(BJ$195-BJ$194)*10)),1))</f>
        <v>x</v>
      </c>
      <c r="BK3" s="55" t="str">
        <f>IF(AND(BH3="x",BJ3="x"),"x",ROUND((10-GEOMEAN(((10-BH3)/10*9+1),((10-BJ3)/10*9+1)))/9*10,1))</f>
        <v>x</v>
      </c>
      <c r="BL3" s="55">
        <f>IF(AND(BC3="x",BG3="x",BK3="x",AY3="x"),"x",IF(AND(BC3="x",BG3="x",BK3="x"),AY3,ROUND((10-GEOMEAN(((10-AY3)/10*9+1),((10-BC3)/10*9+1),((10-BG3)/10*9+1),((10-BK3)/10*9+1)))/9*10,1)))</f>
        <v>8.4</v>
      </c>
      <c r="BM3" s="55">
        <f>ROUND(IF('Indicator Data'!Q6=0,0,IF(LOG('Indicator Data'!Q6)&gt;BM$195,10,IF(LOG('Indicator Data'!Q6)&lt;BM$194,0,10-(BM$195-LOG('Indicator Data'!Q6))/(BM$195-BM$194)*10))),1)</f>
        <v>9.1</v>
      </c>
      <c r="BN3" s="55">
        <f>ROUND(IF('Indicator Data'!R6=0,0,IF(LOG('Indicator Data'!R6)&gt;BN$195,10,IF(LOG('Indicator Data'!R6)&lt;BN$194,0,10-(BN$195-LOG('Indicator Data'!R6))/(BN$195-BN$194)*10))),1)</f>
        <v>9.4</v>
      </c>
      <c r="BO3" s="55">
        <f>AVERAGE(BM3,BN3,BN3)</f>
        <v>9.2999999999999989</v>
      </c>
      <c r="BP3" s="56">
        <f>'Indicator Data'!Q6/'Indicator Data'!$CL6</f>
        <v>0.780898914069732</v>
      </c>
      <c r="BQ3" s="56">
        <f>'Indicator Data'!R6/'Indicator Data'!$CL6</f>
        <v>0.12866440725921779</v>
      </c>
      <c r="BR3" s="55">
        <f t="shared" ref="BR3:BR34" si="26">ROUND(IF(BP3&gt;BR$195,10,IF(BP3&lt;BR$194,0,10-(BR$195-BP3)/(BR$195-BR$194)*10)),1)</f>
        <v>7.8</v>
      </c>
      <c r="BS3" s="55">
        <f t="shared" ref="BS3:BS34" si="27">ROUND(IF(BQ3&gt;BS$195,10,IF(BQ3&lt;BS$194,0,10-(BS$195-BQ3)/(BS$195-BS$194)*10)),1)</f>
        <v>1.6</v>
      </c>
      <c r="BT3" s="55">
        <f t="shared" ref="BT3:BT66" si="28">AVERAGE(BR3,BS3,BS3)</f>
        <v>3.6666666666666665</v>
      </c>
      <c r="BU3" s="55">
        <f>ROUND((10-GEOMEAN(((10-BT3)/10*9+1),((10-BO3)/10*9+1)))/9*10,1)</f>
        <v>7.4</v>
      </c>
      <c r="BV3" s="55">
        <f>ROUND(IF('Indicator Data'!S6=0,0,IF(LOG('Indicator Data'!S6)&gt;BV$195,10,IF(LOG('Indicator Data'!S6)&lt;BV$194,0,10-(BV$195-LOG('Indicator Data'!S6))/(BV$195-BV$194)*10))),1)</f>
        <v>8.6999999999999993</v>
      </c>
      <c r="BW3" s="55">
        <f>ROUND(IF('Indicator Data'!T6=0,0,IF(LOG('Indicator Data'!T6)&gt;BW$195,10,IF(LOG('Indicator Data'!T6)&lt;BW$194,0,10-(BW$195-LOG('Indicator Data'!T6))/(BW$195-BW$194)*10))),1)</f>
        <v>8.1999999999999993</v>
      </c>
      <c r="BX3" s="55">
        <f>AVERAGE(BV3,BW3,BW3)</f>
        <v>8.3666666666666654</v>
      </c>
      <c r="BY3" s="56">
        <f>'Indicator Data'!S6/'Indicator Data'!$CL6</f>
        <v>0.39878111939082111</v>
      </c>
      <c r="BZ3" s="56">
        <f>'Indicator Data'!T6/'Indicator Data'!$CL6</f>
        <v>0.17096891059450914</v>
      </c>
      <c r="CA3" s="55">
        <f t="shared" ref="CA3:CA34" si="29">ROUND(IF(BY3&gt;CA$195,10,IF(BY3&lt;CA$194,0,10-(CA$195-BY3)/(CA$195-CA$194)*10)),1)</f>
        <v>6.6</v>
      </c>
      <c r="CB3" s="55">
        <f t="shared" ref="CB3:CB34" si="30">ROUND(IF(BZ3&gt;CB$195,10,IF(BZ3&lt;CB$194,0,10-(CB$195-BZ3)/(CB$195-CB$194)*10)),1)</f>
        <v>1.7</v>
      </c>
      <c r="CC3" s="55">
        <f>AVERAGE(CA3,CB3,CB3)</f>
        <v>3.3333333333333326</v>
      </c>
      <c r="CD3" s="55">
        <f>ROUND((10-GEOMEAN(((10-CC3)/10*9+1),((10-BX3)/10*9+1)))/9*10,1)</f>
        <v>6.5</v>
      </c>
      <c r="CE3" s="55">
        <f>ROUND((10-GEOMEAN(((10-CD3)/10*9+1),((10-BU3)/10*9+1)))/9*10,1)</f>
        <v>7</v>
      </c>
      <c r="CF3" s="55">
        <f>ROUND(IF('Indicator Data'!U6=0,0,IF(LOG('Indicator Data'!U6)&gt;CF$195,10,IF(LOG('Indicator Data'!U6)&lt;CF$194,0,10-(CF$195-LOG('Indicator Data'!U6))/(CF$195-CF$194)*10))),1)</f>
        <v>0</v>
      </c>
      <c r="CG3" s="56">
        <f>'Indicator Data'!U6/'Indicator Data'!$CL6</f>
        <v>0</v>
      </c>
      <c r="CH3" s="55">
        <f t="shared" ref="CH3:CH34" si="31">ROUND(IF(CG3&gt;CH$195,10,IF(CG3&lt;CH$194,0,10-(CH$195-CG3)/(CH$195-CH$194)*10)),1)</f>
        <v>0</v>
      </c>
      <c r="CI3" s="55">
        <f>ROUND((10-GEOMEAN(((10-CF3)/10*9+1),((10-CH3)/10*9+1)))/9*10,1)</f>
        <v>0</v>
      </c>
      <c r="CJ3" s="55">
        <f>ROUND(IF('Indicator Data'!V6=0,0,IF(LOG('Indicator Data'!V6)&gt;CJ$195,10,IF(LOG('Indicator Data'!V6)&lt;CJ$194,0,10-(CJ$195-LOG('Indicator Data'!V6))/(CJ$195-CJ$194)*10))),1)</f>
        <v>8.4</v>
      </c>
      <c r="CK3" s="56">
        <f>IF('Indicator Data'!V6/'Indicator Data'!$CL6&gt;1,1,'Indicator Data'!V6/'Indicator Data'!$CL6)</f>
        <v>0.24071444051833105</v>
      </c>
      <c r="CL3" s="55">
        <f t="shared" ref="CL3:CL34" si="32">ROUND(IF(CK3&gt;CL$195,10,IF(CK3&lt;CL$194,0,10-(CL$195-CK3)/(CL$195-CL$194)*10)),1)</f>
        <v>2.4</v>
      </c>
      <c r="CM3" s="55">
        <f>ROUND((10-GEOMEAN(((10-CJ3)/10*9+1),((10-CL3)/10*9+1)))/9*10,1)</f>
        <v>6.3</v>
      </c>
      <c r="CN3" s="55">
        <f>ROUND(IF('Indicator Data'!W6=0,0,IF(LOG('Indicator Data'!W6)&gt;CN$195,10,IF(LOG('Indicator Data'!W6)&lt;CN$194,0,10-(CN$195-LOG('Indicator Data'!W6))/(CN$195-CN$194)*10))),1)</f>
        <v>0</v>
      </c>
      <c r="CO3" s="56">
        <f>'Indicator Data'!W6/'Indicator Data'!$CL6</f>
        <v>0</v>
      </c>
      <c r="CP3" s="55">
        <f t="shared" ref="CP3:CP34" si="33">ROUND(IF(CO3&gt;CP$195,10,IF(CO3&lt;CP$194,0,10-(CP$195-CO3)/(CP$195-CP$194)*10)),1)</f>
        <v>0</v>
      </c>
      <c r="CQ3" s="55">
        <f>ROUND((10-GEOMEAN(((10-CN3)/10*9+1),((10-CP3)/10*9+1)))/9*10,1)</f>
        <v>0</v>
      </c>
      <c r="CR3" s="55">
        <f>ROUND(IF('Indicator Data'!X6=0,0,IF(LOG('Indicator Data'!X6)&gt;CR$195,10,IF(LOG('Indicator Data'!X6)&lt;CR$194,0,10-(CR$195-LOG('Indicator Data'!X6))/(CR$195-CR$194)*10))),1)</f>
        <v>7.8</v>
      </c>
      <c r="CS3" s="56">
        <f>'Indicator Data'!X6/'Indicator Data'!$CL6</f>
        <v>9.1460110606503275E-2</v>
      </c>
      <c r="CT3" s="55">
        <f t="shared" ref="CT3:CT34" si="34">ROUND(IF(CS3&gt;CT$195,10,IF(CS3&lt;CT$194,0,10-(CT$195-CS3)/(CT$195-CT$194)*10)),1)</f>
        <v>0.9</v>
      </c>
      <c r="CU3" s="55">
        <f>ROUND((10-GEOMEAN(((10-CR3)/10*9+1),((10-CT3)/10*9+1)))/9*10,1)</f>
        <v>5.3</v>
      </c>
      <c r="CV3" s="55">
        <f>ROUND(IF('Indicator Data'!Y6=0,0,IF(LOG('Indicator Data'!Y6)&gt;CR$195,10,IF(LOG('Indicator Data'!Y6)&lt;CR$194,0,10-(CR$195-LOG('Indicator Data'!Y6))/(CR$195-CR$194)*10))),1)</f>
        <v>0</v>
      </c>
      <c r="CW3" s="56">
        <f>'Indicator Data'!Y6/'Indicator Data'!$CL6</f>
        <v>0</v>
      </c>
      <c r="CX3" s="55">
        <f t="shared" ref="CX3:CX34" si="35">ROUND(IF(CW3&gt;CX$195,10,IF(CW3&lt;CX$194,0,10-(CX$195-CW3)/(CX$195-CX$194)*10)),1)</f>
        <v>0</v>
      </c>
      <c r="CY3" s="55">
        <f>ROUND((10-GEOMEAN(((10-CV3)/10*9+1),((10-CX3)/10*9+1)))/9*10,1)</f>
        <v>0</v>
      </c>
      <c r="CZ3" s="55">
        <f>ROUND((10-GEOMEAN(((10-CM3)/10*9+1),((10-CE3)/10*9+1),((10-CI3)/10*9+1),((10-CU3)/10*9+1)))/9*10,1)</f>
        <v>5.0999999999999996</v>
      </c>
      <c r="DA3" s="55">
        <f>IF('Indicator Data'!AE6="No data","x",ROUND(IF('Indicator Data'!AE6&gt;DA$195,0,IF('Indicator Data'!AE6&lt;DA$194,10,(DA$195-'Indicator Data'!AE6)/(DA$195-DA$194)*10)),1))</f>
        <v>6.3</v>
      </c>
      <c r="DB3" s="55">
        <f>IF('Indicator Data'!AF6="No data","x",ROUND(IF('Indicator Data'!AF6&gt;DB$195,0,IF('Indicator Data'!AF6&lt;DB$194,10,(DB$195-'Indicator Data'!AF6)/(DB$195-DB$194)*10)),1))</f>
        <v>5.5</v>
      </c>
      <c r="DC3" s="55">
        <f>IF('Indicator Data'!AH6="No data","x",ROUND(IF('Indicator Data'!AH6&gt;DC$195,0,IF('Indicator Data'!AH6&lt;DC$194,10,(DC$195-'Indicator Data'!AH6)/(DC$195-DC$194)*10)),1))</f>
        <v>6.2</v>
      </c>
      <c r="DD3" s="55">
        <f>IF(AND(DB3="x",DA3="x",DC3="x"),"x",ROUND(AVERAGE(DA3:DC3),1))</f>
        <v>6</v>
      </c>
      <c r="DE3" s="55">
        <f>IF('Indicator Data'!AA6="No data","x",ROUND(IF(LOG('Indicator Data'!AA6)&gt;DE$195,10,IF(LOG('Indicator Data'!AA6)&lt;DE$194,0,10-(DE$195-LOG('Indicator Data'!AA6))/(DE$195-DE$194)*10)),1))</f>
        <v>5.9</v>
      </c>
      <c r="DF3" s="55">
        <f>IF('Indicator Data'!AB6="No data","x",ROUND(IF('Indicator Data'!AB6&gt;DF$195,10,IF('Indicator Data'!AB6&lt;DF$194,0,10-(DF$195-'Indicator Data'!AB6)/(DF$195-DF$194)*10)),1))</f>
        <v>7.3</v>
      </c>
      <c r="DG3" s="55">
        <f>IF('Indicator Data'!AC6="No data","x",ROUND(IF('Indicator Data'!AC6&gt;DG$195,10,IF('Indicator Data'!AC6&lt;DG$194,0,10-(DG$195-'Indicator Data'!AC6)/(DG$195-DG$194)*10)),1))</f>
        <v>2.5</v>
      </c>
      <c r="DH3" s="55">
        <f>IF('Indicator Data'!AD6="No data","x",ROUND(IF('Indicator Data'!AD6&gt;DH$195,10,IF('Indicator Data'!AD6&lt;DH$194,0,10-(DH$195-'Indicator Data'!AD6)/(DH$195-DH$194)*10)),1))</f>
        <v>8.6</v>
      </c>
      <c r="DI3" s="55">
        <f>ROUND(AVERAGE(DE3:DH3),1)</f>
        <v>6.1</v>
      </c>
      <c r="DJ3" s="55">
        <f>ROUND(AVERAGE(DD3,DI3,DI3),1)</f>
        <v>6.1</v>
      </c>
      <c r="DK3" s="55">
        <f>IF('Indicator Data'!AK6="No data","x",ROUND(IF('Indicator Data'!AK6&gt;DK$195,10,IF('Indicator Data'!AK6&lt;DK$194,0,10-(DK$195-'Indicator Data'!AK6)/(DK$195-DK$194)*10)),1))</f>
        <v>7.9</v>
      </c>
      <c r="DL3" s="55">
        <f>IF('Indicator Data'!AL6="No data","x",ROUND(IF('Indicator Data'!AL6&gt;DL$195,10,IF('Indicator Data'!AL6&lt;DL$194,0,10-(DL$195-'Indicator Data'!AL6)/(DL$195-DL$194)*10)),1))</f>
        <v>6.5</v>
      </c>
      <c r="DM3" s="55">
        <f>ROUND(AVERAGE(DE3,DF3,DG3,DH3,DK3,DL3),1)</f>
        <v>6.5</v>
      </c>
      <c r="DN3" s="55">
        <f>IF('Indicator Data'!AG6="No data","x",ROUND(IF('Indicator Data'!AG6&gt;DN$195,10,IF('Indicator Data'!AG6&lt;DN$194,0,10-(DN$195-'Indicator Data'!AG6)/(DN$195-DN$194)*10)),1))</f>
        <v>4.2</v>
      </c>
      <c r="DO3" s="55">
        <f>IF(AND(DB3="x",DA3="x",DC3="x"),"x",ROUND(AVERAGE(DA3:DC3,DN3),1))</f>
        <v>5.6</v>
      </c>
      <c r="DP3" s="192">
        <f>IF('Indicator Data'!AI6="No data","x",'Indicator Data'!AI6/'Indicator Data'!$CK6)</f>
        <v>6.5424913290468536E-5</v>
      </c>
      <c r="DQ3" s="55">
        <f t="shared" ref="DQ3:DQ34" si="36">IF(DP3="x","x",ROUND(IF(DP3&gt;DQ$195,10,IF(DP3&lt;DQ$194,0,10-(DQ$195-DP3)/(DQ$195-DQ$194)*10)),1))</f>
        <v>0.7</v>
      </c>
      <c r="DR3" s="55">
        <f>IF('Indicator Data'!AJ6="No data","x",ROUND(IF('Indicator Data'!AJ6&gt;DR$195,10,IF('Indicator Data'!AJ6&lt;DR$194,0,10-(DR$195-'Indicator Data'!AJ6)/(DR$195-DR$194)*10)),1))</f>
        <v>2</v>
      </c>
      <c r="DS3" s="55">
        <f>IF(AND(DQ3="x",DR3="x"),"x",ROUND(AVERAGE(DQ3:DR3),1))</f>
        <v>1.4</v>
      </c>
      <c r="DT3" s="55">
        <f>ROUND(IF('Indicator Data'!Z6=0,0,IF(LOG('Indicator Data'!Z6)&gt;DT$195,10,IF(LOG('Indicator Data'!Z6)&lt;DT$194,0,10-(DT$195-LOG('Indicator Data'!Z6))/(DT$195-DT$194)*10))),1)</f>
        <v>8.3000000000000007</v>
      </c>
      <c r="DU3" s="56">
        <f>'Indicator Data'!Z6/'Indicator Data'!$CL6</f>
        <v>0.20729660038042927</v>
      </c>
      <c r="DV3" s="55">
        <f t="shared" ref="DV3:DV34" si="37">ROUND(IF(DU3&gt;DV$195,10,IF(DU3&lt;DV$194,0,10-(DV$195-DU3)/(DV$195-DV$194)*10)),1)</f>
        <v>2.1</v>
      </c>
      <c r="DW3" s="55">
        <f>ROUND((10-GEOMEAN(((10-DT3)/10*9+1),((10-DV3)/10*9+1)))/9*10,1)</f>
        <v>6.1</v>
      </c>
      <c r="DX3" s="55">
        <f>ROUND(AVERAGE(DO3,DS3,DM3),1)</f>
        <v>4.5</v>
      </c>
      <c r="DY3" s="57">
        <f>IF(BL3="x",ROUND((10-GEOMEAN(((10-DX3)/10*9+1),((10-CZ3)/10*9+1),((10-DJ3)/10*9+1)))/9*10,1),ROUND((10-GEOMEAN(((10-BL3)/10*9+1),((10-DX3)/10*9+1),((10-CZ3)/10*9+1),((10-DJ3)/10*9+1)))/9*10,1))</f>
        <v>6.3</v>
      </c>
      <c r="DZ3" s="58">
        <f>IF(ROUND(IF(AP3="x",(10-GEOMEAN(((10-AO3)/10*9+1),((10-DY3)/10*9+1),((10-AU3)/10*9+1),((10-AQ3)/10*9+1),((10-AR3)/10*9+1)))/9*10,(10-GEOMEAN(((10-AO3)/10*9+1),((10-DY3)/10*9+1),((10-AP3)/10*9+1),((10-AQ3)/10*9+1),((10-AR3)/10*9+1),((10-AU3)/10*9+1)))/9*10),1)=0,0.1,ROUND(IF(AP3="x",(10-GEOMEAN(((10-AO3)/10*9+1),((10-DY3)/10*9+1),((10-AU3)/10*9+1),((10-AQ3)/10*9+1),((10-AR3)/10*9+1)))/9*10,(10-GEOMEAN(((10-AO3)/10*9+1),((10-DY3)/10*9+1),((10-AP3)/10*9+1),((10-AQ3)/10*9+1),((10-AR3)/10*9+1),((10-AU3)/10*9+1)))/9*10),1))</f>
        <v>6.4</v>
      </c>
      <c r="EA3" s="55">
        <f>ROUND(IF('Indicator Data'!AM6=0,0,IF('Indicator Data'!AM6&gt;EA$195,10,IF('Indicator Data'!AM6&lt;EA$194,0,10-(EA$195-'Indicator Data'!AM6)/(EA$195-EA$194)*10))),1)</f>
        <v>10</v>
      </c>
      <c r="EB3" s="55">
        <f>ROUND(IF('Indicator Data'!AN6=0,0,IF(LOG('Indicator Data'!AN6)&gt;LOG(EB$195),10,IF(LOG('Indicator Data'!AN6)&lt;LOG(EB$194),0,10-(LOG(EB$195)-LOG('Indicator Data'!AN6))/(LOG(EB$195)-LOG(EB$194))*10))),1)</f>
        <v>10</v>
      </c>
      <c r="EC3" s="57">
        <f t="shared" ref="EC3:EC34" si="38">ROUND((10-GEOMEAN(((10-EA3)/10*9+1),((10-EB3)/10*9+1)))/9*10,1)</f>
        <v>10</v>
      </c>
      <c r="ED3" s="55">
        <f>'Indicator Data'!AO6</f>
        <v>5</v>
      </c>
      <c r="EE3" s="55">
        <f>'Indicator Data'!AP6</f>
        <v>0</v>
      </c>
      <c r="EF3" s="57">
        <f t="shared" ref="EF3:EF34" si="39">ROUND(IF(ED3=5,10,IF(EE3=5,9,IF(ED3=4,8,IF(EE3=4,7,0)))),1)</f>
        <v>10</v>
      </c>
      <c r="EG3" s="58">
        <f t="shared" ref="EG3:EG34" si="40">ROUND(IF(EF3&gt;5,EF3,EC3/10*7),1)</f>
        <v>10</v>
      </c>
      <c r="EH3" s="15"/>
      <c r="EI3" s="104"/>
    </row>
    <row r="4" spans="1:139" s="4" customFormat="1" x14ac:dyDescent="0.25">
      <c r="A4" s="126" t="str">
        <f>'Indicator Data'!A7</f>
        <v>Albania</v>
      </c>
      <c r="B4" s="54" t="str">
        <f>'Indicator Data'!B7</f>
        <v>ALB</v>
      </c>
      <c r="C4" s="55">
        <f>ROUND(IF('Indicator Data'!C7=0,0.1,IF(LOG('Indicator Data'!C7)&gt;C$195,10,IF(LOG('Indicator Data'!C7)&lt;C$194,0,10-(C$195-LOG('Indicator Data'!C7))/(C$195-C$194)*10))),1)</f>
        <v>7</v>
      </c>
      <c r="D4" s="55">
        <f>ROUND(IF('Indicator Data'!D7=0,0.1,IF(LOG('Indicator Data'!D7)&gt;D$195,10,IF(LOG('Indicator Data'!D7)&lt;D$194,0,10-(D$195-LOG('Indicator Data'!D7))/(D$195-D$194)*10))),1)</f>
        <v>8.9</v>
      </c>
      <c r="E4" s="55">
        <f t="shared" si="0"/>
        <v>8.1</v>
      </c>
      <c r="F4" s="55">
        <f>IF('Indicator Data'!E7="No data",0.1,(ROUND(IF('Indicator Data'!E7=0,0,IF(LOG('Indicator Data'!E7)&gt;F$195,10,IF(LOG('Indicator Data'!E7)&lt;F$194,0,10-(F$195-LOG('Indicator Data'!E7))/(F$195-F$194)*10))),1)))</f>
        <v>5.5</v>
      </c>
      <c r="G4" s="55">
        <f>ROUND(IF('Indicator Data'!F7=0,0,IF(LOG('Indicator Data'!F7)&gt;G$195,10,IF(LOG('Indicator Data'!F7)&lt;G$194,0,10-(G$195-LOG('Indicator Data'!F7))/(G$195-G$194)*10))),1)</f>
        <v>6.5</v>
      </c>
      <c r="H4" s="55">
        <f>ROUND(IF('Indicator Data'!G7=0,0,IF(LOG('Indicator Data'!G7)&gt;H$195,10,IF(LOG('Indicator Data'!G7)&lt;H$194,0,10-(H$195-LOG('Indicator Data'!G7))/(H$195-H$194)*10))),1)</f>
        <v>0</v>
      </c>
      <c r="I4" s="55">
        <f>ROUND(IF('Indicator Data'!H7=0,0,IF(LOG('Indicator Data'!H7)&gt;I$195,10,IF(LOG('Indicator Data'!H7)&lt;I$194,0,10-(I$195-LOG('Indicator Data'!H7))/(I$195-I$194)*10))),1)</f>
        <v>0</v>
      </c>
      <c r="J4" s="55">
        <f t="shared" si="1"/>
        <v>0</v>
      </c>
      <c r="K4" s="55">
        <f>ROUND(IF('Indicator Data'!I7=0,0,IF(LOG('Indicator Data'!I7)&gt;K$195,10,IF(LOG('Indicator Data'!I7)&lt;K$194,0,10-(K$195-LOG('Indicator Data'!I7))/(K$195-K$194)*10))),1)</f>
        <v>0</v>
      </c>
      <c r="L4" s="55">
        <f t="shared" si="2"/>
        <v>0</v>
      </c>
      <c r="M4" s="55">
        <f>ROUND(IF('Indicator Data'!J7=0,0,IF(LOG('Indicator Data'!J7)&gt;M$195,10,IF(LOG('Indicator Data'!J7)&lt;M$194,0,10-(M$195-LOG('Indicator Data'!J7))/(M$195-M$194)*10))),1)</f>
        <v>9.9</v>
      </c>
      <c r="N4" s="56">
        <f>'Indicator Data'!C7/'Indicator Data'!$CL7</f>
        <v>2.103623748855588E-3</v>
      </c>
      <c r="O4" s="56">
        <f>'Indicator Data'!D7/'Indicator Data'!$CL7</f>
        <v>1.6064773137065185E-3</v>
      </c>
      <c r="P4" s="56">
        <f>IF(F4=0.1,"x",'Indicator Data'!E7/'Indicator Data'!$CL7)</f>
        <v>5.4884269900234818E-3</v>
      </c>
      <c r="Q4" s="56">
        <f>'Indicator Data'!F7/'Indicator Data'!$CL7</f>
        <v>2.5982156291888058E-5</v>
      </c>
      <c r="R4" s="56">
        <f>'Indicator Data'!G7/'Indicator Data'!$CL7</f>
        <v>0</v>
      </c>
      <c r="S4" s="56">
        <f>'Indicator Data'!H7/'Indicator Data'!$CL7</f>
        <v>0</v>
      </c>
      <c r="T4" s="56">
        <f>'Indicator Data'!I7/'Indicator Data'!$CL7</f>
        <v>0</v>
      </c>
      <c r="U4" s="56">
        <f>'Indicator Data'!J7/'Indicator Data'!$CL7</f>
        <v>3.1552965829699298E-2</v>
      </c>
      <c r="V4" s="55">
        <f t="shared" si="3"/>
        <v>10</v>
      </c>
      <c r="W4" s="55">
        <f t="shared" si="4"/>
        <v>10</v>
      </c>
      <c r="X4" s="55">
        <f t="shared" si="5"/>
        <v>10</v>
      </c>
      <c r="Y4" s="55">
        <f t="shared" si="6"/>
        <v>3.7</v>
      </c>
      <c r="Z4" s="55">
        <f t="shared" si="7"/>
        <v>8.6999999999999993</v>
      </c>
      <c r="AA4" s="55">
        <f t="shared" si="8"/>
        <v>0</v>
      </c>
      <c r="AB4" s="55">
        <f t="shared" si="9"/>
        <v>0</v>
      </c>
      <c r="AC4" s="55">
        <f t="shared" si="10"/>
        <v>0</v>
      </c>
      <c r="AD4" s="55">
        <f t="shared" si="11"/>
        <v>0</v>
      </c>
      <c r="AE4" s="55">
        <f t="shared" si="12"/>
        <v>0</v>
      </c>
      <c r="AF4" s="55">
        <f t="shared" si="13"/>
        <v>10</v>
      </c>
      <c r="AG4" s="55">
        <f>ROUND(IF('Indicator Data'!K7=0,0,IF('Indicator Data'!K7&gt;AG$195,10,IF('Indicator Data'!K7&lt;AG$194,0,10-(AG$195-'Indicator Data'!K7)/(AG$195-AG$194)*10))),1)</f>
        <v>1</v>
      </c>
      <c r="AH4" s="55">
        <f t="shared" si="14"/>
        <v>8.5</v>
      </c>
      <c r="AI4" s="55">
        <f t="shared" si="15"/>
        <v>9.5</v>
      </c>
      <c r="AJ4" s="55">
        <f t="shared" si="16"/>
        <v>0</v>
      </c>
      <c r="AK4" s="55">
        <f t="shared" si="17"/>
        <v>0</v>
      </c>
      <c r="AL4" s="55">
        <f t="shared" si="18"/>
        <v>0</v>
      </c>
      <c r="AM4" s="55">
        <f t="shared" si="19"/>
        <v>0</v>
      </c>
      <c r="AN4" s="55">
        <f t="shared" si="20"/>
        <v>10</v>
      </c>
      <c r="AO4" s="193">
        <f t="shared" si="21"/>
        <v>9.3000000000000007</v>
      </c>
      <c r="AP4" s="193">
        <f t="shared" ref="AP4:AP67" si="41">IF(AND(Y4="x",F4="x"),"x",ROUND((10-GEOMEAN(((10-F4)/10*9+1),((10-Y4)/10*9+1)))/9*10,1))</f>
        <v>4.7</v>
      </c>
      <c r="AQ4" s="193">
        <f t="shared" si="22"/>
        <v>7.8</v>
      </c>
      <c r="AR4" s="193">
        <f t="shared" si="23"/>
        <v>0</v>
      </c>
      <c r="AS4" s="55">
        <f t="shared" si="24"/>
        <v>5.5</v>
      </c>
      <c r="AT4" s="55">
        <f>IF('Indicator Data'!L7="No data","x",IF('Indicator Data'!CM7&lt;1000,"x",ROUND((IF('Indicator Data'!L7&gt;AT$195,10,IF('Indicator Data'!L7&lt;AT$194,0,10-(AT$195-'Indicator Data'!L7)/(AT$195-AT$194)*10))),1)))</f>
        <v>8.1</v>
      </c>
      <c r="AU4" s="193">
        <f t="shared" si="25"/>
        <v>6.8</v>
      </c>
      <c r="AV4" s="55">
        <f>IF('Indicator Data'!M7="No data","x",ROUND(IF('Indicator Data'!M7=0,0,IF(LOG('Indicator Data'!M7)&gt;AV$195,10,IF(LOG('Indicator Data'!M7)&lt;AV$194,0,10-(AV$195-LOG('Indicator Data'!M7))/(AV$195-AV$194)*10))),1))</f>
        <v>7.7</v>
      </c>
      <c r="AW4" s="56">
        <f>IF(AV4="x","x",'Indicator Data'!M7/'Indicator Data'!$CL7)</f>
        <v>0.80903146991445352</v>
      </c>
      <c r="AX4" s="55">
        <f t="shared" ref="AX4:AX67" si="42">IF(AV4="x","x",ROUND(IF(AW4&gt;AX$195,10,IF(AW4&lt;AX$194,0,10-(AX$195-AW4)/(AX$195-AX$194)*10)),1))</f>
        <v>9</v>
      </c>
      <c r="AY4" s="55">
        <f t="shared" ref="AY4:AY67" si="43">IF(AND(AV4="x",AX4="x"),"x",ROUND((10-GEOMEAN(((10-AV4)/10*9+1),((10-AX4)/10*9+1)))/9*10,1))</f>
        <v>8.4</v>
      </c>
      <c r="AZ4" s="55" t="str">
        <f>IF('Indicator Data'!N7="No data","x",ROUND(IF('Indicator Data'!N7=0,0,IF(LOG('Indicator Data'!N7)&gt;AZ$195,10,IF(LOG('Indicator Data'!N7)&lt;AZ$194,0,10-(AZ$195-LOG('Indicator Data'!N7))/(AZ$195-AZ$194)*10))),1))</f>
        <v>x</v>
      </c>
      <c r="BA4" s="56" t="str">
        <f>IF(AZ4="x","x",'Indicator Data'!N7/'Indicator Data'!$CL7)</f>
        <v>x</v>
      </c>
      <c r="BB4" s="55" t="str">
        <f t="shared" ref="BB4:BB67" si="44">IF(AZ4="x","x",ROUND(IF(BA4&gt;BB$195,10,IF(BA4&lt;BB$194,0,10-(BB$195-BA4)/(BB$195-BB$194)*10)),1))</f>
        <v>x</v>
      </c>
      <c r="BC4" s="55" t="str">
        <f t="shared" ref="BC4:BC67" si="45">IF(AND(AZ4="x",BB4="x"),"x",ROUND((10-GEOMEAN(((10-AZ4)/10*9+1),((10-BB4)/10*9+1)))/9*10,1))</f>
        <v>x</v>
      </c>
      <c r="BD4" s="55" t="str">
        <f>IF('Indicator Data'!O7="No data","x",ROUND(IF('Indicator Data'!O7=0,0,IF(LOG('Indicator Data'!O7)&gt;BD$195,10,IF(LOG('Indicator Data'!O7)&lt;BD$194,0,10-(BD$195-LOG('Indicator Data'!O7))/(BD$195-BD$194)*10))),1))</f>
        <v>x</v>
      </c>
      <c r="BE4" s="56" t="str">
        <f>IF(BD4="x","x",'Indicator Data'!O7/'Indicator Data'!$CL7)</f>
        <v>x</v>
      </c>
      <c r="BF4" s="55" t="str">
        <f t="shared" ref="BF4:BF67" si="46">IF(BD4="x","x",ROUND(IF(BE4&gt;BF$195,10,IF(BE4&lt;BF$194,0,10-(BF$195-BE4)/(BF$195-BF$194)*10)),1))</f>
        <v>x</v>
      </c>
      <c r="BG4" s="55" t="str">
        <f t="shared" ref="BG4:BG67" si="47">IF(AND(BD4="x",BF4="x"),"x",ROUND((10-GEOMEAN(((10-BD4)/10*9+1),((10-BF4)/10*9+1)))/9*10,1))</f>
        <v>x</v>
      </c>
      <c r="BH4" s="55" t="str">
        <f>IF('Indicator Data'!P7="No data","x",ROUND(IF('Indicator Data'!P7=0,0,IF(LOG('Indicator Data'!P7)&gt;BH$195,10,IF(LOG('Indicator Data'!P7)&lt;BH$194,0,10-(BH$195-LOG('Indicator Data'!P7))/(BH$195-BH$194)*10))),1))</f>
        <v>x</v>
      </c>
      <c r="BI4" s="56" t="str">
        <f>IF(BH4="x","x",'Indicator Data'!P7/'Indicator Data'!$CL7)</f>
        <v>x</v>
      </c>
      <c r="BJ4" s="55" t="str">
        <f t="shared" ref="BJ4:BJ67" si="48">IF(BH4="x","x",ROUND(IF(BI4&gt;BJ$195,10,IF(BI4&lt;BJ$194,0,10-(BJ$195-BI4)/(BJ$195-BJ$194)*10)),1))</f>
        <v>x</v>
      </c>
      <c r="BK4" s="55" t="str">
        <f t="shared" ref="BK4:BK67" si="49">IF(AND(BH4="x",BJ4="x"),"x",ROUND((10-GEOMEAN(((10-BH4)/10*9+1),((10-BJ4)/10*9+1)))/9*10,1))</f>
        <v>x</v>
      </c>
      <c r="BL4" s="55">
        <f t="shared" ref="BL4:BL67" si="50">IF(AND(BC4="x",BG4="x",BK4="x",AY4="x"),"x",IF(AND(BC4="x",BG4="x",BK4="x"),AY4,ROUND((10-GEOMEAN(((10-AY4)/10*9+1),((10-BC4)/10*9+1),((10-BG4)/10*9+1),((10-BK4)/10*9+1)))/9*10,1)))</f>
        <v>8.4</v>
      </c>
      <c r="BM4" s="55">
        <f>ROUND(IF('Indicator Data'!Q7=0,0,IF(LOG('Indicator Data'!Q7)&gt;BM$195,10,IF(LOG('Indicator Data'!Q7)&lt;BM$194,0,10-(BM$195-LOG('Indicator Data'!Q7))/(BM$195-BM$194)*10))),1)</f>
        <v>0</v>
      </c>
      <c r="BN4" s="55">
        <f>ROUND(IF('Indicator Data'!R7=0,0,IF(LOG('Indicator Data'!R7)&gt;BN$195,10,IF(LOG('Indicator Data'!R7)&lt;BN$194,0,10-(BN$195-LOG('Indicator Data'!R7))/(BN$195-BN$194)*10))),1)</f>
        <v>0</v>
      </c>
      <c r="BO4" s="55">
        <f t="shared" ref="BO4:BO67" si="51">AVERAGE(BM4,BN4,BN4)</f>
        <v>0</v>
      </c>
      <c r="BP4" s="56">
        <f>'Indicator Data'!Q7/'Indicator Data'!$CL7</f>
        <v>0</v>
      </c>
      <c r="BQ4" s="56">
        <f>'Indicator Data'!R7/'Indicator Data'!$CL7</f>
        <v>0</v>
      </c>
      <c r="BR4" s="55">
        <f t="shared" si="26"/>
        <v>0</v>
      </c>
      <c r="BS4" s="55">
        <f t="shared" si="27"/>
        <v>0</v>
      </c>
      <c r="BT4" s="55">
        <f t="shared" si="28"/>
        <v>0</v>
      </c>
      <c r="BU4" s="55">
        <f t="shared" ref="BU4:BU67" si="52">ROUND((10-GEOMEAN(((10-BT4)/10*9+1),((10-BO4)/10*9+1)))/9*10,1)</f>
        <v>0</v>
      </c>
      <c r="BV4" s="55">
        <f>ROUND(IF('Indicator Data'!S7=0,0,IF(LOG('Indicator Data'!S7)&gt;BV$195,10,IF(LOG('Indicator Data'!S7)&lt;BV$194,0,10-(BV$195-LOG('Indicator Data'!S7))/(BV$195-BV$194)*10))),1)</f>
        <v>0</v>
      </c>
      <c r="BW4" s="55">
        <f>ROUND(IF('Indicator Data'!T7=0,0,IF(LOG('Indicator Data'!T7)&gt;BW$195,10,IF(LOG('Indicator Data'!T7)&lt;BW$194,0,10-(BW$195-LOG('Indicator Data'!T7))/(BW$195-BW$194)*10))),1)</f>
        <v>0</v>
      </c>
      <c r="BX4" s="55">
        <f t="shared" ref="BX4:BX67" si="53">AVERAGE(BV4,BW4,BW4)</f>
        <v>0</v>
      </c>
      <c r="BY4" s="56">
        <f>'Indicator Data'!S7/'Indicator Data'!$CL7</f>
        <v>0</v>
      </c>
      <c r="BZ4" s="56">
        <f>'Indicator Data'!T7/'Indicator Data'!$CL7</f>
        <v>0</v>
      </c>
      <c r="CA4" s="55">
        <f t="shared" si="29"/>
        <v>0</v>
      </c>
      <c r="CB4" s="55">
        <f t="shared" si="30"/>
        <v>0</v>
      </c>
      <c r="CC4" s="55">
        <f t="shared" ref="CC4:CC67" si="54">AVERAGE(CA4,CB4,CB4)</f>
        <v>0</v>
      </c>
      <c r="CD4" s="55">
        <f t="shared" ref="CD4:CD67" si="55">ROUND((10-GEOMEAN(((10-CC4)/10*9+1),((10-BX4)/10*9+1)))/9*10,1)</f>
        <v>0</v>
      </c>
      <c r="CE4" s="55">
        <f t="shared" ref="CE4:CE67" si="56">ROUND((10-GEOMEAN(((10-CD4)/10*9+1),((10-BU4)/10*9+1)))/9*10,1)</f>
        <v>0</v>
      </c>
      <c r="CF4" s="55">
        <f>ROUND(IF('Indicator Data'!U7=0,0,IF(LOG('Indicator Data'!U7)&gt;CF$195,10,IF(LOG('Indicator Data'!U7)&lt;CF$194,0,10-(CF$195-LOG('Indicator Data'!U7))/(CF$195-CF$194)*10))),1)</f>
        <v>0</v>
      </c>
      <c r="CG4" s="56">
        <f>'Indicator Data'!U7/'Indicator Data'!$CL7</f>
        <v>0</v>
      </c>
      <c r="CH4" s="55">
        <f t="shared" si="31"/>
        <v>0</v>
      </c>
      <c r="CI4" s="55">
        <f t="shared" ref="CI4:CI67" si="57">ROUND((10-GEOMEAN(((10-CF4)/10*9+1),((10-CH4)/10*9+1)))/9*10,1)</f>
        <v>0</v>
      </c>
      <c r="CJ4" s="55">
        <f>ROUND(IF('Indicator Data'!V7=0,0,IF(LOG('Indicator Data'!V7)&gt;CJ$195,10,IF(LOG('Indicator Data'!V7)&lt;CJ$194,0,10-(CJ$195-LOG('Indicator Data'!V7))/(CJ$195-CJ$194)*10))),1)</f>
        <v>0</v>
      </c>
      <c r="CK4" s="56">
        <f>IF('Indicator Data'!V7/'Indicator Data'!$CL7&gt;1,1,'Indicator Data'!V7/'Indicator Data'!$CL7)</f>
        <v>0</v>
      </c>
      <c r="CL4" s="55">
        <f t="shared" si="32"/>
        <v>0</v>
      </c>
      <c r="CM4" s="55">
        <f t="shared" ref="CM4:CM67" si="58">ROUND((10-GEOMEAN(((10-CJ4)/10*9+1),((10-CL4)/10*9+1)))/9*10,1)</f>
        <v>0</v>
      </c>
      <c r="CN4" s="55">
        <f>ROUND(IF('Indicator Data'!W7=0,0,IF(LOG('Indicator Data'!W7)&gt;CN$195,10,IF(LOG('Indicator Data'!W7)&lt;CN$194,0,10-(CN$195-LOG('Indicator Data'!W7))/(CN$195-CN$194)*10))),1)</f>
        <v>0</v>
      </c>
      <c r="CO4" s="56">
        <f>'Indicator Data'!W7/'Indicator Data'!$CL7</f>
        <v>0</v>
      </c>
      <c r="CP4" s="55">
        <f t="shared" si="33"/>
        <v>0</v>
      </c>
      <c r="CQ4" s="55">
        <f t="shared" ref="CQ4:CQ67" si="59">ROUND((10-GEOMEAN(((10-CN4)/10*9+1),((10-CP4)/10*9+1)))/9*10,1)</f>
        <v>0</v>
      </c>
      <c r="CR4" s="55">
        <f>ROUND(IF('Indicator Data'!X7=0,0,IF(LOG('Indicator Data'!X7)&gt;CR$195,10,IF(LOG('Indicator Data'!X7)&lt;CR$194,0,10-(CR$195-LOG('Indicator Data'!X7))/(CR$195-CR$194)*10))),1)</f>
        <v>6.1</v>
      </c>
      <c r="CS4" s="56">
        <f>'Indicator Data'!X7/'Indicator Data'!$CL7</f>
        <v>6.2595905243090499E-2</v>
      </c>
      <c r="CT4" s="55">
        <f t="shared" si="34"/>
        <v>0.6</v>
      </c>
      <c r="CU4" s="55">
        <f t="shared" ref="CU4:CU67" si="60">ROUND((10-GEOMEAN(((10-CR4)/10*9+1),((10-CT4)/10*9+1)))/9*10,1)</f>
        <v>3.9</v>
      </c>
      <c r="CV4" s="55">
        <f>ROUND(IF('Indicator Data'!Y7=0,0,IF(LOG('Indicator Data'!Y7)&gt;CR$195,10,IF(LOG('Indicator Data'!Y7)&lt;CR$194,0,10-(CR$195-LOG('Indicator Data'!Y7))/(CR$195-CR$194)*10))),1)</f>
        <v>0</v>
      </c>
      <c r="CW4" s="56">
        <f>'Indicator Data'!Y7/'Indicator Data'!$CL7</f>
        <v>0</v>
      </c>
      <c r="CX4" s="55">
        <f t="shared" si="35"/>
        <v>0</v>
      </c>
      <c r="CY4" s="55">
        <f t="shared" ref="CY4:CY67" si="61">ROUND((10-GEOMEAN(((10-CV4)/10*9+1),((10-CX4)/10*9+1)))/9*10,1)</f>
        <v>0</v>
      </c>
      <c r="CZ4" s="55">
        <f t="shared" ref="CZ4:CZ67" si="62">ROUND((10-GEOMEAN(((10-CM4)/10*9+1),((10-CE4)/10*9+1),((10-CI4)/10*9+1),((10-CU4)/10*9+1)))/9*10,1)</f>
        <v>1.1000000000000001</v>
      </c>
      <c r="DA4" s="55">
        <f>IF('Indicator Data'!AE7="No data","x",ROUND(IF('Indicator Data'!AE7&gt;DA$195,0,IF('Indicator Data'!AE7&lt;DA$194,10,(DA$195-'Indicator Data'!AE7)/(DA$195-DA$194)*10)),1))</f>
        <v>0.3</v>
      </c>
      <c r="DB4" s="55">
        <f>IF('Indicator Data'!AF7="No data","x",ROUND(IF('Indicator Data'!AF7&gt;DB$195,0,IF('Indicator Data'!AF7&lt;DB$194,10,(DB$195-'Indicator Data'!AF7)/(DB$195-DB$194)*10)),1))</f>
        <v>1.5</v>
      </c>
      <c r="DC4" s="55" t="str">
        <f>IF('Indicator Data'!AH7="No data","x",ROUND(IF('Indicator Data'!AH7&gt;DC$195,0,IF('Indicator Data'!AH7&lt;DC$194,10,(DC$195-'Indicator Data'!AH7)/(DC$195-DC$194)*10)),1))</f>
        <v>x</v>
      </c>
      <c r="DD4" s="55">
        <f>IF(AND(DB4="x",DA4="x",DC4="x"),"x",ROUND(AVERAGE(DA4:DC4),1))</f>
        <v>0.9</v>
      </c>
      <c r="DE4" s="55">
        <f>IF('Indicator Data'!AA7="No data","x",ROUND(IF(LOG('Indicator Data'!AA7)&gt;DE$195,10,IF(LOG('Indicator Data'!AA7)&lt;DE$194,0,10-(DE$195-LOG('Indicator Data'!AA7))/(DE$195-DE$194)*10)),1))</f>
        <v>6.7</v>
      </c>
      <c r="DF4" s="55">
        <f>IF('Indicator Data'!AB7="No data","x",ROUND(IF('Indicator Data'!AB7&gt;DF$195,10,IF('Indicator Data'!AB7&lt;DF$194,0,10-(DF$195-'Indicator Data'!AB7)/(DF$195-DF$194)*10)),1))</f>
        <v>3.9</v>
      </c>
      <c r="DG4" s="55">
        <f>IF('Indicator Data'!AC7="No data","x",ROUND(IF('Indicator Data'!AC7&gt;DG$195,10,IF('Indicator Data'!AC7&lt;DG$194,0,10-(DG$195-'Indicator Data'!AC7)/(DG$195-DG$194)*10)),1))</f>
        <v>6</v>
      </c>
      <c r="DH4" s="55">
        <f>IF('Indicator Data'!AD7="No data","x",ROUND(IF('Indicator Data'!AD7&gt;DH$195,10,IF('Indicator Data'!AD7&lt;DH$194,0,10-(DH$195-'Indicator Data'!AD7)/(DH$195-DH$194)*10)),1))</f>
        <v>2.7</v>
      </c>
      <c r="DI4" s="55">
        <f t="shared" ref="DI4:DI67" si="63">ROUND(AVERAGE(DE4:DH4),1)</f>
        <v>4.8</v>
      </c>
      <c r="DJ4" s="55">
        <f t="shared" ref="DJ4:DJ67" si="64">ROUND(AVERAGE(DD4,DI4,DI4),1)</f>
        <v>3.5</v>
      </c>
      <c r="DK4" s="55" t="str">
        <f>IF('Indicator Data'!AK7="No data","x",ROUND(IF('Indicator Data'!AK7&gt;DK$195,10,IF('Indicator Data'!AK7&lt;DK$194,0,10-(DK$195-'Indicator Data'!AK7)/(DK$195-DK$194)*10)),1))</f>
        <v>x</v>
      </c>
      <c r="DL4" s="55">
        <f>IF('Indicator Data'!AL7="No data","x",ROUND(IF('Indicator Data'!AL7&gt;DL$195,10,IF('Indicator Data'!AL7&lt;DL$194,0,10-(DL$195-'Indicator Data'!AL7)/(DL$195-DL$194)*10)),1))</f>
        <v>0.6</v>
      </c>
      <c r="DM4" s="55">
        <f t="shared" ref="DM4:DM67" si="65">ROUND(AVERAGE(DE4,DF4,DG4,DH4,DK4,DL4),1)</f>
        <v>4</v>
      </c>
      <c r="DN4" s="55">
        <f>IF('Indicator Data'!AG7="No data","x",ROUND(IF('Indicator Data'!AG7&gt;DN$195,10,IF('Indicator Data'!AG7&lt;DN$194,0,10-(DN$195-'Indicator Data'!AG7)/(DN$195-DN$194)*10)),1))</f>
        <v>0</v>
      </c>
      <c r="DO4" s="55">
        <f t="shared" ref="DO4:DO67" si="66">IF(AND(DB4="x",DA4="x",DC4="x"),"x",ROUND(AVERAGE(DA4:DC4,DN4),1))</f>
        <v>0.6</v>
      </c>
      <c r="DP4" s="194">
        <f>IF('Indicator Data'!AI7="No data","x",'Indicator Data'!AI7/'Indicator Data'!$CK7)</f>
        <v>2.6165443751971132E-4</v>
      </c>
      <c r="DQ4" s="55">
        <f t="shared" si="36"/>
        <v>2.6</v>
      </c>
      <c r="DR4" s="55" t="str">
        <f>IF('Indicator Data'!AJ7="No data","x",ROUND(IF('Indicator Data'!AJ7&gt;DR$195,10,IF('Indicator Data'!AJ7&lt;DR$194,0,10-(DR$195-'Indicator Data'!AJ7)/(DR$195-DR$194)*10)),1))</f>
        <v>x</v>
      </c>
      <c r="DS4" s="55">
        <f t="shared" ref="DS4:DS67" si="67">IF(AND(DQ4="x",DR4="x"),"x",ROUND(AVERAGE(DQ4:DR4),1))</f>
        <v>2.6</v>
      </c>
      <c r="DT4" s="55">
        <f>ROUND(IF('Indicator Data'!Z7=0,0,IF(LOG('Indicator Data'!Z7)&gt;DT$195,10,IF(LOG('Indicator Data'!Z7)&lt;DT$194,0,10-(DT$195-LOG('Indicator Data'!Z7))/(DT$195-DT$194)*10))),1)</f>
        <v>7.8</v>
      </c>
      <c r="DU4" s="56">
        <f>'Indicator Data'!Z7/'Indicator Data'!$CL7</f>
        <v>0.99977295923804632</v>
      </c>
      <c r="DV4" s="55">
        <f t="shared" si="37"/>
        <v>10</v>
      </c>
      <c r="DW4" s="55">
        <f t="shared" ref="DW4:DW67" si="68">ROUND((10-GEOMEAN(((10-DT4)/10*9+1),((10-DV4)/10*9+1)))/9*10,1)</f>
        <v>9.1999999999999993</v>
      </c>
      <c r="DX4" s="55">
        <f t="shared" ref="DX4:DX67" si="69">ROUND(AVERAGE(DO4,DS4,DM4),1)</f>
        <v>2.4</v>
      </c>
      <c r="DY4" s="57">
        <f>IF(BL4="x",ROUND((10-GEOMEAN(((10-DX4)/10*9+1),((10-CZ4)/10*9+1),((10-DJ4)/10*9+1)))/9*10,1),ROUND((10-GEOMEAN(((10-BL4)/10*9+1),((10-DX4)/10*9+1),((10-CZ4)/10*9+1),((10-DJ4)/10*9+1)))/9*10,1))</f>
        <v>4.5999999999999996</v>
      </c>
      <c r="DZ4" s="58">
        <f>IF(ROUND(IF(AP4="x",(10-GEOMEAN(((10-AO4)/10*9+1),((10-DY4)/10*9+1),((10-AU4)/10*9+1),((10-AQ4)/10*9+1),((10-AR4)/10*9+1)))/9*10,(10-GEOMEAN(((10-AO4)/10*9+1),((10-DY4)/10*9+1),((10-AP4)/10*9+1),((10-AQ4)/10*9+1),((10-AR4)/10*9+1),((10-AU4)/10*9+1)))/9*10),1)=0,0.1,ROUND(IF(AP4="x",(10-GEOMEAN(((10-AO4)/10*9+1),((10-DY4)/10*9+1),((10-AU4)/10*9+1),((10-AQ4)/10*9+1),((10-AR4)/10*9+1)))/9*10,(10-GEOMEAN(((10-AO4)/10*9+1),((10-DY4)/10*9+1),((10-AP4)/10*9+1),((10-AQ4)/10*9+1),((10-AR4)/10*9+1),((10-AU4)/10*9+1)))/9*10),1))</f>
        <v>6.3</v>
      </c>
      <c r="EA4" s="55">
        <f>ROUND(IF('Indicator Data'!AM7=0,0,IF('Indicator Data'!AM7&gt;EA$195,10,IF('Indicator Data'!AM7&lt;EA$194,0,10-(EA$195-'Indicator Data'!AM7)/(EA$195-EA$194)*10))),1)</f>
        <v>0.2</v>
      </c>
      <c r="EB4" s="55">
        <f>ROUND(IF('Indicator Data'!AN7=0,0,IF(LOG('Indicator Data'!AN7)&gt;LOG(EB$195),10,IF(LOG('Indicator Data'!AN7)&lt;LOG(EB$194),0,10-(LOG(EB$195)-LOG('Indicator Data'!AN7))/(LOG(EB$195)-LOG(EB$194))*10))),1)</f>
        <v>0</v>
      </c>
      <c r="EC4" s="57">
        <f t="shared" si="38"/>
        <v>0.1</v>
      </c>
      <c r="ED4" s="55">
        <f>'Indicator Data'!AO7</f>
        <v>0</v>
      </c>
      <c r="EE4" s="55">
        <f>'Indicator Data'!AP7</f>
        <v>0</v>
      </c>
      <c r="EF4" s="57">
        <f t="shared" si="39"/>
        <v>0</v>
      </c>
      <c r="EG4" s="58">
        <f t="shared" si="40"/>
        <v>0.1</v>
      </c>
      <c r="EH4" s="15"/>
      <c r="EI4" s="104"/>
    </row>
    <row r="5" spans="1:139" s="4" customFormat="1" x14ac:dyDescent="0.25">
      <c r="A5" s="126" t="str">
        <f>'Indicator Data'!A8</f>
        <v>Algeria</v>
      </c>
      <c r="B5" s="59" t="str">
        <f>'Indicator Data'!B8</f>
        <v>DZA</v>
      </c>
      <c r="C5" s="55">
        <f>ROUND(IF('Indicator Data'!C8=0,0.1,IF(LOG('Indicator Data'!C8)&gt;C$195,10,IF(LOG('Indicator Data'!C8)&lt;C$194,0,10-(C$195-LOG('Indicator Data'!C8))/(C$195-C$194)*10))),1)</f>
        <v>9.6</v>
      </c>
      <c r="D5" s="55">
        <f>ROUND(IF('Indicator Data'!D8=0,0.1,IF(LOG('Indicator Data'!D8)&gt;D$195,10,IF(LOG('Indicator Data'!D8)&lt;D$194,0,10-(D$195-LOG('Indicator Data'!D8))/(D$195-D$194)*10))),1)</f>
        <v>10</v>
      </c>
      <c r="E5" s="55">
        <f t="shared" si="0"/>
        <v>9.8000000000000007</v>
      </c>
      <c r="F5" s="55">
        <f>IF('Indicator Data'!E8="No data",0.1,(ROUND(IF('Indicator Data'!E8=0,0,IF(LOG('Indicator Data'!E8)&gt;F$195,10,IF(LOG('Indicator Data'!E8)&lt;F$194,0,10-(F$195-LOG('Indicator Data'!E8))/(F$195-F$194)*10))),1)))</f>
        <v>7.4</v>
      </c>
      <c r="G5" s="55">
        <f>ROUND(IF('Indicator Data'!F8=0,0,IF(LOG('Indicator Data'!F8)&gt;G$195,10,IF(LOG('Indicator Data'!F8)&lt;G$194,0,10-(G$195-LOG('Indicator Data'!F8))/(G$195-G$194)*10))),1)</f>
        <v>5</v>
      </c>
      <c r="H5" s="55">
        <f>ROUND(IF('Indicator Data'!G8=0,0,IF(LOG('Indicator Data'!G8)&gt;H$195,10,IF(LOG('Indicator Data'!G8)&lt;H$194,0,10-(H$195-LOG('Indicator Data'!G8))/(H$195-H$194)*10))),1)</f>
        <v>0</v>
      </c>
      <c r="I5" s="55">
        <f>ROUND(IF('Indicator Data'!H8=0,0,IF(LOG('Indicator Data'!H8)&gt;I$195,10,IF(LOG('Indicator Data'!H8)&lt;I$194,0,10-(I$195-LOG('Indicator Data'!H8))/(I$195-I$194)*10))),1)</f>
        <v>0</v>
      </c>
      <c r="J5" s="55">
        <f t="shared" si="1"/>
        <v>0</v>
      </c>
      <c r="K5" s="55">
        <f>ROUND(IF('Indicator Data'!I8=0,0,IF(LOG('Indicator Data'!I8)&gt;K$195,10,IF(LOG('Indicator Data'!I8)&lt;K$194,0,10-(K$195-LOG('Indicator Data'!I8))/(K$195-K$194)*10))),1)</f>
        <v>0</v>
      </c>
      <c r="L5" s="55">
        <f t="shared" si="2"/>
        <v>0</v>
      </c>
      <c r="M5" s="55">
        <f>ROUND(IF('Indicator Data'!J8=0,0,IF(LOG('Indicator Data'!J8)&gt;M$195,10,IF(LOG('Indicator Data'!J8)&lt;M$194,0,10-(M$195-LOG('Indicator Data'!J8))/(M$195-M$194)*10))),1)</f>
        <v>0</v>
      </c>
      <c r="N5" s="56">
        <f>'Indicator Data'!C8/'Indicator Data'!$CL8</f>
        <v>1.6831176615099551E-3</v>
      </c>
      <c r="O5" s="56">
        <f>'Indicator Data'!D8/'Indicator Data'!$CL8</f>
        <v>5.0364240652106876E-4</v>
      </c>
      <c r="P5" s="56">
        <f>IF(F5=0.1,"x",'Indicator Data'!E8/'Indicator Data'!$CL8)</f>
        <v>2.3944270167287752E-3</v>
      </c>
      <c r="Q5" s="56">
        <f>'Indicator Data'!F8/'Indicator Data'!$CL8</f>
        <v>2.4364961712671245E-7</v>
      </c>
      <c r="R5" s="56">
        <f>'Indicator Data'!G8/'Indicator Data'!$CL8</f>
        <v>0</v>
      </c>
      <c r="S5" s="56">
        <f>'Indicator Data'!H8/'Indicator Data'!$CL8</f>
        <v>0</v>
      </c>
      <c r="T5" s="56">
        <f>'Indicator Data'!I8/'Indicator Data'!$CL8</f>
        <v>0</v>
      </c>
      <c r="U5" s="56">
        <f>'Indicator Data'!J8/'Indicator Data'!$CL8</f>
        <v>0</v>
      </c>
      <c r="V5" s="55">
        <f t="shared" si="3"/>
        <v>8.4</v>
      </c>
      <c r="W5" s="55">
        <f t="shared" si="4"/>
        <v>5</v>
      </c>
      <c r="X5" s="55">
        <f t="shared" si="5"/>
        <v>7</v>
      </c>
      <c r="Y5" s="55">
        <f t="shared" si="6"/>
        <v>1.6</v>
      </c>
      <c r="Z5" s="55">
        <f t="shared" si="7"/>
        <v>4.2</v>
      </c>
      <c r="AA5" s="55">
        <f t="shared" si="8"/>
        <v>0</v>
      </c>
      <c r="AB5" s="55">
        <f t="shared" si="9"/>
        <v>0</v>
      </c>
      <c r="AC5" s="55">
        <f t="shared" si="10"/>
        <v>0</v>
      </c>
      <c r="AD5" s="55">
        <f t="shared" si="11"/>
        <v>0</v>
      </c>
      <c r="AE5" s="55">
        <f t="shared" si="12"/>
        <v>0</v>
      </c>
      <c r="AF5" s="55">
        <f t="shared" si="13"/>
        <v>0</v>
      </c>
      <c r="AG5" s="55">
        <f>ROUND(IF('Indicator Data'!K8=0,0,IF('Indicator Data'!K8&gt;AG$195,10,IF('Indicator Data'!K8&lt;AG$194,0,10-(AG$195-'Indicator Data'!K8)/(AG$195-AG$194)*10))),1)</f>
        <v>0</v>
      </c>
      <c r="AH5" s="55">
        <f t="shared" si="14"/>
        <v>9</v>
      </c>
      <c r="AI5" s="55">
        <f t="shared" si="15"/>
        <v>7.5</v>
      </c>
      <c r="AJ5" s="55">
        <f t="shared" si="16"/>
        <v>0</v>
      </c>
      <c r="AK5" s="55">
        <f t="shared" si="17"/>
        <v>0</v>
      </c>
      <c r="AL5" s="55">
        <f t="shared" si="18"/>
        <v>0</v>
      </c>
      <c r="AM5" s="55">
        <f t="shared" si="19"/>
        <v>0</v>
      </c>
      <c r="AN5" s="55">
        <f t="shared" si="20"/>
        <v>0</v>
      </c>
      <c r="AO5" s="193">
        <f t="shared" si="21"/>
        <v>8.8000000000000007</v>
      </c>
      <c r="AP5" s="193">
        <f t="shared" si="41"/>
        <v>5.2</v>
      </c>
      <c r="AQ5" s="193">
        <f t="shared" si="22"/>
        <v>4.5999999999999996</v>
      </c>
      <c r="AR5" s="193">
        <f t="shared" si="23"/>
        <v>0</v>
      </c>
      <c r="AS5" s="55">
        <f t="shared" si="24"/>
        <v>0</v>
      </c>
      <c r="AT5" s="55">
        <f>IF('Indicator Data'!L8="No data","x",IF('Indicator Data'!CM8&lt;1000,"x",ROUND((IF('Indicator Data'!L8&gt;AT$195,10,IF('Indicator Data'!L8&lt;AT$194,0,10-(AT$195-'Indicator Data'!L8)/(AT$195-AT$194)*10))),1)))</f>
        <v>8.1</v>
      </c>
      <c r="AU5" s="193">
        <f t="shared" si="25"/>
        <v>4.0999999999999996</v>
      </c>
      <c r="AV5" s="55">
        <f>IF('Indicator Data'!M8="No data","x",ROUND(IF('Indicator Data'!M8=0,0,IF(LOG('Indicator Data'!M8)&gt;AV$195,10,IF(LOG('Indicator Data'!M8)&lt;AV$194,0,10-(AV$195-LOG('Indicator Data'!M8))/(AV$195-AV$194)*10))),1))</f>
        <v>0.1</v>
      </c>
      <c r="AW5" s="56">
        <f>IF(AV5="x","x",'Indicator Data'!M8/'Indicator Data'!$CL8)</f>
        <v>3.009767697889804E-7</v>
      </c>
      <c r="AX5" s="55">
        <f t="shared" si="42"/>
        <v>0</v>
      </c>
      <c r="AY5" s="55">
        <f t="shared" si="43"/>
        <v>0.1</v>
      </c>
      <c r="AZ5" s="55">
        <f>IF('Indicator Data'!N8="No data","x",ROUND(IF('Indicator Data'!N8=0,0,IF(LOG('Indicator Data'!N8)&gt;AZ$195,10,IF(LOG('Indicator Data'!N8)&lt;AZ$194,0,10-(AZ$195-LOG('Indicator Data'!N8))/(AZ$195-AZ$194)*10))),1))</f>
        <v>0</v>
      </c>
      <c r="BA5" s="56">
        <f>IF(AZ5="x","x",'Indicator Data'!N8/'Indicator Data'!$CL8)</f>
        <v>0</v>
      </c>
      <c r="BB5" s="55">
        <f t="shared" si="44"/>
        <v>0</v>
      </c>
      <c r="BC5" s="55">
        <f t="shared" si="45"/>
        <v>0</v>
      </c>
      <c r="BD5" s="55">
        <f>IF('Indicator Data'!O8="No data","x",ROUND(IF('Indicator Data'!O8=0,0,IF(LOG('Indicator Data'!O8)&gt;BD$195,10,IF(LOG('Indicator Data'!O8)&lt;BD$194,0,10-(BD$195-LOG('Indicator Data'!O8))/(BD$195-BD$194)*10))),1))</f>
        <v>0</v>
      </c>
      <c r="BE5" s="56">
        <f>IF(BD5="x","x",'Indicator Data'!O8/'Indicator Data'!$CL8)</f>
        <v>0</v>
      </c>
      <c r="BF5" s="55">
        <f t="shared" si="46"/>
        <v>0</v>
      </c>
      <c r="BG5" s="55">
        <f t="shared" si="47"/>
        <v>0</v>
      </c>
      <c r="BH5" s="55">
        <f>IF('Indicator Data'!P8="No data","x",ROUND(IF('Indicator Data'!P8=0,0,IF(LOG('Indicator Data'!P8)&gt;BH$195,10,IF(LOG('Indicator Data'!P8)&lt;BH$194,0,10-(BH$195-LOG('Indicator Data'!P8))/(BH$195-BH$194)*10))),1))</f>
        <v>0</v>
      </c>
      <c r="BI5" s="56">
        <f>IF(BH5="x","x",'Indicator Data'!P8/'Indicator Data'!$CL8)</f>
        <v>0</v>
      </c>
      <c r="BJ5" s="55">
        <f t="shared" si="48"/>
        <v>0</v>
      </c>
      <c r="BK5" s="55">
        <f t="shared" si="49"/>
        <v>0</v>
      </c>
      <c r="BL5" s="55">
        <f t="shared" si="50"/>
        <v>0</v>
      </c>
      <c r="BM5" s="55">
        <f>ROUND(IF('Indicator Data'!Q8=0,0,IF(LOG('Indicator Data'!Q8)&gt;BM$195,10,IF(LOG('Indicator Data'!Q8)&lt;BM$194,0,10-(BM$195-LOG('Indicator Data'!Q8))/(BM$195-BM$194)*10))),1)</f>
        <v>0</v>
      </c>
      <c r="BN5" s="55">
        <f>ROUND(IF('Indicator Data'!R8=0,0,IF(LOG('Indicator Data'!R8)&gt;BN$195,10,IF(LOG('Indicator Data'!R8)&lt;BN$194,0,10-(BN$195-LOG('Indicator Data'!R8))/(BN$195-BN$194)*10))),1)</f>
        <v>0</v>
      </c>
      <c r="BO5" s="55">
        <f t="shared" si="51"/>
        <v>0</v>
      </c>
      <c r="BP5" s="56">
        <f>'Indicator Data'!Q8/'Indicator Data'!$CL8</f>
        <v>0</v>
      </c>
      <c r="BQ5" s="56">
        <f>'Indicator Data'!R8/'Indicator Data'!$CL8</f>
        <v>0</v>
      </c>
      <c r="BR5" s="55">
        <f t="shared" si="26"/>
        <v>0</v>
      </c>
      <c r="BS5" s="55">
        <f t="shared" si="27"/>
        <v>0</v>
      </c>
      <c r="BT5" s="55">
        <f t="shared" si="28"/>
        <v>0</v>
      </c>
      <c r="BU5" s="55">
        <f t="shared" si="52"/>
        <v>0</v>
      </c>
      <c r="BV5" s="55">
        <f>ROUND(IF('Indicator Data'!S8=0,0,IF(LOG('Indicator Data'!S8)&gt;BV$195,10,IF(LOG('Indicator Data'!S8)&lt;BV$194,0,10-(BV$195-LOG('Indicator Data'!S8))/(BV$195-BV$194)*10))),1)</f>
        <v>0</v>
      </c>
      <c r="BW5" s="55">
        <f>ROUND(IF('Indicator Data'!T8=0,0,IF(LOG('Indicator Data'!T8)&gt;BW$195,10,IF(LOG('Indicator Data'!T8)&lt;BW$194,0,10-(BW$195-LOG('Indicator Data'!T8))/(BW$195-BW$194)*10))),1)</f>
        <v>0</v>
      </c>
      <c r="BX5" s="55">
        <f t="shared" si="53"/>
        <v>0</v>
      </c>
      <c r="BY5" s="56">
        <f>'Indicator Data'!S8/'Indicator Data'!$CL8</f>
        <v>0</v>
      </c>
      <c r="BZ5" s="56">
        <f>'Indicator Data'!T8/'Indicator Data'!$CL8</f>
        <v>0</v>
      </c>
      <c r="CA5" s="55">
        <f t="shared" si="29"/>
        <v>0</v>
      </c>
      <c r="CB5" s="55">
        <f t="shared" si="30"/>
        <v>0</v>
      </c>
      <c r="CC5" s="55">
        <f t="shared" si="54"/>
        <v>0</v>
      </c>
      <c r="CD5" s="55">
        <f t="shared" si="55"/>
        <v>0</v>
      </c>
      <c r="CE5" s="55">
        <f t="shared" si="56"/>
        <v>0</v>
      </c>
      <c r="CF5" s="55">
        <f>ROUND(IF('Indicator Data'!U8=0,0,IF(LOG('Indicator Data'!U8)&gt;CF$195,10,IF(LOG('Indicator Data'!U8)&lt;CF$194,0,10-(CF$195-LOG('Indicator Data'!U8))/(CF$195-CF$194)*10))),1)</f>
        <v>7.8</v>
      </c>
      <c r="CG5" s="56">
        <f>'Indicator Data'!U8/'Indicator Data'!$CL8</f>
        <v>7.4122000385543244E-2</v>
      </c>
      <c r="CH5" s="55">
        <f t="shared" si="31"/>
        <v>0.8</v>
      </c>
      <c r="CI5" s="55">
        <f t="shared" si="57"/>
        <v>5.3</v>
      </c>
      <c r="CJ5" s="55">
        <f>ROUND(IF('Indicator Data'!V8=0,0,IF(LOG('Indicator Data'!V8)&gt;CJ$195,10,IF(LOG('Indicator Data'!V8)&lt;CJ$194,0,10-(CJ$195-LOG('Indicator Data'!V8))/(CJ$195-CJ$194)*10))),1)</f>
        <v>9</v>
      </c>
      <c r="CK5" s="56">
        <f>IF('Indicator Data'!V8/'Indicator Data'!$CL8&gt;1,1,'Indicator Data'!V8/'Indicator Data'!$CL8)</f>
        <v>0.49226920711311661</v>
      </c>
      <c r="CL5" s="55">
        <f t="shared" si="32"/>
        <v>4.9000000000000004</v>
      </c>
      <c r="CM5" s="55">
        <f t="shared" si="58"/>
        <v>7.5</v>
      </c>
      <c r="CN5" s="55">
        <f>ROUND(IF('Indicator Data'!W8=0,0,IF(LOG('Indicator Data'!W8)&gt;CN$195,10,IF(LOG('Indicator Data'!W8)&lt;CN$194,0,10-(CN$195-LOG('Indicator Data'!W8))/(CN$195-CN$194)*10))),1)</f>
        <v>0</v>
      </c>
      <c r="CO5" s="56">
        <f>'Indicator Data'!W8/'Indicator Data'!$CL8</f>
        <v>0</v>
      </c>
      <c r="CP5" s="55">
        <f t="shared" si="33"/>
        <v>0</v>
      </c>
      <c r="CQ5" s="55">
        <f t="shared" si="59"/>
        <v>0</v>
      </c>
      <c r="CR5" s="55">
        <f>ROUND(IF('Indicator Data'!X8=0,0,IF(LOG('Indicator Data'!X8)&gt;CR$195,10,IF(LOG('Indicator Data'!X8)&lt;CR$194,0,10-(CR$195-LOG('Indicator Data'!X8))/(CR$195-CR$194)*10))),1)</f>
        <v>7.3</v>
      </c>
      <c r="CS5" s="56">
        <f>'Indicator Data'!X8/'Indicator Data'!$CL8</f>
        <v>3.4044172759125683E-2</v>
      </c>
      <c r="CT5" s="55">
        <f t="shared" si="34"/>
        <v>0.3</v>
      </c>
      <c r="CU5" s="55">
        <f t="shared" si="60"/>
        <v>4.7</v>
      </c>
      <c r="CV5" s="55">
        <f>ROUND(IF('Indicator Data'!Y8=0,0,IF(LOG('Indicator Data'!Y8)&gt;CR$195,10,IF(LOG('Indicator Data'!Y8)&lt;CR$194,0,10-(CR$195-LOG('Indicator Data'!Y8))/(CR$195-CR$194)*10))),1)</f>
        <v>0</v>
      </c>
      <c r="CW5" s="56">
        <f>'Indicator Data'!Y8/'Indicator Data'!$CL8</f>
        <v>0</v>
      </c>
      <c r="CX5" s="55">
        <f t="shared" si="35"/>
        <v>0</v>
      </c>
      <c r="CY5" s="55">
        <f t="shared" si="61"/>
        <v>0</v>
      </c>
      <c r="CZ5" s="55">
        <f t="shared" si="62"/>
        <v>4.9000000000000004</v>
      </c>
      <c r="DA5" s="55">
        <f>IF('Indicator Data'!AE8="No data","x",ROUND(IF('Indicator Data'!AE8&gt;DA$195,0,IF('Indicator Data'!AE8&lt;DA$194,10,(DA$195-'Indicator Data'!AE8)/(DA$195-DA$194)*10)),1))</f>
        <v>1.4</v>
      </c>
      <c r="DB5" s="55">
        <f>IF('Indicator Data'!AF8="No data","x",ROUND(IF('Indicator Data'!AF8&gt;DB$195,0,IF('Indicator Data'!AF8&lt;DB$194,10,(DB$195-'Indicator Data'!AF8)/(DB$195-DB$194)*10)),1))</f>
        <v>1.1000000000000001</v>
      </c>
      <c r="DC5" s="55">
        <f>IF('Indicator Data'!AH8="No data","x",ROUND(IF('Indicator Data'!AH8&gt;DC$195,0,IF('Indicator Data'!AH8&lt;DC$194,10,(DC$195-'Indicator Data'!AH8)/(DC$195-DC$194)*10)),1))</f>
        <v>1.6</v>
      </c>
      <c r="DD5" s="55">
        <f>IF(AND(DB5="x",DA5="x",DC5="x"),"x",ROUND(AVERAGE(DA5:DC5),1))</f>
        <v>1.4</v>
      </c>
      <c r="DE5" s="55">
        <f>IF('Indicator Data'!AA8="No data","x",ROUND(IF(LOG('Indicator Data'!AA8)&gt;DE$195,10,IF(LOG('Indicator Data'!AA8)&lt;DE$194,0,10-(DE$195-LOG('Indicator Data'!AA8))/(DE$195-DE$194)*10)),1))</f>
        <v>4.2</v>
      </c>
      <c r="DF5" s="55">
        <f>IF('Indicator Data'!AB8="No data","x",ROUND(IF('Indicator Data'!AB8&gt;DF$195,10,IF('Indicator Data'!AB8&lt;DF$194,0,10-(DF$195-'Indicator Data'!AB8)/(DF$195-DF$194)*10)),1))</f>
        <v>6.3</v>
      </c>
      <c r="DG5" s="55">
        <f>IF('Indicator Data'!AC8="No data","x",ROUND(IF('Indicator Data'!AC8&gt;DG$195,10,IF('Indicator Data'!AC8&lt;DG$194,0,10-(DG$195-'Indicator Data'!AC8)/(DG$195-DG$194)*10)),1))</f>
        <v>7.3</v>
      </c>
      <c r="DH5" s="55" t="str">
        <f>IF('Indicator Data'!AD8="No data","x",ROUND(IF('Indicator Data'!AD8&gt;DH$195,10,IF('Indicator Data'!AD8&lt;DH$194,0,10-(DH$195-'Indicator Data'!AD8)/(DH$195-DH$194)*10)),1))</f>
        <v>x</v>
      </c>
      <c r="DI5" s="55">
        <f t="shared" si="63"/>
        <v>5.9</v>
      </c>
      <c r="DJ5" s="55">
        <f t="shared" si="64"/>
        <v>4.4000000000000004</v>
      </c>
      <c r="DK5" s="55" t="str">
        <f>IF('Indicator Data'!AK8="No data","x",ROUND(IF('Indicator Data'!AK8&gt;DK$195,10,IF('Indicator Data'!AK8&lt;DK$194,0,10-(DK$195-'Indicator Data'!AK8)/(DK$195-DK$194)*10)),1))</f>
        <v>x</v>
      </c>
      <c r="DL5" s="55">
        <f>IF('Indicator Data'!AL8="No data","x",ROUND(IF('Indicator Data'!AL8&gt;DL$195,10,IF('Indicator Data'!AL8&lt;DL$194,0,10-(DL$195-'Indicator Data'!AL8)/(DL$195-DL$194)*10)),1))</f>
        <v>4.4000000000000004</v>
      </c>
      <c r="DM5" s="55">
        <f t="shared" si="65"/>
        <v>5.6</v>
      </c>
      <c r="DN5" s="55">
        <f>IF('Indicator Data'!AG8="No data","x",ROUND(IF('Indicator Data'!AG8&gt;DN$195,10,IF('Indicator Data'!AG8&lt;DN$194,0,10-(DN$195-'Indicator Data'!AG8)/(DN$195-DN$194)*10)),1))</f>
        <v>0.3</v>
      </c>
      <c r="DO5" s="55">
        <f t="shared" si="66"/>
        <v>1.1000000000000001</v>
      </c>
      <c r="DP5" s="194">
        <f>IF('Indicator Data'!AI8="No data","x",'Indicator Data'!AI8/'Indicator Data'!$CK8)</f>
        <v>3.2056604143540458E-4</v>
      </c>
      <c r="DQ5" s="55">
        <f t="shared" si="36"/>
        <v>3.2</v>
      </c>
      <c r="DR5" s="55">
        <f>IF('Indicator Data'!AJ8="No data","x",ROUND(IF('Indicator Data'!AJ8&gt;DR$195,10,IF('Indicator Data'!AJ8&lt;DR$194,0,10-(DR$195-'Indicator Data'!AJ8)/(DR$195-DR$194)*10)),1))</f>
        <v>8</v>
      </c>
      <c r="DS5" s="55">
        <f t="shared" si="67"/>
        <v>5.6</v>
      </c>
      <c r="DT5" s="55">
        <f>ROUND(IF('Indicator Data'!Z8=0,0,IF(LOG('Indicator Data'!Z8)&gt;DT$195,10,IF(LOG('Indicator Data'!Z8)&lt;DT$194,0,10-(DT$195-LOG('Indicator Data'!Z8))/(DT$195-DT$194)*10))),1)</f>
        <v>8.4</v>
      </c>
      <c r="DU5" s="56">
        <f>'Indicator Data'!Z8/'Indicator Data'!$CL8</f>
        <v>0.19262741834649347</v>
      </c>
      <c r="DV5" s="55">
        <f t="shared" si="37"/>
        <v>1.9</v>
      </c>
      <c r="DW5" s="55">
        <f t="shared" si="68"/>
        <v>6.1</v>
      </c>
      <c r="DX5" s="55">
        <f t="shared" si="69"/>
        <v>4.0999999999999996</v>
      </c>
      <c r="DY5" s="57">
        <f>IF(BL5="x",ROUND((10-GEOMEAN(((10-DX5)/10*9+1),((10-CZ5)/10*9+1),((10-DJ5)/10*9+1)))/9*10,1),ROUND((10-GEOMEAN(((10-BL5)/10*9+1),((10-DX5)/10*9+1),((10-CZ5)/10*9+1),((10-DJ5)/10*9+1)))/9*10,1))</f>
        <v>3.6</v>
      </c>
      <c r="DZ5" s="58">
        <f>IF(ROUND(IF(AP5="x",(10-GEOMEAN(((10-AO5)/10*9+1),((10-DY5)/10*9+1),((10-AU5)/10*9+1),((10-AQ5)/10*9+1),((10-AR5)/10*9+1)))/9*10,(10-GEOMEAN(((10-AO5)/10*9+1),((10-DY5)/10*9+1),((10-AP5)/10*9+1),((10-AQ5)/10*9+1),((10-AR5)/10*9+1),((10-AU5)/10*9+1)))/9*10),1)=0,0.1,ROUND(IF(AP5="x",(10-GEOMEAN(((10-AO5)/10*9+1),((10-DY5)/10*9+1),((10-AU5)/10*9+1),((10-AQ5)/10*9+1),((10-AR5)/10*9+1)))/9*10,(10-GEOMEAN(((10-AO5)/10*9+1),((10-DY5)/10*9+1),((10-AP5)/10*9+1),((10-AQ5)/10*9+1),((10-AR5)/10*9+1),((10-AU5)/10*9+1)))/9*10),1))</f>
        <v>5</v>
      </c>
      <c r="EA5" s="55">
        <f>ROUND(IF('Indicator Data'!AM8=0,0,IF('Indicator Data'!AM8&gt;EA$195,10,IF('Indicator Data'!AM8&lt;EA$194,0,10-(EA$195-'Indicator Data'!AM8)/(EA$195-EA$194)*10))),1)</f>
        <v>8.1999999999999993</v>
      </c>
      <c r="EB5" s="55">
        <f>ROUND(IF('Indicator Data'!AN8=0,0,IF(LOG('Indicator Data'!AN8)&gt;LOG(EB$195),10,IF(LOG('Indicator Data'!AN8)&lt;LOG(EB$194),0,10-(LOG(EB$195)-LOG('Indicator Data'!AN8))/(LOG(EB$195)-LOG(EB$194))*10))),1)</f>
        <v>6.9</v>
      </c>
      <c r="EC5" s="57">
        <f t="shared" si="38"/>
        <v>7.6</v>
      </c>
      <c r="ED5" s="55">
        <f>'Indicator Data'!AO8</f>
        <v>0</v>
      </c>
      <c r="EE5" s="55">
        <f>'Indicator Data'!AP8</f>
        <v>0</v>
      </c>
      <c r="EF5" s="57">
        <f t="shared" si="39"/>
        <v>0</v>
      </c>
      <c r="EG5" s="58">
        <f t="shared" si="40"/>
        <v>5.3</v>
      </c>
      <c r="EH5" s="15"/>
      <c r="EI5" s="104"/>
    </row>
    <row r="6" spans="1:139" s="4" customFormat="1" x14ac:dyDescent="0.25">
      <c r="A6" s="126" t="str">
        <f>'Indicator Data'!A9</f>
        <v>Angola</v>
      </c>
      <c r="B6" s="59" t="str">
        <f>'Indicator Data'!B9</f>
        <v>AGO</v>
      </c>
      <c r="C6" s="55">
        <f>ROUND(IF('Indicator Data'!C9=0,0.1,IF(LOG('Indicator Data'!C9)&gt;C$195,10,IF(LOG('Indicator Data'!C9)&lt;C$194,0,10-(C$195-LOG('Indicator Data'!C9))/(C$195-C$194)*10))),1)</f>
        <v>0.1</v>
      </c>
      <c r="D6" s="55">
        <f>ROUND(IF('Indicator Data'!D9=0,0.1,IF(LOG('Indicator Data'!D9)&gt;D$195,10,IF(LOG('Indicator Data'!D9)&lt;D$194,0,10-(D$195-LOG('Indicator Data'!D9))/(D$195-D$194)*10))),1)</f>
        <v>0.1</v>
      </c>
      <c r="E6" s="55">
        <f t="shared" si="0"/>
        <v>0.1</v>
      </c>
      <c r="F6" s="55">
        <f>IF('Indicator Data'!E9="No data",0.1,(ROUND(IF('Indicator Data'!E9=0,0,IF(LOG('Indicator Data'!E9)&gt;F$195,10,IF(LOG('Indicator Data'!E9)&lt;F$194,0,10-(F$195-LOG('Indicator Data'!E9))/(F$195-F$194)*10))),1)))</f>
        <v>7.2</v>
      </c>
      <c r="G6" s="55">
        <f>ROUND(IF('Indicator Data'!F9=0,0,IF(LOG('Indicator Data'!F9)&gt;G$195,10,IF(LOG('Indicator Data'!F9)&lt;G$194,0,10-(G$195-LOG('Indicator Data'!F9))/(G$195-G$194)*10))),1)</f>
        <v>0</v>
      </c>
      <c r="H6" s="55">
        <f>ROUND(IF('Indicator Data'!G9=0,0,IF(LOG('Indicator Data'!G9)&gt;H$195,10,IF(LOG('Indicator Data'!G9)&lt;H$194,0,10-(H$195-LOG('Indicator Data'!G9))/(H$195-H$194)*10))),1)</f>
        <v>0</v>
      </c>
      <c r="I6" s="55">
        <f>ROUND(IF('Indicator Data'!H9=0,0,IF(LOG('Indicator Data'!H9)&gt;I$195,10,IF(LOG('Indicator Data'!H9)&lt;I$194,0,10-(I$195-LOG('Indicator Data'!H9))/(I$195-I$194)*10))),1)</f>
        <v>0</v>
      </c>
      <c r="J6" s="55">
        <f t="shared" si="1"/>
        <v>0</v>
      </c>
      <c r="K6" s="55">
        <f>ROUND(IF('Indicator Data'!I9=0,0,IF(LOG('Indicator Data'!I9)&gt;K$195,10,IF(LOG('Indicator Data'!I9)&lt;K$194,0,10-(K$195-LOG('Indicator Data'!I9))/(K$195-K$194)*10))),1)</f>
        <v>0</v>
      </c>
      <c r="L6" s="55">
        <f t="shared" si="2"/>
        <v>0</v>
      </c>
      <c r="M6" s="55">
        <f>ROUND(IF('Indicator Data'!J9=0,0,IF(LOG('Indicator Data'!J9)&gt;M$195,10,IF(LOG('Indicator Data'!J9)&lt;M$194,0,10-(M$195-LOG('Indicator Data'!J9))/(M$195-M$194)*10))),1)</f>
        <v>10</v>
      </c>
      <c r="N6" s="56">
        <f>'Indicator Data'!C9/'Indicator Data'!$CL9</f>
        <v>0</v>
      </c>
      <c r="O6" s="56">
        <f>'Indicator Data'!D9/'Indicator Data'!$CL9</f>
        <v>0</v>
      </c>
      <c r="P6" s="56">
        <f>IF(F6=0.1,"x",'Indicator Data'!E9/'Indicator Data'!$CL9)</f>
        <v>3.0505623782331559E-3</v>
      </c>
      <c r="Q6" s="56">
        <f>'Indicator Data'!F9/'Indicator Data'!$CL9</f>
        <v>0</v>
      </c>
      <c r="R6" s="56">
        <f>'Indicator Data'!G9/'Indicator Data'!$CL9</f>
        <v>0</v>
      </c>
      <c r="S6" s="56">
        <f>'Indicator Data'!H9/'Indicator Data'!$CL9</f>
        <v>0</v>
      </c>
      <c r="T6" s="56">
        <f>'Indicator Data'!I9/'Indicator Data'!$CL9</f>
        <v>0</v>
      </c>
      <c r="U6" s="56">
        <f>'Indicator Data'!J9/'Indicator Data'!$CL9</f>
        <v>6.6079537364064885E-3</v>
      </c>
      <c r="V6" s="55">
        <f t="shared" si="3"/>
        <v>0</v>
      </c>
      <c r="W6" s="55">
        <f t="shared" si="4"/>
        <v>0</v>
      </c>
      <c r="X6" s="55">
        <f t="shared" si="5"/>
        <v>0</v>
      </c>
      <c r="Y6" s="55">
        <f t="shared" si="6"/>
        <v>2</v>
      </c>
      <c r="Z6" s="55">
        <f t="shared" si="7"/>
        <v>0</v>
      </c>
      <c r="AA6" s="55">
        <f t="shared" si="8"/>
        <v>0</v>
      </c>
      <c r="AB6" s="55">
        <f t="shared" si="9"/>
        <v>0</v>
      </c>
      <c r="AC6" s="55">
        <f t="shared" si="10"/>
        <v>0</v>
      </c>
      <c r="AD6" s="55">
        <f t="shared" si="11"/>
        <v>0</v>
      </c>
      <c r="AE6" s="55">
        <f t="shared" si="12"/>
        <v>0</v>
      </c>
      <c r="AF6" s="55">
        <f t="shared" si="13"/>
        <v>2.2000000000000002</v>
      </c>
      <c r="AG6" s="55">
        <f>ROUND(IF('Indicator Data'!K9=0,0,IF('Indicator Data'!K9&gt;AG$195,10,IF('Indicator Data'!K9&lt;AG$194,0,10-(AG$195-'Indicator Data'!K9)/(AG$195-AG$194)*10))),1)</f>
        <v>6.7</v>
      </c>
      <c r="AH6" s="55">
        <f t="shared" si="14"/>
        <v>0.1</v>
      </c>
      <c r="AI6" s="55">
        <f t="shared" si="15"/>
        <v>0.1</v>
      </c>
      <c r="AJ6" s="55">
        <f t="shared" si="16"/>
        <v>0</v>
      </c>
      <c r="AK6" s="55">
        <f t="shared" si="17"/>
        <v>0</v>
      </c>
      <c r="AL6" s="55">
        <f t="shared" si="18"/>
        <v>0</v>
      </c>
      <c r="AM6" s="55">
        <f t="shared" si="19"/>
        <v>0</v>
      </c>
      <c r="AN6" s="55">
        <f t="shared" si="20"/>
        <v>8</v>
      </c>
      <c r="AO6" s="193">
        <f t="shared" si="21"/>
        <v>0.1</v>
      </c>
      <c r="AP6" s="193">
        <f t="shared" si="41"/>
        <v>5.0999999999999996</v>
      </c>
      <c r="AQ6" s="193">
        <f t="shared" si="22"/>
        <v>0</v>
      </c>
      <c r="AR6" s="193">
        <f t="shared" si="23"/>
        <v>0</v>
      </c>
      <c r="AS6" s="55">
        <f t="shared" si="24"/>
        <v>7.4</v>
      </c>
      <c r="AT6" s="55">
        <f>IF('Indicator Data'!L9="No data","x",IF('Indicator Data'!CM9&lt;1000,"x",ROUND((IF('Indicator Data'!L9&gt;AT$195,10,IF('Indicator Data'!L9&lt;AT$194,0,10-(AT$195-'Indicator Data'!L9)/(AT$195-AT$194)*10))),1)))</f>
        <v>1</v>
      </c>
      <c r="AU6" s="193">
        <f t="shared" si="25"/>
        <v>4.2</v>
      </c>
      <c r="AV6" s="55">
        <f>IF('Indicator Data'!M9="No data","x",ROUND(IF('Indicator Data'!M9=0,0,IF(LOG('Indicator Data'!M9)&gt;AV$195,10,IF(LOG('Indicator Data'!M9)&lt;AV$194,0,10-(AV$195-LOG('Indicator Data'!M9))/(AV$195-AV$194)*10))),1))</f>
        <v>4.2</v>
      </c>
      <c r="AW6" s="56">
        <f>IF(AV6="x","x",'Indicator Data'!M9/'Indicator Data'!$CL9)</f>
        <v>3.3739613467455488E-4</v>
      </c>
      <c r="AX6" s="55">
        <f t="shared" si="42"/>
        <v>0</v>
      </c>
      <c r="AY6" s="55">
        <f t="shared" si="43"/>
        <v>2.2999999999999998</v>
      </c>
      <c r="AZ6" s="55">
        <f>IF('Indicator Data'!N9="No data","x",ROUND(IF('Indicator Data'!N9=0,0,IF(LOG('Indicator Data'!N9)&gt;AZ$195,10,IF(LOG('Indicator Data'!N9)&lt;AZ$194,0,10-(AZ$195-LOG('Indicator Data'!N9))/(AZ$195-AZ$194)*10))),1))</f>
        <v>7.4</v>
      </c>
      <c r="BA6" s="56">
        <f>IF(AZ6="x","x",'Indicator Data'!N9/'Indicator Data'!$CL9)</f>
        <v>1.1403605061901932E-2</v>
      </c>
      <c r="BB6" s="55">
        <f t="shared" si="44"/>
        <v>2.2999999999999998</v>
      </c>
      <c r="BC6" s="55">
        <f t="shared" si="45"/>
        <v>5.4</v>
      </c>
      <c r="BD6" s="55">
        <f>IF('Indicator Data'!O9="No data","x",ROUND(IF('Indicator Data'!O9=0,0,IF(LOG('Indicator Data'!O9)&gt;BD$195,10,IF(LOG('Indicator Data'!O9)&lt;BD$194,0,10-(BD$195-LOG('Indicator Data'!O9))/(BD$195-BD$194)*10))),1))</f>
        <v>0</v>
      </c>
      <c r="BE6" s="56">
        <f>IF(BD6="x","x",'Indicator Data'!O9/'Indicator Data'!$CL9)</f>
        <v>0</v>
      </c>
      <c r="BF6" s="55">
        <f t="shared" si="46"/>
        <v>0</v>
      </c>
      <c r="BG6" s="55">
        <f t="shared" si="47"/>
        <v>0</v>
      </c>
      <c r="BH6" s="55">
        <f>IF('Indicator Data'!P9="No data","x",ROUND(IF('Indicator Data'!P9=0,0,IF(LOG('Indicator Data'!P9)&gt;BH$195,10,IF(LOG('Indicator Data'!P9)&lt;BH$194,0,10-(BH$195-LOG('Indicator Data'!P9))/(BH$195-BH$194)*10))),1))</f>
        <v>8.6</v>
      </c>
      <c r="BI6" s="56">
        <f>IF(BH6="x","x",'Indicator Data'!P9/'Indicator Data'!$CL9)</f>
        <v>5.4175128529686506E-2</v>
      </c>
      <c r="BJ6" s="55">
        <f t="shared" si="48"/>
        <v>5.4</v>
      </c>
      <c r="BK6" s="55">
        <f t="shared" si="49"/>
        <v>7.3</v>
      </c>
      <c r="BL6" s="55">
        <f t="shared" si="50"/>
        <v>4.3</v>
      </c>
      <c r="BM6" s="55">
        <f>ROUND(IF('Indicator Data'!Q9=0,0,IF(LOG('Indicator Data'!Q9)&gt;BM$195,10,IF(LOG('Indicator Data'!Q9)&lt;BM$194,0,10-(BM$195-LOG('Indicator Data'!Q9))/(BM$195-BM$194)*10))),1)</f>
        <v>9.1</v>
      </c>
      <c r="BN6" s="55">
        <f>ROUND(IF('Indicator Data'!R9=0,0,IF(LOG('Indicator Data'!R9)&gt;BN$195,10,IF(LOG('Indicator Data'!R9)&lt;BN$194,0,10-(BN$195-LOG('Indicator Data'!R9))/(BN$195-BN$194)*10))),1)</f>
        <v>0</v>
      </c>
      <c r="BO6" s="55">
        <f t="shared" si="51"/>
        <v>3.0333333333333332</v>
      </c>
      <c r="BP6" s="56">
        <f>'Indicator Data'!Q9/'Indicator Data'!$CL9</f>
        <v>0.9923816636101539</v>
      </c>
      <c r="BQ6" s="56">
        <f>'Indicator Data'!R9/'Indicator Data'!$CL9</f>
        <v>0</v>
      </c>
      <c r="BR6" s="55">
        <f t="shared" si="26"/>
        <v>9.9</v>
      </c>
      <c r="BS6" s="55">
        <f t="shared" si="27"/>
        <v>0</v>
      </c>
      <c r="BT6" s="55">
        <f t="shared" si="28"/>
        <v>3.3000000000000003</v>
      </c>
      <c r="BU6" s="55">
        <f t="shared" si="52"/>
        <v>3.2</v>
      </c>
      <c r="BV6" s="55">
        <f>ROUND(IF('Indicator Data'!S9=0,0,IF(LOG('Indicator Data'!S9)&gt;BV$195,10,IF(LOG('Indicator Data'!S9)&lt;BV$194,0,10-(BV$195-LOG('Indicator Data'!S9))/(BV$195-BV$194)*10))),1)</f>
        <v>6.5</v>
      </c>
      <c r="BW6" s="55">
        <f>ROUND(IF('Indicator Data'!T9=0,0,IF(LOG('Indicator Data'!T9)&gt;BW$195,10,IF(LOG('Indicator Data'!T9)&lt;BW$194,0,10-(BW$195-LOG('Indicator Data'!T9))/(BW$195-BW$194)*10))),1)</f>
        <v>9.1</v>
      </c>
      <c r="BX6" s="55">
        <f t="shared" si="53"/>
        <v>8.2333333333333325</v>
      </c>
      <c r="BY6" s="56">
        <f>'Indicator Data'!S9/'Indicator Data'!$CL9</f>
        <v>1.408449746798539E-2</v>
      </c>
      <c r="BZ6" s="56">
        <f>'Indicator Data'!T9/'Indicator Data'!$CL9</f>
        <v>0.97819595993289765</v>
      </c>
      <c r="CA6" s="55">
        <f t="shared" si="29"/>
        <v>0.2</v>
      </c>
      <c r="CB6" s="55">
        <f t="shared" si="30"/>
        <v>9.8000000000000007</v>
      </c>
      <c r="CC6" s="55">
        <f t="shared" si="54"/>
        <v>6.6000000000000005</v>
      </c>
      <c r="CD6" s="55">
        <f t="shared" si="55"/>
        <v>7.5</v>
      </c>
      <c r="CE6" s="55">
        <f t="shared" si="56"/>
        <v>5.8</v>
      </c>
      <c r="CF6" s="55">
        <f>ROUND(IF('Indicator Data'!U9=0,0,IF(LOG('Indicator Data'!U9)&gt;CF$195,10,IF(LOG('Indicator Data'!U9)&lt;CF$194,0,10-(CF$195-LOG('Indicator Data'!U9))/(CF$195-CF$194)*10))),1)</f>
        <v>8.6</v>
      </c>
      <c r="CG6" s="56">
        <f>'Indicator Data'!U9/'Indicator Data'!$CL9</f>
        <v>0.40169020367479708</v>
      </c>
      <c r="CH6" s="55">
        <f t="shared" si="31"/>
        <v>4.5</v>
      </c>
      <c r="CI6" s="55">
        <f t="shared" si="57"/>
        <v>7</v>
      </c>
      <c r="CJ6" s="55">
        <f>ROUND(IF('Indicator Data'!V9=0,0,IF(LOG('Indicator Data'!V9)&gt;CJ$195,10,IF(LOG('Indicator Data'!V9)&lt;CJ$194,0,10-(CJ$195-LOG('Indicator Data'!V9))/(CJ$195-CJ$194)*10))),1)</f>
        <v>9</v>
      </c>
      <c r="CK6" s="56">
        <f>IF('Indicator Data'!V9/'Indicator Data'!$CL9&gt;1,1,'Indicator Data'!V9/'Indicator Data'!$CL9)</f>
        <v>0.83676823038723835</v>
      </c>
      <c r="CL6" s="55">
        <f t="shared" si="32"/>
        <v>8.4</v>
      </c>
      <c r="CM6" s="55">
        <f t="shared" si="58"/>
        <v>8.6999999999999993</v>
      </c>
      <c r="CN6" s="55">
        <f>ROUND(IF('Indicator Data'!W9=0,0,IF(LOG('Indicator Data'!W9)&gt;CN$195,10,IF(LOG('Indicator Data'!W9)&lt;CN$194,0,10-(CN$195-LOG('Indicator Data'!W9))/(CN$195-CN$194)*10))),1)</f>
        <v>0</v>
      </c>
      <c r="CO6" s="56">
        <f>'Indicator Data'!W9/'Indicator Data'!$CL9</f>
        <v>0</v>
      </c>
      <c r="CP6" s="55">
        <f t="shared" si="33"/>
        <v>0</v>
      </c>
      <c r="CQ6" s="55">
        <f t="shared" si="59"/>
        <v>0</v>
      </c>
      <c r="CR6" s="55">
        <f>ROUND(IF('Indicator Data'!X9=0,0,IF(LOG('Indicator Data'!X9)&gt;CR$195,10,IF(LOG('Indicator Data'!X9)&lt;CR$194,0,10-(CR$195-LOG('Indicator Data'!X9))/(CR$195-CR$194)*10))),1)</f>
        <v>8.9</v>
      </c>
      <c r="CS6" s="56">
        <f>'Indicator Data'!X9/'Indicator Data'!$CL9</f>
        <v>0.69659382358218247</v>
      </c>
      <c r="CT6" s="55">
        <f t="shared" si="34"/>
        <v>7</v>
      </c>
      <c r="CU6" s="55">
        <f t="shared" si="60"/>
        <v>8.1</v>
      </c>
      <c r="CV6" s="55">
        <f>ROUND(IF('Indicator Data'!Y9=0,0,IF(LOG('Indicator Data'!Y9)&gt;CR$195,10,IF(LOG('Indicator Data'!Y9)&lt;CR$194,0,10-(CR$195-LOG('Indicator Data'!Y9))/(CR$195-CR$194)*10))),1)</f>
        <v>0</v>
      </c>
      <c r="CW6" s="56">
        <f>'Indicator Data'!Y9/'Indicator Data'!$CL9</f>
        <v>0</v>
      </c>
      <c r="CX6" s="55">
        <f t="shared" si="35"/>
        <v>0</v>
      </c>
      <c r="CY6" s="55">
        <f t="shared" si="61"/>
        <v>0</v>
      </c>
      <c r="CZ6" s="55">
        <f t="shared" si="62"/>
        <v>7.6</v>
      </c>
      <c r="DA6" s="55">
        <f>IF('Indicator Data'!AE9="No data","x",ROUND(IF('Indicator Data'!AE9&gt;DA$195,0,IF('Indicator Data'!AE9&lt;DA$194,10,(DA$195-'Indicator Data'!AE9)/(DA$195-DA$194)*10)),1))</f>
        <v>5.6</v>
      </c>
      <c r="DB6" s="55">
        <f>IF('Indicator Data'!AF9="No data","x",ROUND(IF('Indicator Data'!AF9&gt;DB$195,0,IF('Indicator Data'!AF9&lt;DB$194,10,(DB$195-'Indicator Data'!AF9)/(DB$195-DB$194)*10)),1))</f>
        <v>7.4</v>
      </c>
      <c r="DC6" s="55">
        <f>IF('Indicator Data'!AH9="No data","x",ROUND(IF('Indicator Data'!AH9&gt;DC$195,0,IF('Indicator Data'!AH9&lt;DC$194,10,(DC$195-'Indicator Data'!AH9)/(DC$195-DC$194)*10)),1))</f>
        <v>7.3</v>
      </c>
      <c r="DD6" s="55">
        <f>IF(AND(DB6="x",DA6="x",DC6="x"),"x",ROUND(AVERAGE(DA6:DC6),1))</f>
        <v>6.8</v>
      </c>
      <c r="DE6" s="55">
        <f>IF('Indicator Data'!AA9="No data","x",ROUND(IF(LOG('Indicator Data'!AA9)&gt;DE$195,10,IF(LOG('Indicator Data'!AA9)&lt;DE$194,0,10-(DE$195-LOG('Indicator Data'!AA9))/(DE$195-DE$194)*10)),1))</f>
        <v>4.5999999999999996</v>
      </c>
      <c r="DF6" s="55">
        <f>IF('Indicator Data'!AB9="No data","x",ROUND(IF('Indicator Data'!AB9&gt;DF$195,10,IF('Indicator Data'!AB9&lt;DF$194,0,10-(DF$195-'Indicator Data'!AB9)/(DF$195-DF$194)*10)),1))</f>
        <v>8.9</v>
      </c>
      <c r="DG6" s="55">
        <f>IF('Indicator Data'!AC9="No data","x",ROUND(IF('Indicator Data'!AC9&gt;DG$195,10,IF('Indicator Data'!AC9&lt;DG$194,0,10-(DG$195-'Indicator Data'!AC9)/(DG$195-DG$194)*10)),1))</f>
        <v>6.6</v>
      </c>
      <c r="DH6" s="55">
        <f>IF('Indicator Data'!AD9="No data","x",ROUND(IF('Indicator Data'!AD9&gt;DH$195,10,IF('Indicator Data'!AD9&lt;DH$194,0,10-(DH$195-'Indicator Data'!AD9)/(DH$195-DH$194)*10)),1))</f>
        <v>4</v>
      </c>
      <c r="DI6" s="55">
        <f t="shared" si="63"/>
        <v>6</v>
      </c>
      <c r="DJ6" s="55">
        <f t="shared" si="64"/>
        <v>6.3</v>
      </c>
      <c r="DK6" s="55">
        <f>IF('Indicator Data'!AK9="No data","x",ROUND(IF('Indicator Data'!AK9&gt;DK$195,10,IF('Indicator Data'!AK9&lt;DK$194,0,10-(DK$195-'Indicator Data'!AK9)/(DK$195-DK$194)*10)),1))</f>
        <v>5.4</v>
      </c>
      <c r="DL6" s="55">
        <f>IF('Indicator Data'!AL9="No data","x",ROUND(IF('Indicator Data'!AL9&gt;DL$195,10,IF('Indicator Data'!AL9&lt;DL$194,0,10-(DL$195-'Indicator Data'!AL9)/(DL$195-DL$194)*10)),1))</f>
        <v>8.5</v>
      </c>
      <c r="DM6" s="55">
        <f t="shared" si="65"/>
        <v>6.3</v>
      </c>
      <c r="DN6" s="55">
        <f>IF('Indicator Data'!AG9="No data","x",ROUND(IF('Indicator Data'!AG9&gt;DN$195,10,IF('Indicator Data'!AG9&lt;DN$194,0,10-(DN$195-'Indicator Data'!AG9)/(DN$195-DN$194)*10)),1))</f>
        <v>6.6</v>
      </c>
      <c r="DO6" s="55">
        <f t="shared" si="66"/>
        <v>6.7</v>
      </c>
      <c r="DP6" s="194">
        <f>IF('Indicator Data'!AI9="No data","x",'Indicator Data'!AI9/'Indicator Data'!$CK9)</f>
        <v>1.570930668013599E-5</v>
      </c>
      <c r="DQ6" s="55">
        <f t="shared" si="36"/>
        <v>0.2</v>
      </c>
      <c r="DR6" s="55">
        <f>IF('Indicator Data'!AJ9="No data","x",ROUND(IF('Indicator Data'!AJ9&gt;DR$195,10,IF('Indicator Data'!AJ9&lt;DR$194,0,10-(DR$195-'Indicator Data'!AJ9)/(DR$195-DR$194)*10)),1))</f>
        <v>2</v>
      </c>
      <c r="DS6" s="55">
        <f t="shared" si="67"/>
        <v>1.1000000000000001</v>
      </c>
      <c r="DT6" s="55">
        <f>ROUND(IF('Indicator Data'!Z9=0,0,IF(LOG('Indicator Data'!Z9)&gt;DT$195,10,IF(LOG('Indicator Data'!Z9)&lt;DT$194,0,10-(DT$195-LOG('Indicator Data'!Z9))/(DT$195-DT$194)*10))),1)</f>
        <v>0</v>
      </c>
      <c r="DU6" s="56">
        <f>'Indicator Data'!Z9/'Indicator Data'!$CL9</f>
        <v>0</v>
      </c>
      <c r="DV6" s="55">
        <f t="shared" si="37"/>
        <v>0</v>
      </c>
      <c r="DW6" s="55">
        <f t="shared" si="68"/>
        <v>0</v>
      </c>
      <c r="DX6" s="55">
        <f t="shared" si="69"/>
        <v>4.7</v>
      </c>
      <c r="DY6" s="57">
        <f>IF(BL6="x",ROUND((10-GEOMEAN(((10-DX6)/10*9+1),((10-CZ6)/10*9+1),((10-DJ6)/10*9+1)))/9*10,1),ROUND((10-GEOMEAN(((10-BL6)/10*9+1),((10-DX6)/10*9+1),((10-CZ6)/10*9+1),((10-DJ6)/10*9+1)))/9*10,1))</f>
        <v>5.9</v>
      </c>
      <c r="DZ6" s="58">
        <f>IF(ROUND(IF(AP6="x",(10-GEOMEAN(((10-AO6)/10*9+1),((10-DY6)/10*9+1),((10-AU6)/10*9+1),((10-AQ6)/10*9+1),((10-AR6)/10*9+1)))/9*10,(10-GEOMEAN(((10-AO6)/10*9+1),((10-DY6)/10*9+1),((10-AP6)/10*9+1),((10-AQ6)/10*9+1),((10-AR6)/10*9+1),((10-AU6)/10*9+1)))/9*10),1)=0,0.1,ROUND(IF(AP6="x",(10-GEOMEAN(((10-AO6)/10*9+1),((10-DY6)/10*9+1),((10-AU6)/10*9+1),((10-AQ6)/10*9+1),((10-AR6)/10*9+1)))/9*10,(10-GEOMEAN(((10-AO6)/10*9+1),((10-DY6)/10*9+1),((10-AP6)/10*9+1),((10-AQ6)/10*9+1),((10-AR6)/10*9+1),((10-AU6)/10*9+1)))/9*10),1))</f>
        <v>3</v>
      </c>
      <c r="EA6" s="55">
        <f>ROUND(IF('Indicator Data'!AM9=0,0,IF('Indicator Data'!AM9&gt;EA$195,10,IF('Indicator Data'!AM9&lt;EA$194,0,10-(EA$195-'Indicator Data'!AM9)/(EA$195-EA$194)*10))),1)</f>
        <v>7.4</v>
      </c>
      <c r="EB6" s="55">
        <f>ROUND(IF('Indicator Data'!AN9=0,0,IF(LOG('Indicator Data'!AN9)&gt;LOG(EB$195),10,IF(LOG('Indicator Data'!AN9)&lt;LOG(EB$194),0,10-(LOG(EB$195)-LOG('Indicator Data'!AN9))/(LOG(EB$195)-LOG(EB$194))*10))),1)</f>
        <v>5.8</v>
      </c>
      <c r="EC6" s="57">
        <f t="shared" si="38"/>
        <v>6.7</v>
      </c>
      <c r="ED6" s="55">
        <f>'Indicator Data'!AO9</f>
        <v>0</v>
      </c>
      <c r="EE6" s="55">
        <f>'Indicator Data'!AP9</f>
        <v>0</v>
      </c>
      <c r="EF6" s="57">
        <f t="shared" si="39"/>
        <v>0</v>
      </c>
      <c r="EG6" s="58">
        <f t="shared" si="40"/>
        <v>4.7</v>
      </c>
      <c r="EH6" s="15"/>
      <c r="EI6" s="104"/>
    </row>
    <row r="7" spans="1:139" s="4" customFormat="1" x14ac:dyDescent="0.25">
      <c r="A7" s="126" t="str">
        <f>'Indicator Data'!A10</f>
        <v>Antigua and Barbuda</v>
      </c>
      <c r="B7" s="59" t="str">
        <f>'Indicator Data'!B10</f>
        <v>ATG</v>
      </c>
      <c r="C7" s="55">
        <f>ROUND(IF('Indicator Data'!C10=0,0.1,IF(LOG('Indicator Data'!C10)&gt;C$195,10,IF(LOG('Indicator Data'!C10)&lt;C$194,0,10-(C$195-LOG('Indicator Data'!C10))/(C$195-C$194)*10))),1)</f>
        <v>3.1</v>
      </c>
      <c r="D7" s="55">
        <f>ROUND(IF('Indicator Data'!D10=0,0.1,IF(LOG('Indicator Data'!D10)&gt;D$195,10,IF(LOG('Indicator Data'!D10)&lt;D$194,0,10-(D$195-LOG('Indicator Data'!D10))/(D$195-D$194)*10))),1)</f>
        <v>0.1</v>
      </c>
      <c r="E7" s="55">
        <f t="shared" si="0"/>
        <v>1.7</v>
      </c>
      <c r="F7" s="55">
        <f>IF('Indicator Data'!E10="No data",0.1,(ROUND(IF('Indicator Data'!E10=0,0,IF(LOG('Indicator Data'!E10)&gt;F$195,10,IF(LOG('Indicator Data'!E10)&lt;F$194,0,10-(F$195-LOG('Indicator Data'!E10))/(F$195-F$194)*10))),1)))</f>
        <v>0.1</v>
      </c>
      <c r="G7" s="55">
        <f>ROUND(IF('Indicator Data'!F10=0,0,IF(LOG('Indicator Data'!F10)&gt;G$195,10,IF(LOG('Indicator Data'!F10)&lt;G$194,0,10-(G$195-LOG('Indicator Data'!F10))/(G$195-G$194)*10))),1)</f>
        <v>0</v>
      </c>
      <c r="H7" s="55">
        <f>ROUND(IF('Indicator Data'!G10=0,0,IF(LOG('Indicator Data'!G10)&gt;H$195,10,IF(LOG('Indicator Data'!G10)&lt;H$194,0,10-(H$195-LOG('Indicator Data'!G10))/(H$195-H$194)*10))),1)</f>
        <v>3.1</v>
      </c>
      <c r="I7" s="55">
        <f>ROUND(IF('Indicator Data'!H10=0,0,IF(LOG('Indicator Data'!H10)&gt;I$195,10,IF(LOG('Indicator Data'!H10)&lt;I$194,0,10-(I$195-LOG('Indicator Data'!H10))/(I$195-I$194)*10))),1)</f>
        <v>6.8</v>
      </c>
      <c r="J7" s="55">
        <f t="shared" si="1"/>
        <v>5.2</v>
      </c>
      <c r="K7" s="55">
        <f>ROUND(IF('Indicator Data'!I10=0,0,IF(LOG('Indicator Data'!I10)&gt;K$195,10,IF(LOG('Indicator Data'!I10)&lt;K$194,0,10-(K$195-LOG('Indicator Data'!I10))/(K$195-K$194)*10))),1)</f>
        <v>3.9</v>
      </c>
      <c r="L7" s="55">
        <f t="shared" si="2"/>
        <v>4.5999999999999996</v>
      </c>
      <c r="M7" s="55">
        <f>ROUND(IF('Indicator Data'!J10=0,0,IF(LOG('Indicator Data'!J10)&gt;M$195,10,IF(LOG('Indicator Data'!J10)&lt;M$194,0,10-(M$195-LOG('Indicator Data'!J10))/(M$195-M$194)*10))),1)</f>
        <v>0</v>
      </c>
      <c r="N7" s="56">
        <f>'Indicator Data'!C10/'Indicator Data'!$CL10</f>
        <v>1.9798941348136072E-3</v>
      </c>
      <c r="O7" s="56">
        <f>'Indicator Data'!D10/'Indicator Data'!$CL10</f>
        <v>0</v>
      </c>
      <c r="P7" s="56" t="str">
        <f>IF(F7=0.1,"x",'Indicator Data'!E10/'Indicator Data'!$CL10)</f>
        <v>x</v>
      </c>
      <c r="Q7" s="56">
        <f>'Indicator Data'!F10/'Indicator Data'!$CL10</f>
        <v>0</v>
      </c>
      <c r="R7" s="56">
        <f>'Indicator Data'!G10/'Indicator Data'!$CL10</f>
        <v>1.89749613365571E-2</v>
      </c>
      <c r="S7" s="56">
        <f>'Indicator Data'!H10/'Indicator Data'!$CL10</f>
        <v>5.9920930536496112E-3</v>
      </c>
      <c r="T7" s="56">
        <f>'Indicator Data'!I10/'Indicator Data'!$CL10</f>
        <v>9.9309285760961902E-3</v>
      </c>
      <c r="U7" s="56">
        <f>'Indicator Data'!J10/'Indicator Data'!$CL10</f>
        <v>0</v>
      </c>
      <c r="V7" s="55">
        <f t="shared" si="3"/>
        <v>9.9</v>
      </c>
      <c r="W7" s="55">
        <f t="shared" si="4"/>
        <v>0</v>
      </c>
      <c r="X7" s="55">
        <f t="shared" si="5"/>
        <v>7.4</v>
      </c>
      <c r="Y7" s="55">
        <f t="shared" si="6"/>
        <v>0.1</v>
      </c>
      <c r="Z7" s="55">
        <f t="shared" si="7"/>
        <v>0</v>
      </c>
      <c r="AA7" s="55">
        <f t="shared" si="8"/>
        <v>10</v>
      </c>
      <c r="AB7" s="55">
        <f t="shared" si="9"/>
        <v>10</v>
      </c>
      <c r="AC7" s="55">
        <f t="shared" si="10"/>
        <v>10</v>
      </c>
      <c r="AD7" s="55">
        <f t="shared" si="11"/>
        <v>9.9</v>
      </c>
      <c r="AE7" s="55">
        <f t="shared" si="12"/>
        <v>10</v>
      </c>
      <c r="AF7" s="55">
        <f t="shared" si="13"/>
        <v>0</v>
      </c>
      <c r="AG7" s="55">
        <f>ROUND(IF('Indicator Data'!K10=0,0,IF('Indicator Data'!K10&gt;AG$195,10,IF('Indicator Data'!K10&lt;AG$194,0,10-(AG$195-'Indicator Data'!K10)/(AG$195-AG$194)*10))),1)</f>
        <v>0</v>
      </c>
      <c r="AH7" s="55">
        <f t="shared" si="14"/>
        <v>6.5</v>
      </c>
      <c r="AI7" s="55">
        <f t="shared" si="15"/>
        <v>0.1</v>
      </c>
      <c r="AJ7" s="55">
        <f t="shared" si="16"/>
        <v>6.6</v>
      </c>
      <c r="AK7" s="55">
        <f t="shared" si="17"/>
        <v>8.4</v>
      </c>
      <c r="AL7" s="55">
        <f t="shared" si="18"/>
        <v>7.6</v>
      </c>
      <c r="AM7" s="55">
        <f t="shared" si="19"/>
        <v>6.9</v>
      </c>
      <c r="AN7" s="55">
        <f t="shared" si="20"/>
        <v>0</v>
      </c>
      <c r="AO7" s="193">
        <f t="shared" si="21"/>
        <v>5.2</v>
      </c>
      <c r="AP7" s="193">
        <f t="shared" si="41"/>
        <v>0.1</v>
      </c>
      <c r="AQ7" s="193">
        <f t="shared" si="22"/>
        <v>0</v>
      </c>
      <c r="AR7" s="193">
        <f t="shared" si="23"/>
        <v>8.4</v>
      </c>
      <c r="AS7" s="55">
        <f t="shared" si="24"/>
        <v>0</v>
      </c>
      <c r="AT7" s="55" t="str">
        <f>IF('Indicator Data'!L10="No data","x",IF('Indicator Data'!CM10&lt;1000,"x",ROUND((IF('Indicator Data'!L10&gt;AT$195,10,IF('Indicator Data'!L10&lt;AT$194,0,10-(AT$195-'Indicator Data'!L10)/(AT$195-AT$194)*10))),1)))</f>
        <v>x</v>
      </c>
      <c r="AU7" s="193">
        <f t="shared" si="25"/>
        <v>0</v>
      </c>
      <c r="AV7" s="55" t="str">
        <f>IF('Indicator Data'!M10="No data","x",ROUND(IF('Indicator Data'!M10=0,0,IF(LOG('Indicator Data'!M10)&gt;AV$195,10,IF(LOG('Indicator Data'!M10)&lt;AV$194,0,10-(AV$195-LOG('Indicator Data'!M10))/(AV$195-AV$194)*10))),1))</f>
        <v>x</v>
      </c>
      <c r="AW7" s="56" t="str">
        <f>IF(AV7="x","x",'Indicator Data'!M10/'Indicator Data'!$CL10)</f>
        <v>x</v>
      </c>
      <c r="AX7" s="55" t="str">
        <f t="shared" si="42"/>
        <v>x</v>
      </c>
      <c r="AY7" s="55" t="str">
        <f t="shared" si="43"/>
        <v>x</v>
      </c>
      <c r="AZ7" s="55" t="str">
        <f>IF('Indicator Data'!N10="No data","x",ROUND(IF('Indicator Data'!N10=0,0,IF(LOG('Indicator Data'!N10)&gt;AZ$195,10,IF(LOG('Indicator Data'!N10)&lt;AZ$194,0,10-(AZ$195-LOG('Indicator Data'!N10))/(AZ$195-AZ$194)*10))),1))</f>
        <v>x</v>
      </c>
      <c r="BA7" s="56" t="str">
        <f>IF(AZ7="x","x",'Indicator Data'!N10/'Indicator Data'!$CL10)</f>
        <v>x</v>
      </c>
      <c r="BB7" s="55" t="str">
        <f t="shared" si="44"/>
        <v>x</v>
      </c>
      <c r="BC7" s="55" t="str">
        <f t="shared" si="45"/>
        <v>x</v>
      </c>
      <c r="BD7" s="55" t="str">
        <f>IF('Indicator Data'!O10="No data","x",ROUND(IF('Indicator Data'!O10=0,0,IF(LOG('Indicator Data'!O10)&gt;BD$195,10,IF(LOG('Indicator Data'!O10)&lt;BD$194,0,10-(BD$195-LOG('Indicator Data'!O10))/(BD$195-BD$194)*10))),1))</f>
        <v>x</v>
      </c>
      <c r="BE7" s="56" t="str">
        <f>IF(BD7="x","x",'Indicator Data'!O10/'Indicator Data'!$CL10)</f>
        <v>x</v>
      </c>
      <c r="BF7" s="55" t="str">
        <f t="shared" si="46"/>
        <v>x</v>
      </c>
      <c r="BG7" s="55" t="str">
        <f t="shared" si="47"/>
        <v>x</v>
      </c>
      <c r="BH7" s="55" t="str">
        <f>IF('Indicator Data'!P10="No data","x",ROUND(IF('Indicator Data'!P10=0,0,IF(LOG('Indicator Data'!P10)&gt;BH$195,10,IF(LOG('Indicator Data'!P10)&lt;BH$194,0,10-(BH$195-LOG('Indicator Data'!P10))/(BH$195-BH$194)*10))),1))</f>
        <v>x</v>
      </c>
      <c r="BI7" s="56" t="str">
        <f>IF(BH7="x","x",'Indicator Data'!P10/'Indicator Data'!$CL10)</f>
        <v>x</v>
      </c>
      <c r="BJ7" s="55" t="str">
        <f t="shared" si="48"/>
        <v>x</v>
      </c>
      <c r="BK7" s="55" t="str">
        <f t="shared" si="49"/>
        <v>x</v>
      </c>
      <c r="BL7" s="55" t="str">
        <f t="shared" si="50"/>
        <v>x</v>
      </c>
      <c r="BM7" s="55">
        <f>ROUND(IF('Indicator Data'!Q10=0,0,IF(LOG('Indicator Data'!Q10)&gt;BM$195,10,IF(LOG('Indicator Data'!Q10)&lt;BM$194,0,10-(BM$195-LOG('Indicator Data'!Q10))/(BM$195-BM$194)*10))),1)</f>
        <v>0</v>
      </c>
      <c r="BN7" s="55">
        <f>ROUND(IF('Indicator Data'!R10=0,0,IF(LOG('Indicator Data'!R10)&gt;BN$195,10,IF(LOG('Indicator Data'!R10)&lt;BN$194,0,10-(BN$195-LOG('Indicator Data'!R10))/(BN$195-BN$194)*10))),1)</f>
        <v>0</v>
      </c>
      <c r="BO7" s="55">
        <f t="shared" si="51"/>
        <v>0</v>
      </c>
      <c r="BP7" s="56">
        <f>'Indicator Data'!Q10/'Indicator Data'!$CL10</f>
        <v>0</v>
      </c>
      <c r="BQ7" s="56">
        <f>'Indicator Data'!R10/'Indicator Data'!$CL10</f>
        <v>0</v>
      </c>
      <c r="BR7" s="55">
        <f t="shared" si="26"/>
        <v>0</v>
      </c>
      <c r="BS7" s="55">
        <f t="shared" si="27"/>
        <v>0</v>
      </c>
      <c r="BT7" s="55">
        <f t="shared" si="28"/>
        <v>0</v>
      </c>
      <c r="BU7" s="55">
        <f t="shared" si="52"/>
        <v>0</v>
      </c>
      <c r="BV7" s="55">
        <f>ROUND(IF('Indicator Data'!S10=0,0,IF(LOG('Indicator Data'!S10)&gt;BV$195,10,IF(LOG('Indicator Data'!S10)&lt;BV$194,0,10-(BV$195-LOG('Indicator Data'!S10))/(BV$195-BV$194)*10))),1)</f>
        <v>0</v>
      </c>
      <c r="BW7" s="55">
        <f>ROUND(IF('Indicator Data'!T10=0,0,IF(LOG('Indicator Data'!T10)&gt;BW$195,10,IF(LOG('Indicator Data'!T10)&lt;BW$194,0,10-(BW$195-LOG('Indicator Data'!T10))/(BW$195-BW$194)*10))),1)</f>
        <v>0</v>
      </c>
      <c r="BX7" s="55">
        <f t="shared" si="53"/>
        <v>0</v>
      </c>
      <c r="BY7" s="56">
        <f>'Indicator Data'!S10/'Indicator Data'!$CL10</f>
        <v>0</v>
      </c>
      <c r="BZ7" s="56">
        <f>'Indicator Data'!T10/'Indicator Data'!$CL10</f>
        <v>0</v>
      </c>
      <c r="CA7" s="55">
        <f t="shared" si="29"/>
        <v>0</v>
      </c>
      <c r="CB7" s="55">
        <f t="shared" si="30"/>
        <v>0</v>
      </c>
      <c r="CC7" s="55">
        <f t="shared" si="54"/>
        <v>0</v>
      </c>
      <c r="CD7" s="55">
        <f t="shared" si="55"/>
        <v>0</v>
      </c>
      <c r="CE7" s="55">
        <f t="shared" si="56"/>
        <v>0</v>
      </c>
      <c r="CF7" s="55">
        <f>ROUND(IF('Indicator Data'!U10=0,0,IF(LOG('Indicator Data'!U10)&gt;CF$195,10,IF(LOG('Indicator Data'!U10)&lt;CF$194,0,10-(CF$195-LOG('Indicator Data'!U10))/(CF$195-CF$194)*10))),1)</f>
        <v>5.3</v>
      </c>
      <c r="CG7" s="56">
        <f>'Indicator Data'!U10/'Indicator Data'!$CL10</f>
        <v>0.53676838964037554</v>
      </c>
      <c r="CH7" s="55">
        <f t="shared" si="31"/>
        <v>6</v>
      </c>
      <c r="CI7" s="55">
        <f t="shared" si="57"/>
        <v>5.7</v>
      </c>
      <c r="CJ7" s="55">
        <f>ROUND(IF('Indicator Data'!V10=0,0,IF(LOG('Indicator Data'!V10)&gt;CJ$195,10,IF(LOG('Indicator Data'!V10)&lt;CJ$194,0,10-(CJ$195-LOG('Indicator Data'!V10))/(CJ$195-CJ$194)*10))),1)</f>
        <v>5.6</v>
      </c>
      <c r="CK7" s="56">
        <f>IF('Indicator Data'!V10/'Indicator Data'!$CL10&gt;1,1,'Indicator Data'!V10/'Indicator Data'!$CL10)</f>
        <v>0.85501433486462353</v>
      </c>
      <c r="CL7" s="55">
        <f t="shared" si="32"/>
        <v>8.6</v>
      </c>
      <c r="CM7" s="55">
        <f t="shared" si="58"/>
        <v>7.4</v>
      </c>
      <c r="CN7" s="55">
        <f>ROUND(IF('Indicator Data'!W10=0,0,IF(LOG('Indicator Data'!W10)&gt;CN$195,10,IF(LOG('Indicator Data'!W10)&lt;CN$194,0,10-(CN$195-LOG('Indicator Data'!W10))/(CN$195-CN$194)*10))),1)</f>
        <v>0</v>
      </c>
      <c r="CO7" s="56">
        <f>'Indicator Data'!W10/'Indicator Data'!$CL10</f>
        <v>0</v>
      </c>
      <c r="CP7" s="55">
        <f t="shared" si="33"/>
        <v>0</v>
      </c>
      <c r="CQ7" s="55">
        <f t="shared" si="59"/>
        <v>0</v>
      </c>
      <c r="CR7" s="55">
        <f>ROUND(IF('Indicator Data'!X10=0,0,IF(LOG('Indicator Data'!X10)&gt;CR$195,10,IF(LOG('Indicator Data'!X10)&lt;CR$194,0,10-(CR$195-LOG('Indicator Data'!X10))/(CR$195-CR$194)*10))),1)</f>
        <v>5.4</v>
      </c>
      <c r="CS7" s="56">
        <f>'Indicator Data'!X10/'Indicator Data'!$CL10</f>
        <v>0.62264262918817659</v>
      </c>
      <c r="CT7" s="55">
        <f t="shared" si="34"/>
        <v>6.2</v>
      </c>
      <c r="CU7" s="55">
        <f t="shared" si="60"/>
        <v>5.8</v>
      </c>
      <c r="CV7" s="55">
        <f>ROUND(IF('Indicator Data'!Y10=0,0,IF(LOG('Indicator Data'!Y10)&gt;CR$195,10,IF(LOG('Indicator Data'!Y10)&lt;CR$194,0,10-(CR$195-LOG('Indicator Data'!Y10))/(CR$195-CR$194)*10))),1)</f>
        <v>0</v>
      </c>
      <c r="CW7" s="56">
        <f>'Indicator Data'!Y10/'Indicator Data'!$CL10</f>
        <v>0</v>
      </c>
      <c r="CX7" s="55">
        <f t="shared" si="35"/>
        <v>0</v>
      </c>
      <c r="CY7" s="55">
        <f t="shared" si="61"/>
        <v>0</v>
      </c>
      <c r="CZ7" s="55">
        <f t="shared" si="62"/>
        <v>5.2</v>
      </c>
      <c r="DA7" s="55">
        <f>IF('Indicator Data'!AE10="No data","x",ROUND(IF('Indicator Data'!AE10&gt;DA$195,0,IF('Indicator Data'!AE10&lt;DA$194,10,(DA$195-'Indicator Data'!AE10)/(DA$195-DA$194)*10)),1))</f>
        <v>1.4</v>
      </c>
      <c r="DB7" s="55">
        <f>IF('Indicator Data'!AF10="No data","x",ROUND(IF('Indicator Data'!AF10&gt;DB$195,0,IF('Indicator Data'!AF10&lt;DB$194,10,(DB$195-'Indicator Data'!AF10)/(DB$195-DB$194)*10)),1))</f>
        <v>0.5</v>
      </c>
      <c r="DC7" s="55" t="str">
        <f>IF('Indicator Data'!AH10="No data","x",ROUND(IF('Indicator Data'!AH10&gt;DC$195,0,IF('Indicator Data'!AH10&lt;DC$194,10,(DC$195-'Indicator Data'!AH10)/(DC$195-DC$194)*10)),1))</f>
        <v>x</v>
      </c>
      <c r="DD7" s="55">
        <f>IF(AND(DB7="x",DA7="x",DC7="x"),"x",ROUND(AVERAGE(DA7:DC7),1))</f>
        <v>1</v>
      </c>
      <c r="DE7" s="55">
        <f>IF('Indicator Data'!AA10="No data","x",ROUND(IF(LOG('Indicator Data'!AA10)&gt;DE$195,10,IF(LOG('Indicator Data'!AA10)&lt;DE$194,0,10-(DE$195-LOG('Indicator Data'!AA10))/(DE$195-DE$194)*10)),1))</f>
        <v>7.8</v>
      </c>
      <c r="DF7" s="55">
        <f>IF('Indicator Data'!AB10="No data","x",ROUND(IF('Indicator Data'!AB10&gt;DF$195,10,IF('Indicator Data'!AB10&lt;DF$194,0,10-(DF$195-'Indicator Data'!AB10)/(DF$195-DF$194)*10)),1))</f>
        <v>2.4</v>
      </c>
      <c r="DG7" s="55">
        <f>IF('Indicator Data'!AC10="No data","x",ROUND(IF('Indicator Data'!AC10&gt;DG$195,10,IF('Indicator Data'!AC10&lt;DG$194,0,10-(DG$195-'Indicator Data'!AC10)/(DG$195-DG$194)*10)),1))</f>
        <v>2.5</v>
      </c>
      <c r="DH7" s="55" t="str">
        <f>IF('Indicator Data'!AD10="No data","x",ROUND(IF('Indicator Data'!AD10&gt;DH$195,10,IF('Indicator Data'!AD10&lt;DH$194,0,10-(DH$195-'Indicator Data'!AD10)/(DH$195-DH$194)*10)),1))</f>
        <v>x</v>
      </c>
      <c r="DI7" s="55">
        <f t="shared" si="63"/>
        <v>4.2</v>
      </c>
      <c r="DJ7" s="55">
        <f t="shared" si="64"/>
        <v>3.1</v>
      </c>
      <c r="DK7" s="55" t="str">
        <f>IF('Indicator Data'!AK10="No data","x",ROUND(IF('Indicator Data'!AK10&gt;DK$195,10,IF('Indicator Data'!AK10&lt;DK$194,0,10-(DK$195-'Indicator Data'!AK10)/(DK$195-DK$194)*10)),1))</f>
        <v>x</v>
      </c>
      <c r="DL7" s="55">
        <f>IF('Indicator Data'!AL10="No data","x",ROUND(IF('Indicator Data'!AL10&gt;DL$195,10,IF('Indicator Data'!AL10&lt;DL$194,0,10-(DL$195-'Indicator Data'!AL10)/(DL$195-DL$194)*10)),1))</f>
        <v>1.7</v>
      </c>
      <c r="DM7" s="55">
        <f t="shared" si="65"/>
        <v>3.6</v>
      </c>
      <c r="DN7" s="55">
        <f>IF('Indicator Data'!AG10="No data","x",ROUND(IF('Indicator Data'!AG10&gt;DN$195,10,IF('Indicator Data'!AG10&lt;DN$194,0,10-(DN$195-'Indicator Data'!AG10)/(DN$195-DN$194)*10)),1))</f>
        <v>0.1</v>
      </c>
      <c r="DO7" s="55">
        <f t="shared" si="66"/>
        <v>0.7</v>
      </c>
      <c r="DP7" s="194" t="str">
        <f>IF('Indicator Data'!AI10="No data","x",'Indicator Data'!AI10/'Indicator Data'!$CK10)</f>
        <v>x</v>
      </c>
      <c r="DQ7" s="55" t="str">
        <f t="shared" si="36"/>
        <v>x</v>
      </c>
      <c r="DR7" s="55">
        <f>IF('Indicator Data'!AJ10="No data","x",ROUND(IF('Indicator Data'!AJ10&gt;DR$195,10,IF('Indicator Data'!AJ10&lt;DR$194,0,10-(DR$195-'Indicator Data'!AJ10)/(DR$195-DR$194)*10)),1))</f>
        <v>8</v>
      </c>
      <c r="DS7" s="55">
        <f t="shared" si="67"/>
        <v>8</v>
      </c>
      <c r="DT7" s="55">
        <f>ROUND(IF('Indicator Data'!Z10=0,0,IF(LOG('Indicator Data'!Z10)&gt;DT$195,10,IF(LOG('Indicator Data'!Z10)&lt;DT$194,0,10-(DT$195-LOG('Indicator Data'!Z10))/(DT$195-DT$194)*10))),1)</f>
        <v>0</v>
      </c>
      <c r="DU7" s="56">
        <f>'Indicator Data'!Z10/'Indicator Data'!$CL10</f>
        <v>0</v>
      </c>
      <c r="DV7" s="55">
        <f t="shared" si="37"/>
        <v>0</v>
      </c>
      <c r="DW7" s="55">
        <f t="shared" si="68"/>
        <v>0</v>
      </c>
      <c r="DX7" s="55">
        <f t="shared" si="69"/>
        <v>4.0999999999999996</v>
      </c>
      <c r="DY7" s="57">
        <f>IF(BL7="x",ROUND((10-GEOMEAN(((10-DX7)/10*9+1),((10-CZ7)/10*9+1),((10-DJ7)/10*9+1)))/9*10,1),ROUND((10-GEOMEAN(((10-BL7)/10*9+1),((10-DX7)/10*9+1),((10-CZ7)/10*9+1),((10-DJ7)/10*9+1)))/9*10,1))</f>
        <v>4.2</v>
      </c>
      <c r="DZ7" s="58">
        <f>IF(ROUND(IF(AP7="x",(10-GEOMEAN(((10-AO7)/10*9+1),((10-DY7)/10*9+1),((10-AU7)/10*9+1),((10-AQ7)/10*9+1),((10-AR7)/10*9+1)))/9*10,(10-GEOMEAN(((10-AO7)/10*9+1),((10-DY7)/10*9+1),((10-AP7)/10*9+1),((10-AQ7)/10*9+1),((10-AR7)/10*9+1),((10-AU7)/10*9+1)))/9*10),1)=0,0.1,ROUND(IF(AP7="x",(10-GEOMEAN(((10-AO7)/10*9+1),((10-DY7)/10*9+1),((10-AU7)/10*9+1),((10-AQ7)/10*9+1),((10-AR7)/10*9+1)))/9*10,(10-GEOMEAN(((10-AO7)/10*9+1),((10-DY7)/10*9+1),((10-AP7)/10*9+1),((10-AQ7)/10*9+1),((10-AR7)/10*9+1),((10-AU7)/10*9+1)))/9*10),1))</f>
        <v>3.8</v>
      </c>
      <c r="EA7" s="55">
        <f>ROUND(IF('Indicator Data'!AM10=0,0,IF('Indicator Data'!AM10&gt;EA$195,10,IF('Indicator Data'!AM10&lt;EA$194,0,10-(EA$195-'Indicator Data'!AM10)/(EA$195-EA$194)*10))),1)</f>
        <v>0</v>
      </c>
      <c r="EB7" s="55">
        <f>ROUND(IF('Indicator Data'!AN10=0,0,IF(LOG('Indicator Data'!AN10)&gt;LOG(EB$195),10,IF(LOG('Indicator Data'!AN10)&lt;LOG(EB$194),0,10-(LOG(EB$195)-LOG('Indicator Data'!AN10))/(LOG(EB$195)-LOG(EB$194))*10))),1)</f>
        <v>0</v>
      </c>
      <c r="EC7" s="57">
        <f t="shared" si="38"/>
        <v>0</v>
      </c>
      <c r="ED7" s="55">
        <f>'Indicator Data'!AO10</f>
        <v>0</v>
      </c>
      <c r="EE7" s="55">
        <f>'Indicator Data'!AP10</f>
        <v>0</v>
      </c>
      <c r="EF7" s="57">
        <f t="shared" si="39"/>
        <v>0</v>
      </c>
      <c r="EG7" s="58">
        <f t="shared" si="40"/>
        <v>0</v>
      </c>
      <c r="EH7" s="15"/>
      <c r="EI7" s="104"/>
    </row>
    <row r="8" spans="1:139" s="4" customFormat="1" x14ac:dyDescent="0.25">
      <c r="A8" s="126" t="str">
        <f>'Indicator Data'!A11</f>
        <v>Argentina</v>
      </c>
      <c r="B8" s="59" t="str">
        <f>'Indicator Data'!B11</f>
        <v>ARG</v>
      </c>
      <c r="C8" s="55">
        <f>ROUND(IF('Indicator Data'!C11=0,0.1,IF(LOG('Indicator Data'!C11)&gt;C$195,10,IF(LOG('Indicator Data'!C11)&lt;C$194,0,10-(C$195-LOG('Indicator Data'!C11))/(C$195-C$194)*10))),1)</f>
        <v>8.4</v>
      </c>
      <c r="D8" s="55">
        <f>ROUND(IF('Indicator Data'!D11=0,0.1,IF(LOG('Indicator Data'!D11)&gt;D$195,10,IF(LOG('Indicator Data'!D11)&lt;D$194,0,10-(D$195-LOG('Indicator Data'!D11))/(D$195-D$194)*10))),1)</f>
        <v>9.4</v>
      </c>
      <c r="E8" s="55">
        <f t="shared" si="0"/>
        <v>9</v>
      </c>
      <c r="F8" s="55">
        <f>IF('Indicator Data'!E11="No data",0.1,(ROUND(IF('Indicator Data'!E11=0,0,IF(LOG('Indicator Data'!E11)&gt;F$195,10,IF(LOG('Indicator Data'!E11)&lt;F$194,0,10-(F$195-LOG('Indicator Data'!E11))/(F$195-F$194)*10))),1)))</f>
        <v>8.4</v>
      </c>
      <c r="G8" s="55">
        <f>ROUND(IF('Indicator Data'!F11=0,0,IF(LOG('Indicator Data'!F11)&gt;G$195,10,IF(LOG('Indicator Data'!F11)&lt;G$194,0,10-(G$195-LOG('Indicator Data'!F11))/(G$195-G$194)*10))),1)</f>
        <v>0</v>
      </c>
      <c r="H8" s="55">
        <f>ROUND(IF('Indicator Data'!G11=0,0,IF(LOG('Indicator Data'!G11)&gt;H$195,10,IF(LOG('Indicator Data'!G11)&lt;H$194,0,10-(H$195-LOG('Indicator Data'!G11))/(H$195-H$194)*10))),1)</f>
        <v>0</v>
      </c>
      <c r="I8" s="55">
        <f>ROUND(IF('Indicator Data'!H11=0,0,IF(LOG('Indicator Data'!H11)&gt;I$195,10,IF(LOG('Indicator Data'!H11)&lt;I$194,0,10-(I$195-LOG('Indicator Data'!H11))/(I$195-I$194)*10))),1)</f>
        <v>0</v>
      </c>
      <c r="J8" s="55">
        <f t="shared" si="1"/>
        <v>0</v>
      </c>
      <c r="K8" s="55">
        <f>ROUND(IF('Indicator Data'!I11=0,0,IF(LOG('Indicator Data'!I11)&gt;K$195,10,IF(LOG('Indicator Data'!I11)&lt;K$194,0,10-(K$195-LOG('Indicator Data'!I11))/(K$195-K$194)*10))),1)</f>
        <v>0</v>
      </c>
      <c r="L8" s="55">
        <f t="shared" si="2"/>
        <v>0</v>
      </c>
      <c r="M8" s="55">
        <f>ROUND(IF('Indicator Data'!J11=0,0,IF(LOG('Indicator Data'!J11)&gt;M$195,10,IF(LOG('Indicator Data'!J11)&lt;M$194,0,10-(M$195-LOG('Indicator Data'!J11))/(M$195-M$194)*10))),1)</f>
        <v>0</v>
      </c>
      <c r="N8" s="56">
        <f>'Indicator Data'!C11/'Indicator Data'!$CL11</f>
        <v>5.1972197437581984E-4</v>
      </c>
      <c r="O8" s="56">
        <f>'Indicator Data'!D11/'Indicator Data'!$CL11</f>
        <v>1.5158073961881615E-4</v>
      </c>
      <c r="P8" s="56">
        <f>IF(F8=0.1,"x",'Indicator Data'!E11/'Indicator Data'!$CL11)</f>
        <v>5.0840236749046652E-3</v>
      </c>
      <c r="Q8" s="56">
        <f>'Indicator Data'!F11/'Indicator Data'!$CL11</f>
        <v>0</v>
      </c>
      <c r="R8" s="56">
        <f>'Indicator Data'!G11/'Indicator Data'!$CL11</f>
        <v>0</v>
      </c>
      <c r="S8" s="56">
        <f>'Indicator Data'!H11/'Indicator Data'!$CL11</f>
        <v>0</v>
      </c>
      <c r="T8" s="56">
        <f>'Indicator Data'!I11/'Indicator Data'!$CL11</f>
        <v>0</v>
      </c>
      <c r="U8" s="56">
        <f>'Indicator Data'!J11/'Indicator Data'!$CL11</f>
        <v>0</v>
      </c>
      <c r="V8" s="55">
        <f t="shared" si="3"/>
        <v>2.6</v>
      </c>
      <c r="W8" s="55">
        <f t="shared" si="4"/>
        <v>1.5</v>
      </c>
      <c r="X8" s="55">
        <f t="shared" si="5"/>
        <v>2.1</v>
      </c>
      <c r="Y8" s="55">
        <f t="shared" si="6"/>
        <v>3.4</v>
      </c>
      <c r="Z8" s="55">
        <f t="shared" si="7"/>
        <v>0</v>
      </c>
      <c r="AA8" s="55">
        <f t="shared" si="8"/>
        <v>0</v>
      </c>
      <c r="AB8" s="55">
        <f t="shared" si="9"/>
        <v>0</v>
      </c>
      <c r="AC8" s="55">
        <f t="shared" si="10"/>
        <v>0</v>
      </c>
      <c r="AD8" s="55">
        <f t="shared" si="11"/>
        <v>0</v>
      </c>
      <c r="AE8" s="55">
        <f t="shared" si="12"/>
        <v>0</v>
      </c>
      <c r="AF8" s="55">
        <f t="shared" si="13"/>
        <v>0</v>
      </c>
      <c r="AG8" s="55">
        <f>ROUND(IF('Indicator Data'!K11=0,0,IF('Indicator Data'!K11&gt;AG$195,10,IF('Indicator Data'!K11&lt;AG$194,0,10-(AG$195-'Indicator Data'!K11)/(AG$195-AG$194)*10))),1)</f>
        <v>2.9</v>
      </c>
      <c r="AH8" s="55">
        <f t="shared" si="14"/>
        <v>5.5</v>
      </c>
      <c r="AI8" s="55">
        <f t="shared" si="15"/>
        <v>5.5</v>
      </c>
      <c r="AJ8" s="55">
        <f t="shared" si="16"/>
        <v>0</v>
      </c>
      <c r="AK8" s="55">
        <f t="shared" si="17"/>
        <v>0</v>
      </c>
      <c r="AL8" s="55">
        <f t="shared" si="18"/>
        <v>0</v>
      </c>
      <c r="AM8" s="55">
        <f t="shared" si="19"/>
        <v>0</v>
      </c>
      <c r="AN8" s="55">
        <f t="shared" si="20"/>
        <v>0</v>
      </c>
      <c r="AO8" s="193">
        <f t="shared" si="21"/>
        <v>6.7</v>
      </c>
      <c r="AP8" s="193">
        <f t="shared" si="41"/>
        <v>6.5</v>
      </c>
      <c r="AQ8" s="193">
        <f t="shared" si="22"/>
        <v>0</v>
      </c>
      <c r="AR8" s="193">
        <f t="shared" si="23"/>
        <v>0</v>
      </c>
      <c r="AS8" s="55">
        <f t="shared" si="24"/>
        <v>1.5</v>
      </c>
      <c r="AT8" s="55">
        <f>IF('Indicator Data'!L11="No data","x",IF('Indicator Data'!CM11&lt;1000,"x",ROUND((IF('Indicator Data'!L11&gt;AT$195,10,IF('Indicator Data'!L11&lt;AT$194,0,10-(AT$195-'Indicator Data'!L11)/(AT$195-AT$194)*10))),1)))</f>
        <v>5.0999999999999996</v>
      </c>
      <c r="AU8" s="193">
        <f t="shared" si="25"/>
        <v>3.3</v>
      </c>
      <c r="AV8" s="55" t="str">
        <f>IF('Indicator Data'!M11="No data","x",ROUND(IF('Indicator Data'!M11=0,0,IF(LOG('Indicator Data'!M11)&gt;AV$195,10,IF(LOG('Indicator Data'!M11)&lt;AV$194,0,10-(AV$195-LOG('Indicator Data'!M11))/(AV$195-AV$194)*10))),1))</f>
        <v>x</v>
      </c>
      <c r="AW8" s="56" t="str">
        <f>IF(AV8="x","x",'Indicator Data'!M11/'Indicator Data'!$CL11)</f>
        <v>x</v>
      </c>
      <c r="AX8" s="55" t="str">
        <f t="shared" si="42"/>
        <v>x</v>
      </c>
      <c r="AY8" s="55" t="str">
        <f t="shared" si="43"/>
        <v>x</v>
      </c>
      <c r="AZ8" s="55" t="str">
        <f>IF('Indicator Data'!N11="No data","x",ROUND(IF('Indicator Data'!N11=0,0,IF(LOG('Indicator Data'!N11)&gt;AZ$195,10,IF(LOG('Indicator Data'!N11)&lt;AZ$194,0,10-(AZ$195-LOG('Indicator Data'!N11))/(AZ$195-AZ$194)*10))),1))</f>
        <v>x</v>
      </c>
      <c r="BA8" s="56" t="str">
        <f>IF(AZ8="x","x",'Indicator Data'!N11/'Indicator Data'!$CL11)</f>
        <v>x</v>
      </c>
      <c r="BB8" s="55" t="str">
        <f t="shared" si="44"/>
        <v>x</v>
      </c>
      <c r="BC8" s="55" t="str">
        <f t="shared" si="45"/>
        <v>x</v>
      </c>
      <c r="BD8" s="55" t="str">
        <f>IF('Indicator Data'!O11="No data","x",ROUND(IF('Indicator Data'!O11=0,0,IF(LOG('Indicator Data'!O11)&gt;BD$195,10,IF(LOG('Indicator Data'!O11)&lt;BD$194,0,10-(BD$195-LOG('Indicator Data'!O11))/(BD$195-BD$194)*10))),1))</f>
        <v>x</v>
      </c>
      <c r="BE8" s="56" t="str">
        <f>IF(BD8="x","x",'Indicator Data'!O11/'Indicator Data'!$CL11)</f>
        <v>x</v>
      </c>
      <c r="BF8" s="55" t="str">
        <f t="shared" si="46"/>
        <v>x</v>
      </c>
      <c r="BG8" s="55" t="str">
        <f t="shared" si="47"/>
        <v>x</v>
      </c>
      <c r="BH8" s="55" t="str">
        <f>IF('Indicator Data'!P11="No data","x",ROUND(IF('Indicator Data'!P11=0,0,IF(LOG('Indicator Data'!P11)&gt;BH$195,10,IF(LOG('Indicator Data'!P11)&lt;BH$194,0,10-(BH$195-LOG('Indicator Data'!P11))/(BH$195-BH$194)*10))),1))</f>
        <v>x</v>
      </c>
      <c r="BI8" s="56" t="str">
        <f>IF(BH8="x","x",'Indicator Data'!P11/'Indicator Data'!$CL11)</f>
        <v>x</v>
      </c>
      <c r="BJ8" s="55" t="str">
        <f t="shared" si="48"/>
        <v>x</v>
      </c>
      <c r="BK8" s="55" t="str">
        <f t="shared" si="49"/>
        <v>x</v>
      </c>
      <c r="BL8" s="55" t="str">
        <f t="shared" si="50"/>
        <v>x</v>
      </c>
      <c r="BM8" s="55">
        <f>ROUND(IF('Indicator Data'!Q11=0,0,IF(LOG('Indicator Data'!Q11)&gt;BM$195,10,IF(LOG('Indicator Data'!Q11)&lt;BM$194,0,10-(BM$195-LOG('Indicator Data'!Q11))/(BM$195-BM$194)*10))),1)</f>
        <v>7.1</v>
      </c>
      <c r="BN8" s="55">
        <f>ROUND(IF('Indicator Data'!R11=0,0,IF(LOG('Indicator Data'!R11)&gt;BN$195,10,IF(LOG('Indicator Data'!R11)&lt;BN$194,0,10-(BN$195-LOG('Indicator Data'!R11))/(BN$195-BN$194)*10))),1)</f>
        <v>7.7</v>
      </c>
      <c r="BO8" s="55">
        <f t="shared" si="51"/>
        <v>7.5</v>
      </c>
      <c r="BP8" s="56">
        <f>'Indicator Data'!Q11/'Indicator Data'!$CL11</f>
        <v>2.2092948309208323E-2</v>
      </c>
      <c r="BQ8" s="56">
        <f>'Indicator Data'!R11/'Indicator Data'!$CL11</f>
        <v>9.4513622600178905E-3</v>
      </c>
      <c r="BR8" s="55">
        <f t="shared" si="26"/>
        <v>0.2</v>
      </c>
      <c r="BS8" s="55">
        <f t="shared" si="27"/>
        <v>0.1</v>
      </c>
      <c r="BT8" s="55">
        <f t="shared" si="28"/>
        <v>0.13333333333333333</v>
      </c>
      <c r="BU8" s="55">
        <f t="shared" si="52"/>
        <v>4.8</v>
      </c>
      <c r="BV8" s="55">
        <f>ROUND(IF('Indicator Data'!S11=0,0,IF(LOG('Indicator Data'!S11)&gt;BV$195,10,IF(LOG('Indicator Data'!S11)&lt;BV$194,0,10-(BV$195-LOG('Indicator Data'!S11))/(BV$195-BV$194)*10))),1)</f>
        <v>0</v>
      </c>
      <c r="BW8" s="55">
        <f>ROUND(IF('Indicator Data'!T11=0,0,IF(LOG('Indicator Data'!T11)&gt;BW$195,10,IF(LOG('Indicator Data'!T11)&lt;BW$194,0,10-(BW$195-LOG('Indicator Data'!T11))/(BW$195-BW$194)*10))),1)</f>
        <v>0</v>
      </c>
      <c r="BX8" s="55">
        <f t="shared" si="53"/>
        <v>0</v>
      </c>
      <c r="BY8" s="56">
        <f>'Indicator Data'!S11/'Indicator Data'!$CL11</f>
        <v>0</v>
      </c>
      <c r="BZ8" s="56">
        <f>'Indicator Data'!T11/'Indicator Data'!$CL11</f>
        <v>0</v>
      </c>
      <c r="CA8" s="55">
        <f t="shared" si="29"/>
        <v>0</v>
      </c>
      <c r="CB8" s="55">
        <f t="shared" si="30"/>
        <v>0</v>
      </c>
      <c r="CC8" s="55">
        <f t="shared" si="54"/>
        <v>0</v>
      </c>
      <c r="CD8" s="55">
        <f t="shared" si="55"/>
        <v>0</v>
      </c>
      <c r="CE8" s="55">
        <f t="shared" si="56"/>
        <v>2.7</v>
      </c>
      <c r="CF8" s="55">
        <f>ROUND(IF('Indicator Data'!U11=0,0,IF(LOG('Indicator Data'!U11)&gt;CF$195,10,IF(LOG('Indicator Data'!U11)&lt;CF$194,0,10-(CF$195-LOG('Indicator Data'!U11))/(CF$195-CF$194)*10))),1)</f>
        <v>8.1999999999999993</v>
      </c>
      <c r="CG8" s="56">
        <f>'Indicator Data'!U11/'Indicator Data'!$CL11</f>
        <v>0.12653790889783983</v>
      </c>
      <c r="CH8" s="55">
        <f t="shared" si="31"/>
        <v>1.4</v>
      </c>
      <c r="CI8" s="55">
        <f t="shared" si="57"/>
        <v>5.8</v>
      </c>
      <c r="CJ8" s="55">
        <f>ROUND(IF('Indicator Data'!V11=0,0,IF(LOG('Indicator Data'!V11)&gt;CJ$195,10,IF(LOG('Indicator Data'!V11)&lt;CJ$194,0,10-(CJ$195-LOG('Indicator Data'!V11))/(CJ$195-CJ$194)*10))),1)</f>
        <v>9.1999999999999993</v>
      </c>
      <c r="CK8" s="56">
        <f>IF('Indicator Data'!V11/'Indicator Data'!$CL11&gt;1,1,'Indicator Data'!V11/'Indicator Data'!$CL11)</f>
        <v>0.59607217716447158</v>
      </c>
      <c r="CL8" s="55">
        <f t="shared" si="32"/>
        <v>6</v>
      </c>
      <c r="CM8" s="55">
        <f t="shared" si="58"/>
        <v>8</v>
      </c>
      <c r="CN8" s="55">
        <f>ROUND(IF('Indicator Data'!W11=0,0,IF(LOG('Indicator Data'!W11)&gt;CN$195,10,IF(LOG('Indicator Data'!W11)&lt;CN$194,0,10-(CN$195-LOG('Indicator Data'!W11))/(CN$195-CN$194)*10))),1)</f>
        <v>0</v>
      </c>
      <c r="CO8" s="56">
        <f>'Indicator Data'!W11/'Indicator Data'!$CL11</f>
        <v>0</v>
      </c>
      <c r="CP8" s="55">
        <f t="shared" si="33"/>
        <v>0</v>
      </c>
      <c r="CQ8" s="55">
        <f t="shared" si="59"/>
        <v>0</v>
      </c>
      <c r="CR8" s="55">
        <f>ROUND(IF('Indicator Data'!X11=0,0,IF(LOG('Indicator Data'!X11)&gt;CR$195,10,IF(LOG('Indicator Data'!X11)&lt;CR$194,0,10-(CR$195-LOG('Indicator Data'!X11))/(CR$195-CR$194)*10))),1)</f>
        <v>7.8</v>
      </c>
      <c r="CS8" s="56">
        <f>'Indicator Data'!X11/'Indicator Data'!$CL11</f>
        <v>7.1827153740477476E-2</v>
      </c>
      <c r="CT8" s="55">
        <f t="shared" si="34"/>
        <v>0.7</v>
      </c>
      <c r="CU8" s="55">
        <f t="shared" si="60"/>
        <v>5.2</v>
      </c>
      <c r="CV8" s="55">
        <f>ROUND(IF('Indicator Data'!Y11=0,0,IF(LOG('Indicator Data'!Y11)&gt;CR$195,10,IF(LOG('Indicator Data'!Y11)&lt;CR$194,0,10-(CR$195-LOG('Indicator Data'!Y11))/(CR$195-CR$194)*10))),1)</f>
        <v>0</v>
      </c>
      <c r="CW8" s="56">
        <f>'Indicator Data'!Y11/'Indicator Data'!$CL11</f>
        <v>0</v>
      </c>
      <c r="CX8" s="55">
        <f t="shared" si="35"/>
        <v>0</v>
      </c>
      <c r="CY8" s="55">
        <f t="shared" si="61"/>
        <v>0</v>
      </c>
      <c r="CZ8" s="55">
        <f t="shared" si="62"/>
        <v>5.8</v>
      </c>
      <c r="DA8" s="55">
        <f>IF('Indicator Data'!AE11="No data","x",ROUND(IF('Indicator Data'!AE11&gt;DA$195,0,IF('Indicator Data'!AE11&lt;DA$194,10,(DA$195-'Indicator Data'!AE11)/(DA$195-DA$194)*10)),1))</f>
        <v>0.6</v>
      </c>
      <c r="DB8" s="55">
        <f>IF('Indicator Data'!AF11="No data","x",ROUND(IF('Indicator Data'!AF11&gt;DB$195,0,IF('Indicator Data'!AF11&lt;DB$194,10,(DB$195-'Indicator Data'!AF11)/(DB$195-DB$194)*10)),1))</f>
        <v>0.2</v>
      </c>
      <c r="DC8" s="55" t="str">
        <f>IF('Indicator Data'!AH11="No data","x",ROUND(IF('Indicator Data'!AH11&gt;DC$195,0,IF('Indicator Data'!AH11&lt;DC$194,10,(DC$195-'Indicator Data'!AH11)/(DC$195-DC$194)*10)),1))</f>
        <v>x</v>
      </c>
      <c r="DD8" s="55">
        <f>IF(AND(DB8="x",DA8="x",DC8="x"),"x",ROUND(AVERAGE(DA8:DC8),1))</f>
        <v>0.4</v>
      </c>
      <c r="DE8" s="55">
        <f>IF('Indicator Data'!AA11="No data","x",ROUND(IF(LOG('Indicator Data'!AA11)&gt;DE$195,10,IF(LOG('Indicator Data'!AA11)&lt;DE$194,0,10-(DE$195-LOG('Indicator Data'!AA11))/(DE$195-DE$194)*10)),1))</f>
        <v>4</v>
      </c>
      <c r="DF8" s="55">
        <f>IF('Indicator Data'!AB11="No data","x",ROUND(IF('Indicator Data'!AB11&gt;DF$195,10,IF('Indicator Data'!AB11&lt;DF$194,0,10-(DF$195-'Indicator Data'!AB11)/(DF$195-DF$194)*10)),1))</f>
        <v>3.6</v>
      </c>
      <c r="DG8" s="55">
        <f>IF('Indicator Data'!AC11="No data","x",ROUND(IF('Indicator Data'!AC11&gt;DG$195,10,IF('Indicator Data'!AC11&lt;DG$194,0,10-(DG$195-'Indicator Data'!AC11)/(DG$195-DG$194)*10)),1))</f>
        <v>9.1999999999999993</v>
      </c>
      <c r="DH8" s="55">
        <f>IF('Indicator Data'!AD11="No data","x",ROUND(IF('Indicator Data'!AD11&gt;DH$195,10,IF('Indicator Data'!AD11&lt;DH$194,0,10-(DH$195-'Indicator Data'!AD11)/(DH$195-DH$194)*10)),1))</f>
        <v>6.5</v>
      </c>
      <c r="DI8" s="55">
        <f t="shared" si="63"/>
        <v>5.8</v>
      </c>
      <c r="DJ8" s="55">
        <f t="shared" si="64"/>
        <v>4</v>
      </c>
      <c r="DK8" s="55">
        <f>IF('Indicator Data'!AK11="No data","x",ROUND(IF('Indicator Data'!AK11&gt;DK$195,10,IF('Indicator Data'!AK11&lt;DK$194,0,10-(DK$195-'Indicator Data'!AK11)/(DK$195-DK$194)*10)),1))</f>
        <v>1.6</v>
      </c>
      <c r="DL8" s="55">
        <f>IF('Indicator Data'!AL11="No data","x",ROUND(IF('Indicator Data'!AL11&gt;DL$195,10,IF('Indicator Data'!AL11&lt;DL$194,0,10-(DL$195-'Indicator Data'!AL11)/(DL$195-DL$194)*10)),1))</f>
        <v>2.2000000000000002</v>
      </c>
      <c r="DM8" s="55">
        <f t="shared" si="65"/>
        <v>4.5</v>
      </c>
      <c r="DN8" s="55">
        <f>IF('Indicator Data'!AG11="No data","x",ROUND(IF('Indicator Data'!AG11&gt;DN$195,10,IF('Indicator Data'!AG11&lt;DN$194,0,10-(DN$195-'Indicator Data'!AG11)/(DN$195-DN$194)*10)),1))</f>
        <v>0.7</v>
      </c>
      <c r="DO8" s="55">
        <f t="shared" si="66"/>
        <v>0.5</v>
      </c>
      <c r="DP8" s="194">
        <f>IF('Indicator Data'!AI11="No data","x",'Indicator Data'!AI11/'Indicator Data'!$CK11)</f>
        <v>6.7579132919427527E-4</v>
      </c>
      <c r="DQ8" s="55">
        <f t="shared" si="36"/>
        <v>6.8</v>
      </c>
      <c r="DR8" s="55">
        <f>IF('Indicator Data'!AJ11="No data","x",ROUND(IF('Indicator Data'!AJ11&gt;DR$195,10,IF('Indicator Data'!AJ11&lt;DR$194,0,10-(DR$195-'Indicator Data'!AJ11)/(DR$195-DR$194)*10)),1))</f>
        <v>8</v>
      </c>
      <c r="DS8" s="55">
        <f t="shared" si="67"/>
        <v>7.4</v>
      </c>
      <c r="DT8" s="55">
        <f>ROUND(IF('Indicator Data'!Z11=0,0,IF(LOG('Indicator Data'!Z11)&gt;DT$195,10,IF(LOG('Indicator Data'!Z11)&lt;DT$194,0,10-(DT$195-LOG('Indicator Data'!Z11))/(DT$195-DT$194)*10))),1)</f>
        <v>8.8000000000000007</v>
      </c>
      <c r="DU8" s="56">
        <f>'Indicator Data'!Z11/'Indicator Data'!$CL11</f>
        <v>0.35122124882774142</v>
      </c>
      <c r="DV8" s="55">
        <f t="shared" si="37"/>
        <v>3.5</v>
      </c>
      <c r="DW8" s="55">
        <f t="shared" si="68"/>
        <v>6.9</v>
      </c>
      <c r="DX8" s="55">
        <f t="shared" si="69"/>
        <v>4.0999999999999996</v>
      </c>
      <c r="DY8" s="57">
        <f>IF(BL8="x",ROUND((10-GEOMEAN(((10-DX8)/10*9+1),((10-CZ8)/10*9+1),((10-DJ8)/10*9+1)))/9*10,1),ROUND((10-GEOMEAN(((10-BL8)/10*9+1),((10-DX8)/10*9+1),((10-CZ8)/10*9+1),((10-DJ8)/10*9+1)))/9*10,1))</f>
        <v>4.7</v>
      </c>
      <c r="DZ8" s="58">
        <f>IF(ROUND(IF(AP8="x",(10-GEOMEAN(((10-AO8)/10*9+1),((10-DY8)/10*9+1),((10-AU8)/10*9+1),((10-AQ8)/10*9+1),((10-AR8)/10*9+1)))/9*10,(10-GEOMEAN(((10-AO8)/10*9+1),((10-DY8)/10*9+1),((10-AP8)/10*9+1),((10-AQ8)/10*9+1),((10-AR8)/10*9+1),((10-AU8)/10*9+1)))/9*10),1)=0,0.1,ROUND(IF(AP8="x",(10-GEOMEAN(((10-AO8)/10*9+1),((10-DY8)/10*9+1),((10-AU8)/10*9+1),((10-AQ8)/10*9+1),((10-AR8)/10*9+1)))/9*10,(10-GEOMEAN(((10-AO8)/10*9+1),((10-DY8)/10*9+1),((10-AP8)/10*9+1),((10-AQ8)/10*9+1),((10-AR8)/10*9+1),((10-AU8)/10*9+1)))/9*10),1))</f>
        <v>4</v>
      </c>
      <c r="EA8" s="55">
        <f>ROUND(IF('Indicator Data'!AM11=0,0,IF('Indicator Data'!AM11&gt;EA$195,10,IF('Indicator Data'!AM11&lt;EA$194,0,10-(EA$195-'Indicator Data'!AM11)/(EA$195-EA$194)*10))),1)</f>
        <v>1.2</v>
      </c>
      <c r="EB8" s="55">
        <f>ROUND(IF('Indicator Data'!AN11=0,0,IF(LOG('Indicator Data'!AN11)&gt;LOG(EB$195),10,IF(LOG('Indicator Data'!AN11)&lt;LOG(EB$194),0,10-(LOG(EB$195)-LOG('Indicator Data'!AN11))/(LOG(EB$195)-LOG(EB$194))*10))),1)</f>
        <v>3.1</v>
      </c>
      <c r="EC8" s="57">
        <f t="shared" si="38"/>
        <v>2.2000000000000002</v>
      </c>
      <c r="ED8" s="55">
        <f>'Indicator Data'!AO11</f>
        <v>0</v>
      </c>
      <c r="EE8" s="55">
        <f>'Indicator Data'!AP11</f>
        <v>0</v>
      </c>
      <c r="EF8" s="57">
        <f t="shared" si="39"/>
        <v>0</v>
      </c>
      <c r="EG8" s="58">
        <f t="shared" si="40"/>
        <v>1.5</v>
      </c>
      <c r="EH8" s="15"/>
      <c r="EI8" s="104"/>
    </row>
    <row r="9" spans="1:139" s="4" customFormat="1" x14ac:dyDescent="0.25">
      <c r="A9" s="126" t="str">
        <f>'Indicator Data'!A12</f>
        <v>Armenia</v>
      </c>
      <c r="B9" s="59" t="str">
        <f>'Indicator Data'!B12</f>
        <v>ARM</v>
      </c>
      <c r="C9" s="55">
        <f>ROUND(IF('Indicator Data'!C12=0,0.1,IF(LOG('Indicator Data'!C12)&gt;C$195,10,IF(LOG('Indicator Data'!C12)&lt;C$194,0,10-(C$195-LOG('Indicator Data'!C12))/(C$195-C$194)*10))),1)</f>
        <v>7</v>
      </c>
      <c r="D9" s="55">
        <f>ROUND(IF('Indicator Data'!D12=0,0.1,IF(LOG('Indicator Data'!D12)&gt;D$195,10,IF(LOG('Indicator Data'!D12)&lt;D$194,0,10-(D$195-LOG('Indicator Data'!D12))/(D$195-D$194)*10))),1)</f>
        <v>7.7</v>
      </c>
      <c r="E9" s="55">
        <f t="shared" si="0"/>
        <v>7.4</v>
      </c>
      <c r="F9" s="55">
        <f>IF('Indicator Data'!E12="No data",0.1,(ROUND(IF('Indicator Data'!E12=0,0,IF(LOG('Indicator Data'!E12)&gt;F$195,10,IF(LOG('Indicator Data'!E12)&lt;F$194,0,10-(F$195-LOG('Indicator Data'!E12))/(F$195-F$194)*10))),1)))</f>
        <v>5.4</v>
      </c>
      <c r="G9" s="55">
        <f>ROUND(IF('Indicator Data'!F12=0,0,IF(LOG('Indicator Data'!F12)&gt;G$195,10,IF(LOG('Indicator Data'!F12)&lt;G$194,0,10-(G$195-LOG('Indicator Data'!F12))/(G$195-G$194)*10))),1)</f>
        <v>0</v>
      </c>
      <c r="H9" s="55">
        <f>ROUND(IF('Indicator Data'!G12=0,0,IF(LOG('Indicator Data'!G12)&gt;H$195,10,IF(LOG('Indicator Data'!G12)&lt;H$194,0,10-(H$195-LOG('Indicator Data'!G12))/(H$195-H$194)*10))),1)</f>
        <v>0</v>
      </c>
      <c r="I9" s="55">
        <f>ROUND(IF('Indicator Data'!H12=0,0,IF(LOG('Indicator Data'!H12)&gt;I$195,10,IF(LOG('Indicator Data'!H12)&lt;I$194,0,10-(I$195-LOG('Indicator Data'!H12))/(I$195-I$194)*10))),1)</f>
        <v>0</v>
      </c>
      <c r="J9" s="55">
        <f t="shared" si="1"/>
        <v>0</v>
      </c>
      <c r="K9" s="55">
        <f>ROUND(IF('Indicator Data'!I12=0,0,IF(LOG('Indicator Data'!I12)&gt;K$195,10,IF(LOG('Indicator Data'!I12)&lt;K$194,0,10-(K$195-LOG('Indicator Data'!I12))/(K$195-K$194)*10))),1)</f>
        <v>0</v>
      </c>
      <c r="L9" s="55">
        <f t="shared" si="2"/>
        <v>0</v>
      </c>
      <c r="M9" s="55">
        <f>ROUND(IF('Indicator Data'!J12=0,0,IF(LOG('Indicator Data'!J12)&gt;M$195,10,IF(LOG('Indicator Data'!J12)&lt;M$194,0,10-(M$195-LOG('Indicator Data'!J12))/(M$195-M$194)*10))),1)</f>
        <v>7.3</v>
      </c>
      <c r="N9" s="56">
        <f>'Indicator Data'!C12/'Indicator Data'!$CL12</f>
        <v>2.1052629243023492E-3</v>
      </c>
      <c r="O9" s="56">
        <f>'Indicator Data'!D12/'Indicator Data'!$CL12</f>
        <v>6.8512921870027201E-4</v>
      </c>
      <c r="P9" s="56">
        <f>IF(F9=0.1,"x",'Indicator Data'!E12/'Indicator Data'!$CL12)</f>
        <v>4.7121636511480687E-3</v>
      </c>
      <c r="Q9" s="56">
        <f>'Indicator Data'!F12/'Indicator Data'!$CL12</f>
        <v>0</v>
      </c>
      <c r="R9" s="56">
        <f>'Indicator Data'!G12/'Indicator Data'!$CL12</f>
        <v>0</v>
      </c>
      <c r="S9" s="56">
        <f>'Indicator Data'!H12/'Indicator Data'!$CL12</f>
        <v>0</v>
      </c>
      <c r="T9" s="56">
        <f>'Indicator Data'!I12/'Indicator Data'!$CL12</f>
        <v>0</v>
      </c>
      <c r="U9" s="56">
        <f>'Indicator Data'!J12/'Indicator Data'!$CL12</f>
        <v>2.8092528877199396E-3</v>
      </c>
      <c r="V9" s="55">
        <f t="shared" si="3"/>
        <v>10</v>
      </c>
      <c r="W9" s="55">
        <f t="shared" si="4"/>
        <v>6.9</v>
      </c>
      <c r="X9" s="55">
        <f t="shared" si="5"/>
        <v>8.9</v>
      </c>
      <c r="Y9" s="55">
        <f t="shared" si="6"/>
        <v>3.1</v>
      </c>
      <c r="Z9" s="55">
        <f t="shared" si="7"/>
        <v>0</v>
      </c>
      <c r="AA9" s="55">
        <f t="shared" si="8"/>
        <v>0</v>
      </c>
      <c r="AB9" s="55">
        <f t="shared" si="9"/>
        <v>0</v>
      </c>
      <c r="AC9" s="55">
        <f t="shared" si="10"/>
        <v>0</v>
      </c>
      <c r="AD9" s="55">
        <f t="shared" si="11"/>
        <v>0</v>
      </c>
      <c r="AE9" s="55">
        <f t="shared" si="12"/>
        <v>0</v>
      </c>
      <c r="AF9" s="55">
        <f t="shared" si="13"/>
        <v>0.9</v>
      </c>
      <c r="AG9" s="55">
        <f>ROUND(IF('Indicator Data'!K12=0,0,IF('Indicator Data'!K12&gt;AG$195,10,IF('Indicator Data'!K12&lt;AG$194,0,10-(AG$195-'Indicator Data'!K12)/(AG$195-AG$194)*10))),1)</f>
        <v>1</v>
      </c>
      <c r="AH9" s="55">
        <f t="shared" si="14"/>
        <v>8.5</v>
      </c>
      <c r="AI9" s="55">
        <f t="shared" si="15"/>
        <v>7.3</v>
      </c>
      <c r="AJ9" s="55">
        <f t="shared" si="16"/>
        <v>0</v>
      </c>
      <c r="AK9" s="55">
        <f t="shared" si="17"/>
        <v>0</v>
      </c>
      <c r="AL9" s="55">
        <f t="shared" si="18"/>
        <v>0</v>
      </c>
      <c r="AM9" s="55">
        <f t="shared" si="19"/>
        <v>0</v>
      </c>
      <c r="AN9" s="55">
        <f t="shared" si="20"/>
        <v>4.9000000000000004</v>
      </c>
      <c r="AO9" s="193">
        <f t="shared" si="21"/>
        <v>8.1999999999999993</v>
      </c>
      <c r="AP9" s="193">
        <f t="shared" si="41"/>
        <v>4.3</v>
      </c>
      <c r="AQ9" s="193">
        <f t="shared" si="22"/>
        <v>0</v>
      </c>
      <c r="AR9" s="193">
        <f t="shared" si="23"/>
        <v>0</v>
      </c>
      <c r="AS9" s="55">
        <f t="shared" si="24"/>
        <v>3</v>
      </c>
      <c r="AT9" s="55">
        <f>IF('Indicator Data'!L12="No data","x",IF('Indicator Data'!CM12&lt;1000,"x",ROUND((IF('Indicator Data'!L12&gt;AT$195,10,IF('Indicator Data'!L12&lt;AT$194,0,10-(AT$195-'Indicator Data'!L12)/(AT$195-AT$194)*10))),1)))</f>
        <v>6.1</v>
      </c>
      <c r="AU9" s="193">
        <f t="shared" si="25"/>
        <v>4.5999999999999996</v>
      </c>
      <c r="AV9" s="55">
        <f>IF('Indicator Data'!M12="No data","x",ROUND(IF('Indicator Data'!M12=0,0,IF(LOG('Indicator Data'!M12)&gt;AV$195,10,IF(LOG('Indicator Data'!M12)&lt;AV$194,0,10-(AV$195-LOG('Indicator Data'!M12))/(AV$195-AV$194)*10))),1))</f>
        <v>7.8</v>
      </c>
      <c r="AW9" s="56">
        <f>IF(AV9="x","x",'Indicator Data'!M12/'Indicator Data'!$CL12)</f>
        <v>0.90781794099476354</v>
      </c>
      <c r="AX9" s="55">
        <f t="shared" si="42"/>
        <v>10</v>
      </c>
      <c r="AY9" s="55">
        <f t="shared" si="43"/>
        <v>9.1999999999999993</v>
      </c>
      <c r="AZ9" s="55" t="str">
        <f>IF('Indicator Data'!N12="No data","x",ROUND(IF('Indicator Data'!N12=0,0,IF(LOG('Indicator Data'!N12)&gt;AZ$195,10,IF(LOG('Indicator Data'!N12)&lt;AZ$194,0,10-(AZ$195-LOG('Indicator Data'!N12))/(AZ$195-AZ$194)*10))),1))</f>
        <v>x</v>
      </c>
      <c r="BA9" s="56" t="str">
        <f>IF(AZ9="x","x",'Indicator Data'!N12/'Indicator Data'!$CL12)</f>
        <v>x</v>
      </c>
      <c r="BB9" s="55" t="str">
        <f t="shared" si="44"/>
        <v>x</v>
      </c>
      <c r="BC9" s="55" t="str">
        <f t="shared" si="45"/>
        <v>x</v>
      </c>
      <c r="BD9" s="55" t="str">
        <f>IF('Indicator Data'!O12="No data","x",ROUND(IF('Indicator Data'!O12=0,0,IF(LOG('Indicator Data'!O12)&gt;BD$195,10,IF(LOG('Indicator Data'!O12)&lt;BD$194,0,10-(BD$195-LOG('Indicator Data'!O12))/(BD$195-BD$194)*10))),1))</f>
        <v>x</v>
      </c>
      <c r="BE9" s="56" t="str">
        <f>IF(BD9="x","x",'Indicator Data'!O12/'Indicator Data'!$CL12)</f>
        <v>x</v>
      </c>
      <c r="BF9" s="55" t="str">
        <f t="shared" si="46"/>
        <v>x</v>
      </c>
      <c r="BG9" s="55" t="str">
        <f t="shared" si="47"/>
        <v>x</v>
      </c>
      <c r="BH9" s="55" t="str">
        <f>IF('Indicator Data'!P12="No data","x",ROUND(IF('Indicator Data'!P12=0,0,IF(LOG('Indicator Data'!P12)&gt;BH$195,10,IF(LOG('Indicator Data'!P12)&lt;BH$194,0,10-(BH$195-LOG('Indicator Data'!P12))/(BH$195-BH$194)*10))),1))</f>
        <v>x</v>
      </c>
      <c r="BI9" s="56" t="str">
        <f>IF(BH9="x","x",'Indicator Data'!P12/'Indicator Data'!$CL12)</f>
        <v>x</v>
      </c>
      <c r="BJ9" s="55" t="str">
        <f t="shared" si="48"/>
        <v>x</v>
      </c>
      <c r="BK9" s="55" t="str">
        <f t="shared" si="49"/>
        <v>x</v>
      </c>
      <c r="BL9" s="55">
        <f t="shared" si="50"/>
        <v>9.1999999999999993</v>
      </c>
      <c r="BM9" s="55">
        <f>ROUND(IF('Indicator Data'!Q12=0,0,IF(LOG('Indicator Data'!Q12)&gt;BM$195,10,IF(LOG('Indicator Data'!Q12)&lt;BM$194,0,10-(BM$195-LOG('Indicator Data'!Q12))/(BM$195-BM$194)*10))),1)</f>
        <v>3.6</v>
      </c>
      <c r="BN9" s="55">
        <f>ROUND(IF('Indicator Data'!R12=0,0,IF(LOG('Indicator Data'!R12)&gt;BN$195,10,IF(LOG('Indicator Data'!R12)&lt;BN$194,0,10-(BN$195-LOG('Indicator Data'!R12))/(BN$195-BN$194)*10))),1)</f>
        <v>2.1</v>
      </c>
      <c r="BO9" s="55">
        <f t="shared" si="51"/>
        <v>2.6</v>
      </c>
      <c r="BP9" s="56">
        <f>'Indicator Data'!Q12/'Indicator Data'!$CL12</f>
        <v>1.1031739094735226E-3</v>
      </c>
      <c r="BQ9" s="56">
        <f>'Indicator Data'!R12/'Indicator Data'!$CL12</f>
        <v>5.7608721563143133E-5</v>
      </c>
      <c r="BR9" s="55">
        <f t="shared" si="26"/>
        <v>0</v>
      </c>
      <c r="BS9" s="55">
        <f t="shared" si="27"/>
        <v>0</v>
      </c>
      <c r="BT9" s="55">
        <f t="shared" si="28"/>
        <v>0</v>
      </c>
      <c r="BU9" s="55">
        <f t="shared" si="52"/>
        <v>1.4</v>
      </c>
      <c r="BV9" s="55">
        <f>ROUND(IF('Indicator Data'!S12=0,0,IF(LOG('Indicator Data'!S12)&gt;BV$195,10,IF(LOG('Indicator Data'!S12)&lt;BV$194,0,10-(BV$195-LOG('Indicator Data'!S12))/(BV$195-BV$194)*10))),1)</f>
        <v>0</v>
      </c>
      <c r="BW9" s="55">
        <f>ROUND(IF('Indicator Data'!T12=0,0,IF(LOG('Indicator Data'!T12)&gt;BW$195,10,IF(LOG('Indicator Data'!T12)&lt;BW$194,0,10-(BW$195-LOG('Indicator Data'!T12))/(BW$195-BW$194)*10))),1)</f>
        <v>0</v>
      </c>
      <c r="BX9" s="55">
        <f t="shared" si="53"/>
        <v>0</v>
      </c>
      <c r="BY9" s="56">
        <f>'Indicator Data'!S12/'Indicator Data'!$CL12</f>
        <v>0</v>
      </c>
      <c r="BZ9" s="56">
        <f>'Indicator Data'!T12/'Indicator Data'!$CL12</f>
        <v>0</v>
      </c>
      <c r="CA9" s="55">
        <f t="shared" si="29"/>
        <v>0</v>
      </c>
      <c r="CB9" s="55">
        <f t="shared" si="30"/>
        <v>0</v>
      </c>
      <c r="CC9" s="55">
        <f t="shared" si="54"/>
        <v>0</v>
      </c>
      <c r="CD9" s="55">
        <f t="shared" si="55"/>
        <v>0</v>
      </c>
      <c r="CE9" s="55">
        <f t="shared" si="56"/>
        <v>0.7</v>
      </c>
      <c r="CF9" s="55">
        <f>ROUND(IF('Indicator Data'!U12=0,0,IF(LOG('Indicator Data'!U12)&gt;CF$195,10,IF(LOG('Indicator Data'!U12)&lt;CF$194,0,10-(CF$195-LOG('Indicator Data'!U12))/(CF$195-CF$194)*10))),1)</f>
        <v>0</v>
      </c>
      <c r="CG9" s="56">
        <f>'Indicator Data'!U12/'Indicator Data'!$CL12</f>
        <v>0</v>
      </c>
      <c r="CH9" s="55">
        <f t="shared" si="31"/>
        <v>0</v>
      </c>
      <c r="CI9" s="55">
        <f t="shared" si="57"/>
        <v>0</v>
      </c>
      <c r="CJ9" s="55">
        <f>ROUND(IF('Indicator Data'!V12=0,0,IF(LOG('Indicator Data'!V12)&gt;CJ$195,10,IF(LOG('Indicator Data'!V12)&lt;CJ$194,0,10-(CJ$195-LOG('Indicator Data'!V12))/(CJ$195-CJ$194)*10))),1)</f>
        <v>0</v>
      </c>
      <c r="CK9" s="56">
        <f>IF('Indicator Data'!V12/'Indicator Data'!$CL12&gt;1,1,'Indicator Data'!V12/'Indicator Data'!$CL12)</f>
        <v>0</v>
      </c>
      <c r="CL9" s="55">
        <f t="shared" si="32"/>
        <v>0</v>
      </c>
      <c r="CM9" s="55">
        <f t="shared" si="58"/>
        <v>0</v>
      </c>
      <c r="CN9" s="55">
        <f>ROUND(IF('Indicator Data'!W12=0,0,IF(LOG('Indicator Data'!W12)&gt;CN$195,10,IF(LOG('Indicator Data'!W12)&lt;CN$194,0,10-(CN$195-LOG('Indicator Data'!W12))/(CN$195-CN$194)*10))),1)</f>
        <v>0</v>
      </c>
      <c r="CO9" s="56">
        <f>'Indicator Data'!W12/'Indicator Data'!$CL12</f>
        <v>0</v>
      </c>
      <c r="CP9" s="55">
        <f t="shared" si="33"/>
        <v>0</v>
      </c>
      <c r="CQ9" s="55">
        <f t="shared" si="59"/>
        <v>0</v>
      </c>
      <c r="CR9" s="55">
        <f>ROUND(IF('Indicator Data'!X12=0,0,IF(LOG('Indicator Data'!X12)&gt;CR$195,10,IF(LOG('Indicator Data'!X12)&lt;CR$194,0,10-(CR$195-LOG('Indicator Data'!X12))/(CR$195-CR$194)*10))),1)</f>
        <v>0</v>
      </c>
      <c r="CS9" s="56">
        <f>'Indicator Data'!X12/'Indicator Data'!$CL12</f>
        <v>0</v>
      </c>
      <c r="CT9" s="55">
        <f t="shared" si="34"/>
        <v>0</v>
      </c>
      <c r="CU9" s="55">
        <f t="shared" si="60"/>
        <v>0</v>
      </c>
      <c r="CV9" s="55">
        <f>ROUND(IF('Indicator Data'!Y12=0,0,IF(LOG('Indicator Data'!Y12)&gt;CR$195,10,IF(LOG('Indicator Data'!Y12)&lt;CR$194,0,10-(CR$195-LOG('Indicator Data'!Y12))/(CR$195-CR$194)*10))),1)</f>
        <v>0</v>
      </c>
      <c r="CW9" s="56">
        <f>'Indicator Data'!Y12/'Indicator Data'!$CL12</f>
        <v>0</v>
      </c>
      <c r="CX9" s="55">
        <f t="shared" si="35"/>
        <v>0</v>
      </c>
      <c r="CY9" s="55">
        <f t="shared" si="61"/>
        <v>0</v>
      </c>
      <c r="CZ9" s="55">
        <f t="shared" si="62"/>
        <v>0.2</v>
      </c>
      <c r="DA9" s="55">
        <f>IF('Indicator Data'!AE12="No data","x",ROUND(IF('Indicator Data'!AE12&gt;DA$195,0,IF('Indicator Data'!AE12&lt;DA$194,10,(DA$195-'Indicator Data'!AE12)/(DA$195-DA$194)*10)),1))</f>
        <v>0.7</v>
      </c>
      <c r="DB9" s="55">
        <f>IF('Indicator Data'!AF12="No data","x",ROUND(IF('Indicator Data'!AF12&gt;DB$195,0,IF('Indicator Data'!AF12&lt;DB$194,10,(DB$195-'Indicator Data'!AF12)/(DB$195-DB$194)*10)),1))</f>
        <v>0</v>
      </c>
      <c r="DC9" s="55">
        <f>IF('Indicator Data'!AH12="No data","x",ROUND(IF('Indicator Data'!AH12&gt;DC$195,0,IF('Indicator Data'!AH12&lt;DC$194,10,(DC$195-'Indicator Data'!AH12)/(DC$195-DC$194)*10)),1))</f>
        <v>0.6</v>
      </c>
      <c r="DD9" s="55">
        <f>IF(AND(DB9="x",DA9="x",DC9="x"),"x",ROUND(AVERAGE(DA9:DC9),1))</f>
        <v>0.4</v>
      </c>
      <c r="DE9" s="55">
        <f>IF('Indicator Data'!AA12="No data","x",ROUND(IF(LOG('Indicator Data'!AA12)&gt;DE$195,10,IF(LOG('Indicator Data'!AA12)&lt;DE$194,0,10-(DE$195-LOG('Indicator Data'!AA12))/(DE$195-DE$194)*10)),1))</f>
        <v>6.7</v>
      </c>
      <c r="DF9" s="55">
        <f>IF('Indicator Data'!AB12="No data","x",ROUND(IF('Indicator Data'!AB12&gt;DF$195,10,IF('Indicator Data'!AB12&lt;DF$194,0,10-(DF$195-'Indicator Data'!AB12)/(DF$195-DF$194)*10)),1))</f>
        <v>2.2000000000000002</v>
      </c>
      <c r="DG9" s="55">
        <f>IF('Indicator Data'!AC12="No data","x",ROUND(IF('Indicator Data'!AC12&gt;DG$195,10,IF('Indicator Data'!AC12&lt;DG$194,0,10-(DG$195-'Indicator Data'!AC12)/(DG$195-DG$194)*10)),1))</f>
        <v>6.3</v>
      </c>
      <c r="DH9" s="55">
        <f>IF('Indicator Data'!AD12="No data","x",ROUND(IF('Indicator Data'!AD12&gt;DH$195,10,IF('Indicator Data'!AD12&lt;DH$194,0,10-(DH$195-'Indicator Data'!AD12)/(DH$195-DH$194)*10)),1))</f>
        <v>8.5</v>
      </c>
      <c r="DI9" s="55">
        <f t="shared" si="63"/>
        <v>5.9</v>
      </c>
      <c r="DJ9" s="55">
        <f t="shared" si="64"/>
        <v>4.0999999999999996</v>
      </c>
      <c r="DK9" s="55">
        <f>IF('Indicator Data'!AK12="No data","x",ROUND(IF('Indicator Data'!AK12&gt;DK$195,10,IF('Indicator Data'!AK12&lt;DK$194,0,10-(DK$195-'Indicator Data'!AK12)/(DK$195-DK$194)*10)),1))</f>
        <v>1</v>
      </c>
      <c r="DL9" s="55">
        <f>IF('Indicator Data'!AL12="No data","x",ROUND(IF('Indicator Data'!AL12&gt;DL$195,10,IF('Indicator Data'!AL12&lt;DL$194,0,10-(DL$195-'Indicator Data'!AL12)/(DL$195-DL$194)*10)),1))</f>
        <v>1.4</v>
      </c>
      <c r="DM9" s="55">
        <f t="shared" si="65"/>
        <v>4.4000000000000004</v>
      </c>
      <c r="DN9" s="55">
        <f>IF('Indicator Data'!AG12="No data","x",ROUND(IF('Indicator Data'!AG12&gt;DN$195,10,IF('Indicator Data'!AG12&lt;DN$194,0,10-(DN$195-'Indicator Data'!AG12)/(DN$195-DN$194)*10)),1))</f>
        <v>0</v>
      </c>
      <c r="DO9" s="55">
        <f t="shared" si="66"/>
        <v>0.3</v>
      </c>
      <c r="DP9" s="194">
        <f>IF('Indicator Data'!AI12="No data","x",'Indicator Data'!AI12/'Indicator Data'!$CK12)</f>
        <v>2.8897856747937513E-4</v>
      </c>
      <c r="DQ9" s="55">
        <f t="shared" si="36"/>
        <v>2.9</v>
      </c>
      <c r="DR9" s="55">
        <f>IF('Indicator Data'!AJ12="No data","x",ROUND(IF('Indicator Data'!AJ12&gt;DR$195,10,IF('Indicator Data'!AJ12&lt;DR$194,0,10-(DR$195-'Indicator Data'!AJ12)/(DR$195-DR$194)*10)),1))</f>
        <v>4</v>
      </c>
      <c r="DS9" s="55">
        <f t="shared" si="67"/>
        <v>3.5</v>
      </c>
      <c r="DT9" s="55">
        <f>ROUND(IF('Indicator Data'!Z12=0,0,IF(LOG('Indicator Data'!Z12)&gt;DT$195,10,IF(LOG('Indicator Data'!Z12)&lt;DT$194,0,10-(DT$195-LOG('Indicator Data'!Z12))/(DT$195-DT$194)*10))),1)</f>
        <v>7.6</v>
      </c>
      <c r="DU9" s="56">
        <f>'Indicator Data'!Z12/'Indicator Data'!$CL12</f>
        <v>0.71500599407490995</v>
      </c>
      <c r="DV9" s="55">
        <f t="shared" si="37"/>
        <v>7.2</v>
      </c>
      <c r="DW9" s="55">
        <f t="shared" si="68"/>
        <v>7.4</v>
      </c>
      <c r="DX9" s="55">
        <f t="shared" si="69"/>
        <v>2.7</v>
      </c>
      <c r="DY9" s="57">
        <f>IF(BL9="x",ROUND((10-GEOMEAN(((10-DX9)/10*9+1),((10-CZ9)/10*9+1),((10-DJ9)/10*9+1)))/9*10,1),ROUND((10-GEOMEAN(((10-BL9)/10*9+1),((10-DX9)/10*9+1),((10-CZ9)/10*9+1),((10-DJ9)/10*9+1)))/9*10,1))</f>
        <v>5.2</v>
      </c>
      <c r="DZ9" s="58">
        <f>IF(ROUND(IF(AP9="x",(10-GEOMEAN(((10-AO9)/10*9+1),((10-DY9)/10*9+1),((10-AU9)/10*9+1),((10-AQ9)/10*9+1),((10-AR9)/10*9+1)))/9*10,(10-GEOMEAN(((10-AO9)/10*9+1),((10-DY9)/10*9+1),((10-AP9)/10*9+1),((10-AQ9)/10*9+1),((10-AR9)/10*9+1),((10-AU9)/10*9+1)))/9*10),1)=0,0.1,ROUND(IF(AP9="x",(10-GEOMEAN(((10-AO9)/10*9+1),((10-DY9)/10*9+1),((10-AU9)/10*9+1),((10-AQ9)/10*9+1),((10-AR9)/10*9+1)))/9*10,(10-GEOMEAN(((10-AO9)/10*9+1),((10-DY9)/10*9+1),((10-AP9)/10*9+1),((10-AQ9)/10*9+1),((10-AR9)/10*9+1),((10-AU9)/10*9+1)))/9*10),1))</f>
        <v>4.4000000000000004</v>
      </c>
      <c r="EA9" s="55">
        <f>ROUND(IF('Indicator Data'!AM12=0,0,IF('Indicator Data'!AM12&gt;EA$195,10,IF('Indicator Data'!AM12&lt;EA$194,0,10-(EA$195-'Indicator Data'!AM12)/(EA$195-EA$194)*10))),1)</f>
        <v>1.3</v>
      </c>
      <c r="EB9" s="55">
        <f>ROUND(IF('Indicator Data'!AN12=0,0,IF(LOG('Indicator Data'!AN12)&gt;LOG(EB$195),10,IF(LOG('Indicator Data'!AN12)&lt;LOG(EB$194),0,10-(LOG(EB$195)-LOG('Indicator Data'!AN12))/(LOG(EB$195)-LOG(EB$194))*10))),1)</f>
        <v>6.5</v>
      </c>
      <c r="EC9" s="57">
        <f t="shared" si="38"/>
        <v>4.4000000000000004</v>
      </c>
      <c r="ED9" s="55">
        <f>'Indicator Data'!AO12</f>
        <v>0</v>
      </c>
      <c r="EE9" s="55">
        <f>'Indicator Data'!AP12</f>
        <v>0</v>
      </c>
      <c r="EF9" s="57">
        <f t="shared" si="39"/>
        <v>0</v>
      </c>
      <c r="EG9" s="58">
        <f t="shared" si="40"/>
        <v>3.1</v>
      </c>
      <c r="EH9" s="15"/>
      <c r="EI9" s="104"/>
    </row>
    <row r="10" spans="1:139" s="4" customFormat="1" x14ac:dyDescent="0.25">
      <c r="A10" s="126" t="str">
        <f>'Indicator Data'!A13</f>
        <v>Australia</v>
      </c>
      <c r="B10" s="59" t="str">
        <f>'Indicator Data'!B13</f>
        <v>AUS</v>
      </c>
      <c r="C10" s="55">
        <f>ROUND(IF('Indicator Data'!C13=0,0.1,IF(LOG('Indicator Data'!C13)&gt;C$195,10,IF(LOG('Indicator Data'!C13)&lt;C$194,0,10-(C$195-LOG('Indicator Data'!C13))/(C$195-C$194)*10))),1)</f>
        <v>0.7</v>
      </c>
      <c r="D10" s="55">
        <f>ROUND(IF('Indicator Data'!D13=0,0.1,IF(LOG('Indicator Data'!D13)&gt;D$195,10,IF(LOG('Indicator Data'!D13)&lt;D$194,0,10-(D$195-LOG('Indicator Data'!D13))/(D$195-D$194)*10))),1)</f>
        <v>0.1</v>
      </c>
      <c r="E10" s="55">
        <f t="shared" si="0"/>
        <v>0.4</v>
      </c>
      <c r="F10" s="55">
        <f>IF('Indicator Data'!E13="No data",0.1,(ROUND(IF('Indicator Data'!E13=0,0,IF(LOG('Indicator Data'!E13)&gt;F$195,10,IF(LOG('Indicator Data'!E13)&lt;F$194,0,10-(F$195-LOG('Indicator Data'!E13))/(F$195-F$194)*10))),1)))</f>
        <v>7.3</v>
      </c>
      <c r="G10" s="55">
        <f>ROUND(IF('Indicator Data'!F13=0,0,IF(LOG('Indicator Data'!F13)&gt;G$195,10,IF(LOG('Indicator Data'!F13)&lt;G$194,0,10-(G$195-LOG('Indicator Data'!F13))/(G$195-G$194)*10))),1)</f>
        <v>7</v>
      </c>
      <c r="H10" s="55">
        <f>ROUND(IF('Indicator Data'!G13=0,0,IF(LOG('Indicator Data'!G13)&gt;H$195,10,IF(LOG('Indicator Data'!G13)&lt;H$194,0,10-(H$195-LOG('Indicator Data'!G13))/(H$195-H$194)*10))),1)</f>
        <v>6.4</v>
      </c>
      <c r="I10" s="55">
        <f>ROUND(IF('Indicator Data'!H13=0,0,IF(LOG('Indicator Data'!H13)&gt;I$195,10,IF(LOG('Indicator Data'!H13)&lt;I$194,0,10-(I$195-LOG('Indicator Data'!H13))/(I$195-I$194)*10))),1)</f>
        <v>7.6</v>
      </c>
      <c r="J10" s="55">
        <f t="shared" si="1"/>
        <v>7</v>
      </c>
      <c r="K10" s="55">
        <f>ROUND(IF('Indicator Data'!I13=0,0,IF(LOG('Indicator Data'!I13)&gt;K$195,10,IF(LOG('Indicator Data'!I13)&lt;K$194,0,10-(K$195-LOG('Indicator Data'!I13))/(K$195-K$194)*10))),1)</f>
        <v>7.1</v>
      </c>
      <c r="L10" s="55">
        <f t="shared" si="2"/>
        <v>7.1</v>
      </c>
      <c r="M10" s="55">
        <f>ROUND(IF('Indicator Data'!J13=0,0,IF(LOG('Indicator Data'!J13)&gt;M$195,10,IF(LOG('Indicator Data'!J13)&lt;M$194,0,10-(M$195-LOG('Indicator Data'!J13))/(M$195-M$194)*10))),1)</f>
        <v>10</v>
      </c>
      <c r="N10" s="56">
        <f>'Indicator Data'!C13/'Indicator Data'!$CL13</f>
        <v>7.6576085553336757E-7</v>
      </c>
      <c r="O10" s="56">
        <f>'Indicator Data'!D13/'Indicator Data'!$CL13</f>
        <v>0</v>
      </c>
      <c r="P10" s="56">
        <f>IF(F10=0.1,"x",'Indicator Data'!E13/'Indicator Data'!$CL13)</f>
        <v>3.4925497598790171E-3</v>
      </c>
      <c r="Q10" s="56">
        <f>'Indicator Data'!F13/'Indicator Data'!$CL13</f>
        <v>6.9615038350226232E-6</v>
      </c>
      <c r="R10" s="56">
        <f>'Indicator Data'!G13/'Indicator Data'!$CL13</f>
        <v>1.4941485568897672E-3</v>
      </c>
      <c r="S10" s="56">
        <f>'Indicator Data'!H13/'Indicator Data'!$CL13</f>
        <v>9.2755175558521336E-5</v>
      </c>
      <c r="T10" s="56">
        <f>'Indicator Data'!I13/'Indicator Data'!$CL13</f>
        <v>1.5584066458622589E-3</v>
      </c>
      <c r="U10" s="56">
        <f>'Indicator Data'!J13/'Indicator Data'!$CL13</f>
        <v>8.3441254165439564E-3</v>
      </c>
      <c r="V10" s="55">
        <f t="shared" si="3"/>
        <v>0</v>
      </c>
      <c r="W10" s="55">
        <f t="shared" si="4"/>
        <v>0</v>
      </c>
      <c r="X10" s="55">
        <f t="shared" si="5"/>
        <v>0</v>
      </c>
      <c r="Y10" s="55">
        <f t="shared" si="6"/>
        <v>2.2999999999999998</v>
      </c>
      <c r="Z10" s="55">
        <f t="shared" si="7"/>
        <v>7.4</v>
      </c>
      <c r="AA10" s="55">
        <f t="shared" si="8"/>
        <v>0.8</v>
      </c>
      <c r="AB10" s="55">
        <f t="shared" si="9"/>
        <v>0.2</v>
      </c>
      <c r="AC10" s="55">
        <f t="shared" si="10"/>
        <v>0.5</v>
      </c>
      <c r="AD10" s="55">
        <f t="shared" si="11"/>
        <v>1.6</v>
      </c>
      <c r="AE10" s="55">
        <f t="shared" si="12"/>
        <v>1.1000000000000001</v>
      </c>
      <c r="AF10" s="55">
        <f t="shared" si="13"/>
        <v>2.8</v>
      </c>
      <c r="AG10" s="55">
        <f>ROUND(IF('Indicator Data'!K13=0,0,IF('Indicator Data'!K13&gt;AG$195,10,IF('Indicator Data'!K13&lt;AG$194,0,10-(AG$195-'Indicator Data'!K13)/(AG$195-AG$194)*10))),1)</f>
        <v>4.8</v>
      </c>
      <c r="AH10" s="55">
        <f t="shared" si="14"/>
        <v>0.4</v>
      </c>
      <c r="AI10" s="55">
        <f t="shared" si="15"/>
        <v>0.1</v>
      </c>
      <c r="AJ10" s="55">
        <f t="shared" si="16"/>
        <v>3.6</v>
      </c>
      <c r="AK10" s="55">
        <f t="shared" si="17"/>
        <v>3.9</v>
      </c>
      <c r="AL10" s="55">
        <f t="shared" si="18"/>
        <v>3.8</v>
      </c>
      <c r="AM10" s="55">
        <f t="shared" si="19"/>
        <v>4.4000000000000004</v>
      </c>
      <c r="AN10" s="55">
        <f t="shared" si="20"/>
        <v>8.1</v>
      </c>
      <c r="AO10" s="193">
        <f t="shared" si="21"/>
        <v>0.2</v>
      </c>
      <c r="AP10" s="193">
        <f t="shared" si="41"/>
        <v>5.3</v>
      </c>
      <c r="AQ10" s="193">
        <f t="shared" si="22"/>
        <v>7.2</v>
      </c>
      <c r="AR10" s="193">
        <f t="shared" si="23"/>
        <v>4.8</v>
      </c>
      <c r="AS10" s="55">
        <f t="shared" si="24"/>
        <v>6.5</v>
      </c>
      <c r="AT10" s="55">
        <f>IF('Indicator Data'!L13="No data","x",IF('Indicator Data'!CM13&lt;1000,"x",ROUND((IF('Indicator Data'!L13&gt;AT$195,10,IF('Indicator Data'!L13&lt;AT$194,0,10-(AT$195-'Indicator Data'!L13)/(AT$195-AT$194)*10))),1)))</f>
        <v>7.1</v>
      </c>
      <c r="AU10" s="193">
        <f t="shared" si="25"/>
        <v>6.8</v>
      </c>
      <c r="AV10" s="55">
        <f>IF('Indicator Data'!M13="No data","x",ROUND(IF('Indicator Data'!M13=0,0,IF(LOG('Indicator Data'!M13)&gt;AV$195,10,IF(LOG('Indicator Data'!M13)&lt;AV$194,0,10-(AV$195-LOG('Indicator Data'!M13))/(AV$195-AV$194)*10))),1))</f>
        <v>0</v>
      </c>
      <c r="AW10" s="56">
        <f>IF(AV10="x","x",'Indicator Data'!M13/'Indicator Data'!$CL13)</f>
        <v>0</v>
      </c>
      <c r="AX10" s="55">
        <f t="shared" si="42"/>
        <v>0</v>
      </c>
      <c r="AY10" s="55">
        <f t="shared" si="43"/>
        <v>0</v>
      </c>
      <c r="AZ10" s="55" t="str">
        <f>IF('Indicator Data'!N13="No data","x",ROUND(IF('Indicator Data'!N13=0,0,IF(LOG('Indicator Data'!N13)&gt;AZ$195,10,IF(LOG('Indicator Data'!N13)&lt;AZ$194,0,10-(AZ$195-LOG('Indicator Data'!N13))/(AZ$195-AZ$194)*10))),1))</f>
        <v>x</v>
      </c>
      <c r="BA10" s="56" t="str">
        <f>IF(AZ10="x","x",'Indicator Data'!N13/'Indicator Data'!$CL13)</f>
        <v>x</v>
      </c>
      <c r="BB10" s="55" t="str">
        <f t="shared" si="44"/>
        <v>x</v>
      </c>
      <c r="BC10" s="55" t="str">
        <f t="shared" si="45"/>
        <v>x</v>
      </c>
      <c r="BD10" s="55" t="str">
        <f>IF('Indicator Data'!O13="No data","x",ROUND(IF('Indicator Data'!O13=0,0,IF(LOG('Indicator Data'!O13)&gt;BD$195,10,IF(LOG('Indicator Data'!O13)&lt;BD$194,0,10-(BD$195-LOG('Indicator Data'!O13))/(BD$195-BD$194)*10))),1))</f>
        <v>x</v>
      </c>
      <c r="BE10" s="56" t="str">
        <f>IF(BD10="x","x",'Indicator Data'!O13/'Indicator Data'!$CL13)</f>
        <v>x</v>
      </c>
      <c r="BF10" s="55" t="str">
        <f t="shared" si="46"/>
        <v>x</v>
      </c>
      <c r="BG10" s="55" t="str">
        <f t="shared" si="47"/>
        <v>x</v>
      </c>
      <c r="BH10" s="55" t="str">
        <f>IF('Indicator Data'!P13="No data","x",ROUND(IF('Indicator Data'!P13=0,0,IF(LOG('Indicator Data'!P13)&gt;BH$195,10,IF(LOG('Indicator Data'!P13)&lt;BH$194,0,10-(BH$195-LOG('Indicator Data'!P13))/(BH$195-BH$194)*10))),1))</f>
        <v>x</v>
      </c>
      <c r="BI10" s="56" t="str">
        <f>IF(BH10="x","x",'Indicator Data'!P13/'Indicator Data'!$CL13)</f>
        <v>x</v>
      </c>
      <c r="BJ10" s="55" t="str">
        <f t="shared" si="48"/>
        <v>x</v>
      </c>
      <c r="BK10" s="55" t="str">
        <f t="shared" si="49"/>
        <v>x</v>
      </c>
      <c r="BL10" s="55">
        <f t="shared" si="50"/>
        <v>0</v>
      </c>
      <c r="BM10" s="55">
        <f>ROUND(IF('Indicator Data'!Q13=0,0,IF(LOG('Indicator Data'!Q13)&gt;BM$195,10,IF(LOG('Indicator Data'!Q13)&lt;BM$194,0,10-(BM$195-LOG('Indicator Data'!Q13))/(BM$195-BM$194)*10))),1)</f>
        <v>0</v>
      </c>
      <c r="BN10" s="55">
        <f>ROUND(IF('Indicator Data'!R13=0,0,IF(LOG('Indicator Data'!R13)&gt;BN$195,10,IF(LOG('Indicator Data'!R13)&lt;BN$194,0,10-(BN$195-LOG('Indicator Data'!R13))/(BN$195-BN$194)*10))),1)</f>
        <v>0</v>
      </c>
      <c r="BO10" s="55">
        <f t="shared" si="51"/>
        <v>0</v>
      </c>
      <c r="BP10" s="56">
        <f>'Indicator Data'!Q13/'Indicator Data'!$CL13</f>
        <v>0</v>
      </c>
      <c r="BQ10" s="56">
        <f>'Indicator Data'!R13/'Indicator Data'!$CL13</f>
        <v>0</v>
      </c>
      <c r="BR10" s="55">
        <f t="shared" si="26"/>
        <v>0</v>
      </c>
      <c r="BS10" s="55">
        <f t="shared" si="27"/>
        <v>0</v>
      </c>
      <c r="BT10" s="55">
        <f t="shared" si="28"/>
        <v>0</v>
      </c>
      <c r="BU10" s="55">
        <f t="shared" si="52"/>
        <v>0</v>
      </c>
      <c r="BV10" s="55">
        <f>ROUND(IF('Indicator Data'!S13=0,0,IF(LOG('Indicator Data'!S13)&gt;BV$195,10,IF(LOG('Indicator Data'!S13)&lt;BV$194,0,10-(BV$195-LOG('Indicator Data'!S13))/(BV$195-BV$194)*10))),1)</f>
        <v>0</v>
      </c>
      <c r="BW10" s="55">
        <f>ROUND(IF('Indicator Data'!T13=0,0,IF(LOG('Indicator Data'!T13)&gt;BW$195,10,IF(LOG('Indicator Data'!T13)&lt;BW$194,0,10-(BW$195-LOG('Indicator Data'!T13))/(BW$195-BW$194)*10))),1)</f>
        <v>0</v>
      </c>
      <c r="BX10" s="55">
        <f t="shared" si="53"/>
        <v>0</v>
      </c>
      <c r="BY10" s="56">
        <f>'Indicator Data'!S13/'Indicator Data'!$CL13</f>
        <v>0</v>
      </c>
      <c r="BZ10" s="56">
        <f>'Indicator Data'!T13/'Indicator Data'!$CL13</f>
        <v>0</v>
      </c>
      <c r="CA10" s="55">
        <f t="shared" si="29"/>
        <v>0</v>
      </c>
      <c r="CB10" s="55">
        <f t="shared" si="30"/>
        <v>0</v>
      </c>
      <c r="CC10" s="55">
        <f t="shared" si="54"/>
        <v>0</v>
      </c>
      <c r="CD10" s="55">
        <f t="shared" si="55"/>
        <v>0</v>
      </c>
      <c r="CE10" s="55">
        <f t="shared" si="56"/>
        <v>0</v>
      </c>
      <c r="CF10" s="55">
        <f>ROUND(IF('Indicator Data'!U13=0,0,IF(LOG('Indicator Data'!U13)&gt;CF$195,10,IF(LOG('Indicator Data'!U13)&lt;CF$194,0,10-(CF$195-LOG('Indicator Data'!U13))/(CF$195-CF$194)*10))),1)</f>
        <v>6.9</v>
      </c>
      <c r="CG10" s="56">
        <f>'Indicator Data'!U13/'Indicator Data'!$CL13</f>
        <v>2.8959956083199109E-2</v>
      </c>
      <c r="CH10" s="55">
        <f t="shared" si="31"/>
        <v>0.3</v>
      </c>
      <c r="CI10" s="55">
        <f t="shared" si="57"/>
        <v>4.4000000000000004</v>
      </c>
      <c r="CJ10" s="55">
        <f>ROUND(IF('Indicator Data'!V13=0,0,IF(LOG('Indicator Data'!V13)&gt;CJ$195,10,IF(LOG('Indicator Data'!V13)&lt;CJ$194,0,10-(CJ$195-LOG('Indicator Data'!V13))/(CJ$195-CJ$194)*10))),1)</f>
        <v>8.1</v>
      </c>
      <c r="CK10" s="56">
        <f>IF('Indicator Data'!V13/'Indicator Data'!$CL13&gt;1,1,'Indicator Data'!V13/'Indicator Data'!$CL13)</f>
        <v>0.18549202339033583</v>
      </c>
      <c r="CL10" s="55">
        <f t="shared" si="32"/>
        <v>1.9</v>
      </c>
      <c r="CM10" s="55">
        <f t="shared" si="58"/>
        <v>5.8</v>
      </c>
      <c r="CN10" s="55">
        <f>ROUND(IF('Indicator Data'!W13=0,0,IF(LOG('Indicator Data'!W13)&gt;CN$195,10,IF(LOG('Indicator Data'!W13)&lt;CN$194,0,10-(CN$195-LOG('Indicator Data'!W13))/(CN$195-CN$194)*10))),1)</f>
        <v>0</v>
      </c>
      <c r="CO10" s="56">
        <f>'Indicator Data'!W13/'Indicator Data'!$CL13</f>
        <v>0</v>
      </c>
      <c r="CP10" s="55">
        <f t="shared" si="33"/>
        <v>0</v>
      </c>
      <c r="CQ10" s="55">
        <f t="shared" si="59"/>
        <v>0</v>
      </c>
      <c r="CR10" s="55">
        <f>ROUND(IF('Indicator Data'!X13=0,0,IF(LOG('Indicator Data'!X13)&gt;CR$195,10,IF(LOG('Indicator Data'!X13)&lt;CR$194,0,10-(CR$195-LOG('Indicator Data'!X13))/(CR$195-CR$194)*10))),1)</f>
        <v>7.5</v>
      </c>
      <c r="CS10" s="56">
        <f>'Indicator Data'!X13/'Indicator Data'!$CL13</f>
        <v>7.4424433870907789E-2</v>
      </c>
      <c r="CT10" s="55">
        <f t="shared" si="34"/>
        <v>0.7</v>
      </c>
      <c r="CU10" s="55">
        <f t="shared" si="60"/>
        <v>5</v>
      </c>
      <c r="CV10" s="55">
        <f>ROUND(IF('Indicator Data'!Y13=0,0,IF(LOG('Indicator Data'!Y13)&gt;CR$195,10,IF(LOG('Indicator Data'!Y13)&lt;CR$194,0,10-(CR$195-LOG('Indicator Data'!Y13))/(CR$195-CR$194)*10))),1)</f>
        <v>0</v>
      </c>
      <c r="CW10" s="56">
        <f>'Indicator Data'!Y13/'Indicator Data'!$CL13</f>
        <v>0</v>
      </c>
      <c r="CX10" s="55">
        <f t="shared" si="35"/>
        <v>0</v>
      </c>
      <c r="CY10" s="55">
        <f t="shared" si="61"/>
        <v>0</v>
      </c>
      <c r="CZ10" s="55">
        <f t="shared" si="62"/>
        <v>4.0999999999999996</v>
      </c>
      <c r="DA10" s="55">
        <f>IF('Indicator Data'!AE13="No data","x",ROUND(IF('Indicator Data'!AE13&gt;DA$195,0,IF('Indicator Data'!AE13&lt;DA$194,10,(DA$195-'Indicator Data'!AE13)/(DA$195-DA$194)*10)),1))</f>
        <v>0</v>
      </c>
      <c r="DB10" s="55">
        <f>IF('Indicator Data'!AF13="No data","x",ROUND(IF('Indicator Data'!AF13&gt;DB$195,0,IF('Indicator Data'!AF13&lt;DB$194,10,(DB$195-'Indicator Data'!AF13)/(DB$195-DB$194)*10)),1))</f>
        <v>0</v>
      </c>
      <c r="DC10" s="55" t="str">
        <f>IF('Indicator Data'!AH13="No data","x",ROUND(IF('Indicator Data'!AH13&gt;DC$195,0,IF('Indicator Data'!AH13&lt;DC$194,10,(DC$195-'Indicator Data'!AH13)/(DC$195-DC$194)*10)),1))</f>
        <v>x</v>
      </c>
      <c r="DD10" s="55">
        <f>IF(AND(DB10="x",DA10="x",DC10="x"),"x",ROUND(AVERAGE(DA10:DC10),1))</f>
        <v>0</v>
      </c>
      <c r="DE10" s="55">
        <f>IF('Indicator Data'!AA13="No data","x",ROUND(IF(LOG('Indicator Data'!AA13)&gt;DE$195,10,IF(LOG('Indicator Data'!AA13)&lt;DE$194,0,10-(DE$195-LOG('Indicator Data'!AA13))/(DE$195-DE$194)*10)),1))</f>
        <v>1.7</v>
      </c>
      <c r="DF10" s="55">
        <f>IF('Indicator Data'!AB13="No data","x",ROUND(IF('Indicator Data'!AB13&gt;DF$195,10,IF('Indicator Data'!AB13&lt;DF$194,0,10-(DF$195-'Indicator Data'!AB13)/(DF$195-DF$194)*10)),1))</f>
        <v>4.5</v>
      </c>
      <c r="DG10" s="55">
        <f>IF('Indicator Data'!AC13="No data","x",ROUND(IF('Indicator Data'!AC13&gt;DG$195,10,IF('Indicator Data'!AC13&lt;DG$194,0,10-(DG$195-'Indicator Data'!AC13)/(DG$195-DG$194)*10)),1))</f>
        <v>8.6</v>
      </c>
      <c r="DH10" s="55">
        <f>IF('Indicator Data'!AD13="No data","x",ROUND(IF('Indicator Data'!AD13&gt;DH$195,10,IF('Indicator Data'!AD13&lt;DH$194,0,10-(DH$195-'Indicator Data'!AD13)/(DH$195-DH$194)*10)),1))</f>
        <v>0.7</v>
      </c>
      <c r="DI10" s="55">
        <f t="shared" si="63"/>
        <v>3.9</v>
      </c>
      <c r="DJ10" s="55">
        <f t="shared" si="64"/>
        <v>2.6</v>
      </c>
      <c r="DK10" s="55" t="str">
        <f>IF('Indicator Data'!AK13="No data","x",ROUND(IF('Indicator Data'!AK13&gt;DK$195,10,IF('Indicator Data'!AK13&lt;DK$194,0,10-(DK$195-'Indicator Data'!AK13)/(DK$195-DK$194)*10)),1))</f>
        <v>x</v>
      </c>
      <c r="DL10" s="55">
        <f>IF('Indicator Data'!AL13="No data","x",ROUND(IF('Indicator Data'!AL13&gt;DL$195,10,IF('Indicator Data'!AL13&lt;DL$194,0,10-(DL$195-'Indicator Data'!AL13)/(DL$195-DL$194)*10)),1))</f>
        <v>1</v>
      </c>
      <c r="DM10" s="55">
        <f t="shared" si="65"/>
        <v>3.3</v>
      </c>
      <c r="DN10" s="55">
        <f>IF('Indicator Data'!AG13="No data","x",ROUND(IF('Indicator Data'!AG13&gt;DN$195,10,IF('Indicator Data'!AG13&lt;DN$194,0,10-(DN$195-'Indicator Data'!AG13)/(DN$195-DN$194)*10)),1))</f>
        <v>0</v>
      </c>
      <c r="DO10" s="55">
        <f t="shared" si="66"/>
        <v>0</v>
      </c>
      <c r="DP10" s="194">
        <f>IF('Indicator Data'!AI13="No data","x",'Indicator Data'!AI13/'Indicator Data'!$CK13)</f>
        <v>6.5491993395743852E-4</v>
      </c>
      <c r="DQ10" s="55">
        <f t="shared" si="36"/>
        <v>6.5</v>
      </c>
      <c r="DR10" s="55">
        <f>IF('Indicator Data'!AJ13="No data","x",ROUND(IF('Indicator Data'!AJ13&gt;DR$195,10,IF('Indicator Data'!AJ13&lt;DR$194,0,10-(DR$195-'Indicator Data'!AJ13)/(DR$195-DR$194)*10)),1))</f>
        <v>10</v>
      </c>
      <c r="DS10" s="55">
        <f t="shared" si="67"/>
        <v>8.3000000000000007</v>
      </c>
      <c r="DT10" s="55">
        <f>ROUND(IF('Indicator Data'!Z13=0,0,IF(LOG('Indicator Data'!Z13)&gt;DT$195,10,IF(LOG('Indicator Data'!Z13)&lt;DT$194,0,10-(DT$195-LOG('Indicator Data'!Z13))/(DT$195-DT$194)*10))),1)</f>
        <v>7.9</v>
      </c>
      <c r="DU10" s="56">
        <f>'Indicator Data'!Z13/'Indicator Data'!$CL13</f>
        <v>0.13650631325707552</v>
      </c>
      <c r="DV10" s="55">
        <f t="shared" si="37"/>
        <v>1.4</v>
      </c>
      <c r="DW10" s="55">
        <f t="shared" si="68"/>
        <v>5.5</v>
      </c>
      <c r="DX10" s="55">
        <f t="shared" si="69"/>
        <v>3.9</v>
      </c>
      <c r="DY10" s="57">
        <f>IF(BL10="x",ROUND((10-GEOMEAN(((10-DX10)/10*9+1),((10-CZ10)/10*9+1),((10-DJ10)/10*9+1)))/9*10,1),ROUND((10-GEOMEAN(((10-BL10)/10*9+1),((10-DX10)/10*9+1),((10-CZ10)/10*9+1),((10-DJ10)/10*9+1)))/9*10,1))</f>
        <v>2.8</v>
      </c>
      <c r="DZ10" s="58">
        <f>IF(ROUND(IF(AP10="x",(10-GEOMEAN(((10-AO10)/10*9+1),((10-DY10)/10*9+1),((10-AU10)/10*9+1),((10-AQ10)/10*9+1),((10-AR10)/10*9+1)))/9*10,(10-GEOMEAN(((10-AO10)/10*9+1),((10-DY10)/10*9+1),((10-AP10)/10*9+1),((10-AQ10)/10*9+1),((10-AR10)/10*9+1),((10-AU10)/10*9+1)))/9*10),1)=0,0.1,ROUND(IF(AP10="x",(10-GEOMEAN(((10-AO10)/10*9+1),((10-DY10)/10*9+1),((10-AU10)/10*9+1),((10-AQ10)/10*9+1),((10-AR10)/10*9+1)))/9*10,(10-GEOMEAN(((10-AO10)/10*9+1),((10-DY10)/10*9+1),((10-AP10)/10*9+1),((10-AQ10)/10*9+1),((10-AR10)/10*9+1),((10-AU10)/10*9+1)))/9*10),1))</f>
        <v>4.9000000000000004</v>
      </c>
      <c r="EA10" s="55">
        <f>ROUND(IF('Indicator Data'!AM13=0,0,IF('Indicator Data'!AM13&gt;EA$195,10,IF('Indicator Data'!AM13&lt;EA$194,0,10-(EA$195-'Indicator Data'!AM13)/(EA$195-EA$194)*10))),1)</f>
        <v>0.1</v>
      </c>
      <c r="EB10" s="55">
        <f>ROUND(IF('Indicator Data'!AN13=0,0,IF(LOG('Indicator Data'!AN13)&gt;LOG(EB$195),10,IF(LOG('Indicator Data'!AN13)&lt;LOG(EB$194),0,10-(LOG(EB$195)-LOG('Indicator Data'!AN13))/(LOG(EB$195)-LOG(EB$194))*10))),1)</f>
        <v>0</v>
      </c>
      <c r="EC10" s="57">
        <f t="shared" si="38"/>
        <v>0.1</v>
      </c>
      <c r="ED10" s="55">
        <f>'Indicator Data'!AO13</f>
        <v>0</v>
      </c>
      <c r="EE10" s="55">
        <f>'Indicator Data'!AP13</f>
        <v>0</v>
      </c>
      <c r="EF10" s="57">
        <f t="shared" si="39"/>
        <v>0</v>
      </c>
      <c r="EG10" s="58">
        <f t="shared" si="40"/>
        <v>0.1</v>
      </c>
      <c r="EH10" s="15"/>
      <c r="EI10" s="104"/>
    </row>
    <row r="11" spans="1:139" s="4" customFormat="1" x14ac:dyDescent="0.25">
      <c r="A11" s="126" t="str">
        <f>'Indicator Data'!A14</f>
        <v>Austria</v>
      </c>
      <c r="B11" s="59" t="str">
        <f>'Indicator Data'!B14</f>
        <v>AUT</v>
      </c>
      <c r="C11" s="55">
        <f>ROUND(IF('Indicator Data'!C14=0,0.1,IF(LOG('Indicator Data'!C14)&gt;C$195,10,IF(LOG('Indicator Data'!C14)&lt;C$194,0,10-(C$195-LOG('Indicator Data'!C14))/(C$195-C$194)*10))),1)</f>
        <v>7.5</v>
      </c>
      <c r="D11" s="55">
        <f>ROUND(IF('Indicator Data'!D14=0,0.1,IF(LOG('Indicator Data'!D14)&gt;D$195,10,IF(LOG('Indicator Data'!D14)&lt;D$194,0,10-(D$195-LOG('Indicator Data'!D14))/(D$195-D$194)*10))),1)</f>
        <v>0.1</v>
      </c>
      <c r="E11" s="55">
        <f t="shared" si="0"/>
        <v>4.8</v>
      </c>
      <c r="F11" s="55">
        <f>IF('Indicator Data'!E14="No data",0.1,(ROUND(IF('Indicator Data'!E14=0,0,IF(LOG('Indicator Data'!E14)&gt;F$195,10,IF(LOG('Indicator Data'!E14)&lt;F$194,0,10-(F$195-LOG('Indicator Data'!E14))/(F$195-F$194)*10))),1)))</f>
        <v>6.7</v>
      </c>
      <c r="G11" s="55">
        <f>ROUND(IF('Indicator Data'!F14=0,0,IF(LOG('Indicator Data'!F14)&gt;G$195,10,IF(LOG('Indicator Data'!F14)&lt;G$194,0,10-(G$195-LOG('Indicator Data'!F14))/(G$195-G$194)*10))),1)</f>
        <v>0</v>
      </c>
      <c r="H11" s="55">
        <f>ROUND(IF('Indicator Data'!G14=0,0,IF(LOG('Indicator Data'!G14)&gt;H$195,10,IF(LOG('Indicator Data'!G14)&lt;H$194,0,10-(H$195-LOG('Indicator Data'!G14))/(H$195-H$194)*10))),1)</f>
        <v>0</v>
      </c>
      <c r="I11" s="55">
        <f>ROUND(IF('Indicator Data'!H14=0,0,IF(LOG('Indicator Data'!H14)&gt;I$195,10,IF(LOG('Indicator Data'!H14)&lt;I$194,0,10-(I$195-LOG('Indicator Data'!H14))/(I$195-I$194)*10))),1)</f>
        <v>0</v>
      </c>
      <c r="J11" s="55">
        <f t="shared" si="1"/>
        <v>0</v>
      </c>
      <c r="K11" s="55">
        <f>ROUND(IF('Indicator Data'!I14=0,0,IF(LOG('Indicator Data'!I14)&gt;K$195,10,IF(LOG('Indicator Data'!I14)&lt;K$194,0,10-(K$195-LOG('Indicator Data'!I14))/(K$195-K$194)*10))),1)</f>
        <v>0</v>
      </c>
      <c r="L11" s="55">
        <f t="shared" si="2"/>
        <v>0</v>
      </c>
      <c r="M11" s="55">
        <f>ROUND(IF('Indicator Data'!J14=0,0,IF(LOG('Indicator Data'!J14)&gt;M$195,10,IF(LOG('Indicator Data'!J14)&lt;M$194,0,10-(M$195-LOG('Indicator Data'!J14))/(M$195-M$194)*10))),1)</f>
        <v>0</v>
      </c>
      <c r="N11" s="56">
        <f>'Indicator Data'!C14/'Indicator Data'!$CL14</f>
        <v>1.1867971661574681E-3</v>
      </c>
      <c r="O11" s="56">
        <f>'Indicator Data'!D14/'Indicator Data'!$CL14</f>
        <v>0</v>
      </c>
      <c r="P11" s="56">
        <f>IF(F11=0.1,"x",'Indicator Data'!E14/'Indicator Data'!$CL14)</f>
        <v>5.8700141192357938E-3</v>
      </c>
      <c r="Q11" s="56">
        <f>'Indicator Data'!F14/'Indicator Data'!$CL14</f>
        <v>0</v>
      </c>
      <c r="R11" s="56">
        <f>'Indicator Data'!G14/'Indicator Data'!$CL14</f>
        <v>0</v>
      </c>
      <c r="S11" s="56">
        <f>'Indicator Data'!H14/'Indicator Data'!$CL14</f>
        <v>0</v>
      </c>
      <c r="T11" s="56">
        <f>'Indicator Data'!I14/'Indicator Data'!$CL14</f>
        <v>0</v>
      </c>
      <c r="U11" s="56">
        <f>'Indicator Data'!J14/'Indicator Data'!$CL14</f>
        <v>0</v>
      </c>
      <c r="V11" s="55">
        <f t="shared" si="3"/>
        <v>5.9</v>
      </c>
      <c r="W11" s="55">
        <f t="shared" si="4"/>
        <v>0</v>
      </c>
      <c r="X11" s="55">
        <f t="shared" si="5"/>
        <v>3.5</v>
      </c>
      <c r="Y11" s="55">
        <f t="shared" si="6"/>
        <v>3.9</v>
      </c>
      <c r="Z11" s="55">
        <f t="shared" si="7"/>
        <v>0</v>
      </c>
      <c r="AA11" s="55">
        <f t="shared" si="8"/>
        <v>0</v>
      </c>
      <c r="AB11" s="55">
        <f t="shared" si="9"/>
        <v>0</v>
      </c>
      <c r="AC11" s="55">
        <f t="shared" si="10"/>
        <v>0</v>
      </c>
      <c r="AD11" s="55">
        <f t="shared" si="11"/>
        <v>0</v>
      </c>
      <c r="AE11" s="55">
        <f t="shared" si="12"/>
        <v>0</v>
      </c>
      <c r="AF11" s="55">
        <f t="shared" si="13"/>
        <v>0</v>
      </c>
      <c r="AG11" s="55">
        <f>ROUND(IF('Indicator Data'!K14=0,0,IF('Indicator Data'!K14&gt;AG$195,10,IF('Indicator Data'!K14&lt;AG$194,0,10-(AG$195-'Indicator Data'!K14)/(AG$195-AG$194)*10))),1)</f>
        <v>0</v>
      </c>
      <c r="AH11" s="55">
        <f t="shared" si="14"/>
        <v>6.7</v>
      </c>
      <c r="AI11" s="55">
        <f t="shared" si="15"/>
        <v>0.1</v>
      </c>
      <c r="AJ11" s="55">
        <f t="shared" si="16"/>
        <v>0</v>
      </c>
      <c r="AK11" s="55">
        <f t="shared" si="17"/>
        <v>0</v>
      </c>
      <c r="AL11" s="55">
        <f t="shared" si="18"/>
        <v>0</v>
      </c>
      <c r="AM11" s="55">
        <f t="shared" si="19"/>
        <v>0</v>
      </c>
      <c r="AN11" s="55">
        <f t="shared" si="20"/>
        <v>0</v>
      </c>
      <c r="AO11" s="193">
        <f t="shared" si="21"/>
        <v>4.2</v>
      </c>
      <c r="AP11" s="193">
        <f t="shared" si="41"/>
        <v>5.5</v>
      </c>
      <c r="AQ11" s="193">
        <f t="shared" si="22"/>
        <v>0</v>
      </c>
      <c r="AR11" s="193">
        <f t="shared" si="23"/>
        <v>0</v>
      </c>
      <c r="AS11" s="55">
        <f t="shared" si="24"/>
        <v>0</v>
      </c>
      <c r="AT11" s="55">
        <f>IF('Indicator Data'!L14="No data","x",IF('Indicator Data'!CM14&lt;1000,"x",ROUND((IF('Indicator Data'!L14&gt;AT$195,10,IF('Indicator Data'!L14&lt;AT$194,0,10-(AT$195-'Indicator Data'!L14)/(AT$195-AT$194)*10))),1)))</f>
        <v>1</v>
      </c>
      <c r="AU11" s="193">
        <f t="shared" si="25"/>
        <v>0.5</v>
      </c>
      <c r="AV11" s="55">
        <f>IF('Indicator Data'!M14="No data","x",ROUND(IF('Indicator Data'!M14=0,0,IF(LOG('Indicator Data'!M14)&gt;AV$195,10,IF(LOG('Indicator Data'!M14)&lt;AV$194,0,10-(AV$195-LOG('Indicator Data'!M14))/(AV$195-AV$194)*10))),1))</f>
        <v>3.5</v>
      </c>
      <c r="AW11" s="56">
        <f>IF(AV11="x","x",'Indicator Data'!M14/'Indicator Data'!$CL14)</f>
        <v>3.4470996155955177E-4</v>
      </c>
      <c r="AX11" s="55">
        <f t="shared" si="42"/>
        <v>0</v>
      </c>
      <c r="AY11" s="55">
        <f t="shared" si="43"/>
        <v>1.9</v>
      </c>
      <c r="AZ11" s="55" t="str">
        <f>IF('Indicator Data'!N14="No data","x",ROUND(IF('Indicator Data'!N14=0,0,IF(LOG('Indicator Data'!N14)&gt;AZ$195,10,IF(LOG('Indicator Data'!N14)&lt;AZ$194,0,10-(AZ$195-LOG('Indicator Data'!N14))/(AZ$195-AZ$194)*10))),1))</f>
        <v>x</v>
      </c>
      <c r="BA11" s="56" t="str">
        <f>IF(AZ11="x","x",'Indicator Data'!N14/'Indicator Data'!$CL14)</f>
        <v>x</v>
      </c>
      <c r="BB11" s="55" t="str">
        <f t="shared" si="44"/>
        <v>x</v>
      </c>
      <c r="BC11" s="55" t="str">
        <f t="shared" si="45"/>
        <v>x</v>
      </c>
      <c r="BD11" s="55" t="str">
        <f>IF('Indicator Data'!O14="No data","x",ROUND(IF('Indicator Data'!O14=0,0,IF(LOG('Indicator Data'!O14)&gt;BD$195,10,IF(LOG('Indicator Data'!O14)&lt;BD$194,0,10-(BD$195-LOG('Indicator Data'!O14))/(BD$195-BD$194)*10))),1))</f>
        <v>x</v>
      </c>
      <c r="BE11" s="56" t="str">
        <f>IF(BD11="x","x",'Indicator Data'!O14/'Indicator Data'!$CL14)</f>
        <v>x</v>
      </c>
      <c r="BF11" s="55" t="str">
        <f t="shared" si="46"/>
        <v>x</v>
      </c>
      <c r="BG11" s="55" t="str">
        <f t="shared" si="47"/>
        <v>x</v>
      </c>
      <c r="BH11" s="55" t="str">
        <f>IF('Indicator Data'!P14="No data","x",ROUND(IF('Indicator Data'!P14=0,0,IF(LOG('Indicator Data'!P14)&gt;BH$195,10,IF(LOG('Indicator Data'!P14)&lt;BH$194,0,10-(BH$195-LOG('Indicator Data'!P14))/(BH$195-BH$194)*10))),1))</f>
        <v>x</v>
      </c>
      <c r="BI11" s="56" t="str">
        <f>IF(BH11="x","x",'Indicator Data'!P14/'Indicator Data'!$CL14)</f>
        <v>x</v>
      </c>
      <c r="BJ11" s="55" t="str">
        <f t="shared" si="48"/>
        <v>x</v>
      </c>
      <c r="BK11" s="55" t="str">
        <f t="shared" si="49"/>
        <v>x</v>
      </c>
      <c r="BL11" s="55">
        <f t="shared" si="50"/>
        <v>1.9</v>
      </c>
      <c r="BM11" s="55">
        <f>ROUND(IF('Indicator Data'!Q14=0,0,IF(LOG('Indicator Data'!Q14)&gt;BM$195,10,IF(LOG('Indicator Data'!Q14)&lt;BM$194,0,10-(BM$195-LOG('Indicator Data'!Q14))/(BM$195-BM$194)*10))),1)</f>
        <v>0</v>
      </c>
      <c r="BN11" s="55">
        <f>ROUND(IF('Indicator Data'!R14=0,0,IF(LOG('Indicator Data'!R14)&gt;BN$195,10,IF(LOG('Indicator Data'!R14)&lt;BN$194,0,10-(BN$195-LOG('Indicator Data'!R14))/(BN$195-BN$194)*10))),1)</f>
        <v>0</v>
      </c>
      <c r="BO11" s="55">
        <f t="shared" si="51"/>
        <v>0</v>
      </c>
      <c r="BP11" s="56">
        <f>'Indicator Data'!Q14/'Indicator Data'!$CL14</f>
        <v>0</v>
      </c>
      <c r="BQ11" s="56">
        <f>'Indicator Data'!R14/'Indicator Data'!$CL14</f>
        <v>0</v>
      </c>
      <c r="BR11" s="55">
        <f t="shared" si="26"/>
        <v>0</v>
      </c>
      <c r="BS11" s="55">
        <f t="shared" si="27"/>
        <v>0</v>
      </c>
      <c r="BT11" s="55">
        <f t="shared" si="28"/>
        <v>0</v>
      </c>
      <c r="BU11" s="55">
        <f t="shared" si="52"/>
        <v>0</v>
      </c>
      <c r="BV11" s="55">
        <f>ROUND(IF('Indicator Data'!S14=0,0,IF(LOG('Indicator Data'!S14)&gt;BV$195,10,IF(LOG('Indicator Data'!S14)&lt;BV$194,0,10-(BV$195-LOG('Indicator Data'!S14))/(BV$195-BV$194)*10))),1)</f>
        <v>0</v>
      </c>
      <c r="BW11" s="55">
        <f>ROUND(IF('Indicator Data'!T14=0,0,IF(LOG('Indicator Data'!T14)&gt;BW$195,10,IF(LOG('Indicator Data'!T14)&lt;BW$194,0,10-(BW$195-LOG('Indicator Data'!T14))/(BW$195-BW$194)*10))),1)</f>
        <v>0</v>
      </c>
      <c r="BX11" s="55">
        <f t="shared" si="53"/>
        <v>0</v>
      </c>
      <c r="BY11" s="56">
        <f>'Indicator Data'!S14/'Indicator Data'!$CL14</f>
        <v>0</v>
      </c>
      <c r="BZ11" s="56">
        <f>'Indicator Data'!T14/'Indicator Data'!$CL14</f>
        <v>0</v>
      </c>
      <c r="CA11" s="55">
        <f t="shared" si="29"/>
        <v>0</v>
      </c>
      <c r="CB11" s="55">
        <f t="shared" si="30"/>
        <v>0</v>
      </c>
      <c r="CC11" s="55">
        <f t="shared" si="54"/>
        <v>0</v>
      </c>
      <c r="CD11" s="55">
        <f t="shared" si="55"/>
        <v>0</v>
      </c>
      <c r="CE11" s="55">
        <f t="shared" si="56"/>
        <v>0</v>
      </c>
      <c r="CF11" s="55">
        <f>ROUND(IF('Indicator Data'!U14=0,0,IF(LOG('Indicator Data'!U14)&gt;CF$195,10,IF(LOG('Indicator Data'!U14)&lt;CF$194,0,10-(CF$195-LOG('Indicator Data'!U14))/(CF$195-CF$194)*10))),1)</f>
        <v>0</v>
      </c>
      <c r="CG11" s="56">
        <f>'Indicator Data'!U14/'Indicator Data'!$CL14</f>
        <v>0</v>
      </c>
      <c r="CH11" s="55">
        <f t="shared" si="31"/>
        <v>0</v>
      </c>
      <c r="CI11" s="55">
        <f t="shared" si="57"/>
        <v>0</v>
      </c>
      <c r="CJ11" s="55">
        <f>ROUND(IF('Indicator Data'!V14=0,0,IF(LOG('Indicator Data'!V14)&gt;CJ$195,10,IF(LOG('Indicator Data'!V14)&lt;CJ$194,0,10-(CJ$195-LOG('Indicator Data'!V14))/(CJ$195-CJ$194)*10))),1)</f>
        <v>0</v>
      </c>
      <c r="CK11" s="56">
        <f>IF('Indicator Data'!V14/'Indicator Data'!$CL14&gt;1,1,'Indicator Data'!V14/'Indicator Data'!$CL14)</f>
        <v>0</v>
      </c>
      <c r="CL11" s="55">
        <f t="shared" si="32"/>
        <v>0</v>
      </c>
      <c r="CM11" s="55">
        <f t="shared" si="58"/>
        <v>0</v>
      </c>
      <c r="CN11" s="55">
        <f>ROUND(IF('Indicator Data'!W14=0,0,IF(LOG('Indicator Data'!W14)&gt;CN$195,10,IF(LOG('Indicator Data'!W14)&lt;CN$194,0,10-(CN$195-LOG('Indicator Data'!W14))/(CN$195-CN$194)*10))),1)</f>
        <v>0</v>
      </c>
      <c r="CO11" s="56">
        <f>'Indicator Data'!W14/'Indicator Data'!$CL14</f>
        <v>0</v>
      </c>
      <c r="CP11" s="55">
        <f t="shared" si="33"/>
        <v>0</v>
      </c>
      <c r="CQ11" s="55">
        <f t="shared" si="59"/>
        <v>0</v>
      </c>
      <c r="CR11" s="55">
        <f>ROUND(IF('Indicator Data'!X14=0,0,IF(LOG('Indicator Data'!X14)&gt;CR$195,10,IF(LOG('Indicator Data'!X14)&lt;CR$194,0,10-(CR$195-LOG('Indicator Data'!X14))/(CR$195-CR$194)*10))),1)</f>
        <v>0</v>
      </c>
      <c r="CS11" s="56">
        <f>'Indicator Data'!X14/'Indicator Data'!$CL14</f>
        <v>0</v>
      </c>
      <c r="CT11" s="55">
        <f t="shared" si="34"/>
        <v>0</v>
      </c>
      <c r="CU11" s="55">
        <f t="shared" si="60"/>
        <v>0</v>
      </c>
      <c r="CV11" s="55">
        <f>ROUND(IF('Indicator Data'!Y14=0,0,IF(LOG('Indicator Data'!Y14)&gt;CR$195,10,IF(LOG('Indicator Data'!Y14)&lt;CR$194,0,10-(CR$195-LOG('Indicator Data'!Y14))/(CR$195-CR$194)*10))),1)</f>
        <v>0</v>
      </c>
      <c r="CW11" s="56">
        <f>'Indicator Data'!Y14/'Indicator Data'!$CL14</f>
        <v>0</v>
      </c>
      <c r="CX11" s="55">
        <f t="shared" si="35"/>
        <v>0</v>
      </c>
      <c r="CY11" s="55">
        <f t="shared" si="61"/>
        <v>0</v>
      </c>
      <c r="CZ11" s="55">
        <f t="shared" si="62"/>
        <v>0</v>
      </c>
      <c r="DA11" s="55">
        <f>IF('Indicator Data'!AE14="No data","x",ROUND(IF('Indicator Data'!AE14&gt;DA$195,0,IF('Indicator Data'!AE14&lt;DA$194,10,(DA$195-'Indicator Data'!AE14)/(DA$195-DA$194)*10)),1))</f>
        <v>0</v>
      </c>
      <c r="DB11" s="55">
        <f>IF('Indicator Data'!AF14="No data","x",ROUND(IF('Indicator Data'!AF14&gt;DB$195,0,IF('Indicator Data'!AF14&lt;DB$194,10,(DB$195-'Indicator Data'!AF14)/(DB$195-DB$194)*10)),1))</f>
        <v>0</v>
      </c>
      <c r="DC11" s="55" t="str">
        <f>IF('Indicator Data'!AH14="No data","x",ROUND(IF('Indicator Data'!AH14&gt;DC$195,0,IF('Indicator Data'!AH14&lt;DC$194,10,(DC$195-'Indicator Data'!AH14)/(DC$195-DC$194)*10)),1))</f>
        <v>x</v>
      </c>
      <c r="DD11" s="55">
        <f>IF(AND(DB11="x",DA11="x",DC11="x"),"x",ROUND(AVERAGE(DA11:DC11),1))</f>
        <v>0</v>
      </c>
      <c r="DE11" s="55">
        <f>IF('Indicator Data'!AA14="No data","x",ROUND(IF(LOG('Indicator Data'!AA14)&gt;DE$195,10,IF(LOG('Indicator Data'!AA14)&lt;DE$194,0,10-(DE$195-LOG('Indicator Data'!AA14))/(DE$195-DE$194)*10)),1))</f>
        <v>6.8</v>
      </c>
      <c r="DF11" s="55">
        <f>IF('Indicator Data'!AB14="No data","x",ROUND(IF('Indicator Data'!AB14&gt;DF$195,10,IF('Indicator Data'!AB14&lt;DF$194,0,10-(DF$195-'Indicator Data'!AB14)/(DF$195-DF$194)*10)),1))</f>
        <v>3.2</v>
      </c>
      <c r="DG11" s="55">
        <f>IF('Indicator Data'!AC14="No data","x",ROUND(IF('Indicator Data'!AC14&gt;DG$195,10,IF('Indicator Data'!AC14&lt;DG$194,0,10-(DG$195-'Indicator Data'!AC14)/(DG$195-DG$194)*10)),1))</f>
        <v>5.8</v>
      </c>
      <c r="DH11" s="55">
        <f>IF('Indicator Data'!AD14="No data","x",ROUND(IF('Indicator Data'!AD14&gt;DH$195,10,IF('Indicator Data'!AD14&lt;DH$194,0,10-(DH$195-'Indicator Data'!AD14)/(DH$195-DH$194)*10)),1))</f>
        <v>6.9</v>
      </c>
      <c r="DI11" s="55">
        <f t="shared" si="63"/>
        <v>5.7</v>
      </c>
      <c r="DJ11" s="55">
        <f t="shared" si="64"/>
        <v>3.8</v>
      </c>
      <c r="DK11" s="55" t="str">
        <f>IF('Indicator Data'!AK14="No data","x",ROUND(IF('Indicator Data'!AK14&gt;DK$195,10,IF('Indicator Data'!AK14&lt;DK$194,0,10-(DK$195-'Indicator Data'!AK14)/(DK$195-DK$194)*10)),1))</f>
        <v>x</v>
      </c>
      <c r="DL11" s="55">
        <f>IF('Indicator Data'!AL14="No data","x",ROUND(IF('Indicator Data'!AL14&gt;DL$195,10,IF('Indicator Data'!AL14&lt;DL$194,0,10-(DL$195-'Indicator Data'!AL14)/(DL$195-DL$194)*10)),1))</f>
        <v>0</v>
      </c>
      <c r="DM11" s="55">
        <f t="shared" si="65"/>
        <v>4.5</v>
      </c>
      <c r="DN11" s="55">
        <f>IF('Indicator Data'!AG14="No data","x",ROUND(IF('Indicator Data'!AG14&gt;DN$195,10,IF('Indicator Data'!AG14&lt;DN$194,0,10-(DN$195-'Indicator Data'!AG14)/(DN$195-DN$194)*10)),1))</f>
        <v>0</v>
      </c>
      <c r="DO11" s="55">
        <f t="shared" si="66"/>
        <v>0</v>
      </c>
      <c r="DP11" s="194">
        <f>IF('Indicator Data'!AI14="No data","x",'Indicator Data'!AI14/'Indicator Data'!$CK14)</f>
        <v>5.6131787399555353E-4</v>
      </c>
      <c r="DQ11" s="55">
        <f t="shared" si="36"/>
        <v>5.6</v>
      </c>
      <c r="DR11" s="55">
        <f>IF('Indicator Data'!AJ14="No data","x",ROUND(IF('Indicator Data'!AJ14&gt;DR$195,10,IF('Indicator Data'!AJ14&lt;DR$194,0,10-(DR$195-'Indicator Data'!AJ14)/(DR$195-DR$194)*10)),1))</f>
        <v>8</v>
      </c>
      <c r="DS11" s="55">
        <f t="shared" si="67"/>
        <v>6.8</v>
      </c>
      <c r="DT11" s="55">
        <f>ROUND(IF('Indicator Data'!Z14=0,0,IF(LOG('Indicator Data'!Z14)&gt;DT$195,10,IF(LOG('Indicator Data'!Z14)&lt;DT$194,0,10-(DT$195-LOG('Indicator Data'!Z14))/(DT$195-DT$194)*10))),1)</f>
        <v>8.5</v>
      </c>
      <c r="DU11" s="56">
        <f>'Indicator Data'!Z14/'Indicator Data'!$CL14</f>
        <v>0.99999994269368497</v>
      </c>
      <c r="DV11" s="55">
        <f t="shared" si="37"/>
        <v>10</v>
      </c>
      <c r="DW11" s="55">
        <f t="shared" si="68"/>
        <v>9.4</v>
      </c>
      <c r="DX11" s="55">
        <f t="shared" si="69"/>
        <v>3.8</v>
      </c>
      <c r="DY11" s="57">
        <f>IF(BL11="x",ROUND((10-GEOMEAN(((10-DX11)/10*9+1),((10-CZ11)/10*9+1),((10-DJ11)/10*9+1)))/9*10,1),ROUND((10-GEOMEAN(((10-BL11)/10*9+1),((10-DX11)/10*9+1),((10-CZ11)/10*9+1),((10-DJ11)/10*9+1)))/9*10,1))</f>
        <v>2.5</v>
      </c>
      <c r="DZ11" s="58">
        <f>IF(ROUND(IF(AP11="x",(10-GEOMEAN(((10-AO11)/10*9+1),((10-DY11)/10*9+1),((10-AU11)/10*9+1),((10-AQ11)/10*9+1),((10-AR11)/10*9+1)))/9*10,(10-GEOMEAN(((10-AO11)/10*9+1),((10-DY11)/10*9+1),((10-AP11)/10*9+1),((10-AQ11)/10*9+1),((10-AR11)/10*9+1),((10-AU11)/10*9+1)))/9*10),1)=0,0.1,ROUND(IF(AP11="x",(10-GEOMEAN(((10-AO11)/10*9+1),((10-DY11)/10*9+1),((10-AU11)/10*9+1),((10-AQ11)/10*9+1),((10-AR11)/10*9+1)))/9*10,(10-GEOMEAN(((10-AO11)/10*9+1),((10-DY11)/10*9+1),((10-AP11)/10*9+1),((10-AQ11)/10*9+1),((10-AR11)/10*9+1),((10-AU11)/10*9+1)))/9*10),1))</f>
        <v>2.4</v>
      </c>
      <c r="EA11" s="55">
        <f>ROUND(IF('Indicator Data'!AM14=0,0,IF('Indicator Data'!AM14&gt;EA$195,10,IF('Indicator Data'!AM14&lt;EA$194,0,10-(EA$195-'Indicator Data'!AM14)/(EA$195-EA$194)*10))),1)</f>
        <v>0</v>
      </c>
      <c r="EB11" s="55">
        <f>ROUND(IF('Indicator Data'!AN14=0,0,IF(LOG('Indicator Data'!AN14)&gt;LOG(EB$195),10,IF(LOG('Indicator Data'!AN14)&lt;LOG(EB$194),0,10-(LOG(EB$195)-LOG('Indicator Data'!AN14))/(LOG(EB$195)-LOG(EB$194))*10))),1)</f>
        <v>0</v>
      </c>
      <c r="EC11" s="57">
        <f t="shared" si="38"/>
        <v>0</v>
      </c>
      <c r="ED11" s="55">
        <f>'Indicator Data'!AO14</f>
        <v>0</v>
      </c>
      <c r="EE11" s="55">
        <f>'Indicator Data'!AP14</f>
        <v>0</v>
      </c>
      <c r="EF11" s="57">
        <f t="shared" si="39"/>
        <v>0</v>
      </c>
      <c r="EG11" s="58">
        <f t="shared" si="40"/>
        <v>0</v>
      </c>
      <c r="EH11" s="15"/>
      <c r="EI11" s="104"/>
    </row>
    <row r="12" spans="1:139" s="4" customFormat="1" x14ac:dyDescent="0.25">
      <c r="A12" s="126" t="str">
        <f>'Indicator Data'!A15</f>
        <v>Azerbaijan</v>
      </c>
      <c r="B12" s="59" t="str">
        <f>'Indicator Data'!B15</f>
        <v>AZE</v>
      </c>
      <c r="C12" s="55">
        <f>ROUND(IF('Indicator Data'!C15=0,0.1,IF(LOG('Indicator Data'!C15)&gt;C$195,10,IF(LOG('Indicator Data'!C15)&lt;C$194,0,10-(C$195-LOG('Indicator Data'!C15))/(C$195-C$194)*10))),1)</f>
        <v>8.3000000000000007</v>
      </c>
      <c r="D12" s="55">
        <f>ROUND(IF('Indicator Data'!D15=0,0.1,IF(LOG('Indicator Data'!D15)&gt;D$195,10,IF(LOG('Indicator Data'!D15)&lt;D$194,0,10-(D$195-LOG('Indicator Data'!D15))/(D$195-D$194)*10))),1)</f>
        <v>9.1999999999999993</v>
      </c>
      <c r="E12" s="55">
        <f t="shared" si="0"/>
        <v>8.8000000000000007</v>
      </c>
      <c r="F12" s="55">
        <f>IF('Indicator Data'!E15="No data",0.1,(ROUND(IF('Indicator Data'!E15=0,0,IF(LOG('Indicator Data'!E15)&gt;F$195,10,IF(LOG('Indicator Data'!E15)&lt;F$194,0,10-(F$195-LOG('Indicator Data'!E15))/(F$195-F$194)*10))),1)))</f>
        <v>6.5</v>
      </c>
      <c r="G12" s="55">
        <f>ROUND(IF('Indicator Data'!F15=0,0,IF(LOG('Indicator Data'!F15)&gt;G$195,10,IF(LOG('Indicator Data'!F15)&lt;G$194,0,10-(G$195-LOG('Indicator Data'!F15))/(G$195-G$194)*10))),1)</f>
        <v>0</v>
      </c>
      <c r="H12" s="55">
        <f>ROUND(IF('Indicator Data'!G15=0,0,IF(LOG('Indicator Data'!G15)&gt;H$195,10,IF(LOG('Indicator Data'!G15)&lt;H$194,0,10-(H$195-LOG('Indicator Data'!G15))/(H$195-H$194)*10))),1)</f>
        <v>0</v>
      </c>
      <c r="I12" s="55">
        <f>ROUND(IF('Indicator Data'!H15=0,0,IF(LOG('Indicator Data'!H15)&gt;I$195,10,IF(LOG('Indicator Data'!H15)&lt;I$194,0,10-(I$195-LOG('Indicator Data'!H15))/(I$195-I$194)*10))),1)</f>
        <v>0</v>
      </c>
      <c r="J12" s="55">
        <f t="shared" si="1"/>
        <v>0</v>
      </c>
      <c r="K12" s="55">
        <f>ROUND(IF('Indicator Data'!I15=0,0,IF(LOG('Indicator Data'!I15)&gt;K$195,10,IF(LOG('Indicator Data'!I15)&lt;K$194,0,10-(K$195-LOG('Indicator Data'!I15))/(K$195-K$194)*10))),1)</f>
        <v>0</v>
      </c>
      <c r="L12" s="55">
        <f t="shared" si="2"/>
        <v>0</v>
      </c>
      <c r="M12" s="55">
        <f>ROUND(IF('Indicator Data'!J15=0,0,IF(LOG('Indicator Data'!J15)&gt;M$195,10,IF(LOG('Indicator Data'!J15)&lt;M$194,0,10-(M$195-LOG('Indicator Data'!J15))/(M$195-M$194)*10))),1)</f>
        <v>0</v>
      </c>
      <c r="N12" s="56">
        <f>'Indicator Data'!C15/'Indicator Data'!$CL15</f>
        <v>2.105263209610889E-3</v>
      </c>
      <c r="O12" s="56">
        <f>'Indicator Data'!D15/'Indicator Data'!$CL15</f>
        <v>5.8953816106569563E-4</v>
      </c>
      <c r="P12" s="56">
        <f>IF(F12=0.1,"x",'Indicator Data'!E15/'Indicator Data'!$CL15)</f>
        <v>4.0650936353290737E-3</v>
      </c>
      <c r="Q12" s="56">
        <f>'Indicator Data'!F15/'Indicator Data'!$CL15</f>
        <v>0</v>
      </c>
      <c r="R12" s="56">
        <f>'Indicator Data'!G15/'Indicator Data'!$CL15</f>
        <v>0</v>
      </c>
      <c r="S12" s="56">
        <f>'Indicator Data'!H15/'Indicator Data'!$CL15</f>
        <v>0</v>
      </c>
      <c r="T12" s="56">
        <f>'Indicator Data'!I15/'Indicator Data'!$CL15</f>
        <v>0</v>
      </c>
      <c r="U12" s="56">
        <f>'Indicator Data'!J15/'Indicator Data'!$CL15</f>
        <v>0</v>
      </c>
      <c r="V12" s="55">
        <f t="shared" si="3"/>
        <v>10</v>
      </c>
      <c r="W12" s="55">
        <f t="shared" si="4"/>
        <v>5.9</v>
      </c>
      <c r="X12" s="55">
        <f t="shared" si="5"/>
        <v>8.6999999999999993</v>
      </c>
      <c r="Y12" s="55">
        <f t="shared" si="6"/>
        <v>2.7</v>
      </c>
      <c r="Z12" s="55">
        <f t="shared" si="7"/>
        <v>0</v>
      </c>
      <c r="AA12" s="55">
        <f t="shared" si="8"/>
        <v>0</v>
      </c>
      <c r="AB12" s="55">
        <f t="shared" si="9"/>
        <v>0</v>
      </c>
      <c r="AC12" s="55">
        <f t="shared" si="10"/>
        <v>0</v>
      </c>
      <c r="AD12" s="55">
        <f t="shared" si="11"/>
        <v>0</v>
      </c>
      <c r="AE12" s="55">
        <f t="shared" si="12"/>
        <v>0</v>
      </c>
      <c r="AF12" s="55">
        <f t="shared" si="13"/>
        <v>0</v>
      </c>
      <c r="AG12" s="55">
        <f>ROUND(IF('Indicator Data'!K15=0,0,IF('Indicator Data'!K15&gt;AG$195,10,IF('Indicator Data'!K15&lt;AG$194,0,10-(AG$195-'Indicator Data'!K15)/(AG$195-AG$194)*10))),1)</f>
        <v>1</v>
      </c>
      <c r="AH12" s="55">
        <f t="shared" si="14"/>
        <v>9.1999999999999993</v>
      </c>
      <c r="AI12" s="55">
        <f t="shared" si="15"/>
        <v>7.6</v>
      </c>
      <c r="AJ12" s="55">
        <f t="shared" si="16"/>
        <v>0</v>
      </c>
      <c r="AK12" s="55">
        <f t="shared" si="17"/>
        <v>0</v>
      </c>
      <c r="AL12" s="55">
        <f t="shared" si="18"/>
        <v>0</v>
      </c>
      <c r="AM12" s="55">
        <f t="shared" si="19"/>
        <v>0</v>
      </c>
      <c r="AN12" s="55">
        <f t="shared" si="20"/>
        <v>0</v>
      </c>
      <c r="AO12" s="193">
        <f t="shared" si="21"/>
        <v>8.8000000000000007</v>
      </c>
      <c r="AP12" s="193">
        <f t="shared" si="41"/>
        <v>4.9000000000000004</v>
      </c>
      <c r="AQ12" s="193">
        <f t="shared" si="22"/>
        <v>0</v>
      </c>
      <c r="AR12" s="193">
        <f t="shared" si="23"/>
        <v>0</v>
      </c>
      <c r="AS12" s="55">
        <f t="shared" si="24"/>
        <v>0.5</v>
      </c>
      <c r="AT12" s="55">
        <f>IF('Indicator Data'!L15="No data","x",IF('Indicator Data'!CM15&lt;1000,"x",ROUND((IF('Indicator Data'!L15&gt;AT$195,10,IF('Indicator Data'!L15&lt;AT$194,0,10-(AT$195-'Indicator Data'!L15)/(AT$195-AT$194)*10))),1)))</f>
        <v>10</v>
      </c>
      <c r="AU12" s="193">
        <f t="shared" si="25"/>
        <v>5.3</v>
      </c>
      <c r="AV12" s="55">
        <f>IF('Indicator Data'!M15="No data","x",ROUND(IF('Indicator Data'!M15=0,0,IF(LOG('Indicator Data'!M15)&gt;AV$195,10,IF(LOG('Indicator Data'!M15)&lt;AV$194,0,10-(AV$195-LOG('Indicator Data'!M15))/(AV$195-AV$194)*10))),1))</f>
        <v>8.5</v>
      </c>
      <c r="AW12" s="56">
        <f>IF(AV12="x","x",'Indicator Data'!M15/'Indicator Data'!$CL15)</f>
        <v>0.87624509641312198</v>
      </c>
      <c r="AX12" s="55">
        <f t="shared" si="42"/>
        <v>9.6999999999999993</v>
      </c>
      <c r="AY12" s="55">
        <f t="shared" si="43"/>
        <v>9.1999999999999993</v>
      </c>
      <c r="AZ12" s="55" t="str">
        <f>IF('Indicator Data'!N15="No data","x",ROUND(IF('Indicator Data'!N15=0,0,IF(LOG('Indicator Data'!N15)&gt;AZ$195,10,IF(LOG('Indicator Data'!N15)&lt;AZ$194,0,10-(AZ$195-LOG('Indicator Data'!N15))/(AZ$195-AZ$194)*10))),1))</f>
        <v>x</v>
      </c>
      <c r="BA12" s="56" t="str">
        <f>IF(AZ12="x","x",'Indicator Data'!N15/'Indicator Data'!$CL15)</f>
        <v>x</v>
      </c>
      <c r="BB12" s="55" t="str">
        <f t="shared" si="44"/>
        <v>x</v>
      </c>
      <c r="BC12" s="55" t="str">
        <f t="shared" si="45"/>
        <v>x</v>
      </c>
      <c r="BD12" s="55" t="str">
        <f>IF('Indicator Data'!O15="No data","x",ROUND(IF('Indicator Data'!O15=0,0,IF(LOG('Indicator Data'!O15)&gt;BD$195,10,IF(LOG('Indicator Data'!O15)&lt;BD$194,0,10-(BD$195-LOG('Indicator Data'!O15))/(BD$195-BD$194)*10))),1))</f>
        <v>x</v>
      </c>
      <c r="BE12" s="56" t="str">
        <f>IF(BD12="x","x",'Indicator Data'!O15/'Indicator Data'!$CL15)</f>
        <v>x</v>
      </c>
      <c r="BF12" s="55" t="str">
        <f t="shared" si="46"/>
        <v>x</v>
      </c>
      <c r="BG12" s="55" t="str">
        <f t="shared" si="47"/>
        <v>x</v>
      </c>
      <c r="BH12" s="55" t="str">
        <f>IF('Indicator Data'!P15="No data","x",ROUND(IF('Indicator Data'!P15=0,0,IF(LOG('Indicator Data'!P15)&gt;BH$195,10,IF(LOG('Indicator Data'!P15)&lt;BH$194,0,10-(BH$195-LOG('Indicator Data'!P15))/(BH$195-BH$194)*10))),1))</f>
        <v>x</v>
      </c>
      <c r="BI12" s="56" t="str">
        <f>IF(BH12="x","x",'Indicator Data'!P15/'Indicator Data'!$CL15)</f>
        <v>x</v>
      </c>
      <c r="BJ12" s="55" t="str">
        <f t="shared" si="48"/>
        <v>x</v>
      </c>
      <c r="BK12" s="55" t="str">
        <f t="shared" si="49"/>
        <v>x</v>
      </c>
      <c r="BL12" s="55">
        <f t="shared" si="50"/>
        <v>9.1999999999999993</v>
      </c>
      <c r="BM12" s="55">
        <f>ROUND(IF('Indicator Data'!Q15=0,0,IF(LOG('Indicator Data'!Q15)&gt;BM$195,10,IF(LOG('Indicator Data'!Q15)&lt;BM$194,0,10-(BM$195-LOG('Indicator Data'!Q15))/(BM$195-BM$194)*10))),1)</f>
        <v>8.1</v>
      </c>
      <c r="BN12" s="55">
        <f>ROUND(IF('Indicator Data'!R15=0,0,IF(LOG('Indicator Data'!R15)&gt;BN$195,10,IF(LOG('Indicator Data'!R15)&lt;BN$194,0,10-(BN$195-LOG('Indicator Data'!R15))/(BN$195-BN$194)*10))),1)</f>
        <v>4.9000000000000004</v>
      </c>
      <c r="BO12" s="55">
        <f t="shared" si="51"/>
        <v>5.9666666666666659</v>
      </c>
      <c r="BP12" s="56">
        <f>'Indicator Data'!Q15/'Indicator Data'!$CL15</f>
        <v>0.48163878858542519</v>
      </c>
      <c r="BQ12" s="56">
        <f>'Indicator Data'!R15/'Indicator Data'!$CL15</f>
        <v>8.5776597212909947E-4</v>
      </c>
      <c r="BR12" s="55">
        <f t="shared" si="26"/>
        <v>4.8</v>
      </c>
      <c r="BS12" s="55">
        <f t="shared" si="27"/>
        <v>0</v>
      </c>
      <c r="BT12" s="55">
        <f t="shared" si="28"/>
        <v>1.5999999999999999</v>
      </c>
      <c r="BU12" s="55">
        <f t="shared" si="52"/>
        <v>4.0999999999999996</v>
      </c>
      <c r="BV12" s="55">
        <f>ROUND(IF('Indicator Data'!S15=0,0,IF(LOG('Indicator Data'!S15)&gt;BV$195,10,IF(LOG('Indicator Data'!S15)&lt;BV$194,0,10-(BV$195-LOG('Indicator Data'!S15))/(BV$195-BV$194)*10))),1)</f>
        <v>0</v>
      </c>
      <c r="BW12" s="55">
        <f>ROUND(IF('Indicator Data'!T15=0,0,IF(LOG('Indicator Data'!T15)&gt;BW$195,10,IF(LOG('Indicator Data'!T15)&lt;BW$194,0,10-(BW$195-LOG('Indicator Data'!T15))/(BW$195-BW$194)*10))),1)</f>
        <v>0</v>
      </c>
      <c r="BX12" s="55">
        <f t="shared" si="53"/>
        <v>0</v>
      </c>
      <c r="BY12" s="56">
        <f>'Indicator Data'!S15/'Indicator Data'!$CL15</f>
        <v>0</v>
      </c>
      <c r="BZ12" s="56">
        <f>'Indicator Data'!T15/'Indicator Data'!$CL15</f>
        <v>0</v>
      </c>
      <c r="CA12" s="55">
        <f t="shared" si="29"/>
        <v>0</v>
      </c>
      <c r="CB12" s="55">
        <f t="shared" si="30"/>
        <v>0</v>
      </c>
      <c r="CC12" s="55">
        <f t="shared" si="54"/>
        <v>0</v>
      </c>
      <c r="CD12" s="55">
        <f t="shared" si="55"/>
        <v>0</v>
      </c>
      <c r="CE12" s="55">
        <f t="shared" si="56"/>
        <v>2.2999999999999998</v>
      </c>
      <c r="CF12" s="55">
        <f>ROUND(IF('Indicator Data'!U15=0,0,IF(LOG('Indicator Data'!U15)&gt;CF$195,10,IF(LOG('Indicator Data'!U15)&lt;CF$194,0,10-(CF$195-LOG('Indicator Data'!U15))/(CF$195-CF$194)*10))),1)</f>
        <v>0</v>
      </c>
      <c r="CG12" s="56">
        <f>'Indicator Data'!U15/'Indicator Data'!$CL15</f>
        <v>0</v>
      </c>
      <c r="CH12" s="55">
        <f t="shared" si="31"/>
        <v>0</v>
      </c>
      <c r="CI12" s="55">
        <f t="shared" si="57"/>
        <v>0</v>
      </c>
      <c r="CJ12" s="55">
        <f>ROUND(IF('Indicator Data'!V15=0,0,IF(LOG('Indicator Data'!V15)&gt;CJ$195,10,IF(LOG('Indicator Data'!V15)&lt;CJ$194,0,10-(CJ$195-LOG('Indicator Data'!V15))/(CJ$195-CJ$194)*10))),1)</f>
        <v>1.8</v>
      </c>
      <c r="CK12" s="56">
        <f>IF('Indicator Data'!V15/'Indicator Data'!$CL15&gt;1,1,'Indicator Data'!V15/'Indicator Data'!$CL15)</f>
        <v>1.7851788008736804E-5</v>
      </c>
      <c r="CL12" s="55">
        <f t="shared" si="32"/>
        <v>0</v>
      </c>
      <c r="CM12" s="55">
        <f t="shared" si="58"/>
        <v>0.9</v>
      </c>
      <c r="CN12" s="55">
        <f>ROUND(IF('Indicator Data'!W15=0,0,IF(LOG('Indicator Data'!W15)&gt;CN$195,10,IF(LOG('Indicator Data'!W15)&lt;CN$194,0,10-(CN$195-LOG('Indicator Data'!W15))/(CN$195-CN$194)*10))),1)</f>
        <v>0</v>
      </c>
      <c r="CO12" s="56">
        <f>'Indicator Data'!W15/'Indicator Data'!$CL15</f>
        <v>0</v>
      </c>
      <c r="CP12" s="55">
        <f t="shared" si="33"/>
        <v>0</v>
      </c>
      <c r="CQ12" s="55">
        <f t="shared" si="59"/>
        <v>0</v>
      </c>
      <c r="CR12" s="55">
        <f>ROUND(IF('Indicator Data'!X15=0,0,IF(LOG('Indicator Data'!X15)&gt;CR$195,10,IF(LOG('Indicator Data'!X15)&lt;CR$194,0,10-(CR$195-LOG('Indicator Data'!X15))/(CR$195-CR$194)*10))),1)</f>
        <v>5.0999999999999996</v>
      </c>
      <c r="CS12" s="56">
        <f>'Indicator Data'!X15/'Indicator Data'!$CL15</f>
        <v>3.730284587722444E-3</v>
      </c>
      <c r="CT12" s="55">
        <f t="shared" si="34"/>
        <v>0</v>
      </c>
      <c r="CU12" s="55">
        <f t="shared" si="60"/>
        <v>2.9</v>
      </c>
      <c r="CV12" s="55">
        <f>ROUND(IF('Indicator Data'!Y15=0,0,IF(LOG('Indicator Data'!Y15)&gt;CR$195,10,IF(LOG('Indicator Data'!Y15)&lt;CR$194,0,10-(CR$195-LOG('Indicator Data'!Y15))/(CR$195-CR$194)*10))),1)</f>
        <v>0</v>
      </c>
      <c r="CW12" s="56">
        <f>'Indicator Data'!Y15/'Indicator Data'!$CL15</f>
        <v>0</v>
      </c>
      <c r="CX12" s="55">
        <f t="shared" si="35"/>
        <v>0</v>
      </c>
      <c r="CY12" s="55">
        <f t="shared" si="61"/>
        <v>0</v>
      </c>
      <c r="CZ12" s="55">
        <f t="shared" si="62"/>
        <v>1.6</v>
      </c>
      <c r="DA12" s="55">
        <f>IF('Indicator Data'!AE15="No data","x",ROUND(IF('Indicator Data'!AE15&gt;DA$195,0,IF('Indicator Data'!AE15&lt;DA$194,10,(DA$195-'Indicator Data'!AE15)/(DA$195-DA$194)*10)),1))</f>
        <v>0.8</v>
      </c>
      <c r="DB12" s="55">
        <f>IF('Indicator Data'!AF15="No data","x",ROUND(IF('Indicator Data'!AF15&gt;DB$195,0,IF('Indicator Data'!AF15&lt;DB$194,10,(DB$195-'Indicator Data'!AF15)/(DB$195-DB$194)*10)),1))</f>
        <v>1.4</v>
      </c>
      <c r="DC12" s="55">
        <f>IF('Indicator Data'!AH15="No data","x",ROUND(IF('Indicator Data'!AH15&gt;DC$195,0,IF('Indicator Data'!AH15&lt;DC$194,10,(DC$195-'Indicator Data'!AH15)/(DC$195-DC$194)*10)),1))</f>
        <v>1.7</v>
      </c>
      <c r="DD12" s="55">
        <f>IF(AND(DB12="x",DA12="x",DC12="x"),"x",ROUND(AVERAGE(DA12:DC12),1))</f>
        <v>1.3</v>
      </c>
      <c r="DE12" s="55">
        <f>IF('Indicator Data'!AA15="No data","x",ROUND(IF(LOG('Indicator Data'!AA15)&gt;DE$195,10,IF(LOG('Indicator Data'!AA15)&lt;DE$194,0,10-(DE$195-LOG('Indicator Data'!AA15))/(DE$195-DE$194)*10)),1))</f>
        <v>6.9</v>
      </c>
      <c r="DF12" s="55">
        <f>IF('Indicator Data'!AB15="No data","x",ROUND(IF('Indicator Data'!AB15&gt;DF$195,10,IF('Indicator Data'!AB15&lt;DF$194,0,10-(DF$195-'Indicator Data'!AB15)/(DF$195-DF$194)*10)),1))</f>
        <v>4.2</v>
      </c>
      <c r="DG12" s="55">
        <f>IF('Indicator Data'!AC15="No data","x",ROUND(IF('Indicator Data'!AC15&gt;DG$195,10,IF('Indicator Data'!AC15&lt;DG$194,0,10-(DG$195-'Indicator Data'!AC15)/(DG$195-DG$194)*10)),1))</f>
        <v>5.6</v>
      </c>
      <c r="DH12" s="55">
        <f>IF('Indicator Data'!AD15="No data","x",ROUND(IF('Indicator Data'!AD15&gt;DH$195,10,IF('Indicator Data'!AD15&lt;DH$194,0,10-(DH$195-'Indicator Data'!AD15)/(DH$195-DH$194)*10)),1))</f>
        <v>3.6</v>
      </c>
      <c r="DI12" s="55">
        <f t="shared" si="63"/>
        <v>5.0999999999999996</v>
      </c>
      <c r="DJ12" s="55">
        <f t="shared" si="64"/>
        <v>3.8</v>
      </c>
      <c r="DK12" s="55" t="str">
        <f>IF('Indicator Data'!AK15="No data","x",ROUND(IF('Indicator Data'!AK15&gt;DK$195,10,IF('Indicator Data'!AK15&lt;DK$194,0,10-(DK$195-'Indicator Data'!AK15)/(DK$195-DK$194)*10)),1))</f>
        <v>x</v>
      </c>
      <c r="DL12" s="55">
        <f>IF('Indicator Data'!AL15="No data","x",ROUND(IF('Indicator Data'!AL15&gt;DL$195,10,IF('Indicator Data'!AL15&lt;DL$194,0,10-(DL$195-'Indicator Data'!AL15)/(DL$195-DL$194)*10)),1))</f>
        <v>2.2999999999999998</v>
      </c>
      <c r="DM12" s="55">
        <f t="shared" si="65"/>
        <v>4.5</v>
      </c>
      <c r="DN12" s="55">
        <f>IF('Indicator Data'!AG15="No data","x",ROUND(IF('Indicator Data'!AG15&gt;DN$195,10,IF('Indicator Data'!AG15&lt;DN$194,0,10-(DN$195-'Indicator Data'!AG15)/(DN$195-DN$194)*10)),1))</f>
        <v>0.1</v>
      </c>
      <c r="DO12" s="55">
        <f t="shared" si="66"/>
        <v>1</v>
      </c>
      <c r="DP12" s="194">
        <f>IF('Indicator Data'!AI15="No data","x",'Indicator Data'!AI15/'Indicator Data'!$CK15)</f>
        <v>2.9178259350369842E-4</v>
      </c>
      <c r="DQ12" s="55">
        <f t="shared" si="36"/>
        <v>2.9</v>
      </c>
      <c r="DR12" s="55">
        <f>IF('Indicator Data'!AJ15="No data","x",ROUND(IF('Indicator Data'!AJ15&gt;DR$195,10,IF('Indicator Data'!AJ15&lt;DR$194,0,10-(DR$195-'Indicator Data'!AJ15)/(DR$195-DR$194)*10)),1))</f>
        <v>6</v>
      </c>
      <c r="DS12" s="55">
        <f t="shared" si="67"/>
        <v>4.5</v>
      </c>
      <c r="DT12" s="55">
        <f>ROUND(IF('Indicator Data'!Z15=0,0,IF(LOG('Indicator Data'!Z15)&gt;DT$195,10,IF(LOG('Indicator Data'!Z15)&lt;DT$194,0,10-(DT$195-LOG('Indicator Data'!Z15))/(DT$195-DT$194)*10))),1)</f>
        <v>0</v>
      </c>
      <c r="DU12" s="56">
        <f>'Indicator Data'!Z15/'Indicator Data'!$CL15</f>
        <v>0</v>
      </c>
      <c r="DV12" s="55">
        <f t="shared" si="37"/>
        <v>0</v>
      </c>
      <c r="DW12" s="55">
        <f t="shared" si="68"/>
        <v>0</v>
      </c>
      <c r="DX12" s="55">
        <f t="shared" si="69"/>
        <v>3.3</v>
      </c>
      <c r="DY12" s="57">
        <f>IF(BL12="x",ROUND((10-GEOMEAN(((10-DX12)/10*9+1),((10-CZ12)/10*9+1),((10-DJ12)/10*9+1)))/9*10,1),ROUND((10-GEOMEAN(((10-BL12)/10*9+1),((10-DX12)/10*9+1),((10-CZ12)/10*9+1),((10-DJ12)/10*9+1)))/9*10,1))</f>
        <v>5.4</v>
      </c>
      <c r="DZ12" s="58">
        <f>IF(ROUND(IF(AP12="x",(10-GEOMEAN(((10-AO12)/10*9+1),((10-DY12)/10*9+1),((10-AU12)/10*9+1),((10-AQ12)/10*9+1),((10-AR12)/10*9+1)))/9*10,(10-GEOMEAN(((10-AO12)/10*9+1),((10-DY12)/10*9+1),((10-AP12)/10*9+1),((10-AQ12)/10*9+1),((10-AR12)/10*9+1),((10-AU12)/10*9+1)))/9*10),1)=0,0.1,ROUND(IF(AP12="x",(10-GEOMEAN(((10-AO12)/10*9+1),((10-DY12)/10*9+1),((10-AU12)/10*9+1),((10-AQ12)/10*9+1),((10-AR12)/10*9+1)))/9*10,(10-GEOMEAN(((10-AO12)/10*9+1),((10-DY12)/10*9+1),((10-AP12)/10*9+1),((10-AQ12)/10*9+1),((10-AR12)/10*9+1),((10-AU12)/10*9+1)))/9*10),1))</f>
        <v>4.9000000000000004</v>
      </c>
      <c r="EA12" s="55">
        <f>ROUND(IF('Indicator Data'!AM15=0,0,IF('Indicator Data'!AM15&gt;EA$195,10,IF('Indicator Data'!AM15&lt;EA$194,0,10-(EA$195-'Indicator Data'!AM15)/(EA$195-EA$194)*10))),1)</f>
        <v>8</v>
      </c>
      <c r="EB12" s="55">
        <f>ROUND(IF('Indicator Data'!AN15=0,0,IF(LOG('Indicator Data'!AN15)&gt;LOG(EB$195),10,IF(LOG('Indicator Data'!AN15)&lt;LOG(EB$194),0,10-(LOG(EB$195)-LOG('Indicator Data'!AN15))/(LOG(EB$195)-LOG(EB$194))*10))),1)</f>
        <v>6.2</v>
      </c>
      <c r="EC12" s="57">
        <f t="shared" si="38"/>
        <v>7.2</v>
      </c>
      <c r="ED12" s="55">
        <f>'Indicator Data'!AO15</f>
        <v>0</v>
      </c>
      <c r="EE12" s="55">
        <f>'Indicator Data'!AP15</f>
        <v>0</v>
      </c>
      <c r="EF12" s="57">
        <f t="shared" si="39"/>
        <v>0</v>
      </c>
      <c r="EG12" s="58">
        <f t="shared" si="40"/>
        <v>5</v>
      </c>
      <c r="EH12" s="15"/>
      <c r="EI12" s="104"/>
    </row>
    <row r="13" spans="1:139" s="4" customFormat="1" x14ac:dyDescent="0.25">
      <c r="A13" s="126" t="str">
        <f>'Indicator Data'!A16</f>
        <v>Bahamas</v>
      </c>
      <c r="B13" s="59" t="str">
        <f>'Indicator Data'!B16</f>
        <v>BHS</v>
      </c>
      <c r="C13" s="55">
        <f>ROUND(IF('Indicator Data'!C16=0,0.1,IF(LOG('Indicator Data'!C16)&gt;C$195,10,IF(LOG('Indicator Data'!C16)&lt;C$194,0,10-(C$195-LOG('Indicator Data'!C16))/(C$195-C$194)*10))),1)</f>
        <v>0.1</v>
      </c>
      <c r="D13" s="55">
        <f>ROUND(IF('Indicator Data'!D16=0,0.1,IF(LOG('Indicator Data'!D16)&gt;D$195,10,IF(LOG('Indicator Data'!D16)&lt;D$194,0,10-(D$195-LOG('Indicator Data'!D16))/(D$195-D$194)*10))),1)</f>
        <v>0.1</v>
      </c>
      <c r="E13" s="55">
        <f t="shared" si="0"/>
        <v>0.1</v>
      </c>
      <c r="F13" s="55">
        <f>IF('Indicator Data'!E16="No data",0.1,(ROUND(IF('Indicator Data'!E16=0,0,IF(LOG('Indicator Data'!E16)&gt;F$195,10,IF(LOG('Indicator Data'!E16)&lt;F$194,0,10-(F$195-LOG('Indicator Data'!E16))/(F$195-F$194)*10))),1)))</f>
        <v>0.1</v>
      </c>
      <c r="G13" s="55">
        <f>ROUND(IF('Indicator Data'!F16=0,0,IF(LOG('Indicator Data'!F16)&gt;G$195,10,IF(LOG('Indicator Data'!F16)&lt;G$194,0,10-(G$195-LOG('Indicator Data'!F16))/(G$195-G$194)*10))),1)</f>
        <v>0</v>
      </c>
      <c r="H13" s="55">
        <f>ROUND(IF('Indicator Data'!G16=0,0,IF(LOG('Indicator Data'!G16)&gt;H$195,10,IF(LOG('Indicator Data'!G16)&lt;H$194,0,10-(H$195-LOG('Indicator Data'!G16))/(H$195-H$194)*10))),1)</f>
        <v>4.7</v>
      </c>
      <c r="I13" s="55">
        <f>ROUND(IF('Indicator Data'!H16=0,0,IF(LOG('Indicator Data'!H16)&gt;I$195,10,IF(LOG('Indicator Data'!H16)&lt;I$194,0,10-(I$195-LOG('Indicator Data'!H16))/(I$195-I$194)*10))),1)</f>
        <v>7.7</v>
      </c>
      <c r="J13" s="55">
        <f t="shared" si="1"/>
        <v>6.4</v>
      </c>
      <c r="K13" s="55">
        <f>ROUND(IF('Indicator Data'!I16=0,0,IF(LOG('Indicator Data'!I16)&gt;K$195,10,IF(LOG('Indicator Data'!I16)&lt;K$194,0,10-(K$195-LOG('Indicator Data'!I16))/(K$195-K$194)*10))),1)</f>
        <v>6.5</v>
      </c>
      <c r="L13" s="55">
        <f t="shared" si="2"/>
        <v>6.5</v>
      </c>
      <c r="M13" s="55">
        <f>ROUND(IF('Indicator Data'!J16=0,0,IF(LOG('Indicator Data'!J16)&gt;M$195,10,IF(LOG('Indicator Data'!J16)&lt;M$194,0,10-(M$195-LOG('Indicator Data'!J16))/(M$195-M$194)*10))),1)</f>
        <v>0</v>
      </c>
      <c r="N13" s="56">
        <f>'Indicator Data'!C16/'Indicator Data'!$CL16</f>
        <v>0</v>
      </c>
      <c r="O13" s="56">
        <f>'Indicator Data'!D16/'Indicator Data'!$CL16</f>
        <v>0</v>
      </c>
      <c r="P13" s="56" t="str">
        <f>IF(F13=0.1,"x",'Indicator Data'!E16/'Indicator Data'!$CL16)</f>
        <v>x</v>
      </c>
      <c r="Q13" s="56">
        <f>'Indicator Data'!F16/'Indicator Data'!$CL16</f>
        <v>0</v>
      </c>
      <c r="R13" s="56">
        <f>'Indicator Data'!G16/'Indicator Data'!$CL16</f>
        <v>1.8972235895664904E-2</v>
      </c>
      <c r="S13" s="56">
        <f>'Indicator Data'!H16/'Indicator Data'!$CL16</f>
        <v>5.9912323881047063E-3</v>
      </c>
      <c r="T13" s="56">
        <f>'Indicator Data'!I16/'Indicator Data'!$CL16</f>
        <v>4.7870859416678048E-2</v>
      </c>
      <c r="U13" s="56">
        <f>'Indicator Data'!J16/'Indicator Data'!$CL16</f>
        <v>0</v>
      </c>
      <c r="V13" s="55">
        <f t="shared" si="3"/>
        <v>0</v>
      </c>
      <c r="W13" s="55">
        <f t="shared" si="4"/>
        <v>0</v>
      </c>
      <c r="X13" s="55">
        <f t="shared" si="5"/>
        <v>0</v>
      </c>
      <c r="Y13" s="55">
        <f t="shared" si="6"/>
        <v>0.1</v>
      </c>
      <c r="Z13" s="55">
        <f t="shared" si="7"/>
        <v>0</v>
      </c>
      <c r="AA13" s="55">
        <f t="shared" si="8"/>
        <v>10</v>
      </c>
      <c r="AB13" s="55">
        <f t="shared" si="9"/>
        <v>10</v>
      </c>
      <c r="AC13" s="55">
        <f t="shared" si="10"/>
        <v>10</v>
      </c>
      <c r="AD13" s="55">
        <f t="shared" si="11"/>
        <v>10</v>
      </c>
      <c r="AE13" s="55">
        <f t="shared" si="12"/>
        <v>10</v>
      </c>
      <c r="AF13" s="55">
        <f t="shared" si="13"/>
        <v>0</v>
      </c>
      <c r="AG13" s="55">
        <f>ROUND(IF('Indicator Data'!K16=0,0,IF('Indicator Data'!K16&gt;AG$195,10,IF('Indicator Data'!K16&lt;AG$194,0,10-(AG$195-'Indicator Data'!K16)/(AG$195-AG$194)*10))),1)</f>
        <v>0</v>
      </c>
      <c r="AH13" s="55">
        <f t="shared" si="14"/>
        <v>0.1</v>
      </c>
      <c r="AI13" s="55">
        <f t="shared" si="15"/>
        <v>0.1</v>
      </c>
      <c r="AJ13" s="55">
        <f t="shared" si="16"/>
        <v>7.4</v>
      </c>
      <c r="AK13" s="55">
        <f t="shared" si="17"/>
        <v>8.9</v>
      </c>
      <c r="AL13" s="55">
        <f t="shared" si="18"/>
        <v>8.1999999999999993</v>
      </c>
      <c r="AM13" s="55">
        <f t="shared" si="19"/>
        <v>8.3000000000000007</v>
      </c>
      <c r="AN13" s="55">
        <f t="shared" si="20"/>
        <v>0</v>
      </c>
      <c r="AO13" s="193">
        <f t="shared" si="21"/>
        <v>0.1</v>
      </c>
      <c r="AP13" s="193">
        <f t="shared" si="41"/>
        <v>0.1</v>
      </c>
      <c r="AQ13" s="193">
        <f t="shared" si="22"/>
        <v>0</v>
      </c>
      <c r="AR13" s="193">
        <f t="shared" si="23"/>
        <v>8.8000000000000007</v>
      </c>
      <c r="AS13" s="55">
        <f t="shared" si="24"/>
        <v>0</v>
      </c>
      <c r="AT13" s="55">
        <f>IF('Indicator Data'!L16="No data","x",IF('Indicator Data'!CM16&lt;1000,"x",ROUND((IF('Indicator Data'!L16&gt;AT$195,10,IF('Indicator Data'!L16&lt;AT$194,0,10-(AT$195-'Indicator Data'!L16)/(AT$195-AT$194)*10))),1)))</f>
        <v>5.0999999999999996</v>
      </c>
      <c r="AU13" s="193">
        <f t="shared" si="25"/>
        <v>2.6</v>
      </c>
      <c r="AV13" s="55" t="str">
        <f>IF('Indicator Data'!M16="No data","x",ROUND(IF('Indicator Data'!M16=0,0,IF(LOG('Indicator Data'!M16)&gt;AV$195,10,IF(LOG('Indicator Data'!M16)&lt;AV$194,0,10-(AV$195-LOG('Indicator Data'!M16))/(AV$195-AV$194)*10))),1))</f>
        <v>x</v>
      </c>
      <c r="AW13" s="56" t="str">
        <f>IF(AV13="x","x",'Indicator Data'!M16/'Indicator Data'!$CL16)</f>
        <v>x</v>
      </c>
      <c r="AX13" s="55" t="str">
        <f t="shared" si="42"/>
        <v>x</v>
      </c>
      <c r="AY13" s="55" t="str">
        <f t="shared" si="43"/>
        <v>x</v>
      </c>
      <c r="AZ13" s="55" t="str">
        <f>IF('Indicator Data'!N16="No data","x",ROUND(IF('Indicator Data'!N16=0,0,IF(LOG('Indicator Data'!N16)&gt;AZ$195,10,IF(LOG('Indicator Data'!N16)&lt;AZ$194,0,10-(AZ$195-LOG('Indicator Data'!N16))/(AZ$195-AZ$194)*10))),1))</f>
        <v>x</v>
      </c>
      <c r="BA13" s="56" t="str">
        <f>IF(AZ13="x","x",'Indicator Data'!N16/'Indicator Data'!$CL16)</f>
        <v>x</v>
      </c>
      <c r="BB13" s="55" t="str">
        <f t="shared" si="44"/>
        <v>x</v>
      </c>
      <c r="BC13" s="55" t="str">
        <f t="shared" si="45"/>
        <v>x</v>
      </c>
      <c r="BD13" s="55" t="str">
        <f>IF('Indicator Data'!O16="No data","x",ROUND(IF('Indicator Data'!O16=0,0,IF(LOG('Indicator Data'!O16)&gt;BD$195,10,IF(LOG('Indicator Data'!O16)&lt;BD$194,0,10-(BD$195-LOG('Indicator Data'!O16))/(BD$195-BD$194)*10))),1))</f>
        <v>x</v>
      </c>
      <c r="BE13" s="56" t="str">
        <f>IF(BD13="x","x",'Indicator Data'!O16/'Indicator Data'!$CL16)</f>
        <v>x</v>
      </c>
      <c r="BF13" s="55" t="str">
        <f t="shared" si="46"/>
        <v>x</v>
      </c>
      <c r="BG13" s="55" t="str">
        <f t="shared" si="47"/>
        <v>x</v>
      </c>
      <c r="BH13" s="55" t="str">
        <f>IF('Indicator Data'!P16="No data","x",ROUND(IF('Indicator Data'!P16=0,0,IF(LOG('Indicator Data'!P16)&gt;BH$195,10,IF(LOG('Indicator Data'!P16)&lt;BH$194,0,10-(BH$195-LOG('Indicator Data'!P16))/(BH$195-BH$194)*10))),1))</f>
        <v>x</v>
      </c>
      <c r="BI13" s="56" t="str">
        <f>IF(BH13="x","x",'Indicator Data'!P16/'Indicator Data'!$CL16)</f>
        <v>x</v>
      </c>
      <c r="BJ13" s="55" t="str">
        <f t="shared" si="48"/>
        <v>x</v>
      </c>
      <c r="BK13" s="55" t="str">
        <f t="shared" si="49"/>
        <v>x</v>
      </c>
      <c r="BL13" s="55" t="str">
        <f t="shared" si="50"/>
        <v>x</v>
      </c>
      <c r="BM13" s="55">
        <f>ROUND(IF('Indicator Data'!Q16=0,0,IF(LOG('Indicator Data'!Q16)&gt;BM$195,10,IF(LOG('Indicator Data'!Q16)&lt;BM$194,0,10-(BM$195-LOG('Indicator Data'!Q16))/(BM$195-BM$194)*10))),1)</f>
        <v>0</v>
      </c>
      <c r="BN13" s="55">
        <f>ROUND(IF('Indicator Data'!R16=0,0,IF(LOG('Indicator Data'!R16)&gt;BN$195,10,IF(LOG('Indicator Data'!R16)&lt;BN$194,0,10-(BN$195-LOG('Indicator Data'!R16))/(BN$195-BN$194)*10))),1)</f>
        <v>0</v>
      </c>
      <c r="BO13" s="55">
        <f t="shared" si="51"/>
        <v>0</v>
      </c>
      <c r="BP13" s="56">
        <f>'Indicator Data'!Q16/'Indicator Data'!$CL16</f>
        <v>0</v>
      </c>
      <c r="BQ13" s="56">
        <f>'Indicator Data'!R16/'Indicator Data'!$CL16</f>
        <v>0</v>
      </c>
      <c r="BR13" s="55">
        <f t="shared" si="26"/>
        <v>0</v>
      </c>
      <c r="BS13" s="55">
        <f t="shared" si="27"/>
        <v>0</v>
      </c>
      <c r="BT13" s="55">
        <f t="shared" si="28"/>
        <v>0</v>
      </c>
      <c r="BU13" s="55">
        <f t="shared" si="52"/>
        <v>0</v>
      </c>
      <c r="BV13" s="55">
        <f>ROUND(IF('Indicator Data'!S16=0,0,IF(LOG('Indicator Data'!S16)&gt;BV$195,10,IF(LOG('Indicator Data'!S16)&lt;BV$194,0,10-(BV$195-LOG('Indicator Data'!S16))/(BV$195-BV$194)*10))),1)</f>
        <v>0</v>
      </c>
      <c r="BW13" s="55">
        <f>ROUND(IF('Indicator Data'!T16=0,0,IF(LOG('Indicator Data'!T16)&gt;BW$195,10,IF(LOG('Indicator Data'!T16)&lt;BW$194,0,10-(BW$195-LOG('Indicator Data'!T16))/(BW$195-BW$194)*10))),1)</f>
        <v>0</v>
      </c>
      <c r="BX13" s="55">
        <f t="shared" si="53"/>
        <v>0</v>
      </c>
      <c r="BY13" s="56">
        <f>'Indicator Data'!S16/'Indicator Data'!$CL16</f>
        <v>0</v>
      </c>
      <c r="BZ13" s="56">
        <f>'Indicator Data'!T16/'Indicator Data'!$CL16</f>
        <v>0</v>
      </c>
      <c r="CA13" s="55">
        <f t="shared" si="29"/>
        <v>0</v>
      </c>
      <c r="CB13" s="55">
        <f t="shared" si="30"/>
        <v>0</v>
      </c>
      <c r="CC13" s="55">
        <f t="shared" si="54"/>
        <v>0</v>
      </c>
      <c r="CD13" s="55">
        <f t="shared" si="55"/>
        <v>0</v>
      </c>
      <c r="CE13" s="55">
        <f t="shared" si="56"/>
        <v>0</v>
      </c>
      <c r="CF13" s="55">
        <f>ROUND(IF('Indicator Data'!U16=0,0,IF(LOG('Indicator Data'!U16)&gt;CF$195,10,IF(LOG('Indicator Data'!U16)&lt;CF$194,0,10-(CF$195-LOG('Indicator Data'!U16))/(CF$195-CF$194)*10))),1)</f>
        <v>5.8</v>
      </c>
      <c r="CG13" s="56">
        <f>'Indicator Data'!U16/'Indicator Data'!$CL16</f>
        <v>0.29148572621443797</v>
      </c>
      <c r="CH13" s="55">
        <f t="shared" si="31"/>
        <v>3.2</v>
      </c>
      <c r="CI13" s="55">
        <f t="shared" si="57"/>
        <v>4.5999999999999996</v>
      </c>
      <c r="CJ13" s="55">
        <f>ROUND(IF('Indicator Data'!V16=0,0,IF(LOG('Indicator Data'!V16)&gt;CJ$195,10,IF(LOG('Indicator Data'!V16)&lt;CJ$194,0,10-(CJ$195-LOG('Indicator Data'!V16))/(CJ$195-CJ$194)*10))),1)</f>
        <v>6.3</v>
      </c>
      <c r="CK13" s="56">
        <f>IF('Indicator Data'!V16/'Indicator Data'!$CL16&gt;1,1,'Indicator Data'!V16/'Indicator Data'!$CL16)</f>
        <v>0.7134402084820588</v>
      </c>
      <c r="CL13" s="55">
        <f t="shared" si="32"/>
        <v>7.1</v>
      </c>
      <c r="CM13" s="55">
        <f t="shared" si="58"/>
        <v>6.7</v>
      </c>
      <c r="CN13" s="55">
        <f>ROUND(IF('Indicator Data'!W16=0,0,IF(LOG('Indicator Data'!W16)&gt;CN$195,10,IF(LOG('Indicator Data'!W16)&lt;CN$194,0,10-(CN$195-LOG('Indicator Data'!W16))/(CN$195-CN$194)*10))),1)</f>
        <v>0</v>
      </c>
      <c r="CO13" s="56">
        <f>'Indicator Data'!W16/'Indicator Data'!$CL16</f>
        <v>0</v>
      </c>
      <c r="CP13" s="55">
        <f t="shared" si="33"/>
        <v>0</v>
      </c>
      <c r="CQ13" s="55">
        <f t="shared" si="59"/>
        <v>0</v>
      </c>
      <c r="CR13" s="55">
        <f>ROUND(IF('Indicator Data'!X16=0,0,IF(LOG('Indicator Data'!X16)&gt;CR$195,10,IF(LOG('Indicator Data'!X16)&lt;CR$194,0,10-(CR$195-LOG('Indicator Data'!X16))/(CR$195-CR$194)*10))),1)</f>
        <v>6.2</v>
      </c>
      <c r="CS13" s="56">
        <f>'Indicator Data'!X16/'Indicator Data'!$CL16</f>
        <v>0.54806859311786282</v>
      </c>
      <c r="CT13" s="55">
        <f t="shared" si="34"/>
        <v>5.5</v>
      </c>
      <c r="CU13" s="55">
        <f t="shared" si="60"/>
        <v>5.9</v>
      </c>
      <c r="CV13" s="55">
        <f>ROUND(IF('Indicator Data'!Y16=0,0,IF(LOG('Indicator Data'!Y16)&gt;CR$195,10,IF(LOG('Indicator Data'!Y16)&lt;CR$194,0,10-(CR$195-LOG('Indicator Data'!Y16))/(CR$195-CR$194)*10))),1)</f>
        <v>0</v>
      </c>
      <c r="CW13" s="56">
        <f>'Indicator Data'!Y16/'Indicator Data'!$CL16</f>
        <v>0</v>
      </c>
      <c r="CX13" s="55">
        <f t="shared" si="35"/>
        <v>0</v>
      </c>
      <c r="CY13" s="55">
        <f t="shared" si="61"/>
        <v>0</v>
      </c>
      <c r="CZ13" s="55">
        <f t="shared" si="62"/>
        <v>4.7</v>
      </c>
      <c r="DA13" s="55">
        <f>IF('Indicator Data'!AE16="No data","x",ROUND(IF('Indicator Data'!AE16&gt;DA$195,0,IF('Indicator Data'!AE16&lt;DA$194,10,(DA$195-'Indicator Data'!AE16)/(DA$195-DA$194)*10)),1))</f>
        <v>0.6</v>
      </c>
      <c r="DB13" s="55">
        <f>IF('Indicator Data'!AF16="No data","x",ROUND(IF('Indicator Data'!AF16&gt;DB$195,0,IF('Indicator Data'!AF16&lt;DB$194,10,(DB$195-'Indicator Data'!AF16)/(DB$195-DB$194)*10)),1))</f>
        <v>0.2</v>
      </c>
      <c r="DC13" s="55" t="str">
        <f>IF('Indicator Data'!AH16="No data","x",ROUND(IF('Indicator Data'!AH16&gt;DC$195,0,IF('Indicator Data'!AH16&lt;DC$194,10,(DC$195-'Indicator Data'!AH16)/(DC$195-DC$194)*10)),1))</f>
        <v>x</v>
      </c>
      <c r="DD13" s="55">
        <f>IF(AND(DB13="x",DA13="x",DC13="x"),"x",ROUND(AVERAGE(DA13:DC13),1))</f>
        <v>0.4</v>
      </c>
      <c r="DE13" s="55">
        <f>IF('Indicator Data'!AA16="No data","x",ROUND(IF(LOG('Indicator Data'!AA16)&gt;DE$195,10,IF(LOG('Indicator Data'!AA16)&lt;DE$194,0,10-(DE$195-LOG('Indicator Data'!AA16))/(DE$195-DE$194)*10)),1))</f>
        <v>5.3</v>
      </c>
      <c r="DF13" s="55">
        <f>IF('Indicator Data'!AB16="No data","x",ROUND(IF('Indicator Data'!AB16&gt;DF$195,10,IF('Indicator Data'!AB16&lt;DF$194,0,10-(DF$195-'Indicator Data'!AB16)/(DF$195-DF$194)*10)),1))</f>
        <v>3.6</v>
      </c>
      <c r="DG13" s="55">
        <f>IF('Indicator Data'!AC16="No data","x",ROUND(IF('Indicator Data'!AC16&gt;DG$195,10,IF('Indicator Data'!AC16&lt;DG$194,0,10-(DG$195-'Indicator Data'!AC16)/(DG$195-DG$194)*10)),1))</f>
        <v>8.3000000000000007</v>
      </c>
      <c r="DH13" s="55">
        <f>IF('Indicator Data'!AD16="No data","x",ROUND(IF('Indicator Data'!AD16&gt;DH$195,10,IF('Indicator Data'!AD16&lt;DH$194,0,10-(DH$195-'Indicator Data'!AD16)/(DH$195-DH$194)*10)),1))</f>
        <v>2</v>
      </c>
      <c r="DI13" s="55">
        <f t="shared" si="63"/>
        <v>4.8</v>
      </c>
      <c r="DJ13" s="55">
        <f t="shared" si="64"/>
        <v>3.3</v>
      </c>
      <c r="DK13" s="55" t="str">
        <f>IF('Indicator Data'!AK16="No data","x",ROUND(IF('Indicator Data'!AK16&gt;DK$195,10,IF('Indicator Data'!AK16&lt;DK$194,0,10-(DK$195-'Indicator Data'!AK16)/(DK$195-DK$194)*10)),1))</f>
        <v>x</v>
      </c>
      <c r="DL13" s="55">
        <f>IF('Indicator Data'!AL16="No data","x",ROUND(IF('Indicator Data'!AL16&gt;DL$195,10,IF('Indicator Data'!AL16&lt;DL$194,0,10-(DL$195-'Indicator Data'!AL16)/(DL$195-DL$194)*10)),1))</f>
        <v>1.2</v>
      </c>
      <c r="DM13" s="55">
        <f t="shared" si="65"/>
        <v>4.0999999999999996</v>
      </c>
      <c r="DN13" s="55">
        <f>IF('Indicator Data'!AG16="No data","x",ROUND(IF('Indicator Data'!AG16&gt;DN$195,10,IF('Indicator Data'!AG16&lt;DN$194,0,10-(DN$195-'Indicator Data'!AG16)/(DN$195-DN$194)*10)),1))</f>
        <v>0.1</v>
      </c>
      <c r="DO13" s="55">
        <f t="shared" si="66"/>
        <v>0.3</v>
      </c>
      <c r="DP13" s="194">
        <f>IF('Indicator Data'!AI16="No data","x",'Indicator Data'!AI16/'Indicator Data'!$CK16)</f>
        <v>3.371019603775542E-4</v>
      </c>
      <c r="DQ13" s="55">
        <f t="shared" si="36"/>
        <v>3.4</v>
      </c>
      <c r="DR13" s="55">
        <f>IF('Indicator Data'!AJ16="No data","x",ROUND(IF('Indicator Data'!AJ16&gt;DR$195,10,IF('Indicator Data'!AJ16&lt;DR$194,0,10-(DR$195-'Indicator Data'!AJ16)/(DR$195-DR$194)*10)),1))</f>
        <v>8</v>
      </c>
      <c r="DS13" s="55">
        <f t="shared" si="67"/>
        <v>5.7</v>
      </c>
      <c r="DT13" s="55">
        <f>ROUND(IF('Indicator Data'!Z16=0,0,IF(LOG('Indicator Data'!Z16)&gt;DT$195,10,IF(LOG('Indicator Data'!Z16)&lt;DT$194,0,10-(DT$195-LOG('Indicator Data'!Z16))/(DT$195-DT$194)*10))),1)</f>
        <v>0</v>
      </c>
      <c r="DU13" s="56">
        <f>'Indicator Data'!Z16/'Indicator Data'!$CL16</f>
        <v>0</v>
      </c>
      <c r="DV13" s="55">
        <f t="shared" si="37"/>
        <v>0</v>
      </c>
      <c r="DW13" s="55">
        <f t="shared" si="68"/>
        <v>0</v>
      </c>
      <c r="DX13" s="55">
        <f t="shared" si="69"/>
        <v>3.4</v>
      </c>
      <c r="DY13" s="57">
        <f>IF(BL13="x",ROUND((10-GEOMEAN(((10-DX13)/10*9+1),((10-CZ13)/10*9+1),((10-DJ13)/10*9+1)))/9*10,1),ROUND((10-GEOMEAN(((10-BL13)/10*9+1),((10-DX13)/10*9+1),((10-CZ13)/10*9+1),((10-DJ13)/10*9+1)))/9*10,1))</f>
        <v>3.8</v>
      </c>
      <c r="DZ13" s="58">
        <f>IF(ROUND(IF(AP13="x",(10-GEOMEAN(((10-AO13)/10*9+1),((10-DY13)/10*9+1),((10-AU13)/10*9+1),((10-AQ13)/10*9+1),((10-AR13)/10*9+1)))/9*10,(10-GEOMEAN(((10-AO13)/10*9+1),((10-DY13)/10*9+1),((10-AP13)/10*9+1),((10-AQ13)/10*9+1),((10-AR13)/10*9+1),((10-AU13)/10*9+1)))/9*10),1)=0,0.1,ROUND(IF(AP13="x",(10-GEOMEAN(((10-AO13)/10*9+1),((10-DY13)/10*9+1),((10-AU13)/10*9+1),((10-AQ13)/10*9+1),((10-AR13)/10*9+1)))/9*10,(10-GEOMEAN(((10-AO13)/10*9+1),((10-DY13)/10*9+1),((10-AP13)/10*9+1),((10-AQ13)/10*9+1),((10-AR13)/10*9+1),((10-AU13)/10*9+1)))/9*10),1))</f>
        <v>3.5</v>
      </c>
      <c r="EA13" s="55">
        <f>ROUND(IF('Indicator Data'!AM16=0,0,IF('Indicator Data'!AM16&gt;EA$195,10,IF('Indicator Data'!AM16&lt;EA$194,0,10-(EA$195-'Indicator Data'!AM16)/(EA$195-EA$194)*10))),1)</f>
        <v>0</v>
      </c>
      <c r="EB13" s="55">
        <f>ROUND(IF('Indicator Data'!AN16=0,0,IF(LOG('Indicator Data'!AN16)&gt;LOG(EB$195),10,IF(LOG('Indicator Data'!AN16)&lt;LOG(EB$194),0,10-(LOG(EB$195)-LOG('Indicator Data'!AN16))/(LOG(EB$195)-LOG(EB$194))*10))),1)</f>
        <v>0</v>
      </c>
      <c r="EC13" s="57">
        <f t="shared" si="38"/>
        <v>0</v>
      </c>
      <c r="ED13" s="55">
        <f>'Indicator Data'!AO16</f>
        <v>0</v>
      </c>
      <c r="EE13" s="55">
        <f>'Indicator Data'!AP16</f>
        <v>0</v>
      </c>
      <c r="EF13" s="57">
        <f t="shared" si="39"/>
        <v>0</v>
      </c>
      <c r="EG13" s="58">
        <f t="shared" si="40"/>
        <v>0</v>
      </c>
      <c r="EH13" s="15"/>
      <c r="EI13" s="104"/>
    </row>
    <row r="14" spans="1:139" s="4" customFormat="1" x14ac:dyDescent="0.25">
      <c r="A14" s="126" t="str">
        <f>'Indicator Data'!A17</f>
        <v>Bahrain</v>
      </c>
      <c r="B14" s="59" t="str">
        <f>'Indicator Data'!B17</f>
        <v>BHR</v>
      </c>
      <c r="C14" s="55">
        <f>ROUND(IF('Indicator Data'!C17=0,0.1,IF(LOG('Indicator Data'!C17)&gt;C$195,10,IF(LOG('Indicator Data'!C17)&lt;C$194,0,10-(C$195-LOG('Indicator Data'!C17))/(C$195-C$194)*10))),1)</f>
        <v>0.1</v>
      </c>
      <c r="D14" s="55">
        <f>ROUND(IF('Indicator Data'!D17=0,0.1,IF(LOG('Indicator Data'!D17)&gt;D$195,10,IF(LOG('Indicator Data'!D17)&lt;D$194,0,10-(D$195-LOG('Indicator Data'!D17))/(D$195-D$194)*10))),1)</f>
        <v>0.1</v>
      </c>
      <c r="E14" s="55">
        <f t="shared" si="0"/>
        <v>0.1</v>
      </c>
      <c r="F14" s="55">
        <f>IF('Indicator Data'!E17="No data",0.1,(ROUND(IF('Indicator Data'!E17=0,0,IF(LOG('Indicator Data'!E17)&gt;F$195,10,IF(LOG('Indicator Data'!E17)&lt;F$194,0,10-(F$195-LOG('Indicator Data'!E17))/(F$195-F$194)*10))),1)))</f>
        <v>0.1</v>
      </c>
      <c r="G14" s="55">
        <f>ROUND(IF('Indicator Data'!F17=0,0,IF(LOG('Indicator Data'!F17)&gt;G$195,10,IF(LOG('Indicator Data'!F17)&lt;G$194,0,10-(G$195-LOG('Indicator Data'!F17))/(G$195-G$194)*10))),1)</f>
        <v>0</v>
      </c>
      <c r="H14" s="55">
        <f>ROUND(IF('Indicator Data'!G17=0,0,IF(LOG('Indicator Data'!G17)&gt;H$195,10,IF(LOG('Indicator Data'!G17)&lt;H$194,0,10-(H$195-LOG('Indicator Data'!G17))/(H$195-H$194)*10))),1)</f>
        <v>0</v>
      </c>
      <c r="I14" s="55">
        <f>ROUND(IF('Indicator Data'!H17=0,0,IF(LOG('Indicator Data'!H17)&gt;I$195,10,IF(LOG('Indicator Data'!H17)&lt;I$194,0,10-(I$195-LOG('Indicator Data'!H17))/(I$195-I$194)*10))),1)</f>
        <v>0</v>
      </c>
      <c r="J14" s="55">
        <f t="shared" si="1"/>
        <v>0</v>
      </c>
      <c r="K14" s="55">
        <f>ROUND(IF('Indicator Data'!I17=0,0,IF(LOG('Indicator Data'!I17)&gt;K$195,10,IF(LOG('Indicator Data'!I17)&lt;K$194,0,10-(K$195-LOG('Indicator Data'!I17))/(K$195-K$194)*10))),1)</f>
        <v>0</v>
      </c>
      <c r="L14" s="55">
        <f t="shared" si="2"/>
        <v>0</v>
      </c>
      <c r="M14" s="55">
        <f>ROUND(IF('Indicator Data'!J17=0,0,IF(LOG('Indicator Data'!J17)&gt;M$195,10,IF(LOG('Indicator Data'!J17)&lt;M$194,0,10-(M$195-LOG('Indicator Data'!J17))/(M$195-M$194)*10))),1)</f>
        <v>0</v>
      </c>
      <c r="N14" s="56">
        <f>'Indicator Data'!C17/'Indicator Data'!$CL17</f>
        <v>0</v>
      </c>
      <c r="O14" s="56">
        <f>'Indicator Data'!D17/'Indicator Data'!$CL17</f>
        <v>0</v>
      </c>
      <c r="P14" s="56" t="str">
        <f>IF(F14=0.1,"x",'Indicator Data'!E17/'Indicator Data'!$CL17)</f>
        <v>x</v>
      </c>
      <c r="Q14" s="56">
        <f>'Indicator Data'!F17/'Indicator Data'!$CL17</f>
        <v>0</v>
      </c>
      <c r="R14" s="56">
        <f>'Indicator Data'!G17/'Indicator Data'!$CL17</f>
        <v>0</v>
      </c>
      <c r="S14" s="56">
        <f>'Indicator Data'!H17/'Indicator Data'!$CL17</f>
        <v>0</v>
      </c>
      <c r="T14" s="56">
        <f>'Indicator Data'!I17/'Indicator Data'!$CL17</f>
        <v>0</v>
      </c>
      <c r="U14" s="56">
        <f>'Indicator Data'!J17/'Indicator Data'!$CL17</f>
        <v>0</v>
      </c>
      <c r="V14" s="55">
        <f t="shared" si="3"/>
        <v>0</v>
      </c>
      <c r="W14" s="55">
        <f t="shared" si="4"/>
        <v>0</v>
      </c>
      <c r="X14" s="55">
        <f t="shared" si="5"/>
        <v>0</v>
      </c>
      <c r="Y14" s="55">
        <f t="shared" si="6"/>
        <v>0.1</v>
      </c>
      <c r="Z14" s="55">
        <f t="shared" si="7"/>
        <v>0</v>
      </c>
      <c r="AA14" s="55">
        <f t="shared" si="8"/>
        <v>0</v>
      </c>
      <c r="AB14" s="55">
        <f t="shared" si="9"/>
        <v>0</v>
      </c>
      <c r="AC14" s="55">
        <f t="shared" si="10"/>
        <v>0</v>
      </c>
      <c r="AD14" s="55">
        <f t="shared" si="11"/>
        <v>0</v>
      </c>
      <c r="AE14" s="55">
        <f t="shared" si="12"/>
        <v>0</v>
      </c>
      <c r="AF14" s="55">
        <f t="shared" si="13"/>
        <v>0</v>
      </c>
      <c r="AG14" s="55">
        <f>ROUND(IF('Indicator Data'!K17=0,0,IF('Indicator Data'!K17&gt;AG$195,10,IF('Indicator Data'!K17&lt;AG$194,0,10-(AG$195-'Indicator Data'!K17)/(AG$195-AG$194)*10))),1)</f>
        <v>0</v>
      </c>
      <c r="AH14" s="55">
        <f t="shared" si="14"/>
        <v>0.1</v>
      </c>
      <c r="AI14" s="55">
        <f t="shared" si="15"/>
        <v>0.1</v>
      </c>
      <c r="AJ14" s="55">
        <f t="shared" si="16"/>
        <v>0</v>
      </c>
      <c r="AK14" s="55">
        <f t="shared" si="17"/>
        <v>0</v>
      </c>
      <c r="AL14" s="55">
        <f t="shared" si="18"/>
        <v>0</v>
      </c>
      <c r="AM14" s="55">
        <f t="shared" si="19"/>
        <v>0</v>
      </c>
      <c r="AN14" s="55">
        <f t="shared" si="20"/>
        <v>0</v>
      </c>
      <c r="AO14" s="193">
        <f t="shared" si="21"/>
        <v>0.1</v>
      </c>
      <c r="AP14" s="193">
        <f t="shared" si="41"/>
        <v>0.1</v>
      </c>
      <c r="AQ14" s="193">
        <f t="shared" si="22"/>
        <v>0</v>
      </c>
      <c r="AR14" s="193">
        <f t="shared" si="23"/>
        <v>0</v>
      </c>
      <c r="AS14" s="55">
        <f t="shared" si="24"/>
        <v>0</v>
      </c>
      <c r="AT14" s="55" t="str">
        <f>IF('Indicator Data'!L17="No data","x",IF('Indicator Data'!CM17&lt;1000,"x",ROUND((IF('Indicator Data'!L17&gt;AT$195,10,IF('Indicator Data'!L17&lt;AT$194,0,10-(AT$195-'Indicator Data'!L17)/(AT$195-AT$194)*10))),1)))</f>
        <v>x</v>
      </c>
      <c r="AU14" s="193">
        <f t="shared" si="25"/>
        <v>0</v>
      </c>
      <c r="AV14" s="55">
        <f>IF('Indicator Data'!M17="No data","x",ROUND(IF('Indicator Data'!M17=0,0,IF(LOG('Indicator Data'!M17)&gt;AV$195,10,IF(LOG('Indicator Data'!M17)&lt;AV$194,0,10-(AV$195-LOG('Indicator Data'!M17))/(AV$195-AV$194)*10))),1))</f>
        <v>0</v>
      </c>
      <c r="AW14" s="56">
        <f>IF(AV14="x","x",'Indicator Data'!M17/'Indicator Data'!$CL17)</f>
        <v>0</v>
      </c>
      <c r="AX14" s="55">
        <f t="shared" si="42"/>
        <v>0</v>
      </c>
      <c r="AY14" s="55">
        <f t="shared" si="43"/>
        <v>0</v>
      </c>
      <c r="AZ14" s="55" t="str">
        <f>IF('Indicator Data'!N17="No data","x",ROUND(IF('Indicator Data'!N17=0,0,IF(LOG('Indicator Data'!N17)&gt;AZ$195,10,IF(LOG('Indicator Data'!N17)&lt;AZ$194,0,10-(AZ$195-LOG('Indicator Data'!N17))/(AZ$195-AZ$194)*10))),1))</f>
        <v>x</v>
      </c>
      <c r="BA14" s="56" t="str">
        <f>IF(AZ14="x","x",'Indicator Data'!N17/'Indicator Data'!$CL17)</f>
        <v>x</v>
      </c>
      <c r="BB14" s="55" t="str">
        <f t="shared" si="44"/>
        <v>x</v>
      </c>
      <c r="BC14" s="55" t="str">
        <f t="shared" si="45"/>
        <v>x</v>
      </c>
      <c r="BD14" s="55" t="str">
        <f>IF('Indicator Data'!O17="No data","x",ROUND(IF('Indicator Data'!O17=0,0,IF(LOG('Indicator Data'!O17)&gt;BD$195,10,IF(LOG('Indicator Data'!O17)&lt;BD$194,0,10-(BD$195-LOG('Indicator Data'!O17))/(BD$195-BD$194)*10))),1))</f>
        <v>x</v>
      </c>
      <c r="BE14" s="56" t="str">
        <f>IF(BD14="x","x",'Indicator Data'!O17/'Indicator Data'!$CL17)</f>
        <v>x</v>
      </c>
      <c r="BF14" s="55" t="str">
        <f t="shared" si="46"/>
        <v>x</v>
      </c>
      <c r="BG14" s="55" t="str">
        <f t="shared" si="47"/>
        <v>x</v>
      </c>
      <c r="BH14" s="55" t="str">
        <f>IF('Indicator Data'!P17="No data","x",ROUND(IF('Indicator Data'!P17=0,0,IF(LOG('Indicator Data'!P17)&gt;BH$195,10,IF(LOG('Indicator Data'!P17)&lt;BH$194,0,10-(BH$195-LOG('Indicator Data'!P17))/(BH$195-BH$194)*10))),1))</f>
        <v>x</v>
      </c>
      <c r="BI14" s="56" t="str">
        <f>IF(BH14="x","x",'Indicator Data'!P17/'Indicator Data'!$CL17)</f>
        <v>x</v>
      </c>
      <c r="BJ14" s="55" t="str">
        <f t="shared" si="48"/>
        <v>x</v>
      </c>
      <c r="BK14" s="55" t="str">
        <f t="shared" si="49"/>
        <v>x</v>
      </c>
      <c r="BL14" s="55">
        <f t="shared" si="50"/>
        <v>0</v>
      </c>
      <c r="BM14" s="55">
        <f>ROUND(IF('Indicator Data'!Q17=0,0,IF(LOG('Indicator Data'!Q17)&gt;BM$195,10,IF(LOG('Indicator Data'!Q17)&lt;BM$194,0,10-(BM$195-LOG('Indicator Data'!Q17))/(BM$195-BM$194)*10))),1)</f>
        <v>0</v>
      </c>
      <c r="BN14" s="55">
        <f>ROUND(IF('Indicator Data'!R17=0,0,IF(LOG('Indicator Data'!R17)&gt;BN$195,10,IF(LOG('Indicator Data'!R17)&lt;BN$194,0,10-(BN$195-LOG('Indicator Data'!R17))/(BN$195-BN$194)*10))),1)</f>
        <v>0</v>
      </c>
      <c r="BO14" s="55">
        <f t="shared" si="51"/>
        <v>0</v>
      </c>
      <c r="BP14" s="56">
        <f>'Indicator Data'!Q17/'Indicator Data'!$CL17</f>
        <v>0</v>
      </c>
      <c r="BQ14" s="56">
        <f>'Indicator Data'!R17/'Indicator Data'!$CL17</f>
        <v>0</v>
      </c>
      <c r="BR14" s="55">
        <f t="shared" si="26"/>
        <v>0</v>
      </c>
      <c r="BS14" s="55">
        <f t="shared" si="27"/>
        <v>0</v>
      </c>
      <c r="BT14" s="55">
        <f t="shared" si="28"/>
        <v>0</v>
      </c>
      <c r="BU14" s="55">
        <f t="shared" si="52"/>
        <v>0</v>
      </c>
      <c r="BV14" s="55">
        <f>ROUND(IF('Indicator Data'!S17=0,0,IF(LOG('Indicator Data'!S17)&gt;BV$195,10,IF(LOG('Indicator Data'!S17)&lt;BV$194,0,10-(BV$195-LOG('Indicator Data'!S17))/(BV$195-BV$194)*10))),1)</f>
        <v>0</v>
      </c>
      <c r="BW14" s="55">
        <f>ROUND(IF('Indicator Data'!T17=0,0,IF(LOG('Indicator Data'!T17)&gt;BW$195,10,IF(LOG('Indicator Data'!T17)&lt;BW$194,0,10-(BW$195-LOG('Indicator Data'!T17))/(BW$195-BW$194)*10))),1)</f>
        <v>0</v>
      </c>
      <c r="BX14" s="55">
        <f t="shared" si="53"/>
        <v>0</v>
      </c>
      <c r="BY14" s="56">
        <f>'Indicator Data'!S17/'Indicator Data'!$CL17</f>
        <v>0</v>
      </c>
      <c r="BZ14" s="56">
        <f>'Indicator Data'!T17/'Indicator Data'!$CL17</f>
        <v>0</v>
      </c>
      <c r="CA14" s="55">
        <f t="shared" si="29"/>
        <v>0</v>
      </c>
      <c r="CB14" s="55">
        <f t="shared" si="30"/>
        <v>0</v>
      </c>
      <c r="CC14" s="55">
        <f t="shared" si="54"/>
        <v>0</v>
      </c>
      <c r="CD14" s="55">
        <f t="shared" si="55"/>
        <v>0</v>
      </c>
      <c r="CE14" s="55">
        <f t="shared" si="56"/>
        <v>0</v>
      </c>
      <c r="CF14" s="55">
        <f>ROUND(IF('Indicator Data'!U17=0,0,IF(LOG('Indicator Data'!U17)&gt;CF$195,10,IF(LOG('Indicator Data'!U17)&lt;CF$194,0,10-(CF$195-LOG('Indicator Data'!U17))/(CF$195-CF$194)*10))),1)</f>
        <v>0</v>
      </c>
      <c r="CG14" s="56">
        <f>'Indicator Data'!U17/'Indicator Data'!$CL17</f>
        <v>0</v>
      </c>
      <c r="CH14" s="55">
        <f t="shared" si="31"/>
        <v>0</v>
      </c>
      <c r="CI14" s="55">
        <f t="shared" si="57"/>
        <v>0</v>
      </c>
      <c r="CJ14" s="55">
        <f>ROUND(IF('Indicator Data'!V17=0,0,IF(LOG('Indicator Data'!V17)&gt;CJ$195,10,IF(LOG('Indicator Data'!V17)&lt;CJ$194,0,10-(CJ$195-LOG('Indicator Data'!V17))/(CJ$195-CJ$194)*10))),1)</f>
        <v>7.3</v>
      </c>
      <c r="CK14" s="56">
        <f>IF('Indicator Data'!V17/'Indicator Data'!$CL17&gt;1,1,'Indicator Data'!V17/'Indicator Data'!$CL17)</f>
        <v>0.89819364211594765</v>
      </c>
      <c r="CL14" s="55">
        <f t="shared" si="32"/>
        <v>9</v>
      </c>
      <c r="CM14" s="55">
        <f t="shared" si="58"/>
        <v>8.3000000000000007</v>
      </c>
      <c r="CN14" s="55">
        <f>ROUND(IF('Indicator Data'!W17=0,0,IF(LOG('Indicator Data'!W17)&gt;CN$195,10,IF(LOG('Indicator Data'!W17)&lt;CN$194,0,10-(CN$195-LOG('Indicator Data'!W17))/(CN$195-CN$194)*10))),1)</f>
        <v>0</v>
      </c>
      <c r="CO14" s="56">
        <f>'Indicator Data'!W17/'Indicator Data'!$CL17</f>
        <v>0</v>
      </c>
      <c r="CP14" s="55">
        <f t="shared" si="33"/>
        <v>0</v>
      </c>
      <c r="CQ14" s="55">
        <f t="shared" si="59"/>
        <v>0</v>
      </c>
      <c r="CR14" s="55">
        <f>ROUND(IF('Indicator Data'!X17=0,0,IF(LOG('Indicator Data'!X17)&gt;CR$195,10,IF(LOG('Indicator Data'!X17)&lt;CR$194,0,10-(CR$195-LOG('Indicator Data'!X17))/(CR$195-CR$194)*10))),1)</f>
        <v>7</v>
      </c>
      <c r="CS14" s="56">
        <f>'Indicator Data'!X17/'Indicator Data'!$CL17</f>
        <v>0.54374591549336682</v>
      </c>
      <c r="CT14" s="55">
        <f t="shared" si="34"/>
        <v>5.4</v>
      </c>
      <c r="CU14" s="55">
        <f t="shared" si="60"/>
        <v>6.3</v>
      </c>
      <c r="CV14" s="55">
        <f>ROUND(IF('Indicator Data'!Y17=0,0,IF(LOG('Indicator Data'!Y17)&gt;CR$195,10,IF(LOG('Indicator Data'!Y17)&lt;CR$194,0,10-(CR$195-LOG('Indicator Data'!Y17))/(CR$195-CR$194)*10))),1)</f>
        <v>0</v>
      </c>
      <c r="CW14" s="56">
        <f>'Indicator Data'!Y17/'Indicator Data'!$CL17</f>
        <v>0</v>
      </c>
      <c r="CX14" s="55">
        <f t="shared" si="35"/>
        <v>0</v>
      </c>
      <c r="CY14" s="55">
        <f t="shared" si="61"/>
        <v>0</v>
      </c>
      <c r="CZ14" s="55">
        <f t="shared" si="62"/>
        <v>4.7</v>
      </c>
      <c r="DA14" s="55">
        <f>IF('Indicator Data'!AE17="No data","x",ROUND(IF('Indicator Data'!AE17&gt;DA$195,0,IF('Indicator Data'!AE17&lt;DA$194,10,(DA$195-'Indicator Data'!AE17)/(DA$195-DA$194)*10)),1))</f>
        <v>0</v>
      </c>
      <c r="DB14" s="55">
        <f>IF('Indicator Data'!AF17="No data","x",ROUND(IF('Indicator Data'!AF17&gt;DB$195,0,IF('Indicator Data'!AF17&lt;DB$194,10,(DB$195-'Indicator Data'!AF17)/(DB$195-DB$194)*10)),1))</f>
        <v>0</v>
      </c>
      <c r="DC14" s="55" t="str">
        <f>IF('Indicator Data'!AH17="No data","x",ROUND(IF('Indicator Data'!AH17&gt;DC$195,0,IF('Indicator Data'!AH17&lt;DC$194,10,(DC$195-'Indicator Data'!AH17)/(DC$195-DC$194)*10)),1))</f>
        <v>x</v>
      </c>
      <c r="DD14" s="55">
        <f>IF(AND(DB14="x",DA14="x",DC14="x"),"x",ROUND(AVERAGE(DA14:DC14),1))</f>
        <v>0</v>
      </c>
      <c r="DE14" s="55">
        <f>IF('Indicator Data'!AA17="No data","x",ROUND(IF(LOG('Indicator Data'!AA17)&gt;DE$195,10,IF(LOG('Indicator Data'!AA17)&lt;DE$194,0,10-(DE$195-LOG('Indicator Data'!AA17))/(DE$195-DE$194)*10)),1))</f>
        <v>10</v>
      </c>
      <c r="DF14" s="55">
        <f>IF('Indicator Data'!AB17="No data","x",ROUND(IF('Indicator Data'!AB17&gt;DF$195,10,IF('Indicator Data'!AB17&lt;DF$194,0,10-(DF$195-'Indicator Data'!AB17)/(DF$195-DF$194)*10)),1))</f>
        <v>10</v>
      </c>
      <c r="DG14" s="55">
        <f>IF('Indicator Data'!AC17="No data","x",ROUND(IF('Indicator Data'!AC17&gt;DG$195,10,IF('Indicator Data'!AC17&lt;DG$194,0,10-(DG$195-'Indicator Data'!AC17)/(DG$195-DG$194)*10)),1))</f>
        <v>8.9</v>
      </c>
      <c r="DH14" s="55" t="str">
        <f>IF('Indicator Data'!AD17="No data","x",ROUND(IF('Indicator Data'!AD17&gt;DH$195,10,IF('Indicator Data'!AD17&lt;DH$194,0,10-(DH$195-'Indicator Data'!AD17)/(DH$195-DH$194)*10)),1))</f>
        <v>x</v>
      </c>
      <c r="DI14" s="55">
        <f t="shared" si="63"/>
        <v>9.6</v>
      </c>
      <c r="DJ14" s="55">
        <f t="shared" si="64"/>
        <v>6.4</v>
      </c>
      <c r="DK14" s="55" t="str">
        <f>IF('Indicator Data'!AK17="No data","x",ROUND(IF('Indicator Data'!AK17&gt;DK$195,10,IF('Indicator Data'!AK17&lt;DK$194,0,10-(DK$195-'Indicator Data'!AK17)/(DK$195-DK$194)*10)),1))</f>
        <v>x</v>
      </c>
      <c r="DL14" s="55">
        <f>IF('Indicator Data'!AL17="No data","x",ROUND(IF('Indicator Data'!AL17&gt;DL$195,10,IF('Indicator Data'!AL17&lt;DL$194,0,10-(DL$195-'Indicator Data'!AL17)/(DL$195-DL$194)*10)),1))</f>
        <v>1.1000000000000001</v>
      </c>
      <c r="DM14" s="55">
        <f t="shared" si="65"/>
        <v>7.5</v>
      </c>
      <c r="DN14" s="55">
        <f>IF('Indicator Data'!AG17="No data","x",ROUND(IF('Indicator Data'!AG17&gt;DN$195,10,IF('Indicator Data'!AG17&lt;DN$194,0,10-(DN$195-'Indicator Data'!AG17)/(DN$195-DN$194)*10)),1))</f>
        <v>0</v>
      </c>
      <c r="DO14" s="55">
        <f t="shared" si="66"/>
        <v>0</v>
      </c>
      <c r="DP14" s="194">
        <f>IF('Indicator Data'!AI17="No data","x",'Indicator Data'!AI17/'Indicator Data'!$CK17)</f>
        <v>1.2424821863098854E-4</v>
      </c>
      <c r="DQ14" s="55">
        <f t="shared" si="36"/>
        <v>1.2</v>
      </c>
      <c r="DR14" s="55">
        <f>IF('Indicator Data'!AJ17="No data","x",ROUND(IF('Indicator Data'!AJ17&gt;DR$195,10,IF('Indicator Data'!AJ17&lt;DR$194,0,10-(DR$195-'Indicator Data'!AJ17)/(DR$195-DR$194)*10)),1))</f>
        <v>10</v>
      </c>
      <c r="DS14" s="55">
        <f t="shared" si="67"/>
        <v>5.6</v>
      </c>
      <c r="DT14" s="55">
        <f>ROUND(IF('Indicator Data'!Z17=0,0,IF(LOG('Indicator Data'!Z17)&gt;DT$195,10,IF(LOG('Indicator Data'!Z17)&lt;DT$194,0,10-(DT$195-LOG('Indicator Data'!Z17))/(DT$195-DT$194)*10))),1)</f>
        <v>0</v>
      </c>
      <c r="DU14" s="56">
        <f>'Indicator Data'!Z17/'Indicator Data'!$CL17</f>
        <v>0</v>
      </c>
      <c r="DV14" s="55">
        <f t="shared" si="37"/>
        <v>0</v>
      </c>
      <c r="DW14" s="55">
        <f t="shared" si="68"/>
        <v>0</v>
      </c>
      <c r="DX14" s="55">
        <f t="shared" si="69"/>
        <v>4.4000000000000004</v>
      </c>
      <c r="DY14" s="57">
        <f>IF(BL14="x",ROUND((10-GEOMEAN(((10-DX14)/10*9+1),((10-CZ14)/10*9+1),((10-DJ14)/10*9+1)))/9*10,1),ROUND((10-GEOMEAN(((10-BL14)/10*9+1),((10-DX14)/10*9+1),((10-CZ14)/10*9+1),((10-DJ14)/10*9+1)))/9*10,1))</f>
        <v>4.2</v>
      </c>
      <c r="DZ14" s="58">
        <f>IF(ROUND(IF(AP14="x",(10-GEOMEAN(((10-AO14)/10*9+1),((10-DY14)/10*9+1),((10-AU14)/10*9+1),((10-AQ14)/10*9+1),((10-AR14)/10*9+1)))/9*10,(10-GEOMEAN(((10-AO14)/10*9+1),((10-DY14)/10*9+1),((10-AP14)/10*9+1),((10-AQ14)/10*9+1),((10-AR14)/10*9+1),((10-AU14)/10*9+1)))/9*10),1)=0,0.1,ROUND(IF(AP14="x",(10-GEOMEAN(((10-AO14)/10*9+1),((10-DY14)/10*9+1),((10-AU14)/10*9+1),((10-AQ14)/10*9+1),((10-AR14)/10*9+1)))/9*10,(10-GEOMEAN(((10-AO14)/10*9+1),((10-DY14)/10*9+1),((10-AP14)/10*9+1),((10-AQ14)/10*9+1),((10-AR14)/10*9+1),((10-AU14)/10*9+1)))/9*10),1))</f>
        <v>0.9</v>
      </c>
      <c r="EA14" s="55">
        <f>ROUND(IF('Indicator Data'!AM17=0,0,IF('Indicator Data'!AM17&gt;EA$195,10,IF('Indicator Data'!AM17&lt;EA$194,0,10-(EA$195-'Indicator Data'!AM17)/(EA$195-EA$194)*10))),1)</f>
        <v>0.6</v>
      </c>
      <c r="EB14" s="55">
        <f>ROUND(IF('Indicator Data'!AN17=0,0,IF(LOG('Indicator Data'!AN17)&gt;LOG(EB$195),10,IF(LOG('Indicator Data'!AN17)&lt;LOG(EB$194),0,10-(LOG(EB$195)-LOG('Indicator Data'!AN17))/(LOG(EB$195)-LOG(EB$194))*10))),1)</f>
        <v>0</v>
      </c>
      <c r="EC14" s="57">
        <f t="shared" si="38"/>
        <v>0.3</v>
      </c>
      <c r="ED14" s="55">
        <f>'Indicator Data'!AO17</f>
        <v>0</v>
      </c>
      <c r="EE14" s="55">
        <f>'Indicator Data'!AP17</f>
        <v>0</v>
      </c>
      <c r="EF14" s="57">
        <f t="shared" si="39"/>
        <v>0</v>
      </c>
      <c r="EG14" s="58">
        <f t="shared" si="40"/>
        <v>0.2</v>
      </c>
      <c r="EH14" s="15"/>
      <c r="EI14" s="104"/>
    </row>
    <row r="15" spans="1:139" s="4" customFormat="1" x14ac:dyDescent="0.25">
      <c r="A15" s="126" t="str">
        <f>'Indicator Data'!A18</f>
        <v>Bangladesh</v>
      </c>
      <c r="B15" s="59" t="str">
        <f>'Indicator Data'!B18</f>
        <v>BGD</v>
      </c>
      <c r="C15" s="55">
        <f>ROUND(IF('Indicator Data'!C18=0,0.1,IF(LOG('Indicator Data'!C18)&gt;C$195,10,IF(LOG('Indicator Data'!C18)&lt;C$194,0,10-(C$195-LOG('Indicator Data'!C18))/(C$195-C$194)*10))),1)</f>
        <v>10</v>
      </c>
      <c r="D15" s="55">
        <f>ROUND(IF('Indicator Data'!D18=0,0.1,IF(LOG('Indicator Data'!D18)&gt;D$195,10,IF(LOG('Indicator Data'!D18)&lt;D$194,0,10-(D$195-LOG('Indicator Data'!D18))/(D$195-D$194)*10))),1)</f>
        <v>10</v>
      </c>
      <c r="E15" s="55">
        <f t="shared" si="0"/>
        <v>10</v>
      </c>
      <c r="F15" s="55">
        <f>IF('Indicator Data'!E18="No data",0.1,(ROUND(IF('Indicator Data'!E18=0,0,IF(LOG('Indicator Data'!E18)&gt;F$195,10,IF(LOG('Indicator Data'!E18)&lt;F$194,0,10-(F$195-LOG('Indicator Data'!E18))/(F$195-F$194)*10))),1)))</f>
        <v>10</v>
      </c>
      <c r="G15" s="55">
        <f>ROUND(IF('Indicator Data'!F18=0,0,IF(LOG('Indicator Data'!F18)&gt;G$195,10,IF(LOG('Indicator Data'!F18)&lt;G$194,0,10-(G$195-LOG('Indicator Data'!F18))/(G$195-G$194)*10))),1)</f>
        <v>8.6</v>
      </c>
      <c r="H15" s="55">
        <f>ROUND(IF('Indicator Data'!G18=0,0,IF(LOG('Indicator Data'!G18)&gt;H$195,10,IF(LOG('Indicator Data'!G18)&lt;H$194,0,10-(H$195-LOG('Indicator Data'!G18))/(H$195-H$194)*10))),1)</f>
        <v>9.6</v>
      </c>
      <c r="I15" s="55">
        <f>ROUND(IF('Indicator Data'!H18=0,0,IF(LOG('Indicator Data'!H18)&gt;I$195,10,IF(LOG('Indicator Data'!H18)&lt;I$194,0,10-(I$195-LOG('Indicator Data'!H18))/(I$195-I$194)*10))),1)</f>
        <v>9.1</v>
      </c>
      <c r="J15" s="55">
        <f t="shared" si="1"/>
        <v>9.4</v>
      </c>
      <c r="K15" s="55">
        <f>ROUND(IF('Indicator Data'!I18=0,0,IF(LOG('Indicator Data'!I18)&gt;K$195,10,IF(LOG('Indicator Data'!I18)&lt;K$194,0,10-(K$195-LOG('Indicator Data'!I18))/(K$195-K$194)*10))),1)</f>
        <v>9</v>
      </c>
      <c r="L15" s="55">
        <f t="shared" si="2"/>
        <v>9.1999999999999993</v>
      </c>
      <c r="M15" s="55">
        <f>ROUND(IF('Indicator Data'!J18=0,0,IF(LOG('Indicator Data'!J18)&gt;M$195,10,IF(LOG('Indicator Data'!J18)&lt;M$194,0,10-(M$195-LOG('Indicator Data'!J18))/(M$195-M$194)*10))),1)</f>
        <v>10</v>
      </c>
      <c r="N15" s="56">
        <f>'Indicator Data'!C18/'Indicator Data'!$CL18</f>
        <v>2.1015928800047863E-3</v>
      </c>
      <c r="O15" s="56">
        <f>'Indicator Data'!D18/'Indicator Data'!$CL18</f>
        <v>1.9541457172720953E-4</v>
      </c>
      <c r="P15" s="56">
        <f>IF(F15=0.1,"x",'Indicator Data'!E18/'Indicator Data'!$CL18)</f>
        <v>2.2009733046259861E-2</v>
      </c>
      <c r="Q15" s="56">
        <f>'Indicator Data'!F18/'Indicator Data'!$CL18</f>
        <v>9.0949858512369267E-6</v>
      </c>
      <c r="R15" s="56">
        <f>'Indicator Data'!G18/'Indicator Data'!$CL18</f>
        <v>4.1985604599136597E-3</v>
      </c>
      <c r="S15" s="56">
        <f>'Indicator Data'!H18/'Indicator Data'!$CL18</f>
        <v>1.371432569401962E-4</v>
      </c>
      <c r="T15" s="56">
        <f>'Indicator Data'!I18/'Indicator Data'!$CL18</f>
        <v>1.9344810373292381E-3</v>
      </c>
      <c r="U15" s="56">
        <f>'Indicator Data'!J18/'Indicator Data'!$CL18</f>
        <v>8.8705777508868899E-4</v>
      </c>
      <c r="V15" s="55">
        <f t="shared" si="3"/>
        <v>10</v>
      </c>
      <c r="W15" s="55">
        <f t="shared" si="4"/>
        <v>2</v>
      </c>
      <c r="X15" s="55">
        <f t="shared" si="5"/>
        <v>7.9</v>
      </c>
      <c r="Y15" s="55">
        <f t="shared" si="6"/>
        <v>10</v>
      </c>
      <c r="Z15" s="55">
        <f t="shared" si="7"/>
        <v>7.7</v>
      </c>
      <c r="AA15" s="55">
        <f t="shared" si="8"/>
        <v>2.2999999999999998</v>
      </c>
      <c r="AB15" s="55">
        <f t="shared" si="9"/>
        <v>0.3</v>
      </c>
      <c r="AC15" s="55">
        <f t="shared" si="10"/>
        <v>1.4</v>
      </c>
      <c r="AD15" s="55">
        <f t="shared" si="11"/>
        <v>1.9</v>
      </c>
      <c r="AE15" s="55">
        <f t="shared" si="12"/>
        <v>1.7</v>
      </c>
      <c r="AF15" s="55">
        <f t="shared" si="13"/>
        <v>0.3</v>
      </c>
      <c r="AG15" s="55">
        <f>ROUND(IF('Indicator Data'!K18=0,0,IF('Indicator Data'!K18&gt;AG$195,10,IF('Indicator Data'!K18&lt;AG$194,0,10-(AG$195-'Indicator Data'!K18)/(AG$195-AG$194)*10))),1)</f>
        <v>1.9</v>
      </c>
      <c r="AH15" s="55">
        <f t="shared" si="14"/>
        <v>10</v>
      </c>
      <c r="AI15" s="55">
        <f t="shared" si="15"/>
        <v>6</v>
      </c>
      <c r="AJ15" s="55">
        <f t="shared" si="16"/>
        <v>6</v>
      </c>
      <c r="AK15" s="55">
        <f t="shared" si="17"/>
        <v>4.7</v>
      </c>
      <c r="AL15" s="55">
        <f t="shared" si="18"/>
        <v>5.4</v>
      </c>
      <c r="AM15" s="55">
        <f t="shared" si="19"/>
        <v>5.5</v>
      </c>
      <c r="AN15" s="55">
        <f t="shared" si="20"/>
        <v>7.6</v>
      </c>
      <c r="AO15" s="193">
        <f t="shared" si="21"/>
        <v>9.1999999999999993</v>
      </c>
      <c r="AP15" s="193">
        <f t="shared" si="41"/>
        <v>10</v>
      </c>
      <c r="AQ15" s="193">
        <f t="shared" si="22"/>
        <v>8.1999999999999993</v>
      </c>
      <c r="AR15" s="193">
        <f t="shared" si="23"/>
        <v>6.9</v>
      </c>
      <c r="AS15" s="55">
        <f t="shared" si="24"/>
        <v>4.8</v>
      </c>
      <c r="AT15" s="55">
        <f>IF('Indicator Data'!L18="No data","x",IF('Indicator Data'!CM18&lt;1000,"x",ROUND((IF('Indicator Data'!L18&gt;AT$195,10,IF('Indicator Data'!L18&lt;AT$194,0,10-(AT$195-'Indicator Data'!L18)/(AT$195-AT$194)*10))),1)))</f>
        <v>5.0999999999999996</v>
      </c>
      <c r="AU15" s="193">
        <f t="shared" si="25"/>
        <v>5</v>
      </c>
      <c r="AV15" s="55">
        <f>IF('Indicator Data'!M18="No data","x",ROUND(IF('Indicator Data'!M18=0,0,IF(LOG('Indicator Data'!M18)&gt;AV$195,10,IF(LOG('Indicator Data'!M18)&lt;AV$194,0,10-(AV$195-LOG('Indicator Data'!M18))/(AV$195-AV$194)*10))),1))</f>
        <v>9.8000000000000007</v>
      </c>
      <c r="AW15" s="56">
        <f>IF(AV15="x","x",'Indicator Data'!M18/'Indicator Data'!$CL18)</f>
        <v>0.43324990783682266</v>
      </c>
      <c r="AX15" s="55">
        <f t="shared" si="42"/>
        <v>4.8</v>
      </c>
      <c r="AY15" s="55">
        <f t="shared" si="43"/>
        <v>8.1999999999999993</v>
      </c>
      <c r="AZ15" s="55" t="str">
        <f>IF('Indicator Data'!N18="No data","x",ROUND(IF('Indicator Data'!N18=0,0,IF(LOG('Indicator Data'!N18)&gt;AZ$195,10,IF(LOG('Indicator Data'!N18)&lt;AZ$194,0,10-(AZ$195-LOG('Indicator Data'!N18))/(AZ$195-AZ$194)*10))),1))</f>
        <v>x</v>
      </c>
      <c r="BA15" s="56" t="str">
        <f>IF(AZ15="x","x",'Indicator Data'!N18/'Indicator Data'!$CL18)</f>
        <v>x</v>
      </c>
      <c r="BB15" s="55" t="str">
        <f t="shared" si="44"/>
        <v>x</v>
      </c>
      <c r="BC15" s="55" t="str">
        <f t="shared" si="45"/>
        <v>x</v>
      </c>
      <c r="BD15" s="55" t="str">
        <f>IF('Indicator Data'!O18="No data","x",ROUND(IF('Indicator Data'!O18=0,0,IF(LOG('Indicator Data'!O18)&gt;BD$195,10,IF(LOG('Indicator Data'!O18)&lt;BD$194,0,10-(BD$195-LOG('Indicator Data'!O18))/(BD$195-BD$194)*10))),1))</f>
        <v>x</v>
      </c>
      <c r="BE15" s="56" t="str">
        <f>IF(BD15="x","x",'Indicator Data'!O18/'Indicator Data'!$CL18)</f>
        <v>x</v>
      </c>
      <c r="BF15" s="55" t="str">
        <f t="shared" si="46"/>
        <v>x</v>
      </c>
      <c r="BG15" s="55" t="str">
        <f t="shared" si="47"/>
        <v>x</v>
      </c>
      <c r="BH15" s="55" t="str">
        <f>IF('Indicator Data'!P18="No data","x",ROUND(IF('Indicator Data'!P18=0,0,IF(LOG('Indicator Data'!P18)&gt;BH$195,10,IF(LOG('Indicator Data'!P18)&lt;BH$194,0,10-(BH$195-LOG('Indicator Data'!P18))/(BH$195-BH$194)*10))),1))</f>
        <v>x</v>
      </c>
      <c r="BI15" s="56" t="str">
        <f>IF(BH15="x","x",'Indicator Data'!P18/'Indicator Data'!$CL18)</f>
        <v>x</v>
      </c>
      <c r="BJ15" s="55" t="str">
        <f t="shared" si="48"/>
        <v>x</v>
      </c>
      <c r="BK15" s="55" t="str">
        <f t="shared" si="49"/>
        <v>x</v>
      </c>
      <c r="BL15" s="55">
        <f t="shared" si="50"/>
        <v>8.1999999999999993</v>
      </c>
      <c r="BM15" s="55">
        <f>ROUND(IF('Indicator Data'!Q18=0,0,IF(LOG('Indicator Data'!Q18)&gt;BM$195,10,IF(LOG('Indicator Data'!Q18)&lt;BM$194,0,10-(BM$195-LOG('Indicator Data'!Q18))/(BM$195-BM$194)*10))),1)</f>
        <v>9</v>
      </c>
      <c r="BN15" s="55">
        <f>ROUND(IF('Indicator Data'!R18=0,0,IF(LOG('Indicator Data'!R18)&gt;BN$195,10,IF(LOG('Indicator Data'!R18)&lt;BN$194,0,10-(BN$195-LOG('Indicator Data'!R18))/(BN$195-BN$194)*10))),1)</f>
        <v>10</v>
      </c>
      <c r="BO15" s="55">
        <f t="shared" si="51"/>
        <v>9.6666666666666661</v>
      </c>
      <c r="BP15" s="56">
        <f>'Indicator Data'!Q18/'Indicator Data'!$CL18</f>
        <v>0.13252457001694176</v>
      </c>
      <c r="BQ15" s="56">
        <f>'Indicator Data'!R18/'Indicator Data'!$CL18</f>
        <v>9.4258667157458481E-2</v>
      </c>
      <c r="BR15" s="55">
        <f t="shared" si="26"/>
        <v>1.3</v>
      </c>
      <c r="BS15" s="55">
        <f t="shared" si="27"/>
        <v>1.2</v>
      </c>
      <c r="BT15" s="55">
        <f t="shared" si="28"/>
        <v>1.2333333333333334</v>
      </c>
      <c r="BU15" s="55">
        <f t="shared" si="52"/>
        <v>7.3</v>
      </c>
      <c r="BV15" s="55">
        <f>ROUND(IF('Indicator Data'!S18=0,0,IF(LOG('Indicator Data'!S18)&gt;BV$195,10,IF(LOG('Indicator Data'!S18)&lt;BV$194,0,10-(BV$195-LOG('Indicator Data'!S18))/(BV$195-BV$194)*10))),1)</f>
        <v>6.3</v>
      </c>
      <c r="BW15" s="55">
        <f>ROUND(IF('Indicator Data'!T18=0,0,IF(LOG('Indicator Data'!T18)&gt;BW$195,10,IF(LOG('Indicator Data'!T18)&lt;BW$194,0,10-(BW$195-LOG('Indicator Data'!T18))/(BW$195-BW$194)*10))),1)</f>
        <v>9.4</v>
      </c>
      <c r="BX15" s="55">
        <f t="shared" si="53"/>
        <v>8.3666666666666671</v>
      </c>
      <c r="BY15" s="56">
        <f>'Indicator Data'!S18/'Indicator Data'!$CL18</f>
        <v>1.4822794597415345E-3</v>
      </c>
      <c r="BZ15" s="56">
        <f>'Indicator Data'!T18/'Indicator Data'!$CL18</f>
        <v>0.22530026847007822</v>
      </c>
      <c r="CA15" s="55">
        <f t="shared" si="29"/>
        <v>0</v>
      </c>
      <c r="CB15" s="55">
        <f t="shared" si="30"/>
        <v>2.2999999999999998</v>
      </c>
      <c r="CC15" s="55">
        <f t="shared" si="54"/>
        <v>1.5333333333333332</v>
      </c>
      <c r="CD15" s="55">
        <f t="shared" si="55"/>
        <v>6</v>
      </c>
      <c r="CE15" s="55">
        <f t="shared" si="56"/>
        <v>6.7</v>
      </c>
      <c r="CF15" s="55">
        <f>ROUND(IF('Indicator Data'!U18=0,0,IF(LOG('Indicator Data'!U18)&gt;CF$195,10,IF(LOG('Indicator Data'!U18)&lt;CF$194,0,10-(CF$195-LOG('Indicator Data'!U18))/(CF$195-CF$194)*10))),1)</f>
        <v>10</v>
      </c>
      <c r="CG15" s="56">
        <f>'Indicator Data'!U18/'Indicator Data'!$CL18</f>
        <v>0.84477720262076872</v>
      </c>
      <c r="CH15" s="55">
        <f t="shared" si="31"/>
        <v>9.4</v>
      </c>
      <c r="CI15" s="55">
        <f t="shared" si="57"/>
        <v>9.6999999999999993</v>
      </c>
      <c r="CJ15" s="55">
        <f>ROUND(IF('Indicator Data'!V18=0,0,IF(LOG('Indicator Data'!V18)&gt;CJ$195,10,IF(LOG('Indicator Data'!V18)&lt;CJ$194,0,10-(CJ$195-LOG('Indicator Data'!V18))/(CJ$195-CJ$194)*10))),1)</f>
        <v>10</v>
      </c>
      <c r="CK15" s="56">
        <f>IF('Indicator Data'!V18/'Indicator Data'!$CL18&gt;1,1,'Indicator Data'!V18/'Indicator Data'!$CL18)</f>
        <v>0.99369751555892027</v>
      </c>
      <c r="CL15" s="55">
        <f t="shared" si="32"/>
        <v>9.9</v>
      </c>
      <c r="CM15" s="55">
        <f t="shared" si="58"/>
        <v>10</v>
      </c>
      <c r="CN15" s="55">
        <f>ROUND(IF('Indicator Data'!W18=0,0,IF(LOG('Indicator Data'!W18)&gt;CN$195,10,IF(LOG('Indicator Data'!W18)&lt;CN$194,0,10-(CN$195-LOG('Indicator Data'!W18))/(CN$195-CN$194)*10))),1)</f>
        <v>0</v>
      </c>
      <c r="CO15" s="56">
        <f>'Indicator Data'!W18/'Indicator Data'!$CL18</f>
        <v>0</v>
      </c>
      <c r="CP15" s="55">
        <f t="shared" si="33"/>
        <v>0</v>
      </c>
      <c r="CQ15" s="55">
        <f t="shared" si="59"/>
        <v>0</v>
      </c>
      <c r="CR15" s="55">
        <f>ROUND(IF('Indicator Data'!X18=0,0,IF(LOG('Indicator Data'!X18)&gt;CR$195,10,IF(LOG('Indicator Data'!X18)&lt;CR$194,0,10-(CR$195-LOG('Indicator Data'!X18))/(CR$195-CR$194)*10))),1)</f>
        <v>10</v>
      </c>
      <c r="CS15" s="56">
        <f>'Indicator Data'!X18/'Indicator Data'!$CL18</f>
        <v>0.989684645903391</v>
      </c>
      <c r="CT15" s="55">
        <f t="shared" si="34"/>
        <v>9.9</v>
      </c>
      <c r="CU15" s="55">
        <f t="shared" si="60"/>
        <v>10</v>
      </c>
      <c r="CV15" s="55">
        <f>ROUND(IF('Indicator Data'!Y18=0,0,IF(LOG('Indicator Data'!Y18)&gt;CR$195,10,IF(LOG('Indicator Data'!Y18)&lt;CR$194,0,10-(CR$195-LOG('Indicator Data'!Y18))/(CR$195-CR$194)*10))),1)</f>
        <v>0</v>
      </c>
      <c r="CW15" s="56">
        <f>'Indicator Data'!Y18/'Indicator Data'!$CL18</f>
        <v>0</v>
      </c>
      <c r="CX15" s="55">
        <f t="shared" si="35"/>
        <v>0</v>
      </c>
      <c r="CY15" s="55">
        <f t="shared" si="61"/>
        <v>0</v>
      </c>
      <c r="CZ15" s="55">
        <f t="shared" si="62"/>
        <v>9.4</v>
      </c>
      <c r="DA15" s="55">
        <f>IF('Indicator Data'!AE18="No data","x",ROUND(IF('Indicator Data'!AE18&gt;DA$195,0,IF('Indicator Data'!AE18&lt;DA$194,10,(DA$195-'Indicator Data'!AE18)/(DA$195-DA$194)*10)),1))</f>
        <v>5.8</v>
      </c>
      <c r="DB15" s="55">
        <f>IF('Indicator Data'!AF18="No data","x",ROUND(IF('Indicator Data'!AF18&gt;DB$195,0,IF('Indicator Data'!AF18&lt;DB$194,10,(DB$195-'Indicator Data'!AF18)/(DB$195-DB$194)*10)),1))</f>
        <v>0.5</v>
      </c>
      <c r="DC15" s="55">
        <f>IF('Indicator Data'!AH18="No data","x",ROUND(IF('Indicator Data'!AH18&gt;DC$195,0,IF('Indicator Data'!AH18&lt;DC$194,10,(DC$195-'Indicator Data'!AH18)/(DC$195-DC$194)*10)),1))</f>
        <v>6.5</v>
      </c>
      <c r="DD15" s="55">
        <f>IF(AND(DB15="x",DA15="x",DC15="x"),"x",ROUND(AVERAGE(DA15:DC15),1))</f>
        <v>4.3</v>
      </c>
      <c r="DE15" s="55">
        <f>IF('Indicator Data'!AA18="No data","x",ROUND(IF(LOG('Indicator Data'!AA18)&gt;DE$195,10,IF(LOG('Indicator Data'!AA18)&lt;DE$194,0,10-(DE$195-LOG('Indicator Data'!AA18))/(DE$195-DE$194)*10)),1))</f>
        <v>10</v>
      </c>
      <c r="DF15" s="55">
        <f>IF('Indicator Data'!AB18="No data","x",ROUND(IF('Indicator Data'!AB18&gt;DF$195,10,IF('Indicator Data'!AB18&lt;DF$194,0,10-(DF$195-'Indicator Data'!AB18)/(DF$195-DF$194)*10)),1))</f>
        <v>7</v>
      </c>
      <c r="DG15" s="55">
        <f>IF('Indicator Data'!AC18="No data","x",ROUND(IF('Indicator Data'!AC18&gt;DG$195,10,IF('Indicator Data'!AC18&lt;DG$194,0,10-(DG$195-'Indicator Data'!AC18)/(DG$195-DG$194)*10)),1))</f>
        <v>3.7</v>
      </c>
      <c r="DH15" s="55">
        <f>IF('Indicator Data'!AD18="No data","x",ROUND(IF('Indicator Data'!AD18&gt;DH$195,10,IF('Indicator Data'!AD18&lt;DH$194,0,10-(DH$195-'Indicator Data'!AD18)/(DH$195-DH$194)*10)),1))</f>
        <v>3.5</v>
      </c>
      <c r="DI15" s="55">
        <f t="shared" si="63"/>
        <v>6.1</v>
      </c>
      <c r="DJ15" s="55">
        <f t="shared" si="64"/>
        <v>5.5</v>
      </c>
      <c r="DK15" s="55">
        <f>IF('Indicator Data'!AK18="No data","x",ROUND(IF('Indicator Data'!AK18&gt;DK$195,10,IF('Indicator Data'!AK18&lt;DK$194,0,10-(DK$195-'Indicator Data'!AK18)/(DK$195-DK$194)*10)),1))</f>
        <v>5.5</v>
      </c>
      <c r="DL15" s="55">
        <f>IF('Indicator Data'!AL18="No data","x",ROUND(IF('Indicator Data'!AL18&gt;DL$195,10,IF('Indicator Data'!AL18&lt;DL$194,0,10-(DL$195-'Indicator Data'!AL18)/(DL$195-DL$194)*10)),1))</f>
        <v>2.6</v>
      </c>
      <c r="DM15" s="55">
        <f t="shared" si="65"/>
        <v>5.4</v>
      </c>
      <c r="DN15" s="55">
        <f>IF('Indicator Data'!AG18="No data","x",ROUND(IF('Indicator Data'!AG18&gt;DN$195,10,IF('Indicator Data'!AG18&lt;DN$194,0,10-(DN$195-'Indicator Data'!AG18)/(DN$195-DN$194)*10)),1))</f>
        <v>0</v>
      </c>
      <c r="DO15" s="55">
        <f t="shared" si="66"/>
        <v>3.2</v>
      </c>
      <c r="DP15" s="194">
        <f>IF('Indicator Data'!AI18="No data","x",'Indicator Data'!AI18/'Indicator Data'!$CK18)</f>
        <v>2.1983683882360221E-4</v>
      </c>
      <c r="DQ15" s="55">
        <f t="shared" si="36"/>
        <v>2.2000000000000002</v>
      </c>
      <c r="DR15" s="55">
        <f>IF('Indicator Data'!AJ18="No data","x",ROUND(IF('Indicator Data'!AJ18&gt;DR$195,10,IF('Indicator Data'!AJ18&lt;DR$194,0,10-(DR$195-'Indicator Data'!AJ18)/(DR$195-DR$194)*10)),1))</f>
        <v>4</v>
      </c>
      <c r="DS15" s="55">
        <f t="shared" si="67"/>
        <v>3.1</v>
      </c>
      <c r="DT15" s="55">
        <f>ROUND(IF('Indicator Data'!Z18=0,0,IF(LOG('Indicator Data'!Z18)&gt;DT$195,10,IF(LOG('Indicator Data'!Z18)&lt;DT$194,0,10-(DT$195-LOG('Indicator Data'!Z18))/(DT$195-DT$194)*10))),1)</f>
        <v>9.9</v>
      </c>
      <c r="DU15" s="56">
        <f>'Indicator Data'!Z18/'Indicator Data'!$CL18</f>
        <v>0.52317203801612311</v>
      </c>
      <c r="DV15" s="55">
        <f t="shared" si="37"/>
        <v>5.2</v>
      </c>
      <c r="DW15" s="55">
        <f t="shared" si="68"/>
        <v>8.4</v>
      </c>
      <c r="DX15" s="55">
        <f t="shared" si="69"/>
        <v>3.9</v>
      </c>
      <c r="DY15" s="57">
        <f>IF(BL15="x",ROUND((10-GEOMEAN(((10-DX15)/10*9+1),((10-CZ15)/10*9+1),((10-DJ15)/10*9+1)))/9*10,1),ROUND((10-GEOMEAN(((10-BL15)/10*9+1),((10-DX15)/10*9+1),((10-CZ15)/10*9+1),((10-DJ15)/10*9+1)))/9*10,1))</f>
        <v>7.3</v>
      </c>
      <c r="DZ15" s="58">
        <f>IF(ROUND(IF(AP15="x",(10-GEOMEAN(((10-AO15)/10*9+1),((10-DY15)/10*9+1),((10-AU15)/10*9+1),((10-AQ15)/10*9+1),((10-AR15)/10*9+1)))/9*10,(10-GEOMEAN(((10-AO15)/10*9+1),((10-DY15)/10*9+1),((10-AP15)/10*9+1),((10-AQ15)/10*9+1),((10-AR15)/10*9+1),((10-AU15)/10*9+1)))/9*10),1)=0,0.1,ROUND(IF(AP15="x",(10-GEOMEAN(((10-AO15)/10*9+1),((10-DY15)/10*9+1),((10-AU15)/10*9+1),((10-AQ15)/10*9+1),((10-AR15)/10*9+1)))/9*10,(10-GEOMEAN(((10-AO15)/10*9+1),((10-DY15)/10*9+1),((10-AP15)/10*9+1),((10-AQ15)/10*9+1),((10-AR15)/10*9+1),((10-AU15)/10*9+1)))/9*10),1))</f>
        <v>8.1999999999999993</v>
      </c>
      <c r="EA15" s="55">
        <f>ROUND(IF('Indicator Data'!AM18=0,0,IF('Indicator Data'!AM18&gt;EA$195,10,IF('Indicator Data'!AM18&lt;EA$194,0,10-(EA$195-'Indicator Data'!AM18)/(EA$195-EA$194)*10))),1)</f>
        <v>10</v>
      </c>
      <c r="EB15" s="55">
        <f>ROUND(IF('Indicator Data'!AN18=0,0,IF(LOG('Indicator Data'!AN18)&gt;LOG(EB$195),10,IF(LOG('Indicator Data'!AN18)&lt;LOG(EB$194),0,10-(LOG(EB$195)-LOG('Indicator Data'!AN18))/(LOG(EB$195)-LOG(EB$194))*10))),1)</f>
        <v>9.5</v>
      </c>
      <c r="EC15" s="57">
        <f t="shared" si="38"/>
        <v>9.8000000000000007</v>
      </c>
      <c r="ED15" s="55">
        <f>'Indicator Data'!AO18</f>
        <v>0</v>
      </c>
      <c r="EE15" s="55">
        <f>'Indicator Data'!AP18</f>
        <v>0</v>
      </c>
      <c r="EF15" s="57">
        <f t="shared" si="39"/>
        <v>0</v>
      </c>
      <c r="EG15" s="58">
        <f t="shared" si="40"/>
        <v>6.9</v>
      </c>
      <c r="EH15" s="15"/>
      <c r="EI15" s="104"/>
    </row>
    <row r="16" spans="1:139" s="4" customFormat="1" x14ac:dyDescent="0.25">
      <c r="A16" s="126" t="str">
        <f>'Indicator Data'!A19</f>
        <v>Barbados</v>
      </c>
      <c r="B16" s="59" t="str">
        <f>'Indicator Data'!B19</f>
        <v>BRB</v>
      </c>
      <c r="C16" s="55">
        <f>ROUND(IF('Indicator Data'!C19=0,0.1,IF(LOG('Indicator Data'!C19)&gt;C$195,10,IF(LOG('Indicator Data'!C19)&lt;C$194,0,10-(C$195-LOG('Indicator Data'!C19))/(C$195-C$194)*10))),1)</f>
        <v>4.4000000000000004</v>
      </c>
      <c r="D16" s="55">
        <f>ROUND(IF('Indicator Data'!D19=0,0.1,IF(LOG('Indicator Data'!D19)&gt;D$195,10,IF(LOG('Indicator Data'!D19)&lt;D$194,0,10-(D$195-LOG('Indicator Data'!D19))/(D$195-D$194)*10))),1)</f>
        <v>0.1</v>
      </c>
      <c r="E16" s="55">
        <f t="shared" si="0"/>
        <v>2.5</v>
      </c>
      <c r="F16" s="55">
        <f>IF('Indicator Data'!E19="No data",0.1,(ROUND(IF('Indicator Data'!E19=0,0,IF(LOG('Indicator Data'!E19)&gt;F$195,10,IF(LOG('Indicator Data'!E19)&lt;F$194,0,10-(F$195-LOG('Indicator Data'!E19))/(F$195-F$194)*10))),1)))</f>
        <v>0.1</v>
      </c>
      <c r="G16" s="55">
        <f>ROUND(IF('Indicator Data'!F19=0,0,IF(LOG('Indicator Data'!F19)&gt;G$195,10,IF(LOG('Indicator Data'!F19)&lt;G$194,0,10-(G$195-LOG('Indicator Data'!F19))/(G$195-G$194)*10))),1)</f>
        <v>3.6</v>
      </c>
      <c r="H16" s="55">
        <f>ROUND(IF('Indicator Data'!G19=0,0,IF(LOG('Indicator Data'!G19)&gt;H$195,10,IF(LOG('Indicator Data'!G19)&lt;H$194,0,10-(H$195-LOG('Indicator Data'!G19))/(H$195-H$194)*10))),1)</f>
        <v>4</v>
      </c>
      <c r="I16" s="55">
        <f>ROUND(IF('Indicator Data'!H19=0,0,IF(LOG('Indicator Data'!H19)&gt;I$195,10,IF(LOG('Indicator Data'!H19)&lt;I$194,0,10-(I$195-LOG('Indicator Data'!H19))/(I$195-I$194)*10))),1)</f>
        <v>6.8</v>
      </c>
      <c r="J16" s="55">
        <f t="shared" si="1"/>
        <v>5.6</v>
      </c>
      <c r="K16" s="55">
        <f>ROUND(IF('Indicator Data'!I19=0,0,IF(LOG('Indicator Data'!I19)&gt;K$195,10,IF(LOG('Indicator Data'!I19)&lt;K$194,0,10-(K$195-LOG('Indicator Data'!I19))/(K$195-K$194)*10))),1)</f>
        <v>3.5</v>
      </c>
      <c r="L16" s="55">
        <f t="shared" si="2"/>
        <v>4.5999999999999996</v>
      </c>
      <c r="M16" s="55">
        <f>ROUND(IF('Indicator Data'!J19=0,0,IF(LOG('Indicator Data'!J19)&gt;M$195,10,IF(LOG('Indicator Data'!J19)&lt;M$194,0,10-(M$195-LOG('Indicator Data'!J19))/(M$195-M$194)*10))),1)</f>
        <v>0</v>
      </c>
      <c r="N16" s="56">
        <f>'Indicator Data'!C19/'Indicator Data'!$CL19</f>
        <v>2.0486271707797188E-3</v>
      </c>
      <c r="O16" s="56">
        <f>'Indicator Data'!D19/'Indicator Data'!$CL19</f>
        <v>0</v>
      </c>
      <c r="P16" s="56" t="str">
        <f>IF(F16=0.1,"x",'Indicator Data'!E19/'Indicator Data'!$CL19)</f>
        <v>x</v>
      </c>
      <c r="Q16" s="56">
        <f>'Indicator Data'!F19/'Indicator Data'!$CL19</f>
        <v>5.4113963020952445E-6</v>
      </c>
      <c r="R16" s="56">
        <f>'Indicator Data'!G19/'Indicator Data'!$CL19</f>
        <v>1.39889168411238E-2</v>
      </c>
      <c r="S16" s="56">
        <f>'Indicator Data'!H19/'Indicator Data'!$CL19</f>
        <v>1.9984166915891139E-3</v>
      </c>
      <c r="T16" s="56">
        <f>'Indicator Data'!I19/'Indicator Data'!$CL19</f>
        <v>1.9141565364248897E-3</v>
      </c>
      <c r="U16" s="56">
        <f>'Indicator Data'!J19/'Indicator Data'!$CL19</f>
        <v>0</v>
      </c>
      <c r="V16" s="55">
        <f t="shared" si="3"/>
        <v>10</v>
      </c>
      <c r="W16" s="55">
        <f t="shared" si="4"/>
        <v>0</v>
      </c>
      <c r="X16" s="55">
        <f t="shared" si="5"/>
        <v>7.6</v>
      </c>
      <c r="Y16" s="55">
        <f t="shared" si="6"/>
        <v>0.1</v>
      </c>
      <c r="Z16" s="55">
        <f t="shared" si="7"/>
        <v>7.2</v>
      </c>
      <c r="AA16" s="55">
        <f t="shared" si="8"/>
        <v>7.8</v>
      </c>
      <c r="AB16" s="55">
        <f t="shared" si="9"/>
        <v>4</v>
      </c>
      <c r="AC16" s="55">
        <f t="shared" si="10"/>
        <v>6.3</v>
      </c>
      <c r="AD16" s="55">
        <f t="shared" si="11"/>
        <v>1.9</v>
      </c>
      <c r="AE16" s="55">
        <f t="shared" si="12"/>
        <v>4.5</v>
      </c>
      <c r="AF16" s="55">
        <f t="shared" si="13"/>
        <v>0</v>
      </c>
      <c r="AG16" s="55">
        <f>ROUND(IF('Indicator Data'!K19=0,0,IF('Indicator Data'!K19&gt;AG$195,10,IF('Indicator Data'!K19&lt;AG$194,0,10-(AG$195-'Indicator Data'!K19)/(AG$195-AG$194)*10))),1)</f>
        <v>1</v>
      </c>
      <c r="AH16" s="55">
        <f t="shared" si="14"/>
        <v>7.2</v>
      </c>
      <c r="AI16" s="55">
        <f t="shared" si="15"/>
        <v>0.1</v>
      </c>
      <c r="AJ16" s="55">
        <f t="shared" si="16"/>
        <v>5.9</v>
      </c>
      <c r="AK16" s="55">
        <f t="shared" si="17"/>
        <v>5.4</v>
      </c>
      <c r="AL16" s="55">
        <f t="shared" si="18"/>
        <v>5.7</v>
      </c>
      <c r="AM16" s="55">
        <f t="shared" si="19"/>
        <v>2.7</v>
      </c>
      <c r="AN16" s="55">
        <f t="shared" si="20"/>
        <v>0</v>
      </c>
      <c r="AO16" s="193">
        <f t="shared" si="21"/>
        <v>5.6</v>
      </c>
      <c r="AP16" s="193">
        <f t="shared" si="41"/>
        <v>0.1</v>
      </c>
      <c r="AQ16" s="193">
        <f t="shared" si="22"/>
        <v>5.7</v>
      </c>
      <c r="AR16" s="193">
        <f t="shared" si="23"/>
        <v>4.5999999999999996</v>
      </c>
      <c r="AS16" s="55">
        <f t="shared" si="24"/>
        <v>0.5</v>
      </c>
      <c r="AT16" s="55" t="str">
        <f>IF('Indicator Data'!L19="No data","x",IF('Indicator Data'!CM19&lt;1000,"x",ROUND((IF('Indicator Data'!L19&gt;AT$195,10,IF('Indicator Data'!L19&lt;AT$194,0,10-(AT$195-'Indicator Data'!L19)/(AT$195-AT$194)*10))),1)))</f>
        <v>x</v>
      </c>
      <c r="AU16" s="193">
        <f t="shared" si="25"/>
        <v>0.5</v>
      </c>
      <c r="AV16" s="55" t="str">
        <f>IF('Indicator Data'!M19="No data","x",ROUND(IF('Indicator Data'!M19=0,0,IF(LOG('Indicator Data'!M19)&gt;AV$195,10,IF(LOG('Indicator Data'!M19)&lt;AV$194,0,10-(AV$195-LOG('Indicator Data'!M19))/(AV$195-AV$194)*10))),1))</f>
        <v>x</v>
      </c>
      <c r="AW16" s="56" t="str">
        <f>IF(AV16="x","x",'Indicator Data'!M19/'Indicator Data'!$CL19)</f>
        <v>x</v>
      </c>
      <c r="AX16" s="55" t="str">
        <f t="shared" si="42"/>
        <v>x</v>
      </c>
      <c r="AY16" s="55" t="str">
        <f t="shared" si="43"/>
        <v>x</v>
      </c>
      <c r="AZ16" s="55" t="str">
        <f>IF('Indicator Data'!N19="No data","x",ROUND(IF('Indicator Data'!N19=0,0,IF(LOG('Indicator Data'!N19)&gt;AZ$195,10,IF(LOG('Indicator Data'!N19)&lt;AZ$194,0,10-(AZ$195-LOG('Indicator Data'!N19))/(AZ$195-AZ$194)*10))),1))</f>
        <v>x</v>
      </c>
      <c r="BA16" s="56" t="str">
        <f>IF(AZ16="x","x",'Indicator Data'!N19/'Indicator Data'!$CL19)</f>
        <v>x</v>
      </c>
      <c r="BB16" s="55" t="str">
        <f t="shared" si="44"/>
        <v>x</v>
      </c>
      <c r="BC16" s="55" t="str">
        <f t="shared" si="45"/>
        <v>x</v>
      </c>
      <c r="BD16" s="55" t="str">
        <f>IF('Indicator Data'!O19="No data","x",ROUND(IF('Indicator Data'!O19=0,0,IF(LOG('Indicator Data'!O19)&gt;BD$195,10,IF(LOG('Indicator Data'!O19)&lt;BD$194,0,10-(BD$195-LOG('Indicator Data'!O19))/(BD$195-BD$194)*10))),1))</f>
        <v>x</v>
      </c>
      <c r="BE16" s="56" t="str">
        <f>IF(BD16="x","x",'Indicator Data'!O19/'Indicator Data'!$CL19)</f>
        <v>x</v>
      </c>
      <c r="BF16" s="55" t="str">
        <f t="shared" si="46"/>
        <v>x</v>
      </c>
      <c r="BG16" s="55" t="str">
        <f t="shared" si="47"/>
        <v>x</v>
      </c>
      <c r="BH16" s="55" t="str">
        <f>IF('Indicator Data'!P19="No data","x",ROUND(IF('Indicator Data'!P19=0,0,IF(LOG('Indicator Data'!P19)&gt;BH$195,10,IF(LOG('Indicator Data'!P19)&lt;BH$194,0,10-(BH$195-LOG('Indicator Data'!P19))/(BH$195-BH$194)*10))),1))</f>
        <v>x</v>
      </c>
      <c r="BI16" s="56" t="str">
        <f>IF(BH16="x","x",'Indicator Data'!P19/'Indicator Data'!$CL19)</f>
        <v>x</v>
      </c>
      <c r="BJ16" s="55" t="str">
        <f t="shared" si="48"/>
        <v>x</v>
      </c>
      <c r="BK16" s="55" t="str">
        <f t="shared" si="49"/>
        <v>x</v>
      </c>
      <c r="BL16" s="55" t="str">
        <f t="shared" si="50"/>
        <v>x</v>
      </c>
      <c r="BM16" s="55">
        <f>ROUND(IF('Indicator Data'!Q19=0,0,IF(LOG('Indicator Data'!Q19)&gt;BM$195,10,IF(LOG('Indicator Data'!Q19)&lt;BM$194,0,10-(BM$195-LOG('Indicator Data'!Q19))/(BM$195-BM$194)*10))),1)</f>
        <v>0</v>
      </c>
      <c r="BN16" s="55">
        <f>ROUND(IF('Indicator Data'!R19=0,0,IF(LOG('Indicator Data'!R19)&gt;BN$195,10,IF(LOG('Indicator Data'!R19)&lt;BN$194,0,10-(BN$195-LOG('Indicator Data'!R19))/(BN$195-BN$194)*10))),1)</f>
        <v>0</v>
      </c>
      <c r="BO16" s="55">
        <f t="shared" si="51"/>
        <v>0</v>
      </c>
      <c r="BP16" s="56">
        <f>'Indicator Data'!Q19/'Indicator Data'!$CL19</f>
        <v>0</v>
      </c>
      <c r="BQ16" s="56">
        <f>'Indicator Data'!R19/'Indicator Data'!$CL19</f>
        <v>0</v>
      </c>
      <c r="BR16" s="55">
        <f t="shared" si="26"/>
        <v>0</v>
      </c>
      <c r="BS16" s="55">
        <f t="shared" si="27"/>
        <v>0</v>
      </c>
      <c r="BT16" s="55">
        <f t="shared" si="28"/>
        <v>0</v>
      </c>
      <c r="BU16" s="55">
        <f t="shared" si="52"/>
        <v>0</v>
      </c>
      <c r="BV16" s="55">
        <f>ROUND(IF('Indicator Data'!S19=0,0,IF(LOG('Indicator Data'!S19)&gt;BV$195,10,IF(LOG('Indicator Data'!S19)&lt;BV$194,0,10-(BV$195-LOG('Indicator Data'!S19))/(BV$195-BV$194)*10))),1)</f>
        <v>0</v>
      </c>
      <c r="BW16" s="55">
        <f>ROUND(IF('Indicator Data'!T19=0,0,IF(LOG('Indicator Data'!T19)&gt;BW$195,10,IF(LOG('Indicator Data'!T19)&lt;BW$194,0,10-(BW$195-LOG('Indicator Data'!T19))/(BW$195-BW$194)*10))),1)</f>
        <v>0</v>
      </c>
      <c r="BX16" s="55">
        <f t="shared" si="53"/>
        <v>0</v>
      </c>
      <c r="BY16" s="56">
        <f>'Indicator Data'!S19/'Indicator Data'!$CL19</f>
        <v>0</v>
      </c>
      <c r="BZ16" s="56">
        <f>'Indicator Data'!T19/'Indicator Data'!$CL19</f>
        <v>0</v>
      </c>
      <c r="CA16" s="55">
        <f t="shared" si="29"/>
        <v>0</v>
      </c>
      <c r="CB16" s="55">
        <f t="shared" si="30"/>
        <v>0</v>
      </c>
      <c r="CC16" s="55">
        <f t="shared" si="54"/>
        <v>0</v>
      </c>
      <c r="CD16" s="55">
        <f t="shared" si="55"/>
        <v>0</v>
      </c>
      <c r="CE16" s="55">
        <f t="shared" si="56"/>
        <v>0</v>
      </c>
      <c r="CF16" s="55">
        <f>ROUND(IF('Indicator Data'!U19=0,0,IF(LOG('Indicator Data'!U19)&gt;CF$195,10,IF(LOG('Indicator Data'!U19)&lt;CF$194,0,10-(CF$195-LOG('Indicator Data'!U19))/(CF$195-CF$194)*10))),1)</f>
        <v>6</v>
      </c>
      <c r="CG16" s="56">
        <f>'Indicator Data'!U19/'Indicator Data'!$CL19</f>
        <v>0.56166282567774395</v>
      </c>
      <c r="CH16" s="55">
        <f t="shared" si="31"/>
        <v>6.2</v>
      </c>
      <c r="CI16" s="55">
        <f t="shared" si="57"/>
        <v>6.1</v>
      </c>
      <c r="CJ16" s="55">
        <f>ROUND(IF('Indicator Data'!V19=0,0,IF(LOG('Indicator Data'!V19)&gt;CJ$195,10,IF(LOG('Indicator Data'!V19)&lt;CJ$194,0,10-(CJ$195-LOG('Indicator Data'!V19))/(CJ$195-CJ$194)*10))),1)</f>
        <v>6.3</v>
      </c>
      <c r="CK16" s="56">
        <f>IF('Indicator Data'!V19/'Indicator Data'!$CL19&gt;1,1,'Indicator Data'!V19/'Indicator Data'!$CL19)</f>
        <v>0.8971024871593688</v>
      </c>
      <c r="CL16" s="55">
        <f t="shared" si="32"/>
        <v>9</v>
      </c>
      <c r="CM16" s="55">
        <f t="shared" si="58"/>
        <v>7.9</v>
      </c>
      <c r="CN16" s="55">
        <f>ROUND(IF('Indicator Data'!W19=0,0,IF(LOG('Indicator Data'!W19)&gt;CN$195,10,IF(LOG('Indicator Data'!W19)&lt;CN$194,0,10-(CN$195-LOG('Indicator Data'!W19))/(CN$195-CN$194)*10))),1)</f>
        <v>0</v>
      </c>
      <c r="CO16" s="56">
        <f>'Indicator Data'!W19/'Indicator Data'!$CL19</f>
        <v>0</v>
      </c>
      <c r="CP16" s="55">
        <f t="shared" si="33"/>
        <v>0</v>
      </c>
      <c r="CQ16" s="55">
        <f t="shared" si="59"/>
        <v>0</v>
      </c>
      <c r="CR16" s="55">
        <f>ROUND(IF('Indicator Data'!X19=0,0,IF(LOG('Indicator Data'!X19)&gt;CR$195,10,IF(LOG('Indicator Data'!X19)&lt;CR$194,0,10-(CR$195-LOG('Indicator Data'!X19))/(CR$195-CR$194)*10))),1)</f>
        <v>6.2</v>
      </c>
      <c r="CS16" s="56">
        <f>'Indicator Data'!X19/'Indicator Data'!$CL19</f>
        <v>0.82039021004169388</v>
      </c>
      <c r="CT16" s="55">
        <f t="shared" si="34"/>
        <v>8.1999999999999993</v>
      </c>
      <c r="CU16" s="55">
        <f t="shared" si="60"/>
        <v>7.3</v>
      </c>
      <c r="CV16" s="55">
        <f>ROUND(IF('Indicator Data'!Y19=0,0,IF(LOG('Indicator Data'!Y19)&gt;CR$195,10,IF(LOG('Indicator Data'!Y19)&lt;CR$194,0,10-(CR$195-LOG('Indicator Data'!Y19))/(CR$195-CR$194)*10))),1)</f>
        <v>0</v>
      </c>
      <c r="CW16" s="56">
        <f>'Indicator Data'!Y19/'Indicator Data'!$CL19</f>
        <v>0</v>
      </c>
      <c r="CX16" s="55">
        <f t="shared" si="35"/>
        <v>0</v>
      </c>
      <c r="CY16" s="55">
        <f t="shared" si="61"/>
        <v>0</v>
      </c>
      <c r="CZ16" s="55">
        <f t="shared" si="62"/>
        <v>6</v>
      </c>
      <c r="DA16" s="55">
        <f>IF('Indicator Data'!AE19="No data","x",ROUND(IF('Indicator Data'!AE19&gt;DA$195,0,IF('Indicator Data'!AE19&lt;DA$194,10,(DA$195-'Indicator Data'!AE19)/(DA$195-DA$194)*10)),1))</f>
        <v>0.3</v>
      </c>
      <c r="DB16" s="55">
        <f>IF('Indicator Data'!AF19="No data","x",ROUND(IF('Indicator Data'!AF19&gt;DB$195,0,IF('Indicator Data'!AF19&lt;DB$194,10,(DB$195-'Indicator Data'!AF19)/(DB$195-DB$194)*10)),1))</f>
        <v>0.3</v>
      </c>
      <c r="DC16" s="55">
        <f>IF('Indicator Data'!AH19="No data","x",ROUND(IF('Indicator Data'!AH19&gt;DC$195,0,IF('Indicator Data'!AH19&lt;DC$194,10,(DC$195-'Indicator Data'!AH19)/(DC$195-DC$194)*10)),1))</f>
        <v>1.2</v>
      </c>
      <c r="DD16" s="55">
        <f>IF(AND(DB16="x",DA16="x",DC16="x"),"x",ROUND(AVERAGE(DA16:DC16),1))</f>
        <v>0.6</v>
      </c>
      <c r="DE16" s="55">
        <f>IF('Indicator Data'!AA19="No data","x",ROUND(IF(LOG('Indicator Data'!AA19)&gt;DE$195,10,IF(LOG('Indicator Data'!AA19)&lt;DE$194,0,10-(DE$195-LOG('Indicator Data'!AA19))/(DE$195-DE$194)*10)),1))</f>
        <v>9.4</v>
      </c>
      <c r="DF16" s="55">
        <f>IF('Indicator Data'!AB19="No data","x",ROUND(IF('Indicator Data'!AB19&gt;DF$195,10,IF('Indicator Data'!AB19&lt;DF$194,0,10-(DF$195-'Indicator Data'!AB19)/(DF$195-DF$194)*10)),1))</f>
        <v>1.8</v>
      </c>
      <c r="DG16" s="55">
        <f>IF('Indicator Data'!AC19="No data","x",ROUND(IF('Indicator Data'!AC19&gt;DG$195,10,IF('Indicator Data'!AC19&lt;DG$194,0,10-(DG$195-'Indicator Data'!AC19)/(DG$195-DG$194)*10)),1))</f>
        <v>3.1</v>
      </c>
      <c r="DH16" s="55" t="str">
        <f>IF('Indicator Data'!AD19="No data","x",ROUND(IF('Indicator Data'!AD19&gt;DH$195,10,IF('Indicator Data'!AD19&lt;DH$194,0,10-(DH$195-'Indicator Data'!AD19)/(DH$195-DH$194)*10)),1))</f>
        <v>x</v>
      </c>
      <c r="DI16" s="55">
        <f t="shared" si="63"/>
        <v>4.8</v>
      </c>
      <c r="DJ16" s="55">
        <f t="shared" si="64"/>
        <v>3.4</v>
      </c>
      <c r="DK16" s="55" t="str">
        <f>IF('Indicator Data'!AK19="No data","x",ROUND(IF('Indicator Data'!AK19&gt;DK$195,10,IF('Indicator Data'!AK19&lt;DK$194,0,10-(DK$195-'Indicator Data'!AK19)/(DK$195-DK$194)*10)),1))</f>
        <v>x</v>
      </c>
      <c r="DL16" s="55">
        <f>IF('Indicator Data'!AL19="No data","x",ROUND(IF('Indicator Data'!AL19&gt;DL$195,10,IF('Indicator Data'!AL19&lt;DL$194,0,10-(DL$195-'Indicator Data'!AL19)/(DL$195-DL$194)*10)),1))</f>
        <v>0.2</v>
      </c>
      <c r="DM16" s="55">
        <f t="shared" si="65"/>
        <v>3.6</v>
      </c>
      <c r="DN16" s="55">
        <f>IF('Indicator Data'!AG19="No data","x",ROUND(IF('Indicator Data'!AG19&gt;DN$195,10,IF('Indicator Data'!AG19&lt;DN$194,0,10-(DN$195-'Indicator Data'!AG19)/(DN$195-DN$194)*10)),1))</f>
        <v>0.3</v>
      </c>
      <c r="DO16" s="55">
        <f t="shared" si="66"/>
        <v>0.5</v>
      </c>
      <c r="DP16" s="194">
        <f>IF('Indicator Data'!AI19="No data","x",'Indicator Data'!AI19/'Indicator Data'!$CK19)</f>
        <v>2.0583238266682016E-4</v>
      </c>
      <c r="DQ16" s="55">
        <f t="shared" si="36"/>
        <v>2.1</v>
      </c>
      <c r="DR16" s="55" t="str">
        <f>IF('Indicator Data'!AJ19="No data","x",ROUND(IF('Indicator Data'!AJ19&gt;DR$195,10,IF('Indicator Data'!AJ19&lt;DR$194,0,10-(DR$195-'Indicator Data'!AJ19)/(DR$195-DR$194)*10)),1))</f>
        <v>x</v>
      </c>
      <c r="DS16" s="55">
        <f t="shared" si="67"/>
        <v>2.1</v>
      </c>
      <c r="DT16" s="55">
        <f>ROUND(IF('Indicator Data'!Z19=0,0,IF(LOG('Indicator Data'!Z19)&gt;DT$195,10,IF(LOG('Indicator Data'!Z19)&lt;DT$194,0,10-(DT$195-LOG('Indicator Data'!Z19))/(DT$195-DT$194)*10))),1)</f>
        <v>0</v>
      </c>
      <c r="DU16" s="56">
        <f>'Indicator Data'!Z19/'Indicator Data'!$CL19</f>
        <v>0</v>
      </c>
      <c r="DV16" s="55">
        <f t="shared" si="37"/>
        <v>0</v>
      </c>
      <c r="DW16" s="55">
        <f t="shared" si="68"/>
        <v>0</v>
      </c>
      <c r="DX16" s="55">
        <f t="shared" si="69"/>
        <v>2.1</v>
      </c>
      <c r="DY16" s="57">
        <f>IF(BL16="x",ROUND((10-GEOMEAN(((10-DX16)/10*9+1),((10-CZ16)/10*9+1),((10-DJ16)/10*9+1)))/9*10,1),ROUND((10-GEOMEAN(((10-BL16)/10*9+1),((10-DX16)/10*9+1),((10-CZ16)/10*9+1),((10-DJ16)/10*9+1)))/9*10,1))</f>
        <v>4</v>
      </c>
      <c r="DZ16" s="58">
        <f>IF(ROUND(IF(AP16="x",(10-GEOMEAN(((10-AO16)/10*9+1),((10-DY16)/10*9+1),((10-AU16)/10*9+1),((10-AQ16)/10*9+1),((10-AR16)/10*9+1)))/9*10,(10-GEOMEAN(((10-AO16)/10*9+1),((10-DY16)/10*9+1),((10-AP16)/10*9+1),((10-AQ16)/10*9+1),((10-AR16)/10*9+1),((10-AU16)/10*9+1)))/9*10),1)=0,0.1,ROUND(IF(AP16="x",(10-GEOMEAN(((10-AO16)/10*9+1),((10-DY16)/10*9+1),((10-AU16)/10*9+1),((10-AQ16)/10*9+1),((10-AR16)/10*9+1)))/9*10,(10-GEOMEAN(((10-AO16)/10*9+1),((10-DY16)/10*9+1),((10-AP16)/10*9+1),((10-AQ16)/10*9+1),((10-AR16)/10*9+1),((10-AU16)/10*9+1)))/9*10),1))</f>
        <v>3.7</v>
      </c>
      <c r="EA16" s="55">
        <f>ROUND(IF('Indicator Data'!AM19=0,0,IF('Indicator Data'!AM19&gt;EA$195,10,IF('Indicator Data'!AM19&lt;EA$194,0,10-(EA$195-'Indicator Data'!AM19)/(EA$195-EA$194)*10))),1)</f>
        <v>0</v>
      </c>
      <c r="EB16" s="55">
        <f>ROUND(IF('Indicator Data'!AN19=0,0,IF(LOG('Indicator Data'!AN19)&gt;LOG(EB$195),10,IF(LOG('Indicator Data'!AN19)&lt;LOG(EB$194),0,10-(LOG(EB$195)-LOG('Indicator Data'!AN19))/(LOG(EB$195)-LOG(EB$194))*10))),1)</f>
        <v>0</v>
      </c>
      <c r="EC16" s="57">
        <f t="shared" si="38"/>
        <v>0</v>
      </c>
      <c r="ED16" s="55">
        <f>'Indicator Data'!AO19</f>
        <v>0</v>
      </c>
      <c r="EE16" s="55">
        <f>'Indicator Data'!AP19</f>
        <v>0</v>
      </c>
      <c r="EF16" s="57">
        <f t="shared" si="39"/>
        <v>0</v>
      </c>
      <c r="EG16" s="58">
        <f t="shared" si="40"/>
        <v>0</v>
      </c>
      <c r="EH16" s="15"/>
      <c r="EI16" s="104"/>
    </row>
    <row r="17" spans="1:139" s="4" customFormat="1" x14ac:dyDescent="0.25">
      <c r="A17" s="126" t="str">
        <f>'Indicator Data'!A20</f>
        <v>Belarus</v>
      </c>
      <c r="B17" s="59" t="str">
        <f>'Indicator Data'!B20</f>
        <v>BLR</v>
      </c>
      <c r="C17" s="55">
        <f>ROUND(IF('Indicator Data'!C20=0,0.1,IF(LOG('Indicator Data'!C20)&gt;C$195,10,IF(LOG('Indicator Data'!C20)&lt;C$194,0,10-(C$195-LOG('Indicator Data'!C20))/(C$195-C$194)*10))),1)</f>
        <v>0.1</v>
      </c>
      <c r="D17" s="55">
        <f>ROUND(IF('Indicator Data'!D20=0,0.1,IF(LOG('Indicator Data'!D20)&gt;D$195,10,IF(LOG('Indicator Data'!D20)&lt;D$194,0,10-(D$195-LOG('Indicator Data'!D20))/(D$195-D$194)*10))),1)</f>
        <v>0.1</v>
      </c>
      <c r="E17" s="55">
        <f t="shared" si="0"/>
        <v>0.1</v>
      </c>
      <c r="F17" s="55">
        <f>IF('Indicator Data'!E20="No data",0.1,(ROUND(IF('Indicator Data'!E20=0,0,IF(LOG('Indicator Data'!E20)&gt;F$195,10,IF(LOG('Indicator Data'!E20)&lt;F$194,0,10-(F$195-LOG('Indicator Data'!E20))/(F$195-F$194)*10))),1)))</f>
        <v>7.1</v>
      </c>
      <c r="G17" s="55">
        <f>ROUND(IF('Indicator Data'!F20=0,0,IF(LOG('Indicator Data'!F20)&gt;G$195,10,IF(LOG('Indicator Data'!F20)&lt;G$194,0,10-(G$195-LOG('Indicator Data'!F20))/(G$195-G$194)*10))),1)</f>
        <v>0</v>
      </c>
      <c r="H17" s="55">
        <f>ROUND(IF('Indicator Data'!G20=0,0,IF(LOG('Indicator Data'!G20)&gt;H$195,10,IF(LOG('Indicator Data'!G20)&lt;H$194,0,10-(H$195-LOG('Indicator Data'!G20))/(H$195-H$194)*10))),1)</f>
        <v>0</v>
      </c>
      <c r="I17" s="55">
        <f>ROUND(IF('Indicator Data'!H20=0,0,IF(LOG('Indicator Data'!H20)&gt;I$195,10,IF(LOG('Indicator Data'!H20)&lt;I$194,0,10-(I$195-LOG('Indicator Data'!H20))/(I$195-I$194)*10))),1)</f>
        <v>0</v>
      </c>
      <c r="J17" s="55">
        <f t="shared" si="1"/>
        <v>0</v>
      </c>
      <c r="K17" s="55">
        <f>ROUND(IF('Indicator Data'!I20=0,0,IF(LOG('Indicator Data'!I20)&gt;K$195,10,IF(LOG('Indicator Data'!I20)&lt;K$194,0,10-(K$195-LOG('Indicator Data'!I20))/(K$195-K$194)*10))),1)</f>
        <v>0</v>
      </c>
      <c r="L17" s="55">
        <f t="shared" si="2"/>
        <v>0</v>
      </c>
      <c r="M17" s="55">
        <f>ROUND(IF('Indicator Data'!J20=0,0,IF(LOG('Indicator Data'!J20)&gt;M$195,10,IF(LOG('Indicator Data'!J20)&lt;M$194,0,10-(M$195-LOG('Indicator Data'!J20))/(M$195-M$194)*10))),1)</f>
        <v>0</v>
      </c>
      <c r="N17" s="56">
        <f>'Indicator Data'!C20/'Indicator Data'!$CL20</f>
        <v>0</v>
      </c>
      <c r="O17" s="56">
        <f>'Indicator Data'!D20/'Indicator Data'!$CL20</f>
        <v>0</v>
      </c>
      <c r="P17" s="56">
        <f>IF(F17=0.1,"x",'Indicator Data'!E20/'Indicator Data'!$CL20)</f>
        <v>7.5713172034969139E-3</v>
      </c>
      <c r="Q17" s="56">
        <f>'Indicator Data'!F20/'Indicator Data'!$CL20</f>
        <v>0</v>
      </c>
      <c r="R17" s="56">
        <f>'Indicator Data'!G20/'Indicator Data'!$CL20</f>
        <v>0</v>
      </c>
      <c r="S17" s="56">
        <f>'Indicator Data'!H20/'Indicator Data'!$CL20</f>
        <v>0</v>
      </c>
      <c r="T17" s="56">
        <f>'Indicator Data'!I20/'Indicator Data'!$CL20</f>
        <v>0</v>
      </c>
      <c r="U17" s="56">
        <f>'Indicator Data'!J20/'Indicator Data'!$CL20</f>
        <v>0</v>
      </c>
      <c r="V17" s="55">
        <f t="shared" si="3"/>
        <v>0</v>
      </c>
      <c r="W17" s="55">
        <f t="shared" si="4"/>
        <v>0</v>
      </c>
      <c r="X17" s="55">
        <f t="shared" si="5"/>
        <v>0</v>
      </c>
      <c r="Y17" s="55">
        <f t="shared" si="6"/>
        <v>5</v>
      </c>
      <c r="Z17" s="55">
        <f t="shared" si="7"/>
        <v>0</v>
      </c>
      <c r="AA17" s="55">
        <f t="shared" si="8"/>
        <v>0</v>
      </c>
      <c r="AB17" s="55">
        <f t="shared" si="9"/>
        <v>0</v>
      </c>
      <c r="AC17" s="55">
        <f t="shared" si="10"/>
        <v>0</v>
      </c>
      <c r="AD17" s="55">
        <f t="shared" si="11"/>
        <v>0</v>
      </c>
      <c r="AE17" s="55">
        <f t="shared" si="12"/>
        <v>0</v>
      </c>
      <c r="AF17" s="55">
        <f t="shared" si="13"/>
        <v>0</v>
      </c>
      <c r="AG17" s="55">
        <f>ROUND(IF('Indicator Data'!K20=0,0,IF('Indicator Data'!K20&gt;AG$195,10,IF('Indicator Data'!K20&lt;AG$194,0,10-(AG$195-'Indicator Data'!K20)/(AG$195-AG$194)*10))),1)</f>
        <v>0</v>
      </c>
      <c r="AH17" s="55">
        <f t="shared" si="14"/>
        <v>0.1</v>
      </c>
      <c r="AI17" s="55">
        <f t="shared" si="15"/>
        <v>0.1</v>
      </c>
      <c r="AJ17" s="55">
        <f t="shared" si="16"/>
        <v>0</v>
      </c>
      <c r="AK17" s="55">
        <f t="shared" si="17"/>
        <v>0</v>
      </c>
      <c r="AL17" s="55">
        <f t="shared" si="18"/>
        <v>0</v>
      </c>
      <c r="AM17" s="55">
        <f t="shared" si="19"/>
        <v>0</v>
      </c>
      <c r="AN17" s="55">
        <f t="shared" si="20"/>
        <v>0</v>
      </c>
      <c r="AO17" s="193">
        <f t="shared" si="21"/>
        <v>0.1</v>
      </c>
      <c r="AP17" s="193">
        <f t="shared" si="41"/>
        <v>6.2</v>
      </c>
      <c r="AQ17" s="193">
        <f t="shared" si="22"/>
        <v>0</v>
      </c>
      <c r="AR17" s="193">
        <f t="shared" si="23"/>
        <v>0</v>
      </c>
      <c r="AS17" s="55">
        <f t="shared" si="24"/>
        <v>0</v>
      </c>
      <c r="AT17" s="55">
        <f>IF('Indicator Data'!L20="No data","x",IF('Indicator Data'!CM20&lt;1000,"x",ROUND((IF('Indicator Data'!L20&gt;AT$195,10,IF('Indicator Data'!L20&lt;AT$194,0,10-(AT$195-'Indicator Data'!L20)/(AT$195-AT$194)*10))),1)))</f>
        <v>6.1</v>
      </c>
      <c r="AU17" s="193">
        <f t="shared" si="25"/>
        <v>3.1</v>
      </c>
      <c r="AV17" s="55">
        <f>IF('Indicator Data'!M20="No data","x",ROUND(IF('Indicator Data'!M20=0,0,IF(LOG('Indicator Data'!M20)&gt;AV$195,10,IF(LOG('Indicator Data'!M20)&lt;AV$194,0,10-(AV$195-LOG('Indicator Data'!M20))/(AV$195-AV$194)*10))),1))</f>
        <v>6.9</v>
      </c>
      <c r="AW17" s="56">
        <f>IF(AV17="x","x",'Indicator Data'!M20/'Indicator Data'!$CL20)</f>
        <v>6.9886281057568292E-2</v>
      </c>
      <c r="AX17" s="55">
        <f t="shared" si="42"/>
        <v>0.8</v>
      </c>
      <c r="AY17" s="55">
        <f t="shared" si="43"/>
        <v>4.5</v>
      </c>
      <c r="AZ17" s="55" t="str">
        <f>IF('Indicator Data'!N20="No data","x",ROUND(IF('Indicator Data'!N20=0,0,IF(LOG('Indicator Data'!N20)&gt;AZ$195,10,IF(LOG('Indicator Data'!N20)&lt;AZ$194,0,10-(AZ$195-LOG('Indicator Data'!N20))/(AZ$195-AZ$194)*10))),1))</f>
        <v>x</v>
      </c>
      <c r="BA17" s="56" t="str">
        <f>IF(AZ17="x","x",'Indicator Data'!N20/'Indicator Data'!$CL20)</f>
        <v>x</v>
      </c>
      <c r="BB17" s="55" t="str">
        <f t="shared" si="44"/>
        <v>x</v>
      </c>
      <c r="BC17" s="55" t="str">
        <f t="shared" si="45"/>
        <v>x</v>
      </c>
      <c r="BD17" s="55" t="str">
        <f>IF('Indicator Data'!O20="No data","x",ROUND(IF('Indicator Data'!O20=0,0,IF(LOG('Indicator Data'!O20)&gt;BD$195,10,IF(LOG('Indicator Data'!O20)&lt;BD$194,0,10-(BD$195-LOG('Indicator Data'!O20))/(BD$195-BD$194)*10))),1))</f>
        <v>x</v>
      </c>
      <c r="BE17" s="56" t="str">
        <f>IF(BD17="x","x",'Indicator Data'!O20/'Indicator Data'!$CL20)</f>
        <v>x</v>
      </c>
      <c r="BF17" s="55" t="str">
        <f t="shared" si="46"/>
        <v>x</v>
      </c>
      <c r="BG17" s="55" t="str">
        <f t="shared" si="47"/>
        <v>x</v>
      </c>
      <c r="BH17" s="55" t="str">
        <f>IF('Indicator Data'!P20="No data","x",ROUND(IF('Indicator Data'!P20=0,0,IF(LOG('Indicator Data'!P20)&gt;BH$195,10,IF(LOG('Indicator Data'!P20)&lt;BH$194,0,10-(BH$195-LOG('Indicator Data'!P20))/(BH$195-BH$194)*10))),1))</f>
        <v>x</v>
      </c>
      <c r="BI17" s="56" t="str">
        <f>IF(BH17="x","x",'Indicator Data'!P20/'Indicator Data'!$CL20)</f>
        <v>x</v>
      </c>
      <c r="BJ17" s="55" t="str">
        <f t="shared" si="48"/>
        <v>x</v>
      </c>
      <c r="BK17" s="55" t="str">
        <f t="shared" si="49"/>
        <v>x</v>
      </c>
      <c r="BL17" s="55">
        <f t="shared" si="50"/>
        <v>4.5</v>
      </c>
      <c r="BM17" s="55">
        <f>ROUND(IF('Indicator Data'!Q20=0,0,IF(LOG('Indicator Data'!Q20)&gt;BM$195,10,IF(LOG('Indicator Data'!Q20)&lt;BM$194,0,10-(BM$195-LOG('Indicator Data'!Q20))/(BM$195-BM$194)*10))),1)</f>
        <v>0</v>
      </c>
      <c r="BN17" s="55">
        <f>ROUND(IF('Indicator Data'!R20=0,0,IF(LOG('Indicator Data'!R20)&gt;BN$195,10,IF(LOG('Indicator Data'!R20)&lt;BN$194,0,10-(BN$195-LOG('Indicator Data'!R20))/(BN$195-BN$194)*10))),1)</f>
        <v>0</v>
      </c>
      <c r="BO17" s="55">
        <f t="shared" si="51"/>
        <v>0</v>
      </c>
      <c r="BP17" s="56">
        <f>'Indicator Data'!Q20/'Indicator Data'!$CL20</f>
        <v>0</v>
      </c>
      <c r="BQ17" s="56">
        <f>'Indicator Data'!R20/'Indicator Data'!$CL20</f>
        <v>0</v>
      </c>
      <c r="BR17" s="55">
        <f t="shared" si="26"/>
        <v>0</v>
      </c>
      <c r="BS17" s="55">
        <f t="shared" si="27"/>
        <v>0</v>
      </c>
      <c r="BT17" s="55">
        <f t="shared" si="28"/>
        <v>0</v>
      </c>
      <c r="BU17" s="55">
        <f t="shared" si="52"/>
        <v>0</v>
      </c>
      <c r="BV17" s="55">
        <f>ROUND(IF('Indicator Data'!S20=0,0,IF(LOG('Indicator Data'!S20)&gt;BV$195,10,IF(LOG('Indicator Data'!S20)&lt;BV$194,0,10-(BV$195-LOG('Indicator Data'!S20))/(BV$195-BV$194)*10))),1)</f>
        <v>0</v>
      </c>
      <c r="BW17" s="55">
        <f>ROUND(IF('Indicator Data'!T20=0,0,IF(LOG('Indicator Data'!T20)&gt;BW$195,10,IF(LOG('Indicator Data'!T20)&lt;BW$194,0,10-(BW$195-LOG('Indicator Data'!T20))/(BW$195-BW$194)*10))),1)</f>
        <v>0</v>
      </c>
      <c r="BX17" s="55">
        <f t="shared" si="53"/>
        <v>0</v>
      </c>
      <c r="BY17" s="56">
        <f>'Indicator Data'!S20/'Indicator Data'!$CL20</f>
        <v>0</v>
      </c>
      <c r="BZ17" s="56">
        <f>'Indicator Data'!T20/'Indicator Data'!$CL20</f>
        <v>0</v>
      </c>
      <c r="CA17" s="55">
        <f t="shared" si="29"/>
        <v>0</v>
      </c>
      <c r="CB17" s="55">
        <f t="shared" si="30"/>
        <v>0</v>
      </c>
      <c r="CC17" s="55">
        <f t="shared" si="54"/>
        <v>0</v>
      </c>
      <c r="CD17" s="55">
        <f t="shared" si="55"/>
        <v>0</v>
      </c>
      <c r="CE17" s="55">
        <f t="shared" si="56"/>
        <v>0</v>
      </c>
      <c r="CF17" s="55">
        <f>ROUND(IF('Indicator Data'!U20=0,0,IF(LOG('Indicator Data'!U20)&gt;CF$195,10,IF(LOG('Indicator Data'!U20)&lt;CF$194,0,10-(CF$195-LOG('Indicator Data'!U20))/(CF$195-CF$194)*10))),1)</f>
        <v>0</v>
      </c>
      <c r="CG17" s="56">
        <f>'Indicator Data'!U20/'Indicator Data'!$CL20</f>
        <v>0</v>
      </c>
      <c r="CH17" s="55">
        <f t="shared" si="31"/>
        <v>0</v>
      </c>
      <c r="CI17" s="55">
        <f t="shared" si="57"/>
        <v>0</v>
      </c>
      <c r="CJ17" s="55">
        <f>ROUND(IF('Indicator Data'!V20=0,0,IF(LOG('Indicator Data'!V20)&gt;CJ$195,10,IF(LOG('Indicator Data'!V20)&lt;CJ$194,0,10-(CJ$195-LOG('Indicator Data'!V20))/(CJ$195-CJ$194)*10))),1)</f>
        <v>0</v>
      </c>
      <c r="CK17" s="56">
        <f>IF('Indicator Data'!V20/'Indicator Data'!$CL20&gt;1,1,'Indicator Data'!V20/'Indicator Data'!$CL20)</f>
        <v>0</v>
      </c>
      <c r="CL17" s="55">
        <f t="shared" si="32"/>
        <v>0</v>
      </c>
      <c r="CM17" s="55">
        <f t="shared" si="58"/>
        <v>0</v>
      </c>
      <c r="CN17" s="55">
        <f>ROUND(IF('Indicator Data'!W20=0,0,IF(LOG('Indicator Data'!W20)&gt;CN$195,10,IF(LOG('Indicator Data'!W20)&lt;CN$194,0,10-(CN$195-LOG('Indicator Data'!W20))/(CN$195-CN$194)*10))),1)</f>
        <v>0</v>
      </c>
      <c r="CO17" s="56">
        <f>'Indicator Data'!W20/'Indicator Data'!$CL20</f>
        <v>0</v>
      </c>
      <c r="CP17" s="55">
        <f t="shared" si="33"/>
        <v>0</v>
      </c>
      <c r="CQ17" s="55">
        <f t="shared" si="59"/>
        <v>0</v>
      </c>
      <c r="CR17" s="55">
        <f>ROUND(IF('Indicator Data'!X20=0,0,IF(LOG('Indicator Data'!X20)&gt;CR$195,10,IF(LOG('Indicator Data'!X20)&lt;CR$194,0,10-(CR$195-LOG('Indicator Data'!X20))/(CR$195-CR$194)*10))),1)</f>
        <v>0</v>
      </c>
      <c r="CS17" s="56">
        <f>'Indicator Data'!X20/'Indicator Data'!$CL20</f>
        <v>0</v>
      </c>
      <c r="CT17" s="55">
        <f t="shared" si="34"/>
        <v>0</v>
      </c>
      <c r="CU17" s="55">
        <f t="shared" si="60"/>
        <v>0</v>
      </c>
      <c r="CV17" s="55">
        <f>ROUND(IF('Indicator Data'!Y20=0,0,IF(LOG('Indicator Data'!Y20)&gt;CR$195,10,IF(LOG('Indicator Data'!Y20)&lt;CR$194,0,10-(CR$195-LOG('Indicator Data'!Y20))/(CR$195-CR$194)*10))),1)</f>
        <v>0</v>
      </c>
      <c r="CW17" s="56">
        <f>'Indicator Data'!Y20/'Indicator Data'!$CL20</f>
        <v>0</v>
      </c>
      <c r="CX17" s="55">
        <f t="shared" si="35"/>
        <v>0</v>
      </c>
      <c r="CY17" s="55">
        <f t="shared" si="61"/>
        <v>0</v>
      </c>
      <c r="CZ17" s="55">
        <f t="shared" si="62"/>
        <v>0</v>
      </c>
      <c r="DA17" s="55">
        <f>IF('Indicator Data'!AE20="No data","x",ROUND(IF('Indicator Data'!AE20&gt;DA$195,0,IF('Indicator Data'!AE20&lt;DA$194,10,(DA$195-'Indicator Data'!AE20)/(DA$195-DA$194)*10)),1))</f>
        <v>0.2</v>
      </c>
      <c r="DB17" s="55">
        <f>IF('Indicator Data'!AF20="No data","x",ROUND(IF('Indicator Data'!AF20&gt;DB$195,0,IF('Indicator Data'!AF20&lt;DB$194,10,(DB$195-'Indicator Data'!AF20)/(DB$195-DB$194)*10)),1))</f>
        <v>0.6</v>
      </c>
      <c r="DC17" s="55" t="str">
        <f>IF('Indicator Data'!AH20="No data","x",ROUND(IF('Indicator Data'!AH20&gt;DC$195,0,IF('Indicator Data'!AH20&lt;DC$194,10,(DC$195-'Indicator Data'!AH20)/(DC$195-DC$194)*10)),1))</f>
        <v>x</v>
      </c>
      <c r="DD17" s="55">
        <f>IF(AND(DB17="x",DA17="x",DC17="x"),"x",ROUND(AVERAGE(DA17:DC17),1))</f>
        <v>0.4</v>
      </c>
      <c r="DE17" s="55">
        <f>IF('Indicator Data'!AA20="No data","x",ROUND(IF(LOG('Indicator Data'!AA20)&gt;DE$195,10,IF(LOG('Indicator Data'!AA20)&lt;DE$194,0,10-(DE$195-LOG('Indicator Data'!AA20))/(DE$195-DE$194)*10)),1))</f>
        <v>5.6</v>
      </c>
      <c r="DF17" s="55">
        <f>IF('Indicator Data'!AB20="No data","x",ROUND(IF('Indicator Data'!AB20&gt;DF$195,10,IF('Indicator Data'!AB20&lt;DF$194,0,10-(DF$195-'Indicator Data'!AB20)/(DF$195-DF$194)*10)),1))</f>
        <v>2.4</v>
      </c>
      <c r="DG17" s="55">
        <f>IF('Indicator Data'!AC20="No data","x",ROUND(IF('Indicator Data'!AC20&gt;DG$195,10,IF('Indicator Data'!AC20&lt;DG$194,0,10-(DG$195-'Indicator Data'!AC20)/(DG$195-DG$194)*10)),1))</f>
        <v>7.9</v>
      </c>
      <c r="DH17" s="55">
        <f>IF('Indicator Data'!AD20="No data","x",ROUND(IF('Indicator Data'!AD20&gt;DH$195,10,IF('Indicator Data'!AD20&lt;DH$194,0,10-(DH$195-'Indicator Data'!AD20)/(DH$195-DH$194)*10)),1))</f>
        <v>4.2</v>
      </c>
      <c r="DI17" s="55">
        <f t="shared" si="63"/>
        <v>5</v>
      </c>
      <c r="DJ17" s="55">
        <f t="shared" si="64"/>
        <v>3.5</v>
      </c>
      <c r="DK17" s="55">
        <f>IF('Indicator Data'!AK20="No data","x",ROUND(IF('Indicator Data'!AK20&gt;DK$195,10,IF('Indicator Data'!AK20&lt;DK$194,0,10-(DK$195-'Indicator Data'!AK20)/(DK$195-DK$194)*10)),1))</f>
        <v>5</v>
      </c>
      <c r="DL17" s="55">
        <f>IF('Indicator Data'!AL20="No data","x",ROUND(IF('Indicator Data'!AL20&gt;DL$195,10,IF('Indicator Data'!AL20&lt;DL$194,0,10-(DL$195-'Indicator Data'!AL20)/(DL$195-DL$194)*10)),1))</f>
        <v>0.6</v>
      </c>
      <c r="DM17" s="55">
        <f t="shared" si="65"/>
        <v>4.3</v>
      </c>
      <c r="DN17" s="55">
        <f>IF('Indicator Data'!AG20="No data","x",ROUND(IF('Indicator Data'!AG20&gt;DN$195,10,IF('Indicator Data'!AG20&lt;DN$194,0,10-(DN$195-'Indicator Data'!AG20)/(DN$195-DN$194)*10)),1))</f>
        <v>0</v>
      </c>
      <c r="DO17" s="55">
        <f t="shared" si="66"/>
        <v>0.3</v>
      </c>
      <c r="DP17" s="194" t="str">
        <f>IF('Indicator Data'!AI20="No data","x",'Indicator Data'!AI20/'Indicator Data'!$CK20)</f>
        <v>x</v>
      </c>
      <c r="DQ17" s="55" t="str">
        <f t="shared" si="36"/>
        <v>x</v>
      </c>
      <c r="DR17" s="55" t="str">
        <f>IF('Indicator Data'!AJ20="No data","x",ROUND(IF('Indicator Data'!AJ20&gt;DR$195,10,IF('Indicator Data'!AJ20&lt;DR$194,0,10-(DR$195-'Indicator Data'!AJ20)/(DR$195-DR$194)*10)),1))</f>
        <v>x</v>
      </c>
      <c r="DS17" s="55" t="str">
        <f t="shared" si="67"/>
        <v>x</v>
      </c>
      <c r="DT17" s="55">
        <f>ROUND(IF('Indicator Data'!Z20=0,0,IF(LOG('Indicator Data'!Z20)&gt;DT$195,10,IF(LOG('Indicator Data'!Z20)&lt;DT$194,0,10-(DT$195-LOG('Indicator Data'!Z20))/(DT$195-DT$194)*10))),1)</f>
        <v>7.9</v>
      </c>
      <c r="DU17" s="56">
        <f>'Indicator Data'!Z20/'Indicator Data'!$CL20</f>
        <v>0.3313883569432044</v>
      </c>
      <c r="DV17" s="55">
        <f t="shared" si="37"/>
        <v>3.3</v>
      </c>
      <c r="DW17" s="55">
        <f t="shared" si="68"/>
        <v>6.1</v>
      </c>
      <c r="DX17" s="55">
        <f t="shared" si="69"/>
        <v>2.2999999999999998</v>
      </c>
      <c r="DY17" s="57">
        <f>IF(BL17="x",ROUND((10-GEOMEAN(((10-DX17)/10*9+1),((10-CZ17)/10*9+1),((10-DJ17)/10*9+1)))/9*10,1),ROUND((10-GEOMEAN(((10-BL17)/10*9+1),((10-DX17)/10*9+1),((10-CZ17)/10*9+1),((10-DJ17)/10*9+1)))/9*10,1))</f>
        <v>2.7</v>
      </c>
      <c r="DZ17" s="58">
        <f>IF(ROUND(IF(AP17="x",(10-GEOMEAN(((10-AO17)/10*9+1),((10-DY17)/10*9+1),((10-AU17)/10*9+1),((10-AQ17)/10*9+1),((10-AR17)/10*9+1)))/9*10,(10-GEOMEAN(((10-AO17)/10*9+1),((10-DY17)/10*9+1),((10-AP17)/10*9+1),((10-AQ17)/10*9+1),((10-AR17)/10*9+1),((10-AU17)/10*9+1)))/9*10),1)=0,0.1,ROUND(IF(AP17="x",(10-GEOMEAN(((10-AO17)/10*9+1),((10-DY17)/10*9+1),((10-AU17)/10*9+1),((10-AQ17)/10*9+1),((10-AR17)/10*9+1)))/9*10,(10-GEOMEAN(((10-AO17)/10*9+1),((10-DY17)/10*9+1),((10-AP17)/10*9+1),((10-AQ17)/10*9+1),((10-AR17)/10*9+1),((10-AU17)/10*9+1)))/9*10),1))</f>
        <v>2.4</v>
      </c>
      <c r="EA17" s="55">
        <f>ROUND(IF('Indicator Data'!AM20=0,0,IF('Indicator Data'!AM20&gt;EA$195,10,IF('Indicator Data'!AM20&lt;EA$194,0,10-(EA$195-'Indicator Data'!AM20)/(EA$195-EA$194)*10))),1)</f>
        <v>1.1000000000000001</v>
      </c>
      <c r="EB17" s="55">
        <f>ROUND(IF('Indicator Data'!AN20=0,0,IF(LOG('Indicator Data'!AN20)&gt;LOG(EB$195),10,IF(LOG('Indicator Data'!AN20)&lt;LOG(EB$194),0,10-(LOG(EB$195)-LOG('Indicator Data'!AN20))/(LOG(EB$195)-LOG(EB$194))*10))),1)</f>
        <v>4</v>
      </c>
      <c r="EC17" s="57">
        <f t="shared" si="38"/>
        <v>2.7</v>
      </c>
      <c r="ED17" s="55">
        <f>'Indicator Data'!AO20</f>
        <v>0</v>
      </c>
      <c r="EE17" s="55">
        <f>'Indicator Data'!AP20</f>
        <v>0</v>
      </c>
      <c r="EF17" s="57">
        <f t="shared" si="39"/>
        <v>0</v>
      </c>
      <c r="EG17" s="58">
        <f t="shared" si="40"/>
        <v>1.9</v>
      </c>
      <c r="EH17" s="15"/>
      <c r="EI17" s="104"/>
    </row>
    <row r="18" spans="1:139" s="4" customFormat="1" x14ac:dyDescent="0.25">
      <c r="A18" s="126" t="str">
        <f>'Indicator Data'!A21</f>
        <v>Belgium</v>
      </c>
      <c r="B18" s="59" t="str">
        <f>'Indicator Data'!B21</f>
        <v>BEL</v>
      </c>
      <c r="C18" s="55">
        <f>ROUND(IF('Indicator Data'!C21=0,0.1,IF(LOG('Indicator Data'!C21)&gt;C$195,10,IF(LOG('Indicator Data'!C21)&lt;C$194,0,10-(C$195-LOG('Indicator Data'!C21))/(C$195-C$194)*10))),1)</f>
        <v>7.3</v>
      </c>
      <c r="D18" s="55">
        <f>ROUND(IF('Indicator Data'!D21=0,0.1,IF(LOG('Indicator Data'!D21)&gt;D$195,10,IF(LOG('Indicator Data'!D21)&lt;D$194,0,10-(D$195-LOG('Indicator Data'!D21))/(D$195-D$194)*10))),1)</f>
        <v>0.1</v>
      </c>
      <c r="E18" s="55">
        <f t="shared" si="0"/>
        <v>4.5999999999999996</v>
      </c>
      <c r="F18" s="55">
        <f>IF('Indicator Data'!E21="No data",0.1,(ROUND(IF('Indicator Data'!E21=0,0,IF(LOG('Indicator Data'!E21)&gt;F$195,10,IF(LOG('Indicator Data'!E21)&lt;F$194,0,10-(F$195-LOG('Indicator Data'!E21))/(F$195-F$194)*10))),1)))</f>
        <v>5.9</v>
      </c>
      <c r="G18" s="55">
        <f>ROUND(IF('Indicator Data'!F21=0,0,IF(LOG('Indicator Data'!F21)&gt;G$195,10,IF(LOG('Indicator Data'!F21)&lt;G$194,0,10-(G$195-LOG('Indicator Data'!F21))/(G$195-G$194)*10))),1)</f>
        <v>0</v>
      </c>
      <c r="H18" s="55">
        <f>ROUND(IF('Indicator Data'!G21=0,0,IF(LOG('Indicator Data'!G21)&gt;H$195,10,IF(LOG('Indicator Data'!G21)&lt;H$194,0,10-(H$195-LOG('Indicator Data'!G21))/(H$195-H$194)*10))),1)</f>
        <v>0</v>
      </c>
      <c r="I18" s="55">
        <f>ROUND(IF('Indicator Data'!H21=0,0,IF(LOG('Indicator Data'!H21)&gt;I$195,10,IF(LOG('Indicator Data'!H21)&lt;I$194,0,10-(I$195-LOG('Indicator Data'!H21))/(I$195-I$194)*10))),1)</f>
        <v>0</v>
      </c>
      <c r="J18" s="55">
        <f t="shared" si="1"/>
        <v>0</v>
      </c>
      <c r="K18" s="55">
        <f>ROUND(IF('Indicator Data'!I21=0,0,IF(LOG('Indicator Data'!I21)&gt;K$195,10,IF(LOG('Indicator Data'!I21)&lt;K$194,0,10-(K$195-LOG('Indicator Data'!I21))/(K$195-K$194)*10))),1)</f>
        <v>0</v>
      </c>
      <c r="L18" s="55">
        <f t="shared" si="2"/>
        <v>0</v>
      </c>
      <c r="M18" s="55">
        <f>ROUND(IF('Indicator Data'!J21=0,0,IF(LOG('Indicator Data'!J21)&gt;M$195,10,IF(LOG('Indicator Data'!J21)&lt;M$194,0,10-(M$195-LOG('Indicator Data'!J21))/(M$195-M$194)*10))),1)</f>
        <v>0</v>
      </c>
      <c r="N18" s="56">
        <f>'Indicator Data'!C21/'Indicator Data'!$CL21</f>
        <v>7.0612974929983561E-4</v>
      </c>
      <c r="O18" s="56">
        <f>'Indicator Data'!D21/'Indicator Data'!$CL21</f>
        <v>0</v>
      </c>
      <c r="P18" s="56">
        <f>IF(F18=0.1,"x",'Indicator Data'!E21/'Indicator Data'!$CL21)</f>
        <v>1.9403083232425891E-3</v>
      </c>
      <c r="Q18" s="56">
        <f>'Indicator Data'!F21/'Indicator Data'!$CL21</f>
        <v>0</v>
      </c>
      <c r="R18" s="56">
        <f>'Indicator Data'!G21/'Indicator Data'!$CL21</f>
        <v>0</v>
      </c>
      <c r="S18" s="56">
        <f>'Indicator Data'!H21/'Indicator Data'!$CL21</f>
        <v>0</v>
      </c>
      <c r="T18" s="56">
        <f>'Indicator Data'!I21/'Indicator Data'!$CL21</f>
        <v>0</v>
      </c>
      <c r="U18" s="56">
        <f>'Indicator Data'!J21/'Indicator Data'!$CL21</f>
        <v>0</v>
      </c>
      <c r="V18" s="55">
        <f t="shared" si="3"/>
        <v>3.5</v>
      </c>
      <c r="W18" s="55">
        <f t="shared" si="4"/>
        <v>0</v>
      </c>
      <c r="X18" s="55">
        <f t="shared" si="5"/>
        <v>1.9</v>
      </c>
      <c r="Y18" s="55">
        <f t="shared" si="6"/>
        <v>1.3</v>
      </c>
      <c r="Z18" s="55">
        <f t="shared" si="7"/>
        <v>0</v>
      </c>
      <c r="AA18" s="55">
        <f t="shared" si="8"/>
        <v>0</v>
      </c>
      <c r="AB18" s="55">
        <f t="shared" si="9"/>
        <v>0</v>
      </c>
      <c r="AC18" s="55">
        <f t="shared" si="10"/>
        <v>0</v>
      </c>
      <c r="AD18" s="55">
        <f t="shared" si="11"/>
        <v>0</v>
      </c>
      <c r="AE18" s="55">
        <f t="shared" si="12"/>
        <v>0</v>
      </c>
      <c r="AF18" s="55">
        <f t="shared" si="13"/>
        <v>0</v>
      </c>
      <c r="AG18" s="55">
        <f>ROUND(IF('Indicator Data'!K21=0,0,IF('Indicator Data'!K21&gt;AG$195,10,IF('Indicator Data'!K21&lt;AG$194,0,10-(AG$195-'Indicator Data'!K21)/(AG$195-AG$194)*10))),1)</f>
        <v>0</v>
      </c>
      <c r="AH18" s="55">
        <f t="shared" si="14"/>
        <v>5.4</v>
      </c>
      <c r="AI18" s="55">
        <f t="shared" si="15"/>
        <v>0.1</v>
      </c>
      <c r="AJ18" s="55">
        <f t="shared" si="16"/>
        <v>0</v>
      </c>
      <c r="AK18" s="55">
        <f t="shared" si="17"/>
        <v>0</v>
      </c>
      <c r="AL18" s="55">
        <f t="shared" si="18"/>
        <v>0</v>
      </c>
      <c r="AM18" s="55">
        <f t="shared" si="19"/>
        <v>0</v>
      </c>
      <c r="AN18" s="55">
        <f t="shared" si="20"/>
        <v>0</v>
      </c>
      <c r="AO18" s="193">
        <f t="shared" si="21"/>
        <v>3.4</v>
      </c>
      <c r="AP18" s="193">
        <f t="shared" si="41"/>
        <v>4</v>
      </c>
      <c r="AQ18" s="193">
        <f t="shared" si="22"/>
        <v>0</v>
      </c>
      <c r="AR18" s="193">
        <f t="shared" si="23"/>
        <v>0</v>
      </c>
      <c r="AS18" s="55">
        <f t="shared" si="24"/>
        <v>0</v>
      </c>
      <c r="AT18" s="55">
        <f>IF('Indicator Data'!L21="No data","x",IF('Indicator Data'!CM21&lt;1000,"x",ROUND((IF('Indicator Data'!L21&gt;AT$195,10,IF('Indicator Data'!L21&lt;AT$194,0,10-(AT$195-'Indicator Data'!L21)/(AT$195-AT$194)*10))),1)))</f>
        <v>1</v>
      </c>
      <c r="AU18" s="193">
        <f t="shared" si="25"/>
        <v>0.5</v>
      </c>
      <c r="AV18" s="55">
        <f>IF('Indicator Data'!M21="No data","x",ROUND(IF('Indicator Data'!M21=0,0,IF(LOG('Indicator Data'!M21)&gt;AV$195,10,IF(LOG('Indicator Data'!M21)&lt;AV$194,0,10-(AV$195-LOG('Indicator Data'!M21))/(AV$195-AV$194)*10))),1))</f>
        <v>0</v>
      </c>
      <c r="AW18" s="56">
        <f>IF(AV18="x","x",'Indicator Data'!M21/'Indicator Data'!$CL21)</f>
        <v>0</v>
      </c>
      <c r="AX18" s="55">
        <f t="shared" si="42"/>
        <v>0</v>
      </c>
      <c r="AY18" s="55">
        <f t="shared" si="43"/>
        <v>0</v>
      </c>
      <c r="AZ18" s="55" t="str">
        <f>IF('Indicator Data'!N21="No data","x",ROUND(IF('Indicator Data'!N21=0,0,IF(LOG('Indicator Data'!N21)&gt;AZ$195,10,IF(LOG('Indicator Data'!N21)&lt;AZ$194,0,10-(AZ$195-LOG('Indicator Data'!N21))/(AZ$195-AZ$194)*10))),1))</f>
        <v>x</v>
      </c>
      <c r="BA18" s="56" t="str">
        <f>IF(AZ18="x","x",'Indicator Data'!N21/'Indicator Data'!$CL21)</f>
        <v>x</v>
      </c>
      <c r="BB18" s="55" t="str">
        <f t="shared" si="44"/>
        <v>x</v>
      </c>
      <c r="BC18" s="55" t="str">
        <f t="shared" si="45"/>
        <v>x</v>
      </c>
      <c r="BD18" s="55" t="str">
        <f>IF('Indicator Data'!O21="No data","x",ROUND(IF('Indicator Data'!O21=0,0,IF(LOG('Indicator Data'!O21)&gt;BD$195,10,IF(LOG('Indicator Data'!O21)&lt;BD$194,0,10-(BD$195-LOG('Indicator Data'!O21))/(BD$195-BD$194)*10))),1))</f>
        <v>x</v>
      </c>
      <c r="BE18" s="56" t="str">
        <f>IF(BD18="x","x",'Indicator Data'!O21/'Indicator Data'!$CL21)</f>
        <v>x</v>
      </c>
      <c r="BF18" s="55" t="str">
        <f t="shared" si="46"/>
        <v>x</v>
      </c>
      <c r="BG18" s="55" t="str">
        <f t="shared" si="47"/>
        <v>x</v>
      </c>
      <c r="BH18" s="55" t="str">
        <f>IF('Indicator Data'!P21="No data","x",ROUND(IF('Indicator Data'!P21=0,0,IF(LOG('Indicator Data'!P21)&gt;BH$195,10,IF(LOG('Indicator Data'!P21)&lt;BH$194,0,10-(BH$195-LOG('Indicator Data'!P21))/(BH$195-BH$194)*10))),1))</f>
        <v>x</v>
      </c>
      <c r="BI18" s="56" t="str">
        <f>IF(BH18="x","x",'Indicator Data'!P21/'Indicator Data'!$CL21)</f>
        <v>x</v>
      </c>
      <c r="BJ18" s="55" t="str">
        <f t="shared" si="48"/>
        <v>x</v>
      </c>
      <c r="BK18" s="55" t="str">
        <f t="shared" si="49"/>
        <v>x</v>
      </c>
      <c r="BL18" s="55">
        <f t="shared" si="50"/>
        <v>0</v>
      </c>
      <c r="BM18" s="55">
        <f>ROUND(IF('Indicator Data'!Q21=0,0,IF(LOG('Indicator Data'!Q21)&gt;BM$195,10,IF(LOG('Indicator Data'!Q21)&lt;BM$194,0,10-(BM$195-LOG('Indicator Data'!Q21))/(BM$195-BM$194)*10))),1)</f>
        <v>0</v>
      </c>
      <c r="BN18" s="55">
        <f>ROUND(IF('Indicator Data'!R21=0,0,IF(LOG('Indicator Data'!R21)&gt;BN$195,10,IF(LOG('Indicator Data'!R21)&lt;BN$194,0,10-(BN$195-LOG('Indicator Data'!R21))/(BN$195-BN$194)*10))),1)</f>
        <v>0</v>
      </c>
      <c r="BO18" s="55">
        <f t="shared" si="51"/>
        <v>0</v>
      </c>
      <c r="BP18" s="56">
        <f>'Indicator Data'!Q21/'Indicator Data'!$CL21</f>
        <v>0</v>
      </c>
      <c r="BQ18" s="56">
        <f>'Indicator Data'!R21/'Indicator Data'!$CL21</f>
        <v>0</v>
      </c>
      <c r="BR18" s="55">
        <f t="shared" si="26"/>
        <v>0</v>
      </c>
      <c r="BS18" s="55">
        <f t="shared" si="27"/>
        <v>0</v>
      </c>
      <c r="BT18" s="55">
        <f t="shared" si="28"/>
        <v>0</v>
      </c>
      <c r="BU18" s="55">
        <f t="shared" si="52"/>
        <v>0</v>
      </c>
      <c r="BV18" s="55">
        <f>ROUND(IF('Indicator Data'!S21=0,0,IF(LOG('Indicator Data'!S21)&gt;BV$195,10,IF(LOG('Indicator Data'!S21)&lt;BV$194,0,10-(BV$195-LOG('Indicator Data'!S21))/(BV$195-BV$194)*10))),1)</f>
        <v>0</v>
      </c>
      <c r="BW18" s="55">
        <f>ROUND(IF('Indicator Data'!T21=0,0,IF(LOG('Indicator Data'!T21)&gt;BW$195,10,IF(LOG('Indicator Data'!T21)&lt;BW$194,0,10-(BW$195-LOG('Indicator Data'!T21))/(BW$195-BW$194)*10))),1)</f>
        <v>0</v>
      </c>
      <c r="BX18" s="55">
        <f t="shared" si="53"/>
        <v>0</v>
      </c>
      <c r="BY18" s="56">
        <f>'Indicator Data'!S21/'Indicator Data'!$CL21</f>
        <v>0</v>
      </c>
      <c r="BZ18" s="56">
        <f>'Indicator Data'!T21/'Indicator Data'!$CL21</f>
        <v>0</v>
      </c>
      <c r="CA18" s="55">
        <f t="shared" si="29"/>
        <v>0</v>
      </c>
      <c r="CB18" s="55">
        <f t="shared" si="30"/>
        <v>0</v>
      </c>
      <c r="CC18" s="55">
        <f t="shared" si="54"/>
        <v>0</v>
      </c>
      <c r="CD18" s="55">
        <f t="shared" si="55"/>
        <v>0</v>
      </c>
      <c r="CE18" s="55">
        <f t="shared" si="56"/>
        <v>0</v>
      </c>
      <c r="CF18" s="55">
        <f>ROUND(IF('Indicator Data'!U21=0,0,IF(LOG('Indicator Data'!U21)&gt;CF$195,10,IF(LOG('Indicator Data'!U21)&lt;CF$194,0,10-(CF$195-LOG('Indicator Data'!U21))/(CF$195-CF$194)*10))),1)</f>
        <v>0</v>
      </c>
      <c r="CG18" s="56">
        <f>'Indicator Data'!U21/'Indicator Data'!$CL21</f>
        <v>0</v>
      </c>
      <c r="CH18" s="55">
        <f t="shared" si="31"/>
        <v>0</v>
      </c>
      <c r="CI18" s="55">
        <f t="shared" si="57"/>
        <v>0</v>
      </c>
      <c r="CJ18" s="55">
        <f>ROUND(IF('Indicator Data'!V21=0,0,IF(LOG('Indicator Data'!V21)&gt;CJ$195,10,IF(LOG('Indicator Data'!V21)&lt;CJ$194,0,10-(CJ$195-LOG('Indicator Data'!V21))/(CJ$195-CJ$194)*10))),1)</f>
        <v>0</v>
      </c>
      <c r="CK18" s="56">
        <f>IF('Indicator Data'!V21/'Indicator Data'!$CL21&gt;1,1,'Indicator Data'!V21/'Indicator Data'!$CL21)</f>
        <v>0</v>
      </c>
      <c r="CL18" s="55">
        <f t="shared" si="32"/>
        <v>0</v>
      </c>
      <c r="CM18" s="55">
        <f t="shared" si="58"/>
        <v>0</v>
      </c>
      <c r="CN18" s="55">
        <f>ROUND(IF('Indicator Data'!W21=0,0,IF(LOG('Indicator Data'!W21)&gt;CN$195,10,IF(LOG('Indicator Data'!W21)&lt;CN$194,0,10-(CN$195-LOG('Indicator Data'!W21))/(CN$195-CN$194)*10))),1)</f>
        <v>0</v>
      </c>
      <c r="CO18" s="56">
        <f>'Indicator Data'!W21/'Indicator Data'!$CL21</f>
        <v>0</v>
      </c>
      <c r="CP18" s="55">
        <f t="shared" si="33"/>
        <v>0</v>
      </c>
      <c r="CQ18" s="55">
        <f t="shared" si="59"/>
        <v>0</v>
      </c>
      <c r="CR18" s="55">
        <f>ROUND(IF('Indicator Data'!X21=0,0,IF(LOG('Indicator Data'!X21)&gt;CR$195,10,IF(LOG('Indicator Data'!X21)&lt;CR$194,0,10-(CR$195-LOG('Indicator Data'!X21))/(CR$195-CR$194)*10))),1)</f>
        <v>0</v>
      </c>
      <c r="CS18" s="56">
        <f>'Indicator Data'!X21/'Indicator Data'!$CL21</f>
        <v>0</v>
      </c>
      <c r="CT18" s="55">
        <f t="shared" si="34"/>
        <v>0</v>
      </c>
      <c r="CU18" s="55">
        <f t="shared" si="60"/>
        <v>0</v>
      </c>
      <c r="CV18" s="55">
        <f>ROUND(IF('Indicator Data'!Y21=0,0,IF(LOG('Indicator Data'!Y21)&gt;CR$195,10,IF(LOG('Indicator Data'!Y21)&lt;CR$194,0,10-(CR$195-LOG('Indicator Data'!Y21))/(CR$195-CR$194)*10))),1)</f>
        <v>0</v>
      </c>
      <c r="CW18" s="56">
        <f>'Indicator Data'!Y21/'Indicator Data'!$CL21</f>
        <v>0</v>
      </c>
      <c r="CX18" s="55">
        <f t="shared" si="35"/>
        <v>0</v>
      </c>
      <c r="CY18" s="55">
        <f t="shared" si="61"/>
        <v>0</v>
      </c>
      <c r="CZ18" s="55">
        <f t="shared" si="62"/>
        <v>0</v>
      </c>
      <c r="DA18" s="55">
        <f>IF('Indicator Data'!AE21="No data","x",ROUND(IF('Indicator Data'!AE21&gt;DA$195,0,IF('Indicator Data'!AE21&lt;DA$194,10,(DA$195-'Indicator Data'!AE21)/(DA$195-DA$194)*10)),1))</f>
        <v>0.1</v>
      </c>
      <c r="DB18" s="55">
        <f>IF('Indicator Data'!AF21="No data","x",ROUND(IF('Indicator Data'!AF21&gt;DB$195,0,IF('Indicator Data'!AF21&lt;DB$194,10,(DB$195-'Indicator Data'!AF21)/(DB$195-DB$194)*10)),1))</f>
        <v>0</v>
      </c>
      <c r="DC18" s="55" t="str">
        <f>IF('Indicator Data'!AH21="No data","x",ROUND(IF('Indicator Data'!AH21&gt;DC$195,0,IF('Indicator Data'!AH21&lt;DC$194,10,(DC$195-'Indicator Data'!AH21)/(DC$195-DC$194)*10)),1))</f>
        <v>x</v>
      </c>
      <c r="DD18" s="55">
        <f>IF(AND(DB18="x",DA18="x",DC18="x"),"x",ROUND(AVERAGE(DA18:DC18),1))</f>
        <v>0.1</v>
      </c>
      <c r="DE18" s="55">
        <f>IF('Indicator Data'!AA21="No data","x",ROUND(IF(LOG('Indicator Data'!AA21)&gt;DE$195,10,IF(LOG('Indicator Data'!AA21)&lt;DE$194,0,10-(DE$195-LOG('Indicator Data'!AA21))/(DE$195-DE$194)*10)),1))</f>
        <v>8.6</v>
      </c>
      <c r="DF18" s="55">
        <f>IF('Indicator Data'!AB21="No data","x",ROUND(IF('Indicator Data'!AB21&gt;DF$195,10,IF('Indicator Data'!AB21&lt;DF$194,0,10-(DF$195-'Indicator Data'!AB21)/(DF$195-DF$194)*10)),1))</f>
        <v>2.4</v>
      </c>
      <c r="DG18" s="55">
        <f>IF('Indicator Data'!AC21="No data","x",ROUND(IF('Indicator Data'!AC21&gt;DG$195,10,IF('Indicator Data'!AC21&lt;DG$194,0,10-(DG$195-'Indicator Data'!AC21)/(DG$195-DG$194)*10)),1))</f>
        <v>9.8000000000000007</v>
      </c>
      <c r="DH18" s="55">
        <f>IF('Indicator Data'!AD21="No data","x",ROUND(IF('Indicator Data'!AD21&gt;DH$195,10,IF('Indicator Data'!AD21&lt;DH$194,0,10-(DH$195-'Indicator Data'!AD21)/(DH$195-DH$194)*10)),1))</f>
        <v>3.8</v>
      </c>
      <c r="DI18" s="55">
        <f t="shared" si="63"/>
        <v>6.2</v>
      </c>
      <c r="DJ18" s="55">
        <f t="shared" si="64"/>
        <v>4.2</v>
      </c>
      <c r="DK18" s="55" t="str">
        <f>IF('Indicator Data'!AK21="No data","x",ROUND(IF('Indicator Data'!AK21&gt;DK$195,10,IF('Indicator Data'!AK21&lt;DK$194,0,10-(DK$195-'Indicator Data'!AK21)/(DK$195-DK$194)*10)),1))</f>
        <v>x</v>
      </c>
      <c r="DL18" s="55">
        <f>IF('Indicator Data'!AL21="No data","x",ROUND(IF('Indicator Data'!AL21&gt;DL$195,10,IF('Indicator Data'!AL21&lt;DL$194,0,10-(DL$195-'Indicator Data'!AL21)/(DL$195-DL$194)*10)),1))</f>
        <v>0.3</v>
      </c>
      <c r="DM18" s="55">
        <f t="shared" si="65"/>
        <v>5</v>
      </c>
      <c r="DN18" s="55">
        <f>IF('Indicator Data'!AG21="No data","x",ROUND(IF('Indicator Data'!AG21&gt;DN$195,10,IF('Indicator Data'!AG21&lt;DN$194,0,10-(DN$195-'Indicator Data'!AG21)/(DN$195-DN$194)*10)),1))</f>
        <v>0</v>
      </c>
      <c r="DO18" s="55">
        <f t="shared" si="66"/>
        <v>0</v>
      </c>
      <c r="DP18" s="194">
        <f>IF('Indicator Data'!AI21="No data","x",'Indicator Data'!AI21/'Indicator Data'!$CK21)</f>
        <v>9.8694912339866996E-4</v>
      </c>
      <c r="DQ18" s="55">
        <f t="shared" si="36"/>
        <v>9.9</v>
      </c>
      <c r="DR18" s="55">
        <f>IF('Indicator Data'!AJ21="No data","x",ROUND(IF('Indicator Data'!AJ21&gt;DR$195,10,IF('Indicator Data'!AJ21&lt;DR$194,0,10-(DR$195-'Indicator Data'!AJ21)/(DR$195-DR$194)*10)),1))</f>
        <v>10</v>
      </c>
      <c r="DS18" s="55">
        <f t="shared" si="67"/>
        <v>10</v>
      </c>
      <c r="DT18" s="55">
        <f>ROUND(IF('Indicator Data'!Z21=0,0,IF(LOG('Indicator Data'!Z21)&gt;DT$195,10,IF(LOG('Indicator Data'!Z21)&lt;DT$194,0,10-(DT$195-LOG('Indicator Data'!Z21))/(DT$195-DT$194)*10))),1)</f>
        <v>8.6</v>
      </c>
      <c r="DU18" s="56">
        <f>'Indicator Data'!Z21/'Indicator Data'!$CL21</f>
        <v>0.98246835028339474</v>
      </c>
      <c r="DV18" s="55">
        <f t="shared" si="37"/>
        <v>9.8000000000000007</v>
      </c>
      <c r="DW18" s="55">
        <f t="shared" si="68"/>
        <v>9.3000000000000007</v>
      </c>
      <c r="DX18" s="55">
        <f t="shared" si="69"/>
        <v>5</v>
      </c>
      <c r="DY18" s="57">
        <f>IF(BL18="x",ROUND((10-GEOMEAN(((10-DX18)/10*9+1),((10-CZ18)/10*9+1),((10-DJ18)/10*9+1)))/9*10,1),ROUND((10-GEOMEAN(((10-BL18)/10*9+1),((10-DX18)/10*9+1),((10-CZ18)/10*9+1),((10-DJ18)/10*9+1)))/9*10,1))</f>
        <v>2.6</v>
      </c>
      <c r="DZ18" s="58">
        <f>IF(ROUND(IF(AP18="x",(10-GEOMEAN(((10-AO18)/10*9+1),((10-DY18)/10*9+1),((10-AU18)/10*9+1),((10-AQ18)/10*9+1),((10-AR18)/10*9+1)))/9*10,(10-GEOMEAN(((10-AO18)/10*9+1),((10-DY18)/10*9+1),((10-AP18)/10*9+1),((10-AQ18)/10*9+1),((10-AR18)/10*9+1),((10-AU18)/10*9+1)))/9*10),1)=0,0.1,ROUND(IF(AP18="x",(10-GEOMEAN(((10-AO18)/10*9+1),((10-DY18)/10*9+1),((10-AU18)/10*9+1),((10-AQ18)/10*9+1),((10-AR18)/10*9+1)))/9*10,(10-GEOMEAN(((10-AO18)/10*9+1),((10-DY18)/10*9+1),((10-AP18)/10*9+1),((10-AQ18)/10*9+1),((10-AR18)/10*9+1),((10-AU18)/10*9+1)))/9*10),1))</f>
        <v>1.9</v>
      </c>
      <c r="EA18" s="55">
        <f>ROUND(IF('Indicator Data'!AM21=0,0,IF('Indicator Data'!AM21&gt;EA$195,10,IF('Indicator Data'!AM21&lt;EA$194,0,10-(EA$195-'Indicator Data'!AM21)/(EA$195-EA$194)*10))),1)</f>
        <v>1.6</v>
      </c>
      <c r="EB18" s="55">
        <f>ROUND(IF('Indicator Data'!AN21=0,0,IF(LOG('Indicator Data'!AN21)&gt;LOG(EB$195),10,IF(LOG('Indicator Data'!AN21)&lt;LOG(EB$194),0,10-(LOG(EB$195)-LOG('Indicator Data'!AN21))/(LOG(EB$195)-LOG(EB$194))*10))),1)</f>
        <v>4.9000000000000004</v>
      </c>
      <c r="EC18" s="57">
        <f t="shared" si="38"/>
        <v>3.4</v>
      </c>
      <c r="ED18" s="55">
        <f>'Indicator Data'!AO21</f>
        <v>0</v>
      </c>
      <c r="EE18" s="55">
        <f>'Indicator Data'!AP21</f>
        <v>0</v>
      </c>
      <c r="EF18" s="57">
        <f t="shared" si="39"/>
        <v>0</v>
      </c>
      <c r="EG18" s="58">
        <f t="shared" si="40"/>
        <v>2.4</v>
      </c>
      <c r="EH18" s="15"/>
      <c r="EI18" s="104"/>
    </row>
    <row r="19" spans="1:139" s="4" customFormat="1" x14ac:dyDescent="0.25">
      <c r="A19" s="126" t="str">
        <f>'Indicator Data'!A22</f>
        <v>Belize</v>
      </c>
      <c r="B19" s="59" t="str">
        <f>'Indicator Data'!B22</f>
        <v>BLZ</v>
      </c>
      <c r="C19" s="55">
        <f>ROUND(IF('Indicator Data'!C22=0,0.1,IF(LOG('Indicator Data'!C22)&gt;C$195,10,IF(LOG('Indicator Data'!C22)&lt;C$194,0,10-(C$195-LOG('Indicator Data'!C22))/(C$195-C$194)*10))),1)</f>
        <v>3.8</v>
      </c>
      <c r="D19" s="55">
        <f>ROUND(IF('Indicator Data'!D22=0,0.1,IF(LOG('Indicator Data'!D22)&gt;D$195,10,IF(LOG('Indicator Data'!D22)&lt;D$194,0,10-(D$195-LOG('Indicator Data'!D22))/(D$195-D$194)*10))),1)</f>
        <v>0.1</v>
      </c>
      <c r="E19" s="55">
        <f t="shared" si="0"/>
        <v>2.1</v>
      </c>
      <c r="F19" s="55">
        <f>IF('Indicator Data'!E22="No data",0.1,(ROUND(IF('Indicator Data'!E22=0,0,IF(LOG('Indicator Data'!E22)&gt;F$195,10,IF(LOG('Indicator Data'!E22)&lt;F$194,0,10-(F$195-LOG('Indicator Data'!E22))/(F$195-F$194)*10))),1)))</f>
        <v>4.5</v>
      </c>
      <c r="G19" s="55">
        <f>ROUND(IF('Indicator Data'!F22=0,0,IF(LOG('Indicator Data'!F22)&gt;G$195,10,IF(LOG('Indicator Data'!F22)&lt;G$194,0,10-(G$195-LOG('Indicator Data'!F22))/(G$195-G$194)*10))),1)</f>
        <v>3.5</v>
      </c>
      <c r="H19" s="55">
        <f>ROUND(IF('Indicator Data'!G22=0,0,IF(LOG('Indicator Data'!G22)&gt;H$195,10,IF(LOG('Indicator Data'!G22)&lt;H$194,0,10-(H$195-LOG('Indicator Data'!G22))/(H$195-H$194)*10))),1)</f>
        <v>4.0999999999999996</v>
      </c>
      <c r="I19" s="55">
        <f>ROUND(IF('Indicator Data'!H22=0,0,IF(LOG('Indicator Data'!H22)&gt;I$195,10,IF(LOG('Indicator Data'!H22)&lt;I$194,0,10-(I$195-LOG('Indicator Data'!H22))/(I$195-I$194)*10))),1)</f>
        <v>6.7</v>
      </c>
      <c r="J19" s="55">
        <f t="shared" si="1"/>
        <v>5.5</v>
      </c>
      <c r="K19" s="55">
        <f>ROUND(IF('Indicator Data'!I22=0,0,IF(LOG('Indicator Data'!I22)&gt;K$195,10,IF(LOG('Indicator Data'!I22)&lt;K$194,0,10-(K$195-LOG('Indicator Data'!I22))/(K$195-K$194)*10))),1)</f>
        <v>5.2</v>
      </c>
      <c r="L19" s="55">
        <f t="shared" si="2"/>
        <v>5.4</v>
      </c>
      <c r="M19" s="55">
        <f>ROUND(IF('Indicator Data'!J22=0,0,IF(LOG('Indicator Data'!J22)&gt;M$195,10,IF(LOG('Indicator Data'!J22)&lt;M$194,0,10-(M$195-LOG('Indicator Data'!J22))/(M$195-M$194)*10))),1)</f>
        <v>0</v>
      </c>
      <c r="N19" s="56">
        <f>'Indicator Data'!C22/'Indicator Data'!$CL22</f>
        <v>9.2517875113180673E-4</v>
      </c>
      <c r="O19" s="56">
        <f>'Indicator Data'!D22/'Indicator Data'!$CL22</f>
        <v>0</v>
      </c>
      <c r="P19" s="56">
        <f>IF(F19=0.1,"x",'Indicator Data'!E22/'Indicator Data'!$CL22)</f>
        <v>1.7538672520103903E-2</v>
      </c>
      <c r="Q19" s="56">
        <f>'Indicator Data'!F22/'Indicator Data'!$CL22</f>
        <v>3.3139970732813825E-6</v>
      </c>
      <c r="R19" s="56">
        <f>'Indicator Data'!G22/'Indicator Data'!$CL22</f>
        <v>1.1649020600447584E-2</v>
      </c>
      <c r="S19" s="56">
        <f>'Indicator Data'!H22/'Indicator Data'!$CL22</f>
        <v>1.4235194206314297E-3</v>
      </c>
      <c r="T19" s="56">
        <f>'Indicator Data'!I22/'Indicator Data'!$CL22</f>
        <v>1.1366841218599323E-2</v>
      </c>
      <c r="U19" s="56">
        <f>'Indicator Data'!J22/'Indicator Data'!$CL22</f>
        <v>0</v>
      </c>
      <c r="V19" s="55">
        <f t="shared" si="3"/>
        <v>4.5999999999999996</v>
      </c>
      <c r="W19" s="55">
        <f t="shared" si="4"/>
        <v>0</v>
      </c>
      <c r="X19" s="55">
        <f t="shared" si="5"/>
        <v>2.6</v>
      </c>
      <c r="Y19" s="55">
        <f t="shared" si="6"/>
        <v>10</v>
      </c>
      <c r="Z19" s="55">
        <f t="shared" si="7"/>
        <v>6.7</v>
      </c>
      <c r="AA19" s="55">
        <f t="shared" si="8"/>
        <v>6.5</v>
      </c>
      <c r="AB19" s="55">
        <f t="shared" si="9"/>
        <v>2.8</v>
      </c>
      <c r="AC19" s="55">
        <f t="shared" si="10"/>
        <v>4.9000000000000004</v>
      </c>
      <c r="AD19" s="55">
        <f t="shared" si="11"/>
        <v>10</v>
      </c>
      <c r="AE19" s="55">
        <f t="shared" si="12"/>
        <v>8.5</v>
      </c>
      <c r="AF19" s="55">
        <f t="shared" si="13"/>
        <v>0</v>
      </c>
      <c r="AG19" s="55">
        <f>ROUND(IF('Indicator Data'!K22=0,0,IF('Indicator Data'!K22&gt;AG$195,10,IF('Indicator Data'!K22&lt;AG$194,0,10-(AG$195-'Indicator Data'!K22)/(AG$195-AG$194)*10))),1)</f>
        <v>0</v>
      </c>
      <c r="AH19" s="55">
        <f t="shared" si="14"/>
        <v>4.2</v>
      </c>
      <c r="AI19" s="55">
        <f t="shared" si="15"/>
        <v>0.1</v>
      </c>
      <c r="AJ19" s="55">
        <f t="shared" si="16"/>
        <v>5.3</v>
      </c>
      <c r="AK19" s="55">
        <f t="shared" si="17"/>
        <v>4.8</v>
      </c>
      <c r="AL19" s="55">
        <f t="shared" si="18"/>
        <v>5.0999999999999996</v>
      </c>
      <c r="AM19" s="55">
        <f t="shared" si="19"/>
        <v>7.6</v>
      </c>
      <c r="AN19" s="55">
        <f t="shared" si="20"/>
        <v>0</v>
      </c>
      <c r="AO19" s="193">
        <f t="shared" si="21"/>
        <v>2.4</v>
      </c>
      <c r="AP19" s="193">
        <f t="shared" si="41"/>
        <v>8.4</v>
      </c>
      <c r="AQ19" s="193">
        <f t="shared" si="22"/>
        <v>5.3</v>
      </c>
      <c r="AR19" s="193">
        <f t="shared" si="23"/>
        <v>7.2</v>
      </c>
      <c r="AS19" s="55">
        <f t="shared" si="24"/>
        <v>0</v>
      </c>
      <c r="AT19" s="55">
        <f>IF('Indicator Data'!L22="No data","x",IF('Indicator Data'!CM22&lt;1000,"x",ROUND((IF('Indicator Data'!L22&gt;AT$195,10,IF('Indicator Data'!L22&lt;AT$194,0,10-(AT$195-'Indicator Data'!L22)/(AT$195-AT$194)*10))),1)))</f>
        <v>2</v>
      </c>
      <c r="AU19" s="193">
        <f t="shared" si="25"/>
        <v>1</v>
      </c>
      <c r="AV19" s="55" t="str">
        <f>IF('Indicator Data'!M22="No data","x",ROUND(IF('Indicator Data'!M22=0,0,IF(LOG('Indicator Data'!M22)&gt;AV$195,10,IF(LOG('Indicator Data'!M22)&lt;AV$194,0,10-(AV$195-LOG('Indicator Data'!M22))/(AV$195-AV$194)*10))),1))</f>
        <v>x</v>
      </c>
      <c r="AW19" s="56" t="str">
        <f>IF(AV19="x","x",'Indicator Data'!M22/'Indicator Data'!$CL22)</f>
        <v>x</v>
      </c>
      <c r="AX19" s="55" t="str">
        <f t="shared" si="42"/>
        <v>x</v>
      </c>
      <c r="AY19" s="55" t="str">
        <f t="shared" si="43"/>
        <v>x</v>
      </c>
      <c r="AZ19" s="55" t="str">
        <f>IF('Indicator Data'!N22="No data","x",ROUND(IF('Indicator Data'!N22=0,0,IF(LOG('Indicator Data'!N22)&gt;AZ$195,10,IF(LOG('Indicator Data'!N22)&lt;AZ$194,0,10-(AZ$195-LOG('Indicator Data'!N22))/(AZ$195-AZ$194)*10))),1))</f>
        <v>x</v>
      </c>
      <c r="BA19" s="56" t="str">
        <f>IF(AZ19="x","x",'Indicator Data'!N22/'Indicator Data'!$CL22)</f>
        <v>x</v>
      </c>
      <c r="BB19" s="55" t="str">
        <f t="shared" si="44"/>
        <v>x</v>
      </c>
      <c r="BC19" s="55" t="str">
        <f t="shared" si="45"/>
        <v>x</v>
      </c>
      <c r="BD19" s="55" t="str">
        <f>IF('Indicator Data'!O22="No data","x",ROUND(IF('Indicator Data'!O22=0,0,IF(LOG('Indicator Data'!O22)&gt;BD$195,10,IF(LOG('Indicator Data'!O22)&lt;BD$194,0,10-(BD$195-LOG('Indicator Data'!O22))/(BD$195-BD$194)*10))),1))</f>
        <v>x</v>
      </c>
      <c r="BE19" s="56" t="str">
        <f>IF(BD19="x","x",'Indicator Data'!O22/'Indicator Data'!$CL22)</f>
        <v>x</v>
      </c>
      <c r="BF19" s="55" t="str">
        <f t="shared" si="46"/>
        <v>x</v>
      </c>
      <c r="BG19" s="55" t="str">
        <f t="shared" si="47"/>
        <v>x</v>
      </c>
      <c r="BH19" s="55" t="str">
        <f>IF('Indicator Data'!P22="No data","x",ROUND(IF('Indicator Data'!P22=0,0,IF(LOG('Indicator Data'!P22)&gt;BH$195,10,IF(LOG('Indicator Data'!P22)&lt;BH$194,0,10-(BH$195-LOG('Indicator Data'!P22))/(BH$195-BH$194)*10))),1))</f>
        <v>x</v>
      </c>
      <c r="BI19" s="56" t="str">
        <f>IF(BH19="x","x",'Indicator Data'!P22/'Indicator Data'!$CL22)</f>
        <v>x</v>
      </c>
      <c r="BJ19" s="55" t="str">
        <f t="shared" si="48"/>
        <v>x</v>
      </c>
      <c r="BK19" s="55" t="str">
        <f t="shared" si="49"/>
        <v>x</v>
      </c>
      <c r="BL19" s="55" t="str">
        <f t="shared" si="50"/>
        <v>x</v>
      </c>
      <c r="BM19" s="55">
        <f>ROUND(IF('Indicator Data'!Q22=0,0,IF(LOG('Indicator Data'!Q22)&gt;BM$195,10,IF(LOG('Indicator Data'!Q22)&lt;BM$194,0,10-(BM$195-LOG('Indicator Data'!Q22))/(BM$195-BM$194)*10))),1)</f>
        <v>2.6</v>
      </c>
      <c r="BN19" s="55">
        <f>ROUND(IF('Indicator Data'!R22=0,0,IF(LOG('Indicator Data'!R22)&gt;BN$195,10,IF(LOG('Indicator Data'!R22)&lt;BN$194,0,10-(BN$195-LOG('Indicator Data'!R22))/(BN$195-BN$194)*10))),1)</f>
        <v>7.3</v>
      </c>
      <c r="BO19" s="55">
        <f t="shared" si="51"/>
        <v>5.7333333333333334</v>
      </c>
      <c r="BP19" s="56">
        <f>'Indicator Data'!Q22/'Indicator Data'!$CL22</f>
        <v>1.9557562026794135E-3</v>
      </c>
      <c r="BQ19" s="56">
        <f>'Indicator Data'!R22/'Indicator Data'!$CL22</f>
        <v>0.70562411306317896</v>
      </c>
      <c r="BR19" s="55">
        <f t="shared" si="26"/>
        <v>0</v>
      </c>
      <c r="BS19" s="55">
        <f t="shared" si="27"/>
        <v>8.8000000000000007</v>
      </c>
      <c r="BT19" s="55">
        <f t="shared" si="28"/>
        <v>5.8666666666666671</v>
      </c>
      <c r="BU19" s="55">
        <f t="shared" si="52"/>
        <v>5.8</v>
      </c>
      <c r="BV19" s="55">
        <f>ROUND(IF('Indicator Data'!S22=0,0,IF(LOG('Indicator Data'!S22)&gt;BV$195,10,IF(LOG('Indicator Data'!S22)&lt;BV$194,0,10-(BV$195-LOG('Indicator Data'!S22))/(BV$195-BV$194)*10))),1)</f>
        <v>0</v>
      </c>
      <c r="BW19" s="55">
        <f>ROUND(IF('Indicator Data'!T22=0,0,IF(LOG('Indicator Data'!T22)&gt;BW$195,10,IF(LOG('Indicator Data'!T22)&lt;BW$194,0,10-(BW$195-LOG('Indicator Data'!T22))/(BW$195-BW$194)*10))),1)</f>
        <v>2.8</v>
      </c>
      <c r="BX19" s="55">
        <f t="shared" si="53"/>
        <v>1.8666666666666665</v>
      </c>
      <c r="BY19" s="56">
        <f>'Indicator Data'!S22/'Indicator Data'!$CL22</f>
        <v>0</v>
      </c>
      <c r="BZ19" s="56">
        <f>'Indicator Data'!T22/'Indicator Data'!$CL22</f>
        <v>2.4232566245363032E-3</v>
      </c>
      <c r="CA19" s="55">
        <f t="shared" si="29"/>
        <v>0</v>
      </c>
      <c r="CB19" s="55">
        <f t="shared" si="30"/>
        <v>0</v>
      </c>
      <c r="CC19" s="55">
        <f t="shared" si="54"/>
        <v>0</v>
      </c>
      <c r="CD19" s="55">
        <f t="shared" si="55"/>
        <v>1</v>
      </c>
      <c r="CE19" s="55">
        <f t="shared" si="56"/>
        <v>3.8</v>
      </c>
      <c r="CF19" s="55">
        <f>ROUND(IF('Indicator Data'!U22=0,0,IF(LOG('Indicator Data'!U22)&gt;CF$195,10,IF(LOG('Indicator Data'!U22)&lt;CF$194,0,10-(CF$195-LOG('Indicator Data'!U22))/(CF$195-CF$194)*10))),1)</f>
        <v>6.3</v>
      </c>
      <c r="CG19" s="56">
        <f>'Indicator Data'!U22/'Indicator Data'!$CL22</f>
        <v>0.66164034556303375</v>
      </c>
      <c r="CH19" s="55">
        <f t="shared" si="31"/>
        <v>7.4</v>
      </c>
      <c r="CI19" s="55">
        <f t="shared" si="57"/>
        <v>6.9</v>
      </c>
      <c r="CJ19" s="55">
        <f>ROUND(IF('Indicator Data'!V22=0,0,IF(LOG('Indicator Data'!V22)&gt;CJ$195,10,IF(LOG('Indicator Data'!V22)&lt;CJ$194,0,10-(CJ$195-LOG('Indicator Data'!V22))/(CJ$195-CJ$194)*10))),1)</f>
        <v>6.3</v>
      </c>
      <c r="CK19" s="56">
        <f>IF('Indicator Data'!V22/'Indicator Data'!$CL22&gt;1,1,'Indicator Data'!V22/'Indicator Data'!$CL22)</f>
        <v>0.75358058633404978</v>
      </c>
      <c r="CL19" s="55">
        <f t="shared" si="32"/>
        <v>7.5</v>
      </c>
      <c r="CM19" s="55">
        <f t="shared" si="58"/>
        <v>6.9</v>
      </c>
      <c r="CN19" s="55">
        <f>ROUND(IF('Indicator Data'!W22=0,0,IF(LOG('Indicator Data'!W22)&gt;CN$195,10,IF(LOG('Indicator Data'!W22)&lt;CN$194,0,10-(CN$195-LOG('Indicator Data'!W22))/(CN$195-CN$194)*10))),1)</f>
        <v>0</v>
      </c>
      <c r="CO19" s="56">
        <f>'Indicator Data'!W22/'Indicator Data'!$CL22</f>
        <v>0</v>
      </c>
      <c r="CP19" s="55">
        <f t="shared" si="33"/>
        <v>0</v>
      </c>
      <c r="CQ19" s="55">
        <f t="shared" si="59"/>
        <v>0</v>
      </c>
      <c r="CR19" s="55">
        <f>ROUND(IF('Indicator Data'!X22=0,0,IF(LOG('Indicator Data'!X22)&gt;CR$195,10,IF(LOG('Indicator Data'!X22)&lt;CR$194,0,10-(CR$195-LOG('Indicator Data'!X22))/(CR$195-CR$194)*10))),1)</f>
        <v>6.4</v>
      </c>
      <c r="CS19" s="56">
        <f>'Indicator Data'!X22/'Indicator Data'!$CL22</f>
        <v>0.80858483817846338</v>
      </c>
      <c r="CT19" s="55">
        <f t="shared" si="34"/>
        <v>8.1</v>
      </c>
      <c r="CU19" s="55">
        <f t="shared" si="60"/>
        <v>7.3</v>
      </c>
      <c r="CV19" s="55">
        <f>ROUND(IF('Indicator Data'!Y22=0,0,IF(LOG('Indicator Data'!Y22)&gt;CR$195,10,IF(LOG('Indicator Data'!Y22)&lt;CR$194,0,10-(CR$195-LOG('Indicator Data'!Y22))/(CR$195-CR$194)*10))),1)</f>
        <v>0</v>
      </c>
      <c r="CW19" s="56">
        <f>'Indicator Data'!Y22/'Indicator Data'!$CL22</f>
        <v>0</v>
      </c>
      <c r="CX19" s="55">
        <f t="shared" si="35"/>
        <v>0</v>
      </c>
      <c r="CY19" s="55">
        <f t="shared" si="61"/>
        <v>0</v>
      </c>
      <c r="CZ19" s="55">
        <f t="shared" si="62"/>
        <v>6.4</v>
      </c>
      <c r="DA19" s="55">
        <f>IF('Indicator Data'!AE22="No data","x",ROUND(IF('Indicator Data'!AE22&gt;DA$195,0,IF('Indicator Data'!AE22&lt;DA$194,10,(DA$195-'Indicator Data'!AE22)/(DA$195-DA$194)*10)),1))</f>
        <v>1.3</v>
      </c>
      <c r="DB19" s="55">
        <f>IF('Indicator Data'!AF22="No data","x",ROUND(IF('Indicator Data'!AF22&gt;DB$195,0,IF('Indicator Data'!AF22&lt;DB$194,10,(DB$195-'Indicator Data'!AF22)/(DB$195-DB$194)*10)),1))</f>
        <v>0.3</v>
      </c>
      <c r="DC19" s="55">
        <f>IF('Indicator Data'!AH22="No data","x",ROUND(IF('Indicator Data'!AH22&gt;DC$195,0,IF('Indicator Data'!AH22&lt;DC$194,10,(DC$195-'Indicator Data'!AH22)/(DC$195-DC$194)*10)),1))</f>
        <v>1</v>
      </c>
      <c r="DD19" s="55">
        <f>IF(AND(DB19="x",DA19="x",DC19="x"),"x",ROUND(AVERAGE(DA19:DC19),1))</f>
        <v>0.9</v>
      </c>
      <c r="DE19" s="55">
        <f>IF('Indicator Data'!AA22="No data","x",ROUND(IF(LOG('Indicator Data'!AA22)&gt;DE$195,10,IF(LOG('Indicator Data'!AA22)&lt;DE$194,0,10-(DE$195-LOG('Indicator Data'!AA22))/(DE$195-DE$194)*10)),1))</f>
        <v>4.0999999999999996</v>
      </c>
      <c r="DF19" s="55">
        <f>IF('Indicator Data'!AB22="No data","x",ROUND(IF('Indicator Data'!AB22&gt;DF$195,10,IF('Indicator Data'!AB22&lt;DF$194,0,10-(DF$195-'Indicator Data'!AB22)/(DF$195-DF$194)*10)),1))</f>
        <v>5.3</v>
      </c>
      <c r="DG19" s="55">
        <f>IF('Indicator Data'!AC22="No data","x",ROUND(IF('Indicator Data'!AC22&gt;DG$195,10,IF('Indicator Data'!AC22&lt;DG$194,0,10-(DG$195-'Indicator Data'!AC22)/(DG$195-DG$194)*10)),1))</f>
        <v>4.5999999999999996</v>
      </c>
      <c r="DH19" s="55" t="str">
        <f>IF('Indicator Data'!AD22="No data","x",ROUND(IF('Indicator Data'!AD22&gt;DH$195,10,IF('Indicator Data'!AD22&lt;DH$194,0,10-(DH$195-'Indicator Data'!AD22)/(DH$195-DH$194)*10)),1))</f>
        <v>x</v>
      </c>
      <c r="DI19" s="55">
        <f t="shared" si="63"/>
        <v>4.7</v>
      </c>
      <c r="DJ19" s="55">
        <f t="shared" si="64"/>
        <v>3.4</v>
      </c>
      <c r="DK19" s="55">
        <f>IF('Indicator Data'!AK22="No data","x",ROUND(IF('Indicator Data'!AK22&gt;DK$195,10,IF('Indicator Data'!AK22&lt;DK$194,0,10-(DK$195-'Indicator Data'!AK22)/(DK$195-DK$194)*10)),1))</f>
        <v>0.6</v>
      </c>
      <c r="DL19" s="55">
        <f>IF('Indicator Data'!AL22="No data","x",ROUND(IF('Indicator Data'!AL22&gt;DL$195,10,IF('Indicator Data'!AL22&lt;DL$194,0,10-(DL$195-'Indicator Data'!AL22)/(DL$195-DL$194)*10)),1))</f>
        <v>3.4</v>
      </c>
      <c r="DM19" s="55">
        <f t="shared" si="65"/>
        <v>3.6</v>
      </c>
      <c r="DN19" s="55">
        <f>IF('Indicator Data'!AG22="No data","x",ROUND(IF('Indicator Data'!AG22&gt;DN$195,10,IF('Indicator Data'!AG22&lt;DN$194,0,10-(DN$195-'Indicator Data'!AG22)/(DN$195-DN$194)*10)),1))</f>
        <v>0.3</v>
      </c>
      <c r="DO19" s="55">
        <f t="shared" si="66"/>
        <v>0.7</v>
      </c>
      <c r="DP19" s="194">
        <f>IF('Indicator Data'!AI22="No data","x",'Indicator Data'!AI22/'Indicator Data'!$CK22)</f>
        <v>1.7229182057634223E-4</v>
      </c>
      <c r="DQ19" s="55">
        <f t="shared" si="36"/>
        <v>1.7</v>
      </c>
      <c r="DR19" s="55">
        <f>IF('Indicator Data'!AJ22="No data","x",ROUND(IF('Indicator Data'!AJ22&gt;DR$195,10,IF('Indicator Data'!AJ22&lt;DR$194,0,10-(DR$195-'Indicator Data'!AJ22)/(DR$195-DR$194)*10)),1))</f>
        <v>4</v>
      </c>
      <c r="DS19" s="55">
        <f t="shared" si="67"/>
        <v>2.9</v>
      </c>
      <c r="DT19" s="55">
        <f>ROUND(IF('Indicator Data'!Z22=0,0,IF(LOG('Indicator Data'!Z22)&gt;DT$195,10,IF(LOG('Indicator Data'!Z22)&lt;DT$194,0,10-(DT$195-LOG('Indicator Data'!Z22))/(DT$195-DT$194)*10))),1)</f>
        <v>0</v>
      </c>
      <c r="DU19" s="56">
        <f>'Indicator Data'!Z22/'Indicator Data'!$CL22</f>
        <v>0</v>
      </c>
      <c r="DV19" s="55">
        <f t="shared" si="37"/>
        <v>0</v>
      </c>
      <c r="DW19" s="55">
        <f t="shared" si="68"/>
        <v>0</v>
      </c>
      <c r="DX19" s="55">
        <f t="shared" si="69"/>
        <v>2.4</v>
      </c>
      <c r="DY19" s="57">
        <f>IF(BL19="x",ROUND((10-GEOMEAN(((10-DX19)/10*9+1),((10-CZ19)/10*9+1),((10-DJ19)/10*9+1)))/9*10,1),ROUND((10-GEOMEAN(((10-BL19)/10*9+1),((10-DX19)/10*9+1),((10-CZ19)/10*9+1),((10-DJ19)/10*9+1)))/9*10,1))</f>
        <v>4.3</v>
      </c>
      <c r="DZ19" s="58">
        <f>IF(ROUND(IF(AP19="x",(10-GEOMEAN(((10-AO19)/10*9+1),((10-DY19)/10*9+1),((10-AU19)/10*9+1),((10-AQ19)/10*9+1),((10-AR19)/10*9+1)))/9*10,(10-GEOMEAN(((10-AO19)/10*9+1),((10-DY19)/10*9+1),((10-AP19)/10*9+1),((10-AQ19)/10*9+1),((10-AR19)/10*9+1),((10-AU19)/10*9+1)))/9*10),1)=0,0.1,ROUND(IF(AP19="x",(10-GEOMEAN(((10-AO19)/10*9+1),((10-DY19)/10*9+1),((10-AU19)/10*9+1),((10-AQ19)/10*9+1),((10-AR19)/10*9+1)))/9*10,(10-GEOMEAN(((10-AO19)/10*9+1),((10-DY19)/10*9+1),((10-AP19)/10*9+1),((10-AQ19)/10*9+1),((10-AR19)/10*9+1),((10-AU19)/10*9+1)))/9*10),1))</f>
        <v>5.3</v>
      </c>
      <c r="EA19" s="55">
        <f>ROUND(IF('Indicator Data'!AM22=0,0,IF('Indicator Data'!AM22&gt;EA$195,10,IF('Indicator Data'!AM22&lt;EA$194,0,10-(EA$195-'Indicator Data'!AM22)/(EA$195-EA$194)*10))),1)</f>
        <v>0.4</v>
      </c>
      <c r="EB19" s="55">
        <f>ROUND(IF('Indicator Data'!AN22=0,0,IF(LOG('Indicator Data'!AN22)&gt;LOG(EB$195),10,IF(LOG('Indicator Data'!AN22)&lt;LOG(EB$194),0,10-(LOG(EB$195)-LOG('Indicator Data'!AN22))/(LOG(EB$195)-LOG(EB$194))*10))),1)</f>
        <v>0</v>
      </c>
      <c r="EC19" s="57">
        <f t="shared" si="38"/>
        <v>0.2</v>
      </c>
      <c r="ED19" s="55">
        <f>'Indicator Data'!AO22</f>
        <v>0</v>
      </c>
      <c r="EE19" s="55">
        <f>'Indicator Data'!AP22</f>
        <v>0</v>
      </c>
      <c r="EF19" s="57">
        <f t="shared" si="39"/>
        <v>0</v>
      </c>
      <c r="EG19" s="58">
        <f t="shared" si="40"/>
        <v>0.1</v>
      </c>
      <c r="EH19" s="15"/>
      <c r="EI19" s="104"/>
    </row>
    <row r="20" spans="1:139" s="4" customFormat="1" x14ac:dyDescent="0.25">
      <c r="A20" s="126" t="str">
        <f>'Indicator Data'!A23</f>
        <v>Benin</v>
      </c>
      <c r="B20" s="59" t="str">
        <f>'Indicator Data'!B23</f>
        <v>BEN</v>
      </c>
      <c r="C20" s="55">
        <f>ROUND(IF('Indicator Data'!C23=0,0.1,IF(LOG('Indicator Data'!C23)&gt;C$195,10,IF(LOG('Indicator Data'!C23)&lt;C$194,0,10-(C$195-LOG('Indicator Data'!C23))/(C$195-C$194)*10))),1)</f>
        <v>0.1</v>
      </c>
      <c r="D20" s="55">
        <f>ROUND(IF('Indicator Data'!D23=0,0.1,IF(LOG('Indicator Data'!D23)&gt;D$195,10,IF(LOG('Indicator Data'!D23)&lt;D$194,0,10-(D$195-LOG('Indicator Data'!D23))/(D$195-D$194)*10))),1)</f>
        <v>0.1</v>
      </c>
      <c r="E20" s="55">
        <f t="shared" si="0"/>
        <v>0.1</v>
      </c>
      <c r="F20" s="55">
        <f>IF('Indicator Data'!E23="No data",0.1,(ROUND(IF('Indicator Data'!E23=0,0,IF(LOG('Indicator Data'!E23)&gt;F$195,10,IF(LOG('Indicator Data'!E23)&lt;F$194,0,10-(F$195-LOG('Indicator Data'!E23))/(F$195-F$194)*10))),1)))</f>
        <v>6.7</v>
      </c>
      <c r="G20" s="55">
        <f>ROUND(IF('Indicator Data'!F23=0,0,IF(LOG('Indicator Data'!F23)&gt;G$195,10,IF(LOG('Indicator Data'!F23)&lt;G$194,0,10-(G$195-LOG('Indicator Data'!F23))/(G$195-G$194)*10))),1)</f>
        <v>0</v>
      </c>
      <c r="H20" s="55">
        <f>ROUND(IF('Indicator Data'!G23=0,0,IF(LOG('Indicator Data'!G23)&gt;H$195,10,IF(LOG('Indicator Data'!G23)&lt;H$194,0,10-(H$195-LOG('Indicator Data'!G23))/(H$195-H$194)*10))),1)</f>
        <v>0</v>
      </c>
      <c r="I20" s="55">
        <f>ROUND(IF('Indicator Data'!H23=0,0,IF(LOG('Indicator Data'!H23)&gt;I$195,10,IF(LOG('Indicator Data'!H23)&lt;I$194,0,10-(I$195-LOG('Indicator Data'!H23))/(I$195-I$194)*10))),1)</f>
        <v>0</v>
      </c>
      <c r="J20" s="55">
        <f t="shared" si="1"/>
        <v>0</v>
      </c>
      <c r="K20" s="55">
        <f>ROUND(IF('Indicator Data'!I23=0,0,IF(LOG('Indicator Data'!I23)&gt;K$195,10,IF(LOG('Indicator Data'!I23)&lt;K$194,0,10-(K$195-LOG('Indicator Data'!I23))/(K$195-K$194)*10))),1)</f>
        <v>0</v>
      </c>
      <c r="L20" s="55">
        <f t="shared" si="2"/>
        <v>0</v>
      </c>
      <c r="M20" s="55">
        <f>ROUND(IF('Indicator Data'!J23=0,0,IF(LOG('Indicator Data'!J23)&gt;M$195,10,IF(LOG('Indicator Data'!J23)&lt;M$194,0,10-(M$195-LOG('Indicator Data'!J23))/(M$195-M$194)*10))),1)</f>
        <v>0</v>
      </c>
      <c r="N20" s="56">
        <f>'Indicator Data'!C23/'Indicator Data'!$CL23</f>
        <v>0</v>
      </c>
      <c r="O20" s="56">
        <f>'Indicator Data'!D23/'Indicator Data'!$CL23</f>
        <v>0</v>
      </c>
      <c r="P20" s="56">
        <f>IF(F20=0.1,"x",'Indicator Data'!E23/'Indicator Data'!$CL23)</f>
        <v>4.4294917591233317E-3</v>
      </c>
      <c r="Q20" s="56">
        <f>'Indicator Data'!F23/'Indicator Data'!$CL23</f>
        <v>0</v>
      </c>
      <c r="R20" s="56">
        <f>'Indicator Data'!G23/'Indicator Data'!$CL23</f>
        <v>0</v>
      </c>
      <c r="S20" s="56">
        <f>'Indicator Data'!H23/'Indicator Data'!$CL23</f>
        <v>0</v>
      </c>
      <c r="T20" s="56">
        <f>'Indicator Data'!I23/'Indicator Data'!$CL23</f>
        <v>0</v>
      </c>
      <c r="U20" s="56">
        <f>'Indicator Data'!J23/'Indicator Data'!$CL23</f>
        <v>0</v>
      </c>
      <c r="V20" s="55">
        <f t="shared" si="3"/>
        <v>0</v>
      </c>
      <c r="W20" s="55">
        <f t="shared" si="4"/>
        <v>0</v>
      </c>
      <c r="X20" s="55">
        <f t="shared" si="5"/>
        <v>0</v>
      </c>
      <c r="Y20" s="55">
        <f t="shared" si="6"/>
        <v>3</v>
      </c>
      <c r="Z20" s="55">
        <f t="shared" si="7"/>
        <v>0</v>
      </c>
      <c r="AA20" s="55">
        <f t="shared" si="8"/>
        <v>0</v>
      </c>
      <c r="AB20" s="55">
        <f t="shared" si="9"/>
        <v>0</v>
      </c>
      <c r="AC20" s="55">
        <f t="shared" si="10"/>
        <v>0</v>
      </c>
      <c r="AD20" s="55">
        <f t="shared" si="11"/>
        <v>0</v>
      </c>
      <c r="AE20" s="55">
        <f t="shared" si="12"/>
        <v>0</v>
      </c>
      <c r="AF20" s="55">
        <f t="shared" si="13"/>
        <v>0</v>
      </c>
      <c r="AG20" s="55">
        <f>ROUND(IF('Indicator Data'!K23=0,0,IF('Indicator Data'!K23&gt;AG$195,10,IF('Indicator Data'!K23&lt;AG$194,0,10-(AG$195-'Indicator Data'!K23)/(AG$195-AG$194)*10))),1)</f>
        <v>0</v>
      </c>
      <c r="AH20" s="55">
        <f t="shared" si="14"/>
        <v>0.1</v>
      </c>
      <c r="AI20" s="55">
        <f t="shared" si="15"/>
        <v>0.1</v>
      </c>
      <c r="AJ20" s="55">
        <f t="shared" si="16"/>
        <v>0</v>
      </c>
      <c r="AK20" s="55">
        <f t="shared" si="17"/>
        <v>0</v>
      </c>
      <c r="AL20" s="55">
        <f t="shared" si="18"/>
        <v>0</v>
      </c>
      <c r="AM20" s="55">
        <f t="shared" si="19"/>
        <v>0</v>
      </c>
      <c r="AN20" s="55">
        <f t="shared" si="20"/>
        <v>0</v>
      </c>
      <c r="AO20" s="193">
        <f t="shared" si="21"/>
        <v>0.1</v>
      </c>
      <c r="AP20" s="193">
        <f t="shared" si="41"/>
        <v>5.0999999999999996</v>
      </c>
      <c r="AQ20" s="193">
        <f t="shared" si="22"/>
        <v>0</v>
      </c>
      <c r="AR20" s="193">
        <f t="shared" si="23"/>
        <v>0</v>
      </c>
      <c r="AS20" s="55">
        <f t="shared" si="24"/>
        <v>0</v>
      </c>
      <c r="AT20" s="55">
        <f>IF('Indicator Data'!L23="No data","x",IF('Indicator Data'!CM23&lt;1000,"x",ROUND((IF('Indicator Data'!L23&gt;AT$195,10,IF('Indicator Data'!L23&lt;AT$194,0,10-(AT$195-'Indicator Data'!L23)/(AT$195-AT$194)*10))),1)))</f>
        <v>1</v>
      </c>
      <c r="AU20" s="193">
        <f t="shared" si="25"/>
        <v>0.5</v>
      </c>
      <c r="AV20" s="55">
        <f>IF('Indicator Data'!M23="No data","x",ROUND(IF('Indicator Data'!M23=0,0,IF(LOG('Indicator Data'!M23)&gt;AV$195,10,IF(LOG('Indicator Data'!M23)&lt;AV$194,0,10-(AV$195-LOG('Indicator Data'!M23))/(AV$195-AV$194)*10))),1))</f>
        <v>7.9</v>
      </c>
      <c r="AW20" s="56">
        <f>IF(AV20="x","x",'Indicator Data'!M23/'Indicator Data'!$CL23)</f>
        <v>0.3366609403566011</v>
      </c>
      <c r="AX20" s="55">
        <f t="shared" si="42"/>
        <v>3.7</v>
      </c>
      <c r="AY20" s="55">
        <f t="shared" si="43"/>
        <v>6.2</v>
      </c>
      <c r="AZ20" s="55">
        <f>IF('Indicator Data'!N23="No data","x",ROUND(IF('Indicator Data'!N23=0,0,IF(LOG('Indicator Data'!N23)&gt;AZ$195,10,IF(LOG('Indicator Data'!N23)&lt;AZ$194,0,10-(AZ$195-LOG('Indicator Data'!N23))/(AZ$195-AZ$194)*10))),1))</f>
        <v>4.9000000000000004</v>
      </c>
      <c r="BA20" s="56">
        <f>IF(AZ20="x","x",'Indicator Data'!N23/'Indicator Data'!$CL23)</f>
        <v>8.0200421371424133E-4</v>
      </c>
      <c r="BB20" s="55">
        <f t="shared" si="44"/>
        <v>0.2</v>
      </c>
      <c r="BC20" s="55">
        <f t="shared" si="45"/>
        <v>2.9</v>
      </c>
      <c r="BD20" s="55">
        <f>IF('Indicator Data'!O23="No data","x",ROUND(IF('Indicator Data'!O23=0,0,IF(LOG('Indicator Data'!O23)&gt;BD$195,10,IF(LOG('Indicator Data'!O23)&lt;BD$194,0,10-(BD$195-LOG('Indicator Data'!O23))/(BD$195-BD$194)*10))),1))</f>
        <v>9.4</v>
      </c>
      <c r="BE20" s="56">
        <f>IF(BD20="x","x",'Indicator Data'!O23/'Indicator Data'!$CL23)</f>
        <v>0.39254387228981202</v>
      </c>
      <c r="BF20" s="55">
        <f t="shared" si="46"/>
        <v>10</v>
      </c>
      <c r="BG20" s="55">
        <f t="shared" si="47"/>
        <v>9.6999999999999993</v>
      </c>
      <c r="BH20" s="55">
        <f>IF('Indicator Data'!P23="No data","x",ROUND(IF('Indicator Data'!P23=0,0,IF(LOG('Indicator Data'!P23)&gt;BH$195,10,IF(LOG('Indicator Data'!P23)&lt;BH$194,0,10-(BH$195-LOG('Indicator Data'!P23))/(BH$195-BH$194)*10))),1))</f>
        <v>0</v>
      </c>
      <c r="BI20" s="56">
        <f>IF(BH20="x","x",'Indicator Data'!P23/'Indicator Data'!$CL23)</f>
        <v>0</v>
      </c>
      <c r="BJ20" s="55">
        <f t="shared" si="48"/>
        <v>0</v>
      </c>
      <c r="BK20" s="55">
        <f t="shared" si="49"/>
        <v>0</v>
      </c>
      <c r="BL20" s="55">
        <f t="shared" si="50"/>
        <v>6.1</v>
      </c>
      <c r="BM20" s="55">
        <f>ROUND(IF('Indicator Data'!Q23=0,0,IF(LOG('Indicator Data'!Q23)&gt;BM$195,10,IF(LOG('Indicator Data'!Q23)&lt;BM$194,0,10-(BM$195-LOG('Indicator Data'!Q23))/(BM$195-BM$194)*10))),1)</f>
        <v>8.6</v>
      </c>
      <c r="BN20" s="55">
        <f>ROUND(IF('Indicator Data'!R23=0,0,IF(LOG('Indicator Data'!R23)&gt;BN$195,10,IF(LOG('Indicator Data'!R23)&lt;BN$194,0,10-(BN$195-LOG('Indicator Data'!R23))/(BN$195-BN$194)*10))),1)</f>
        <v>0</v>
      </c>
      <c r="BO20" s="55">
        <f t="shared" si="51"/>
        <v>2.8666666666666667</v>
      </c>
      <c r="BP20" s="56">
        <f>'Indicator Data'!Q23/'Indicator Data'!$CL23</f>
        <v>0.99866034149246974</v>
      </c>
      <c r="BQ20" s="56">
        <f>'Indicator Data'!R23/'Indicator Data'!$CL23</f>
        <v>0</v>
      </c>
      <c r="BR20" s="55">
        <f t="shared" si="26"/>
        <v>10</v>
      </c>
      <c r="BS20" s="55">
        <f t="shared" si="27"/>
        <v>0</v>
      </c>
      <c r="BT20" s="55">
        <f t="shared" si="28"/>
        <v>3.3333333333333335</v>
      </c>
      <c r="BU20" s="55">
        <f t="shared" si="52"/>
        <v>3.1</v>
      </c>
      <c r="BV20" s="55">
        <f>ROUND(IF('Indicator Data'!S23=0,0,IF(LOG('Indicator Data'!S23)&gt;BV$195,10,IF(LOG('Indicator Data'!S23)&lt;BV$194,0,10-(BV$195-LOG('Indicator Data'!S23))/(BV$195-BV$194)*10))),1)</f>
        <v>1.7</v>
      </c>
      <c r="BW20" s="55">
        <f>ROUND(IF('Indicator Data'!T23=0,0,IF(LOG('Indicator Data'!T23)&gt;BW$195,10,IF(LOG('Indicator Data'!T23)&lt;BW$194,0,10-(BW$195-LOG('Indicator Data'!T23))/(BW$195-BW$194)*10))),1)</f>
        <v>8.6</v>
      </c>
      <c r="BX20" s="55">
        <f t="shared" si="53"/>
        <v>6.3</v>
      </c>
      <c r="BY20" s="56">
        <f>'Indicator Data'!S23/'Indicator Data'!$CL23</f>
        <v>1.4343632613227808E-5</v>
      </c>
      <c r="BZ20" s="56">
        <f>'Indicator Data'!T23/'Indicator Data'!$CL23</f>
        <v>0.99864599785985642</v>
      </c>
      <c r="CA20" s="55">
        <f t="shared" si="29"/>
        <v>0</v>
      </c>
      <c r="CB20" s="55">
        <f t="shared" si="30"/>
        <v>10</v>
      </c>
      <c r="CC20" s="55">
        <f t="shared" si="54"/>
        <v>6.666666666666667</v>
      </c>
      <c r="CD20" s="55">
        <f t="shared" si="55"/>
        <v>6.5</v>
      </c>
      <c r="CE20" s="55">
        <f t="shared" si="56"/>
        <v>5</v>
      </c>
      <c r="CF20" s="55">
        <f>ROUND(IF('Indicator Data'!U23=0,0,IF(LOG('Indicator Data'!U23)&gt;CF$195,10,IF(LOG('Indicator Data'!U23)&lt;CF$194,0,10-(CF$195-LOG('Indicator Data'!U23))/(CF$195-CF$194)*10))),1)</f>
        <v>8.3000000000000007</v>
      </c>
      <c r="CG20" s="56">
        <f>'Indicator Data'!U23/'Indicator Data'!$CL23</f>
        <v>0.60804304487368688</v>
      </c>
      <c r="CH20" s="55">
        <f t="shared" si="31"/>
        <v>6.8</v>
      </c>
      <c r="CI20" s="55">
        <f t="shared" si="57"/>
        <v>7.6</v>
      </c>
      <c r="CJ20" s="55">
        <f>ROUND(IF('Indicator Data'!V23=0,0,IF(LOG('Indicator Data'!V23)&gt;CJ$195,10,IF(LOG('Indicator Data'!V23)&lt;CJ$194,0,10-(CJ$195-LOG('Indicator Data'!V23))/(CJ$195-CJ$194)*10))),1)</f>
        <v>8.6</v>
      </c>
      <c r="CK20" s="56">
        <f>IF('Indicator Data'!V23/'Indicator Data'!$CL23&gt;1,1,'Indicator Data'!V23/'Indicator Data'!$CL23)</f>
        <v>0.91348632709127864</v>
      </c>
      <c r="CL20" s="55">
        <f t="shared" si="32"/>
        <v>9.1</v>
      </c>
      <c r="CM20" s="55">
        <f t="shared" si="58"/>
        <v>8.9</v>
      </c>
      <c r="CN20" s="55">
        <f>ROUND(IF('Indicator Data'!W23=0,0,IF(LOG('Indicator Data'!W23)&gt;CN$195,10,IF(LOG('Indicator Data'!W23)&lt;CN$194,0,10-(CN$195-LOG('Indicator Data'!W23))/(CN$195-CN$194)*10))),1)</f>
        <v>0</v>
      </c>
      <c r="CO20" s="56">
        <f>'Indicator Data'!W23/'Indicator Data'!$CL23</f>
        <v>0</v>
      </c>
      <c r="CP20" s="55">
        <f t="shared" si="33"/>
        <v>0</v>
      </c>
      <c r="CQ20" s="55">
        <f t="shared" si="59"/>
        <v>0</v>
      </c>
      <c r="CR20" s="55">
        <f>ROUND(IF('Indicator Data'!X23=0,0,IF(LOG('Indicator Data'!X23)&gt;CR$195,10,IF(LOG('Indicator Data'!X23)&lt;CR$194,0,10-(CR$195-LOG('Indicator Data'!X23))/(CR$195-CR$194)*10))),1)</f>
        <v>8.6</v>
      </c>
      <c r="CS20" s="56">
        <f>'Indicator Data'!X23/'Indicator Data'!$CL23</f>
        <v>0.99612849432497852</v>
      </c>
      <c r="CT20" s="55">
        <f t="shared" si="34"/>
        <v>10</v>
      </c>
      <c r="CU20" s="55">
        <f t="shared" si="60"/>
        <v>9.4</v>
      </c>
      <c r="CV20" s="55">
        <f>ROUND(IF('Indicator Data'!Y23=0,0,IF(LOG('Indicator Data'!Y23)&gt;CR$195,10,IF(LOG('Indicator Data'!Y23)&lt;CR$194,0,10-(CR$195-LOG('Indicator Data'!Y23))/(CR$195-CR$194)*10))),1)</f>
        <v>0</v>
      </c>
      <c r="CW20" s="56">
        <f>'Indicator Data'!Y23/'Indicator Data'!$CL23</f>
        <v>0</v>
      </c>
      <c r="CX20" s="55">
        <f t="shared" si="35"/>
        <v>0</v>
      </c>
      <c r="CY20" s="55">
        <f t="shared" si="61"/>
        <v>0</v>
      </c>
      <c r="CZ20" s="55">
        <f t="shared" si="62"/>
        <v>8.1</v>
      </c>
      <c r="DA20" s="55">
        <f>IF('Indicator Data'!AE23="No data","x",ROUND(IF('Indicator Data'!AE23&gt;DA$195,0,IF('Indicator Data'!AE23&lt;DA$194,10,(DA$195-'Indicator Data'!AE23)/(DA$195-DA$194)*10)),1))</f>
        <v>9.3000000000000007</v>
      </c>
      <c r="DB20" s="55">
        <f>IF('Indicator Data'!AF23="No data","x",ROUND(IF('Indicator Data'!AF23&gt;DB$195,0,IF('Indicator Data'!AF23&lt;DB$194,10,(DB$195-'Indicator Data'!AF23)/(DB$195-DB$194)*10)),1))</f>
        <v>5.6</v>
      </c>
      <c r="DC20" s="55">
        <f>IF('Indicator Data'!AH23="No data","x",ROUND(IF('Indicator Data'!AH23&gt;DC$195,0,IF('Indicator Data'!AH23&lt;DC$194,10,(DC$195-'Indicator Data'!AH23)/(DC$195-DC$194)*10)),1))</f>
        <v>8.9</v>
      </c>
      <c r="DD20" s="55">
        <f>IF(AND(DB20="x",DA20="x",DC20="x"),"x",ROUND(AVERAGE(DA20:DC20),1))</f>
        <v>7.9</v>
      </c>
      <c r="DE20" s="55">
        <f>IF('Indicator Data'!AA23="No data","x",ROUND(IF(LOG('Indicator Data'!AA23)&gt;DE$195,10,IF(LOG('Indicator Data'!AA23)&lt;DE$194,0,10-(DE$195-LOG('Indicator Data'!AA23))/(DE$195-DE$194)*10)),1))</f>
        <v>6.7</v>
      </c>
      <c r="DF20" s="55">
        <f>IF('Indicator Data'!AB23="No data","x",ROUND(IF('Indicator Data'!AB23&gt;DF$195,10,IF('Indicator Data'!AB23&lt;DF$194,0,10-(DF$195-'Indicator Data'!AB23)/(DF$195-DF$194)*10)),1))</f>
        <v>8.1999999999999993</v>
      </c>
      <c r="DG20" s="55">
        <f>IF('Indicator Data'!AC23="No data","x",ROUND(IF('Indicator Data'!AC23&gt;DG$195,10,IF('Indicator Data'!AC23&lt;DG$194,0,10-(DG$195-'Indicator Data'!AC23)/(DG$195-DG$194)*10)),1))</f>
        <v>4.7</v>
      </c>
      <c r="DH20" s="55">
        <f>IF('Indicator Data'!AD23="No data","x",ROUND(IF('Indicator Data'!AD23&gt;DH$195,10,IF('Indicator Data'!AD23&lt;DH$194,0,10-(DH$195-'Indicator Data'!AD23)/(DH$195-DH$194)*10)),1))</f>
        <v>4.2</v>
      </c>
      <c r="DI20" s="55">
        <f t="shared" si="63"/>
        <v>6</v>
      </c>
      <c r="DJ20" s="55">
        <f t="shared" si="64"/>
        <v>6.6</v>
      </c>
      <c r="DK20" s="55">
        <f>IF('Indicator Data'!AK23="No data","x",ROUND(IF('Indicator Data'!AK23&gt;DK$195,10,IF('Indicator Data'!AK23&lt;DK$194,0,10-(DK$195-'Indicator Data'!AK23)/(DK$195-DK$194)*10)),1))</f>
        <v>6.6</v>
      </c>
      <c r="DL20" s="55">
        <f>IF('Indicator Data'!AL23="No data","x",ROUND(IF('Indicator Data'!AL23&gt;DL$195,10,IF('Indicator Data'!AL23&lt;DL$194,0,10-(DL$195-'Indicator Data'!AL23)/(DL$195-DL$194)*10)),1))</f>
        <v>7.3</v>
      </c>
      <c r="DM20" s="55">
        <f t="shared" si="65"/>
        <v>6.3</v>
      </c>
      <c r="DN20" s="55">
        <f>IF('Indicator Data'!AG23="No data","x",ROUND(IF('Indicator Data'!AG23&gt;DN$195,10,IF('Indicator Data'!AG23&lt;DN$194,0,10-(DN$195-'Indicator Data'!AG23)/(DN$195-DN$194)*10)),1))</f>
        <v>10</v>
      </c>
      <c r="DO20" s="55">
        <f t="shared" si="66"/>
        <v>8.5</v>
      </c>
      <c r="DP20" s="194">
        <f>IF('Indicator Data'!AI23="No data","x",'Indicator Data'!AI23/'Indicator Data'!$CK23)</f>
        <v>4.8149559322695035E-5</v>
      </c>
      <c r="DQ20" s="55">
        <f t="shared" si="36"/>
        <v>0.5</v>
      </c>
      <c r="DR20" s="55">
        <f>IF('Indicator Data'!AJ23="No data","x",ROUND(IF('Indicator Data'!AJ23&gt;DR$195,10,IF('Indicator Data'!AJ23&lt;DR$194,0,10-(DR$195-'Indicator Data'!AJ23)/(DR$195-DR$194)*10)),1))</f>
        <v>4</v>
      </c>
      <c r="DS20" s="55">
        <f t="shared" si="67"/>
        <v>2.2999999999999998</v>
      </c>
      <c r="DT20" s="55">
        <f>ROUND(IF('Indicator Data'!Z23=0,0,IF(LOG('Indicator Data'!Z23)&gt;DT$195,10,IF(LOG('Indicator Data'!Z23)&lt;DT$194,0,10-(DT$195-LOG('Indicator Data'!Z23))/(DT$195-DT$194)*10))),1)</f>
        <v>8.1</v>
      </c>
      <c r="DU20" s="56">
        <f>'Indicator Data'!Z23/'Indicator Data'!$CL23</f>
        <v>0.45576539401866839</v>
      </c>
      <c r="DV20" s="55">
        <f t="shared" si="37"/>
        <v>4.5999999999999996</v>
      </c>
      <c r="DW20" s="55">
        <f t="shared" si="68"/>
        <v>6.7</v>
      </c>
      <c r="DX20" s="55">
        <f t="shared" si="69"/>
        <v>5.7</v>
      </c>
      <c r="DY20" s="57">
        <f>IF(BL20="x",ROUND((10-GEOMEAN(((10-DX20)/10*9+1),((10-CZ20)/10*9+1),((10-DJ20)/10*9+1)))/9*10,1),ROUND((10-GEOMEAN(((10-BL20)/10*9+1),((10-DX20)/10*9+1),((10-CZ20)/10*9+1),((10-DJ20)/10*9+1)))/9*10,1))</f>
        <v>6.7</v>
      </c>
      <c r="DZ20" s="58">
        <f>IF(ROUND(IF(AP20="x",(10-GEOMEAN(((10-AO20)/10*9+1),((10-DY20)/10*9+1),((10-AU20)/10*9+1),((10-AQ20)/10*9+1),((10-AR20)/10*9+1)))/9*10,(10-GEOMEAN(((10-AO20)/10*9+1),((10-DY20)/10*9+1),((10-AP20)/10*9+1),((10-AQ20)/10*9+1),((10-AR20)/10*9+1),((10-AU20)/10*9+1)))/9*10),1)=0,0.1,ROUND(IF(AP20="x",(10-GEOMEAN(((10-AO20)/10*9+1),((10-DY20)/10*9+1),((10-AU20)/10*9+1),((10-AQ20)/10*9+1),((10-AR20)/10*9+1)))/9*10,(10-GEOMEAN(((10-AO20)/10*9+1),((10-DY20)/10*9+1),((10-AP20)/10*9+1),((10-AQ20)/10*9+1),((10-AR20)/10*9+1),((10-AU20)/10*9+1)))/9*10),1))</f>
        <v>2.6</v>
      </c>
      <c r="EA20" s="55">
        <f>ROUND(IF('Indicator Data'!AM23=0,0,IF('Indicator Data'!AM23&gt;EA$195,10,IF('Indicator Data'!AM23&lt;EA$194,0,10-(EA$195-'Indicator Data'!AM23)/(EA$195-EA$194)*10))),1)</f>
        <v>2.4</v>
      </c>
      <c r="EB20" s="55">
        <f>ROUND(IF('Indicator Data'!AN23=0,0,IF(LOG('Indicator Data'!AN23)&gt;LOG(EB$195),10,IF(LOG('Indicator Data'!AN23)&lt;LOG(EB$194),0,10-(LOG(EB$195)-LOG('Indicator Data'!AN23))/(LOG(EB$195)-LOG(EB$194))*10))),1)</f>
        <v>3.3</v>
      </c>
      <c r="EC20" s="57">
        <f t="shared" si="38"/>
        <v>2.9</v>
      </c>
      <c r="ED20" s="55">
        <f>'Indicator Data'!AO23</f>
        <v>0</v>
      </c>
      <c r="EE20" s="55">
        <f>'Indicator Data'!AP23</f>
        <v>0</v>
      </c>
      <c r="EF20" s="57">
        <f t="shared" si="39"/>
        <v>0</v>
      </c>
      <c r="EG20" s="58">
        <f t="shared" si="40"/>
        <v>2</v>
      </c>
      <c r="EH20" s="15"/>
      <c r="EI20" s="104"/>
    </row>
    <row r="21" spans="1:139" s="4" customFormat="1" x14ac:dyDescent="0.25">
      <c r="A21" s="126" t="str">
        <f>'Indicator Data'!A24</f>
        <v>Bhutan</v>
      </c>
      <c r="B21" s="59" t="str">
        <f>'Indicator Data'!B24</f>
        <v>BTN</v>
      </c>
      <c r="C21" s="55">
        <f>ROUND(IF('Indicator Data'!C24=0,0.1,IF(LOG('Indicator Data'!C24)&gt;C$195,10,IF(LOG('Indicator Data'!C24)&lt;C$194,0,10-(C$195-LOG('Indicator Data'!C24))/(C$195-C$194)*10))),1)</f>
        <v>5.6</v>
      </c>
      <c r="D21" s="55">
        <f>ROUND(IF('Indicator Data'!D24=0,0.1,IF(LOG('Indicator Data'!D24)&gt;D$195,10,IF(LOG('Indicator Data'!D24)&lt;D$194,0,10-(D$195-LOG('Indicator Data'!D24))/(D$195-D$194)*10))),1)</f>
        <v>5.5</v>
      </c>
      <c r="E21" s="55">
        <f t="shared" si="0"/>
        <v>5.6</v>
      </c>
      <c r="F21" s="55">
        <f>IF('Indicator Data'!E24="No data",0.1,(ROUND(IF('Indicator Data'!E24=0,0,IF(LOG('Indicator Data'!E24)&gt;F$195,10,IF(LOG('Indicator Data'!E24)&lt;F$194,0,10-(F$195-LOG('Indicator Data'!E24))/(F$195-F$194)*10))),1)))</f>
        <v>4.5999999999999996</v>
      </c>
      <c r="G21" s="55">
        <f>ROUND(IF('Indicator Data'!F24=0,0,IF(LOG('Indicator Data'!F24)&gt;G$195,10,IF(LOG('Indicator Data'!F24)&lt;G$194,0,10-(G$195-LOG('Indicator Data'!F24))/(G$195-G$194)*10))),1)</f>
        <v>0</v>
      </c>
      <c r="H21" s="55">
        <f>ROUND(IF('Indicator Data'!G24=0,0,IF(LOG('Indicator Data'!G24)&gt;H$195,10,IF(LOG('Indicator Data'!G24)&lt;H$194,0,10-(H$195-LOG('Indicator Data'!G24))/(H$195-H$194)*10))),1)</f>
        <v>0</v>
      </c>
      <c r="I21" s="55">
        <f>ROUND(IF('Indicator Data'!H24=0,0,IF(LOG('Indicator Data'!H24)&gt;I$195,10,IF(LOG('Indicator Data'!H24)&lt;I$194,0,10-(I$195-LOG('Indicator Data'!H24))/(I$195-I$194)*10))),1)</f>
        <v>0</v>
      </c>
      <c r="J21" s="55">
        <f t="shared" si="1"/>
        <v>0</v>
      </c>
      <c r="K21" s="55">
        <f>ROUND(IF('Indicator Data'!I24=0,0,IF(LOG('Indicator Data'!I24)&gt;K$195,10,IF(LOG('Indicator Data'!I24)&lt;K$194,0,10-(K$195-LOG('Indicator Data'!I24))/(K$195-K$194)*10))),1)</f>
        <v>0</v>
      </c>
      <c r="L21" s="55">
        <f t="shared" si="2"/>
        <v>0</v>
      </c>
      <c r="M21" s="55">
        <f>ROUND(IF('Indicator Data'!J24=0,0,IF(LOG('Indicator Data'!J24)&gt;M$195,10,IF(LOG('Indicator Data'!J24)&lt;M$194,0,10-(M$195-LOG('Indicator Data'!J24))/(M$195-M$194)*10))),1)</f>
        <v>0</v>
      </c>
      <c r="N21" s="56">
        <f>'Indicator Data'!C24/'Indicator Data'!$CL24</f>
        <v>2.1052636186584318E-3</v>
      </c>
      <c r="O21" s="56">
        <f>'Indicator Data'!D24/'Indicator Data'!$CL24</f>
        <v>5.6450590184693868E-4</v>
      </c>
      <c r="P21" s="56">
        <f>IF(F21=0.1,"x",'Indicator Data'!E24/'Indicator Data'!$CL24)</f>
        <v>8.3628576510741126E-3</v>
      </c>
      <c r="Q21" s="56">
        <f>'Indicator Data'!F24/'Indicator Data'!$CL24</f>
        <v>0</v>
      </c>
      <c r="R21" s="56">
        <f>'Indicator Data'!G24/'Indicator Data'!$CL24</f>
        <v>0</v>
      </c>
      <c r="S21" s="56">
        <f>'Indicator Data'!H24/'Indicator Data'!$CL24</f>
        <v>0</v>
      </c>
      <c r="T21" s="56">
        <f>'Indicator Data'!I24/'Indicator Data'!$CL24</f>
        <v>0</v>
      </c>
      <c r="U21" s="56">
        <f>'Indicator Data'!J24/'Indicator Data'!$CL24</f>
        <v>0</v>
      </c>
      <c r="V21" s="55">
        <f t="shared" si="3"/>
        <v>10</v>
      </c>
      <c r="W21" s="55">
        <f t="shared" si="4"/>
        <v>5.6</v>
      </c>
      <c r="X21" s="55">
        <f t="shared" si="5"/>
        <v>8.6</v>
      </c>
      <c r="Y21" s="55">
        <f t="shared" si="6"/>
        <v>5.6</v>
      </c>
      <c r="Z21" s="55">
        <f t="shared" si="7"/>
        <v>0</v>
      </c>
      <c r="AA21" s="55">
        <f t="shared" si="8"/>
        <v>0</v>
      </c>
      <c r="AB21" s="55">
        <f t="shared" si="9"/>
        <v>0</v>
      </c>
      <c r="AC21" s="55">
        <f t="shared" si="10"/>
        <v>0</v>
      </c>
      <c r="AD21" s="55">
        <f t="shared" si="11"/>
        <v>0</v>
      </c>
      <c r="AE21" s="55">
        <f t="shared" si="12"/>
        <v>0</v>
      </c>
      <c r="AF21" s="55">
        <f t="shared" si="13"/>
        <v>0</v>
      </c>
      <c r="AG21" s="55">
        <f>ROUND(IF('Indicator Data'!K24=0,0,IF('Indicator Data'!K24&gt;AG$195,10,IF('Indicator Data'!K24&lt;AG$194,0,10-(AG$195-'Indicator Data'!K24)/(AG$195-AG$194)*10))),1)</f>
        <v>0</v>
      </c>
      <c r="AH21" s="55">
        <f t="shared" si="14"/>
        <v>7.8</v>
      </c>
      <c r="AI21" s="55">
        <f t="shared" si="15"/>
        <v>5.6</v>
      </c>
      <c r="AJ21" s="55">
        <f t="shared" si="16"/>
        <v>0</v>
      </c>
      <c r="AK21" s="55">
        <f t="shared" si="17"/>
        <v>0</v>
      </c>
      <c r="AL21" s="55">
        <f t="shared" si="18"/>
        <v>0</v>
      </c>
      <c r="AM21" s="55">
        <f t="shared" si="19"/>
        <v>0</v>
      </c>
      <c r="AN21" s="55">
        <f t="shared" si="20"/>
        <v>0</v>
      </c>
      <c r="AO21" s="193">
        <f t="shared" si="21"/>
        <v>7.4</v>
      </c>
      <c r="AP21" s="193">
        <f t="shared" si="41"/>
        <v>5.0999999999999996</v>
      </c>
      <c r="AQ21" s="193">
        <f t="shared" si="22"/>
        <v>0</v>
      </c>
      <c r="AR21" s="193">
        <f t="shared" si="23"/>
        <v>0</v>
      </c>
      <c r="AS21" s="55">
        <f t="shared" si="24"/>
        <v>0</v>
      </c>
      <c r="AT21" s="55">
        <f>IF('Indicator Data'!L24="No data","x",IF('Indicator Data'!CM24&lt;1000,"x",ROUND((IF('Indicator Data'!L24&gt;AT$195,10,IF('Indicator Data'!L24&lt;AT$194,0,10-(AT$195-'Indicator Data'!L24)/(AT$195-AT$194)*10))),1)))</f>
        <v>0</v>
      </c>
      <c r="AU21" s="193">
        <f t="shared" si="25"/>
        <v>0</v>
      </c>
      <c r="AV21" s="55">
        <f>IF('Indicator Data'!M24="No data","x",ROUND(IF('Indicator Data'!M24=0,0,IF(LOG('Indicator Data'!M24)&gt;AV$195,10,IF(LOG('Indicator Data'!M24)&lt;AV$194,0,10-(AV$195-LOG('Indicator Data'!M24))/(AV$195-AV$194)*10))),1))</f>
        <v>6.8</v>
      </c>
      <c r="AW21" s="56">
        <f>IF(AV21="x","x",'Indicator Data'!M24/'Indicator Data'!$CL24)</f>
        <v>0.69843639522427803</v>
      </c>
      <c r="AX21" s="55">
        <f t="shared" si="42"/>
        <v>7.8</v>
      </c>
      <c r="AY21" s="55">
        <f t="shared" si="43"/>
        <v>7.3</v>
      </c>
      <c r="AZ21" s="55" t="str">
        <f>IF('Indicator Data'!N24="No data","x",ROUND(IF('Indicator Data'!N24=0,0,IF(LOG('Indicator Data'!N24)&gt;AZ$195,10,IF(LOG('Indicator Data'!N24)&lt;AZ$194,0,10-(AZ$195-LOG('Indicator Data'!N24))/(AZ$195-AZ$194)*10))),1))</f>
        <v>x</v>
      </c>
      <c r="BA21" s="56" t="str">
        <f>IF(AZ21="x","x",'Indicator Data'!N24/'Indicator Data'!$CL24)</f>
        <v>x</v>
      </c>
      <c r="BB21" s="55" t="str">
        <f t="shared" si="44"/>
        <v>x</v>
      </c>
      <c r="BC21" s="55" t="str">
        <f t="shared" si="45"/>
        <v>x</v>
      </c>
      <c r="BD21" s="55" t="str">
        <f>IF('Indicator Data'!O24="No data","x",ROUND(IF('Indicator Data'!O24=0,0,IF(LOG('Indicator Data'!O24)&gt;BD$195,10,IF(LOG('Indicator Data'!O24)&lt;BD$194,0,10-(BD$195-LOG('Indicator Data'!O24))/(BD$195-BD$194)*10))),1))</f>
        <v>x</v>
      </c>
      <c r="BE21" s="56" t="str">
        <f>IF(BD21="x","x",'Indicator Data'!O24/'Indicator Data'!$CL24)</f>
        <v>x</v>
      </c>
      <c r="BF21" s="55" t="str">
        <f t="shared" si="46"/>
        <v>x</v>
      </c>
      <c r="BG21" s="55" t="str">
        <f t="shared" si="47"/>
        <v>x</v>
      </c>
      <c r="BH21" s="55" t="str">
        <f>IF('Indicator Data'!P24="No data","x",ROUND(IF('Indicator Data'!P24=0,0,IF(LOG('Indicator Data'!P24)&gt;BH$195,10,IF(LOG('Indicator Data'!P24)&lt;BH$194,0,10-(BH$195-LOG('Indicator Data'!P24))/(BH$195-BH$194)*10))),1))</f>
        <v>x</v>
      </c>
      <c r="BI21" s="56" t="str">
        <f>IF(BH21="x","x",'Indicator Data'!P24/'Indicator Data'!$CL24)</f>
        <v>x</v>
      </c>
      <c r="BJ21" s="55" t="str">
        <f t="shared" si="48"/>
        <v>x</v>
      </c>
      <c r="BK21" s="55" t="str">
        <f t="shared" si="49"/>
        <v>x</v>
      </c>
      <c r="BL21" s="55">
        <f t="shared" si="50"/>
        <v>7.3</v>
      </c>
      <c r="BM21" s="55">
        <f>ROUND(IF('Indicator Data'!Q24=0,0,IF(LOG('Indicator Data'!Q24)&gt;BM$195,10,IF(LOG('Indicator Data'!Q24)&lt;BM$194,0,10-(BM$195-LOG('Indicator Data'!Q24))/(BM$195-BM$194)*10))),1)</f>
        <v>6.6</v>
      </c>
      <c r="BN21" s="55">
        <f>ROUND(IF('Indicator Data'!R24=0,0,IF(LOG('Indicator Data'!R24)&gt;BN$195,10,IF(LOG('Indicator Data'!R24)&lt;BN$194,0,10-(BN$195-LOG('Indicator Data'!R24))/(BN$195-BN$194)*10))),1)</f>
        <v>6.8</v>
      </c>
      <c r="BO21" s="55">
        <f t="shared" si="51"/>
        <v>6.7333333333333334</v>
      </c>
      <c r="BP21" s="56">
        <f>'Indicator Data'!Q24/'Indicator Data'!$CL24</f>
        <v>0.53835141121087815</v>
      </c>
      <c r="BQ21" s="56">
        <f>'Indicator Data'!R24/'Indicator Data'!$CL24</f>
        <v>0.15592431872897761</v>
      </c>
      <c r="BR21" s="55">
        <f t="shared" si="26"/>
        <v>5.4</v>
      </c>
      <c r="BS21" s="55">
        <f t="shared" si="27"/>
        <v>1.9</v>
      </c>
      <c r="BT21" s="55">
        <f t="shared" si="28"/>
        <v>3.0666666666666669</v>
      </c>
      <c r="BU21" s="55">
        <f t="shared" si="52"/>
        <v>5.2</v>
      </c>
      <c r="BV21" s="55">
        <f>ROUND(IF('Indicator Data'!S24=0,0,IF(LOG('Indicator Data'!S24)&gt;BV$195,10,IF(LOG('Indicator Data'!S24)&lt;BV$194,0,10-(BV$195-LOG('Indicator Data'!S24))/(BV$195-BV$194)*10))),1)</f>
        <v>5.4</v>
      </c>
      <c r="BW21" s="55">
        <f>ROUND(IF('Indicator Data'!T24=0,0,IF(LOG('Indicator Data'!T24)&gt;BW$195,10,IF(LOG('Indicator Data'!T24)&lt;BW$194,0,10-(BW$195-LOG('Indicator Data'!T24))/(BW$195-BW$194)*10))),1)</f>
        <v>6.5</v>
      </c>
      <c r="BX21" s="55">
        <f t="shared" si="53"/>
        <v>6.1333333333333329</v>
      </c>
      <c r="BY21" s="56">
        <f>'Indicator Data'!S24/'Indicator Data'!$CL24</f>
        <v>7.6832523627236263E-2</v>
      </c>
      <c r="BZ21" s="56">
        <f>'Indicator Data'!T24/'Indicator Data'!$CL24</f>
        <v>0.4604059277156653</v>
      </c>
      <c r="CA21" s="55">
        <f t="shared" si="29"/>
        <v>1.3</v>
      </c>
      <c r="CB21" s="55">
        <f t="shared" si="30"/>
        <v>4.5999999999999996</v>
      </c>
      <c r="CC21" s="55">
        <f t="shared" si="54"/>
        <v>3.5</v>
      </c>
      <c r="CD21" s="55">
        <f t="shared" si="55"/>
        <v>5</v>
      </c>
      <c r="CE21" s="55">
        <f t="shared" si="56"/>
        <v>5.0999999999999996</v>
      </c>
      <c r="CF21" s="55">
        <f>ROUND(IF('Indicator Data'!U24=0,0,IF(LOG('Indicator Data'!U24)&gt;CF$195,10,IF(LOG('Indicator Data'!U24)&lt;CF$194,0,10-(CF$195-LOG('Indicator Data'!U24))/(CF$195-CF$194)*10))),1)</f>
        <v>6</v>
      </c>
      <c r="CG21" s="56">
        <f>'Indicator Data'!U24/'Indicator Data'!$CL24</f>
        <v>0.2071871761330018</v>
      </c>
      <c r="CH21" s="55">
        <f t="shared" si="31"/>
        <v>2.2999999999999998</v>
      </c>
      <c r="CI21" s="55">
        <f t="shared" si="57"/>
        <v>4.4000000000000004</v>
      </c>
      <c r="CJ21" s="55">
        <f>ROUND(IF('Indicator Data'!V24=0,0,IF(LOG('Indicator Data'!V24)&gt;CJ$195,10,IF(LOG('Indicator Data'!V24)&lt;CJ$194,0,10-(CJ$195-LOG('Indicator Data'!V24))/(CJ$195-CJ$194)*10))),1)</f>
        <v>6.5</v>
      </c>
      <c r="CK21" s="56">
        <f>IF('Indicator Data'!V24/'Indicator Data'!$CL24&gt;1,1,'Indicator Data'!V24/'Indicator Data'!$CL24)</f>
        <v>0.42209629378064195</v>
      </c>
      <c r="CL21" s="55">
        <f t="shared" si="32"/>
        <v>4.2</v>
      </c>
      <c r="CM21" s="55">
        <f t="shared" si="58"/>
        <v>5.5</v>
      </c>
      <c r="CN21" s="55">
        <f>ROUND(IF('Indicator Data'!W24=0,0,IF(LOG('Indicator Data'!W24)&gt;CN$195,10,IF(LOG('Indicator Data'!W24)&lt;CN$194,0,10-(CN$195-LOG('Indicator Data'!W24))/(CN$195-CN$194)*10))),1)</f>
        <v>0</v>
      </c>
      <c r="CO21" s="56">
        <f>'Indicator Data'!W24/'Indicator Data'!$CL24</f>
        <v>0</v>
      </c>
      <c r="CP21" s="55">
        <f t="shared" si="33"/>
        <v>0</v>
      </c>
      <c r="CQ21" s="55">
        <f t="shared" si="59"/>
        <v>0</v>
      </c>
      <c r="CR21" s="55">
        <f>ROUND(IF('Indicator Data'!X24=0,0,IF(LOG('Indicator Data'!X24)&gt;CR$195,10,IF(LOG('Indicator Data'!X24)&lt;CR$194,0,10-(CR$195-LOG('Indicator Data'!X24))/(CR$195-CR$194)*10))),1)</f>
        <v>6.7</v>
      </c>
      <c r="CS21" s="56">
        <f>'Indicator Data'!X24/'Indicator Data'!$CL24</f>
        <v>0.55912751123521254</v>
      </c>
      <c r="CT21" s="55">
        <f t="shared" si="34"/>
        <v>5.6</v>
      </c>
      <c r="CU21" s="55">
        <f t="shared" si="60"/>
        <v>6.2</v>
      </c>
      <c r="CV21" s="55">
        <f>ROUND(IF('Indicator Data'!Y24=0,0,IF(LOG('Indicator Data'!Y24)&gt;CR$195,10,IF(LOG('Indicator Data'!Y24)&lt;CR$194,0,10-(CR$195-LOG('Indicator Data'!Y24))/(CR$195-CR$194)*10))),1)</f>
        <v>0</v>
      </c>
      <c r="CW21" s="56">
        <f>'Indicator Data'!Y24/'Indicator Data'!$CL24</f>
        <v>0</v>
      </c>
      <c r="CX21" s="55">
        <f t="shared" si="35"/>
        <v>0</v>
      </c>
      <c r="CY21" s="55">
        <f t="shared" si="61"/>
        <v>0</v>
      </c>
      <c r="CZ21" s="55">
        <f t="shared" si="62"/>
        <v>5.3</v>
      </c>
      <c r="DA21" s="55">
        <f>IF('Indicator Data'!AE24="No data","x",ROUND(IF('Indicator Data'!AE24&gt;DA$195,0,IF('Indicator Data'!AE24&lt;DA$194,10,(DA$195-'Indicator Data'!AE24)/(DA$195-DA$194)*10)),1))</f>
        <v>3.4</v>
      </c>
      <c r="DB21" s="55">
        <f>IF('Indicator Data'!AF24="No data","x",ROUND(IF('Indicator Data'!AF24&gt;DB$195,0,IF('Indicator Data'!AF24&lt;DB$194,10,(DB$195-'Indicator Data'!AF24)/(DB$195-DB$194)*10)),1))</f>
        <v>0.5</v>
      </c>
      <c r="DC21" s="55">
        <f>IF('Indicator Data'!AH24="No data","x",ROUND(IF('Indicator Data'!AH24&gt;DC$195,0,IF('Indicator Data'!AH24&lt;DC$194,10,(DC$195-'Indicator Data'!AH24)/(DC$195-DC$194)*10)),1))</f>
        <v>2</v>
      </c>
      <c r="DD21" s="55">
        <f>IF(AND(DB21="x",DA21="x",DC21="x"),"x",ROUND(AVERAGE(DA21:DC21),1))</f>
        <v>2</v>
      </c>
      <c r="DE21" s="55">
        <f>IF('Indicator Data'!AA24="No data","x",ROUND(IF(LOG('Indicator Data'!AA24)&gt;DE$195,10,IF(LOG('Indicator Data'!AA24)&lt;DE$194,0,10-(DE$195-LOG('Indicator Data'!AA24))/(DE$195-DE$194)*10)),1))</f>
        <v>4.3</v>
      </c>
      <c r="DF21" s="55">
        <f>IF('Indicator Data'!AB24="No data","x",ROUND(IF('Indicator Data'!AB24&gt;DF$195,10,IF('Indicator Data'!AB24&lt;DF$194,0,10-(DF$195-'Indicator Data'!AB24)/(DF$195-DF$194)*10)),1))</f>
        <v>6.6</v>
      </c>
      <c r="DG21" s="55">
        <f>IF('Indicator Data'!AC24="No data","x",ROUND(IF('Indicator Data'!AC24&gt;DG$195,10,IF('Indicator Data'!AC24&lt;DG$194,0,10-(DG$195-'Indicator Data'!AC24)/(DG$195-DG$194)*10)),1))</f>
        <v>4.0999999999999996</v>
      </c>
      <c r="DH21" s="55" t="str">
        <f>IF('Indicator Data'!AD24="No data","x",ROUND(IF('Indicator Data'!AD24&gt;DH$195,10,IF('Indicator Data'!AD24&lt;DH$194,0,10-(DH$195-'Indicator Data'!AD24)/(DH$195-DH$194)*10)),1))</f>
        <v>x</v>
      </c>
      <c r="DI21" s="55">
        <f t="shared" si="63"/>
        <v>5</v>
      </c>
      <c r="DJ21" s="55">
        <f t="shared" si="64"/>
        <v>4</v>
      </c>
      <c r="DK21" s="55" t="str">
        <f>IF('Indicator Data'!AK24="No data","x",ROUND(IF('Indicator Data'!AK24&gt;DK$195,10,IF('Indicator Data'!AK24&lt;DK$194,0,10-(DK$195-'Indicator Data'!AK24)/(DK$195-DK$194)*10)),1))</f>
        <v>x</v>
      </c>
      <c r="DL21" s="55">
        <f>IF('Indicator Data'!AL24="No data","x",ROUND(IF('Indicator Data'!AL24&gt;DL$195,10,IF('Indicator Data'!AL24&lt;DL$194,0,10-(DL$195-'Indicator Data'!AL24)/(DL$195-DL$194)*10)),1))</f>
        <v>2.2000000000000002</v>
      </c>
      <c r="DM21" s="55">
        <f t="shared" si="65"/>
        <v>4.3</v>
      </c>
      <c r="DN21" s="55">
        <f>IF('Indicator Data'!AG24="No data","x",ROUND(IF('Indicator Data'!AG24&gt;DN$195,10,IF('Indicator Data'!AG24&lt;DN$194,0,10-(DN$195-'Indicator Data'!AG24)/(DN$195-DN$194)*10)),1))</f>
        <v>0</v>
      </c>
      <c r="DO21" s="55">
        <f t="shared" si="66"/>
        <v>1.5</v>
      </c>
      <c r="DP21" s="194">
        <f>IF('Indicator Data'!AI24="No data","x",'Indicator Data'!AI24/'Indicator Data'!$CK24)</f>
        <v>1.0962441376787197E-3</v>
      </c>
      <c r="DQ21" s="55">
        <f t="shared" si="36"/>
        <v>10</v>
      </c>
      <c r="DR21" s="55">
        <f>IF('Indicator Data'!AJ24="No data","x",ROUND(IF('Indicator Data'!AJ24&gt;DR$195,10,IF('Indicator Data'!AJ24&lt;DR$194,0,10-(DR$195-'Indicator Data'!AJ24)/(DR$195-DR$194)*10)),1))</f>
        <v>4</v>
      </c>
      <c r="DS21" s="55">
        <f t="shared" si="67"/>
        <v>7</v>
      </c>
      <c r="DT21" s="55">
        <f>ROUND(IF('Indicator Data'!Z24=0,0,IF(LOG('Indicator Data'!Z24)&gt;DT$195,10,IF(LOG('Indicator Data'!Z24)&lt;DT$194,0,10-(DT$195-LOG('Indicator Data'!Z24))/(DT$195-DT$194)*10))),1)</f>
        <v>0</v>
      </c>
      <c r="DU21" s="56">
        <f>'Indicator Data'!Z24/'Indicator Data'!$CL24</f>
        <v>0</v>
      </c>
      <c r="DV21" s="55">
        <f t="shared" si="37"/>
        <v>0</v>
      </c>
      <c r="DW21" s="55">
        <f t="shared" si="68"/>
        <v>0</v>
      </c>
      <c r="DX21" s="55">
        <f t="shared" si="69"/>
        <v>4.3</v>
      </c>
      <c r="DY21" s="57">
        <f>IF(BL21="x",ROUND((10-GEOMEAN(((10-DX21)/10*9+1),((10-CZ21)/10*9+1),((10-DJ21)/10*9+1)))/9*10,1),ROUND((10-GEOMEAN(((10-BL21)/10*9+1),((10-DX21)/10*9+1),((10-CZ21)/10*9+1),((10-DJ21)/10*9+1)))/9*10,1))</f>
        <v>5.4</v>
      </c>
      <c r="DZ21" s="58">
        <f>IF(ROUND(IF(AP21="x",(10-GEOMEAN(((10-AO21)/10*9+1),((10-DY21)/10*9+1),((10-AU21)/10*9+1),((10-AQ21)/10*9+1),((10-AR21)/10*9+1)))/9*10,(10-GEOMEAN(((10-AO21)/10*9+1),((10-DY21)/10*9+1),((10-AP21)/10*9+1),((10-AQ21)/10*9+1),((10-AR21)/10*9+1),((10-AU21)/10*9+1)))/9*10),1)=0,0.1,ROUND(IF(AP21="x",(10-GEOMEAN(((10-AO21)/10*9+1),((10-DY21)/10*9+1),((10-AU21)/10*9+1),((10-AQ21)/10*9+1),((10-AR21)/10*9+1)))/9*10,(10-GEOMEAN(((10-AO21)/10*9+1),((10-DY21)/10*9+1),((10-AP21)/10*9+1),((10-AQ21)/10*9+1),((10-AR21)/10*9+1),((10-AU21)/10*9+1)))/9*10),1))</f>
        <v>3.6</v>
      </c>
      <c r="EA21" s="55">
        <f>ROUND(IF('Indicator Data'!AM24=0,0,IF('Indicator Data'!AM24&gt;EA$195,10,IF('Indicator Data'!AM24&lt;EA$194,0,10-(EA$195-'Indicator Data'!AM24)/(EA$195-EA$194)*10))),1)</f>
        <v>0.2</v>
      </c>
      <c r="EB21" s="55">
        <f>ROUND(IF('Indicator Data'!AN24=0,0,IF(LOG('Indicator Data'!AN24)&gt;LOG(EB$195),10,IF(LOG('Indicator Data'!AN24)&lt;LOG(EB$194),0,10-(LOG(EB$195)-LOG('Indicator Data'!AN24))/(LOG(EB$195)-LOG(EB$194))*10))),1)</f>
        <v>0</v>
      </c>
      <c r="EC21" s="57">
        <f t="shared" si="38"/>
        <v>0.1</v>
      </c>
      <c r="ED21" s="55">
        <f>'Indicator Data'!AO24</f>
        <v>0</v>
      </c>
      <c r="EE21" s="55">
        <f>'Indicator Data'!AP24</f>
        <v>0</v>
      </c>
      <c r="EF21" s="57">
        <f t="shared" si="39"/>
        <v>0</v>
      </c>
      <c r="EG21" s="58">
        <f t="shared" si="40"/>
        <v>0.1</v>
      </c>
      <c r="EH21" s="15"/>
      <c r="EI21" s="104"/>
    </row>
    <row r="22" spans="1:139" s="4" customFormat="1" x14ac:dyDescent="0.25">
      <c r="A22" s="126" t="str">
        <f>'Indicator Data'!A25</f>
        <v>Bolivia</v>
      </c>
      <c r="B22" s="59" t="str">
        <f>'Indicator Data'!B25</f>
        <v>BOL</v>
      </c>
      <c r="C22" s="55">
        <f>ROUND(IF('Indicator Data'!C25=0,0.1,IF(LOG('Indicator Data'!C25)&gt;C$195,10,IF(LOG('Indicator Data'!C25)&lt;C$194,0,10-(C$195-LOG('Indicator Data'!C25))/(C$195-C$194)*10))),1)</f>
        <v>8.3000000000000007</v>
      </c>
      <c r="D22" s="55">
        <f>ROUND(IF('Indicator Data'!D25=0,0.1,IF(LOG('Indicator Data'!D25)&gt;D$195,10,IF(LOG('Indicator Data'!D25)&lt;D$194,0,10-(D$195-LOG('Indicator Data'!D25))/(D$195-D$194)*10))),1)</f>
        <v>8.1</v>
      </c>
      <c r="E22" s="55">
        <f t="shared" si="0"/>
        <v>8.1999999999999993</v>
      </c>
      <c r="F22" s="55">
        <f>IF('Indicator Data'!E25="No data",0.1,(ROUND(IF('Indicator Data'!E25=0,0,IF(LOG('Indicator Data'!E25)&gt;F$195,10,IF(LOG('Indicator Data'!E25)&lt;F$194,0,10-(F$195-LOG('Indicator Data'!E25))/(F$195-F$194)*10))),1)))</f>
        <v>6.9</v>
      </c>
      <c r="G22" s="55">
        <f>ROUND(IF('Indicator Data'!F25=0,0,IF(LOG('Indicator Data'!F25)&gt;G$195,10,IF(LOG('Indicator Data'!F25)&lt;G$194,0,10-(G$195-LOG('Indicator Data'!F25))/(G$195-G$194)*10))),1)</f>
        <v>0</v>
      </c>
      <c r="H22" s="55">
        <f>ROUND(IF('Indicator Data'!G25=0,0,IF(LOG('Indicator Data'!G25)&gt;H$195,10,IF(LOG('Indicator Data'!G25)&lt;H$194,0,10-(H$195-LOG('Indicator Data'!G25))/(H$195-H$194)*10))),1)</f>
        <v>0</v>
      </c>
      <c r="I22" s="55">
        <f>ROUND(IF('Indicator Data'!H25=0,0,IF(LOG('Indicator Data'!H25)&gt;I$195,10,IF(LOG('Indicator Data'!H25)&lt;I$194,0,10-(I$195-LOG('Indicator Data'!H25))/(I$195-I$194)*10))),1)</f>
        <v>0</v>
      </c>
      <c r="J22" s="55">
        <f t="shared" si="1"/>
        <v>0</v>
      </c>
      <c r="K22" s="55">
        <f>ROUND(IF('Indicator Data'!I25=0,0,IF(LOG('Indicator Data'!I25)&gt;K$195,10,IF(LOG('Indicator Data'!I25)&lt;K$194,0,10-(K$195-LOG('Indicator Data'!I25))/(K$195-K$194)*10))),1)</f>
        <v>0</v>
      </c>
      <c r="L22" s="55">
        <f t="shared" si="2"/>
        <v>0</v>
      </c>
      <c r="M22" s="55">
        <f>ROUND(IF('Indicator Data'!J25=0,0,IF(LOG('Indicator Data'!J25)&gt;M$195,10,IF(LOG('Indicator Data'!J25)&lt;M$194,0,10-(M$195-LOG('Indicator Data'!J25))/(M$195-M$194)*10))),1)</f>
        <v>9.1</v>
      </c>
      <c r="N22" s="56">
        <f>'Indicator Data'!C25/'Indicator Data'!$CL25</f>
        <v>1.869821411973175E-3</v>
      </c>
      <c r="O22" s="56">
        <f>'Indicator Data'!D25/'Indicator Data'!$CL25</f>
        <v>2.5563244703215272E-4</v>
      </c>
      <c r="P22" s="56">
        <f>IF(F22=0.1,"x",'Indicator Data'!E25/'Indicator Data'!$CL25)</f>
        <v>5.5175120753811714E-3</v>
      </c>
      <c r="Q22" s="56">
        <f>'Indicator Data'!F25/'Indicator Data'!$CL25</f>
        <v>0</v>
      </c>
      <c r="R22" s="56">
        <f>'Indicator Data'!G25/'Indicator Data'!$CL25</f>
        <v>0</v>
      </c>
      <c r="S22" s="56">
        <f>'Indicator Data'!H25/'Indicator Data'!$CL25</f>
        <v>0</v>
      </c>
      <c r="T22" s="56">
        <f>'Indicator Data'!I25/'Indicator Data'!$CL25</f>
        <v>0</v>
      </c>
      <c r="U22" s="56">
        <f>'Indicator Data'!J25/'Indicator Data'!$CL25</f>
        <v>4.1398244607808504E-3</v>
      </c>
      <c r="V22" s="55">
        <f t="shared" si="3"/>
        <v>9.3000000000000007</v>
      </c>
      <c r="W22" s="55">
        <f t="shared" si="4"/>
        <v>2.6</v>
      </c>
      <c r="X22" s="55">
        <f t="shared" si="5"/>
        <v>7.2</v>
      </c>
      <c r="Y22" s="55">
        <f t="shared" si="6"/>
        <v>3.7</v>
      </c>
      <c r="Z22" s="55">
        <f t="shared" si="7"/>
        <v>0</v>
      </c>
      <c r="AA22" s="55">
        <f t="shared" si="8"/>
        <v>0</v>
      </c>
      <c r="AB22" s="55">
        <f t="shared" si="9"/>
        <v>0</v>
      </c>
      <c r="AC22" s="55">
        <f t="shared" si="10"/>
        <v>0</v>
      </c>
      <c r="AD22" s="55">
        <f t="shared" si="11"/>
        <v>0</v>
      </c>
      <c r="AE22" s="55">
        <f t="shared" si="12"/>
        <v>0</v>
      </c>
      <c r="AF22" s="55">
        <f t="shared" si="13"/>
        <v>1.4</v>
      </c>
      <c r="AG22" s="55">
        <f>ROUND(IF('Indicator Data'!K25=0,0,IF('Indicator Data'!K25&gt;AG$195,10,IF('Indicator Data'!K25&lt;AG$194,0,10-(AG$195-'Indicator Data'!K25)/(AG$195-AG$194)*10))),1)</f>
        <v>9.5</v>
      </c>
      <c r="AH22" s="55">
        <f t="shared" si="14"/>
        <v>8.8000000000000007</v>
      </c>
      <c r="AI22" s="55">
        <f t="shared" si="15"/>
        <v>5.4</v>
      </c>
      <c r="AJ22" s="55">
        <f t="shared" si="16"/>
        <v>0</v>
      </c>
      <c r="AK22" s="55">
        <f t="shared" si="17"/>
        <v>0</v>
      </c>
      <c r="AL22" s="55">
        <f t="shared" si="18"/>
        <v>0</v>
      </c>
      <c r="AM22" s="55">
        <f t="shared" si="19"/>
        <v>0</v>
      </c>
      <c r="AN22" s="55">
        <f t="shared" si="20"/>
        <v>6.7</v>
      </c>
      <c r="AO22" s="193">
        <f t="shared" si="21"/>
        <v>7.7</v>
      </c>
      <c r="AP22" s="193">
        <f t="shared" si="41"/>
        <v>5.5</v>
      </c>
      <c r="AQ22" s="193">
        <f t="shared" si="22"/>
        <v>0</v>
      </c>
      <c r="AR22" s="193">
        <f t="shared" si="23"/>
        <v>0</v>
      </c>
      <c r="AS22" s="55">
        <f t="shared" si="24"/>
        <v>8.1</v>
      </c>
      <c r="AT22" s="55">
        <f>IF('Indicator Data'!L25="No data","x",IF('Indicator Data'!CM25&lt;1000,"x",ROUND((IF('Indicator Data'!L25&gt;AT$195,10,IF('Indicator Data'!L25&lt;AT$194,0,10-(AT$195-'Indicator Data'!L25)/(AT$195-AT$194)*10))),1)))</f>
        <v>0</v>
      </c>
      <c r="AU22" s="193">
        <f t="shared" si="25"/>
        <v>4.0999999999999996</v>
      </c>
      <c r="AV22" s="55" t="str">
        <f>IF('Indicator Data'!M25="No data","x",ROUND(IF('Indicator Data'!M25=0,0,IF(LOG('Indicator Data'!M25)&gt;AV$195,10,IF(LOG('Indicator Data'!M25)&lt;AV$194,0,10-(AV$195-LOG('Indicator Data'!M25))/(AV$195-AV$194)*10))),1))</f>
        <v>x</v>
      </c>
      <c r="AW22" s="56" t="str">
        <f>IF(AV22="x","x",'Indicator Data'!M25/'Indicator Data'!$CL25)</f>
        <v>x</v>
      </c>
      <c r="AX22" s="55" t="str">
        <f t="shared" si="42"/>
        <v>x</v>
      </c>
      <c r="AY22" s="55" t="str">
        <f t="shared" si="43"/>
        <v>x</v>
      </c>
      <c r="AZ22" s="55" t="str">
        <f>IF('Indicator Data'!N25="No data","x",ROUND(IF('Indicator Data'!N25=0,0,IF(LOG('Indicator Data'!N25)&gt;AZ$195,10,IF(LOG('Indicator Data'!N25)&lt;AZ$194,0,10-(AZ$195-LOG('Indicator Data'!N25))/(AZ$195-AZ$194)*10))),1))</f>
        <v>x</v>
      </c>
      <c r="BA22" s="56" t="str">
        <f>IF(AZ22="x","x",'Indicator Data'!N25/'Indicator Data'!$CL25)</f>
        <v>x</v>
      </c>
      <c r="BB22" s="55" t="str">
        <f t="shared" si="44"/>
        <v>x</v>
      </c>
      <c r="BC22" s="55" t="str">
        <f t="shared" si="45"/>
        <v>x</v>
      </c>
      <c r="BD22" s="55" t="str">
        <f>IF('Indicator Data'!O25="No data","x",ROUND(IF('Indicator Data'!O25=0,0,IF(LOG('Indicator Data'!O25)&gt;BD$195,10,IF(LOG('Indicator Data'!O25)&lt;BD$194,0,10-(BD$195-LOG('Indicator Data'!O25))/(BD$195-BD$194)*10))),1))</f>
        <v>x</v>
      </c>
      <c r="BE22" s="56" t="str">
        <f>IF(BD22="x","x",'Indicator Data'!O25/'Indicator Data'!$CL25)</f>
        <v>x</v>
      </c>
      <c r="BF22" s="55" t="str">
        <f t="shared" si="46"/>
        <v>x</v>
      </c>
      <c r="BG22" s="55" t="str">
        <f t="shared" si="47"/>
        <v>x</v>
      </c>
      <c r="BH22" s="55" t="str">
        <f>IF('Indicator Data'!P25="No data","x",ROUND(IF('Indicator Data'!P25=0,0,IF(LOG('Indicator Data'!P25)&gt;BH$195,10,IF(LOG('Indicator Data'!P25)&lt;BH$194,0,10-(BH$195-LOG('Indicator Data'!P25))/(BH$195-BH$194)*10))),1))</f>
        <v>x</v>
      </c>
      <c r="BI22" s="56" t="str">
        <f>IF(BH22="x","x",'Indicator Data'!P25/'Indicator Data'!$CL25)</f>
        <v>x</v>
      </c>
      <c r="BJ22" s="55" t="str">
        <f t="shared" si="48"/>
        <v>x</v>
      </c>
      <c r="BK22" s="55" t="str">
        <f t="shared" si="49"/>
        <v>x</v>
      </c>
      <c r="BL22" s="55" t="str">
        <f t="shared" si="50"/>
        <v>x</v>
      </c>
      <c r="BM22" s="55">
        <f>ROUND(IF('Indicator Data'!Q25=0,0,IF(LOG('Indicator Data'!Q25)&gt;BM$195,10,IF(LOG('Indicator Data'!Q25)&lt;BM$194,0,10-(BM$195-LOG('Indicator Data'!Q25))/(BM$195-BM$194)*10))),1)</f>
        <v>7.2</v>
      </c>
      <c r="BN22" s="55">
        <f>ROUND(IF('Indicator Data'!R25=0,0,IF(LOG('Indicator Data'!R25)&gt;BN$195,10,IF(LOG('Indicator Data'!R25)&lt;BN$194,0,10-(BN$195-LOG('Indicator Data'!R25))/(BN$195-BN$194)*10))),1)</f>
        <v>9.1999999999999993</v>
      </c>
      <c r="BO22" s="55">
        <f t="shared" si="51"/>
        <v>8.5333333333333332</v>
      </c>
      <c r="BP22" s="56">
        <f>'Indicator Data'!Q25/'Indicator Data'!$CL25</f>
        <v>9.8005141252089298E-2</v>
      </c>
      <c r="BQ22" s="56">
        <f>'Indicator Data'!R25/'Indicator Data'!$CL25</f>
        <v>0.32591115002289911</v>
      </c>
      <c r="BR22" s="55">
        <f t="shared" si="26"/>
        <v>1</v>
      </c>
      <c r="BS22" s="55">
        <f t="shared" si="27"/>
        <v>4.0999999999999996</v>
      </c>
      <c r="BT22" s="55">
        <f t="shared" si="28"/>
        <v>3.0666666666666664</v>
      </c>
      <c r="BU22" s="55">
        <f t="shared" si="52"/>
        <v>6.6</v>
      </c>
      <c r="BV22" s="55">
        <f>ROUND(IF('Indicator Data'!S25=0,0,IF(LOG('Indicator Data'!S25)&gt;BV$195,10,IF(LOG('Indicator Data'!S25)&lt;BV$194,0,10-(BV$195-LOG('Indicator Data'!S25))/(BV$195-BV$194)*10))),1)</f>
        <v>6.6</v>
      </c>
      <c r="BW22" s="55">
        <f>ROUND(IF('Indicator Data'!T25=0,0,IF(LOG('Indicator Data'!T25)&gt;BW$195,10,IF(LOG('Indicator Data'!T25)&lt;BW$194,0,10-(BW$195-LOG('Indicator Data'!T25))/(BW$195-BW$194)*10))),1)</f>
        <v>6.5</v>
      </c>
      <c r="BX22" s="55">
        <f t="shared" si="53"/>
        <v>6.5333333333333341</v>
      </c>
      <c r="BY22" s="56">
        <f>'Indicator Data'!S25/'Indicator Data'!$CL25</f>
        <v>3.6933433814720695E-2</v>
      </c>
      <c r="BZ22" s="56">
        <f>'Indicator Data'!T25/'Indicator Data'!$CL25</f>
        <v>3.5665549081510525E-2</v>
      </c>
      <c r="CA22" s="55">
        <f t="shared" si="29"/>
        <v>0.6</v>
      </c>
      <c r="CB22" s="55">
        <f t="shared" si="30"/>
        <v>0.4</v>
      </c>
      <c r="CC22" s="55">
        <f t="shared" si="54"/>
        <v>0.46666666666666662</v>
      </c>
      <c r="CD22" s="55">
        <f t="shared" si="55"/>
        <v>4.0999999999999996</v>
      </c>
      <c r="CE22" s="55">
        <f t="shared" si="56"/>
        <v>5.5</v>
      </c>
      <c r="CF22" s="55">
        <f>ROUND(IF('Indicator Data'!U25=0,0,IF(LOG('Indicator Data'!U25)&gt;CF$195,10,IF(LOG('Indicator Data'!U25)&lt;CF$194,0,10-(CF$195-LOG('Indicator Data'!U25))/(CF$195-CF$194)*10))),1)</f>
        <v>7.9</v>
      </c>
      <c r="CG22" s="56">
        <f>'Indicator Data'!U25/'Indicator Data'!$CL25</f>
        <v>0.32363391571157468</v>
      </c>
      <c r="CH22" s="55">
        <f t="shared" si="31"/>
        <v>3.6</v>
      </c>
      <c r="CI22" s="55">
        <f t="shared" si="57"/>
        <v>6.2</v>
      </c>
      <c r="CJ22" s="55">
        <f>ROUND(IF('Indicator Data'!V25=0,0,IF(LOG('Indicator Data'!V25)&gt;CJ$195,10,IF(LOG('Indicator Data'!V25)&lt;CJ$194,0,10-(CJ$195-LOG('Indicator Data'!V25))/(CJ$195-CJ$194)*10))),1)</f>
        <v>8.1</v>
      </c>
      <c r="CK22" s="56">
        <f>IF('Indicator Data'!V25/'Indicator Data'!$CL25&gt;1,1,'Indicator Data'!V25/'Indicator Data'!$CL25)</f>
        <v>0.41230215534346687</v>
      </c>
      <c r="CL22" s="55">
        <f t="shared" si="32"/>
        <v>4.0999999999999996</v>
      </c>
      <c r="CM22" s="55">
        <f t="shared" si="58"/>
        <v>6.5</v>
      </c>
      <c r="CN22" s="55">
        <f>ROUND(IF('Indicator Data'!W25=0,0,IF(LOG('Indicator Data'!W25)&gt;CN$195,10,IF(LOG('Indicator Data'!W25)&lt;CN$194,0,10-(CN$195-LOG('Indicator Data'!W25))/(CN$195-CN$194)*10))),1)</f>
        <v>0</v>
      </c>
      <c r="CO22" s="56">
        <f>'Indicator Data'!W25/'Indicator Data'!$CL25</f>
        <v>0</v>
      </c>
      <c r="CP22" s="55">
        <f t="shared" si="33"/>
        <v>0</v>
      </c>
      <c r="CQ22" s="55">
        <f t="shared" si="59"/>
        <v>0</v>
      </c>
      <c r="CR22" s="55">
        <f>ROUND(IF('Indicator Data'!X25=0,0,IF(LOG('Indicator Data'!X25)&gt;CR$195,10,IF(LOG('Indicator Data'!X25)&lt;CR$194,0,10-(CR$195-LOG('Indicator Data'!X25))/(CR$195-CR$194)*10))),1)</f>
        <v>8</v>
      </c>
      <c r="CS22" s="56">
        <f>'Indicator Data'!X25/'Indicator Data'!$CL25</f>
        <v>0.37811142361069039</v>
      </c>
      <c r="CT22" s="55">
        <f t="shared" si="34"/>
        <v>3.8</v>
      </c>
      <c r="CU22" s="55">
        <f t="shared" si="60"/>
        <v>6.3</v>
      </c>
      <c r="CV22" s="55">
        <f>ROUND(IF('Indicator Data'!Y25=0,0,IF(LOG('Indicator Data'!Y25)&gt;CR$195,10,IF(LOG('Indicator Data'!Y25)&lt;CR$194,0,10-(CR$195-LOG('Indicator Data'!Y25))/(CR$195-CR$194)*10))),1)</f>
        <v>0</v>
      </c>
      <c r="CW22" s="56">
        <f>'Indicator Data'!Y25/'Indicator Data'!$CL25</f>
        <v>0</v>
      </c>
      <c r="CX22" s="55">
        <f t="shared" si="35"/>
        <v>0</v>
      </c>
      <c r="CY22" s="55">
        <f t="shared" si="61"/>
        <v>0</v>
      </c>
      <c r="CZ22" s="55">
        <f t="shared" si="62"/>
        <v>6.1</v>
      </c>
      <c r="DA22" s="55">
        <f>IF('Indicator Data'!AE25="No data","x",ROUND(IF('Indicator Data'!AE25&gt;DA$195,0,IF('Indicator Data'!AE25&lt;DA$194,10,(DA$195-'Indicator Data'!AE25)/(DA$195-DA$194)*10)),1))</f>
        <v>4.4000000000000004</v>
      </c>
      <c r="DB22" s="55">
        <f>IF('Indicator Data'!AF25="No data","x",ROUND(IF('Indicator Data'!AF25&gt;DB$195,0,IF('Indicator Data'!AF25&lt;DB$194,10,(DB$195-'Indicator Data'!AF25)/(DB$195-DB$194)*10)),1))</f>
        <v>1.2</v>
      </c>
      <c r="DC22" s="55">
        <f>IF('Indicator Data'!AH25="No data","x",ROUND(IF('Indicator Data'!AH25&gt;DC$195,0,IF('Indicator Data'!AH25&lt;DC$194,10,(DC$195-'Indicator Data'!AH25)/(DC$195-DC$194)*10)),1))</f>
        <v>7.5</v>
      </c>
      <c r="DD22" s="55">
        <f>IF(AND(DB22="x",DA22="x",DC22="x"),"x",ROUND(AVERAGE(DA22:DC22),1))</f>
        <v>4.4000000000000004</v>
      </c>
      <c r="DE22" s="55">
        <f>IF('Indicator Data'!AA25="No data","x",ROUND(IF(LOG('Indicator Data'!AA25)&gt;DE$195,10,IF(LOG('Indicator Data'!AA25)&lt;DE$194,0,10-(DE$195-LOG('Indicator Data'!AA25))/(DE$195-DE$194)*10)),1))</f>
        <v>3.4</v>
      </c>
      <c r="DF22" s="55">
        <f>IF('Indicator Data'!AB25="No data","x",ROUND(IF('Indicator Data'!AB25&gt;DF$195,10,IF('Indicator Data'!AB25&lt;DF$194,0,10-(DF$195-'Indicator Data'!AB25)/(DF$195-DF$194)*10)),1))</f>
        <v>4.9000000000000004</v>
      </c>
      <c r="DG22" s="55">
        <f>IF('Indicator Data'!AC25="No data","x",ROUND(IF('Indicator Data'!AC25&gt;DG$195,10,IF('Indicator Data'!AC25&lt;DG$194,0,10-(DG$195-'Indicator Data'!AC25)/(DG$195-DG$194)*10)),1))</f>
        <v>6.9</v>
      </c>
      <c r="DH22" s="55">
        <f>IF('Indicator Data'!AD25="No data","x",ROUND(IF('Indicator Data'!AD25&gt;DH$195,10,IF('Indicator Data'!AD25&lt;DH$194,0,10-(DH$195-'Indicator Data'!AD25)/(DH$195-DH$194)*10)),1))</f>
        <v>2.2000000000000002</v>
      </c>
      <c r="DI22" s="55">
        <f t="shared" si="63"/>
        <v>4.4000000000000004</v>
      </c>
      <c r="DJ22" s="55">
        <f t="shared" si="64"/>
        <v>4.4000000000000004</v>
      </c>
      <c r="DK22" s="55">
        <f>IF('Indicator Data'!AK25="No data","x",ROUND(IF('Indicator Data'!AK25&gt;DK$195,10,IF('Indicator Data'!AK25&lt;DK$194,0,10-(DK$195-'Indicator Data'!AK25)/(DK$195-DK$194)*10)),1))</f>
        <v>5.5</v>
      </c>
      <c r="DL22" s="55">
        <f>IF('Indicator Data'!AL25="No data","x",ROUND(IF('Indicator Data'!AL25&gt;DL$195,10,IF('Indicator Data'!AL25&lt;DL$194,0,10-(DL$195-'Indicator Data'!AL25)/(DL$195-DL$194)*10)),1))</f>
        <v>3.5</v>
      </c>
      <c r="DM22" s="55">
        <f t="shared" si="65"/>
        <v>4.4000000000000004</v>
      </c>
      <c r="DN22" s="55">
        <f>IF('Indicator Data'!AG25="No data","x",ROUND(IF('Indicator Data'!AG25&gt;DN$195,10,IF('Indicator Data'!AG25&lt;DN$194,0,10-(DN$195-'Indicator Data'!AG25)/(DN$195-DN$194)*10)),1))</f>
        <v>4.4000000000000004</v>
      </c>
      <c r="DO22" s="55">
        <f t="shared" si="66"/>
        <v>4.4000000000000004</v>
      </c>
      <c r="DP22" s="194">
        <f>IF('Indicator Data'!AI25="No data","x",'Indicator Data'!AI25/'Indicator Data'!$CK25)</f>
        <v>1.1883054047945494E-3</v>
      </c>
      <c r="DQ22" s="55">
        <f t="shared" si="36"/>
        <v>10</v>
      </c>
      <c r="DR22" s="55" t="str">
        <f>IF('Indicator Data'!AJ25="No data","x",ROUND(IF('Indicator Data'!AJ25&gt;DR$195,10,IF('Indicator Data'!AJ25&lt;DR$194,0,10-(DR$195-'Indicator Data'!AJ25)/(DR$195-DR$194)*10)),1))</f>
        <v>x</v>
      </c>
      <c r="DS22" s="55">
        <f t="shared" si="67"/>
        <v>10</v>
      </c>
      <c r="DT22" s="55">
        <f>ROUND(IF('Indicator Data'!Z25=0,0,IF(LOG('Indicator Data'!Z25)&gt;DT$195,10,IF(LOG('Indicator Data'!Z25)&lt;DT$194,0,10-(DT$195-LOG('Indicator Data'!Z25))/(DT$195-DT$194)*10))),1)</f>
        <v>0</v>
      </c>
      <c r="DU22" s="56">
        <f>'Indicator Data'!Z25/'Indicator Data'!$CL25</f>
        <v>0</v>
      </c>
      <c r="DV22" s="55">
        <f t="shared" si="37"/>
        <v>0</v>
      </c>
      <c r="DW22" s="55">
        <f t="shared" si="68"/>
        <v>0</v>
      </c>
      <c r="DX22" s="55">
        <f t="shared" si="69"/>
        <v>6.3</v>
      </c>
      <c r="DY22" s="57">
        <f>IF(BL22="x",ROUND((10-GEOMEAN(((10-DX22)/10*9+1),((10-CZ22)/10*9+1),((10-DJ22)/10*9+1)))/9*10,1),ROUND((10-GEOMEAN(((10-BL22)/10*9+1),((10-DX22)/10*9+1),((10-CZ22)/10*9+1),((10-DJ22)/10*9+1)))/9*10,1))</f>
        <v>5.7</v>
      </c>
      <c r="DZ22" s="58">
        <f>IF(ROUND(IF(AP22="x",(10-GEOMEAN(((10-AO22)/10*9+1),((10-DY22)/10*9+1),((10-AU22)/10*9+1),((10-AQ22)/10*9+1),((10-AR22)/10*9+1)))/9*10,(10-GEOMEAN(((10-AO22)/10*9+1),((10-DY22)/10*9+1),((10-AP22)/10*9+1),((10-AQ22)/10*9+1),((10-AR22)/10*9+1),((10-AU22)/10*9+1)))/9*10),1)=0,0.1,ROUND(IF(AP22="x",(10-GEOMEAN(((10-AO22)/10*9+1),((10-DY22)/10*9+1),((10-AU22)/10*9+1),((10-AQ22)/10*9+1),((10-AR22)/10*9+1)))/9*10,(10-GEOMEAN(((10-AO22)/10*9+1),((10-DY22)/10*9+1),((10-AP22)/10*9+1),((10-AQ22)/10*9+1),((10-AR22)/10*9+1),((10-AU22)/10*9+1)))/9*10),1))</f>
        <v>4.4000000000000004</v>
      </c>
      <c r="EA22" s="55">
        <f>ROUND(IF('Indicator Data'!AM25=0,0,IF('Indicator Data'!AM25&gt;EA$195,10,IF('Indicator Data'!AM25&lt;EA$194,0,10-(EA$195-'Indicator Data'!AM25)/(EA$195-EA$194)*10))),1)</f>
        <v>7.9</v>
      </c>
      <c r="EB22" s="55">
        <f>ROUND(IF('Indicator Data'!AN25=0,0,IF(LOG('Indicator Data'!AN25)&gt;LOG(EB$195),10,IF(LOG('Indicator Data'!AN25)&lt;LOG(EB$194),0,10-(LOG(EB$195)-LOG('Indicator Data'!AN25))/(LOG(EB$195)-LOG(EB$194))*10))),1)</f>
        <v>2.7</v>
      </c>
      <c r="EC22" s="57">
        <f t="shared" si="38"/>
        <v>5.9</v>
      </c>
      <c r="ED22" s="55">
        <f>'Indicator Data'!AO25</f>
        <v>0</v>
      </c>
      <c r="EE22" s="55">
        <f>'Indicator Data'!AP25</f>
        <v>0</v>
      </c>
      <c r="EF22" s="57">
        <f t="shared" si="39"/>
        <v>0</v>
      </c>
      <c r="EG22" s="58">
        <f t="shared" si="40"/>
        <v>4.0999999999999996</v>
      </c>
      <c r="EH22" s="15"/>
      <c r="EI22" s="104"/>
    </row>
    <row r="23" spans="1:139" s="4" customFormat="1" x14ac:dyDescent="0.25">
      <c r="A23" s="126" t="str">
        <f>'Indicator Data'!A26</f>
        <v>Bosnia and Herzegovina</v>
      </c>
      <c r="B23" s="59" t="str">
        <f>'Indicator Data'!B26</f>
        <v>BIH</v>
      </c>
      <c r="C23" s="55">
        <f>ROUND(IF('Indicator Data'!C26=0,0.1,IF(LOG('Indicator Data'!C26)&gt;C$195,10,IF(LOG('Indicator Data'!C26)&lt;C$194,0,10-(C$195-LOG('Indicator Data'!C26))/(C$195-C$194)*10))),1)</f>
        <v>7.3</v>
      </c>
      <c r="D23" s="55">
        <f>ROUND(IF('Indicator Data'!D26=0,0.1,IF(LOG('Indicator Data'!D26)&gt;D$195,10,IF(LOG('Indicator Data'!D26)&lt;D$194,0,10-(D$195-LOG('Indicator Data'!D26))/(D$195-D$194)*10))),1)</f>
        <v>0.1</v>
      </c>
      <c r="E23" s="55">
        <f t="shared" si="0"/>
        <v>4.5999999999999996</v>
      </c>
      <c r="F23" s="55">
        <f>IF('Indicator Data'!E26="No data",0.1,(ROUND(IF('Indicator Data'!E26=0,0,IF(LOG('Indicator Data'!E26)&gt;F$195,10,IF(LOG('Indicator Data'!E26)&lt;F$194,0,10-(F$195-LOG('Indicator Data'!E26))/(F$195-F$194)*10))),1)))</f>
        <v>6.6</v>
      </c>
      <c r="G23" s="55">
        <f>ROUND(IF('Indicator Data'!F26=0,0,IF(LOG('Indicator Data'!F26)&gt;G$195,10,IF(LOG('Indicator Data'!F26)&lt;G$194,0,10-(G$195-LOG('Indicator Data'!F26))/(G$195-G$194)*10))),1)</f>
        <v>2.7</v>
      </c>
      <c r="H23" s="55">
        <f>ROUND(IF('Indicator Data'!G26=0,0,IF(LOG('Indicator Data'!G26)&gt;H$195,10,IF(LOG('Indicator Data'!G26)&lt;H$194,0,10-(H$195-LOG('Indicator Data'!G26))/(H$195-H$194)*10))),1)</f>
        <v>0</v>
      </c>
      <c r="I23" s="55">
        <f>ROUND(IF('Indicator Data'!H26=0,0,IF(LOG('Indicator Data'!H26)&gt;I$195,10,IF(LOG('Indicator Data'!H26)&lt;I$194,0,10-(I$195-LOG('Indicator Data'!H26))/(I$195-I$194)*10))),1)</f>
        <v>0</v>
      </c>
      <c r="J23" s="55">
        <f t="shared" si="1"/>
        <v>0</v>
      </c>
      <c r="K23" s="55">
        <f>ROUND(IF('Indicator Data'!I26=0,0,IF(LOG('Indicator Data'!I26)&gt;K$195,10,IF(LOG('Indicator Data'!I26)&lt;K$194,0,10-(K$195-LOG('Indicator Data'!I26))/(K$195-K$194)*10))),1)</f>
        <v>0</v>
      </c>
      <c r="L23" s="55">
        <f t="shared" si="2"/>
        <v>0</v>
      </c>
      <c r="M23" s="55">
        <f>ROUND(IF('Indicator Data'!J26=0,0,IF(LOG('Indicator Data'!J26)&gt;M$195,10,IF(LOG('Indicator Data'!J26)&lt;M$194,0,10-(M$195-LOG('Indicator Data'!J26))/(M$195-M$194)*10))),1)</f>
        <v>5.6</v>
      </c>
      <c r="N23" s="56">
        <f>'Indicator Data'!C26/'Indicator Data'!$CL26</f>
        <v>2.105262974272389E-3</v>
      </c>
      <c r="O23" s="56">
        <f>'Indicator Data'!D26/'Indicator Data'!$CL26</f>
        <v>0</v>
      </c>
      <c r="P23" s="56">
        <f>IF(F23=0.1,"x",'Indicator Data'!E26/'Indicator Data'!$CL26)</f>
        <v>1.1235980673152774E-2</v>
      </c>
      <c r="Q23" s="56">
        <f>'Indicator Data'!F26/'Indicator Data'!$CL26</f>
        <v>1.1622403365763871E-7</v>
      </c>
      <c r="R23" s="56">
        <f>'Indicator Data'!G26/'Indicator Data'!$CL26</f>
        <v>0</v>
      </c>
      <c r="S23" s="56">
        <f>'Indicator Data'!H26/'Indicator Data'!$CL26</f>
        <v>0</v>
      </c>
      <c r="T23" s="56">
        <f>'Indicator Data'!I26/'Indicator Data'!$CL26</f>
        <v>0</v>
      </c>
      <c r="U23" s="56">
        <f>'Indicator Data'!J26/'Indicator Data'!$CL26</f>
        <v>4.6989219037601895E-4</v>
      </c>
      <c r="V23" s="55">
        <f t="shared" si="3"/>
        <v>10</v>
      </c>
      <c r="W23" s="55">
        <f t="shared" si="4"/>
        <v>0</v>
      </c>
      <c r="X23" s="55">
        <f t="shared" si="5"/>
        <v>7.6</v>
      </c>
      <c r="Y23" s="55">
        <f t="shared" si="6"/>
        <v>7.5</v>
      </c>
      <c r="Z23" s="55">
        <f t="shared" si="7"/>
        <v>3.5</v>
      </c>
      <c r="AA23" s="55">
        <f t="shared" si="8"/>
        <v>0</v>
      </c>
      <c r="AB23" s="55">
        <f t="shared" si="9"/>
        <v>0</v>
      </c>
      <c r="AC23" s="55">
        <f t="shared" si="10"/>
        <v>0</v>
      </c>
      <c r="AD23" s="55">
        <f t="shared" si="11"/>
        <v>0</v>
      </c>
      <c r="AE23" s="55">
        <f t="shared" si="12"/>
        <v>0</v>
      </c>
      <c r="AF23" s="55">
        <f t="shared" si="13"/>
        <v>0.2</v>
      </c>
      <c r="AG23" s="55">
        <f>ROUND(IF('Indicator Data'!K26=0,0,IF('Indicator Data'!K26&gt;AG$195,10,IF('Indicator Data'!K26&lt;AG$194,0,10-(AG$195-'Indicator Data'!K26)/(AG$195-AG$194)*10))),1)</f>
        <v>1.9</v>
      </c>
      <c r="AH23" s="55">
        <f t="shared" si="14"/>
        <v>8.6999999999999993</v>
      </c>
      <c r="AI23" s="55">
        <f t="shared" si="15"/>
        <v>0.1</v>
      </c>
      <c r="AJ23" s="55">
        <f t="shared" si="16"/>
        <v>0</v>
      </c>
      <c r="AK23" s="55">
        <f t="shared" si="17"/>
        <v>0</v>
      </c>
      <c r="AL23" s="55">
        <f t="shared" si="18"/>
        <v>0</v>
      </c>
      <c r="AM23" s="55">
        <f t="shared" si="19"/>
        <v>0</v>
      </c>
      <c r="AN23" s="55">
        <f t="shared" si="20"/>
        <v>3.4</v>
      </c>
      <c r="AO23" s="193">
        <f t="shared" si="21"/>
        <v>6.3</v>
      </c>
      <c r="AP23" s="193">
        <f t="shared" si="41"/>
        <v>7.1</v>
      </c>
      <c r="AQ23" s="193">
        <f t="shared" si="22"/>
        <v>3.1</v>
      </c>
      <c r="AR23" s="193">
        <f t="shared" si="23"/>
        <v>0</v>
      </c>
      <c r="AS23" s="55">
        <f t="shared" si="24"/>
        <v>2.7</v>
      </c>
      <c r="AT23" s="55">
        <f>IF('Indicator Data'!L26="No data","x",IF('Indicator Data'!CM26&lt;1000,"x",ROUND((IF('Indicator Data'!L26&gt;AT$195,10,IF('Indicator Data'!L26&lt;AT$194,0,10-(AT$195-'Indicator Data'!L26)/(AT$195-AT$194)*10))),1)))</f>
        <v>4</v>
      </c>
      <c r="AU23" s="193">
        <f t="shared" si="25"/>
        <v>3.4</v>
      </c>
      <c r="AV23" s="55">
        <f>IF('Indicator Data'!M26="No data","x",ROUND(IF('Indicator Data'!M26=0,0,IF(LOG('Indicator Data'!M26)&gt;AV$195,10,IF(LOG('Indicator Data'!M26)&lt;AV$194,0,10-(AV$195-LOG('Indicator Data'!M26))/(AV$195-AV$194)*10))),1))</f>
        <v>3.1</v>
      </c>
      <c r="AW23" s="56">
        <f>IF(AV23="x","x",'Indicator Data'!M26/'Indicator Data'!$CL26)</f>
        <v>3.7298777433868001E-4</v>
      </c>
      <c r="AX23" s="55">
        <f t="shared" si="42"/>
        <v>0</v>
      </c>
      <c r="AY23" s="55">
        <f t="shared" si="43"/>
        <v>1.7</v>
      </c>
      <c r="AZ23" s="55" t="str">
        <f>IF('Indicator Data'!N26="No data","x",ROUND(IF('Indicator Data'!N26=0,0,IF(LOG('Indicator Data'!N26)&gt;AZ$195,10,IF(LOG('Indicator Data'!N26)&lt;AZ$194,0,10-(AZ$195-LOG('Indicator Data'!N26))/(AZ$195-AZ$194)*10))),1))</f>
        <v>x</v>
      </c>
      <c r="BA23" s="56" t="str">
        <f>IF(AZ23="x","x",'Indicator Data'!N26/'Indicator Data'!$CL26)</f>
        <v>x</v>
      </c>
      <c r="BB23" s="55" t="str">
        <f t="shared" si="44"/>
        <v>x</v>
      </c>
      <c r="BC23" s="55" t="str">
        <f t="shared" si="45"/>
        <v>x</v>
      </c>
      <c r="BD23" s="55" t="str">
        <f>IF('Indicator Data'!O26="No data","x",ROUND(IF('Indicator Data'!O26=0,0,IF(LOG('Indicator Data'!O26)&gt;BD$195,10,IF(LOG('Indicator Data'!O26)&lt;BD$194,0,10-(BD$195-LOG('Indicator Data'!O26))/(BD$195-BD$194)*10))),1))</f>
        <v>x</v>
      </c>
      <c r="BE23" s="56" t="str">
        <f>IF(BD23="x","x",'Indicator Data'!O26/'Indicator Data'!$CL26)</f>
        <v>x</v>
      </c>
      <c r="BF23" s="55" t="str">
        <f t="shared" si="46"/>
        <v>x</v>
      </c>
      <c r="BG23" s="55" t="str">
        <f t="shared" si="47"/>
        <v>x</v>
      </c>
      <c r="BH23" s="55" t="str">
        <f>IF('Indicator Data'!P26="No data","x",ROUND(IF('Indicator Data'!P26=0,0,IF(LOG('Indicator Data'!P26)&gt;BH$195,10,IF(LOG('Indicator Data'!P26)&lt;BH$194,0,10-(BH$195-LOG('Indicator Data'!P26))/(BH$195-BH$194)*10))),1))</f>
        <v>x</v>
      </c>
      <c r="BI23" s="56" t="str">
        <f>IF(BH23="x","x",'Indicator Data'!P26/'Indicator Data'!$CL26)</f>
        <v>x</v>
      </c>
      <c r="BJ23" s="55" t="str">
        <f t="shared" si="48"/>
        <v>x</v>
      </c>
      <c r="BK23" s="55" t="str">
        <f t="shared" si="49"/>
        <v>x</v>
      </c>
      <c r="BL23" s="55">
        <f t="shared" si="50"/>
        <v>1.7</v>
      </c>
      <c r="BM23" s="55">
        <f>ROUND(IF('Indicator Data'!Q26=0,0,IF(LOG('Indicator Data'!Q26)&gt;BM$195,10,IF(LOG('Indicator Data'!Q26)&lt;BM$194,0,10-(BM$195-LOG('Indicator Data'!Q26))/(BM$195-BM$194)*10))),1)</f>
        <v>0</v>
      </c>
      <c r="BN23" s="55">
        <f>ROUND(IF('Indicator Data'!R26=0,0,IF(LOG('Indicator Data'!R26)&gt;BN$195,10,IF(LOG('Indicator Data'!R26)&lt;BN$194,0,10-(BN$195-LOG('Indicator Data'!R26))/(BN$195-BN$194)*10))),1)</f>
        <v>0</v>
      </c>
      <c r="BO23" s="55">
        <f t="shared" si="51"/>
        <v>0</v>
      </c>
      <c r="BP23" s="56">
        <f>'Indicator Data'!Q26/'Indicator Data'!$CL26</f>
        <v>0</v>
      </c>
      <c r="BQ23" s="56">
        <f>'Indicator Data'!R26/'Indicator Data'!$CL26</f>
        <v>0</v>
      </c>
      <c r="BR23" s="55">
        <f t="shared" si="26"/>
        <v>0</v>
      </c>
      <c r="BS23" s="55">
        <f t="shared" si="27"/>
        <v>0</v>
      </c>
      <c r="BT23" s="55">
        <f t="shared" si="28"/>
        <v>0</v>
      </c>
      <c r="BU23" s="55">
        <f t="shared" si="52"/>
        <v>0</v>
      </c>
      <c r="BV23" s="55">
        <f>ROUND(IF('Indicator Data'!S26=0,0,IF(LOG('Indicator Data'!S26)&gt;BV$195,10,IF(LOG('Indicator Data'!S26)&lt;BV$194,0,10-(BV$195-LOG('Indicator Data'!S26))/(BV$195-BV$194)*10))),1)</f>
        <v>0</v>
      </c>
      <c r="BW23" s="55">
        <f>ROUND(IF('Indicator Data'!T26=0,0,IF(LOG('Indicator Data'!T26)&gt;BW$195,10,IF(LOG('Indicator Data'!T26)&lt;BW$194,0,10-(BW$195-LOG('Indicator Data'!T26))/(BW$195-BW$194)*10))),1)</f>
        <v>0</v>
      </c>
      <c r="BX23" s="55">
        <f t="shared" si="53"/>
        <v>0</v>
      </c>
      <c r="BY23" s="56">
        <f>'Indicator Data'!S26/'Indicator Data'!$CL26</f>
        <v>0</v>
      </c>
      <c r="BZ23" s="56">
        <f>'Indicator Data'!T26/'Indicator Data'!$CL26</f>
        <v>0</v>
      </c>
      <c r="CA23" s="55">
        <f t="shared" si="29"/>
        <v>0</v>
      </c>
      <c r="CB23" s="55">
        <f t="shared" si="30"/>
        <v>0</v>
      </c>
      <c r="CC23" s="55">
        <f t="shared" si="54"/>
        <v>0</v>
      </c>
      <c r="CD23" s="55">
        <f t="shared" si="55"/>
        <v>0</v>
      </c>
      <c r="CE23" s="55">
        <f t="shared" si="56"/>
        <v>0</v>
      </c>
      <c r="CF23" s="55">
        <f>ROUND(IF('Indicator Data'!U26=0,0,IF(LOG('Indicator Data'!U26)&gt;CF$195,10,IF(LOG('Indicator Data'!U26)&lt;CF$194,0,10-(CF$195-LOG('Indicator Data'!U26))/(CF$195-CF$194)*10))),1)</f>
        <v>0</v>
      </c>
      <c r="CG23" s="56">
        <f>'Indicator Data'!U26/'Indicator Data'!$CL26</f>
        <v>0</v>
      </c>
      <c r="CH23" s="55">
        <f t="shared" si="31"/>
        <v>0</v>
      </c>
      <c r="CI23" s="55">
        <f t="shared" si="57"/>
        <v>0</v>
      </c>
      <c r="CJ23" s="55">
        <f>ROUND(IF('Indicator Data'!V26=0,0,IF(LOG('Indicator Data'!V26)&gt;CJ$195,10,IF(LOG('Indicator Data'!V26)&lt;CJ$194,0,10-(CJ$195-LOG('Indicator Data'!V26))/(CJ$195-CJ$194)*10))),1)</f>
        <v>0</v>
      </c>
      <c r="CK23" s="56">
        <f>IF('Indicator Data'!V26/'Indicator Data'!$CL26&gt;1,1,'Indicator Data'!V26/'Indicator Data'!$CL26)</f>
        <v>0</v>
      </c>
      <c r="CL23" s="55">
        <f t="shared" si="32"/>
        <v>0</v>
      </c>
      <c r="CM23" s="55">
        <f t="shared" si="58"/>
        <v>0</v>
      </c>
      <c r="CN23" s="55">
        <f>ROUND(IF('Indicator Data'!W26=0,0,IF(LOG('Indicator Data'!W26)&gt;CN$195,10,IF(LOG('Indicator Data'!W26)&lt;CN$194,0,10-(CN$195-LOG('Indicator Data'!W26))/(CN$195-CN$194)*10))),1)</f>
        <v>0</v>
      </c>
      <c r="CO23" s="56">
        <f>'Indicator Data'!W26/'Indicator Data'!$CL26</f>
        <v>0</v>
      </c>
      <c r="CP23" s="55">
        <f t="shared" si="33"/>
        <v>0</v>
      </c>
      <c r="CQ23" s="55">
        <f t="shared" si="59"/>
        <v>0</v>
      </c>
      <c r="CR23" s="55">
        <f>ROUND(IF('Indicator Data'!X26=0,0,IF(LOG('Indicator Data'!X26)&gt;CR$195,10,IF(LOG('Indicator Data'!X26)&lt;CR$194,0,10-(CR$195-LOG('Indicator Data'!X26))/(CR$195-CR$194)*10))),1)</f>
        <v>5.6</v>
      </c>
      <c r="CS23" s="56">
        <f>'Indicator Data'!X26/'Indicator Data'!$CL26</f>
        <v>2.0956740774546411E-2</v>
      </c>
      <c r="CT23" s="55">
        <f t="shared" si="34"/>
        <v>0.2</v>
      </c>
      <c r="CU23" s="55">
        <f t="shared" si="60"/>
        <v>3.4</v>
      </c>
      <c r="CV23" s="55">
        <f>ROUND(IF('Indicator Data'!Y26=0,0,IF(LOG('Indicator Data'!Y26)&gt;CR$195,10,IF(LOG('Indicator Data'!Y26)&lt;CR$194,0,10-(CR$195-LOG('Indicator Data'!Y26))/(CR$195-CR$194)*10))),1)</f>
        <v>0</v>
      </c>
      <c r="CW23" s="56">
        <f>'Indicator Data'!Y26/'Indicator Data'!$CL26</f>
        <v>0</v>
      </c>
      <c r="CX23" s="55">
        <f t="shared" si="35"/>
        <v>0</v>
      </c>
      <c r="CY23" s="55">
        <f t="shared" si="61"/>
        <v>0</v>
      </c>
      <c r="CZ23" s="55">
        <f t="shared" si="62"/>
        <v>1</v>
      </c>
      <c r="DA23" s="55">
        <f>IF('Indicator Data'!AE26="No data","x",ROUND(IF('Indicator Data'!AE26&gt;DA$195,0,IF('Indicator Data'!AE26&lt;DA$194,10,(DA$195-'Indicator Data'!AE26)/(DA$195-DA$194)*10)),1))</f>
        <v>0.5</v>
      </c>
      <c r="DB23" s="55">
        <f>IF('Indicator Data'!AF26="No data","x",ROUND(IF('Indicator Data'!AF26&gt;DB$195,0,IF('Indicator Data'!AF26&lt;DB$194,10,(DB$195-'Indicator Data'!AF26)/(DB$195-DB$194)*10)),1))</f>
        <v>0.6</v>
      </c>
      <c r="DC23" s="55">
        <f>IF('Indicator Data'!AH26="No data","x",ROUND(IF('Indicator Data'!AH26&gt;DC$195,0,IF('Indicator Data'!AH26&lt;DC$194,10,(DC$195-'Indicator Data'!AH26)/(DC$195-DC$194)*10)),1))</f>
        <v>0.3</v>
      </c>
      <c r="DD23" s="55">
        <f>IF(AND(DB23="x",DA23="x",DC23="x"),"x",ROUND(AVERAGE(DA23:DC23),1))</f>
        <v>0.5</v>
      </c>
      <c r="DE23" s="55">
        <f>IF('Indicator Data'!AA26="No data","x",ROUND(IF(LOG('Indicator Data'!AA26)&gt;DE$195,10,IF(LOG('Indicator Data'!AA26)&lt;DE$194,0,10-(DE$195-LOG('Indicator Data'!AA26))/(DE$195-DE$194)*10)),1))</f>
        <v>6</v>
      </c>
      <c r="DF23" s="55">
        <f>IF('Indicator Data'!AB26="No data","x",ROUND(IF('Indicator Data'!AB26&gt;DF$195,10,IF('Indicator Data'!AB26&lt;DF$194,0,10-(DF$195-'Indicator Data'!AB26)/(DF$195-DF$194)*10)),1))</f>
        <v>1.6</v>
      </c>
      <c r="DG23" s="55">
        <f>IF('Indicator Data'!AC26="No data","x",ROUND(IF('Indicator Data'!AC26&gt;DG$195,10,IF('Indicator Data'!AC26&lt;DG$194,0,10-(DG$195-'Indicator Data'!AC26)/(DG$195-DG$194)*10)),1))</f>
        <v>4.8</v>
      </c>
      <c r="DH23" s="55" t="str">
        <f>IF('Indicator Data'!AD26="No data","x",ROUND(IF('Indicator Data'!AD26&gt;DH$195,10,IF('Indicator Data'!AD26&lt;DH$194,0,10-(DH$195-'Indicator Data'!AD26)/(DH$195-DH$194)*10)),1))</f>
        <v>x</v>
      </c>
      <c r="DI23" s="55">
        <f t="shared" si="63"/>
        <v>4.0999999999999996</v>
      </c>
      <c r="DJ23" s="55">
        <f t="shared" si="64"/>
        <v>2.9</v>
      </c>
      <c r="DK23" s="55">
        <f>IF('Indicator Data'!AK26="No data","x",ROUND(IF('Indicator Data'!AK26&gt;DK$195,10,IF('Indicator Data'!AK26&lt;DK$194,0,10-(DK$195-'Indicator Data'!AK26)/(DK$195-DK$194)*10)),1))</f>
        <v>0.8</v>
      </c>
      <c r="DL23" s="55">
        <f>IF('Indicator Data'!AL26="No data","x",ROUND(IF('Indicator Data'!AL26&gt;DL$195,10,IF('Indicator Data'!AL26&lt;DL$194,0,10-(DL$195-'Indicator Data'!AL26)/(DL$195-DL$194)*10)),1))</f>
        <v>0</v>
      </c>
      <c r="DM23" s="55">
        <f t="shared" si="65"/>
        <v>2.6</v>
      </c>
      <c r="DN23" s="55">
        <f>IF('Indicator Data'!AG26="No data","x",ROUND(IF('Indicator Data'!AG26&gt;DN$195,10,IF('Indicator Data'!AG26&lt;DN$194,0,10-(DN$195-'Indicator Data'!AG26)/(DN$195-DN$194)*10)),1))</f>
        <v>0</v>
      </c>
      <c r="DO23" s="55">
        <f t="shared" si="66"/>
        <v>0.4</v>
      </c>
      <c r="DP23" s="194">
        <f>IF('Indicator Data'!AI26="No data","x",'Indicator Data'!AI26/'Indicator Data'!$CK26)</f>
        <v>2.1631027618219283E-4</v>
      </c>
      <c r="DQ23" s="55">
        <f t="shared" si="36"/>
        <v>2.2000000000000002</v>
      </c>
      <c r="DR23" s="55">
        <f>IF('Indicator Data'!AJ26="No data","x",ROUND(IF('Indicator Data'!AJ26&gt;DR$195,10,IF('Indicator Data'!AJ26&lt;DR$194,0,10-(DR$195-'Indicator Data'!AJ26)/(DR$195-DR$194)*10)),1))</f>
        <v>8</v>
      </c>
      <c r="DS23" s="55">
        <f t="shared" si="67"/>
        <v>5.0999999999999996</v>
      </c>
      <c r="DT23" s="55">
        <f>ROUND(IF('Indicator Data'!Z26=0,0,IF(LOG('Indicator Data'!Z26)&gt;DT$195,10,IF(LOG('Indicator Data'!Z26)&lt;DT$194,0,10-(DT$195-LOG('Indicator Data'!Z26))/(DT$195-DT$194)*10))),1)</f>
        <v>8</v>
      </c>
      <c r="DU23" s="56">
        <f>'Indicator Data'!Z26/'Indicator Data'!$CL26</f>
        <v>0.99999991277938471</v>
      </c>
      <c r="DV23" s="55">
        <f t="shared" si="37"/>
        <v>10</v>
      </c>
      <c r="DW23" s="55">
        <f t="shared" si="68"/>
        <v>9.3000000000000007</v>
      </c>
      <c r="DX23" s="55">
        <f t="shared" si="69"/>
        <v>2.7</v>
      </c>
      <c r="DY23" s="57">
        <f>IF(BL23="x",ROUND((10-GEOMEAN(((10-DX23)/10*9+1),((10-CZ23)/10*9+1),((10-DJ23)/10*9+1)))/9*10,1),ROUND((10-GEOMEAN(((10-BL23)/10*9+1),((10-DX23)/10*9+1),((10-CZ23)/10*9+1),((10-DJ23)/10*9+1)))/9*10,1))</f>
        <v>2.1</v>
      </c>
      <c r="DZ23" s="58">
        <f>IF(ROUND(IF(AP23="x",(10-GEOMEAN(((10-AO23)/10*9+1),((10-DY23)/10*9+1),((10-AU23)/10*9+1),((10-AQ23)/10*9+1),((10-AR23)/10*9+1)))/9*10,(10-GEOMEAN(((10-AO23)/10*9+1),((10-DY23)/10*9+1),((10-AP23)/10*9+1),((10-AQ23)/10*9+1),((10-AR23)/10*9+1),((10-AU23)/10*9+1)))/9*10),1)=0,0.1,ROUND(IF(AP23="x",(10-GEOMEAN(((10-AO23)/10*9+1),((10-DY23)/10*9+1),((10-AU23)/10*9+1),((10-AQ23)/10*9+1),((10-AR23)/10*9+1)))/9*10,(10-GEOMEAN(((10-AO23)/10*9+1),((10-DY23)/10*9+1),((10-AP23)/10*9+1),((10-AQ23)/10*9+1),((10-AR23)/10*9+1),((10-AU23)/10*9+1)))/9*10),1))</f>
        <v>4.0999999999999996</v>
      </c>
      <c r="EA23" s="55">
        <f>ROUND(IF('Indicator Data'!AM26=0,0,IF('Indicator Data'!AM26&gt;EA$195,10,IF('Indicator Data'!AM26&lt;EA$194,0,10-(EA$195-'Indicator Data'!AM26)/(EA$195-EA$194)*10))),1)</f>
        <v>0.8</v>
      </c>
      <c r="EB23" s="55">
        <f>ROUND(IF('Indicator Data'!AN26=0,0,IF(LOG('Indicator Data'!AN26)&gt;LOG(EB$195),10,IF(LOG('Indicator Data'!AN26)&lt;LOG(EB$194),0,10-(LOG(EB$195)-LOG('Indicator Data'!AN26))/(LOG(EB$195)-LOG(EB$194))*10))),1)</f>
        <v>3.6</v>
      </c>
      <c r="EC23" s="57">
        <f t="shared" si="38"/>
        <v>2.2999999999999998</v>
      </c>
      <c r="ED23" s="55">
        <f>'Indicator Data'!AO26</f>
        <v>0</v>
      </c>
      <c r="EE23" s="55">
        <f>'Indicator Data'!AP26</f>
        <v>0</v>
      </c>
      <c r="EF23" s="57">
        <f t="shared" si="39"/>
        <v>0</v>
      </c>
      <c r="EG23" s="58">
        <f t="shared" si="40"/>
        <v>1.6</v>
      </c>
      <c r="EH23" s="15"/>
      <c r="EI23" s="104"/>
    </row>
    <row r="24" spans="1:139" s="4" customFormat="1" x14ac:dyDescent="0.25">
      <c r="A24" s="126" t="str">
        <f>'Indicator Data'!A27</f>
        <v>Botswana</v>
      </c>
      <c r="B24" s="59" t="str">
        <f>'Indicator Data'!B27</f>
        <v>BWA</v>
      </c>
      <c r="C24" s="55">
        <f>ROUND(IF('Indicator Data'!C27=0,0.1,IF(LOG('Indicator Data'!C27)&gt;C$195,10,IF(LOG('Indicator Data'!C27)&lt;C$194,0,10-(C$195-LOG('Indicator Data'!C27))/(C$195-C$194)*10))),1)</f>
        <v>0.1</v>
      </c>
      <c r="D24" s="55">
        <f>ROUND(IF('Indicator Data'!D27=0,0.1,IF(LOG('Indicator Data'!D27)&gt;D$195,10,IF(LOG('Indicator Data'!D27)&lt;D$194,0,10-(D$195-LOG('Indicator Data'!D27))/(D$195-D$194)*10))),1)</f>
        <v>0.1</v>
      </c>
      <c r="E24" s="55">
        <f t="shared" si="0"/>
        <v>0.1</v>
      </c>
      <c r="F24" s="55">
        <f>IF('Indicator Data'!E27="No data",0.1,(ROUND(IF('Indicator Data'!E27=0,0,IF(LOG('Indicator Data'!E27)&gt;F$195,10,IF(LOG('Indicator Data'!E27)&lt;F$194,0,10-(F$195-LOG('Indicator Data'!E27))/(F$195-F$194)*10))),1)))</f>
        <v>5.4</v>
      </c>
      <c r="G24" s="55">
        <f>ROUND(IF('Indicator Data'!F27=0,0,IF(LOG('Indicator Data'!F27)&gt;G$195,10,IF(LOG('Indicator Data'!F27)&lt;G$194,0,10-(G$195-LOG('Indicator Data'!F27))/(G$195-G$194)*10))),1)</f>
        <v>0</v>
      </c>
      <c r="H24" s="55">
        <f>ROUND(IF('Indicator Data'!G27=0,0,IF(LOG('Indicator Data'!G27)&gt;H$195,10,IF(LOG('Indicator Data'!G27)&lt;H$194,0,10-(H$195-LOG('Indicator Data'!G27))/(H$195-H$194)*10))),1)</f>
        <v>0</v>
      </c>
      <c r="I24" s="55">
        <f>ROUND(IF('Indicator Data'!H27=0,0,IF(LOG('Indicator Data'!H27)&gt;I$195,10,IF(LOG('Indicator Data'!H27)&lt;I$194,0,10-(I$195-LOG('Indicator Data'!H27))/(I$195-I$194)*10))),1)</f>
        <v>0</v>
      </c>
      <c r="J24" s="55">
        <f t="shared" si="1"/>
        <v>0</v>
      </c>
      <c r="K24" s="55">
        <f>ROUND(IF('Indicator Data'!I27=0,0,IF(LOG('Indicator Data'!I27)&gt;K$195,10,IF(LOG('Indicator Data'!I27)&lt;K$194,0,10-(K$195-LOG('Indicator Data'!I27))/(K$195-K$194)*10))),1)</f>
        <v>0</v>
      </c>
      <c r="L24" s="55">
        <f t="shared" si="2"/>
        <v>0</v>
      </c>
      <c r="M24" s="55">
        <f>ROUND(IF('Indicator Data'!J27=0,0,IF(LOG('Indicator Data'!J27)&gt;M$195,10,IF(LOG('Indicator Data'!J27)&lt;M$194,0,10-(M$195-LOG('Indicator Data'!J27))/(M$195-M$194)*10))),1)</f>
        <v>6.1</v>
      </c>
      <c r="N24" s="56">
        <f>'Indicator Data'!C27/'Indicator Data'!$CL27</f>
        <v>0</v>
      </c>
      <c r="O24" s="56">
        <f>'Indicator Data'!D27/'Indicator Data'!$CL27</f>
        <v>0</v>
      </c>
      <c r="P24" s="56">
        <f>IF(F24=0.1,"x",'Indicator Data'!E27/'Indicator Data'!$CL27)</f>
        <v>6.1218620964351303E-3</v>
      </c>
      <c r="Q24" s="56">
        <f>'Indicator Data'!F27/'Indicator Data'!$CL27</f>
        <v>0</v>
      </c>
      <c r="R24" s="56">
        <f>'Indicator Data'!G27/'Indicator Data'!$CL27</f>
        <v>0</v>
      </c>
      <c r="S24" s="56">
        <f>'Indicator Data'!H27/'Indicator Data'!$CL27</f>
        <v>0</v>
      </c>
      <c r="T24" s="56">
        <f>'Indicator Data'!I27/'Indicator Data'!$CL27</f>
        <v>0</v>
      </c>
      <c r="U24" s="56">
        <f>'Indicator Data'!J27/'Indicator Data'!$CL27</f>
        <v>1.2644110552986214E-3</v>
      </c>
      <c r="V24" s="55">
        <f t="shared" si="3"/>
        <v>0</v>
      </c>
      <c r="W24" s="55">
        <f t="shared" si="4"/>
        <v>0</v>
      </c>
      <c r="X24" s="55">
        <f t="shared" si="5"/>
        <v>0</v>
      </c>
      <c r="Y24" s="55">
        <f t="shared" si="6"/>
        <v>4.0999999999999996</v>
      </c>
      <c r="Z24" s="55">
        <f t="shared" si="7"/>
        <v>0</v>
      </c>
      <c r="AA24" s="55">
        <f t="shared" si="8"/>
        <v>0</v>
      </c>
      <c r="AB24" s="55">
        <f t="shared" si="9"/>
        <v>0</v>
      </c>
      <c r="AC24" s="55">
        <f t="shared" si="10"/>
        <v>0</v>
      </c>
      <c r="AD24" s="55">
        <f t="shared" si="11"/>
        <v>0</v>
      </c>
      <c r="AE24" s="55">
        <f t="shared" si="12"/>
        <v>0</v>
      </c>
      <c r="AF24" s="55">
        <f t="shared" si="13"/>
        <v>0.4</v>
      </c>
      <c r="AG24" s="55">
        <f>ROUND(IF('Indicator Data'!K27=0,0,IF('Indicator Data'!K27&gt;AG$195,10,IF('Indicator Data'!K27&lt;AG$194,0,10-(AG$195-'Indicator Data'!K27)/(AG$195-AG$194)*10))),1)</f>
        <v>1.9</v>
      </c>
      <c r="AH24" s="55">
        <f t="shared" si="14"/>
        <v>0.1</v>
      </c>
      <c r="AI24" s="55">
        <f t="shared" si="15"/>
        <v>0.1</v>
      </c>
      <c r="AJ24" s="55">
        <f t="shared" si="16"/>
        <v>0</v>
      </c>
      <c r="AK24" s="55">
        <f t="shared" si="17"/>
        <v>0</v>
      </c>
      <c r="AL24" s="55">
        <f t="shared" si="18"/>
        <v>0</v>
      </c>
      <c r="AM24" s="55">
        <f t="shared" si="19"/>
        <v>0</v>
      </c>
      <c r="AN24" s="55">
        <f t="shared" si="20"/>
        <v>3.8</v>
      </c>
      <c r="AO24" s="193">
        <f t="shared" si="21"/>
        <v>0.1</v>
      </c>
      <c r="AP24" s="193">
        <f t="shared" si="41"/>
        <v>4.8</v>
      </c>
      <c r="AQ24" s="193">
        <f t="shared" si="22"/>
        <v>0</v>
      </c>
      <c r="AR24" s="193">
        <f t="shared" si="23"/>
        <v>0</v>
      </c>
      <c r="AS24" s="55">
        <f t="shared" si="24"/>
        <v>2.9</v>
      </c>
      <c r="AT24" s="55">
        <f>IF('Indicator Data'!L27="No data","x",IF('Indicator Data'!CM27&lt;1000,"x",ROUND((IF('Indicator Data'!L27&gt;AT$195,10,IF('Indicator Data'!L27&lt;AT$194,0,10-(AT$195-'Indicator Data'!L27)/(AT$195-AT$194)*10))),1)))</f>
        <v>10</v>
      </c>
      <c r="AU24" s="193">
        <f t="shared" si="25"/>
        <v>6.5</v>
      </c>
      <c r="AV24" s="55">
        <f>IF('Indicator Data'!M27="No data","x",ROUND(IF('Indicator Data'!M27=0,0,IF(LOG('Indicator Data'!M27)&gt;AV$195,10,IF(LOG('Indicator Data'!M27)&lt;AV$194,0,10-(AV$195-LOG('Indicator Data'!M27))/(AV$195-AV$194)*10))),1))</f>
        <v>3.9</v>
      </c>
      <c r="AW24" s="56">
        <f>IF(AV24="x","x",'Indicator Data'!M27/'Indicator Data'!$CL27)</f>
        <v>2.3480715601469321E-3</v>
      </c>
      <c r="AX24" s="55">
        <f t="shared" si="42"/>
        <v>0</v>
      </c>
      <c r="AY24" s="55">
        <f t="shared" si="43"/>
        <v>2.2000000000000002</v>
      </c>
      <c r="AZ24" s="55">
        <f>IF('Indicator Data'!N27="No data","x",ROUND(IF('Indicator Data'!N27=0,0,IF(LOG('Indicator Data'!N27)&gt;AZ$195,10,IF(LOG('Indicator Data'!N27)&lt;AZ$194,0,10-(AZ$195-LOG('Indicator Data'!N27))/(AZ$195-AZ$194)*10))),1))</f>
        <v>0</v>
      </c>
      <c r="BA24" s="56">
        <f>IF(AZ24="x","x",'Indicator Data'!N27/'Indicator Data'!$CL27)</f>
        <v>0</v>
      </c>
      <c r="BB24" s="55">
        <f t="shared" si="44"/>
        <v>0</v>
      </c>
      <c r="BC24" s="55">
        <f t="shared" si="45"/>
        <v>0</v>
      </c>
      <c r="BD24" s="55">
        <f>IF('Indicator Data'!O27="No data","x",ROUND(IF('Indicator Data'!O27=0,0,IF(LOG('Indicator Data'!O27)&gt;BD$195,10,IF(LOG('Indicator Data'!O27)&lt;BD$194,0,10-(BD$195-LOG('Indicator Data'!O27))/(BD$195-BD$194)*10))),1))</f>
        <v>0</v>
      </c>
      <c r="BE24" s="56">
        <f>IF(BD24="x","x",'Indicator Data'!O27/'Indicator Data'!$CL27)</f>
        <v>0</v>
      </c>
      <c r="BF24" s="55">
        <f t="shared" si="46"/>
        <v>0</v>
      </c>
      <c r="BG24" s="55">
        <f t="shared" si="47"/>
        <v>0</v>
      </c>
      <c r="BH24" s="55">
        <f>IF('Indicator Data'!P27="No data","x",ROUND(IF('Indicator Data'!P27=0,0,IF(LOG('Indicator Data'!P27)&gt;BH$195,10,IF(LOG('Indicator Data'!P27)&lt;BH$194,0,10-(BH$195-LOG('Indicator Data'!P27))/(BH$195-BH$194)*10))),1))</f>
        <v>0</v>
      </c>
      <c r="BI24" s="56">
        <f>IF(BH24="x","x",'Indicator Data'!P27/'Indicator Data'!$CL27)</f>
        <v>0</v>
      </c>
      <c r="BJ24" s="55">
        <f t="shared" si="48"/>
        <v>0</v>
      </c>
      <c r="BK24" s="55">
        <f t="shared" si="49"/>
        <v>0</v>
      </c>
      <c r="BL24" s="55">
        <f t="shared" si="50"/>
        <v>0.6</v>
      </c>
      <c r="BM24" s="55">
        <f>ROUND(IF('Indicator Data'!Q27=0,0,IF(LOG('Indicator Data'!Q27)&gt;BM$195,10,IF(LOG('Indicator Data'!Q27)&lt;BM$194,0,10-(BM$195-LOG('Indicator Data'!Q27))/(BM$195-BM$194)*10))),1)</f>
        <v>7.2</v>
      </c>
      <c r="BN24" s="55">
        <f>ROUND(IF('Indicator Data'!R27=0,0,IF(LOG('Indicator Data'!R27)&gt;BN$195,10,IF(LOG('Indicator Data'!R27)&lt;BN$194,0,10-(BN$195-LOG('Indicator Data'!R27))/(BN$195-BN$194)*10))),1)</f>
        <v>0</v>
      </c>
      <c r="BO24" s="55">
        <f t="shared" si="51"/>
        <v>2.4</v>
      </c>
      <c r="BP24" s="56">
        <f>'Indicator Data'!Q27/'Indicator Data'!$CL27</f>
        <v>0.49582217698214248</v>
      </c>
      <c r="BQ24" s="56">
        <f>'Indicator Data'!R27/'Indicator Data'!$CL27</f>
        <v>0</v>
      </c>
      <c r="BR24" s="55">
        <f t="shared" si="26"/>
        <v>5</v>
      </c>
      <c r="BS24" s="55">
        <f t="shared" si="27"/>
        <v>0</v>
      </c>
      <c r="BT24" s="55">
        <f t="shared" si="28"/>
        <v>1.6666666666666667</v>
      </c>
      <c r="BU24" s="55">
        <f t="shared" si="52"/>
        <v>2</v>
      </c>
      <c r="BV24" s="55">
        <f>ROUND(IF('Indicator Data'!S27=0,0,IF(LOG('Indicator Data'!S27)&gt;BV$195,10,IF(LOG('Indicator Data'!S27)&lt;BV$194,0,10-(BV$195-LOG('Indicator Data'!S27))/(BV$195-BV$194)*10))),1)</f>
        <v>3.5</v>
      </c>
      <c r="BW24" s="55">
        <f>ROUND(IF('Indicator Data'!T27=0,0,IF(LOG('Indicator Data'!T27)&gt;BW$195,10,IF(LOG('Indicator Data'!T27)&lt;BW$194,0,10-(BW$195-LOG('Indicator Data'!T27))/(BW$195-BW$194)*10))),1)</f>
        <v>7.2</v>
      </c>
      <c r="BX24" s="55">
        <f t="shared" si="53"/>
        <v>5.9666666666666659</v>
      </c>
      <c r="BY24" s="56">
        <f>'Indicator Data'!S27/'Indicator Data'!$CL27</f>
        <v>1.2334314354628135E-3</v>
      </c>
      <c r="BZ24" s="56">
        <f>'Indicator Data'!T27/'Indicator Data'!$CL27</f>
        <v>0.49458874554667964</v>
      </c>
      <c r="CA24" s="55">
        <f t="shared" si="29"/>
        <v>0</v>
      </c>
      <c r="CB24" s="55">
        <f t="shared" si="30"/>
        <v>4.9000000000000004</v>
      </c>
      <c r="CC24" s="55">
        <f t="shared" si="54"/>
        <v>3.2666666666666671</v>
      </c>
      <c r="CD24" s="55">
        <f t="shared" si="55"/>
        <v>4.8</v>
      </c>
      <c r="CE24" s="55">
        <f t="shared" si="56"/>
        <v>3.5</v>
      </c>
      <c r="CF24" s="55">
        <f>ROUND(IF('Indicator Data'!U27=0,0,IF(LOG('Indicator Data'!U27)&gt;CF$195,10,IF(LOG('Indicator Data'!U27)&lt;CF$194,0,10-(CF$195-LOG('Indicator Data'!U27))/(CF$195-CF$194)*10))),1)</f>
        <v>6.3</v>
      </c>
      <c r="CG24" s="56">
        <f>'Indicator Data'!U27/'Indicator Data'!$CL27</f>
        <v>0.11435639839791109</v>
      </c>
      <c r="CH24" s="55">
        <f t="shared" si="31"/>
        <v>1.3</v>
      </c>
      <c r="CI24" s="55">
        <f t="shared" si="57"/>
        <v>4.2</v>
      </c>
      <c r="CJ24" s="55">
        <f>ROUND(IF('Indicator Data'!V27=0,0,IF(LOG('Indicator Data'!V27)&gt;CJ$195,10,IF(LOG('Indicator Data'!V27)&lt;CJ$194,0,10-(CJ$195-LOG('Indicator Data'!V27))/(CJ$195-CJ$194)*10))),1)</f>
        <v>7.6</v>
      </c>
      <c r="CK24" s="56">
        <f>IF('Indicator Data'!V27/'Indicator Data'!$CL27&gt;1,1,'Indicator Data'!V27/'Indicator Data'!$CL27)</f>
        <v>0.89256206903144431</v>
      </c>
      <c r="CL24" s="55">
        <f t="shared" si="32"/>
        <v>8.9</v>
      </c>
      <c r="CM24" s="55">
        <f t="shared" si="58"/>
        <v>8.3000000000000007</v>
      </c>
      <c r="CN24" s="55">
        <f>ROUND(IF('Indicator Data'!W27=0,0,IF(LOG('Indicator Data'!W27)&gt;CN$195,10,IF(LOG('Indicator Data'!W27)&lt;CN$194,0,10-(CN$195-LOG('Indicator Data'!W27))/(CN$195-CN$194)*10))),1)</f>
        <v>0</v>
      </c>
      <c r="CO24" s="56">
        <f>'Indicator Data'!W27/'Indicator Data'!$CL27</f>
        <v>0</v>
      </c>
      <c r="CP24" s="55">
        <f t="shared" si="33"/>
        <v>0</v>
      </c>
      <c r="CQ24" s="55">
        <f t="shared" si="59"/>
        <v>0</v>
      </c>
      <c r="CR24" s="55">
        <f>ROUND(IF('Indicator Data'!X27=0,0,IF(LOG('Indicator Data'!X27)&gt;CR$195,10,IF(LOG('Indicator Data'!X27)&lt;CR$194,0,10-(CR$195-LOG('Indicator Data'!X27))/(CR$195-CR$194)*10))),1)</f>
        <v>5.0999999999999996</v>
      </c>
      <c r="CS24" s="56">
        <f>'Indicator Data'!X27/'Indicator Data'!$CL27</f>
        <v>1.7526301496802461E-2</v>
      </c>
      <c r="CT24" s="55">
        <f t="shared" si="34"/>
        <v>0.2</v>
      </c>
      <c r="CU24" s="55">
        <f t="shared" si="60"/>
        <v>3</v>
      </c>
      <c r="CV24" s="55">
        <f>ROUND(IF('Indicator Data'!Y27=0,0,IF(LOG('Indicator Data'!Y27)&gt;CR$195,10,IF(LOG('Indicator Data'!Y27)&lt;CR$194,0,10-(CR$195-LOG('Indicator Data'!Y27))/(CR$195-CR$194)*10))),1)</f>
        <v>0</v>
      </c>
      <c r="CW24" s="56">
        <f>'Indicator Data'!Y27/'Indicator Data'!$CL27</f>
        <v>0</v>
      </c>
      <c r="CX24" s="55">
        <f t="shared" si="35"/>
        <v>0</v>
      </c>
      <c r="CY24" s="55">
        <f t="shared" si="61"/>
        <v>0</v>
      </c>
      <c r="CZ24" s="55">
        <f t="shared" si="62"/>
        <v>5.2</v>
      </c>
      <c r="DA24" s="55">
        <f>IF('Indicator Data'!AE27="No data","x",ROUND(IF('Indicator Data'!AE27&gt;DA$195,0,IF('Indicator Data'!AE27&lt;DA$194,10,(DA$195-'Indicator Data'!AE27)/(DA$195-DA$194)*10)),1))</f>
        <v>2.5</v>
      </c>
      <c r="DB24" s="55">
        <f>IF('Indicator Data'!AF27="No data","x",ROUND(IF('Indicator Data'!AF27&gt;DB$195,0,IF('Indicator Data'!AF27&lt;DB$194,10,(DB$195-'Indicator Data'!AF27)/(DB$195-DB$194)*10)),1))</f>
        <v>1.6</v>
      </c>
      <c r="DC24" s="55" t="str">
        <f>IF('Indicator Data'!AH27="No data","x",ROUND(IF('Indicator Data'!AH27&gt;DC$195,0,IF('Indicator Data'!AH27&lt;DC$194,10,(DC$195-'Indicator Data'!AH27)/(DC$195-DC$194)*10)),1))</f>
        <v>x</v>
      </c>
      <c r="DD24" s="55">
        <f>IF(AND(DB24="x",DA24="x",DC24="x"),"x",ROUND(AVERAGE(DA24:DC24),1))</f>
        <v>2.1</v>
      </c>
      <c r="DE24" s="55">
        <f>IF('Indicator Data'!AA27="No data","x",ROUND(IF(LOG('Indicator Data'!AA27)&gt;DE$195,10,IF(LOG('Indicator Data'!AA27)&lt;DE$194,0,10-(DE$195-LOG('Indicator Data'!AA27))/(DE$195-DE$194)*10)),1))</f>
        <v>2</v>
      </c>
      <c r="DF24" s="55">
        <f>IF('Indicator Data'!AB27="No data","x",ROUND(IF('Indicator Data'!AB27&gt;DF$195,10,IF('Indicator Data'!AB27&lt;DF$194,0,10-(DF$195-'Indicator Data'!AB27)/(DF$195-DF$194)*10)),1))</f>
        <v>7.1</v>
      </c>
      <c r="DG24" s="55">
        <f>IF('Indicator Data'!AC27="No data","x",ROUND(IF('Indicator Data'!AC27&gt;DG$195,10,IF('Indicator Data'!AC27&lt;DG$194,0,10-(DG$195-'Indicator Data'!AC27)/(DG$195-DG$194)*10)),1))</f>
        <v>6.9</v>
      </c>
      <c r="DH24" s="55">
        <f>IF('Indicator Data'!AD27="No data","x",ROUND(IF('Indicator Data'!AD27&gt;DH$195,10,IF('Indicator Data'!AD27&lt;DH$194,0,10-(DH$195-'Indicator Data'!AD27)/(DH$195-DH$194)*10)),1))</f>
        <v>2.2000000000000002</v>
      </c>
      <c r="DI24" s="55">
        <f t="shared" si="63"/>
        <v>4.5999999999999996</v>
      </c>
      <c r="DJ24" s="55">
        <f t="shared" si="64"/>
        <v>3.8</v>
      </c>
      <c r="DK24" s="55" t="str">
        <f>IF('Indicator Data'!AK27="No data","x",ROUND(IF('Indicator Data'!AK27&gt;DK$195,10,IF('Indicator Data'!AK27&lt;DK$194,0,10-(DK$195-'Indicator Data'!AK27)/(DK$195-DK$194)*10)),1))</f>
        <v>x</v>
      </c>
      <c r="DL24" s="55">
        <f>IF('Indicator Data'!AL27="No data","x",ROUND(IF('Indicator Data'!AL27&gt;DL$195,10,IF('Indicator Data'!AL27&lt;DL$194,0,10-(DL$195-'Indicator Data'!AL27)/(DL$195-DL$194)*10)),1))</f>
        <v>4.5</v>
      </c>
      <c r="DM24" s="55">
        <f t="shared" si="65"/>
        <v>4.5</v>
      </c>
      <c r="DN24" s="55">
        <f>IF('Indicator Data'!AG27="No data","x",ROUND(IF('Indicator Data'!AG27&gt;DN$195,10,IF('Indicator Data'!AG27&lt;DN$194,0,10-(DN$195-'Indicator Data'!AG27)/(DN$195-DN$194)*10)),1))</f>
        <v>3.7</v>
      </c>
      <c r="DO24" s="55">
        <f t="shared" si="66"/>
        <v>2.6</v>
      </c>
      <c r="DP24" s="194">
        <f>IF('Indicator Data'!AI27="No data","x",'Indicator Data'!AI27/'Indicator Data'!$CK27)</f>
        <v>3.1098527766415898E-4</v>
      </c>
      <c r="DQ24" s="55">
        <f t="shared" si="36"/>
        <v>3.1</v>
      </c>
      <c r="DR24" s="55">
        <f>IF('Indicator Data'!AJ27="No data","x",ROUND(IF('Indicator Data'!AJ27&gt;DR$195,10,IF('Indicator Data'!AJ27&lt;DR$194,0,10-(DR$195-'Indicator Data'!AJ27)/(DR$195-DR$194)*10)),1))</f>
        <v>4</v>
      </c>
      <c r="DS24" s="55">
        <f t="shared" si="67"/>
        <v>3.6</v>
      </c>
      <c r="DT24" s="55">
        <f>ROUND(IF('Indicator Data'!Z27=0,0,IF(LOG('Indicator Data'!Z27)&gt;DT$195,10,IF(LOG('Indicator Data'!Z27)&lt;DT$194,0,10-(DT$195-LOG('Indicator Data'!Z27))/(DT$195-DT$194)*10))),1)</f>
        <v>0</v>
      </c>
      <c r="DU24" s="56">
        <f>'Indicator Data'!Z27/'Indicator Data'!$CL27</f>
        <v>0</v>
      </c>
      <c r="DV24" s="55">
        <f t="shared" si="37"/>
        <v>0</v>
      </c>
      <c r="DW24" s="55">
        <f t="shared" si="68"/>
        <v>0</v>
      </c>
      <c r="DX24" s="55">
        <f t="shared" si="69"/>
        <v>3.6</v>
      </c>
      <c r="DY24" s="57">
        <f>IF(BL24="x",ROUND((10-GEOMEAN(((10-DX24)/10*9+1),((10-CZ24)/10*9+1),((10-DJ24)/10*9+1)))/9*10,1),ROUND((10-GEOMEAN(((10-BL24)/10*9+1),((10-DX24)/10*9+1),((10-CZ24)/10*9+1),((10-DJ24)/10*9+1)))/9*10,1))</f>
        <v>3.5</v>
      </c>
      <c r="DZ24" s="58">
        <f>IF(ROUND(IF(AP24="x",(10-GEOMEAN(((10-AO24)/10*9+1),((10-DY24)/10*9+1),((10-AU24)/10*9+1),((10-AQ24)/10*9+1),((10-AR24)/10*9+1)))/9*10,(10-GEOMEAN(((10-AO24)/10*9+1),((10-DY24)/10*9+1),((10-AP24)/10*9+1),((10-AQ24)/10*9+1),((10-AR24)/10*9+1),((10-AU24)/10*9+1)))/9*10),1)=0,0.1,ROUND(IF(AP24="x",(10-GEOMEAN(((10-AO24)/10*9+1),((10-DY24)/10*9+1),((10-AU24)/10*9+1),((10-AQ24)/10*9+1),((10-AR24)/10*9+1)))/9*10,(10-GEOMEAN(((10-AO24)/10*9+1),((10-DY24)/10*9+1),((10-AP24)/10*9+1),((10-AQ24)/10*9+1),((10-AR24)/10*9+1),((10-AU24)/10*9+1)))/9*10),1))</f>
        <v>2.9</v>
      </c>
      <c r="EA24" s="55">
        <f>ROUND(IF('Indicator Data'!AM27=0,0,IF('Indicator Data'!AM27&gt;EA$195,10,IF('Indicator Data'!AM27&lt;EA$194,0,10-(EA$195-'Indicator Data'!AM27)/(EA$195-EA$194)*10))),1)</f>
        <v>0.5</v>
      </c>
      <c r="EB24" s="55">
        <f>ROUND(IF('Indicator Data'!AN27=0,0,IF(LOG('Indicator Data'!AN27)&gt;LOG(EB$195),10,IF(LOG('Indicator Data'!AN27)&lt;LOG(EB$194),0,10-(LOG(EB$195)-LOG('Indicator Data'!AN27))/(LOG(EB$195)-LOG(EB$194))*10))),1)</f>
        <v>2.7</v>
      </c>
      <c r="EC24" s="57">
        <f t="shared" si="38"/>
        <v>1.7</v>
      </c>
      <c r="ED24" s="55">
        <f>'Indicator Data'!AO27</f>
        <v>0</v>
      </c>
      <c r="EE24" s="55">
        <f>'Indicator Data'!AP27</f>
        <v>0</v>
      </c>
      <c r="EF24" s="57">
        <f t="shared" si="39"/>
        <v>0</v>
      </c>
      <c r="EG24" s="58">
        <f t="shared" si="40"/>
        <v>1.2</v>
      </c>
      <c r="EH24" s="15"/>
      <c r="EI24" s="104"/>
    </row>
    <row r="25" spans="1:139" s="4" customFormat="1" x14ac:dyDescent="0.25">
      <c r="A25" s="126" t="str">
        <f>'Indicator Data'!A28</f>
        <v>Brazil</v>
      </c>
      <c r="B25" s="59" t="str">
        <f>'Indicator Data'!B28</f>
        <v>BRA</v>
      </c>
      <c r="C25" s="55">
        <f>ROUND(IF('Indicator Data'!C28=0,0.1,IF(LOG('Indicator Data'!C28)&gt;C$195,10,IF(LOG('Indicator Data'!C28)&lt;C$194,0,10-(C$195-LOG('Indicator Data'!C28))/(C$195-C$194)*10))),1)</f>
        <v>3.5</v>
      </c>
      <c r="D25" s="55">
        <f>ROUND(IF('Indicator Data'!D28=0,0.1,IF(LOG('Indicator Data'!D28)&gt;D$195,10,IF(LOG('Indicator Data'!D28)&lt;D$194,0,10-(D$195-LOG('Indicator Data'!D28))/(D$195-D$194)*10))),1)</f>
        <v>0</v>
      </c>
      <c r="E25" s="55">
        <f t="shared" si="0"/>
        <v>1.9</v>
      </c>
      <c r="F25" s="55">
        <f>IF('Indicator Data'!E28="No data",0.1,(ROUND(IF('Indicator Data'!E28=0,0,IF(LOG('Indicator Data'!E28)&gt;F$195,10,IF(LOG('Indicator Data'!E28)&lt;F$194,0,10-(F$195-LOG('Indicator Data'!E28))/(F$195-F$194)*10))),1)))</f>
        <v>10</v>
      </c>
      <c r="G25" s="55">
        <f>ROUND(IF('Indicator Data'!F28=0,0,IF(LOG('Indicator Data'!F28)&gt;G$195,10,IF(LOG('Indicator Data'!F28)&lt;G$194,0,10-(G$195-LOG('Indicator Data'!F28))/(G$195-G$194)*10))),1)</f>
        <v>0</v>
      </c>
      <c r="H25" s="55">
        <f>ROUND(IF('Indicator Data'!G28=0,0,IF(LOG('Indicator Data'!G28)&gt;H$195,10,IF(LOG('Indicator Data'!G28)&lt;H$194,0,10-(H$195-LOG('Indicator Data'!G28))/(H$195-H$194)*10))),1)</f>
        <v>0</v>
      </c>
      <c r="I25" s="55">
        <f>ROUND(IF('Indicator Data'!H28=0,0,IF(LOG('Indicator Data'!H28)&gt;I$195,10,IF(LOG('Indicator Data'!H28)&lt;I$194,0,10-(I$195-LOG('Indicator Data'!H28))/(I$195-I$194)*10))),1)</f>
        <v>0</v>
      </c>
      <c r="J25" s="55">
        <f t="shared" si="1"/>
        <v>0</v>
      </c>
      <c r="K25" s="55">
        <f>ROUND(IF('Indicator Data'!I28=0,0,IF(LOG('Indicator Data'!I28)&gt;K$195,10,IF(LOG('Indicator Data'!I28)&lt;K$194,0,10-(K$195-LOG('Indicator Data'!I28))/(K$195-K$194)*10))),1)</f>
        <v>0</v>
      </c>
      <c r="L25" s="55">
        <f t="shared" si="2"/>
        <v>0</v>
      </c>
      <c r="M25" s="55">
        <f>ROUND(IF('Indicator Data'!J28=0,0,IF(LOG('Indicator Data'!J28)&gt;M$195,10,IF(LOG('Indicator Data'!J28)&lt;M$194,0,10-(M$195-LOG('Indicator Data'!J28))/(M$195-M$194)*10))),1)</f>
        <v>10</v>
      </c>
      <c r="N25" s="56">
        <f>'Indicator Data'!C28/'Indicator Data'!$CL28</f>
        <v>1.2614216736674627E-6</v>
      </c>
      <c r="O25" s="56">
        <f>'Indicator Data'!D28/'Indicator Data'!$CL28</f>
        <v>2.9841813250579518E-9</v>
      </c>
      <c r="P25" s="56">
        <f>IF(F25=0.1,"x",'Indicator Data'!E28/'Indicator Data'!$CL28)</f>
        <v>4.7054764579780826E-3</v>
      </c>
      <c r="Q25" s="56">
        <f>'Indicator Data'!F28/'Indicator Data'!$CL28</f>
        <v>0</v>
      </c>
      <c r="R25" s="56">
        <f>'Indicator Data'!G28/'Indicator Data'!$CL28</f>
        <v>0</v>
      </c>
      <c r="S25" s="56">
        <f>'Indicator Data'!H28/'Indicator Data'!$CL28</f>
        <v>0</v>
      </c>
      <c r="T25" s="56">
        <f>'Indicator Data'!I28/'Indicator Data'!$CL28</f>
        <v>0</v>
      </c>
      <c r="U25" s="56">
        <f>'Indicator Data'!J28/'Indicator Data'!$CL28</f>
        <v>6.0227083400652137E-3</v>
      </c>
      <c r="V25" s="55">
        <f t="shared" si="3"/>
        <v>0</v>
      </c>
      <c r="W25" s="55">
        <f t="shared" si="4"/>
        <v>0</v>
      </c>
      <c r="X25" s="55">
        <f t="shared" si="5"/>
        <v>0</v>
      </c>
      <c r="Y25" s="55">
        <f t="shared" si="6"/>
        <v>3.1</v>
      </c>
      <c r="Z25" s="55">
        <f t="shared" si="7"/>
        <v>0</v>
      </c>
      <c r="AA25" s="55">
        <f t="shared" si="8"/>
        <v>0</v>
      </c>
      <c r="AB25" s="55">
        <f t="shared" si="9"/>
        <v>0</v>
      </c>
      <c r="AC25" s="55">
        <f t="shared" si="10"/>
        <v>0</v>
      </c>
      <c r="AD25" s="55">
        <f t="shared" si="11"/>
        <v>0</v>
      </c>
      <c r="AE25" s="55">
        <f t="shared" si="12"/>
        <v>0</v>
      </c>
      <c r="AF25" s="55">
        <f t="shared" si="13"/>
        <v>2</v>
      </c>
      <c r="AG25" s="55">
        <f>ROUND(IF('Indicator Data'!K28=0,0,IF('Indicator Data'!K28&gt;AG$195,10,IF('Indicator Data'!K28&lt;AG$194,0,10-(AG$195-'Indicator Data'!K28)/(AG$195-AG$194)*10))),1)</f>
        <v>10</v>
      </c>
      <c r="AH25" s="55">
        <f t="shared" si="14"/>
        <v>1.8</v>
      </c>
      <c r="AI25" s="55">
        <f t="shared" si="15"/>
        <v>0</v>
      </c>
      <c r="AJ25" s="55">
        <f t="shared" si="16"/>
        <v>0</v>
      </c>
      <c r="AK25" s="55">
        <f t="shared" si="17"/>
        <v>0</v>
      </c>
      <c r="AL25" s="55">
        <f t="shared" si="18"/>
        <v>0</v>
      </c>
      <c r="AM25" s="55">
        <f t="shared" si="19"/>
        <v>0</v>
      </c>
      <c r="AN25" s="55">
        <f t="shared" si="20"/>
        <v>7.9</v>
      </c>
      <c r="AO25" s="193">
        <f t="shared" si="21"/>
        <v>1</v>
      </c>
      <c r="AP25" s="193">
        <f t="shared" si="41"/>
        <v>8.1</v>
      </c>
      <c r="AQ25" s="193">
        <f t="shared" si="22"/>
        <v>0</v>
      </c>
      <c r="AR25" s="193">
        <f t="shared" si="23"/>
        <v>0</v>
      </c>
      <c r="AS25" s="55">
        <f t="shared" si="24"/>
        <v>9</v>
      </c>
      <c r="AT25" s="55">
        <f>IF('Indicator Data'!L28="No data","x",IF('Indicator Data'!CM28&lt;1000,"x",ROUND((IF('Indicator Data'!L28&gt;AT$195,10,IF('Indicator Data'!L28&lt;AT$194,0,10-(AT$195-'Indicator Data'!L28)/(AT$195-AT$194)*10))),1)))</f>
        <v>0</v>
      </c>
      <c r="AU25" s="193">
        <f t="shared" si="25"/>
        <v>4.5</v>
      </c>
      <c r="AV25" s="55" t="str">
        <f>IF('Indicator Data'!M28="No data","x",ROUND(IF('Indicator Data'!M28=0,0,IF(LOG('Indicator Data'!M28)&gt;AV$195,10,IF(LOG('Indicator Data'!M28)&lt;AV$194,0,10-(AV$195-LOG('Indicator Data'!M28))/(AV$195-AV$194)*10))),1))</f>
        <v>x</v>
      </c>
      <c r="AW25" s="56" t="str">
        <f>IF(AV25="x","x",'Indicator Data'!M28/'Indicator Data'!$CL28)</f>
        <v>x</v>
      </c>
      <c r="AX25" s="55" t="str">
        <f t="shared" si="42"/>
        <v>x</v>
      </c>
      <c r="AY25" s="55" t="str">
        <f t="shared" si="43"/>
        <v>x</v>
      </c>
      <c r="AZ25" s="55" t="str">
        <f>IF('Indicator Data'!N28="No data","x",ROUND(IF('Indicator Data'!N28=0,0,IF(LOG('Indicator Data'!N28)&gt;AZ$195,10,IF(LOG('Indicator Data'!N28)&lt;AZ$194,0,10-(AZ$195-LOG('Indicator Data'!N28))/(AZ$195-AZ$194)*10))),1))</f>
        <v>x</v>
      </c>
      <c r="BA25" s="56" t="str">
        <f>IF(AZ25="x","x",'Indicator Data'!N28/'Indicator Data'!$CL28)</f>
        <v>x</v>
      </c>
      <c r="BB25" s="55" t="str">
        <f t="shared" si="44"/>
        <v>x</v>
      </c>
      <c r="BC25" s="55" t="str">
        <f t="shared" si="45"/>
        <v>x</v>
      </c>
      <c r="BD25" s="55" t="str">
        <f>IF('Indicator Data'!O28="No data","x",ROUND(IF('Indicator Data'!O28=0,0,IF(LOG('Indicator Data'!O28)&gt;BD$195,10,IF(LOG('Indicator Data'!O28)&lt;BD$194,0,10-(BD$195-LOG('Indicator Data'!O28))/(BD$195-BD$194)*10))),1))</f>
        <v>x</v>
      </c>
      <c r="BE25" s="56" t="str">
        <f>IF(BD25="x","x",'Indicator Data'!O28/'Indicator Data'!$CL28)</f>
        <v>x</v>
      </c>
      <c r="BF25" s="55" t="str">
        <f t="shared" si="46"/>
        <v>x</v>
      </c>
      <c r="BG25" s="55" t="str">
        <f t="shared" si="47"/>
        <v>x</v>
      </c>
      <c r="BH25" s="55" t="str">
        <f>IF('Indicator Data'!P28="No data","x",ROUND(IF('Indicator Data'!P28=0,0,IF(LOG('Indicator Data'!P28)&gt;BH$195,10,IF(LOG('Indicator Data'!P28)&lt;BH$194,0,10-(BH$195-LOG('Indicator Data'!P28))/(BH$195-BH$194)*10))),1))</f>
        <v>x</v>
      </c>
      <c r="BI25" s="56" t="str">
        <f>IF(BH25="x","x",'Indicator Data'!P28/'Indicator Data'!$CL28)</f>
        <v>x</v>
      </c>
      <c r="BJ25" s="55" t="str">
        <f t="shared" si="48"/>
        <v>x</v>
      </c>
      <c r="BK25" s="55" t="str">
        <f t="shared" si="49"/>
        <v>x</v>
      </c>
      <c r="BL25" s="55" t="str">
        <f t="shared" si="50"/>
        <v>x</v>
      </c>
      <c r="BM25" s="55">
        <f>ROUND(IF('Indicator Data'!Q28=0,0,IF(LOG('Indicator Data'!Q28)&gt;BM$195,10,IF(LOG('Indicator Data'!Q28)&lt;BM$194,0,10-(BM$195-LOG('Indicator Data'!Q28))/(BM$195-BM$194)*10))),1)</f>
        <v>9.4</v>
      </c>
      <c r="BN25" s="55">
        <f>ROUND(IF('Indicator Data'!R28=0,0,IF(LOG('Indicator Data'!R28)&gt;BN$195,10,IF(LOG('Indicator Data'!R28)&lt;BN$194,0,10-(BN$195-LOG('Indicator Data'!R28))/(BN$195-BN$194)*10))),1)</f>
        <v>10</v>
      </c>
      <c r="BO25" s="55">
        <f t="shared" si="51"/>
        <v>9.7999999999999989</v>
      </c>
      <c r="BP25" s="56">
        <f>'Indicator Data'!Q28/'Indicator Data'!$CL28</f>
        <v>0.17210128530595056</v>
      </c>
      <c r="BQ25" s="56">
        <f>'Indicator Data'!R28/'Indicator Data'!$CL28</f>
        <v>9.1282273645374529E-2</v>
      </c>
      <c r="BR25" s="55">
        <f t="shared" si="26"/>
        <v>1.7</v>
      </c>
      <c r="BS25" s="55">
        <f t="shared" si="27"/>
        <v>1.1000000000000001</v>
      </c>
      <c r="BT25" s="55">
        <f t="shared" si="28"/>
        <v>1.3</v>
      </c>
      <c r="BU25" s="55">
        <f t="shared" si="52"/>
        <v>7.5</v>
      </c>
      <c r="BV25" s="55">
        <f>ROUND(IF('Indicator Data'!S28=0,0,IF(LOG('Indicator Data'!S28)&gt;BV$195,10,IF(LOG('Indicator Data'!S28)&lt;BV$194,0,10-(BV$195-LOG('Indicator Data'!S28))/(BV$195-BV$194)*10))),1)</f>
        <v>9.1999999999999993</v>
      </c>
      <c r="BW25" s="55">
        <f>ROUND(IF('Indicator Data'!T28=0,0,IF(LOG('Indicator Data'!T28)&gt;BW$195,10,IF(LOG('Indicator Data'!T28)&lt;BW$194,0,10-(BW$195-LOG('Indicator Data'!T28))/(BW$195-BW$194)*10))),1)</f>
        <v>8.6999999999999993</v>
      </c>
      <c r="BX25" s="55">
        <f t="shared" si="53"/>
        <v>8.8666666666666654</v>
      </c>
      <c r="BY25" s="56">
        <f>'Indicator Data'!S28/'Indicator Data'!$CL28</f>
        <v>0.12395270142769496</v>
      </c>
      <c r="BZ25" s="56">
        <f>'Indicator Data'!T28/'Indicator Data'!$CL28</f>
        <v>6.3951044206317698E-2</v>
      </c>
      <c r="CA25" s="55">
        <f t="shared" si="29"/>
        <v>2.1</v>
      </c>
      <c r="CB25" s="55">
        <f t="shared" si="30"/>
        <v>0.6</v>
      </c>
      <c r="CC25" s="55">
        <f t="shared" si="54"/>
        <v>1.1000000000000001</v>
      </c>
      <c r="CD25" s="55">
        <f t="shared" si="55"/>
        <v>6.4</v>
      </c>
      <c r="CE25" s="55">
        <f t="shared" si="56"/>
        <v>7</v>
      </c>
      <c r="CF25" s="55">
        <f>ROUND(IF('Indicator Data'!U28=0,0,IF(LOG('Indicator Data'!U28)&gt;CF$195,10,IF(LOG('Indicator Data'!U28)&lt;CF$194,0,10-(CF$195-LOG('Indicator Data'!U28))/(CF$195-CF$194)*10))),1)</f>
        <v>10</v>
      </c>
      <c r="CG25" s="56">
        <f>'Indicator Data'!U28/'Indicator Data'!$CL28</f>
        <v>0.57067663784943901</v>
      </c>
      <c r="CH25" s="55">
        <f t="shared" si="31"/>
        <v>6.3</v>
      </c>
      <c r="CI25" s="55">
        <f t="shared" si="57"/>
        <v>8.8000000000000007</v>
      </c>
      <c r="CJ25" s="55">
        <f>ROUND(IF('Indicator Data'!V28=0,0,IF(LOG('Indicator Data'!V28)&gt;CJ$195,10,IF(LOG('Indicator Data'!V28)&lt;CJ$194,0,10-(CJ$195-LOG('Indicator Data'!V28))/(CJ$195-CJ$194)*10))),1)</f>
        <v>10</v>
      </c>
      <c r="CK25" s="56">
        <f>IF('Indicator Data'!V28/'Indicator Data'!$CL28&gt;1,1,'Indicator Data'!V28/'Indicator Data'!$CL28)</f>
        <v>0.82048428532756312</v>
      </c>
      <c r="CL25" s="55">
        <f t="shared" si="32"/>
        <v>8.1999999999999993</v>
      </c>
      <c r="CM25" s="55">
        <f t="shared" si="58"/>
        <v>9.3000000000000007</v>
      </c>
      <c r="CN25" s="55">
        <f>ROUND(IF('Indicator Data'!W28=0,0,IF(LOG('Indicator Data'!W28)&gt;CN$195,10,IF(LOG('Indicator Data'!W28)&lt;CN$194,0,10-(CN$195-LOG('Indicator Data'!W28))/(CN$195-CN$194)*10))),1)</f>
        <v>0</v>
      </c>
      <c r="CO25" s="56">
        <f>'Indicator Data'!W28/'Indicator Data'!$CL28</f>
        <v>0</v>
      </c>
      <c r="CP25" s="55">
        <f t="shared" si="33"/>
        <v>0</v>
      </c>
      <c r="CQ25" s="55">
        <f t="shared" si="59"/>
        <v>0</v>
      </c>
      <c r="CR25" s="55">
        <f>ROUND(IF('Indicator Data'!X28=0,0,IF(LOG('Indicator Data'!X28)&gt;CR$195,10,IF(LOG('Indicator Data'!X28)&lt;CR$194,0,10-(CR$195-LOG('Indicator Data'!X28))/(CR$195-CR$194)*10))),1)</f>
        <v>10</v>
      </c>
      <c r="CS25" s="56">
        <f>'Indicator Data'!X28/'Indicator Data'!$CL28</f>
        <v>0.84320739389881172</v>
      </c>
      <c r="CT25" s="55">
        <f t="shared" si="34"/>
        <v>8.4</v>
      </c>
      <c r="CU25" s="55">
        <f t="shared" si="60"/>
        <v>9.4</v>
      </c>
      <c r="CV25" s="55">
        <f>ROUND(IF('Indicator Data'!Y28=0,0,IF(LOG('Indicator Data'!Y28)&gt;CR$195,10,IF(LOG('Indicator Data'!Y28)&lt;CR$194,0,10-(CR$195-LOG('Indicator Data'!Y28))/(CR$195-CR$194)*10))),1)</f>
        <v>0</v>
      </c>
      <c r="CW25" s="56">
        <f>'Indicator Data'!Y28/'Indicator Data'!$CL28</f>
        <v>0</v>
      </c>
      <c r="CX25" s="55">
        <f t="shared" si="35"/>
        <v>0</v>
      </c>
      <c r="CY25" s="55">
        <f t="shared" si="61"/>
        <v>0</v>
      </c>
      <c r="CZ25" s="55">
        <f t="shared" si="62"/>
        <v>8.8000000000000007</v>
      </c>
      <c r="DA25" s="55">
        <f>IF('Indicator Data'!AE28="No data","x",ROUND(IF('Indicator Data'!AE28&gt;DA$195,0,IF('Indicator Data'!AE28&lt;DA$194,10,(DA$195-'Indicator Data'!AE28)/(DA$195-DA$194)*10)),1))</f>
        <v>1.3</v>
      </c>
      <c r="DB25" s="55">
        <f>IF('Indicator Data'!AF28="No data","x",ROUND(IF('Indicator Data'!AF28&gt;DB$195,0,IF('Indicator Data'!AF28&lt;DB$194,10,(DB$195-'Indicator Data'!AF28)/(DB$195-DB$194)*10)),1))</f>
        <v>0.3</v>
      </c>
      <c r="DC25" s="55" t="str">
        <f>IF('Indicator Data'!AH28="No data","x",ROUND(IF('Indicator Data'!AH28&gt;DC$195,0,IF('Indicator Data'!AH28&lt;DC$194,10,(DC$195-'Indicator Data'!AH28)/(DC$195-DC$194)*10)),1))</f>
        <v>x</v>
      </c>
      <c r="DD25" s="55">
        <f>IF(AND(DB25="x",DA25="x",DC25="x"),"x",ROUND(AVERAGE(DA25:DC25),1))</f>
        <v>0.8</v>
      </c>
      <c r="DE25" s="55">
        <f>IF('Indicator Data'!AA28="No data","x",ROUND(IF(LOG('Indicator Data'!AA28)&gt;DE$195,10,IF(LOG('Indicator Data'!AA28)&lt;DE$194,0,10-(DE$195-LOG('Indicator Data'!AA28))/(DE$195-DE$194)*10)),1))</f>
        <v>4.7</v>
      </c>
      <c r="DF25" s="55">
        <f>IF('Indicator Data'!AB28="No data","x",ROUND(IF('Indicator Data'!AB28&gt;DF$195,10,IF('Indicator Data'!AB28&lt;DF$194,0,10-(DF$195-'Indicator Data'!AB28)/(DF$195-DF$194)*10)),1))</f>
        <v>3.5</v>
      </c>
      <c r="DG25" s="55">
        <f>IF('Indicator Data'!AC28="No data","x",ROUND(IF('Indicator Data'!AC28&gt;DG$195,10,IF('Indicator Data'!AC28&lt;DG$194,0,10-(DG$195-'Indicator Data'!AC28)/(DG$195-DG$194)*10)),1))</f>
        <v>8.6999999999999993</v>
      </c>
      <c r="DH25" s="55">
        <f>IF('Indicator Data'!AD28="No data","x",ROUND(IF('Indicator Data'!AD28&gt;DH$195,10,IF('Indicator Data'!AD28&lt;DH$194,0,10-(DH$195-'Indicator Data'!AD28)/(DH$195-DH$194)*10)),1))</f>
        <v>1.9</v>
      </c>
      <c r="DI25" s="55">
        <f t="shared" si="63"/>
        <v>4.7</v>
      </c>
      <c r="DJ25" s="55">
        <f t="shared" si="64"/>
        <v>3.4</v>
      </c>
      <c r="DK25" s="55">
        <f>IF('Indicator Data'!AK28="No data","x",ROUND(IF('Indicator Data'!AK28&gt;DK$195,10,IF('Indicator Data'!AK28&lt;DK$194,0,10-(DK$195-'Indicator Data'!AK28)/(DK$195-DK$194)*10)),1))</f>
        <v>1.8</v>
      </c>
      <c r="DL25" s="55">
        <f>IF('Indicator Data'!AL28="No data","x",ROUND(IF('Indicator Data'!AL28&gt;DL$195,10,IF('Indicator Data'!AL28&lt;DL$194,0,10-(DL$195-'Indicator Data'!AL28)/(DL$195-DL$194)*10)),1))</f>
        <v>1.3</v>
      </c>
      <c r="DM25" s="55">
        <f t="shared" si="65"/>
        <v>3.7</v>
      </c>
      <c r="DN25" s="55">
        <f>IF('Indicator Data'!AG28="No data","x",ROUND(IF('Indicator Data'!AG28&gt;DN$195,10,IF('Indicator Data'!AG28&lt;DN$194,0,10-(DN$195-'Indicator Data'!AG28)/(DN$195-DN$194)*10)),1))</f>
        <v>0.4</v>
      </c>
      <c r="DO25" s="55">
        <f t="shared" si="66"/>
        <v>0.7</v>
      </c>
      <c r="DP25" s="194">
        <f>IF('Indicator Data'!AI28="No data","x",'Indicator Data'!AI28/'Indicator Data'!$CK28)</f>
        <v>7.3790278259736432E-4</v>
      </c>
      <c r="DQ25" s="55">
        <f t="shared" si="36"/>
        <v>7.4</v>
      </c>
      <c r="DR25" s="55">
        <f>IF('Indicator Data'!AJ28="No data","x",ROUND(IF('Indicator Data'!AJ28&gt;DR$195,10,IF('Indicator Data'!AJ28&lt;DR$194,0,10-(DR$195-'Indicator Data'!AJ28)/(DR$195-DR$194)*10)),1))</f>
        <v>8</v>
      </c>
      <c r="DS25" s="55">
        <f t="shared" si="67"/>
        <v>7.7</v>
      </c>
      <c r="DT25" s="55">
        <f>ROUND(IF('Indicator Data'!Z28=0,0,IF(LOG('Indicator Data'!Z28)&gt;DT$195,10,IF(LOG('Indicator Data'!Z28)&lt;DT$194,0,10-(DT$195-LOG('Indicator Data'!Z28))/(DT$195-DT$194)*10))),1)</f>
        <v>9.4</v>
      </c>
      <c r="DU25" s="56">
        <f>'Indicator Data'!Z28/'Indicator Data'!$CL28</f>
        <v>0.17233460142122659</v>
      </c>
      <c r="DV25" s="55">
        <f t="shared" si="37"/>
        <v>1.7</v>
      </c>
      <c r="DW25" s="55">
        <f t="shared" si="68"/>
        <v>7.1</v>
      </c>
      <c r="DX25" s="55">
        <f t="shared" si="69"/>
        <v>4</v>
      </c>
      <c r="DY25" s="57">
        <f>IF(BL25="x",ROUND((10-GEOMEAN(((10-DX25)/10*9+1),((10-CZ25)/10*9+1),((10-DJ25)/10*9+1)))/9*10,1),ROUND((10-GEOMEAN(((10-BL25)/10*9+1),((10-DX25)/10*9+1),((10-CZ25)/10*9+1),((10-DJ25)/10*9+1)))/9*10,1))</f>
        <v>6.1</v>
      </c>
      <c r="DZ25" s="58">
        <f>IF(ROUND(IF(AP25="x",(10-GEOMEAN(((10-AO25)/10*9+1),((10-DY25)/10*9+1),((10-AU25)/10*9+1),((10-AQ25)/10*9+1),((10-AR25)/10*9+1)))/9*10,(10-GEOMEAN(((10-AO25)/10*9+1),((10-DY25)/10*9+1),((10-AP25)/10*9+1),((10-AQ25)/10*9+1),((10-AR25)/10*9+1),((10-AU25)/10*9+1)))/9*10),1)=0,0.1,ROUND(IF(AP25="x",(10-GEOMEAN(((10-AO25)/10*9+1),((10-DY25)/10*9+1),((10-AU25)/10*9+1),((10-AQ25)/10*9+1),((10-AR25)/10*9+1)))/9*10,(10-GEOMEAN(((10-AO25)/10*9+1),((10-DY25)/10*9+1),((10-AP25)/10*9+1),((10-AQ25)/10*9+1),((10-AR25)/10*9+1),((10-AU25)/10*9+1)))/9*10),1))</f>
        <v>4</v>
      </c>
      <c r="EA25" s="55">
        <f>ROUND(IF('Indicator Data'!AM28=0,0,IF('Indicator Data'!AM28&gt;EA$195,10,IF('Indicator Data'!AM28&lt;EA$194,0,10-(EA$195-'Indicator Data'!AM28)/(EA$195-EA$194)*10))),1)</f>
        <v>9.1</v>
      </c>
      <c r="EB25" s="55">
        <f>ROUND(IF('Indicator Data'!AN28=0,0,IF(LOG('Indicator Data'!AN28)&gt;LOG(EB$195),10,IF(LOG('Indicator Data'!AN28)&lt;LOG(EB$194),0,10-(LOG(EB$195)-LOG('Indicator Data'!AN28))/(LOG(EB$195)-LOG(EB$194))*10))),1)</f>
        <v>9.3000000000000007</v>
      </c>
      <c r="EC25" s="57">
        <f t="shared" si="38"/>
        <v>9.1999999999999993</v>
      </c>
      <c r="ED25" s="55">
        <f>'Indicator Data'!AO28</f>
        <v>0</v>
      </c>
      <c r="EE25" s="55">
        <f>'Indicator Data'!AP28</f>
        <v>4</v>
      </c>
      <c r="EF25" s="57">
        <f t="shared" si="39"/>
        <v>7</v>
      </c>
      <c r="EG25" s="58">
        <f t="shared" si="40"/>
        <v>7</v>
      </c>
      <c r="EH25" s="15"/>
      <c r="EI25" s="104"/>
    </row>
    <row r="26" spans="1:139" s="4" customFormat="1" x14ac:dyDescent="0.25">
      <c r="A26" s="126" t="str">
        <f>'Indicator Data'!A29</f>
        <v>Brunei Darussalam</v>
      </c>
      <c r="B26" s="59" t="str">
        <f>'Indicator Data'!B29</f>
        <v>BRN</v>
      </c>
      <c r="C26" s="55">
        <f>ROUND(IF('Indicator Data'!C29=0,0.1,IF(LOG('Indicator Data'!C29)&gt;C$195,10,IF(LOG('Indicator Data'!C29)&lt;C$194,0,10-(C$195-LOG('Indicator Data'!C29))/(C$195-C$194)*10))),1)</f>
        <v>0.1</v>
      </c>
      <c r="D26" s="55">
        <f>ROUND(IF('Indicator Data'!D29=0,0.1,IF(LOG('Indicator Data'!D29)&gt;D$195,10,IF(LOG('Indicator Data'!D29)&lt;D$194,0,10-(D$195-LOG('Indicator Data'!D29))/(D$195-D$194)*10))),1)</f>
        <v>0.1</v>
      </c>
      <c r="E26" s="55">
        <f t="shared" si="0"/>
        <v>0.1</v>
      </c>
      <c r="F26" s="55">
        <f>IF('Indicator Data'!E29="No data",0.1,(ROUND(IF('Indicator Data'!E29=0,0,IF(LOG('Indicator Data'!E29)&gt;F$195,10,IF(LOG('Indicator Data'!E29)&lt;F$194,0,10-(F$195-LOG('Indicator Data'!E29))/(F$195-F$194)*10))),1)))</f>
        <v>1.9</v>
      </c>
      <c r="G26" s="55">
        <f>ROUND(IF('Indicator Data'!F29=0,0,IF(LOG('Indicator Data'!F29)&gt;G$195,10,IF(LOG('Indicator Data'!F29)&lt;G$194,0,10-(G$195-LOG('Indicator Data'!F29))/(G$195-G$194)*10))),1)</f>
        <v>3.3</v>
      </c>
      <c r="H26" s="55">
        <f>ROUND(IF('Indicator Data'!G29=0,0,IF(LOG('Indicator Data'!G29)&gt;H$195,10,IF(LOG('Indicator Data'!G29)&lt;H$194,0,10-(H$195-LOG('Indicator Data'!G29))/(H$195-H$194)*10))),1)</f>
        <v>0.7</v>
      </c>
      <c r="I26" s="55">
        <f>ROUND(IF('Indicator Data'!H29=0,0,IF(LOG('Indicator Data'!H29)&gt;I$195,10,IF(LOG('Indicator Data'!H29)&lt;I$194,0,10-(I$195-LOG('Indicator Data'!H29))/(I$195-I$194)*10))),1)</f>
        <v>0</v>
      </c>
      <c r="J26" s="55">
        <f t="shared" si="1"/>
        <v>0.4</v>
      </c>
      <c r="K26" s="55">
        <f>ROUND(IF('Indicator Data'!I29=0,0,IF(LOG('Indicator Data'!I29)&gt;K$195,10,IF(LOG('Indicator Data'!I29)&lt;K$194,0,10-(K$195-LOG('Indicator Data'!I29))/(K$195-K$194)*10))),1)</f>
        <v>4.0999999999999996</v>
      </c>
      <c r="L26" s="55">
        <f t="shared" si="2"/>
        <v>2.4</v>
      </c>
      <c r="M26" s="55">
        <f>ROUND(IF('Indicator Data'!J29=0,0,IF(LOG('Indicator Data'!J29)&gt;M$195,10,IF(LOG('Indicator Data'!J29)&lt;M$194,0,10-(M$195-LOG('Indicator Data'!J29))/(M$195-M$194)*10))),1)</f>
        <v>0</v>
      </c>
      <c r="N26" s="56">
        <f>'Indicator Data'!C29/'Indicator Data'!$CL29</f>
        <v>0</v>
      </c>
      <c r="O26" s="56">
        <f>'Indicator Data'!D29/'Indicator Data'!$CL29</f>
        <v>0</v>
      </c>
      <c r="P26" s="56">
        <f>IF(F26=0.1,"x",'Indicator Data'!E29/'Indicator Data'!$CL29)</f>
        <v>1.3790149336270114E-3</v>
      </c>
      <c r="Q26" s="56">
        <f>'Indicator Data'!F29/'Indicator Data'!$CL29</f>
        <v>2.3254769709244481E-6</v>
      </c>
      <c r="R26" s="56">
        <f>'Indicator Data'!G29/'Indicator Data'!$CL29</f>
        <v>4.5855144526975772E-4</v>
      </c>
      <c r="S26" s="56">
        <f>'Indicator Data'!H29/'Indicator Data'!$CL29</f>
        <v>0</v>
      </c>
      <c r="T26" s="56">
        <f>'Indicator Data'!I29/'Indicator Data'!$CL29</f>
        <v>2.5093054528181049E-3</v>
      </c>
      <c r="U26" s="56">
        <f>'Indicator Data'!J29/'Indicator Data'!$CL29</f>
        <v>0</v>
      </c>
      <c r="V26" s="55">
        <f t="shared" si="3"/>
        <v>0</v>
      </c>
      <c r="W26" s="55">
        <f t="shared" si="4"/>
        <v>0</v>
      </c>
      <c r="X26" s="55">
        <f t="shared" si="5"/>
        <v>0</v>
      </c>
      <c r="Y26" s="55">
        <f t="shared" si="6"/>
        <v>0.9</v>
      </c>
      <c r="Z26" s="55">
        <f t="shared" si="7"/>
        <v>6.4</v>
      </c>
      <c r="AA26" s="55">
        <f t="shared" si="8"/>
        <v>0.3</v>
      </c>
      <c r="AB26" s="55">
        <f t="shared" si="9"/>
        <v>0</v>
      </c>
      <c r="AC26" s="55">
        <f t="shared" si="10"/>
        <v>0.2</v>
      </c>
      <c r="AD26" s="55">
        <f t="shared" si="11"/>
        <v>2.5</v>
      </c>
      <c r="AE26" s="55">
        <f t="shared" si="12"/>
        <v>1.4</v>
      </c>
      <c r="AF26" s="55">
        <f t="shared" si="13"/>
        <v>0</v>
      </c>
      <c r="AG26" s="55">
        <f>ROUND(IF('Indicator Data'!K29=0,0,IF('Indicator Data'!K29&gt;AG$195,10,IF('Indicator Data'!K29&lt;AG$194,0,10-(AG$195-'Indicator Data'!K29)/(AG$195-AG$194)*10))),1)</f>
        <v>0</v>
      </c>
      <c r="AH26" s="55">
        <f t="shared" si="14"/>
        <v>0.1</v>
      </c>
      <c r="AI26" s="55">
        <f t="shared" si="15"/>
        <v>0.1</v>
      </c>
      <c r="AJ26" s="55">
        <f t="shared" si="16"/>
        <v>0.5</v>
      </c>
      <c r="AK26" s="55">
        <f t="shared" si="17"/>
        <v>0</v>
      </c>
      <c r="AL26" s="55">
        <f t="shared" si="18"/>
        <v>0.3</v>
      </c>
      <c r="AM26" s="55">
        <f t="shared" si="19"/>
        <v>3.3</v>
      </c>
      <c r="AN26" s="55">
        <f t="shared" si="20"/>
        <v>0</v>
      </c>
      <c r="AO26" s="193">
        <f t="shared" si="21"/>
        <v>0.1</v>
      </c>
      <c r="AP26" s="193">
        <f t="shared" si="41"/>
        <v>1.4</v>
      </c>
      <c r="AQ26" s="193">
        <f t="shared" si="22"/>
        <v>5</v>
      </c>
      <c r="AR26" s="193">
        <f t="shared" si="23"/>
        <v>1.9</v>
      </c>
      <c r="AS26" s="55">
        <f t="shared" si="24"/>
        <v>0</v>
      </c>
      <c r="AT26" s="55">
        <f>IF('Indicator Data'!L29="No data","x",IF('Indicator Data'!CM29&lt;1000,"x",ROUND((IF('Indicator Data'!L29&gt;AT$195,10,IF('Indicator Data'!L29&lt;AT$194,0,10-(AT$195-'Indicator Data'!L29)/(AT$195-AT$194)*10))),1)))</f>
        <v>4</v>
      </c>
      <c r="AU26" s="193">
        <f t="shared" si="25"/>
        <v>2</v>
      </c>
      <c r="AV26" s="55">
        <f>IF('Indicator Data'!M29="No data","x",ROUND(IF('Indicator Data'!M29=0,0,IF(LOG('Indicator Data'!M29)&gt;AV$195,10,IF(LOG('Indicator Data'!M29)&lt;AV$194,0,10-(AV$195-LOG('Indicator Data'!M29))/(AV$195-AV$194)*10))),1))</f>
        <v>0</v>
      </c>
      <c r="AW26" s="56">
        <f>IF(AV26="x","x",'Indicator Data'!M29/'Indicator Data'!$CL29)</f>
        <v>0</v>
      </c>
      <c r="AX26" s="55">
        <f t="shared" si="42"/>
        <v>0</v>
      </c>
      <c r="AY26" s="55">
        <f t="shared" si="43"/>
        <v>0</v>
      </c>
      <c r="AZ26" s="55" t="str">
        <f>IF('Indicator Data'!N29="No data","x",ROUND(IF('Indicator Data'!N29=0,0,IF(LOG('Indicator Data'!N29)&gt;AZ$195,10,IF(LOG('Indicator Data'!N29)&lt;AZ$194,0,10-(AZ$195-LOG('Indicator Data'!N29))/(AZ$195-AZ$194)*10))),1))</f>
        <v>x</v>
      </c>
      <c r="BA26" s="56" t="str">
        <f>IF(AZ26="x","x",'Indicator Data'!N29/'Indicator Data'!$CL29)</f>
        <v>x</v>
      </c>
      <c r="BB26" s="55" t="str">
        <f t="shared" si="44"/>
        <v>x</v>
      </c>
      <c r="BC26" s="55" t="str">
        <f t="shared" si="45"/>
        <v>x</v>
      </c>
      <c r="BD26" s="55" t="str">
        <f>IF('Indicator Data'!O29="No data","x",ROUND(IF('Indicator Data'!O29=0,0,IF(LOG('Indicator Data'!O29)&gt;BD$195,10,IF(LOG('Indicator Data'!O29)&lt;BD$194,0,10-(BD$195-LOG('Indicator Data'!O29))/(BD$195-BD$194)*10))),1))</f>
        <v>x</v>
      </c>
      <c r="BE26" s="56" t="str">
        <f>IF(BD26="x","x",'Indicator Data'!O29/'Indicator Data'!$CL29)</f>
        <v>x</v>
      </c>
      <c r="BF26" s="55" t="str">
        <f t="shared" si="46"/>
        <v>x</v>
      </c>
      <c r="BG26" s="55" t="str">
        <f t="shared" si="47"/>
        <v>x</v>
      </c>
      <c r="BH26" s="55" t="str">
        <f>IF('Indicator Data'!P29="No data","x",ROUND(IF('Indicator Data'!P29=0,0,IF(LOG('Indicator Data'!P29)&gt;BH$195,10,IF(LOG('Indicator Data'!P29)&lt;BH$194,0,10-(BH$195-LOG('Indicator Data'!P29))/(BH$195-BH$194)*10))),1))</f>
        <v>x</v>
      </c>
      <c r="BI26" s="56" t="str">
        <f>IF(BH26="x","x",'Indicator Data'!P29/'Indicator Data'!$CL29)</f>
        <v>x</v>
      </c>
      <c r="BJ26" s="55" t="str">
        <f t="shared" si="48"/>
        <v>x</v>
      </c>
      <c r="BK26" s="55" t="str">
        <f t="shared" si="49"/>
        <v>x</v>
      </c>
      <c r="BL26" s="55">
        <f t="shared" si="50"/>
        <v>0</v>
      </c>
      <c r="BM26" s="55">
        <f>ROUND(IF('Indicator Data'!Q29=0,0,IF(LOG('Indicator Data'!Q29)&gt;BM$195,10,IF(LOG('Indicator Data'!Q29)&lt;BM$194,0,10-(BM$195-LOG('Indicator Data'!Q29))/(BM$195-BM$194)*10))),1)</f>
        <v>0</v>
      </c>
      <c r="BN26" s="55">
        <f>ROUND(IF('Indicator Data'!R29=0,0,IF(LOG('Indicator Data'!R29)&gt;BN$195,10,IF(LOG('Indicator Data'!R29)&lt;BN$194,0,10-(BN$195-LOG('Indicator Data'!R29))/(BN$195-BN$194)*10))),1)</f>
        <v>2.9</v>
      </c>
      <c r="BO26" s="55">
        <f t="shared" si="51"/>
        <v>1.9333333333333333</v>
      </c>
      <c r="BP26" s="56">
        <f>'Indicator Data'!Q29/'Indicator Data'!$CL29</f>
        <v>0</v>
      </c>
      <c r="BQ26" s="56">
        <f>'Indicator Data'!R29/'Indicator Data'!$CL29</f>
        <v>1.3612548122484574E-3</v>
      </c>
      <c r="BR26" s="55">
        <f t="shared" si="26"/>
        <v>0</v>
      </c>
      <c r="BS26" s="55">
        <f t="shared" si="27"/>
        <v>0</v>
      </c>
      <c r="BT26" s="55">
        <f t="shared" si="28"/>
        <v>0</v>
      </c>
      <c r="BU26" s="55">
        <f t="shared" si="52"/>
        <v>1</v>
      </c>
      <c r="BV26" s="55">
        <f>ROUND(IF('Indicator Data'!S29=0,0,IF(LOG('Indicator Data'!S29)&gt;BV$195,10,IF(LOG('Indicator Data'!S29)&lt;BV$194,0,10-(BV$195-LOG('Indicator Data'!S29))/(BV$195-BV$194)*10))),1)</f>
        <v>0</v>
      </c>
      <c r="BW26" s="55">
        <f>ROUND(IF('Indicator Data'!T29=0,0,IF(LOG('Indicator Data'!T29)&gt;BW$195,10,IF(LOG('Indicator Data'!T29)&lt;BW$194,0,10-(BW$195-LOG('Indicator Data'!T29))/(BW$195-BW$194)*10))),1)</f>
        <v>2.5</v>
      </c>
      <c r="BX26" s="55">
        <f t="shared" si="53"/>
        <v>1.6666666666666667</v>
      </c>
      <c r="BY26" s="56">
        <f>'Indicator Data'!S29/'Indicator Data'!$CL29</f>
        <v>0</v>
      </c>
      <c r="BZ26" s="56">
        <f>'Indicator Data'!T29/'Indicator Data'!$CL29</f>
        <v>1.3612548122484574E-3</v>
      </c>
      <c r="CA26" s="55">
        <f t="shared" si="29"/>
        <v>0</v>
      </c>
      <c r="CB26" s="55">
        <f t="shared" si="30"/>
        <v>0</v>
      </c>
      <c r="CC26" s="55">
        <f t="shared" si="54"/>
        <v>0</v>
      </c>
      <c r="CD26" s="55">
        <f t="shared" si="55"/>
        <v>0.9</v>
      </c>
      <c r="CE26" s="55">
        <f t="shared" si="56"/>
        <v>1</v>
      </c>
      <c r="CF26" s="55">
        <f>ROUND(IF('Indicator Data'!U29=0,0,IF(LOG('Indicator Data'!U29)&gt;CF$195,10,IF(LOG('Indicator Data'!U29)&lt;CF$194,0,10-(CF$195-LOG('Indicator Data'!U29))/(CF$195-CF$194)*10))),1)</f>
        <v>6.5</v>
      </c>
      <c r="CG26" s="56">
        <f>'Indicator Data'!U29/'Indicator Data'!$CL29</f>
        <v>0.82039944320896918</v>
      </c>
      <c r="CH26" s="55">
        <f t="shared" si="31"/>
        <v>9.1</v>
      </c>
      <c r="CI26" s="55">
        <f t="shared" si="57"/>
        <v>8.1</v>
      </c>
      <c r="CJ26" s="55">
        <f>ROUND(IF('Indicator Data'!V29=0,0,IF(LOG('Indicator Data'!V29)&gt;CJ$195,10,IF(LOG('Indicator Data'!V29)&lt;CJ$194,0,10-(CJ$195-LOG('Indicator Data'!V29))/(CJ$195-CJ$194)*10))),1)</f>
        <v>6.6</v>
      </c>
      <c r="CK26" s="56">
        <f>IF('Indicator Data'!V29/'Indicator Data'!$CL29&gt;1,1,'Indicator Data'!V29/'Indicator Data'!$CL29)</f>
        <v>0.96842877779405823</v>
      </c>
      <c r="CL26" s="55">
        <f t="shared" si="32"/>
        <v>9.6999999999999993</v>
      </c>
      <c r="CM26" s="55">
        <f t="shared" si="58"/>
        <v>8.6</v>
      </c>
      <c r="CN26" s="55">
        <f>ROUND(IF('Indicator Data'!W29=0,0,IF(LOG('Indicator Data'!W29)&gt;CN$195,10,IF(LOG('Indicator Data'!W29)&lt;CN$194,0,10-(CN$195-LOG('Indicator Data'!W29))/(CN$195-CN$194)*10))),1)</f>
        <v>0</v>
      </c>
      <c r="CO26" s="56">
        <f>'Indicator Data'!W29/'Indicator Data'!$CL29</f>
        <v>0</v>
      </c>
      <c r="CP26" s="55">
        <f t="shared" si="33"/>
        <v>0</v>
      </c>
      <c r="CQ26" s="55">
        <f t="shared" si="59"/>
        <v>0</v>
      </c>
      <c r="CR26" s="55">
        <f>ROUND(IF('Indicator Data'!X29=0,0,IF(LOG('Indicator Data'!X29)&gt;CR$195,10,IF(LOG('Indicator Data'!X29)&lt;CR$194,0,10-(CR$195-LOG('Indicator Data'!X29))/(CR$195-CR$194)*10))),1)</f>
        <v>6.6</v>
      </c>
      <c r="CS26" s="56">
        <f>'Indicator Data'!X29/'Indicator Data'!$CL29</f>
        <v>0.91894500879380059</v>
      </c>
      <c r="CT26" s="55">
        <f t="shared" si="34"/>
        <v>9.1999999999999993</v>
      </c>
      <c r="CU26" s="55">
        <f t="shared" si="60"/>
        <v>8.1999999999999993</v>
      </c>
      <c r="CV26" s="55">
        <f>ROUND(IF('Indicator Data'!Y29=0,0,IF(LOG('Indicator Data'!Y29)&gt;CR$195,10,IF(LOG('Indicator Data'!Y29)&lt;CR$194,0,10-(CR$195-LOG('Indicator Data'!Y29))/(CR$195-CR$194)*10))),1)</f>
        <v>0</v>
      </c>
      <c r="CW26" s="56">
        <f>'Indicator Data'!Y29/'Indicator Data'!$CL29</f>
        <v>0</v>
      </c>
      <c r="CX26" s="55">
        <f t="shared" si="35"/>
        <v>0</v>
      </c>
      <c r="CY26" s="55">
        <f t="shared" si="61"/>
        <v>0</v>
      </c>
      <c r="CZ26" s="55">
        <f t="shared" si="62"/>
        <v>7.2</v>
      </c>
      <c r="DA26" s="55" t="str">
        <f>IF('Indicator Data'!AE29="No data","x",ROUND(IF('Indicator Data'!AE29&gt;DA$195,0,IF('Indicator Data'!AE29&lt;DA$194,10,(DA$195-'Indicator Data'!AE29)/(DA$195-DA$194)*10)),1))</f>
        <v>x</v>
      </c>
      <c r="DB26" s="55">
        <f>IF('Indicator Data'!AF29="No data","x",ROUND(IF('Indicator Data'!AF29&gt;DB$195,0,IF('Indicator Data'!AF29&lt;DB$194,10,(DB$195-'Indicator Data'!AF29)/(DB$195-DB$194)*10)),1))</f>
        <v>0</v>
      </c>
      <c r="DC26" s="55" t="str">
        <f>IF('Indicator Data'!AH29="No data","x",ROUND(IF('Indicator Data'!AH29&gt;DC$195,0,IF('Indicator Data'!AH29&lt;DC$194,10,(DC$195-'Indicator Data'!AH29)/(DC$195-DC$194)*10)),1))</f>
        <v>x</v>
      </c>
      <c r="DD26" s="55">
        <f>IF(AND(DB26="x",DA26="x",DC26="x"),"x",ROUND(AVERAGE(DA26:DC26),1))</f>
        <v>0</v>
      </c>
      <c r="DE26" s="55">
        <f>IF('Indicator Data'!AA29="No data","x",ROUND(IF(LOG('Indicator Data'!AA29)&gt;DE$195,10,IF(LOG('Indicator Data'!AA29)&lt;DE$194,0,10-(DE$195-LOG('Indicator Data'!AA29))/(DE$195-DE$194)*10)),1))</f>
        <v>6.4</v>
      </c>
      <c r="DF26" s="55">
        <f>IF('Indicator Data'!AB29="No data","x",ROUND(IF('Indicator Data'!AB29&gt;DF$195,10,IF('Indicator Data'!AB29&lt;DF$194,0,10-(DF$195-'Indicator Data'!AB29)/(DF$195-DF$194)*10)),1))</f>
        <v>4.0999999999999996</v>
      </c>
      <c r="DG26" s="55">
        <f>IF('Indicator Data'!AC29="No data","x",ROUND(IF('Indicator Data'!AC29&gt;DG$195,10,IF('Indicator Data'!AC29&lt;DG$194,0,10-(DG$195-'Indicator Data'!AC29)/(DG$195-DG$194)*10)),1))</f>
        <v>7.8</v>
      </c>
      <c r="DH26" s="55" t="str">
        <f>IF('Indicator Data'!AD29="No data","x",ROUND(IF('Indicator Data'!AD29&gt;DH$195,10,IF('Indicator Data'!AD29&lt;DH$194,0,10-(DH$195-'Indicator Data'!AD29)/(DH$195-DH$194)*10)),1))</f>
        <v>x</v>
      </c>
      <c r="DI26" s="55">
        <f t="shared" si="63"/>
        <v>6.1</v>
      </c>
      <c r="DJ26" s="55">
        <f t="shared" si="64"/>
        <v>4.0999999999999996</v>
      </c>
      <c r="DK26" s="55" t="str">
        <f>IF('Indicator Data'!AK29="No data","x",ROUND(IF('Indicator Data'!AK29&gt;DK$195,10,IF('Indicator Data'!AK29&lt;DK$194,0,10-(DK$195-'Indicator Data'!AK29)/(DK$195-DK$194)*10)),1))</f>
        <v>x</v>
      </c>
      <c r="DL26" s="55">
        <f>IF('Indicator Data'!AL29="No data","x",ROUND(IF('Indicator Data'!AL29&gt;DL$195,10,IF('Indicator Data'!AL29&lt;DL$194,0,10-(DL$195-'Indicator Data'!AL29)/(DL$195-DL$194)*10)),1))</f>
        <v>1.7</v>
      </c>
      <c r="DM26" s="55">
        <f t="shared" si="65"/>
        <v>5</v>
      </c>
      <c r="DN26" s="55">
        <f>IF('Indicator Data'!AG29="No data","x",ROUND(IF('Indicator Data'!AG29&gt;DN$195,10,IF('Indicator Data'!AG29&lt;DN$194,0,10-(DN$195-'Indicator Data'!AG29)/(DN$195-DN$194)*10)),1))</f>
        <v>0.9</v>
      </c>
      <c r="DO26" s="55">
        <f t="shared" si="66"/>
        <v>0.5</v>
      </c>
      <c r="DP26" s="194">
        <f>IF('Indicator Data'!AI29="No data","x",'Indicator Data'!AI29/'Indicator Data'!$CK29)</f>
        <v>2.2612725602734043E-4</v>
      </c>
      <c r="DQ26" s="55">
        <f t="shared" si="36"/>
        <v>2.2999999999999998</v>
      </c>
      <c r="DR26" s="55" t="str">
        <f>IF('Indicator Data'!AJ29="No data","x",ROUND(IF('Indicator Data'!AJ29&gt;DR$195,10,IF('Indicator Data'!AJ29&lt;DR$194,0,10-(DR$195-'Indicator Data'!AJ29)/(DR$195-DR$194)*10)),1))</f>
        <v>x</v>
      </c>
      <c r="DS26" s="55">
        <f t="shared" si="67"/>
        <v>2.2999999999999998</v>
      </c>
      <c r="DT26" s="55">
        <f>ROUND(IF('Indicator Data'!Z29=0,0,IF(LOG('Indicator Data'!Z29)&gt;DT$195,10,IF(LOG('Indicator Data'!Z29)&lt;DT$194,0,10-(DT$195-LOG('Indicator Data'!Z29))/(DT$195-DT$194)*10))),1)</f>
        <v>0</v>
      </c>
      <c r="DU26" s="56">
        <f>'Indicator Data'!Z29/'Indicator Data'!$CL29</f>
        <v>0</v>
      </c>
      <c r="DV26" s="55">
        <f t="shared" si="37"/>
        <v>0</v>
      </c>
      <c r="DW26" s="55">
        <f t="shared" si="68"/>
        <v>0</v>
      </c>
      <c r="DX26" s="55">
        <f t="shared" si="69"/>
        <v>2.6</v>
      </c>
      <c r="DY26" s="57">
        <f>IF(BL26="x",ROUND((10-GEOMEAN(((10-DX26)/10*9+1),((10-CZ26)/10*9+1),((10-DJ26)/10*9+1)))/9*10,1),ROUND((10-GEOMEAN(((10-BL26)/10*9+1),((10-DX26)/10*9+1),((10-CZ26)/10*9+1),((10-DJ26)/10*9+1)))/9*10,1))</f>
        <v>4</v>
      </c>
      <c r="DZ26" s="58">
        <f>IF(ROUND(IF(AP26="x",(10-GEOMEAN(((10-AO26)/10*9+1),((10-DY26)/10*9+1),((10-AU26)/10*9+1),((10-AQ26)/10*9+1),((10-AR26)/10*9+1)))/9*10,(10-GEOMEAN(((10-AO26)/10*9+1),((10-DY26)/10*9+1),((10-AP26)/10*9+1),((10-AQ26)/10*9+1),((10-AR26)/10*9+1),((10-AU26)/10*9+1)))/9*10),1)=0,0.1,ROUND(IF(AP26="x",(10-GEOMEAN(((10-AO26)/10*9+1),((10-DY26)/10*9+1),((10-AU26)/10*9+1),((10-AQ26)/10*9+1),((10-AR26)/10*9+1)))/9*10,(10-GEOMEAN(((10-AO26)/10*9+1),((10-DY26)/10*9+1),((10-AP26)/10*9+1),((10-AQ26)/10*9+1),((10-AR26)/10*9+1),((10-AU26)/10*9+1)))/9*10),1))</f>
        <v>2.6</v>
      </c>
      <c r="EA26" s="55">
        <f>ROUND(IF('Indicator Data'!AM29=0,0,IF('Indicator Data'!AM29&gt;EA$195,10,IF('Indicator Data'!AM29&lt;EA$194,0,10-(EA$195-'Indicator Data'!AM29)/(EA$195-EA$194)*10))),1)</f>
        <v>0</v>
      </c>
      <c r="EB26" s="55">
        <f>ROUND(IF('Indicator Data'!AN29=0,0,IF(LOG('Indicator Data'!AN29)&gt;LOG(EB$195),10,IF(LOG('Indicator Data'!AN29)&lt;LOG(EB$194),0,10-(LOG(EB$195)-LOG('Indicator Data'!AN29))/(LOG(EB$195)-LOG(EB$194))*10))),1)</f>
        <v>0</v>
      </c>
      <c r="EC26" s="57">
        <f t="shared" si="38"/>
        <v>0</v>
      </c>
      <c r="ED26" s="55">
        <f>'Indicator Data'!AO29</f>
        <v>0</v>
      </c>
      <c r="EE26" s="55">
        <f>'Indicator Data'!AP29</f>
        <v>0</v>
      </c>
      <c r="EF26" s="57">
        <f t="shared" si="39"/>
        <v>0</v>
      </c>
      <c r="EG26" s="58">
        <f t="shared" si="40"/>
        <v>0</v>
      </c>
      <c r="EH26" s="15"/>
      <c r="EI26" s="104"/>
    </row>
    <row r="27" spans="1:139" s="4" customFormat="1" x14ac:dyDescent="0.25">
      <c r="A27" s="126" t="str">
        <f>'Indicator Data'!A30</f>
        <v>Bulgaria</v>
      </c>
      <c r="B27" s="59" t="str">
        <f>'Indicator Data'!B30</f>
        <v>BGR</v>
      </c>
      <c r="C27" s="55">
        <f>ROUND(IF('Indicator Data'!C30=0,0.1,IF(LOG('Indicator Data'!C30)&gt;C$195,10,IF(LOG('Indicator Data'!C30)&lt;C$194,0,10-(C$195-LOG('Indicator Data'!C30))/(C$195-C$194)*10))),1)</f>
        <v>7.9</v>
      </c>
      <c r="D27" s="55">
        <f>ROUND(IF('Indicator Data'!D30=0,0.1,IF(LOG('Indicator Data'!D30)&gt;D$195,10,IF(LOG('Indicator Data'!D30)&lt;D$194,0,10-(D$195-LOG('Indicator Data'!D30))/(D$195-D$194)*10))),1)</f>
        <v>0.1</v>
      </c>
      <c r="E27" s="55">
        <f t="shared" si="0"/>
        <v>5.2</v>
      </c>
      <c r="F27" s="55">
        <f>IF('Indicator Data'!E30="No data",0.1,(ROUND(IF('Indicator Data'!E30=0,0,IF(LOG('Indicator Data'!E30)&gt;F$195,10,IF(LOG('Indicator Data'!E30)&lt;F$194,0,10-(F$195-LOG('Indicator Data'!E30))/(F$195-F$194)*10))),1)))</f>
        <v>6.3</v>
      </c>
      <c r="G27" s="55">
        <f>ROUND(IF('Indicator Data'!F30=0,0,IF(LOG('Indicator Data'!F30)&gt;G$195,10,IF(LOG('Indicator Data'!F30)&lt;G$194,0,10-(G$195-LOG('Indicator Data'!F30))/(G$195-G$194)*10))),1)</f>
        <v>0</v>
      </c>
      <c r="H27" s="55">
        <f>ROUND(IF('Indicator Data'!G30=0,0,IF(LOG('Indicator Data'!G30)&gt;H$195,10,IF(LOG('Indicator Data'!G30)&lt;H$194,0,10-(H$195-LOG('Indicator Data'!G30))/(H$195-H$194)*10))),1)</f>
        <v>0</v>
      </c>
      <c r="I27" s="55">
        <f>ROUND(IF('Indicator Data'!H30=0,0,IF(LOG('Indicator Data'!H30)&gt;I$195,10,IF(LOG('Indicator Data'!H30)&lt;I$194,0,10-(I$195-LOG('Indicator Data'!H30))/(I$195-I$194)*10))),1)</f>
        <v>0</v>
      </c>
      <c r="J27" s="55">
        <f t="shared" si="1"/>
        <v>0</v>
      </c>
      <c r="K27" s="55">
        <f>ROUND(IF('Indicator Data'!I30=0,0,IF(LOG('Indicator Data'!I30)&gt;K$195,10,IF(LOG('Indicator Data'!I30)&lt;K$194,0,10-(K$195-LOG('Indicator Data'!I30))/(K$195-K$194)*10))),1)</f>
        <v>0</v>
      </c>
      <c r="L27" s="55">
        <f t="shared" si="2"/>
        <v>0</v>
      </c>
      <c r="M27" s="55">
        <f>ROUND(IF('Indicator Data'!J30=0,0,IF(LOG('Indicator Data'!J30)&gt;M$195,10,IF(LOG('Indicator Data'!J30)&lt;M$194,0,10-(M$195-LOG('Indicator Data'!J30))/(M$195-M$194)*10))),1)</f>
        <v>0</v>
      </c>
      <c r="N27" s="56">
        <f>'Indicator Data'!C30/'Indicator Data'!$CL30</f>
        <v>2.0226475079561067E-3</v>
      </c>
      <c r="O27" s="56">
        <f>'Indicator Data'!D30/'Indicator Data'!$CL30</f>
        <v>0</v>
      </c>
      <c r="P27" s="56">
        <f>IF(F27=0.1,"x",'Indicator Data'!E30/'Indicator Data'!$CL30)</f>
        <v>4.6925649923267691E-3</v>
      </c>
      <c r="Q27" s="56">
        <f>'Indicator Data'!F30/'Indicator Data'!$CL30</f>
        <v>0</v>
      </c>
      <c r="R27" s="56">
        <f>'Indicator Data'!G30/'Indicator Data'!$CL30</f>
        <v>0</v>
      </c>
      <c r="S27" s="56">
        <f>'Indicator Data'!H30/'Indicator Data'!$CL30</f>
        <v>0</v>
      </c>
      <c r="T27" s="56">
        <f>'Indicator Data'!I30/'Indicator Data'!$CL30</f>
        <v>0</v>
      </c>
      <c r="U27" s="56">
        <f>'Indicator Data'!J30/'Indicator Data'!$CL30</f>
        <v>0</v>
      </c>
      <c r="V27" s="55">
        <f t="shared" si="3"/>
        <v>10</v>
      </c>
      <c r="W27" s="55">
        <f t="shared" si="4"/>
        <v>0</v>
      </c>
      <c r="X27" s="55">
        <f t="shared" si="5"/>
        <v>7.6</v>
      </c>
      <c r="Y27" s="55">
        <f t="shared" si="6"/>
        <v>3.1</v>
      </c>
      <c r="Z27" s="55">
        <f t="shared" si="7"/>
        <v>0</v>
      </c>
      <c r="AA27" s="55">
        <f t="shared" si="8"/>
        <v>0</v>
      </c>
      <c r="AB27" s="55">
        <f t="shared" si="9"/>
        <v>0</v>
      </c>
      <c r="AC27" s="55">
        <f t="shared" si="10"/>
        <v>0</v>
      </c>
      <c r="AD27" s="55">
        <f t="shared" si="11"/>
        <v>0</v>
      </c>
      <c r="AE27" s="55">
        <f t="shared" si="12"/>
        <v>0</v>
      </c>
      <c r="AF27" s="55">
        <f t="shared" si="13"/>
        <v>0</v>
      </c>
      <c r="AG27" s="55">
        <f>ROUND(IF('Indicator Data'!K30=0,0,IF('Indicator Data'!K30&gt;AG$195,10,IF('Indicator Data'!K30&lt;AG$194,0,10-(AG$195-'Indicator Data'!K30)/(AG$195-AG$194)*10))),1)</f>
        <v>1</v>
      </c>
      <c r="AH27" s="55">
        <f t="shared" si="14"/>
        <v>9</v>
      </c>
      <c r="AI27" s="55">
        <f t="shared" si="15"/>
        <v>0.1</v>
      </c>
      <c r="AJ27" s="55">
        <f t="shared" si="16"/>
        <v>0</v>
      </c>
      <c r="AK27" s="55">
        <f t="shared" si="17"/>
        <v>0</v>
      </c>
      <c r="AL27" s="55">
        <f t="shared" si="18"/>
        <v>0</v>
      </c>
      <c r="AM27" s="55">
        <f t="shared" si="19"/>
        <v>0</v>
      </c>
      <c r="AN27" s="55">
        <f t="shared" si="20"/>
        <v>0</v>
      </c>
      <c r="AO27" s="193">
        <f t="shared" si="21"/>
        <v>6.6</v>
      </c>
      <c r="AP27" s="193">
        <f t="shared" si="41"/>
        <v>4.9000000000000004</v>
      </c>
      <c r="AQ27" s="193">
        <f t="shared" si="22"/>
        <v>0</v>
      </c>
      <c r="AR27" s="193">
        <f t="shared" si="23"/>
        <v>0</v>
      </c>
      <c r="AS27" s="55">
        <f t="shared" si="24"/>
        <v>0.5</v>
      </c>
      <c r="AT27" s="55">
        <f>IF('Indicator Data'!L30="No data","x",IF('Indicator Data'!CM30&lt;1000,"x",ROUND((IF('Indicator Data'!L30&gt;AT$195,10,IF('Indicator Data'!L30&lt;AT$194,0,10-(AT$195-'Indicator Data'!L30)/(AT$195-AT$194)*10))),1)))</f>
        <v>5.0999999999999996</v>
      </c>
      <c r="AU27" s="193">
        <f t="shared" si="25"/>
        <v>2.8</v>
      </c>
      <c r="AV27" s="55">
        <f>IF('Indicator Data'!M30="No data","x",ROUND(IF('Indicator Data'!M30=0,0,IF(LOG('Indicator Data'!M30)&gt;AV$195,10,IF(LOG('Indicator Data'!M30)&lt;AV$194,0,10-(AV$195-LOG('Indicator Data'!M30))/(AV$195-AV$194)*10))),1))</f>
        <v>8.3000000000000007</v>
      </c>
      <c r="AW27" s="56">
        <f>IF(AV27="x","x",'Indicator Data'!M30/'Indicator Data'!$CL30)</f>
        <v>0.86547796028864143</v>
      </c>
      <c r="AX27" s="55">
        <f t="shared" si="42"/>
        <v>9.6</v>
      </c>
      <c r="AY27" s="55">
        <f t="shared" si="43"/>
        <v>9.1</v>
      </c>
      <c r="AZ27" s="55" t="str">
        <f>IF('Indicator Data'!N30="No data","x",ROUND(IF('Indicator Data'!N30=0,0,IF(LOG('Indicator Data'!N30)&gt;AZ$195,10,IF(LOG('Indicator Data'!N30)&lt;AZ$194,0,10-(AZ$195-LOG('Indicator Data'!N30))/(AZ$195-AZ$194)*10))),1))</f>
        <v>x</v>
      </c>
      <c r="BA27" s="56" t="str">
        <f>IF(AZ27="x","x",'Indicator Data'!N30/'Indicator Data'!$CL30)</f>
        <v>x</v>
      </c>
      <c r="BB27" s="55" t="str">
        <f t="shared" si="44"/>
        <v>x</v>
      </c>
      <c r="BC27" s="55" t="str">
        <f t="shared" si="45"/>
        <v>x</v>
      </c>
      <c r="BD27" s="55" t="str">
        <f>IF('Indicator Data'!O30="No data","x",ROUND(IF('Indicator Data'!O30=0,0,IF(LOG('Indicator Data'!O30)&gt;BD$195,10,IF(LOG('Indicator Data'!O30)&lt;BD$194,0,10-(BD$195-LOG('Indicator Data'!O30))/(BD$195-BD$194)*10))),1))</f>
        <v>x</v>
      </c>
      <c r="BE27" s="56" t="str">
        <f>IF(BD27="x","x",'Indicator Data'!O30/'Indicator Data'!$CL30)</f>
        <v>x</v>
      </c>
      <c r="BF27" s="55" t="str">
        <f t="shared" si="46"/>
        <v>x</v>
      </c>
      <c r="BG27" s="55" t="str">
        <f t="shared" si="47"/>
        <v>x</v>
      </c>
      <c r="BH27" s="55" t="str">
        <f>IF('Indicator Data'!P30="No data","x",ROUND(IF('Indicator Data'!P30=0,0,IF(LOG('Indicator Data'!P30)&gt;BH$195,10,IF(LOG('Indicator Data'!P30)&lt;BH$194,0,10-(BH$195-LOG('Indicator Data'!P30))/(BH$195-BH$194)*10))),1))</f>
        <v>x</v>
      </c>
      <c r="BI27" s="56" t="str">
        <f>IF(BH27="x","x",'Indicator Data'!P30/'Indicator Data'!$CL30)</f>
        <v>x</v>
      </c>
      <c r="BJ27" s="55" t="str">
        <f t="shared" si="48"/>
        <v>x</v>
      </c>
      <c r="BK27" s="55" t="str">
        <f t="shared" si="49"/>
        <v>x</v>
      </c>
      <c r="BL27" s="55">
        <f t="shared" si="50"/>
        <v>9.1</v>
      </c>
      <c r="BM27" s="55">
        <f>ROUND(IF('Indicator Data'!Q30=0,0,IF(LOG('Indicator Data'!Q30)&gt;BM$195,10,IF(LOG('Indicator Data'!Q30)&lt;BM$194,0,10-(BM$195-LOG('Indicator Data'!Q30))/(BM$195-BM$194)*10))),1)</f>
        <v>0</v>
      </c>
      <c r="BN27" s="55">
        <f>ROUND(IF('Indicator Data'!R30=0,0,IF(LOG('Indicator Data'!R30)&gt;BN$195,10,IF(LOG('Indicator Data'!R30)&lt;BN$194,0,10-(BN$195-LOG('Indicator Data'!R30))/(BN$195-BN$194)*10))),1)</f>
        <v>0</v>
      </c>
      <c r="BO27" s="55">
        <f t="shared" si="51"/>
        <v>0</v>
      </c>
      <c r="BP27" s="56">
        <f>'Indicator Data'!Q30/'Indicator Data'!$CL30</f>
        <v>0</v>
      </c>
      <c r="BQ27" s="56">
        <f>'Indicator Data'!R30/'Indicator Data'!$CL30</f>
        <v>0</v>
      </c>
      <c r="BR27" s="55">
        <f t="shared" si="26"/>
        <v>0</v>
      </c>
      <c r="BS27" s="55">
        <f t="shared" si="27"/>
        <v>0</v>
      </c>
      <c r="BT27" s="55">
        <f t="shared" si="28"/>
        <v>0</v>
      </c>
      <c r="BU27" s="55">
        <f t="shared" si="52"/>
        <v>0</v>
      </c>
      <c r="BV27" s="55">
        <f>ROUND(IF('Indicator Data'!S30=0,0,IF(LOG('Indicator Data'!S30)&gt;BV$195,10,IF(LOG('Indicator Data'!S30)&lt;BV$194,0,10-(BV$195-LOG('Indicator Data'!S30))/(BV$195-BV$194)*10))),1)</f>
        <v>0</v>
      </c>
      <c r="BW27" s="55">
        <f>ROUND(IF('Indicator Data'!T30=0,0,IF(LOG('Indicator Data'!T30)&gt;BW$195,10,IF(LOG('Indicator Data'!T30)&lt;BW$194,0,10-(BW$195-LOG('Indicator Data'!T30))/(BW$195-BW$194)*10))),1)</f>
        <v>0</v>
      </c>
      <c r="BX27" s="55">
        <f t="shared" si="53"/>
        <v>0</v>
      </c>
      <c r="BY27" s="56">
        <f>'Indicator Data'!S30/'Indicator Data'!$CL30</f>
        <v>0</v>
      </c>
      <c r="BZ27" s="56">
        <f>'Indicator Data'!T30/'Indicator Data'!$CL30</f>
        <v>0</v>
      </c>
      <c r="CA27" s="55">
        <f t="shared" si="29"/>
        <v>0</v>
      </c>
      <c r="CB27" s="55">
        <f t="shared" si="30"/>
        <v>0</v>
      </c>
      <c r="CC27" s="55">
        <f t="shared" si="54"/>
        <v>0</v>
      </c>
      <c r="CD27" s="55">
        <f t="shared" si="55"/>
        <v>0</v>
      </c>
      <c r="CE27" s="55">
        <f t="shared" si="56"/>
        <v>0</v>
      </c>
      <c r="CF27" s="55">
        <f>ROUND(IF('Indicator Data'!U30=0,0,IF(LOG('Indicator Data'!U30)&gt;CF$195,10,IF(LOG('Indicator Data'!U30)&lt;CF$194,0,10-(CF$195-LOG('Indicator Data'!U30))/(CF$195-CF$194)*10))),1)</f>
        <v>0</v>
      </c>
      <c r="CG27" s="56">
        <f>'Indicator Data'!U30/'Indicator Data'!$CL30</f>
        <v>0</v>
      </c>
      <c r="CH27" s="55">
        <f t="shared" si="31"/>
        <v>0</v>
      </c>
      <c r="CI27" s="55">
        <f t="shared" si="57"/>
        <v>0</v>
      </c>
      <c r="CJ27" s="55">
        <f>ROUND(IF('Indicator Data'!V30=0,0,IF(LOG('Indicator Data'!V30)&gt;CJ$195,10,IF(LOG('Indicator Data'!V30)&lt;CJ$194,0,10-(CJ$195-LOG('Indicator Data'!V30))/(CJ$195-CJ$194)*10))),1)</f>
        <v>0</v>
      </c>
      <c r="CK27" s="56">
        <f>IF('Indicator Data'!V30/'Indicator Data'!$CL30&gt;1,1,'Indicator Data'!V30/'Indicator Data'!$CL30)</f>
        <v>0</v>
      </c>
      <c r="CL27" s="55">
        <f t="shared" si="32"/>
        <v>0</v>
      </c>
      <c r="CM27" s="55">
        <f t="shared" si="58"/>
        <v>0</v>
      </c>
      <c r="CN27" s="55">
        <f>ROUND(IF('Indicator Data'!W30=0,0,IF(LOG('Indicator Data'!W30)&gt;CN$195,10,IF(LOG('Indicator Data'!W30)&lt;CN$194,0,10-(CN$195-LOG('Indicator Data'!W30))/(CN$195-CN$194)*10))),1)</f>
        <v>0</v>
      </c>
      <c r="CO27" s="56">
        <f>'Indicator Data'!W30/'Indicator Data'!$CL30</f>
        <v>0</v>
      </c>
      <c r="CP27" s="55">
        <f t="shared" si="33"/>
        <v>0</v>
      </c>
      <c r="CQ27" s="55">
        <f t="shared" si="59"/>
        <v>0</v>
      </c>
      <c r="CR27" s="55">
        <f>ROUND(IF('Indicator Data'!X30=0,0,IF(LOG('Indicator Data'!X30)&gt;CR$195,10,IF(LOG('Indicator Data'!X30)&lt;CR$194,0,10-(CR$195-LOG('Indicator Data'!X30))/(CR$195-CR$194)*10))),1)</f>
        <v>0</v>
      </c>
      <c r="CS27" s="56">
        <f>'Indicator Data'!X30/'Indicator Data'!$CL30</f>
        <v>0</v>
      </c>
      <c r="CT27" s="55">
        <f t="shared" si="34"/>
        <v>0</v>
      </c>
      <c r="CU27" s="55">
        <f t="shared" si="60"/>
        <v>0</v>
      </c>
      <c r="CV27" s="55">
        <f>ROUND(IF('Indicator Data'!Y30=0,0,IF(LOG('Indicator Data'!Y30)&gt;CR$195,10,IF(LOG('Indicator Data'!Y30)&lt;CR$194,0,10-(CR$195-LOG('Indicator Data'!Y30))/(CR$195-CR$194)*10))),1)</f>
        <v>0</v>
      </c>
      <c r="CW27" s="56">
        <f>'Indicator Data'!Y30/'Indicator Data'!$CL30</f>
        <v>0</v>
      </c>
      <c r="CX27" s="55">
        <f t="shared" si="35"/>
        <v>0</v>
      </c>
      <c r="CY27" s="55">
        <f t="shared" si="61"/>
        <v>0</v>
      </c>
      <c r="CZ27" s="55">
        <f t="shared" si="62"/>
        <v>0</v>
      </c>
      <c r="DA27" s="55">
        <f>IF('Indicator Data'!AE30="No data","x",ROUND(IF('Indicator Data'!AE30&gt;DA$195,0,IF('Indicator Data'!AE30&lt;DA$194,10,(DA$195-'Indicator Data'!AE30)/(DA$195-DA$194)*10)),1))</f>
        <v>1.6</v>
      </c>
      <c r="DB27" s="55">
        <f>IF('Indicator Data'!AF30="No data","x",ROUND(IF('Indicator Data'!AF30&gt;DB$195,0,IF('Indicator Data'!AF30&lt;DB$194,10,(DB$195-'Indicator Data'!AF30)/(DB$195-DB$194)*10)),1))</f>
        <v>0.1</v>
      </c>
      <c r="DC27" s="55" t="str">
        <f>IF('Indicator Data'!AH30="No data","x",ROUND(IF('Indicator Data'!AH30&gt;DC$195,0,IF('Indicator Data'!AH30&lt;DC$194,10,(DC$195-'Indicator Data'!AH30)/(DC$195-DC$194)*10)),1))</f>
        <v>x</v>
      </c>
      <c r="DD27" s="55">
        <f>IF(AND(DB27="x",DA27="x",DC27="x"),"x",ROUND(AVERAGE(DA27:DC27),1))</f>
        <v>0.9</v>
      </c>
      <c r="DE27" s="55">
        <f>IF('Indicator Data'!AA30="No data","x",ROUND(IF(LOG('Indicator Data'!AA30)&gt;DE$195,10,IF(LOG('Indicator Data'!AA30)&lt;DE$194,0,10-(DE$195-LOG('Indicator Data'!AA30))/(DE$195-DE$194)*10)),1))</f>
        <v>6</v>
      </c>
      <c r="DF27" s="55">
        <f>IF('Indicator Data'!AB30="No data","x",ROUND(IF('Indicator Data'!AB30&gt;DF$195,10,IF('Indicator Data'!AB30&lt;DF$194,0,10-(DF$195-'Indicator Data'!AB30)/(DF$195-DF$194)*10)),1))</f>
        <v>1.2</v>
      </c>
      <c r="DG27" s="55">
        <f>IF('Indicator Data'!AC30="No data","x",ROUND(IF('Indicator Data'!AC30&gt;DG$195,10,IF('Indicator Data'!AC30&lt;DG$194,0,10-(DG$195-'Indicator Data'!AC30)/(DG$195-DG$194)*10)),1))</f>
        <v>7.5</v>
      </c>
      <c r="DH27" s="55">
        <f>IF('Indicator Data'!AD30="No data","x",ROUND(IF('Indicator Data'!AD30&gt;DH$195,10,IF('Indicator Data'!AD30&lt;DH$194,0,10-(DH$195-'Indicator Data'!AD30)/(DH$195-DH$194)*10)),1))</f>
        <v>0.5</v>
      </c>
      <c r="DI27" s="55">
        <f t="shared" si="63"/>
        <v>3.8</v>
      </c>
      <c r="DJ27" s="55">
        <f t="shared" si="64"/>
        <v>2.8</v>
      </c>
      <c r="DK27" s="55" t="str">
        <f>IF('Indicator Data'!AK30="No data","x",ROUND(IF('Indicator Data'!AK30&gt;DK$195,10,IF('Indicator Data'!AK30&lt;DK$194,0,10-(DK$195-'Indicator Data'!AK30)/(DK$195-DK$194)*10)),1))</f>
        <v>x</v>
      </c>
      <c r="DL27" s="55">
        <f>IF('Indicator Data'!AL30="No data","x",ROUND(IF('Indicator Data'!AL30&gt;DL$195,10,IF('Indicator Data'!AL30&lt;DL$194,0,10-(DL$195-'Indicator Data'!AL30)/(DL$195-DL$194)*10)),1))</f>
        <v>0</v>
      </c>
      <c r="DM27" s="55">
        <f t="shared" si="65"/>
        <v>3</v>
      </c>
      <c r="DN27" s="55">
        <f>IF('Indicator Data'!AG30="No data","x",ROUND(IF('Indicator Data'!AG30&gt;DN$195,10,IF('Indicator Data'!AG30&lt;DN$194,0,10-(DN$195-'Indicator Data'!AG30)/(DN$195-DN$194)*10)),1))</f>
        <v>0</v>
      </c>
      <c r="DO27" s="55">
        <f t="shared" si="66"/>
        <v>0.6</v>
      </c>
      <c r="DP27" s="194">
        <f>IF('Indicator Data'!AI30="No data","x",'Indicator Data'!AI30/'Indicator Data'!$CK30)</f>
        <v>9.3732880651733943E-4</v>
      </c>
      <c r="DQ27" s="55">
        <f t="shared" si="36"/>
        <v>9.4</v>
      </c>
      <c r="DR27" s="55">
        <f>IF('Indicator Data'!AJ30="No data","x",ROUND(IF('Indicator Data'!AJ30&gt;DR$195,10,IF('Indicator Data'!AJ30&lt;DR$194,0,10-(DR$195-'Indicator Data'!AJ30)/(DR$195-DR$194)*10)),1))</f>
        <v>8</v>
      </c>
      <c r="DS27" s="55">
        <f t="shared" si="67"/>
        <v>8.6999999999999993</v>
      </c>
      <c r="DT27" s="55">
        <f>ROUND(IF('Indicator Data'!Z30=0,0,IF(LOG('Indicator Data'!Z30)&gt;DT$195,10,IF(LOG('Indicator Data'!Z30)&lt;DT$194,0,10-(DT$195-LOG('Indicator Data'!Z30))/(DT$195-DT$194)*10))),1)</f>
        <v>8</v>
      </c>
      <c r="DU27" s="56">
        <f>'Indicator Data'!Z30/'Indicator Data'!$CL30</f>
        <v>0.52435618504275572</v>
      </c>
      <c r="DV27" s="55">
        <f t="shared" si="37"/>
        <v>5.2</v>
      </c>
      <c r="DW27" s="55">
        <f t="shared" si="68"/>
        <v>6.8</v>
      </c>
      <c r="DX27" s="55">
        <f t="shared" si="69"/>
        <v>4.0999999999999996</v>
      </c>
      <c r="DY27" s="57">
        <f>IF(BL27="x",ROUND((10-GEOMEAN(((10-DX27)/10*9+1),((10-CZ27)/10*9+1),((10-DJ27)/10*9+1)))/9*10,1),ROUND((10-GEOMEAN(((10-BL27)/10*9+1),((10-DX27)/10*9+1),((10-CZ27)/10*9+1),((10-DJ27)/10*9+1)))/9*10,1))</f>
        <v>5.0999999999999996</v>
      </c>
      <c r="DZ27" s="58">
        <f>IF(ROUND(IF(AP27="x",(10-GEOMEAN(((10-AO27)/10*9+1),((10-DY27)/10*9+1),((10-AU27)/10*9+1),((10-AQ27)/10*9+1),((10-AR27)/10*9+1)))/9*10,(10-GEOMEAN(((10-AO27)/10*9+1),((10-DY27)/10*9+1),((10-AP27)/10*9+1),((10-AQ27)/10*9+1),((10-AR27)/10*9+1),((10-AU27)/10*9+1)))/9*10),1)=0,0.1,ROUND(IF(AP27="x",(10-GEOMEAN(((10-AO27)/10*9+1),((10-DY27)/10*9+1),((10-AU27)/10*9+1),((10-AQ27)/10*9+1),((10-AR27)/10*9+1)))/9*10,(10-GEOMEAN(((10-AO27)/10*9+1),((10-DY27)/10*9+1),((10-AP27)/10*9+1),((10-AQ27)/10*9+1),((10-AR27)/10*9+1),((10-AU27)/10*9+1)))/9*10),1))</f>
        <v>3.6</v>
      </c>
      <c r="EA27" s="55">
        <f>ROUND(IF('Indicator Data'!AM30=0,0,IF('Indicator Data'!AM30&gt;EA$195,10,IF('Indicator Data'!AM30&lt;EA$194,0,10-(EA$195-'Indicator Data'!AM30)/(EA$195-EA$194)*10))),1)</f>
        <v>0.5</v>
      </c>
      <c r="EB27" s="55">
        <f>ROUND(IF('Indicator Data'!AN30=0,0,IF(LOG('Indicator Data'!AN30)&gt;LOG(EB$195),10,IF(LOG('Indicator Data'!AN30)&lt;LOG(EB$194),0,10-(LOG(EB$195)-LOG('Indicator Data'!AN30))/(LOG(EB$195)-LOG(EB$194))*10))),1)</f>
        <v>0.2</v>
      </c>
      <c r="EC27" s="57">
        <f t="shared" si="38"/>
        <v>0.4</v>
      </c>
      <c r="ED27" s="55">
        <f>'Indicator Data'!AO30</f>
        <v>0</v>
      </c>
      <c r="EE27" s="55">
        <f>'Indicator Data'!AP30</f>
        <v>0</v>
      </c>
      <c r="EF27" s="57">
        <f t="shared" si="39"/>
        <v>0</v>
      </c>
      <c r="EG27" s="58">
        <f t="shared" si="40"/>
        <v>0.3</v>
      </c>
      <c r="EH27" s="15"/>
      <c r="EI27" s="104"/>
    </row>
    <row r="28" spans="1:139" s="4" customFormat="1" x14ac:dyDescent="0.25">
      <c r="A28" s="126" t="str">
        <f>'Indicator Data'!A31</f>
        <v>Burkina Faso</v>
      </c>
      <c r="B28" s="59" t="str">
        <f>'Indicator Data'!B31</f>
        <v>BFA</v>
      </c>
      <c r="C28" s="55">
        <f>ROUND(IF('Indicator Data'!C31=0,0.1,IF(LOG('Indicator Data'!C31)&gt;C$195,10,IF(LOG('Indicator Data'!C31)&lt;C$194,0,10-(C$195-LOG('Indicator Data'!C31))/(C$195-C$194)*10))),1)</f>
        <v>0.1</v>
      </c>
      <c r="D28" s="55">
        <f>ROUND(IF('Indicator Data'!D31=0,0.1,IF(LOG('Indicator Data'!D31)&gt;D$195,10,IF(LOG('Indicator Data'!D31)&lt;D$194,0,10-(D$195-LOG('Indicator Data'!D31))/(D$195-D$194)*10))),1)</f>
        <v>0.1</v>
      </c>
      <c r="E28" s="55">
        <f t="shared" si="0"/>
        <v>0.1</v>
      </c>
      <c r="F28" s="55">
        <f>IF('Indicator Data'!E31="No data",0.1,(ROUND(IF('Indicator Data'!E31=0,0,IF(LOG('Indicator Data'!E31)&gt;F$195,10,IF(LOG('Indicator Data'!E31)&lt;F$194,0,10-(F$195-LOG('Indicator Data'!E31))/(F$195-F$194)*10))),1)))</f>
        <v>6.6</v>
      </c>
      <c r="G28" s="55">
        <f>ROUND(IF('Indicator Data'!F31=0,0,IF(LOG('Indicator Data'!F31)&gt;G$195,10,IF(LOG('Indicator Data'!F31)&lt;G$194,0,10-(G$195-LOG('Indicator Data'!F31))/(G$195-G$194)*10))),1)</f>
        <v>0</v>
      </c>
      <c r="H28" s="55">
        <f>ROUND(IF('Indicator Data'!G31=0,0,IF(LOG('Indicator Data'!G31)&gt;H$195,10,IF(LOG('Indicator Data'!G31)&lt;H$194,0,10-(H$195-LOG('Indicator Data'!G31))/(H$195-H$194)*10))),1)</f>
        <v>0</v>
      </c>
      <c r="I28" s="55">
        <f>ROUND(IF('Indicator Data'!H31=0,0,IF(LOG('Indicator Data'!H31)&gt;I$195,10,IF(LOG('Indicator Data'!H31)&lt;I$194,0,10-(I$195-LOG('Indicator Data'!H31))/(I$195-I$194)*10))),1)</f>
        <v>0</v>
      </c>
      <c r="J28" s="55">
        <f t="shared" si="1"/>
        <v>0</v>
      </c>
      <c r="K28" s="55">
        <f>ROUND(IF('Indicator Data'!I31=0,0,IF(LOG('Indicator Data'!I31)&gt;K$195,10,IF(LOG('Indicator Data'!I31)&lt;K$194,0,10-(K$195-LOG('Indicator Data'!I31))/(K$195-K$194)*10))),1)</f>
        <v>0</v>
      </c>
      <c r="L28" s="55">
        <f t="shared" si="2"/>
        <v>0</v>
      </c>
      <c r="M28" s="55">
        <f>ROUND(IF('Indicator Data'!J31=0,0,IF(LOG('Indicator Data'!J31)&gt;M$195,10,IF(LOG('Indicator Data'!J31)&lt;M$194,0,10-(M$195-LOG('Indicator Data'!J31))/(M$195-M$194)*10))),1)</f>
        <v>10</v>
      </c>
      <c r="N28" s="56">
        <f>'Indicator Data'!C31/'Indicator Data'!$CL31</f>
        <v>0</v>
      </c>
      <c r="O28" s="56">
        <f>'Indicator Data'!D31/'Indicator Data'!$CL31</f>
        <v>0</v>
      </c>
      <c r="P28" s="56">
        <f>IF(F28=0.1,"x",'Indicator Data'!E31/'Indicator Data'!$CL31)</f>
        <v>2.5099128276320766E-3</v>
      </c>
      <c r="Q28" s="56">
        <f>'Indicator Data'!F31/'Indicator Data'!$CL31</f>
        <v>0</v>
      </c>
      <c r="R28" s="56">
        <f>'Indicator Data'!G31/'Indicator Data'!$CL31</f>
        <v>0</v>
      </c>
      <c r="S28" s="56">
        <f>'Indicator Data'!H31/'Indicator Data'!$CL31</f>
        <v>0</v>
      </c>
      <c r="T28" s="56">
        <f>'Indicator Data'!I31/'Indicator Data'!$CL31</f>
        <v>0</v>
      </c>
      <c r="U28" s="56">
        <f>'Indicator Data'!J31/'Indicator Data'!$CL31</f>
        <v>1.5403451614443141E-2</v>
      </c>
      <c r="V28" s="55">
        <f t="shared" si="3"/>
        <v>0</v>
      </c>
      <c r="W28" s="55">
        <f t="shared" si="4"/>
        <v>0</v>
      </c>
      <c r="X28" s="55">
        <f t="shared" si="5"/>
        <v>0</v>
      </c>
      <c r="Y28" s="55">
        <f t="shared" si="6"/>
        <v>1.7</v>
      </c>
      <c r="Z28" s="55">
        <f t="shared" si="7"/>
        <v>0</v>
      </c>
      <c r="AA28" s="55">
        <f t="shared" si="8"/>
        <v>0</v>
      </c>
      <c r="AB28" s="55">
        <f t="shared" si="9"/>
        <v>0</v>
      </c>
      <c r="AC28" s="55">
        <f t="shared" si="10"/>
        <v>0</v>
      </c>
      <c r="AD28" s="55">
        <f t="shared" si="11"/>
        <v>0</v>
      </c>
      <c r="AE28" s="55">
        <f t="shared" si="12"/>
        <v>0</v>
      </c>
      <c r="AF28" s="55">
        <f t="shared" si="13"/>
        <v>5.0999999999999996</v>
      </c>
      <c r="AG28" s="55">
        <f>ROUND(IF('Indicator Data'!K31=0,0,IF('Indicator Data'!K31&gt;AG$195,10,IF('Indicator Data'!K31&lt;AG$194,0,10-(AG$195-'Indicator Data'!K31)/(AG$195-AG$194)*10))),1)</f>
        <v>6.7</v>
      </c>
      <c r="AH28" s="55">
        <f t="shared" si="14"/>
        <v>0.1</v>
      </c>
      <c r="AI28" s="55">
        <f t="shared" si="15"/>
        <v>0.1</v>
      </c>
      <c r="AJ28" s="55">
        <f t="shared" si="16"/>
        <v>0</v>
      </c>
      <c r="AK28" s="55">
        <f t="shared" si="17"/>
        <v>0</v>
      </c>
      <c r="AL28" s="55">
        <f t="shared" si="18"/>
        <v>0</v>
      </c>
      <c r="AM28" s="55">
        <f t="shared" si="19"/>
        <v>0</v>
      </c>
      <c r="AN28" s="55">
        <f t="shared" si="20"/>
        <v>8.5</v>
      </c>
      <c r="AO28" s="193">
        <f t="shared" si="21"/>
        <v>0.1</v>
      </c>
      <c r="AP28" s="193">
        <f t="shared" si="41"/>
        <v>4.5999999999999996</v>
      </c>
      <c r="AQ28" s="193">
        <f t="shared" si="22"/>
        <v>0</v>
      </c>
      <c r="AR28" s="193">
        <f t="shared" si="23"/>
        <v>0</v>
      </c>
      <c r="AS28" s="55">
        <f t="shared" si="24"/>
        <v>7.6</v>
      </c>
      <c r="AT28" s="55">
        <f>IF('Indicator Data'!L31="No data","x",IF('Indicator Data'!CM31&lt;1000,"x",ROUND((IF('Indicator Data'!L31&gt;AT$195,10,IF('Indicator Data'!L31&lt;AT$194,0,10-(AT$195-'Indicator Data'!L31)/(AT$195-AT$194)*10))),1)))</f>
        <v>4</v>
      </c>
      <c r="AU28" s="193">
        <f t="shared" si="25"/>
        <v>5.8</v>
      </c>
      <c r="AV28" s="55">
        <f>IF('Indicator Data'!M31="No data","x",ROUND(IF('Indicator Data'!M31=0,0,IF(LOG('Indicator Data'!M31)&gt;AV$195,10,IF(LOG('Indicator Data'!M31)&lt;AV$194,0,10-(AV$195-LOG('Indicator Data'!M31))/(AV$195-AV$194)*10))),1))</f>
        <v>8.5</v>
      </c>
      <c r="AW28" s="56">
        <f>IF(AV28="x","x",'Indicator Data'!M31/'Indicator Data'!$CL31)</f>
        <v>0.48239481281237051</v>
      </c>
      <c r="AX28" s="55">
        <f t="shared" si="42"/>
        <v>5.4</v>
      </c>
      <c r="AY28" s="55">
        <f t="shared" si="43"/>
        <v>7.2</v>
      </c>
      <c r="AZ28" s="55">
        <f>IF('Indicator Data'!N31="No data","x",ROUND(IF('Indicator Data'!N31=0,0,IF(LOG('Indicator Data'!N31)&gt;AZ$195,10,IF(LOG('Indicator Data'!N31)&lt;AZ$194,0,10-(AZ$195-LOG('Indicator Data'!N31))/(AZ$195-AZ$194)*10))),1))</f>
        <v>0</v>
      </c>
      <c r="BA28" s="56">
        <f>IF(AZ28="x","x",'Indicator Data'!N31/'Indicator Data'!$CL31)</f>
        <v>0</v>
      </c>
      <c r="BB28" s="55">
        <f t="shared" si="44"/>
        <v>0</v>
      </c>
      <c r="BC28" s="55">
        <f t="shared" si="45"/>
        <v>0</v>
      </c>
      <c r="BD28" s="55">
        <f>IF('Indicator Data'!O31="No data","x",ROUND(IF('Indicator Data'!O31=0,0,IF(LOG('Indicator Data'!O31)&gt;BD$195,10,IF(LOG('Indicator Data'!O31)&lt;BD$194,0,10-(BD$195-LOG('Indicator Data'!O31))/(BD$195-BD$194)*10))),1))</f>
        <v>8.1</v>
      </c>
      <c r="BE28" s="56">
        <f>IF(BD28="x","x",'Indicator Data'!O31/'Indicator Data'!$CL31)</f>
        <v>3.7721757126291708E-2</v>
      </c>
      <c r="BF28" s="55">
        <f t="shared" si="46"/>
        <v>3.8</v>
      </c>
      <c r="BG28" s="55">
        <f t="shared" si="47"/>
        <v>6.4</v>
      </c>
      <c r="BH28" s="55">
        <f>IF('Indicator Data'!P31="No data","x",ROUND(IF('Indicator Data'!P31=0,0,IF(LOG('Indicator Data'!P31)&gt;BH$195,10,IF(LOG('Indicator Data'!P31)&lt;BH$194,0,10-(BH$195-LOG('Indicator Data'!P31))/(BH$195-BH$194)*10))),1))</f>
        <v>0</v>
      </c>
      <c r="BI28" s="56">
        <f>IF(BH28="x","x",'Indicator Data'!P31/'Indicator Data'!$CL31)</f>
        <v>0</v>
      </c>
      <c r="BJ28" s="55">
        <f t="shared" si="48"/>
        <v>0</v>
      </c>
      <c r="BK28" s="55">
        <f t="shared" si="49"/>
        <v>0</v>
      </c>
      <c r="BL28" s="55">
        <f t="shared" si="50"/>
        <v>4.2</v>
      </c>
      <c r="BM28" s="55">
        <f>ROUND(IF('Indicator Data'!Q31=0,0,IF(LOG('Indicator Data'!Q31)&gt;BM$195,10,IF(LOG('Indicator Data'!Q31)&lt;BM$194,0,10-(BM$195-LOG('Indicator Data'!Q31))/(BM$195-BM$194)*10))),1)</f>
        <v>8.9</v>
      </c>
      <c r="BN28" s="55">
        <f>ROUND(IF('Indicator Data'!R31=0,0,IF(LOG('Indicator Data'!R31)&gt;BN$195,10,IF(LOG('Indicator Data'!R31)&lt;BN$194,0,10-(BN$195-LOG('Indicator Data'!R31))/(BN$195-BN$194)*10))),1)</f>
        <v>0</v>
      </c>
      <c r="BO28" s="55">
        <f t="shared" si="51"/>
        <v>2.9666666666666668</v>
      </c>
      <c r="BP28" s="56">
        <f>'Indicator Data'!Q31/'Indicator Data'!$CL31</f>
        <v>0.99930844468035918</v>
      </c>
      <c r="BQ28" s="56">
        <f>'Indicator Data'!R31/'Indicator Data'!$CL31</f>
        <v>0</v>
      </c>
      <c r="BR28" s="55">
        <f t="shared" si="26"/>
        <v>10</v>
      </c>
      <c r="BS28" s="55">
        <f t="shared" si="27"/>
        <v>0</v>
      </c>
      <c r="BT28" s="55">
        <f t="shared" si="28"/>
        <v>3.3333333333333335</v>
      </c>
      <c r="BU28" s="55">
        <f t="shared" si="52"/>
        <v>3.2</v>
      </c>
      <c r="BV28" s="55">
        <f>ROUND(IF('Indicator Data'!S31=0,0,IF(LOG('Indicator Data'!S31)&gt;BV$195,10,IF(LOG('Indicator Data'!S31)&lt;BV$194,0,10-(BV$195-LOG('Indicator Data'!S31))/(BV$195-BV$194)*10))),1)</f>
        <v>5.6</v>
      </c>
      <c r="BW28" s="55">
        <f>ROUND(IF('Indicator Data'!T31=0,0,IF(LOG('Indicator Data'!T31)&gt;BW$195,10,IF(LOG('Indicator Data'!T31)&lt;BW$194,0,10-(BW$195-LOG('Indicator Data'!T31))/(BW$195-BW$194)*10))),1)</f>
        <v>8.9</v>
      </c>
      <c r="BX28" s="55">
        <f t="shared" si="53"/>
        <v>7.8</v>
      </c>
      <c r="BY28" s="56">
        <f>'Indicator Data'!S31/'Indicator Data'!$CL31</f>
        <v>4.3476935700788319E-3</v>
      </c>
      <c r="BZ28" s="56">
        <f>'Indicator Data'!T31/'Indicator Data'!$CL31</f>
        <v>0.99496075111028037</v>
      </c>
      <c r="CA28" s="55">
        <f t="shared" si="29"/>
        <v>0.1</v>
      </c>
      <c r="CB28" s="55">
        <f t="shared" si="30"/>
        <v>9.9</v>
      </c>
      <c r="CC28" s="55">
        <f t="shared" si="54"/>
        <v>6.6333333333333329</v>
      </c>
      <c r="CD28" s="55">
        <f t="shared" si="55"/>
        <v>7.3</v>
      </c>
      <c r="CE28" s="55">
        <f t="shared" si="56"/>
        <v>5.6</v>
      </c>
      <c r="CF28" s="55">
        <f>ROUND(IF('Indicator Data'!U31=0,0,IF(LOG('Indicator Data'!U31)&gt;CF$195,10,IF(LOG('Indicator Data'!U31)&lt;CF$194,0,10-(CF$195-LOG('Indicator Data'!U31))/(CF$195-CF$194)*10))),1)</f>
        <v>7.9</v>
      </c>
      <c r="CG28" s="56">
        <f>'Indicator Data'!U31/'Indicator Data'!$CL31</f>
        <v>0.1986844186147752</v>
      </c>
      <c r="CH28" s="55">
        <f t="shared" si="31"/>
        <v>2.2000000000000002</v>
      </c>
      <c r="CI28" s="55">
        <f t="shared" si="57"/>
        <v>5.8</v>
      </c>
      <c r="CJ28" s="55">
        <f>ROUND(IF('Indicator Data'!V31=0,0,IF(LOG('Indicator Data'!V31)&gt;CJ$195,10,IF(LOG('Indicator Data'!V31)&lt;CJ$194,0,10-(CJ$195-LOG('Indicator Data'!V31))/(CJ$195-CJ$194)*10))),1)</f>
        <v>8.9</v>
      </c>
      <c r="CK28" s="56">
        <f>IF('Indicator Data'!V31/'Indicator Data'!$CL31&gt;1,1,'Indicator Data'!V31/'Indicator Data'!$CL31)</f>
        <v>0.99645568365597892</v>
      </c>
      <c r="CL28" s="55">
        <f t="shared" si="32"/>
        <v>10</v>
      </c>
      <c r="CM28" s="55">
        <f t="shared" si="58"/>
        <v>9.5</v>
      </c>
      <c r="CN28" s="55">
        <f>ROUND(IF('Indicator Data'!W31=0,0,IF(LOG('Indicator Data'!W31)&gt;CN$195,10,IF(LOG('Indicator Data'!W31)&lt;CN$194,0,10-(CN$195-LOG('Indicator Data'!W31))/(CN$195-CN$194)*10))),1)</f>
        <v>0</v>
      </c>
      <c r="CO28" s="56">
        <f>'Indicator Data'!W31/'Indicator Data'!$CL31</f>
        <v>0</v>
      </c>
      <c r="CP28" s="55">
        <f t="shared" si="33"/>
        <v>0</v>
      </c>
      <c r="CQ28" s="55">
        <f t="shared" si="59"/>
        <v>0</v>
      </c>
      <c r="CR28" s="55">
        <f>ROUND(IF('Indicator Data'!X31=0,0,IF(LOG('Indicator Data'!X31)&gt;CR$195,10,IF(LOG('Indicator Data'!X31)&lt;CR$194,0,10-(CR$195-LOG('Indicator Data'!X31))/(CR$195-CR$194)*10))),1)</f>
        <v>8.9</v>
      </c>
      <c r="CS28" s="56">
        <f>'Indicator Data'!X31/'Indicator Data'!$CL31</f>
        <v>0.96284537292128902</v>
      </c>
      <c r="CT28" s="55">
        <f t="shared" si="34"/>
        <v>9.6</v>
      </c>
      <c r="CU28" s="55">
        <f t="shared" si="60"/>
        <v>9.3000000000000007</v>
      </c>
      <c r="CV28" s="55">
        <f>ROUND(IF('Indicator Data'!Y31=0,0,IF(LOG('Indicator Data'!Y31)&gt;CR$195,10,IF(LOG('Indicator Data'!Y31)&lt;CR$194,0,10-(CR$195-LOG('Indicator Data'!Y31))/(CR$195-CR$194)*10))),1)</f>
        <v>0</v>
      </c>
      <c r="CW28" s="56">
        <f>'Indicator Data'!Y31/'Indicator Data'!$CL31</f>
        <v>0</v>
      </c>
      <c r="CX28" s="55">
        <f t="shared" si="35"/>
        <v>0</v>
      </c>
      <c r="CY28" s="55">
        <f t="shared" si="61"/>
        <v>0</v>
      </c>
      <c r="CZ28" s="55">
        <f t="shared" si="62"/>
        <v>8.1</v>
      </c>
      <c r="DA28" s="55">
        <f>IF('Indicator Data'!AE31="No data","x",ROUND(IF('Indicator Data'!AE31&gt;DA$195,0,IF('Indicator Data'!AE31&lt;DA$194,10,(DA$195-'Indicator Data'!AE31)/(DA$195-DA$194)*10)),1))</f>
        <v>9</v>
      </c>
      <c r="DB28" s="55">
        <f>IF('Indicator Data'!AF31="No data","x",ROUND(IF('Indicator Data'!AF31&gt;DB$195,0,IF('Indicator Data'!AF31&lt;DB$194,10,(DB$195-'Indicator Data'!AF31)/(DB$195-DB$194)*10)),1))</f>
        <v>8.6999999999999993</v>
      </c>
      <c r="DC28" s="55">
        <f>IF('Indicator Data'!AH31="No data","x",ROUND(IF('Indicator Data'!AH31&gt;DC$195,0,IF('Indicator Data'!AH31&lt;DC$194,10,(DC$195-'Indicator Data'!AH31)/(DC$195-DC$194)*10)),1))</f>
        <v>8.8000000000000007</v>
      </c>
      <c r="DD28" s="55">
        <f>IF(AND(DB28="x",DA28="x",DC28="x"),"x",ROUND(AVERAGE(DA28:DC28),1))</f>
        <v>8.8000000000000007</v>
      </c>
      <c r="DE28" s="55">
        <f>IF('Indicator Data'!AA31="No data","x",ROUND(IF(LOG('Indicator Data'!AA31)&gt;DE$195,10,IF(LOG('Indicator Data'!AA31)&lt;DE$194,0,10-(DE$195-LOG('Indicator Data'!AA31))/(DE$195-DE$194)*10)),1))</f>
        <v>6.2</v>
      </c>
      <c r="DF28" s="55">
        <f>IF('Indicator Data'!AB31="No data","x",ROUND(IF('Indicator Data'!AB31&gt;DF$195,10,IF('Indicator Data'!AB31&lt;DF$194,0,10-(DF$195-'Indicator Data'!AB31)/(DF$195-DF$194)*10)),1))</f>
        <v>10</v>
      </c>
      <c r="DG28" s="55">
        <f>IF('Indicator Data'!AC31="No data","x",ROUND(IF('Indicator Data'!AC31&gt;DG$195,10,IF('Indicator Data'!AC31&lt;DG$194,0,10-(DG$195-'Indicator Data'!AC31)/(DG$195-DG$194)*10)),1))</f>
        <v>2.9</v>
      </c>
      <c r="DH28" s="55">
        <f>IF('Indicator Data'!AD31="No data","x",ROUND(IF('Indicator Data'!AD31&gt;DH$195,10,IF('Indicator Data'!AD31&lt;DH$194,0,10-(DH$195-'Indicator Data'!AD31)/(DH$195-DH$194)*10)),1))</f>
        <v>5.6</v>
      </c>
      <c r="DI28" s="55">
        <f t="shared" si="63"/>
        <v>6.2</v>
      </c>
      <c r="DJ28" s="55">
        <f t="shared" si="64"/>
        <v>7.1</v>
      </c>
      <c r="DK28" s="55">
        <f>IF('Indicator Data'!AK31="No data","x",ROUND(IF('Indicator Data'!AK31&gt;DK$195,10,IF('Indicator Data'!AK31&lt;DK$194,0,10-(DK$195-'Indicator Data'!AK31)/(DK$195-DK$194)*10)),1))</f>
        <v>6.5</v>
      </c>
      <c r="DL28" s="55">
        <f>IF('Indicator Data'!AL31="No data","x",ROUND(IF('Indicator Data'!AL31&gt;DL$195,10,IF('Indicator Data'!AL31&lt;DL$194,0,10-(DL$195-'Indicator Data'!AL31)/(DL$195-DL$194)*10)),1))</f>
        <v>7.8</v>
      </c>
      <c r="DM28" s="55">
        <f t="shared" si="65"/>
        <v>6.5</v>
      </c>
      <c r="DN28" s="55">
        <f>IF('Indicator Data'!AG31="No data","x",ROUND(IF('Indicator Data'!AG31&gt;DN$195,10,IF('Indicator Data'!AG31&lt;DN$194,0,10-(DN$195-'Indicator Data'!AG31)/(DN$195-DN$194)*10)),1))</f>
        <v>10</v>
      </c>
      <c r="DO28" s="55">
        <f t="shared" si="66"/>
        <v>9.1</v>
      </c>
      <c r="DP28" s="194">
        <f>IF('Indicator Data'!AI31="No data","x",'Indicator Data'!AI31/'Indicator Data'!$CK31)</f>
        <v>1.6748064555586968E-4</v>
      </c>
      <c r="DQ28" s="55">
        <f t="shared" si="36"/>
        <v>1.7</v>
      </c>
      <c r="DR28" s="55">
        <f>IF('Indicator Data'!AJ31="No data","x",ROUND(IF('Indicator Data'!AJ31&gt;DR$195,10,IF('Indicator Data'!AJ31&lt;DR$194,0,10-(DR$195-'Indicator Data'!AJ31)/(DR$195-DR$194)*10)),1))</f>
        <v>4</v>
      </c>
      <c r="DS28" s="55">
        <f t="shared" si="67"/>
        <v>2.9</v>
      </c>
      <c r="DT28" s="55">
        <f>ROUND(IF('Indicator Data'!Z31=0,0,IF(LOG('Indicator Data'!Z31)&gt;DT$195,10,IF(LOG('Indicator Data'!Z31)&lt;DT$194,0,10-(DT$195-LOG('Indicator Data'!Z31))/(DT$195-DT$194)*10))),1)</f>
        <v>0</v>
      </c>
      <c r="DU28" s="56">
        <f>'Indicator Data'!Z31/'Indicator Data'!$CL31</f>
        <v>0</v>
      </c>
      <c r="DV28" s="55">
        <f t="shared" si="37"/>
        <v>0</v>
      </c>
      <c r="DW28" s="55">
        <f t="shared" si="68"/>
        <v>0</v>
      </c>
      <c r="DX28" s="55">
        <f t="shared" si="69"/>
        <v>6.2</v>
      </c>
      <c r="DY28" s="57">
        <f>IF(BL28="x",ROUND((10-GEOMEAN(((10-DX28)/10*9+1),((10-CZ28)/10*9+1),((10-DJ28)/10*9+1)))/9*10,1),ROUND((10-GEOMEAN(((10-BL28)/10*9+1),((10-DX28)/10*9+1),((10-CZ28)/10*9+1),((10-DJ28)/10*9+1)))/9*10,1))</f>
        <v>6.6</v>
      </c>
      <c r="DZ28" s="58">
        <f>IF(ROUND(IF(AP28="x",(10-GEOMEAN(((10-AO28)/10*9+1),((10-DY28)/10*9+1),((10-AU28)/10*9+1),((10-AQ28)/10*9+1),((10-AR28)/10*9+1)))/9*10,(10-GEOMEAN(((10-AO28)/10*9+1),((10-DY28)/10*9+1),((10-AP28)/10*9+1),((10-AQ28)/10*9+1),((10-AR28)/10*9+1),((10-AU28)/10*9+1)))/9*10),1)=0,0.1,ROUND(IF(AP28="x",(10-GEOMEAN(((10-AO28)/10*9+1),((10-DY28)/10*9+1),((10-AU28)/10*9+1),((10-AQ28)/10*9+1),((10-AR28)/10*9+1)))/9*10,(10-GEOMEAN(((10-AO28)/10*9+1),((10-DY28)/10*9+1),((10-AP28)/10*9+1),((10-AQ28)/10*9+1),((10-AR28)/10*9+1),((10-AU28)/10*9+1)))/9*10),1))</f>
        <v>3.4</v>
      </c>
      <c r="EA28" s="55">
        <f>ROUND(IF('Indicator Data'!AM31=0,0,IF('Indicator Data'!AM31&gt;EA$195,10,IF('Indicator Data'!AM31&lt;EA$194,0,10-(EA$195-'Indicator Data'!AM31)/(EA$195-EA$194)*10))),1)</f>
        <v>5.9</v>
      </c>
      <c r="EB28" s="55">
        <f>ROUND(IF('Indicator Data'!AN31=0,0,IF(LOG('Indicator Data'!AN31)&gt;LOG(EB$195),10,IF(LOG('Indicator Data'!AN31)&lt;LOG(EB$194),0,10-(LOG(EB$195)-LOG('Indicator Data'!AN31))/(LOG(EB$195)-LOG(EB$194))*10))),1)</f>
        <v>5</v>
      </c>
      <c r="EC28" s="57">
        <f t="shared" si="38"/>
        <v>5.5</v>
      </c>
      <c r="ED28" s="55">
        <f>'Indicator Data'!AO31</f>
        <v>0</v>
      </c>
      <c r="EE28" s="55">
        <f>'Indicator Data'!AP31</f>
        <v>0</v>
      </c>
      <c r="EF28" s="57">
        <f t="shared" si="39"/>
        <v>0</v>
      </c>
      <c r="EG28" s="58">
        <f t="shared" si="40"/>
        <v>3.9</v>
      </c>
      <c r="EH28" s="15"/>
      <c r="EI28" s="104"/>
    </row>
    <row r="29" spans="1:139" s="4" customFormat="1" x14ac:dyDescent="0.25">
      <c r="A29" s="126" t="str">
        <f>'Indicator Data'!A32</f>
        <v>Burundi</v>
      </c>
      <c r="B29" s="59" t="str">
        <f>'Indicator Data'!B32</f>
        <v>BDI</v>
      </c>
      <c r="C29" s="55">
        <f>ROUND(IF('Indicator Data'!C32=0,0.1,IF(LOG('Indicator Data'!C32)&gt;C$195,10,IF(LOG('Indicator Data'!C32)&lt;C$194,0,10-(C$195-LOG('Indicator Data'!C32))/(C$195-C$194)*10))),1)</f>
        <v>8</v>
      </c>
      <c r="D29" s="55">
        <f>ROUND(IF('Indicator Data'!D32=0,0.1,IF(LOG('Indicator Data'!D32)&gt;D$195,10,IF(LOG('Indicator Data'!D32)&lt;D$194,0,10-(D$195-LOG('Indicator Data'!D32))/(D$195-D$194)*10))),1)</f>
        <v>0.1</v>
      </c>
      <c r="E29" s="55">
        <f t="shared" si="0"/>
        <v>5.3</v>
      </c>
      <c r="F29" s="55">
        <f>IF('Indicator Data'!E32="No data",0.1,(ROUND(IF('Indicator Data'!E32=0,0,IF(LOG('Indicator Data'!E32)&gt;F$195,10,IF(LOG('Indicator Data'!E32)&lt;F$194,0,10-(F$195-LOG('Indicator Data'!E32))/(F$195-F$194)*10))),1)))</f>
        <v>5.6</v>
      </c>
      <c r="G29" s="55">
        <f>ROUND(IF('Indicator Data'!F32=0,0,IF(LOG('Indicator Data'!F32)&gt;G$195,10,IF(LOG('Indicator Data'!F32)&lt;G$194,0,10-(G$195-LOG('Indicator Data'!F32))/(G$195-G$194)*10))),1)</f>
        <v>0</v>
      </c>
      <c r="H29" s="55">
        <f>ROUND(IF('Indicator Data'!G32=0,0,IF(LOG('Indicator Data'!G32)&gt;H$195,10,IF(LOG('Indicator Data'!G32)&lt;H$194,0,10-(H$195-LOG('Indicator Data'!G32))/(H$195-H$194)*10))),1)</f>
        <v>0</v>
      </c>
      <c r="I29" s="55">
        <f>ROUND(IF('Indicator Data'!H32=0,0,IF(LOG('Indicator Data'!H32)&gt;I$195,10,IF(LOG('Indicator Data'!H32)&lt;I$194,0,10-(I$195-LOG('Indicator Data'!H32))/(I$195-I$194)*10))),1)</f>
        <v>0</v>
      </c>
      <c r="J29" s="55">
        <f t="shared" si="1"/>
        <v>0</v>
      </c>
      <c r="K29" s="55">
        <f>ROUND(IF('Indicator Data'!I32=0,0,IF(LOG('Indicator Data'!I32)&gt;K$195,10,IF(LOG('Indicator Data'!I32)&lt;K$194,0,10-(K$195-LOG('Indicator Data'!I32))/(K$195-K$194)*10))),1)</f>
        <v>0</v>
      </c>
      <c r="L29" s="55">
        <f t="shared" si="2"/>
        <v>0</v>
      </c>
      <c r="M29" s="55">
        <f>ROUND(IF('Indicator Data'!J32=0,0,IF(LOG('Indicator Data'!J32)&gt;M$195,10,IF(LOG('Indicator Data'!J32)&lt;M$194,0,10-(M$195-LOG('Indicator Data'!J32))/(M$195-M$194)*10))),1)</f>
        <v>9.9</v>
      </c>
      <c r="N29" s="56">
        <f>'Indicator Data'!C32/'Indicator Data'!$CL32</f>
        <v>1.4113147766879862E-3</v>
      </c>
      <c r="O29" s="56">
        <f>'Indicator Data'!D32/'Indicator Data'!$CL32</f>
        <v>0</v>
      </c>
      <c r="P29" s="56">
        <f>IF(F29=0.1,"x",'Indicator Data'!E32/'Indicator Data'!$CL32)</f>
        <v>1.6154330241142177E-3</v>
      </c>
      <c r="Q29" s="56">
        <f>'Indicator Data'!F32/'Indicator Data'!$CL32</f>
        <v>0</v>
      </c>
      <c r="R29" s="56">
        <f>'Indicator Data'!G32/'Indicator Data'!$CL32</f>
        <v>0</v>
      </c>
      <c r="S29" s="56">
        <f>'Indicator Data'!H32/'Indicator Data'!$CL32</f>
        <v>0</v>
      </c>
      <c r="T29" s="56">
        <f>'Indicator Data'!I32/'Indicator Data'!$CL32</f>
        <v>0</v>
      </c>
      <c r="U29" s="56">
        <f>'Indicator Data'!J32/'Indicator Data'!$CL32</f>
        <v>7.8384241882841453E-3</v>
      </c>
      <c r="V29" s="55">
        <f t="shared" si="3"/>
        <v>7.1</v>
      </c>
      <c r="W29" s="55">
        <f t="shared" si="4"/>
        <v>0</v>
      </c>
      <c r="X29" s="55">
        <f t="shared" si="5"/>
        <v>4.4000000000000004</v>
      </c>
      <c r="Y29" s="55">
        <f t="shared" si="6"/>
        <v>1.1000000000000001</v>
      </c>
      <c r="Z29" s="55">
        <f t="shared" si="7"/>
        <v>0</v>
      </c>
      <c r="AA29" s="55">
        <f t="shared" si="8"/>
        <v>0</v>
      </c>
      <c r="AB29" s="55">
        <f t="shared" si="9"/>
        <v>0</v>
      </c>
      <c r="AC29" s="55">
        <f t="shared" si="10"/>
        <v>0</v>
      </c>
      <c r="AD29" s="55">
        <f t="shared" si="11"/>
        <v>0</v>
      </c>
      <c r="AE29" s="55">
        <f t="shared" si="12"/>
        <v>0</v>
      </c>
      <c r="AF29" s="55">
        <f t="shared" si="13"/>
        <v>2.6</v>
      </c>
      <c r="AG29" s="55">
        <f>ROUND(IF('Indicator Data'!K32=0,0,IF('Indicator Data'!K32&gt;AG$195,10,IF('Indicator Data'!K32&lt;AG$194,0,10-(AG$195-'Indicator Data'!K32)/(AG$195-AG$194)*10))),1)</f>
        <v>5.7</v>
      </c>
      <c r="AH29" s="55">
        <f t="shared" si="14"/>
        <v>7.6</v>
      </c>
      <c r="AI29" s="55">
        <f t="shared" si="15"/>
        <v>0.1</v>
      </c>
      <c r="AJ29" s="55">
        <f t="shared" si="16"/>
        <v>0</v>
      </c>
      <c r="AK29" s="55">
        <f t="shared" si="17"/>
        <v>0</v>
      </c>
      <c r="AL29" s="55">
        <f t="shared" si="18"/>
        <v>0</v>
      </c>
      <c r="AM29" s="55">
        <f t="shared" si="19"/>
        <v>0</v>
      </c>
      <c r="AN29" s="55">
        <f t="shared" si="20"/>
        <v>7.9</v>
      </c>
      <c r="AO29" s="193">
        <f t="shared" si="21"/>
        <v>4.9000000000000004</v>
      </c>
      <c r="AP29" s="193">
        <f t="shared" si="41"/>
        <v>3.7</v>
      </c>
      <c r="AQ29" s="193">
        <f t="shared" si="22"/>
        <v>0</v>
      </c>
      <c r="AR29" s="193">
        <f t="shared" si="23"/>
        <v>0</v>
      </c>
      <c r="AS29" s="55">
        <f t="shared" si="24"/>
        <v>6.8</v>
      </c>
      <c r="AT29" s="55">
        <f>IF('Indicator Data'!L32="No data","x",IF('Indicator Data'!CM32&lt;1000,"x",ROUND((IF('Indicator Data'!L32&gt;AT$195,10,IF('Indicator Data'!L32&lt;AT$194,0,10-(AT$195-'Indicator Data'!L32)/(AT$195-AT$194)*10))),1)))</f>
        <v>3</v>
      </c>
      <c r="AU29" s="193">
        <f t="shared" si="25"/>
        <v>4.9000000000000004</v>
      </c>
      <c r="AV29" s="55">
        <f>IF('Indicator Data'!M32="No data","x",ROUND(IF('Indicator Data'!M32=0,0,IF(LOG('Indicator Data'!M32)&gt;AV$195,10,IF(LOG('Indicator Data'!M32)&lt;AV$194,0,10-(AV$195-LOG('Indicator Data'!M32))/(AV$195-AV$194)*10))),1))</f>
        <v>7.9</v>
      </c>
      <c r="AW29" s="56">
        <f>IF(AV29="x","x",'Indicator Data'!M32/'Indicator Data'!$CL32)</f>
        <v>0.32031998547248858</v>
      </c>
      <c r="AX29" s="55">
        <f t="shared" si="42"/>
        <v>3.6</v>
      </c>
      <c r="AY29" s="55">
        <f t="shared" si="43"/>
        <v>6.2</v>
      </c>
      <c r="AZ29" s="55">
        <f>IF('Indicator Data'!N32="No data","x",ROUND(IF('Indicator Data'!N32=0,0,IF(LOG('Indicator Data'!N32)&gt;AZ$195,10,IF(LOG('Indicator Data'!N32)&lt;AZ$194,0,10-(AZ$195-LOG('Indicator Data'!N32))/(AZ$195-AZ$194)*10))),1))</f>
        <v>7.5</v>
      </c>
      <c r="BA29" s="56">
        <f>IF(AZ29="x","x",'Indicator Data'!N32/'Indicator Data'!$CL32)</f>
        <v>2.9453601016504766E-2</v>
      </c>
      <c r="BB29" s="55">
        <f t="shared" si="44"/>
        <v>5.9</v>
      </c>
      <c r="BC29" s="55">
        <f t="shared" si="45"/>
        <v>6.8</v>
      </c>
      <c r="BD29" s="55">
        <f>IF('Indicator Data'!O32="No data","x",ROUND(IF('Indicator Data'!O32=0,0,IF(LOG('Indicator Data'!O32)&gt;BD$195,10,IF(LOG('Indicator Data'!O32)&lt;BD$194,0,10-(BD$195-LOG('Indicator Data'!O32))/(BD$195-BD$194)*10))),1))</f>
        <v>0</v>
      </c>
      <c r="BE29" s="56">
        <f>IF(BD29="x","x",'Indicator Data'!O32/'Indicator Data'!$CL32)</f>
        <v>0</v>
      </c>
      <c r="BF29" s="55">
        <f t="shared" si="46"/>
        <v>0</v>
      </c>
      <c r="BG29" s="55">
        <f t="shared" si="47"/>
        <v>0</v>
      </c>
      <c r="BH29" s="55">
        <f>IF('Indicator Data'!P32="No data","x",ROUND(IF('Indicator Data'!P32=0,0,IF(LOG('Indicator Data'!P32)&gt;BH$195,10,IF(LOG('Indicator Data'!P32)&lt;BH$194,0,10-(BH$195-LOG('Indicator Data'!P32))/(BH$195-BH$194)*10))),1))</f>
        <v>8.6999999999999993</v>
      </c>
      <c r="BI29" s="56">
        <f>IF(BH29="x","x",'Indicator Data'!P32/'Indicator Data'!$CL32)</f>
        <v>0.14888092466262079</v>
      </c>
      <c r="BJ29" s="55">
        <f t="shared" si="48"/>
        <v>10</v>
      </c>
      <c r="BK29" s="55">
        <f t="shared" si="49"/>
        <v>9.5</v>
      </c>
      <c r="BL29" s="55">
        <f t="shared" si="50"/>
        <v>6.7</v>
      </c>
      <c r="BM29" s="55">
        <f>ROUND(IF('Indicator Data'!Q32=0,0,IF(LOG('Indicator Data'!Q32)&gt;BM$195,10,IF(LOG('Indicator Data'!Q32)&lt;BM$194,0,10-(BM$195-LOG('Indicator Data'!Q32))/(BM$195-BM$194)*10))),1)</f>
        <v>8.6</v>
      </c>
      <c r="BN29" s="55">
        <f>ROUND(IF('Indicator Data'!R32=0,0,IF(LOG('Indicator Data'!R32)&gt;BN$195,10,IF(LOG('Indicator Data'!R32)&lt;BN$194,0,10-(BN$195-LOG('Indicator Data'!R32))/(BN$195-BN$194)*10))),1)</f>
        <v>0</v>
      </c>
      <c r="BO29" s="55">
        <f t="shared" si="51"/>
        <v>2.8666666666666667</v>
      </c>
      <c r="BP29" s="56">
        <f>'Indicator Data'!Q32/'Indicator Data'!$CL32</f>
        <v>0.97260439392497944</v>
      </c>
      <c r="BQ29" s="56">
        <f>'Indicator Data'!R32/'Indicator Data'!$CL32</f>
        <v>0</v>
      </c>
      <c r="BR29" s="55">
        <f t="shared" si="26"/>
        <v>9.6999999999999993</v>
      </c>
      <c r="BS29" s="55">
        <f t="shared" si="27"/>
        <v>0</v>
      </c>
      <c r="BT29" s="55">
        <f t="shared" si="28"/>
        <v>3.2333333333333329</v>
      </c>
      <c r="BU29" s="55">
        <f t="shared" si="52"/>
        <v>3.1</v>
      </c>
      <c r="BV29" s="55">
        <f>ROUND(IF('Indicator Data'!S32=0,0,IF(LOG('Indicator Data'!S32)&gt;BV$195,10,IF(LOG('Indicator Data'!S32)&lt;BV$194,0,10-(BV$195-LOG('Indicator Data'!S32))/(BV$195-BV$194)*10))),1)</f>
        <v>0</v>
      </c>
      <c r="BW29" s="55">
        <f>ROUND(IF('Indicator Data'!T32=0,0,IF(LOG('Indicator Data'!T32)&gt;BW$195,10,IF(LOG('Indicator Data'!T32)&lt;BW$194,0,10-(BW$195-LOG('Indicator Data'!T32))/(BW$195-BW$194)*10))),1)</f>
        <v>8.6</v>
      </c>
      <c r="BX29" s="55">
        <f t="shared" si="53"/>
        <v>5.7333333333333334</v>
      </c>
      <c r="BY29" s="56">
        <f>'Indicator Data'!S32/'Indicator Data'!$CL32</f>
        <v>0</v>
      </c>
      <c r="BZ29" s="56">
        <f>'Indicator Data'!T32/'Indicator Data'!$CL32</f>
        <v>0.86708737952789927</v>
      </c>
      <c r="CA29" s="55">
        <f t="shared" si="29"/>
        <v>0</v>
      </c>
      <c r="CB29" s="55">
        <f t="shared" si="30"/>
        <v>8.6999999999999993</v>
      </c>
      <c r="CC29" s="55">
        <f t="shared" si="54"/>
        <v>5.8</v>
      </c>
      <c r="CD29" s="55">
        <f t="shared" si="55"/>
        <v>5.8</v>
      </c>
      <c r="CE29" s="55">
        <f t="shared" si="56"/>
        <v>4.5999999999999996</v>
      </c>
      <c r="CF29" s="55">
        <f>ROUND(IF('Indicator Data'!U32=0,0,IF(LOG('Indicator Data'!U32)&gt;CF$195,10,IF(LOG('Indicator Data'!U32)&lt;CF$194,0,10-(CF$195-LOG('Indicator Data'!U32))/(CF$195-CF$194)*10))),1)</f>
        <v>8.4</v>
      </c>
      <c r="CG29" s="56">
        <f>'Indicator Data'!U32/'Indicator Data'!$CL32</f>
        <v>0.70350573745775991</v>
      </c>
      <c r="CH29" s="55">
        <f t="shared" si="31"/>
        <v>7.8</v>
      </c>
      <c r="CI29" s="55">
        <f t="shared" si="57"/>
        <v>8.1</v>
      </c>
      <c r="CJ29" s="55">
        <f>ROUND(IF('Indicator Data'!V32=0,0,IF(LOG('Indicator Data'!V32)&gt;CJ$195,10,IF(LOG('Indicator Data'!V32)&lt;CJ$194,0,10-(CJ$195-LOG('Indicator Data'!V32))/(CJ$195-CJ$194)*10))),1)</f>
        <v>8.1999999999999993</v>
      </c>
      <c r="CK29" s="56">
        <f>IF('Indicator Data'!V32/'Indicator Data'!$CL32&gt;1,1,'Indicator Data'!V32/'Indicator Data'!$CL32)</f>
        <v>0.51716619796204555</v>
      </c>
      <c r="CL29" s="55">
        <f t="shared" si="32"/>
        <v>5.2</v>
      </c>
      <c r="CM29" s="55">
        <f t="shared" si="58"/>
        <v>7</v>
      </c>
      <c r="CN29" s="55">
        <f>ROUND(IF('Indicator Data'!W32=0,0,IF(LOG('Indicator Data'!W32)&gt;CN$195,10,IF(LOG('Indicator Data'!W32)&lt;CN$194,0,10-(CN$195-LOG('Indicator Data'!W32))/(CN$195-CN$194)*10))),1)</f>
        <v>0</v>
      </c>
      <c r="CO29" s="56">
        <f>'Indicator Data'!W32/'Indicator Data'!$CL32</f>
        <v>0</v>
      </c>
      <c r="CP29" s="55">
        <f t="shared" si="33"/>
        <v>0</v>
      </c>
      <c r="CQ29" s="55">
        <f t="shared" si="59"/>
        <v>0</v>
      </c>
      <c r="CR29" s="55">
        <f>ROUND(IF('Indicator Data'!X32=0,0,IF(LOG('Indicator Data'!X32)&gt;CR$195,10,IF(LOG('Indicator Data'!X32)&lt;CR$194,0,10-(CR$195-LOG('Indicator Data'!X32))/(CR$195-CR$194)*10))),1)</f>
        <v>7.9</v>
      </c>
      <c r="CS29" s="56">
        <f>'Indicator Data'!X32/'Indicator Data'!$CL32</f>
        <v>0.31965354875114643</v>
      </c>
      <c r="CT29" s="55">
        <f t="shared" si="34"/>
        <v>3.2</v>
      </c>
      <c r="CU29" s="55">
        <f t="shared" si="60"/>
        <v>6.1</v>
      </c>
      <c r="CV29" s="55">
        <f>ROUND(IF('Indicator Data'!Y32=0,0,IF(LOG('Indicator Data'!Y32)&gt;CR$195,10,IF(LOG('Indicator Data'!Y32)&lt;CR$194,0,10-(CR$195-LOG('Indicator Data'!Y32))/(CR$195-CR$194)*10))),1)</f>
        <v>0</v>
      </c>
      <c r="CW29" s="56">
        <f>'Indicator Data'!Y32/'Indicator Data'!$CL32</f>
        <v>0</v>
      </c>
      <c r="CX29" s="55">
        <f t="shared" si="35"/>
        <v>0</v>
      </c>
      <c r="CY29" s="55">
        <f t="shared" si="61"/>
        <v>0</v>
      </c>
      <c r="CZ29" s="55">
        <f t="shared" si="62"/>
        <v>6.6</v>
      </c>
      <c r="DA29" s="55">
        <f>IF('Indicator Data'!AE32="No data","x",ROUND(IF('Indicator Data'!AE32&gt;DA$195,0,IF('Indicator Data'!AE32&lt;DA$194,10,(DA$195-'Indicator Data'!AE32)/(DA$195-DA$194)*10)),1))</f>
        <v>6</v>
      </c>
      <c r="DB29" s="55">
        <f>IF('Indicator Data'!AF32="No data","x",ROUND(IF('Indicator Data'!AF32&gt;DB$195,0,IF('Indicator Data'!AF32&lt;DB$194,10,(DB$195-'Indicator Data'!AF32)/(DB$195-DB$194)*10)),1))</f>
        <v>6.5</v>
      </c>
      <c r="DC29" s="55">
        <f>IF('Indicator Data'!AH32="No data","x",ROUND(IF('Indicator Data'!AH32&gt;DC$195,0,IF('Indicator Data'!AH32&lt;DC$194,10,(DC$195-'Indicator Data'!AH32)/(DC$195-DC$194)*10)),1))</f>
        <v>9.4</v>
      </c>
      <c r="DD29" s="55">
        <f>IF(AND(DB29="x",DA29="x",DC29="x"),"x",ROUND(AVERAGE(DA29:DC29),1))</f>
        <v>7.3</v>
      </c>
      <c r="DE29" s="55">
        <f>IF('Indicator Data'!AA32="No data","x",ROUND(IF(LOG('Indicator Data'!AA32)&gt;DE$195,10,IF(LOG('Indicator Data'!AA32)&lt;DE$194,0,10-(DE$195-LOG('Indicator Data'!AA32))/(DE$195-DE$194)*10)),1))</f>
        <v>8.8000000000000007</v>
      </c>
      <c r="DF29" s="55">
        <f>IF('Indicator Data'!AB32="No data","x",ROUND(IF('Indicator Data'!AB32&gt;DF$195,10,IF('Indicator Data'!AB32&lt;DF$194,0,10-(DF$195-'Indicator Data'!AB32)/(DF$195-DF$194)*10)),1))</f>
        <v>10</v>
      </c>
      <c r="DG29" s="55">
        <f>IF('Indicator Data'!AC32="No data","x",ROUND(IF('Indicator Data'!AC32&gt;DG$195,10,IF('Indicator Data'!AC32&lt;DG$194,0,10-(DG$195-'Indicator Data'!AC32)/(DG$195-DG$194)*10)),1))</f>
        <v>1.3</v>
      </c>
      <c r="DH29" s="55">
        <f>IF('Indicator Data'!AD32="No data","x",ROUND(IF('Indicator Data'!AD32&gt;DH$195,10,IF('Indicator Data'!AD32&lt;DH$194,0,10-(DH$195-'Indicator Data'!AD32)/(DH$195-DH$194)*10)),1))</f>
        <v>4</v>
      </c>
      <c r="DI29" s="55">
        <f t="shared" si="63"/>
        <v>6</v>
      </c>
      <c r="DJ29" s="55">
        <f t="shared" si="64"/>
        <v>6.4</v>
      </c>
      <c r="DK29" s="55">
        <f>IF('Indicator Data'!AK32="No data","x",ROUND(IF('Indicator Data'!AK32&gt;DK$195,10,IF('Indicator Data'!AK32&lt;DK$194,0,10-(DK$195-'Indicator Data'!AK32)/(DK$195-DK$194)*10)),1))</f>
        <v>5.4</v>
      </c>
      <c r="DL29" s="55">
        <f>IF('Indicator Data'!AL32="No data","x",ROUND(IF('Indicator Data'!AL32&gt;DL$195,10,IF('Indicator Data'!AL32&lt;DL$194,0,10-(DL$195-'Indicator Data'!AL32)/(DL$195-DL$194)*10)),1))</f>
        <v>8.3000000000000007</v>
      </c>
      <c r="DM29" s="55">
        <f t="shared" si="65"/>
        <v>6.3</v>
      </c>
      <c r="DN29" s="55">
        <f>IF('Indicator Data'!AG32="No data","x",ROUND(IF('Indicator Data'!AG32&gt;DN$195,10,IF('Indicator Data'!AG32&lt;DN$194,0,10-(DN$195-'Indicator Data'!AG32)/(DN$195-DN$194)*10)),1))</f>
        <v>0.9</v>
      </c>
      <c r="DO29" s="55">
        <f t="shared" si="66"/>
        <v>5.7</v>
      </c>
      <c r="DP29" s="194">
        <f>IF('Indicator Data'!AI32="No data","x",'Indicator Data'!AI32/'Indicator Data'!$CK32)</f>
        <v>1.768172852855626E-4</v>
      </c>
      <c r="DQ29" s="55">
        <f t="shared" si="36"/>
        <v>1.8</v>
      </c>
      <c r="DR29" s="55">
        <f>IF('Indicator Data'!AJ32="No data","x",ROUND(IF('Indicator Data'!AJ32&gt;DR$195,10,IF('Indicator Data'!AJ32&lt;DR$194,0,10-(DR$195-'Indicator Data'!AJ32)/(DR$195-DR$194)*10)),1))</f>
        <v>4</v>
      </c>
      <c r="DS29" s="55">
        <f t="shared" si="67"/>
        <v>2.9</v>
      </c>
      <c r="DT29" s="55">
        <f>ROUND(IF('Indicator Data'!Z32=0,0,IF(LOG('Indicator Data'!Z32)&gt;DT$195,10,IF(LOG('Indicator Data'!Z32)&lt;DT$194,0,10-(DT$195-LOG('Indicator Data'!Z32))/(DT$195-DT$194)*10))),1)</f>
        <v>8.6</v>
      </c>
      <c r="DU29" s="56">
        <f>'Indicator Data'!Z32/'Indicator Data'!$CL32</f>
        <v>0.93304810051242681</v>
      </c>
      <c r="DV29" s="55">
        <f t="shared" si="37"/>
        <v>9.3000000000000007</v>
      </c>
      <c r="DW29" s="55">
        <f t="shared" si="68"/>
        <v>9</v>
      </c>
      <c r="DX29" s="55">
        <f t="shared" si="69"/>
        <v>5</v>
      </c>
      <c r="DY29" s="57">
        <f>IF(BL29="x",ROUND((10-GEOMEAN(((10-DX29)/10*9+1),((10-CZ29)/10*9+1),((10-DJ29)/10*9+1)))/9*10,1),ROUND((10-GEOMEAN(((10-BL29)/10*9+1),((10-DX29)/10*9+1),((10-CZ29)/10*9+1),((10-DJ29)/10*9+1)))/9*10,1))</f>
        <v>6.2</v>
      </c>
      <c r="DZ29" s="58">
        <f>IF(ROUND(IF(AP29="x",(10-GEOMEAN(((10-AO29)/10*9+1),((10-DY29)/10*9+1),((10-AU29)/10*9+1),((10-AQ29)/10*9+1),((10-AR29)/10*9+1)))/9*10,(10-GEOMEAN(((10-AO29)/10*9+1),((10-DY29)/10*9+1),((10-AP29)/10*9+1),((10-AQ29)/10*9+1),((10-AR29)/10*9+1),((10-AU29)/10*9+1)))/9*10),1)=0,0.1,ROUND(IF(AP29="x",(10-GEOMEAN(((10-AO29)/10*9+1),((10-DY29)/10*9+1),((10-AU29)/10*9+1),((10-AQ29)/10*9+1),((10-AR29)/10*9+1)))/9*10,(10-GEOMEAN(((10-AO29)/10*9+1),((10-DY29)/10*9+1),((10-AP29)/10*9+1),((10-AQ29)/10*9+1),((10-AR29)/10*9+1),((10-AU29)/10*9+1)))/9*10),1))</f>
        <v>3.6</v>
      </c>
      <c r="EA29" s="55">
        <f>ROUND(IF('Indicator Data'!AM32=0,0,IF('Indicator Data'!AM32&gt;EA$195,10,IF('Indicator Data'!AM32&lt;EA$194,0,10-(EA$195-'Indicator Data'!AM32)/(EA$195-EA$194)*10))),1)</f>
        <v>8.8000000000000007</v>
      </c>
      <c r="EB29" s="55">
        <f>ROUND(IF('Indicator Data'!AN32=0,0,IF(LOG('Indicator Data'!AN32)&gt;LOG(EB$195),10,IF(LOG('Indicator Data'!AN32)&lt;LOG(EB$194),0,10-(LOG(EB$195)-LOG('Indicator Data'!AN32))/(LOG(EB$195)-LOG(EB$194))*10))),1)</f>
        <v>9.1999999999999993</v>
      </c>
      <c r="EC29" s="57">
        <f t="shared" si="38"/>
        <v>9</v>
      </c>
      <c r="ED29" s="55">
        <f>'Indicator Data'!AO32</f>
        <v>0</v>
      </c>
      <c r="EE29" s="55">
        <f>'Indicator Data'!AP32</f>
        <v>0</v>
      </c>
      <c r="EF29" s="57">
        <f t="shared" si="39"/>
        <v>0</v>
      </c>
      <c r="EG29" s="58">
        <f t="shared" si="40"/>
        <v>6.3</v>
      </c>
      <c r="EH29" s="15"/>
      <c r="EI29" s="104"/>
    </row>
    <row r="30" spans="1:139" s="4" customFormat="1" x14ac:dyDescent="0.25">
      <c r="A30" s="126" t="str">
        <f>'Indicator Data'!A33</f>
        <v>Cabo Verde</v>
      </c>
      <c r="B30" s="59" t="str">
        <f>'Indicator Data'!B33</f>
        <v>CPV</v>
      </c>
      <c r="C30" s="55">
        <f>ROUND(IF('Indicator Data'!C33=0,0.1,IF(LOG('Indicator Data'!C33)&gt;C$195,10,IF(LOG('Indicator Data'!C33)&lt;C$194,0,10-(C$195-LOG('Indicator Data'!C33))/(C$195-C$194)*10))),1)</f>
        <v>0.1</v>
      </c>
      <c r="D30" s="55">
        <f>ROUND(IF('Indicator Data'!D33=0,0.1,IF(LOG('Indicator Data'!D33)&gt;D$195,10,IF(LOG('Indicator Data'!D33)&lt;D$194,0,10-(D$195-LOG('Indicator Data'!D33))/(D$195-D$194)*10))),1)</f>
        <v>0.1</v>
      </c>
      <c r="E30" s="55">
        <f t="shared" si="0"/>
        <v>0.1</v>
      </c>
      <c r="F30" s="55">
        <f>IF('Indicator Data'!E33="No data",0.1,(ROUND(IF('Indicator Data'!E33=0,0,IF(LOG('Indicator Data'!E33)&gt;F$195,10,IF(LOG('Indicator Data'!E33)&lt;F$194,0,10-(F$195-LOG('Indicator Data'!E33))/(F$195-F$194)*10))),1)))</f>
        <v>0.1</v>
      </c>
      <c r="G30" s="55">
        <f>ROUND(IF('Indicator Data'!F33=0,0,IF(LOG('Indicator Data'!F33)&gt;G$195,10,IF(LOG('Indicator Data'!F33)&lt;G$194,0,10-(G$195-LOG('Indicator Data'!F33))/(G$195-G$194)*10))),1)</f>
        <v>0</v>
      </c>
      <c r="H30" s="55">
        <f>ROUND(IF('Indicator Data'!G33=0,0,IF(LOG('Indicator Data'!G33)&gt;H$195,10,IF(LOG('Indicator Data'!G33)&lt;H$194,0,10-(H$195-LOG('Indicator Data'!G33))/(H$195-H$194)*10))),1)</f>
        <v>0</v>
      </c>
      <c r="I30" s="55">
        <f>ROUND(IF('Indicator Data'!H33=0,0,IF(LOG('Indicator Data'!H33)&gt;I$195,10,IF(LOG('Indicator Data'!H33)&lt;I$194,0,10-(I$195-LOG('Indicator Data'!H33))/(I$195-I$194)*10))),1)</f>
        <v>0</v>
      </c>
      <c r="J30" s="55">
        <f t="shared" si="1"/>
        <v>0</v>
      </c>
      <c r="K30" s="55">
        <f>ROUND(IF('Indicator Data'!I33=0,0,IF(LOG('Indicator Data'!I33)&gt;K$195,10,IF(LOG('Indicator Data'!I33)&lt;K$194,0,10-(K$195-LOG('Indicator Data'!I33))/(K$195-K$194)*10))),1)</f>
        <v>0</v>
      </c>
      <c r="L30" s="55">
        <f t="shared" si="2"/>
        <v>0</v>
      </c>
      <c r="M30" s="55">
        <f>ROUND(IF('Indicator Data'!J33=0,0,IF(LOG('Indicator Data'!J33)&gt;M$195,10,IF(LOG('Indicator Data'!J33)&lt;M$194,0,10-(M$195-LOG('Indicator Data'!J33))/(M$195-M$194)*10))),1)</f>
        <v>5.0999999999999996</v>
      </c>
      <c r="N30" s="56">
        <f>'Indicator Data'!C33/'Indicator Data'!$CL33</f>
        <v>0</v>
      </c>
      <c r="O30" s="56">
        <f>'Indicator Data'!D33/'Indicator Data'!$CL33</f>
        <v>0</v>
      </c>
      <c r="P30" s="56" t="str">
        <f>IF(F30=0.1,"x",'Indicator Data'!E33/'Indicator Data'!$CL33)</f>
        <v>x</v>
      </c>
      <c r="Q30" s="56">
        <f>'Indicator Data'!F33/'Indicator Data'!$CL33</f>
        <v>0</v>
      </c>
      <c r="R30" s="56">
        <f>'Indicator Data'!G33/'Indicator Data'!$CL33</f>
        <v>0</v>
      </c>
      <c r="S30" s="56">
        <f>'Indicator Data'!H33/'Indicator Data'!$CL33</f>
        <v>0</v>
      </c>
      <c r="T30" s="56">
        <f>'Indicator Data'!I33/'Indicator Data'!$CL33</f>
        <v>0</v>
      </c>
      <c r="U30" s="56">
        <f>'Indicator Data'!J33/'Indicator Data'!$CL33</f>
        <v>2.1940357577876742E-3</v>
      </c>
      <c r="V30" s="55">
        <f t="shared" si="3"/>
        <v>0</v>
      </c>
      <c r="W30" s="55">
        <f t="shared" si="4"/>
        <v>0</v>
      </c>
      <c r="X30" s="55">
        <f t="shared" si="5"/>
        <v>0</v>
      </c>
      <c r="Y30" s="55">
        <f t="shared" si="6"/>
        <v>0.1</v>
      </c>
      <c r="Z30" s="55">
        <f t="shared" si="7"/>
        <v>0</v>
      </c>
      <c r="AA30" s="55">
        <f t="shared" si="8"/>
        <v>0</v>
      </c>
      <c r="AB30" s="55">
        <f t="shared" si="9"/>
        <v>0</v>
      </c>
      <c r="AC30" s="55">
        <f t="shared" si="10"/>
        <v>0</v>
      </c>
      <c r="AD30" s="55">
        <f t="shared" si="11"/>
        <v>0</v>
      </c>
      <c r="AE30" s="55">
        <f t="shared" si="12"/>
        <v>0</v>
      </c>
      <c r="AF30" s="55">
        <f t="shared" si="13"/>
        <v>0.7</v>
      </c>
      <c r="AG30" s="55">
        <f>ROUND(IF('Indicator Data'!K33=0,0,IF('Indicator Data'!K33&gt;AG$195,10,IF('Indicator Data'!K33&lt;AG$194,0,10-(AG$195-'Indicator Data'!K33)/(AG$195-AG$194)*10))),1)</f>
        <v>2.9</v>
      </c>
      <c r="AH30" s="55">
        <f t="shared" si="14"/>
        <v>0.1</v>
      </c>
      <c r="AI30" s="55">
        <f t="shared" si="15"/>
        <v>0.1</v>
      </c>
      <c r="AJ30" s="55">
        <f t="shared" si="16"/>
        <v>0</v>
      </c>
      <c r="AK30" s="55">
        <f t="shared" si="17"/>
        <v>0</v>
      </c>
      <c r="AL30" s="55">
        <f t="shared" si="18"/>
        <v>0</v>
      </c>
      <c r="AM30" s="55">
        <f t="shared" si="19"/>
        <v>0</v>
      </c>
      <c r="AN30" s="55">
        <f t="shared" si="20"/>
        <v>3.2</v>
      </c>
      <c r="AO30" s="193">
        <f t="shared" si="21"/>
        <v>0.1</v>
      </c>
      <c r="AP30" s="193">
        <f t="shared" si="41"/>
        <v>0.1</v>
      </c>
      <c r="AQ30" s="193">
        <f t="shared" si="22"/>
        <v>0</v>
      </c>
      <c r="AR30" s="193">
        <f t="shared" si="23"/>
        <v>0</v>
      </c>
      <c r="AS30" s="55">
        <f t="shared" si="24"/>
        <v>3.1</v>
      </c>
      <c r="AT30" s="55">
        <f>IF('Indicator Data'!L33="No data","x",IF('Indicator Data'!CM33&lt;1000,"x",ROUND((IF('Indicator Data'!L33&gt;AT$195,10,IF('Indicator Data'!L33&lt;AT$194,0,10-(AT$195-'Indicator Data'!L33)/(AT$195-AT$194)*10))),1)))</f>
        <v>10</v>
      </c>
      <c r="AU30" s="193">
        <f t="shared" si="25"/>
        <v>6.6</v>
      </c>
      <c r="AV30" s="55">
        <f>IF('Indicator Data'!M33="No data","x",ROUND(IF('Indicator Data'!M33=0,0,IF(LOG('Indicator Data'!M33)&gt;AV$195,10,IF(LOG('Indicator Data'!M33)&lt;AV$194,0,10-(AV$195-LOG('Indicator Data'!M33))/(AV$195-AV$194)*10))),1))</f>
        <v>5.9</v>
      </c>
      <c r="AW30" s="56">
        <f>IF(AV30="x","x",'Indicator Data'!M33/'Indicator Data'!$CL33)</f>
        <v>0.25276054731970288</v>
      </c>
      <c r="AX30" s="55">
        <f t="shared" si="42"/>
        <v>2.8</v>
      </c>
      <c r="AY30" s="55">
        <f t="shared" si="43"/>
        <v>4.5</v>
      </c>
      <c r="AZ30" s="55" t="str">
        <f>IF('Indicator Data'!N33="No data","x",ROUND(IF('Indicator Data'!N33=0,0,IF(LOG('Indicator Data'!N33)&gt;AZ$195,10,IF(LOG('Indicator Data'!N33)&lt;AZ$194,0,10-(AZ$195-LOG('Indicator Data'!N33))/(AZ$195-AZ$194)*10))),1))</f>
        <v>x</v>
      </c>
      <c r="BA30" s="56" t="str">
        <f>IF(AZ30="x","x",'Indicator Data'!N33/'Indicator Data'!$CL33)</f>
        <v>x</v>
      </c>
      <c r="BB30" s="55" t="str">
        <f t="shared" si="44"/>
        <v>x</v>
      </c>
      <c r="BC30" s="55" t="str">
        <f t="shared" si="45"/>
        <v>x</v>
      </c>
      <c r="BD30" s="55" t="str">
        <f>IF('Indicator Data'!O33="No data","x",ROUND(IF('Indicator Data'!O33=0,0,IF(LOG('Indicator Data'!O33)&gt;BD$195,10,IF(LOG('Indicator Data'!O33)&lt;BD$194,0,10-(BD$195-LOG('Indicator Data'!O33))/(BD$195-BD$194)*10))),1))</f>
        <v>x</v>
      </c>
      <c r="BE30" s="56" t="str">
        <f>IF(BD30="x","x",'Indicator Data'!O33/'Indicator Data'!$CL33)</f>
        <v>x</v>
      </c>
      <c r="BF30" s="55" t="str">
        <f t="shared" si="46"/>
        <v>x</v>
      </c>
      <c r="BG30" s="55" t="str">
        <f t="shared" si="47"/>
        <v>x</v>
      </c>
      <c r="BH30" s="55" t="str">
        <f>IF('Indicator Data'!P33="No data","x",ROUND(IF('Indicator Data'!P33=0,0,IF(LOG('Indicator Data'!P33)&gt;BH$195,10,IF(LOG('Indicator Data'!P33)&lt;BH$194,0,10-(BH$195-LOG('Indicator Data'!P33))/(BH$195-BH$194)*10))),1))</f>
        <v>x</v>
      </c>
      <c r="BI30" s="56" t="str">
        <f>IF(BH30="x","x",'Indicator Data'!P33/'Indicator Data'!$CL33)</f>
        <v>x</v>
      </c>
      <c r="BJ30" s="55" t="str">
        <f t="shared" si="48"/>
        <v>x</v>
      </c>
      <c r="BK30" s="55" t="str">
        <f t="shared" si="49"/>
        <v>x</v>
      </c>
      <c r="BL30" s="55">
        <f t="shared" si="50"/>
        <v>4.5</v>
      </c>
      <c r="BM30" s="55">
        <f>ROUND(IF('Indicator Data'!Q33=0,0,IF(LOG('Indicator Data'!Q33)&gt;BM$195,10,IF(LOG('Indicator Data'!Q33)&lt;BM$194,0,10-(BM$195-LOG('Indicator Data'!Q33))/(BM$195-BM$194)*10))),1)</f>
        <v>0</v>
      </c>
      <c r="BN30" s="55">
        <f>ROUND(IF('Indicator Data'!R33=0,0,IF(LOG('Indicator Data'!R33)&gt;BN$195,10,IF(LOG('Indicator Data'!R33)&lt;BN$194,0,10-(BN$195-LOG('Indicator Data'!R33))/(BN$195-BN$194)*10))),1)</f>
        <v>0</v>
      </c>
      <c r="BO30" s="55">
        <f t="shared" si="51"/>
        <v>0</v>
      </c>
      <c r="BP30" s="56">
        <f>'Indicator Data'!Q33/'Indicator Data'!$CL33</f>
        <v>0</v>
      </c>
      <c r="BQ30" s="56">
        <f>'Indicator Data'!R33/'Indicator Data'!$CL33</f>
        <v>0</v>
      </c>
      <c r="BR30" s="55">
        <f t="shared" si="26"/>
        <v>0</v>
      </c>
      <c r="BS30" s="55">
        <f t="shared" si="27"/>
        <v>0</v>
      </c>
      <c r="BT30" s="55">
        <f t="shared" si="28"/>
        <v>0</v>
      </c>
      <c r="BU30" s="55">
        <f t="shared" si="52"/>
        <v>0</v>
      </c>
      <c r="BV30" s="55">
        <f>ROUND(IF('Indicator Data'!S33=0,0,IF(LOG('Indicator Data'!S33)&gt;BV$195,10,IF(LOG('Indicator Data'!S33)&lt;BV$194,0,10-(BV$195-LOG('Indicator Data'!S33))/(BV$195-BV$194)*10))),1)</f>
        <v>6.3</v>
      </c>
      <c r="BW30" s="55">
        <f>ROUND(IF('Indicator Data'!T33=0,0,IF(LOG('Indicator Data'!T33)&gt;BW$195,10,IF(LOG('Indicator Data'!T33)&lt;BW$194,0,10-(BW$195-LOG('Indicator Data'!T33))/(BW$195-BW$194)*10))),1)</f>
        <v>0</v>
      </c>
      <c r="BX30" s="55">
        <f t="shared" si="53"/>
        <v>2.1</v>
      </c>
      <c r="BY30" s="56">
        <f>'Indicator Data'!S33/'Indicator Data'!$CL33</f>
        <v>0.46516247776185299</v>
      </c>
      <c r="BZ30" s="56">
        <f>'Indicator Data'!T33/'Indicator Data'!$CL33</f>
        <v>0</v>
      </c>
      <c r="CA30" s="55">
        <f t="shared" si="29"/>
        <v>7.8</v>
      </c>
      <c r="CB30" s="55">
        <f t="shared" si="30"/>
        <v>0</v>
      </c>
      <c r="CC30" s="55">
        <f t="shared" si="54"/>
        <v>2.6</v>
      </c>
      <c r="CD30" s="55">
        <f t="shared" si="55"/>
        <v>2.4</v>
      </c>
      <c r="CE30" s="55">
        <f t="shared" si="56"/>
        <v>1.3</v>
      </c>
      <c r="CF30" s="55">
        <f>ROUND(IF('Indicator Data'!U33=0,0,IF(LOG('Indicator Data'!U33)&gt;CF$195,10,IF(LOG('Indicator Data'!U33)&lt;CF$194,0,10-(CF$195-LOG('Indicator Data'!U33))/(CF$195-CF$194)*10))),1)</f>
        <v>0</v>
      </c>
      <c r="CG30" s="56">
        <f>'Indicator Data'!U33/'Indicator Data'!$CL33</f>
        <v>0</v>
      </c>
      <c r="CH30" s="55">
        <f t="shared" si="31"/>
        <v>0</v>
      </c>
      <c r="CI30" s="55">
        <f t="shared" si="57"/>
        <v>0</v>
      </c>
      <c r="CJ30" s="55">
        <f>ROUND(IF('Indicator Data'!V33=0,0,IF(LOG('Indicator Data'!V33)&gt;CJ$195,10,IF(LOG('Indicator Data'!V33)&lt;CJ$194,0,10-(CJ$195-LOG('Indicator Data'!V33))/(CJ$195-CJ$194)*10))),1)</f>
        <v>6.6</v>
      </c>
      <c r="CK30" s="56">
        <f>IF('Indicator Data'!V33/'Indicator Data'!$CL33&gt;1,1,'Indicator Data'!V33/'Indicator Data'!$CL33)</f>
        <v>0.76305712687559313</v>
      </c>
      <c r="CL30" s="55">
        <f t="shared" si="32"/>
        <v>7.6</v>
      </c>
      <c r="CM30" s="55">
        <f t="shared" si="58"/>
        <v>7.1</v>
      </c>
      <c r="CN30" s="55">
        <f>ROUND(IF('Indicator Data'!W33=0,0,IF(LOG('Indicator Data'!W33)&gt;CN$195,10,IF(LOG('Indicator Data'!W33)&lt;CN$194,0,10-(CN$195-LOG('Indicator Data'!W33))/(CN$195-CN$194)*10))),1)</f>
        <v>0</v>
      </c>
      <c r="CO30" s="56">
        <f>'Indicator Data'!W33/'Indicator Data'!$CL33</f>
        <v>0</v>
      </c>
      <c r="CP30" s="55">
        <f t="shared" si="33"/>
        <v>0</v>
      </c>
      <c r="CQ30" s="55">
        <f t="shared" si="59"/>
        <v>0</v>
      </c>
      <c r="CR30" s="55">
        <f>ROUND(IF('Indicator Data'!X33=0,0,IF(LOG('Indicator Data'!X33)&gt;CR$195,10,IF(LOG('Indicator Data'!X33)&lt;CR$194,0,10-(CR$195-LOG('Indicator Data'!X33))/(CR$195-CR$194)*10))),1)</f>
        <v>6.6</v>
      </c>
      <c r="CS30" s="56">
        <f>'Indicator Data'!X33/'Indicator Data'!$CL33</f>
        <v>0.81715581170485407</v>
      </c>
      <c r="CT30" s="55">
        <f t="shared" si="34"/>
        <v>8.1999999999999993</v>
      </c>
      <c r="CU30" s="55">
        <f t="shared" si="60"/>
        <v>7.5</v>
      </c>
      <c r="CV30" s="55">
        <f>ROUND(IF('Indicator Data'!Y33=0,0,IF(LOG('Indicator Data'!Y33)&gt;CR$195,10,IF(LOG('Indicator Data'!Y33)&lt;CR$194,0,10-(CR$195-LOG('Indicator Data'!Y33))/(CR$195-CR$194)*10))),1)</f>
        <v>0</v>
      </c>
      <c r="CW30" s="56">
        <f>'Indicator Data'!Y33/'Indicator Data'!$CL33</f>
        <v>0</v>
      </c>
      <c r="CX30" s="55">
        <f t="shared" si="35"/>
        <v>0</v>
      </c>
      <c r="CY30" s="55">
        <f t="shared" si="61"/>
        <v>0</v>
      </c>
      <c r="CZ30" s="55">
        <f t="shared" si="62"/>
        <v>4.8</v>
      </c>
      <c r="DA30" s="55">
        <f>IF('Indicator Data'!AE33="No data","x",ROUND(IF('Indicator Data'!AE33&gt;DA$195,0,IF('Indicator Data'!AE33&lt;DA$194,10,(DA$195-'Indicator Data'!AE33)/(DA$195-DA$194)*10)),1))</f>
        <v>2.9</v>
      </c>
      <c r="DB30" s="55">
        <f>IF('Indicator Data'!AF33="No data","x",ROUND(IF('Indicator Data'!AF33&gt;DB$195,0,IF('Indicator Data'!AF33&lt;DB$194,10,(DB$195-'Indicator Data'!AF33)/(DB$195-DB$194)*10)),1))</f>
        <v>2.2000000000000002</v>
      </c>
      <c r="DC30" s="55" t="str">
        <f>IF('Indicator Data'!AH33="No data","x",ROUND(IF('Indicator Data'!AH33&gt;DC$195,0,IF('Indicator Data'!AH33&lt;DC$194,10,(DC$195-'Indicator Data'!AH33)/(DC$195-DC$194)*10)),1))</f>
        <v>x</v>
      </c>
      <c r="DD30" s="55">
        <f>IF(AND(DB30="x",DA30="x",DC30="x"),"x",ROUND(AVERAGE(DA30:DC30),1))</f>
        <v>2.6</v>
      </c>
      <c r="DE30" s="55">
        <f>IF('Indicator Data'!AA33="No data","x",ROUND(IF(LOG('Indicator Data'!AA33)&gt;DE$195,10,IF(LOG('Indicator Data'!AA33)&lt;DE$194,0,10-(DE$195-LOG('Indicator Data'!AA33))/(DE$195-DE$194)*10)),1))</f>
        <v>7.1</v>
      </c>
      <c r="DF30" s="55">
        <f>IF('Indicator Data'!AB33="No data","x",ROUND(IF('Indicator Data'!AB33&gt;DF$195,10,IF('Indicator Data'!AB33&lt;DF$194,0,10-(DF$195-'Indicator Data'!AB33)/(DF$195-DF$194)*10)),1))</f>
        <v>4.8</v>
      </c>
      <c r="DG30" s="55">
        <f>IF('Indicator Data'!AC33="No data","x",ROUND(IF('Indicator Data'!AC33&gt;DG$195,10,IF('Indicator Data'!AC33&lt;DG$194,0,10-(DG$195-'Indicator Data'!AC33)/(DG$195-DG$194)*10)),1))</f>
        <v>6.6</v>
      </c>
      <c r="DH30" s="55" t="str">
        <f>IF('Indicator Data'!AD33="No data","x",ROUND(IF('Indicator Data'!AD33&gt;DH$195,10,IF('Indicator Data'!AD33&lt;DH$194,0,10-(DH$195-'Indicator Data'!AD33)/(DH$195-DH$194)*10)),1))</f>
        <v>x</v>
      </c>
      <c r="DI30" s="55">
        <f t="shared" si="63"/>
        <v>6.2</v>
      </c>
      <c r="DJ30" s="55">
        <f t="shared" si="64"/>
        <v>5</v>
      </c>
      <c r="DK30" s="55" t="str">
        <f>IF('Indicator Data'!AK33="No data","x",ROUND(IF('Indicator Data'!AK33&gt;DK$195,10,IF('Indicator Data'!AK33&lt;DK$194,0,10-(DK$195-'Indicator Data'!AK33)/(DK$195-DK$194)*10)),1))</f>
        <v>x</v>
      </c>
      <c r="DL30" s="55">
        <f>IF('Indicator Data'!AL33="No data","x",ROUND(IF('Indicator Data'!AL33&gt;DL$195,10,IF('Indicator Data'!AL33&lt;DL$194,0,10-(DL$195-'Indicator Data'!AL33)/(DL$195-DL$194)*10)),1))</f>
        <v>3</v>
      </c>
      <c r="DM30" s="55">
        <f t="shared" si="65"/>
        <v>5.4</v>
      </c>
      <c r="DN30" s="55">
        <f>IF('Indicator Data'!AG33="No data","x",ROUND(IF('Indicator Data'!AG33&gt;DN$195,10,IF('Indicator Data'!AG33&lt;DN$194,0,10-(DN$195-'Indicator Data'!AG33)/(DN$195-DN$194)*10)),1))</f>
        <v>6.7</v>
      </c>
      <c r="DO30" s="55">
        <f t="shared" si="66"/>
        <v>3.9</v>
      </c>
      <c r="DP30" s="194">
        <f>IF('Indicator Data'!AI33="No data","x",'Indicator Data'!AI33/'Indicator Data'!$CK33)</f>
        <v>9.7468217085626746E-5</v>
      </c>
      <c r="DQ30" s="55">
        <f t="shared" si="36"/>
        <v>1</v>
      </c>
      <c r="DR30" s="55">
        <f>IF('Indicator Data'!AJ33="No data","x",ROUND(IF('Indicator Data'!AJ33&gt;DR$195,10,IF('Indicator Data'!AJ33&lt;DR$194,0,10-(DR$195-'Indicator Data'!AJ33)/(DR$195-DR$194)*10)),1))</f>
        <v>8</v>
      </c>
      <c r="DS30" s="55">
        <f t="shared" si="67"/>
        <v>4.5</v>
      </c>
      <c r="DT30" s="55">
        <f>ROUND(IF('Indicator Data'!Z33=0,0,IF(LOG('Indicator Data'!Z33)&gt;DT$195,10,IF(LOG('Indicator Data'!Z33)&lt;DT$194,0,10-(DT$195-LOG('Indicator Data'!Z33))/(DT$195-DT$194)*10))),1)</f>
        <v>4.8</v>
      </c>
      <c r="DU30" s="56">
        <f>'Indicator Data'!Z33/'Indicator Data'!$CL33</f>
        <v>4.599813471014521E-2</v>
      </c>
      <c r="DV30" s="55">
        <f t="shared" si="37"/>
        <v>0.5</v>
      </c>
      <c r="DW30" s="55">
        <f t="shared" si="68"/>
        <v>2.9</v>
      </c>
      <c r="DX30" s="55">
        <f t="shared" si="69"/>
        <v>4.5999999999999996</v>
      </c>
      <c r="DY30" s="57">
        <f>IF(BL30="x",ROUND((10-GEOMEAN(((10-DX30)/10*9+1),((10-CZ30)/10*9+1),((10-DJ30)/10*9+1)))/9*10,1),ROUND((10-GEOMEAN(((10-BL30)/10*9+1),((10-DX30)/10*9+1),((10-CZ30)/10*9+1),((10-DJ30)/10*9+1)))/9*10,1))</f>
        <v>4.7</v>
      </c>
      <c r="DZ30" s="58">
        <f>IF(ROUND(IF(AP30="x",(10-GEOMEAN(((10-AO30)/10*9+1),((10-DY30)/10*9+1),((10-AU30)/10*9+1),((10-AQ30)/10*9+1),((10-AR30)/10*9+1)))/9*10,(10-GEOMEAN(((10-AO30)/10*9+1),((10-DY30)/10*9+1),((10-AP30)/10*9+1),((10-AQ30)/10*9+1),((10-AR30)/10*9+1),((10-AU30)/10*9+1)))/9*10),1)=0,0.1,ROUND(IF(AP30="x",(10-GEOMEAN(((10-AO30)/10*9+1),((10-DY30)/10*9+1),((10-AU30)/10*9+1),((10-AQ30)/10*9+1),((10-AR30)/10*9+1)))/9*10,(10-GEOMEAN(((10-AO30)/10*9+1),((10-DY30)/10*9+1),((10-AP30)/10*9+1),((10-AQ30)/10*9+1),((10-AR30)/10*9+1),((10-AU30)/10*9+1)))/9*10),1))</f>
        <v>2.4</v>
      </c>
      <c r="EA30" s="55">
        <f>ROUND(IF('Indicator Data'!AM33=0,0,IF('Indicator Data'!AM33&gt;EA$195,10,IF('Indicator Data'!AM33&lt;EA$194,0,10-(EA$195-'Indicator Data'!AM33)/(EA$195-EA$194)*10))),1)</f>
        <v>0</v>
      </c>
      <c r="EB30" s="55">
        <f>ROUND(IF('Indicator Data'!AN33=0,0,IF(LOG('Indicator Data'!AN33)&gt;LOG(EB$195),10,IF(LOG('Indicator Data'!AN33)&lt;LOG(EB$194),0,10-(LOG(EB$195)-LOG('Indicator Data'!AN33))/(LOG(EB$195)-LOG(EB$194))*10))),1)</f>
        <v>0</v>
      </c>
      <c r="EC30" s="57">
        <f t="shared" si="38"/>
        <v>0</v>
      </c>
      <c r="ED30" s="55">
        <f>'Indicator Data'!AO33</f>
        <v>0</v>
      </c>
      <c r="EE30" s="55">
        <f>'Indicator Data'!AP33</f>
        <v>0</v>
      </c>
      <c r="EF30" s="57">
        <f t="shared" si="39"/>
        <v>0</v>
      </c>
      <c r="EG30" s="58">
        <f t="shared" si="40"/>
        <v>0</v>
      </c>
      <c r="EH30" s="15"/>
      <c r="EI30" s="104"/>
    </row>
    <row r="31" spans="1:139" s="4" customFormat="1" x14ac:dyDescent="0.25">
      <c r="A31" s="126" t="str">
        <f>'Indicator Data'!A34</f>
        <v>Cambodia</v>
      </c>
      <c r="B31" s="59" t="str">
        <f>'Indicator Data'!B34</f>
        <v>KHM</v>
      </c>
      <c r="C31" s="55">
        <f>ROUND(IF('Indicator Data'!C34=0,0.1,IF(LOG('Indicator Data'!C34)&gt;C$195,10,IF(LOG('Indicator Data'!C34)&lt;C$194,0,10-(C$195-LOG('Indicator Data'!C34))/(C$195-C$194)*10))),1)</f>
        <v>0.1</v>
      </c>
      <c r="D31" s="55">
        <f>ROUND(IF('Indicator Data'!D34=0,0.1,IF(LOG('Indicator Data'!D34)&gt;D$195,10,IF(LOG('Indicator Data'!D34)&lt;D$194,0,10-(D$195-LOG('Indicator Data'!D34))/(D$195-D$194)*10))),1)</f>
        <v>0.1</v>
      </c>
      <c r="E31" s="55">
        <f t="shared" si="0"/>
        <v>0.1</v>
      </c>
      <c r="F31" s="55">
        <f>IF('Indicator Data'!E34="No data",0.1,(ROUND(IF('Indicator Data'!E34=0,0,IF(LOG('Indicator Data'!E34)&gt;F$195,10,IF(LOG('Indicator Data'!E34)&lt;F$194,0,10-(F$195-LOG('Indicator Data'!E34))/(F$195-F$194)*10))),1)))</f>
        <v>8.6999999999999993</v>
      </c>
      <c r="G31" s="55">
        <f>ROUND(IF('Indicator Data'!F34=0,0,IF(LOG('Indicator Data'!F34)&gt;G$195,10,IF(LOG('Indicator Data'!F34)&lt;G$194,0,10-(G$195-LOG('Indicator Data'!F34))/(G$195-G$194)*10))),1)</f>
        <v>5.0999999999999996</v>
      </c>
      <c r="H31" s="55">
        <f>ROUND(IF('Indicator Data'!G34=0,0,IF(LOG('Indicator Data'!G34)&gt;H$195,10,IF(LOG('Indicator Data'!G34)&lt;H$194,0,10-(H$195-LOG('Indicator Data'!G34))/(H$195-H$194)*10))),1)</f>
        <v>6.3</v>
      </c>
      <c r="I31" s="55">
        <f>ROUND(IF('Indicator Data'!H34=0,0,IF(LOG('Indicator Data'!H34)&gt;I$195,10,IF(LOG('Indicator Data'!H34)&lt;I$194,0,10-(I$195-LOG('Indicator Data'!H34))/(I$195-I$194)*10))),1)</f>
        <v>6.8</v>
      </c>
      <c r="J31" s="55">
        <f t="shared" si="1"/>
        <v>6.6</v>
      </c>
      <c r="K31" s="55">
        <f>ROUND(IF('Indicator Data'!I34=0,0,IF(LOG('Indicator Data'!I34)&gt;K$195,10,IF(LOG('Indicator Data'!I34)&lt;K$194,0,10-(K$195-LOG('Indicator Data'!I34))/(K$195-K$194)*10))),1)</f>
        <v>5.9</v>
      </c>
      <c r="L31" s="55">
        <f t="shared" si="2"/>
        <v>6.3</v>
      </c>
      <c r="M31" s="55">
        <f>ROUND(IF('Indicator Data'!J34=0,0,IF(LOG('Indicator Data'!J34)&gt;M$195,10,IF(LOG('Indicator Data'!J34)&lt;M$194,0,10-(M$195-LOG('Indicator Data'!J34))/(M$195-M$194)*10))),1)</f>
        <v>10</v>
      </c>
      <c r="N31" s="56">
        <f>'Indicator Data'!C34/'Indicator Data'!$CL34</f>
        <v>0</v>
      </c>
      <c r="O31" s="56">
        <f>'Indicator Data'!D34/'Indicator Data'!$CL34</f>
        <v>0</v>
      </c>
      <c r="P31" s="56">
        <f>IF(F31=0.1,"x",'Indicator Data'!E34/'Indicator Data'!$CL34)</f>
        <v>1.9488033547371917E-2</v>
      </c>
      <c r="Q31" s="56">
        <f>'Indicator Data'!F34/'Indicator Data'!$CL34</f>
        <v>7.1962808564958362E-7</v>
      </c>
      <c r="R31" s="56">
        <f>'Indicator Data'!G34/'Indicator Data'!$CL34</f>
        <v>2.0926424787287355E-3</v>
      </c>
      <c r="S31" s="56">
        <f>'Indicator Data'!H34/'Indicator Data'!$CL34</f>
        <v>3.5552964911695183E-5</v>
      </c>
      <c r="T31" s="56">
        <f>'Indicator Data'!I34/'Indicator Data'!$CL34</f>
        <v>5.6127711411932824E-4</v>
      </c>
      <c r="U31" s="56">
        <f>'Indicator Data'!J34/'Indicator Data'!$CL34</f>
        <v>1.6724335226900817E-2</v>
      </c>
      <c r="V31" s="55">
        <f t="shared" si="3"/>
        <v>0</v>
      </c>
      <c r="W31" s="55">
        <f t="shared" si="4"/>
        <v>0</v>
      </c>
      <c r="X31" s="55">
        <f t="shared" si="5"/>
        <v>0</v>
      </c>
      <c r="Y31" s="55">
        <f t="shared" si="6"/>
        <v>10</v>
      </c>
      <c r="Z31" s="55">
        <f t="shared" si="7"/>
        <v>5.2</v>
      </c>
      <c r="AA31" s="55">
        <f t="shared" si="8"/>
        <v>1.2</v>
      </c>
      <c r="AB31" s="55">
        <f t="shared" si="9"/>
        <v>0.1</v>
      </c>
      <c r="AC31" s="55">
        <f t="shared" si="10"/>
        <v>0.7</v>
      </c>
      <c r="AD31" s="55">
        <f t="shared" si="11"/>
        <v>0.6</v>
      </c>
      <c r="AE31" s="55">
        <f t="shared" si="12"/>
        <v>0.7</v>
      </c>
      <c r="AF31" s="55">
        <f t="shared" si="13"/>
        <v>5.6</v>
      </c>
      <c r="AG31" s="55">
        <f>ROUND(IF('Indicator Data'!K34=0,0,IF('Indicator Data'!K34&gt;AG$195,10,IF('Indicator Data'!K34&lt;AG$194,0,10-(AG$195-'Indicator Data'!K34)/(AG$195-AG$194)*10))),1)</f>
        <v>5.7</v>
      </c>
      <c r="AH31" s="55">
        <f t="shared" si="14"/>
        <v>0.1</v>
      </c>
      <c r="AI31" s="55">
        <f t="shared" si="15"/>
        <v>0.1</v>
      </c>
      <c r="AJ31" s="55">
        <f t="shared" si="16"/>
        <v>3.8</v>
      </c>
      <c r="AK31" s="55">
        <f t="shared" si="17"/>
        <v>3.5</v>
      </c>
      <c r="AL31" s="55">
        <f t="shared" si="18"/>
        <v>3.7</v>
      </c>
      <c r="AM31" s="55">
        <f t="shared" si="19"/>
        <v>3.3</v>
      </c>
      <c r="AN31" s="55">
        <f t="shared" si="20"/>
        <v>8.6</v>
      </c>
      <c r="AO31" s="193">
        <f t="shared" si="21"/>
        <v>0.1</v>
      </c>
      <c r="AP31" s="193">
        <f t="shared" si="41"/>
        <v>9.5</v>
      </c>
      <c r="AQ31" s="193">
        <f t="shared" si="22"/>
        <v>5.2</v>
      </c>
      <c r="AR31" s="193">
        <f t="shared" si="23"/>
        <v>4</v>
      </c>
      <c r="AS31" s="55">
        <f t="shared" si="24"/>
        <v>7.2</v>
      </c>
      <c r="AT31" s="55">
        <f>IF('Indicator Data'!L34="No data","x",IF('Indicator Data'!CM34&lt;1000,"x",ROUND((IF('Indicator Data'!L34&gt;AT$195,10,IF('Indicator Data'!L34&lt;AT$194,0,10-(AT$195-'Indicator Data'!L34)/(AT$195-AT$194)*10))),1)))</f>
        <v>2</v>
      </c>
      <c r="AU31" s="193">
        <f t="shared" si="25"/>
        <v>4.5999999999999996</v>
      </c>
      <c r="AV31" s="55">
        <f>IF('Indicator Data'!M34="No data","x",ROUND(IF('Indicator Data'!M34=0,0,IF(LOG('Indicator Data'!M34)&gt;AV$195,10,IF(LOG('Indicator Data'!M34)&lt;AV$194,0,10-(AV$195-LOG('Indicator Data'!M34))/(AV$195-AV$194)*10))),1))</f>
        <v>8.1</v>
      </c>
      <c r="AW31" s="56">
        <f>IF(AV31="x","x",'Indicator Data'!M34/'Indicator Data'!$CL34)</f>
        <v>0.31150849279699244</v>
      </c>
      <c r="AX31" s="55">
        <f t="shared" si="42"/>
        <v>3.5</v>
      </c>
      <c r="AY31" s="55">
        <f t="shared" si="43"/>
        <v>6.3</v>
      </c>
      <c r="AZ31" s="55" t="str">
        <f>IF('Indicator Data'!N34="No data","x",ROUND(IF('Indicator Data'!N34=0,0,IF(LOG('Indicator Data'!N34)&gt;AZ$195,10,IF(LOG('Indicator Data'!N34)&lt;AZ$194,0,10-(AZ$195-LOG('Indicator Data'!N34))/(AZ$195-AZ$194)*10))),1))</f>
        <v>x</v>
      </c>
      <c r="BA31" s="56" t="str">
        <f>IF(AZ31="x","x",'Indicator Data'!N34/'Indicator Data'!$CL34)</f>
        <v>x</v>
      </c>
      <c r="BB31" s="55" t="str">
        <f t="shared" si="44"/>
        <v>x</v>
      </c>
      <c r="BC31" s="55" t="str">
        <f t="shared" si="45"/>
        <v>x</v>
      </c>
      <c r="BD31" s="55" t="str">
        <f>IF('Indicator Data'!O34="No data","x",ROUND(IF('Indicator Data'!O34=0,0,IF(LOG('Indicator Data'!O34)&gt;BD$195,10,IF(LOG('Indicator Data'!O34)&lt;BD$194,0,10-(BD$195-LOG('Indicator Data'!O34))/(BD$195-BD$194)*10))),1))</f>
        <v>x</v>
      </c>
      <c r="BE31" s="56" t="str">
        <f>IF(BD31="x","x",'Indicator Data'!O34/'Indicator Data'!$CL34)</f>
        <v>x</v>
      </c>
      <c r="BF31" s="55" t="str">
        <f t="shared" si="46"/>
        <v>x</v>
      </c>
      <c r="BG31" s="55" t="str">
        <f t="shared" si="47"/>
        <v>x</v>
      </c>
      <c r="BH31" s="55" t="str">
        <f>IF('Indicator Data'!P34="No data","x",ROUND(IF('Indicator Data'!P34=0,0,IF(LOG('Indicator Data'!P34)&gt;BH$195,10,IF(LOG('Indicator Data'!P34)&lt;BH$194,0,10-(BH$195-LOG('Indicator Data'!P34))/(BH$195-BH$194)*10))),1))</f>
        <v>x</v>
      </c>
      <c r="BI31" s="56" t="str">
        <f>IF(BH31="x","x",'Indicator Data'!P34/'Indicator Data'!$CL34)</f>
        <v>x</v>
      </c>
      <c r="BJ31" s="55" t="str">
        <f t="shared" si="48"/>
        <v>x</v>
      </c>
      <c r="BK31" s="55" t="str">
        <f t="shared" si="49"/>
        <v>x</v>
      </c>
      <c r="BL31" s="55">
        <f t="shared" si="50"/>
        <v>6.3</v>
      </c>
      <c r="BM31" s="55">
        <f>ROUND(IF('Indicator Data'!Q34=0,0,IF(LOG('Indicator Data'!Q34)&gt;BM$195,10,IF(LOG('Indicator Data'!Q34)&lt;BM$194,0,10-(BM$195-LOG('Indicator Data'!Q34))/(BM$195-BM$194)*10))),1)</f>
        <v>8.3000000000000007</v>
      </c>
      <c r="BN31" s="55">
        <f>ROUND(IF('Indicator Data'!R34=0,0,IF(LOG('Indicator Data'!R34)&gt;BN$195,10,IF(LOG('Indicator Data'!R34)&lt;BN$194,0,10-(BN$195-LOG('Indicator Data'!R34))/(BN$195-BN$194)*10))),1)</f>
        <v>9.6999999999999993</v>
      </c>
      <c r="BO31" s="55">
        <f t="shared" si="51"/>
        <v>9.2333333333333325</v>
      </c>
      <c r="BP31" s="56">
        <f>'Indicator Data'!Q34/'Indicator Data'!$CL34</f>
        <v>0.45199279932091324</v>
      </c>
      <c r="BQ31" s="56">
        <f>'Indicator Data'!R34/'Indicator Data'!$CL34</f>
        <v>0.41491138471552891</v>
      </c>
      <c r="BR31" s="55">
        <f t="shared" si="26"/>
        <v>4.5</v>
      </c>
      <c r="BS31" s="55">
        <f t="shared" si="27"/>
        <v>5.2</v>
      </c>
      <c r="BT31" s="55">
        <f t="shared" si="28"/>
        <v>4.9666666666666659</v>
      </c>
      <c r="BU31" s="55">
        <f t="shared" si="52"/>
        <v>7.7</v>
      </c>
      <c r="BV31" s="55">
        <f>ROUND(IF('Indicator Data'!S34=0,0,IF(LOG('Indicator Data'!S34)&gt;BV$195,10,IF(LOG('Indicator Data'!S34)&lt;BV$194,0,10-(BV$195-LOG('Indicator Data'!S34))/(BV$195-BV$194)*10))),1)</f>
        <v>7.7</v>
      </c>
      <c r="BW31" s="55">
        <f>ROUND(IF('Indicator Data'!T34=0,0,IF(LOG('Indicator Data'!T34)&gt;BW$195,10,IF(LOG('Indicator Data'!T34)&lt;BW$194,0,10-(BW$195-LOG('Indicator Data'!T34))/(BW$195-BW$194)*10))),1)</f>
        <v>8.6</v>
      </c>
      <c r="BX31" s="55">
        <f t="shared" si="53"/>
        <v>8.2999999999999989</v>
      </c>
      <c r="BY31" s="56">
        <f>'Indicator Data'!S34/'Indicator Data'!$CL34</f>
        <v>0.16104689263738842</v>
      </c>
      <c r="BZ31" s="56">
        <f>'Indicator Data'!T34/'Indicator Data'!$CL34</f>
        <v>0.7060050201917577</v>
      </c>
      <c r="CA31" s="55">
        <f t="shared" si="29"/>
        <v>2.7</v>
      </c>
      <c r="CB31" s="55">
        <f t="shared" si="30"/>
        <v>7.1</v>
      </c>
      <c r="CC31" s="55">
        <f t="shared" si="54"/>
        <v>5.6333333333333329</v>
      </c>
      <c r="CD31" s="55">
        <f t="shared" si="55"/>
        <v>7.2</v>
      </c>
      <c r="CE31" s="55">
        <f t="shared" si="56"/>
        <v>7.5</v>
      </c>
      <c r="CF31" s="55">
        <f>ROUND(IF('Indicator Data'!U34=0,0,IF(LOG('Indicator Data'!U34)&gt;CF$195,10,IF(LOG('Indicator Data'!U34)&lt;CF$194,0,10-(CF$195-LOG('Indicator Data'!U34))/(CF$195-CF$194)*10))),1)</f>
        <v>8.4</v>
      </c>
      <c r="CG31" s="56">
        <f>'Indicator Data'!U34/'Indicator Data'!$CL34</f>
        <v>0.50783900459252851</v>
      </c>
      <c r="CH31" s="55">
        <f t="shared" si="31"/>
        <v>5.6</v>
      </c>
      <c r="CI31" s="55">
        <f t="shared" si="57"/>
        <v>7.2</v>
      </c>
      <c r="CJ31" s="55">
        <f>ROUND(IF('Indicator Data'!V34=0,0,IF(LOG('Indicator Data'!V34)&gt;CJ$195,10,IF(LOG('Indicator Data'!V34)&lt;CJ$194,0,10-(CJ$195-LOG('Indicator Data'!V34))/(CJ$195-CJ$194)*10))),1)</f>
        <v>8.8000000000000007</v>
      </c>
      <c r="CK31" s="56">
        <f>IF('Indicator Data'!V34/'Indicator Data'!$CL34&gt;1,1,'Indicator Data'!V34/'Indicator Data'!$CL34)</f>
        <v>0.97283058377322107</v>
      </c>
      <c r="CL31" s="55">
        <f t="shared" si="32"/>
        <v>9.6999999999999993</v>
      </c>
      <c r="CM31" s="55">
        <f t="shared" si="58"/>
        <v>9.3000000000000007</v>
      </c>
      <c r="CN31" s="55">
        <f>ROUND(IF('Indicator Data'!W34=0,0,IF(LOG('Indicator Data'!W34)&gt;CN$195,10,IF(LOG('Indicator Data'!W34)&lt;CN$194,0,10-(CN$195-LOG('Indicator Data'!W34))/(CN$195-CN$194)*10))),1)</f>
        <v>0</v>
      </c>
      <c r="CO31" s="56">
        <f>'Indicator Data'!W34/'Indicator Data'!$CL34</f>
        <v>0</v>
      </c>
      <c r="CP31" s="55">
        <f t="shared" si="33"/>
        <v>0</v>
      </c>
      <c r="CQ31" s="55">
        <f t="shared" si="59"/>
        <v>0</v>
      </c>
      <c r="CR31" s="55">
        <f>ROUND(IF('Indicator Data'!X34=0,0,IF(LOG('Indicator Data'!X34)&gt;CR$195,10,IF(LOG('Indicator Data'!X34)&lt;CR$194,0,10-(CR$195-LOG('Indicator Data'!X34))/(CR$195-CR$194)*10))),1)</f>
        <v>8.8000000000000007</v>
      </c>
      <c r="CS31" s="56">
        <f>'Indicator Data'!X34/'Indicator Data'!$CL34</f>
        <v>0.99423565596758356</v>
      </c>
      <c r="CT31" s="55">
        <f t="shared" si="34"/>
        <v>9.9</v>
      </c>
      <c r="CU31" s="55">
        <f t="shared" si="60"/>
        <v>9.4</v>
      </c>
      <c r="CV31" s="55">
        <f>ROUND(IF('Indicator Data'!Y34=0,0,IF(LOG('Indicator Data'!Y34)&gt;CR$195,10,IF(LOG('Indicator Data'!Y34)&lt;CR$194,0,10-(CR$195-LOG('Indicator Data'!Y34))/(CR$195-CR$194)*10))),1)</f>
        <v>0</v>
      </c>
      <c r="CW31" s="56">
        <f>'Indicator Data'!Y34/'Indicator Data'!$CL34</f>
        <v>0</v>
      </c>
      <c r="CX31" s="55">
        <f t="shared" si="35"/>
        <v>0</v>
      </c>
      <c r="CY31" s="55">
        <f t="shared" si="61"/>
        <v>0</v>
      </c>
      <c r="CZ31" s="55">
        <f t="shared" si="62"/>
        <v>8.5</v>
      </c>
      <c r="DA31" s="55">
        <f>IF('Indicator Data'!AE34="No data","x",ROUND(IF('Indicator Data'!AE34&gt;DA$195,0,IF('Indicator Data'!AE34&lt;DA$194,10,(DA$195-'Indicator Data'!AE34)/(DA$195-DA$194)*10)),1))</f>
        <v>4.5</v>
      </c>
      <c r="DB31" s="55">
        <f>IF('Indicator Data'!AF34="No data","x",ROUND(IF('Indicator Data'!AF34&gt;DB$195,0,IF('Indicator Data'!AF34&lt;DB$194,10,(DB$195-'Indicator Data'!AF34)/(DB$195-DB$194)*10)),1))</f>
        <v>3.6</v>
      </c>
      <c r="DC31" s="55">
        <f>IF('Indicator Data'!AH34="No data","x",ROUND(IF('Indicator Data'!AH34&gt;DC$195,0,IF('Indicator Data'!AH34&lt;DC$194,10,(DC$195-'Indicator Data'!AH34)/(DC$195-DC$194)*10)),1))</f>
        <v>3.4</v>
      </c>
      <c r="DD31" s="55">
        <f>IF(AND(DB31="x",DA31="x",DC31="x"),"x",ROUND(AVERAGE(DA31:DC31),1))</f>
        <v>3.8</v>
      </c>
      <c r="DE31" s="55">
        <f>IF('Indicator Data'!AA34="No data","x",ROUND(IF(LOG('Indicator Data'!AA34)&gt;DE$195,10,IF(LOG('Indicator Data'!AA34)&lt;DE$194,0,10-(DE$195-LOG('Indicator Data'!AA34))/(DE$195-DE$194)*10)),1))</f>
        <v>6.5</v>
      </c>
      <c r="DF31" s="55">
        <f>IF('Indicator Data'!AB34="No data","x",ROUND(IF('Indicator Data'!AB34&gt;DF$195,10,IF('Indicator Data'!AB34&lt;DF$194,0,10-(DF$195-'Indicator Data'!AB34)/(DF$195-DF$194)*10)),1))</f>
        <v>7.1</v>
      </c>
      <c r="DG31" s="55">
        <f>IF('Indicator Data'!AC34="No data","x",ROUND(IF('Indicator Data'!AC34&gt;DG$195,10,IF('Indicator Data'!AC34&lt;DG$194,0,10-(DG$195-'Indicator Data'!AC34)/(DG$195-DG$194)*10)),1))</f>
        <v>2.2999999999999998</v>
      </c>
      <c r="DH31" s="55">
        <f>IF('Indicator Data'!AD34="No data","x",ROUND(IF('Indicator Data'!AD34&gt;DH$195,10,IF('Indicator Data'!AD34&lt;DH$194,0,10-(DH$195-'Indicator Data'!AD34)/(DH$195-DH$194)*10)),1))</f>
        <v>3.7</v>
      </c>
      <c r="DI31" s="55">
        <f t="shared" si="63"/>
        <v>4.9000000000000004</v>
      </c>
      <c r="DJ31" s="55">
        <f t="shared" si="64"/>
        <v>4.5</v>
      </c>
      <c r="DK31" s="55">
        <f>IF('Indicator Data'!AK34="No data","x",ROUND(IF('Indicator Data'!AK34&gt;DK$195,10,IF('Indicator Data'!AK34&lt;DK$194,0,10-(DK$195-'Indicator Data'!AK34)/(DK$195-DK$194)*10)),1))</f>
        <v>5.3</v>
      </c>
      <c r="DL31" s="55">
        <f>IF('Indicator Data'!AL34="No data","x",ROUND(IF('Indicator Data'!AL34&gt;DL$195,10,IF('Indicator Data'!AL34&lt;DL$194,0,10-(DL$195-'Indicator Data'!AL34)/(DL$195-DL$194)*10)),1))</f>
        <v>3.9</v>
      </c>
      <c r="DM31" s="55">
        <f t="shared" si="65"/>
        <v>4.8</v>
      </c>
      <c r="DN31" s="55">
        <f>IF('Indicator Data'!AG34="No data","x",ROUND(IF('Indicator Data'!AG34&gt;DN$195,10,IF('Indicator Data'!AG34&lt;DN$194,0,10-(DN$195-'Indicator Data'!AG34)/(DN$195-DN$194)*10)),1))</f>
        <v>10</v>
      </c>
      <c r="DO31" s="55">
        <f t="shared" si="66"/>
        <v>5.4</v>
      </c>
      <c r="DP31" s="194">
        <f>IF('Indicator Data'!AI34="No data","x",'Indicator Data'!AI34/'Indicator Data'!$CK34)</f>
        <v>7.5127087733644444E-4</v>
      </c>
      <c r="DQ31" s="55">
        <f t="shared" si="36"/>
        <v>7.5</v>
      </c>
      <c r="DR31" s="55">
        <f>IF('Indicator Data'!AJ34="No data","x",ROUND(IF('Indicator Data'!AJ34&gt;DR$195,10,IF('Indicator Data'!AJ34&lt;DR$194,0,10-(DR$195-'Indicator Data'!AJ34)/(DR$195-DR$194)*10)),1))</f>
        <v>4</v>
      </c>
      <c r="DS31" s="55">
        <f t="shared" si="67"/>
        <v>5.8</v>
      </c>
      <c r="DT31" s="55">
        <f>ROUND(IF('Indicator Data'!Z34=0,0,IF(LOG('Indicator Data'!Z34)&gt;DT$195,10,IF(LOG('Indicator Data'!Z34)&lt;DT$194,0,10-(DT$195-LOG('Indicator Data'!Z34))/(DT$195-DT$194)*10))),1)</f>
        <v>6</v>
      </c>
      <c r="DU31" s="56">
        <f>'Indicator Data'!Z34/'Indicator Data'!$CL34</f>
        <v>9.7235945973950574E-3</v>
      </c>
      <c r="DV31" s="55">
        <f t="shared" si="37"/>
        <v>0.1</v>
      </c>
      <c r="DW31" s="55">
        <f t="shared" si="68"/>
        <v>3.6</v>
      </c>
      <c r="DX31" s="55">
        <f t="shared" si="69"/>
        <v>5.3</v>
      </c>
      <c r="DY31" s="57">
        <f>IF(BL31="x",ROUND((10-GEOMEAN(((10-DX31)/10*9+1),((10-CZ31)/10*9+1),((10-DJ31)/10*9+1)))/9*10,1),ROUND((10-GEOMEAN(((10-BL31)/10*9+1),((10-DX31)/10*9+1),((10-CZ31)/10*9+1),((10-DJ31)/10*9+1)))/9*10,1))</f>
        <v>6.4</v>
      </c>
      <c r="DZ31" s="58">
        <f>IF(ROUND(IF(AP31="x",(10-GEOMEAN(((10-AO31)/10*9+1),((10-DY31)/10*9+1),((10-AU31)/10*9+1),((10-AQ31)/10*9+1),((10-AR31)/10*9+1)))/9*10,(10-GEOMEAN(((10-AO31)/10*9+1),((10-DY31)/10*9+1),((10-AP31)/10*9+1),((10-AQ31)/10*9+1),((10-AR31)/10*9+1),((10-AU31)/10*9+1)))/9*10),1)=0,0.1,ROUND(IF(AP31="x",(10-GEOMEAN(((10-AO31)/10*9+1),((10-DY31)/10*9+1),((10-AU31)/10*9+1),((10-AQ31)/10*9+1),((10-AR31)/10*9+1)))/9*10,(10-GEOMEAN(((10-AO31)/10*9+1),((10-DY31)/10*9+1),((10-AP31)/10*9+1),((10-AQ31)/10*9+1),((10-AR31)/10*9+1),((10-AU31)/10*9+1)))/9*10),1))</f>
        <v>5.8</v>
      </c>
      <c r="EA31" s="55">
        <f>ROUND(IF('Indicator Data'!AM34=0,0,IF('Indicator Data'!AM34&gt;EA$195,10,IF('Indicator Data'!AM34&lt;EA$194,0,10-(EA$195-'Indicator Data'!AM34)/(EA$195-EA$194)*10))),1)</f>
        <v>3.9</v>
      </c>
      <c r="EB31" s="55">
        <f>ROUND(IF('Indicator Data'!AN34=0,0,IF(LOG('Indicator Data'!AN34)&gt;LOG(EB$195),10,IF(LOG('Indicator Data'!AN34)&lt;LOG(EB$194),0,10-(LOG(EB$195)-LOG('Indicator Data'!AN34))/(LOG(EB$195)-LOG(EB$194))*10))),1)</f>
        <v>5.3</v>
      </c>
      <c r="EC31" s="57">
        <f t="shared" si="38"/>
        <v>4.5999999999999996</v>
      </c>
      <c r="ED31" s="55">
        <f>'Indicator Data'!AO34</f>
        <v>0</v>
      </c>
      <c r="EE31" s="55">
        <f>'Indicator Data'!AP34</f>
        <v>0</v>
      </c>
      <c r="EF31" s="57">
        <f t="shared" si="39"/>
        <v>0</v>
      </c>
      <c r="EG31" s="58">
        <f t="shared" si="40"/>
        <v>3.2</v>
      </c>
      <c r="EH31" s="15"/>
      <c r="EI31" s="104"/>
    </row>
    <row r="32" spans="1:139" s="4" customFormat="1" x14ac:dyDescent="0.25">
      <c r="A32" s="126" t="str">
        <f>'Indicator Data'!A35</f>
        <v>Cameroon</v>
      </c>
      <c r="B32" s="59" t="str">
        <f>'Indicator Data'!B35</f>
        <v>CMR</v>
      </c>
      <c r="C32" s="55">
        <f>ROUND(IF('Indicator Data'!C35=0,0.1,IF(LOG('Indicator Data'!C35)&gt;C$195,10,IF(LOG('Indicator Data'!C35)&lt;C$194,0,10-(C$195-LOG('Indicator Data'!C35))/(C$195-C$194)*10))),1)</f>
        <v>0.1</v>
      </c>
      <c r="D32" s="55">
        <f>ROUND(IF('Indicator Data'!D35=0,0.1,IF(LOG('Indicator Data'!D35)&gt;D$195,10,IF(LOG('Indicator Data'!D35)&lt;D$194,0,10-(D$195-LOG('Indicator Data'!D35))/(D$195-D$194)*10))),1)</f>
        <v>0.1</v>
      </c>
      <c r="E32" s="55">
        <f t="shared" si="0"/>
        <v>0.1</v>
      </c>
      <c r="F32" s="55">
        <f>IF('Indicator Data'!E35="No data",0.1,(ROUND(IF('Indicator Data'!E35=0,0,IF(LOG('Indicator Data'!E35)&gt;F$195,10,IF(LOG('Indicator Data'!E35)&lt;F$194,0,10-(F$195-LOG('Indicator Data'!E35))/(F$195-F$194)*10))),1)))</f>
        <v>7.7</v>
      </c>
      <c r="G32" s="55">
        <f>ROUND(IF('Indicator Data'!F35=0,0,IF(LOG('Indicator Data'!F35)&gt;G$195,10,IF(LOG('Indicator Data'!F35)&lt;G$194,0,10-(G$195-LOG('Indicator Data'!F35))/(G$195-G$194)*10))),1)</f>
        <v>0</v>
      </c>
      <c r="H32" s="55">
        <f>ROUND(IF('Indicator Data'!G35=0,0,IF(LOG('Indicator Data'!G35)&gt;H$195,10,IF(LOG('Indicator Data'!G35)&lt;H$194,0,10-(H$195-LOG('Indicator Data'!G35))/(H$195-H$194)*10))),1)</f>
        <v>0</v>
      </c>
      <c r="I32" s="55">
        <f>ROUND(IF('Indicator Data'!H35=0,0,IF(LOG('Indicator Data'!H35)&gt;I$195,10,IF(LOG('Indicator Data'!H35)&lt;I$194,0,10-(I$195-LOG('Indicator Data'!H35))/(I$195-I$194)*10))),1)</f>
        <v>0</v>
      </c>
      <c r="J32" s="55">
        <f t="shared" si="1"/>
        <v>0</v>
      </c>
      <c r="K32" s="55">
        <f>ROUND(IF('Indicator Data'!I35=0,0,IF(LOG('Indicator Data'!I35)&gt;K$195,10,IF(LOG('Indicator Data'!I35)&lt;K$194,0,10-(K$195-LOG('Indicator Data'!I35))/(K$195-K$194)*10))),1)</f>
        <v>0</v>
      </c>
      <c r="L32" s="55">
        <f t="shared" si="2"/>
        <v>0</v>
      </c>
      <c r="M32" s="55">
        <f>ROUND(IF('Indicator Data'!J35=0,0,IF(LOG('Indicator Data'!J35)&gt;M$195,10,IF(LOG('Indicator Data'!J35)&lt;M$194,0,10-(M$195-LOG('Indicator Data'!J35))/(M$195-M$194)*10))),1)</f>
        <v>6.9</v>
      </c>
      <c r="N32" s="56">
        <f>'Indicator Data'!C35/'Indicator Data'!$CL35</f>
        <v>0</v>
      </c>
      <c r="O32" s="56">
        <f>'Indicator Data'!D35/'Indicator Data'!$CL35</f>
        <v>0</v>
      </c>
      <c r="P32" s="56">
        <f>IF(F32=0.1,"x",'Indicator Data'!E35/'Indicator Data'!$CL35)</f>
        <v>5.2185822483691042E-3</v>
      </c>
      <c r="Q32" s="56">
        <f>'Indicator Data'!F35/'Indicator Data'!$CL35</f>
        <v>0</v>
      </c>
      <c r="R32" s="56">
        <f>'Indicator Data'!G35/'Indicator Data'!$CL35</f>
        <v>0</v>
      </c>
      <c r="S32" s="56">
        <f>'Indicator Data'!H35/'Indicator Data'!$CL35</f>
        <v>0</v>
      </c>
      <c r="T32" s="56">
        <f>'Indicator Data'!I35/'Indicator Data'!$CL35</f>
        <v>0</v>
      </c>
      <c r="U32" s="56">
        <f>'Indicator Data'!J35/'Indicator Data'!$CL35</f>
        <v>2.4312132871069062E-4</v>
      </c>
      <c r="V32" s="55">
        <f t="shared" si="3"/>
        <v>0</v>
      </c>
      <c r="W32" s="55">
        <f t="shared" si="4"/>
        <v>0</v>
      </c>
      <c r="X32" s="55">
        <f t="shared" si="5"/>
        <v>0</v>
      </c>
      <c r="Y32" s="55">
        <f t="shared" si="6"/>
        <v>3.5</v>
      </c>
      <c r="Z32" s="55">
        <f t="shared" si="7"/>
        <v>0</v>
      </c>
      <c r="AA32" s="55">
        <f t="shared" si="8"/>
        <v>0</v>
      </c>
      <c r="AB32" s="55">
        <f t="shared" si="9"/>
        <v>0</v>
      </c>
      <c r="AC32" s="55">
        <f t="shared" si="10"/>
        <v>0</v>
      </c>
      <c r="AD32" s="55">
        <f t="shared" si="11"/>
        <v>0</v>
      </c>
      <c r="AE32" s="55">
        <f t="shared" si="12"/>
        <v>0</v>
      </c>
      <c r="AF32" s="55">
        <f t="shared" si="13"/>
        <v>0.1</v>
      </c>
      <c r="AG32" s="55">
        <f>ROUND(IF('Indicator Data'!K35=0,0,IF('Indicator Data'!K35&gt;AG$195,10,IF('Indicator Data'!K35&lt;AG$194,0,10-(AG$195-'Indicator Data'!K35)/(AG$195-AG$194)*10))),1)</f>
        <v>3.8</v>
      </c>
      <c r="AH32" s="55">
        <f t="shared" si="14"/>
        <v>0.1</v>
      </c>
      <c r="AI32" s="55">
        <f t="shared" si="15"/>
        <v>0.1</v>
      </c>
      <c r="AJ32" s="55">
        <f t="shared" si="16"/>
        <v>0</v>
      </c>
      <c r="AK32" s="55">
        <f t="shared" si="17"/>
        <v>0</v>
      </c>
      <c r="AL32" s="55">
        <f t="shared" si="18"/>
        <v>0</v>
      </c>
      <c r="AM32" s="55">
        <f t="shared" si="19"/>
        <v>0</v>
      </c>
      <c r="AN32" s="55">
        <f t="shared" si="20"/>
        <v>4.3</v>
      </c>
      <c r="AO32" s="193">
        <f t="shared" si="21"/>
        <v>0.1</v>
      </c>
      <c r="AP32" s="193">
        <f t="shared" si="41"/>
        <v>6</v>
      </c>
      <c r="AQ32" s="193">
        <f t="shared" si="22"/>
        <v>0</v>
      </c>
      <c r="AR32" s="193">
        <f t="shared" si="23"/>
        <v>0</v>
      </c>
      <c r="AS32" s="55">
        <f t="shared" si="24"/>
        <v>4.0999999999999996</v>
      </c>
      <c r="AT32" s="55">
        <f>IF('Indicator Data'!L35="No data","x",IF('Indicator Data'!CM35&lt;1000,"x",ROUND((IF('Indicator Data'!L35&gt;AT$195,10,IF('Indicator Data'!L35&lt;AT$194,0,10-(AT$195-'Indicator Data'!L35)/(AT$195-AT$194)*10))),1)))</f>
        <v>2</v>
      </c>
      <c r="AU32" s="193">
        <f t="shared" si="25"/>
        <v>3.1</v>
      </c>
      <c r="AV32" s="55">
        <f>IF('Indicator Data'!M35="No data","x",ROUND(IF('Indicator Data'!M35=0,0,IF(LOG('Indicator Data'!M35)&gt;AV$195,10,IF(LOG('Indicator Data'!M35)&lt;AV$194,0,10-(AV$195-LOG('Indicator Data'!M35))/(AV$195-AV$194)*10))),1))</f>
        <v>8.6</v>
      </c>
      <c r="AW32" s="56">
        <f>IF(AV32="x","x",'Indicator Data'!M35/'Indicator Data'!$CL35)</f>
        <v>0.43328746445976513</v>
      </c>
      <c r="AX32" s="55">
        <f t="shared" si="42"/>
        <v>4.8</v>
      </c>
      <c r="AY32" s="55">
        <f t="shared" si="43"/>
        <v>7.1</v>
      </c>
      <c r="AZ32" s="55">
        <f>IF('Indicator Data'!N35="No data","x",ROUND(IF('Indicator Data'!N35=0,0,IF(LOG('Indicator Data'!N35)&gt;AZ$195,10,IF(LOG('Indicator Data'!N35)&lt;AZ$194,0,10-(AZ$195-LOG('Indicator Data'!N35))/(AZ$195-AZ$194)*10))),1))</f>
        <v>8.9</v>
      </c>
      <c r="BA32" s="56">
        <f>IF(AZ32="x","x",'Indicator Data'!N35/'Indicator Data'!$CL35)</f>
        <v>8.9317362037310527E-2</v>
      </c>
      <c r="BB32" s="55">
        <f t="shared" si="44"/>
        <v>10</v>
      </c>
      <c r="BC32" s="55">
        <f t="shared" si="45"/>
        <v>9.5</v>
      </c>
      <c r="BD32" s="55">
        <f>IF('Indicator Data'!O35="No data","x",ROUND(IF('Indicator Data'!O35=0,0,IF(LOG('Indicator Data'!O35)&gt;BD$195,10,IF(LOG('Indicator Data'!O35)&lt;BD$194,0,10-(BD$195-LOG('Indicator Data'!O35))/(BD$195-BD$194)*10))),1))</f>
        <v>8.6</v>
      </c>
      <c r="BE32" s="56">
        <f>IF(BD32="x","x",'Indicator Data'!O35/'Indicator Data'!$CL35)</f>
        <v>6.4953196057497983E-2</v>
      </c>
      <c r="BF32" s="55">
        <f t="shared" si="46"/>
        <v>6.5</v>
      </c>
      <c r="BG32" s="55">
        <f t="shared" si="47"/>
        <v>7.7</v>
      </c>
      <c r="BH32" s="55">
        <f>IF('Indicator Data'!P35="No data","x",ROUND(IF('Indicator Data'!P35=0,0,IF(LOG('Indicator Data'!P35)&gt;BH$195,10,IF(LOG('Indicator Data'!P35)&lt;BH$194,0,10-(BH$195-LOG('Indicator Data'!P35))/(BH$195-BH$194)*10))),1))</f>
        <v>9.3000000000000007</v>
      </c>
      <c r="BI32" s="56">
        <f>IF(BH32="x","x",'Indicator Data'!P35/'Indicator Data'!$CL35)</f>
        <v>0.17426662149325187</v>
      </c>
      <c r="BJ32" s="55">
        <f t="shared" si="48"/>
        <v>10</v>
      </c>
      <c r="BK32" s="55">
        <f t="shared" si="49"/>
        <v>9.6999999999999993</v>
      </c>
      <c r="BL32" s="55">
        <f t="shared" si="50"/>
        <v>8.6999999999999993</v>
      </c>
      <c r="BM32" s="55">
        <f>ROUND(IF('Indicator Data'!Q35=0,0,IF(LOG('Indicator Data'!Q35)&gt;BM$195,10,IF(LOG('Indicator Data'!Q35)&lt;BM$194,0,10-(BM$195-LOG('Indicator Data'!Q35))/(BM$195-BM$194)*10))),1)</f>
        <v>9.1</v>
      </c>
      <c r="BN32" s="55">
        <f>ROUND(IF('Indicator Data'!R35=0,0,IF(LOG('Indicator Data'!R35)&gt;BN$195,10,IF(LOG('Indicator Data'!R35)&lt;BN$194,0,10-(BN$195-LOG('Indicator Data'!R35))/(BN$195-BN$194)*10))),1)</f>
        <v>0</v>
      </c>
      <c r="BO32" s="55">
        <f t="shared" si="51"/>
        <v>3.0333333333333332</v>
      </c>
      <c r="BP32" s="56">
        <f>'Indicator Data'!Q35/'Indicator Data'!$CL35</f>
        <v>0.99307703244959455</v>
      </c>
      <c r="BQ32" s="56">
        <f>'Indicator Data'!R35/'Indicator Data'!$CL35</f>
        <v>0</v>
      </c>
      <c r="BR32" s="55">
        <f t="shared" si="26"/>
        <v>9.9</v>
      </c>
      <c r="BS32" s="55">
        <f t="shared" si="27"/>
        <v>0</v>
      </c>
      <c r="BT32" s="55">
        <f t="shared" si="28"/>
        <v>3.3000000000000003</v>
      </c>
      <c r="BU32" s="55">
        <f t="shared" si="52"/>
        <v>3.2</v>
      </c>
      <c r="BV32" s="55">
        <f>ROUND(IF('Indicator Data'!S35=0,0,IF(LOG('Indicator Data'!S35)&gt;BV$195,10,IF(LOG('Indicator Data'!S35)&lt;BV$194,0,10-(BV$195-LOG('Indicator Data'!S35))/(BV$195-BV$194)*10))),1)</f>
        <v>5.2</v>
      </c>
      <c r="BW32" s="55">
        <f>ROUND(IF('Indicator Data'!T35=0,0,IF(LOG('Indicator Data'!T35)&gt;BW$195,10,IF(LOG('Indicator Data'!T35)&lt;BW$194,0,10-(BW$195-LOG('Indicator Data'!T35))/(BW$195-BW$194)*10))),1)</f>
        <v>9.1</v>
      </c>
      <c r="BX32" s="55">
        <f t="shared" si="53"/>
        <v>7.8</v>
      </c>
      <c r="BY32" s="56">
        <f>'Indicator Data'!S35/'Indicator Data'!$CL35</f>
        <v>1.9074455671583735E-3</v>
      </c>
      <c r="BZ32" s="56">
        <f>'Indicator Data'!T35/'Indicator Data'!$CL35</f>
        <v>0.98778039340727863</v>
      </c>
      <c r="CA32" s="55">
        <f t="shared" si="29"/>
        <v>0</v>
      </c>
      <c r="CB32" s="55">
        <f t="shared" si="30"/>
        <v>9.9</v>
      </c>
      <c r="CC32" s="55">
        <f t="shared" si="54"/>
        <v>6.6000000000000005</v>
      </c>
      <c r="CD32" s="55">
        <f t="shared" si="55"/>
        <v>7.2</v>
      </c>
      <c r="CE32" s="55">
        <f t="shared" si="56"/>
        <v>5.5</v>
      </c>
      <c r="CF32" s="55">
        <f>ROUND(IF('Indicator Data'!U35=0,0,IF(LOG('Indicator Data'!U35)&gt;CF$195,10,IF(LOG('Indicator Data'!U35)&lt;CF$194,0,10-(CF$195-LOG('Indicator Data'!U35))/(CF$195-CF$194)*10))),1)</f>
        <v>8.8000000000000007</v>
      </c>
      <c r="CG32" s="56">
        <f>'Indicator Data'!U35/'Indicator Data'!$CL35</f>
        <v>0.61781335684276362</v>
      </c>
      <c r="CH32" s="55">
        <f t="shared" si="31"/>
        <v>6.9</v>
      </c>
      <c r="CI32" s="55">
        <f t="shared" si="57"/>
        <v>8</v>
      </c>
      <c r="CJ32" s="55">
        <f>ROUND(IF('Indicator Data'!V35=0,0,IF(LOG('Indicator Data'!V35)&gt;CJ$195,10,IF(LOG('Indicator Data'!V35)&lt;CJ$194,0,10-(CJ$195-LOG('Indicator Data'!V35))/(CJ$195-CJ$194)*10))),1)</f>
        <v>9.1</v>
      </c>
      <c r="CK32" s="56">
        <f>IF('Indicator Data'!V35/'Indicator Data'!$CL35&gt;1,1,'Indicator Data'!V35/'Indicator Data'!$CL35)</f>
        <v>0.92800582806581156</v>
      </c>
      <c r="CL32" s="55">
        <f t="shared" si="32"/>
        <v>9.3000000000000007</v>
      </c>
      <c r="CM32" s="55">
        <f t="shared" si="58"/>
        <v>9.1999999999999993</v>
      </c>
      <c r="CN32" s="55">
        <f>ROUND(IF('Indicator Data'!W35=0,0,IF(LOG('Indicator Data'!W35)&gt;CN$195,10,IF(LOG('Indicator Data'!W35)&lt;CN$194,0,10-(CN$195-LOG('Indicator Data'!W35))/(CN$195-CN$194)*10))),1)</f>
        <v>0</v>
      </c>
      <c r="CO32" s="56">
        <f>'Indicator Data'!W35/'Indicator Data'!$CL35</f>
        <v>0</v>
      </c>
      <c r="CP32" s="55">
        <f t="shared" si="33"/>
        <v>0</v>
      </c>
      <c r="CQ32" s="55">
        <f t="shared" si="59"/>
        <v>0</v>
      </c>
      <c r="CR32" s="55">
        <f>ROUND(IF('Indicator Data'!X35=0,0,IF(LOG('Indicator Data'!X35)&gt;CR$195,10,IF(LOG('Indicator Data'!X35)&lt;CR$194,0,10-(CR$195-LOG('Indicator Data'!X35))/(CR$195-CR$194)*10))),1)</f>
        <v>9.1</v>
      </c>
      <c r="CS32" s="56">
        <f>'Indicator Data'!X35/'Indicator Data'!$CL35</f>
        <v>0.96312109366345466</v>
      </c>
      <c r="CT32" s="55">
        <f t="shared" si="34"/>
        <v>9.6</v>
      </c>
      <c r="CU32" s="55">
        <f t="shared" si="60"/>
        <v>9.4</v>
      </c>
      <c r="CV32" s="55">
        <f>ROUND(IF('Indicator Data'!Y35=0,0,IF(LOG('Indicator Data'!Y35)&gt;CR$195,10,IF(LOG('Indicator Data'!Y35)&lt;CR$194,0,10-(CR$195-LOG('Indicator Data'!Y35))/(CR$195-CR$194)*10))),1)</f>
        <v>0</v>
      </c>
      <c r="CW32" s="56">
        <f>'Indicator Data'!Y35/'Indicator Data'!$CL35</f>
        <v>0</v>
      </c>
      <c r="CX32" s="55">
        <f t="shared" si="35"/>
        <v>0</v>
      </c>
      <c r="CY32" s="55">
        <f t="shared" si="61"/>
        <v>0</v>
      </c>
      <c r="CZ32" s="55">
        <f t="shared" si="62"/>
        <v>8.4</v>
      </c>
      <c r="DA32" s="55">
        <f>IF('Indicator Data'!AE35="No data","x",ROUND(IF('Indicator Data'!AE35&gt;DA$195,0,IF('Indicator Data'!AE35&lt;DA$194,10,(DA$195-'Indicator Data'!AE35)/(DA$195-DA$194)*10)),1))</f>
        <v>6.8</v>
      </c>
      <c r="DB32" s="55">
        <f>IF('Indicator Data'!AF35="No data","x",ROUND(IF('Indicator Data'!AF35&gt;DB$195,0,IF('Indicator Data'!AF35&lt;DB$194,10,(DB$195-'Indicator Data'!AF35)/(DB$195-DB$194)*10)),1))</f>
        <v>6.6</v>
      </c>
      <c r="DC32" s="55">
        <f>IF('Indicator Data'!AH35="No data","x",ROUND(IF('Indicator Data'!AH35&gt;DC$195,0,IF('Indicator Data'!AH35&lt;DC$194,10,(DC$195-'Indicator Data'!AH35)/(DC$195-DC$194)*10)),1))</f>
        <v>9.6999999999999993</v>
      </c>
      <c r="DD32" s="55">
        <f>IF(AND(DB32="x",DA32="x",DC32="x"),"x",ROUND(AVERAGE(DA32:DC32),1))</f>
        <v>7.7</v>
      </c>
      <c r="DE32" s="55">
        <f>IF('Indicator Data'!AA35="No data","x",ROUND(IF(LOG('Indicator Data'!AA35)&gt;DE$195,10,IF(LOG('Indicator Data'!AA35)&lt;DE$194,0,10-(DE$195-LOG('Indicator Data'!AA35))/(DE$195-DE$194)*10)),1))</f>
        <v>5.8</v>
      </c>
      <c r="DF32" s="55">
        <f>IF('Indicator Data'!AB35="No data","x",ROUND(IF('Indicator Data'!AB35&gt;DF$195,10,IF('Indicator Data'!AB35&lt;DF$194,0,10-(DF$195-'Indicator Data'!AB35)/(DF$195-DF$194)*10)),1))</f>
        <v>7.8</v>
      </c>
      <c r="DG32" s="55">
        <f>IF('Indicator Data'!AC35="No data","x",ROUND(IF('Indicator Data'!AC35&gt;DG$195,10,IF('Indicator Data'!AC35&lt;DG$194,0,10-(DG$195-'Indicator Data'!AC35)/(DG$195-DG$194)*10)),1))</f>
        <v>5.6</v>
      </c>
      <c r="DH32" s="55">
        <f>IF('Indicator Data'!AD35="No data","x",ROUND(IF('Indicator Data'!AD35&gt;DH$195,10,IF('Indicator Data'!AD35&lt;DH$194,0,10-(DH$195-'Indicator Data'!AD35)/(DH$195-DH$194)*10)),1))</f>
        <v>4.3</v>
      </c>
      <c r="DI32" s="55">
        <f t="shared" si="63"/>
        <v>5.9</v>
      </c>
      <c r="DJ32" s="55">
        <f t="shared" si="64"/>
        <v>6.5</v>
      </c>
      <c r="DK32" s="55">
        <f>IF('Indicator Data'!AK35="No data","x",ROUND(IF('Indicator Data'!AK35&gt;DK$195,10,IF('Indicator Data'!AK35&lt;DK$194,0,10-(DK$195-'Indicator Data'!AK35)/(DK$195-DK$194)*10)),1))</f>
        <v>2.4</v>
      </c>
      <c r="DL32" s="55">
        <f>IF('Indicator Data'!AL35="No data","x",ROUND(IF('Indicator Data'!AL35&gt;DL$195,10,IF('Indicator Data'!AL35&lt;DL$194,0,10-(DL$195-'Indicator Data'!AL35)/(DL$195-DL$194)*10)),1))</f>
        <v>7.1</v>
      </c>
      <c r="DM32" s="55">
        <f t="shared" si="65"/>
        <v>5.5</v>
      </c>
      <c r="DN32" s="55">
        <f>IF('Indicator Data'!AG35="No data","x",ROUND(IF('Indicator Data'!AG35&gt;DN$195,10,IF('Indicator Data'!AG35&lt;DN$194,0,10-(DN$195-'Indicator Data'!AG35)/(DN$195-DN$194)*10)),1))</f>
        <v>2.2999999999999998</v>
      </c>
      <c r="DO32" s="55">
        <f t="shared" si="66"/>
        <v>6.4</v>
      </c>
      <c r="DP32" s="194">
        <f>IF('Indicator Data'!AI35="No data","x",'Indicator Data'!AI35/'Indicator Data'!$CK35)</f>
        <v>1.7742536990849862E-4</v>
      </c>
      <c r="DQ32" s="55">
        <f t="shared" si="36"/>
        <v>1.8</v>
      </c>
      <c r="DR32" s="55">
        <f>IF('Indicator Data'!AJ35="No data","x",ROUND(IF('Indicator Data'!AJ35&gt;DR$195,10,IF('Indicator Data'!AJ35&lt;DR$194,0,10-(DR$195-'Indicator Data'!AJ35)/(DR$195-DR$194)*10)),1))</f>
        <v>4</v>
      </c>
      <c r="DS32" s="55">
        <f t="shared" si="67"/>
        <v>2.9</v>
      </c>
      <c r="DT32" s="55">
        <f>ROUND(IF('Indicator Data'!Z35=0,0,IF(LOG('Indicator Data'!Z35)&gt;DT$195,10,IF(LOG('Indicator Data'!Z35)&lt;DT$194,0,10-(DT$195-LOG('Indicator Data'!Z35))/(DT$195-DT$194)*10))),1)</f>
        <v>0</v>
      </c>
      <c r="DU32" s="56">
        <f>'Indicator Data'!Z35/'Indicator Data'!$CL35</f>
        <v>0</v>
      </c>
      <c r="DV32" s="55">
        <f t="shared" si="37"/>
        <v>0</v>
      </c>
      <c r="DW32" s="55">
        <f t="shared" si="68"/>
        <v>0</v>
      </c>
      <c r="DX32" s="55">
        <f t="shared" si="69"/>
        <v>4.9000000000000004</v>
      </c>
      <c r="DY32" s="57">
        <f>IF(BL32="x",ROUND((10-GEOMEAN(((10-DX32)/10*9+1),((10-CZ32)/10*9+1),((10-DJ32)/10*9+1)))/9*10,1),ROUND((10-GEOMEAN(((10-BL32)/10*9+1),((10-DX32)/10*9+1),((10-CZ32)/10*9+1),((10-DJ32)/10*9+1)))/9*10,1))</f>
        <v>7.4</v>
      </c>
      <c r="DZ32" s="58">
        <f>IF(ROUND(IF(AP32="x",(10-GEOMEAN(((10-AO32)/10*9+1),((10-DY32)/10*9+1),((10-AU32)/10*9+1),((10-AQ32)/10*9+1),((10-AR32)/10*9+1)))/9*10,(10-GEOMEAN(((10-AO32)/10*9+1),((10-DY32)/10*9+1),((10-AP32)/10*9+1),((10-AQ32)/10*9+1),((10-AR32)/10*9+1),((10-AU32)/10*9+1)))/9*10),1)=0,0.1,ROUND(IF(AP32="x",(10-GEOMEAN(((10-AO32)/10*9+1),((10-DY32)/10*9+1),((10-AU32)/10*9+1),((10-AQ32)/10*9+1),((10-AR32)/10*9+1)))/9*10,(10-GEOMEAN(((10-AO32)/10*9+1),((10-DY32)/10*9+1),((10-AP32)/10*9+1),((10-AQ32)/10*9+1),((10-AR32)/10*9+1),((10-AU32)/10*9+1)))/9*10),1))</f>
        <v>3.4</v>
      </c>
      <c r="EA32" s="55">
        <f>ROUND(IF('Indicator Data'!AM35=0,0,IF('Indicator Data'!AM35&gt;EA$195,10,IF('Indicator Data'!AM35&lt;EA$194,0,10-(EA$195-'Indicator Data'!AM35)/(EA$195-EA$194)*10))),1)</f>
        <v>10</v>
      </c>
      <c r="EB32" s="55">
        <f>ROUND(IF('Indicator Data'!AN35=0,0,IF(LOG('Indicator Data'!AN35)&gt;LOG(EB$195),10,IF(LOG('Indicator Data'!AN35)&lt;LOG(EB$194),0,10-(LOG(EB$195)-LOG('Indicator Data'!AN35))/(LOG(EB$195)-LOG(EB$194))*10))),1)</f>
        <v>9.4</v>
      </c>
      <c r="EC32" s="57">
        <f t="shared" si="38"/>
        <v>9.6999999999999993</v>
      </c>
      <c r="ED32" s="55">
        <f>'Indicator Data'!AO35</f>
        <v>0</v>
      </c>
      <c r="EE32" s="55">
        <f>'Indicator Data'!AP35</f>
        <v>0</v>
      </c>
      <c r="EF32" s="57">
        <f t="shared" si="39"/>
        <v>0</v>
      </c>
      <c r="EG32" s="58">
        <f t="shared" si="40"/>
        <v>6.8</v>
      </c>
      <c r="EH32" s="15"/>
      <c r="EI32" s="104"/>
    </row>
    <row r="33" spans="1:139" s="4" customFormat="1" x14ac:dyDescent="0.25">
      <c r="A33" s="126" t="str">
        <f>'Indicator Data'!A36</f>
        <v>Canada</v>
      </c>
      <c r="B33" s="59" t="str">
        <f>'Indicator Data'!B36</f>
        <v>CAN</v>
      </c>
      <c r="C33" s="55">
        <f>ROUND(IF('Indicator Data'!C36=0,0.1,IF(LOG('Indicator Data'!C36)&gt;C$195,10,IF(LOG('Indicator Data'!C36)&lt;C$194,0,10-(C$195-LOG('Indicator Data'!C36))/(C$195-C$194)*10))),1)</f>
        <v>8.4</v>
      </c>
      <c r="D33" s="55">
        <f>ROUND(IF('Indicator Data'!D36=0,0.1,IF(LOG('Indicator Data'!D36)&gt;D$195,10,IF(LOG('Indicator Data'!D36)&lt;D$194,0,10-(D$195-LOG('Indicator Data'!D36))/(D$195-D$194)*10))),1)</f>
        <v>6.8</v>
      </c>
      <c r="E33" s="55">
        <f t="shared" si="0"/>
        <v>7.7</v>
      </c>
      <c r="F33" s="55">
        <f>IF('Indicator Data'!E36="No data",0.1,(ROUND(IF('Indicator Data'!E36=0,0,IF(LOG('Indicator Data'!E36)&gt;F$195,10,IF(LOG('Indicator Data'!E36)&lt;F$194,0,10-(F$195-LOG('Indicator Data'!E36))/(F$195-F$194)*10))),1)))</f>
        <v>7.4</v>
      </c>
      <c r="G33" s="55">
        <f>ROUND(IF('Indicator Data'!F36=0,0,IF(LOG('Indicator Data'!F36)&gt;G$195,10,IF(LOG('Indicator Data'!F36)&lt;G$194,0,10-(G$195-LOG('Indicator Data'!F36))/(G$195-G$194)*10))),1)</f>
        <v>6.9</v>
      </c>
      <c r="H33" s="55">
        <f>ROUND(IF('Indicator Data'!G36=0,0,IF(LOG('Indicator Data'!G36)&gt;H$195,10,IF(LOG('Indicator Data'!G36)&lt;H$194,0,10-(H$195-LOG('Indicator Data'!G36))/(H$195-H$194)*10))),1)</f>
        <v>6</v>
      </c>
      <c r="I33" s="55">
        <f>ROUND(IF('Indicator Data'!H36=0,0,IF(LOG('Indicator Data'!H36)&gt;I$195,10,IF(LOG('Indicator Data'!H36)&lt;I$194,0,10-(I$195-LOG('Indicator Data'!H36))/(I$195-I$194)*10))),1)</f>
        <v>7</v>
      </c>
      <c r="J33" s="55">
        <f t="shared" si="1"/>
        <v>6.5</v>
      </c>
      <c r="K33" s="55">
        <f>ROUND(IF('Indicator Data'!I36=0,0,IF(LOG('Indicator Data'!I36)&gt;K$195,10,IF(LOG('Indicator Data'!I36)&lt;K$194,0,10-(K$195-LOG('Indicator Data'!I36))/(K$195-K$194)*10))),1)</f>
        <v>1.5</v>
      </c>
      <c r="L33" s="55">
        <f t="shared" si="2"/>
        <v>4.5</v>
      </c>
      <c r="M33" s="55">
        <f>ROUND(IF('Indicator Data'!J36=0,0,IF(LOG('Indicator Data'!J36)&gt;M$195,10,IF(LOG('Indicator Data'!J36)&lt;M$194,0,10-(M$195-LOG('Indicator Data'!J36))/(M$195-M$194)*10))),1)</f>
        <v>4.8</v>
      </c>
      <c r="N33" s="56">
        <f>'Indicator Data'!C36/'Indicator Data'!$CL36</f>
        <v>6.3603080853631222E-4</v>
      </c>
      <c r="O33" s="56">
        <f>'Indicator Data'!D36/'Indicator Data'!$CL36</f>
        <v>2.975412257847402E-5</v>
      </c>
      <c r="P33" s="56">
        <f>IF(F33=0.1,"x",'Indicator Data'!E36/'Indicator Data'!$CL36)</f>
        <v>2.654466111476838E-3</v>
      </c>
      <c r="Q33" s="56">
        <f>'Indicator Data'!F36/'Indicator Data'!$CL36</f>
        <v>4.0309703413761588E-6</v>
      </c>
      <c r="R33" s="56">
        <f>'Indicator Data'!G36/'Indicator Data'!$CL36</f>
        <v>6.7005362786773967E-4</v>
      </c>
      <c r="S33" s="56">
        <f>'Indicator Data'!H36/'Indicator Data'!$CL36</f>
        <v>2.0428093715870847E-5</v>
      </c>
      <c r="T33" s="56">
        <f>'Indicator Data'!I36/'Indicator Data'!$CL36</f>
        <v>1.5573583567764798E-6</v>
      </c>
      <c r="U33" s="56">
        <f>'Indicator Data'!J36/'Indicator Data'!$CL36</f>
        <v>2.3857001854666152E-5</v>
      </c>
      <c r="V33" s="55">
        <f t="shared" si="3"/>
        <v>3.2</v>
      </c>
      <c r="W33" s="55">
        <f t="shared" si="4"/>
        <v>0.3</v>
      </c>
      <c r="X33" s="55">
        <f t="shared" si="5"/>
        <v>1.9</v>
      </c>
      <c r="Y33" s="55">
        <f t="shared" si="6"/>
        <v>1.8</v>
      </c>
      <c r="Z33" s="55">
        <f t="shared" si="7"/>
        <v>6.9</v>
      </c>
      <c r="AA33" s="55">
        <f t="shared" si="8"/>
        <v>0.4</v>
      </c>
      <c r="AB33" s="55">
        <f t="shared" si="9"/>
        <v>0</v>
      </c>
      <c r="AC33" s="55">
        <f t="shared" si="10"/>
        <v>0.2</v>
      </c>
      <c r="AD33" s="55">
        <f t="shared" si="11"/>
        <v>0</v>
      </c>
      <c r="AE33" s="55">
        <f t="shared" si="12"/>
        <v>0.1</v>
      </c>
      <c r="AF33" s="55">
        <f t="shared" si="13"/>
        <v>0</v>
      </c>
      <c r="AG33" s="55">
        <f>ROUND(IF('Indicator Data'!K36=0,0,IF('Indicator Data'!K36&gt;AG$195,10,IF('Indicator Data'!K36&lt;AG$194,0,10-(AG$195-'Indicator Data'!K36)/(AG$195-AG$194)*10))),1)</f>
        <v>1.9</v>
      </c>
      <c r="AH33" s="55">
        <f t="shared" si="14"/>
        <v>5.8</v>
      </c>
      <c r="AI33" s="55">
        <f t="shared" si="15"/>
        <v>3.6</v>
      </c>
      <c r="AJ33" s="55">
        <f t="shared" si="16"/>
        <v>3.2</v>
      </c>
      <c r="AK33" s="55">
        <f t="shared" si="17"/>
        <v>3.5</v>
      </c>
      <c r="AL33" s="55">
        <f t="shared" si="18"/>
        <v>3.4</v>
      </c>
      <c r="AM33" s="55">
        <f t="shared" si="19"/>
        <v>0.8</v>
      </c>
      <c r="AN33" s="55">
        <f t="shared" si="20"/>
        <v>2.7</v>
      </c>
      <c r="AO33" s="193">
        <f t="shared" si="21"/>
        <v>5.5</v>
      </c>
      <c r="AP33" s="193">
        <f t="shared" si="41"/>
        <v>5.2</v>
      </c>
      <c r="AQ33" s="193">
        <f t="shared" si="22"/>
        <v>6.9</v>
      </c>
      <c r="AR33" s="193">
        <f t="shared" si="23"/>
        <v>2.6</v>
      </c>
      <c r="AS33" s="55">
        <f t="shared" si="24"/>
        <v>2.2999999999999998</v>
      </c>
      <c r="AT33" s="55">
        <f>IF('Indicator Data'!L36="No data","x",IF('Indicator Data'!CM36&lt;1000,"x",ROUND((IF('Indicator Data'!L36&gt;AT$195,10,IF('Indicator Data'!L36&lt;AT$194,0,10-(AT$195-'Indicator Data'!L36)/(AT$195-AT$194)*10))),1)))</f>
        <v>7.1</v>
      </c>
      <c r="AU33" s="193">
        <f t="shared" si="25"/>
        <v>4.7</v>
      </c>
      <c r="AV33" s="55" t="str">
        <f>IF('Indicator Data'!M36="No data","x",ROUND(IF('Indicator Data'!M36=0,0,IF(LOG('Indicator Data'!M36)&gt;AV$195,10,IF(LOG('Indicator Data'!M36)&lt;AV$194,0,10-(AV$195-LOG('Indicator Data'!M36))/(AV$195-AV$194)*10))),1))</f>
        <v>x</v>
      </c>
      <c r="AW33" s="56" t="str">
        <f>IF(AV33="x","x",'Indicator Data'!M36/'Indicator Data'!$CL36)</f>
        <v>x</v>
      </c>
      <c r="AX33" s="55" t="str">
        <f t="shared" si="42"/>
        <v>x</v>
      </c>
      <c r="AY33" s="55" t="str">
        <f t="shared" si="43"/>
        <v>x</v>
      </c>
      <c r="AZ33" s="55" t="str">
        <f>IF('Indicator Data'!N36="No data","x",ROUND(IF('Indicator Data'!N36=0,0,IF(LOG('Indicator Data'!N36)&gt;AZ$195,10,IF(LOG('Indicator Data'!N36)&lt;AZ$194,0,10-(AZ$195-LOG('Indicator Data'!N36))/(AZ$195-AZ$194)*10))),1))</f>
        <v>x</v>
      </c>
      <c r="BA33" s="56" t="str">
        <f>IF(AZ33="x","x",'Indicator Data'!N36/'Indicator Data'!$CL36)</f>
        <v>x</v>
      </c>
      <c r="BB33" s="55" t="str">
        <f t="shared" si="44"/>
        <v>x</v>
      </c>
      <c r="BC33" s="55" t="str">
        <f t="shared" si="45"/>
        <v>x</v>
      </c>
      <c r="BD33" s="55" t="str">
        <f>IF('Indicator Data'!O36="No data","x",ROUND(IF('Indicator Data'!O36=0,0,IF(LOG('Indicator Data'!O36)&gt;BD$195,10,IF(LOG('Indicator Data'!O36)&lt;BD$194,0,10-(BD$195-LOG('Indicator Data'!O36))/(BD$195-BD$194)*10))),1))</f>
        <v>x</v>
      </c>
      <c r="BE33" s="56" t="str">
        <f>IF(BD33="x","x",'Indicator Data'!O36/'Indicator Data'!$CL36)</f>
        <v>x</v>
      </c>
      <c r="BF33" s="55" t="str">
        <f t="shared" si="46"/>
        <v>x</v>
      </c>
      <c r="BG33" s="55" t="str">
        <f t="shared" si="47"/>
        <v>x</v>
      </c>
      <c r="BH33" s="55" t="str">
        <f>IF('Indicator Data'!P36="No data","x",ROUND(IF('Indicator Data'!P36=0,0,IF(LOG('Indicator Data'!P36)&gt;BH$195,10,IF(LOG('Indicator Data'!P36)&lt;BH$194,0,10-(BH$195-LOG('Indicator Data'!P36))/(BH$195-BH$194)*10))),1))</f>
        <v>x</v>
      </c>
      <c r="BI33" s="56" t="str">
        <f>IF(BH33="x","x",'Indicator Data'!P36/'Indicator Data'!$CL36)</f>
        <v>x</v>
      </c>
      <c r="BJ33" s="55" t="str">
        <f t="shared" si="48"/>
        <v>x</v>
      </c>
      <c r="BK33" s="55" t="str">
        <f t="shared" si="49"/>
        <v>x</v>
      </c>
      <c r="BL33" s="55" t="str">
        <f t="shared" si="50"/>
        <v>x</v>
      </c>
      <c r="BM33" s="55">
        <f>ROUND(IF('Indicator Data'!Q36=0,0,IF(LOG('Indicator Data'!Q36)&gt;BM$195,10,IF(LOG('Indicator Data'!Q36)&lt;BM$194,0,10-(BM$195-LOG('Indicator Data'!Q36))/(BM$195-BM$194)*10))),1)</f>
        <v>0</v>
      </c>
      <c r="BN33" s="55">
        <f>ROUND(IF('Indicator Data'!R36=0,0,IF(LOG('Indicator Data'!R36)&gt;BN$195,10,IF(LOG('Indicator Data'!R36)&lt;BN$194,0,10-(BN$195-LOG('Indicator Data'!R36))/(BN$195-BN$194)*10))),1)</f>
        <v>0</v>
      </c>
      <c r="BO33" s="55">
        <f t="shared" si="51"/>
        <v>0</v>
      </c>
      <c r="BP33" s="56">
        <f>'Indicator Data'!Q36/'Indicator Data'!$CL36</f>
        <v>0</v>
      </c>
      <c r="BQ33" s="56">
        <f>'Indicator Data'!R36/'Indicator Data'!$CL36</f>
        <v>0</v>
      </c>
      <c r="BR33" s="55">
        <f t="shared" si="26"/>
        <v>0</v>
      </c>
      <c r="BS33" s="55">
        <f t="shared" si="27"/>
        <v>0</v>
      </c>
      <c r="BT33" s="55">
        <f t="shared" si="28"/>
        <v>0</v>
      </c>
      <c r="BU33" s="55">
        <f t="shared" si="52"/>
        <v>0</v>
      </c>
      <c r="BV33" s="55">
        <f>ROUND(IF('Indicator Data'!S36=0,0,IF(LOG('Indicator Data'!S36)&gt;BV$195,10,IF(LOG('Indicator Data'!S36)&lt;BV$194,0,10-(BV$195-LOG('Indicator Data'!S36))/(BV$195-BV$194)*10))),1)</f>
        <v>0</v>
      </c>
      <c r="BW33" s="55">
        <f>ROUND(IF('Indicator Data'!T36=0,0,IF(LOG('Indicator Data'!T36)&gt;BW$195,10,IF(LOG('Indicator Data'!T36)&lt;BW$194,0,10-(BW$195-LOG('Indicator Data'!T36))/(BW$195-BW$194)*10))),1)</f>
        <v>0</v>
      </c>
      <c r="BX33" s="55">
        <f t="shared" si="53"/>
        <v>0</v>
      </c>
      <c r="BY33" s="56">
        <f>'Indicator Data'!S36/'Indicator Data'!$CL36</f>
        <v>0</v>
      </c>
      <c r="BZ33" s="56">
        <f>'Indicator Data'!T36/'Indicator Data'!$CL36</f>
        <v>0</v>
      </c>
      <c r="CA33" s="55">
        <f t="shared" si="29"/>
        <v>0</v>
      </c>
      <c r="CB33" s="55">
        <f t="shared" si="30"/>
        <v>0</v>
      </c>
      <c r="CC33" s="55">
        <f t="shared" si="54"/>
        <v>0</v>
      </c>
      <c r="CD33" s="55">
        <f t="shared" si="55"/>
        <v>0</v>
      </c>
      <c r="CE33" s="55">
        <f t="shared" si="56"/>
        <v>0</v>
      </c>
      <c r="CF33" s="55">
        <f>ROUND(IF('Indicator Data'!U36=0,0,IF(LOG('Indicator Data'!U36)&gt;CF$195,10,IF(LOG('Indicator Data'!U36)&lt;CF$194,0,10-(CF$195-LOG('Indicator Data'!U36))/(CF$195-CF$194)*10))),1)</f>
        <v>0</v>
      </c>
      <c r="CG33" s="56">
        <f>'Indicator Data'!U36/'Indicator Data'!$CL36</f>
        <v>0</v>
      </c>
      <c r="CH33" s="55">
        <f t="shared" si="31"/>
        <v>0</v>
      </c>
      <c r="CI33" s="55">
        <f t="shared" si="57"/>
        <v>0</v>
      </c>
      <c r="CJ33" s="55">
        <f>ROUND(IF('Indicator Data'!V36=0,0,IF(LOG('Indicator Data'!V36)&gt;CJ$195,10,IF(LOG('Indicator Data'!V36)&lt;CJ$194,0,10-(CJ$195-LOG('Indicator Data'!V36))/(CJ$195-CJ$194)*10))),1)</f>
        <v>0</v>
      </c>
      <c r="CK33" s="56">
        <f>IF('Indicator Data'!V36/'Indicator Data'!$CL36&gt;1,1,'Indicator Data'!V36/'Indicator Data'!$CL36)</f>
        <v>0</v>
      </c>
      <c r="CL33" s="55">
        <f t="shared" si="32"/>
        <v>0</v>
      </c>
      <c r="CM33" s="55">
        <f t="shared" si="58"/>
        <v>0</v>
      </c>
      <c r="CN33" s="55">
        <f>ROUND(IF('Indicator Data'!W36=0,0,IF(LOG('Indicator Data'!W36)&gt;CN$195,10,IF(LOG('Indicator Data'!W36)&lt;CN$194,0,10-(CN$195-LOG('Indicator Data'!W36))/(CN$195-CN$194)*10))),1)</f>
        <v>0</v>
      </c>
      <c r="CO33" s="56">
        <f>'Indicator Data'!W36/'Indicator Data'!$CL36</f>
        <v>0</v>
      </c>
      <c r="CP33" s="55">
        <f t="shared" si="33"/>
        <v>0</v>
      </c>
      <c r="CQ33" s="55">
        <f t="shared" si="59"/>
        <v>0</v>
      </c>
      <c r="CR33" s="55">
        <f>ROUND(IF('Indicator Data'!X36=0,0,IF(LOG('Indicator Data'!X36)&gt;CR$195,10,IF(LOG('Indicator Data'!X36)&lt;CR$194,0,10-(CR$195-LOG('Indicator Data'!X36))/(CR$195-CR$194)*10))),1)</f>
        <v>0</v>
      </c>
      <c r="CS33" s="56">
        <f>'Indicator Data'!X36/'Indicator Data'!$CL36</f>
        <v>0</v>
      </c>
      <c r="CT33" s="55">
        <f t="shared" si="34"/>
        <v>0</v>
      </c>
      <c r="CU33" s="55">
        <f t="shared" si="60"/>
        <v>0</v>
      </c>
      <c r="CV33" s="55">
        <f>ROUND(IF('Indicator Data'!Y36=0,0,IF(LOG('Indicator Data'!Y36)&gt;CR$195,10,IF(LOG('Indicator Data'!Y36)&lt;CR$194,0,10-(CR$195-LOG('Indicator Data'!Y36))/(CR$195-CR$194)*10))),1)</f>
        <v>0</v>
      </c>
      <c r="CW33" s="56">
        <f>'Indicator Data'!Y36/'Indicator Data'!$CL36</f>
        <v>0</v>
      </c>
      <c r="CX33" s="55">
        <f t="shared" si="35"/>
        <v>0</v>
      </c>
      <c r="CY33" s="55">
        <f t="shared" si="61"/>
        <v>0</v>
      </c>
      <c r="CZ33" s="55">
        <f t="shared" si="62"/>
        <v>0</v>
      </c>
      <c r="DA33" s="55">
        <f>IF('Indicator Data'!AE36="No data","x",ROUND(IF('Indicator Data'!AE36&gt;DA$195,0,IF('Indicator Data'!AE36&lt;DA$194,10,(DA$195-'Indicator Data'!AE36)/(DA$195-DA$194)*10)),1))</f>
        <v>0.1</v>
      </c>
      <c r="DB33" s="55">
        <f>IF('Indicator Data'!AF36="No data","x",ROUND(IF('Indicator Data'!AF36&gt;DB$195,0,IF('Indicator Data'!AF36&lt;DB$194,10,(DB$195-'Indicator Data'!AF36)/(DB$195-DB$194)*10)),1))</f>
        <v>0.1</v>
      </c>
      <c r="DC33" s="55" t="str">
        <f>IF('Indicator Data'!AH36="No data","x",ROUND(IF('Indicator Data'!AH36&gt;DC$195,0,IF('Indicator Data'!AH36&lt;DC$194,10,(DC$195-'Indicator Data'!AH36)/(DC$195-DC$194)*10)),1))</f>
        <v>x</v>
      </c>
      <c r="DD33" s="55">
        <f>IF(AND(DB33="x",DA33="x",DC33="x"),"x",ROUND(AVERAGE(DA33:DC33),1))</f>
        <v>0.1</v>
      </c>
      <c r="DE33" s="55">
        <f>IF('Indicator Data'!AA36="No data","x",ROUND(IF(LOG('Indicator Data'!AA36)&gt;DE$195,10,IF(LOG('Indicator Data'!AA36)&lt;DE$194,0,10-(DE$195-LOG('Indicator Data'!AA36))/(DE$195-DE$194)*10)),1))</f>
        <v>2</v>
      </c>
      <c r="DF33" s="55">
        <f>IF('Indicator Data'!AB36="No data","x",ROUND(IF('Indicator Data'!AB36&gt;DF$195,10,IF('Indicator Data'!AB36&lt;DF$194,0,10-(DF$195-'Indicator Data'!AB36)/(DF$195-DF$194)*10)),1))</f>
        <v>4.0999999999999996</v>
      </c>
      <c r="DG33" s="55">
        <f>IF('Indicator Data'!AC36="No data","x",ROUND(IF('Indicator Data'!AC36&gt;DG$195,10,IF('Indicator Data'!AC36&lt;DG$194,0,10-(DG$195-'Indicator Data'!AC36)/(DG$195-DG$194)*10)),1))</f>
        <v>8.1</v>
      </c>
      <c r="DH33" s="55">
        <f>IF('Indicator Data'!AD36="No data","x",ROUND(IF('Indicator Data'!AD36&gt;DH$195,10,IF('Indicator Data'!AD36&lt;DH$194,0,10-(DH$195-'Indicator Data'!AD36)/(DH$195-DH$194)*10)),1))</f>
        <v>4.2</v>
      </c>
      <c r="DI33" s="55">
        <f t="shared" si="63"/>
        <v>4.5999999999999996</v>
      </c>
      <c r="DJ33" s="55">
        <f t="shared" si="64"/>
        <v>3.1</v>
      </c>
      <c r="DK33" s="55">
        <f>IF('Indicator Data'!AK36="No data","x",ROUND(IF('Indicator Data'!AK36&gt;DK$195,10,IF('Indicator Data'!AK36&lt;DK$194,0,10-(DK$195-'Indicator Data'!AK36)/(DK$195-DK$194)*10)),1))</f>
        <v>0</v>
      </c>
      <c r="DL33" s="55">
        <f>IF('Indicator Data'!AL36="No data","x",ROUND(IF('Indicator Data'!AL36&gt;DL$195,10,IF('Indicator Data'!AL36&lt;DL$194,0,10-(DL$195-'Indicator Data'!AL36)/(DL$195-DL$194)*10)),1))</f>
        <v>0.2</v>
      </c>
      <c r="DM33" s="55">
        <f t="shared" si="65"/>
        <v>3.1</v>
      </c>
      <c r="DN33" s="55">
        <f>IF('Indicator Data'!AG36="No data","x",ROUND(IF('Indicator Data'!AG36&gt;DN$195,10,IF('Indicator Data'!AG36&lt;DN$194,0,10-(DN$195-'Indicator Data'!AG36)/(DN$195-DN$194)*10)),1))</f>
        <v>0</v>
      </c>
      <c r="DO33" s="55">
        <f t="shared" si="66"/>
        <v>0.1</v>
      </c>
      <c r="DP33" s="194">
        <f>IF('Indicator Data'!AI36="No data","x",'Indicator Data'!AI36/'Indicator Data'!$CK36)</f>
        <v>8.3124530341681347E-4</v>
      </c>
      <c r="DQ33" s="55">
        <f t="shared" si="36"/>
        <v>8.3000000000000007</v>
      </c>
      <c r="DR33" s="55">
        <f>IF('Indicator Data'!AJ36="No data","x",ROUND(IF('Indicator Data'!AJ36&gt;DR$195,10,IF('Indicator Data'!AJ36&lt;DR$194,0,10-(DR$195-'Indicator Data'!AJ36)/(DR$195-DR$194)*10)),1))</f>
        <v>10</v>
      </c>
      <c r="DS33" s="55">
        <f t="shared" si="67"/>
        <v>9.1999999999999993</v>
      </c>
      <c r="DT33" s="55">
        <f>ROUND(IF('Indicator Data'!Z36=0,0,IF(LOG('Indicator Data'!Z36)&gt;DT$195,10,IF(LOG('Indicator Data'!Z36)&lt;DT$194,0,10-(DT$195-LOG('Indicator Data'!Z36))/(DT$195-DT$194)*10))),1)</f>
        <v>8.3000000000000007</v>
      </c>
      <c r="DU33" s="56">
        <f>'Indicator Data'!Z36/'Indicator Data'!$CL36</f>
        <v>0.18985657118289084</v>
      </c>
      <c r="DV33" s="55">
        <f t="shared" si="37"/>
        <v>1.9</v>
      </c>
      <c r="DW33" s="55">
        <f t="shared" si="68"/>
        <v>6</v>
      </c>
      <c r="DX33" s="55">
        <f t="shared" si="69"/>
        <v>4.0999999999999996</v>
      </c>
      <c r="DY33" s="57">
        <f>IF(BL33="x",ROUND((10-GEOMEAN(((10-DX33)/10*9+1),((10-CZ33)/10*9+1),((10-DJ33)/10*9+1)))/9*10,1),ROUND((10-GEOMEAN(((10-BL33)/10*9+1),((10-DX33)/10*9+1),((10-CZ33)/10*9+1),((10-DJ33)/10*9+1)))/9*10,1))</f>
        <v>2.6</v>
      </c>
      <c r="DZ33" s="58">
        <f>IF(ROUND(IF(AP33="x",(10-GEOMEAN(((10-AO33)/10*9+1),((10-DY33)/10*9+1),((10-AU33)/10*9+1),((10-AQ33)/10*9+1),((10-AR33)/10*9+1)))/9*10,(10-GEOMEAN(((10-AO33)/10*9+1),((10-DY33)/10*9+1),((10-AP33)/10*9+1),((10-AQ33)/10*9+1),((10-AR33)/10*9+1),((10-AU33)/10*9+1)))/9*10),1)=0,0.1,ROUND(IF(AP33="x",(10-GEOMEAN(((10-AO33)/10*9+1),((10-DY33)/10*9+1),((10-AU33)/10*9+1),((10-AQ33)/10*9+1),((10-AR33)/10*9+1)))/9*10,(10-GEOMEAN(((10-AO33)/10*9+1),((10-DY33)/10*9+1),((10-AP33)/10*9+1),((10-AQ33)/10*9+1),((10-AR33)/10*9+1),((10-AU33)/10*9+1)))/9*10),1))</f>
        <v>4.8</v>
      </c>
      <c r="EA33" s="55">
        <f>ROUND(IF('Indicator Data'!AM36=0,0,IF('Indicator Data'!AM36&gt;EA$195,10,IF('Indicator Data'!AM36&lt;EA$194,0,10-(EA$195-'Indicator Data'!AM36)/(EA$195-EA$194)*10))),1)</f>
        <v>0.2</v>
      </c>
      <c r="EB33" s="55">
        <f>ROUND(IF('Indicator Data'!AN36=0,0,IF(LOG('Indicator Data'!AN36)&gt;LOG(EB$195),10,IF(LOG('Indicator Data'!AN36)&lt;LOG(EB$194),0,10-(LOG(EB$195)-LOG('Indicator Data'!AN36))/(LOG(EB$195)-LOG(EB$194))*10))),1)</f>
        <v>0</v>
      </c>
      <c r="EC33" s="57">
        <f t="shared" si="38"/>
        <v>0.1</v>
      </c>
      <c r="ED33" s="55">
        <f>'Indicator Data'!AO36</f>
        <v>0</v>
      </c>
      <c r="EE33" s="55">
        <f>'Indicator Data'!AP36</f>
        <v>0</v>
      </c>
      <c r="EF33" s="57">
        <f t="shared" si="39"/>
        <v>0</v>
      </c>
      <c r="EG33" s="58">
        <f t="shared" si="40"/>
        <v>0.1</v>
      </c>
      <c r="EH33" s="15"/>
      <c r="EI33" s="104"/>
    </row>
    <row r="34" spans="1:139" s="4" customFormat="1" x14ac:dyDescent="0.25">
      <c r="A34" s="126" t="str">
        <f>'Indicator Data'!A37</f>
        <v>Central African Republic</v>
      </c>
      <c r="B34" s="59" t="str">
        <f>'Indicator Data'!B37</f>
        <v>CAF</v>
      </c>
      <c r="C34" s="55">
        <f>ROUND(IF('Indicator Data'!C37=0,0.1,IF(LOG('Indicator Data'!C37)&gt;C$195,10,IF(LOG('Indicator Data'!C37)&lt;C$194,0,10-(C$195-LOG('Indicator Data'!C37))/(C$195-C$194)*10))),1)</f>
        <v>0.1</v>
      </c>
      <c r="D34" s="55">
        <f>ROUND(IF('Indicator Data'!D37=0,0.1,IF(LOG('Indicator Data'!D37)&gt;D$195,10,IF(LOG('Indicator Data'!D37)&lt;D$194,0,10-(D$195-LOG('Indicator Data'!D37))/(D$195-D$194)*10))),1)</f>
        <v>0.1</v>
      </c>
      <c r="E34" s="55">
        <f t="shared" si="0"/>
        <v>0.1</v>
      </c>
      <c r="F34" s="55">
        <f>IF('Indicator Data'!E37="No data",0.1,(ROUND(IF('Indicator Data'!E37=0,0,IF(LOG('Indicator Data'!E37)&gt;F$195,10,IF(LOG('Indicator Data'!E37)&lt;F$194,0,10-(F$195-LOG('Indicator Data'!E37))/(F$195-F$194)*10))),1)))</f>
        <v>6.4</v>
      </c>
      <c r="G34" s="55">
        <f>ROUND(IF('Indicator Data'!F37=0,0,IF(LOG('Indicator Data'!F37)&gt;G$195,10,IF(LOG('Indicator Data'!F37)&lt;G$194,0,10-(G$195-LOG('Indicator Data'!F37))/(G$195-G$194)*10))),1)</f>
        <v>0</v>
      </c>
      <c r="H34" s="55">
        <f>ROUND(IF('Indicator Data'!G37=0,0,IF(LOG('Indicator Data'!G37)&gt;H$195,10,IF(LOG('Indicator Data'!G37)&lt;H$194,0,10-(H$195-LOG('Indicator Data'!G37))/(H$195-H$194)*10))),1)</f>
        <v>0</v>
      </c>
      <c r="I34" s="55">
        <f>ROUND(IF('Indicator Data'!H37=0,0,IF(LOG('Indicator Data'!H37)&gt;I$195,10,IF(LOG('Indicator Data'!H37)&lt;I$194,0,10-(I$195-LOG('Indicator Data'!H37))/(I$195-I$194)*10))),1)</f>
        <v>0</v>
      </c>
      <c r="J34" s="55">
        <f t="shared" si="1"/>
        <v>0</v>
      </c>
      <c r="K34" s="55">
        <f>ROUND(IF('Indicator Data'!I37=0,0,IF(LOG('Indicator Data'!I37)&gt;K$195,10,IF(LOG('Indicator Data'!I37)&lt;K$194,0,10-(K$195-LOG('Indicator Data'!I37))/(K$195-K$194)*10))),1)</f>
        <v>0</v>
      </c>
      <c r="L34" s="55">
        <f t="shared" si="2"/>
        <v>0</v>
      </c>
      <c r="M34" s="55">
        <f>ROUND(IF('Indicator Data'!J37=0,0,IF(LOG('Indicator Data'!J37)&gt;M$195,10,IF(LOG('Indicator Data'!J37)&lt;M$194,0,10-(M$195-LOG('Indicator Data'!J37))/(M$195-M$194)*10))),1)</f>
        <v>0</v>
      </c>
      <c r="N34" s="56">
        <f>'Indicator Data'!C37/'Indicator Data'!$CL37</f>
        <v>0</v>
      </c>
      <c r="O34" s="56">
        <f>'Indicator Data'!D37/'Indicator Data'!$CL37</f>
        <v>0</v>
      </c>
      <c r="P34" s="56">
        <f>IF(F34=0.1,"x",'Indicator Data'!E37/'Indicator Data'!$CL37)</f>
        <v>7.5738897053734648E-3</v>
      </c>
      <c r="Q34" s="56">
        <f>'Indicator Data'!F37/'Indicator Data'!$CL37</f>
        <v>0</v>
      </c>
      <c r="R34" s="56">
        <f>'Indicator Data'!G37/'Indicator Data'!$CL37</f>
        <v>0</v>
      </c>
      <c r="S34" s="56">
        <f>'Indicator Data'!H37/'Indicator Data'!$CL37</f>
        <v>0</v>
      </c>
      <c r="T34" s="56">
        <f>'Indicator Data'!I37/'Indicator Data'!$CL37</f>
        <v>0</v>
      </c>
      <c r="U34" s="56">
        <f>'Indicator Data'!J37/'Indicator Data'!$CL37</f>
        <v>0</v>
      </c>
      <c r="V34" s="55">
        <f t="shared" si="3"/>
        <v>0</v>
      </c>
      <c r="W34" s="55">
        <f t="shared" si="4"/>
        <v>0</v>
      </c>
      <c r="X34" s="55">
        <f t="shared" si="5"/>
        <v>0</v>
      </c>
      <c r="Y34" s="55">
        <f t="shared" si="6"/>
        <v>5</v>
      </c>
      <c r="Z34" s="55">
        <f t="shared" si="7"/>
        <v>0</v>
      </c>
      <c r="AA34" s="55">
        <f t="shared" si="8"/>
        <v>0</v>
      </c>
      <c r="AB34" s="55">
        <f t="shared" si="9"/>
        <v>0</v>
      </c>
      <c r="AC34" s="55">
        <f t="shared" si="10"/>
        <v>0</v>
      </c>
      <c r="AD34" s="55">
        <f t="shared" si="11"/>
        <v>0</v>
      </c>
      <c r="AE34" s="55">
        <f t="shared" si="12"/>
        <v>0</v>
      </c>
      <c r="AF34" s="55">
        <f t="shared" si="13"/>
        <v>0</v>
      </c>
      <c r="AG34" s="55">
        <f>ROUND(IF('Indicator Data'!K37=0,0,IF('Indicator Data'!K37&gt;AG$195,10,IF('Indicator Data'!K37&lt;AG$194,0,10-(AG$195-'Indicator Data'!K37)/(AG$195-AG$194)*10))),1)</f>
        <v>0</v>
      </c>
      <c r="AH34" s="55">
        <f t="shared" si="14"/>
        <v>0.1</v>
      </c>
      <c r="AI34" s="55">
        <f t="shared" si="15"/>
        <v>0.1</v>
      </c>
      <c r="AJ34" s="55">
        <f t="shared" si="16"/>
        <v>0</v>
      </c>
      <c r="AK34" s="55">
        <f t="shared" si="17"/>
        <v>0</v>
      </c>
      <c r="AL34" s="55">
        <f t="shared" si="18"/>
        <v>0</v>
      </c>
      <c r="AM34" s="55">
        <f t="shared" si="19"/>
        <v>0</v>
      </c>
      <c r="AN34" s="55">
        <f t="shared" si="20"/>
        <v>0</v>
      </c>
      <c r="AO34" s="193">
        <f t="shared" si="21"/>
        <v>0.1</v>
      </c>
      <c r="AP34" s="193">
        <f t="shared" si="41"/>
        <v>5.7</v>
      </c>
      <c r="AQ34" s="193">
        <f t="shared" si="22"/>
        <v>0</v>
      </c>
      <c r="AR34" s="193">
        <f t="shared" si="23"/>
        <v>0</v>
      </c>
      <c r="AS34" s="55">
        <f t="shared" si="24"/>
        <v>0</v>
      </c>
      <c r="AT34" s="55">
        <f>IF('Indicator Data'!L37="No data","x",IF('Indicator Data'!CM37&lt;1000,"x",ROUND((IF('Indicator Data'!L37&gt;AT$195,10,IF('Indicator Data'!L37&lt;AT$194,0,10-(AT$195-'Indicator Data'!L37)/(AT$195-AT$194)*10))),1)))</f>
        <v>1</v>
      </c>
      <c r="AU34" s="193">
        <f t="shared" si="25"/>
        <v>0.5</v>
      </c>
      <c r="AV34" s="55">
        <f>IF('Indicator Data'!M37="No data","x",ROUND(IF('Indicator Data'!M37=0,0,IF(LOG('Indicator Data'!M37)&gt;AV$195,10,IF(LOG('Indicator Data'!M37)&lt;AV$194,0,10-(AV$195-LOG('Indicator Data'!M37))/(AV$195-AV$194)*10))),1))</f>
        <v>7.4</v>
      </c>
      <c r="AW34" s="56">
        <f>IF(AV34="x","x",'Indicator Data'!M37/'Indicator Data'!$CL37)</f>
        <v>0.31812371954501228</v>
      </c>
      <c r="AX34" s="55">
        <f t="shared" si="42"/>
        <v>3.5</v>
      </c>
      <c r="AY34" s="55">
        <f t="shared" si="43"/>
        <v>5.8</v>
      </c>
      <c r="AZ34" s="55">
        <f>IF('Indicator Data'!N37="No data","x",ROUND(IF('Indicator Data'!N37=0,0,IF(LOG('Indicator Data'!N37)&gt;AZ$195,10,IF(LOG('Indicator Data'!N37)&lt;AZ$194,0,10-(AZ$195-LOG('Indicator Data'!N37))/(AZ$195-AZ$194)*10))),1))</f>
        <v>8.1999999999999993</v>
      </c>
      <c r="BA34" s="56">
        <f>IF(AZ34="x","x",'Indicator Data'!N37/'Indicator Data'!$CL37)</f>
        <v>0.17736499545907919</v>
      </c>
      <c r="BB34" s="55">
        <f t="shared" si="44"/>
        <v>10</v>
      </c>
      <c r="BC34" s="55">
        <f t="shared" si="45"/>
        <v>9.3000000000000007</v>
      </c>
      <c r="BD34" s="55">
        <f>IF('Indicator Data'!O37="No data","x",ROUND(IF('Indicator Data'!O37=0,0,IF(LOG('Indicator Data'!O37)&gt;BD$195,10,IF(LOG('Indicator Data'!O37)&lt;BD$194,0,10-(BD$195-LOG('Indicator Data'!O37))/(BD$195-BD$194)*10))),1))</f>
        <v>4</v>
      </c>
      <c r="BE34" s="56">
        <f>IF(BD34="x","x",'Indicator Data'!O37/'Indicator Data'!$CL37)</f>
        <v>4.877363662944311E-4</v>
      </c>
      <c r="BF34" s="55">
        <f t="shared" si="46"/>
        <v>0</v>
      </c>
      <c r="BG34" s="55">
        <f t="shared" si="47"/>
        <v>2.2000000000000002</v>
      </c>
      <c r="BH34" s="55">
        <f>IF('Indicator Data'!P37="No data","x",ROUND(IF('Indicator Data'!P37=0,0,IF(LOG('Indicator Data'!P37)&gt;BH$195,10,IF(LOG('Indicator Data'!P37)&lt;BH$194,0,10-(BH$195-LOG('Indicator Data'!P37))/(BH$195-BH$194)*10))),1))</f>
        <v>8.3000000000000007</v>
      </c>
      <c r="BI34" s="56">
        <f>IF(BH34="x","x",'Indicator Data'!P37/'Indicator Data'!$CL37)</f>
        <v>0.18983467541067364</v>
      </c>
      <c r="BJ34" s="55">
        <f t="shared" si="48"/>
        <v>10</v>
      </c>
      <c r="BK34" s="55">
        <f t="shared" si="49"/>
        <v>9.3000000000000007</v>
      </c>
      <c r="BL34" s="55">
        <f t="shared" si="50"/>
        <v>7.6</v>
      </c>
      <c r="BM34" s="55">
        <f>ROUND(IF('Indicator Data'!Q37=0,0,IF(LOG('Indicator Data'!Q37)&gt;BM$195,10,IF(LOG('Indicator Data'!Q37)&lt;BM$194,0,10-(BM$195-LOG('Indicator Data'!Q37))/(BM$195-BM$194)*10))),1)</f>
        <v>8.1</v>
      </c>
      <c r="BN34" s="55">
        <f>ROUND(IF('Indicator Data'!R37=0,0,IF(LOG('Indicator Data'!R37)&gt;BN$195,10,IF(LOG('Indicator Data'!R37)&lt;BN$194,0,10-(BN$195-LOG('Indicator Data'!R37))/(BN$195-BN$194)*10))),1)</f>
        <v>0</v>
      </c>
      <c r="BO34" s="55">
        <f t="shared" si="51"/>
        <v>2.6999999999999997</v>
      </c>
      <c r="BP34" s="56">
        <f>'Indicator Data'!Q37/'Indicator Data'!$CL37</f>
        <v>0.99919168027097338</v>
      </c>
      <c r="BQ34" s="56">
        <f>'Indicator Data'!R37/'Indicator Data'!$CL37</f>
        <v>0</v>
      </c>
      <c r="BR34" s="55">
        <f t="shared" si="26"/>
        <v>10</v>
      </c>
      <c r="BS34" s="55">
        <f t="shared" si="27"/>
        <v>0</v>
      </c>
      <c r="BT34" s="55">
        <f t="shared" si="28"/>
        <v>3.3333333333333335</v>
      </c>
      <c r="BU34" s="55">
        <f t="shared" si="52"/>
        <v>3</v>
      </c>
      <c r="BV34" s="55">
        <f>ROUND(IF('Indicator Data'!S37=0,0,IF(LOG('Indicator Data'!S37)&gt;BV$195,10,IF(LOG('Indicator Data'!S37)&lt;BV$194,0,10-(BV$195-LOG('Indicator Data'!S37))/(BV$195-BV$194)*10))),1)</f>
        <v>3.7</v>
      </c>
      <c r="BW34" s="55">
        <f>ROUND(IF('Indicator Data'!T37=0,0,IF(LOG('Indicator Data'!T37)&gt;BW$195,10,IF(LOG('Indicator Data'!T37)&lt;BW$194,0,10-(BW$195-LOG('Indicator Data'!T37))/(BW$195-BW$194)*10))),1)</f>
        <v>8.1</v>
      </c>
      <c r="BX34" s="55">
        <f t="shared" si="53"/>
        <v>6.6333333333333329</v>
      </c>
      <c r="BY34" s="56">
        <f>'Indicator Data'!S37/'Indicator Data'!$CL37</f>
        <v>8.2399351878615658E-4</v>
      </c>
      <c r="BZ34" s="56">
        <f>'Indicator Data'!T37/'Indicator Data'!$CL37</f>
        <v>0.99836768675218723</v>
      </c>
      <c r="CA34" s="55">
        <f t="shared" si="29"/>
        <v>0</v>
      </c>
      <c r="CB34" s="55">
        <f t="shared" si="30"/>
        <v>10</v>
      </c>
      <c r="CC34" s="55">
        <f t="shared" si="54"/>
        <v>6.666666666666667</v>
      </c>
      <c r="CD34" s="55">
        <f t="shared" si="55"/>
        <v>6.7</v>
      </c>
      <c r="CE34" s="55">
        <f t="shared" si="56"/>
        <v>5.0999999999999996</v>
      </c>
      <c r="CF34" s="55">
        <f>ROUND(IF('Indicator Data'!U37=0,0,IF(LOG('Indicator Data'!U37)&gt;CF$195,10,IF(LOG('Indicator Data'!U37)&lt;CF$194,0,10-(CF$195-LOG('Indicator Data'!U37))/(CF$195-CF$194)*10))),1)</f>
        <v>8.1</v>
      </c>
      <c r="CG34" s="56">
        <f>'Indicator Data'!U37/'Indicator Data'!$CL37</f>
        <v>0.96948577756246102</v>
      </c>
      <c r="CH34" s="55">
        <f t="shared" si="31"/>
        <v>10</v>
      </c>
      <c r="CI34" s="55">
        <f t="shared" si="57"/>
        <v>9.3000000000000007</v>
      </c>
      <c r="CJ34" s="55">
        <f>ROUND(IF('Indicator Data'!V37=0,0,IF(LOG('Indicator Data'!V37)&gt;CJ$195,10,IF(LOG('Indicator Data'!V37)&lt;CJ$194,0,10-(CJ$195-LOG('Indicator Data'!V37))/(CJ$195-CJ$194)*10))),1)</f>
        <v>8.1</v>
      </c>
      <c r="CK34" s="56">
        <f>IF('Indicator Data'!V37/'Indicator Data'!$CL37&gt;1,1,'Indicator Data'!V37/'Indicator Data'!$CL37)</f>
        <v>0.99159252035760659</v>
      </c>
      <c r="CL34" s="55">
        <f t="shared" si="32"/>
        <v>9.9</v>
      </c>
      <c r="CM34" s="55">
        <f t="shared" si="58"/>
        <v>9.1999999999999993</v>
      </c>
      <c r="CN34" s="55">
        <f>ROUND(IF('Indicator Data'!W37=0,0,IF(LOG('Indicator Data'!W37)&gt;CN$195,10,IF(LOG('Indicator Data'!W37)&lt;CN$194,0,10-(CN$195-LOG('Indicator Data'!W37))/(CN$195-CN$194)*10))),1)</f>
        <v>0</v>
      </c>
      <c r="CO34" s="56">
        <f>'Indicator Data'!W37/'Indicator Data'!$CL37</f>
        <v>0</v>
      </c>
      <c r="CP34" s="55">
        <f t="shared" si="33"/>
        <v>0</v>
      </c>
      <c r="CQ34" s="55">
        <f t="shared" si="59"/>
        <v>0</v>
      </c>
      <c r="CR34" s="55">
        <f>ROUND(IF('Indicator Data'!X37=0,0,IF(LOG('Indicator Data'!X37)&gt;CR$195,10,IF(LOG('Indicator Data'!X37)&lt;CR$194,0,10-(CR$195-LOG('Indicator Data'!X37))/(CR$195-CR$194)*10))),1)</f>
        <v>8.1</v>
      </c>
      <c r="CS34" s="56">
        <f>'Indicator Data'!X37/'Indicator Data'!$CL37</f>
        <v>0.99615540460972263</v>
      </c>
      <c r="CT34" s="55">
        <f t="shared" si="34"/>
        <v>10</v>
      </c>
      <c r="CU34" s="55">
        <f t="shared" si="60"/>
        <v>9.3000000000000007</v>
      </c>
      <c r="CV34" s="55">
        <f>ROUND(IF('Indicator Data'!Y37=0,0,IF(LOG('Indicator Data'!Y37)&gt;CR$195,10,IF(LOG('Indicator Data'!Y37)&lt;CR$194,0,10-(CR$195-LOG('Indicator Data'!Y37))/(CR$195-CR$194)*10))),1)</f>
        <v>0</v>
      </c>
      <c r="CW34" s="56">
        <f>'Indicator Data'!Y37/'Indicator Data'!$CL37</f>
        <v>0</v>
      </c>
      <c r="CX34" s="55">
        <f t="shared" si="35"/>
        <v>0</v>
      </c>
      <c r="CY34" s="55">
        <f t="shared" si="61"/>
        <v>0</v>
      </c>
      <c r="CZ34" s="55">
        <f t="shared" si="62"/>
        <v>8.6</v>
      </c>
      <c r="DA34" s="55">
        <f>IF('Indicator Data'!AE37="No data","x",ROUND(IF('Indicator Data'!AE37&gt;DA$195,0,IF('Indicator Data'!AE37&lt;DA$194,10,(DA$195-'Indicator Data'!AE37)/(DA$195-DA$194)*10)),1))</f>
        <v>8.3000000000000007</v>
      </c>
      <c r="DB34" s="55">
        <f>IF('Indicator Data'!AF37="No data","x",ROUND(IF('Indicator Data'!AF37&gt;DB$195,0,IF('Indicator Data'!AF37&lt;DB$194,10,(DB$195-'Indicator Data'!AF37)/(DB$195-DB$194)*10)),1))</f>
        <v>8.9</v>
      </c>
      <c r="DC34" s="55">
        <f>IF('Indicator Data'!AH37="No data","x",ROUND(IF('Indicator Data'!AH37&gt;DC$195,0,IF('Indicator Data'!AH37&lt;DC$194,10,(DC$195-'Indicator Data'!AH37)/(DC$195-DC$194)*10)),1))</f>
        <v>8.3000000000000007</v>
      </c>
      <c r="DD34" s="55">
        <f>IF(AND(DB34="x",DA34="x",DC34="x"),"x",ROUND(AVERAGE(DA34:DC34),1))</f>
        <v>8.5</v>
      </c>
      <c r="DE34" s="55">
        <f>IF('Indicator Data'!AA37="No data","x",ROUND(IF(LOG('Indicator Data'!AA37)&gt;DE$195,10,IF(LOG('Indicator Data'!AA37)&lt;DE$194,0,10-(DE$195-LOG('Indicator Data'!AA37))/(DE$195-DE$194)*10)),1))</f>
        <v>2.9</v>
      </c>
      <c r="DF34" s="55">
        <f>IF('Indicator Data'!AB37="No data","x",ROUND(IF('Indicator Data'!AB37&gt;DF$195,10,IF('Indicator Data'!AB37&lt;DF$194,0,10-(DF$195-'Indicator Data'!AB37)/(DF$195-DF$194)*10)),1))</f>
        <v>5.8</v>
      </c>
      <c r="DG34" s="55">
        <f>IF('Indicator Data'!AC37="No data","x",ROUND(IF('Indicator Data'!AC37&gt;DG$195,10,IF('Indicator Data'!AC37&lt;DG$194,0,10-(DG$195-'Indicator Data'!AC37)/(DG$195-DG$194)*10)),1))</f>
        <v>4.0999999999999996</v>
      </c>
      <c r="DH34" s="55">
        <f>IF('Indicator Data'!AD37="No data","x",ROUND(IF('Indicator Data'!AD37&gt;DH$195,10,IF('Indicator Data'!AD37&lt;DH$194,0,10-(DH$195-'Indicator Data'!AD37)/(DH$195-DH$194)*10)),1))</f>
        <v>0</v>
      </c>
      <c r="DI34" s="55">
        <f t="shared" si="63"/>
        <v>3.2</v>
      </c>
      <c r="DJ34" s="55">
        <f t="shared" si="64"/>
        <v>5</v>
      </c>
      <c r="DK34" s="55">
        <f>IF('Indicator Data'!AK37="No data","x",ROUND(IF('Indicator Data'!AK37&gt;DK$195,10,IF('Indicator Data'!AK37&lt;DK$194,0,10-(DK$195-'Indicator Data'!AK37)/(DK$195-DK$194)*10)),1))</f>
        <v>10</v>
      </c>
      <c r="DL34" s="55">
        <f>IF('Indicator Data'!AL37="No data","x",ROUND(IF('Indicator Data'!AL37&gt;DL$195,10,IF('Indicator Data'!AL37&lt;DL$194,0,10-(DL$195-'Indicator Data'!AL37)/(DL$195-DL$194)*10)),1))</f>
        <v>6.9</v>
      </c>
      <c r="DM34" s="55">
        <f t="shared" si="65"/>
        <v>5</v>
      </c>
      <c r="DN34" s="55">
        <f>IF('Indicator Data'!AG37="No data","x",ROUND(IF('Indicator Data'!AG37&gt;DN$195,10,IF('Indicator Data'!AG37&lt;DN$194,0,10-(DN$195-'Indicator Data'!AG37)/(DN$195-DN$194)*10)),1))</f>
        <v>7.9</v>
      </c>
      <c r="DO34" s="55">
        <f t="shared" si="66"/>
        <v>8.4</v>
      </c>
      <c r="DP34" s="194">
        <f>IF('Indicator Data'!AI37="No data","x",'Indicator Data'!AI37/'Indicator Data'!$CK37)</f>
        <v>5.5503445178132842E-5</v>
      </c>
      <c r="DQ34" s="55">
        <f t="shared" si="36"/>
        <v>0.6</v>
      </c>
      <c r="DR34" s="55">
        <f>IF('Indicator Data'!AJ37="No data","x",ROUND(IF('Indicator Data'!AJ37&gt;DR$195,10,IF('Indicator Data'!AJ37&lt;DR$194,0,10-(DR$195-'Indicator Data'!AJ37)/(DR$195-DR$194)*10)),1))</f>
        <v>0</v>
      </c>
      <c r="DS34" s="55">
        <f t="shared" si="67"/>
        <v>0.3</v>
      </c>
      <c r="DT34" s="55">
        <f>ROUND(IF('Indicator Data'!Z37=0,0,IF(LOG('Indicator Data'!Z37)&gt;DT$195,10,IF(LOG('Indicator Data'!Z37)&lt;DT$194,0,10-(DT$195-LOG('Indicator Data'!Z37))/(DT$195-DT$194)*10))),1)</f>
        <v>0</v>
      </c>
      <c r="DU34" s="56">
        <f>'Indicator Data'!Z37/'Indicator Data'!$CL37</f>
        <v>0</v>
      </c>
      <c r="DV34" s="55">
        <f t="shared" si="37"/>
        <v>0</v>
      </c>
      <c r="DW34" s="55">
        <f t="shared" si="68"/>
        <v>0</v>
      </c>
      <c r="DX34" s="55">
        <f t="shared" si="69"/>
        <v>4.5999999999999996</v>
      </c>
      <c r="DY34" s="57">
        <f>IF(BL34="x",ROUND((10-GEOMEAN(((10-DX34)/10*9+1),((10-CZ34)/10*9+1),((10-DJ34)/10*9+1)))/9*10,1),ROUND((10-GEOMEAN(((10-BL34)/10*9+1),((10-DX34)/10*9+1),((10-CZ34)/10*9+1),((10-DJ34)/10*9+1)))/9*10,1))</f>
        <v>6.8</v>
      </c>
      <c r="DZ34" s="58">
        <f>IF(ROUND(IF(AP34="x",(10-GEOMEAN(((10-AO34)/10*9+1),((10-DY34)/10*9+1),((10-AU34)/10*9+1),((10-AQ34)/10*9+1),((10-AR34)/10*9+1)))/9*10,(10-GEOMEAN(((10-AO34)/10*9+1),((10-DY34)/10*9+1),((10-AP34)/10*9+1),((10-AQ34)/10*9+1),((10-AR34)/10*9+1),((10-AU34)/10*9+1)))/9*10),1)=0,0.1,ROUND(IF(AP34="x",(10-GEOMEAN(((10-AO34)/10*9+1),((10-DY34)/10*9+1),((10-AU34)/10*9+1),((10-AQ34)/10*9+1),((10-AR34)/10*9+1)))/9*10,(10-GEOMEAN(((10-AO34)/10*9+1),((10-DY34)/10*9+1),((10-AP34)/10*9+1),((10-AQ34)/10*9+1),((10-AR34)/10*9+1),((10-AU34)/10*9+1)))/9*10),1))</f>
        <v>2.8</v>
      </c>
      <c r="EA34" s="55">
        <f>ROUND(IF('Indicator Data'!AM37=0,0,IF('Indicator Data'!AM37&gt;EA$195,10,IF('Indicator Data'!AM37&lt;EA$194,0,10-(EA$195-'Indicator Data'!AM37)/(EA$195-EA$194)*10))),1)</f>
        <v>9.6</v>
      </c>
      <c r="EB34" s="55">
        <f>ROUND(IF('Indicator Data'!AN37=0,0,IF(LOG('Indicator Data'!AN37)&gt;LOG(EB$195),10,IF(LOG('Indicator Data'!AN37)&lt;LOG(EB$194),0,10-(LOG(EB$195)-LOG('Indicator Data'!AN37))/(LOG(EB$195)-LOG(EB$194))*10))),1)</f>
        <v>8.6999999999999993</v>
      </c>
      <c r="EC34" s="57">
        <f t="shared" si="38"/>
        <v>9.1999999999999993</v>
      </c>
      <c r="ED34" s="55">
        <f>'Indicator Data'!AO37</f>
        <v>5</v>
      </c>
      <c r="EE34" s="55">
        <f>'Indicator Data'!AP37</f>
        <v>0</v>
      </c>
      <c r="EF34" s="57">
        <f t="shared" si="39"/>
        <v>10</v>
      </c>
      <c r="EG34" s="58">
        <f t="shared" si="40"/>
        <v>10</v>
      </c>
      <c r="EH34" s="15"/>
      <c r="EI34" s="104"/>
    </row>
    <row r="35" spans="1:139" s="4" customFormat="1" x14ac:dyDescent="0.25">
      <c r="A35" s="126" t="str">
        <f>'Indicator Data'!A38</f>
        <v>Chad</v>
      </c>
      <c r="B35" s="59" t="str">
        <f>'Indicator Data'!B38</f>
        <v>TCD</v>
      </c>
      <c r="C35" s="55">
        <f>ROUND(IF('Indicator Data'!C38=0,0.1,IF(LOG('Indicator Data'!C38)&gt;C$195,10,IF(LOG('Indicator Data'!C38)&lt;C$194,0,10-(C$195-LOG('Indicator Data'!C38))/(C$195-C$194)*10))),1)</f>
        <v>0.1</v>
      </c>
      <c r="D35" s="55">
        <f>ROUND(IF('Indicator Data'!D38=0,0.1,IF(LOG('Indicator Data'!D38)&gt;D$195,10,IF(LOG('Indicator Data'!D38)&lt;D$194,0,10-(D$195-LOG('Indicator Data'!D38))/(D$195-D$194)*10))),1)</f>
        <v>0.1</v>
      </c>
      <c r="E35" s="55">
        <f t="shared" ref="E35:E66" si="70">ROUND((10-GEOMEAN(((10-C35)/10*9+1),((10-D35)/10*9+1)))/9*10,1)</f>
        <v>0.1</v>
      </c>
      <c r="F35" s="55">
        <f>IF('Indicator Data'!E38="No data",0.1,(ROUND(IF('Indicator Data'!E38=0,0,IF(LOG('Indicator Data'!E38)&gt;F$195,10,IF(LOG('Indicator Data'!E38)&lt;F$194,0,10-(F$195-LOG('Indicator Data'!E38))/(F$195-F$194)*10))),1)))</f>
        <v>7.9</v>
      </c>
      <c r="G35" s="55">
        <f>ROUND(IF('Indicator Data'!F38=0,0,IF(LOG('Indicator Data'!F38)&gt;G$195,10,IF(LOG('Indicator Data'!F38)&lt;G$194,0,10-(G$195-LOG('Indicator Data'!F38))/(G$195-G$194)*10))),1)</f>
        <v>0</v>
      </c>
      <c r="H35" s="55">
        <f>ROUND(IF('Indicator Data'!G38=0,0,IF(LOG('Indicator Data'!G38)&gt;H$195,10,IF(LOG('Indicator Data'!G38)&lt;H$194,0,10-(H$195-LOG('Indicator Data'!G38))/(H$195-H$194)*10))),1)</f>
        <v>0</v>
      </c>
      <c r="I35" s="55">
        <f>ROUND(IF('Indicator Data'!H38=0,0,IF(LOG('Indicator Data'!H38)&gt;I$195,10,IF(LOG('Indicator Data'!H38)&lt;I$194,0,10-(I$195-LOG('Indicator Data'!H38))/(I$195-I$194)*10))),1)</f>
        <v>0</v>
      </c>
      <c r="J35" s="55">
        <f t="shared" ref="J35:J66" si="71">ROUND((10-GEOMEAN(((10-H35)/10*9+1),((10-I35)/10*9+1)))/9*10,1)</f>
        <v>0</v>
      </c>
      <c r="K35" s="55">
        <f>ROUND(IF('Indicator Data'!I38=0,0,IF(LOG('Indicator Data'!I38)&gt;K$195,10,IF(LOG('Indicator Data'!I38)&lt;K$194,0,10-(K$195-LOG('Indicator Data'!I38))/(K$195-K$194)*10))),1)</f>
        <v>0</v>
      </c>
      <c r="L35" s="55">
        <f t="shared" ref="L35:L66" si="72">ROUND((10-GEOMEAN(((10-J35)/10*9+1),((10-K35)/10*9+1)))/9*10,1)</f>
        <v>0</v>
      </c>
      <c r="M35" s="55">
        <f>ROUND(IF('Indicator Data'!J38=0,0,IF(LOG('Indicator Data'!J38)&gt;M$195,10,IF(LOG('Indicator Data'!J38)&lt;M$194,0,10-(M$195-LOG('Indicator Data'!J38))/(M$195-M$194)*10))),1)</f>
        <v>10</v>
      </c>
      <c r="N35" s="56">
        <f>'Indicator Data'!C38/'Indicator Data'!$CL38</f>
        <v>0</v>
      </c>
      <c r="O35" s="56">
        <f>'Indicator Data'!D38/'Indicator Data'!$CL38</f>
        <v>0</v>
      </c>
      <c r="P35" s="56">
        <f>IF(F35=0.1,"x",'Indicator Data'!E38/'Indicator Data'!$CL38)</f>
        <v>1.0515339700790414E-2</v>
      </c>
      <c r="Q35" s="56">
        <f>'Indicator Data'!F38/'Indicator Data'!$CL38</f>
        <v>0</v>
      </c>
      <c r="R35" s="56">
        <f>'Indicator Data'!G38/'Indicator Data'!$CL38</f>
        <v>0</v>
      </c>
      <c r="S35" s="56">
        <f>'Indicator Data'!H38/'Indicator Data'!$CL38</f>
        <v>0</v>
      </c>
      <c r="T35" s="56">
        <f>'Indicator Data'!I38/'Indicator Data'!$CL38</f>
        <v>0</v>
      </c>
      <c r="U35" s="56">
        <f>'Indicator Data'!J38/'Indicator Data'!$CL38</f>
        <v>1.4971469187007419E-2</v>
      </c>
      <c r="V35" s="55">
        <f t="shared" ref="V35:V66" si="73">ROUND(IF(N35&gt;V$195,10,IF(N35&lt;V$194,0,10-(V$195-N35)/(V$195-V$194)*10)),1)</f>
        <v>0</v>
      </c>
      <c r="W35" s="55">
        <f t="shared" ref="W35:W66" si="74">ROUND(IF(O35&gt;W$195,10,IF(O35&lt;W$194,0,10-(W$195-O35)/(W$195-W$194)*10)),1)</f>
        <v>0</v>
      </c>
      <c r="X35" s="55">
        <f t="shared" ref="X35:X66" si="75">ROUND(((10-GEOMEAN(((10-V35)/10*9+1),((10-W35)/10*9+1)))/9*10),1)</f>
        <v>0</v>
      </c>
      <c r="Y35" s="55">
        <f t="shared" ref="Y35:Y66" si="76">IF(P35="x",0.1,ROUND(IF(P35&gt;Y$195,10,IF(P35&lt;Y$194,0,10-(Y$195-P35)/(Y$195-Y$194)*10)),1))</f>
        <v>7</v>
      </c>
      <c r="Z35" s="55">
        <f t="shared" ref="Z35:Z66" si="77">ROUND(IF(Q35=0,0,IF(LOG(Q35)&gt;Z$195,10,IF(LOG(Q35)&lt;=Z$194,0,10-(Z$195-LOG(Q35))/(Z$195-Z$194)*10))),1)</f>
        <v>0</v>
      </c>
      <c r="AA35" s="55">
        <f t="shared" ref="AA35:AA66" si="78">ROUND(IF(R35&gt;AA$195,10,IF(R35&lt;AA$194,0,10-(AA$195-R35)/(AA$195-AA$194)*10)),1)</f>
        <v>0</v>
      </c>
      <c r="AB35" s="55">
        <f t="shared" ref="AB35:AB66" si="79">ROUND(IF(S35&gt;AB$195,10,IF(S35&lt;AB$194,0,10-(AB$195-S35)/(AB$195-AB$194)*10)),1)</f>
        <v>0</v>
      </c>
      <c r="AC35" s="55">
        <f t="shared" ref="AC35:AC66" si="80">ROUND(((10-GEOMEAN(((10-AA35)/10*9+1),((10-AB35)/10*9+1)))/9*10),1)</f>
        <v>0</v>
      </c>
      <c r="AD35" s="55">
        <f t="shared" ref="AD35:AD66" si="81">ROUND(IF(T35=0,0,IF(T35&gt;AD$195,10,IF(T35&lt;=AD$194,0,10-(AD$195-T35)/(AD$195-AD$194)*10))),1)</f>
        <v>0</v>
      </c>
      <c r="AE35" s="55">
        <f t="shared" ref="AE35:AE66" si="82">ROUND((10-GEOMEAN(((10-AC35)/10*9+1),((10-AD35)/10*9+1)))/9*10,1)</f>
        <v>0</v>
      </c>
      <c r="AF35" s="55">
        <f t="shared" ref="AF35:AF66" si="83">ROUND(IF(U35&gt;AF$195,10,IF(U35&lt;AF$194,0,10-(AF$195-U35)/(AF$195-AF$194)*10)),1)</f>
        <v>5</v>
      </c>
      <c r="AG35" s="55">
        <f>ROUND(IF('Indicator Data'!K38=0,0,IF('Indicator Data'!K38&gt;AG$195,10,IF('Indicator Data'!K38&lt;AG$194,0,10-(AG$195-'Indicator Data'!K38)/(AG$195-AG$194)*10))),1)</f>
        <v>5.7</v>
      </c>
      <c r="AH35" s="55">
        <f t="shared" ref="AH35:AH66" si="84">ROUND(AVERAGE(C35,V35),1)</f>
        <v>0.1</v>
      </c>
      <c r="AI35" s="55">
        <f t="shared" ref="AI35:AI66" si="85">ROUND(AVERAGE(D35,W35),1)</f>
        <v>0.1</v>
      </c>
      <c r="AJ35" s="55">
        <f t="shared" ref="AJ35:AJ66" si="86">ROUND(AVERAGE(AA35,H35),1)</f>
        <v>0</v>
      </c>
      <c r="AK35" s="55">
        <f t="shared" ref="AK35:AK66" si="87">ROUND(AVERAGE(AB35,I35),1)</f>
        <v>0</v>
      </c>
      <c r="AL35" s="55">
        <f t="shared" ref="AL35:AL66" si="88">ROUND((10-GEOMEAN(((10-AJ35)/10*9+1),((10-AK35)/10*9+1)))/9*10,1)</f>
        <v>0</v>
      </c>
      <c r="AM35" s="55">
        <f t="shared" ref="AM35:AM66" si="89">ROUND(AVERAGE(AD35,K35),1)</f>
        <v>0</v>
      </c>
      <c r="AN35" s="55">
        <f t="shared" ref="AN35:AN66" si="90">ROUND((10-GEOMEAN(((10-M35)/10*9+1),((10-AF35)/10*9+1)))/9*10,1)</f>
        <v>8.5</v>
      </c>
      <c r="AO35" s="193">
        <f t="shared" ref="AO35:AO66" si="91">ROUND((10-GEOMEAN(((10-E35)/10*9+1),((10-X35)/10*9+1)))/9*10,1)</f>
        <v>0.1</v>
      </c>
      <c r="AP35" s="193">
        <f t="shared" si="41"/>
        <v>7.5</v>
      </c>
      <c r="AQ35" s="193">
        <f t="shared" ref="AQ35:AQ66" si="92">ROUND((10-GEOMEAN(((10-G35)/10*9+1),((10-Z35)/10*9+1)))/9*10,1)</f>
        <v>0</v>
      </c>
      <c r="AR35" s="193">
        <f t="shared" ref="AR35:AR66" si="93">ROUND((10-GEOMEAN(((10-L35)/10*9+1),((10-AE35)/10*9+1)))/9*10,1)</f>
        <v>0</v>
      </c>
      <c r="AS35" s="55">
        <f t="shared" ref="AS35:AS66" si="94">ROUND(AVERAGE(AG35,AN35),1)</f>
        <v>7.1</v>
      </c>
      <c r="AT35" s="55">
        <f>IF('Indicator Data'!L38="No data","x",IF('Indicator Data'!CM38&lt;1000,"x",ROUND((IF('Indicator Data'!L38&gt;AT$195,10,IF('Indicator Data'!L38&lt;AT$194,0,10-(AT$195-'Indicator Data'!L38)/(AT$195-AT$194)*10))),1)))</f>
        <v>4</v>
      </c>
      <c r="AU35" s="193">
        <f t="shared" ref="AU35:AU66" si="95">ROUND(AVERAGE(AS35,AT35),1)</f>
        <v>5.6</v>
      </c>
      <c r="AV35" s="55">
        <f>IF('Indicator Data'!M38="No data","x",ROUND(IF('Indicator Data'!M38=0,0,IF(LOG('Indicator Data'!M38)&gt;AV$195,10,IF(LOG('Indicator Data'!M38)&lt;AV$194,0,10-(AV$195-LOG('Indicator Data'!M38))/(AV$195-AV$194)*10))),1))</f>
        <v>8.1999999999999993</v>
      </c>
      <c r="AW35" s="56">
        <f>IF(AV35="x","x",'Indicator Data'!M38/'Indicator Data'!$CL38)</f>
        <v>0.39737492530678831</v>
      </c>
      <c r="AX35" s="55">
        <f t="shared" si="42"/>
        <v>4.4000000000000004</v>
      </c>
      <c r="AY35" s="55">
        <f t="shared" si="43"/>
        <v>6.7</v>
      </c>
      <c r="AZ35" s="55">
        <f>IF('Indicator Data'!N38="No data","x",ROUND(IF('Indicator Data'!N38=0,0,IF(LOG('Indicator Data'!N38)&gt;AZ$195,10,IF(LOG('Indicator Data'!N38)&lt;AZ$194,0,10-(AZ$195-LOG('Indicator Data'!N38))/(AZ$195-AZ$194)*10))),1))</f>
        <v>0</v>
      </c>
      <c r="BA35" s="56">
        <f>IF(AZ35="x","x",'Indicator Data'!N38/'Indicator Data'!$CL38)</f>
        <v>0</v>
      </c>
      <c r="BB35" s="55">
        <f t="shared" si="44"/>
        <v>0</v>
      </c>
      <c r="BC35" s="55">
        <f t="shared" si="45"/>
        <v>0</v>
      </c>
      <c r="BD35" s="55">
        <f>IF('Indicator Data'!O38="No data","x",ROUND(IF('Indicator Data'!O38=0,0,IF(LOG('Indicator Data'!O38)&gt;BD$195,10,IF(LOG('Indicator Data'!O38)&lt;BD$194,0,10-(BD$195-LOG('Indicator Data'!O38))/(BD$195-BD$194)*10))),1))</f>
        <v>4.4000000000000004</v>
      </c>
      <c r="BE35" s="56">
        <f>IF(BD35="x","x",'Indicator Data'!O38/'Indicator Data'!$CL38)</f>
        <v>2.9288719843615751E-4</v>
      </c>
      <c r="BF35" s="55">
        <f t="shared" si="46"/>
        <v>0</v>
      </c>
      <c r="BG35" s="55">
        <f t="shared" si="47"/>
        <v>2.5</v>
      </c>
      <c r="BH35" s="55">
        <f>IF('Indicator Data'!P38="No data","x",ROUND(IF('Indicator Data'!P38=0,0,IF(LOG('Indicator Data'!P38)&gt;BH$195,10,IF(LOG('Indicator Data'!P38)&lt;BH$194,0,10-(BH$195-LOG('Indicator Data'!P38))/(BH$195-BH$194)*10))),1))</f>
        <v>0</v>
      </c>
      <c r="BI35" s="56">
        <f>IF(BH35="x","x",'Indicator Data'!P38/'Indicator Data'!$CL38)</f>
        <v>0</v>
      </c>
      <c r="BJ35" s="55">
        <f t="shared" si="48"/>
        <v>0</v>
      </c>
      <c r="BK35" s="55">
        <f t="shared" si="49"/>
        <v>0</v>
      </c>
      <c r="BL35" s="55">
        <f t="shared" si="50"/>
        <v>2.8</v>
      </c>
      <c r="BM35" s="55">
        <f>ROUND(IF('Indicator Data'!Q38=0,0,IF(LOG('Indicator Data'!Q38)&gt;BM$195,10,IF(LOG('Indicator Data'!Q38)&lt;BM$194,0,10-(BM$195-LOG('Indicator Data'!Q38))/(BM$195-BM$194)*10))),1)</f>
        <v>8.8000000000000007</v>
      </c>
      <c r="BN35" s="55">
        <f>ROUND(IF('Indicator Data'!R38=0,0,IF(LOG('Indicator Data'!R38)&gt;BN$195,10,IF(LOG('Indicator Data'!R38)&lt;BN$194,0,10-(BN$195-LOG('Indicator Data'!R38))/(BN$195-BN$194)*10))),1)</f>
        <v>0</v>
      </c>
      <c r="BO35" s="55">
        <f t="shared" si="51"/>
        <v>2.9333333333333336</v>
      </c>
      <c r="BP35" s="56">
        <f>'Indicator Data'!Q38/'Indicator Data'!$CL38</f>
        <v>0.99828279901690731</v>
      </c>
      <c r="BQ35" s="56">
        <f>'Indicator Data'!R38/'Indicator Data'!$CL38</f>
        <v>0</v>
      </c>
      <c r="BR35" s="55">
        <f t="shared" ref="BR35:BR66" si="96">ROUND(IF(BP35&gt;BR$195,10,IF(BP35&lt;BR$194,0,10-(BR$195-BP35)/(BR$195-BR$194)*10)),1)</f>
        <v>10</v>
      </c>
      <c r="BS35" s="55">
        <f t="shared" ref="BS35:BS66" si="97">ROUND(IF(BQ35&gt;BS$195,10,IF(BQ35&lt;BS$194,0,10-(BS$195-BQ35)/(BS$195-BS$194)*10)),1)</f>
        <v>0</v>
      </c>
      <c r="BT35" s="55">
        <f t="shared" si="28"/>
        <v>3.3333333333333335</v>
      </c>
      <c r="BU35" s="55">
        <f t="shared" si="52"/>
        <v>3.1</v>
      </c>
      <c r="BV35" s="55">
        <f>ROUND(IF('Indicator Data'!S38=0,0,IF(LOG('Indicator Data'!S38)&gt;BV$195,10,IF(LOG('Indicator Data'!S38)&lt;BV$194,0,10-(BV$195-LOG('Indicator Data'!S38))/(BV$195-BV$194)*10))),1)</f>
        <v>7</v>
      </c>
      <c r="BW35" s="55">
        <f>ROUND(IF('Indicator Data'!T38=0,0,IF(LOG('Indicator Data'!T38)&gt;BW$195,10,IF(LOG('Indicator Data'!T38)&lt;BW$194,0,10-(BW$195-LOG('Indicator Data'!T38))/(BW$195-BW$194)*10))),1)</f>
        <v>8.6999999999999993</v>
      </c>
      <c r="BX35" s="55">
        <f t="shared" si="53"/>
        <v>8.1333333333333329</v>
      </c>
      <c r="BY35" s="56">
        <f>'Indicator Data'!S38/'Indicator Data'!$CL38</f>
        <v>5.6503569562946193E-2</v>
      </c>
      <c r="BZ35" s="56">
        <f>'Indicator Data'!T38/'Indicator Data'!$CL38</f>
        <v>0.94177922945396109</v>
      </c>
      <c r="CA35" s="55">
        <f t="shared" ref="CA35:CA66" si="98">ROUND(IF(BY35&gt;CA$195,10,IF(BY35&lt;CA$194,0,10-(CA$195-BY35)/(CA$195-CA$194)*10)),1)</f>
        <v>0.9</v>
      </c>
      <c r="CB35" s="55">
        <f t="shared" ref="CB35:CB66" si="99">ROUND(IF(BZ35&gt;CB$195,10,IF(BZ35&lt;CB$194,0,10-(CB$195-BZ35)/(CB$195-CB$194)*10)),1)</f>
        <v>9.4</v>
      </c>
      <c r="CC35" s="55">
        <f t="shared" si="54"/>
        <v>6.5666666666666673</v>
      </c>
      <c r="CD35" s="55">
        <f t="shared" si="55"/>
        <v>7.4</v>
      </c>
      <c r="CE35" s="55">
        <f t="shared" si="56"/>
        <v>5.7</v>
      </c>
      <c r="CF35" s="55">
        <f>ROUND(IF('Indicator Data'!U38=0,0,IF(LOG('Indicator Data'!U38)&gt;CF$195,10,IF(LOG('Indicator Data'!U38)&lt;CF$194,0,10-(CF$195-LOG('Indicator Data'!U38))/(CF$195-CF$194)*10))),1)</f>
        <v>7.3</v>
      </c>
      <c r="CG35" s="56">
        <f>'Indicator Data'!U38/'Indicator Data'!$CL38</f>
        <v>8.7285519363558772E-2</v>
      </c>
      <c r="CH35" s="55">
        <f t="shared" ref="CH35:CH66" si="100">ROUND(IF(CG35&gt;CH$195,10,IF(CG35&lt;CH$194,0,10-(CH$195-CG35)/(CH$195-CH$194)*10)),1)</f>
        <v>1</v>
      </c>
      <c r="CI35" s="55">
        <f t="shared" si="57"/>
        <v>4.9000000000000004</v>
      </c>
      <c r="CJ35" s="55">
        <f>ROUND(IF('Indicator Data'!V38=0,0,IF(LOG('Indicator Data'!V38)&gt;CJ$195,10,IF(LOG('Indicator Data'!V38)&lt;CJ$194,0,10-(CJ$195-LOG('Indicator Data'!V38))/(CJ$195-CJ$194)*10))),1)</f>
        <v>8.8000000000000007</v>
      </c>
      <c r="CK35" s="56">
        <f>IF('Indicator Data'!V38/'Indicator Data'!$CL38&gt;1,1,'Indicator Data'!V38/'Indicator Data'!$CL38)</f>
        <v>0.97783931806504287</v>
      </c>
      <c r="CL35" s="55">
        <f t="shared" ref="CL35:CL66" si="101">ROUND(IF(CK35&gt;CL$195,10,IF(CK35&lt;CL$194,0,10-(CL$195-CK35)/(CL$195-CL$194)*10)),1)</f>
        <v>9.8000000000000007</v>
      </c>
      <c r="CM35" s="55">
        <f t="shared" si="58"/>
        <v>9.4</v>
      </c>
      <c r="CN35" s="55">
        <f>ROUND(IF('Indicator Data'!W38=0,0,IF(LOG('Indicator Data'!W38)&gt;CN$195,10,IF(LOG('Indicator Data'!W38)&lt;CN$194,0,10-(CN$195-LOG('Indicator Data'!W38))/(CN$195-CN$194)*10))),1)</f>
        <v>0</v>
      </c>
      <c r="CO35" s="56">
        <f>'Indicator Data'!W38/'Indicator Data'!$CL38</f>
        <v>0</v>
      </c>
      <c r="CP35" s="55">
        <f t="shared" ref="CP35:CP66" si="102">ROUND(IF(CO35&gt;CP$195,10,IF(CO35&lt;CP$194,0,10-(CP$195-CO35)/(CP$195-CP$194)*10)),1)</f>
        <v>0</v>
      </c>
      <c r="CQ35" s="55">
        <f t="shared" si="59"/>
        <v>0</v>
      </c>
      <c r="CR35" s="55">
        <f>ROUND(IF('Indicator Data'!X38=0,0,IF(LOG('Indicator Data'!X38)&gt;CR$195,10,IF(LOG('Indicator Data'!X38)&lt;CR$194,0,10-(CR$195-LOG('Indicator Data'!X38))/(CR$195-CR$194)*10))),1)</f>
        <v>8.6999999999999993</v>
      </c>
      <c r="CS35" s="56">
        <f>'Indicator Data'!X38/'Indicator Data'!$CL38</f>
        <v>0.89238468515484271</v>
      </c>
      <c r="CT35" s="55">
        <f t="shared" ref="CT35:CT66" si="103">ROUND(IF(CS35&gt;CT$195,10,IF(CS35&lt;CT$194,0,10-(CT$195-CS35)/(CT$195-CT$194)*10)),1)</f>
        <v>8.9</v>
      </c>
      <c r="CU35" s="55">
        <f t="shared" si="60"/>
        <v>8.8000000000000007</v>
      </c>
      <c r="CV35" s="55">
        <f>ROUND(IF('Indicator Data'!Y38=0,0,IF(LOG('Indicator Data'!Y38)&gt;CR$195,10,IF(LOG('Indicator Data'!Y38)&lt;CR$194,0,10-(CR$195-LOG('Indicator Data'!Y38))/(CR$195-CR$194)*10))),1)</f>
        <v>0</v>
      </c>
      <c r="CW35" s="56">
        <f>'Indicator Data'!Y38/'Indicator Data'!$CL38</f>
        <v>0</v>
      </c>
      <c r="CX35" s="55">
        <f t="shared" ref="CX35:CX66" si="104">ROUND(IF(CW35&gt;CX$195,10,IF(CW35&lt;CX$194,0,10-(CX$195-CW35)/(CX$195-CX$194)*10)),1)</f>
        <v>0</v>
      </c>
      <c r="CY35" s="55">
        <f t="shared" si="61"/>
        <v>0</v>
      </c>
      <c r="CZ35" s="55">
        <f t="shared" si="62"/>
        <v>7.7</v>
      </c>
      <c r="DA35" s="55">
        <f>IF('Indicator Data'!AE38="No data","x",ROUND(IF('Indicator Data'!AE38&gt;DA$195,0,IF('Indicator Data'!AE38&lt;DA$194,10,(DA$195-'Indicator Data'!AE38)/(DA$195-DA$194)*10)),1))</f>
        <v>10</v>
      </c>
      <c r="DB35" s="55">
        <f>IF('Indicator Data'!AF38="No data","x",ROUND(IF('Indicator Data'!AF38&gt;DB$195,0,IF('Indicator Data'!AF38&lt;DB$194,10,(DB$195-'Indicator Data'!AF38)/(DB$195-DB$194)*10)),1))</f>
        <v>10</v>
      </c>
      <c r="DC35" s="55">
        <f>IF('Indicator Data'!AH38="No data","x",ROUND(IF('Indicator Data'!AH38&gt;DC$195,0,IF('Indicator Data'!AH38&lt;DC$194,10,(DC$195-'Indicator Data'!AH38)/(DC$195-DC$194)*10)),1))</f>
        <v>9.4</v>
      </c>
      <c r="DD35" s="55">
        <f>IF(AND(DB35="x",DA35="x",DC35="x"),"x",ROUND(AVERAGE(DA35:DC35),1))</f>
        <v>9.8000000000000007</v>
      </c>
      <c r="DE35" s="55">
        <f>IF('Indicator Data'!AA38="No data","x",ROUND(IF(LOG('Indicator Data'!AA38)&gt;DE$195,10,IF(LOG('Indicator Data'!AA38)&lt;DE$194,0,10-(DE$195-LOG('Indicator Data'!AA38))/(DE$195-DE$194)*10)),1))</f>
        <v>3.6</v>
      </c>
      <c r="DF35" s="55">
        <f>IF('Indicator Data'!AB38="No data","x",ROUND(IF('Indicator Data'!AB38&gt;DF$195,10,IF('Indicator Data'!AB38&lt;DF$194,0,10-(DF$195-'Indicator Data'!AB38)/(DF$195-DF$194)*10)),1))</f>
        <v>8.1999999999999993</v>
      </c>
      <c r="DG35" s="55">
        <f>IF('Indicator Data'!AC38="No data","x",ROUND(IF('Indicator Data'!AC38&gt;DG$195,10,IF('Indicator Data'!AC38&lt;DG$194,0,10-(DG$195-'Indicator Data'!AC38)/(DG$195-DG$194)*10)),1))</f>
        <v>2.2999999999999998</v>
      </c>
      <c r="DH35" s="55">
        <f>IF('Indicator Data'!AD38="No data","x",ROUND(IF('Indicator Data'!AD38&gt;DH$195,10,IF('Indicator Data'!AD38&lt;DH$194,0,10-(DH$195-'Indicator Data'!AD38)/(DH$195-DH$194)*10)),1))</f>
        <v>5.4</v>
      </c>
      <c r="DI35" s="55">
        <f t="shared" si="63"/>
        <v>4.9000000000000004</v>
      </c>
      <c r="DJ35" s="55">
        <f t="shared" si="64"/>
        <v>6.5</v>
      </c>
      <c r="DK35" s="55">
        <f>IF('Indicator Data'!AK38="No data","x",ROUND(IF('Indicator Data'!AK38&gt;DK$195,10,IF('Indicator Data'!AK38&lt;DK$194,0,10-(DK$195-'Indicator Data'!AK38)/(DK$195-DK$194)*10)),1))</f>
        <v>9.6999999999999993</v>
      </c>
      <c r="DL35" s="55">
        <f>IF('Indicator Data'!AL38="No data","x",ROUND(IF('Indicator Data'!AL38&gt;DL$195,10,IF('Indicator Data'!AL38&lt;DL$194,0,10-(DL$195-'Indicator Data'!AL38)/(DL$195-DL$194)*10)),1))</f>
        <v>8.6999999999999993</v>
      </c>
      <c r="DM35" s="55">
        <f t="shared" si="65"/>
        <v>6.3</v>
      </c>
      <c r="DN35" s="55">
        <f>IF('Indicator Data'!AG38="No data","x",ROUND(IF('Indicator Data'!AG38&gt;DN$195,10,IF('Indicator Data'!AG38&lt;DN$194,0,10-(DN$195-'Indicator Data'!AG38)/(DN$195-DN$194)*10)),1))</f>
        <v>10</v>
      </c>
      <c r="DO35" s="55">
        <f t="shared" si="66"/>
        <v>9.9</v>
      </c>
      <c r="DP35" s="194">
        <f>IF('Indicator Data'!AI38="No data","x",'Indicator Data'!AI38/'Indicator Data'!$CK38)</f>
        <v>5.6080499033742049E-5</v>
      </c>
      <c r="DQ35" s="55">
        <f t="shared" ref="DQ35:DQ66" si="105">IF(DP35="x","x",ROUND(IF(DP35&gt;DQ$195,10,IF(DP35&lt;DQ$194,0,10-(DQ$195-DP35)/(DQ$195-DQ$194)*10)),1))</f>
        <v>0.6</v>
      </c>
      <c r="DR35" s="55">
        <f>IF('Indicator Data'!AJ38="No data","x",ROUND(IF('Indicator Data'!AJ38&gt;DR$195,10,IF('Indicator Data'!AJ38&lt;DR$194,0,10-(DR$195-'Indicator Data'!AJ38)/(DR$195-DR$194)*10)),1))</f>
        <v>2</v>
      </c>
      <c r="DS35" s="55">
        <f t="shared" si="67"/>
        <v>1.3</v>
      </c>
      <c r="DT35" s="55">
        <f>ROUND(IF('Indicator Data'!Z38=0,0,IF(LOG('Indicator Data'!Z38)&gt;DT$195,10,IF(LOG('Indicator Data'!Z38)&lt;DT$194,0,10-(DT$195-LOG('Indicator Data'!Z38))/(DT$195-DT$194)*10))),1)</f>
        <v>0</v>
      </c>
      <c r="DU35" s="56">
        <f>'Indicator Data'!Z38/'Indicator Data'!$CL38</f>
        <v>0</v>
      </c>
      <c r="DV35" s="55">
        <f t="shared" ref="DV35:DV66" si="106">ROUND(IF(DU35&gt;DV$195,10,IF(DU35&lt;DV$194,0,10-(DV$195-DU35)/(DV$195-DV$194)*10)),1)</f>
        <v>0</v>
      </c>
      <c r="DW35" s="55">
        <f t="shared" si="68"/>
        <v>0</v>
      </c>
      <c r="DX35" s="55">
        <f t="shared" si="69"/>
        <v>5.8</v>
      </c>
      <c r="DY35" s="57">
        <f>IF(BL35="x",ROUND((10-GEOMEAN(((10-DX35)/10*9+1),((10-CZ35)/10*9+1),((10-DJ35)/10*9+1)))/9*10,1),ROUND((10-GEOMEAN(((10-BL35)/10*9+1),((10-DX35)/10*9+1),((10-CZ35)/10*9+1),((10-DJ35)/10*9+1)))/9*10,1))</f>
        <v>6</v>
      </c>
      <c r="DZ35" s="58">
        <f>IF(ROUND(IF(AP35="x",(10-GEOMEAN(((10-AO35)/10*9+1),((10-DY35)/10*9+1),((10-AU35)/10*9+1),((10-AQ35)/10*9+1),((10-AR35)/10*9+1)))/9*10,(10-GEOMEAN(((10-AO35)/10*9+1),((10-DY35)/10*9+1),((10-AP35)/10*9+1),((10-AQ35)/10*9+1),((10-AR35)/10*9+1),((10-AU35)/10*9+1)))/9*10),1)=0,0.1,ROUND(IF(AP35="x",(10-GEOMEAN(((10-AO35)/10*9+1),((10-DY35)/10*9+1),((10-AU35)/10*9+1),((10-AQ35)/10*9+1),((10-AR35)/10*9+1)))/9*10,(10-GEOMEAN(((10-AO35)/10*9+1),((10-DY35)/10*9+1),((10-AP35)/10*9+1),((10-AQ35)/10*9+1),((10-AR35)/10*9+1),((10-AU35)/10*9+1)))/9*10),1))</f>
        <v>3.9</v>
      </c>
      <c r="EA35" s="55">
        <f>ROUND(IF('Indicator Data'!AM38=0,0,IF('Indicator Data'!AM38&gt;EA$195,10,IF('Indicator Data'!AM38&lt;EA$194,0,10-(EA$195-'Indicator Data'!AM38)/(EA$195-EA$194)*10))),1)</f>
        <v>10</v>
      </c>
      <c r="EB35" s="55">
        <f>ROUND(IF('Indicator Data'!AN38=0,0,IF(LOG('Indicator Data'!AN38)&gt;LOG(EB$195),10,IF(LOG('Indicator Data'!AN38)&lt;LOG(EB$194),0,10-(LOG(EB$195)-LOG('Indicator Data'!AN38))/(LOG(EB$195)-LOG(EB$194))*10))),1)</f>
        <v>10</v>
      </c>
      <c r="EC35" s="57">
        <f t="shared" ref="EC35:EC66" si="107">ROUND((10-GEOMEAN(((10-EA35)/10*9+1),((10-EB35)/10*9+1)))/9*10,1)</f>
        <v>10</v>
      </c>
      <c r="ED35" s="55">
        <f>'Indicator Data'!AO38</f>
        <v>0</v>
      </c>
      <c r="EE35" s="55">
        <f>'Indicator Data'!AP38</f>
        <v>0</v>
      </c>
      <c r="EF35" s="57">
        <f t="shared" ref="EF35:EF66" si="108">ROUND(IF(ED35=5,10,IF(EE35=5,9,IF(ED35=4,8,IF(EE35=4,7,0)))),1)</f>
        <v>0</v>
      </c>
      <c r="EG35" s="58">
        <f t="shared" ref="EG35:EG66" si="109">ROUND(IF(EF35&gt;5,EF35,EC35/10*7),1)</f>
        <v>7</v>
      </c>
      <c r="EH35" s="15"/>
      <c r="EI35" s="104"/>
    </row>
    <row r="36" spans="1:139" s="4" customFormat="1" x14ac:dyDescent="0.25">
      <c r="A36" s="126" t="str">
        <f>'Indicator Data'!A39</f>
        <v>Chile</v>
      </c>
      <c r="B36" s="59" t="str">
        <f>'Indicator Data'!B39</f>
        <v>CHL</v>
      </c>
      <c r="C36" s="55">
        <f>ROUND(IF('Indicator Data'!C39=0,0.1,IF(LOG('Indicator Data'!C39)&gt;C$195,10,IF(LOG('Indicator Data'!C39)&lt;C$194,0,10-(C$195-LOG('Indicator Data'!C39))/(C$195-C$194)*10))),1)</f>
        <v>8.9</v>
      </c>
      <c r="D36" s="55">
        <f>ROUND(IF('Indicator Data'!D39=0,0.1,IF(LOG('Indicator Data'!D39)&gt;D$195,10,IF(LOG('Indicator Data'!D39)&lt;D$194,0,10-(D$195-LOG('Indicator Data'!D39))/(D$195-D$194)*10))),1)</f>
        <v>10</v>
      </c>
      <c r="E36" s="55">
        <f t="shared" si="70"/>
        <v>9.5</v>
      </c>
      <c r="F36" s="55">
        <f>IF('Indicator Data'!E39="No data",0.1,(ROUND(IF('Indicator Data'!E39=0,0,IF(LOG('Indicator Data'!E39)&gt;F$195,10,IF(LOG('Indicator Data'!E39)&lt;F$194,0,10-(F$195-LOG('Indicator Data'!E39))/(F$195-F$194)*10))),1)))</f>
        <v>7.3</v>
      </c>
      <c r="G36" s="55">
        <f>ROUND(IF('Indicator Data'!F39=0,0,IF(LOG('Indicator Data'!F39)&gt;G$195,10,IF(LOG('Indicator Data'!F39)&lt;G$194,0,10-(G$195-LOG('Indicator Data'!F39))/(G$195-G$194)*10))),1)</f>
        <v>8.5</v>
      </c>
      <c r="H36" s="55">
        <f>ROUND(IF('Indicator Data'!G39=0,0,IF(LOG('Indicator Data'!G39)&gt;H$195,10,IF(LOG('Indicator Data'!G39)&lt;H$194,0,10-(H$195-LOG('Indicator Data'!G39))/(H$195-H$194)*10))),1)</f>
        <v>0</v>
      </c>
      <c r="I36" s="55">
        <f>ROUND(IF('Indicator Data'!H39=0,0,IF(LOG('Indicator Data'!H39)&gt;I$195,10,IF(LOG('Indicator Data'!H39)&lt;I$194,0,10-(I$195-LOG('Indicator Data'!H39))/(I$195-I$194)*10))),1)</f>
        <v>0</v>
      </c>
      <c r="J36" s="55">
        <f t="shared" si="71"/>
        <v>0</v>
      </c>
      <c r="K36" s="55">
        <f>ROUND(IF('Indicator Data'!I39=0,0,IF(LOG('Indicator Data'!I39)&gt;K$195,10,IF(LOG('Indicator Data'!I39)&lt;K$194,0,10-(K$195-LOG('Indicator Data'!I39))/(K$195-K$194)*10))),1)</f>
        <v>0</v>
      </c>
      <c r="L36" s="55">
        <f t="shared" si="72"/>
        <v>0</v>
      </c>
      <c r="M36" s="55">
        <f>ROUND(IF('Indicator Data'!J39=0,0,IF(LOG('Indicator Data'!J39)&gt;M$195,10,IF(LOG('Indicator Data'!J39)&lt;M$194,0,10-(M$195-LOG('Indicator Data'!J39))/(M$195-M$194)*10))),1)</f>
        <v>0</v>
      </c>
      <c r="N36" s="56">
        <f>'Indicator Data'!C39/'Indicator Data'!$CL39</f>
        <v>2.0780861844420947E-3</v>
      </c>
      <c r="O36" s="56">
        <f>'Indicator Data'!D39/'Indicator Data'!$CL39</f>
        <v>2.05352713571716E-3</v>
      </c>
      <c r="P36" s="56">
        <f>IF(F36=0.1,"x",'Indicator Data'!E39/'Indicator Data'!$CL39)</f>
        <v>4.5945077329242424E-3</v>
      </c>
      <c r="Q36" s="56">
        <f>'Indicator Data'!F39/'Indicator Data'!$CL39</f>
        <v>6.6272751298237413E-5</v>
      </c>
      <c r="R36" s="56">
        <f>'Indicator Data'!G39/'Indicator Data'!$CL39</f>
        <v>0</v>
      </c>
      <c r="S36" s="56">
        <f>'Indicator Data'!H39/'Indicator Data'!$CL39</f>
        <v>0</v>
      </c>
      <c r="T36" s="56">
        <f>'Indicator Data'!I39/'Indicator Data'!$CL39</f>
        <v>0</v>
      </c>
      <c r="U36" s="56">
        <f>'Indicator Data'!J39/'Indicator Data'!$CL39</f>
        <v>0</v>
      </c>
      <c r="V36" s="55">
        <f t="shared" si="73"/>
        <v>10</v>
      </c>
      <c r="W36" s="55">
        <f t="shared" si="74"/>
        <v>10</v>
      </c>
      <c r="X36" s="55">
        <f t="shared" si="75"/>
        <v>10</v>
      </c>
      <c r="Y36" s="55">
        <f t="shared" si="76"/>
        <v>3.1</v>
      </c>
      <c r="Z36" s="55">
        <f t="shared" si="77"/>
        <v>9.6</v>
      </c>
      <c r="AA36" s="55">
        <f t="shared" si="78"/>
        <v>0</v>
      </c>
      <c r="AB36" s="55">
        <f t="shared" si="79"/>
        <v>0</v>
      </c>
      <c r="AC36" s="55">
        <f t="shared" si="80"/>
        <v>0</v>
      </c>
      <c r="AD36" s="55">
        <f t="shared" si="81"/>
        <v>0</v>
      </c>
      <c r="AE36" s="55">
        <f t="shared" si="82"/>
        <v>0</v>
      </c>
      <c r="AF36" s="55">
        <f t="shared" si="83"/>
        <v>0</v>
      </c>
      <c r="AG36" s="55">
        <f>ROUND(IF('Indicator Data'!K39=0,0,IF('Indicator Data'!K39&gt;AG$195,10,IF('Indicator Data'!K39&lt;AG$194,0,10-(AG$195-'Indicator Data'!K39)/(AG$195-AG$194)*10))),1)</f>
        <v>1</v>
      </c>
      <c r="AH36" s="55">
        <f t="shared" si="84"/>
        <v>9.5</v>
      </c>
      <c r="AI36" s="55">
        <f t="shared" si="85"/>
        <v>10</v>
      </c>
      <c r="AJ36" s="55">
        <f t="shared" si="86"/>
        <v>0</v>
      </c>
      <c r="AK36" s="55">
        <f t="shared" si="87"/>
        <v>0</v>
      </c>
      <c r="AL36" s="55">
        <f t="shared" si="88"/>
        <v>0</v>
      </c>
      <c r="AM36" s="55">
        <f t="shared" si="89"/>
        <v>0</v>
      </c>
      <c r="AN36" s="55">
        <f t="shared" si="90"/>
        <v>0</v>
      </c>
      <c r="AO36" s="193">
        <f t="shared" si="91"/>
        <v>9.8000000000000007</v>
      </c>
      <c r="AP36" s="193">
        <f t="shared" si="41"/>
        <v>5.6</v>
      </c>
      <c r="AQ36" s="193">
        <f t="shared" si="92"/>
        <v>9.1</v>
      </c>
      <c r="AR36" s="193">
        <f t="shared" si="93"/>
        <v>0</v>
      </c>
      <c r="AS36" s="55">
        <f t="shared" si="94"/>
        <v>0.5</v>
      </c>
      <c r="AT36" s="55">
        <f>IF('Indicator Data'!L39="No data","x",IF('Indicator Data'!CM39&lt;1000,"x",ROUND((IF('Indicator Data'!L39&gt;AT$195,10,IF('Indicator Data'!L39&lt;AT$194,0,10-(AT$195-'Indicator Data'!L39)/(AT$195-AT$194)*10))),1)))</f>
        <v>0</v>
      </c>
      <c r="AU36" s="193">
        <f t="shared" si="95"/>
        <v>0.3</v>
      </c>
      <c r="AV36" s="55" t="str">
        <f>IF('Indicator Data'!M39="No data","x",ROUND(IF('Indicator Data'!M39=0,0,IF(LOG('Indicator Data'!M39)&gt;AV$195,10,IF(LOG('Indicator Data'!M39)&lt;AV$194,0,10-(AV$195-LOG('Indicator Data'!M39))/(AV$195-AV$194)*10))),1))</f>
        <v>x</v>
      </c>
      <c r="AW36" s="56" t="str">
        <f>IF(AV36="x","x",'Indicator Data'!M39/'Indicator Data'!$CL39)</f>
        <v>x</v>
      </c>
      <c r="AX36" s="55" t="str">
        <f t="shared" si="42"/>
        <v>x</v>
      </c>
      <c r="AY36" s="55" t="str">
        <f t="shared" si="43"/>
        <v>x</v>
      </c>
      <c r="AZ36" s="55" t="str">
        <f>IF('Indicator Data'!N39="No data","x",ROUND(IF('Indicator Data'!N39=0,0,IF(LOG('Indicator Data'!N39)&gt;AZ$195,10,IF(LOG('Indicator Data'!N39)&lt;AZ$194,0,10-(AZ$195-LOG('Indicator Data'!N39))/(AZ$195-AZ$194)*10))),1))</f>
        <v>x</v>
      </c>
      <c r="BA36" s="56" t="str">
        <f>IF(AZ36="x","x",'Indicator Data'!N39/'Indicator Data'!$CL39)</f>
        <v>x</v>
      </c>
      <c r="BB36" s="55" t="str">
        <f t="shared" si="44"/>
        <v>x</v>
      </c>
      <c r="BC36" s="55" t="str">
        <f t="shared" si="45"/>
        <v>x</v>
      </c>
      <c r="BD36" s="55" t="str">
        <f>IF('Indicator Data'!O39="No data","x",ROUND(IF('Indicator Data'!O39=0,0,IF(LOG('Indicator Data'!O39)&gt;BD$195,10,IF(LOG('Indicator Data'!O39)&lt;BD$194,0,10-(BD$195-LOG('Indicator Data'!O39))/(BD$195-BD$194)*10))),1))</f>
        <v>x</v>
      </c>
      <c r="BE36" s="56" t="str">
        <f>IF(BD36="x","x",'Indicator Data'!O39/'Indicator Data'!$CL39)</f>
        <v>x</v>
      </c>
      <c r="BF36" s="55" t="str">
        <f t="shared" si="46"/>
        <v>x</v>
      </c>
      <c r="BG36" s="55" t="str">
        <f t="shared" si="47"/>
        <v>x</v>
      </c>
      <c r="BH36" s="55" t="str">
        <f>IF('Indicator Data'!P39="No data","x",ROUND(IF('Indicator Data'!P39=0,0,IF(LOG('Indicator Data'!P39)&gt;BH$195,10,IF(LOG('Indicator Data'!P39)&lt;BH$194,0,10-(BH$195-LOG('Indicator Data'!P39))/(BH$195-BH$194)*10))),1))</f>
        <v>x</v>
      </c>
      <c r="BI36" s="56" t="str">
        <f>IF(BH36="x","x",'Indicator Data'!P39/'Indicator Data'!$CL39)</f>
        <v>x</v>
      </c>
      <c r="BJ36" s="55" t="str">
        <f t="shared" si="48"/>
        <v>x</v>
      </c>
      <c r="BK36" s="55" t="str">
        <f t="shared" si="49"/>
        <v>x</v>
      </c>
      <c r="BL36" s="55" t="str">
        <f t="shared" si="50"/>
        <v>x</v>
      </c>
      <c r="BM36" s="55">
        <f>ROUND(IF('Indicator Data'!Q39=0,0,IF(LOG('Indicator Data'!Q39)&gt;BM$195,10,IF(LOG('Indicator Data'!Q39)&lt;BM$194,0,10-(BM$195-LOG('Indicator Data'!Q39))/(BM$195-BM$194)*10))),1)</f>
        <v>0</v>
      </c>
      <c r="BN36" s="55">
        <f>ROUND(IF('Indicator Data'!R39=0,0,IF(LOG('Indicator Data'!R39)&gt;BN$195,10,IF(LOG('Indicator Data'!R39)&lt;BN$194,0,10-(BN$195-LOG('Indicator Data'!R39))/(BN$195-BN$194)*10))),1)</f>
        <v>0</v>
      </c>
      <c r="BO36" s="55">
        <f t="shared" si="51"/>
        <v>0</v>
      </c>
      <c r="BP36" s="56">
        <f>'Indicator Data'!Q39/'Indicator Data'!$CL39</f>
        <v>0</v>
      </c>
      <c r="BQ36" s="56">
        <f>'Indicator Data'!R39/'Indicator Data'!$CL39</f>
        <v>0</v>
      </c>
      <c r="BR36" s="55">
        <f t="shared" si="96"/>
        <v>0</v>
      </c>
      <c r="BS36" s="55">
        <f t="shared" si="97"/>
        <v>0</v>
      </c>
      <c r="BT36" s="55">
        <f t="shared" si="28"/>
        <v>0</v>
      </c>
      <c r="BU36" s="55">
        <f t="shared" si="52"/>
        <v>0</v>
      </c>
      <c r="BV36" s="55">
        <f>ROUND(IF('Indicator Data'!S39=0,0,IF(LOG('Indicator Data'!S39)&gt;BV$195,10,IF(LOG('Indicator Data'!S39)&lt;BV$194,0,10-(BV$195-LOG('Indicator Data'!S39))/(BV$195-BV$194)*10))),1)</f>
        <v>0</v>
      </c>
      <c r="BW36" s="55">
        <f>ROUND(IF('Indicator Data'!T39=0,0,IF(LOG('Indicator Data'!T39)&gt;BW$195,10,IF(LOG('Indicator Data'!T39)&lt;BW$194,0,10-(BW$195-LOG('Indicator Data'!T39))/(BW$195-BW$194)*10))),1)</f>
        <v>0</v>
      </c>
      <c r="BX36" s="55">
        <f t="shared" si="53"/>
        <v>0</v>
      </c>
      <c r="BY36" s="56">
        <f>'Indicator Data'!S39/'Indicator Data'!$CL39</f>
        <v>0</v>
      </c>
      <c r="BZ36" s="56">
        <f>'Indicator Data'!T39/'Indicator Data'!$CL39</f>
        <v>0</v>
      </c>
      <c r="CA36" s="55">
        <f t="shared" si="98"/>
        <v>0</v>
      </c>
      <c r="CB36" s="55">
        <f t="shared" si="99"/>
        <v>0</v>
      </c>
      <c r="CC36" s="55">
        <f t="shared" si="54"/>
        <v>0</v>
      </c>
      <c r="CD36" s="55">
        <f t="shared" si="55"/>
        <v>0</v>
      </c>
      <c r="CE36" s="55">
        <f t="shared" si="56"/>
        <v>0</v>
      </c>
      <c r="CF36" s="55">
        <f>ROUND(IF('Indicator Data'!U39=0,0,IF(LOG('Indicator Data'!U39)&gt;CF$195,10,IF(LOG('Indicator Data'!U39)&lt;CF$194,0,10-(CF$195-LOG('Indicator Data'!U39))/(CF$195-CF$194)*10))),1)</f>
        <v>0</v>
      </c>
      <c r="CG36" s="56">
        <f>'Indicator Data'!U39/'Indicator Data'!$CL39</f>
        <v>0</v>
      </c>
      <c r="CH36" s="55">
        <f t="shared" si="100"/>
        <v>0</v>
      </c>
      <c r="CI36" s="55">
        <f t="shared" si="57"/>
        <v>0</v>
      </c>
      <c r="CJ36" s="55">
        <f>ROUND(IF('Indicator Data'!V39=0,0,IF(LOG('Indicator Data'!V39)&gt;CJ$195,10,IF(LOG('Indicator Data'!V39)&lt;CJ$194,0,10-(CJ$195-LOG('Indicator Data'!V39))/(CJ$195-CJ$194)*10))),1)</f>
        <v>6.8</v>
      </c>
      <c r="CK36" s="56">
        <f>IF('Indicator Data'!V39/'Indicator Data'!$CL39&gt;1,1,'Indicator Data'!V39/'Indicator Data'!$CL39)</f>
        <v>3.141165591338594E-2</v>
      </c>
      <c r="CL36" s="55">
        <f t="shared" si="101"/>
        <v>0.3</v>
      </c>
      <c r="CM36" s="55">
        <f t="shared" si="58"/>
        <v>4.3</v>
      </c>
      <c r="CN36" s="55">
        <f>ROUND(IF('Indicator Data'!W39=0,0,IF(LOG('Indicator Data'!W39)&gt;CN$195,10,IF(LOG('Indicator Data'!W39)&lt;CN$194,0,10-(CN$195-LOG('Indicator Data'!W39))/(CN$195-CN$194)*10))),1)</f>
        <v>0</v>
      </c>
      <c r="CO36" s="56">
        <f>'Indicator Data'!W39/'Indicator Data'!$CL39</f>
        <v>0</v>
      </c>
      <c r="CP36" s="55">
        <f t="shared" si="102"/>
        <v>0</v>
      </c>
      <c r="CQ36" s="55">
        <f t="shared" si="59"/>
        <v>0</v>
      </c>
      <c r="CR36" s="55">
        <f>ROUND(IF('Indicator Data'!X39=0,0,IF(LOG('Indicator Data'!X39)&gt;CR$195,10,IF(LOG('Indicator Data'!X39)&lt;CR$194,0,10-(CR$195-LOG('Indicator Data'!X39))/(CR$195-CR$194)*10))),1)</f>
        <v>3.7</v>
      </c>
      <c r="CS36" s="56">
        <f>'Indicator Data'!X39/'Indicator Data'!$CL39</f>
        <v>2.2972171077314868E-4</v>
      </c>
      <c r="CT36" s="55">
        <f t="shared" si="103"/>
        <v>0</v>
      </c>
      <c r="CU36" s="55">
        <f t="shared" si="60"/>
        <v>2</v>
      </c>
      <c r="CV36" s="55">
        <f>ROUND(IF('Indicator Data'!Y39=0,0,IF(LOG('Indicator Data'!Y39)&gt;CR$195,10,IF(LOG('Indicator Data'!Y39)&lt;CR$194,0,10-(CR$195-LOG('Indicator Data'!Y39))/(CR$195-CR$194)*10))),1)</f>
        <v>0</v>
      </c>
      <c r="CW36" s="56">
        <f>'Indicator Data'!Y39/'Indicator Data'!$CL39</f>
        <v>0</v>
      </c>
      <c r="CX36" s="55">
        <f t="shared" si="104"/>
        <v>0</v>
      </c>
      <c r="CY36" s="55">
        <f t="shared" si="61"/>
        <v>0</v>
      </c>
      <c r="CZ36" s="55">
        <f t="shared" si="62"/>
        <v>1.8</v>
      </c>
      <c r="DA36" s="55">
        <f>IF('Indicator Data'!AE39="No data","x",ROUND(IF('Indicator Data'!AE39&gt;DA$195,0,IF('Indicator Data'!AE39&lt;DA$194,10,(DA$195-'Indicator Data'!AE39)/(DA$195-DA$194)*10)),1))</f>
        <v>0</v>
      </c>
      <c r="DB36" s="55">
        <f>IF('Indicator Data'!AF39="No data","x",ROUND(IF('Indicator Data'!AF39&gt;DB$195,0,IF('Indicator Data'!AF39&lt;DB$194,10,(DB$195-'Indicator Data'!AF39)/(DB$195-DB$194)*10)),1))</f>
        <v>0</v>
      </c>
      <c r="DC36" s="55" t="str">
        <f>IF('Indicator Data'!AH39="No data","x",ROUND(IF('Indicator Data'!AH39&gt;DC$195,0,IF('Indicator Data'!AH39&lt;DC$194,10,(DC$195-'Indicator Data'!AH39)/(DC$195-DC$194)*10)),1))</f>
        <v>x</v>
      </c>
      <c r="DD36" s="55">
        <f>IF(AND(DB36="x",DA36="x",DC36="x"),"x",ROUND(AVERAGE(DA36:DC36),1))</f>
        <v>0</v>
      </c>
      <c r="DE36" s="55">
        <f>IF('Indicator Data'!AA39="No data","x",ROUND(IF(LOG('Indicator Data'!AA39)&gt;DE$195,10,IF(LOG('Indicator Data'!AA39)&lt;DE$194,0,10-(DE$195-LOG('Indicator Data'!AA39))/(DE$195-DE$194)*10)),1))</f>
        <v>4.7</v>
      </c>
      <c r="DF36" s="55">
        <f>IF('Indicator Data'!AB39="No data","x",ROUND(IF('Indicator Data'!AB39&gt;DF$195,10,IF('Indicator Data'!AB39&lt;DF$194,0,10-(DF$195-'Indicator Data'!AB39)/(DF$195-DF$194)*10)),1))</f>
        <v>4.0999999999999996</v>
      </c>
      <c r="DG36" s="55">
        <f>IF('Indicator Data'!AC39="No data","x",ROUND(IF('Indicator Data'!AC39&gt;DG$195,10,IF('Indicator Data'!AC39&lt;DG$194,0,10-(DG$195-'Indicator Data'!AC39)/(DG$195-DG$194)*10)),1))</f>
        <v>8.8000000000000007</v>
      </c>
      <c r="DH36" s="55" t="str">
        <f>IF('Indicator Data'!AD39="No data","x",ROUND(IF('Indicator Data'!AD39&gt;DH$195,10,IF('Indicator Data'!AD39&lt;DH$194,0,10-(DH$195-'Indicator Data'!AD39)/(DH$195-DH$194)*10)),1))</f>
        <v>x</v>
      </c>
      <c r="DI36" s="55">
        <f t="shared" si="63"/>
        <v>5.9</v>
      </c>
      <c r="DJ36" s="55">
        <f t="shared" si="64"/>
        <v>3.9</v>
      </c>
      <c r="DK36" s="55">
        <f>IF('Indicator Data'!AK39="No data","x",ROUND(IF('Indicator Data'!AK39&gt;DK$195,10,IF('Indicator Data'!AK39&lt;DK$194,0,10-(DK$195-'Indicator Data'!AK39)/(DK$195-DK$194)*10)),1))</f>
        <v>1</v>
      </c>
      <c r="DL36" s="55">
        <f>IF('Indicator Data'!AL39="No data","x",ROUND(IF('Indicator Data'!AL39&gt;DL$195,10,IF('Indicator Data'!AL39&lt;DL$194,0,10-(DL$195-'Indicator Data'!AL39)/(DL$195-DL$194)*10)),1))</f>
        <v>0.8</v>
      </c>
      <c r="DM36" s="55">
        <f t="shared" si="65"/>
        <v>3.9</v>
      </c>
      <c r="DN36" s="55">
        <f>IF('Indicator Data'!AG39="No data","x",ROUND(IF('Indicator Data'!AG39&gt;DN$195,10,IF('Indicator Data'!AG39&lt;DN$194,0,10-(DN$195-'Indicator Data'!AG39)/(DN$195-DN$194)*10)),1))</f>
        <v>0</v>
      </c>
      <c r="DO36" s="55">
        <f t="shared" si="66"/>
        <v>0</v>
      </c>
      <c r="DP36" s="194">
        <f>IF('Indicator Data'!AI39="No data","x",'Indicator Data'!AI39/'Indicator Data'!$CK39)</f>
        <v>8.825809593169154E-5</v>
      </c>
      <c r="DQ36" s="55">
        <f t="shared" si="105"/>
        <v>0.9</v>
      </c>
      <c r="DR36" s="55">
        <f>IF('Indicator Data'!AJ39="No data","x",ROUND(IF('Indicator Data'!AJ39&gt;DR$195,10,IF('Indicator Data'!AJ39&lt;DR$194,0,10-(DR$195-'Indicator Data'!AJ39)/(DR$195-DR$194)*10)),1))</f>
        <v>10</v>
      </c>
      <c r="DS36" s="55">
        <f t="shared" si="67"/>
        <v>5.5</v>
      </c>
      <c r="DT36" s="55">
        <f>ROUND(IF('Indicator Data'!Z39=0,0,IF(LOG('Indicator Data'!Z39)&gt;DT$195,10,IF(LOG('Indicator Data'!Z39)&lt;DT$194,0,10-(DT$195-LOG('Indicator Data'!Z39))/(DT$195-DT$194)*10))),1)</f>
        <v>8.4</v>
      </c>
      <c r="DU36" s="56">
        <f>'Indicator Data'!Z39/'Indicator Data'!$CL39</f>
        <v>0.40004925962257515</v>
      </c>
      <c r="DV36" s="55">
        <f t="shared" si="106"/>
        <v>4</v>
      </c>
      <c r="DW36" s="55">
        <f t="shared" si="68"/>
        <v>6.7</v>
      </c>
      <c r="DX36" s="55">
        <f t="shared" si="69"/>
        <v>3.1</v>
      </c>
      <c r="DY36" s="57">
        <f>IF(BL36="x",ROUND((10-GEOMEAN(((10-DX36)/10*9+1),((10-CZ36)/10*9+1),((10-DJ36)/10*9+1)))/9*10,1),ROUND((10-GEOMEAN(((10-BL36)/10*9+1),((10-DX36)/10*9+1),((10-CZ36)/10*9+1),((10-DJ36)/10*9+1)))/9*10,1))</f>
        <v>3</v>
      </c>
      <c r="DZ36" s="58">
        <f>IF(ROUND(IF(AP36="x",(10-GEOMEAN(((10-AO36)/10*9+1),((10-DY36)/10*9+1),((10-AU36)/10*9+1),((10-AQ36)/10*9+1),((10-AR36)/10*9+1)))/9*10,(10-GEOMEAN(((10-AO36)/10*9+1),((10-DY36)/10*9+1),((10-AP36)/10*9+1),((10-AQ36)/10*9+1),((10-AR36)/10*9+1),((10-AU36)/10*9+1)))/9*10),1)=0,0.1,ROUND(IF(AP36="x",(10-GEOMEAN(((10-AO36)/10*9+1),((10-DY36)/10*9+1),((10-AU36)/10*9+1),((10-AQ36)/10*9+1),((10-AR36)/10*9+1)))/9*10,(10-GEOMEAN(((10-AO36)/10*9+1),((10-DY36)/10*9+1),((10-AP36)/10*9+1),((10-AQ36)/10*9+1),((10-AR36)/10*9+1),((10-AU36)/10*9+1)))/9*10),1))</f>
        <v>6.2</v>
      </c>
      <c r="EA36" s="55">
        <f>ROUND(IF('Indicator Data'!AM39=0,0,IF('Indicator Data'!AM39&gt;EA$195,10,IF('Indicator Data'!AM39&lt;EA$194,0,10-(EA$195-'Indicator Data'!AM39)/(EA$195-EA$194)*10))),1)</f>
        <v>1.8</v>
      </c>
      <c r="EB36" s="55">
        <f>ROUND(IF('Indicator Data'!AN39=0,0,IF(LOG('Indicator Data'!AN39)&gt;LOG(EB$195),10,IF(LOG('Indicator Data'!AN39)&lt;LOG(EB$194),0,10-(LOG(EB$195)-LOG('Indicator Data'!AN39))/(LOG(EB$195)-LOG(EB$194))*10))),1)</f>
        <v>5.4</v>
      </c>
      <c r="EC36" s="57">
        <f t="shared" si="107"/>
        <v>3.8</v>
      </c>
      <c r="ED36" s="55">
        <f>'Indicator Data'!AO39</f>
        <v>0</v>
      </c>
      <c r="EE36" s="55">
        <f>'Indicator Data'!AP39</f>
        <v>0</v>
      </c>
      <c r="EF36" s="57">
        <f t="shared" si="108"/>
        <v>0</v>
      </c>
      <c r="EG36" s="58">
        <f t="shared" si="109"/>
        <v>2.7</v>
      </c>
      <c r="EH36" s="15"/>
      <c r="EI36" s="104"/>
    </row>
    <row r="37" spans="1:139" s="4" customFormat="1" x14ac:dyDescent="0.25">
      <c r="A37" s="126" t="str">
        <f>'Indicator Data'!A40</f>
        <v>China</v>
      </c>
      <c r="B37" s="59" t="str">
        <f>'Indicator Data'!B40</f>
        <v>CHN</v>
      </c>
      <c r="C37" s="55">
        <f>ROUND(IF('Indicator Data'!C40=0,0.1,IF(LOG('Indicator Data'!C40)&gt;C$195,10,IF(LOG('Indicator Data'!C40)&lt;C$194,0,10-(C$195-LOG('Indicator Data'!C40))/(C$195-C$194)*10))),1)</f>
        <v>10</v>
      </c>
      <c r="D37" s="55">
        <f>ROUND(IF('Indicator Data'!D40=0,0.1,IF(LOG('Indicator Data'!D40)&gt;D$195,10,IF(LOG('Indicator Data'!D40)&lt;D$194,0,10-(D$195-LOG('Indicator Data'!D40))/(D$195-D$194)*10))),1)</f>
        <v>8.6999999999999993</v>
      </c>
      <c r="E37" s="55">
        <f t="shared" si="70"/>
        <v>9.5</v>
      </c>
      <c r="F37" s="55">
        <f>IF('Indicator Data'!E40="No data",0.1,(ROUND(IF('Indicator Data'!E40=0,0,IF(LOG('Indicator Data'!E40)&gt;F$195,10,IF(LOG('Indicator Data'!E40)&lt;F$194,0,10-(F$195-LOG('Indicator Data'!E40))/(F$195-F$194)*10))),1)))</f>
        <v>10</v>
      </c>
      <c r="G37" s="55">
        <f>ROUND(IF('Indicator Data'!F40=0,0,IF(LOG('Indicator Data'!F40)&gt;G$195,10,IF(LOG('Indicator Data'!F40)&lt;G$194,0,10-(G$195-LOG('Indicator Data'!F40))/(G$195-G$194)*10))),1)</f>
        <v>10</v>
      </c>
      <c r="H37" s="55">
        <f>ROUND(IF('Indicator Data'!G40=0,0,IF(LOG('Indicator Data'!G40)&gt;H$195,10,IF(LOG('Indicator Data'!G40)&lt;H$194,0,10-(H$195-LOG('Indicator Data'!G40))/(H$195-H$194)*10))),1)</f>
        <v>10</v>
      </c>
      <c r="I37" s="55">
        <f>ROUND(IF('Indicator Data'!H40=0,0,IF(LOG('Indicator Data'!H40)&gt;I$195,10,IF(LOG('Indicator Data'!H40)&lt;I$194,0,10-(I$195-LOG('Indicator Data'!H40))/(I$195-I$194)*10))),1)</f>
        <v>10</v>
      </c>
      <c r="J37" s="55">
        <f t="shared" si="71"/>
        <v>10</v>
      </c>
      <c r="K37" s="55">
        <f>ROUND(IF('Indicator Data'!I40=0,0,IF(LOG('Indicator Data'!I40)&gt;K$195,10,IF(LOG('Indicator Data'!I40)&lt;K$194,0,10-(K$195-LOG('Indicator Data'!I40))/(K$195-K$194)*10))),1)</f>
        <v>10</v>
      </c>
      <c r="L37" s="55">
        <f t="shared" si="72"/>
        <v>10</v>
      </c>
      <c r="M37" s="55">
        <f>ROUND(IF('Indicator Data'!J40=0,0,IF(LOG('Indicator Data'!J40)&gt;M$195,10,IF(LOG('Indicator Data'!J40)&lt;M$194,0,10-(M$195-LOG('Indicator Data'!J40))/(M$195-M$194)*10))),1)</f>
        <v>10</v>
      </c>
      <c r="N37" s="56">
        <f>'Indicator Data'!C40/'Indicator Data'!$CL40</f>
        <v>6.1750932195175131E-4</v>
      </c>
      <c r="O37" s="56">
        <f>'Indicator Data'!D40/'Indicator Data'!$CL40</f>
        <v>2.9562788960847982E-6</v>
      </c>
      <c r="P37" s="56">
        <f>IF(F37=0.1,"x",'Indicator Data'!E40/'Indicator Data'!$CL40)</f>
        <v>6.7112946138374084E-3</v>
      </c>
      <c r="Q37" s="56">
        <f>'Indicator Data'!F40/'Indicator Data'!$CL40</f>
        <v>1.190133470083439E-5</v>
      </c>
      <c r="R37" s="56">
        <f>'Indicator Data'!G40/'Indicator Data'!$CL40</f>
        <v>7.3696989939892599E-3</v>
      </c>
      <c r="S37" s="56">
        <f>'Indicator Data'!H40/'Indicator Data'!$CL40</f>
        <v>2.1638503403567572E-3</v>
      </c>
      <c r="T37" s="56">
        <f>'Indicator Data'!I40/'Indicator Data'!$CL40</f>
        <v>1.5721725273837666E-3</v>
      </c>
      <c r="U37" s="56">
        <f>'Indicator Data'!J40/'Indicator Data'!$CL40</f>
        <v>1.0464190099383711E-2</v>
      </c>
      <c r="V37" s="55">
        <f t="shared" si="73"/>
        <v>3.1</v>
      </c>
      <c r="W37" s="55">
        <f t="shared" si="74"/>
        <v>0</v>
      </c>
      <c r="X37" s="55">
        <f t="shared" si="75"/>
        <v>1.7</v>
      </c>
      <c r="Y37" s="55">
        <f t="shared" si="76"/>
        <v>4.5</v>
      </c>
      <c r="Z37" s="55">
        <f t="shared" si="77"/>
        <v>7.9</v>
      </c>
      <c r="AA37" s="55">
        <f t="shared" si="78"/>
        <v>4.0999999999999996</v>
      </c>
      <c r="AB37" s="55">
        <f t="shared" si="79"/>
        <v>4.3</v>
      </c>
      <c r="AC37" s="55">
        <f t="shared" si="80"/>
        <v>4.2</v>
      </c>
      <c r="AD37" s="55">
        <f t="shared" si="81"/>
        <v>1.6</v>
      </c>
      <c r="AE37" s="55">
        <f t="shared" si="82"/>
        <v>3</v>
      </c>
      <c r="AF37" s="55">
        <f t="shared" si="83"/>
        <v>3.5</v>
      </c>
      <c r="AG37" s="55">
        <f>ROUND(IF('Indicator Data'!K40=0,0,IF('Indicator Data'!K40&gt;AG$195,10,IF('Indicator Data'!K40&lt;AG$194,0,10-(AG$195-'Indicator Data'!K40)/(AG$195-AG$194)*10))),1)</f>
        <v>10</v>
      </c>
      <c r="AH37" s="55">
        <f t="shared" si="84"/>
        <v>6.6</v>
      </c>
      <c r="AI37" s="55">
        <f t="shared" si="85"/>
        <v>4.4000000000000004</v>
      </c>
      <c r="AJ37" s="55">
        <f t="shared" si="86"/>
        <v>7.1</v>
      </c>
      <c r="AK37" s="55">
        <f t="shared" si="87"/>
        <v>7.2</v>
      </c>
      <c r="AL37" s="55">
        <f t="shared" si="88"/>
        <v>7.2</v>
      </c>
      <c r="AM37" s="55">
        <f t="shared" si="89"/>
        <v>5.8</v>
      </c>
      <c r="AN37" s="55">
        <f t="shared" si="90"/>
        <v>8.1999999999999993</v>
      </c>
      <c r="AO37" s="193">
        <f t="shared" si="91"/>
        <v>7.2</v>
      </c>
      <c r="AP37" s="193">
        <f t="shared" si="41"/>
        <v>8.4</v>
      </c>
      <c r="AQ37" s="193">
        <f t="shared" si="92"/>
        <v>9.1999999999999993</v>
      </c>
      <c r="AR37" s="193">
        <f t="shared" si="93"/>
        <v>8.1</v>
      </c>
      <c r="AS37" s="55">
        <f t="shared" si="94"/>
        <v>9.1</v>
      </c>
      <c r="AT37" s="55">
        <f>IF('Indicator Data'!L40="No data","x",IF('Indicator Data'!CM40&lt;1000,"x",ROUND((IF('Indicator Data'!L40&gt;AT$195,10,IF('Indicator Data'!L40&lt;AT$194,0,10-(AT$195-'Indicator Data'!L40)/(AT$195-AT$194)*10))),1)))</f>
        <v>0</v>
      </c>
      <c r="AU37" s="193">
        <f t="shared" si="95"/>
        <v>4.5999999999999996</v>
      </c>
      <c r="AV37" s="55">
        <f>IF('Indicator Data'!M40="No data","x",ROUND(IF('Indicator Data'!M40=0,0,IF(LOG('Indicator Data'!M40)&gt;AV$195,10,IF(LOG('Indicator Data'!M40)&lt;AV$194,0,10-(AV$195-LOG('Indicator Data'!M40))/(AV$195-AV$194)*10))),1))</f>
        <v>9.6</v>
      </c>
      <c r="AW37" s="56">
        <f>IF(AV37="x","x",'Indicator Data'!M40/'Indicator Data'!$CL40)</f>
        <v>3.9937699925991069E-2</v>
      </c>
      <c r="AX37" s="55">
        <f t="shared" si="42"/>
        <v>0.4</v>
      </c>
      <c r="AY37" s="55">
        <f t="shared" si="43"/>
        <v>7.1</v>
      </c>
      <c r="AZ37" s="55" t="str">
        <f>IF('Indicator Data'!N40="No data","x",ROUND(IF('Indicator Data'!N40=0,0,IF(LOG('Indicator Data'!N40)&gt;AZ$195,10,IF(LOG('Indicator Data'!N40)&lt;AZ$194,0,10-(AZ$195-LOG('Indicator Data'!N40))/(AZ$195-AZ$194)*10))),1))</f>
        <v>x</v>
      </c>
      <c r="BA37" s="56" t="str">
        <f>IF(AZ37="x","x",'Indicator Data'!N40/'Indicator Data'!$CL40)</f>
        <v>x</v>
      </c>
      <c r="BB37" s="55" t="str">
        <f t="shared" si="44"/>
        <v>x</v>
      </c>
      <c r="BC37" s="55" t="str">
        <f t="shared" si="45"/>
        <v>x</v>
      </c>
      <c r="BD37" s="55" t="str">
        <f>IF('Indicator Data'!O40="No data","x",ROUND(IF('Indicator Data'!O40=0,0,IF(LOG('Indicator Data'!O40)&gt;BD$195,10,IF(LOG('Indicator Data'!O40)&lt;BD$194,0,10-(BD$195-LOG('Indicator Data'!O40))/(BD$195-BD$194)*10))),1))</f>
        <v>x</v>
      </c>
      <c r="BE37" s="56" t="str">
        <f>IF(BD37="x","x",'Indicator Data'!O40/'Indicator Data'!$CL40)</f>
        <v>x</v>
      </c>
      <c r="BF37" s="55" t="str">
        <f t="shared" si="46"/>
        <v>x</v>
      </c>
      <c r="BG37" s="55" t="str">
        <f t="shared" si="47"/>
        <v>x</v>
      </c>
      <c r="BH37" s="55" t="str">
        <f>IF('Indicator Data'!P40="No data","x",ROUND(IF('Indicator Data'!P40=0,0,IF(LOG('Indicator Data'!P40)&gt;BH$195,10,IF(LOG('Indicator Data'!P40)&lt;BH$194,0,10-(BH$195-LOG('Indicator Data'!P40))/(BH$195-BH$194)*10))),1))</f>
        <v>x</v>
      </c>
      <c r="BI37" s="56" t="str">
        <f>IF(BH37="x","x",'Indicator Data'!P40/'Indicator Data'!$CL40)</f>
        <v>x</v>
      </c>
      <c r="BJ37" s="55" t="str">
        <f t="shared" si="48"/>
        <v>x</v>
      </c>
      <c r="BK37" s="55" t="str">
        <f t="shared" si="49"/>
        <v>x</v>
      </c>
      <c r="BL37" s="55">
        <f t="shared" si="50"/>
        <v>7.1</v>
      </c>
      <c r="BM37" s="55">
        <f>ROUND(IF('Indicator Data'!Q40=0,0,IF(LOG('Indicator Data'!Q40)&gt;BM$195,10,IF(LOG('Indicator Data'!Q40)&lt;BM$194,0,10-(BM$195-LOG('Indicator Data'!Q40))/(BM$195-BM$194)*10))),1)</f>
        <v>10</v>
      </c>
      <c r="BN37" s="55">
        <f>ROUND(IF('Indicator Data'!R40=0,0,IF(LOG('Indicator Data'!R40)&gt;BN$195,10,IF(LOG('Indicator Data'!R40)&lt;BN$194,0,10-(BN$195-LOG('Indicator Data'!R40))/(BN$195-BN$194)*10))),1)</f>
        <v>10</v>
      </c>
      <c r="BO37" s="55">
        <f t="shared" si="51"/>
        <v>10</v>
      </c>
      <c r="BP37" s="56">
        <f>'Indicator Data'!Q40/'Indicator Data'!$CL40</f>
        <v>0.36488941386858603</v>
      </c>
      <c r="BQ37" s="56">
        <f>'Indicator Data'!R40/'Indicator Data'!$CL40</f>
        <v>3.3286407036172583E-2</v>
      </c>
      <c r="BR37" s="55">
        <f t="shared" si="96"/>
        <v>3.6</v>
      </c>
      <c r="BS37" s="55">
        <f t="shared" si="97"/>
        <v>0.4</v>
      </c>
      <c r="BT37" s="55">
        <f t="shared" si="28"/>
        <v>1.4666666666666668</v>
      </c>
      <c r="BU37" s="55">
        <f t="shared" si="52"/>
        <v>7.8</v>
      </c>
      <c r="BV37" s="55">
        <f>ROUND(IF('Indicator Data'!S40=0,0,IF(LOG('Indicator Data'!S40)&gt;BV$195,10,IF(LOG('Indicator Data'!S40)&lt;BV$194,0,10-(BV$195-LOG('Indicator Data'!S40))/(BV$195-BV$194)*10))),1)</f>
        <v>8.9</v>
      </c>
      <c r="BW37" s="55">
        <f>ROUND(IF('Indicator Data'!T40=0,0,IF(LOG('Indicator Data'!T40)&gt;BW$195,10,IF(LOG('Indicator Data'!T40)&lt;BW$194,0,10-(BW$195-LOG('Indicator Data'!T40))/(BW$195-BW$194)*10))),1)</f>
        <v>8.3000000000000007</v>
      </c>
      <c r="BX37" s="55">
        <f t="shared" si="53"/>
        <v>8.5000000000000018</v>
      </c>
      <c r="BY37" s="56">
        <f>'Indicator Data'!S40/'Indicator Data'!$CL40</f>
        <v>1.2822852701738595E-2</v>
      </c>
      <c r="BZ37" s="56">
        <f>'Indicator Data'!T40/'Indicator Data'!$CL40</f>
        <v>4.7686113630746388E-3</v>
      </c>
      <c r="CA37" s="55">
        <f t="shared" si="98"/>
        <v>0.2</v>
      </c>
      <c r="CB37" s="55">
        <f t="shared" si="99"/>
        <v>0</v>
      </c>
      <c r="CC37" s="55">
        <f t="shared" si="54"/>
        <v>6.6666666666666666E-2</v>
      </c>
      <c r="CD37" s="55">
        <f t="shared" si="55"/>
        <v>5.7</v>
      </c>
      <c r="CE37" s="55">
        <f t="shared" si="56"/>
        <v>6.9</v>
      </c>
      <c r="CF37" s="55">
        <f>ROUND(IF('Indicator Data'!U40=0,0,IF(LOG('Indicator Data'!U40)&gt;CF$195,10,IF(LOG('Indicator Data'!U40)&lt;CF$194,0,10-(CF$195-LOG('Indicator Data'!U40))/(CF$195-CF$194)*10))),1)</f>
        <v>10</v>
      </c>
      <c r="CG37" s="56">
        <f>'Indicator Data'!U40/'Indicator Data'!$CL40</f>
        <v>0.13502806472894238</v>
      </c>
      <c r="CH37" s="55">
        <f t="shared" si="100"/>
        <v>1.5</v>
      </c>
      <c r="CI37" s="55">
        <f t="shared" si="57"/>
        <v>7.8</v>
      </c>
      <c r="CJ37" s="55">
        <f>ROUND(IF('Indicator Data'!V40=0,0,IF(LOG('Indicator Data'!V40)&gt;CJ$195,10,IF(LOG('Indicator Data'!V40)&lt;CJ$194,0,10-(CJ$195-LOG('Indicator Data'!V40))/(CJ$195-CJ$194)*10))),1)</f>
        <v>10</v>
      </c>
      <c r="CK37" s="56">
        <f>IF('Indicator Data'!V40/'Indicator Data'!$CL40&gt;1,1,'Indicator Data'!V40/'Indicator Data'!$CL40)</f>
        <v>0.56433341022914363</v>
      </c>
      <c r="CL37" s="55">
        <f t="shared" si="101"/>
        <v>5.6</v>
      </c>
      <c r="CM37" s="55">
        <f t="shared" si="58"/>
        <v>8.6</v>
      </c>
      <c r="CN37" s="55">
        <f>ROUND(IF('Indicator Data'!W40=0,0,IF(LOG('Indicator Data'!W40)&gt;CN$195,10,IF(LOG('Indicator Data'!W40)&lt;CN$194,0,10-(CN$195-LOG('Indicator Data'!W40))/(CN$195-CN$194)*10))),1)</f>
        <v>0</v>
      </c>
      <c r="CO37" s="56">
        <f>'Indicator Data'!W40/'Indicator Data'!$CL40</f>
        <v>0</v>
      </c>
      <c r="CP37" s="55">
        <f t="shared" si="102"/>
        <v>0</v>
      </c>
      <c r="CQ37" s="55">
        <f t="shared" si="59"/>
        <v>0</v>
      </c>
      <c r="CR37" s="55">
        <f>ROUND(IF('Indicator Data'!X40=0,0,IF(LOG('Indicator Data'!X40)&gt;CR$195,10,IF(LOG('Indicator Data'!X40)&lt;CR$194,0,10-(CR$195-LOG('Indicator Data'!X40))/(CR$195-CR$194)*10))),1)</f>
        <v>10</v>
      </c>
      <c r="CS37" s="56">
        <f>'Indicator Data'!X40/'Indicator Data'!$CL40</f>
        <v>0.25127272595129296</v>
      </c>
      <c r="CT37" s="55">
        <f t="shared" si="103"/>
        <v>2.5</v>
      </c>
      <c r="CU37" s="55">
        <f t="shared" si="60"/>
        <v>8</v>
      </c>
      <c r="CV37" s="55">
        <f>ROUND(IF('Indicator Data'!Y40=0,0,IF(LOG('Indicator Data'!Y40)&gt;CR$195,10,IF(LOG('Indicator Data'!Y40)&lt;CR$194,0,10-(CR$195-LOG('Indicator Data'!Y40))/(CR$195-CR$194)*10))),1)</f>
        <v>0</v>
      </c>
      <c r="CW37" s="56">
        <f>'Indicator Data'!Y40/'Indicator Data'!$CL40</f>
        <v>0</v>
      </c>
      <c r="CX37" s="55">
        <f t="shared" si="104"/>
        <v>0</v>
      </c>
      <c r="CY37" s="55">
        <f t="shared" si="61"/>
        <v>0</v>
      </c>
      <c r="CZ37" s="55">
        <f t="shared" si="62"/>
        <v>7.9</v>
      </c>
      <c r="DA37" s="55">
        <f>IF('Indicator Data'!AE40="No data","x",ROUND(IF('Indicator Data'!AE40&gt;DA$195,0,IF('Indicator Data'!AE40&lt;DA$194,10,(DA$195-'Indicator Data'!AE40)/(DA$195-DA$194)*10)),1))</f>
        <v>1.7</v>
      </c>
      <c r="DB37" s="55">
        <f>IF('Indicator Data'!AF40="No data","x",ROUND(IF('Indicator Data'!AF40&gt;DB$195,0,IF('Indicator Data'!AF40&lt;DB$194,10,(DB$195-'Indicator Data'!AF40)/(DB$195-DB$194)*10)),1))</f>
        <v>1.2</v>
      </c>
      <c r="DC37" s="55" t="str">
        <f>IF('Indicator Data'!AH40="No data","x",ROUND(IF('Indicator Data'!AH40&gt;DC$195,0,IF('Indicator Data'!AH40&lt;DC$194,10,(DC$195-'Indicator Data'!AH40)/(DC$195-DC$194)*10)),1))</f>
        <v>x</v>
      </c>
      <c r="DD37" s="55">
        <f>IF(AND(DB37="x",DA37="x",DC37="x"),"x",ROUND(AVERAGE(DA37:DC37),1))</f>
        <v>1.5</v>
      </c>
      <c r="DE37" s="55">
        <f>IF('Indicator Data'!AA40="No data","x",ROUND(IF(LOG('Indicator Data'!AA40)&gt;DE$195,10,IF(LOG('Indicator Data'!AA40)&lt;DE$194,0,10-(DE$195-LOG('Indicator Data'!AA40))/(DE$195-DE$194)*10)),1))</f>
        <v>7.2</v>
      </c>
      <c r="DF37" s="55">
        <f>IF('Indicator Data'!AB40="No data","x",ROUND(IF('Indicator Data'!AB40&gt;DF$195,10,IF('Indicator Data'!AB40&lt;DF$194,0,10-(DF$195-'Indicator Data'!AB40)/(DF$195-DF$194)*10)),1))</f>
        <v>5.8</v>
      </c>
      <c r="DG37" s="55">
        <f>IF('Indicator Data'!AC40="No data","x",ROUND(IF('Indicator Data'!AC40&gt;DG$195,10,IF('Indicator Data'!AC40&lt;DG$194,0,10-(DG$195-'Indicator Data'!AC40)/(DG$195-DG$194)*10)),1))</f>
        <v>5.9</v>
      </c>
      <c r="DH37" s="55" t="str">
        <f>IF('Indicator Data'!AD40="No data","x",ROUND(IF('Indicator Data'!AD40&gt;DH$195,10,IF('Indicator Data'!AD40&lt;DH$194,0,10-(DH$195-'Indicator Data'!AD40)/(DH$195-DH$194)*10)),1))</f>
        <v>x</v>
      </c>
      <c r="DI37" s="55">
        <f t="shared" si="63"/>
        <v>6.3</v>
      </c>
      <c r="DJ37" s="55">
        <f t="shared" si="64"/>
        <v>4.7</v>
      </c>
      <c r="DK37" s="55">
        <f>IF('Indicator Data'!AK40="No data","x",ROUND(IF('Indicator Data'!AK40&gt;DK$195,10,IF('Indicator Data'!AK40&lt;DK$194,0,10-(DK$195-'Indicator Data'!AK40)/(DK$195-DK$194)*10)),1))</f>
        <v>2.8</v>
      </c>
      <c r="DL37" s="55">
        <f>IF('Indicator Data'!AL40="No data","x",ROUND(IF('Indicator Data'!AL40&gt;DL$195,10,IF('Indicator Data'!AL40&lt;DL$194,0,10-(DL$195-'Indicator Data'!AL40)/(DL$195-DL$194)*10)),1))</f>
        <v>0.6</v>
      </c>
      <c r="DM37" s="55">
        <f t="shared" si="65"/>
        <v>4.5</v>
      </c>
      <c r="DN37" s="55">
        <f>IF('Indicator Data'!AG40="No data","x",ROUND(IF('Indicator Data'!AG40&gt;DN$195,10,IF('Indicator Data'!AG40&lt;DN$194,0,10-(DN$195-'Indicator Data'!AG40)/(DN$195-DN$194)*10)),1))</f>
        <v>0.1</v>
      </c>
      <c r="DO37" s="55">
        <f t="shared" si="66"/>
        <v>1</v>
      </c>
      <c r="DP37" s="194" t="str">
        <f>IF('Indicator Data'!AI40="No data","x",'Indicator Data'!AI40/'Indicator Data'!$CK40)</f>
        <v>x</v>
      </c>
      <c r="DQ37" s="55" t="str">
        <f t="shared" si="105"/>
        <v>x</v>
      </c>
      <c r="DR37" s="55">
        <f>IF('Indicator Data'!AJ40="No data","x",ROUND(IF('Indicator Data'!AJ40&gt;DR$195,10,IF('Indicator Data'!AJ40&lt;DR$194,0,10-(DR$195-'Indicator Data'!AJ40)/(DR$195-DR$194)*10)),1))</f>
        <v>10</v>
      </c>
      <c r="DS37" s="55">
        <f t="shared" si="67"/>
        <v>10</v>
      </c>
      <c r="DT37" s="55">
        <f>ROUND(IF('Indicator Data'!Z40=0,0,IF(LOG('Indicator Data'!Z40)&gt;DT$195,10,IF(LOG('Indicator Data'!Z40)&lt;DT$194,0,10-(DT$195-LOG('Indicator Data'!Z40))/(DT$195-DT$194)*10))),1)</f>
        <v>10</v>
      </c>
      <c r="DU37" s="56">
        <f>'Indicator Data'!Z40/'Indicator Data'!$CL40</f>
        <v>0.13626852575909615</v>
      </c>
      <c r="DV37" s="55">
        <f t="shared" si="106"/>
        <v>1.4</v>
      </c>
      <c r="DW37" s="55">
        <f t="shared" si="68"/>
        <v>7.8</v>
      </c>
      <c r="DX37" s="55">
        <f t="shared" si="69"/>
        <v>5.2</v>
      </c>
      <c r="DY37" s="57">
        <f>IF(BL37="x",ROUND((10-GEOMEAN(((10-DX37)/10*9+1),((10-CZ37)/10*9+1),((10-DJ37)/10*9+1)))/9*10,1),ROUND((10-GEOMEAN(((10-BL37)/10*9+1),((10-DX37)/10*9+1),((10-CZ37)/10*9+1),((10-DJ37)/10*9+1)))/9*10,1))</f>
        <v>6.4</v>
      </c>
      <c r="DZ37" s="58">
        <f>IF(ROUND(IF(AP37="x",(10-GEOMEAN(((10-AO37)/10*9+1),((10-DY37)/10*9+1),((10-AU37)/10*9+1),((10-AQ37)/10*9+1),((10-AR37)/10*9+1)))/9*10,(10-GEOMEAN(((10-AO37)/10*9+1),((10-DY37)/10*9+1),((10-AP37)/10*9+1),((10-AQ37)/10*9+1),((10-AR37)/10*9+1),((10-AU37)/10*9+1)))/9*10),1)=0,0.1,ROUND(IF(AP37="x",(10-GEOMEAN(((10-AO37)/10*9+1),((10-DY37)/10*9+1),((10-AU37)/10*9+1),((10-AQ37)/10*9+1),((10-AR37)/10*9+1)))/9*10,(10-GEOMEAN(((10-AO37)/10*9+1),((10-DY37)/10*9+1),((10-AP37)/10*9+1),((10-AQ37)/10*9+1),((10-AR37)/10*9+1),((10-AU37)/10*9+1)))/9*10),1))</f>
        <v>7.6</v>
      </c>
      <c r="EA37" s="55">
        <f>ROUND(IF('Indicator Data'!AM40=0,0,IF('Indicator Data'!AM40&gt;EA$195,10,IF('Indicator Data'!AM40&lt;EA$194,0,10-(EA$195-'Indicator Data'!AM40)/(EA$195-EA$194)*10))),1)</f>
        <v>8.6999999999999993</v>
      </c>
      <c r="EB37" s="55">
        <f>ROUND(IF('Indicator Data'!AN40=0,0,IF(LOG('Indicator Data'!AN40)&gt;LOG(EB$195),10,IF(LOG('Indicator Data'!AN40)&lt;LOG(EB$194),0,10-(LOG(EB$195)-LOG('Indicator Data'!AN40))/(LOG(EB$195)-LOG(EB$194))*10))),1)</f>
        <v>9.3000000000000007</v>
      </c>
      <c r="EC37" s="57">
        <f t="shared" si="107"/>
        <v>9</v>
      </c>
      <c r="ED37" s="55">
        <f>'Indicator Data'!AO40</f>
        <v>0</v>
      </c>
      <c r="EE37" s="55">
        <f>'Indicator Data'!AP40</f>
        <v>0</v>
      </c>
      <c r="EF37" s="57">
        <f t="shared" si="108"/>
        <v>0</v>
      </c>
      <c r="EG37" s="58">
        <f t="shared" si="109"/>
        <v>6.3</v>
      </c>
      <c r="EH37" s="15"/>
      <c r="EI37" s="104"/>
    </row>
    <row r="38" spans="1:139" s="4" customFormat="1" x14ac:dyDescent="0.25">
      <c r="A38" s="126" t="str">
        <f>'Indicator Data'!A41</f>
        <v>Colombia</v>
      </c>
      <c r="B38" s="59" t="str">
        <f>'Indicator Data'!B41</f>
        <v>COL</v>
      </c>
      <c r="C38" s="55">
        <f>ROUND(IF('Indicator Data'!C41=0,0.1,IF(LOG('Indicator Data'!C41)&gt;C$195,10,IF(LOG('Indicator Data'!C41)&lt;C$194,0,10-(C$195-LOG('Indicator Data'!C41))/(C$195-C$194)*10))),1)</f>
        <v>9.9</v>
      </c>
      <c r="D38" s="55">
        <f>ROUND(IF('Indicator Data'!D41=0,0.1,IF(LOG('Indicator Data'!D41)&gt;D$195,10,IF(LOG('Indicator Data'!D41)&lt;D$194,0,10-(D$195-LOG('Indicator Data'!D41))/(D$195-D$194)*10))),1)</f>
        <v>10</v>
      </c>
      <c r="E38" s="55">
        <f t="shared" si="70"/>
        <v>10</v>
      </c>
      <c r="F38" s="55">
        <f>IF('Indicator Data'!E41="No data",0.1,(ROUND(IF('Indicator Data'!E41=0,0,IF(LOG('Indicator Data'!E41)&gt;F$195,10,IF(LOG('Indicator Data'!E41)&lt;F$194,0,10-(F$195-LOG('Indicator Data'!E41))/(F$195-F$194)*10))),1)))</f>
        <v>8.6</v>
      </c>
      <c r="G38" s="55">
        <f>ROUND(IF('Indicator Data'!F41=0,0,IF(LOG('Indicator Data'!F41)&gt;G$195,10,IF(LOG('Indicator Data'!F41)&lt;G$194,0,10-(G$195-LOG('Indicator Data'!F41))/(G$195-G$194)*10))),1)</f>
        <v>7.9</v>
      </c>
      <c r="H38" s="55">
        <f>ROUND(IF('Indicator Data'!G41=0,0,IF(LOG('Indicator Data'!G41)&gt;H$195,10,IF(LOG('Indicator Data'!G41)&lt;H$194,0,10-(H$195-LOG('Indicator Data'!G41))/(H$195-H$194)*10))),1)</f>
        <v>5.5</v>
      </c>
      <c r="I38" s="55">
        <f>ROUND(IF('Indicator Data'!H41=0,0,IF(LOG('Indicator Data'!H41)&gt;I$195,10,IF(LOG('Indicator Data'!H41)&lt;I$194,0,10-(I$195-LOG('Indicator Data'!H41))/(I$195-I$194)*10))),1)</f>
        <v>5.6</v>
      </c>
      <c r="J38" s="55">
        <f t="shared" si="71"/>
        <v>5.6</v>
      </c>
      <c r="K38" s="55">
        <f>ROUND(IF('Indicator Data'!I41=0,0,IF(LOG('Indicator Data'!I41)&gt;K$195,10,IF(LOG('Indicator Data'!I41)&lt;K$194,0,10-(K$195-LOG('Indicator Data'!I41))/(K$195-K$194)*10))),1)</f>
        <v>7.3</v>
      </c>
      <c r="L38" s="55">
        <f t="shared" si="72"/>
        <v>6.5</v>
      </c>
      <c r="M38" s="55">
        <f>ROUND(IF('Indicator Data'!J41=0,0,IF(LOG('Indicator Data'!J41)&gt;M$195,10,IF(LOG('Indicator Data'!J41)&lt;M$194,0,10-(M$195-LOG('Indicator Data'!J41))/(M$195-M$194)*10))),1)</f>
        <v>6.1</v>
      </c>
      <c r="N38" s="56">
        <f>'Indicator Data'!C41/'Indicator Data'!$CL41</f>
        <v>1.9612117860595486E-3</v>
      </c>
      <c r="O38" s="56">
        <f>'Indicator Data'!D41/'Indicator Data'!$CL41</f>
        <v>7.7249544016491807E-4</v>
      </c>
      <c r="P38" s="56">
        <f>IF(F38=0.1,"x",'Indicator Data'!E41/'Indicator Data'!$CL41)</f>
        <v>5.5967477112226528E-3</v>
      </c>
      <c r="Q38" s="56">
        <f>'Indicator Data'!F41/'Indicator Data'!$CL41</f>
        <v>1.0648566371145215E-5</v>
      </c>
      <c r="R38" s="56">
        <f>'Indicator Data'!G41/'Indicator Data'!$CL41</f>
        <v>3.4187734471221134E-4</v>
      </c>
      <c r="S38" s="56">
        <f>'Indicator Data'!H41/'Indicator Data'!$CL41</f>
        <v>1.7444518787941166E-6</v>
      </c>
      <c r="T38" s="56">
        <f>'Indicator Data'!I41/'Indicator Data'!$CL41</f>
        <v>8.8996486258205822E-4</v>
      </c>
      <c r="U38" s="56">
        <f>'Indicator Data'!J41/'Indicator Data'!$CL41</f>
        <v>5.9283434056724721E-5</v>
      </c>
      <c r="V38" s="55">
        <f t="shared" si="73"/>
        <v>9.8000000000000007</v>
      </c>
      <c r="W38" s="55">
        <f t="shared" si="74"/>
        <v>7.7</v>
      </c>
      <c r="X38" s="55">
        <f t="shared" si="75"/>
        <v>9</v>
      </c>
      <c r="Y38" s="55">
        <f t="shared" si="76"/>
        <v>3.7</v>
      </c>
      <c r="Z38" s="55">
        <f t="shared" si="77"/>
        <v>7.8</v>
      </c>
      <c r="AA38" s="55">
        <f t="shared" si="78"/>
        <v>0.2</v>
      </c>
      <c r="AB38" s="55">
        <f t="shared" si="79"/>
        <v>0</v>
      </c>
      <c r="AC38" s="55">
        <f t="shared" si="80"/>
        <v>0.1</v>
      </c>
      <c r="AD38" s="55">
        <f t="shared" si="81"/>
        <v>0.9</v>
      </c>
      <c r="AE38" s="55">
        <f t="shared" si="82"/>
        <v>0.5</v>
      </c>
      <c r="AF38" s="55">
        <f t="shared" si="83"/>
        <v>0</v>
      </c>
      <c r="AG38" s="55">
        <f>ROUND(IF('Indicator Data'!K41=0,0,IF('Indicator Data'!K41&gt;AG$195,10,IF('Indicator Data'!K41&lt;AG$194,0,10-(AG$195-'Indicator Data'!K41)/(AG$195-AG$194)*10))),1)</f>
        <v>1.9</v>
      </c>
      <c r="AH38" s="55">
        <f t="shared" si="84"/>
        <v>9.9</v>
      </c>
      <c r="AI38" s="55">
        <f t="shared" si="85"/>
        <v>8.9</v>
      </c>
      <c r="AJ38" s="55">
        <f t="shared" si="86"/>
        <v>2.9</v>
      </c>
      <c r="AK38" s="55">
        <f t="shared" si="87"/>
        <v>2.8</v>
      </c>
      <c r="AL38" s="55">
        <f t="shared" si="88"/>
        <v>2.9</v>
      </c>
      <c r="AM38" s="55">
        <f t="shared" si="89"/>
        <v>4.0999999999999996</v>
      </c>
      <c r="AN38" s="55">
        <f t="shared" si="90"/>
        <v>3.6</v>
      </c>
      <c r="AO38" s="193">
        <f t="shared" si="91"/>
        <v>9.6</v>
      </c>
      <c r="AP38" s="193">
        <f t="shared" si="41"/>
        <v>6.8</v>
      </c>
      <c r="AQ38" s="193">
        <f t="shared" si="92"/>
        <v>7.9</v>
      </c>
      <c r="AR38" s="193">
        <f t="shared" si="93"/>
        <v>4.0999999999999996</v>
      </c>
      <c r="AS38" s="55">
        <f t="shared" si="94"/>
        <v>2.8</v>
      </c>
      <c r="AT38" s="55">
        <f>IF('Indicator Data'!L41="No data","x",IF('Indicator Data'!CM41&lt;1000,"x",ROUND((IF('Indicator Data'!L41&gt;AT$195,10,IF('Indicator Data'!L41&lt;AT$194,0,10-(AT$195-'Indicator Data'!L41)/(AT$195-AT$194)*10))),1)))</f>
        <v>1</v>
      </c>
      <c r="AU38" s="193">
        <f t="shared" si="95"/>
        <v>1.9</v>
      </c>
      <c r="AV38" s="55" t="str">
        <f>IF('Indicator Data'!M41="No data","x",ROUND(IF('Indicator Data'!M41=0,0,IF(LOG('Indicator Data'!M41)&gt;AV$195,10,IF(LOG('Indicator Data'!M41)&lt;AV$194,0,10-(AV$195-LOG('Indicator Data'!M41))/(AV$195-AV$194)*10))),1))</f>
        <v>x</v>
      </c>
      <c r="AW38" s="56" t="str">
        <f>IF(AV38="x","x",'Indicator Data'!M41/'Indicator Data'!$CL41)</f>
        <v>x</v>
      </c>
      <c r="AX38" s="55" t="str">
        <f t="shared" si="42"/>
        <v>x</v>
      </c>
      <c r="AY38" s="55" t="str">
        <f t="shared" si="43"/>
        <v>x</v>
      </c>
      <c r="AZ38" s="55" t="str">
        <f>IF('Indicator Data'!N41="No data","x",ROUND(IF('Indicator Data'!N41=0,0,IF(LOG('Indicator Data'!N41)&gt;AZ$195,10,IF(LOG('Indicator Data'!N41)&lt;AZ$194,0,10-(AZ$195-LOG('Indicator Data'!N41))/(AZ$195-AZ$194)*10))),1))</f>
        <v>x</v>
      </c>
      <c r="BA38" s="56" t="str">
        <f>IF(AZ38="x","x",'Indicator Data'!N41/'Indicator Data'!$CL41)</f>
        <v>x</v>
      </c>
      <c r="BB38" s="55" t="str">
        <f t="shared" si="44"/>
        <v>x</v>
      </c>
      <c r="BC38" s="55" t="str">
        <f t="shared" si="45"/>
        <v>x</v>
      </c>
      <c r="BD38" s="55" t="str">
        <f>IF('Indicator Data'!O41="No data","x",ROUND(IF('Indicator Data'!O41=0,0,IF(LOG('Indicator Data'!O41)&gt;BD$195,10,IF(LOG('Indicator Data'!O41)&lt;BD$194,0,10-(BD$195-LOG('Indicator Data'!O41))/(BD$195-BD$194)*10))),1))</f>
        <v>x</v>
      </c>
      <c r="BE38" s="56" t="str">
        <f>IF(BD38="x","x",'Indicator Data'!O41/'Indicator Data'!$CL41)</f>
        <v>x</v>
      </c>
      <c r="BF38" s="55" t="str">
        <f t="shared" si="46"/>
        <v>x</v>
      </c>
      <c r="BG38" s="55" t="str">
        <f t="shared" si="47"/>
        <v>x</v>
      </c>
      <c r="BH38" s="55" t="str">
        <f>IF('Indicator Data'!P41="No data","x",ROUND(IF('Indicator Data'!P41=0,0,IF(LOG('Indicator Data'!P41)&gt;BH$195,10,IF(LOG('Indicator Data'!P41)&lt;BH$194,0,10-(BH$195-LOG('Indicator Data'!P41))/(BH$195-BH$194)*10))),1))</f>
        <v>x</v>
      </c>
      <c r="BI38" s="56" t="str">
        <f>IF(BH38="x","x",'Indicator Data'!P41/'Indicator Data'!$CL41)</f>
        <v>x</v>
      </c>
      <c r="BJ38" s="55" t="str">
        <f t="shared" si="48"/>
        <v>x</v>
      </c>
      <c r="BK38" s="55" t="str">
        <f t="shared" si="49"/>
        <v>x</v>
      </c>
      <c r="BL38" s="55" t="str">
        <f t="shared" si="50"/>
        <v>x</v>
      </c>
      <c r="BM38" s="55">
        <f>ROUND(IF('Indicator Data'!Q41=0,0,IF(LOG('Indicator Data'!Q41)&gt;BM$195,10,IF(LOG('Indicator Data'!Q41)&lt;BM$194,0,10-(BM$195-LOG('Indicator Data'!Q41))/(BM$195-BM$194)*10))),1)</f>
        <v>8.9</v>
      </c>
      <c r="BN38" s="55">
        <f>ROUND(IF('Indicator Data'!R41=0,0,IF(LOG('Indicator Data'!R41)&gt;BN$195,10,IF(LOG('Indicator Data'!R41)&lt;BN$194,0,10-(BN$195-LOG('Indicator Data'!R41))/(BN$195-BN$194)*10))),1)</f>
        <v>10</v>
      </c>
      <c r="BO38" s="55">
        <f t="shared" si="51"/>
        <v>9.6333333333333329</v>
      </c>
      <c r="BP38" s="56">
        <f>'Indicator Data'!Q41/'Indicator Data'!$CL41</f>
        <v>0.35219321211942634</v>
      </c>
      <c r="BQ38" s="56">
        <f>'Indicator Data'!R41/'Indicator Data'!$CL41</f>
        <v>0.22900885547593111</v>
      </c>
      <c r="BR38" s="55">
        <f t="shared" si="96"/>
        <v>3.5</v>
      </c>
      <c r="BS38" s="55">
        <f t="shared" si="97"/>
        <v>2.9</v>
      </c>
      <c r="BT38" s="55">
        <f t="shared" si="28"/>
        <v>3.1</v>
      </c>
      <c r="BU38" s="55">
        <f t="shared" si="52"/>
        <v>7.7</v>
      </c>
      <c r="BV38" s="55">
        <f>ROUND(IF('Indicator Data'!S41=0,0,IF(LOG('Indicator Data'!S41)&gt;BV$195,10,IF(LOG('Indicator Data'!S41)&lt;BV$194,0,10-(BV$195-LOG('Indicator Data'!S41))/(BV$195-BV$194)*10))),1)</f>
        <v>8.6</v>
      </c>
      <c r="BW38" s="55">
        <f>ROUND(IF('Indicator Data'!T41=0,0,IF(LOG('Indicator Data'!T41)&gt;BW$195,10,IF(LOG('Indicator Data'!T41)&lt;BW$194,0,10-(BW$195-LOG('Indicator Data'!T41))/(BW$195-BW$194)*10))),1)</f>
        <v>8.3000000000000007</v>
      </c>
      <c r="BX38" s="55">
        <f t="shared" si="53"/>
        <v>8.4</v>
      </c>
      <c r="BY38" s="56">
        <f>'Indicator Data'!S41/'Indicator Data'!$CL41</f>
        <v>0.23152376374482891</v>
      </c>
      <c r="BZ38" s="56">
        <f>'Indicator Data'!T41/'Indicator Data'!$CL41</f>
        <v>0.14416152069374691</v>
      </c>
      <c r="CA38" s="55">
        <f t="shared" si="98"/>
        <v>3.9</v>
      </c>
      <c r="CB38" s="55">
        <f t="shared" si="99"/>
        <v>1.4</v>
      </c>
      <c r="CC38" s="55">
        <f t="shared" si="54"/>
        <v>2.2333333333333329</v>
      </c>
      <c r="CD38" s="55">
        <f t="shared" si="55"/>
        <v>6.2</v>
      </c>
      <c r="CE38" s="55">
        <f t="shared" si="56"/>
        <v>7</v>
      </c>
      <c r="CF38" s="55">
        <f>ROUND(IF('Indicator Data'!U41=0,0,IF(LOG('Indicator Data'!U41)&gt;CF$195,10,IF(LOG('Indicator Data'!U41)&lt;CF$194,0,10-(CF$195-LOG('Indicator Data'!U41))/(CF$195-CF$194)*10))),1)</f>
        <v>9.1999999999999993</v>
      </c>
      <c r="CG38" s="56">
        <f>'Indicator Data'!U41/'Indicator Data'!$CL41</f>
        <v>0.60795178225362745</v>
      </c>
      <c r="CH38" s="55">
        <f t="shared" si="100"/>
        <v>6.8</v>
      </c>
      <c r="CI38" s="55">
        <f t="shared" si="57"/>
        <v>8.1999999999999993</v>
      </c>
      <c r="CJ38" s="55">
        <f>ROUND(IF('Indicator Data'!V41=0,0,IF(LOG('Indicator Data'!V41)&gt;CJ$195,10,IF(LOG('Indicator Data'!V41)&lt;CJ$194,0,10-(CJ$195-LOG('Indicator Data'!V41))/(CJ$195-CJ$194)*10))),1)</f>
        <v>9.3000000000000007</v>
      </c>
      <c r="CK38" s="56">
        <f>IF('Indicator Data'!V41/'Indicator Data'!$CL41&gt;1,1,'Indicator Data'!V41/'Indicator Data'!$CL41)</f>
        <v>0.62622145857998024</v>
      </c>
      <c r="CL38" s="55">
        <f t="shared" si="101"/>
        <v>6.3</v>
      </c>
      <c r="CM38" s="55">
        <f t="shared" si="58"/>
        <v>8.1999999999999993</v>
      </c>
      <c r="CN38" s="55">
        <f>ROUND(IF('Indicator Data'!W41=0,0,IF(LOG('Indicator Data'!W41)&gt;CN$195,10,IF(LOG('Indicator Data'!W41)&lt;CN$194,0,10-(CN$195-LOG('Indicator Data'!W41))/(CN$195-CN$194)*10))),1)</f>
        <v>0</v>
      </c>
      <c r="CO38" s="56">
        <f>'Indicator Data'!W41/'Indicator Data'!$CL41</f>
        <v>0</v>
      </c>
      <c r="CP38" s="55">
        <f t="shared" si="102"/>
        <v>0</v>
      </c>
      <c r="CQ38" s="55">
        <f t="shared" si="59"/>
        <v>0</v>
      </c>
      <c r="CR38" s="55">
        <f>ROUND(IF('Indicator Data'!X41=0,0,IF(LOG('Indicator Data'!X41)&gt;CR$195,10,IF(LOG('Indicator Data'!X41)&lt;CR$194,0,10-(CR$195-LOG('Indicator Data'!X41))/(CR$195-CR$194)*10))),1)</f>
        <v>9.3000000000000007</v>
      </c>
      <c r="CS38" s="56">
        <f>'Indicator Data'!X41/'Indicator Data'!$CL41</f>
        <v>0.70911536092914595</v>
      </c>
      <c r="CT38" s="55">
        <f t="shared" si="103"/>
        <v>7.1</v>
      </c>
      <c r="CU38" s="55">
        <f t="shared" si="60"/>
        <v>8.4</v>
      </c>
      <c r="CV38" s="55">
        <f>ROUND(IF('Indicator Data'!Y41=0,0,IF(LOG('Indicator Data'!Y41)&gt;CR$195,10,IF(LOG('Indicator Data'!Y41)&lt;CR$194,0,10-(CR$195-LOG('Indicator Data'!Y41))/(CR$195-CR$194)*10))),1)</f>
        <v>0</v>
      </c>
      <c r="CW38" s="56">
        <f>'Indicator Data'!Y41/'Indicator Data'!$CL41</f>
        <v>0</v>
      </c>
      <c r="CX38" s="55">
        <f t="shared" si="104"/>
        <v>0</v>
      </c>
      <c r="CY38" s="55">
        <f t="shared" si="61"/>
        <v>0</v>
      </c>
      <c r="CZ38" s="55">
        <f t="shared" si="62"/>
        <v>8</v>
      </c>
      <c r="DA38" s="55">
        <f>IF('Indicator Data'!AE41="No data","x",ROUND(IF('Indicator Data'!AE41&gt;DA$195,0,IF('Indicator Data'!AE41&lt;DA$194,10,(DA$195-'Indicator Data'!AE41)/(DA$195-DA$194)*10)),1))</f>
        <v>1.2</v>
      </c>
      <c r="DB38" s="55">
        <f>IF('Indicator Data'!AF41="No data","x",ROUND(IF('Indicator Data'!AF41&gt;DB$195,0,IF('Indicator Data'!AF41&lt;DB$194,10,(DB$195-'Indicator Data'!AF41)/(DB$195-DB$194)*10)),1))</f>
        <v>0.4</v>
      </c>
      <c r="DC38" s="55">
        <f>IF('Indicator Data'!AH41="No data","x",ROUND(IF('Indicator Data'!AH41&gt;DC$195,0,IF('Indicator Data'!AH41&lt;DC$194,10,(DC$195-'Indicator Data'!AH41)/(DC$195-DC$194)*10)),1))</f>
        <v>3.5</v>
      </c>
      <c r="DD38" s="55">
        <f>IF(AND(DB38="x",DA38="x",DC38="x"),"x",ROUND(AVERAGE(DA38:DC38),1))</f>
        <v>1.7</v>
      </c>
      <c r="DE38" s="55">
        <f>IF('Indicator Data'!AA41="No data","x",ROUND(IF(LOG('Indicator Data'!AA41)&gt;DE$195,10,IF(LOG('Indicator Data'!AA41)&lt;DE$194,0,10-(DE$195-LOG('Indicator Data'!AA41))/(DE$195-DE$194)*10)),1))</f>
        <v>5.5</v>
      </c>
      <c r="DF38" s="55">
        <f>IF('Indicator Data'!AB41="No data","x",ROUND(IF('Indicator Data'!AB41&gt;DF$195,10,IF('Indicator Data'!AB41&lt;DF$194,0,10-(DF$195-'Indicator Data'!AB41)/(DF$195-DF$194)*10)),1))</f>
        <v>4.9000000000000004</v>
      </c>
      <c r="DG38" s="55">
        <f>IF('Indicator Data'!AC41="No data","x",ROUND(IF('Indicator Data'!AC41&gt;DG$195,10,IF('Indicator Data'!AC41&lt;DG$194,0,10-(DG$195-'Indicator Data'!AC41)/(DG$195-DG$194)*10)),1))</f>
        <v>8.1</v>
      </c>
      <c r="DH38" s="55">
        <f>IF('Indicator Data'!AD41="No data","x",ROUND(IF('Indicator Data'!AD41&gt;DH$195,10,IF('Indicator Data'!AD41&lt;DH$194,0,10-(DH$195-'Indicator Data'!AD41)/(DH$195-DH$194)*10)),1))</f>
        <v>2.2000000000000002</v>
      </c>
      <c r="DI38" s="55">
        <f t="shared" si="63"/>
        <v>5.2</v>
      </c>
      <c r="DJ38" s="55">
        <f t="shared" si="64"/>
        <v>4</v>
      </c>
      <c r="DK38" s="55">
        <f>IF('Indicator Data'!AK41="No data","x",ROUND(IF('Indicator Data'!AK41&gt;DK$195,10,IF('Indicator Data'!AK41&lt;DK$194,0,10-(DK$195-'Indicator Data'!AK41)/(DK$195-DK$194)*10)),1))</f>
        <v>3.1</v>
      </c>
      <c r="DL38" s="55">
        <f>IF('Indicator Data'!AL41="No data","x",ROUND(IF('Indicator Data'!AL41&gt;DL$195,10,IF('Indicator Data'!AL41&lt;DL$194,0,10-(DL$195-'Indicator Data'!AL41)/(DL$195-DL$194)*10)),1))</f>
        <v>1.6</v>
      </c>
      <c r="DM38" s="55">
        <f t="shared" si="65"/>
        <v>4.2</v>
      </c>
      <c r="DN38" s="55">
        <f>IF('Indicator Data'!AG41="No data","x",ROUND(IF('Indicator Data'!AG41&gt;DN$195,10,IF('Indicator Data'!AG41&lt;DN$194,0,10-(DN$195-'Indicator Data'!AG41)/(DN$195-DN$194)*10)),1))</f>
        <v>1</v>
      </c>
      <c r="DO38" s="55">
        <f t="shared" si="66"/>
        <v>1.5</v>
      </c>
      <c r="DP38" s="194">
        <f>IF('Indicator Data'!AI41="No data","x",'Indicator Data'!AI41/'Indicator Data'!$CK41)</f>
        <v>7.5260806509997325E-4</v>
      </c>
      <c r="DQ38" s="55">
        <f t="shared" si="105"/>
        <v>7.5</v>
      </c>
      <c r="DR38" s="55">
        <f>IF('Indicator Data'!AJ41="No data","x",ROUND(IF('Indicator Data'!AJ41&gt;DR$195,10,IF('Indicator Data'!AJ41&lt;DR$194,0,10-(DR$195-'Indicator Data'!AJ41)/(DR$195-DR$194)*10)),1))</f>
        <v>8</v>
      </c>
      <c r="DS38" s="55">
        <f t="shared" si="67"/>
        <v>7.8</v>
      </c>
      <c r="DT38" s="55">
        <f>ROUND(IF('Indicator Data'!Z41=0,0,IF(LOG('Indicator Data'!Z41)&gt;DT$195,10,IF(LOG('Indicator Data'!Z41)&lt;DT$194,0,10-(DT$195-LOG('Indicator Data'!Z41))/(DT$195-DT$194)*10))),1)</f>
        <v>8.8000000000000007</v>
      </c>
      <c r="DU38" s="56">
        <f>'Indicator Data'!Z41/'Indicator Data'!$CL41</f>
        <v>0.30256489215322435</v>
      </c>
      <c r="DV38" s="55">
        <f t="shared" si="106"/>
        <v>3</v>
      </c>
      <c r="DW38" s="55">
        <f t="shared" si="68"/>
        <v>6.8</v>
      </c>
      <c r="DX38" s="55">
        <f t="shared" si="69"/>
        <v>4.5</v>
      </c>
      <c r="DY38" s="57">
        <f>IF(BL38="x",ROUND((10-GEOMEAN(((10-DX38)/10*9+1),((10-CZ38)/10*9+1),((10-DJ38)/10*9+1)))/9*10,1),ROUND((10-GEOMEAN(((10-BL38)/10*9+1),((10-DX38)/10*9+1),((10-CZ38)/10*9+1),((10-DJ38)/10*9+1)))/9*10,1))</f>
        <v>5.8</v>
      </c>
      <c r="DZ38" s="58">
        <f>IF(ROUND(IF(AP38="x",(10-GEOMEAN(((10-AO38)/10*9+1),((10-DY38)/10*9+1),((10-AU38)/10*9+1),((10-AQ38)/10*9+1),((10-AR38)/10*9+1)))/9*10,(10-GEOMEAN(((10-AO38)/10*9+1),((10-DY38)/10*9+1),((10-AP38)/10*9+1),((10-AQ38)/10*9+1),((10-AR38)/10*9+1),((10-AU38)/10*9+1)))/9*10),1)=0,0.1,ROUND(IF(AP38="x",(10-GEOMEAN(((10-AO38)/10*9+1),((10-DY38)/10*9+1),((10-AU38)/10*9+1),((10-AQ38)/10*9+1),((10-AR38)/10*9+1)))/9*10,(10-GEOMEAN(((10-AO38)/10*9+1),((10-DY38)/10*9+1),((10-AP38)/10*9+1),((10-AQ38)/10*9+1),((10-AR38)/10*9+1),((10-AU38)/10*9+1)))/9*10),1))</f>
        <v>6.7</v>
      </c>
      <c r="EA38" s="55">
        <f>ROUND(IF('Indicator Data'!AM41=0,0,IF('Indicator Data'!AM41&gt;EA$195,10,IF('Indicator Data'!AM41&lt;EA$194,0,10-(EA$195-'Indicator Data'!AM41)/(EA$195-EA$194)*10))),1)</f>
        <v>8.3000000000000007</v>
      </c>
      <c r="EB38" s="55">
        <f>ROUND(IF('Indicator Data'!AN41=0,0,IF(LOG('Indicator Data'!AN41)&gt;LOG(EB$195),10,IF(LOG('Indicator Data'!AN41)&lt;LOG(EB$194),0,10-(LOG(EB$195)-LOG('Indicator Data'!AN41))/(LOG(EB$195)-LOG(EB$194))*10))),1)</f>
        <v>7.9</v>
      </c>
      <c r="EC38" s="57">
        <f t="shared" si="107"/>
        <v>8.1</v>
      </c>
      <c r="ED38" s="55">
        <f>'Indicator Data'!AO41</f>
        <v>0</v>
      </c>
      <c r="EE38" s="55">
        <f>'Indicator Data'!AP41</f>
        <v>4</v>
      </c>
      <c r="EF38" s="57">
        <f t="shared" si="108"/>
        <v>7</v>
      </c>
      <c r="EG38" s="58">
        <f t="shared" si="109"/>
        <v>7</v>
      </c>
      <c r="EH38" s="15"/>
      <c r="EI38" s="104"/>
    </row>
    <row r="39" spans="1:139" s="4" customFormat="1" x14ac:dyDescent="0.25">
      <c r="A39" s="126" t="str">
        <f>'Indicator Data'!A42</f>
        <v>Comoros</v>
      </c>
      <c r="B39" s="59" t="str">
        <f>'Indicator Data'!B42</f>
        <v>COM</v>
      </c>
      <c r="C39" s="55">
        <f>ROUND(IF('Indicator Data'!C42=0,0.1,IF(LOG('Indicator Data'!C42)&gt;C$195,10,IF(LOG('Indicator Data'!C42)&lt;C$194,0,10-(C$195-LOG('Indicator Data'!C42))/(C$195-C$194)*10))),1)</f>
        <v>0.1</v>
      </c>
      <c r="D39" s="55">
        <f>ROUND(IF('Indicator Data'!D42=0,0.1,IF(LOG('Indicator Data'!D42)&gt;D$195,10,IF(LOG('Indicator Data'!D42)&lt;D$194,0,10-(D$195-LOG('Indicator Data'!D42))/(D$195-D$194)*10))),1)</f>
        <v>0.1</v>
      </c>
      <c r="E39" s="55">
        <f t="shared" si="70"/>
        <v>0.1</v>
      </c>
      <c r="F39" s="55">
        <f>IF('Indicator Data'!E42="No data",0.1,(ROUND(IF('Indicator Data'!E42=0,0,IF(LOG('Indicator Data'!E42)&gt;F$195,10,IF(LOG('Indicator Data'!E42)&lt;F$194,0,10-(F$195-LOG('Indicator Data'!E42))/(F$195-F$194)*10))),1)))</f>
        <v>0.1</v>
      </c>
      <c r="G39" s="55">
        <f>ROUND(IF('Indicator Data'!F42=0,0,IF(LOG('Indicator Data'!F42)&gt;G$195,10,IF(LOG('Indicator Data'!F42)&lt;G$194,0,10-(G$195-LOG('Indicator Data'!F42))/(G$195-G$194)*10))),1)</f>
        <v>4</v>
      </c>
      <c r="H39" s="55">
        <f>ROUND(IF('Indicator Data'!G42=0,0,IF(LOG('Indicator Data'!G42)&gt;H$195,10,IF(LOG('Indicator Data'!G42)&lt;H$194,0,10-(H$195-LOG('Indicator Data'!G42))/(H$195-H$194)*10))),1)</f>
        <v>4.7</v>
      </c>
      <c r="I39" s="55">
        <f>ROUND(IF('Indicator Data'!H42=0,0,IF(LOG('Indicator Data'!H42)&gt;I$195,10,IF(LOG('Indicator Data'!H42)&lt;I$194,0,10-(I$195-LOG('Indicator Data'!H42))/(I$195-I$194)*10))),1)</f>
        <v>7.1</v>
      </c>
      <c r="J39" s="55">
        <f t="shared" si="71"/>
        <v>6</v>
      </c>
      <c r="K39" s="55">
        <f>ROUND(IF('Indicator Data'!I42=0,0,IF(LOG('Indicator Data'!I42)&gt;K$195,10,IF(LOG('Indicator Data'!I42)&lt;K$194,0,10-(K$195-LOG('Indicator Data'!I42))/(K$195-K$194)*10))),1)</f>
        <v>0</v>
      </c>
      <c r="L39" s="55">
        <f t="shared" si="72"/>
        <v>3.6</v>
      </c>
      <c r="M39" s="55">
        <f>ROUND(IF('Indicator Data'!J42=0,0,IF(LOG('Indicator Data'!J42)&gt;M$195,10,IF(LOG('Indicator Data'!J42)&lt;M$194,0,10-(M$195-LOG('Indicator Data'!J42))/(M$195-M$194)*10))),1)</f>
        <v>0</v>
      </c>
      <c r="N39" s="56">
        <f>'Indicator Data'!C42/'Indicator Data'!$CL42</f>
        <v>0</v>
      </c>
      <c r="O39" s="56">
        <f>'Indicator Data'!D42/'Indicator Data'!$CL42</f>
        <v>0</v>
      </c>
      <c r="P39" s="56" t="str">
        <f>IF(F39=0.1,"x",'Indicator Data'!E42/'Indicator Data'!$CL42)</f>
        <v>x</v>
      </c>
      <c r="Q39" s="56">
        <f>'Indicator Data'!F42/'Indicator Data'!$CL42</f>
        <v>3.3938975793748434E-6</v>
      </c>
      <c r="R39" s="56">
        <f>'Indicator Data'!G42/'Indicator Data'!$CL42</f>
        <v>9.3778691497753888E-3</v>
      </c>
      <c r="S39" s="56">
        <f>'Indicator Data'!H42/'Indicator Data'!$CL42</f>
        <v>1.1343449498651826E-3</v>
      </c>
      <c r="T39" s="56">
        <f>'Indicator Data'!I42/'Indicator Data'!$CL42</f>
        <v>0</v>
      </c>
      <c r="U39" s="56">
        <f>'Indicator Data'!J42/'Indicator Data'!$CL42</f>
        <v>0</v>
      </c>
      <c r="V39" s="55">
        <f t="shared" si="73"/>
        <v>0</v>
      </c>
      <c r="W39" s="55">
        <f t="shared" si="74"/>
        <v>0</v>
      </c>
      <c r="X39" s="55">
        <f t="shared" si="75"/>
        <v>0</v>
      </c>
      <c r="Y39" s="55">
        <f t="shared" si="76"/>
        <v>0.1</v>
      </c>
      <c r="Z39" s="55">
        <f t="shared" si="77"/>
        <v>6.7</v>
      </c>
      <c r="AA39" s="55">
        <f t="shared" si="78"/>
        <v>5.2</v>
      </c>
      <c r="AB39" s="55">
        <f t="shared" si="79"/>
        <v>2.2999999999999998</v>
      </c>
      <c r="AC39" s="55">
        <f t="shared" si="80"/>
        <v>3.9</v>
      </c>
      <c r="AD39" s="55">
        <f t="shared" si="81"/>
        <v>0</v>
      </c>
      <c r="AE39" s="55">
        <f t="shared" si="82"/>
        <v>2.2000000000000002</v>
      </c>
      <c r="AF39" s="55">
        <f t="shared" si="83"/>
        <v>0</v>
      </c>
      <c r="AG39" s="55">
        <f>ROUND(IF('Indicator Data'!K42=0,0,IF('Indicator Data'!K42&gt;AG$195,10,IF('Indicator Data'!K42&lt;AG$194,0,10-(AG$195-'Indicator Data'!K42)/(AG$195-AG$194)*10))),1)</f>
        <v>0</v>
      </c>
      <c r="AH39" s="55">
        <f t="shared" si="84"/>
        <v>0.1</v>
      </c>
      <c r="AI39" s="55">
        <f t="shared" si="85"/>
        <v>0.1</v>
      </c>
      <c r="AJ39" s="55">
        <f t="shared" si="86"/>
        <v>5</v>
      </c>
      <c r="AK39" s="55">
        <f t="shared" si="87"/>
        <v>4.7</v>
      </c>
      <c r="AL39" s="55">
        <f t="shared" si="88"/>
        <v>4.9000000000000004</v>
      </c>
      <c r="AM39" s="55">
        <f t="shared" si="89"/>
        <v>0</v>
      </c>
      <c r="AN39" s="55">
        <f t="shared" si="90"/>
        <v>0</v>
      </c>
      <c r="AO39" s="193">
        <f t="shared" si="91"/>
        <v>0.1</v>
      </c>
      <c r="AP39" s="193">
        <f t="shared" si="41"/>
        <v>0.1</v>
      </c>
      <c r="AQ39" s="193">
        <f t="shared" si="92"/>
        <v>5.5</v>
      </c>
      <c r="AR39" s="193">
        <f t="shared" si="93"/>
        <v>2.9</v>
      </c>
      <c r="AS39" s="55">
        <f t="shared" si="94"/>
        <v>0</v>
      </c>
      <c r="AT39" s="55">
        <f>IF('Indicator Data'!L42="No data","x",IF('Indicator Data'!CM42&lt;1000,"x",ROUND((IF('Indicator Data'!L42&gt;AT$195,10,IF('Indicator Data'!L42&lt;AT$194,0,10-(AT$195-'Indicator Data'!L42)/(AT$195-AT$194)*10))),1)))</f>
        <v>2</v>
      </c>
      <c r="AU39" s="193">
        <f t="shared" si="95"/>
        <v>1</v>
      </c>
      <c r="AV39" s="55">
        <f>IF('Indicator Data'!M42="No data","x",ROUND(IF('Indicator Data'!M42=0,0,IF(LOG('Indicator Data'!M42)&gt;AV$195,10,IF(LOG('Indicator Data'!M42)&lt;AV$194,0,10-(AV$195-LOG('Indicator Data'!M42))/(AV$195-AV$194)*10))),1))</f>
        <v>5.6</v>
      </c>
      <c r="AW39" s="56">
        <f>IF(AV39="x","x",'Indicator Data'!M42/'Indicator Data'!$CL42)</f>
        <v>0.10881191701641399</v>
      </c>
      <c r="AX39" s="55">
        <f t="shared" si="42"/>
        <v>1.2</v>
      </c>
      <c r="AY39" s="55">
        <f t="shared" si="43"/>
        <v>3.7</v>
      </c>
      <c r="AZ39" s="55">
        <f>IF('Indicator Data'!N42="No data","x",ROUND(IF('Indicator Data'!N42=0,0,IF(LOG('Indicator Data'!N42)&gt;AZ$195,10,IF(LOG('Indicator Data'!N42)&lt;AZ$194,0,10-(AZ$195-LOG('Indicator Data'!N42))/(AZ$195-AZ$194)*10))),1))</f>
        <v>0</v>
      </c>
      <c r="BA39" s="56">
        <f>IF(AZ39="x","x",'Indicator Data'!N42/'Indicator Data'!$CL42)</f>
        <v>0</v>
      </c>
      <c r="BB39" s="55">
        <f t="shared" si="44"/>
        <v>0</v>
      </c>
      <c r="BC39" s="55">
        <f t="shared" si="45"/>
        <v>0</v>
      </c>
      <c r="BD39" s="55">
        <f>IF('Indicator Data'!O42="No data","x",ROUND(IF('Indicator Data'!O42=0,0,IF(LOG('Indicator Data'!O42)&gt;BD$195,10,IF(LOG('Indicator Data'!O42)&lt;BD$194,0,10-(BD$195-LOG('Indicator Data'!O42))/(BD$195-BD$194)*10))),1))</f>
        <v>0</v>
      </c>
      <c r="BE39" s="56">
        <f>IF(BD39="x","x",'Indicator Data'!O42/'Indicator Data'!$CL42)</f>
        <v>0</v>
      </c>
      <c r="BF39" s="55">
        <f t="shared" si="46"/>
        <v>0</v>
      </c>
      <c r="BG39" s="55">
        <f t="shared" si="47"/>
        <v>0</v>
      </c>
      <c r="BH39" s="55">
        <f>IF('Indicator Data'!P42="No data","x",ROUND(IF('Indicator Data'!P42=0,0,IF(LOG('Indicator Data'!P42)&gt;BH$195,10,IF(LOG('Indicator Data'!P42)&lt;BH$194,0,10-(BH$195-LOG('Indicator Data'!P42))/(BH$195-BH$194)*10))),1))</f>
        <v>0.4</v>
      </c>
      <c r="BI39" s="56">
        <f>IF(BH39="x","x",'Indicator Data'!P42/'Indicator Data'!$CL42)</f>
        <v>2.1747793403967668E-5</v>
      </c>
      <c r="BJ39" s="55">
        <f t="shared" si="48"/>
        <v>0</v>
      </c>
      <c r="BK39" s="55">
        <f t="shared" si="49"/>
        <v>0.2</v>
      </c>
      <c r="BL39" s="55">
        <f t="shared" si="50"/>
        <v>1.1000000000000001</v>
      </c>
      <c r="BM39" s="55">
        <f>ROUND(IF('Indicator Data'!Q42=0,0,IF(LOG('Indicator Data'!Q42)&gt;BM$195,10,IF(LOG('Indicator Data'!Q42)&lt;BM$194,0,10-(BM$195-LOG('Indicator Data'!Q42))/(BM$195-BM$194)*10))),1)</f>
        <v>0</v>
      </c>
      <c r="BN39" s="55">
        <f>ROUND(IF('Indicator Data'!R42=0,0,IF(LOG('Indicator Data'!R42)&gt;BN$195,10,IF(LOG('Indicator Data'!R42)&lt;BN$194,0,10-(BN$195-LOG('Indicator Data'!R42))/(BN$195-BN$194)*10))),1)</f>
        <v>8.1</v>
      </c>
      <c r="BO39" s="55">
        <f t="shared" si="51"/>
        <v>5.3999999999999995</v>
      </c>
      <c r="BP39" s="56">
        <f>'Indicator Data'!Q42/'Indicator Data'!$CL42</f>
        <v>0</v>
      </c>
      <c r="BQ39" s="56">
        <f>'Indicator Data'!R42/'Indicator Data'!$CL42</f>
        <v>0.88083056638519475</v>
      </c>
      <c r="BR39" s="55">
        <f t="shared" si="96"/>
        <v>0</v>
      </c>
      <c r="BS39" s="55">
        <f t="shared" si="97"/>
        <v>10</v>
      </c>
      <c r="BT39" s="55">
        <f t="shared" si="28"/>
        <v>6.666666666666667</v>
      </c>
      <c r="BU39" s="55">
        <f t="shared" si="52"/>
        <v>6.1</v>
      </c>
      <c r="BV39" s="55">
        <f>ROUND(IF('Indicator Data'!S42=0,0,IF(LOG('Indicator Data'!S42)&gt;BV$195,10,IF(LOG('Indicator Data'!S42)&lt;BV$194,0,10-(BV$195-LOG('Indicator Data'!S42))/(BV$195-BV$194)*10))),1)</f>
        <v>0</v>
      </c>
      <c r="BW39" s="55">
        <f>ROUND(IF('Indicator Data'!T42=0,0,IF(LOG('Indicator Data'!T42)&gt;BW$195,10,IF(LOG('Indicator Data'!T42)&lt;BW$194,0,10-(BW$195-LOG('Indicator Data'!T42))/(BW$195-BW$194)*10))),1)</f>
        <v>6.9</v>
      </c>
      <c r="BX39" s="55">
        <f t="shared" si="53"/>
        <v>4.6000000000000005</v>
      </c>
      <c r="BY39" s="56">
        <f>'Indicator Data'!S42/'Indicator Data'!$CL42</f>
        <v>0</v>
      </c>
      <c r="BZ39" s="56">
        <f>'Indicator Data'!T42/'Indicator Data'!$CL42</f>
        <v>0.88083056638519475</v>
      </c>
      <c r="CA39" s="55">
        <f t="shared" si="98"/>
        <v>0</v>
      </c>
      <c r="CB39" s="55">
        <f t="shared" si="99"/>
        <v>8.8000000000000007</v>
      </c>
      <c r="CC39" s="55">
        <f t="shared" si="54"/>
        <v>5.8666666666666671</v>
      </c>
      <c r="CD39" s="55">
        <f t="shared" si="55"/>
        <v>5.3</v>
      </c>
      <c r="CE39" s="55">
        <f t="shared" si="56"/>
        <v>5.7</v>
      </c>
      <c r="CF39" s="55">
        <f>ROUND(IF('Indicator Data'!U42=0,0,IF(LOG('Indicator Data'!U42)&gt;CF$195,10,IF(LOG('Indicator Data'!U42)&lt;CF$194,0,10-(CF$195-LOG('Indicator Data'!U42))/(CF$195-CF$194)*10))),1)</f>
        <v>6.7</v>
      </c>
      <c r="CG39" s="56">
        <f>'Indicator Data'!U42/'Indicator Data'!$CL42</f>
        <v>0.66654448973586955</v>
      </c>
      <c r="CH39" s="55">
        <f t="shared" si="100"/>
        <v>7.4</v>
      </c>
      <c r="CI39" s="55">
        <f t="shared" si="57"/>
        <v>7.1</v>
      </c>
      <c r="CJ39" s="55">
        <f>ROUND(IF('Indicator Data'!V42=0,0,IF(LOG('Indicator Data'!V42)&gt;CJ$195,10,IF(LOG('Indicator Data'!V42)&lt;CJ$194,0,10-(CJ$195-LOG('Indicator Data'!V42))/(CJ$195-CJ$194)*10))),1)</f>
        <v>6.8</v>
      </c>
      <c r="CK39" s="56">
        <f>IF('Indicator Data'!V42/'Indicator Data'!$CL42&gt;1,1,'Indicator Data'!V42/'Indicator Data'!$CL42)</f>
        <v>0.68403043634920113</v>
      </c>
      <c r="CL39" s="55">
        <f t="shared" si="101"/>
        <v>6.8</v>
      </c>
      <c r="CM39" s="55">
        <f t="shared" si="58"/>
        <v>6.8</v>
      </c>
      <c r="CN39" s="55">
        <f>ROUND(IF('Indicator Data'!W42=0,0,IF(LOG('Indicator Data'!W42)&gt;CN$195,10,IF(LOG('Indicator Data'!W42)&lt;CN$194,0,10-(CN$195-LOG('Indicator Data'!W42))/(CN$195-CN$194)*10))),1)</f>
        <v>0</v>
      </c>
      <c r="CO39" s="56">
        <f>'Indicator Data'!W42/'Indicator Data'!$CL42</f>
        <v>0</v>
      </c>
      <c r="CP39" s="55">
        <f t="shared" si="102"/>
        <v>0</v>
      </c>
      <c r="CQ39" s="55">
        <f t="shared" si="59"/>
        <v>0</v>
      </c>
      <c r="CR39" s="55">
        <f>ROUND(IF('Indicator Data'!X42=0,0,IF(LOG('Indicator Data'!X42)&gt;CR$195,10,IF(LOG('Indicator Data'!X42)&lt;CR$194,0,10-(CR$195-LOG('Indicator Data'!X42))/(CR$195-CR$194)*10))),1)</f>
        <v>6.9</v>
      </c>
      <c r="CS39" s="56">
        <f>'Indicator Data'!X42/'Indicator Data'!$CL42</f>
        <v>0.8172498229022136</v>
      </c>
      <c r="CT39" s="55">
        <f t="shared" si="103"/>
        <v>8.1999999999999993</v>
      </c>
      <c r="CU39" s="55">
        <f t="shared" si="60"/>
        <v>7.6</v>
      </c>
      <c r="CV39" s="55">
        <f>ROUND(IF('Indicator Data'!Y42=0,0,IF(LOG('Indicator Data'!Y42)&gt;CR$195,10,IF(LOG('Indicator Data'!Y42)&lt;CR$194,0,10-(CR$195-LOG('Indicator Data'!Y42))/(CR$195-CR$194)*10))),1)</f>
        <v>0</v>
      </c>
      <c r="CW39" s="56">
        <f>'Indicator Data'!Y42/'Indicator Data'!$CL42</f>
        <v>0</v>
      </c>
      <c r="CX39" s="55">
        <f t="shared" si="104"/>
        <v>0</v>
      </c>
      <c r="CY39" s="55">
        <f t="shared" si="61"/>
        <v>0</v>
      </c>
      <c r="CZ39" s="55">
        <f t="shared" si="62"/>
        <v>6.9</v>
      </c>
      <c r="DA39" s="55">
        <f>IF('Indicator Data'!AE42="No data","x",ROUND(IF('Indicator Data'!AE42&gt;DA$195,0,IF('Indicator Data'!AE42&lt;DA$194,10,(DA$195-'Indicator Data'!AE42)/(DA$195-DA$194)*10)),1))</f>
        <v>7.1</v>
      </c>
      <c r="DB39" s="55">
        <f>IF('Indicator Data'!AF42="No data","x",ROUND(IF('Indicator Data'!AF42&gt;DB$195,0,IF('Indicator Data'!AF42&lt;DB$194,10,(DB$195-'Indicator Data'!AF42)/(DB$195-DB$194)*10)),1))</f>
        <v>3.3</v>
      </c>
      <c r="DC39" s="55">
        <f>IF('Indicator Data'!AH42="No data","x",ROUND(IF('Indicator Data'!AH42&gt;DC$195,0,IF('Indicator Data'!AH42&lt;DC$194,10,(DC$195-'Indicator Data'!AH42)/(DC$195-DC$194)*10)),1))</f>
        <v>8.4</v>
      </c>
      <c r="DD39" s="55">
        <f>IF(AND(DB39="x",DA39="x",DC39="x"),"x",ROUND(AVERAGE(DA39:DC39),1))</f>
        <v>6.3</v>
      </c>
      <c r="DE39" s="55">
        <f>IF('Indicator Data'!AA42="No data","x",ROUND(IF(LOG('Indicator Data'!AA42)&gt;DE$195,10,IF(LOG('Indicator Data'!AA42)&lt;DE$194,0,10-(DE$195-LOG('Indicator Data'!AA42))/(DE$195-DE$194)*10)),1))</f>
        <v>8.8000000000000007</v>
      </c>
      <c r="DF39" s="55">
        <f>IF('Indicator Data'!AB42="No data","x",ROUND(IF('Indicator Data'!AB42&gt;DF$195,10,IF('Indicator Data'!AB42&lt;DF$194,0,10-(DF$195-'Indicator Data'!AB42)/(DF$195-DF$194)*10)),1))</f>
        <v>6.4</v>
      </c>
      <c r="DG39" s="55">
        <f>IF('Indicator Data'!AC42="No data","x",ROUND(IF('Indicator Data'!AC42&gt;DG$195,10,IF('Indicator Data'!AC42&lt;DG$194,0,10-(DG$195-'Indicator Data'!AC42)/(DG$195-DG$194)*10)),1))</f>
        <v>2.9</v>
      </c>
      <c r="DH39" s="55">
        <f>IF('Indicator Data'!AD42="No data","x",ROUND(IF('Indicator Data'!AD42&gt;DH$195,10,IF('Indicator Data'!AD42&lt;DH$194,0,10-(DH$195-'Indicator Data'!AD42)/(DH$195-DH$194)*10)),1))</f>
        <v>4.8</v>
      </c>
      <c r="DI39" s="55">
        <f t="shared" si="63"/>
        <v>5.7</v>
      </c>
      <c r="DJ39" s="55">
        <f t="shared" si="64"/>
        <v>5.9</v>
      </c>
      <c r="DK39" s="55">
        <f>IF('Indicator Data'!AK42="No data","x",ROUND(IF('Indicator Data'!AK42&gt;DK$195,10,IF('Indicator Data'!AK42&lt;DK$194,0,10-(DK$195-'Indicator Data'!AK42)/(DK$195-DK$194)*10)),1))</f>
        <v>7.7</v>
      </c>
      <c r="DL39" s="55">
        <f>IF('Indicator Data'!AL42="No data","x",ROUND(IF('Indicator Data'!AL42&gt;DL$195,10,IF('Indicator Data'!AL42&lt;DL$194,0,10-(DL$195-'Indicator Data'!AL42)/(DL$195-DL$194)*10)),1))</f>
        <v>6.3</v>
      </c>
      <c r="DM39" s="55">
        <f t="shared" si="65"/>
        <v>6.2</v>
      </c>
      <c r="DN39" s="55">
        <f>IF('Indicator Data'!AG42="No data","x",ROUND(IF('Indicator Data'!AG42&gt;DN$195,10,IF('Indicator Data'!AG42&lt;DN$194,0,10-(DN$195-'Indicator Data'!AG42)/(DN$195-DN$194)*10)),1))</f>
        <v>0.2</v>
      </c>
      <c r="DO39" s="55">
        <f t="shared" si="66"/>
        <v>4.8</v>
      </c>
      <c r="DP39" s="194">
        <f>IF('Indicator Data'!AI42="No data","x",'Indicator Data'!AI42/'Indicator Data'!$CK42)</f>
        <v>3.4842284596586419E-5</v>
      </c>
      <c r="DQ39" s="55">
        <f t="shared" si="105"/>
        <v>0.3</v>
      </c>
      <c r="DR39" s="55">
        <f>IF('Indicator Data'!AJ42="No data","x",ROUND(IF('Indicator Data'!AJ42&gt;DR$195,10,IF('Indicator Data'!AJ42&lt;DR$194,0,10-(DR$195-'Indicator Data'!AJ42)/(DR$195-DR$194)*10)),1))</f>
        <v>2</v>
      </c>
      <c r="DS39" s="55">
        <f t="shared" si="67"/>
        <v>1.2</v>
      </c>
      <c r="DT39" s="55">
        <f>ROUND(IF('Indicator Data'!Z42=0,0,IF(LOG('Indicator Data'!Z42)&gt;DT$195,10,IF(LOG('Indicator Data'!Z42)&lt;DT$194,0,10-(DT$195-LOG('Indicator Data'!Z42))/(DT$195-DT$194)*10))),1)</f>
        <v>7</v>
      </c>
      <c r="DU39" s="56">
        <f>'Indicator Data'!Z42/'Indicator Data'!$CL42</f>
        <v>0.99999989666875511</v>
      </c>
      <c r="DV39" s="55">
        <f t="shared" si="106"/>
        <v>10</v>
      </c>
      <c r="DW39" s="55">
        <f t="shared" si="68"/>
        <v>9</v>
      </c>
      <c r="DX39" s="55">
        <f t="shared" si="69"/>
        <v>4.0999999999999996</v>
      </c>
      <c r="DY39" s="57">
        <f>IF(BL39="x",ROUND((10-GEOMEAN(((10-DX39)/10*9+1),((10-CZ39)/10*9+1),((10-DJ39)/10*9+1)))/9*10,1),ROUND((10-GEOMEAN(((10-BL39)/10*9+1),((10-DX39)/10*9+1),((10-CZ39)/10*9+1),((10-DJ39)/10*9+1)))/9*10,1))</f>
        <v>4.8</v>
      </c>
      <c r="DZ39" s="58">
        <f>IF(ROUND(IF(AP39="x",(10-GEOMEAN(((10-AO39)/10*9+1),((10-DY39)/10*9+1),((10-AU39)/10*9+1),((10-AQ39)/10*9+1),((10-AR39)/10*9+1)))/9*10,(10-GEOMEAN(((10-AO39)/10*9+1),((10-DY39)/10*9+1),((10-AP39)/10*9+1),((10-AQ39)/10*9+1),((10-AR39)/10*9+1),((10-AU39)/10*9+1)))/9*10),1)=0,0.1,ROUND(IF(AP39="x",(10-GEOMEAN(((10-AO39)/10*9+1),((10-DY39)/10*9+1),((10-AU39)/10*9+1),((10-AQ39)/10*9+1),((10-AR39)/10*9+1)))/9*10,(10-GEOMEAN(((10-AO39)/10*9+1),((10-DY39)/10*9+1),((10-AP39)/10*9+1),((10-AQ39)/10*9+1),((10-AR39)/10*9+1),((10-AU39)/10*9+1)))/9*10),1))</f>
        <v>2.7</v>
      </c>
      <c r="EA39" s="55">
        <f>ROUND(IF('Indicator Data'!AM42=0,0,IF('Indicator Data'!AM42&gt;EA$195,10,IF('Indicator Data'!AM42&lt;EA$194,0,10-(EA$195-'Indicator Data'!AM42)/(EA$195-EA$194)*10))),1)</f>
        <v>0.6</v>
      </c>
      <c r="EB39" s="55">
        <f>ROUND(IF('Indicator Data'!AN42=0,0,IF(LOG('Indicator Data'!AN42)&gt;LOG(EB$195),10,IF(LOG('Indicator Data'!AN42)&lt;LOG(EB$194),0,10-(LOG(EB$195)-LOG('Indicator Data'!AN42))/(LOG(EB$195)-LOG(EB$194))*10))),1)</f>
        <v>0.1</v>
      </c>
      <c r="EC39" s="57">
        <f t="shared" si="107"/>
        <v>0.4</v>
      </c>
      <c r="ED39" s="55">
        <f>'Indicator Data'!AO42</f>
        <v>0</v>
      </c>
      <c r="EE39" s="55">
        <f>'Indicator Data'!AP42</f>
        <v>0</v>
      </c>
      <c r="EF39" s="57">
        <f t="shared" si="108"/>
        <v>0</v>
      </c>
      <c r="EG39" s="58">
        <f t="shared" si="109"/>
        <v>0.3</v>
      </c>
      <c r="EH39" s="15"/>
      <c r="EI39" s="104"/>
    </row>
    <row r="40" spans="1:139" s="4" customFormat="1" x14ac:dyDescent="0.25">
      <c r="A40" s="126" t="str">
        <f>'Indicator Data'!A43</f>
        <v>Congo</v>
      </c>
      <c r="B40" s="59" t="str">
        <f>'Indicator Data'!B43</f>
        <v>COG</v>
      </c>
      <c r="C40" s="55">
        <f>ROUND(IF('Indicator Data'!C43=0,0.1,IF(LOG('Indicator Data'!C43)&gt;C$195,10,IF(LOG('Indicator Data'!C43)&lt;C$194,0,10-(C$195-LOG('Indicator Data'!C43))/(C$195-C$194)*10))),1)</f>
        <v>0.1</v>
      </c>
      <c r="D40" s="55">
        <f>ROUND(IF('Indicator Data'!D43=0,0.1,IF(LOG('Indicator Data'!D43)&gt;D$195,10,IF(LOG('Indicator Data'!D43)&lt;D$194,0,10-(D$195-LOG('Indicator Data'!D43))/(D$195-D$194)*10))),1)</f>
        <v>0.1</v>
      </c>
      <c r="E40" s="55">
        <f t="shared" si="70"/>
        <v>0.1</v>
      </c>
      <c r="F40" s="55">
        <f>IF('Indicator Data'!E43="No data",0.1,(ROUND(IF('Indicator Data'!E43=0,0,IF(LOG('Indicator Data'!E43)&gt;F$195,10,IF(LOG('Indicator Data'!E43)&lt;F$194,0,10-(F$195-LOG('Indicator Data'!E43))/(F$195-F$194)*10))),1)))</f>
        <v>7.1</v>
      </c>
      <c r="G40" s="55">
        <f>ROUND(IF('Indicator Data'!F43=0,0,IF(LOG('Indicator Data'!F43)&gt;G$195,10,IF(LOG('Indicator Data'!F43)&lt;G$194,0,10-(G$195-LOG('Indicator Data'!F43))/(G$195-G$194)*10))),1)</f>
        <v>0</v>
      </c>
      <c r="H40" s="55">
        <f>ROUND(IF('Indicator Data'!G43=0,0,IF(LOG('Indicator Data'!G43)&gt;H$195,10,IF(LOG('Indicator Data'!G43)&lt;H$194,0,10-(H$195-LOG('Indicator Data'!G43))/(H$195-H$194)*10))),1)</f>
        <v>0</v>
      </c>
      <c r="I40" s="55">
        <f>ROUND(IF('Indicator Data'!H43=0,0,IF(LOG('Indicator Data'!H43)&gt;I$195,10,IF(LOG('Indicator Data'!H43)&lt;I$194,0,10-(I$195-LOG('Indicator Data'!H43))/(I$195-I$194)*10))),1)</f>
        <v>0</v>
      </c>
      <c r="J40" s="55">
        <f t="shared" si="71"/>
        <v>0</v>
      </c>
      <c r="K40" s="55">
        <f>ROUND(IF('Indicator Data'!I43=0,0,IF(LOG('Indicator Data'!I43)&gt;K$195,10,IF(LOG('Indicator Data'!I43)&lt;K$194,0,10-(K$195-LOG('Indicator Data'!I43))/(K$195-K$194)*10))),1)</f>
        <v>0</v>
      </c>
      <c r="L40" s="55">
        <f t="shared" si="72"/>
        <v>0</v>
      </c>
      <c r="M40" s="55">
        <f>ROUND(IF('Indicator Data'!J43=0,0,IF(LOG('Indicator Data'!J43)&gt;M$195,10,IF(LOG('Indicator Data'!J43)&lt;M$194,0,10-(M$195-LOG('Indicator Data'!J43))/(M$195-M$194)*10))),1)</f>
        <v>0</v>
      </c>
      <c r="N40" s="56">
        <f>'Indicator Data'!C43/'Indicator Data'!$CL43</f>
        <v>0</v>
      </c>
      <c r="O40" s="56">
        <f>'Indicator Data'!D43/'Indicator Data'!$CL43</f>
        <v>0</v>
      </c>
      <c r="P40" s="56">
        <f>IF(F40=0.1,"x",'Indicator Data'!E43/'Indicator Data'!$CL43)</f>
        <v>1.435373485125116E-2</v>
      </c>
      <c r="Q40" s="56">
        <f>'Indicator Data'!F43/'Indicator Data'!$CL43</f>
        <v>0</v>
      </c>
      <c r="R40" s="56">
        <f>'Indicator Data'!G43/'Indicator Data'!$CL43</f>
        <v>0</v>
      </c>
      <c r="S40" s="56">
        <f>'Indicator Data'!H43/'Indicator Data'!$CL43</f>
        <v>0</v>
      </c>
      <c r="T40" s="56">
        <f>'Indicator Data'!I43/'Indicator Data'!$CL43</f>
        <v>0</v>
      </c>
      <c r="U40" s="56">
        <f>'Indicator Data'!J43/'Indicator Data'!$CL43</f>
        <v>0</v>
      </c>
      <c r="V40" s="55">
        <f t="shared" si="73"/>
        <v>0</v>
      </c>
      <c r="W40" s="55">
        <f t="shared" si="74"/>
        <v>0</v>
      </c>
      <c r="X40" s="55">
        <f t="shared" si="75"/>
        <v>0</v>
      </c>
      <c r="Y40" s="55">
        <f t="shared" si="76"/>
        <v>9.6</v>
      </c>
      <c r="Z40" s="55">
        <f t="shared" si="77"/>
        <v>0</v>
      </c>
      <c r="AA40" s="55">
        <f t="shared" si="78"/>
        <v>0</v>
      </c>
      <c r="AB40" s="55">
        <f t="shared" si="79"/>
        <v>0</v>
      </c>
      <c r="AC40" s="55">
        <f t="shared" si="80"/>
        <v>0</v>
      </c>
      <c r="AD40" s="55">
        <f t="shared" si="81"/>
        <v>0</v>
      </c>
      <c r="AE40" s="55">
        <f t="shared" si="82"/>
        <v>0</v>
      </c>
      <c r="AF40" s="55">
        <f t="shared" si="83"/>
        <v>0</v>
      </c>
      <c r="AG40" s="55">
        <f>ROUND(IF('Indicator Data'!K43=0,0,IF('Indicator Data'!K43&gt;AG$195,10,IF('Indicator Data'!K43&lt;AG$194,0,10-(AG$195-'Indicator Data'!K43)/(AG$195-AG$194)*10))),1)</f>
        <v>0</v>
      </c>
      <c r="AH40" s="55">
        <f t="shared" si="84"/>
        <v>0.1</v>
      </c>
      <c r="AI40" s="55">
        <f t="shared" si="85"/>
        <v>0.1</v>
      </c>
      <c r="AJ40" s="55">
        <f t="shared" si="86"/>
        <v>0</v>
      </c>
      <c r="AK40" s="55">
        <f t="shared" si="87"/>
        <v>0</v>
      </c>
      <c r="AL40" s="55">
        <f t="shared" si="88"/>
        <v>0</v>
      </c>
      <c r="AM40" s="55">
        <f t="shared" si="89"/>
        <v>0</v>
      </c>
      <c r="AN40" s="55">
        <f t="shared" si="90"/>
        <v>0</v>
      </c>
      <c r="AO40" s="193">
        <f t="shared" si="91"/>
        <v>0.1</v>
      </c>
      <c r="AP40" s="193">
        <f t="shared" si="41"/>
        <v>8.6</v>
      </c>
      <c r="AQ40" s="193">
        <f t="shared" si="92"/>
        <v>0</v>
      </c>
      <c r="AR40" s="193">
        <f t="shared" si="93"/>
        <v>0</v>
      </c>
      <c r="AS40" s="55">
        <f t="shared" si="94"/>
        <v>0</v>
      </c>
      <c r="AT40" s="55">
        <f>IF('Indicator Data'!L43="No data","x",IF('Indicator Data'!CM43&lt;1000,"x",ROUND((IF('Indicator Data'!L43&gt;AT$195,10,IF('Indicator Data'!L43&lt;AT$194,0,10-(AT$195-'Indicator Data'!L43)/(AT$195-AT$194)*10))),1)))</f>
        <v>1</v>
      </c>
      <c r="AU40" s="193">
        <f t="shared" si="95"/>
        <v>0.5</v>
      </c>
      <c r="AV40" s="55">
        <f>IF('Indicator Data'!M43="No data","x",ROUND(IF('Indicator Data'!M43=0,0,IF(LOG('Indicator Data'!M43)&gt;AV$195,10,IF(LOG('Indicator Data'!M43)&lt;AV$194,0,10-(AV$195-LOG('Indicator Data'!M43))/(AV$195-AV$194)*10))),1))</f>
        <v>7.7</v>
      </c>
      <c r="AW40" s="56">
        <f>IF(AV40="x","x",'Indicator Data'!M43/'Indicator Data'!$CL43)</f>
        <v>0.51758885715824499</v>
      </c>
      <c r="AX40" s="55">
        <f t="shared" si="42"/>
        <v>5.8</v>
      </c>
      <c r="AY40" s="55">
        <f t="shared" si="43"/>
        <v>6.9</v>
      </c>
      <c r="AZ40" s="55">
        <f>IF('Indicator Data'!N43="No data","x",ROUND(IF('Indicator Data'!N43=0,0,IF(LOG('Indicator Data'!N43)&gt;AZ$195,10,IF(LOG('Indicator Data'!N43)&lt;AZ$194,0,10-(AZ$195-LOG('Indicator Data'!N43))/(AZ$195-AZ$194)*10))),1))</f>
        <v>7.7</v>
      </c>
      <c r="BA40" s="56">
        <f>IF(AZ40="x","x",'Indicator Data'!N43/'Indicator Data'!$CL43)</f>
        <v>8.8032751205383161E-2</v>
      </c>
      <c r="BB40" s="55">
        <f t="shared" si="44"/>
        <v>10</v>
      </c>
      <c r="BC40" s="55">
        <f t="shared" si="45"/>
        <v>9.1999999999999993</v>
      </c>
      <c r="BD40" s="55">
        <f>IF('Indicator Data'!O43="No data","x",ROUND(IF('Indicator Data'!O43=0,0,IF(LOG('Indicator Data'!O43)&gt;BD$195,10,IF(LOG('Indicator Data'!O43)&lt;BD$194,0,10-(BD$195-LOG('Indicator Data'!O43))/(BD$195-BD$194)*10))),1))</f>
        <v>4.0999999999999996</v>
      </c>
      <c r="BE40" s="56">
        <f>IF(BD40="x","x",'Indicator Data'!O43/'Indicator Data'!$CL43)</f>
        <v>6.4096205940259181E-4</v>
      </c>
      <c r="BF40" s="55">
        <f t="shared" si="46"/>
        <v>0.1</v>
      </c>
      <c r="BG40" s="55">
        <f t="shared" si="47"/>
        <v>2.2999999999999998</v>
      </c>
      <c r="BH40" s="55">
        <f>IF('Indicator Data'!P43="No data","x",ROUND(IF('Indicator Data'!P43=0,0,IF(LOG('Indicator Data'!P43)&gt;BH$195,10,IF(LOG('Indicator Data'!P43)&lt;BH$194,0,10-(BH$195-LOG('Indicator Data'!P43))/(BH$195-BH$194)*10))),1))</f>
        <v>7.5</v>
      </c>
      <c r="BI40" s="56">
        <f>IF(BH40="x","x",'Indicator Data'!P43/'Indicator Data'!$CL43)</f>
        <v>6.5710541114008633E-2</v>
      </c>
      <c r="BJ40" s="55">
        <f t="shared" si="48"/>
        <v>6.6</v>
      </c>
      <c r="BK40" s="55">
        <f t="shared" si="49"/>
        <v>7.1</v>
      </c>
      <c r="BL40" s="55">
        <f t="shared" si="50"/>
        <v>7</v>
      </c>
      <c r="BM40" s="55">
        <f>ROUND(IF('Indicator Data'!Q43=0,0,IF(LOG('Indicator Data'!Q43)&gt;BM$195,10,IF(LOG('Indicator Data'!Q43)&lt;BM$194,0,10-(BM$195-LOG('Indicator Data'!Q43))/(BM$195-BM$194)*10))),1)</f>
        <v>8.1</v>
      </c>
      <c r="BN40" s="55">
        <f>ROUND(IF('Indicator Data'!R43=0,0,IF(LOG('Indicator Data'!R43)&gt;BN$195,10,IF(LOG('Indicator Data'!R43)&lt;BN$194,0,10-(BN$195-LOG('Indicator Data'!R43))/(BN$195-BN$194)*10))),1)</f>
        <v>0</v>
      </c>
      <c r="BO40" s="55">
        <f t="shared" si="51"/>
        <v>2.6999999999999997</v>
      </c>
      <c r="BP40" s="56">
        <f>'Indicator Data'!Q43/'Indicator Data'!$CL43</f>
        <v>0.99636117654788947</v>
      </c>
      <c r="BQ40" s="56">
        <f>'Indicator Data'!R43/'Indicator Data'!$CL43</f>
        <v>0</v>
      </c>
      <c r="BR40" s="55">
        <f t="shared" si="96"/>
        <v>10</v>
      </c>
      <c r="BS40" s="55">
        <f t="shared" si="97"/>
        <v>0</v>
      </c>
      <c r="BT40" s="55">
        <f t="shared" si="28"/>
        <v>3.3333333333333335</v>
      </c>
      <c r="BU40" s="55">
        <f t="shared" si="52"/>
        <v>3</v>
      </c>
      <c r="BV40" s="55">
        <f>ROUND(IF('Indicator Data'!S43=0,0,IF(LOG('Indicator Data'!S43)&gt;BV$195,10,IF(LOG('Indicator Data'!S43)&lt;BV$194,0,10-(BV$195-LOG('Indicator Data'!S43))/(BV$195-BV$194)*10))),1)</f>
        <v>0</v>
      </c>
      <c r="BW40" s="55">
        <f>ROUND(IF('Indicator Data'!T43=0,0,IF(LOG('Indicator Data'!T43)&gt;BW$195,10,IF(LOG('Indicator Data'!T43)&lt;BW$194,0,10-(BW$195-LOG('Indicator Data'!T43))/(BW$195-BW$194)*10))),1)</f>
        <v>8.1</v>
      </c>
      <c r="BX40" s="55">
        <f t="shared" si="53"/>
        <v>5.3999999999999995</v>
      </c>
      <c r="BY40" s="56">
        <f>'Indicator Data'!S43/'Indicator Data'!$CL43</f>
        <v>0</v>
      </c>
      <c r="BZ40" s="56">
        <f>'Indicator Data'!T43/'Indicator Data'!$CL43</f>
        <v>0.99636117654788947</v>
      </c>
      <c r="CA40" s="55">
        <f t="shared" si="98"/>
        <v>0</v>
      </c>
      <c r="CB40" s="55">
        <f t="shared" si="99"/>
        <v>10</v>
      </c>
      <c r="CC40" s="55">
        <f t="shared" si="54"/>
        <v>6.666666666666667</v>
      </c>
      <c r="CD40" s="55">
        <f t="shared" si="55"/>
        <v>6.1</v>
      </c>
      <c r="CE40" s="55">
        <f t="shared" si="56"/>
        <v>4.7</v>
      </c>
      <c r="CF40" s="55">
        <f>ROUND(IF('Indicator Data'!U43=0,0,IF(LOG('Indicator Data'!U43)&gt;CF$195,10,IF(LOG('Indicator Data'!U43)&lt;CF$194,0,10-(CF$195-LOG('Indicator Data'!U43))/(CF$195-CF$194)*10))),1)</f>
        <v>8</v>
      </c>
      <c r="CG40" s="56">
        <f>'Indicator Data'!U43/'Indicator Data'!$CL43</f>
        <v>0.85648868940096534</v>
      </c>
      <c r="CH40" s="55">
        <f t="shared" si="100"/>
        <v>9.5</v>
      </c>
      <c r="CI40" s="55">
        <f t="shared" si="57"/>
        <v>8.9</v>
      </c>
      <c r="CJ40" s="55">
        <f>ROUND(IF('Indicator Data'!V43=0,0,IF(LOG('Indicator Data'!V43)&gt;CJ$195,10,IF(LOG('Indicator Data'!V43)&lt;CJ$194,0,10-(CJ$195-LOG('Indicator Data'!V43))/(CJ$195-CJ$194)*10))),1)</f>
        <v>8.1</v>
      </c>
      <c r="CK40" s="56">
        <f>IF('Indicator Data'!V43/'Indicator Data'!$CL43&gt;1,1,'Indicator Data'!V43/'Indicator Data'!$CL43)</f>
        <v>0.96902357133362849</v>
      </c>
      <c r="CL40" s="55">
        <f t="shared" si="101"/>
        <v>9.6999999999999993</v>
      </c>
      <c r="CM40" s="55">
        <f t="shared" si="58"/>
        <v>9</v>
      </c>
      <c r="CN40" s="55">
        <f>ROUND(IF('Indicator Data'!W43=0,0,IF(LOG('Indicator Data'!W43)&gt;CN$195,10,IF(LOG('Indicator Data'!W43)&lt;CN$194,0,10-(CN$195-LOG('Indicator Data'!W43))/(CN$195-CN$194)*10))),1)</f>
        <v>0</v>
      </c>
      <c r="CO40" s="56">
        <f>'Indicator Data'!W43/'Indicator Data'!$CL43</f>
        <v>0</v>
      </c>
      <c r="CP40" s="55">
        <f t="shared" si="102"/>
        <v>0</v>
      </c>
      <c r="CQ40" s="55">
        <f t="shared" si="59"/>
        <v>0</v>
      </c>
      <c r="CR40" s="55">
        <f>ROUND(IF('Indicator Data'!X43=0,0,IF(LOG('Indicator Data'!X43)&gt;CR$195,10,IF(LOG('Indicator Data'!X43)&lt;CR$194,0,10-(CR$195-LOG('Indicator Data'!X43))/(CR$195-CR$194)*10))),1)</f>
        <v>8.1</v>
      </c>
      <c r="CS40" s="56">
        <f>'Indicator Data'!X43/'Indicator Data'!$CL43</f>
        <v>0.98295648997982499</v>
      </c>
      <c r="CT40" s="55">
        <f t="shared" si="103"/>
        <v>9.8000000000000007</v>
      </c>
      <c r="CU40" s="55">
        <f t="shared" si="60"/>
        <v>9.1</v>
      </c>
      <c r="CV40" s="55">
        <f>ROUND(IF('Indicator Data'!Y43=0,0,IF(LOG('Indicator Data'!Y43)&gt;CR$195,10,IF(LOG('Indicator Data'!Y43)&lt;CR$194,0,10-(CR$195-LOG('Indicator Data'!Y43))/(CR$195-CR$194)*10))),1)</f>
        <v>0</v>
      </c>
      <c r="CW40" s="56">
        <f>'Indicator Data'!Y43/'Indicator Data'!$CL43</f>
        <v>0</v>
      </c>
      <c r="CX40" s="55">
        <f t="shared" si="104"/>
        <v>0</v>
      </c>
      <c r="CY40" s="55">
        <f t="shared" si="61"/>
        <v>0</v>
      </c>
      <c r="CZ40" s="55">
        <f t="shared" si="62"/>
        <v>8.3000000000000007</v>
      </c>
      <c r="DA40" s="55">
        <f>IF('Indicator Data'!AE43="No data","x",ROUND(IF('Indicator Data'!AE43&gt;DA$195,0,IF('Indicator Data'!AE43&lt;DA$194,10,(DA$195-'Indicator Data'!AE43)/(DA$195-DA$194)*10)),1))</f>
        <v>8.9</v>
      </c>
      <c r="DB40" s="55">
        <f>IF('Indicator Data'!AF43="No data","x",ROUND(IF('Indicator Data'!AF43&gt;DB$195,0,IF('Indicator Data'!AF43&lt;DB$194,10,(DB$195-'Indicator Data'!AF43)/(DB$195-DB$194)*10)),1))</f>
        <v>4.5</v>
      </c>
      <c r="DC40" s="55">
        <f>IF('Indicator Data'!AH43="No data","x",ROUND(IF('Indicator Data'!AH43&gt;DC$195,0,IF('Indicator Data'!AH43&lt;DC$194,10,(DC$195-'Indicator Data'!AH43)/(DC$195-DC$194)*10)),1))</f>
        <v>5.2</v>
      </c>
      <c r="DD40" s="55">
        <f>IF(AND(DB40="x",DA40="x",DC40="x"),"x",ROUND(AVERAGE(DA40:DC40),1))</f>
        <v>6.2</v>
      </c>
      <c r="DE40" s="55">
        <f>IF('Indicator Data'!AA43="No data","x",ROUND(IF(LOG('Indicator Data'!AA43)&gt;DE$195,10,IF(LOG('Indicator Data'!AA43)&lt;DE$194,0,10-(DE$195-LOG('Indicator Data'!AA43))/(DE$195-DE$194)*10)),1))</f>
        <v>4</v>
      </c>
      <c r="DF40" s="55">
        <f>IF('Indicator Data'!AB43="No data","x",ROUND(IF('Indicator Data'!AB43&gt;DF$195,10,IF('Indicator Data'!AB43&lt;DF$194,0,10-(DF$195-'Indicator Data'!AB43)/(DF$195-DF$194)*10)),1))</f>
        <v>7.1</v>
      </c>
      <c r="DG40" s="55">
        <f>IF('Indicator Data'!AC43="No data","x",ROUND(IF('Indicator Data'!AC43&gt;DG$195,10,IF('Indicator Data'!AC43&lt;DG$194,0,10-(DG$195-'Indicator Data'!AC43)/(DG$195-DG$194)*10)),1))</f>
        <v>6.7</v>
      </c>
      <c r="DH40" s="55">
        <f>IF('Indicator Data'!AD43="No data","x",ROUND(IF('Indicator Data'!AD43&gt;DH$195,10,IF('Indicator Data'!AD43&lt;DH$194,0,10-(DH$195-'Indicator Data'!AD43)/(DH$195-DH$194)*10)),1))</f>
        <v>3.3</v>
      </c>
      <c r="DI40" s="55">
        <f t="shared" si="63"/>
        <v>5.3</v>
      </c>
      <c r="DJ40" s="55">
        <f t="shared" si="64"/>
        <v>5.6</v>
      </c>
      <c r="DK40" s="55">
        <f>IF('Indicator Data'!AK43="No data","x",ROUND(IF('Indicator Data'!AK43&gt;DK$195,10,IF('Indicator Data'!AK43&lt;DK$194,0,10-(DK$195-'Indicator Data'!AK43)/(DK$195-DK$194)*10)),1))</f>
        <v>5.3</v>
      </c>
      <c r="DL40" s="55">
        <f>IF('Indicator Data'!AL43="No data","x",ROUND(IF('Indicator Data'!AL43&gt;DL$195,10,IF('Indicator Data'!AL43&lt;DL$194,0,10-(DL$195-'Indicator Data'!AL43)/(DL$195-DL$194)*10)),1))</f>
        <v>6.7</v>
      </c>
      <c r="DM40" s="55">
        <f t="shared" si="65"/>
        <v>5.5</v>
      </c>
      <c r="DN40" s="55">
        <f>IF('Indicator Data'!AG43="No data","x",ROUND(IF('Indicator Data'!AG43&gt;DN$195,10,IF('Indicator Data'!AG43&lt;DN$194,0,10-(DN$195-'Indicator Data'!AG43)/(DN$195-DN$194)*10)),1))</f>
        <v>2.9</v>
      </c>
      <c r="DO40" s="55">
        <f t="shared" si="66"/>
        <v>5.4</v>
      </c>
      <c r="DP40" s="194">
        <f>IF('Indicator Data'!AI43="No data","x",'Indicator Data'!AI43/'Indicator Data'!$CK43)</f>
        <v>5.7967001902804976E-5</v>
      </c>
      <c r="DQ40" s="55">
        <f t="shared" si="105"/>
        <v>0.6</v>
      </c>
      <c r="DR40" s="55">
        <f>IF('Indicator Data'!AJ43="No data","x",ROUND(IF('Indicator Data'!AJ43&gt;DR$195,10,IF('Indicator Data'!AJ43&lt;DR$194,0,10-(DR$195-'Indicator Data'!AJ43)/(DR$195-DR$194)*10)),1))</f>
        <v>4</v>
      </c>
      <c r="DS40" s="55">
        <f t="shared" si="67"/>
        <v>2.2999999999999998</v>
      </c>
      <c r="DT40" s="55">
        <f>ROUND(IF('Indicator Data'!Z43=0,0,IF(LOG('Indicator Data'!Z43)&gt;DT$195,10,IF(LOG('Indicator Data'!Z43)&lt;DT$194,0,10-(DT$195-LOG('Indicator Data'!Z43))/(DT$195-DT$194)*10))),1)</f>
        <v>7.5</v>
      </c>
      <c r="DU40" s="56">
        <f>'Indicator Data'!Z43/'Indicator Data'!$CL43</f>
        <v>0.37198590805890275</v>
      </c>
      <c r="DV40" s="55">
        <f t="shared" si="106"/>
        <v>3.7</v>
      </c>
      <c r="DW40" s="55">
        <f t="shared" si="68"/>
        <v>5.9</v>
      </c>
      <c r="DX40" s="55">
        <f t="shared" si="69"/>
        <v>4.4000000000000004</v>
      </c>
      <c r="DY40" s="57">
        <f>IF(BL40="x",ROUND((10-GEOMEAN(((10-DX40)/10*9+1),((10-CZ40)/10*9+1),((10-DJ40)/10*9+1)))/9*10,1),ROUND((10-GEOMEAN(((10-BL40)/10*9+1),((10-DX40)/10*9+1),((10-CZ40)/10*9+1),((10-DJ40)/10*9+1)))/9*10,1))</f>
        <v>6.6</v>
      </c>
      <c r="DZ40" s="58">
        <f>IF(ROUND(IF(AP40="x",(10-GEOMEAN(((10-AO40)/10*9+1),((10-DY40)/10*9+1),((10-AU40)/10*9+1),((10-AQ40)/10*9+1),((10-AR40)/10*9+1)))/9*10,(10-GEOMEAN(((10-AO40)/10*9+1),((10-DY40)/10*9+1),((10-AP40)/10*9+1),((10-AQ40)/10*9+1),((10-AR40)/10*9+1),((10-AU40)/10*9+1)))/9*10),1)=0,0.1,ROUND(IF(AP40="x",(10-GEOMEAN(((10-AO40)/10*9+1),((10-DY40)/10*9+1),((10-AU40)/10*9+1),((10-AQ40)/10*9+1),((10-AR40)/10*9+1)))/9*10,(10-GEOMEAN(((10-AO40)/10*9+1),((10-DY40)/10*9+1),((10-AP40)/10*9+1),((10-AQ40)/10*9+1),((10-AR40)/10*9+1),((10-AU40)/10*9+1)))/9*10),1))</f>
        <v>3.7</v>
      </c>
      <c r="EA40" s="55">
        <f>ROUND(IF('Indicator Data'!AM43=0,0,IF('Indicator Data'!AM43&gt;EA$195,10,IF('Indicator Data'!AM43&lt;EA$194,0,10-(EA$195-'Indicator Data'!AM43)/(EA$195-EA$194)*10))),1)</f>
        <v>4.5999999999999996</v>
      </c>
      <c r="EB40" s="55">
        <f>ROUND(IF('Indicator Data'!AN43=0,0,IF(LOG('Indicator Data'!AN43)&gt;LOG(EB$195),10,IF(LOG('Indicator Data'!AN43)&lt;LOG(EB$194),0,10-(LOG(EB$195)-LOG('Indicator Data'!AN43))/(LOG(EB$195)-LOG(EB$194))*10))),1)</f>
        <v>5.4</v>
      </c>
      <c r="EC40" s="57">
        <f t="shared" si="107"/>
        <v>5</v>
      </c>
      <c r="ED40" s="55">
        <f>'Indicator Data'!AO43</f>
        <v>0</v>
      </c>
      <c r="EE40" s="55">
        <f>'Indicator Data'!AP43</f>
        <v>0</v>
      </c>
      <c r="EF40" s="57">
        <f t="shared" si="108"/>
        <v>0</v>
      </c>
      <c r="EG40" s="58">
        <f t="shared" si="109"/>
        <v>3.5</v>
      </c>
      <c r="EH40" s="15"/>
      <c r="EI40" s="104"/>
    </row>
    <row r="41" spans="1:139" s="4" customFormat="1" x14ac:dyDescent="0.25">
      <c r="A41" s="126" t="str">
        <f>'Indicator Data'!A44</f>
        <v>Congo DR</v>
      </c>
      <c r="B41" s="59" t="str">
        <f>'Indicator Data'!B44</f>
        <v>COD</v>
      </c>
      <c r="C41" s="55">
        <f>ROUND(IF('Indicator Data'!C44=0,0.1,IF(LOG('Indicator Data'!C44)&gt;C$195,10,IF(LOG('Indicator Data'!C44)&lt;C$194,0,10-(C$195-LOG('Indicator Data'!C44))/(C$195-C$194)*10))),1)</f>
        <v>9.1999999999999993</v>
      </c>
      <c r="D41" s="55">
        <f>ROUND(IF('Indicator Data'!D44=0,0.1,IF(LOG('Indicator Data'!D44)&gt;D$195,10,IF(LOG('Indicator Data'!D44)&lt;D$194,0,10-(D$195-LOG('Indicator Data'!D44))/(D$195-D$194)*10))),1)</f>
        <v>0.1</v>
      </c>
      <c r="E41" s="55">
        <f t="shared" si="70"/>
        <v>6.5</v>
      </c>
      <c r="F41" s="55">
        <f>IF('Indicator Data'!E44="No data",0.1,(ROUND(IF('Indicator Data'!E44=0,0,IF(LOG('Indicator Data'!E44)&gt;F$195,10,IF(LOG('Indicator Data'!E44)&lt;F$194,0,10-(F$195-LOG('Indicator Data'!E44))/(F$195-F$194)*10))),1)))</f>
        <v>9.1999999999999993</v>
      </c>
      <c r="G41" s="55">
        <f>ROUND(IF('Indicator Data'!F44=0,0,IF(LOG('Indicator Data'!F44)&gt;G$195,10,IF(LOG('Indicator Data'!F44)&lt;G$194,0,10-(G$195-LOG('Indicator Data'!F44))/(G$195-G$194)*10))),1)</f>
        <v>0</v>
      </c>
      <c r="H41" s="55">
        <f>ROUND(IF('Indicator Data'!G44=0,0,IF(LOG('Indicator Data'!G44)&gt;H$195,10,IF(LOG('Indicator Data'!G44)&lt;H$194,0,10-(H$195-LOG('Indicator Data'!G44))/(H$195-H$194)*10))),1)</f>
        <v>0</v>
      </c>
      <c r="I41" s="55">
        <f>ROUND(IF('Indicator Data'!H44=0,0,IF(LOG('Indicator Data'!H44)&gt;I$195,10,IF(LOG('Indicator Data'!H44)&lt;I$194,0,10-(I$195-LOG('Indicator Data'!H44))/(I$195-I$194)*10))),1)</f>
        <v>0</v>
      </c>
      <c r="J41" s="55">
        <f t="shared" si="71"/>
        <v>0</v>
      </c>
      <c r="K41" s="55">
        <f>ROUND(IF('Indicator Data'!I44=0,0,IF(LOG('Indicator Data'!I44)&gt;K$195,10,IF(LOG('Indicator Data'!I44)&lt;K$194,0,10-(K$195-LOG('Indicator Data'!I44))/(K$195-K$194)*10))),1)</f>
        <v>0</v>
      </c>
      <c r="L41" s="55">
        <f t="shared" si="72"/>
        <v>0</v>
      </c>
      <c r="M41" s="55">
        <f>ROUND(IF('Indicator Data'!J44=0,0,IF(LOG('Indicator Data'!J44)&gt;M$195,10,IF(LOG('Indicator Data'!J44)&lt;M$194,0,10-(M$195-LOG('Indicator Data'!J44))/(M$195-M$194)*10))),1)</f>
        <v>7.3</v>
      </c>
      <c r="N41" s="56">
        <f>'Indicator Data'!C44/'Indicator Data'!$CL44</f>
        <v>6.1036673193068727E-4</v>
      </c>
      <c r="O41" s="56">
        <f>'Indicator Data'!D44/'Indicator Data'!$CL44</f>
        <v>0</v>
      </c>
      <c r="P41" s="56">
        <f>IF(F41=0.1,"x",'Indicator Data'!E44/'Indicator Data'!$CL44)</f>
        <v>6.3535345392926566E-3</v>
      </c>
      <c r="Q41" s="56">
        <f>'Indicator Data'!F44/'Indicator Data'!$CL44</f>
        <v>0</v>
      </c>
      <c r="R41" s="56">
        <f>'Indicator Data'!G44/'Indicator Data'!$CL44</f>
        <v>0</v>
      </c>
      <c r="S41" s="56">
        <f>'Indicator Data'!H44/'Indicator Data'!$CL44</f>
        <v>0</v>
      </c>
      <c r="T41" s="56">
        <f>'Indicator Data'!I44/'Indicator Data'!$CL44</f>
        <v>0</v>
      </c>
      <c r="U41" s="56">
        <f>'Indicator Data'!J44/'Indicator Data'!$CL44</f>
        <v>1.1097149726030134E-4</v>
      </c>
      <c r="V41" s="55">
        <f t="shared" si="73"/>
        <v>3.1</v>
      </c>
      <c r="W41" s="55">
        <f t="shared" si="74"/>
        <v>0</v>
      </c>
      <c r="X41" s="55">
        <f t="shared" si="75"/>
        <v>1.7</v>
      </c>
      <c r="Y41" s="55">
        <f t="shared" si="76"/>
        <v>4.2</v>
      </c>
      <c r="Z41" s="55">
        <f t="shared" si="77"/>
        <v>0</v>
      </c>
      <c r="AA41" s="55">
        <f t="shared" si="78"/>
        <v>0</v>
      </c>
      <c r="AB41" s="55">
        <f t="shared" si="79"/>
        <v>0</v>
      </c>
      <c r="AC41" s="55">
        <f t="shared" si="80"/>
        <v>0</v>
      </c>
      <c r="AD41" s="55">
        <f t="shared" si="81"/>
        <v>0</v>
      </c>
      <c r="AE41" s="55">
        <f t="shared" si="82"/>
        <v>0</v>
      </c>
      <c r="AF41" s="55">
        <f t="shared" si="83"/>
        <v>0</v>
      </c>
      <c r="AG41" s="55">
        <f>ROUND(IF('Indicator Data'!K44=0,0,IF('Indicator Data'!K44&gt;AG$195,10,IF('Indicator Data'!K44&lt;AG$194,0,10-(AG$195-'Indicator Data'!K44)/(AG$195-AG$194)*10))),1)</f>
        <v>1</v>
      </c>
      <c r="AH41" s="55">
        <f t="shared" si="84"/>
        <v>6.2</v>
      </c>
      <c r="AI41" s="55">
        <f t="shared" si="85"/>
        <v>0.1</v>
      </c>
      <c r="AJ41" s="55">
        <f t="shared" si="86"/>
        <v>0</v>
      </c>
      <c r="AK41" s="55">
        <f t="shared" si="87"/>
        <v>0</v>
      </c>
      <c r="AL41" s="55">
        <f t="shared" si="88"/>
        <v>0</v>
      </c>
      <c r="AM41" s="55">
        <f t="shared" si="89"/>
        <v>0</v>
      </c>
      <c r="AN41" s="55">
        <f t="shared" si="90"/>
        <v>4.5999999999999996</v>
      </c>
      <c r="AO41" s="193">
        <f t="shared" si="91"/>
        <v>4.5</v>
      </c>
      <c r="AP41" s="193">
        <f t="shared" si="41"/>
        <v>7.5</v>
      </c>
      <c r="AQ41" s="193">
        <f t="shared" si="92"/>
        <v>0</v>
      </c>
      <c r="AR41" s="193">
        <f t="shared" si="93"/>
        <v>0</v>
      </c>
      <c r="AS41" s="55">
        <f t="shared" si="94"/>
        <v>2.8</v>
      </c>
      <c r="AT41" s="55">
        <f>IF('Indicator Data'!L44="No data","x",IF('Indicator Data'!CM44&lt;1000,"x",ROUND((IF('Indicator Data'!L44&gt;AT$195,10,IF('Indicator Data'!L44&lt;AT$194,0,10-(AT$195-'Indicator Data'!L44)/(AT$195-AT$194)*10))),1)))</f>
        <v>1</v>
      </c>
      <c r="AU41" s="193">
        <f t="shared" si="95"/>
        <v>1.9</v>
      </c>
      <c r="AV41" s="55">
        <f>IF('Indicator Data'!M44="No data","x",ROUND(IF('Indicator Data'!M44=0,0,IF(LOG('Indicator Data'!M44)&gt;AV$195,10,IF(LOG('Indicator Data'!M44)&lt;AV$194,0,10-(AV$195-LOG('Indicator Data'!M44))/(AV$195-AV$194)*10))),1))</f>
        <v>9.4</v>
      </c>
      <c r="AW41" s="56">
        <f>IF(AV41="x","x",'Indicator Data'!M44/'Indicator Data'!$CL44)</f>
        <v>0.4573979022347453</v>
      </c>
      <c r="AX41" s="55">
        <f t="shared" si="42"/>
        <v>5.0999999999999996</v>
      </c>
      <c r="AY41" s="55">
        <f t="shared" si="43"/>
        <v>7.9</v>
      </c>
      <c r="AZ41" s="55">
        <f>IF('Indicator Data'!N44="No data","x",ROUND(IF('Indicator Data'!N44=0,0,IF(LOG('Indicator Data'!N44)&gt;AZ$195,10,IF(LOG('Indicator Data'!N44)&lt;AZ$194,0,10-(AZ$195-LOG('Indicator Data'!N44))/(AZ$195-AZ$194)*10))),1))</f>
        <v>10</v>
      </c>
      <c r="BA41" s="56">
        <f>IF(AZ41="x","x",'Indicator Data'!N44/'Indicator Data'!$CL44)</f>
        <v>0.2409522440007256</v>
      </c>
      <c r="BB41" s="55">
        <f t="shared" si="44"/>
        <v>10</v>
      </c>
      <c r="BC41" s="55">
        <f t="shared" si="45"/>
        <v>10</v>
      </c>
      <c r="BD41" s="55">
        <f>IF('Indicator Data'!O44="No data","x",ROUND(IF('Indicator Data'!O44=0,0,IF(LOG('Indicator Data'!O44)&gt;BD$195,10,IF(LOG('Indicator Data'!O44)&lt;BD$194,0,10-(BD$195-LOG('Indicator Data'!O44))/(BD$195-BD$194)*10))),1))</f>
        <v>0</v>
      </c>
      <c r="BE41" s="56">
        <f>IF(BD41="x","x",'Indicator Data'!O44/'Indicator Data'!$CL44)</f>
        <v>0</v>
      </c>
      <c r="BF41" s="55">
        <f t="shared" si="46"/>
        <v>0</v>
      </c>
      <c r="BG41" s="55">
        <f t="shared" si="47"/>
        <v>0</v>
      </c>
      <c r="BH41" s="55">
        <f>IF('Indicator Data'!P44="No data","x",ROUND(IF('Indicator Data'!P44=0,0,IF(LOG('Indicator Data'!P44)&gt;BH$195,10,IF(LOG('Indicator Data'!P44)&lt;BH$194,0,10-(BH$195-LOG('Indicator Data'!P44))/(BH$195-BH$194)*10))),1))</f>
        <v>10</v>
      </c>
      <c r="BI41" s="56">
        <f>IF(BH41="x","x",'Indicator Data'!P44/'Indicator Data'!$CL44)</f>
        <v>0.26003360178483498</v>
      </c>
      <c r="BJ41" s="55">
        <f t="shared" si="48"/>
        <v>10</v>
      </c>
      <c r="BK41" s="55">
        <f t="shared" si="49"/>
        <v>10</v>
      </c>
      <c r="BL41" s="55">
        <f t="shared" si="50"/>
        <v>8.5</v>
      </c>
      <c r="BM41" s="55">
        <f>ROUND(IF('Indicator Data'!Q44=0,0,IF(LOG('Indicator Data'!Q44)&gt;BM$195,10,IF(LOG('Indicator Data'!Q44)&lt;BM$194,0,10-(BM$195-LOG('Indicator Data'!Q44))/(BM$195-BM$194)*10))),1)</f>
        <v>9.8000000000000007</v>
      </c>
      <c r="BN41" s="55">
        <f>ROUND(IF('Indicator Data'!R44=0,0,IF(LOG('Indicator Data'!R44)&gt;BN$195,10,IF(LOG('Indicator Data'!R44)&lt;BN$194,0,10-(BN$195-LOG('Indicator Data'!R44))/(BN$195-BN$194)*10))),1)</f>
        <v>8.1</v>
      </c>
      <c r="BO41" s="55">
        <f t="shared" si="51"/>
        <v>8.6666666666666661</v>
      </c>
      <c r="BP41" s="56">
        <f>'Indicator Data'!Q44/'Indicator Data'!$CL44</f>
        <v>0.97242092225613452</v>
      </c>
      <c r="BQ41" s="56">
        <f>'Indicator Data'!R44/'Indicator Data'!$CL44</f>
        <v>8.7922674553173995E-3</v>
      </c>
      <c r="BR41" s="55">
        <f t="shared" si="96"/>
        <v>9.6999999999999993</v>
      </c>
      <c r="BS41" s="55">
        <f t="shared" si="97"/>
        <v>0.1</v>
      </c>
      <c r="BT41" s="55">
        <f t="shared" si="28"/>
        <v>3.2999999999999994</v>
      </c>
      <c r="BU41" s="55">
        <f t="shared" si="52"/>
        <v>6.7</v>
      </c>
      <c r="BV41" s="55">
        <f>ROUND(IF('Indicator Data'!S44=0,0,IF(LOG('Indicator Data'!S44)&gt;BV$195,10,IF(LOG('Indicator Data'!S44)&lt;BV$194,0,10-(BV$195-LOG('Indicator Data'!S44))/(BV$195-BV$194)*10))),1)</f>
        <v>4</v>
      </c>
      <c r="BW41" s="55">
        <f>ROUND(IF('Indicator Data'!T44=0,0,IF(LOG('Indicator Data'!T44)&gt;BW$195,10,IF(LOG('Indicator Data'!T44)&lt;BW$194,0,10-(BW$195-LOG('Indicator Data'!T44))/(BW$195-BW$194)*10))),1)</f>
        <v>9.8000000000000007</v>
      </c>
      <c r="BX41" s="55">
        <f t="shared" si="53"/>
        <v>7.8666666666666671</v>
      </c>
      <c r="BY41" s="56">
        <f>'Indicator Data'!S44/'Indicator Data'!$CL44</f>
        <v>7.958718861965609E-5</v>
      </c>
      <c r="BZ41" s="56">
        <f>'Indicator Data'!T44/'Indicator Data'!$CL44</f>
        <v>0.96059635313556757</v>
      </c>
      <c r="CA41" s="55">
        <f t="shared" si="98"/>
        <v>0</v>
      </c>
      <c r="CB41" s="55">
        <f t="shared" si="99"/>
        <v>9.6</v>
      </c>
      <c r="CC41" s="55">
        <f t="shared" si="54"/>
        <v>6.3999999999999995</v>
      </c>
      <c r="CD41" s="55">
        <f t="shared" si="55"/>
        <v>7.2</v>
      </c>
      <c r="CE41" s="55">
        <f t="shared" si="56"/>
        <v>7</v>
      </c>
      <c r="CF41" s="55">
        <f>ROUND(IF('Indicator Data'!U44=0,0,IF(LOG('Indicator Data'!U44)&gt;CF$195,10,IF(LOG('Indicator Data'!U44)&lt;CF$194,0,10-(CF$195-LOG('Indicator Data'!U44))/(CF$195-CF$194)*10))),1)</f>
        <v>9.6999999999999993</v>
      </c>
      <c r="CG41" s="56">
        <f>'Indicator Data'!U44/'Indicator Data'!$CL44</f>
        <v>0.83900945010794115</v>
      </c>
      <c r="CH41" s="55">
        <f t="shared" si="100"/>
        <v>9.3000000000000007</v>
      </c>
      <c r="CI41" s="55">
        <f t="shared" si="57"/>
        <v>9.5</v>
      </c>
      <c r="CJ41" s="55">
        <f>ROUND(IF('Indicator Data'!V44=0,0,IF(LOG('Indicator Data'!V44)&gt;CJ$195,10,IF(LOG('Indicator Data'!V44)&lt;CJ$194,0,10-(CJ$195-LOG('Indicator Data'!V44))/(CJ$195-CJ$194)*10))),1)</f>
        <v>9.6999999999999993</v>
      </c>
      <c r="CK41" s="56">
        <f>IF('Indicator Data'!V44/'Indicator Data'!$CL44&gt;1,1,'Indicator Data'!V44/'Indicator Data'!$CL44)</f>
        <v>0.85961161680473841</v>
      </c>
      <c r="CL41" s="55">
        <f t="shared" si="101"/>
        <v>8.6</v>
      </c>
      <c r="CM41" s="55">
        <f t="shared" si="58"/>
        <v>9.1999999999999993</v>
      </c>
      <c r="CN41" s="55">
        <f>ROUND(IF('Indicator Data'!W44=0,0,IF(LOG('Indicator Data'!W44)&gt;CN$195,10,IF(LOG('Indicator Data'!W44)&lt;CN$194,0,10-(CN$195-LOG('Indicator Data'!W44))/(CN$195-CN$194)*10))),1)</f>
        <v>0</v>
      </c>
      <c r="CO41" s="56">
        <f>'Indicator Data'!W44/'Indicator Data'!$CL44</f>
        <v>0</v>
      </c>
      <c r="CP41" s="55">
        <f t="shared" si="102"/>
        <v>0</v>
      </c>
      <c r="CQ41" s="55">
        <f t="shared" si="59"/>
        <v>0</v>
      </c>
      <c r="CR41" s="55">
        <f>ROUND(IF('Indicator Data'!X44=0,0,IF(LOG('Indicator Data'!X44)&gt;CR$195,10,IF(LOG('Indicator Data'!X44)&lt;CR$194,0,10-(CR$195-LOG('Indicator Data'!X44))/(CR$195-CR$194)*10))),1)</f>
        <v>9.8000000000000007</v>
      </c>
      <c r="CS41" s="56">
        <f>'Indicator Data'!X44/'Indicator Data'!$CL44</f>
        <v>0.90301532156312136</v>
      </c>
      <c r="CT41" s="55">
        <f t="shared" si="103"/>
        <v>9</v>
      </c>
      <c r="CU41" s="55">
        <f t="shared" si="60"/>
        <v>9.4</v>
      </c>
      <c r="CV41" s="55">
        <f>ROUND(IF('Indicator Data'!Y44=0,0,IF(LOG('Indicator Data'!Y44)&gt;CR$195,10,IF(LOG('Indicator Data'!Y44)&lt;CR$194,0,10-(CR$195-LOG('Indicator Data'!Y44))/(CR$195-CR$194)*10))),1)</f>
        <v>0</v>
      </c>
      <c r="CW41" s="56">
        <f>'Indicator Data'!Y44/'Indicator Data'!$CL44</f>
        <v>0</v>
      </c>
      <c r="CX41" s="55">
        <f t="shared" si="104"/>
        <v>0</v>
      </c>
      <c r="CY41" s="55">
        <f t="shared" si="61"/>
        <v>0</v>
      </c>
      <c r="CZ41" s="55">
        <f t="shared" si="62"/>
        <v>9</v>
      </c>
      <c r="DA41" s="55">
        <f>IF('Indicator Data'!AE44="No data","x",ROUND(IF('Indicator Data'!AE44&gt;DA$195,0,IF('Indicator Data'!AE44&lt;DA$194,10,(DA$195-'Indicator Data'!AE44)/(DA$195-DA$194)*10)),1))</f>
        <v>8.8000000000000007</v>
      </c>
      <c r="DB41" s="55">
        <f>IF('Indicator Data'!AF44="No data","x",ROUND(IF('Indicator Data'!AF44&gt;DB$195,0,IF('Indicator Data'!AF44&lt;DB$194,10,(DB$195-'Indicator Data'!AF44)/(DB$195-DB$194)*10)),1))</f>
        <v>9.5</v>
      </c>
      <c r="DC41" s="55">
        <f>IF('Indicator Data'!AH44="No data","x",ROUND(IF('Indicator Data'!AH44&gt;DC$195,0,IF('Indicator Data'!AH44&lt;DC$194,10,(DC$195-'Indicator Data'!AH44)/(DC$195-DC$194)*10)),1))</f>
        <v>9.6</v>
      </c>
      <c r="DD41" s="55">
        <f>IF(AND(DB41="x",DA41="x",DC41="x"),"x",ROUND(AVERAGE(DA41:DC41),1))</f>
        <v>9.3000000000000007</v>
      </c>
      <c r="DE41" s="55">
        <f>IF('Indicator Data'!AA44="No data","x",ROUND(IF(LOG('Indicator Data'!AA44)&gt;DE$195,10,IF(LOG('Indicator Data'!AA44)&lt;DE$194,0,10-(DE$195-LOG('Indicator Data'!AA44))/(DE$195-DE$194)*10)),1))</f>
        <v>5.2</v>
      </c>
      <c r="DF41" s="55">
        <f>IF('Indicator Data'!AB44="No data","x",ROUND(IF('Indicator Data'!AB44&gt;DF$195,10,IF('Indicator Data'!AB44&lt;DF$194,0,10-(DF$195-'Indicator Data'!AB44)/(DF$195-DF$194)*10)),1))</f>
        <v>9.1999999999999993</v>
      </c>
      <c r="DG41" s="55">
        <f>IF('Indicator Data'!AC44="No data","x",ROUND(IF('Indicator Data'!AC44&gt;DG$195,10,IF('Indicator Data'!AC44&lt;DG$194,0,10-(DG$195-'Indicator Data'!AC44)/(DG$195-DG$194)*10)),1))</f>
        <v>4.4000000000000004</v>
      </c>
      <c r="DH41" s="55">
        <f>IF('Indicator Data'!AD44="No data","x",ROUND(IF('Indicator Data'!AD44&gt;DH$195,10,IF('Indicator Data'!AD44&lt;DH$194,0,10-(DH$195-'Indicator Data'!AD44)/(DH$195-DH$194)*10)),1))</f>
        <v>4.7</v>
      </c>
      <c r="DI41" s="55">
        <f t="shared" si="63"/>
        <v>5.9</v>
      </c>
      <c r="DJ41" s="55">
        <f t="shared" si="64"/>
        <v>7</v>
      </c>
      <c r="DK41" s="55">
        <f>IF('Indicator Data'!AK44="No data","x",ROUND(IF('Indicator Data'!AK44&gt;DK$195,10,IF('Indicator Data'!AK44&lt;DK$194,0,10-(DK$195-'Indicator Data'!AK44)/(DK$195-DK$194)*10)),1))</f>
        <v>8.8000000000000007</v>
      </c>
      <c r="DL41" s="55">
        <f>IF('Indicator Data'!AL44="No data","x",ROUND(IF('Indicator Data'!AL44&gt;DL$195,10,IF('Indicator Data'!AL44&lt;DL$194,0,10-(DL$195-'Indicator Data'!AL44)/(DL$195-DL$194)*10)),1))</f>
        <v>8.6</v>
      </c>
      <c r="DM41" s="55">
        <f t="shared" si="65"/>
        <v>6.8</v>
      </c>
      <c r="DN41" s="55">
        <f>IF('Indicator Data'!AG44="No data","x",ROUND(IF('Indicator Data'!AG44&gt;DN$195,10,IF('Indicator Data'!AG44&lt;DN$194,0,10-(DN$195-'Indicator Data'!AG44)/(DN$195-DN$194)*10)),1))</f>
        <v>4</v>
      </c>
      <c r="DO41" s="55">
        <f t="shared" si="66"/>
        <v>8</v>
      </c>
      <c r="DP41" s="194">
        <f>IF('Indicator Data'!AI44="No data","x",'Indicator Data'!AI44/'Indicator Data'!$CK44)</f>
        <v>4.6854877917527991E-5</v>
      </c>
      <c r="DQ41" s="55">
        <f t="shared" si="105"/>
        <v>0.5</v>
      </c>
      <c r="DR41" s="55">
        <f>IF('Indicator Data'!AJ44="No data","x",ROUND(IF('Indicator Data'!AJ44&gt;DR$195,10,IF('Indicator Data'!AJ44&lt;DR$194,0,10-(DR$195-'Indicator Data'!AJ44)/(DR$195-DR$194)*10)),1))</f>
        <v>2</v>
      </c>
      <c r="DS41" s="55">
        <f t="shared" si="67"/>
        <v>1.3</v>
      </c>
      <c r="DT41" s="55">
        <f>ROUND(IF('Indicator Data'!Z44=0,0,IF(LOG('Indicator Data'!Z44)&gt;DT$195,10,IF(LOG('Indicator Data'!Z44)&lt;DT$194,0,10-(DT$195-LOG('Indicator Data'!Z44))/(DT$195-DT$194)*10))),1)</f>
        <v>8.8000000000000007</v>
      </c>
      <c r="DU41" s="56">
        <f>'Indicator Data'!Z44/'Indicator Data'!$CL44</f>
        <v>0.19355188985909932</v>
      </c>
      <c r="DV41" s="55">
        <f t="shared" si="106"/>
        <v>1.9</v>
      </c>
      <c r="DW41" s="55">
        <f t="shared" si="68"/>
        <v>6.5</v>
      </c>
      <c r="DX41" s="55">
        <f t="shared" si="69"/>
        <v>5.4</v>
      </c>
      <c r="DY41" s="57">
        <f>IF(BL41="x",ROUND((10-GEOMEAN(((10-DX41)/10*9+1),((10-CZ41)/10*9+1),((10-DJ41)/10*9+1)))/9*10,1),ROUND((10-GEOMEAN(((10-BL41)/10*9+1),((10-DX41)/10*9+1),((10-CZ41)/10*9+1),((10-DJ41)/10*9+1)))/9*10,1))</f>
        <v>7.7</v>
      </c>
      <c r="DZ41" s="58">
        <f>IF(ROUND(IF(AP41="x",(10-GEOMEAN(((10-AO41)/10*9+1),((10-DY41)/10*9+1),((10-AU41)/10*9+1),((10-AQ41)/10*9+1),((10-AR41)/10*9+1)))/9*10,(10-GEOMEAN(((10-AO41)/10*9+1),((10-DY41)/10*9+1),((10-AP41)/10*9+1),((10-AQ41)/10*9+1),((10-AR41)/10*9+1),((10-AU41)/10*9+1)))/9*10),1)=0,0.1,ROUND(IF(AP41="x",(10-GEOMEAN(((10-AO41)/10*9+1),((10-DY41)/10*9+1),((10-AU41)/10*9+1),((10-AQ41)/10*9+1),((10-AR41)/10*9+1)))/9*10,(10-GEOMEAN(((10-AO41)/10*9+1),((10-DY41)/10*9+1),((10-AP41)/10*9+1),((10-AQ41)/10*9+1),((10-AR41)/10*9+1),((10-AU41)/10*9+1)))/9*10),1))</f>
        <v>4.4000000000000004</v>
      </c>
      <c r="EA41" s="55">
        <f>ROUND(IF('Indicator Data'!AM44=0,0,IF('Indicator Data'!AM44&gt;EA$195,10,IF('Indicator Data'!AM44&lt;EA$194,0,10-(EA$195-'Indicator Data'!AM44)/(EA$195-EA$194)*10))),1)</f>
        <v>10</v>
      </c>
      <c r="EB41" s="55">
        <f>ROUND(IF('Indicator Data'!AN44=0,0,IF(LOG('Indicator Data'!AN44)&gt;LOG(EB$195),10,IF(LOG('Indicator Data'!AN44)&lt;LOG(EB$194),0,10-(LOG(EB$195)-LOG('Indicator Data'!AN44))/(LOG(EB$195)-LOG(EB$194))*10))),1)</f>
        <v>9.8000000000000007</v>
      </c>
      <c r="EC41" s="57">
        <f t="shared" si="107"/>
        <v>9.9</v>
      </c>
      <c r="ED41" s="55">
        <f>'Indicator Data'!AO44</f>
        <v>0</v>
      </c>
      <c r="EE41" s="55">
        <f>'Indicator Data'!AP44</f>
        <v>4</v>
      </c>
      <c r="EF41" s="57">
        <f t="shared" si="108"/>
        <v>7</v>
      </c>
      <c r="EG41" s="58">
        <f t="shared" si="109"/>
        <v>7</v>
      </c>
      <c r="EH41" s="15"/>
      <c r="EI41" s="104"/>
    </row>
    <row r="42" spans="1:139" s="4" customFormat="1" x14ac:dyDescent="0.25">
      <c r="A42" s="126" t="str">
        <f>'Indicator Data'!A45</f>
        <v>Costa Rica</v>
      </c>
      <c r="B42" s="59" t="str">
        <f>'Indicator Data'!B45</f>
        <v>CRI</v>
      </c>
      <c r="C42" s="55">
        <f>ROUND(IF('Indicator Data'!C45=0,0.1,IF(LOG('Indicator Data'!C45)&gt;C$195,10,IF(LOG('Indicator Data'!C45)&lt;C$194,0,10-(C$195-LOG('Indicator Data'!C45))/(C$195-C$194)*10))),1)</f>
        <v>7.5</v>
      </c>
      <c r="D42" s="55">
        <f>ROUND(IF('Indicator Data'!D45=0,0.1,IF(LOG('Indicator Data'!D45)&gt;D$195,10,IF(LOG('Indicator Data'!D45)&lt;D$194,0,10-(D$195-LOG('Indicator Data'!D45))/(D$195-D$194)*10))),1)</f>
        <v>10</v>
      </c>
      <c r="E42" s="55">
        <f t="shared" si="70"/>
        <v>9.1</v>
      </c>
      <c r="F42" s="55">
        <f>IF('Indicator Data'!E45="No data",0.1,(ROUND(IF('Indicator Data'!E45=0,0,IF(LOG('Indicator Data'!E45)&gt;F$195,10,IF(LOG('Indicator Data'!E45)&lt;F$194,0,10-(F$195-LOG('Indicator Data'!E45))/(F$195-F$194)*10))),1)))</f>
        <v>4.9000000000000004</v>
      </c>
      <c r="G42" s="55">
        <f>ROUND(IF('Indicator Data'!F45=0,0,IF(LOG('Indicator Data'!F45)&gt;G$195,10,IF(LOG('Indicator Data'!F45)&lt;G$194,0,10-(G$195-LOG('Indicator Data'!F45))/(G$195-G$194)*10))),1)</f>
        <v>7.5</v>
      </c>
      <c r="H42" s="55">
        <f>ROUND(IF('Indicator Data'!G45=0,0,IF(LOG('Indicator Data'!G45)&gt;H$195,10,IF(LOG('Indicator Data'!G45)&lt;H$194,0,10-(H$195-LOG('Indicator Data'!G45))/(H$195-H$194)*10))),1)</f>
        <v>3.4</v>
      </c>
      <c r="I42" s="55">
        <f>ROUND(IF('Indicator Data'!H45=0,0,IF(LOG('Indicator Data'!H45)&gt;I$195,10,IF(LOG('Indicator Data'!H45)&lt;I$194,0,10-(I$195-LOG('Indicator Data'!H45))/(I$195-I$194)*10))),1)</f>
        <v>0</v>
      </c>
      <c r="J42" s="55">
        <f t="shared" si="71"/>
        <v>1.9</v>
      </c>
      <c r="K42" s="55">
        <f>ROUND(IF('Indicator Data'!I45=0,0,IF(LOG('Indicator Data'!I45)&gt;K$195,10,IF(LOG('Indicator Data'!I45)&lt;K$194,0,10-(K$195-LOG('Indicator Data'!I45))/(K$195-K$194)*10))),1)</f>
        <v>4.5</v>
      </c>
      <c r="L42" s="55">
        <f t="shared" si="72"/>
        <v>3.3</v>
      </c>
      <c r="M42" s="55">
        <f>ROUND(IF('Indicator Data'!J45=0,0,IF(LOG('Indicator Data'!J45)&gt;M$195,10,IF(LOG('Indicator Data'!J45)&lt;M$194,0,10-(M$195-LOG('Indicator Data'!J45))/(M$195-M$194)*10))),1)</f>
        <v>0</v>
      </c>
      <c r="N42" s="56">
        <f>'Indicator Data'!C45/'Indicator Data'!$CL45</f>
        <v>2.1000957033339121E-3</v>
      </c>
      <c r="O42" s="56">
        <f>'Indicator Data'!D45/'Indicator Data'!$CL45</f>
        <v>2.097913881341154E-3</v>
      </c>
      <c r="P42" s="56">
        <f>IF(F42=0.1,"x",'Indicator Data'!E45/'Indicator Data'!$CL45)</f>
        <v>1.8486721553655769E-3</v>
      </c>
      <c r="Q42" s="56">
        <f>'Indicator Data'!F45/'Indicator Data'!$CL45</f>
        <v>6.2082781199494558E-5</v>
      </c>
      <c r="R42" s="56">
        <f>'Indicator Data'!G45/'Indicator Data'!$CL45</f>
        <v>4.75618933890713E-4</v>
      </c>
      <c r="S42" s="56">
        <f>'Indicator Data'!H45/'Indicator Data'!$CL45</f>
        <v>0</v>
      </c>
      <c r="T42" s="56">
        <f>'Indicator Data'!I45/'Indicator Data'!$CL45</f>
        <v>3.695923973717113E-4</v>
      </c>
      <c r="U42" s="56">
        <f>'Indicator Data'!J45/'Indicator Data'!$CL45</f>
        <v>0</v>
      </c>
      <c r="V42" s="55">
        <f t="shared" si="73"/>
        <v>10</v>
      </c>
      <c r="W42" s="55">
        <f t="shared" si="74"/>
        <v>10</v>
      </c>
      <c r="X42" s="55">
        <f t="shared" si="75"/>
        <v>10</v>
      </c>
      <c r="Y42" s="55">
        <f t="shared" si="76"/>
        <v>1.2</v>
      </c>
      <c r="Z42" s="55">
        <f t="shared" si="77"/>
        <v>9.5</v>
      </c>
      <c r="AA42" s="55">
        <f t="shared" si="78"/>
        <v>0.3</v>
      </c>
      <c r="AB42" s="55">
        <f t="shared" si="79"/>
        <v>0</v>
      </c>
      <c r="AC42" s="55">
        <f t="shared" si="80"/>
        <v>0.2</v>
      </c>
      <c r="AD42" s="55">
        <f t="shared" si="81"/>
        <v>0.4</v>
      </c>
      <c r="AE42" s="55">
        <f t="shared" si="82"/>
        <v>0.3</v>
      </c>
      <c r="AF42" s="55">
        <f t="shared" si="83"/>
        <v>0</v>
      </c>
      <c r="AG42" s="55">
        <f>ROUND(IF('Indicator Data'!K45=0,0,IF('Indicator Data'!K45&gt;AG$195,10,IF('Indicator Data'!K45&lt;AG$194,0,10-(AG$195-'Indicator Data'!K45)/(AG$195-AG$194)*10))),1)</f>
        <v>3.8</v>
      </c>
      <c r="AH42" s="55">
        <f t="shared" si="84"/>
        <v>8.8000000000000007</v>
      </c>
      <c r="AI42" s="55">
        <f t="shared" si="85"/>
        <v>10</v>
      </c>
      <c r="AJ42" s="55">
        <f t="shared" si="86"/>
        <v>1.9</v>
      </c>
      <c r="AK42" s="55">
        <f t="shared" si="87"/>
        <v>0</v>
      </c>
      <c r="AL42" s="55">
        <f t="shared" si="88"/>
        <v>1</v>
      </c>
      <c r="AM42" s="55">
        <f t="shared" si="89"/>
        <v>2.5</v>
      </c>
      <c r="AN42" s="55">
        <f t="shared" si="90"/>
        <v>0</v>
      </c>
      <c r="AO42" s="193">
        <f t="shared" si="91"/>
        <v>9.6</v>
      </c>
      <c r="AP42" s="193">
        <f t="shared" si="41"/>
        <v>3.3</v>
      </c>
      <c r="AQ42" s="193">
        <f t="shared" si="92"/>
        <v>8.6999999999999993</v>
      </c>
      <c r="AR42" s="193">
        <f t="shared" si="93"/>
        <v>1.9</v>
      </c>
      <c r="AS42" s="55">
        <f t="shared" si="94"/>
        <v>1.9</v>
      </c>
      <c r="AT42" s="55">
        <f>IF('Indicator Data'!L45="No data","x",IF('Indicator Data'!CM45&lt;1000,"x",ROUND((IF('Indicator Data'!L45&gt;AT$195,10,IF('Indicator Data'!L45&lt;AT$194,0,10-(AT$195-'Indicator Data'!L45)/(AT$195-AT$194)*10))),1)))</f>
        <v>0</v>
      </c>
      <c r="AU42" s="193">
        <f t="shared" si="95"/>
        <v>1</v>
      </c>
      <c r="AV42" s="55" t="str">
        <f>IF('Indicator Data'!M45="No data","x",ROUND(IF('Indicator Data'!M45=0,0,IF(LOG('Indicator Data'!M45)&gt;AV$195,10,IF(LOG('Indicator Data'!M45)&lt;AV$194,0,10-(AV$195-LOG('Indicator Data'!M45))/(AV$195-AV$194)*10))),1))</f>
        <v>x</v>
      </c>
      <c r="AW42" s="56" t="str">
        <f>IF(AV42="x","x",'Indicator Data'!M45/'Indicator Data'!$CL45)</f>
        <v>x</v>
      </c>
      <c r="AX42" s="55" t="str">
        <f t="shared" si="42"/>
        <v>x</v>
      </c>
      <c r="AY42" s="55" t="str">
        <f t="shared" si="43"/>
        <v>x</v>
      </c>
      <c r="AZ42" s="55" t="str">
        <f>IF('Indicator Data'!N45="No data","x",ROUND(IF('Indicator Data'!N45=0,0,IF(LOG('Indicator Data'!N45)&gt;AZ$195,10,IF(LOG('Indicator Data'!N45)&lt;AZ$194,0,10-(AZ$195-LOG('Indicator Data'!N45))/(AZ$195-AZ$194)*10))),1))</f>
        <v>x</v>
      </c>
      <c r="BA42" s="56" t="str">
        <f>IF(AZ42="x","x",'Indicator Data'!N45/'Indicator Data'!$CL45)</f>
        <v>x</v>
      </c>
      <c r="BB42" s="55" t="str">
        <f t="shared" si="44"/>
        <v>x</v>
      </c>
      <c r="BC42" s="55" t="str">
        <f t="shared" si="45"/>
        <v>x</v>
      </c>
      <c r="BD42" s="55" t="str">
        <f>IF('Indicator Data'!O45="No data","x",ROUND(IF('Indicator Data'!O45=0,0,IF(LOG('Indicator Data'!O45)&gt;BD$195,10,IF(LOG('Indicator Data'!O45)&lt;BD$194,0,10-(BD$195-LOG('Indicator Data'!O45))/(BD$195-BD$194)*10))),1))</f>
        <v>x</v>
      </c>
      <c r="BE42" s="56" t="str">
        <f>IF(BD42="x","x",'Indicator Data'!O45/'Indicator Data'!$CL45)</f>
        <v>x</v>
      </c>
      <c r="BF42" s="55" t="str">
        <f t="shared" si="46"/>
        <v>x</v>
      </c>
      <c r="BG42" s="55" t="str">
        <f t="shared" si="47"/>
        <v>x</v>
      </c>
      <c r="BH42" s="55" t="str">
        <f>IF('Indicator Data'!P45="No data","x",ROUND(IF('Indicator Data'!P45=0,0,IF(LOG('Indicator Data'!P45)&gt;BH$195,10,IF(LOG('Indicator Data'!P45)&lt;BH$194,0,10-(BH$195-LOG('Indicator Data'!P45))/(BH$195-BH$194)*10))),1))</f>
        <v>x</v>
      </c>
      <c r="BI42" s="56" t="str">
        <f>IF(BH42="x","x",'Indicator Data'!P45/'Indicator Data'!$CL45)</f>
        <v>x</v>
      </c>
      <c r="BJ42" s="55" t="str">
        <f t="shared" si="48"/>
        <v>x</v>
      </c>
      <c r="BK42" s="55" t="str">
        <f t="shared" si="49"/>
        <v>x</v>
      </c>
      <c r="BL42" s="55" t="str">
        <f t="shared" si="50"/>
        <v>x</v>
      </c>
      <c r="BM42" s="55">
        <f>ROUND(IF('Indicator Data'!Q45=0,0,IF(LOG('Indicator Data'!Q45)&gt;BM$195,10,IF(LOG('Indicator Data'!Q45)&lt;BM$194,0,10-(BM$195-LOG('Indicator Data'!Q45))/(BM$195-BM$194)*10))),1)</f>
        <v>7.1</v>
      </c>
      <c r="BN42" s="55">
        <f>ROUND(IF('Indicator Data'!R45=0,0,IF(LOG('Indicator Data'!R45)&gt;BN$195,10,IF(LOG('Indicator Data'!R45)&lt;BN$194,0,10-(BN$195-LOG('Indicator Data'!R45))/(BN$195-BN$194)*10))),1)</f>
        <v>6.8</v>
      </c>
      <c r="BO42" s="55">
        <f t="shared" si="51"/>
        <v>6.8999999999999995</v>
      </c>
      <c r="BP42" s="56">
        <f>'Indicator Data'!Q45/'Indicator Data'!$CL45</f>
        <v>0.19968666101470106</v>
      </c>
      <c r="BQ42" s="56">
        <f>'Indicator Data'!R45/'Indicator Data'!$CL45</f>
        <v>2.4947163546235586E-2</v>
      </c>
      <c r="BR42" s="55">
        <f t="shared" si="96"/>
        <v>2</v>
      </c>
      <c r="BS42" s="55">
        <f t="shared" si="97"/>
        <v>0.3</v>
      </c>
      <c r="BT42" s="55">
        <f t="shared" si="28"/>
        <v>0.86666666666666659</v>
      </c>
      <c r="BU42" s="55">
        <f t="shared" si="52"/>
        <v>4.5</v>
      </c>
      <c r="BV42" s="55">
        <f>ROUND(IF('Indicator Data'!S45=0,0,IF(LOG('Indicator Data'!S45)&gt;BV$195,10,IF(LOG('Indicator Data'!S45)&lt;BV$194,0,10-(BV$195-LOG('Indicator Data'!S45))/(BV$195-BV$194)*10))),1)</f>
        <v>0</v>
      </c>
      <c r="BW42" s="55">
        <f>ROUND(IF('Indicator Data'!T45=0,0,IF(LOG('Indicator Data'!T45)&gt;BW$195,10,IF(LOG('Indicator Data'!T45)&lt;BW$194,0,10-(BW$195-LOG('Indicator Data'!T45))/(BW$195-BW$194)*10))),1)</f>
        <v>0</v>
      </c>
      <c r="BX42" s="55">
        <f t="shared" si="53"/>
        <v>0</v>
      </c>
      <c r="BY42" s="56">
        <f>'Indicator Data'!S45/'Indicator Data'!$CL45</f>
        <v>1.2473685720498797E-6</v>
      </c>
      <c r="BZ42" s="56">
        <f>'Indicator Data'!T45/'Indicator Data'!$CL45</f>
        <v>2.078947620083133E-6</v>
      </c>
      <c r="CA42" s="55">
        <f t="shared" si="98"/>
        <v>0</v>
      </c>
      <c r="CB42" s="55">
        <f t="shared" si="99"/>
        <v>0</v>
      </c>
      <c r="CC42" s="55">
        <f t="shared" si="54"/>
        <v>0</v>
      </c>
      <c r="CD42" s="55">
        <f t="shared" si="55"/>
        <v>0</v>
      </c>
      <c r="CE42" s="55">
        <f t="shared" si="56"/>
        <v>2.5</v>
      </c>
      <c r="CF42" s="55">
        <f>ROUND(IF('Indicator Data'!U45=0,0,IF(LOG('Indicator Data'!U45)&gt;CF$195,10,IF(LOG('Indicator Data'!U45)&lt;CF$194,0,10-(CF$195-LOG('Indicator Data'!U45))/(CF$195-CF$194)*10))),1)</f>
        <v>7.9</v>
      </c>
      <c r="CG42" s="56">
        <f>'Indicator Data'!U45/'Indicator Data'!$CL45</f>
        <v>0.71893542913428876</v>
      </c>
      <c r="CH42" s="55">
        <f t="shared" si="100"/>
        <v>8</v>
      </c>
      <c r="CI42" s="55">
        <f t="shared" si="57"/>
        <v>8</v>
      </c>
      <c r="CJ42" s="55">
        <f>ROUND(IF('Indicator Data'!V45=0,0,IF(LOG('Indicator Data'!V45)&gt;CJ$195,10,IF(LOG('Indicator Data'!V45)&lt;CJ$194,0,10-(CJ$195-LOG('Indicator Data'!V45))/(CJ$195-CJ$194)*10))),1)</f>
        <v>7.3</v>
      </c>
      <c r="CK42" s="56">
        <f>IF('Indicator Data'!V45/'Indicator Data'!$CL45&gt;1,1,'Indicator Data'!V45/'Indicator Data'!$CL45)</f>
        <v>0.28461766792387561</v>
      </c>
      <c r="CL42" s="55">
        <f t="shared" si="101"/>
        <v>2.8</v>
      </c>
      <c r="CM42" s="55">
        <f t="shared" si="58"/>
        <v>5.5</v>
      </c>
      <c r="CN42" s="55">
        <f>ROUND(IF('Indicator Data'!W45=0,0,IF(LOG('Indicator Data'!W45)&gt;CN$195,10,IF(LOG('Indicator Data'!W45)&lt;CN$194,0,10-(CN$195-LOG('Indicator Data'!W45))/(CN$195-CN$194)*10))),1)</f>
        <v>0</v>
      </c>
      <c r="CO42" s="56">
        <f>'Indicator Data'!W45/'Indicator Data'!$CL45</f>
        <v>0</v>
      </c>
      <c r="CP42" s="55">
        <f t="shared" si="102"/>
        <v>0</v>
      </c>
      <c r="CQ42" s="55">
        <f t="shared" si="59"/>
        <v>0</v>
      </c>
      <c r="CR42" s="55">
        <f>ROUND(IF('Indicator Data'!X45=0,0,IF(LOG('Indicator Data'!X45)&gt;CR$195,10,IF(LOG('Indicator Data'!X45)&lt;CR$194,0,10-(CR$195-LOG('Indicator Data'!X45))/(CR$195-CR$194)*10))),1)</f>
        <v>8</v>
      </c>
      <c r="CS42" s="56">
        <f>'Indicator Data'!X45/'Indicator Data'!$CL45</f>
        <v>0.8831664863934956</v>
      </c>
      <c r="CT42" s="55">
        <f t="shared" si="103"/>
        <v>8.8000000000000007</v>
      </c>
      <c r="CU42" s="55">
        <f t="shared" si="60"/>
        <v>8.4</v>
      </c>
      <c r="CV42" s="55">
        <f>ROUND(IF('Indicator Data'!Y45=0,0,IF(LOG('Indicator Data'!Y45)&gt;CR$195,10,IF(LOG('Indicator Data'!Y45)&lt;CR$194,0,10-(CR$195-LOG('Indicator Data'!Y45))/(CR$195-CR$194)*10))),1)</f>
        <v>0</v>
      </c>
      <c r="CW42" s="56">
        <f>'Indicator Data'!Y45/'Indicator Data'!$CL45</f>
        <v>0</v>
      </c>
      <c r="CX42" s="55">
        <f t="shared" si="104"/>
        <v>0</v>
      </c>
      <c r="CY42" s="55">
        <f t="shared" si="61"/>
        <v>0</v>
      </c>
      <c r="CZ42" s="55">
        <f t="shared" si="62"/>
        <v>6.6</v>
      </c>
      <c r="DA42" s="55">
        <f>IF('Indicator Data'!AE45="No data","x",ROUND(IF('Indicator Data'!AE45&gt;DA$195,0,IF('Indicator Data'!AE45&lt;DA$194,10,(DA$195-'Indicator Data'!AE45)/(DA$195-DA$194)*10)),1))</f>
        <v>0.2</v>
      </c>
      <c r="DB42" s="55">
        <f>IF('Indicator Data'!AF45="No data","x",ROUND(IF('Indicator Data'!AF45&gt;DB$195,0,IF('Indicator Data'!AF45&lt;DB$194,10,(DB$195-'Indicator Data'!AF45)/(DB$195-DB$194)*10)),1))</f>
        <v>0</v>
      </c>
      <c r="DC42" s="55">
        <f>IF('Indicator Data'!AH45="No data","x",ROUND(IF('Indicator Data'!AH45&gt;DC$195,0,IF('Indicator Data'!AH45&lt;DC$194,10,(DC$195-'Indicator Data'!AH45)/(DC$195-DC$194)*10)),1))</f>
        <v>1.6</v>
      </c>
      <c r="DD42" s="55">
        <f>IF(AND(DB42="x",DA42="x",DC42="x"),"x",ROUND(AVERAGE(DA42:DC42),1))</f>
        <v>0.6</v>
      </c>
      <c r="DE42" s="55">
        <f>IF('Indicator Data'!AA45="No data","x",ROUND(IF(LOG('Indicator Data'!AA45)&gt;DE$195,10,IF(LOG('Indicator Data'!AA45)&lt;DE$194,0,10-(DE$195-LOG('Indicator Data'!AA45))/(DE$195-DE$194)*10)),1))</f>
        <v>6.6</v>
      </c>
      <c r="DF42" s="55">
        <f>IF('Indicator Data'!AB45="No data","x",ROUND(IF('Indicator Data'!AB45&gt;DF$195,10,IF('Indicator Data'!AB45&lt;DF$194,0,10-(DF$195-'Indicator Data'!AB45)/(DF$195-DF$194)*10)),1))</f>
        <v>5</v>
      </c>
      <c r="DG42" s="55">
        <f>IF('Indicator Data'!AC45="No data","x",ROUND(IF('Indicator Data'!AC45&gt;DG$195,10,IF('Indicator Data'!AC45&lt;DG$194,0,10-(DG$195-'Indicator Data'!AC45)/(DG$195-DG$194)*10)),1))</f>
        <v>7.9</v>
      </c>
      <c r="DH42" s="55">
        <f>IF('Indicator Data'!AD45="No data","x",ROUND(IF('Indicator Data'!AD45&gt;DH$195,10,IF('Indicator Data'!AD45&lt;DH$194,0,10-(DH$195-'Indicator Data'!AD45)/(DH$195-DH$194)*10)),1))</f>
        <v>7</v>
      </c>
      <c r="DI42" s="55">
        <f t="shared" si="63"/>
        <v>6.6</v>
      </c>
      <c r="DJ42" s="55">
        <f t="shared" si="64"/>
        <v>4.5999999999999996</v>
      </c>
      <c r="DK42" s="55">
        <f>IF('Indicator Data'!AK45="No data","x",ROUND(IF('Indicator Data'!AK45&gt;DK$195,10,IF('Indicator Data'!AK45&lt;DK$194,0,10-(DK$195-'Indicator Data'!AK45)/(DK$195-DK$194)*10)),1))</f>
        <v>0.4</v>
      </c>
      <c r="DL42" s="55">
        <f>IF('Indicator Data'!AL45="No data","x",ROUND(IF('Indicator Data'!AL45&gt;DL$195,10,IF('Indicator Data'!AL45&lt;DL$194,0,10-(DL$195-'Indicator Data'!AL45)/(DL$195-DL$194)*10)),1))</f>
        <v>1.3</v>
      </c>
      <c r="DM42" s="55">
        <f t="shared" si="65"/>
        <v>4.7</v>
      </c>
      <c r="DN42" s="55">
        <f>IF('Indicator Data'!AG45="No data","x",ROUND(IF('Indicator Data'!AG45&gt;DN$195,10,IF('Indicator Data'!AG45&lt;DN$194,0,10-(DN$195-'Indicator Data'!AG45)/(DN$195-DN$194)*10)),1))</f>
        <v>0.1</v>
      </c>
      <c r="DO42" s="55">
        <f t="shared" si="66"/>
        <v>0.5</v>
      </c>
      <c r="DP42" s="194">
        <f>IF('Indicator Data'!AI45="No data","x",'Indicator Data'!AI45/'Indicator Data'!$CK45)</f>
        <v>3.0543414753769472E-4</v>
      </c>
      <c r="DQ42" s="55">
        <f t="shared" si="105"/>
        <v>3.1</v>
      </c>
      <c r="DR42" s="55">
        <f>IF('Indicator Data'!AJ45="No data","x",ROUND(IF('Indicator Data'!AJ45&gt;DR$195,10,IF('Indicator Data'!AJ45&lt;DR$194,0,10-(DR$195-'Indicator Data'!AJ45)/(DR$195-DR$194)*10)),1))</f>
        <v>8</v>
      </c>
      <c r="DS42" s="55">
        <f t="shared" si="67"/>
        <v>5.6</v>
      </c>
      <c r="DT42" s="55">
        <f>ROUND(IF('Indicator Data'!Z45=0,0,IF(LOG('Indicator Data'!Z45)&gt;DT$195,10,IF(LOG('Indicator Data'!Z45)&lt;DT$194,0,10-(DT$195-LOG('Indicator Data'!Z45))/(DT$195-DT$194)*10))),1)</f>
        <v>7.4</v>
      </c>
      <c r="DU42" s="56">
        <f>'Indicator Data'!Z45/'Indicator Data'!$CL45</f>
        <v>0.32825204702122146</v>
      </c>
      <c r="DV42" s="55">
        <f t="shared" si="106"/>
        <v>3.3</v>
      </c>
      <c r="DW42" s="55">
        <f t="shared" si="68"/>
        <v>5.7</v>
      </c>
      <c r="DX42" s="55">
        <f t="shared" si="69"/>
        <v>3.6</v>
      </c>
      <c r="DY42" s="57">
        <f>IF(BL42="x",ROUND((10-GEOMEAN(((10-DX42)/10*9+1),((10-CZ42)/10*9+1),((10-DJ42)/10*9+1)))/9*10,1),ROUND((10-GEOMEAN(((10-BL42)/10*9+1),((10-DX42)/10*9+1),((10-CZ42)/10*9+1),((10-DJ42)/10*9+1)))/9*10,1))</f>
        <v>5.0999999999999996</v>
      </c>
      <c r="DZ42" s="58">
        <f>IF(ROUND(IF(AP42="x",(10-GEOMEAN(((10-AO42)/10*9+1),((10-DY42)/10*9+1),((10-AU42)/10*9+1),((10-AQ42)/10*9+1),((10-AR42)/10*9+1)))/9*10,(10-GEOMEAN(((10-AO42)/10*9+1),((10-DY42)/10*9+1),((10-AP42)/10*9+1),((10-AQ42)/10*9+1),((10-AR42)/10*9+1),((10-AU42)/10*9+1)))/9*10),1)=0,0.1,ROUND(IF(AP42="x",(10-GEOMEAN(((10-AO42)/10*9+1),((10-DY42)/10*9+1),((10-AU42)/10*9+1),((10-AQ42)/10*9+1),((10-AR42)/10*9+1)))/9*10,(10-GEOMEAN(((10-AO42)/10*9+1),((10-DY42)/10*9+1),((10-AP42)/10*9+1),((10-AQ42)/10*9+1),((10-AR42)/10*9+1),((10-AU42)/10*9+1)))/9*10),1))</f>
        <v>6.1</v>
      </c>
      <c r="EA42" s="55">
        <f>ROUND(IF('Indicator Data'!AM45=0,0,IF('Indicator Data'!AM45&gt;EA$195,10,IF('Indicator Data'!AM45&lt;EA$194,0,10-(EA$195-'Indicator Data'!AM45)/(EA$195-EA$194)*10))),1)</f>
        <v>0.1</v>
      </c>
      <c r="EB42" s="55">
        <f>ROUND(IF('Indicator Data'!AN45=0,0,IF(LOG('Indicator Data'!AN45)&gt;LOG(EB$195),10,IF(LOG('Indicator Data'!AN45)&lt;LOG(EB$194),0,10-(LOG(EB$195)-LOG('Indicator Data'!AN45))/(LOG(EB$195)-LOG(EB$194))*10))),1)</f>
        <v>0</v>
      </c>
      <c r="EC42" s="57">
        <f t="shared" si="107"/>
        <v>0.1</v>
      </c>
      <c r="ED42" s="55">
        <f>'Indicator Data'!AO45</f>
        <v>0</v>
      </c>
      <c r="EE42" s="55">
        <f>'Indicator Data'!AP45</f>
        <v>0</v>
      </c>
      <c r="EF42" s="57">
        <f t="shared" si="108"/>
        <v>0</v>
      </c>
      <c r="EG42" s="58">
        <f t="shared" si="109"/>
        <v>0.1</v>
      </c>
      <c r="EH42" s="15"/>
      <c r="EI42" s="104"/>
    </row>
    <row r="43" spans="1:139" s="4" customFormat="1" x14ac:dyDescent="0.25">
      <c r="A43" s="126" t="str">
        <f>'Indicator Data'!A46</f>
        <v>Côte d'Ivoire</v>
      </c>
      <c r="B43" s="59" t="str">
        <f>'Indicator Data'!B46</f>
        <v>CIV</v>
      </c>
      <c r="C43" s="55">
        <f>ROUND(IF('Indicator Data'!C46=0,0.1,IF(LOG('Indicator Data'!C46)&gt;C$195,10,IF(LOG('Indicator Data'!C46)&lt;C$194,0,10-(C$195-LOG('Indicator Data'!C46))/(C$195-C$194)*10))),1)</f>
        <v>0.1</v>
      </c>
      <c r="D43" s="55">
        <f>ROUND(IF('Indicator Data'!D46=0,0.1,IF(LOG('Indicator Data'!D46)&gt;D$195,10,IF(LOG('Indicator Data'!D46)&lt;D$194,0,10-(D$195-LOG('Indicator Data'!D46))/(D$195-D$194)*10))),1)</f>
        <v>0.1</v>
      </c>
      <c r="E43" s="55">
        <f t="shared" si="70"/>
        <v>0.1</v>
      </c>
      <c r="F43" s="55">
        <f>IF('Indicator Data'!E46="No data",0.1,(ROUND(IF('Indicator Data'!E46=0,0,IF(LOG('Indicator Data'!E46)&gt;F$195,10,IF(LOG('Indicator Data'!E46)&lt;F$194,0,10-(F$195-LOG('Indicator Data'!E46))/(F$195-F$194)*10))),1)))</f>
        <v>7.5</v>
      </c>
      <c r="G43" s="55">
        <f>ROUND(IF('Indicator Data'!F46=0,0,IF(LOG('Indicator Data'!F46)&gt;G$195,10,IF(LOG('Indicator Data'!F46)&lt;G$194,0,10-(G$195-LOG('Indicator Data'!F46))/(G$195-G$194)*10))),1)</f>
        <v>4.7</v>
      </c>
      <c r="H43" s="55">
        <f>ROUND(IF('Indicator Data'!G46=0,0,IF(LOG('Indicator Data'!G46)&gt;H$195,10,IF(LOG('Indicator Data'!G46)&lt;H$194,0,10-(H$195-LOG('Indicator Data'!G46))/(H$195-H$194)*10))),1)</f>
        <v>0</v>
      </c>
      <c r="I43" s="55">
        <f>ROUND(IF('Indicator Data'!H46=0,0,IF(LOG('Indicator Data'!H46)&gt;I$195,10,IF(LOG('Indicator Data'!H46)&lt;I$194,0,10-(I$195-LOG('Indicator Data'!H46))/(I$195-I$194)*10))),1)</f>
        <v>0</v>
      </c>
      <c r="J43" s="55">
        <f t="shared" si="71"/>
        <v>0</v>
      </c>
      <c r="K43" s="55">
        <f>ROUND(IF('Indicator Data'!I46=0,0,IF(LOG('Indicator Data'!I46)&gt;K$195,10,IF(LOG('Indicator Data'!I46)&lt;K$194,0,10-(K$195-LOG('Indicator Data'!I46))/(K$195-K$194)*10))),1)</f>
        <v>0</v>
      </c>
      <c r="L43" s="55">
        <f t="shared" si="72"/>
        <v>0</v>
      </c>
      <c r="M43" s="55">
        <f>ROUND(IF('Indicator Data'!J46=0,0,IF(LOG('Indicator Data'!J46)&gt;M$195,10,IF(LOG('Indicator Data'!J46)&lt;M$194,0,10-(M$195-LOG('Indicator Data'!J46))/(M$195-M$194)*10))),1)</f>
        <v>0</v>
      </c>
      <c r="N43" s="56">
        <f>'Indicator Data'!C46/'Indicator Data'!$CL46</f>
        <v>0</v>
      </c>
      <c r="O43" s="56">
        <f>'Indicator Data'!D46/'Indicator Data'!$CL46</f>
        <v>0</v>
      </c>
      <c r="P43" s="56">
        <f>IF(F43=0.1,"x",'Indicator Data'!E46/'Indicator Data'!$CL46)</f>
        <v>4.235002593362595E-3</v>
      </c>
      <c r="Q43" s="56">
        <f>'Indicator Data'!F46/'Indicator Data'!$CL46</f>
        <v>2.883667665803622E-7</v>
      </c>
      <c r="R43" s="56">
        <f>'Indicator Data'!G46/'Indicator Data'!$CL46</f>
        <v>0</v>
      </c>
      <c r="S43" s="56">
        <f>'Indicator Data'!H46/'Indicator Data'!$CL46</f>
        <v>0</v>
      </c>
      <c r="T43" s="56">
        <f>'Indicator Data'!I46/'Indicator Data'!$CL46</f>
        <v>0</v>
      </c>
      <c r="U43" s="56">
        <f>'Indicator Data'!J46/'Indicator Data'!$CL46</f>
        <v>0</v>
      </c>
      <c r="V43" s="55">
        <f t="shared" si="73"/>
        <v>0</v>
      </c>
      <c r="W43" s="55">
        <f t="shared" si="74"/>
        <v>0</v>
      </c>
      <c r="X43" s="55">
        <f t="shared" si="75"/>
        <v>0</v>
      </c>
      <c r="Y43" s="55">
        <f t="shared" si="76"/>
        <v>2.8</v>
      </c>
      <c r="Z43" s="55">
        <f t="shared" si="77"/>
        <v>4.4000000000000004</v>
      </c>
      <c r="AA43" s="55">
        <f t="shared" si="78"/>
        <v>0</v>
      </c>
      <c r="AB43" s="55">
        <f t="shared" si="79"/>
        <v>0</v>
      </c>
      <c r="AC43" s="55">
        <f t="shared" si="80"/>
        <v>0</v>
      </c>
      <c r="AD43" s="55">
        <f t="shared" si="81"/>
        <v>0</v>
      </c>
      <c r="AE43" s="55">
        <f t="shared" si="82"/>
        <v>0</v>
      </c>
      <c r="AF43" s="55">
        <f t="shared" si="83"/>
        <v>0</v>
      </c>
      <c r="AG43" s="55">
        <f>ROUND(IF('Indicator Data'!K46=0,0,IF('Indicator Data'!K46&gt;AG$195,10,IF('Indicator Data'!K46&lt;AG$194,0,10-(AG$195-'Indicator Data'!K46)/(AG$195-AG$194)*10))),1)</f>
        <v>0</v>
      </c>
      <c r="AH43" s="55">
        <f t="shared" si="84"/>
        <v>0.1</v>
      </c>
      <c r="AI43" s="55">
        <f t="shared" si="85"/>
        <v>0.1</v>
      </c>
      <c r="AJ43" s="55">
        <f t="shared" si="86"/>
        <v>0</v>
      </c>
      <c r="AK43" s="55">
        <f t="shared" si="87"/>
        <v>0</v>
      </c>
      <c r="AL43" s="55">
        <f t="shared" si="88"/>
        <v>0</v>
      </c>
      <c r="AM43" s="55">
        <f t="shared" si="89"/>
        <v>0</v>
      </c>
      <c r="AN43" s="55">
        <f t="shared" si="90"/>
        <v>0</v>
      </c>
      <c r="AO43" s="193">
        <f t="shared" si="91"/>
        <v>0.1</v>
      </c>
      <c r="AP43" s="193">
        <f t="shared" si="41"/>
        <v>5.6</v>
      </c>
      <c r="AQ43" s="193">
        <f t="shared" si="92"/>
        <v>4.5999999999999996</v>
      </c>
      <c r="AR43" s="193">
        <f t="shared" si="93"/>
        <v>0</v>
      </c>
      <c r="AS43" s="55">
        <f t="shared" si="94"/>
        <v>0</v>
      </c>
      <c r="AT43" s="55">
        <f>IF('Indicator Data'!L46="No data","x",IF('Indicator Data'!CM46&lt;1000,"x",ROUND((IF('Indicator Data'!L46&gt;AT$195,10,IF('Indicator Data'!L46&lt;AT$194,0,10-(AT$195-'Indicator Data'!L46)/(AT$195-AT$194)*10))),1)))</f>
        <v>2</v>
      </c>
      <c r="AU43" s="193">
        <f t="shared" si="95"/>
        <v>1</v>
      </c>
      <c r="AV43" s="55">
        <f>IF('Indicator Data'!M46="No data","x",ROUND(IF('Indicator Data'!M46=0,0,IF(LOG('Indicator Data'!M46)&gt;AV$195,10,IF(LOG('Indicator Data'!M46)&lt;AV$194,0,10-(AV$195-LOG('Indicator Data'!M46))/(AV$195-AV$194)*10))),1))</f>
        <v>8.4</v>
      </c>
      <c r="AW43" s="56">
        <f>IF(AV43="x","x",'Indicator Data'!M46/'Indicator Data'!$CL46)</f>
        <v>0.30893011748941357</v>
      </c>
      <c r="AX43" s="55">
        <f t="shared" si="42"/>
        <v>3.4</v>
      </c>
      <c r="AY43" s="55">
        <f t="shared" si="43"/>
        <v>6.5</v>
      </c>
      <c r="AZ43" s="55">
        <f>IF('Indicator Data'!N46="No data","x",ROUND(IF('Indicator Data'!N46=0,0,IF(LOG('Indicator Data'!N46)&gt;AZ$195,10,IF(LOG('Indicator Data'!N46)&lt;AZ$194,0,10-(AZ$195-LOG('Indicator Data'!N46))/(AZ$195-AZ$194)*10))),1))</f>
        <v>7.9</v>
      </c>
      <c r="BA43" s="56">
        <f>IF(AZ43="x","x",'Indicator Data'!N46/'Indicator Data'!$CL46)</f>
        <v>2.4985559638793533E-2</v>
      </c>
      <c r="BB43" s="55">
        <f t="shared" si="44"/>
        <v>5</v>
      </c>
      <c r="BC43" s="55">
        <f t="shared" si="45"/>
        <v>6.7</v>
      </c>
      <c r="BD43" s="55">
        <f>IF('Indicator Data'!O46="No data","x",ROUND(IF('Indicator Data'!O46=0,0,IF(LOG('Indicator Data'!O46)&gt;BD$195,10,IF(LOG('Indicator Data'!O46)&lt;BD$194,0,10-(BD$195-LOG('Indicator Data'!O46))/(BD$195-BD$194)*10))),1))</f>
        <v>10</v>
      </c>
      <c r="BE43" s="56">
        <f>IF(BD43="x","x",'Indicator Data'!O46/'Indicator Data'!$CL46)</f>
        <v>0.56816540206723642</v>
      </c>
      <c r="BF43" s="55">
        <f t="shared" si="46"/>
        <v>10</v>
      </c>
      <c r="BG43" s="55">
        <f t="shared" si="47"/>
        <v>10</v>
      </c>
      <c r="BH43" s="55">
        <f>IF('Indicator Data'!P46="No data","x",ROUND(IF('Indicator Data'!P46=0,0,IF(LOG('Indicator Data'!P46)&gt;BH$195,10,IF(LOG('Indicator Data'!P46)&lt;BH$194,0,10-(BH$195-LOG('Indicator Data'!P46))/(BH$195-BH$194)*10))),1))</f>
        <v>7.3</v>
      </c>
      <c r="BI43" s="56">
        <f>IF(BH43="x","x",'Indicator Data'!P46/'Indicator Data'!$CL46)</f>
        <v>1.0453040057562342E-2</v>
      </c>
      <c r="BJ43" s="55">
        <f t="shared" si="48"/>
        <v>1</v>
      </c>
      <c r="BK43" s="55">
        <f t="shared" si="49"/>
        <v>4.9000000000000004</v>
      </c>
      <c r="BL43" s="55">
        <f t="shared" si="50"/>
        <v>7.7</v>
      </c>
      <c r="BM43" s="55">
        <f>ROUND(IF('Indicator Data'!Q46=0,0,IF(LOG('Indicator Data'!Q46)&gt;BM$195,10,IF(LOG('Indicator Data'!Q46)&lt;BM$194,0,10-(BM$195-LOG('Indicator Data'!Q46))/(BM$195-BM$194)*10))),1)</f>
        <v>9.1</v>
      </c>
      <c r="BN43" s="55">
        <f>ROUND(IF('Indicator Data'!R46=0,0,IF(LOG('Indicator Data'!R46)&gt;BN$195,10,IF(LOG('Indicator Data'!R46)&lt;BN$194,0,10-(BN$195-LOG('Indicator Data'!R46))/(BN$195-BN$194)*10))),1)</f>
        <v>0</v>
      </c>
      <c r="BO43" s="55">
        <f t="shared" si="51"/>
        <v>3.0333333333333332</v>
      </c>
      <c r="BP43" s="56">
        <f>'Indicator Data'!Q46/'Indicator Data'!$CL46</f>
        <v>0.99897899838847648</v>
      </c>
      <c r="BQ43" s="56">
        <f>'Indicator Data'!R46/'Indicator Data'!$CL46</f>
        <v>0</v>
      </c>
      <c r="BR43" s="55">
        <f t="shared" si="96"/>
        <v>10</v>
      </c>
      <c r="BS43" s="55">
        <f t="shared" si="97"/>
        <v>0</v>
      </c>
      <c r="BT43" s="55">
        <f t="shared" si="28"/>
        <v>3.3333333333333335</v>
      </c>
      <c r="BU43" s="55">
        <f t="shared" si="52"/>
        <v>3.2</v>
      </c>
      <c r="BV43" s="55">
        <f>ROUND(IF('Indicator Data'!S46=0,0,IF(LOG('Indicator Data'!S46)&gt;BV$195,10,IF(LOG('Indicator Data'!S46)&lt;BV$194,0,10-(BV$195-LOG('Indicator Data'!S46))/(BV$195-BV$194)*10))),1)</f>
        <v>1.6</v>
      </c>
      <c r="BW43" s="55">
        <f>ROUND(IF('Indicator Data'!T46=0,0,IF(LOG('Indicator Data'!T46)&gt;BW$195,10,IF(LOG('Indicator Data'!T46)&lt;BW$194,0,10-(BW$195-LOG('Indicator Data'!T46))/(BW$195-BW$194)*10))),1)</f>
        <v>9.1</v>
      </c>
      <c r="BX43" s="55">
        <f t="shared" si="53"/>
        <v>6.5999999999999988</v>
      </c>
      <c r="BY43" s="56">
        <f>'Indicator Data'!S46/'Indicator Data'!$CL46</f>
        <v>5.4624929813573044E-6</v>
      </c>
      <c r="BZ43" s="56">
        <f>'Indicator Data'!T46/'Indicator Data'!$CL46</f>
        <v>0.99897353589549509</v>
      </c>
      <c r="CA43" s="55">
        <f t="shared" si="98"/>
        <v>0</v>
      </c>
      <c r="CB43" s="55">
        <f t="shared" si="99"/>
        <v>10</v>
      </c>
      <c r="CC43" s="55">
        <f t="shared" si="54"/>
        <v>6.666666666666667</v>
      </c>
      <c r="CD43" s="55">
        <f t="shared" si="55"/>
        <v>6.6</v>
      </c>
      <c r="CE43" s="55">
        <f t="shared" si="56"/>
        <v>5.0999999999999996</v>
      </c>
      <c r="CF43" s="55">
        <f>ROUND(IF('Indicator Data'!U46=0,0,IF(LOG('Indicator Data'!U46)&gt;CF$195,10,IF(LOG('Indicator Data'!U46)&lt;CF$194,0,10-(CF$195-LOG('Indicator Data'!U46))/(CF$195-CF$194)*10))),1)</f>
        <v>9</v>
      </c>
      <c r="CG43" s="56">
        <f>'Indicator Data'!U46/'Indicator Data'!$CL46</f>
        <v>0.87211237863463931</v>
      </c>
      <c r="CH43" s="55">
        <f t="shared" si="100"/>
        <v>9.6999999999999993</v>
      </c>
      <c r="CI43" s="55">
        <f t="shared" si="57"/>
        <v>9.4</v>
      </c>
      <c r="CJ43" s="55">
        <f>ROUND(IF('Indicator Data'!V46=0,0,IF(LOG('Indicator Data'!V46)&gt;CJ$195,10,IF(LOG('Indicator Data'!V46)&lt;CJ$194,0,10-(CJ$195-LOG('Indicator Data'!V46))/(CJ$195-CJ$194)*10))),1)</f>
        <v>9</v>
      </c>
      <c r="CK43" s="56">
        <f>IF('Indicator Data'!V46/'Indicator Data'!$CL46&gt;1,1,'Indicator Data'!V46/'Indicator Data'!$CL46)</f>
        <v>0.89728236322688493</v>
      </c>
      <c r="CL43" s="55">
        <f t="shared" si="101"/>
        <v>9</v>
      </c>
      <c r="CM43" s="55">
        <f t="shared" si="58"/>
        <v>9</v>
      </c>
      <c r="CN43" s="55">
        <f>ROUND(IF('Indicator Data'!W46=0,0,IF(LOG('Indicator Data'!W46)&gt;CN$195,10,IF(LOG('Indicator Data'!W46)&lt;CN$194,0,10-(CN$195-LOG('Indicator Data'!W46))/(CN$195-CN$194)*10))),1)</f>
        <v>0</v>
      </c>
      <c r="CO43" s="56">
        <f>'Indicator Data'!W46/'Indicator Data'!$CL46</f>
        <v>0</v>
      </c>
      <c r="CP43" s="55">
        <f t="shared" si="102"/>
        <v>0</v>
      </c>
      <c r="CQ43" s="55">
        <f t="shared" si="59"/>
        <v>0</v>
      </c>
      <c r="CR43" s="55">
        <f>ROUND(IF('Indicator Data'!X46=0,0,IF(LOG('Indicator Data'!X46)&gt;CR$195,10,IF(LOG('Indicator Data'!X46)&lt;CR$194,0,10-(CR$195-LOG('Indicator Data'!X46))/(CR$195-CR$194)*10))),1)</f>
        <v>9.1</v>
      </c>
      <c r="CS43" s="56">
        <f>'Indicator Data'!X46/'Indicator Data'!$CL46</f>
        <v>0.99539298906646778</v>
      </c>
      <c r="CT43" s="55">
        <f t="shared" si="103"/>
        <v>10</v>
      </c>
      <c r="CU43" s="55">
        <f t="shared" si="60"/>
        <v>9.6</v>
      </c>
      <c r="CV43" s="55">
        <f>ROUND(IF('Indicator Data'!Y46=0,0,IF(LOG('Indicator Data'!Y46)&gt;CR$195,10,IF(LOG('Indicator Data'!Y46)&lt;CR$194,0,10-(CR$195-LOG('Indicator Data'!Y46))/(CR$195-CR$194)*10))),1)</f>
        <v>0</v>
      </c>
      <c r="CW43" s="56">
        <f>'Indicator Data'!Y46/'Indicator Data'!$CL46</f>
        <v>0</v>
      </c>
      <c r="CX43" s="55">
        <f t="shared" si="104"/>
        <v>0</v>
      </c>
      <c r="CY43" s="55">
        <f t="shared" si="61"/>
        <v>0</v>
      </c>
      <c r="CZ43" s="55">
        <f t="shared" si="62"/>
        <v>8.6999999999999993</v>
      </c>
      <c r="DA43" s="55">
        <f>IF('Indicator Data'!AE46="No data","x",ROUND(IF('Indicator Data'!AE46&gt;DA$195,0,IF('Indicator Data'!AE46&lt;DA$194,10,(DA$195-'Indicator Data'!AE46)/(DA$195-DA$194)*10)),1))</f>
        <v>7.5</v>
      </c>
      <c r="DB43" s="55">
        <f>IF('Indicator Data'!AF46="No data","x",ROUND(IF('Indicator Data'!AF46&gt;DB$195,0,IF('Indicator Data'!AF46&lt;DB$194,10,(DB$195-'Indicator Data'!AF46)/(DB$195-DB$194)*10)),1))</f>
        <v>4.5</v>
      </c>
      <c r="DC43" s="55">
        <f>IF('Indicator Data'!AH46="No data","x",ROUND(IF('Indicator Data'!AH46&gt;DC$195,0,IF('Indicator Data'!AH46&lt;DC$194,10,(DC$195-'Indicator Data'!AH46)/(DC$195-DC$194)*10)),1))</f>
        <v>8.1</v>
      </c>
      <c r="DD43" s="55">
        <f>IF(AND(DB43="x",DA43="x",DC43="x"),"x",ROUND(AVERAGE(DA43:DC43),1))</f>
        <v>6.7</v>
      </c>
      <c r="DE43" s="55">
        <f>IF('Indicator Data'!AA46="No data","x",ROUND(IF(LOG('Indicator Data'!AA46)&gt;DE$195,10,IF(LOG('Indicator Data'!AA46)&lt;DE$194,0,10-(DE$195-LOG('Indicator Data'!AA46))/(DE$195-DE$194)*10)),1))</f>
        <v>6.3</v>
      </c>
      <c r="DF43" s="55">
        <f>IF('Indicator Data'!AB46="No data","x",ROUND(IF('Indicator Data'!AB46&gt;DF$195,10,IF('Indicator Data'!AB46&lt;DF$194,0,10-(DF$195-'Indicator Data'!AB46)/(DF$195-DF$194)*10)),1))</f>
        <v>7.4</v>
      </c>
      <c r="DG43" s="55">
        <f>IF('Indicator Data'!AC46="No data","x",ROUND(IF('Indicator Data'!AC46&gt;DG$195,10,IF('Indicator Data'!AC46&lt;DG$194,0,10-(DG$195-'Indicator Data'!AC46)/(DG$195-DG$194)*10)),1))</f>
        <v>5.0999999999999996</v>
      </c>
      <c r="DH43" s="55">
        <f>IF('Indicator Data'!AD46="No data","x",ROUND(IF('Indicator Data'!AD46&gt;DH$195,10,IF('Indicator Data'!AD46&lt;DH$194,0,10-(DH$195-'Indicator Data'!AD46)/(DH$195-DH$194)*10)),1))</f>
        <v>4.4000000000000004</v>
      </c>
      <c r="DI43" s="55">
        <f t="shared" si="63"/>
        <v>5.8</v>
      </c>
      <c r="DJ43" s="55">
        <f t="shared" si="64"/>
        <v>6.1</v>
      </c>
      <c r="DK43" s="55">
        <f>IF('Indicator Data'!AK46="No data","x",ROUND(IF('Indicator Data'!AK46&gt;DK$195,10,IF('Indicator Data'!AK46&lt;DK$194,0,10-(DK$195-'Indicator Data'!AK46)/(DK$195-DK$194)*10)),1))</f>
        <v>6.6</v>
      </c>
      <c r="DL43" s="55">
        <f>IF('Indicator Data'!AL46="No data","x",ROUND(IF('Indicator Data'!AL46&gt;DL$195,10,IF('Indicator Data'!AL46&lt;DL$194,0,10-(DL$195-'Indicator Data'!AL46)/(DL$195-DL$194)*10)),1))</f>
        <v>7.2</v>
      </c>
      <c r="DM43" s="55">
        <f t="shared" si="65"/>
        <v>6.2</v>
      </c>
      <c r="DN43" s="55">
        <f>IF('Indicator Data'!AG46="No data","x",ROUND(IF('Indicator Data'!AG46&gt;DN$195,10,IF('Indicator Data'!AG46&lt;DN$194,0,10-(DN$195-'Indicator Data'!AG46)/(DN$195-DN$194)*10)),1))</f>
        <v>8.6</v>
      </c>
      <c r="DO43" s="55">
        <f t="shared" si="66"/>
        <v>7.2</v>
      </c>
      <c r="DP43" s="194">
        <f>IF('Indicator Data'!AI46="No data","x",'Indicator Data'!AI46/'Indicator Data'!$CK46)</f>
        <v>3.5780918343396932E-5</v>
      </c>
      <c r="DQ43" s="55">
        <f t="shared" si="105"/>
        <v>0.4</v>
      </c>
      <c r="DR43" s="55">
        <f>IF('Indicator Data'!AJ46="No data","x",ROUND(IF('Indicator Data'!AJ46&gt;DR$195,10,IF('Indicator Data'!AJ46&lt;DR$194,0,10-(DR$195-'Indicator Data'!AJ46)/(DR$195-DR$194)*10)),1))</f>
        <v>2</v>
      </c>
      <c r="DS43" s="55">
        <f t="shared" si="67"/>
        <v>1.2</v>
      </c>
      <c r="DT43" s="55">
        <f>ROUND(IF('Indicator Data'!Z46=0,0,IF(LOG('Indicator Data'!Z46)&gt;DT$195,10,IF(LOG('Indicator Data'!Z46)&lt;DT$194,0,10-(DT$195-LOG('Indicator Data'!Z46))/(DT$195-DT$194)*10))),1)</f>
        <v>7.8</v>
      </c>
      <c r="DU43" s="56">
        <f>'Indicator Data'!Z46/'Indicator Data'!$CL46</f>
        <v>0.13461717983866087</v>
      </c>
      <c r="DV43" s="55">
        <f t="shared" si="106"/>
        <v>1.3</v>
      </c>
      <c r="DW43" s="55">
        <f t="shared" si="68"/>
        <v>5.4</v>
      </c>
      <c r="DX43" s="55">
        <f t="shared" si="69"/>
        <v>4.9000000000000004</v>
      </c>
      <c r="DY43" s="57">
        <f>IF(BL43="x",ROUND((10-GEOMEAN(((10-DX43)/10*9+1),((10-CZ43)/10*9+1),((10-DJ43)/10*9+1)))/9*10,1),ROUND((10-GEOMEAN(((10-BL43)/10*9+1),((10-DX43)/10*9+1),((10-CZ43)/10*9+1),((10-DJ43)/10*9+1)))/9*10,1))</f>
        <v>7.1</v>
      </c>
      <c r="DZ43" s="58">
        <f>IF(ROUND(IF(AP43="x",(10-GEOMEAN(((10-AO43)/10*9+1),((10-DY43)/10*9+1),((10-AU43)/10*9+1),((10-AQ43)/10*9+1),((10-AR43)/10*9+1)))/9*10,(10-GEOMEAN(((10-AO43)/10*9+1),((10-DY43)/10*9+1),((10-AP43)/10*9+1),((10-AQ43)/10*9+1),((10-AR43)/10*9+1),((10-AU43)/10*9+1)))/9*10),1)=0,0.1,ROUND(IF(AP43="x",(10-GEOMEAN(((10-AO43)/10*9+1),((10-DY43)/10*9+1),((10-AU43)/10*9+1),((10-AQ43)/10*9+1),((10-AR43)/10*9+1)))/9*10,(10-GEOMEAN(((10-AO43)/10*9+1),((10-DY43)/10*9+1),((10-AP43)/10*9+1),((10-AQ43)/10*9+1),((10-AR43)/10*9+1),((10-AU43)/10*9+1)))/9*10),1))</f>
        <v>3.6</v>
      </c>
      <c r="EA43" s="55">
        <f>ROUND(IF('Indicator Data'!AM46=0,0,IF('Indicator Data'!AM46&gt;EA$195,10,IF('Indicator Data'!AM46&lt;EA$194,0,10-(EA$195-'Indicator Data'!AM46)/(EA$195-EA$194)*10))),1)</f>
        <v>9.4</v>
      </c>
      <c r="EB43" s="55">
        <f>ROUND(IF('Indicator Data'!AN46=0,0,IF(LOG('Indicator Data'!AN46)&gt;LOG(EB$195),10,IF(LOG('Indicator Data'!AN46)&lt;LOG(EB$194),0,10-(LOG(EB$195)-LOG('Indicator Data'!AN46))/(LOG(EB$195)-LOG(EB$194))*10))),1)</f>
        <v>8.8000000000000007</v>
      </c>
      <c r="EC43" s="57">
        <f t="shared" si="107"/>
        <v>9.1</v>
      </c>
      <c r="ED43" s="55">
        <f>'Indicator Data'!AO46</f>
        <v>0</v>
      </c>
      <c r="EE43" s="55">
        <f>'Indicator Data'!AP46</f>
        <v>0</v>
      </c>
      <c r="EF43" s="57">
        <f t="shared" si="108"/>
        <v>0</v>
      </c>
      <c r="EG43" s="58">
        <f t="shared" si="109"/>
        <v>6.4</v>
      </c>
      <c r="EH43" s="15"/>
      <c r="EI43" s="104"/>
    </row>
    <row r="44" spans="1:139" s="4" customFormat="1" x14ac:dyDescent="0.25">
      <c r="A44" s="126" t="str">
        <f>'Indicator Data'!A47</f>
        <v>Croatia</v>
      </c>
      <c r="B44" s="59" t="str">
        <f>'Indicator Data'!B47</f>
        <v>HRV</v>
      </c>
      <c r="C44" s="55">
        <f>ROUND(IF('Indicator Data'!C47=0,0.1,IF(LOG('Indicator Data'!C47)&gt;C$195,10,IF(LOG('Indicator Data'!C47)&lt;C$194,0,10-(C$195-LOG('Indicator Data'!C47))/(C$195-C$194)*10))),1)</f>
        <v>7.3</v>
      </c>
      <c r="D44" s="55">
        <f>ROUND(IF('Indicator Data'!D47=0,0.1,IF(LOG('Indicator Data'!D47)&gt;D$195,10,IF(LOG('Indicator Data'!D47)&lt;D$194,0,10-(D$195-LOG('Indicator Data'!D47))/(D$195-D$194)*10))),1)</f>
        <v>0.1</v>
      </c>
      <c r="E44" s="55">
        <f t="shared" si="70"/>
        <v>4.5999999999999996</v>
      </c>
      <c r="F44" s="55">
        <f>IF('Indicator Data'!E47="No data",0.1,(ROUND(IF('Indicator Data'!E47=0,0,IF(LOG('Indicator Data'!E47)&gt;F$195,10,IF(LOG('Indicator Data'!E47)&lt;F$194,0,10-(F$195-LOG('Indicator Data'!E47))/(F$195-F$194)*10))),1)))</f>
        <v>6.5</v>
      </c>
      <c r="G44" s="55">
        <f>ROUND(IF('Indicator Data'!F47=0,0,IF(LOG('Indicator Data'!F47)&gt;G$195,10,IF(LOG('Indicator Data'!F47)&lt;G$194,0,10-(G$195-LOG('Indicator Data'!F47))/(G$195-G$194)*10))),1)</f>
        <v>6.6</v>
      </c>
      <c r="H44" s="55">
        <f>ROUND(IF('Indicator Data'!G47=0,0,IF(LOG('Indicator Data'!G47)&gt;H$195,10,IF(LOG('Indicator Data'!G47)&lt;H$194,0,10-(H$195-LOG('Indicator Data'!G47))/(H$195-H$194)*10))),1)</f>
        <v>0</v>
      </c>
      <c r="I44" s="55">
        <f>ROUND(IF('Indicator Data'!H47=0,0,IF(LOG('Indicator Data'!H47)&gt;I$195,10,IF(LOG('Indicator Data'!H47)&lt;I$194,0,10-(I$195-LOG('Indicator Data'!H47))/(I$195-I$194)*10))),1)</f>
        <v>0</v>
      </c>
      <c r="J44" s="55">
        <f t="shared" si="71"/>
        <v>0</v>
      </c>
      <c r="K44" s="55">
        <f>ROUND(IF('Indicator Data'!I47=0,0,IF(LOG('Indicator Data'!I47)&gt;K$195,10,IF(LOG('Indicator Data'!I47)&lt;K$194,0,10-(K$195-LOG('Indicator Data'!I47))/(K$195-K$194)*10))),1)</f>
        <v>0</v>
      </c>
      <c r="L44" s="55">
        <f t="shared" si="72"/>
        <v>0</v>
      </c>
      <c r="M44" s="55">
        <f>ROUND(IF('Indicator Data'!J47=0,0,IF(LOG('Indicator Data'!J47)&gt;M$195,10,IF(LOG('Indicator Data'!J47)&lt;M$194,0,10-(M$195-LOG('Indicator Data'!J47))/(M$195-M$194)*10))),1)</f>
        <v>0</v>
      </c>
      <c r="N44" s="56">
        <f>'Indicator Data'!C47/'Indicator Data'!$CL47</f>
        <v>1.9179850271711383E-3</v>
      </c>
      <c r="O44" s="56">
        <f>'Indicator Data'!D47/'Indicator Data'!$CL47</f>
        <v>0</v>
      </c>
      <c r="P44" s="56">
        <f>IF(F44=0.1,"x",'Indicator Data'!E47/'Indicator Data'!$CL47)</f>
        <v>9.6824700248065703E-3</v>
      </c>
      <c r="Q44" s="56">
        <f>'Indicator Data'!F47/'Indicator Data'!$CL47</f>
        <v>2.1375913147292716E-5</v>
      </c>
      <c r="R44" s="56">
        <f>'Indicator Data'!G47/'Indicator Data'!$CL47</f>
        <v>0</v>
      </c>
      <c r="S44" s="56">
        <f>'Indicator Data'!H47/'Indicator Data'!$CL47</f>
        <v>0</v>
      </c>
      <c r="T44" s="56">
        <f>'Indicator Data'!I47/'Indicator Data'!$CL47</f>
        <v>0</v>
      </c>
      <c r="U44" s="56">
        <f>'Indicator Data'!J47/'Indicator Data'!$CL47</f>
        <v>0</v>
      </c>
      <c r="V44" s="55">
        <f t="shared" si="73"/>
        <v>9.6</v>
      </c>
      <c r="W44" s="55">
        <f t="shared" si="74"/>
        <v>0</v>
      </c>
      <c r="X44" s="55">
        <f t="shared" si="75"/>
        <v>7</v>
      </c>
      <c r="Y44" s="55">
        <f t="shared" si="76"/>
        <v>6.5</v>
      </c>
      <c r="Z44" s="55">
        <f t="shared" si="77"/>
        <v>8.5</v>
      </c>
      <c r="AA44" s="55">
        <f t="shared" si="78"/>
        <v>0</v>
      </c>
      <c r="AB44" s="55">
        <f t="shared" si="79"/>
        <v>0</v>
      </c>
      <c r="AC44" s="55">
        <f t="shared" si="80"/>
        <v>0</v>
      </c>
      <c r="AD44" s="55">
        <f t="shared" si="81"/>
        <v>0</v>
      </c>
      <c r="AE44" s="55">
        <f t="shared" si="82"/>
        <v>0</v>
      </c>
      <c r="AF44" s="55">
        <f t="shared" si="83"/>
        <v>0</v>
      </c>
      <c r="AG44" s="55">
        <f>ROUND(IF('Indicator Data'!K47=0,0,IF('Indicator Data'!K47&gt;AG$195,10,IF('Indicator Data'!K47&lt;AG$194,0,10-(AG$195-'Indicator Data'!K47)/(AG$195-AG$194)*10))),1)</f>
        <v>1</v>
      </c>
      <c r="AH44" s="55">
        <f t="shared" si="84"/>
        <v>8.5</v>
      </c>
      <c r="AI44" s="55">
        <f t="shared" si="85"/>
        <v>0.1</v>
      </c>
      <c r="AJ44" s="55">
        <f t="shared" si="86"/>
        <v>0</v>
      </c>
      <c r="AK44" s="55">
        <f t="shared" si="87"/>
        <v>0</v>
      </c>
      <c r="AL44" s="55">
        <f t="shared" si="88"/>
        <v>0</v>
      </c>
      <c r="AM44" s="55">
        <f t="shared" si="89"/>
        <v>0</v>
      </c>
      <c r="AN44" s="55">
        <f t="shared" si="90"/>
        <v>0</v>
      </c>
      <c r="AO44" s="193">
        <f t="shared" si="91"/>
        <v>5.9</v>
      </c>
      <c r="AP44" s="193">
        <f t="shared" si="41"/>
        <v>6.5</v>
      </c>
      <c r="AQ44" s="193">
        <f t="shared" si="92"/>
        <v>7.7</v>
      </c>
      <c r="AR44" s="193">
        <f t="shared" si="93"/>
        <v>0</v>
      </c>
      <c r="AS44" s="55">
        <f t="shared" si="94"/>
        <v>0.5</v>
      </c>
      <c r="AT44" s="55">
        <f>IF('Indicator Data'!L47="No data","x",IF('Indicator Data'!CM47&lt;1000,"x",ROUND((IF('Indicator Data'!L47&gt;AT$195,10,IF('Indicator Data'!L47&lt;AT$194,0,10-(AT$195-'Indicator Data'!L47)/(AT$195-AT$194)*10))),1)))</f>
        <v>6.1</v>
      </c>
      <c r="AU44" s="193">
        <f t="shared" si="95"/>
        <v>3.3</v>
      </c>
      <c r="AV44" s="55">
        <f>IF('Indicator Data'!M47="No data","x",ROUND(IF('Indicator Data'!M47=0,0,IF(LOG('Indicator Data'!M47)&gt;AV$195,10,IF(LOG('Indicator Data'!M47)&lt;AV$194,0,10-(AV$195-LOG('Indicator Data'!M47))/(AV$195-AV$194)*10))),1))</f>
        <v>4.3</v>
      </c>
      <c r="AW44" s="56">
        <f>IF(AV44="x","x",'Indicator Data'!M47/'Indicator Data'!$CL47)</f>
        <v>2.3871620267046792E-3</v>
      </c>
      <c r="AX44" s="55">
        <f t="shared" si="42"/>
        <v>0</v>
      </c>
      <c r="AY44" s="55">
        <f t="shared" si="43"/>
        <v>2.4</v>
      </c>
      <c r="AZ44" s="55" t="str">
        <f>IF('Indicator Data'!N47="No data","x",ROUND(IF('Indicator Data'!N47=0,0,IF(LOG('Indicator Data'!N47)&gt;AZ$195,10,IF(LOG('Indicator Data'!N47)&lt;AZ$194,0,10-(AZ$195-LOG('Indicator Data'!N47))/(AZ$195-AZ$194)*10))),1))</f>
        <v>x</v>
      </c>
      <c r="BA44" s="56" t="str">
        <f>IF(AZ44="x","x",'Indicator Data'!N47/'Indicator Data'!$CL47)</f>
        <v>x</v>
      </c>
      <c r="BB44" s="55" t="str">
        <f t="shared" si="44"/>
        <v>x</v>
      </c>
      <c r="BC44" s="55" t="str">
        <f t="shared" si="45"/>
        <v>x</v>
      </c>
      <c r="BD44" s="55" t="str">
        <f>IF('Indicator Data'!O47="No data","x",ROUND(IF('Indicator Data'!O47=0,0,IF(LOG('Indicator Data'!O47)&gt;BD$195,10,IF(LOG('Indicator Data'!O47)&lt;BD$194,0,10-(BD$195-LOG('Indicator Data'!O47))/(BD$195-BD$194)*10))),1))</f>
        <v>x</v>
      </c>
      <c r="BE44" s="56" t="str">
        <f>IF(BD44="x","x",'Indicator Data'!O47/'Indicator Data'!$CL47)</f>
        <v>x</v>
      </c>
      <c r="BF44" s="55" t="str">
        <f t="shared" si="46"/>
        <v>x</v>
      </c>
      <c r="BG44" s="55" t="str">
        <f t="shared" si="47"/>
        <v>x</v>
      </c>
      <c r="BH44" s="55" t="str">
        <f>IF('Indicator Data'!P47="No data","x",ROUND(IF('Indicator Data'!P47=0,0,IF(LOG('Indicator Data'!P47)&gt;BH$195,10,IF(LOG('Indicator Data'!P47)&lt;BH$194,0,10-(BH$195-LOG('Indicator Data'!P47))/(BH$195-BH$194)*10))),1))</f>
        <v>x</v>
      </c>
      <c r="BI44" s="56" t="str">
        <f>IF(BH44="x","x",'Indicator Data'!P47/'Indicator Data'!$CL47)</f>
        <v>x</v>
      </c>
      <c r="BJ44" s="55" t="str">
        <f t="shared" si="48"/>
        <v>x</v>
      </c>
      <c r="BK44" s="55" t="str">
        <f t="shared" si="49"/>
        <v>x</v>
      </c>
      <c r="BL44" s="55">
        <f t="shared" si="50"/>
        <v>2.4</v>
      </c>
      <c r="BM44" s="55">
        <f>ROUND(IF('Indicator Data'!Q47=0,0,IF(LOG('Indicator Data'!Q47)&gt;BM$195,10,IF(LOG('Indicator Data'!Q47)&lt;BM$194,0,10-(BM$195-LOG('Indicator Data'!Q47))/(BM$195-BM$194)*10))),1)</f>
        <v>0</v>
      </c>
      <c r="BN44" s="55">
        <f>ROUND(IF('Indicator Data'!R47=0,0,IF(LOG('Indicator Data'!R47)&gt;BN$195,10,IF(LOG('Indicator Data'!R47)&lt;BN$194,0,10-(BN$195-LOG('Indicator Data'!R47))/(BN$195-BN$194)*10))),1)</f>
        <v>0</v>
      </c>
      <c r="BO44" s="55">
        <f t="shared" si="51"/>
        <v>0</v>
      </c>
      <c r="BP44" s="56">
        <f>'Indicator Data'!Q47/'Indicator Data'!$CL47</f>
        <v>0</v>
      </c>
      <c r="BQ44" s="56">
        <f>'Indicator Data'!R47/'Indicator Data'!$CL47</f>
        <v>0</v>
      </c>
      <c r="BR44" s="55">
        <f t="shared" si="96"/>
        <v>0</v>
      </c>
      <c r="BS44" s="55">
        <f t="shared" si="97"/>
        <v>0</v>
      </c>
      <c r="BT44" s="55">
        <f t="shared" si="28"/>
        <v>0</v>
      </c>
      <c r="BU44" s="55">
        <f t="shared" si="52"/>
        <v>0</v>
      </c>
      <c r="BV44" s="55">
        <f>ROUND(IF('Indicator Data'!S47=0,0,IF(LOG('Indicator Data'!S47)&gt;BV$195,10,IF(LOG('Indicator Data'!S47)&lt;BV$194,0,10-(BV$195-LOG('Indicator Data'!S47))/(BV$195-BV$194)*10))),1)</f>
        <v>0</v>
      </c>
      <c r="BW44" s="55">
        <f>ROUND(IF('Indicator Data'!T47=0,0,IF(LOG('Indicator Data'!T47)&gt;BW$195,10,IF(LOG('Indicator Data'!T47)&lt;BW$194,0,10-(BW$195-LOG('Indicator Data'!T47))/(BW$195-BW$194)*10))),1)</f>
        <v>0</v>
      </c>
      <c r="BX44" s="55">
        <f t="shared" si="53"/>
        <v>0</v>
      </c>
      <c r="BY44" s="56">
        <f>'Indicator Data'!S47/'Indicator Data'!$CL47</f>
        <v>0</v>
      </c>
      <c r="BZ44" s="56">
        <f>'Indicator Data'!T47/'Indicator Data'!$CL47</f>
        <v>0</v>
      </c>
      <c r="CA44" s="55">
        <f t="shared" si="98"/>
        <v>0</v>
      </c>
      <c r="CB44" s="55">
        <f t="shared" si="99"/>
        <v>0</v>
      </c>
      <c r="CC44" s="55">
        <f t="shared" si="54"/>
        <v>0</v>
      </c>
      <c r="CD44" s="55">
        <f t="shared" si="55"/>
        <v>0</v>
      </c>
      <c r="CE44" s="55">
        <f t="shared" si="56"/>
        <v>0</v>
      </c>
      <c r="CF44" s="55">
        <f>ROUND(IF('Indicator Data'!U47=0,0,IF(LOG('Indicator Data'!U47)&gt;CF$195,10,IF(LOG('Indicator Data'!U47)&lt;CF$194,0,10-(CF$195-LOG('Indicator Data'!U47))/(CF$195-CF$194)*10))),1)</f>
        <v>0</v>
      </c>
      <c r="CG44" s="56">
        <f>'Indicator Data'!U47/'Indicator Data'!$CL47</f>
        <v>0</v>
      </c>
      <c r="CH44" s="55">
        <f t="shared" si="100"/>
        <v>0</v>
      </c>
      <c r="CI44" s="55">
        <f t="shared" si="57"/>
        <v>0</v>
      </c>
      <c r="CJ44" s="55">
        <f>ROUND(IF('Indicator Data'!V47=0,0,IF(LOG('Indicator Data'!V47)&gt;CJ$195,10,IF(LOG('Indicator Data'!V47)&lt;CJ$194,0,10-(CJ$195-LOG('Indicator Data'!V47))/(CJ$195-CJ$194)*10))),1)</f>
        <v>1.9</v>
      </c>
      <c r="CK44" s="56">
        <f>IF('Indicator Data'!V47/'Indicator Data'!$CL47&gt;1,1,'Indicator Data'!V47/'Indicator Data'!$CL47)</f>
        <v>4.7277502643864182E-5</v>
      </c>
      <c r="CL44" s="55">
        <f t="shared" si="101"/>
        <v>0</v>
      </c>
      <c r="CM44" s="55">
        <f t="shared" si="58"/>
        <v>1</v>
      </c>
      <c r="CN44" s="55">
        <f>ROUND(IF('Indicator Data'!W47=0,0,IF(LOG('Indicator Data'!W47)&gt;CN$195,10,IF(LOG('Indicator Data'!W47)&lt;CN$194,0,10-(CN$195-LOG('Indicator Data'!W47))/(CN$195-CN$194)*10))),1)</f>
        <v>0</v>
      </c>
      <c r="CO44" s="56">
        <f>'Indicator Data'!W47/'Indicator Data'!$CL47</f>
        <v>0</v>
      </c>
      <c r="CP44" s="55">
        <f t="shared" si="102"/>
        <v>0</v>
      </c>
      <c r="CQ44" s="55">
        <f t="shared" si="59"/>
        <v>0</v>
      </c>
      <c r="CR44" s="55">
        <f>ROUND(IF('Indicator Data'!X47=0,0,IF(LOG('Indicator Data'!X47)&gt;CR$195,10,IF(LOG('Indicator Data'!X47)&lt;CR$194,0,10-(CR$195-LOG('Indicator Data'!X47))/(CR$195-CR$194)*10))),1)</f>
        <v>5.6</v>
      </c>
      <c r="CS44" s="56">
        <f>'Indicator Data'!X47/'Indicator Data'!$CL47</f>
        <v>1.9159707015084414E-2</v>
      </c>
      <c r="CT44" s="55">
        <f t="shared" si="103"/>
        <v>0.2</v>
      </c>
      <c r="CU44" s="55">
        <f t="shared" si="60"/>
        <v>3.4</v>
      </c>
      <c r="CV44" s="55">
        <f>ROUND(IF('Indicator Data'!Y47=0,0,IF(LOG('Indicator Data'!Y47)&gt;CR$195,10,IF(LOG('Indicator Data'!Y47)&lt;CR$194,0,10-(CR$195-LOG('Indicator Data'!Y47))/(CR$195-CR$194)*10))),1)</f>
        <v>0</v>
      </c>
      <c r="CW44" s="56">
        <f>'Indicator Data'!Y47/'Indicator Data'!$CL47</f>
        <v>0</v>
      </c>
      <c r="CX44" s="55">
        <f t="shared" si="104"/>
        <v>0</v>
      </c>
      <c r="CY44" s="55">
        <f t="shared" si="61"/>
        <v>0</v>
      </c>
      <c r="CZ44" s="55">
        <f t="shared" si="62"/>
        <v>1.2</v>
      </c>
      <c r="DA44" s="55">
        <f>IF('Indicator Data'!AE47="No data","x",ROUND(IF('Indicator Data'!AE47&gt;DA$195,0,IF('Indicator Data'!AE47&lt;DA$194,10,(DA$195-'Indicator Data'!AE47)/(DA$195-DA$194)*10)),1))</f>
        <v>0.4</v>
      </c>
      <c r="DB44" s="55">
        <f>IF('Indicator Data'!AF47="No data","x",ROUND(IF('Indicator Data'!AF47&gt;DB$195,0,IF('Indicator Data'!AF47&lt;DB$194,10,(DB$195-'Indicator Data'!AF47)/(DB$195-DB$194)*10)),1))</f>
        <v>0.1</v>
      </c>
      <c r="DC44" s="55" t="str">
        <f>IF('Indicator Data'!AH47="No data","x",ROUND(IF('Indicator Data'!AH47&gt;DC$195,0,IF('Indicator Data'!AH47&lt;DC$194,10,(DC$195-'Indicator Data'!AH47)/(DC$195-DC$194)*10)),1))</f>
        <v>x</v>
      </c>
      <c r="DD44" s="55">
        <f>IF(AND(DB44="x",DA44="x",DC44="x"),"x",ROUND(AVERAGE(DA44:DC44),1))</f>
        <v>0.3</v>
      </c>
      <c r="DE44" s="55">
        <f>IF('Indicator Data'!AA47="No data","x",ROUND(IF(LOG('Indicator Data'!AA47)&gt;DE$195,10,IF(LOG('Indicator Data'!AA47)&lt;DE$194,0,10-(DE$195-LOG('Indicator Data'!AA47))/(DE$195-DE$194)*10)),1))</f>
        <v>6.2</v>
      </c>
      <c r="DF44" s="55">
        <f>IF('Indicator Data'!AB47="No data","x",ROUND(IF('Indicator Data'!AB47&gt;DF$195,10,IF('Indicator Data'!AB47&lt;DF$194,0,10-(DF$195-'Indicator Data'!AB47)/(DF$195-DF$194)*10)),1))</f>
        <v>1.1000000000000001</v>
      </c>
      <c r="DG44" s="55">
        <f>IF('Indicator Data'!AC47="No data","x",ROUND(IF('Indicator Data'!AC47&gt;DG$195,10,IF('Indicator Data'!AC47&lt;DG$194,0,10-(DG$195-'Indicator Data'!AC47)/(DG$195-DG$194)*10)),1))</f>
        <v>5.7</v>
      </c>
      <c r="DH44" s="55">
        <f>IF('Indicator Data'!AD47="No data","x",ROUND(IF('Indicator Data'!AD47&gt;DH$195,10,IF('Indicator Data'!AD47&lt;DH$194,0,10-(DH$195-'Indicator Data'!AD47)/(DH$195-DH$194)*10)),1))</f>
        <v>1.1000000000000001</v>
      </c>
      <c r="DI44" s="55">
        <f t="shared" si="63"/>
        <v>3.5</v>
      </c>
      <c r="DJ44" s="55">
        <f t="shared" si="64"/>
        <v>2.4</v>
      </c>
      <c r="DK44" s="55" t="str">
        <f>IF('Indicator Data'!AK47="No data","x",ROUND(IF('Indicator Data'!AK47&gt;DK$195,10,IF('Indicator Data'!AK47&lt;DK$194,0,10-(DK$195-'Indicator Data'!AK47)/(DK$195-DK$194)*10)),1))</f>
        <v>x</v>
      </c>
      <c r="DL44" s="55">
        <f>IF('Indicator Data'!AL47="No data","x",ROUND(IF('Indicator Data'!AL47&gt;DL$195,10,IF('Indicator Data'!AL47&lt;DL$194,0,10-(DL$195-'Indicator Data'!AL47)/(DL$195-DL$194)*10)),1))</f>
        <v>0</v>
      </c>
      <c r="DM44" s="55">
        <f t="shared" si="65"/>
        <v>2.8</v>
      </c>
      <c r="DN44" s="55">
        <f>IF('Indicator Data'!AG47="No data","x",ROUND(IF('Indicator Data'!AG47&gt;DN$195,10,IF('Indicator Data'!AG47&lt;DN$194,0,10-(DN$195-'Indicator Data'!AG47)/(DN$195-DN$194)*10)),1))</f>
        <v>0.1</v>
      </c>
      <c r="DO44" s="55">
        <f t="shared" si="66"/>
        <v>0.2</v>
      </c>
      <c r="DP44" s="194">
        <f>IF('Indicator Data'!AI47="No data","x",'Indicator Data'!AI47/'Indicator Data'!$CK47)</f>
        <v>5.3748716193084559E-4</v>
      </c>
      <c r="DQ44" s="55">
        <f t="shared" si="105"/>
        <v>5.4</v>
      </c>
      <c r="DR44" s="55">
        <f>IF('Indicator Data'!AJ47="No data","x",ROUND(IF('Indicator Data'!AJ47&gt;DR$195,10,IF('Indicator Data'!AJ47&lt;DR$194,0,10-(DR$195-'Indicator Data'!AJ47)/(DR$195-DR$194)*10)),1))</f>
        <v>8</v>
      </c>
      <c r="DS44" s="55">
        <f t="shared" si="67"/>
        <v>6.7</v>
      </c>
      <c r="DT44" s="55">
        <f>ROUND(IF('Indicator Data'!Z47=0,0,IF(LOG('Indicator Data'!Z47)&gt;DT$195,10,IF(LOG('Indicator Data'!Z47)&lt;DT$194,0,10-(DT$195-LOG('Indicator Data'!Z47))/(DT$195-DT$194)*10))),1)</f>
        <v>8</v>
      </c>
      <c r="DU44" s="56">
        <f>'Indicator Data'!Z47/'Indicator Data'!$CL47</f>
        <v>1.0000000108584752</v>
      </c>
      <c r="DV44" s="55">
        <f t="shared" si="106"/>
        <v>10</v>
      </c>
      <c r="DW44" s="55">
        <f t="shared" si="68"/>
        <v>9.3000000000000007</v>
      </c>
      <c r="DX44" s="55">
        <f t="shared" si="69"/>
        <v>3.2</v>
      </c>
      <c r="DY44" s="57">
        <f>IF(BL44="x",ROUND((10-GEOMEAN(((10-DX44)/10*9+1),((10-CZ44)/10*9+1),((10-DJ44)/10*9+1)))/9*10,1),ROUND((10-GEOMEAN(((10-BL44)/10*9+1),((10-DX44)/10*9+1),((10-CZ44)/10*9+1),((10-DJ44)/10*9+1)))/9*10,1))</f>
        <v>2.2999999999999998</v>
      </c>
      <c r="DZ44" s="58">
        <f>IF(ROUND(IF(AP44="x",(10-GEOMEAN(((10-AO44)/10*9+1),((10-DY44)/10*9+1),((10-AU44)/10*9+1),((10-AQ44)/10*9+1),((10-AR44)/10*9+1)))/9*10,(10-GEOMEAN(((10-AO44)/10*9+1),((10-DY44)/10*9+1),((10-AP44)/10*9+1),((10-AQ44)/10*9+1),((10-AR44)/10*9+1),((10-AU44)/10*9+1)))/9*10),1)=0,0.1,ROUND(IF(AP44="x",(10-GEOMEAN(((10-AO44)/10*9+1),((10-DY44)/10*9+1),((10-AU44)/10*9+1),((10-AQ44)/10*9+1),((10-AR44)/10*9+1)))/9*10,(10-GEOMEAN(((10-AO44)/10*9+1),((10-DY44)/10*9+1),((10-AP44)/10*9+1),((10-AQ44)/10*9+1),((10-AR44)/10*9+1),((10-AU44)/10*9+1)))/9*10),1))</f>
        <v>4.8</v>
      </c>
      <c r="EA44" s="55">
        <f>ROUND(IF('Indicator Data'!AM47=0,0,IF('Indicator Data'!AM47&gt;EA$195,10,IF('Indicator Data'!AM47&lt;EA$194,0,10-(EA$195-'Indicator Data'!AM47)/(EA$195-EA$194)*10))),1)</f>
        <v>0.2</v>
      </c>
      <c r="EB44" s="55">
        <f>ROUND(IF('Indicator Data'!AN47=0,0,IF(LOG('Indicator Data'!AN47)&gt;LOG(EB$195),10,IF(LOG('Indicator Data'!AN47)&lt;LOG(EB$194),0,10-(LOG(EB$195)-LOG('Indicator Data'!AN47))/(LOG(EB$195)-LOG(EB$194))*10))),1)</f>
        <v>0</v>
      </c>
      <c r="EC44" s="57">
        <f t="shared" si="107"/>
        <v>0.1</v>
      </c>
      <c r="ED44" s="55">
        <f>'Indicator Data'!AO47</f>
        <v>0</v>
      </c>
      <c r="EE44" s="55">
        <f>'Indicator Data'!AP47</f>
        <v>0</v>
      </c>
      <c r="EF44" s="57">
        <f t="shared" si="108"/>
        <v>0</v>
      </c>
      <c r="EG44" s="58">
        <f t="shared" si="109"/>
        <v>0.1</v>
      </c>
      <c r="EH44" s="15"/>
      <c r="EI44" s="104"/>
    </row>
    <row r="45" spans="1:139" s="4" customFormat="1" x14ac:dyDescent="0.25">
      <c r="A45" s="126" t="str">
        <f>'Indicator Data'!A48</f>
        <v>Cuba</v>
      </c>
      <c r="B45" s="59" t="str">
        <f>'Indicator Data'!B48</f>
        <v>CUB</v>
      </c>
      <c r="C45" s="55">
        <f>ROUND(IF('Indicator Data'!C48=0,0.1,IF(LOG('Indicator Data'!C48)&gt;C$195,10,IF(LOG('Indicator Data'!C48)&lt;C$194,0,10-(C$195-LOG('Indicator Data'!C48))/(C$195-C$194)*10))),1)</f>
        <v>7.6</v>
      </c>
      <c r="D45" s="55">
        <f>ROUND(IF('Indicator Data'!D48=0,0.1,IF(LOG('Indicator Data'!D48)&gt;D$195,10,IF(LOG('Indicator Data'!D48)&lt;D$194,0,10-(D$195-LOG('Indicator Data'!D48))/(D$195-D$194)*10))),1)</f>
        <v>7.4</v>
      </c>
      <c r="E45" s="55">
        <f t="shared" si="70"/>
        <v>7.5</v>
      </c>
      <c r="F45" s="55">
        <f>IF('Indicator Data'!E48="No data",0.1,(ROUND(IF('Indicator Data'!E48=0,0,IF(LOG('Indicator Data'!E48)&gt;F$195,10,IF(LOG('Indicator Data'!E48)&lt;F$194,0,10-(F$195-LOG('Indicator Data'!E48))/(F$195-F$194)*10))),1)))</f>
        <v>5.6</v>
      </c>
      <c r="G45" s="55">
        <f>ROUND(IF('Indicator Data'!F48=0,0,IF(LOG('Indicator Data'!F48)&gt;G$195,10,IF(LOG('Indicator Data'!F48)&lt;G$194,0,10-(G$195-LOG('Indicator Data'!F48))/(G$195-G$194)*10))),1)</f>
        <v>5.4</v>
      </c>
      <c r="H45" s="55">
        <f>ROUND(IF('Indicator Data'!G48=0,0,IF(LOG('Indicator Data'!G48)&gt;H$195,10,IF(LOG('Indicator Data'!G48)&lt;H$194,0,10-(H$195-LOG('Indicator Data'!G48))/(H$195-H$194)*10))),1)</f>
        <v>8.3000000000000007</v>
      </c>
      <c r="I45" s="55">
        <f>ROUND(IF('Indicator Data'!H48=0,0,IF(LOG('Indicator Data'!H48)&gt;I$195,10,IF(LOG('Indicator Data'!H48)&lt;I$194,0,10-(I$195-LOG('Indicator Data'!H48))/(I$195-I$194)*10))),1)</f>
        <v>9.6999999999999993</v>
      </c>
      <c r="J45" s="55">
        <f t="shared" si="71"/>
        <v>9.1</v>
      </c>
      <c r="K45" s="55">
        <f>ROUND(IF('Indicator Data'!I48=0,0,IF(LOG('Indicator Data'!I48)&gt;K$195,10,IF(LOG('Indicator Data'!I48)&lt;K$194,0,10-(K$195-LOG('Indicator Data'!I48))/(K$195-K$194)*10))),1)</f>
        <v>6.6</v>
      </c>
      <c r="L45" s="55">
        <f t="shared" si="72"/>
        <v>8.1</v>
      </c>
      <c r="M45" s="55">
        <f>ROUND(IF('Indicator Data'!J48=0,0,IF(LOG('Indicator Data'!J48)&gt;M$195,10,IF(LOG('Indicator Data'!J48)&lt;M$194,0,10-(M$195-LOG('Indicator Data'!J48))/(M$195-M$194)*10))),1)</f>
        <v>8.5</v>
      </c>
      <c r="N45" s="56">
        <f>'Indicator Data'!C48/'Indicator Data'!$CL48</f>
        <v>1.0069056838756304E-3</v>
      </c>
      <c r="O45" s="56">
        <f>'Indicator Data'!D48/'Indicator Data'!$CL48</f>
        <v>1.4363138650352346E-4</v>
      </c>
      <c r="P45" s="56">
        <f>IF(F45=0.1,"x",'Indicator Data'!E48/'Indicator Data'!$CL48)</f>
        <v>1.4695524646740055E-3</v>
      </c>
      <c r="Q45" s="56">
        <f>'Indicator Data'!F48/'Indicator Data'!$CL48</f>
        <v>1.4346472940699459E-6</v>
      </c>
      <c r="R45" s="56">
        <f>'Indicator Data'!G48/'Indicator Data'!$CL48</f>
        <v>1.8987802161611351E-2</v>
      </c>
      <c r="S45" s="56">
        <f>'Indicator Data'!H48/'Indicator Data'!$CL48</f>
        <v>5.1542952628806796E-3</v>
      </c>
      <c r="T45" s="56">
        <f>'Indicator Data'!I48/'Indicator Data'!$CL48</f>
        <v>1.8212472493447729E-3</v>
      </c>
      <c r="U45" s="56">
        <f>'Indicator Data'!J48/'Indicator Data'!$CL48</f>
        <v>2.3078154299038269E-3</v>
      </c>
      <c r="V45" s="55">
        <f t="shared" si="73"/>
        <v>5</v>
      </c>
      <c r="W45" s="55">
        <f t="shared" si="74"/>
        <v>1.4</v>
      </c>
      <c r="X45" s="55">
        <f t="shared" si="75"/>
        <v>3.4</v>
      </c>
      <c r="Y45" s="55">
        <f t="shared" si="76"/>
        <v>1</v>
      </c>
      <c r="Z45" s="55">
        <f t="shared" si="77"/>
        <v>5.9</v>
      </c>
      <c r="AA45" s="55">
        <f t="shared" si="78"/>
        <v>10</v>
      </c>
      <c r="AB45" s="55">
        <f t="shared" si="79"/>
        <v>10</v>
      </c>
      <c r="AC45" s="55">
        <f t="shared" si="80"/>
        <v>10</v>
      </c>
      <c r="AD45" s="55">
        <f t="shared" si="81"/>
        <v>1.8</v>
      </c>
      <c r="AE45" s="55">
        <f t="shared" si="82"/>
        <v>7.9</v>
      </c>
      <c r="AF45" s="55">
        <f t="shared" si="83"/>
        <v>0.8</v>
      </c>
      <c r="AG45" s="55">
        <f>ROUND(IF('Indicator Data'!K48=0,0,IF('Indicator Data'!K48&gt;AG$195,10,IF('Indicator Data'!K48&lt;AG$194,0,10-(AG$195-'Indicator Data'!K48)/(AG$195-AG$194)*10))),1)</f>
        <v>5.7</v>
      </c>
      <c r="AH45" s="55">
        <f t="shared" si="84"/>
        <v>6.3</v>
      </c>
      <c r="AI45" s="55">
        <f t="shared" si="85"/>
        <v>4.4000000000000004</v>
      </c>
      <c r="AJ45" s="55">
        <f t="shared" si="86"/>
        <v>9.1999999999999993</v>
      </c>
      <c r="AK45" s="55">
        <f t="shared" si="87"/>
        <v>9.9</v>
      </c>
      <c r="AL45" s="55">
        <f t="shared" si="88"/>
        <v>9.6</v>
      </c>
      <c r="AM45" s="55">
        <f t="shared" si="89"/>
        <v>4.2</v>
      </c>
      <c r="AN45" s="55">
        <f t="shared" si="90"/>
        <v>5.9</v>
      </c>
      <c r="AO45" s="193">
        <f t="shared" si="91"/>
        <v>5.8</v>
      </c>
      <c r="AP45" s="193">
        <f t="shared" si="41"/>
        <v>3.6</v>
      </c>
      <c r="AQ45" s="193">
        <f t="shared" si="92"/>
        <v>5.7</v>
      </c>
      <c r="AR45" s="193">
        <f t="shared" si="93"/>
        <v>8</v>
      </c>
      <c r="AS45" s="55">
        <f t="shared" si="94"/>
        <v>5.8</v>
      </c>
      <c r="AT45" s="55">
        <f>IF('Indicator Data'!L48="No data","x",IF('Indicator Data'!CM48&lt;1000,"x",ROUND((IF('Indicator Data'!L48&gt;AT$195,10,IF('Indicator Data'!L48&lt;AT$194,0,10-(AT$195-'Indicator Data'!L48)/(AT$195-AT$194)*10))),1)))</f>
        <v>4</v>
      </c>
      <c r="AU45" s="193">
        <f t="shared" si="95"/>
        <v>4.9000000000000004</v>
      </c>
      <c r="AV45" s="55" t="str">
        <f>IF('Indicator Data'!M48="No data","x",ROUND(IF('Indicator Data'!M48=0,0,IF(LOG('Indicator Data'!M48)&gt;AV$195,10,IF(LOG('Indicator Data'!M48)&lt;AV$194,0,10-(AV$195-LOG('Indicator Data'!M48))/(AV$195-AV$194)*10))),1))</f>
        <v>x</v>
      </c>
      <c r="AW45" s="56" t="str">
        <f>IF(AV45="x","x",'Indicator Data'!M48/'Indicator Data'!$CL48)</f>
        <v>x</v>
      </c>
      <c r="AX45" s="55" t="str">
        <f t="shared" si="42"/>
        <v>x</v>
      </c>
      <c r="AY45" s="55" t="str">
        <f t="shared" si="43"/>
        <v>x</v>
      </c>
      <c r="AZ45" s="55" t="str">
        <f>IF('Indicator Data'!N48="No data","x",ROUND(IF('Indicator Data'!N48=0,0,IF(LOG('Indicator Data'!N48)&gt;AZ$195,10,IF(LOG('Indicator Data'!N48)&lt;AZ$194,0,10-(AZ$195-LOG('Indicator Data'!N48))/(AZ$195-AZ$194)*10))),1))</f>
        <v>x</v>
      </c>
      <c r="BA45" s="56" t="str">
        <f>IF(AZ45="x","x",'Indicator Data'!N48/'Indicator Data'!$CL48)</f>
        <v>x</v>
      </c>
      <c r="BB45" s="55" t="str">
        <f t="shared" si="44"/>
        <v>x</v>
      </c>
      <c r="BC45" s="55" t="str">
        <f t="shared" si="45"/>
        <v>x</v>
      </c>
      <c r="BD45" s="55" t="str">
        <f>IF('Indicator Data'!O48="No data","x",ROUND(IF('Indicator Data'!O48=0,0,IF(LOG('Indicator Data'!O48)&gt;BD$195,10,IF(LOG('Indicator Data'!O48)&lt;BD$194,0,10-(BD$195-LOG('Indicator Data'!O48))/(BD$195-BD$194)*10))),1))</f>
        <v>x</v>
      </c>
      <c r="BE45" s="56" t="str">
        <f>IF(BD45="x","x",'Indicator Data'!O48/'Indicator Data'!$CL48)</f>
        <v>x</v>
      </c>
      <c r="BF45" s="55" t="str">
        <f t="shared" si="46"/>
        <v>x</v>
      </c>
      <c r="BG45" s="55" t="str">
        <f t="shared" si="47"/>
        <v>x</v>
      </c>
      <c r="BH45" s="55" t="str">
        <f>IF('Indicator Data'!P48="No data","x",ROUND(IF('Indicator Data'!P48=0,0,IF(LOG('Indicator Data'!P48)&gt;BH$195,10,IF(LOG('Indicator Data'!P48)&lt;BH$194,0,10-(BH$195-LOG('Indicator Data'!P48))/(BH$195-BH$194)*10))),1))</f>
        <v>x</v>
      </c>
      <c r="BI45" s="56" t="str">
        <f>IF(BH45="x","x",'Indicator Data'!P48/'Indicator Data'!$CL48)</f>
        <v>x</v>
      </c>
      <c r="BJ45" s="55" t="str">
        <f t="shared" si="48"/>
        <v>x</v>
      </c>
      <c r="BK45" s="55" t="str">
        <f t="shared" si="49"/>
        <v>x</v>
      </c>
      <c r="BL45" s="55" t="str">
        <f t="shared" si="50"/>
        <v>x</v>
      </c>
      <c r="BM45" s="55">
        <f>ROUND(IF('Indicator Data'!Q48=0,0,IF(LOG('Indicator Data'!Q48)&gt;BM$195,10,IF(LOG('Indicator Data'!Q48)&lt;BM$194,0,10-(BM$195-LOG('Indicator Data'!Q48))/(BM$195-BM$194)*10))),1)</f>
        <v>0</v>
      </c>
      <c r="BN45" s="55">
        <f>ROUND(IF('Indicator Data'!R48=0,0,IF(LOG('Indicator Data'!R48)&gt;BN$195,10,IF(LOG('Indicator Data'!R48)&lt;BN$194,0,10-(BN$195-LOG('Indicator Data'!R48))/(BN$195-BN$194)*10))),1)</f>
        <v>0</v>
      </c>
      <c r="BO45" s="55">
        <f t="shared" si="51"/>
        <v>0</v>
      </c>
      <c r="BP45" s="56">
        <f>'Indicator Data'!Q48/'Indicator Data'!$CL48</f>
        <v>0</v>
      </c>
      <c r="BQ45" s="56">
        <f>'Indicator Data'!R48/'Indicator Data'!$CL48</f>
        <v>0</v>
      </c>
      <c r="BR45" s="55">
        <f t="shared" si="96"/>
        <v>0</v>
      </c>
      <c r="BS45" s="55">
        <f t="shared" si="97"/>
        <v>0</v>
      </c>
      <c r="BT45" s="55">
        <f t="shared" si="28"/>
        <v>0</v>
      </c>
      <c r="BU45" s="55">
        <f t="shared" si="52"/>
        <v>0</v>
      </c>
      <c r="BV45" s="55">
        <f>ROUND(IF('Indicator Data'!S48=0,0,IF(LOG('Indicator Data'!S48)&gt;BV$195,10,IF(LOG('Indicator Data'!S48)&lt;BV$194,0,10-(BV$195-LOG('Indicator Data'!S48))/(BV$195-BV$194)*10))),1)</f>
        <v>0</v>
      </c>
      <c r="BW45" s="55">
        <f>ROUND(IF('Indicator Data'!T48=0,0,IF(LOG('Indicator Data'!T48)&gt;BW$195,10,IF(LOG('Indicator Data'!T48)&lt;BW$194,0,10-(BW$195-LOG('Indicator Data'!T48))/(BW$195-BW$194)*10))),1)</f>
        <v>0</v>
      </c>
      <c r="BX45" s="55">
        <f t="shared" si="53"/>
        <v>0</v>
      </c>
      <c r="BY45" s="56">
        <f>'Indicator Data'!S48/'Indicator Data'!$CL48</f>
        <v>0</v>
      </c>
      <c r="BZ45" s="56">
        <f>'Indicator Data'!T48/'Indicator Data'!$CL48</f>
        <v>0</v>
      </c>
      <c r="CA45" s="55">
        <f t="shared" si="98"/>
        <v>0</v>
      </c>
      <c r="CB45" s="55">
        <f t="shared" si="99"/>
        <v>0</v>
      </c>
      <c r="CC45" s="55">
        <f t="shared" si="54"/>
        <v>0</v>
      </c>
      <c r="CD45" s="55">
        <f t="shared" si="55"/>
        <v>0</v>
      </c>
      <c r="CE45" s="55">
        <f t="shared" si="56"/>
        <v>0</v>
      </c>
      <c r="CF45" s="55">
        <f>ROUND(IF('Indicator Data'!U48=0,0,IF(LOG('Indicator Data'!U48)&gt;CF$195,10,IF(LOG('Indicator Data'!U48)&lt;CF$194,0,10-(CF$195-LOG('Indicator Data'!U48))/(CF$195-CF$194)*10))),1)</f>
        <v>8.6</v>
      </c>
      <c r="CG45" s="56">
        <f>'Indicator Data'!U48/'Indicator Data'!$CL48</f>
        <v>0.9045045554441572</v>
      </c>
      <c r="CH45" s="55">
        <f t="shared" si="100"/>
        <v>10</v>
      </c>
      <c r="CI45" s="55">
        <f t="shared" si="57"/>
        <v>9.4</v>
      </c>
      <c r="CJ45" s="55">
        <f>ROUND(IF('Indicator Data'!V48=0,0,IF(LOG('Indicator Data'!V48)&gt;CJ$195,10,IF(LOG('Indicator Data'!V48)&lt;CJ$194,0,10-(CJ$195-LOG('Indicator Data'!V48))/(CJ$195-CJ$194)*10))),1)</f>
        <v>8.6</v>
      </c>
      <c r="CK45" s="56">
        <f>IF('Indicator Data'!V48/'Indicator Data'!$CL48&gt;1,1,'Indicator Data'!V48/'Indicator Data'!$CL48)</f>
        <v>0.9691460312115685</v>
      </c>
      <c r="CL45" s="55">
        <f t="shared" si="101"/>
        <v>9.6999999999999993</v>
      </c>
      <c r="CM45" s="55">
        <f t="shared" si="58"/>
        <v>9.1999999999999993</v>
      </c>
      <c r="CN45" s="55">
        <f>ROUND(IF('Indicator Data'!W48=0,0,IF(LOG('Indicator Data'!W48)&gt;CN$195,10,IF(LOG('Indicator Data'!W48)&lt;CN$194,0,10-(CN$195-LOG('Indicator Data'!W48))/(CN$195-CN$194)*10))),1)</f>
        <v>0</v>
      </c>
      <c r="CO45" s="56">
        <f>'Indicator Data'!W48/'Indicator Data'!$CL48</f>
        <v>0</v>
      </c>
      <c r="CP45" s="55">
        <f t="shared" si="102"/>
        <v>0</v>
      </c>
      <c r="CQ45" s="55">
        <f t="shared" si="59"/>
        <v>0</v>
      </c>
      <c r="CR45" s="55">
        <f>ROUND(IF('Indicator Data'!X48=0,0,IF(LOG('Indicator Data'!X48)&gt;CR$195,10,IF(LOG('Indicator Data'!X48)&lt;CR$194,0,10-(CR$195-LOG('Indicator Data'!X48))/(CR$195-CR$194)*10))),1)</f>
        <v>8.6</v>
      </c>
      <c r="CS45" s="56">
        <f>'Indicator Data'!X48/'Indicator Data'!$CL48</f>
        <v>0.95502127906796042</v>
      </c>
      <c r="CT45" s="55">
        <f t="shared" si="103"/>
        <v>9.6</v>
      </c>
      <c r="CU45" s="55">
        <f t="shared" si="60"/>
        <v>9.1999999999999993</v>
      </c>
      <c r="CV45" s="55">
        <f>ROUND(IF('Indicator Data'!Y48=0,0,IF(LOG('Indicator Data'!Y48)&gt;CR$195,10,IF(LOG('Indicator Data'!Y48)&lt;CR$194,0,10-(CR$195-LOG('Indicator Data'!Y48))/(CR$195-CR$194)*10))),1)</f>
        <v>0</v>
      </c>
      <c r="CW45" s="56">
        <f>'Indicator Data'!Y48/'Indicator Data'!$CL48</f>
        <v>0</v>
      </c>
      <c r="CX45" s="55">
        <f t="shared" si="104"/>
        <v>0</v>
      </c>
      <c r="CY45" s="55">
        <f t="shared" si="61"/>
        <v>0</v>
      </c>
      <c r="CZ45" s="55">
        <f t="shared" si="62"/>
        <v>8.1999999999999993</v>
      </c>
      <c r="DA45" s="55">
        <f>IF('Indicator Data'!AE48="No data","x",ROUND(IF('Indicator Data'!AE48&gt;DA$195,0,IF('Indicator Data'!AE48&lt;DA$194,10,(DA$195-'Indicator Data'!AE48)/(DA$195-DA$194)*10)),1))</f>
        <v>0.8</v>
      </c>
      <c r="DB45" s="55">
        <f>IF('Indicator Data'!AF48="No data","x",ROUND(IF('Indicator Data'!AF48&gt;DB$195,0,IF('Indicator Data'!AF48&lt;DB$194,10,(DB$195-'Indicator Data'!AF48)/(DB$195-DB$194)*10)),1))</f>
        <v>0.8</v>
      </c>
      <c r="DC45" s="55">
        <f>IF('Indicator Data'!AH48="No data","x",ROUND(IF('Indicator Data'!AH48&gt;DC$195,0,IF('Indicator Data'!AH48&lt;DC$194,10,(DC$195-'Indicator Data'!AH48)/(DC$195-DC$194)*10)),1))</f>
        <v>1.5</v>
      </c>
      <c r="DD45" s="55">
        <f>IF(AND(DB45="x",DA45="x",DC45="x"),"x",ROUND(AVERAGE(DA45:DC45),1))</f>
        <v>1</v>
      </c>
      <c r="DE45" s="55">
        <f>IF('Indicator Data'!AA48="No data","x",ROUND(IF(LOG('Indicator Data'!AA48)&gt;DE$195,10,IF(LOG('Indicator Data'!AA48)&lt;DE$194,0,10-(DE$195-LOG('Indicator Data'!AA48))/(DE$195-DE$194)*10)),1))</f>
        <v>6.8</v>
      </c>
      <c r="DF45" s="55">
        <f>IF('Indicator Data'!AB48="No data","x",ROUND(IF('Indicator Data'!AB48&gt;DF$195,10,IF('Indicator Data'!AB48&lt;DF$194,0,10-(DF$195-'Indicator Data'!AB48)/(DF$195-DF$194)*10)),1))</f>
        <v>1.8</v>
      </c>
      <c r="DG45" s="55">
        <f>IF('Indicator Data'!AC48="No data","x",ROUND(IF('Indicator Data'!AC48&gt;DG$195,10,IF('Indicator Data'!AC48&lt;DG$194,0,10-(DG$195-'Indicator Data'!AC48)/(DG$195-DG$194)*10)),1))</f>
        <v>7.7</v>
      </c>
      <c r="DH45" s="55" t="str">
        <f>IF('Indicator Data'!AD48="No data","x",ROUND(IF('Indicator Data'!AD48&gt;DH$195,10,IF('Indicator Data'!AD48&lt;DH$194,0,10-(DH$195-'Indicator Data'!AD48)/(DH$195-DH$194)*10)),1))</f>
        <v>x</v>
      </c>
      <c r="DI45" s="55">
        <f t="shared" si="63"/>
        <v>5.4</v>
      </c>
      <c r="DJ45" s="55">
        <f t="shared" si="64"/>
        <v>3.9</v>
      </c>
      <c r="DK45" s="55">
        <f>IF('Indicator Data'!AK48="No data","x",ROUND(IF('Indicator Data'!AK48&gt;DK$195,10,IF('Indicator Data'!AK48&lt;DK$194,0,10-(DK$195-'Indicator Data'!AK48)/(DK$195-DK$194)*10)),1))</f>
        <v>0.7</v>
      </c>
      <c r="DL45" s="55">
        <f>IF('Indicator Data'!AL48="No data","x",ROUND(IF('Indicator Data'!AL48&gt;DL$195,10,IF('Indicator Data'!AL48&lt;DL$194,0,10-(DL$195-'Indicator Data'!AL48)/(DL$195-DL$194)*10)),1))</f>
        <v>0.1</v>
      </c>
      <c r="DM45" s="55">
        <f t="shared" si="65"/>
        <v>3.4</v>
      </c>
      <c r="DN45" s="55">
        <f>IF('Indicator Data'!AG48="No data","x",ROUND(IF('Indicator Data'!AG48&gt;DN$195,10,IF('Indicator Data'!AG48&lt;DN$194,0,10-(DN$195-'Indicator Data'!AG48)/(DN$195-DN$194)*10)),1))</f>
        <v>0.1</v>
      </c>
      <c r="DO45" s="55">
        <f t="shared" si="66"/>
        <v>0.8</v>
      </c>
      <c r="DP45" s="194">
        <f>IF('Indicator Data'!AI48="No data","x",'Indicator Data'!AI48/'Indicator Data'!$CK48)</f>
        <v>1.0626965380029771E-3</v>
      </c>
      <c r="DQ45" s="55">
        <f t="shared" si="105"/>
        <v>10</v>
      </c>
      <c r="DR45" s="55">
        <f>IF('Indicator Data'!AJ48="No data","x",ROUND(IF('Indicator Data'!AJ48&gt;DR$195,10,IF('Indicator Data'!AJ48&lt;DR$194,0,10-(DR$195-'Indicator Data'!AJ48)/(DR$195-DR$194)*10)),1))</f>
        <v>10</v>
      </c>
      <c r="DS45" s="55">
        <f t="shared" si="67"/>
        <v>10</v>
      </c>
      <c r="DT45" s="55">
        <f>ROUND(IF('Indicator Data'!Z48=0,0,IF(LOG('Indicator Data'!Z48)&gt;DT$195,10,IF(LOG('Indicator Data'!Z48)&lt;DT$194,0,10-(DT$195-LOG('Indicator Data'!Z48))/(DT$195-DT$194)*10))),1)</f>
        <v>0</v>
      </c>
      <c r="DU45" s="56">
        <f>'Indicator Data'!Z48/'Indicator Data'!$CL48</f>
        <v>0</v>
      </c>
      <c r="DV45" s="55">
        <f t="shared" si="106"/>
        <v>0</v>
      </c>
      <c r="DW45" s="55">
        <f t="shared" si="68"/>
        <v>0</v>
      </c>
      <c r="DX45" s="55">
        <f t="shared" si="69"/>
        <v>4.7</v>
      </c>
      <c r="DY45" s="57">
        <f>IF(BL45="x",ROUND((10-GEOMEAN(((10-DX45)/10*9+1),((10-CZ45)/10*9+1),((10-DJ45)/10*9+1)))/9*10,1),ROUND((10-GEOMEAN(((10-BL45)/10*9+1),((10-DX45)/10*9+1),((10-CZ45)/10*9+1),((10-DJ45)/10*9+1)))/9*10,1))</f>
        <v>6</v>
      </c>
      <c r="DZ45" s="58">
        <f>IF(ROUND(IF(AP45="x",(10-GEOMEAN(((10-AO45)/10*9+1),((10-DY45)/10*9+1),((10-AU45)/10*9+1),((10-AQ45)/10*9+1),((10-AR45)/10*9+1)))/9*10,(10-GEOMEAN(((10-AO45)/10*9+1),((10-DY45)/10*9+1),((10-AP45)/10*9+1),((10-AQ45)/10*9+1),((10-AR45)/10*9+1),((10-AU45)/10*9+1)))/9*10),1)=0,0.1,ROUND(IF(AP45="x",(10-GEOMEAN(((10-AO45)/10*9+1),((10-DY45)/10*9+1),((10-AU45)/10*9+1),((10-AQ45)/10*9+1),((10-AR45)/10*9+1)))/9*10,(10-GEOMEAN(((10-AO45)/10*9+1),((10-DY45)/10*9+1),((10-AP45)/10*9+1),((10-AQ45)/10*9+1),((10-AR45)/10*9+1),((10-AU45)/10*9+1)))/9*10),1))</f>
        <v>5.8</v>
      </c>
      <c r="EA45" s="55">
        <f>ROUND(IF('Indicator Data'!AM48=0,0,IF('Indicator Data'!AM48&gt;EA$195,10,IF('Indicator Data'!AM48&lt;EA$194,0,10-(EA$195-'Indicator Data'!AM48)/(EA$195-EA$194)*10))),1)</f>
        <v>0.2</v>
      </c>
      <c r="EB45" s="55">
        <f>ROUND(IF('Indicator Data'!AN48=0,0,IF(LOG('Indicator Data'!AN48)&gt;LOG(EB$195),10,IF(LOG('Indicator Data'!AN48)&lt;LOG(EB$194),0,10-(LOG(EB$195)-LOG('Indicator Data'!AN48))/(LOG(EB$195)-LOG(EB$194))*10))),1)</f>
        <v>5.5</v>
      </c>
      <c r="EC45" s="57">
        <f t="shared" si="107"/>
        <v>3.3</v>
      </c>
      <c r="ED45" s="55">
        <f>'Indicator Data'!AO48</f>
        <v>0</v>
      </c>
      <c r="EE45" s="55">
        <f>'Indicator Data'!AP48</f>
        <v>0</v>
      </c>
      <c r="EF45" s="57">
        <f t="shared" si="108"/>
        <v>0</v>
      </c>
      <c r="EG45" s="58">
        <f t="shared" si="109"/>
        <v>2.2999999999999998</v>
      </c>
      <c r="EH45" s="15"/>
      <c r="EI45" s="104"/>
    </row>
    <row r="46" spans="1:139" s="4" customFormat="1" x14ac:dyDescent="0.25">
      <c r="A46" s="126" t="str">
        <f>'Indicator Data'!A49</f>
        <v>Cyprus</v>
      </c>
      <c r="B46" s="59" t="str">
        <f>'Indicator Data'!B49</f>
        <v>CYP</v>
      </c>
      <c r="C46" s="55">
        <f>ROUND(IF('Indicator Data'!C49=0,0.1,IF(LOG('Indicator Data'!C49)&gt;C$195,10,IF(LOG('Indicator Data'!C49)&lt;C$194,0,10-(C$195-LOG('Indicator Data'!C49))/(C$195-C$194)*10))),1)</f>
        <v>5.9</v>
      </c>
      <c r="D46" s="55">
        <f>ROUND(IF('Indicator Data'!D49=0,0.1,IF(LOG('Indicator Data'!D49)&gt;D$195,10,IF(LOG('Indicator Data'!D49)&lt;D$194,0,10-(D$195-LOG('Indicator Data'!D49))/(D$195-D$194)*10))),1)</f>
        <v>6.9</v>
      </c>
      <c r="E46" s="55">
        <f t="shared" si="70"/>
        <v>6.4</v>
      </c>
      <c r="F46" s="55">
        <f>IF('Indicator Data'!E49="No data",0.1,(ROUND(IF('Indicator Data'!E49=0,0,IF(LOG('Indicator Data'!E49)&gt;F$195,10,IF(LOG('Indicator Data'!E49)&lt;F$194,0,10-(F$195-LOG('Indicator Data'!E49))/(F$195-F$194)*10))),1)))</f>
        <v>0</v>
      </c>
      <c r="G46" s="55">
        <f>ROUND(IF('Indicator Data'!F49=0,0,IF(LOG('Indicator Data'!F49)&gt;G$195,10,IF(LOG('Indicator Data'!F49)&lt;G$194,0,10-(G$195-LOG('Indicator Data'!F49))/(G$195-G$194)*10))),1)</f>
        <v>4.9000000000000004</v>
      </c>
      <c r="H46" s="55">
        <f>ROUND(IF('Indicator Data'!G49=0,0,IF(LOG('Indicator Data'!G49)&gt;H$195,10,IF(LOG('Indicator Data'!G49)&lt;H$194,0,10-(H$195-LOG('Indicator Data'!G49))/(H$195-H$194)*10))),1)</f>
        <v>0</v>
      </c>
      <c r="I46" s="55">
        <f>ROUND(IF('Indicator Data'!H49=0,0,IF(LOG('Indicator Data'!H49)&gt;I$195,10,IF(LOG('Indicator Data'!H49)&lt;I$194,0,10-(I$195-LOG('Indicator Data'!H49))/(I$195-I$194)*10))),1)</f>
        <v>0</v>
      </c>
      <c r="J46" s="55">
        <f t="shared" si="71"/>
        <v>0</v>
      </c>
      <c r="K46" s="55">
        <f>ROUND(IF('Indicator Data'!I49=0,0,IF(LOG('Indicator Data'!I49)&gt;K$195,10,IF(LOG('Indicator Data'!I49)&lt;K$194,0,10-(K$195-LOG('Indicator Data'!I49))/(K$195-K$194)*10))),1)</f>
        <v>0</v>
      </c>
      <c r="L46" s="55">
        <f t="shared" si="72"/>
        <v>0</v>
      </c>
      <c r="M46" s="55">
        <f>ROUND(IF('Indicator Data'!J49=0,0,IF(LOG('Indicator Data'!J49)&gt;M$195,10,IF(LOG('Indicator Data'!J49)&lt;M$194,0,10-(M$195-LOG('Indicator Data'!J49))/(M$195-M$194)*10))),1)</f>
        <v>0</v>
      </c>
      <c r="N46" s="56">
        <f>'Indicator Data'!C49/'Indicator Data'!$CL49</f>
        <v>1.9543888796974738E-3</v>
      </c>
      <c r="O46" s="56">
        <f>'Indicator Data'!D49/'Indicator Data'!$CL49</f>
        <v>1.0258280361757841E-3</v>
      </c>
      <c r="P46" s="56">
        <f>IF(F46=0.1,"x",'Indicator Data'!E49/'Indicator Data'!$CL49)</f>
        <v>5.4185492694857444E-5</v>
      </c>
      <c r="Q46" s="56">
        <f>'Indicator Data'!F49/'Indicator Data'!$CL49</f>
        <v>7.2583724871811377E-6</v>
      </c>
      <c r="R46" s="56">
        <f>'Indicator Data'!G49/'Indicator Data'!$CL49</f>
        <v>0</v>
      </c>
      <c r="S46" s="56">
        <f>'Indicator Data'!H49/'Indicator Data'!$CL49</f>
        <v>0</v>
      </c>
      <c r="T46" s="56">
        <f>'Indicator Data'!I49/'Indicator Data'!$CL49</f>
        <v>0</v>
      </c>
      <c r="U46" s="56">
        <f>'Indicator Data'!J49/'Indicator Data'!$CL49</f>
        <v>0</v>
      </c>
      <c r="V46" s="55">
        <f t="shared" si="73"/>
        <v>9.8000000000000007</v>
      </c>
      <c r="W46" s="55">
        <f t="shared" si="74"/>
        <v>10</v>
      </c>
      <c r="X46" s="55">
        <f t="shared" si="75"/>
        <v>9.9</v>
      </c>
      <c r="Y46" s="55">
        <f t="shared" si="76"/>
        <v>0</v>
      </c>
      <c r="Z46" s="55">
        <f t="shared" si="77"/>
        <v>7.5</v>
      </c>
      <c r="AA46" s="55">
        <f t="shared" si="78"/>
        <v>0</v>
      </c>
      <c r="AB46" s="55">
        <f t="shared" si="79"/>
        <v>0</v>
      </c>
      <c r="AC46" s="55">
        <f t="shared" si="80"/>
        <v>0</v>
      </c>
      <c r="AD46" s="55">
        <f t="shared" si="81"/>
        <v>0</v>
      </c>
      <c r="AE46" s="55">
        <f t="shared" si="82"/>
        <v>0</v>
      </c>
      <c r="AF46" s="55">
        <f t="shared" si="83"/>
        <v>0</v>
      </c>
      <c r="AG46" s="55">
        <f>ROUND(IF('Indicator Data'!K49=0,0,IF('Indicator Data'!K49&gt;AG$195,10,IF('Indicator Data'!K49&lt;AG$194,0,10-(AG$195-'Indicator Data'!K49)/(AG$195-AG$194)*10))),1)</f>
        <v>1.9</v>
      </c>
      <c r="AH46" s="55">
        <f t="shared" si="84"/>
        <v>7.9</v>
      </c>
      <c r="AI46" s="55">
        <f t="shared" si="85"/>
        <v>8.5</v>
      </c>
      <c r="AJ46" s="55">
        <f t="shared" si="86"/>
        <v>0</v>
      </c>
      <c r="AK46" s="55">
        <f t="shared" si="87"/>
        <v>0</v>
      </c>
      <c r="AL46" s="55">
        <f t="shared" si="88"/>
        <v>0</v>
      </c>
      <c r="AM46" s="55">
        <f t="shared" si="89"/>
        <v>0</v>
      </c>
      <c r="AN46" s="55">
        <f t="shared" si="90"/>
        <v>0</v>
      </c>
      <c r="AO46" s="193">
        <f t="shared" si="91"/>
        <v>8.6999999999999993</v>
      </c>
      <c r="AP46" s="193">
        <f t="shared" si="41"/>
        <v>0</v>
      </c>
      <c r="AQ46" s="193">
        <f t="shared" si="92"/>
        <v>6.4</v>
      </c>
      <c r="AR46" s="193">
        <f t="shared" si="93"/>
        <v>0</v>
      </c>
      <c r="AS46" s="55">
        <f t="shared" si="94"/>
        <v>1</v>
      </c>
      <c r="AT46" s="55">
        <f>IF('Indicator Data'!L49="No data","x",IF('Indicator Data'!CM49&lt;1000,"x",ROUND((IF('Indicator Data'!L49&gt;AT$195,10,IF('Indicator Data'!L49&lt;AT$194,0,10-(AT$195-'Indicator Data'!L49)/(AT$195-AT$194)*10))),1)))</f>
        <v>5.0999999999999996</v>
      </c>
      <c r="AU46" s="193">
        <f t="shared" si="95"/>
        <v>3.1</v>
      </c>
      <c r="AV46" s="55">
        <f>IF('Indicator Data'!M49="No data","x",ROUND(IF('Indicator Data'!M49=0,0,IF(LOG('Indicator Data'!M49)&gt;AV$195,10,IF(LOG('Indicator Data'!M49)&lt;AV$194,0,10-(AV$195-LOG('Indicator Data'!M49))/(AV$195-AV$194)*10))),1))</f>
        <v>0</v>
      </c>
      <c r="AW46" s="56">
        <f>IF(AV46="x","x",'Indicator Data'!M49/'Indicator Data'!$CL49)</f>
        <v>0</v>
      </c>
      <c r="AX46" s="55">
        <f t="shared" si="42"/>
        <v>0</v>
      </c>
      <c r="AY46" s="55">
        <f t="shared" si="43"/>
        <v>0</v>
      </c>
      <c r="AZ46" s="55" t="str">
        <f>IF('Indicator Data'!N49="No data","x",ROUND(IF('Indicator Data'!N49=0,0,IF(LOG('Indicator Data'!N49)&gt;AZ$195,10,IF(LOG('Indicator Data'!N49)&lt;AZ$194,0,10-(AZ$195-LOG('Indicator Data'!N49))/(AZ$195-AZ$194)*10))),1))</f>
        <v>x</v>
      </c>
      <c r="BA46" s="56" t="str">
        <f>IF(AZ46="x","x",'Indicator Data'!N49/'Indicator Data'!$CL49)</f>
        <v>x</v>
      </c>
      <c r="BB46" s="55" t="str">
        <f t="shared" si="44"/>
        <v>x</v>
      </c>
      <c r="BC46" s="55" t="str">
        <f t="shared" si="45"/>
        <v>x</v>
      </c>
      <c r="BD46" s="55" t="str">
        <f>IF('Indicator Data'!O49="No data","x",ROUND(IF('Indicator Data'!O49=0,0,IF(LOG('Indicator Data'!O49)&gt;BD$195,10,IF(LOG('Indicator Data'!O49)&lt;BD$194,0,10-(BD$195-LOG('Indicator Data'!O49))/(BD$195-BD$194)*10))),1))</f>
        <v>x</v>
      </c>
      <c r="BE46" s="56" t="str">
        <f>IF(BD46="x","x",'Indicator Data'!O49/'Indicator Data'!$CL49)</f>
        <v>x</v>
      </c>
      <c r="BF46" s="55" t="str">
        <f t="shared" si="46"/>
        <v>x</v>
      </c>
      <c r="BG46" s="55" t="str">
        <f t="shared" si="47"/>
        <v>x</v>
      </c>
      <c r="BH46" s="55" t="str">
        <f>IF('Indicator Data'!P49="No data","x",ROUND(IF('Indicator Data'!P49=0,0,IF(LOG('Indicator Data'!P49)&gt;BH$195,10,IF(LOG('Indicator Data'!P49)&lt;BH$194,0,10-(BH$195-LOG('Indicator Data'!P49))/(BH$195-BH$194)*10))),1))</f>
        <v>x</v>
      </c>
      <c r="BI46" s="56" t="str">
        <f>IF(BH46="x","x",'Indicator Data'!P49/'Indicator Data'!$CL49)</f>
        <v>x</v>
      </c>
      <c r="BJ46" s="55" t="str">
        <f t="shared" si="48"/>
        <v>x</v>
      </c>
      <c r="BK46" s="55" t="str">
        <f t="shared" si="49"/>
        <v>x</v>
      </c>
      <c r="BL46" s="55">
        <f t="shared" si="50"/>
        <v>0</v>
      </c>
      <c r="BM46" s="55">
        <f>ROUND(IF('Indicator Data'!Q49=0,0,IF(LOG('Indicator Data'!Q49)&gt;BM$195,10,IF(LOG('Indicator Data'!Q49)&lt;BM$194,0,10-(BM$195-LOG('Indicator Data'!Q49))/(BM$195-BM$194)*10))),1)</f>
        <v>0</v>
      </c>
      <c r="BN46" s="55">
        <f>ROUND(IF('Indicator Data'!R49=0,0,IF(LOG('Indicator Data'!R49)&gt;BN$195,10,IF(LOG('Indicator Data'!R49)&lt;BN$194,0,10-(BN$195-LOG('Indicator Data'!R49))/(BN$195-BN$194)*10))),1)</f>
        <v>0</v>
      </c>
      <c r="BO46" s="55">
        <f t="shared" si="51"/>
        <v>0</v>
      </c>
      <c r="BP46" s="56">
        <f>'Indicator Data'!Q49/'Indicator Data'!$CL49</f>
        <v>0</v>
      </c>
      <c r="BQ46" s="56">
        <f>'Indicator Data'!R49/'Indicator Data'!$CL49</f>
        <v>0</v>
      </c>
      <c r="BR46" s="55">
        <f t="shared" si="96"/>
        <v>0</v>
      </c>
      <c r="BS46" s="55">
        <f t="shared" si="97"/>
        <v>0</v>
      </c>
      <c r="BT46" s="55">
        <f t="shared" si="28"/>
        <v>0</v>
      </c>
      <c r="BU46" s="55">
        <f t="shared" si="52"/>
        <v>0</v>
      </c>
      <c r="BV46" s="55">
        <f>ROUND(IF('Indicator Data'!S49=0,0,IF(LOG('Indicator Data'!S49)&gt;BV$195,10,IF(LOG('Indicator Data'!S49)&lt;BV$194,0,10-(BV$195-LOG('Indicator Data'!S49))/(BV$195-BV$194)*10))),1)</f>
        <v>0</v>
      </c>
      <c r="BW46" s="55">
        <f>ROUND(IF('Indicator Data'!T49=0,0,IF(LOG('Indicator Data'!T49)&gt;BW$195,10,IF(LOG('Indicator Data'!T49)&lt;BW$194,0,10-(BW$195-LOG('Indicator Data'!T49))/(BW$195-BW$194)*10))),1)</f>
        <v>0</v>
      </c>
      <c r="BX46" s="55">
        <f t="shared" si="53"/>
        <v>0</v>
      </c>
      <c r="BY46" s="56">
        <f>'Indicator Data'!S49/'Indicator Data'!$CL49</f>
        <v>0</v>
      </c>
      <c r="BZ46" s="56">
        <f>'Indicator Data'!T49/'Indicator Data'!$CL49</f>
        <v>0</v>
      </c>
      <c r="CA46" s="55">
        <f t="shared" si="98"/>
        <v>0</v>
      </c>
      <c r="CB46" s="55">
        <f t="shared" si="99"/>
        <v>0</v>
      </c>
      <c r="CC46" s="55">
        <f t="shared" si="54"/>
        <v>0</v>
      </c>
      <c r="CD46" s="55">
        <f t="shared" si="55"/>
        <v>0</v>
      </c>
      <c r="CE46" s="55">
        <f t="shared" si="56"/>
        <v>0</v>
      </c>
      <c r="CF46" s="55">
        <f>ROUND(IF('Indicator Data'!U49=0,0,IF(LOG('Indicator Data'!U49)&gt;CF$195,10,IF(LOG('Indicator Data'!U49)&lt;CF$194,0,10-(CF$195-LOG('Indicator Data'!U49))/(CF$195-CF$194)*10))),1)</f>
        <v>5</v>
      </c>
      <c r="CG46" s="56">
        <f>'Indicator Data'!U49/'Indicator Data'!$CL49</f>
        <v>2.6423805539464933E-2</v>
      </c>
      <c r="CH46" s="55">
        <f t="shared" si="100"/>
        <v>0.3</v>
      </c>
      <c r="CI46" s="55">
        <f t="shared" si="57"/>
        <v>3</v>
      </c>
      <c r="CJ46" s="55">
        <f>ROUND(IF('Indicator Data'!V49=0,0,IF(LOG('Indicator Data'!V49)&gt;CJ$195,10,IF(LOG('Indicator Data'!V49)&lt;CJ$194,0,10-(CJ$195-LOG('Indicator Data'!V49))/(CJ$195-CJ$194)*10))),1)</f>
        <v>7.1</v>
      </c>
      <c r="CK46" s="56">
        <f>IF('Indicator Data'!V49/'Indicator Data'!$CL49&gt;1,1,'Indicator Data'!V49/'Indicator Data'!$CL49)</f>
        <v>0.7967295922876575</v>
      </c>
      <c r="CL46" s="55">
        <f t="shared" si="101"/>
        <v>8</v>
      </c>
      <c r="CM46" s="55">
        <f t="shared" si="58"/>
        <v>7.6</v>
      </c>
      <c r="CN46" s="55">
        <f>ROUND(IF('Indicator Data'!W49=0,0,IF(LOG('Indicator Data'!W49)&gt;CN$195,10,IF(LOG('Indicator Data'!W49)&lt;CN$194,0,10-(CN$195-LOG('Indicator Data'!W49))/(CN$195-CN$194)*10))),1)</f>
        <v>0</v>
      </c>
      <c r="CO46" s="56">
        <f>'Indicator Data'!W49/'Indicator Data'!$CL49</f>
        <v>0</v>
      </c>
      <c r="CP46" s="55">
        <f t="shared" si="102"/>
        <v>0</v>
      </c>
      <c r="CQ46" s="55">
        <f t="shared" si="59"/>
        <v>0</v>
      </c>
      <c r="CR46" s="55">
        <f>ROUND(IF('Indicator Data'!X49=0,0,IF(LOG('Indicator Data'!X49)&gt;CR$195,10,IF(LOG('Indicator Data'!X49)&lt;CR$194,0,10-(CR$195-LOG('Indicator Data'!X49))/(CR$195-CR$194)*10))),1)</f>
        <v>4.3</v>
      </c>
      <c r="CS46" s="56">
        <f>'Indicator Data'!X49/'Indicator Data'!$CL49</f>
        <v>8.9414830573898881E-3</v>
      </c>
      <c r="CT46" s="55">
        <f t="shared" si="103"/>
        <v>0.1</v>
      </c>
      <c r="CU46" s="55">
        <f t="shared" si="60"/>
        <v>2.5</v>
      </c>
      <c r="CV46" s="55">
        <f>ROUND(IF('Indicator Data'!Y49=0,0,IF(LOG('Indicator Data'!Y49)&gt;CR$195,10,IF(LOG('Indicator Data'!Y49)&lt;CR$194,0,10-(CR$195-LOG('Indicator Data'!Y49))/(CR$195-CR$194)*10))),1)</f>
        <v>0</v>
      </c>
      <c r="CW46" s="56">
        <f>'Indicator Data'!Y49/'Indicator Data'!$CL49</f>
        <v>0</v>
      </c>
      <c r="CX46" s="55">
        <f t="shared" si="104"/>
        <v>0</v>
      </c>
      <c r="CY46" s="55">
        <f t="shared" si="61"/>
        <v>0</v>
      </c>
      <c r="CZ46" s="55">
        <f t="shared" si="62"/>
        <v>3.9</v>
      </c>
      <c r="DA46" s="55">
        <f>IF('Indicator Data'!AE49="No data","x",ROUND(IF('Indicator Data'!AE49&gt;DA$195,0,IF('Indicator Data'!AE49&lt;DA$194,10,(DA$195-'Indicator Data'!AE49)/(DA$195-DA$194)*10)),1))</f>
        <v>0.1</v>
      </c>
      <c r="DB46" s="55">
        <f>IF('Indicator Data'!AF49="No data","x",ROUND(IF('Indicator Data'!AF49&gt;DB$195,0,IF('Indicator Data'!AF49&lt;DB$194,10,(DB$195-'Indicator Data'!AF49)/(DB$195-DB$194)*10)),1))</f>
        <v>0.1</v>
      </c>
      <c r="DC46" s="55" t="str">
        <f>IF('Indicator Data'!AH49="No data","x",ROUND(IF('Indicator Data'!AH49&gt;DC$195,0,IF('Indicator Data'!AH49&lt;DC$194,10,(DC$195-'Indicator Data'!AH49)/(DC$195-DC$194)*10)),1))</f>
        <v>x</v>
      </c>
      <c r="DD46" s="55">
        <f>IF(AND(DB46="x",DA46="x",DC46="x"),"x",ROUND(AVERAGE(DA46:DC46),1))</f>
        <v>0.1</v>
      </c>
      <c r="DE46" s="55">
        <f>IF('Indicator Data'!AA49="No data","x",ROUND(IF(LOG('Indicator Data'!AA49)&gt;DE$195,10,IF(LOG('Indicator Data'!AA49)&lt;DE$194,0,10-(DE$195-LOG('Indicator Data'!AA49))/(DE$195-DE$194)*10)),1))</f>
        <v>7</v>
      </c>
      <c r="DF46" s="55">
        <f>IF('Indicator Data'!AB49="No data","x",ROUND(IF('Indicator Data'!AB49&gt;DF$195,10,IF('Indicator Data'!AB49&lt;DF$194,0,10-(DF$195-'Indicator Data'!AB49)/(DF$195-DF$194)*10)),1))</f>
        <v>3</v>
      </c>
      <c r="DG46" s="55">
        <f>IF('Indicator Data'!AC49="No data","x",ROUND(IF('Indicator Data'!AC49&gt;DG$195,10,IF('Indicator Data'!AC49&lt;DG$194,0,10-(DG$195-'Indicator Data'!AC49)/(DG$195-DG$194)*10)),1))</f>
        <v>6.7</v>
      </c>
      <c r="DH46" s="55">
        <f>IF('Indicator Data'!AD49="No data","x",ROUND(IF('Indicator Data'!AD49&gt;DH$195,10,IF('Indicator Data'!AD49&lt;DH$194,0,10-(DH$195-'Indicator Data'!AD49)/(DH$195-DH$194)*10)),1))</f>
        <v>5</v>
      </c>
      <c r="DI46" s="55">
        <f t="shared" si="63"/>
        <v>5.4</v>
      </c>
      <c r="DJ46" s="55">
        <f t="shared" si="64"/>
        <v>3.6</v>
      </c>
      <c r="DK46" s="55" t="str">
        <f>IF('Indicator Data'!AK49="No data","x",ROUND(IF('Indicator Data'!AK49&gt;DK$195,10,IF('Indicator Data'!AK49&lt;DK$194,0,10-(DK$195-'Indicator Data'!AK49)/(DK$195-DK$194)*10)),1))</f>
        <v>x</v>
      </c>
      <c r="DL46" s="55">
        <f>IF('Indicator Data'!AL49="No data","x",ROUND(IF('Indicator Data'!AL49&gt;DL$195,10,IF('Indicator Data'!AL49&lt;DL$194,0,10-(DL$195-'Indicator Data'!AL49)/(DL$195-DL$194)*10)),1))</f>
        <v>0.3</v>
      </c>
      <c r="DM46" s="55">
        <f t="shared" si="65"/>
        <v>4.4000000000000004</v>
      </c>
      <c r="DN46" s="55">
        <f>IF('Indicator Data'!AG49="No data","x",ROUND(IF('Indicator Data'!AG49&gt;DN$195,10,IF('Indicator Data'!AG49&lt;DN$194,0,10-(DN$195-'Indicator Data'!AG49)/(DN$195-DN$194)*10)),1))</f>
        <v>0</v>
      </c>
      <c r="DO46" s="55">
        <f t="shared" si="66"/>
        <v>0.1</v>
      </c>
      <c r="DP46" s="194">
        <f>IF('Indicator Data'!AI49="No data","x",'Indicator Data'!AI49/'Indicator Data'!$CK49)</f>
        <v>2.4468894653420389E-4</v>
      </c>
      <c r="DQ46" s="55">
        <f t="shared" si="105"/>
        <v>2.4</v>
      </c>
      <c r="DR46" s="55">
        <f>IF('Indicator Data'!AJ49="No data","x",ROUND(IF('Indicator Data'!AJ49&gt;DR$195,10,IF('Indicator Data'!AJ49&lt;DR$194,0,10-(DR$195-'Indicator Data'!AJ49)/(DR$195-DR$194)*10)),1))</f>
        <v>10</v>
      </c>
      <c r="DS46" s="55">
        <f t="shared" si="67"/>
        <v>6.2</v>
      </c>
      <c r="DT46" s="55">
        <f>ROUND(IF('Indicator Data'!Z49=0,0,IF(LOG('Indicator Data'!Z49)&gt;DT$195,10,IF(LOG('Indicator Data'!Z49)&lt;DT$194,0,10-(DT$195-LOG('Indicator Data'!Z49))/(DT$195-DT$194)*10))),1)</f>
        <v>7.2</v>
      </c>
      <c r="DU46" s="56">
        <f>'Indicator Data'!Z49/'Indicator Data'!$CL49</f>
        <v>0.95703463653643994</v>
      </c>
      <c r="DV46" s="55">
        <f t="shared" si="106"/>
        <v>9.6</v>
      </c>
      <c r="DW46" s="55">
        <f t="shared" si="68"/>
        <v>8.6999999999999993</v>
      </c>
      <c r="DX46" s="55">
        <f t="shared" si="69"/>
        <v>3.6</v>
      </c>
      <c r="DY46" s="57">
        <f>IF(BL46="x",ROUND((10-GEOMEAN(((10-DX46)/10*9+1),((10-CZ46)/10*9+1),((10-DJ46)/10*9+1)))/9*10,1),ROUND((10-GEOMEAN(((10-BL46)/10*9+1),((10-DX46)/10*9+1),((10-CZ46)/10*9+1),((10-DJ46)/10*9+1)))/9*10,1))</f>
        <v>2.9</v>
      </c>
      <c r="DZ46" s="58">
        <f>IF(ROUND(IF(AP46="x",(10-GEOMEAN(((10-AO46)/10*9+1),((10-DY46)/10*9+1),((10-AU46)/10*9+1),((10-AQ46)/10*9+1),((10-AR46)/10*9+1)))/9*10,(10-GEOMEAN(((10-AO46)/10*9+1),((10-DY46)/10*9+1),((10-AP46)/10*9+1),((10-AQ46)/10*9+1),((10-AR46)/10*9+1),((10-AU46)/10*9+1)))/9*10),1)=0,0.1,ROUND(IF(AP46="x",(10-GEOMEAN(((10-AO46)/10*9+1),((10-DY46)/10*9+1),((10-AU46)/10*9+1),((10-AQ46)/10*9+1),((10-AR46)/10*9+1)))/9*10,(10-GEOMEAN(((10-AO46)/10*9+1),((10-DY46)/10*9+1),((10-AP46)/10*9+1),((10-AQ46)/10*9+1),((10-AR46)/10*9+1),((10-AU46)/10*9+1)))/9*10),1))</f>
        <v>4.4000000000000004</v>
      </c>
      <c r="EA46" s="55">
        <f>ROUND(IF('Indicator Data'!AM49=0,0,IF('Indicator Data'!AM49&gt;EA$195,10,IF('Indicator Data'!AM49&lt;EA$194,0,10-(EA$195-'Indicator Data'!AM49)/(EA$195-EA$194)*10))),1)</f>
        <v>0.2</v>
      </c>
      <c r="EB46" s="55">
        <f>ROUND(IF('Indicator Data'!AN49=0,0,IF(LOG('Indicator Data'!AN49)&gt;LOG(EB$195),10,IF(LOG('Indicator Data'!AN49)&lt;LOG(EB$194),0,10-(LOG(EB$195)-LOG('Indicator Data'!AN49))/(LOG(EB$195)-LOG(EB$194))*10))),1)</f>
        <v>0</v>
      </c>
      <c r="EC46" s="57">
        <f t="shared" si="107"/>
        <v>0.1</v>
      </c>
      <c r="ED46" s="55">
        <f>'Indicator Data'!AO49</f>
        <v>0</v>
      </c>
      <c r="EE46" s="55">
        <f>'Indicator Data'!AP49</f>
        <v>0</v>
      </c>
      <c r="EF46" s="57">
        <f t="shared" si="108"/>
        <v>0</v>
      </c>
      <c r="EG46" s="58">
        <f t="shared" si="109"/>
        <v>0.1</v>
      </c>
      <c r="EH46" s="15"/>
      <c r="EI46" s="104"/>
    </row>
    <row r="47" spans="1:139" s="4" customFormat="1" x14ac:dyDescent="0.25">
      <c r="A47" s="126" t="str">
        <f>'Indicator Data'!A50</f>
        <v>Czech Republic</v>
      </c>
      <c r="B47" s="59" t="str">
        <f>'Indicator Data'!B50</f>
        <v>CZE</v>
      </c>
      <c r="C47" s="55">
        <f>ROUND(IF('Indicator Data'!C50=0,0.1,IF(LOG('Indicator Data'!C50)&gt;C$195,10,IF(LOG('Indicator Data'!C50)&lt;C$194,0,10-(C$195-LOG('Indicator Data'!C50))/(C$195-C$194)*10))),1)</f>
        <v>3.1</v>
      </c>
      <c r="D47" s="55">
        <f>ROUND(IF('Indicator Data'!D50=0,0.1,IF(LOG('Indicator Data'!D50)&gt;D$195,10,IF(LOG('Indicator Data'!D50)&lt;D$194,0,10-(D$195-LOG('Indicator Data'!D50))/(D$195-D$194)*10))),1)</f>
        <v>0.1</v>
      </c>
      <c r="E47" s="55">
        <f t="shared" si="70"/>
        <v>1.7</v>
      </c>
      <c r="F47" s="55">
        <f>IF('Indicator Data'!E50="No data",0.1,(ROUND(IF('Indicator Data'!E50=0,0,IF(LOG('Indicator Data'!E50)&gt;F$195,10,IF(LOG('Indicator Data'!E50)&lt;F$194,0,10-(F$195-LOG('Indicator Data'!E50))/(F$195-F$194)*10))),1)))</f>
        <v>6.8</v>
      </c>
      <c r="G47" s="55">
        <f>ROUND(IF('Indicator Data'!F50=0,0,IF(LOG('Indicator Data'!F50)&gt;G$195,10,IF(LOG('Indicator Data'!F50)&lt;G$194,0,10-(G$195-LOG('Indicator Data'!F50))/(G$195-G$194)*10))),1)</f>
        <v>0</v>
      </c>
      <c r="H47" s="55">
        <f>ROUND(IF('Indicator Data'!G50=0,0,IF(LOG('Indicator Data'!G50)&gt;H$195,10,IF(LOG('Indicator Data'!G50)&lt;H$194,0,10-(H$195-LOG('Indicator Data'!G50))/(H$195-H$194)*10))),1)</f>
        <v>0</v>
      </c>
      <c r="I47" s="55">
        <f>ROUND(IF('Indicator Data'!H50=0,0,IF(LOG('Indicator Data'!H50)&gt;I$195,10,IF(LOG('Indicator Data'!H50)&lt;I$194,0,10-(I$195-LOG('Indicator Data'!H50))/(I$195-I$194)*10))),1)</f>
        <v>0</v>
      </c>
      <c r="J47" s="55">
        <f t="shared" si="71"/>
        <v>0</v>
      </c>
      <c r="K47" s="55">
        <f>ROUND(IF('Indicator Data'!I50=0,0,IF(LOG('Indicator Data'!I50)&gt;K$195,10,IF(LOG('Indicator Data'!I50)&lt;K$194,0,10-(K$195-LOG('Indicator Data'!I50))/(K$195-K$194)*10))),1)</f>
        <v>0</v>
      </c>
      <c r="L47" s="55">
        <f t="shared" si="72"/>
        <v>0</v>
      </c>
      <c r="M47" s="55">
        <f>ROUND(IF('Indicator Data'!J50=0,0,IF(LOG('Indicator Data'!J50)&gt;M$195,10,IF(LOG('Indicator Data'!J50)&lt;M$194,0,10-(M$195-LOG('Indicator Data'!J50))/(M$195-M$194)*10))),1)</f>
        <v>0</v>
      </c>
      <c r="N47" s="56">
        <f>'Indicator Data'!C50/'Indicator Data'!$CL50</f>
        <v>1.7150416067726604E-5</v>
      </c>
      <c r="O47" s="56">
        <f>'Indicator Data'!D50/'Indicator Data'!$CL50</f>
        <v>0</v>
      </c>
      <c r="P47" s="56">
        <f>IF(F47=0.1,"x",'Indicator Data'!E50/'Indicator Data'!$CL50)</f>
        <v>5.0996761809937981E-3</v>
      </c>
      <c r="Q47" s="56">
        <f>'Indicator Data'!F50/'Indicator Data'!$CL50</f>
        <v>0</v>
      </c>
      <c r="R47" s="56">
        <f>'Indicator Data'!G50/'Indicator Data'!$CL50</f>
        <v>0</v>
      </c>
      <c r="S47" s="56">
        <f>'Indicator Data'!H50/'Indicator Data'!$CL50</f>
        <v>0</v>
      </c>
      <c r="T47" s="56">
        <f>'Indicator Data'!I50/'Indicator Data'!$CL50</f>
        <v>0</v>
      </c>
      <c r="U47" s="56">
        <f>'Indicator Data'!J50/'Indicator Data'!$CL50</f>
        <v>0</v>
      </c>
      <c r="V47" s="55">
        <f t="shared" si="73"/>
        <v>0.1</v>
      </c>
      <c r="W47" s="55">
        <f t="shared" si="74"/>
        <v>0</v>
      </c>
      <c r="X47" s="55">
        <f t="shared" si="75"/>
        <v>0.1</v>
      </c>
      <c r="Y47" s="55">
        <f t="shared" si="76"/>
        <v>3.4</v>
      </c>
      <c r="Z47" s="55">
        <f t="shared" si="77"/>
        <v>0</v>
      </c>
      <c r="AA47" s="55">
        <f t="shared" si="78"/>
        <v>0</v>
      </c>
      <c r="AB47" s="55">
        <f t="shared" si="79"/>
        <v>0</v>
      </c>
      <c r="AC47" s="55">
        <f t="shared" si="80"/>
        <v>0</v>
      </c>
      <c r="AD47" s="55">
        <f t="shared" si="81"/>
        <v>0</v>
      </c>
      <c r="AE47" s="55">
        <f t="shared" si="82"/>
        <v>0</v>
      </c>
      <c r="AF47" s="55">
        <f t="shared" si="83"/>
        <v>0</v>
      </c>
      <c r="AG47" s="55">
        <f>ROUND(IF('Indicator Data'!K50=0,0,IF('Indicator Data'!K50&gt;AG$195,10,IF('Indicator Data'!K50&lt;AG$194,0,10-(AG$195-'Indicator Data'!K50)/(AG$195-AG$194)*10))),1)</f>
        <v>0</v>
      </c>
      <c r="AH47" s="55">
        <f t="shared" si="84"/>
        <v>1.6</v>
      </c>
      <c r="AI47" s="55">
        <f t="shared" si="85"/>
        <v>0.1</v>
      </c>
      <c r="AJ47" s="55">
        <f t="shared" si="86"/>
        <v>0</v>
      </c>
      <c r="AK47" s="55">
        <f t="shared" si="87"/>
        <v>0</v>
      </c>
      <c r="AL47" s="55">
        <f t="shared" si="88"/>
        <v>0</v>
      </c>
      <c r="AM47" s="55">
        <f t="shared" si="89"/>
        <v>0</v>
      </c>
      <c r="AN47" s="55">
        <f t="shared" si="90"/>
        <v>0</v>
      </c>
      <c r="AO47" s="193">
        <f t="shared" si="91"/>
        <v>0.9</v>
      </c>
      <c r="AP47" s="193">
        <f t="shared" si="41"/>
        <v>5.3</v>
      </c>
      <c r="AQ47" s="193">
        <f t="shared" si="92"/>
        <v>0</v>
      </c>
      <c r="AR47" s="193">
        <f t="shared" si="93"/>
        <v>0</v>
      </c>
      <c r="AS47" s="55">
        <f t="shared" si="94"/>
        <v>0</v>
      </c>
      <c r="AT47" s="55">
        <f>IF('Indicator Data'!L50="No data","x",IF('Indicator Data'!CM50&lt;1000,"x",ROUND((IF('Indicator Data'!L50&gt;AT$195,10,IF('Indicator Data'!L50&lt;AT$194,0,10-(AT$195-'Indicator Data'!L50)/(AT$195-AT$194)*10))),1)))</f>
        <v>3</v>
      </c>
      <c r="AU47" s="193">
        <f t="shared" si="95"/>
        <v>1.5</v>
      </c>
      <c r="AV47" s="55">
        <f>IF('Indicator Data'!M50="No data","x",ROUND(IF('Indicator Data'!M50=0,0,IF(LOG('Indicator Data'!M50)&gt;AV$195,10,IF(LOG('Indicator Data'!M50)&lt;AV$194,0,10-(AV$195-LOG('Indicator Data'!M50))/(AV$195-AV$194)*10))),1))</f>
        <v>0</v>
      </c>
      <c r="AW47" s="56">
        <f>IF(AV47="x","x",'Indicator Data'!M50/'Indicator Data'!$CL50)</f>
        <v>0</v>
      </c>
      <c r="AX47" s="55">
        <f t="shared" si="42"/>
        <v>0</v>
      </c>
      <c r="AY47" s="55">
        <f t="shared" si="43"/>
        <v>0</v>
      </c>
      <c r="AZ47" s="55" t="str">
        <f>IF('Indicator Data'!N50="No data","x",ROUND(IF('Indicator Data'!N50=0,0,IF(LOG('Indicator Data'!N50)&gt;AZ$195,10,IF(LOG('Indicator Data'!N50)&lt;AZ$194,0,10-(AZ$195-LOG('Indicator Data'!N50))/(AZ$195-AZ$194)*10))),1))</f>
        <v>x</v>
      </c>
      <c r="BA47" s="56" t="str">
        <f>IF(AZ47="x","x",'Indicator Data'!N50/'Indicator Data'!$CL50)</f>
        <v>x</v>
      </c>
      <c r="BB47" s="55" t="str">
        <f t="shared" si="44"/>
        <v>x</v>
      </c>
      <c r="BC47" s="55" t="str">
        <f t="shared" si="45"/>
        <v>x</v>
      </c>
      <c r="BD47" s="55" t="str">
        <f>IF('Indicator Data'!O50="No data","x",ROUND(IF('Indicator Data'!O50=0,0,IF(LOG('Indicator Data'!O50)&gt;BD$195,10,IF(LOG('Indicator Data'!O50)&lt;BD$194,0,10-(BD$195-LOG('Indicator Data'!O50))/(BD$195-BD$194)*10))),1))</f>
        <v>x</v>
      </c>
      <c r="BE47" s="56" t="str">
        <f>IF(BD47="x","x",'Indicator Data'!O50/'Indicator Data'!$CL50)</f>
        <v>x</v>
      </c>
      <c r="BF47" s="55" t="str">
        <f t="shared" si="46"/>
        <v>x</v>
      </c>
      <c r="BG47" s="55" t="str">
        <f t="shared" si="47"/>
        <v>x</v>
      </c>
      <c r="BH47" s="55" t="str">
        <f>IF('Indicator Data'!P50="No data","x",ROUND(IF('Indicator Data'!P50=0,0,IF(LOG('Indicator Data'!P50)&gt;BH$195,10,IF(LOG('Indicator Data'!P50)&lt;BH$194,0,10-(BH$195-LOG('Indicator Data'!P50))/(BH$195-BH$194)*10))),1))</f>
        <v>x</v>
      </c>
      <c r="BI47" s="56" t="str">
        <f>IF(BH47="x","x",'Indicator Data'!P50/'Indicator Data'!$CL50)</f>
        <v>x</v>
      </c>
      <c r="BJ47" s="55" t="str">
        <f t="shared" si="48"/>
        <v>x</v>
      </c>
      <c r="BK47" s="55" t="str">
        <f t="shared" si="49"/>
        <v>x</v>
      </c>
      <c r="BL47" s="55">
        <f t="shared" si="50"/>
        <v>0</v>
      </c>
      <c r="BM47" s="55">
        <f>ROUND(IF('Indicator Data'!Q50=0,0,IF(LOG('Indicator Data'!Q50)&gt;BM$195,10,IF(LOG('Indicator Data'!Q50)&lt;BM$194,0,10-(BM$195-LOG('Indicator Data'!Q50))/(BM$195-BM$194)*10))),1)</f>
        <v>0</v>
      </c>
      <c r="BN47" s="55">
        <f>ROUND(IF('Indicator Data'!R50=0,0,IF(LOG('Indicator Data'!R50)&gt;BN$195,10,IF(LOG('Indicator Data'!R50)&lt;BN$194,0,10-(BN$195-LOG('Indicator Data'!R50))/(BN$195-BN$194)*10))),1)</f>
        <v>0</v>
      </c>
      <c r="BO47" s="55">
        <f t="shared" si="51"/>
        <v>0</v>
      </c>
      <c r="BP47" s="56">
        <f>'Indicator Data'!Q50/'Indicator Data'!$CL50</f>
        <v>0</v>
      </c>
      <c r="BQ47" s="56">
        <f>'Indicator Data'!R50/'Indicator Data'!$CL50</f>
        <v>0</v>
      </c>
      <c r="BR47" s="55">
        <f t="shared" si="96"/>
        <v>0</v>
      </c>
      <c r="BS47" s="55">
        <f t="shared" si="97"/>
        <v>0</v>
      </c>
      <c r="BT47" s="55">
        <f t="shared" si="28"/>
        <v>0</v>
      </c>
      <c r="BU47" s="55">
        <f t="shared" si="52"/>
        <v>0</v>
      </c>
      <c r="BV47" s="55">
        <f>ROUND(IF('Indicator Data'!S50=0,0,IF(LOG('Indicator Data'!S50)&gt;BV$195,10,IF(LOG('Indicator Data'!S50)&lt;BV$194,0,10-(BV$195-LOG('Indicator Data'!S50))/(BV$195-BV$194)*10))),1)</f>
        <v>0</v>
      </c>
      <c r="BW47" s="55">
        <f>ROUND(IF('Indicator Data'!T50=0,0,IF(LOG('Indicator Data'!T50)&gt;BW$195,10,IF(LOG('Indicator Data'!T50)&lt;BW$194,0,10-(BW$195-LOG('Indicator Data'!T50))/(BW$195-BW$194)*10))),1)</f>
        <v>0</v>
      </c>
      <c r="BX47" s="55">
        <f t="shared" si="53"/>
        <v>0</v>
      </c>
      <c r="BY47" s="56">
        <f>'Indicator Data'!S50/'Indicator Data'!$CL50</f>
        <v>0</v>
      </c>
      <c r="BZ47" s="56">
        <f>'Indicator Data'!T50/'Indicator Data'!$CL50</f>
        <v>0</v>
      </c>
      <c r="CA47" s="55">
        <f t="shared" si="98"/>
        <v>0</v>
      </c>
      <c r="CB47" s="55">
        <f t="shared" si="99"/>
        <v>0</v>
      </c>
      <c r="CC47" s="55">
        <f t="shared" si="54"/>
        <v>0</v>
      </c>
      <c r="CD47" s="55">
        <f t="shared" si="55"/>
        <v>0</v>
      </c>
      <c r="CE47" s="55">
        <f t="shared" si="56"/>
        <v>0</v>
      </c>
      <c r="CF47" s="55">
        <f>ROUND(IF('Indicator Data'!U50=0,0,IF(LOG('Indicator Data'!U50)&gt;CF$195,10,IF(LOG('Indicator Data'!U50)&lt;CF$194,0,10-(CF$195-LOG('Indicator Data'!U50))/(CF$195-CF$194)*10))),1)</f>
        <v>0</v>
      </c>
      <c r="CG47" s="56">
        <f>'Indicator Data'!U50/'Indicator Data'!$CL50</f>
        <v>0</v>
      </c>
      <c r="CH47" s="55">
        <f t="shared" si="100"/>
        <v>0</v>
      </c>
      <c r="CI47" s="55">
        <f t="shared" si="57"/>
        <v>0</v>
      </c>
      <c r="CJ47" s="55">
        <f>ROUND(IF('Indicator Data'!V50=0,0,IF(LOG('Indicator Data'!V50)&gt;CJ$195,10,IF(LOG('Indicator Data'!V50)&lt;CJ$194,0,10-(CJ$195-LOG('Indicator Data'!V50))/(CJ$195-CJ$194)*10))),1)</f>
        <v>0</v>
      </c>
      <c r="CK47" s="56">
        <f>IF('Indicator Data'!V50/'Indicator Data'!$CL50&gt;1,1,'Indicator Data'!V50/'Indicator Data'!$CL50)</f>
        <v>0</v>
      </c>
      <c r="CL47" s="55">
        <f t="shared" si="101"/>
        <v>0</v>
      </c>
      <c r="CM47" s="55">
        <f t="shared" si="58"/>
        <v>0</v>
      </c>
      <c r="CN47" s="55">
        <f>ROUND(IF('Indicator Data'!W50=0,0,IF(LOG('Indicator Data'!W50)&gt;CN$195,10,IF(LOG('Indicator Data'!W50)&lt;CN$194,0,10-(CN$195-LOG('Indicator Data'!W50))/(CN$195-CN$194)*10))),1)</f>
        <v>0</v>
      </c>
      <c r="CO47" s="56">
        <f>'Indicator Data'!W50/'Indicator Data'!$CL50</f>
        <v>0</v>
      </c>
      <c r="CP47" s="55">
        <f t="shared" si="102"/>
        <v>0</v>
      </c>
      <c r="CQ47" s="55">
        <f t="shared" si="59"/>
        <v>0</v>
      </c>
      <c r="CR47" s="55">
        <f>ROUND(IF('Indicator Data'!X50=0,0,IF(LOG('Indicator Data'!X50)&gt;CR$195,10,IF(LOG('Indicator Data'!X50)&lt;CR$194,0,10-(CR$195-LOG('Indicator Data'!X50))/(CR$195-CR$194)*10))),1)</f>
        <v>0</v>
      </c>
      <c r="CS47" s="56">
        <f>'Indicator Data'!X50/'Indicator Data'!$CL50</f>
        <v>0</v>
      </c>
      <c r="CT47" s="55">
        <f t="shared" si="103"/>
        <v>0</v>
      </c>
      <c r="CU47" s="55">
        <f t="shared" si="60"/>
        <v>0</v>
      </c>
      <c r="CV47" s="55">
        <f>ROUND(IF('Indicator Data'!Y50=0,0,IF(LOG('Indicator Data'!Y50)&gt;CR$195,10,IF(LOG('Indicator Data'!Y50)&lt;CR$194,0,10-(CR$195-LOG('Indicator Data'!Y50))/(CR$195-CR$194)*10))),1)</f>
        <v>0</v>
      </c>
      <c r="CW47" s="56">
        <f>'Indicator Data'!Y50/'Indicator Data'!$CL50</f>
        <v>0</v>
      </c>
      <c r="CX47" s="55">
        <f t="shared" si="104"/>
        <v>0</v>
      </c>
      <c r="CY47" s="55">
        <f t="shared" si="61"/>
        <v>0</v>
      </c>
      <c r="CZ47" s="55">
        <f t="shared" si="62"/>
        <v>0</v>
      </c>
      <c r="DA47" s="55">
        <f>IF('Indicator Data'!AE50="No data","x",ROUND(IF('Indicator Data'!AE50&gt;DA$195,0,IF('Indicator Data'!AE50&lt;DA$194,10,(DA$195-'Indicator Data'!AE50)/(DA$195-DA$194)*10)),1))</f>
        <v>0.1</v>
      </c>
      <c r="DB47" s="55">
        <f>IF('Indicator Data'!AF50="No data","x",ROUND(IF('Indicator Data'!AF50&gt;DB$195,0,IF('Indicator Data'!AF50&lt;DB$194,10,(DB$195-'Indicator Data'!AF50)/(DB$195-DB$194)*10)),1))</f>
        <v>0</v>
      </c>
      <c r="DC47" s="55" t="str">
        <f>IF('Indicator Data'!AH50="No data","x",ROUND(IF('Indicator Data'!AH50&gt;DC$195,0,IF('Indicator Data'!AH50&lt;DC$194,10,(DC$195-'Indicator Data'!AH50)/(DC$195-DC$194)*10)),1))</f>
        <v>x</v>
      </c>
      <c r="DD47" s="55">
        <f>IF(AND(DB47="x",DA47="x",DC47="x"),"x",ROUND(AVERAGE(DA47:DC47),1))</f>
        <v>0.1</v>
      </c>
      <c r="DE47" s="55">
        <f>IF('Indicator Data'!AA50="No data","x",ROUND(IF(LOG('Indicator Data'!AA50)&gt;DE$195,10,IF(LOG('Indicator Data'!AA50)&lt;DE$194,0,10-(DE$195-LOG('Indicator Data'!AA50))/(DE$195-DE$194)*10)),1))</f>
        <v>7.1</v>
      </c>
      <c r="DF47" s="55">
        <f>IF('Indicator Data'!AB50="No data","x",ROUND(IF('Indicator Data'!AB50&gt;DF$195,10,IF('Indicator Data'!AB50&lt;DF$194,0,10-(DF$195-'Indicator Data'!AB50)/(DF$195-DF$194)*10)),1))</f>
        <v>2.4</v>
      </c>
      <c r="DG47" s="55">
        <f>IF('Indicator Data'!AC50="No data","x",ROUND(IF('Indicator Data'!AC50&gt;DG$195,10,IF('Indicator Data'!AC50&lt;DG$194,0,10-(DG$195-'Indicator Data'!AC50)/(DG$195-DG$194)*10)),1))</f>
        <v>7.4</v>
      </c>
      <c r="DH47" s="55">
        <f>IF('Indicator Data'!AD50="No data","x",ROUND(IF('Indicator Data'!AD50&gt;DH$195,10,IF('Indicator Data'!AD50&lt;DH$194,0,10-(DH$195-'Indicator Data'!AD50)/(DH$195-DH$194)*10)),1))</f>
        <v>3.9</v>
      </c>
      <c r="DI47" s="55">
        <f t="shared" si="63"/>
        <v>5.2</v>
      </c>
      <c r="DJ47" s="55">
        <f t="shared" si="64"/>
        <v>3.5</v>
      </c>
      <c r="DK47" s="55" t="str">
        <f>IF('Indicator Data'!AK50="No data","x",ROUND(IF('Indicator Data'!AK50&gt;DK$195,10,IF('Indicator Data'!AK50&lt;DK$194,0,10-(DK$195-'Indicator Data'!AK50)/(DK$195-DK$194)*10)),1))</f>
        <v>x</v>
      </c>
      <c r="DL47" s="55">
        <f>IF('Indicator Data'!AL50="No data","x",ROUND(IF('Indicator Data'!AL50&gt;DL$195,10,IF('Indicator Data'!AL50&lt;DL$194,0,10-(DL$195-'Indicator Data'!AL50)/(DL$195-DL$194)*10)),1))</f>
        <v>0.1</v>
      </c>
      <c r="DM47" s="55">
        <f t="shared" si="65"/>
        <v>4.2</v>
      </c>
      <c r="DN47" s="55">
        <f>IF('Indicator Data'!AG50="No data","x",ROUND(IF('Indicator Data'!AG50&gt;DN$195,10,IF('Indicator Data'!AG50&lt;DN$194,0,10-(DN$195-'Indicator Data'!AG50)/(DN$195-DN$194)*10)),1))</f>
        <v>0</v>
      </c>
      <c r="DO47" s="55">
        <f t="shared" si="66"/>
        <v>0</v>
      </c>
      <c r="DP47" s="194">
        <f>IF('Indicator Data'!AI50="No data","x",'Indicator Data'!AI50/'Indicator Data'!$CK50)</f>
        <v>1.0748473393975642E-3</v>
      </c>
      <c r="DQ47" s="55">
        <f t="shared" si="105"/>
        <v>10</v>
      </c>
      <c r="DR47" s="55">
        <f>IF('Indicator Data'!AJ50="No data","x",ROUND(IF('Indicator Data'!AJ50&gt;DR$195,10,IF('Indicator Data'!AJ50&lt;DR$194,0,10-(DR$195-'Indicator Data'!AJ50)/(DR$195-DR$194)*10)),1))</f>
        <v>6</v>
      </c>
      <c r="DS47" s="55">
        <f t="shared" si="67"/>
        <v>8</v>
      </c>
      <c r="DT47" s="55">
        <f>ROUND(IF('Indicator Data'!Z50=0,0,IF(LOG('Indicator Data'!Z50)&gt;DT$195,10,IF(LOG('Indicator Data'!Z50)&lt;DT$194,0,10-(DT$195-LOG('Indicator Data'!Z50))/(DT$195-DT$194)*10))),1)</f>
        <v>8.6</v>
      </c>
      <c r="DU47" s="56">
        <f>'Indicator Data'!Z50/'Indicator Data'!$CL50</f>
        <v>0.99988254390496534</v>
      </c>
      <c r="DV47" s="55">
        <f t="shared" si="106"/>
        <v>10</v>
      </c>
      <c r="DW47" s="55">
        <f t="shared" si="68"/>
        <v>9.4</v>
      </c>
      <c r="DX47" s="55">
        <f t="shared" si="69"/>
        <v>4.0999999999999996</v>
      </c>
      <c r="DY47" s="57">
        <f>IF(BL47="x",ROUND((10-GEOMEAN(((10-DX47)/10*9+1),((10-CZ47)/10*9+1),((10-DJ47)/10*9+1)))/9*10,1),ROUND((10-GEOMEAN(((10-BL47)/10*9+1),((10-DX47)/10*9+1),((10-CZ47)/10*9+1),((10-DJ47)/10*9+1)))/9*10,1))</f>
        <v>2.1</v>
      </c>
      <c r="DZ47" s="58">
        <f>IF(ROUND(IF(AP47="x",(10-GEOMEAN(((10-AO47)/10*9+1),((10-DY47)/10*9+1),((10-AU47)/10*9+1),((10-AQ47)/10*9+1),((10-AR47)/10*9+1)))/9*10,(10-GEOMEAN(((10-AO47)/10*9+1),((10-DY47)/10*9+1),((10-AP47)/10*9+1),((10-AQ47)/10*9+1),((10-AR47)/10*9+1),((10-AU47)/10*9+1)))/9*10),1)=0,0.1,ROUND(IF(AP47="x",(10-GEOMEAN(((10-AO47)/10*9+1),((10-DY47)/10*9+1),((10-AU47)/10*9+1),((10-AQ47)/10*9+1),((10-AR47)/10*9+1)))/9*10,(10-GEOMEAN(((10-AO47)/10*9+1),((10-DY47)/10*9+1),((10-AP47)/10*9+1),((10-AQ47)/10*9+1),((10-AR47)/10*9+1),((10-AU47)/10*9+1)))/9*10),1))</f>
        <v>1.8</v>
      </c>
      <c r="EA47" s="55">
        <f>ROUND(IF('Indicator Data'!AM50=0,0,IF('Indicator Data'!AM50&gt;EA$195,10,IF('Indicator Data'!AM50&lt;EA$194,0,10-(EA$195-'Indicator Data'!AM50)/(EA$195-EA$194)*10))),1)</f>
        <v>0.1</v>
      </c>
      <c r="EB47" s="55">
        <f>ROUND(IF('Indicator Data'!AN50=0,0,IF(LOG('Indicator Data'!AN50)&gt;LOG(EB$195),10,IF(LOG('Indicator Data'!AN50)&lt;LOG(EB$194),0,10-(LOG(EB$195)-LOG('Indicator Data'!AN50))/(LOG(EB$195)-LOG(EB$194))*10))),1)</f>
        <v>0</v>
      </c>
      <c r="EC47" s="57">
        <f t="shared" si="107"/>
        <v>0.1</v>
      </c>
      <c r="ED47" s="55">
        <f>'Indicator Data'!AO50</f>
        <v>0</v>
      </c>
      <c r="EE47" s="55">
        <f>'Indicator Data'!AP50</f>
        <v>0</v>
      </c>
      <c r="EF47" s="57">
        <f t="shared" si="108"/>
        <v>0</v>
      </c>
      <c r="EG47" s="58">
        <f t="shared" si="109"/>
        <v>0.1</v>
      </c>
      <c r="EH47" s="15"/>
      <c r="EI47" s="104"/>
    </row>
    <row r="48" spans="1:139" s="4" customFormat="1" x14ac:dyDescent="0.25">
      <c r="A48" s="126" t="str">
        <f>'Indicator Data'!A51</f>
        <v>Denmark</v>
      </c>
      <c r="B48" s="59" t="str">
        <f>'Indicator Data'!B51</f>
        <v>DNK</v>
      </c>
      <c r="C48" s="55">
        <f>ROUND(IF('Indicator Data'!C51=0,0.1,IF(LOG('Indicator Data'!C51)&gt;C$195,10,IF(LOG('Indicator Data'!C51)&lt;C$194,0,10-(C$195-LOG('Indicator Data'!C51))/(C$195-C$194)*10))),1)</f>
        <v>0.1</v>
      </c>
      <c r="D48" s="55">
        <f>ROUND(IF('Indicator Data'!D51=0,0.1,IF(LOG('Indicator Data'!D51)&gt;D$195,10,IF(LOG('Indicator Data'!D51)&lt;D$194,0,10-(D$195-LOG('Indicator Data'!D51))/(D$195-D$194)*10))),1)</f>
        <v>0.1</v>
      </c>
      <c r="E48" s="55">
        <f t="shared" si="70"/>
        <v>0.1</v>
      </c>
      <c r="F48" s="55">
        <f>IF('Indicator Data'!E51="No data",0.1,(ROUND(IF('Indicator Data'!E51=0,0,IF(LOG('Indicator Data'!E51)&gt;F$195,10,IF(LOG('Indicator Data'!E51)&lt;F$194,0,10-(F$195-LOG('Indicator Data'!E51))/(F$195-F$194)*10))),1)))</f>
        <v>3.8</v>
      </c>
      <c r="G48" s="55">
        <f>ROUND(IF('Indicator Data'!F51=0,0,IF(LOG('Indicator Data'!F51)&gt;G$195,10,IF(LOG('Indicator Data'!F51)&lt;G$194,0,10-(G$195-LOG('Indicator Data'!F51))/(G$195-G$194)*10))),1)</f>
        <v>0</v>
      </c>
      <c r="H48" s="55">
        <f>ROUND(IF('Indicator Data'!G51=0,0,IF(LOG('Indicator Data'!G51)&gt;H$195,10,IF(LOG('Indicator Data'!G51)&lt;H$194,0,10-(H$195-LOG('Indicator Data'!G51))/(H$195-H$194)*10))),1)</f>
        <v>0</v>
      </c>
      <c r="I48" s="55">
        <f>ROUND(IF('Indicator Data'!H51=0,0,IF(LOG('Indicator Data'!H51)&gt;I$195,10,IF(LOG('Indicator Data'!H51)&lt;I$194,0,10-(I$195-LOG('Indicator Data'!H51))/(I$195-I$194)*10))),1)</f>
        <v>0</v>
      </c>
      <c r="J48" s="55">
        <f t="shared" si="71"/>
        <v>0</v>
      </c>
      <c r="K48" s="55">
        <f>ROUND(IF('Indicator Data'!I51=0,0,IF(LOG('Indicator Data'!I51)&gt;K$195,10,IF(LOG('Indicator Data'!I51)&lt;K$194,0,10-(K$195-LOG('Indicator Data'!I51))/(K$195-K$194)*10))),1)</f>
        <v>0</v>
      </c>
      <c r="L48" s="55">
        <f t="shared" si="72"/>
        <v>0</v>
      </c>
      <c r="M48" s="55">
        <f>ROUND(IF('Indicator Data'!J51=0,0,IF(LOG('Indicator Data'!J51)&gt;M$195,10,IF(LOG('Indicator Data'!J51)&lt;M$194,0,10-(M$195-LOG('Indicator Data'!J51))/(M$195-M$194)*10))),1)</f>
        <v>0</v>
      </c>
      <c r="N48" s="56">
        <f>'Indicator Data'!C51/'Indicator Data'!$CL51</f>
        <v>0</v>
      </c>
      <c r="O48" s="56">
        <f>'Indicator Data'!D51/'Indicator Data'!$CL51</f>
        <v>0</v>
      </c>
      <c r="P48" s="56">
        <f>IF(F48=0.1,"x",'Indicator Data'!E51/'Indicator Data'!$CL51)</f>
        <v>5.9920571082433983E-4</v>
      </c>
      <c r="Q48" s="56">
        <f>'Indicator Data'!F51/'Indicator Data'!$CL51</f>
        <v>0</v>
      </c>
      <c r="R48" s="56">
        <f>'Indicator Data'!G51/'Indicator Data'!$CL51</f>
        <v>0</v>
      </c>
      <c r="S48" s="56">
        <f>'Indicator Data'!H51/'Indicator Data'!$CL51</f>
        <v>0</v>
      </c>
      <c r="T48" s="56">
        <f>'Indicator Data'!I51/'Indicator Data'!$CL51</f>
        <v>0</v>
      </c>
      <c r="U48" s="56">
        <f>'Indicator Data'!J51/'Indicator Data'!$CL51</f>
        <v>0</v>
      </c>
      <c r="V48" s="55">
        <f t="shared" si="73"/>
        <v>0</v>
      </c>
      <c r="W48" s="55">
        <f t="shared" si="74"/>
        <v>0</v>
      </c>
      <c r="X48" s="55">
        <f t="shared" si="75"/>
        <v>0</v>
      </c>
      <c r="Y48" s="55">
        <f t="shared" si="76"/>
        <v>0.4</v>
      </c>
      <c r="Z48" s="55">
        <f t="shared" si="77"/>
        <v>0</v>
      </c>
      <c r="AA48" s="55">
        <f t="shared" si="78"/>
        <v>0</v>
      </c>
      <c r="AB48" s="55">
        <f t="shared" si="79"/>
        <v>0</v>
      </c>
      <c r="AC48" s="55">
        <f t="shared" si="80"/>
        <v>0</v>
      </c>
      <c r="AD48" s="55">
        <f t="shared" si="81"/>
        <v>0</v>
      </c>
      <c r="AE48" s="55">
        <f t="shared" si="82"/>
        <v>0</v>
      </c>
      <c r="AF48" s="55">
        <f t="shared" si="83"/>
        <v>0</v>
      </c>
      <c r="AG48" s="55">
        <f>ROUND(IF('Indicator Data'!K51=0,0,IF('Indicator Data'!K51&gt;AG$195,10,IF('Indicator Data'!K51&lt;AG$194,0,10-(AG$195-'Indicator Data'!K51)/(AG$195-AG$194)*10))),1)</f>
        <v>1</v>
      </c>
      <c r="AH48" s="55">
        <f t="shared" si="84"/>
        <v>0.1</v>
      </c>
      <c r="AI48" s="55">
        <f t="shared" si="85"/>
        <v>0.1</v>
      </c>
      <c r="AJ48" s="55">
        <f t="shared" si="86"/>
        <v>0</v>
      </c>
      <c r="AK48" s="55">
        <f t="shared" si="87"/>
        <v>0</v>
      </c>
      <c r="AL48" s="55">
        <f t="shared" si="88"/>
        <v>0</v>
      </c>
      <c r="AM48" s="55">
        <f t="shared" si="89"/>
        <v>0</v>
      </c>
      <c r="AN48" s="55">
        <f t="shared" si="90"/>
        <v>0</v>
      </c>
      <c r="AO48" s="193">
        <f t="shared" si="91"/>
        <v>0.1</v>
      </c>
      <c r="AP48" s="193">
        <f t="shared" si="41"/>
        <v>2.2999999999999998</v>
      </c>
      <c r="AQ48" s="193">
        <f t="shared" si="92"/>
        <v>0</v>
      </c>
      <c r="AR48" s="193">
        <f t="shared" si="93"/>
        <v>0</v>
      </c>
      <c r="AS48" s="55">
        <f t="shared" si="94"/>
        <v>0.5</v>
      </c>
      <c r="AT48" s="55">
        <f>IF('Indicator Data'!L51="No data","x",IF('Indicator Data'!CM51&lt;1000,"x",ROUND((IF('Indicator Data'!L51&gt;AT$195,10,IF('Indicator Data'!L51&lt;AT$194,0,10-(AT$195-'Indicator Data'!L51)/(AT$195-AT$194)*10))),1)))</f>
        <v>4</v>
      </c>
      <c r="AU48" s="193">
        <f t="shared" si="95"/>
        <v>2.2999999999999998</v>
      </c>
      <c r="AV48" s="55">
        <f>IF('Indicator Data'!M51="No data","x",ROUND(IF('Indicator Data'!M51=0,0,IF(LOG('Indicator Data'!M51)&gt;AV$195,10,IF(LOG('Indicator Data'!M51)&lt;AV$194,0,10-(AV$195-LOG('Indicator Data'!M51))/(AV$195-AV$194)*10))),1))</f>
        <v>0</v>
      </c>
      <c r="AW48" s="56">
        <f>IF(AV48="x","x",'Indicator Data'!M51/'Indicator Data'!$CL51)</f>
        <v>0</v>
      </c>
      <c r="AX48" s="55">
        <f t="shared" si="42"/>
        <v>0</v>
      </c>
      <c r="AY48" s="55">
        <f t="shared" si="43"/>
        <v>0</v>
      </c>
      <c r="AZ48" s="55" t="str">
        <f>IF('Indicator Data'!N51="No data","x",ROUND(IF('Indicator Data'!N51=0,0,IF(LOG('Indicator Data'!N51)&gt;AZ$195,10,IF(LOG('Indicator Data'!N51)&lt;AZ$194,0,10-(AZ$195-LOG('Indicator Data'!N51))/(AZ$195-AZ$194)*10))),1))</f>
        <v>x</v>
      </c>
      <c r="BA48" s="56" t="str">
        <f>IF(AZ48="x","x",'Indicator Data'!N51/'Indicator Data'!$CL51)</f>
        <v>x</v>
      </c>
      <c r="BB48" s="55" t="str">
        <f t="shared" si="44"/>
        <v>x</v>
      </c>
      <c r="BC48" s="55" t="str">
        <f t="shared" si="45"/>
        <v>x</v>
      </c>
      <c r="BD48" s="55" t="str">
        <f>IF('Indicator Data'!O51="No data","x",ROUND(IF('Indicator Data'!O51=0,0,IF(LOG('Indicator Data'!O51)&gt;BD$195,10,IF(LOG('Indicator Data'!O51)&lt;BD$194,0,10-(BD$195-LOG('Indicator Data'!O51))/(BD$195-BD$194)*10))),1))</f>
        <v>x</v>
      </c>
      <c r="BE48" s="56" t="str">
        <f>IF(BD48="x","x",'Indicator Data'!O51/'Indicator Data'!$CL51)</f>
        <v>x</v>
      </c>
      <c r="BF48" s="55" t="str">
        <f t="shared" si="46"/>
        <v>x</v>
      </c>
      <c r="BG48" s="55" t="str">
        <f t="shared" si="47"/>
        <v>x</v>
      </c>
      <c r="BH48" s="55" t="str">
        <f>IF('Indicator Data'!P51="No data","x",ROUND(IF('Indicator Data'!P51=0,0,IF(LOG('Indicator Data'!P51)&gt;BH$195,10,IF(LOG('Indicator Data'!P51)&lt;BH$194,0,10-(BH$195-LOG('Indicator Data'!P51))/(BH$195-BH$194)*10))),1))</f>
        <v>x</v>
      </c>
      <c r="BI48" s="56" t="str">
        <f>IF(BH48="x","x",'Indicator Data'!P51/'Indicator Data'!$CL51)</f>
        <v>x</v>
      </c>
      <c r="BJ48" s="55" t="str">
        <f t="shared" si="48"/>
        <v>x</v>
      </c>
      <c r="BK48" s="55" t="str">
        <f t="shared" si="49"/>
        <v>x</v>
      </c>
      <c r="BL48" s="55">
        <f t="shared" si="50"/>
        <v>0</v>
      </c>
      <c r="BM48" s="55">
        <f>ROUND(IF('Indicator Data'!Q51=0,0,IF(LOG('Indicator Data'!Q51)&gt;BM$195,10,IF(LOG('Indicator Data'!Q51)&lt;BM$194,0,10-(BM$195-LOG('Indicator Data'!Q51))/(BM$195-BM$194)*10))),1)</f>
        <v>0</v>
      </c>
      <c r="BN48" s="55">
        <f>ROUND(IF('Indicator Data'!R51=0,0,IF(LOG('Indicator Data'!R51)&gt;BN$195,10,IF(LOG('Indicator Data'!R51)&lt;BN$194,0,10-(BN$195-LOG('Indicator Data'!R51))/(BN$195-BN$194)*10))),1)</f>
        <v>0</v>
      </c>
      <c r="BO48" s="55">
        <f t="shared" si="51"/>
        <v>0</v>
      </c>
      <c r="BP48" s="56">
        <f>'Indicator Data'!Q51/'Indicator Data'!$CL51</f>
        <v>0</v>
      </c>
      <c r="BQ48" s="56">
        <f>'Indicator Data'!R51/'Indicator Data'!$CL51</f>
        <v>0</v>
      </c>
      <c r="BR48" s="55">
        <f t="shared" si="96"/>
        <v>0</v>
      </c>
      <c r="BS48" s="55">
        <f t="shared" si="97"/>
        <v>0</v>
      </c>
      <c r="BT48" s="55">
        <f t="shared" si="28"/>
        <v>0</v>
      </c>
      <c r="BU48" s="55">
        <f t="shared" si="52"/>
        <v>0</v>
      </c>
      <c r="BV48" s="55">
        <f>ROUND(IF('Indicator Data'!S51=0,0,IF(LOG('Indicator Data'!S51)&gt;BV$195,10,IF(LOG('Indicator Data'!S51)&lt;BV$194,0,10-(BV$195-LOG('Indicator Data'!S51))/(BV$195-BV$194)*10))),1)</f>
        <v>0</v>
      </c>
      <c r="BW48" s="55">
        <f>ROUND(IF('Indicator Data'!T51=0,0,IF(LOG('Indicator Data'!T51)&gt;BW$195,10,IF(LOG('Indicator Data'!T51)&lt;BW$194,0,10-(BW$195-LOG('Indicator Data'!T51))/(BW$195-BW$194)*10))),1)</f>
        <v>0</v>
      </c>
      <c r="BX48" s="55">
        <f t="shared" si="53"/>
        <v>0</v>
      </c>
      <c r="BY48" s="56">
        <f>'Indicator Data'!S51/'Indicator Data'!$CL51</f>
        <v>0</v>
      </c>
      <c r="BZ48" s="56">
        <f>'Indicator Data'!T51/'Indicator Data'!$CL51</f>
        <v>0</v>
      </c>
      <c r="CA48" s="55">
        <f t="shared" si="98"/>
        <v>0</v>
      </c>
      <c r="CB48" s="55">
        <f t="shared" si="99"/>
        <v>0</v>
      </c>
      <c r="CC48" s="55">
        <f t="shared" si="54"/>
        <v>0</v>
      </c>
      <c r="CD48" s="55">
        <f t="shared" si="55"/>
        <v>0</v>
      </c>
      <c r="CE48" s="55">
        <f t="shared" si="56"/>
        <v>0</v>
      </c>
      <c r="CF48" s="55">
        <f>ROUND(IF('Indicator Data'!U51=0,0,IF(LOG('Indicator Data'!U51)&gt;CF$195,10,IF(LOG('Indicator Data'!U51)&lt;CF$194,0,10-(CF$195-LOG('Indicator Data'!U51))/(CF$195-CF$194)*10))),1)</f>
        <v>0</v>
      </c>
      <c r="CG48" s="56">
        <f>'Indicator Data'!U51/'Indicator Data'!$CL51</f>
        <v>0</v>
      </c>
      <c r="CH48" s="55">
        <f t="shared" si="100"/>
        <v>0</v>
      </c>
      <c r="CI48" s="55">
        <f t="shared" si="57"/>
        <v>0</v>
      </c>
      <c r="CJ48" s="55">
        <f>ROUND(IF('Indicator Data'!V51=0,0,IF(LOG('Indicator Data'!V51)&gt;CJ$195,10,IF(LOG('Indicator Data'!V51)&lt;CJ$194,0,10-(CJ$195-LOG('Indicator Data'!V51))/(CJ$195-CJ$194)*10))),1)</f>
        <v>0</v>
      </c>
      <c r="CK48" s="56">
        <f>IF('Indicator Data'!V51/'Indicator Data'!$CL51&gt;1,1,'Indicator Data'!V51/'Indicator Data'!$CL51)</f>
        <v>0</v>
      </c>
      <c r="CL48" s="55">
        <f t="shared" si="101"/>
        <v>0</v>
      </c>
      <c r="CM48" s="55">
        <f t="shared" si="58"/>
        <v>0</v>
      </c>
      <c r="CN48" s="55">
        <f>ROUND(IF('Indicator Data'!W51=0,0,IF(LOG('Indicator Data'!W51)&gt;CN$195,10,IF(LOG('Indicator Data'!W51)&lt;CN$194,0,10-(CN$195-LOG('Indicator Data'!W51))/(CN$195-CN$194)*10))),1)</f>
        <v>0</v>
      </c>
      <c r="CO48" s="56">
        <f>'Indicator Data'!W51/'Indicator Data'!$CL51</f>
        <v>0</v>
      </c>
      <c r="CP48" s="55">
        <f t="shared" si="102"/>
        <v>0</v>
      </c>
      <c r="CQ48" s="55">
        <f t="shared" si="59"/>
        <v>0</v>
      </c>
      <c r="CR48" s="55">
        <f>ROUND(IF('Indicator Data'!X51=0,0,IF(LOG('Indicator Data'!X51)&gt;CR$195,10,IF(LOG('Indicator Data'!X51)&lt;CR$194,0,10-(CR$195-LOG('Indicator Data'!X51))/(CR$195-CR$194)*10))),1)</f>
        <v>0</v>
      </c>
      <c r="CS48" s="56">
        <f>'Indicator Data'!X51/'Indicator Data'!$CL51</f>
        <v>0</v>
      </c>
      <c r="CT48" s="55">
        <f t="shared" si="103"/>
        <v>0</v>
      </c>
      <c r="CU48" s="55">
        <f t="shared" si="60"/>
        <v>0</v>
      </c>
      <c r="CV48" s="55">
        <f>ROUND(IF('Indicator Data'!Y51=0,0,IF(LOG('Indicator Data'!Y51)&gt;CR$195,10,IF(LOG('Indicator Data'!Y51)&lt;CR$194,0,10-(CR$195-LOG('Indicator Data'!Y51))/(CR$195-CR$194)*10))),1)</f>
        <v>0</v>
      </c>
      <c r="CW48" s="56">
        <f>'Indicator Data'!Y51/'Indicator Data'!$CL51</f>
        <v>0</v>
      </c>
      <c r="CX48" s="55">
        <f t="shared" si="104"/>
        <v>0</v>
      </c>
      <c r="CY48" s="55">
        <f t="shared" si="61"/>
        <v>0</v>
      </c>
      <c r="CZ48" s="55">
        <f t="shared" si="62"/>
        <v>0</v>
      </c>
      <c r="DA48" s="55">
        <f>IF('Indicator Data'!AE51="No data","x",ROUND(IF('Indicator Data'!AE51&gt;DA$195,0,IF('Indicator Data'!AE51&lt;DA$194,10,(DA$195-'Indicator Data'!AE51)/(DA$195-DA$194)*10)),1))</f>
        <v>0</v>
      </c>
      <c r="DB48" s="55">
        <f>IF('Indicator Data'!AF51="No data","x",ROUND(IF('Indicator Data'!AF51&gt;DB$195,0,IF('Indicator Data'!AF51&lt;DB$194,10,(DB$195-'Indicator Data'!AF51)/(DB$195-DB$194)*10)),1))</f>
        <v>0</v>
      </c>
      <c r="DC48" s="55" t="str">
        <f>IF('Indicator Data'!AH51="No data","x",ROUND(IF('Indicator Data'!AH51&gt;DC$195,0,IF('Indicator Data'!AH51&lt;DC$194,10,(DC$195-'Indicator Data'!AH51)/(DC$195-DC$194)*10)),1))</f>
        <v>x</v>
      </c>
      <c r="DD48" s="55">
        <f>IF(AND(DB48="x",DA48="x",DC48="x"),"x",ROUND(AVERAGE(DA48:DC48),1))</f>
        <v>0</v>
      </c>
      <c r="DE48" s="55">
        <f>IF('Indicator Data'!AA51="No data","x",ROUND(IF(LOG('Indicator Data'!AA51)&gt;DE$195,10,IF(LOG('Indicator Data'!AA51)&lt;DE$194,0,10-(DE$195-LOG('Indicator Data'!AA51))/(DE$195-DE$194)*10)),1))</f>
        <v>7.1</v>
      </c>
      <c r="DF48" s="55">
        <f>IF('Indicator Data'!AB51="No data","x",ROUND(IF('Indicator Data'!AB51&gt;DF$195,10,IF('Indicator Data'!AB51&lt;DF$194,0,10-(DF$195-'Indicator Data'!AB51)/(DF$195-DF$194)*10)),1))</f>
        <v>2.8</v>
      </c>
      <c r="DG48" s="55">
        <f>IF('Indicator Data'!AC51="No data","x",ROUND(IF('Indicator Data'!AC51&gt;DG$195,10,IF('Indicator Data'!AC51&lt;DG$194,0,10-(DG$195-'Indicator Data'!AC51)/(DG$195-DG$194)*10)),1))</f>
        <v>8.8000000000000007</v>
      </c>
      <c r="DH48" s="55" t="str">
        <f>IF('Indicator Data'!AD51="No data","x",ROUND(IF('Indicator Data'!AD51&gt;DH$195,10,IF('Indicator Data'!AD51&lt;DH$194,0,10-(DH$195-'Indicator Data'!AD51)/(DH$195-DH$194)*10)),1))</f>
        <v>x</v>
      </c>
      <c r="DI48" s="55">
        <f t="shared" si="63"/>
        <v>6.2</v>
      </c>
      <c r="DJ48" s="55">
        <f t="shared" si="64"/>
        <v>4.0999999999999996</v>
      </c>
      <c r="DK48" s="55">
        <f>IF('Indicator Data'!AK51="No data","x",ROUND(IF('Indicator Data'!AK51&gt;DK$195,10,IF('Indicator Data'!AK51&lt;DK$194,0,10-(DK$195-'Indicator Data'!AK51)/(DK$195-DK$194)*10)),1))</f>
        <v>0</v>
      </c>
      <c r="DL48" s="55">
        <f>IF('Indicator Data'!AL51="No data","x",ROUND(IF('Indicator Data'!AL51&gt;DL$195,10,IF('Indicator Data'!AL51&lt;DL$194,0,10-(DL$195-'Indicator Data'!AL51)/(DL$195-DL$194)*10)),1))</f>
        <v>0.2</v>
      </c>
      <c r="DM48" s="55">
        <f t="shared" si="65"/>
        <v>3.8</v>
      </c>
      <c r="DN48" s="55">
        <f>IF('Indicator Data'!AG51="No data","x",ROUND(IF('Indicator Data'!AG51&gt;DN$195,10,IF('Indicator Data'!AG51&lt;DN$194,0,10-(DN$195-'Indicator Data'!AG51)/(DN$195-DN$194)*10)),1))</f>
        <v>0</v>
      </c>
      <c r="DO48" s="55">
        <f t="shared" si="66"/>
        <v>0</v>
      </c>
      <c r="DP48" s="194">
        <f>IF('Indicator Data'!AI51="No data","x",'Indicator Data'!AI51/'Indicator Data'!$CK51)</f>
        <v>3.7602765079657491E-4</v>
      </c>
      <c r="DQ48" s="55">
        <f t="shared" si="105"/>
        <v>3.8</v>
      </c>
      <c r="DR48" s="55">
        <f>IF('Indicator Data'!AJ51="No data","x",ROUND(IF('Indicator Data'!AJ51&gt;DR$195,10,IF('Indicator Data'!AJ51&lt;DR$194,0,10-(DR$195-'Indicator Data'!AJ51)/(DR$195-DR$194)*10)),1))</f>
        <v>10</v>
      </c>
      <c r="DS48" s="55">
        <f t="shared" si="67"/>
        <v>6.9</v>
      </c>
      <c r="DT48" s="55">
        <f>ROUND(IF('Indicator Data'!Z51=0,0,IF(LOG('Indicator Data'!Z51)&gt;DT$195,10,IF(LOG('Indicator Data'!Z51)&lt;DT$194,0,10-(DT$195-LOG('Indicator Data'!Z51))/(DT$195-DT$194)*10))),1)</f>
        <v>8.1999999999999993</v>
      </c>
      <c r="DU48" s="56">
        <f>'Indicator Data'!Z51/'Indicator Data'!$CL51</f>
        <v>0.92373120609219039</v>
      </c>
      <c r="DV48" s="55">
        <f t="shared" si="106"/>
        <v>9.1999999999999993</v>
      </c>
      <c r="DW48" s="55">
        <f t="shared" si="68"/>
        <v>8.8000000000000007</v>
      </c>
      <c r="DX48" s="55">
        <f t="shared" si="69"/>
        <v>3.6</v>
      </c>
      <c r="DY48" s="57">
        <f>IF(BL48="x",ROUND((10-GEOMEAN(((10-DX48)/10*9+1),((10-CZ48)/10*9+1),((10-DJ48)/10*9+1)))/9*10,1),ROUND((10-GEOMEAN(((10-BL48)/10*9+1),((10-DX48)/10*9+1),((10-CZ48)/10*9+1),((10-DJ48)/10*9+1)))/9*10,1))</f>
        <v>2.1</v>
      </c>
      <c r="DZ48" s="58">
        <f>IF(ROUND(IF(AP48="x",(10-GEOMEAN(((10-AO48)/10*9+1),((10-DY48)/10*9+1),((10-AU48)/10*9+1),((10-AQ48)/10*9+1),((10-AR48)/10*9+1)))/9*10,(10-GEOMEAN(((10-AO48)/10*9+1),((10-DY48)/10*9+1),((10-AP48)/10*9+1),((10-AQ48)/10*9+1),((10-AR48)/10*9+1),((10-AU48)/10*9+1)))/9*10),1)=0,0.1,ROUND(IF(AP48="x",(10-GEOMEAN(((10-AO48)/10*9+1),((10-DY48)/10*9+1),((10-AU48)/10*9+1),((10-AQ48)/10*9+1),((10-AR48)/10*9+1)))/9*10,(10-GEOMEAN(((10-AO48)/10*9+1),((10-DY48)/10*9+1),((10-AP48)/10*9+1),((10-AQ48)/10*9+1),((10-AR48)/10*9+1),((10-AU48)/10*9+1)))/9*10),1))</f>
        <v>1.2</v>
      </c>
      <c r="EA48" s="55">
        <f>ROUND(IF('Indicator Data'!AM51=0,0,IF('Indicator Data'!AM51&gt;EA$195,10,IF('Indicator Data'!AM51&lt;EA$194,0,10-(EA$195-'Indicator Data'!AM51)/(EA$195-EA$194)*10))),1)</f>
        <v>0</v>
      </c>
      <c r="EB48" s="55">
        <f>ROUND(IF('Indicator Data'!AN51=0,0,IF(LOG('Indicator Data'!AN51)&gt;LOG(EB$195),10,IF(LOG('Indicator Data'!AN51)&lt;LOG(EB$194),0,10-(LOG(EB$195)-LOG('Indicator Data'!AN51))/(LOG(EB$195)-LOG(EB$194))*10))),1)</f>
        <v>0</v>
      </c>
      <c r="EC48" s="57">
        <f t="shared" si="107"/>
        <v>0</v>
      </c>
      <c r="ED48" s="55">
        <f>'Indicator Data'!AO51</f>
        <v>0</v>
      </c>
      <c r="EE48" s="55">
        <f>'Indicator Data'!AP51</f>
        <v>0</v>
      </c>
      <c r="EF48" s="57">
        <f t="shared" si="108"/>
        <v>0</v>
      </c>
      <c r="EG48" s="58">
        <f t="shared" si="109"/>
        <v>0</v>
      </c>
      <c r="EH48" s="15"/>
      <c r="EI48" s="104"/>
    </row>
    <row r="49" spans="1:139" s="4" customFormat="1" x14ac:dyDescent="0.25">
      <c r="A49" s="126" t="str">
        <f>'Indicator Data'!A52</f>
        <v>Djibouti</v>
      </c>
      <c r="B49" s="59" t="str">
        <f>'Indicator Data'!B52</f>
        <v>DJI</v>
      </c>
      <c r="C49" s="55">
        <f>ROUND(IF('Indicator Data'!C52=0,0.1,IF(LOG('Indicator Data'!C52)&gt;C$195,10,IF(LOG('Indicator Data'!C52)&lt;C$194,0,10-(C$195-LOG('Indicator Data'!C52))/(C$195-C$194)*10))),1)</f>
        <v>5.6</v>
      </c>
      <c r="D49" s="55">
        <f>ROUND(IF('Indicator Data'!D52=0,0.1,IF(LOG('Indicator Data'!D52)&gt;D$195,10,IF(LOG('Indicator Data'!D52)&lt;D$194,0,10-(D$195-LOG('Indicator Data'!D52))/(D$195-D$194)*10))),1)</f>
        <v>0.1</v>
      </c>
      <c r="E49" s="55">
        <f t="shared" si="70"/>
        <v>3.3</v>
      </c>
      <c r="F49" s="55">
        <f>IF('Indicator Data'!E52="No data",0.1,(ROUND(IF('Indicator Data'!E52=0,0,IF(LOG('Indicator Data'!E52)&gt;F$195,10,IF(LOG('Indicator Data'!E52)&lt;F$194,0,10-(F$195-LOG('Indicator Data'!E52))/(F$195-F$194)*10))),1)))</f>
        <v>0.6</v>
      </c>
      <c r="G49" s="55">
        <f>ROUND(IF('Indicator Data'!F52=0,0,IF(LOG('Indicator Data'!F52)&gt;G$195,10,IF(LOG('Indicator Data'!F52)&lt;G$194,0,10-(G$195-LOG('Indicator Data'!F52))/(G$195-G$194)*10))),1)</f>
        <v>6.4</v>
      </c>
      <c r="H49" s="55">
        <f>ROUND(IF('Indicator Data'!G52=0,0,IF(LOG('Indicator Data'!G52)&gt;H$195,10,IF(LOG('Indicator Data'!G52)&lt;H$194,0,10-(H$195-LOG('Indicator Data'!G52))/(H$195-H$194)*10))),1)</f>
        <v>0</v>
      </c>
      <c r="I49" s="55">
        <f>ROUND(IF('Indicator Data'!H52=0,0,IF(LOG('Indicator Data'!H52)&gt;I$195,10,IF(LOG('Indicator Data'!H52)&lt;I$194,0,10-(I$195-LOG('Indicator Data'!H52))/(I$195-I$194)*10))),1)</f>
        <v>0</v>
      </c>
      <c r="J49" s="55">
        <f t="shared" si="71"/>
        <v>0</v>
      </c>
      <c r="K49" s="55">
        <f>ROUND(IF('Indicator Data'!I52=0,0,IF(LOG('Indicator Data'!I52)&gt;K$195,10,IF(LOG('Indicator Data'!I52)&lt;K$194,0,10-(K$195-LOG('Indicator Data'!I52))/(K$195-K$194)*10))),1)</f>
        <v>0</v>
      </c>
      <c r="L49" s="55">
        <f t="shared" si="72"/>
        <v>0</v>
      </c>
      <c r="M49" s="55">
        <f>ROUND(IF('Indicator Data'!J52=0,0,IF(LOG('Indicator Data'!J52)&gt;M$195,10,IF(LOG('Indicator Data'!J52)&lt;M$194,0,10-(M$195-LOG('Indicator Data'!J52))/(M$195-M$194)*10))),1)</f>
        <v>8.6</v>
      </c>
      <c r="N49" s="56">
        <f>'Indicator Data'!C52/'Indicator Data'!$CL52</f>
        <v>1.8875457063571382E-3</v>
      </c>
      <c r="O49" s="56">
        <f>'Indicator Data'!D52/'Indicator Data'!$CL52</f>
        <v>0</v>
      </c>
      <c r="P49" s="56">
        <f>IF(F49=0.1,"x",'Indicator Data'!E52/'Indicator Data'!$CL52)</f>
        <v>1.9281365114127535E-4</v>
      </c>
      <c r="Q49" s="56">
        <f>'Indicator Data'!F52/'Indicator Data'!$CL52</f>
        <v>7.3553008693328316E-5</v>
      </c>
      <c r="R49" s="56">
        <f>'Indicator Data'!G52/'Indicator Data'!$CL52</f>
        <v>0</v>
      </c>
      <c r="S49" s="56">
        <f>'Indicator Data'!H52/'Indicator Data'!$CL52</f>
        <v>0</v>
      </c>
      <c r="T49" s="56">
        <f>'Indicator Data'!I52/'Indicator Data'!$CL52</f>
        <v>0</v>
      </c>
      <c r="U49" s="56">
        <f>'Indicator Data'!J52/'Indicator Data'!$CL52</f>
        <v>3.1156471983068562E-2</v>
      </c>
      <c r="V49" s="55">
        <f t="shared" si="73"/>
        <v>9.4</v>
      </c>
      <c r="W49" s="55">
        <f t="shared" si="74"/>
        <v>0</v>
      </c>
      <c r="X49" s="55">
        <f t="shared" si="75"/>
        <v>6.8</v>
      </c>
      <c r="Y49" s="55">
        <f t="shared" si="76"/>
        <v>0.1</v>
      </c>
      <c r="Z49" s="55">
        <f t="shared" si="77"/>
        <v>9.6999999999999993</v>
      </c>
      <c r="AA49" s="55">
        <f t="shared" si="78"/>
        <v>0</v>
      </c>
      <c r="AB49" s="55">
        <f t="shared" si="79"/>
        <v>0</v>
      </c>
      <c r="AC49" s="55">
        <f t="shared" si="80"/>
        <v>0</v>
      </c>
      <c r="AD49" s="55">
        <f t="shared" si="81"/>
        <v>0</v>
      </c>
      <c r="AE49" s="55">
        <f t="shared" si="82"/>
        <v>0</v>
      </c>
      <c r="AF49" s="55">
        <f t="shared" si="83"/>
        <v>10</v>
      </c>
      <c r="AG49" s="55">
        <f>ROUND(IF('Indicator Data'!K52=0,0,IF('Indicator Data'!K52&gt;AG$195,10,IF('Indicator Data'!K52&lt;AG$194,0,10-(AG$195-'Indicator Data'!K52)/(AG$195-AG$194)*10))),1)</f>
        <v>6.7</v>
      </c>
      <c r="AH49" s="55">
        <f t="shared" si="84"/>
        <v>7.5</v>
      </c>
      <c r="AI49" s="55">
        <f t="shared" si="85"/>
        <v>0.1</v>
      </c>
      <c r="AJ49" s="55">
        <f t="shared" si="86"/>
        <v>0</v>
      </c>
      <c r="AK49" s="55">
        <f t="shared" si="87"/>
        <v>0</v>
      </c>
      <c r="AL49" s="55">
        <f t="shared" si="88"/>
        <v>0</v>
      </c>
      <c r="AM49" s="55">
        <f t="shared" si="89"/>
        <v>0</v>
      </c>
      <c r="AN49" s="55">
        <f t="shared" si="90"/>
        <v>9.4</v>
      </c>
      <c r="AO49" s="193">
        <f t="shared" si="91"/>
        <v>5.3</v>
      </c>
      <c r="AP49" s="193">
        <f t="shared" si="41"/>
        <v>0.4</v>
      </c>
      <c r="AQ49" s="193">
        <f t="shared" si="92"/>
        <v>8.5</v>
      </c>
      <c r="AR49" s="193">
        <f t="shared" si="93"/>
        <v>0</v>
      </c>
      <c r="AS49" s="55">
        <f t="shared" si="94"/>
        <v>8.1</v>
      </c>
      <c r="AT49" s="55">
        <f>IF('Indicator Data'!L52="No data","x",IF('Indicator Data'!CM52&lt;1000,"x",ROUND((IF('Indicator Data'!L52&gt;AT$195,10,IF('Indicator Data'!L52&lt;AT$194,0,10-(AT$195-'Indicator Data'!L52)/(AT$195-AT$194)*10))),1)))</f>
        <v>10</v>
      </c>
      <c r="AU49" s="193">
        <f t="shared" si="95"/>
        <v>9.1</v>
      </c>
      <c r="AV49" s="55">
        <f>IF('Indicator Data'!M52="No data","x",ROUND(IF('Indicator Data'!M52=0,0,IF(LOG('Indicator Data'!M52)&gt;AV$195,10,IF(LOG('Indicator Data'!M52)&lt;AV$194,0,10-(AV$195-LOG('Indicator Data'!M52))/(AV$195-AV$194)*10))),1))</f>
        <v>6.2</v>
      </c>
      <c r="AW49" s="56">
        <f>IF(AV49="x","x",'Indicator Data'!M52/'Indicator Data'!$CL52)</f>
        <v>0.2518398506201513</v>
      </c>
      <c r="AX49" s="55">
        <f t="shared" si="42"/>
        <v>2.8</v>
      </c>
      <c r="AY49" s="55">
        <f t="shared" si="43"/>
        <v>4.7</v>
      </c>
      <c r="AZ49" s="55">
        <f>IF('Indicator Data'!N52="No data","x",ROUND(IF('Indicator Data'!N52=0,0,IF(LOG('Indicator Data'!N52)&gt;AZ$195,10,IF(LOG('Indicator Data'!N52)&lt;AZ$194,0,10-(AZ$195-LOG('Indicator Data'!N52))/(AZ$195-AZ$194)*10))),1))</f>
        <v>0</v>
      </c>
      <c r="BA49" s="56">
        <f>IF(AZ49="x","x",'Indicator Data'!N52/'Indicator Data'!$CL52)</f>
        <v>0</v>
      </c>
      <c r="BB49" s="55">
        <f t="shared" si="44"/>
        <v>0</v>
      </c>
      <c r="BC49" s="55">
        <f t="shared" si="45"/>
        <v>0</v>
      </c>
      <c r="BD49" s="55">
        <f>IF('Indicator Data'!O52="No data","x",ROUND(IF('Indicator Data'!O52=0,0,IF(LOG('Indicator Data'!O52)&gt;BD$195,10,IF(LOG('Indicator Data'!O52)&lt;BD$194,0,10-(BD$195-LOG('Indicator Data'!O52))/(BD$195-BD$194)*10))),1))</f>
        <v>0</v>
      </c>
      <c r="BE49" s="56">
        <f>IF(BD49="x","x",'Indicator Data'!O52/'Indicator Data'!$CL52)</f>
        <v>0</v>
      </c>
      <c r="BF49" s="55">
        <f t="shared" si="46"/>
        <v>0</v>
      </c>
      <c r="BG49" s="55">
        <f t="shared" si="47"/>
        <v>0</v>
      </c>
      <c r="BH49" s="55">
        <f>IF('Indicator Data'!P52="No data","x",ROUND(IF('Indicator Data'!P52=0,0,IF(LOG('Indicator Data'!P52)&gt;BH$195,10,IF(LOG('Indicator Data'!P52)&lt;BH$194,0,10-(BH$195-LOG('Indicator Data'!P52))/(BH$195-BH$194)*10))),1))</f>
        <v>0</v>
      </c>
      <c r="BI49" s="56">
        <f>IF(BH49="x","x",'Indicator Data'!P52/'Indicator Data'!$CL52)</f>
        <v>0</v>
      </c>
      <c r="BJ49" s="55">
        <f t="shared" si="48"/>
        <v>0</v>
      </c>
      <c r="BK49" s="55">
        <f t="shared" si="49"/>
        <v>0</v>
      </c>
      <c r="BL49" s="55">
        <f t="shared" si="50"/>
        <v>1.4</v>
      </c>
      <c r="BM49" s="55">
        <f>ROUND(IF('Indicator Data'!Q52=0,0,IF(LOG('Indicator Data'!Q52)&gt;BM$195,10,IF(LOG('Indicator Data'!Q52)&lt;BM$194,0,10-(BM$195-LOG('Indicator Data'!Q52))/(BM$195-BM$194)*10))),1)</f>
        <v>6.8</v>
      </c>
      <c r="BN49" s="55">
        <f>ROUND(IF('Indicator Data'!R52=0,0,IF(LOG('Indicator Data'!R52)&gt;BN$195,10,IF(LOG('Indicator Data'!R52)&lt;BN$194,0,10-(BN$195-LOG('Indicator Data'!R52))/(BN$195-BN$194)*10))),1)</f>
        <v>4.9000000000000004</v>
      </c>
      <c r="BO49" s="55">
        <f t="shared" si="51"/>
        <v>5.5333333333333341</v>
      </c>
      <c r="BP49" s="56">
        <f>'Indicator Data'!Q52/'Indicator Data'!$CL52</f>
        <v>0.63907909830357235</v>
      </c>
      <c r="BQ49" s="56">
        <f>'Indicator Data'!R52/'Indicator Data'!$CL52</f>
        <v>1.0011425776052525E-2</v>
      </c>
      <c r="BR49" s="55">
        <f t="shared" si="96"/>
        <v>6.4</v>
      </c>
      <c r="BS49" s="55">
        <f t="shared" si="97"/>
        <v>0.1</v>
      </c>
      <c r="BT49" s="55">
        <f t="shared" si="28"/>
        <v>2.1999999999999997</v>
      </c>
      <c r="BU49" s="55">
        <f t="shared" si="52"/>
        <v>4.0999999999999996</v>
      </c>
      <c r="BV49" s="55">
        <f>ROUND(IF('Indicator Data'!S52=0,0,IF(LOG('Indicator Data'!S52)&gt;BV$195,10,IF(LOG('Indicator Data'!S52)&lt;BV$194,0,10-(BV$195-LOG('Indicator Data'!S52))/(BV$195-BV$194)*10))),1)</f>
        <v>6.7</v>
      </c>
      <c r="BW49" s="55">
        <f>ROUND(IF('Indicator Data'!T52=0,0,IF(LOG('Indicator Data'!T52)&gt;BW$195,10,IF(LOG('Indicator Data'!T52)&lt;BW$194,0,10-(BW$195-LOG('Indicator Data'!T52))/(BW$195-BW$194)*10))),1)</f>
        <v>5.2</v>
      </c>
      <c r="BX49" s="55">
        <f t="shared" si="53"/>
        <v>5.7</v>
      </c>
      <c r="BY49" s="56">
        <f>'Indicator Data'!S52/'Indicator Data'!$CL52</f>
        <v>0.59562378056168619</v>
      </c>
      <c r="BZ49" s="56">
        <f>'Indicator Data'!T52/'Indicator Data'!$CL52</f>
        <v>5.3466743517938696E-2</v>
      </c>
      <c r="CA49" s="55">
        <f t="shared" si="98"/>
        <v>9.9</v>
      </c>
      <c r="CB49" s="55">
        <f t="shared" si="99"/>
        <v>0.5</v>
      </c>
      <c r="CC49" s="55">
        <f t="shared" si="54"/>
        <v>3.6333333333333333</v>
      </c>
      <c r="CD49" s="55">
        <f t="shared" si="55"/>
        <v>4.8</v>
      </c>
      <c r="CE49" s="55">
        <f t="shared" si="56"/>
        <v>4.5</v>
      </c>
      <c r="CF49" s="55">
        <f>ROUND(IF('Indicator Data'!U52=0,0,IF(LOG('Indicator Data'!U52)&gt;CF$195,10,IF(LOG('Indicator Data'!U52)&lt;CF$194,0,10-(CF$195-LOG('Indicator Data'!U52))/(CF$195-CF$194)*10))),1)</f>
        <v>6.3</v>
      </c>
      <c r="CG49" s="56">
        <f>'Indicator Data'!U52/'Indicator Data'!$CL52</f>
        <v>0.28345096937914666</v>
      </c>
      <c r="CH49" s="55">
        <f t="shared" si="100"/>
        <v>3.1</v>
      </c>
      <c r="CI49" s="55">
        <f t="shared" si="57"/>
        <v>4.9000000000000004</v>
      </c>
      <c r="CJ49" s="55">
        <f>ROUND(IF('Indicator Data'!V52=0,0,IF(LOG('Indicator Data'!V52)&gt;CJ$195,10,IF(LOG('Indicator Data'!V52)&lt;CJ$194,0,10-(CJ$195-LOG('Indicator Data'!V52))/(CJ$195-CJ$194)*10))),1)</f>
        <v>7</v>
      </c>
      <c r="CK49" s="56">
        <f>IF('Indicator Data'!V52/'Indicator Data'!$CL52&gt;1,1,'Indicator Data'!V52/'Indicator Data'!$CL52)</f>
        <v>0.86892800042804197</v>
      </c>
      <c r="CL49" s="55">
        <f t="shared" si="101"/>
        <v>8.6999999999999993</v>
      </c>
      <c r="CM49" s="55">
        <f t="shared" si="58"/>
        <v>8</v>
      </c>
      <c r="CN49" s="55">
        <f>ROUND(IF('Indicator Data'!W52=0,0,IF(LOG('Indicator Data'!W52)&gt;CN$195,10,IF(LOG('Indicator Data'!W52)&lt;CN$194,0,10-(CN$195-LOG('Indicator Data'!W52))/(CN$195-CN$194)*10))),1)</f>
        <v>0</v>
      </c>
      <c r="CO49" s="56">
        <f>'Indicator Data'!W52/'Indicator Data'!$CL52</f>
        <v>0</v>
      </c>
      <c r="CP49" s="55">
        <f t="shared" si="102"/>
        <v>0</v>
      </c>
      <c r="CQ49" s="55">
        <f t="shared" si="59"/>
        <v>0</v>
      </c>
      <c r="CR49" s="55">
        <f>ROUND(IF('Indicator Data'!X52=0,0,IF(LOG('Indicator Data'!X52)&gt;CR$195,10,IF(LOG('Indicator Data'!X52)&lt;CR$194,0,10-(CR$195-LOG('Indicator Data'!X52))/(CR$195-CR$194)*10))),1)</f>
        <v>6.8</v>
      </c>
      <c r="CS49" s="56">
        <f>'Indicator Data'!X52/'Indicator Data'!$CL52</f>
        <v>0.62211889928784236</v>
      </c>
      <c r="CT49" s="55">
        <f t="shared" si="103"/>
        <v>6.2</v>
      </c>
      <c r="CU49" s="55">
        <f t="shared" si="60"/>
        <v>6.5</v>
      </c>
      <c r="CV49" s="55">
        <f>ROUND(IF('Indicator Data'!Y52=0,0,IF(LOG('Indicator Data'!Y52)&gt;CR$195,10,IF(LOG('Indicator Data'!Y52)&lt;CR$194,0,10-(CR$195-LOG('Indicator Data'!Y52))/(CR$195-CR$194)*10))),1)</f>
        <v>0</v>
      </c>
      <c r="CW49" s="56">
        <f>'Indicator Data'!Y52/'Indicator Data'!$CL52</f>
        <v>0</v>
      </c>
      <c r="CX49" s="55">
        <f t="shared" si="104"/>
        <v>0</v>
      </c>
      <c r="CY49" s="55">
        <f t="shared" si="61"/>
        <v>0</v>
      </c>
      <c r="CZ49" s="55">
        <f t="shared" si="62"/>
        <v>6.2</v>
      </c>
      <c r="DA49" s="55">
        <f>IF('Indicator Data'!AE52="No data","x",ROUND(IF('Indicator Data'!AE52&gt;DA$195,0,IF('Indicator Data'!AE52&lt;DA$194,10,(DA$195-'Indicator Data'!AE52)/(DA$195-DA$194)*10)),1))</f>
        <v>4</v>
      </c>
      <c r="DB49" s="55">
        <f>IF('Indicator Data'!AF52="No data","x",ROUND(IF('Indicator Data'!AF52&gt;DB$195,0,IF('Indicator Data'!AF52&lt;DB$194,10,(DB$195-'Indicator Data'!AF52)/(DB$195-DB$194)*10)),1))</f>
        <v>4.0999999999999996</v>
      </c>
      <c r="DC49" s="55" t="str">
        <f>IF('Indicator Data'!AH52="No data","x",ROUND(IF('Indicator Data'!AH52&gt;DC$195,0,IF('Indicator Data'!AH52&lt;DC$194,10,(DC$195-'Indicator Data'!AH52)/(DC$195-DC$194)*10)),1))</f>
        <v>x</v>
      </c>
      <c r="DD49" s="55">
        <f>IF(AND(DB49="x",DA49="x",DC49="x"),"x",ROUND(AVERAGE(DA49:DC49),1))</f>
        <v>4.0999999999999996</v>
      </c>
      <c r="DE49" s="55">
        <f>IF('Indicator Data'!AA52="No data","x",ROUND(IF(LOG('Indicator Data'!AA52)&gt;DE$195,10,IF(LOG('Indicator Data'!AA52)&lt;DE$194,0,10-(DE$195-LOG('Indicator Data'!AA52))/(DE$195-DE$194)*10)),1))</f>
        <v>5.4</v>
      </c>
      <c r="DF49" s="55">
        <f>IF('Indicator Data'!AB52="No data","x",ROUND(IF('Indicator Data'!AB52&gt;DF$195,10,IF('Indicator Data'!AB52&lt;DF$194,0,10-(DF$195-'Indicator Data'!AB52)/(DF$195-DF$194)*10)),1))</f>
        <v>4.5</v>
      </c>
      <c r="DG49" s="55">
        <f>IF('Indicator Data'!AC52="No data","x",ROUND(IF('Indicator Data'!AC52&gt;DG$195,10,IF('Indicator Data'!AC52&lt;DG$194,0,10-(DG$195-'Indicator Data'!AC52)/(DG$195-DG$194)*10)),1))</f>
        <v>7.8</v>
      </c>
      <c r="DH49" s="55" t="str">
        <f>IF('Indicator Data'!AD52="No data","x",ROUND(IF('Indicator Data'!AD52&gt;DH$195,10,IF('Indicator Data'!AD52&lt;DH$194,0,10-(DH$195-'Indicator Data'!AD52)/(DH$195-DH$194)*10)),1))</f>
        <v>x</v>
      </c>
      <c r="DI49" s="55">
        <f t="shared" si="63"/>
        <v>5.9</v>
      </c>
      <c r="DJ49" s="55">
        <f t="shared" si="64"/>
        <v>5.3</v>
      </c>
      <c r="DK49" s="55">
        <f>IF('Indicator Data'!AK52="No data","x",ROUND(IF('Indicator Data'!AK52&gt;DK$195,10,IF('Indicator Data'!AK52&lt;DK$194,0,10-(DK$195-'Indicator Data'!AK52)/(DK$195-DK$194)*10)),1))</f>
        <v>7.3</v>
      </c>
      <c r="DL49" s="55">
        <f>IF('Indicator Data'!AL52="No data","x",ROUND(IF('Indicator Data'!AL52&gt;DL$195,10,IF('Indicator Data'!AL52&lt;DL$194,0,10-(DL$195-'Indicator Data'!AL52)/(DL$195-DL$194)*10)),1))</f>
        <v>3.5</v>
      </c>
      <c r="DM49" s="55">
        <f t="shared" si="65"/>
        <v>5.7</v>
      </c>
      <c r="DN49" s="55">
        <f>IF('Indicator Data'!AG52="No data","x",ROUND(IF('Indicator Data'!AG52&gt;DN$195,10,IF('Indicator Data'!AG52&lt;DN$194,0,10-(DN$195-'Indicator Data'!AG52)/(DN$195-DN$194)*10)),1))</f>
        <v>5.8</v>
      </c>
      <c r="DO49" s="55">
        <f t="shared" si="66"/>
        <v>4.5999999999999996</v>
      </c>
      <c r="DP49" s="194">
        <f>IF('Indicator Data'!AI52="No data","x",'Indicator Data'!AI52/'Indicator Data'!$CK52)</f>
        <v>1.491261001960539E-4</v>
      </c>
      <c r="DQ49" s="55">
        <f t="shared" si="105"/>
        <v>1.5</v>
      </c>
      <c r="DR49" s="55">
        <f>IF('Indicator Data'!AJ52="No data","x",ROUND(IF('Indicator Data'!AJ52&gt;DR$195,10,IF('Indicator Data'!AJ52&lt;DR$194,0,10-(DR$195-'Indicator Data'!AJ52)/(DR$195-DR$194)*10)),1))</f>
        <v>8</v>
      </c>
      <c r="DS49" s="55">
        <f t="shared" si="67"/>
        <v>4.8</v>
      </c>
      <c r="DT49" s="55">
        <f>ROUND(IF('Indicator Data'!Z52=0,0,IF(LOG('Indicator Data'!Z52)&gt;DT$195,10,IF(LOG('Indicator Data'!Z52)&lt;DT$194,0,10-(DT$195-LOG('Indicator Data'!Z52))/(DT$195-DT$194)*10))),1)</f>
        <v>0</v>
      </c>
      <c r="DU49" s="56">
        <f>'Indicator Data'!Z52/'Indicator Data'!$CL52</f>
        <v>0</v>
      </c>
      <c r="DV49" s="55">
        <f t="shared" si="106"/>
        <v>0</v>
      </c>
      <c r="DW49" s="55">
        <f t="shared" si="68"/>
        <v>0</v>
      </c>
      <c r="DX49" s="55">
        <f t="shared" si="69"/>
        <v>5</v>
      </c>
      <c r="DY49" s="57">
        <f>IF(BL49="x",ROUND((10-GEOMEAN(((10-DX49)/10*9+1),((10-CZ49)/10*9+1),((10-DJ49)/10*9+1)))/9*10,1),ROUND((10-GEOMEAN(((10-BL49)/10*9+1),((10-DX49)/10*9+1),((10-CZ49)/10*9+1),((10-DJ49)/10*9+1)))/9*10,1))</f>
        <v>4.7</v>
      </c>
      <c r="DZ49" s="58">
        <f>IF(ROUND(IF(AP49="x",(10-GEOMEAN(((10-AO49)/10*9+1),((10-DY49)/10*9+1),((10-AU49)/10*9+1),((10-AQ49)/10*9+1),((10-AR49)/10*9+1)))/9*10,(10-GEOMEAN(((10-AO49)/10*9+1),((10-DY49)/10*9+1),((10-AP49)/10*9+1),((10-AQ49)/10*9+1),((10-AR49)/10*9+1),((10-AU49)/10*9+1)))/9*10),1)=0,0.1,ROUND(IF(AP49="x",(10-GEOMEAN(((10-AO49)/10*9+1),((10-DY49)/10*9+1),((10-AU49)/10*9+1),((10-AQ49)/10*9+1),((10-AR49)/10*9+1)))/9*10,(10-GEOMEAN(((10-AO49)/10*9+1),((10-DY49)/10*9+1),((10-AP49)/10*9+1),((10-AQ49)/10*9+1),((10-AR49)/10*9+1),((10-AU49)/10*9+1)))/9*10),1))</f>
        <v>5.8</v>
      </c>
      <c r="EA49" s="55">
        <f>ROUND(IF('Indicator Data'!AM52=0,0,IF('Indicator Data'!AM52&gt;EA$195,10,IF('Indicator Data'!AM52&lt;EA$194,0,10-(EA$195-'Indicator Data'!AM52)/(EA$195-EA$194)*10))),1)</f>
        <v>2.5</v>
      </c>
      <c r="EB49" s="55">
        <f>ROUND(IF('Indicator Data'!AN52=0,0,IF(LOG('Indicator Data'!AN52)&gt;LOG(EB$195),10,IF(LOG('Indicator Data'!AN52)&lt;LOG(EB$194),0,10-(LOG(EB$195)-LOG('Indicator Data'!AN52))/(LOG(EB$195)-LOG(EB$194))*10))),1)</f>
        <v>1.9</v>
      </c>
      <c r="EC49" s="57">
        <f t="shared" si="107"/>
        <v>2.2000000000000002</v>
      </c>
      <c r="ED49" s="55">
        <f>'Indicator Data'!AO52</f>
        <v>0</v>
      </c>
      <c r="EE49" s="55">
        <f>'Indicator Data'!AP52</f>
        <v>0</v>
      </c>
      <c r="EF49" s="57">
        <f t="shared" si="108"/>
        <v>0</v>
      </c>
      <c r="EG49" s="58">
        <f t="shared" si="109"/>
        <v>1.5</v>
      </c>
      <c r="EH49" s="15"/>
      <c r="EI49" s="104"/>
    </row>
    <row r="50" spans="1:139" s="4" customFormat="1" x14ac:dyDescent="0.25">
      <c r="A50" s="126" t="str">
        <f>'Indicator Data'!A53</f>
        <v>Dominica</v>
      </c>
      <c r="B50" s="59" t="str">
        <f>'Indicator Data'!B53</f>
        <v>DMA</v>
      </c>
      <c r="C50" s="55">
        <f>ROUND(IF('Indicator Data'!C53=0,0.1,IF(LOG('Indicator Data'!C53)&gt;C$195,10,IF(LOG('Indicator Data'!C53)&lt;C$194,0,10-(C$195-LOG('Indicator Data'!C53))/(C$195-C$194)*10))),1)</f>
        <v>2.8</v>
      </c>
      <c r="D50" s="55">
        <f>ROUND(IF('Indicator Data'!D53=0,0.1,IF(LOG('Indicator Data'!D53)&gt;D$195,10,IF(LOG('Indicator Data'!D53)&lt;D$194,0,10-(D$195-LOG('Indicator Data'!D53))/(D$195-D$194)*10))),1)</f>
        <v>0.1</v>
      </c>
      <c r="E50" s="55">
        <f t="shared" si="70"/>
        <v>1.5</v>
      </c>
      <c r="F50" s="55">
        <f>IF('Indicator Data'!E53="No data",0.1,(ROUND(IF('Indicator Data'!E53=0,0,IF(LOG('Indicator Data'!E53)&gt;F$195,10,IF(LOG('Indicator Data'!E53)&lt;F$194,0,10-(F$195-LOG('Indicator Data'!E53))/(F$195-F$194)*10))),1)))</f>
        <v>0.1</v>
      </c>
      <c r="G50" s="55">
        <f>ROUND(IF('Indicator Data'!F53=0,0,IF(LOG('Indicator Data'!F53)&gt;G$195,10,IF(LOG('Indicator Data'!F53)&lt;G$194,0,10-(G$195-LOG('Indicator Data'!F53))/(G$195-G$194)*10))),1)</f>
        <v>4.9000000000000004</v>
      </c>
      <c r="H50" s="55">
        <f>ROUND(IF('Indicator Data'!G53=0,0,IF(LOG('Indicator Data'!G53)&gt;H$195,10,IF(LOG('Indicator Data'!G53)&lt;H$194,0,10-(H$195-LOG('Indicator Data'!G53))/(H$195-H$194)*10))),1)</f>
        <v>2.8</v>
      </c>
      <c r="I50" s="55">
        <f>ROUND(IF('Indicator Data'!H53=0,0,IF(LOG('Indicator Data'!H53)&gt;I$195,10,IF(LOG('Indicator Data'!H53)&lt;I$194,0,10-(I$195-LOG('Indicator Data'!H53))/(I$195-I$194)*10))),1)</f>
        <v>5.9</v>
      </c>
      <c r="J50" s="55">
        <f t="shared" si="71"/>
        <v>4.5</v>
      </c>
      <c r="K50" s="55">
        <f>ROUND(IF('Indicator Data'!I53=0,0,IF(LOG('Indicator Data'!I53)&gt;K$195,10,IF(LOG('Indicator Data'!I53)&lt;K$194,0,10-(K$195-LOG('Indicator Data'!I53))/(K$195-K$194)*10))),1)</f>
        <v>3.9</v>
      </c>
      <c r="L50" s="55">
        <f t="shared" si="72"/>
        <v>4.2</v>
      </c>
      <c r="M50" s="55">
        <f>ROUND(IF('Indicator Data'!J53=0,0,IF(LOG('Indicator Data'!J53)&gt;M$195,10,IF(LOG('Indicator Data'!J53)&lt;M$194,0,10-(M$195-LOG('Indicator Data'!J53))/(M$195-M$194)*10))),1)</f>
        <v>0</v>
      </c>
      <c r="N50" s="56">
        <f>'Indicator Data'!C53/'Indicator Data'!$CL53</f>
        <v>1.7332080410682733E-3</v>
      </c>
      <c r="O50" s="56">
        <f>'Indicator Data'!D53/'Indicator Data'!$CL53</f>
        <v>0</v>
      </c>
      <c r="P50" s="56" t="str">
        <f>IF(F50=0.1,"x",'Indicator Data'!E53/'Indicator Data'!$CL53)</f>
        <v>x</v>
      </c>
      <c r="Q50" s="56">
        <f>'Indicator Data'!F53/'Indicator Data'!$CL53</f>
        <v>1.2308750687947166E-4</v>
      </c>
      <c r="R50" s="56">
        <f>'Indicator Data'!G53/'Indicator Data'!$CL53</f>
        <v>1.8980654925701709E-2</v>
      </c>
      <c r="S50" s="56">
        <f>'Indicator Data'!H53/'Indicator Data'!$CL53</f>
        <v>1.9979636763896532E-3</v>
      </c>
      <c r="T50" s="56">
        <f>'Indicator Data'!I53/'Indicator Data'!$CL53</f>
        <v>1.1683984589983489E-2</v>
      </c>
      <c r="U50" s="56">
        <f>'Indicator Data'!J53/'Indicator Data'!$CL53</f>
        <v>0</v>
      </c>
      <c r="V50" s="55">
        <f t="shared" si="73"/>
        <v>8.6999999999999993</v>
      </c>
      <c r="W50" s="55">
        <f t="shared" si="74"/>
        <v>0</v>
      </c>
      <c r="X50" s="55">
        <f t="shared" si="75"/>
        <v>5.9</v>
      </c>
      <c r="Y50" s="55">
        <f t="shared" si="76"/>
        <v>0.1</v>
      </c>
      <c r="Z50" s="55">
        <f t="shared" si="77"/>
        <v>10</v>
      </c>
      <c r="AA50" s="55">
        <f t="shared" si="78"/>
        <v>10</v>
      </c>
      <c r="AB50" s="55">
        <f t="shared" si="79"/>
        <v>4</v>
      </c>
      <c r="AC50" s="55">
        <f t="shared" si="80"/>
        <v>8.3000000000000007</v>
      </c>
      <c r="AD50" s="55">
        <f t="shared" si="81"/>
        <v>10</v>
      </c>
      <c r="AE50" s="55">
        <f t="shared" si="82"/>
        <v>9.3000000000000007</v>
      </c>
      <c r="AF50" s="55">
        <f t="shared" si="83"/>
        <v>0</v>
      </c>
      <c r="AG50" s="55">
        <f>ROUND(IF('Indicator Data'!K53=0,0,IF('Indicator Data'!K53&gt;AG$195,10,IF('Indicator Data'!K53&lt;AG$194,0,10-(AG$195-'Indicator Data'!K53)/(AG$195-AG$194)*10))),1)</f>
        <v>0</v>
      </c>
      <c r="AH50" s="55">
        <f t="shared" si="84"/>
        <v>5.8</v>
      </c>
      <c r="AI50" s="55">
        <f t="shared" si="85"/>
        <v>0.1</v>
      </c>
      <c r="AJ50" s="55">
        <f t="shared" si="86"/>
        <v>6.4</v>
      </c>
      <c r="AK50" s="55">
        <f t="shared" si="87"/>
        <v>5</v>
      </c>
      <c r="AL50" s="55">
        <f t="shared" si="88"/>
        <v>5.7</v>
      </c>
      <c r="AM50" s="55">
        <f t="shared" si="89"/>
        <v>7</v>
      </c>
      <c r="AN50" s="55">
        <f t="shared" si="90"/>
        <v>0</v>
      </c>
      <c r="AO50" s="193">
        <f t="shared" si="91"/>
        <v>4</v>
      </c>
      <c r="AP50" s="193">
        <f t="shared" si="41"/>
        <v>0.1</v>
      </c>
      <c r="AQ50" s="193">
        <f t="shared" si="92"/>
        <v>8.5</v>
      </c>
      <c r="AR50" s="193">
        <f t="shared" si="93"/>
        <v>7.6</v>
      </c>
      <c r="AS50" s="55">
        <f t="shared" si="94"/>
        <v>0</v>
      </c>
      <c r="AT50" s="55" t="str">
        <f>IF('Indicator Data'!L53="No data","x",IF('Indicator Data'!CM53&lt;1000,"x",ROUND((IF('Indicator Data'!L53&gt;AT$195,10,IF('Indicator Data'!L53&lt;AT$194,0,10-(AT$195-'Indicator Data'!L53)/(AT$195-AT$194)*10))),1)))</f>
        <v>x</v>
      </c>
      <c r="AU50" s="193">
        <f t="shared" si="95"/>
        <v>0</v>
      </c>
      <c r="AV50" s="55" t="str">
        <f>IF('Indicator Data'!M53="No data","x",ROUND(IF('Indicator Data'!M53=0,0,IF(LOG('Indicator Data'!M53)&gt;AV$195,10,IF(LOG('Indicator Data'!M53)&lt;AV$194,0,10-(AV$195-LOG('Indicator Data'!M53))/(AV$195-AV$194)*10))),1))</f>
        <v>x</v>
      </c>
      <c r="AW50" s="56" t="str">
        <f>IF(AV50="x","x",'Indicator Data'!M53/'Indicator Data'!$CL53)</f>
        <v>x</v>
      </c>
      <c r="AX50" s="55" t="str">
        <f t="shared" si="42"/>
        <v>x</v>
      </c>
      <c r="AY50" s="55" t="str">
        <f t="shared" si="43"/>
        <v>x</v>
      </c>
      <c r="AZ50" s="55" t="str">
        <f>IF('Indicator Data'!N53="No data","x",ROUND(IF('Indicator Data'!N53=0,0,IF(LOG('Indicator Data'!N53)&gt;AZ$195,10,IF(LOG('Indicator Data'!N53)&lt;AZ$194,0,10-(AZ$195-LOG('Indicator Data'!N53))/(AZ$195-AZ$194)*10))),1))</f>
        <v>x</v>
      </c>
      <c r="BA50" s="56" t="str">
        <f>IF(AZ50="x","x",'Indicator Data'!N53/'Indicator Data'!$CL53)</f>
        <v>x</v>
      </c>
      <c r="BB50" s="55" t="str">
        <f t="shared" si="44"/>
        <v>x</v>
      </c>
      <c r="BC50" s="55" t="str">
        <f t="shared" si="45"/>
        <v>x</v>
      </c>
      <c r="BD50" s="55" t="str">
        <f>IF('Indicator Data'!O53="No data","x",ROUND(IF('Indicator Data'!O53=0,0,IF(LOG('Indicator Data'!O53)&gt;BD$195,10,IF(LOG('Indicator Data'!O53)&lt;BD$194,0,10-(BD$195-LOG('Indicator Data'!O53))/(BD$195-BD$194)*10))),1))</f>
        <v>x</v>
      </c>
      <c r="BE50" s="56" t="str">
        <f>IF(BD50="x","x",'Indicator Data'!O53/'Indicator Data'!$CL53)</f>
        <v>x</v>
      </c>
      <c r="BF50" s="55" t="str">
        <f t="shared" si="46"/>
        <v>x</v>
      </c>
      <c r="BG50" s="55" t="str">
        <f t="shared" si="47"/>
        <v>x</v>
      </c>
      <c r="BH50" s="55" t="str">
        <f>IF('Indicator Data'!P53="No data","x",ROUND(IF('Indicator Data'!P53=0,0,IF(LOG('Indicator Data'!P53)&gt;BH$195,10,IF(LOG('Indicator Data'!P53)&lt;BH$194,0,10-(BH$195-LOG('Indicator Data'!P53))/(BH$195-BH$194)*10))),1))</f>
        <v>x</v>
      </c>
      <c r="BI50" s="56" t="str">
        <f>IF(BH50="x","x",'Indicator Data'!P53/'Indicator Data'!$CL53)</f>
        <v>x</v>
      </c>
      <c r="BJ50" s="55" t="str">
        <f t="shared" si="48"/>
        <v>x</v>
      </c>
      <c r="BK50" s="55" t="str">
        <f t="shared" si="49"/>
        <v>x</v>
      </c>
      <c r="BL50" s="55" t="str">
        <f t="shared" si="50"/>
        <v>x</v>
      </c>
      <c r="BM50" s="55">
        <f>ROUND(IF('Indicator Data'!Q53=0,0,IF(LOG('Indicator Data'!Q53)&gt;BM$195,10,IF(LOG('Indicator Data'!Q53)&lt;BM$194,0,10-(BM$195-LOG('Indicator Data'!Q53))/(BM$195-BM$194)*10))),1)</f>
        <v>0</v>
      </c>
      <c r="BN50" s="55">
        <f>ROUND(IF('Indicator Data'!R53=0,0,IF(LOG('Indicator Data'!R53)&gt;BN$195,10,IF(LOG('Indicator Data'!R53)&lt;BN$194,0,10-(BN$195-LOG('Indicator Data'!R53))/(BN$195-BN$194)*10))),1)</f>
        <v>0</v>
      </c>
      <c r="BO50" s="55">
        <f t="shared" si="51"/>
        <v>0</v>
      </c>
      <c r="BP50" s="56">
        <f>'Indicator Data'!Q53/'Indicator Data'!$CL53</f>
        <v>0</v>
      </c>
      <c r="BQ50" s="56">
        <f>'Indicator Data'!R53/'Indicator Data'!$CL53</f>
        <v>0</v>
      </c>
      <c r="BR50" s="55">
        <f t="shared" si="96"/>
        <v>0</v>
      </c>
      <c r="BS50" s="55">
        <f t="shared" si="97"/>
        <v>0</v>
      </c>
      <c r="BT50" s="55">
        <f t="shared" si="28"/>
        <v>0</v>
      </c>
      <c r="BU50" s="55">
        <f t="shared" si="52"/>
        <v>0</v>
      </c>
      <c r="BV50" s="55">
        <f>ROUND(IF('Indicator Data'!S53=0,0,IF(LOG('Indicator Data'!S53)&gt;BV$195,10,IF(LOG('Indicator Data'!S53)&lt;BV$194,0,10-(BV$195-LOG('Indicator Data'!S53))/(BV$195-BV$194)*10))),1)</f>
        <v>0</v>
      </c>
      <c r="BW50" s="55">
        <f>ROUND(IF('Indicator Data'!T53=0,0,IF(LOG('Indicator Data'!T53)&gt;BW$195,10,IF(LOG('Indicator Data'!T53)&lt;BW$194,0,10-(BW$195-LOG('Indicator Data'!T53))/(BW$195-BW$194)*10))),1)</f>
        <v>0</v>
      </c>
      <c r="BX50" s="55">
        <f t="shared" si="53"/>
        <v>0</v>
      </c>
      <c r="BY50" s="56">
        <f>'Indicator Data'!S53/'Indicator Data'!$CL53</f>
        <v>0</v>
      </c>
      <c r="BZ50" s="56">
        <f>'Indicator Data'!T53/'Indicator Data'!$CL53</f>
        <v>0</v>
      </c>
      <c r="CA50" s="55">
        <f t="shared" si="98"/>
        <v>0</v>
      </c>
      <c r="CB50" s="55">
        <f t="shared" si="99"/>
        <v>0</v>
      </c>
      <c r="CC50" s="55">
        <f t="shared" si="54"/>
        <v>0</v>
      </c>
      <c r="CD50" s="55">
        <f t="shared" si="55"/>
        <v>0</v>
      </c>
      <c r="CE50" s="55">
        <f t="shared" si="56"/>
        <v>0</v>
      </c>
      <c r="CF50" s="55">
        <f>ROUND(IF('Indicator Data'!U53=0,0,IF(LOG('Indicator Data'!U53)&gt;CF$195,10,IF(LOG('Indicator Data'!U53)&lt;CF$194,0,10-(CF$195-LOG('Indicator Data'!U53))/(CF$195-CF$194)*10))),1)</f>
        <v>5.2</v>
      </c>
      <c r="CG50" s="56">
        <f>'Indicator Data'!U53/'Indicator Data'!$CL53</f>
        <v>0.55924600990643913</v>
      </c>
      <c r="CH50" s="55">
        <f t="shared" si="100"/>
        <v>6.2</v>
      </c>
      <c r="CI50" s="55">
        <f t="shared" si="57"/>
        <v>5.7</v>
      </c>
      <c r="CJ50" s="55">
        <f>ROUND(IF('Indicator Data'!V53=0,0,IF(LOG('Indicator Data'!V53)&gt;CJ$195,10,IF(LOG('Indicator Data'!V53)&lt;CJ$194,0,10-(CJ$195-LOG('Indicator Data'!V53))/(CJ$195-CJ$194)*10))),1)</f>
        <v>5.3</v>
      </c>
      <c r="CK50" s="56">
        <f>IF('Indicator Data'!V53/'Indicator Data'!$CL53&gt;1,1,'Indicator Data'!V53/'Indicator Data'!$CL53)</f>
        <v>0.68744567874380846</v>
      </c>
      <c r="CL50" s="55">
        <f t="shared" si="101"/>
        <v>6.9</v>
      </c>
      <c r="CM50" s="55">
        <f t="shared" si="58"/>
        <v>6.2</v>
      </c>
      <c r="CN50" s="55">
        <f>ROUND(IF('Indicator Data'!W53=0,0,IF(LOG('Indicator Data'!W53)&gt;CN$195,10,IF(LOG('Indicator Data'!W53)&lt;CN$194,0,10-(CN$195-LOG('Indicator Data'!W53))/(CN$195-CN$194)*10))),1)</f>
        <v>0</v>
      </c>
      <c r="CO50" s="56">
        <f>'Indicator Data'!W53/'Indicator Data'!$CL53</f>
        <v>0</v>
      </c>
      <c r="CP50" s="55">
        <f t="shared" si="102"/>
        <v>0</v>
      </c>
      <c r="CQ50" s="55">
        <f t="shared" si="59"/>
        <v>0</v>
      </c>
      <c r="CR50" s="55">
        <f>ROUND(IF('Indicator Data'!X53=0,0,IF(LOG('Indicator Data'!X53)&gt;CR$195,10,IF(LOG('Indicator Data'!X53)&lt;CR$194,0,10-(CR$195-LOG('Indicator Data'!X53))/(CR$195-CR$194)*10))),1)</f>
        <v>5.3</v>
      </c>
      <c r="CS50" s="56">
        <f>'Indicator Data'!X53/'Indicator Data'!$CL53</f>
        <v>0.76279064106494221</v>
      </c>
      <c r="CT50" s="55">
        <f t="shared" si="103"/>
        <v>7.6</v>
      </c>
      <c r="CU50" s="55">
        <f t="shared" si="60"/>
        <v>6.6</v>
      </c>
      <c r="CV50" s="55">
        <f>ROUND(IF('Indicator Data'!Y53=0,0,IF(LOG('Indicator Data'!Y53)&gt;CR$195,10,IF(LOG('Indicator Data'!Y53)&lt;CR$194,0,10-(CR$195-LOG('Indicator Data'!Y53))/(CR$195-CR$194)*10))),1)</f>
        <v>0</v>
      </c>
      <c r="CW50" s="56">
        <f>'Indicator Data'!Y53/'Indicator Data'!$CL53</f>
        <v>0</v>
      </c>
      <c r="CX50" s="55">
        <f t="shared" si="104"/>
        <v>0</v>
      </c>
      <c r="CY50" s="55">
        <f t="shared" si="61"/>
        <v>0</v>
      </c>
      <c r="CZ50" s="55">
        <f t="shared" si="62"/>
        <v>5.0999999999999996</v>
      </c>
      <c r="DA50" s="55">
        <f>IF('Indicator Data'!AE53="No data","x",ROUND(IF('Indicator Data'!AE53&gt;DA$195,0,IF('Indicator Data'!AE53&lt;DA$194,10,(DA$195-'Indicator Data'!AE53)/(DA$195-DA$194)*10)),1))</f>
        <v>2.5</v>
      </c>
      <c r="DB50" s="55">
        <f>IF('Indicator Data'!AF53="No data","x",ROUND(IF('Indicator Data'!AF53&gt;DB$195,0,IF('Indicator Data'!AF53&lt;DB$194,10,(DB$195-'Indicator Data'!AF53)/(DB$195-DB$194)*10)),1))</f>
        <v>0.6</v>
      </c>
      <c r="DC50" s="55" t="str">
        <f>IF('Indicator Data'!AH53="No data","x",ROUND(IF('Indicator Data'!AH53&gt;DC$195,0,IF('Indicator Data'!AH53&lt;DC$194,10,(DC$195-'Indicator Data'!AH53)/(DC$195-DC$194)*10)),1))</f>
        <v>x</v>
      </c>
      <c r="DD50" s="55">
        <f>IF(AND(DB50="x",DA50="x",DC50="x"),"x",ROUND(AVERAGE(DA50:DC50),1))</f>
        <v>1.6</v>
      </c>
      <c r="DE50" s="55">
        <f>IF('Indicator Data'!AA53="No data","x",ROUND(IF(LOG('Indicator Data'!AA53)&gt;DE$195,10,IF(LOG('Indicator Data'!AA53)&lt;DE$194,0,10-(DE$195-LOG('Indicator Data'!AA53))/(DE$195-DE$194)*10)),1))</f>
        <v>6.6</v>
      </c>
      <c r="DF50" s="55">
        <f>IF('Indicator Data'!AB53="No data","x",ROUND(IF('Indicator Data'!AB53&gt;DF$195,10,IF('Indicator Data'!AB53&lt;DF$194,0,10-(DF$195-'Indicator Data'!AB53)/(DF$195-DF$194)*10)),1))</f>
        <v>2.8</v>
      </c>
      <c r="DG50" s="55">
        <f>IF('Indicator Data'!AC53="No data","x",ROUND(IF('Indicator Data'!AC53&gt;DG$195,10,IF('Indicator Data'!AC53&lt;DG$194,0,10-(DG$195-'Indicator Data'!AC53)/(DG$195-DG$194)*10)),1))</f>
        <v>7</v>
      </c>
      <c r="DH50" s="55" t="str">
        <f>IF('Indicator Data'!AD53="No data","x",ROUND(IF('Indicator Data'!AD53&gt;DH$195,10,IF('Indicator Data'!AD53&lt;DH$194,0,10-(DH$195-'Indicator Data'!AD53)/(DH$195-DH$194)*10)),1))</f>
        <v>x</v>
      </c>
      <c r="DI50" s="55">
        <f t="shared" si="63"/>
        <v>5.5</v>
      </c>
      <c r="DJ50" s="55">
        <f t="shared" si="64"/>
        <v>4.2</v>
      </c>
      <c r="DK50" s="55" t="str">
        <f>IF('Indicator Data'!AK53="No data","x",ROUND(IF('Indicator Data'!AK53&gt;DK$195,10,IF('Indicator Data'!AK53&lt;DK$194,0,10-(DK$195-'Indicator Data'!AK53)/(DK$195-DK$194)*10)),1))</f>
        <v>x</v>
      </c>
      <c r="DL50" s="55" t="str">
        <f>IF('Indicator Data'!AL53="No data","x",ROUND(IF('Indicator Data'!AL53&gt;DL$195,10,IF('Indicator Data'!AL53&lt;DL$194,0,10-(DL$195-'Indicator Data'!AL53)/(DL$195-DL$194)*10)),1))</f>
        <v>x</v>
      </c>
      <c r="DM50" s="55">
        <f t="shared" si="65"/>
        <v>5.5</v>
      </c>
      <c r="DN50" s="55">
        <f>IF('Indicator Data'!AG53="No data","x",ROUND(IF('Indicator Data'!AG53&gt;DN$195,10,IF('Indicator Data'!AG53&lt;DN$194,0,10-(DN$195-'Indicator Data'!AG53)/(DN$195-DN$194)*10)),1))</f>
        <v>1.3</v>
      </c>
      <c r="DO50" s="55">
        <f t="shared" si="66"/>
        <v>1.5</v>
      </c>
      <c r="DP50" s="194" t="str">
        <f>IF('Indicator Data'!AI53="No data","x",'Indicator Data'!AI53/'Indicator Data'!$CK53)</f>
        <v>x</v>
      </c>
      <c r="DQ50" s="55" t="str">
        <f t="shared" si="105"/>
        <v>x</v>
      </c>
      <c r="DR50" s="55">
        <f>IF('Indicator Data'!AJ53="No data","x",ROUND(IF('Indicator Data'!AJ53&gt;DR$195,10,IF('Indicator Data'!AJ53&lt;DR$194,0,10-(DR$195-'Indicator Data'!AJ53)/(DR$195-DR$194)*10)),1))</f>
        <v>10</v>
      </c>
      <c r="DS50" s="55">
        <f t="shared" si="67"/>
        <v>10</v>
      </c>
      <c r="DT50" s="55">
        <f>ROUND(IF('Indicator Data'!Z53=0,0,IF(LOG('Indicator Data'!Z53)&gt;DT$195,10,IF(LOG('Indicator Data'!Z53)&lt;DT$194,0,10-(DT$195-LOG('Indicator Data'!Z53))/(DT$195-DT$194)*10))),1)</f>
        <v>0</v>
      </c>
      <c r="DU50" s="56">
        <f>'Indicator Data'!Z53/'Indicator Data'!$CL53</f>
        <v>0</v>
      </c>
      <c r="DV50" s="55">
        <f t="shared" si="106"/>
        <v>0</v>
      </c>
      <c r="DW50" s="55">
        <f t="shared" si="68"/>
        <v>0</v>
      </c>
      <c r="DX50" s="55">
        <f t="shared" si="69"/>
        <v>5.7</v>
      </c>
      <c r="DY50" s="57">
        <f>IF(BL50="x",ROUND((10-GEOMEAN(((10-DX50)/10*9+1),((10-CZ50)/10*9+1),((10-DJ50)/10*9+1)))/9*10,1),ROUND((10-GEOMEAN(((10-BL50)/10*9+1),((10-DX50)/10*9+1),((10-CZ50)/10*9+1),((10-DJ50)/10*9+1)))/9*10,1))</f>
        <v>5</v>
      </c>
      <c r="DZ50" s="58">
        <f>IF(ROUND(IF(AP50="x",(10-GEOMEAN(((10-AO50)/10*9+1),((10-DY50)/10*9+1),((10-AU50)/10*9+1),((10-AQ50)/10*9+1),((10-AR50)/10*9+1)))/9*10,(10-GEOMEAN(((10-AO50)/10*9+1),((10-DY50)/10*9+1),((10-AP50)/10*9+1),((10-AQ50)/10*9+1),((10-AR50)/10*9+1),((10-AU50)/10*9+1)))/9*10),1)=0,0.1,ROUND(IF(AP50="x",(10-GEOMEAN(((10-AO50)/10*9+1),((10-DY50)/10*9+1),((10-AU50)/10*9+1),((10-AQ50)/10*9+1),((10-AR50)/10*9+1)))/9*10,(10-GEOMEAN(((10-AO50)/10*9+1),((10-DY50)/10*9+1),((10-AP50)/10*9+1),((10-AQ50)/10*9+1),((10-AR50)/10*9+1),((10-AU50)/10*9+1)))/9*10),1))</f>
        <v>5.0999999999999996</v>
      </c>
      <c r="EA50" s="55">
        <f>ROUND(IF('Indicator Data'!AM53=0,0,IF('Indicator Data'!AM53&gt;EA$195,10,IF('Indicator Data'!AM53&lt;EA$194,0,10-(EA$195-'Indicator Data'!AM53)/(EA$195-EA$194)*10))),1)</f>
        <v>0</v>
      </c>
      <c r="EB50" s="55">
        <f>ROUND(IF('Indicator Data'!AN53=0,0,IF(LOG('Indicator Data'!AN53)&gt;LOG(EB$195),10,IF(LOG('Indicator Data'!AN53)&lt;LOG(EB$194),0,10-(LOG(EB$195)-LOG('Indicator Data'!AN53))/(LOG(EB$195)-LOG(EB$194))*10))),1)</f>
        <v>0</v>
      </c>
      <c r="EC50" s="57">
        <f t="shared" si="107"/>
        <v>0</v>
      </c>
      <c r="ED50" s="55">
        <f>'Indicator Data'!AO53</f>
        <v>0</v>
      </c>
      <c r="EE50" s="55">
        <f>'Indicator Data'!AP53</f>
        <v>0</v>
      </c>
      <c r="EF50" s="57">
        <f t="shared" si="108"/>
        <v>0</v>
      </c>
      <c r="EG50" s="58">
        <f t="shared" si="109"/>
        <v>0</v>
      </c>
      <c r="EH50" s="15"/>
      <c r="EI50" s="104"/>
    </row>
    <row r="51" spans="1:139" s="4" customFormat="1" x14ac:dyDescent="0.25">
      <c r="A51" s="126" t="str">
        <f>'Indicator Data'!A54</f>
        <v>Dominican Republic</v>
      </c>
      <c r="B51" s="59" t="str">
        <f>'Indicator Data'!B54</f>
        <v>DOM</v>
      </c>
      <c r="C51" s="55">
        <f>ROUND(IF('Indicator Data'!C54=0,0.1,IF(LOG('Indicator Data'!C54)&gt;C$195,10,IF(LOG('Indicator Data'!C54)&lt;C$194,0,10-(C$195-LOG('Indicator Data'!C54))/(C$195-C$194)*10))),1)</f>
        <v>8.3000000000000007</v>
      </c>
      <c r="D51" s="55">
        <f>ROUND(IF('Indicator Data'!D54=0,0.1,IF(LOG('Indicator Data'!D54)&gt;D$195,10,IF(LOG('Indicator Data'!D54)&lt;D$194,0,10-(D$195-LOG('Indicator Data'!D54))/(D$195-D$194)*10))),1)</f>
        <v>10</v>
      </c>
      <c r="E51" s="55">
        <f t="shared" si="70"/>
        <v>9.3000000000000007</v>
      </c>
      <c r="F51" s="55">
        <f>IF('Indicator Data'!E54="No data",0.1,(ROUND(IF('Indicator Data'!E54=0,0,IF(LOG('Indicator Data'!E54)&gt;F$195,10,IF(LOG('Indicator Data'!E54)&lt;F$194,0,10-(F$195-LOG('Indicator Data'!E54))/(F$195-F$194)*10))),1)))</f>
        <v>6.4</v>
      </c>
      <c r="G51" s="55">
        <f>ROUND(IF('Indicator Data'!F54=0,0,IF(LOG('Indicator Data'!F54)&gt;G$195,10,IF(LOG('Indicator Data'!F54)&lt;G$194,0,10-(G$195-LOG('Indicator Data'!F54))/(G$195-G$194)*10))),1)</f>
        <v>5.9</v>
      </c>
      <c r="H51" s="55">
        <f>ROUND(IF('Indicator Data'!G54=0,0,IF(LOG('Indicator Data'!G54)&gt;H$195,10,IF(LOG('Indicator Data'!G54)&lt;H$194,0,10-(H$195-LOG('Indicator Data'!G54))/(H$195-H$194)*10))),1)</f>
        <v>8.3000000000000007</v>
      </c>
      <c r="I51" s="55">
        <f>ROUND(IF('Indicator Data'!H54=0,0,IF(LOG('Indicator Data'!H54)&gt;I$195,10,IF(LOG('Indicator Data'!H54)&lt;I$194,0,10-(I$195-LOG('Indicator Data'!H54))/(I$195-I$194)*10))),1)</f>
        <v>9.6</v>
      </c>
      <c r="J51" s="55">
        <f t="shared" si="71"/>
        <v>9.1</v>
      </c>
      <c r="K51" s="55">
        <f>ROUND(IF('Indicator Data'!I54=0,0,IF(LOG('Indicator Data'!I54)&gt;K$195,10,IF(LOG('Indicator Data'!I54)&lt;K$194,0,10-(K$195-LOG('Indicator Data'!I54))/(K$195-K$194)*10))),1)</f>
        <v>6.3</v>
      </c>
      <c r="L51" s="55">
        <f t="shared" si="72"/>
        <v>8</v>
      </c>
      <c r="M51" s="55">
        <f>ROUND(IF('Indicator Data'!J54=0,0,IF(LOG('Indicator Data'!J54)&gt;M$195,10,IF(LOG('Indicator Data'!J54)&lt;M$194,0,10-(M$195-LOG('Indicator Data'!J54))/(M$195-M$194)*10))),1)</f>
        <v>0</v>
      </c>
      <c r="N51" s="56">
        <f>'Indicator Data'!C54/'Indicator Data'!$CL54</f>
        <v>2.0713900273317811E-3</v>
      </c>
      <c r="O51" s="56">
        <f>'Indicator Data'!D54/'Indicator Data'!$CL54</f>
        <v>1.8909100069174928E-3</v>
      </c>
      <c r="P51" s="56">
        <f>IF(F51=0.1,"x",'Indicator Data'!E54/'Indicator Data'!$CL54)</f>
        <v>3.3230964682684832E-3</v>
      </c>
      <c r="Q51" s="56">
        <f>'Indicator Data'!F54/'Indicator Data'!$CL54</f>
        <v>3.4839005999016009E-6</v>
      </c>
      <c r="R51" s="56">
        <f>'Indicator Data'!G54/'Indicator Data'!$CL54</f>
        <v>1.8991699548838104E-2</v>
      </c>
      <c r="S51" s="56">
        <f>'Indicator Data'!H54/'Indicator Data'!$CL54</f>
        <v>5.3700303182619051E-3</v>
      </c>
      <c r="T51" s="56">
        <f>'Indicator Data'!I54/'Indicator Data'!$CL54</f>
        <v>1.3494179684559284E-3</v>
      </c>
      <c r="U51" s="56">
        <f>'Indicator Data'!J54/'Indicator Data'!$CL54</f>
        <v>0</v>
      </c>
      <c r="V51" s="55">
        <f t="shared" si="73"/>
        <v>10</v>
      </c>
      <c r="W51" s="55">
        <f t="shared" si="74"/>
        <v>10</v>
      </c>
      <c r="X51" s="55">
        <f t="shared" si="75"/>
        <v>10</v>
      </c>
      <c r="Y51" s="55">
        <f t="shared" si="76"/>
        <v>2.2000000000000002</v>
      </c>
      <c r="Z51" s="55">
        <f t="shared" si="77"/>
        <v>6.8</v>
      </c>
      <c r="AA51" s="55">
        <f t="shared" si="78"/>
        <v>10</v>
      </c>
      <c r="AB51" s="55">
        <f t="shared" si="79"/>
        <v>10</v>
      </c>
      <c r="AC51" s="55">
        <f t="shared" si="80"/>
        <v>10</v>
      </c>
      <c r="AD51" s="55">
        <f t="shared" si="81"/>
        <v>1.3</v>
      </c>
      <c r="AE51" s="55">
        <f t="shared" si="82"/>
        <v>7.8</v>
      </c>
      <c r="AF51" s="55">
        <f t="shared" si="83"/>
        <v>0</v>
      </c>
      <c r="AG51" s="55">
        <f>ROUND(IF('Indicator Data'!K54=0,0,IF('Indicator Data'!K54&gt;AG$195,10,IF('Indicator Data'!K54&lt;AG$194,0,10-(AG$195-'Indicator Data'!K54)/(AG$195-AG$194)*10))),1)</f>
        <v>0</v>
      </c>
      <c r="AH51" s="55">
        <f t="shared" si="84"/>
        <v>9.1999999999999993</v>
      </c>
      <c r="AI51" s="55">
        <f t="shared" si="85"/>
        <v>10</v>
      </c>
      <c r="AJ51" s="55">
        <f t="shared" si="86"/>
        <v>9.1999999999999993</v>
      </c>
      <c r="AK51" s="55">
        <f t="shared" si="87"/>
        <v>9.8000000000000007</v>
      </c>
      <c r="AL51" s="55">
        <f t="shared" si="88"/>
        <v>9.5</v>
      </c>
      <c r="AM51" s="55">
        <f t="shared" si="89"/>
        <v>3.8</v>
      </c>
      <c r="AN51" s="55">
        <f t="shared" si="90"/>
        <v>0</v>
      </c>
      <c r="AO51" s="193">
        <f t="shared" si="91"/>
        <v>9.6999999999999993</v>
      </c>
      <c r="AP51" s="193">
        <f t="shared" si="41"/>
        <v>4.5999999999999996</v>
      </c>
      <c r="AQ51" s="193">
        <f t="shared" si="92"/>
        <v>6.4</v>
      </c>
      <c r="AR51" s="193">
        <f t="shared" si="93"/>
        <v>7.9</v>
      </c>
      <c r="AS51" s="55">
        <f t="shared" si="94"/>
        <v>0</v>
      </c>
      <c r="AT51" s="55">
        <f>IF('Indicator Data'!L54="No data","x",IF('Indicator Data'!CM54&lt;1000,"x",ROUND((IF('Indicator Data'!L54&gt;AT$195,10,IF('Indicator Data'!L54&lt;AT$194,0,10-(AT$195-'Indicator Data'!L54)/(AT$195-AT$194)*10))),1)))</f>
        <v>2</v>
      </c>
      <c r="AU51" s="193">
        <f t="shared" si="95"/>
        <v>1</v>
      </c>
      <c r="AV51" s="55" t="str">
        <f>IF('Indicator Data'!M54="No data","x",ROUND(IF('Indicator Data'!M54=0,0,IF(LOG('Indicator Data'!M54)&gt;AV$195,10,IF(LOG('Indicator Data'!M54)&lt;AV$194,0,10-(AV$195-LOG('Indicator Data'!M54))/(AV$195-AV$194)*10))),1))</f>
        <v>x</v>
      </c>
      <c r="AW51" s="56" t="str">
        <f>IF(AV51="x","x",'Indicator Data'!M54/'Indicator Data'!$CL54)</f>
        <v>x</v>
      </c>
      <c r="AX51" s="55" t="str">
        <f t="shared" si="42"/>
        <v>x</v>
      </c>
      <c r="AY51" s="55" t="str">
        <f t="shared" si="43"/>
        <v>x</v>
      </c>
      <c r="AZ51" s="55" t="str">
        <f>IF('Indicator Data'!N54="No data","x",ROUND(IF('Indicator Data'!N54=0,0,IF(LOG('Indicator Data'!N54)&gt;AZ$195,10,IF(LOG('Indicator Data'!N54)&lt;AZ$194,0,10-(AZ$195-LOG('Indicator Data'!N54))/(AZ$195-AZ$194)*10))),1))</f>
        <v>x</v>
      </c>
      <c r="BA51" s="56" t="str">
        <f>IF(AZ51="x","x",'Indicator Data'!N54/'Indicator Data'!$CL54)</f>
        <v>x</v>
      </c>
      <c r="BB51" s="55" t="str">
        <f t="shared" si="44"/>
        <v>x</v>
      </c>
      <c r="BC51" s="55" t="str">
        <f t="shared" si="45"/>
        <v>x</v>
      </c>
      <c r="BD51" s="55" t="str">
        <f>IF('Indicator Data'!O54="No data","x",ROUND(IF('Indicator Data'!O54=0,0,IF(LOG('Indicator Data'!O54)&gt;BD$195,10,IF(LOG('Indicator Data'!O54)&lt;BD$194,0,10-(BD$195-LOG('Indicator Data'!O54))/(BD$195-BD$194)*10))),1))</f>
        <v>x</v>
      </c>
      <c r="BE51" s="56" t="str">
        <f>IF(BD51="x","x",'Indicator Data'!O54/'Indicator Data'!$CL54)</f>
        <v>x</v>
      </c>
      <c r="BF51" s="55" t="str">
        <f t="shared" si="46"/>
        <v>x</v>
      </c>
      <c r="BG51" s="55" t="str">
        <f t="shared" si="47"/>
        <v>x</v>
      </c>
      <c r="BH51" s="55" t="str">
        <f>IF('Indicator Data'!P54="No data","x",ROUND(IF('Indicator Data'!P54=0,0,IF(LOG('Indicator Data'!P54)&gt;BH$195,10,IF(LOG('Indicator Data'!P54)&lt;BH$194,0,10-(BH$195-LOG('Indicator Data'!P54))/(BH$195-BH$194)*10))),1))</f>
        <v>x</v>
      </c>
      <c r="BI51" s="56" t="str">
        <f>IF(BH51="x","x",'Indicator Data'!P54/'Indicator Data'!$CL54)</f>
        <v>x</v>
      </c>
      <c r="BJ51" s="55" t="str">
        <f t="shared" si="48"/>
        <v>x</v>
      </c>
      <c r="BK51" s="55" t="str">
        <f t="shared" si="49"/>
        <v>x</v>
      </c>
      <c r="BL51" s="55" t="str">
        <f t="shared" si="50"/>
        <v>x</v>
      </c>
      <c r="BM51" s="55">
        <f>ROUND(IF('Indicator Data'!Q54=0,0,IF(LOG('Indicator Data'!Q54)&gt;BM$195,10,IF(LOG('Indicator Data'!Q54)&lt;BM$194,0,10-(BM$195-LOG('Indicator Data'!Q54))/(BM$195-BM$194)*10))),1)</f>
        <v>0</v>
      </c>
      <c r="BN51" s="55">
        <f>ROUND(IF('Indicator Data'!R54=0,0,IF(LOG('Indicator Data'!R54)&gt;BN$195,10,IF(LOG('Indicator Data'!R54)&lt;BN$194,0,10-(BN$195-LOG('Indicator Data'!R54))/(BN$195-BN$194)*10))),1)</f>
        <v>0</v>
      </c>
      <c r="BO51" s="55">
        <f t="shared" si="51"/>
        <v>0</v>
      </c>
      <c r="BP51" s="56">
        <f>'Indicator Data'!Q54/'Indicator Data'!$CL54</f>
        <v>0</v>
      </c>
      <c r="BQ51" s="56">
        <f>'Indicator Data'!R54/'Indicator Data'!$CL54</f>
        <v>0</v>
      </c>
      <c r="BR51" s="55">
        <f t="shared" si="96"/>
        <v>0</v>
      </c>
      <c r="BS51" s="55">
        <f t="shared" si="97"/>
        <v>0</v>
      </c>
      <c r="BT51" s="55">
        <f t="shared" si="28"/>
        <v>0</v>
      </c>
      <c r="BU51" s="55">
        <f t="shared" si="52"/>
        <v>0</v>
      </c>
      <c r="BV51" s="55">
        <f>ROUND(IF('Indicator Data'!S54=0,0,IF(LOG('Indicator Data'!S54)&gt;BV$195,10,IF(LOG('Indicator Data'!S54)&lt;BV$194,0,10-(BV$195-LOG('Indicator Data'!S54))/(BV$195-BV$194)*10))),1)</f>
        <v>8.3000000000000007</v>
      </c>
      <c r="BW51" s="55">
        <f>ROUND(IF('Indicator Data'!T54=0,0,IF(LOG('Indicator Data'!T54)&gt;BW$195,10,IF(LOG('Indicator Data'!T54)&lt;BW$194,0,10-(BW$195-LOG('Indicator Data'!T54))/(BW$195-BW$194)*10))),1)</f>
        <v>7.4</v>
      </c>
      <c r="BX51" s="55">
        <f t="shared" si="53"/>
        <v>7.7</v>
      </c>
      <c r="BY51" s="56">
        <f>'Indicator Data'!S54/'Indicator Data'!$CL54</f>
        <v>0.65316986287202983</v>
      </c>
      <c r="BZ51" s="56">
        <f>'Indicator Data'!T54/'Indicator Data'!$CL54</f>
        <v>0.14095872092979045</v>
      </c>
      <c r="CA51" s="55">
        <f t="shared" si="98"/>
        <v>10</v>
      </c>
      <c r="CB51" s="55">
        <f t="shared" si="99"/>
        <v>1.4</v>
      </c>
      <c r="CC51" s="55">
        <f t="shared" si="54"/>
        <v>4.2666666666666666</v>
      </c>
      <c r="CD51" s="55">
        <f t="shared" si="55"/>
        <v>6.3</v>
      </c>
      <c r="CE51" s="55">
        <f t="shared" si="56"/>
        <v>3.8</v>
      </c>
      <c r="CF51" s="55">
        <f>ROUND(IF('Indicator Data'!U54=0,0,IF(LOG('Indicator Data'!U54)&gt;CF$195,10,IF(LOG('Indicator Data'!U54)&lt;CF$194,0,10-(CF$195-LOG('Indicator Data'!U54))/(CF$195-CF$194)*10))),1)</f>
        <v>8.4</v>
      </c>
      <c r="CG51" s="56">
        <f>'Indicator Data'!U54/'Indicator Data'!$CL54</f>
        <v>0.69730728664863439</v>
      </c>
      <c r="CH51" s="55">
        <f t="shared" si="100"/>
        <v>7.7</v>
      </c>
      <c r="CI51" s="55">
        <f t="shared" si="57"/>
        <v>8.1</v>
      </c>
      <c r="CJ51" s="55">
        <f>ROUND(IF('Indicator Data'!V54=0,0,IF(LOG('Indicator Data'!V54)&gt;CJ$195,10,IF(LOG('Indicator Data'!V54)&lt;CJ$194,0,10-(CJ$195-LOG('Indicator Data'!V54))/(CJ$195-CJ$194)*10))),1)</f>
        <v>8.5</v>
      </c>
      <c r="CK51" s="56">
        <f>IF('Indicator Data'!V54/'Indicator Data'!$CL54&gt;1,1,'Indicator Data'!V54/'Indicator Data'!$CL54)</f>
        <v>0.80136069302360591</v>
      </c>
      <c r="CL51" s="55">
        <f t="shared" si="101"/>
        <v>8</v>
      </c>
      <c r="CM51" s="55">
        <f t="shared" si="58"/>
        <v>8.3000000000000007</v>
      </c>
      <c r="CN51" s="55">
        <f>ROUND(IF('Indicator Data'!W54=0,0,IF(LOG('Indicator Data'!W54)&gt;CN$195,10,IF(LOG('Indicator Data'!W54)&lt;CN$194,0,10-(CN$195-LOG('Indicator Data'!W54))/(CN$195-CN$194)*10))),1)</f>
        <v>0</v>
      </c>
      <c r="CO51" s="56">
        <f>'Indicator Data'!W54/'Indicator Data'!$CL54</f>
        <v>0</v>
      </c>
      <c r="CP51" s="55">
        <f t="shared" si="102"/>
        <v>0</v>
      </c>
      <c r="CQ51" s="55">
        <f t="shared" si="59"/>
        <v>0</v>
      </c>
      <c r="CR51" s="55">
        <f>ROUND(IF('Indicator Data'!X54=0,0,IF(LOG('Indicator Data'!X54)&gt;CR$195,10,IF(LOG('Indicator Data'!X54)&lt;CR$194,0,10-(CR$195-LOG('Indicator Data'!X54))/(CR$195-CR$194)*10))),1)</f>
        <v>8.6</v>
      </c>
      <c r="CS51" s="56">
        <f>'Indicator Data'!X54/'Indicator Data'!$CL54</f>
        <v>0.92071737679641596</v>
      </c>
      <c r="CT51" s="55">
        <f t="shared" si="103"/>
        <v>9.1999999999999993</v>
      </c>
      <c r="CU51" s="55">
        <f t="shared" si="60"/>
        <v>8.9</v>
      </c>
      <c r="CV51" s="55">
        <f>ROUND(IF('Indicator Data'!Y54=0,0,IF(LOG('Indicator Data'!Y54)&gt;CR$195,10,IF(LOG('Indicator Data'!Y54)&lt;CR$194,0,10-(CR$195-LOG('Indicator Data'!Y54))/(CR$195-CR$194)*10))),1)</f>
        <v>0</v>
      </c>
      <c r="CW51" s="56">
        <f>'Indicator Data'!Y54/'Indicator Data'!$CL54</f>
        <v>0</v>
      </c>
      <c r="CX51" s="55">
        <f t="shared" si="104"/>
        <v>0</v>
      </c>
      <c r="CY51" s="55">
        <f t="shared" si="61"/>
        <v>0</v>
      </c>
      <c r="CZ51" s="55">
        <f t="shared" si="62"/>
        <v>7.7</v>
      </c>
      <c r="DA51" s="55">
        <f>IF('Indicator Data'!AE54="No data","x",ROUND(IF('Indicator Data'!AE54&gt;DA$195,0,IF('Indicator Data'!AE54&lt;DA$194,10,(DA$195-'Indicator Data'!AE54)/(DA$195-DA$194)*10)),1))</f>
        <v>1.8</v>
      </c>
      <c r="DB51" s="55">
        <f>IF('Indicator Data'!AF54="No data","x",ROUND(IF('Indicator Data'!AF54&gt;DB$195,0,IF('Indicator Data'!AF54&lt;DB$194,10,(DB$195-'Indicator Data'!AF54)/(DB$195-DB$194)*10)),1))</f>
        <v>0.6</v>
      </c>
      <c r="DC51" s="55">
        <f>IF('Indicator Data'!AH54="No data","x",ROUND(IF('Indicator Data'!AH54&gt;DC$195,0,IF('Indicator Data'!AH54&lt;DC$194,10,(DC$195-'Indicator Data'!AH54)/(DC$195-DC$194)*10)),1))</f>
        <v>4.5</v>
      </c>
      <c r="DD51" s="55">
        <f>IF(AND(DB51="x",DA51="x",DC51="x"),"x",ROUND(AVERAGE(DA51:DC51),1))</f>
        <v>2.2999999999999998</v>
      </c>
      <c r="DE51" s="55">
        <f>IF('Indicator Data'!AA54="No data","x",ROUND(IF(LOG('Indicator Data'!AA54)&gt;DE$195,10,IF(LOG('Indicator Data'!AA54)&lt;DE$194,0,10-(DE$195-LOG('Indicator Data'!AA54))/(DE$195-DE$194)*10)),1))</f>
        <v>7.8</v>
      </c>
      <c r="DF51" s="55">
        <f>IF('Indicator Data'!AB54="No data","x",ROUND(IF('Indicator Data'!AB54&gt;DF$195,10,IF('Indicator Data'!AB54&lt;DF$194,0,10-(DF$195-'Indicator Data'!AB54)/(DF$195-DF$194)*10)),1))</f>
        <v>5.0999999999999996</v>
      </c>
      <c r="DG51" s="55">
        <f>IF('Indicator Data'!AC54="No data","x",ROUND(IF('Indicator Data'!AC54&gt;DG$195,10,IF('Indicator Data'!AC54&lt;DG$194,0,10-(DG$195-'Indicator Data'!AC54)/(DG$195-DG$194)*10)),1))</f>
        <v>8.1</v>
      </c>
      <c r="DH51" s="55">
        <f>IF('Indicator Data'!AD54="No data","x",ROUND(IF('Indicator Data'!AD54&gt;DH$195,10,IF('Indicator Data'!AD54&lt;DH$194,0,10-(DH$195-'Indicator Data'!AD54)/(DH$195-DH$194)*10)),1))</f>
        <v>2.1</v>
      </c>
      <c r="DI51" s="55">
        <f t="shared" si="63"/>
        <v>5.8</v>
      </c>
      <c r="DJ51" s="55">
        <f t="shared" si="64"/>
        <v>4.5999999999999996</v>
      </c>
      <c r="DK51" s="55">
        <f>IF('Indicator Data'!AK54="No data","x",ROUND(IF('Indicator Data'!AK54&gt;DK$195,10,IF('Indicator Data'!AK54&lt;DK$194,0,10-(DK$195-'Indicator Data'!AK54)/(DK$195-DK$194)*10)),1))</f>
        <v>1.6</v>
      </c>
      <c r="DL51" s="55">
        <f>IF('Indicator Data'!AL54="No data","x",ROUND(IF('Indicator Data'!AL54&gt;DL$195,10,IF('Indicator Data'!AL54&lt;DL$194,0,10-(DL$195-'Indicator Data'!AL54)/(DL$195-DL$194)*10)),1))</f>
        <v>2.9</v>
      </c>
      <c r="DM51" s="55">
        <f t="shared" si="65"/>
        <v>4.5999999999999996</v>
      </c>
      <c r="DN51" s="55">
        <f>IF('Indicator Data'!AG54="No data","x",ROUND(IF('Indicator Data'!AG54&gt;DN$195,10,IF('Indicator Data'!AG54&lt;DN$194,0,10-(DN$195-'Indicator Data'!AG54)/(DN$195-DN$194)*10)),1))</f>
        <v>1</v>
      </c>
      <c r="DO51" s="55">
        <f t="shared" si="66"/>
        <v>2</v>
      </c>
      <c r="DP51" s="194">
        <f>IF('Indicator Data'!AI54="No data","x",'Indicator Data'!AI54/'Indicator Data'!$CK54)</f>
        <v>2.1473271563958966E-4</v>
      </c>
      <c r="DQ51" s="55">
        <f t="shared" si="105"/>
        <v>2.1</v>
      </c>
      <c r="DR51" s="55">
        <f>IF('Indicator Data'!AJ54="No data","x",ROUND(IF('Indicator Data'!AJ54&gt;DR$195,10,IF('Indicator Data'!AJ54&lt;DR$194,0,10-(DR$195-'Indicator Data'!AJ54)/(DR$195-DR$194)*10)),1))</f>
        <v>2</v>
      </c>
      <c r="DS51" s="55">
        <f t="shared" si="67"/>
        <v>2.1</v>
      </c>
      <c r="DT51" s="55">
        <f>ROUND(IF('Indicator Data'!Z54=0,0,IF(LOG('Indicator Data'!Z54)&gt;DT$195,10,IF(LOG('Indicator Data'!Z54)&lt;DT$194,0,10-(DT$195-LOG('Indicator Data'!Z54))/(DT$195-DT$194)*10))),1)</f>
        <v>8.6</v>
      </c>
      <c r="DU51" s="56">
        <f>'Indicator Data'!Z54/'Indicator Data'!$CL54</f>
        <v>0.99998051593514758</v>
      </c>
      <c r="DV51" s="55">
        <f t="shared" si="106"/>
        <v>10</v>
      </c>
      <c r="DW51" s="55">
        <f t="shared" si="68"/>
        <v>9.4</v>
      </c>
      <c r="DX51" s="55">
        <f t="shared" si="69"/>
        <v>2.9</v>
      </c>
      <c r="DY51" s="57">
        <f>IF(BL51="x",ROUND((10-GEOMEAN(((10-DX51)/10*9+1),((10-CZ51)/10*9+1),((10-DJ51)/10*9+1)))/9*10,1),ROUND((10-GEOMEAN(((10-BL51)/10*9+1),((10-DX51)/10*9+1),((10-CZ51)/10*9+1),((10-DJ51)/10*9+1)))/9*10,1))</f>
        <v>5.4</v>
      </c>
      <c r="DZ51" s="58">
        <f>IF(ROUND(IF(AP51="x",(10-GEOMEAN(((10-AO51)/10*9+1),((10-DY51)/10*9+1),((10-AU51)/10*9+1),((10-AQ51)/10*9+1),((10-AR51)/10*9+1)))/9*10,(10-GEOMEAN(((10-AO51)/10*9+1),((10-DY51)/10*9+1),((10-AP51)/10*9+1),((10-AQ51)/10*9+1),((10-AR51)/10*9+1),((10-AU51)/10*9+1)))/9*10),1)=0,0.1,ROUND(IF(AP51="x",(10-GEOMEAN(((10-AO51)/10*9+1),((10-DY51)/10*9+1),((10-AU51)/10*9+1),((10-AQ51)/10*9+1),((10-AR51)/10*9+1)))/9*10,(10-GEOMEAN(((10-AO51)/10*9+1),((10-DY51)/10*9+1),((10-AP51)/10*9+1),((10-AQ51)/10*9+1),((10-AR51)/10*9+1),((10-AU51)/10*9+1)))/9*10),1))</f>
        <v>6.6</v>
      </c>
      <c r="EA51" s="55">
        <f>ROUND(IF('Indicator Data'!AM54=0,0,IF('Indicator Data'!AM54&gt;EA$195,10,IF('Indicator Data'!AM54&lt;EA$194,0,10-(EA$195-'Indicator Data'!AM54)/(EA$195-EA$194)*10))),1)</f>
        <v>4.3</v>
      </c>
      <c r="EB51" s="55">
        <f>ROUND(IF('Indicator Data'!AN54=0,0,IF(LOG('Indicator Data'!AN54)&gt;LOG(EB$195),10,IF(LOG('Indicator Data'!AN54)&lt;LOG(EB$194),0,10-(LOG(EB$195)-LOG('Indicator Data'!AN54))/(LOG(EB$195)-LOG(EB$194))*10))),1)</f>
        <v>5.9</v>
      </c>
      <c r="EC51" s="57">
        <f t="shared" si="107"/>
        <v>5.2</v>
      </c>
      <c r="ED51" s="55">
        <f>'Indicator Data'!AO54</f>
        <v>0</v>
      </c>
      <c r="EE51" s="55">
        <f>'Indicator Data'!AP54</f>
        <v>0</v>
      </c>
      <c r="EF51" s="57">
        <f t="shared" si="108"/>
        <v>0</v>
      </c>
      <c r="EG51" s="58">
        <f t="shared" si="109"/>
        <v>3.6</v>
      </c>
      <c r="EH51" s="15"/>
      <c r="EI51" s="104"/>
    </row>
    <row r="52" spans="1:139" s="4" customFormat="1" x14ac:dyDescent="0.25">
      <c r="A52" s="126" t="str">
        <f>'Indicator Data'!A55</f>
        <v>Ecuador</v>
      </c>
      <c r="B52" s="59" t="str">
        <f>'Indicator Data'!B55</f>
        <v>ECU</v>
      </c>
      <c r="C52" s="55">
        <f>ROUND(IF('Indicator Data'!C55=0,0.1,IF(LOG('Indicator Data'!C55)&gt;C$195,10,IF(LOG('Indicator Data'!C55)&lt;C$194,0,10-(C$195-LOG('Indicator Data'!C55))/(C$195-C$194)*10))),1)</f>
        <v>8.8000000000000007</v>
      </c>
      <c r="D52" s="55">
        <f>ROUND(IF('Indicator Data'!D55=0,0.1,IF(LOG('Indicator Data'!D55)&gt;D$195,10,IF(LOG('Indicator Data'!D55)&lt;D$194,0,10-(D$195-LOG('Indicator Data'!D55))/(D$195-D$194)*10))),1)</f>
        <v>10</v>
      </c>
      <c r="E52" s="55">
        <f t="shared" si="70"/>
        <v>9.5</v>
      </c>
      <c r="F52" s="55">
        <f>IF('Indicator Data'!E55="No data",0.1,(ROUND(IF('Indicator Data'!E55=0,0,IF(LOG('Indicator Data'!E55)&gt;F$195,10,IF(LOG('Indicator Data'!E55)&lt;F$194,0,10-(F$195-LOG('Indicator Data'!E55))/(F$195-F$194)*10))),1)))</f>
        <v>7.8</v>
      </c>
      <c r="G52" s="55">
        <f>ROUND(IF('Indicator Data'!F55=0,0,IF(LOG('Indicator Data'!F55)&gt;G$195,10,IF(LOG('Indicator Data'!F55)&lt;G$194,0,10-(G$195-LOG('Indicator Data'!F55))/(G$195-G$194)*10))),1)</f>
        <v>8.5</v>
      </c>
      <c r="H52" s="55">
        <f>ROUND(IF('Indicator Data'!G55=0,0,IF(LOG('Indicator Data'!G55)&gt;H$195,10,IF(LOG('Indicator Data'!G55)&lt;H$194,0,10-(H$195-LOG('Indicator Data'!G55))/(H$195-H$194)*10))),1)</f>
        <v>0</v>
      </c>
      <c r="I52" s="55">
        <f>ROUND(IF('Indicator Data'!H55=0,0,IF(LOG('Indicator Data'!H55)&gt;I$195,10,IF(LOG('Indicator Data'!H55)&lt;I$194,0,10-(I$195-LOG('Indicator Data'!H55))/(I$195-I$194)*10))),1)</f>
        <v>0</v>
      </c>
      <c r="J52" s="55">
        <f t="shared" si="71"/>
        <v>0</v>
      </c>
      <c r="K52" s="55">
        <f>ROUND(IF('Indicator Data'!I55=0,0,IF(LOG('Indicator Data'!I55)&gt;K$195,10,IF(LOG('Indicator Data'!I55)&lt;K$194,0,10-(K$195-LOG('Indicator Data'!I55))/(K$195-K$194)*10))),1)</f>
        <v>0</v>
      </c>
      <c r="L52" s="55">
        <f t="shared" si="72"/>
        <v>0</v>
      </c>
      <c r="M52" s="55">
        <f>ROUND(IF('Indicator Data'!J55=0,0,IF(LOG('Indicator Data'!J55)&gt;M$195,10,IF(LOG('Indicator Data'!J55)&lt;M$194,0,10-(M$195-LOG('Indicator Data'!J55))/(M$195-M$194)*10))),1)</f>
        <v>6.5</v>
      </c>
      <c r="N52" s="56">
        <f>'Indicator Data'!C55/'Indicator Data'!$CL55</f>
        <v>2.0842489049792347E-3</v>
      </c>
      <c r="O52" s="56">
        <f>'Indicator Data'!D55/'Indicator Data'!$CL55</f>
        <v>2.0340075545288131E-3</v>
      </c>
      <c r="P52" s="56">
        <f>IF(F52=0.1,"x",'Indicator Data'!E55/'Indicator Data'!$CL55)</f>
        <v>7.8841468334929967E-3</v>
      </c>
      <c r="Q52" s="56">
        <f>'Indicator Data'!F55/'Indicator Data'!$CL55</f>
        <v>7.6009693298424635E-5</v>
      </c>
      <c r="R52" s="56">
        <f>'Indicator Data'!G55/'Indicator Data'!$CL55</f>
        <v>0</v>
      </c>
      <c r="S52" s="56">
        <f>'Indicator Data'!H55/'Indicator Data'!$CL55</f>
        <v>0</v>
      </c>
      <c r="T52" s="56">
        <f>'Indicator Data'!I55/'Indicator Data'!$CL55</f>
        <v>0</v>
      </c>
      <c r="U52" s="56">
        <f>'Indicator Data'!J55/'Indicator Data'!$CL55</f>
        <v>2.5595054042225709E-4</v>
      </c>
      <c r="V52" s="55">
        <f t="shared" si="73"/>
        <v>10</v>
      </c>
      <c r="W52" s="55">
        <f t="shared" si="74"/>
        <v>10</v>
      </c>
      <c r="X52" s="55">
        <f t="shared" si="75"/>
        <v>10</v>
      </c>
      <c r="Y52" s="55">
        <f t="shared" si="76"/>
        <v>5.3</v>
      </c>
      <c r="Z52" s="55">
        <f t="shared" si="77"/>
        <v>9.6999999999999993</v>
      </c>
      <c r="AA52" s="55">
        <f t="shared" si="78"/>
        <v>0</v>
      </c>
      <c r="AB52" s="55">
        <f t="shared" si="79"/>
        <v>0</v>
      </c>
      <c r="AC52" s="55">
        <f t="shared" si="80"/>
        <v>0</v>
      </c>
      <c r="AD52" s="55">
        <f t="shared" si="81"/>
        <v>0</v>
      </c>
      <c r="AE52" s="55">
        <f t="shared" si="82"/>
        <v>0</v>
      </c>
      <c r="AF52" s="55">
        <f t="shared" si="83"/>
        <v>0.1</v>
      </c>
      <c r="AG52" s="55">
        <f>ROUND(IF('Indicator Data'!K55=0,0,IF('Indicator Data'!K55&gt;AG$195,10,IF('Indicator Data'!K55&lt;AG$194,0,10-(AG$195-'Indicator Data'!K55)/(AG$195-AG$194)*10))),1)</f>
        <v>2.9</v>
      </c>
      <c r="AH52" s="55">
        <f t="shared" si="84"/>
        <v>9.4</v>
      </c>
      <c r="AI52" s="55">
        <f t="shared" si="85"/>
        <v>10</v>
      </c>
      <c r="AJ52" s="55">
        <f t="shared" si="86"/>
        <v>0</v>
      </c>
      <c r="AK52" s="55">
        <f t="shared" si="87"/>
        <v>0</v>
      </c>
      <c r="AL52" s="55">
        <f t="shared" si="88"/>
        <v>0</v>
      </c>
      <c r="AM52" s="55">
        <f t="shared" si="89"/>
        <v>0</v>
      </c>
      <c r="AN52" s="55">
        <f t="shared" si="90"/>
        <v>4</v>
      </c>
      <c r="AO52" s="193">
        <f t="shared" si="91"/>
        <v>9.8000000000000007</v>
      </c>
      <c r="AP52" s="193">
        <f t="shared" si="41"/>
        <v>6.7</v>
      </c>
      <c r="AQ52" s="193">
        <f t="shared" si="92"/>
        <v>9.1999999999999993</v>
      </c>
      <c r="AR52" s="193">
        <f t="shared" si="93"/>
        <v>0</v>
      </c>
      <c r="AS52" s="55">
        <f t="shared" si="94"/>
        <v>3.5</v>
      </c>
      <c r="AT52" s="55">
        <f>IF('Indicator Data'!L55="No data","x",IF('Indicator Data'!CM55&lt;1000,"x",ROUND((IF('Indicator Data'!L55&gt;AT$195,10,IF('Indicator Data'!L55&lt;AT$194,0,10-(AT$195-'Indicator Data'!L55)/(AT$195-AT$194)*10))),1)))</f>
        <v>2</v>
      </c>
      <c r="AU52" s="193">
        <f t="shared" si="95"/>
        <v>2.8</v>
      </c>
      <c r="AV52" s="55" t="str">
        <f>IF('Indicator Data'!M55="No data","x",ROUND(IF('Indicator Data'!M55=0,0,IF(LOG('Indicator Data'!M55)&gt;AV$195,10,IF(LOG('Indicator Data'!M55)&lt;AV$194,0,10-(AV$195-LOG('Indicator Data'!M55))/(AV$195-AV$194)*10))),1))</f>
        <v>x</v>
      </c>
      <c r="AW52" s="56" t="str">
        <f>IF(AV52="x","x",'Indicator Data'!M55/'Indicator Data'!$CL55)</f>
        <v>x</v>
      </c>
      <c r="AX52" s="55" t="str">
        <f t="shared" si="42"/>
        <v>x</v>
      </c>
      <c r="AY52" s="55" t="str">
        <f t="shared" si="43"/>
        <v>x</v>
      </c>
      <c r="AZ52" s="55" t="str">
        <f>IF('Indicator Data'!N55="No data","x",ROUND(IF('Indicator Data'!N55=0,0,IF(LOG('Indicator Data'!N55)&gt;AZ$195,10,IF(LOG('Indicator Data'!N55)&lt;AZ$194,0,10-(AZ$195-LOG('Indicator Data'!N55))/(AZ$195-AZ$194)*10))),1))</f>
        <v>x</v>
      </c>
      <c r="BA52" s="56" t="str">
        <f>IF(AZ52="x","x",'Indicator Data'!N55/'Indicator Data'!$CL55)</f>
        <v>x</v>
      </c>
      <c r="BB52" s="55" t="str">
        <f t="shared" si="44"/>
        <v>x</v>
      </c>
      <c r="BC52" s="55" t="str">
        <f t="shared" si="45"/>
        <v>x</v>
      </c>
      <c r="BD52" s="55" t="str">
        <f>IF('Indicator Data'!O55="No data","x",ROUND(IF('Indicator Data'!O55=0,0,IF(LOG('Indicator Data'!O55)&gt;BD$195,10,IF(LOG('Indicator Data'!O55)&lt;BD$194,0,10-(BD$195-LOG('Indicator Data'!O55))/(BD$195-BD$194)*10))),1))</f>
        <v>x</v>
      </c>
      <c r="BE52" s="56" t="str">
        <f>IF(BD52="x","x",'Indicator Data'!O55/'Indicator Data'!$CL55)</f>
        <v>x</v>
      </c>
      <c r="BF52" s="55" t="str">
        <f t="shared" si="46"/>
        <v>x</v>
      </c>
      <c r="BG52" s="55" t="str">
        <f t="shared" si="47"/>
        <v>x</v>
      </c>
      <c r="BH52" s="55" t="str">
        <f>IF('Indicator Data'!P55="No data","x",ROUND(IF('Indicator Data'!P55=0,0,IF(LOG('Indicator Data'!P55)&gt;BH$195,10,IF(LOG('Indicator Data'!P55)&lt;BH$194,0,10-(BH$195-LOG('Indicator Data'!P55))/(BH$195-BH$194)*10))),1))</f>
        <v>x</v>
      </c>
      <c r="BI52" s="56" t="str">
        <f>IF(BH52="x","x",'Indicator Data'!P55/'Indicator Data'!$CL55)</f>
        <v>x</v>
      </c>
      <c r="BJ52" s="55" t="str">
        <f t="shared" si="48"/>
        <v>x</v>
      </c>
      <c r="BK52" s="55" t="str">
        <f t="shared" si="49"/>
        <v>x</v>
      </c>
      <c r="BL52" s="55" t="str">
        <f t="shared" si="50"/>
        <v>x</v>
      </c>
      <c r="BM52" s="55">
        <f>ROUND(IF('Indicator Data'!Q55=0,0,IF(LOG('Indicator Data'!Q55)&gt;BM$195,10,IF(LOG('Indicator Data'!Q55)&lt;BM$194,0,10-(BM$195-LOG('Indicator Data'!Q55))/(BM$195-BM$194)*10))),1)</f>
        <v>7.6</v>
      </c>
      <c r="BN52" s="55">
        <f>ROUND(IF('Indicator Data'!R55=0,0,IF(LOG('Indicator Data'!R55)&gt;BN$195,10,IF(LOG('Indicator Data'!R55)&lt;BN$194,0,10-(BN$195-LOG('Indicator Data'!R55))/(BN$195-BN$194)*10))),1)</f>
        <v>9.4</v>
      </c>
      <c r="BO52" s="55">
        <f t="shared" si="51"/>
        <v>8.7999999999999989</v>
      </c>
      <c r="BP52" s="56">
        <f>'Indicator Data'!Q55/'Indicator Data'!$CL55</f>
        <v>0.1376885096166619</v>
      </c>
      <c r="BQ52" s="56">
        <f>'Indicator Data'!R55/'Indicator Data'!$CL55</f>
        <v>0.27340459612360957</v>
      </c>
      <c r="BR52" s="55">
        <f t="shared" si="96"/>
        <v>1.4</v>
      </c>
      <c r="BS52" s="55">
        <f t="shared" si="97"/>
        <v>3.4</v>
      </c>
      <c r="BT52" s="55">
        <f t="shared" si="28"/>
        <v>2.7333333333333329</v>
      </c>
      <c r="BU52" s="55">
        <f t="shared" si="52"/>
        <v>6.7</v>
      </c>
      <c r="BV52" s="55">
        <f>ROUND(IF('Indicator Data'!S55=0,0,IF(LOG('Indicator Data'!S55)&gt;BV$195,10,IF(LOG('Indicator Data'!S55)&lt;BV$194,0,10-(BV$195-LOG('Indicator Data'!S55))/(BV$195-BV$194)*10))),1)</f>
        <v>7.9</v>
      </c>
      <c r="BW52" s="55">
        <f>ROUND(IF('Indicator Data'!T55=0,0,IF(LOG('Indicator Data'!T55)&gt;BW$195,10,IF(LOG('Indicator Data'!T55)&lt;BW$194,0,10-(BW$195-LOG('Indicator Data'!T55))/(BW$195-BW$194)*10))),1)</f>
        <v>7.6</v>
      </c>
      <c r="BX52" s="55">
        <f t="shared" si="53"/>
        <v>7.7</v>
      </c>
      <c r="BY52" s="56">
        <f>'Indicator Data'!S55/'Indicator Data'!$CL55</f>
        <v>0.21729662103794539</v>
      </c>
      <c r="BZ52" s="56">
        <f>'Indicator Data'!T55/'Indicator Data'!$CL55</f>
        <v>0.13445163014731987</v>
      </c>
      <c r="CA52" s="55">
        <f t="shared" si="98"/>
        <v>3.6</v>
      </c>
      <c r="CB52" s="55">
        <f t="shared" si="99"/>
        <v>1.3</v>
      </c>
      <c r="CC52" s="55">
        <f t="shared" si="54"/>
        <v>2.0666666666666669</v>
      </c>
      <c r="CD52" s="55">
        <f t="shared" si="55"/>
        <v>5.6</v>
      </c>
      <c r="CE52" s="55">
        <f t="shared" si="56"/>
        <v>6.2</v>
      </c>
      <c r="CF52" s="55">
        <f>ROUND(IF('Indicator Data'!U55=0,0,IF(LOG('Indicator Data'!U55)&gt;CF$195,10,IF(LOG('Indicator Data'!U55)&lt;CF$194,0,10-(CF$195-LOG('Indicator Data'!U55))/(CF$195-CF$194)*10))),1)</f>
        <v>8.4</v>
      </c>
      <c r="CG52" s="56">
        <f>'Indicator Data'!U55/'Indicator Data'!$CL55</f>
        <v>0.45259740875004051</v>
      </c>
      <c r="CH52" s="55">
        <f t="shared" si="100"/>
        <v>5</v>
      </c>
      <c r="CI52" s="55">
        <f t="shared" si="57"/>
        <v>7</v>
      </c>
      <c r="CJ52" s="55">
        <f>ROUND(IF('Indicator Data'!V55=0,0,IF(LOG('Indicator Data'!V55)&gt;CJ$195,10,IF(LOG('Indicator Data'!V55)&lt;CJ$194,0,10-(CJ$195-LOG('Indicator Data'!V55))/(CJ$195-CJ$194)*10))),1)</f>
        <v>8.4</v>
      </c>
      <c r="CK52" s="56">
        <f>IF('Indicator Data'!V55/'Indicator Data'!$CL55&gt;1,1,'Indicator Data'!V55/'Indicator Data'!$CL55)</f>
        <v>0.45589717607718916</v>
      </c>
      <c r="CL52" s="55">
        <f t="shared" si="101"/>
        <v>4.5999999999999996</v>
      </c>
      <c r="CM52" s="55">
        <f t="shared" si="58"/>
        <v>6.9</v>
      </c>
      <c r="CN52" s="55">
        <f>ROUND(IF('Indicator Data'!W55=0,0,IF(LOG('Indicator Data'!W55)&gt;CN$195,10,IF(LOG('Indicator Data'!W55)&lt;CN$194,0,10-(CN$195-LOG('Indicator Data'!W55))/(CN$195-CN$194)*10))),1)</f>
        <v>0</v>
      </c>
      <c r="CO52" s="56">
        <f>'Indicator Data'!W55/'Indicator Data'!$CL55</f>
        <v>0</v>
      </c>
      <c r="CP52" s="55">
        <f t="shared" si="102"/>
        <v>0</v>
      </c>
      <c r="CQ52" s="55">
        <f t="shared" si="59"/>
        <v>0</v>
      </c>
      <c r="CR52" s="55">
        <f>ROUND(IF('Indicator Data'!X55=0,0,IF(LOG('Indicator Data'!X55)&gt;CR$195,10,IF(LOG('Indicator Data'!X55)&lt;CR$194,0,10-(CR$195-LOG('Indicator Data'!X55))/(CR$195-CR$194)*10))),1)</f>
        <v>8.5</v>
      </c>
      <c r="CS52" s="56">
        <f>'Indicator Data'!X55/'Indicator Data'!$CL55</f>
        <v>0.58922064232252735</v>
      </c>
      <c r="CT52" s="55">
        <f t="shared" si="103"/>
        <v>5.9</v>
      </c>
      <c r="CU52" s="55">
        <f t="shared" si="60"/>
        <v>7.4</v>
      </c>
      <c r="CV52" s="55">
        <f>ROUND(IF('Indicator Data'!Y55=0,0,IF(LOG('Indicator Data'!Y55)&gt;CR$195,10,IF(LOG('Indicator Data'!Y55)&lt;CR$194,0,10-(CR$195-LOG('Indicator Data'!Y55))/(CR$195-CR$194)*10))),1)</f>
        <v>0</v>
      </c>
      <c r="CW52" s="56">
        <f>'Indicator Data'!Y55/'Indicator Data'!$CL55</f>
        <v>0</v>
      </c>
      <c r="CX52" s="55">
        <f t="shared" si="104"/>
        <v>0</v>
      </c>
      <c r="CY52" s="55">
        <f t="shared" si="61"/>
        <v>0</v>
      </c>
      <c r="CZ52" s="55">
        <f t="shared" si="62"/>
        <v>6.9</v>
      </c>
      <c r="DA52" s="55">
        <f>IF('Indicator Data'!AE55="No data","x",ROUND(IF('Indicator Data'!AE55&gt;DA$195,0,IF('Indicator Data'!AE55&lt;DA$194,10,(DA$195-'Indicator Data'!AE55)/(DA$195-DA$194)*10)),1))</f>
        <v>1.3</v>
      </c>
      <c r="DB52" s="55">
        <f>IF('Indicator Data'!AF55="No data","x",ROUND(IF('Indicator Data'!AF55&gt;DB$195,0,IF('Indicator Data'!AF55&lt;DB$194,10,(DB$195-'Indicator Data'!AF55)/(DB$195-DB$194)*10)),1))</f>
        <v>1</v>
      </c>
      <c r="DC52" s="55">
        <f>IF('Indicator Data'!AH55="No data","x",ROUND(IF('Indicator Data'!AH55&gt;DC$195,0,IF('Indicator Data'!AH55&lt;DC$194,10,(DC$195-'Indicator Data'!AH55)/(DC$195-DC$194)*10)),1))</f>
        <v>1.9</v>
      </c>
      <c r="DD52" s="55">
        <f>IF(AND(DB52="x",DA52="x",DC52="x"),"x",ROUND(AVERAGE(DA52:DC52),1))</f>
        <v>1.4</v>
      </c>
      <c r="DE52" s="55">
        <f>IF('Indicator Data'!AA55="No data","x",ROUND(IF(LOG('Indicator Data'!AA55)&gt;DE$195,10,IF(LOG('Indicator Data'!AA55)&lt;DE$194,0,10-(DE$195-LOG('Indicator Data'!AA55))/(DE$195-DE$194)*10)),1))</f>
        <v>6.1</v>
      </c>
      <c r="DF52" s="55">
        <f>IF('Indicator Data'!AB55="No data","x",ROUND(IF('Indicator Data'!AB55&gt;DF$195,10,IF('Indicator Data'!AB55&lt;DF$194,0,10-(DF$195-'Indicator Data'!AB55)/(DF$195-DF$194)*10)),1))</f>
        <v>5</v>
      </c>
      <c r="DG52" s="55">
        <f>IF('Indicator Data'!AC55="No data","x",ROUND(IF('Indicator Data'!AC55&gt;DG$195,10,IF('Indicator Data'!AC55&lt;DG$194,0,10-(DG$195-'Indicator Data'!AC55)/(DG$195-DG$194)*10)),1))</f>
        <v>6.4</v>
      </c>
      <c r="DH52" s="55">
        <f>IF('Indicator Data'!AD55="No data","x",ROUND(IF('Indicator Data'!AD55&gt;DH$195,10,IF('Indicator Data'!AD55&lt;DH$194,0,10-(DH$195-'Indicator Data'!AD55)/(DH$195-DH$194)*10)),1))</f>
        <v>7.9</v>
      </c>
      <c r="DI52" s="55">
        <f t="shared" si="63"/>
        <v>6.4</v>
      </c>
      <c r="DJ52" s="55">
        <f t="shared" si="64"/>
        <v>4.7</v>
      </c>
      <c r="DK52" s="55">
        <f>IF('Indicator Data'!AK55="No data","x",ROUND(IF('Indicator Data'!AK55&gt;DK$195,10,IF('Indicator Data'!AK55&lt;DK$194,0,10-(DK$195-'Indicator Data'!AK55)/(DK$195-DK$194)*10)),1))</f>
        <v>2.2999999999999998</v>
      </c>
      <c r="DL52" s="55">
        <f>IF('Indicator Data'!AL55="No data","x",ROUND(IF('Indicator Data'!AL55&gt;DL$195,10,IF('Indicator Data'!AL55&lt;DL$194,0,10-(DL$195-'Indicator Data'!AL55)/(DL$195-DL$194)*10)),1))</f>
        <v>3</v>
      </c>
      <c r="DM52" s="55">
        <f t="shared" si="65"/>
        <v>5.0999999999999996</v>
      </c>
      <c r="DN52" s="55">
        <f>IF('Indicator Data'!AG55="No data","x",ROUND(IF('Indicator Data'!AG55&gt;DN$195,10,IF('Indicator Data'!AG55&lt;DN$194,0,10-(DN$195-'Indicator Data'!AG55)/(DN$195-DN$194)*10)),1))</f>
        <v>0.7</v>
      </c>
      <c r="DO52" s="55">
        <f t="shared" si="66"/>
        <v>1.2</v>
      </c>
      <c r="DP52" s="194">
        <f>IF('Indicator Data'!AI55="No data","x",'Indicator Data'!AI55/'Indicator Data'!$CK55)</f>
        <v>3.1262518762779234E-4</v>
      </c>
      <c r="DQ52" s="55">
        <f t="shared" si="105"/>
        <v>3.1</v>
      </c>
      <c r="DR52" s="55">
        <f>IF('Indicator Data'!AJ55="No data","x",ROUND(IF('Indicator Data'!AJ55&gt;DR$195,10,IF('Indicator Data'!AJ55&lt;DR$194,0,10-(DR$195-'Indicator Data'!AJ55)/(DR$195-DR$194)*10)),1))</f>
        <v>6</v>
      </c>
      <c r="DS52" s="55">
        <f t="shared" si="67"/>
        <v>4.5999999999999996</v>
      </c>
      <c r="DT52" s="55">
        <f>ROUND(IF('Indicator Data'!Z55=0,0,IF(LOG('Indicator Data'!Z55)&gt;DT$195,10,IF(LOG('Indicator Data'!Z55)&lt;DT$194,0,10-(DT$195-LOG('Indicator Data'!Z55))/(DT$195-DT$194)*10))),1)</f>
        <v>0</v>
      </c>
      <c r="DU52" s="56">
        <f>'Indicator Data'!Z55/'Indicator Data'!$CL55</f>
        <v>0</v>
      </c>
      <c r="DV52" s="55">
        <f t="shared" si="106"/>
        <v>0</v>
      </c>
      <c r="DW52" s="55">
        <f t="shared" si="68"/>
        <v>0</v>
      </c>
      <c r="DX52" s="55">
        <f t="shared" si="69"/>
        <v>3.6</v>
      </c>
      <c r="DY52" s="57">
        <f>IF(BL52="x",ROUND((10-GEOMEAN(((10-DX52)/10*9+1),((10-CZ52)/10*9+1),((10-DJ52)/10*9+1)))/9*10,1),ROUND((10-GEOMEAN(((10-BL52)/10*9+1),((10-DX52)/10*9+1),((10-CZ52)/10*9+1),((10-DJ52)/10*9+1)))/9*10,1))</f>
        <v>5.2</v>
      </c>
      <c r="DZ52" s="58">
        <f>IF(ROUND(IF(AP52="x",(10-GEOMEAN(((10-AO52)/10*9+1),((10-DY52)/10*9+1),((10-AU52)/10*9+1),((10-AQ52)/10*9+1),((10-AR52)/10*9+1)))/9*10,(10-GEOMEAN(((10-AO52)/10*9+1),((10-DY52)/10*9+1),((10-AP52)/10*9+1),((10-AQ52)/10*9+1),((10-AR52)/10*9+1),((10-AU52)/10*9+1)))/9*10),1)=0,0.1,ROUND(IF(AP52="x",(10-GEOMEAN(((10-AO52)/10*9+1),((10-DY52)/10*9+1),((10-AU52)/10*9+1),((10-AQ52)/10*9+1),((10-AR52)/10*9+1)))/9*10,(10-GEOMEAN(((10-AO52)/10*9+1),((10-DY52)/10*9+1),((10-AP52)/10*9+1),((10-AQ52)/10*9+1),((10-AR52)/10*9+1),((10-AU52)/10*9+1)))/9*10),1))</f>
        <v>6.8</v>
      </c>
      <c r="EA52" s="55">
        <f>ROUND(IF('Indicator Data'!AM55=0,0,IF('Indicator Data'!AM55&gt;EA$195,10,IF('Indicator Data'!AM55&lt;EA$194,0,10-(EA$195-'Indicator Data'!AM55)/(EA$195-EA$194)*10))),1)</f>
        <v>1.4</v>
      </c>
      <c r="EB52" s="55">
        <f>ROUND(IF('Indicator Data'!AN55=0,0,IF(LOG('Indicator Data'!AN55)&gt;LOG(EB$195),10,IF(LOG('Indicator Data'!AN55)&lt;LOG(EB$194),0,10-(LOG(EB$195)-LOG('Indicator Data'!AN55))/(LOG(EB$195)-LOG(EB$194))*10))),1)</f>
        <v>0</v>
      </c>
      <c r="EC52" s="57">
        <f t="shared" si="107"/>
        <v>0.7</v>
      </c>
      <c r="ED52" s="55">
        <f>'Indicator Data'!AO55</f>
        <v>0</v>
      </c>
      <c r="EE52" s="55">
        <f>'Indicator Data'!AP55</f>
        <v>0</v>
      </c>
      <c r="EF52" s="57">
        <f t="shared" si="108"/>
        <v>0</v>
      </c>
      <c r="EG52" s="58">
        <f t="shared" si="109"/>
        <v>0.5</v>
      </c>
      <c r="EH52" s="15"/>
      <c r="EI52" s="104"/>
    </row>
    <row r="53" spans="1:139" s="4" customFormat="1" x14ac:dyDescent="0.25">
      <c r="A53" s="126" t="str">
        <f>'Indicator Data'!A56</f>
        <v>Egypt</v>
      </c>
      <c r="B53" s="59" t="str">
        <f>'Indicator Data'!B56</f>
        <v>EGY</v>
      </c>
      <c r="C53" s="55">
        <f>ROUND(IF('Indicator Data'!C56=0,0.1,IF(LOG('Indicator Data'!C56)&gt;C$195,10,IF(LOG('Indicator Data'!C56)&lt;C$194,0,10-(C$195-LOG('Indicator Data'!C56))/(C$195-C$194)*10))),1)</f>
        <v>9.5</v>
      </c>
      <c r="D53" s="55">
        <f>ROUND(IF('Indicator Data'!D56=0,0.1,IF(LOG('Indicator Data'!D56)&gt;D$195,10,IF(LOG('Indicator Data'!D56)&lt;D$194,0,10-(D$195-LOG('Indicator Data'!D56))/(D$195-D$194)*10))),1)</f>
        <v>0</v>
      </c>
      <c r="E53" s="55">
        <f t="shared" si="70"/>
        <v>6.9</v>
      </c>
      <c r="F53" s="55">
        <f>IF('Indicator Data'!E56="No data",0.1,(ROUND(IF('Indicator Data'!E56=0,0,IF(LOG('Indicator Data'!E56)&gt;F$195,10,IF(LOG('Indicator Data'!E56)&lt;F$194,0,10-(F$195-LOG('Indicator Data'!E56))/(F$195-F$194)*10))),1)))</f>
        <v>9.6</v>
      </c>
      <c r="G53" s="55">
        <f>ROUND(IF('Indicator Data'!F56=0,0,IF(LOG('Indicator Data'!F56)&gt;G$195,10,IF(LOG('Indicator Data'!F56)&lt;G$194,0,10-(G$195-LOG('Indicator Data'!F56))/(G$195-G$194)*10))),1)</f>
        <v>7.6</v>
      </c>
      <c r="H53" s="55">
        <f>ROUND(IF('Indicator Data'!G56=0,0,IF(LOG('Indicator Data'!G56)&gt;H$195,10,IF(LOG('Indicator Data'!G56)&lt;H$194,0,10-(H$195-LOG('Indicator Data'!G56))/(H$195-H$194)*10))),1)</f>
        <v>0</v>
      </c>
      <c r="I53" s="55">
        <f>ROUND(IF('Indicator Data'!H56=0,0,IF(LOG('Indicator Data'!H56)&gt;I$195,10,IF(LOG('Indicator Data'!H56)&lt;I$194,0,10-(I$195-LOG('Indicator Data'!H56))/(I$195-I$194)*10))),1)</f>
        <v>0</v>
      </c>
      <c r="J53" s="55">
        <f t="shared" si="71"/>
        <v>0</v>
      </c>
      <c r="K53" s="55">
        <f>ROUND(IF('Indicator Data'!I56=0,0,IF(LOG('Indicator Data'!I56)&gt;K$195,10,IF(LOG('Indicator Data'!I56)&lt;K$194,0,10-(K$195-LOG('Indicator Data'!I56))/(K$195-K$194)*10))),1)</f>
        <v>0</v>
      </c>
      <c r="L53" s="55">
        <f t="shared" si="72"/>
        <v>0</v>
      </c>
      <c r="M53" s="55">
        <f>ROUND(IF('Indicator Data'!J56=0,0,IF(LOG('Indicator Data'!J56)&gt;M$195,10,IF(LOG('Indicator Data'!J56)&lt;M$194,0,10-(M$195-LOG('Indicator Data'!J56))/(M$195-M$194)*10))),1)</f>
        <v>0</v>
      </c>
      <c r="N53" s="56">
        <f>'Indicator Data'!C56/'Indicator Data'!$CL56</f>
        <v>7.2105231165732865E-4</v>
      </c>
      <c r="O53" s="56">
        <f>'Indicator Data'!D56/'Indicator Data'!$CL56</f>
        <v>2.8416051138588195E-10</v>
      </c>
      <c r="P53" s="56">
        <f>IF(F53=0.1,"x",'Indicator Data'!E56/'Indicator Data'!$CL56)</f>
        <v>7.7621237729317014E-3</v>
      </c>
      <c r="Q53" s="56">
        <f>'Indicator Data'!F56/'Indicator Data'!$CL56</f>
        <v>3.7400353005920471E-6</v>
      </c>
      <c r="R53" s="56">
        <f>'Indicator Data'!G56/'Indicator Data'!$CL56</f>
        <v>0</v>
      </c>
      <c r="S53" s="56">
        <f>'Indicator Data'!H56/'Indicator Data'!$CL56</f>
        <v>0</v>
      </c>
      <c r="T53" s="56">
        <f>'Indicator Data'!I56/'Indicator Data'!$CL56</f>
        <v>0</v>
      </c>
      <c r="U53" s="56">
        <f>'Indicator Data'!J56/'Indicator Data'!$CL56</f>
        <v>0</v>
      </c>
      <c r="V53" s="55">
        <f t="shared" si="73"/>
        <v>3.6</v>
      </c>
      <c r="W53" s="55">
        <f t="shared" si="74"/>
        <v>0</v>
      </c>
      <c r="X53" s="55">
        <f t="shared" si="75"/>
        <v>2</v>
      </c>
      <c r="Y53" s="55">
        <f t="shared" si="76"/>
        <v>5.2</v>
      </c>
      <c r="Z53" s="55">
        <f t="shared" si="77"/>
        <v>6.8</v>
      </c>
      <c r="AA53" s="55">
        <f t="shared" si="78"/>
        <v>0</v>
      </c>
      <c r="AB53" s="55">
        <f t="shared" si="79"/>
        <v>0</v>
      </c>
      <c r="AC53" s="55">
        <f t="shared" si="80"/>
        <v>0</v>
      </c>
      <c r="AD53" s="55">
        <f t="shared" si="81"/>
        <v>0</v>
      </c>
      <c r="AE53" s="55">
        <f t="shared" si="82"/>
        <v>0</v>
      </c>
      <c r="AF53" s="55">
        <f t="shared" si="83"/>
        <v>0</v>
      </c>
      <c r="AG53" s="55">
        <f>ROUND(IF('Indicator Data'!K56=0,0,IF('Indicator Data'!K56&gt;AG$195,10,IF('Indicator Data'!K56&lt;AG$194,0,10-(AG$195-'Indicator Data'!K56)/(AG$195-AG$194)*10))),1)</f>
        <v>0</v>
      </c>
      <c r="AH53" s="55">
        <f t="shared" si="84"/>
        <v>6.6</v>
      </c>
      <c r="AI53" s="55">
        <f t="shared" si="85"/>
        <v>0</v>
      </c>
      <c r="AJ53" s="55">
        <f t="shared" si="86"/>
        <v>0</v>
      </c>
      <c r="AK53" s="55">
        <f t="shared" si="87"/>
        <v>0</v>
      </c>
      <c r="AL53" s="55">
        <f t="shared" si="88"/>
        <v>0</v>
      </c>
      <c r="AM53" s="55">
        <f t="shared" si="89"/>
        <v>0</v>
      </c>
      <c r="AN53" s="55">
        <f t="shared" si="90"/>
        <v>0</v>
      </c>
      <c r="AO53" s="193">
        <f t="shared" si="91"/>
        <v>4.9000000000000004</v>
      </c>
      <c r="AP53" s="193">
        <f t="shared" si="41"/>
        <v>8.1</v>
      </c>
      <c r="AQ53" s="193">
        <f t="shared" si="92"/>
        <v>7.2</v>
      </c>
      <c r="AR53" s="193">
        <f t="shared" si="93"/>
        <v>0</v>
      </c>
      <c r="AS53" s="55">
        <f t="shared" si="94"/>
        <v>0</v>
      </c>
      <c r="AT53" s="55">
        <f>IF('Indicator Data'!L56="No data","x",IF('Indicator Data'!CM56&lt;1000,"x",ROUND((IF('Indicator Data'!L56&gt;AT$195,10,IF('Indicator Data'!L56&lt;AT$194,0,10-(AT$195-'Indicator Data'!L56)/(AT$195-AT$194)*10))),1)))</f>
        <v>6.1</v>
      </c>
      <c r="AU53" s="193">
        <f t="shared" si="95"/>
        <v>3.1</v>
      </c>
      <c r="AV53" s="55">
        <f>IF('Indicator Data'!M56="No data","x",ROUND(IF('Indicator Data'!M56=0,0,IF(LOG('Indicator Data'!M56)&gt;AV$195,10,IF(LOG('Indicator Data'!M56)&lt;AV$194,0,10-(AV$195-LOG('Indicator Data'!M56))/(AV$195-AV$194)*10))),1))</f>
        <v>9</v>
      </c>
      <c r="AW53" s="56">
        <f>IF(AV53="x","x",'Indicator Data'!M56/'Indicator Data'!$CL56)</f>
        <v>0.23512061391149114</v>
      </c>
      <c r="AX53" s="55">
        <f t="shared" si="42"/>
        <v>2.6</v>
      </c>
      <c r="AY53" s="55">
        <f t="shared" si="43"/>
        <v>6.9</v>
      </c>
      <c r="AZ53" s="55">
        <f>IF('Indicator Data'!N56="No data","x",ROUND(IF('Indicator Data'!N56=0,0,IF(LOG('Indicator Data'!N56)&gt;AZ$195,10,IF(LOG('Indicator Data'!N56)&lt;AZ$194,0,10-(AZ$195-LOG('Indicator Data'!N56))/(AZ$195-AZ$194)*10))),1))</f>
        <v>0</v>
      </c>
      <c r="BA53" s="56">
        <f>IF(AZ53="x","x",'Indicator Data'!N56/'Indicator Data'!$CL56)</f>
        <v>0</v>
      </c>
      <c r="BB53" s="55">
        <f t="shared" si="44"/>
        <v>0</v>
      </c>
      <c r="BC53" s="55">
        <f t="shared" si="45"/>
        <v>0</v>
      </c>
      <c r="BD53" s="55">
        <f>IF('Indicator Data'!O56="No data","x",ROUND(IF('Indicator Data'!O56=0,0,IF(LOG('Indicator Data'!O56)&gt;BD$195,10,IF(LOG('Indicator Data'!O56)&lt;BD$194,0,10-(BD$195-LOG('Indicator Data'!O56))/(BD$195-BD$194)*10))),1))</f>
        <v>0</v>
      </c>
      <c r="BE53" s="56">
        <f>IF(BD53="x","x",'Indicator Data'!O56/'Indicator Data'!$CL56)</f>
        <v>0</v>
      </c>
      <c r="BF53" s="55">
        <f t="shared" si="46"/>
        <v>0</v>
      </c>
      <c r="BG53" s="55">
        <f t="shared" si="47"/>
        <v>0</v>
      </c>
      <c r="BH53" s="55">
        <f>IF('Indicator Data'!P56="No data","x",ROUND(IF('Indicator Data'!P56=0,0,IF(LOG('Indicator Data'!P56)&gt;BH$195,10,IF(LOG('Indicator Data'!P56)&lt;BH$194,0,10-(BH$195-LOG('Indicator Data'!P56))/(BH$195-BH$194)*10))),1))</f>
        <v>0</v>
      </c>
      <c r="BI53" s="56">
        <f>IF(BH53="x","x",'Indicator Data'!P56/'Indicator Data'!$CL56)</f>
        <v>0</v>
      </c>
      <c r="BJ53" s="55">
        <f t="shared" si="48"/>
        <v>0</v>
      </c>
      <c r="BK53" s="55">
        <f t="shared" si="49"/>
        <v>0</v>
      </c>
      <c r="BL53" s="55">
        <f t="shared" si="50"/>
        <v>2.4</v>
      </c>
      <c r="BM53" s="55">
        <f>ROUND(IF('Indicator Data'!Q56=0,0,IF(LOG('Indicator Data'!Q56)&gt;BM$195,10,IF(LOG('Indicator Data'!Q56)&lt;BM$194,0,10-(BM$195-LOG('Indicator Data'!Q56))/(BM$195-BM$194)*10))),1)</f>
        <v>0</v>
      </c>
      <c r="BN53" s="55">
        <f>ROUND(IF('Indicator Data'!R56=0,0,IF(LOG('Indicator Data'!R56)&gt;BN$195,10,IF(LOG('Indicator Data'!R56)&lt;BN$194,0,10-(BN$195-LOG('Indicator Data'!R56))/(BN$195-BN$194)*10))),1)</f>
        <v>0</v>
      </c>
      <c r="BO53" s="55">
        <f t="shared" si="51"/>
        <v>0</v>
      </c>
      <c r="BP53" s="56">
        <f>'Indicator Data'!Q56/'Indicator Data'!$CL56</f>
        <v>0</v>
      </c>
      <c r="BQ53" s="56">
        <f>'Indicator Data'!R56/'Indicator Data'!$CL56</f>
        <v>0</v>
      </c>
      <c r="BR53" s="55">
        <f t="shared" si="96"/>
        <v>0</v>
      </c>
      <c r="BS53" s="55">
        <f t="shared" si="97"/>
        <v>0</v>
      </c>
      <c r="BT53" s="55">
        <f t="shared" si="28"/>
        <v>0</v>
      </c>
      <c r="BU53" s="55">
        <f t="shared" si="52"/>
        <v>0</v>
      </c>
      <c r="BV53" s="55">
        <f>ROUND(IF('Indicator Data'!S56=0,0,IF(LOG('Indicator Data'!S56)&gt;BV$195,10,IF(LOG('Indicator Data'!S56)&lt;BV$194,0,10-(BV$195-LOG('Indicator Data'!S56))/(BV$195-BV$194)*10))),1)</f>
        <v>0</v>
      </c>
      <c r="BW53" s="55">
        <f>ROUND(IF('Indicator Data'!T56=0,0,IF(LOG('Indicator Data'!T56)&gt;BW$195,10,IF(LOG('Indicator Data'!T56)&lt;BW$194,0,10-(BW$195-LOG('Indicator Data'!T56))/(BW$195-BW$194)*10))),1)</f>
        <v>0</v>
      </c>
      <c r="BX53" s="55">
        <f t="shared" si="53"/>
        <v>0</v>
      </c>
      <c r="BY53" s="56">
        <f>'Indicator Data'!S56/'Indicator Data'!$CL56</f>
        <v>0</v>
      </c>
      <c r="BZ53" s="56">
        <f>'Indicator Data'!T56/'Indicator Data'!$CL56</f>
        <v>0</v>
      </c>
      <c r="CA53" s="55">
        <f t="shared" si="98"/>
        <v>0</v>
      </c>
      <c r="CB53" s="55">
        <f t="shared" si="99"/>
        <v>0</v>
      </c>
      <c r="CC53" s="55">
        <f t="shared" si="54"/>
        <v>0</v>
      </c>
      <c r="CD53" s="55">
        <f t="shared" si="55"/>
        <v>0</v>
      </c>
      <c r="CE53" s="55">
        <f t="shared" si="56"/>
        <v>0</v>
      </c>
      <c r="CF53" s="55">
        <f>ROUND(IF('Indicator Data'!U56=0,0,IF(LOG('Indicator Data'!U56)&gt;CF$195,10,IF(LOG('Indicator Data'!U56)&lt;CF$194,0,10-(CF$195-LOG('Indicator Data'!U56))/(CF$195-CF$194)*10))),1)</f>
        <v>5.6</v>
      </c>
      <c r="CG53" s="56">
        <f>'Indicator Data'!U56/'Indicator Data'!$CL56</f>
        <v>9.2405435823930367E-4</v>
      </c>
      <c r="CH53" s="55">
        <f t="shared" si="100"/>
        <v>0</v>
      </c>
      <c r="CI53" s="55">
        <f t="shared" si="57"/>
        <v>3.3</v>
      </c>
      <c r="CJ53" s="55">
        <f>ROUND(IF('Indicator Data'!V56=0,0,IF(LOG('Indicator Data'!V56)&gt;CJ$195,10,IF(LOG('Indicator Data'!V56)&lt;CJ$194,0,10-(CJ$195-LOG('Indicator Data'!V56))/(CJ$195-CJ$194)*10))),1)</f>
        <v>8.4</v>
      </c>
      <c r="CK53" s="56">
        <f>IF('Indicator Data'!V56/'Indicator Data'!$CL56&gt;1,1,'Indicator Data'!V56/'Indicator Data'!$CL56)</f>
        <v>7.7354143068550402E-2</v>
      </c>
      <c r="CL53" s="55">
        <f t="shared" si="101"/>
        <v>0.8</v>
      </c>
      <c r="CM53" s="55">
        <f t="shared" si="58"/>
        <v>5.8</v>
      </c>
      <c r="CN53" s="55">
        <f>ROUND(IF('Indicator Data'!W56=0,0,IF(LOG('Indicator Data'!W56)&gt;CN$195,10,IF(LOG('Indicator Data'!W56)&lt;CN$194,0,10-(CN$195-LOG('Indicator Data'!W56))/(CN$195-CN$194)*10))),1)</f>
        <v>0</v>
      </c>
      <c r="CO53" s="56">
        <f>'Indicator Data'!W56/'Indicator Data'!$CL56</f>
        <v>0</v>
      </c>
      <c r="CP53" s="55">
        <f t="shared" si="102"/>
        <v>0</v>
      </c>
      <c r="CQ53" s="55">
        <f t="shared" si="59"/>
        <v>0</v>
      </c>
      <c r="CR53" s="55">
        <f>ROUND(IF('Indicator Data'!X56=0,0,IF(LOG('Indicator Data'!X56)&gt;CR$195,10,IF(LOG('Indicator Data'!X56)&lt;CR$194,0,10-(CR$195-LOG('Indicator Data'!X56))/(CR$195-CR$194)*10))),1)</f>
        <v>8.1</v>
      </c>
      <c r="CS53" s="56">
        <f>'Indicator Data'!X56/'Indicator Data'!$CL56</f>
        <v>4.9614219044689836E-2</v>
      </c>
      <c r="CT53" s="55">
        <f t="shared" si="103"/>
        <v>0.5</v>
      </c>
      <c r="CU53" s="55">
        <f t="shared" si="60"/>
        <v>5.5</v>
      </c>
      <c r="CV53" s="55">
        <f>ROUND(IF('Indicator Data'!Y56=0,0,IF(LOG('Indicator Data'!Y56)&gt;CR$195,10,IF(LOG('Indicator Data'!Y56)&lt;CR$194,0,10-(CR$195-LOG('Indicator Data'!Y56))/(CR$195-CR$194)*10))),1)</f>
        <v>0</v>
      </c>
      <c r="CW53" s="56">
        <f>'Indicator Data'!Y56/'Indicator Data'!$CL56</f>
        <v>0</v>
      </c>
      <c r="CX53" s="55">
        <f t="shared" si="104"/>
        <v>0</v>
      </c>
      <c r="CY53" s="55">
        <f t="shared" si="61"/>
        <v>0</v>
      </c>
      <c r="CZ53" s="55">
        <f t="shared" si="62"/>
        <v>4</v>
      </c>
      <c r="DA53" s="55">
        <f>IF('Indicator Data'!AE56="No data","x",ROUND(IF('Indicator Data'!AE56&gt;DA$195,0,IF('Indicator Data'!AE56&lt;DA$194,10,(DA$195-'Indicator Data'!AE56)/(DA$195-DA$194)*10)),1))</f>
        <v>0.6</v>
      </c>
      <c r="DB53" s="55">
        <f>IF('Indicator Data'!AF56="No data","x",ROUND(IF('Indicator Data'!AF56&gt;DB$195,0,IF('Indicator Data'!AF56&lt;DB$194,10,(DB$195-'Indicator Data'!AF56)/(DB$195-DB$194)*10)),1))</f>
        <v>0.1</v>
      </c>
      <c r="DC53" s="55">
        <f>IF('Indicator Data'!AH56="No data","x",ROUND(IF('Indicator Data'!AH56&gt;DC$195,0,IF('Indicator Data'!AH56&lt;DC$194,10,(DC$195-'Indicator Data'!AH56)/(DC$195-DC$194)*10)),1))</f>
        <v>1</v>
      </c>
      <c r="DD53" s="55">
        <f>IF(AND(DB53="x",DA53="x",DC53="x"),"x",ROUND(AVERAGE(DA53:DC53),1))</f>
        <v>0.6</v>
      </c>
      <c r="DE53" s="55">
        <f>IF('Indicator Data'!AA56="No data","x",ROUND(IF(LOG('Indicator Data'!AA56)&gt;DE$195,10,IF(LOG('Indicator Data'!AA56)&lt;DE$194,0,10-(DE$195-LOG('Indicator Data'!AA56))/(DE$195-DE$194)*10)),1))</f>
        <v>6.7</v>
      </c>
      <c r="DF53" s="55">
        <f>IF('Indicator Data'!AB56="No data","x",ROUND(IF('Indicator Data'!AB56&gt;DF$195,10,IF('Indicator Data'!AB56&lt;DF$194,0,10-(DF$195-'Indicator Data'!AB56)/(DF$195-DF$194)*10)),1))</f>
        <v>5.0999999999999996</v>
      </c>
      <c r="DG53" s="55">
        <f>IF('Indicator Data'!AC56="No data","x",ROUND(IF('Indicator Data'!AC56&gt;DG$195,10,IF('Indicator Data'!AC56&lt;DG$194,0,10-(DG$195-'Indicator Data'!AC56)/(DG$195-DG$194)*10)),1))</f>
        <v>4.3</v>
      </c>
      <c r="DH53" s="55">
        <f>IF('Indicator Data'!AD56="No data","x",ROUND(IF('Indicator Data'!AD56&gt;DH$195,10,IF('Indicator Data'!AD56&lt;DH$194,0,10-(DH$195-'Indicator Data'!AD56)/(DH$195-DH$194)*10)),1))</f>
        <v>3</v>
      </c>
      <c r="DI53" s="55">
        <f t="shared" si="63"/>
        <v>4.8</v>
      </c>
      <c r="DJ53" s="55">
        <f t="shared" si="64"/>
        <v>3.4</v>
      </c>
      <c r="DK53" s="55">
        <f>IF('Indicator Data'!AK56="No data","x",ROUND(IF('Indicator Data'!AK56&gt;DK$195,10,IF('Indicator Data'!AK56&lt;DK$194,0,10-(DK$195-'Indicator Data'!AK56)/(DK$195-DK$194)*10)),1))</f>
        <v>0.5</v>
      </c>
      <c r="DL53" s="55">
        <f>IF('Indicator Data'!AL56="No data","x",ROUND(IF('Indicator Data'!AL56&gt;DL$195,10,IF('Indicator Data'!AL56&lt;DL$194,0,10-(DL$195-'Indicator Data'!AL56)/(DL$195-DL$194)*10)),1))</f>
        <v>5.2</v>
      </c>
      <c r="DM53" s="55">
        <f t="shared" si="65"/>
        <v>4.0999999999999996</v>
      </c>
      <c r="DN53" s="55">
        <f>IF('Indicator Data'!AG56="No data","x",ROUND(IF('Indicator Data'!AG56&gt;DN$195,10,IF('Indicator Data'!AG56&lt;DN$194,0,10-(DN$195-'Indicator Data'!AG56)/(DN$195-DN$194)*10)),1))</f>
        <v>0</v>
      </c>
      <c r="DO53" s="55">
        <f t="shared" si="66"/>
        <v>0.4</v>
      </c>
      <c r="DP53" s="194">
        <f>IF('Indicator Data'!AI56="No data","x",'Indicator Data'!AI56/'Indicator Data'!$CK56)</f>
        <v>6.400904368537982E-4</v>
      </c>
      <c r="DQ53" s="55">
        <f t="shared" si="105"/>
        <v>6.4</v>
      </c>
      <c r="DR53" s="55">
        <f>IF('Indicator Data'!AJ56="No data","x",ROUND(IF('Indicator Data'!AJ56&gt;DR$195,10,IF('Indicator Data'!AJ56&lt;DR$194,0,10-(DR$195-'Indicator Data'!AJ56)/(DR$195-DR$194)*10)),1))</f>
        <v>8</v>
      </c>
      <c r="DS53" s="55">
        <f t="shared" si="67"/>
        <v>7.2</v>
      </c>
      <c r="DT53" s="55">
        <f>ROUND(IF('Indicator Data'!Z56=0,0,IF(LOG('Indicator Data'!Z56)&gt;DT$195,10,IF(LOG('Indicator Data'!Z56)&lt;DT$194,0,10-(DT$195-LOG('Indicator Data'!Z56))/(DT$195-DT$194)*10))),1)</f>
        <v>9.5</v>
      </c>
      <c r="DU53" s="56">
        <f>'Indicator Data'!Z56/'Indicator Data'!$CL56</f>
        <v>0.49607036826754175</v>
      </c>
      <c r="DV53" s="55">
        <f t="shared" si="106"/>
        <v>5</v>
      </c>
      <c r="DW53" s="55">
        <f t="shared" si="68"/>
        <v>8</v>
      </c>
      <c r="DX53" s="55">
        <f t="shared" si="69"/>
        <v>3.9</v>
      </c>
      <c r="DY53" s="57">
        <f>IF(BL53="x",ROUND((10-GEOMEAN(((10-DX53)/10*9+1),((10-CZ53)/10*9+1),((10-DJ53)/10*9+1)))/9*10,1),ROUND((10-GEOMEAN(((10-BL53)/10*9+1),((10-DX53)/10*9+1),((10-CZ53)/10*9+1),((10-DJ53)/10*9+1)))/9*10,1))</f>
        <v>3.5</v>
      </c>
      <c r="DZ53" s="58">
        <f>IF(ROUND(IF(AP53="x",(10-GEOMEAN(((10-AO53)/10*9+1),((10-DY53)/10*9+1),((10-AU53)/10*9+1),((10-AQ53)/10*9+1),((10-AR53)/10*9+1)))/9*10,(10-GEOMEAN(((10-AO53)/10*9+1),((10-DY53)/10*9+1),((10-AP53)/10*9+1),((10-AQ53)/10*9+1),((10-AR53)/10*9+1),((10-AU53)/10*9+1)))/9*10),1)=0,0.1,ROUND(IF(AP53="x",(10-GEOMEAN(((10-AO53)/10*9+1),((10-DY53)/10*9+1),((10-AU53)/10*9+1),((10-AQ53)/10*9+1),((10-AR53)/10*9+1)))/9*10,(10-GEOMEAN(((10-AO53)/10*9+1),((10-DY53)/10*9+1),((10-AP53)/10*9+1),((10-AQ53)/10*9+1),((10-AR53)/10*9+1),((10-AU53)/10*9+1)))/9*10),1))</f>
        <v>5.0999999999999996</v>
      </c>
      <c r="EA53" s="55">
        <f>ROUND(IF('Indicator Data'!AM56=0,0,IF('Indicator Data'!AM56&gt;EA$195,10,IF('Indicator Data'!AM56&lt;EA$194,0,10-(EA$195-'Indicator Data'!AM56)/(EA$195-EA$194)*10))),1)</f>
        <v>9.1</v>
      </c>
      <c r="EB53" s="55">
        <f>ROUND(IF('Indicator Data'!AN56=0,0,IF(LOG('Indicator Data'!AN56)&gt;LOG(EB$195),10,IF(LOG('Indicator Data'!AN56)&lt;LOG(EB$194),0,10-(LOG(EB$195)-LOG('Indicator Data'!AN56))/(LOG(EB$195)-LOG(EB$194))*10))),1)</f>
        <v>9.6</v>
      </c>
      <c r="EC53" s="57">
        <f t="shared" si="107"/>
        <v>9.4</v>
      </c>
      <c r="ED53" s="55">
        <f>'Indicator Data'!AO56</f>
        <v>0</v>
      </c>
      <c r="EE53" s="55">
        <f>'Indicator Data'!AP56</f>
        <v>5</v>
      </c>
      <c r="EF53" s="57">
        <f t="shared" si="108"/>
        <v>9</v>
      </c>
      <c r="EG53" s="58">
        <f t="shared" si="109"/>
        <v>9</v>
      </c>
      <c r="EH53" s="15"/>
      <c r="EI53" s="104"/>
    </row>
    <row r="54" spans="1:139" s="4" customFormat="1" x14ac:dyDescent="0.25">
      <c r="A54" s="126" t="str">
        <f>'Indicator Data'!A57</f>
        <v>El Salvador</v>
      </c>
      <c r="B54" s="59" t="str">
        <f>'Indicator Data'!B57</f>
        <v>SLV</v>
      </c>
      <c r="C54" s="55">
        <f>ROUND(IF('Indicator Data'!C57=0,0.1,IF(LOG('Indicator Data'!C57)&gt;C$195,10,IF(LOG('Indicator Data'!C57)&lt;C$194,0,10-(C$195-LOG('Indicator Data'!C57))/(C$195-C$194)*10))),1)</f>
        <v>7.8</v>
      </c>
      <c r="D54" s="55">
        <f>ROUND(IF('Indicator Data'!D57=0,0.1,IF(LOG('Indicator Data'!D57)&gt;D$195,10,IF(LOG('Indicator Data'!D57)&lt;D$194,0,10-(D$195-LOG('Indicator Data'!D57))/(D$195-D$194)*10))),1)</f>
        <v>10</v>
      </c>
      <c r="E54" s="55">
        <f t="shared" si="70"/>
        <v>9.1999999999999993</v>
      </c>
      <c r="F54" s="55">
        <f>IF('Indicator Data'!E57="No data",0.1,(ROUND(IF('Indicator Data'!E57=0,0,IF(LOG('Indicator Data'!E57)&gt;F$195,10,IF(LOG('Indicator Data'!E57)&lt;F$194,0,10-(F$195-LOG('Indicator Data'!E57))/(F$195-F$194)*10))),1)))</f>
        <v>4.7</v>
      </c>
      <c r="G54" s="55">
        <f>ROUND(IF('Indicator Data'!F57=0,0,IF(LOG('Indicator Data'!F57)&gt;G$195,10,IF(LOG('Indicator Data'!F57)&lt;G$194,0,10-(G$195-LOG('Indicator Data'!F57))/(G$195-G$194)*10))),1)</f>
        <v>7.2</v>
      </c>
      <c r="H54" s="55">
        <f>ROUND(IF('Indicator Data'!G57=0,0,IF(LOG('Indicator Data'!G57)&gt;H$195,10,IF(LOG('Indicator Data'!G57)&lt;H$194,0,10-(H$195-LOG('Indicator Data'!G57))/(H$195-H$194)*10))),1)</f>
        <v>6.4</v>
      </c>
      <c r="I54" s="55">
        <f>ROUND(IF('Indicator Data'!H57=0,0,IF(LOG('Indicator Data'!H57)&gt;I$195,10,IF(LOG('Indicator Data'!H57)&lt;I$194,0,10-(I$195-LOG('Indicator Data'!H57))/(I$195-I$194)*10))),1)</f>
        <v>7.1</v>
      </c>
      <c r="J54" s="55">
        <f t="shared" si="71"/>
        <v>6.8</v>
      </c>
      <c r="K54" s="55">
        <f>ROUND(IF('Indicator Data'!I57=0,0,IF(LOG('Indicator Data'!I57)&gt;K$195,10,IF(LOG('Indicator Data'!I57)&lt;K$194,0,10-(K$195-LOG('Indicator Data'!I57))/(K$195-K$194)*10))),1)</f>
        <v>4</v>
      </c>
      <c r="L54" s="55">
        <f t="shared" si="72"/>
        <v>5.6</v>
      </c>
      <c r="M54" s="55">
        <f>ROUND(IF('Indicator Data'!J57=0,0,IF(LOG('Indicator Data'!J57)&gt;M$195,10,IF(LOG('Indicator Data'!J57)&lt;M$194,0,10-(M$195-LOG('Indicator Data'!J57))/(M$195-M$194)*10))),1)</f>
        <v>9.1</v>
      </c>
      <c r="N54" s="56">
        <f>'Indicator Data'!C57/'Indicator Data'!$CL57</f>
        <v>2.0832940367782331E-3</v>
      </c>
      <c r="O54" s="56">
        <f>'Indicator Data'!D57/'Indicator Data'!$CL57</f>
        <v>2.0832940367782331E-3</v>
      </c>
      <c r="P54" s="56">
        <f>IF(F54=0.1,"x",'Indicator Data'!E57/'Indicator Data'!$CL57)</f>
        <v>1.2738306118697967E-3</v>
      </c>
      <c r="Q54" s="56">
        <f>'Indicator Data'!F57/'Indicator Data'!$CL57</f>
        <v>3.4593824138076257E-5</v>
      </c>
      <c r="R54" s="56">
        <f>'Indicator Data'!G57/'Indicator Data'!$CL57</f>
        <v>5.9961506555899404E-3</v>
      </c>
      <c r="S54" s="56">
        <f>'Indicator Data'!H57/'Indicator Data'!$CL57</f>
        <v>1.4120435738866169E-4</v>
      </c>
      <c r="T54" s="56">
        <f>'Indicator Data'!I57/'Indicator Data'!$CL57</f>
        <v>1.6172633188589803E-4</v>
      </c>
      <c r="U54" s="56">
        <f>'Indicator Data'!J57/'Indicator Data'!$CL57</f>
        <v>6.9331292711775159E-3</v>
      </c>
      <c r="V54" s="55">
        <f t="shared" si="73"/>
        <v>10</v>
      </c>
      <c r="W54" s="55">
        <f t="shared" si="74"/>
        <v>10</v>
      </c>
      <c r="X54" s="55">
        <f t="shared" si="75"/>
        <v>10</v>
      </c>
      <c r="Y54" s="55">
        <f t="shared" si="76"/>
        <v>0.8</v>
      </c>
      <c r="Z54" s="55">
        <f t="shared" si="77"/>
        <v>9</v>
      </c>
      <c r="AA54" s="55">
        <f t="shared" si="78"/>
        <v>3.3</v>
      </c>
      <c r="AB54" s="55">
        <f t="shared" si="79"/>
        <v>0.3</v>
      </c>
      <c r="AC54" s="55">
        <f t="shared" si="80"/>
        <v>1.9</v>
      </c>
      <c r="AD54" s="55">
        <f t="shared" si="81"/>
        <v>0.2</v>
      </c>
      <c r="AE54" s="55">
        <f t="shared" si="82"/>
        <v>1.1000000000000001</v>
      </c>
      <c r="AF54" s="55">
        <f t="shared" si="83"/>
        <v>2.2999999999999998</v>
      </c>
      <c r="AG54" s="55">
        <f>ROUND(IF('Indicator Data'!K57=0,0,IF('Indicator Data'!K57&gt;AG$195,10,IF('Indicator Data'!K57&lt;AG$194,0,10-(AG$195-'Indicator Data'!K57)/(AG$195-AG$194)*10))),1)</f>
        <v>5.7</v>
      </c>
      <c r="AH54" s="55">
        <f t="shared" si="84"/>
        <v>8.9</v>
      </c>
      <c r="AI54" s="55">
        <f t="shared" si="85"/>
        <v>10</v>
      </c>
      <c r="AJ54" s="55">
        <f t="shared" si="86"/>
        <v>4.9000000000000004</v>
      </c>
      <c r="AK54" s="55">
        <f t="shared" si="87"/>
        <v>3.7</v>
      </c>
      <c r="AL54" s="55">
        <f t="shared" si="88"/>
        <v>4.3</v>
      </c>
      <c r="AM54" s="55">
        <f t="shared" si="89"/>
        <v>2.1</v>
      </c>
      <c r="AN54" s="55">
        <f t="shared" si="90"/>
        <v>6.9</v>
      </c>
      <c r="AO54" s="193">
        <f t="shared" si="91"/>
        <v>9.6999999999999993</v>
      </c>
      <c r="AP54" s="193">
        <f t="shared" si="41"/>
        <v>3</v>
      </c>
      <c r="AQ54" s="193">
        <f t="shared" si="92"/>
        <v>8.1999999999999993</v>
      </c>
      <c r="AR54" s="193">
        <f t="shared" si="93"/>
        <v>3.7</v>
      </c>
      <c r="AS54" s="55">
        <f t="shared" si="94"/>
        <v>6.3</v>
      </c>
      <c r="AT54" s="55">
        <f>IF('Indicator Data'!L57="No data","x",IF('Indicator Data'!CM57&lt;1000,"x",ROUND((IF('Indicator Data'!L57&gt;AT$195,10,IF('Indicator Data'!L57&lt;AT$194,0,10-(AT$195-'Indicator Data'!L57)/(AT$195-AT$194)*10))),1)))</f>
        <v>1</v>
      </c>
      <c r="AU54" s="193">
        <f t="shared" si="95"/>
        <v>3.7</v>
      </c>
      <c r="AV54" s="55" t="str">
        <f>IF('Indicator Data'!M57="No data","x",ROUND(IF('Indicator Data'!M57=0,0,IF(LOG('Indicator Data'!M57)&gt;AV$195,10,IF(LOG('Indicator Data'!M57)&lt;AV$194,0,10-(AV$195-LOG('Indicator Data'!M57))/(AV$195-AV$194)*10))),1))</f>
        <v>x</v>
      </c>
      <c r="AW54" s="56" t="str">
        <f>IF(AV54="x","x",'Indicator Data'!M57/'Indicator Data'!$CL57)</f>
        <v>x</v>
      </c>
      <c r="AX54" s="55" t="str">
        <f t="shared" si="42"/>
        <v>x</v>
      </c>
      <c r="AY54" s="55" t="str">
        <f t="shared" si="43"/>
        <v>x</v>
      </c>
      <c r="AZ54" s="55" t="str">
        <f>IF('Indicator Data'!N57="No data","x",ROUND(IF('Indicator Data'!N57=0,0,IF(LOG('Indicator Data'!N57)&gt;AZ$195,10,IF(LOG('Indicator Data'!N57)&lt;AZ$194,0,10-(AZ$195-LOG('Indicator Data'!N57))/(AZ$195-AZ$194)*10))),1))</f>
        <v>x</v>
      </c>
      <c r="BA54" s="56" t="str">
        <f>IF(AZ54="x","x",'Indicator Data'!N57/'Indicator Data'!$CL57)</f>
        <v>x</v>
      </c>
      <c r="BB54" s="55" t="str">
        <f t="shared" si="44"/>
        <v>x</v>
      </c>
      <c r="BC54" s="55" t="str">
        <f t="shared" si="45"/>
        <v>x</v>
      </c>
      <c r="BD54" s="55" t="str">
        <f>IF('Indicator Data'!O57="No data","x",ROUND(IF('Indicator Data'!O57=0,0,IF(LOG('Indicator Data'!O57)&gt;BD$195,10,IF(LOG('Indicator Data'!O57)&lt;BD$194,0,10-(BD$195-LOG('Indicator Data'!O57))/(BD$195-BD$194)*10))),1))</f>
        <v>x</v>
      </c>
      <c r="BE54" s="56" t="str">
        <f>IF(BD54="x","x",'Indicator Data'!O57/'Indicator Data'!$CL57)</f>
        <v>x</v>
      </c>
      <c r="BF54" s="55" t="str">
        <f t="shared" si="46"/>
        <v>x</v>
      </c>
      <c r="BG54" s="55" t="str">
        <f t="shared" si="47"/>
        <v>x</v>
      </c>
      <c r="BH54" s="55" t="str">
        <f>IF('Indicator Data'!P57="No data","x",ROUND(IF('Indicator Data'!P57=0,0,IF(LOG('Indicator Data'!P57)&gt;BH$195,10,IF(LOG('Indicator Data'!P57)&lt;BH$194,0,10-(BH$195-LOG('Indicator Data'!P57))/(BH$195-BH$194)*10))),1))</f>
        <v>x</v>
      </c>
      <c r="BI54" s="56" t="str">
        <f>IF(BH54="x","x",'Indicator Data'!P57/'Indicator Data'!$CL57)</f>
        <v>x</v>
      </c>
      <c r="BJ54" s="55" t="str">
        <f t="shared" si="48"/>
        <v>x</v>
      </c>
      <c r="BK54" s="55" t="str">
        <f t="shared" si="49"/>
        <v>x</v>
      </c>
      <c r="BL54" s="55" t="str">
        <f t="shared" si="50"/>
        <v>x</v>
      </c>
      <c r="BM54" s="55">
        <f>ROUND(IF('Indicator Data'!Q57=0,0,IF(LOG('Indicator Data'!Q57)&gt;BM$195,10,IF(LOG('Indicator Data'!Q57)&lt;BM$194,0,10-(BM$195-LOG('Indicator Data'!Q57))/(BM$195-BM$194)*10))),1)</f>
        <v>7.9</v>
      </c>
      <c r="BN54" s="55">
        <f>ROUND(IF('Indicator Data'!R57=0,0,IF(LOG('Indicator Data'!R57)&gt;BN$195,10,IF(LOG('Indicator Data'!R57)&lt;BN$194,0,10-(BN$195-LOG('Indicator Data'!R57))/(BN$195-BN$194)*10))),1)</f>
        <v>5.4</v>
      </c>
      <c r="BO54" s="55">
        <f t="shared" si="51"/>
        <v>6.2333333333333343</v>
      </c>
      <c r="BP54" s="56">
        <f>'Indicator Data'!Q57/'Indicator Data'!$CL57</f>
        <v>0.59437929117347388</v>
      </c>
      <c r="BQ54" s="56">
        <f>'Indicator Data'!R57/'Indicator Data'!$CL57</f>
        <v>2.7684200320000625E-3</v>
      </c>
      <c r="BR54" s="55">
        <f t="shared" si="96"/>
        <v>5.9</v>
      </c>
      <c r="BS54" s="55">
        <f t="shared" si="97"/>
        <v>0</v>
      </c>
      <c r="BT54" s="55">
        <f t="shared" si="28"/>
        <v>1.9666666666666668</v>
      </c>
      <c r="BU54" s="55">
        <f t="shared" si="52"/>
        <v>4.4000000000000004</v>
      </c>
      <c r="BV54" s="55">
        <f>ROUND(IF('Indicator Data'!S57=0,0,IF(LOG('Indicator Data'!S57)&gt;BV$195,10,IF(LOG('Indicator Data'!S57)&lt;BV$194,0,10-(BV$195-LOG('Indicator Data'!S57))/(BV$195-BV$194)*10))),1)</f>
        <v>4.5999999999999996</v>
      </c>
      <c r="BW54" s="55">
        <f>ROUND(IF('Indicator Data'!T57=0,0,IF(LOG('Indicator Data'!T57)&gt;BW$195,10,IF(LOG('Indicator Data'!T57)&lt;BW$194,0,10-(BW$195-LOG('Indicator Data'!T57))/(BW$195-BW$194)*10))),1)</f>
        <v>0</v>
      </c>
      <c r="BX54" s="55">
        <f t="shared" si="53"/>
        <v>1.5333333333333332</v>
      </c>
      <c r="BY54" s="56">
        <f>'Indicator Data'!S57/'Indicator Data'!$CL57</f>
        <v>2.7684200320000625E-3</v>
      </c>
      <c r="BZ54" s="56">
        <f>'Indicator Data'!T57/'Indicator Data'!$CL57</f>
        <v>0</v>
      </c>
      <c r="CA54" s="55">
        <f t="shared" si="98"/>
        <v>0</v>
      </c>
      <c r="CB54" s="55">
        <f t="shared" si="99"/>
        <v>0</v>
      </c>
      <c r="CC54" s="55">
        <f t="shared" si="54"/>
        <v>0</v>
      </c>
      <c r="CD54" s="55">
        <f t="shared" si="55"/>
        <v>0.8</v>
      </c>
      <c r="CE54" s="55">
        <f t="shared" si="56"/>
        <v>2.8</v>
      </c>
      <c r="CF54" s="55">
        <f>ROUND(IF('Indicator Data'!U57=0,0,IF(LOG('Indicator Data'!U57)&gt;CF$195,10,IF(LOG('Indicator Data'!U57)&lt;CF$194,0,10-(CF$195-LOG('Indicator Data'!U57))/(CF$195-CF$194)*10))),1)</f>
        <v>8.1999999999999993</v>
      </c>
      <c r="CG54" s="56">
        <f>'Indicator Data'!U57/'Indicator Data'!$CL57</f>
        <v>0.97217884776921826</v>
      </c>
      <c r="CH54" s="55">
        <f t="shared" si="100"/>
        <v>10</v>
      </c>
      <c r="CI54" s="55">
        <f t="shared" si="57"/>
        <v>9.3000000000000007</v>
      </c>
      <c r="CJ54" s="55">
        <f>ROUND(IF('Indicator Data'!V57=0,0,IF(LOG('Indicator Data'!V57)&gt;CJ$195,10,IF(LOG('Indicator Data'!V57)&lt;CJ$194,0,10-(CJ$195-LOG('Indicator Data'!V57))/(CJ$195-CJ$194)*10))),1)</f>
        <v>8.1</v>
      </c>
      <c r="CK54" s="56">
        <f>IF('Indicator Data'!V57/'Indicator Data'!$CL57&gt;1,1,'Indicator Data'!V57/'Indicator Data'!$CL57)</f>
        <v>0.7317294803613571</v>
      </c>
      <c r="CL54" s="55">
        <f t="shared" si="101"/>
        <v>7.3</v>
      </c>
      <c r="CM54" s="55">
        <f t="shared" si="58"/>
        <v>7.7</v>
      </c>
      <c r="CN54" s="55">
        <f>ROUND(IF('Indicator Data'!W57=0,0,IF(LOG('Indicator Data'!W57)&gt;CN$195,10,IF(LOG('Indicator Data'!W57)&lt;CN$194,0,10-(CN$195-LOG('Indicator Data'!W57))/(CN$195-CN$194)*10))),1)</f>
        <v>0</v>
      </c>
      <c r="CO54" s="56">
        <f>'Indicator Data'!W57/'Indicator Data'!$CL57</f>
        <v>0</v>
      </c>
      <c r="CP54" s="55">
        <f t="shared" si="102"/>
        <v>0</v>
      </c>
      <c r="CQ54" s="55">
        <f t="shared" si="59"/>
        <v>0</v>
      </c>
      <c r="CR54" s="55">
        <f>ROUND(IF('Indicator Data'!X57=0,0,IF(LOG('Indicator Data'!X57)&gt;CR$195,10,IF(LOG('Indicator Data'!X57)&lt;CR$194,0,10-(CR$195-LOG('Indicator Data'!X57))/(CR$195-CR$194)*10))),1)</f>
        <v>8.1999999999999993</v>
      </c>
      <c r="CS54" s="56">
        <f>'Indicator Data'!X57/'Indicator Data'!$CL57</f>
        <v>0.97195490195777567</v>
      </c>
      <c r="CT54" s="55">
        <f t="shared" si="103"/>
        <v>9.6999999999999993</v>
      </c>
      <c r="CU54" s="55">
        <f t="shared" si="60"/>
        <v>9.1</v>
      </c>
      <c r="CV54" s="55">
        <f>ROUND(IF('Indicator Data'!Y57=0,0,IF(LOG('Indicator Data'!Y57)&gt;CR$195,10,IF(LOG('Indicator Data'!Y57)&lt;CR$194,0,10-(CR$195-LOG('Indicator Data'!Y57))/(CR$195-CR$194)*10))),1)</f>
        <v>0</v>
      </c>
      <c r="CW54" s="56">
        <f>'Indicator Data'!Y57/'Indicator Data'!$CL57</f>
        <v>0</v>
      </c>
      <c r="CX54" s="55">
        <f t="shared" si="104"/>
        <v>0</v>
      </c>
      <c r="CY54" s="55">
        <f t="shared" si="61"/>
        <v>0</v>
      </c>
      <c r="CZ54" s="55">
        <f t="shared" si="62"/>
        <v>7.9</v>
      </c>
      <c r="DA54" s="55">
        <f>IF('Indicator Data'!AE57="No data","x",ROUND(IF('Indicator Data'!AE57&gt;DA$195,0,IF('Indicator Data'!AE57&lt;DA$194,10,(DA$195-'Indicator Data'!AE57)/(DA$195-DA$194)*10)),1))</f>
        <v>1.4</v>
      </c>
      <c r="DB54" s="55">
        <f>IF('Indicator Data'!AF57="No data","x",ROUND(IF('Indicator Data'!AF57&gt;DB$195,0,IF('Indicator Data'!AF57&lt;DB$194,10,(DB$195-'Indicator Data'!AF57)/(DB$195-DB$194)*10)),1))</f>
        <v>0.4</v>
      </c>
      <c r="DC54" s="55">
        <f>IF('Indicator Data'!AH57="No data","x",ROUND(IF('Indicator Data'!AH57&gt;DC$195,0,IF('Indicator Data'!AH57&lt;DC$194,10,(DC$195-'Indicator Data'!AH57)/(DC$195-DC$194)*10)),1))</f>
        <v>0.9</v>
      </c>
      <c r="DD54" s="55">
        <f>IF(AND(DB54="x",DA54="x",DC54="x"),"x",ROUND(AVERAGE(DA54:DC54),1))</f>
        <v>0.9</v>
      </c>
      <c r="DE54" s="55">
        <f>IF('Indicator Data'!AA57="No data","x",ROUND(IF(LOG('Indicator Data'!AA57)&gt;DE$195,10,IF(LOG('Indicator Data'!AA57)&lt;DE$194,0,10-(DE$195-LOG('Indicator Data'!AA57))/(DE$195-DE$194)*10)),1))</f>
        <v>8.3000000000000007</v>
      </c>
      <c r="DF54" s="55">
        <f>IF('Indicator Data'!AB57="No data","x",ROUND(IF('Indicator Data'!AB57&gt;DF$195,10,IF('Indicator Data'!AB57&lt;DF$194,0,10-(DF$195-'Indicator Data'!AB57)/(DF$195-DF$194)*10)),1))</f>
        <v>4.3</v>
      </c>
      <c r="DG54" s="55">
        <f>IF('Indicator Data'!AC57="No data","x",ROUND(IF('Indicator Data'!AC57&gt;DG$195,10,IF('Indicator Data'!AC57&lt;DG$194,0,10-(DG$195-'Indicator Data'!AC57)/(DG$195-DG$194)*10)),1))</f>
        <v>7.2</v>
      </c>
      <c r="DH54" s="55">
        <f>IF('Indicator Data'!AD57="No data","x",ROUND(IF('Indicator Data'!AD57&gt;DH$195,10,IF('Indicator Data'!AD57&lt;DH$194,0,10-(DH$195-'Indicator Data'!AD57)/(DH$195-DH$194)*10)),1))</f>
        <v>3</v>
      </c>
      <c r="DI54" s="55">
        <f t="shared" si="63"/>
        <v>5.7</v>
      </c>
      <c r="DJ54" s="55">
        <f t="shared" si="64"/>
        <v>4.0999999999999996</v>
      </c>
      <c r="DK54" s="55">
        <f>IF('Indicator Data'!AK57="No data","x",ROUND(IF('Indicator Data'!AK57&gt;DK$195,10,IF('Indicator Data'!AK57&lt;DK$194,0,10-(DK$195-'Indicator Data'!AK57)/(DK$195-DK$194)*10)),1))</f>
        <v>2.5</v>
      </c>
      <c r="DL54" s="55">
        <f>IF('Indicator Data'!AL57="No data","x",ROUND(IF('Indicator Data'!AL57&gt;DL$195,10,IF('Indicator Data'!AL57&lt;DL$194,0,10-(DL$195-'Indicator Data'!AL57)/(DL$195-DL$194)*10)),1))</f>
        <v>2.6</v>
      </c>
      <c r="DM54" s="55">
        <f t="shared" si="65"/>
        <v>4.7</v>
      </c>
      <c r="DN54" s="55">
        <f>IF('Indicator Data'!AG57="No data","x",ROUND(IF('Indicator Data'!AG57&gt;DN$195,10,IF('Indicator Data'!AG57&lt;DN$194,0,10-(DN$195-'Indicator Data'!AG57)/(DN$195-DN$194)*10)),1))</f>
        <v>0.3</v>
      </c>
      <c r="DO54" s="55">
        <f t="shared" si="66"/>
        <v>0.8</v>
      </c>
      <c r="DP54" s="194">
        <f>IF('Indicator Data'!AI57="No data","x",'Indicator Data'!AI57/'Indicator Data'!$CK57)</f>
        <v>1.2630934981989626E-4</v>
      </c>
      <c r="DQ54" s="55">
        <f t="shared" si="105"/>
        <v>1.3</v>
      </c>
      <c r="DR54" s="55">
        <f>IF('Indicator Data'!AJ57="No data","x",ROUND(IF('Indicator Data'!AJ57&gt;DR$195,10,IF('Indicator Data'!AJ57&lt;DR$194,0,10-(DR$195-'Indicator Data'!AJ57)/(DR$195-DR$194)*10)),1))</f>
        <v>2</v>
      </c>
      <c r="DS54" s="55">
        <f t="shared" si="67"/>
        <v>1.7</v>
      </c>
      <c r="DT54" s="55">
        <f>ROUND(IF('Indicator Data'!Z57=0,0,IF(LOG('Indicator Data'!Z57)&gt;DT$195,10,IF(LOG('Indicator Data'!Z57)&lt;DT$194,0,10-(DT$195-LOG('Indicator Data'!Z57))/(DT$195-DT$194)*10))),1)</f>
        <v>8.3000000000000007</v>
      </c>
      <c r="DU54" s="56">
        <f>'Indicator Data'!Z57/'Indicator Data'!$CL57</f>
        <v>0.99249840062694272</v>
      </c>
      <c r="DV54" s="55">
        <f t="shared" si="106"/>
        <v>9.9</v>
      </c>
      <c r="DW54" s="55">
        <f t="shared" si="68"/>
        <v>9.3000000000000007</v>
      </c>
      <c r="DX54" s="55">
        <f t="shared" si="69"/>
        <v>2.4</v>
      </c>
      <c r="DY54" s="57">
        <f>IF(BL54="x",ROUND((10-GEOMEAN(((10-DX54)/10*9+1),((10-CZ54)/10*9+1),((10-DJ54)/10*9+1)))/9*10,1),ROUND((10-GEOMEAN(((10-BL54)/10*9+1),((10-DX54)/10*9+1),((10-CZ54)/10*9+1),((10-DJ54)/10*9+1)))/9*10,1))</f>
        <v>5.3</v>
      </c>
      <c r="DZ54" s="58">
        <f>IF(ROUND(IF(AP54="x",(10-GEOMEAN(((10-AO54)/10*9+1),((10-DY54)/10*9+1),((10-AU54)/10*9+1),((10-AQ54)/10*9+1),((10-AR54)/10*9+1)))/9*10,(10-GEOMEAN(((10-AO54)/10*9+1),((10-DY54)/10*9+1),((10-AP54)/10*9+1),((10-AQ54)/10*9+1),((10-AR54)/10*9+1),((10-AU54)/10*9+1)))/9*10),1)=0,0.1,ROUND(IF(AP54="x",(10-GEOMEAN(((10-AO54)/10*9+1),((10-DY54)/10*9+1),((10-AU54)/10*9+1),((10-AQ54)/10*9+1),((10-AR54)/10*9+1)))/9*10,(10-GEOMEAN(((10-AO54)/10*9+1),((10-DY54)/10*9+1),((10-AP54)/10*9+1),((10-AQ54)/10*9+1),((10-AR54)/10*9+1),((10-AU54)/10*9+1)))/9*10),1))</f>
        <v>6.4</v>
      </c>
      <c r="EA54" s="55">
        <f>ROUND(IF('Indicator Data'!AM57=0,0,IF('Indicator Data'!AM57&gt;EA$195,10,IF('Indicator Data'!AM57&lt;EA$194,0,10-(EA$195-'Indicator Data'!AM57)/(EA$195-EA$194)*10))),1)</f>
        <v>4.2</v>
      </c>
      <c r="EB54" s="55">
        <f>ROUND(IF('Indicator Data'!AN57=0,0,IF(LOG('Indicator Data'!AN57)&gt;LOG(EB$195),10,IF(LOG('Indicator Data'!AN57)&lt;LOG(EB$194),0,10-(LOG(EB$195)-LOG('Indicator Data'!AN57))/(LOG(EB$195)-LOG(EB$194))*10))),1)</f>
        <v>6.6</v>
      </c>
      <c r="EC54" s="57">
        <f t="shared" si="107"/>
        <v>5.5</v>
      </c>
      <c r="ED54" s="55">
        <f>'Indicator Data'!AO57</f>
        <v>0</v>
      </c>
      <c r="EE54" s="55">
        <f>'Indicator Data'!AP57</f>
        <v>0</v>
      </c>
      <c r="EF54" s="57">
        <f t="shared" si="108"/>
        <v>0</v>
      </c>
      <c r="EG54" s="58">
        <f t="shared" si="109"/>
        <v>3.9</v>
      </c>
      <c r="EH54" s="15"/>
      <c r="EI54" s="104"/>
    </row>
    <row r="55" spans="1:139" s="4" customFormat="1" x14ac:dyDescent="0.25">
      <c r="A55" s="126" t="str">
        <f>'Indicator Data'!A58</f>
        <v>Equatorial Guinea</v>
      </c>
      <c r="B55" s="59" t="str">
        <f>'Indicator Data'!B58</f>
        <v>GNQ</v>
      </c>
      <c r="C55" s="55">
        <f>ROUND(IF('Indicator Data'!C58=0,0.1,IF(LOG('Indicator Data'!C58)&gt;C$195,10,IF(LOG('Indicator Data'!C58)&lt;C$194,0,10-(C$195-LOG('Indicator Data'!C58))/(C$195-C$194)*10))),1)</f>
        <v>0.1</v>
      </c>
      <c r="D55" s="55">
        <f>ROUND(IF('Indicator Data'!D58=0,0.1,IF(LOG('Indicator Data'!D58)&gt;D$195,10,IF(LOG('Indicator Data'!D58)&lt;D$194,0,10-(D$195-LOG('Indicator Data'!D58))/(D$195-D$194)*10))),1)</f>
        <v>0.1</v>
      </c>
      <c r="E55" s="55">
        <f t="shared" si="70"/>
        <v>0.1</v>
      </c>
      <c r="F55" s="55">
        <f>IF('Indicator Data'!E58="No data",0.1,(ROUND(IF('Indicator Data'!E58=0,0,IF(LOG('Indicator Data'!E58)&gt;F$195,10,IF(LOG('Indicator Data'!E58)&lt;F$194,0,10-(F$195-LOG('Indicator Data'!E58))/(F$195-F$194)*10))),1)))</f>
        <v>4.3</v>
      </c>
      <c r="G55" s="55">
        <f>ROUND(IF('Indicator Data'!F58=0,0,IF(LOG('Indicator Data'!F58)&gt;G$195,10,IF(LOG('Indicator Data'!F58)&lt;G$194,0,10-(G$195-LOG('Indicator Data'!F58))/(G$195-G$194)*10))),1)</f>
        <v>0</v>
      </c>
      <c r="H55" s="55">
        <f>ROUND(IF('Indicator Data'!G58=0,0,IF(LOG('Indicator Data'!G58)&gt;H$195,10,IF(LOG('Indicator Data'!G58)&lt;H$194,0,10-(H$195-LOG('Indicator Data'!G58))/(H$195-H$194)*10))),1)</f>
        <v>0</v>
      </c>
      <c r="I55" s="55">
        <f>ROUND(IF('Indicator Data'!H58=0,0,IF(LOG('Indicator Data'!H58)&gt;I$195,10,IF(LOG('Indicator Data'!H58)&lt;I$194,0,10-(I$195-LOG('Indicator Data'!H58))/(I$195-I$194)*10))),1)</f>
        <v>0</v>
      </c>
      <c r="J55" s="55">
        <f t="shared" si="71"/>
        <v>0</v>
      </c>
      <c r="K55" s="55">
        <f>ROUND(IF('Indicator Data'!I58=0,0,IF(LOG('Indicator Data'!I58)&gt;K$195,10,IF(LOG('Indicator Data'!I58)&lt;K$194,0,10-(K$195-LOG('Indicator Data'!I58))/(K$195-K$194)*10))),1)</f>
        <v>0</v>
      </c>
      <c r="L55" s="55">
        <f t="shared" si="72"/>
        <v>0</v>
      </c>
      <c r="M55" s="55">
        <f>ROUND(IF('Indicator Data'!J58=0,0,IF(LOG('Indicator Data'!J58)&gt;M$195,10,IF(LOG('Indicator Data'!J58)&lt;M$194,0,10-(M$195-LOG('Indicator Data'!J58))/(M$195-M$194)*10))),1)</f>
        <v>0</v>
      </c>
      <c r="N55" s="56">
        <f>'Indicator Data'!C58/'Indicator Data'!$CL58</f>
        <v>0</v>
      </c>
      <c r="O55" s="56">
        <f>'Indicator Data'!D58/'Indicator Data'!$CL58</f>
        <v>0</v>
      </c>
      <c r="P55" s="56">
        <f>IF(F55=0.1,"x",'Indicator Data'!E58/'Indicator Data'!$CL58)</f>
        <v>6.6107655998534952E-3</v>
      </c>
      <c r="Q55" s="56">
        <f>'Indicator Data'!F58/'Indicator Data'!$CL58</f>
        <v>0</v>
      </c>
      <c r="R55" s="56">
        <f>'Indicator Data'!G58/'Indicator Data'!$CL58</f>
        <v>0</v>
      </c>
      <c r="S55" s="56">
        <f>'Indicator Data'!H58/'Indicator Data'!$CL58</f>
        <v>0</v>
      </c>
      <c r="T55" s="56">
        <f>'Indicator Data'!I58/'Indicator Data'!$CL58</f>
        <v>0</v>
      </c>
      <c r="U55" s="56">
        <f>'Indicator Data'!J58/'Indicator Data'!$CL58</f>
        <v>0</v>
      </c>
      <c r="V55" s="55">
        <f t="shared" si="73"/>
        <v>0</v>
      </c>
      <c r="W55" s="55">
        <f t="shared" si="74"/>
        <v>0</v>
      </c>
      <c r="X55" s="55">
        <f t="shared" si="75"/>
        <v>0</v>
      </c>
      <c r="Y55" s="55">
        <f t="shared" si="76"/>
        <v>4.4000000000000004</v>
      </c>
      <c r="Z55" s="55">
        <f t="shared" si="77"/>
        <v>0</v>
      </c>
      <c r="AA55" s="55">
        <f t="shared" si="78"/>
        <v>0</v>
      </c>
      <c r="AB55" s="55">
        <f t="shared" si="79"/>
        <v>0</v>
      </c>
      <c r="AC55" s="55">
        <f t="shared" si="80"/>
        <v>0</v>
      </c>
      <c r="AD55" s="55">
        <f t="shared" si="81"/>
        <v>0</v>
      </c>
      <c r="AE55" s="55">
        <f t="shared" si="82"/>
        <v>0</v>
      </c>
      <c r="AF55" s="55">
        <f t="shared" si="83"/>
        <v>0</v>
      </c>
      <c r="AG55" s="55">
        <f>ROUND(IF('Indicator Data'!K58=0,0,IF('Indicator Data'!K58&gt;AG$195,10,IF('Indicator Data'!K58&lt;AG$194,0,10-(AG$195-'Indicator Data'!K58)/(AG$195-AG$194)*10))),1)</f>
        <v>0</v>
      </c>
      <c r="AH55" s="55">
        <f t="shared" si="84"/>
        <v>0.1</v>
      </c>
      <c r="AI55" s="55">
        <f t="shared" si="85"/>
        <v>0.1</v>
      </c>
      <c r="AJ55" s="55">
        <f t="shared" si="86"/>
        <v>0</v>
      </c>
      <c r="AK55" s="55">
        <f t="shared" si="87"/>
        <v>0</v>
      </c>
      <c r="AL55" s="55">
        <f t="shared" si="88"/>
        <v>0</v>
      </c>
      <c r="AM55" s="55">
        <f t="shared" si="89"/>
        <v>0</v>
      </c>
      <c r="AN55" s="55">
        <f t="shared" si="90"/>
        <v>0</v>
      </c>
      <c r="AO55" s="193">
        <f t="shared" si="91"/>
        <v>0.1</v>
      </c>
      <c r="AP55" s="193">
        <f t="shared" si="41"/>
        <v>4.4000000000000004</v>
      </c>
      <c r="AQ55" s="193">
        <f t="shared" si="92"/>
        <v>0</v>
      </c>
      <c r="AR55" s="193">
        <f t="shared" si="93"/>
        <v>0</v>
      </c>
      <c r="AS55" s="55">
        <f t="shared" si="94"/>
        <v>0</v>
      </c>
      <c r="AT55" s="55">
        <f>IF('Indicator Data'!L58="No data","x",IF('Indicator Data'!CM58&lt;1000,"x",ROUND((IF('Indicator Data'!L58&gt;AT$195,10,IF('Indicator Data'!L58&lt;AT$194,0,10-(AT$195-'Indicator Data'!L58)/(AT$195-AT$194)*10))),1)))</f>
        <v>7.1</v>
      </c>
      <c r="AU55" s="193">
        <f t="shared" si="95"/>
        <v>3.6</v>
      </c>
      <c r="AV55" s="55">
        <f>IF('Indicator Data'!M58="No data","x",ROUND(IF('Indicator Data'!M58=0,0,IF(LOG('Indicator Data'!M58)&gt;AV$195,10,IF(LOG('Indicator Data'!M58)&lt;AV$194,0,10-(AV$195-LOG('Indicator Data'!M58))/(AV$195-AV$194)*10))),1))</f>
        <v>2</v>
      </c>
      <c r="AW55" s="56">
        <f>IF(AV55="x","x",'Indicator Data'!M58/'Indicator Data'!$CL58)</f>
        <v>3.2221721330239904E-4</v>
      </c>
      <c r="AX55" s="55">
        <f t="shared" si="42"/>
        <v>0</v>
      </c>
      <c r="AY55" s="55">
        <f t="shared" si="43"/>
        <v>1</v>
      </c>
      <c r="AZ55" s="55">
        <f>IF('Indicator Data'!N58="No data","x",ROUND(IF('Indicator Data'!N58=0,0,IF(LOG('Indicator Data'!N58)&gt;AZ$195,10,IF(LOG('Indicator Data'!N58)&lt;AZ$194,0,10-(AZ$195-LOG('Indicator Data'!N58))/(AZ$195-AZ$194)*10))),1))</f>
        <v>7.4</v>
      </c>
      <c r="BA55" s="56">
        <f>IF(AZ55="x","x",'Indicator Data'!N58/'Indicator Data'!$CL58)</f>
        <v>0.32013027658230075</v>
      </c>
      <c r="BB55" s="55">
        <f t="shared" si="44"/>
        <v>10</v>
      </c>
      <c r="BC55" s="55">
        <f t="shared" si="45"/>
        <v>9.1</v>
      </c>
      <c r="BD55" s="55">
        <f>IF('Indicator Data'!O58="No data","x",ROUND(IF('Indicator Data'!O58=0,0,IF(LOG('Indicator Data'!O58)&gt;BD$195,10,IF(LOG('Indicator Data'!O58)&lt;BD$194,0,10-(BD$195-LOG('Indicator Data'!O58))/(BD$195-BD$194)*10))),1))</f>
        <v>0</v>
      </c>
      <c r="BE55" s="56">
        <f>IF(BD55="x","x",'Indicator Data'!O58/'Indicator Data'!$CL58)</f>
        <v>0</v>
      </c>
      <c r="BF55" s="55">
        <f t="shared" si="46"/>
        <v>0</v>
      </c>
      <c r="BG55" s="55">
        <f t="shared" si="47"/>
        <v>0</v>
      </c>
      <c r="BH55" s="55">
        <f>IF('Indicator Data'!P58="No data","x",ROUND(IF('Indicator Data'!P58=0,0,IF(LOG('Indicator Data'!P58)&gt;BH$195,10,IF(LOG('Indicator Data'!P58)&lt;BH$194,0,10-(BH$195-LOG('Indicator Data'!P58))/(BH$195-BH$194)*10))),1))</f>
        <v>7.4</v>
      </c>
      <c r="BI55" s="56">
        <f>IF(BH55="x","x",'Indicator Data'!P58/'Indicator Data'!$CL58)</f>
        <v>0.3202748437655768</v>
      </c>
      <c r="BJ55" s="55">
        <f t="shared" si="48"/>
        <v>10</v>
      </c>
      <c r="BK55" s="55">
        <f t="shared" si="49"/>
        <v>9.1</v>
      </c>
      <c r="BL55" s="55">
        <f t="shared" si="50"/>
        <v>6.5</v>
      </c>
      <c r="BM55" s="55">
        <f>ROUND(IF('Indicator Data'!Q58=0,0,IF(LOG('Indicator Data'!Q58)&gt;BM$195,10,IF(LOG('Indicator Data'!Q58)&lt;BM$194,0,10-(BM$195-LOG('Indicator Data'!Q58))/(BM$195-BM$194)*10))),1)</f>
        <v>7</v>
      </c>
      <c r="BN55" s="55">
        <f>ROUND(IF('Indicator Data'!R58=0,0,IF(LOG('Indicator Data'!R58)&gt;BN$195,10,IF(LOG('Indicator Data'!R58)&lt;BN$194,0,10-(BN$195-LOG('Indicator Data'!R58))/(BN$195-BN$194)*10))),1)</f>
        <v>0</v>
      </c>
      <c r="BO55" s="55">
        <f t="shared" si="51"/>
        <v>2.3333333333333335</v>
      </c>
      <c r="BP55" s="56">
        <f>'Indicator Data'!Q58/'Indicator Data'!$CL58</f>
        <v>0.96879362264915236</v>
      </c>
      <c r="BQ55" s="56">
        <f>'Indicator Data'!R58/'Indicator Data'!$CL58</f>
        <v>0</v>
      </c>
      <c r="BR55" s="55">
        <f t="shared" si="96"/>
        <v>9.6999999999999993</v>
      </c>
      <c r="BS55" s="55">
        <f t="shared" si="97"/>
        <v>0</v>
      </c>
      <c r="BT55" s="55">
        <f t="shared" si="28"/>
        <v>3.2333333333333329</v>
      </c>
      <c r="BU55" s="55">
        <f t="shared" si="52"/>
        <v>2.8</v>
      </c>
      <c r="BV55" s="55">
        <f>ROUND(IF('Indicator Data'!S58=0,0,IF(LOG('Indicator Data'!S58)&gt;BV$195,10,IF(LOG('Indicator Data'!S58)&lt;BV$194,0,10-(BV$195-LOG('Indicator Data'!S58))/(BV$195-BV$194)*10))),1)</f>
        <v>0</v>
      </c>
      <c r="BW55" s="55">
        <f>ROUND(IF('Indicator Data'!T58=0,0,IF(LOG('Indicator Data'!T58)&gt;BW$195,10,IF(LOG('Indicator Data'!T58)&lt;BW$194,0,10-(BW$195-LOG('Indicator Data'!T58))/(BW$195-BW$194)*10))),1)</f>
        <v>7</v>
      </c>
      <c r="BX55" s="55">
        <f t="shared" si="53"/>
        <v>4.666666666666667</v>
      </c>
      <c r="BY55" s="56">
        <f>'Indicator Data'!S58/'Indicator Data'!$CL58</f>
        <v>0</v>
      </c>
      <c r="BZ55" s="56">
        <f>'Indicator Data'!T58/'Indicator Data'!$CL58</f>
        <v>0.96625888522490644</v>
      </c>
      <c r="CA55" s="55">
        <f t="shared" si="98"/>
        <v>0</v>
      </c>
      <c r="CB55" s="55">
        <f t="shared" si="99"/>
        <v>9.6999999999999993</v>
      </c>
      <c r="CC55" s="55">
        <f t="shared" si="54"/>
        <v>6.4666666666666659</v>
      </c>
      <c r="CD55" s="55">
        <f t="shared" si="55"/>
        <v>5.6</v>
      </c>
      <c r="CE55" s="55">
        <f t="shared" si="56"/>
        <v>4.3</v>
      </c>
      <c r="CF55" s="55">
        <f>ROUND(IF('Indicator Data'!U58=0,0,IF(LOG('Indicator Data'!U58)&gt;CF$195,10,IF(LOG('Indicator Data'!U58)&lt;CF$194,0,10-(CF$195-LOG('Indicator Data'!U58))/(CF$195-CF$194)*10))),1)</f>
        <v>6.9</v>
      </c>
      <c r="CG55" s="56">
        <f>'Indicator Data'!U58/'Indicator Data'!$CL58</f>
        <v>0.8419184930318977</v>
      </c>
      <c r="CH55" s="55">
        <f t="shared" si="100"/>
        <v>9.4</v>
      </c>
      <c r="CI55" s="55">
        <f t="shared" si="57"/>
        <v>8.4</v>
      </c>
      <c r="CJ55" s="55">
        <f>ROUND(IF('Indicator Data'!V58=0,0,IF(LOG('Indicator Data'!V58)&gt;CJ$195,10,IF(LOG('Indicator Data'!V58)&lt;CJ$194,0,10-(CJ$195-LOG('Indicator Data'!V58))/(CJ$195-CJ$194)*10))),1)</f>
        <v>6.8</v>
      </c>
      <c r="CK55" s="56">
        <f>IF('Indicator Data'!V58/'Indicator Data'!$CL58&gt;1,1,'Indicator Data'!V58/'Indicator Data'!$CL58)</f>
        <v>0.72730315662009137</v>
      </c>
      <c r="CL55" s="55">
        <f t="shared" si="101"/>
        <v>7.3</v>
      </c>
      <c r="CM55" s="55">
        <f t="shared" si="58"/>
        <v>7.1</v>
      </c>
      <c r="CN55" s="55">
        <f>ROUND(IF('Indicator Data'!W58=0,0,IF(LOG('Indicator Data'!W58)&gt;CN$195,10,IF(LOG('Indicator Data'!W58)&lt;CN$194,0,10-(CN$195-LOG('Indicator Data'!W58))/(CN$195-CN$194)*10))),1)</f>
        <v>0</v>
      </c>
      <c r="CO55" s="56">
        <f>'Indicator Data'!W58/'Indicator Data'!$CL58</f>
        <v>0</v>
      </c>
      <c r="CP55" s="55">
        <f t="shared" si="102"/>
        <v>0</v>
      </c>
      <c r="CQ55" s="55">
        <f t="shared" si="59"/>
        <v>0</v>
      </c>
      <c r="CR55" s="55">
        <f>ROUND(IF('Indicator Data'!X58=0,0,IF(LOG('Indicator Data'!X58)&gt;CR$195,10,IF(LOG('Indicator Data'!X58)&lt;CR$194,0,10-(CR$195-LOG('Indicator Data'!X58))/(CR$195-CR$194)*10))),1)</f>
        <v>7</v>
      </c>
      <c r="CS55" s="56">
        <f>'Indicator Data'!X58/'Indicator Data'!$CL58</f>
        <v>0.90337458105398993</v>
      </c>
      <c r="CT55" s="55">
        <f t="shared" si="103"/>
        <v>9</v>
      </c>
      <c r="CU55" s="55">
        <f t="shared" si="60"/>
        <v>8.1999999999999993</v>
      </c>
      <c r="CV55" s="55">
        <f>ROUND(IF('Indicator Data'!Y58=0,0,IF(LOG('Indicator Data'!Y58)&gt;CR$195,10,IF(LOG('Indicator Data'!Y58)&lt;CR$194,0,10-(CR$195-LOG('Indicator Data'!Y58))/(CR$195-CR$194)*10))),1)</f>
        <v>0</v>
      </c>
      <c r="CW55" s="56">
        <f>'Indicator Data'!Y58/'Indicator Data'!$CL58</f>
        <v>0</v>
      </c>
      <c r="CX55" s="55">
        <f t="shared" si="104"/>
        <v>0</v>
      </c>
      <c r="CY55" s="55">
        <f t="shared" si="61"/>
        <v>0</v>
      </c>
      <c r="CZ55" s="55">
        <f t="shared" si="62"/>
        <v>7.3</v>
      </c>
      <c r="DA55" s="55">
        <f>IF('Indicator Data'!AE58="No data","x",ROUND(IF('Indicator Data'!AE58&gt;DA$195,0,IF('Indicator Data'!AE58&lt;DA$194,10,(DA$195-'Indicator Data'!AE58)/(DA$195-DA$194)*10)),1))</f>
        <v>3.7</v>
      </c>
      <c r="DB55" s="55">
        <f>IF('Indicator Data'!AF58="No data","x",ROUND(IF('Indicator Data'!AF58&gt;DB$195,0,IF('Indicator Data'!AF58&lt;DB$194,10,(DB$195-'Indicator Data'!AF58)/(DB$195-DB$194)*10)),1))</f>
        <v>5.9</v>
      </c>
      <c r="DC55" s="55">
        <f>IF('Indicator Data'!AH58="No data","x",ROUND(IF('Indicator Data'!AH58&gt;DC$195,0,IF('Indicator Data'!AH58&lt;DC$194,10,(DC$195-'Indicator Data'!AH58)/(DC$195-DC$194)*10)),1))</f>
        <v>7.5</v>
      </c>
      <c r="DD55" s="55">
        <f>IF(AND(DB55="x",DA55="x",DC55="x"),"x",ROUND(AVERAGE(DA55:DC55),1))</f>
        <v>5.7</v>
      </c>
      <c r="DE55" s="55">
        <f>IF('Indicator Data'!AA58="No data","x",ROUND(IF(LOG('Indicator Data'!AA58)&gt;DE$195,10,IF(LOG('Indicator Data'!AA58)&lt;DE$194,0,10-(DE$195-LOG('Indicator Data'!AA58))/(DE$195-DE$194)*10)),1))</f>
        <v>5.6</v>
      </c>
      <c r="DF55" s="55">
        <f>IF('Indicator Data'!AB58="No data","x",ROUND(IF('Indicator Data'!AB58&gt;DF$195,10,IF('Indicator Data'!AB58&lt;DF$194,0,10-(DF$195-'Indicator Data'!AB58)/(DF$195-DF$194)*10)),1))</f>
        <v>8.9</v>
      </c>
      <c r="DG55" s="55">
        <f>IF('Indicator Data'!AC58="No data","x",ROUND(IF('Indicator Data'!AC58&gt;DG$195,10,IF('Indicator Data'!AC58&lt;DG$194,0,10-(DG$195-'Indicator Data'!AC58)/(DG$195-DG$194)*10)),1))</f>
        <v>7.2</v>
      </c>
      <c r="DH55" s="55" t="str">
        <f>IF('Indicator Data'!AD58="No data","x",ROUND(IF('Indicator Data'!AD58&gt;DH$195,10,IF('Indicator Data'!AD58&lt;DH$194,0,10-(DH$195-'Indicator Data'!AD58)/(DH$195-DH$194)*10)),1))</f>
        <v>x</v>
      </c>
      <c r="DI55" s="55">
        <f t="shared" si="63"/>
        <v>7.2</v>
      </c>
      <c r="DJ55" s="55">
        <f t="shared" si="64"/>
        <v>6.7</v>
      </c>
      <c r="DK55" s="55">
        <f>IF('Indicator Data'!AK58="No data","x",ROUND(IF('Indicator Data'!AK58&gt;DK$195,10,IF('Indicator Data'!AK58&lt;DK$194,0,10-(DK$195-'Indicator Data'!AK58)/(DK$195-DK$194)*10)),1))</f>
        <v>7.3</v>
      </c>
      <c r="DL55" s="55">
        <f>IF('Indicator Data'!AL58="No data","x",ROUND(IF('Indicator Data'!AL58&gt;DL$195,10,IF('Indicator Data'!AL58&lt;DL$194,0,10-(DL$195-'Indicator Data'!AL58)/(DL$195-DL$194)*10)),1))</f>
        <v>6.3</v>
      </c>
      <c r="DM55" s="55">
        <f t="shared" si="65"/>
        <v>7.1</v>
      </c>
      <c r="DN55" s="55">
        <f>IF('Indicator Data'!AG58="No data","x",ROUND(IF('Indicator Data'!AG58&gt;DN$195,10,IF('Indicator Data'!AG58&lt;DN$194,0,10-(DN$195-'Indicator Data'!AG58)/(DN$195-DN$194)*10)),1))</f>
        <v>1</v>
      </c>
      <c r="DO55" s="55">
        <f t="shared" si="66"/>
        <v>4.5</v>
      </c>
      <c r="DP55" s="194" t="str">
        <f>IF('Indicator Data'!AI58="No data","x",'Indicator Data'!AI58/'Indicator Data'!$CK58)</f>
        <v>x</v>
      </c>
      <c r="DQ55" s="55" t="str">
        <f t="shared" si="105"/>
        <v>x</v>
      </c>
      <c r="DR55" s="55">
        <f>IF('Indicator Data'!AJ58="No data","x",ROUND(IF('Indicator Data'!AJ58&gt;DR$195,10,IF('Indicator Data'!AJ58&lt;DR$194,0,10-(DR$195-'Indicator Data'!AJ58)/(DR$195-DR$194)*10)),1))</f>
        <v>0</v>
      </c>
      <c r="DS55" s="55">
        <f t="shared" si="67"/>
        <v>0</v>
      </c>
      <c r="DT55" s="55">
        <f>ROUND(IF('Indicator Data'!Z58=0,0,IF(LOG('Indicator Data'!Z58)&gt;DT$195,10,IF(LOG('Indicator Data'!Z58)&lt;DT$194,0,10-(DT$195-LOG('Indicator Data'!Z58))/(DT$195-DT$194)*10))),1)</f>
        <v>0</v>
      </c>
      <c r="DU55" s="56">
        <f>'Indicator Data'!Z58/'Indicator Data'!$CL58</f>
        <v>0</v>
      </c>
      <c r="DV55" s="55">
        <f t="shared" si="106"/>
        <v>0</v>
      </c>
      <c r="DW55" s="55">
        <f t="shared" si="68"/>
        <v>0</v>
      </c>
      <c r="DX55" s="55">
        <f t="shared" si="69"/>
        <v>3.9</v>
      </c>
      <c r="DY55" s="57">
        <f>IF(BL55="x",ROUND((10-GEOMEAN(((10-DX55)/10*9+1),((10-CZ55)/10*9+1),((10-DJ55)/10*9+1)))/9*10,1),ROUND((10-GEOMEAN(((10-BL55)/10*9+1),((10-DX55)/10*9+1),((10-CZ55)/10*9+1),((10-DJ55)/10*9+1)))/9*10,1))</f>
        <v>6.2</v>
      </c>
      <c r="DZ55" s="58">
        <f>IF(ROUND(IF(AP55="x",(10-GEOMEAN(((10-AO55)/10*9+1),((10-DY55)/10*9+1),((10-AU55)/10*9+1),((10-AQ55)/10*9+1),((10-AR55)/10*9+1)))/9*10,(10-GEOMEAN(((10-AO55)/10*9+1),((10-DY55)/10*9+1),((10-AP55)/10*9+1),((10-AQ55)/10*9+1),((10-AR55)/10*9+1),((10-AU55)/10*9+1)))/9*10),1)=0,0.1,ROUND(IF(AP55="x",(10-GEOMEAN(((10-AO55)/10*9+1),((10-DY55)/10*9+1),((10-AU55)/10*9+1),((10-AQ55)/10*9+1),((10-AR55)/10*9+1)))/9*10,(10-GEOMEAN(((10-AO55)/10*9+1),((10-DY55)/10*9+1),((10-AP55)/10*9+1),((10-AQ55)/10*9+1),((10-AR55)/10*9+1),((10-AU55)/10*9+1)))/9*10),1))</f>
        <v>2.8</v>
      </c>
      <c r="EA55" s="55">
        <f>ROUND(IF('Indicator Data'!AM58=0,0,IF('Indicator Data'!AM58&gt;EA$195,10,IF('Indicator Data'!AM58&lt;EA$194,0,10-(EA$195-'Indicator Data'!AM58)/(EA$195-EA$194)*10))),1)</f>
        <v>2.7</v>
      </c>
      <c r="EB55" s="55">
        <f>ROUND(IF('Indicator Data'!AN58=0,0,IF(LOG('Indicator Data'!AN58)&gt;LOG(EB$195),10,IF(LOG('Indicator Data'!AN58)&lt;LOG(EB$194),0,10-(LOG(EB$195)-LOG('Indicator Data'!AN58))/(LOG(EB$195)-LOG(EB$194))*10))),1)</f>
        <v>5.4</v>
      </c>
      <c r="EC55" s="57">
        <f t="shared" si="107"/>
        <v>4.2</v>
      </c>
      <c r="ED55" s="55">
        <f>'Indicator Data'!AO58</f>
        <v>0</v>
      </c>
      <c r="EE55" s="55">
        <f>'Indicator Data'!AP58</f>
        <v>0</v>
      </c>
      <c r="EF55" s="57">
        <f t="shared" si="108"/>
        <v>0</v>
      </c>
      <c r="EG55" s="58">
        <f t="shared" si="109"/>
        <v>2.9</v>
      </c>
      <c r="EH55" s="15"/>
      <c r="EI55" s="104"/>
    </row>
    <row r="56" spans="1:139" s="4" customFormat="1" x14ac:dyDescent="0.25">
      <c r="A56" s="126" t="str">
        <f>'Indicator Data'!A59</f>
        <v>Eritrea</v>
      </c>
      <c r="B56" s="59" t="str">
        <f>'Indicator Data'!B59</f>
        <v>ERI</v>
      </c>
      <c r="C56" s="55">
        <f>ROUND(IF('Indicator Data'!C59=0,0.1,IF(LOG('Indicator Data'!C59)&gt;C$195,10,IF(LOG('Indicator Data'!C59)&lt;C$194,0,10-(C$195-LOG('Indicator Data'!C59))/(C$195-C$194)*10))),1)</f>
        <v>6.7</v>
      </c>
      <c r="D56" s="55">
        <f>ROUND(IF('Indicator Data'!D59=0,0.1,IF(LOG('Indicator Data'!D59)&gt;D$195,10,IF(LOG('Indicator Data'!D59)&lt;D$194,0,10-(D$195-LOG('Indicator Data'!D59))/(D$195-D$194)*10))),1)</f>
        <v>0.1</v>
      </c>
      <c r="E56" s="55">
        <f t="shared" si="70"/>
        <v>4.0999999999999996</v>
      </c>
      <c r="F56" s="55">
        <f>IF('Indicator Data'!E59="No data",0.1,(ROUND(IF('Indicator Data'!E59=0,0,IF(LOG('Indicator Data'!E59)&gt;F$195,10,IF(LOG('Indicator Data'!E59)&lt;F$194,0,10-(F$195-LOG('Indicator Data'!E59))/(F$195-F$194)*10))),1)))</f>
        <v>4.7</v>
      </c>
      <c r="G56" s="55">
        <f>ROUND(IF('Indicator Data'!F59=0,0,IF(LOG('Indicator Data'!F59)&gt;G$195,10,IF(LOG('Indicator Data'!F59)&lt;G$194,0,10-(G$195-LOG('Indicator Data'!F59))/(G$195-G$194)*10))),1)</f>
        <v>0</v>
      </c>
      <c r="H56" s="55">
        <f>ROUND(IF('Indicator Data'!G59=0,0,IF(LOG('Indicator Data'!G59)&gt;H$195,10,IF(LOG('Indicator Data'!G59)&lt;H$194,0,10-(H$195-LOG('Indicator Data'!G59))/(H$195-H$194)*10))),1)</f>
        <v>0</v>
      </c>
      <c r="I56" s="55">
        <f>ROUND(IF('Indicator Data'!H59=0,0,IF(LOG('Indicator Data'!H59)&gt;I$195,10,IF(LOG('Indicator Data'!H59)&lt;I$194,0,10-(I$195-LOG('Indicator Data'!H59))/(I$195-I$194)*10))),1)</f>
        <v>0</v>
      </c>
      <c r="J56" s="55">
        <f t="shared" si="71"/>
        <v>0</v>
      </c>
      <c r="K56" s="55">
        <f>ROUND(IF('Indicator Data'!I59=0,0,IF(LOG('Indicator Data'!I59)&gt;K$195,10,IF(LOG('Indicator Data'!I59)&lt;K$194,0,10-(K$195-LOG('Indicator Data'!I59))/(K$195-K$194)*10))),1)</f>
        <v>0</v>
      </c>
      <c r="L56" s="55">
        <f t="shared" si="72"/>
        <v>0</v>
      </c>
      <c r="M56" s="55">
        <f>ROUND(IF('Indicator Data'!J59=0,0,IF(LOG('Indicator Data'!J59)&gt;M$195,10,IF(LOG('Indicator Data'!J59)&lt;M$194,0,10-(M$195-LOG('Indicator Data'!J59))/(M$195-M$194)*10))),1)</f>
        <v>10</v>
      </c>
      <c r="N56" s="56">
        <f>'Indicator Data'!C59/'Indicator Data'!$CL59</f>
        <v>9.1433438585640004E-4</v>
      </c>
      <c r="O56" s="56">
        <f>'Indicator Data'!D59/'Indicator Data'!$CL59</f>
        <v>0</v>
      </c>
      <c r="P56" s="56">
        <f>IF(F56=0.1,"x",'Indicator Data'!E59/'Indicator Data'!$CL59)</f>
        <v>1.4712646491943746E-3</v>
      </c>
      <c r="Q56" s="56">
        <f>'Indicator Data'!F59/'Indicator Data'!$CL59</f>
        <v>0</v>
      </c>
      <c r="R56" s="56">
        <f>'Indicator Data'!G59/'Indicator Data'!$CL59</f>
        <v>0</v>
      </c>
      <c r="S56" s="56">
        <f>'Indicator Data'!H59/'Indicator Data'!$CL59</f>
        <v>0</v>
      </c>
      <c r="T56" s="56">
        <f>'Indicator Data'!I59/'Indicator Data'!$CL59</f>
        <v>0</v>
      </c>
      <c r="U56" s="56">
        <f>'Indicator Data'!J59/'Indicator Data'!$CL59</f>
        <v>3.0245449383106252E-2</v>
      </c>
      <c r="V56" s="55">
        <f t="shared" si="73"/>
        <v>4.5999999999999996</v>
      </c>
      <c r="W56" s="55">
        <f t="shared" si="74"/>
        <v>0</v>
      </c>
      <c r="X56" s="55">
        <f t="shared" si="75"/>
        <v>2.6</v>
      </c>
      <c r="Y56" s="55">
        <f t="shared" si="76"/>
        <v>1</v>
      </c>
      <c r="Z56" s="55">
        <f t="shared" si="77"/>
        <v>0</v>
      </c>
      <c r="AA56" s="55">
        <f t="shared" si="78"/>
        <v>0</v>
      </c>
      <c r="AB56" s="55">
        <f t="shared" si="79"/>
        <v>0</v>
      </c>
      <c r="AC56" s="55">
        <f t="shared" si="80"/>
        <v>0</v>
      </c>
      <c r="AD56" s="55">
        <f t="shared" si="81"/>
        <v>0</v>
      </c>
      <c r="AE56" s="55">
        <f t="shared" si="82"/>
        <v>0</v>
      </c>
      <c r="AF56" s="55">
        <f t="shared" si="83"/>
        <v>10</v>
      </c>
      <c r="AG56" s="55">
        <f>ROUND(IF('Indicator Data'!K59=0,0,IF('Indicator Data'!K59&gt;AG$195,10,IF('Indicator Data'!K59&lt;AG$194,0,10-(AG$195-'Indicator Data'!K59)/(AG$195-AG$194)*10))),1)</f>
        <v>2.9</v>
      </c>
      <c r="AH56" s="55">
        <f t="shared" si="84"/>
        <v>5.7</v>
      </c>
      <c r="AI56" s="55">
        <f t="shared" si="85"/>
        <v>0.1</v>
      </c>
      <c r="AJ56" s="55">
        <f t="shared" si="86"/>
        <v>0</v>
      </c>
      <c r="AK56" s="55">
        <f t="shared" si="87"/>
        <v>0</v>
      </c>
      <c r="AL56" s="55">
        <f t="shared" si="88"/>
        <v>0</v>
      </c>
      <c r="AM56" s="55">
        <f t="shared" si="89"/>
        <v>0</v>
      </c>
      <c r="AN56" s="55">
        <f t="shared" si="90"/>
        <v>10</v>
      </c>
      <c r="AO56" s="193">
        <f t="shared" si="91"/>
        <v>3.4</v>
      </c>
      <c r="AP56" s="193">
        <f t="shared" si="41"/>
        <v>3.1</v>
      </c>
      <c r="AQ56" s="193">
        <f t="shared" si="92"/>
        <v>0</v>
      </c>
      <c r="AR56" s="193">
        <f t="shared" si="93"/>
        <v>0</v>
      </c>
      <c r="AS56" s="55">
        <f t="shared" si="94"/>
        <v>6.5</v>
      </c>
      <c r="AT56" s="55">
        <f>IF('Indicator Data'!L59="No data","x",IF('Indicator Data'!CM59&lt;1000,"x",ROUND((IF('Indicator Data'!L59&gt;AT$195,10,IF('Indicator Data'!L59&lt;AT$194,0,10-(AT$195-'Indicator Data'!L59)/(AT$195-AT$194)*10))),1)))</f>
        <v>10</v>
      </c>
      <c r="AU56" s="193">
        <f t="shared" si="95"/>
        <v>8.3000000000000007</v>
      </c>
      <c r="AV56" s="55">
        <f>IF('Indicator Data'!M59="No data","x",ROUND(IF('Indicator Data'!M59=0,0,IF(LOG('Indicator Data'!M59)&gt;AV$195,10,IF(LOG('Indicator Data'!M59)&lt;AV$194,0,10-(AV$195-LOG('Indicator Data'!M59))/(AV$195-AV$194)*10))),1))</f>
        <v>7.7</v>
      </c>
      <c r="AW56" s="56">
        <f>IF(AV56="x","x",'Indicator Data'!M59/'Indicator Data'!$CL59)</f>
        <v>0.45427057760679856</v>
      </c>
      <c r="AX56" s="55">
        <f t="shared" si="42"/>
        <v>5</v>
      </c>
      <c r="AY56" s="55">
        <f t="shared" si="43"/>
        <v>6.5</v>
      </c>
      <c r="AZ56" s="55">
        <f>IF('Indicator Data'!N59="No data","x",ROUND(IF('Indicator Data'!N59=0,0,IF(LOG('Indicator Data'!N59)&gt;AZ$195,10,IF(LOG('Indicator Data'!N59)&lt;AZ$194,0,10-(AZ$195-LOG('Indicator Data'!N59))/(AZ$195-AZ$194)*10))),1))</f>
        <v>0</v>
      </c>
      <c r="BA56" s="56">
        <f>IF(AZ56="x","x",'Indicator Data'!N59/'Indicator Data'!$CL59)</f>
        <v>0</v>
      </c>
      <c r="BB56" s="55">
        <f t="shared" si="44"/>
        <v>0</v>
      </c>
      <c r="BC56" s="55">
        <f t="shared" si="45"/>
        <v>0</v>
      </c>
      <c r="BD56" s="55">
        <f>IF('Indicator Data'!O59="No data","x",ROUND(IF('Indicator Data'!O59=0,0,IF(LOG('Indicator Data'!O59)&gt;BD$195,10,IF(LOG('Indicator Data'!O59)&lt;BD$194,0,10-(BD$195-LOG('Indicator Data'!O59))/(BD$195-BD$194)*10))),1))</f>
        <v>0</v>
      </c>
      <c r="BE56" s="56">
        <f>IF(BD56="x","x",'Indicator Data'!O59/'Indicator Data'!$CL59)</f>
        <v>0</v>
      </c>
      <c r="BF56" s="55">
        <f t="shared" si="46"/>
        <v>0</v>
      </c>
      <c r="BG56" s="55">
        <f t="shared" si="47"/>
        <v>0</v>
      </c>
      <c r="BH56" s="55">
        <f>IF('Indicator Data'!P59="No data","x",ROUND(IF('Indicator Data'!P59=0,0,IF(LOG('Indicator Data'!P59)&gt;BH$195,10,IF(LOG('Indicator Data'!P59)&lt;BH$194,0,10-(BH$195-LOG('Indicator Data'!P59))/(BH$195-BH$194)*10))),1))</f>
        <v>0</v>
      </c>
      <c r="BI56" s="56">
        <f>IF(BH56="x","x",'Indicator Data'!P59/'Indicator Data'!$CL59)</f>
        <v>0</v>
      </c>
      <c r="BJ56" s="55">
        <f t="shared" si="48"/>
        <v>0</v>
      </c>
      <c r="BK56" s="55">
        <f t="shared" si="49"/>
        <v>0</v>
      </c>
      <c r="BL56" s="55">
        <f t="shared" si="50"/>
        <v>2.2000000000000002</v>
      </c>
      <c r="BM56" s="55">
        <f>ROUND(IF('Indicator Data'!Q59=0,0,IF(LOG('Indicator Data'!Q59)&gt;BM$195,10,IF(LOG('Indicator Data'!Q59)&lt;BM$194,0,10-(BM$195-LOG('Indicator Data'!Q59))/(BM$195-BM$194)*10))),1)</f>
        <v>8.1</v>
      </c>
      <c r="BN56" s="55">
        <f>ROUND(IF('Indicator Data'!R59=0,0,IF(LOG('Indicator Data'!R59)&gt;BN$195,10,IF(LOG('Indicator Data'!R59)&lt;BN$194,0,10-(BN$195-LOG('Indicator Data'!R59))/(BN$195-BN$194)*10))),1)</f>
        <v>3.9</v>
      </c>
      <c r="BO56" s="55">
        <f t="shared" si="51"/>
        <v>5.3</v>
      </c>
      <c r="BP56" s="56">
        <f>'Indicator Data'!Q59/'Indicator Data'!$CL59</f>
        <v>0.82460285834619396</v>
      </c>
      <c r="BQ56" s="56">
        <f>'Indicator Data'!R59/'Indicator Data'!$CL59</f>
        <v>4.2759504065366464E-4</v>
      </c>
      <c r="BR56" s="55">
        <f t="shared" si="96"/>
        <v>8.1999999999999993</v>
      </c>
      <c r="BS56" s="55">
        <f t="shared" si="97"/>
        <v>0</v>
      </c>
      <c r="BT56" s="55">
        <f t="shared" si="28"/>
        <v>2.7333333333333329</v>
      </c>
      <c r="BU56" s="55">
        <f t="shared" si="52"/>
        <v>4.0999999999999996</v>
      </c>
      <c r="BV56" s="55">
        <f>ROUND(IF('Indicator Data'!S59=0,0,IF(LOG('Indicator Data'!S59)&gt;BV$195,10,IF(LOG('Indicator Data'!S59)&lt;BV$194,0,10-(BV$195-LOG('Indicator Data'!S59))/(BV$195-BV$194)*10))),1)</f>
        <v>7</v>
      </c>
      <c r="BW56" s="55">
        <f>ROUND(IF('Indicator Data'!T59=0,0,IF(LOG('Indicator Data'!T59)&gt;BW$195,10,IF(LOG('Indicator Data'!T59)&lt;BW$194,0,10-(BW$195-LOG('Indicator Data'!T59))/(BW$195-BW$194)*10))),1)</f>
        <v>7.9</v>
      </c>
      <c r="BX56" s="55">
        <f t="shared" si="53"/>
        <v>7.6000000000000005</v>
      </c>
      <c r="BY56" s="56">
        <f>'Indicator Data'!S59/'Indicator Data'!$CL59</f>
        <v>0.15482135147253751</v>
      </c>
      <c r="BZ56" s="56">
        <f>'Indicator Data'!T59/'Indicator Data'!$CL59</f>
        <v>0.67020910191431016</v>
      </c>
      <c r="CA56" s="55">
        <f t="shared" si="98"/>
        <v>2.6</v>
      </c>
      <c r="CB56" s="55">
        <f t="shared" si="99"/>
        <v>6.7</v>
      </c>
      <c r="CC56" s="55">
        <f t="shared" si="54"/>
        <v>5.333333333333333</v>
      </c>
      <c r="CD56" s="55">
        <f t="shared" si="55"/>
        <v>6.6</v>
      </c>
      <c r="CE56" s="55">
        <f t="shared" si="56"/>
        <v>5.5</v>
      </c>
      <c r="CF56" s="55">
        <f>ROUND(IF('Indicator Data'!U59=0,0,IF(LOG('Indicator Data'!U59)&gt;CF$195,10,IF(LOG('Indicator Data'!U59)&lt;CF$194,0,10-(CF$195-LOG('Indicator Data'!U59))/(CF$195-CF$194)*10))),1)</f>
        <v>7.3</v>
      </c>
      <c r="CG56" s="56">
        <f>'Indicator Data'!U59/'Indicator Data'!$CL59</f>
        <v>0.23485251184676445</v>
      </c>
      <c r="CH56" s="55">
        <f t="shared" si="100"/>
        <v>2.6</v>
      </c>
      <c r="CI56" s="55">
        <f t="shared" si="57"/>
        <v>5.4</v>
      </c>
      <c r="CJ56" s="55">
        <f>ROUND(IF('Indicator Data'!V59=0,0,IF(LOG('Indicator Data'!V59)&gt;CJ$195,10,IF(LOG('Indicator Data'!V59)&lt;CJ$194,0,10-(CJ$195-LOG('Indicator Data'!V59))/(CJ$195-CJ$194)*10))),1)</f>
        <v>7.9</v>
      </c>
      <c r="CK56" s="56">
        <f>IF('Indicator Data'!V59/'Indicator Data'!$CL59&gt;1,1,'Indicator Data'!V59/'Indicator Data'!$CL59)</f>
        <v>0.63329750795077255</v>
      </c>
      <c r="CL56" s="55">
        <f t="shared" si="101"/>
        <v>6.3</v>
      </c>
      <c r="CM56" s="55">
        <f t="shared" si="58"/>
        <v>7.2</v>
      </c>
      <c r="CN56" s="55">
        <f>ROUND(IF('Indicator Data'!W59=0,0,IF(LOG('Indicator Data'!W59)&gt;CN$195,10,IF(LOG('Indicator Data'!W59)&lt;CN$194,0,10-(CN$195-LOG('Indicator Data'!W59))/(CN$195-CN$194)*10))),1)</f>
        <v>0</v>
      </c>
      <c r="CO56" s="56">
        <f>'Indicator Data'!W59/'Indicator Data'!$CL59</f>
        <v>0</v>
      </c>
      <c r="CP56" s="55">
        <f t="shared" si="102"/>
        <v>0</v>
      </c>
      <c r="CQ56" s="55">
        <f t="shared" si="59"/>
        <v>0</v>
      </c>
      <c r="CR56" s="55">
        <f>ROUND(IF('Indicator Data'!X59=0,0,IF(LOG('Indicator Data'!X59)&gt;CR$195,10,IF(LOG('Indicator Data'!X59)&lt;CR$194,0,10-(CR$195-LOG('Indicator Data'!X59))/(CR$195-CR$194)*10))),1)</f>
        <v>7.1</v>
      </c>
      <c r="CS56" s="56">
        <f>'Indicator Data'!X59/'Indicator Data'!$CL59</f>
        <v>0.18983392237165156</v>
      </c>
      <c r="CT56" s="55">
        <f t="shared" si="103"/>
        <v>1.9</v>
      </c>
      <c r="CU56" s="55">
        <f t="shared" si="60"/>
        <v>5</v>
      </c>
      <c r="CV56" s="55">
        <f>ROUND(IF('Indicator Data'!Y59=0,0,IF(LOG('Indicator Data'!Y59)&gt;CR$195,10,IF(LOG('Indicator Data'!Y59)&lt;CR$194,0,10-(CR$195-LOG('Indicator Data'!Y59))/(CR$195-CR$194)*10))),1)</f>
        <v>0</v>
      </c>
      <c r="CW56" s="56">
        <f>'Indicator Data'!Y59/'Indicator Data'!$CL59</f>
        <v>0</v>
      </c>
      <c r="CX56" s="55">
        <f t="shared" si="104"/>
        <v>0</v>
      </c>
      <c r="CY56" s="55">
        <f t="shared" si="61"/>
        <v>0</v>
      </c>
      <c r="CZ56" s="55">
        <f t="shared" si="62"/>
        <v>5.9</v>
      </c>
      <c r="DA56" s="55">
        <f>IF('Indicator Data'!AE59="No data","x",ROUND(IF('Indicator Data'!AE59&gt;DA$195,0,IF('Indicator Data'!AE59&lt;DA$194,10,(DA$195-'Indicator Data'!AE59)/(DA$195-DA$194)*10)),1))</f>
        <v>9.8000000000000007</v>
      </c>
      <c r="DB56" s="55">
        <f>IF('Indicator Data'!AF59="No data","x",ROUND(IF('Indicator Data'!AF59&gt;DB$195,0,IF('Indicator Data'!AF59&lt;DB$194,10,(DB$195-'Indicator Data'!AF59)/(DB$195-DB$194)*10)),1))</f>
        <v>8</v>
      </c>
      <c r="DC56" s="55" t="str">
        <f>IF('Indicator Data'!AH59="No data","x",ROUND(IF('Indicator Data'!AH59&gt;DC$195,0,IF('Indicator Data'!AH59&lt;DC$194,10,(DC$195-'Indicator Data'!AH59)/(DC$195-DC$194)*10)),1))</f>
        <v>x</v>
      </c>
      <c r="DD56" s="55">
        <f>IF(AND(DB56="x",DA56="x",DC56="x"),"x",ROUND(AVERAGE(DA56:DC56),1))</f>
        <v>8.9</v>
      </c>
      <c r="DE56" s="55">
        <f>IF('Indicator Data'!AA59="No data","x",ROUND(IF(LOG('Indicator Data'!AA59)&gt;DE$195,10,IF(LOG('Indicator Data'!AA59)&lt;DE$194,0,10-(DE$195-LOG('Indicator Data'!AA59))/(DE$195-DE$194)*10)),1))</f>
        <v>5.0999999999999996</v>
      </c>
      <c r="DF56" s="55" t="str">
        <f>IF('Indicator Data'!AB59="No data","x",ROUND(IF('Indicator Data'!AB59&gt;DF$195,10,IF('Indicator Data'!AB59&lt;DF$194,0,10-(DF$195-'Indicator Data'!AB59)/(DF$195-DF$194)*10)),1))</f>
        <v>x</v>
      </c>
      <c r="DG56" s="55" t="str">
        <f>IF('Indicator Data'!AC59="No data","x",ROUND(IF('Indicator Data'!AC59&gt;DG$195,10,IF('Indicator Data'!AC59&lt;DG$194,0,10-(DG$195-'Indicator Data'!AC59)/(DG$195-DG$194)*10)),1))</f>
        <v>x</v>
      </c>
      <c r="DH56" s="55" t="str">
        <f>IF('Indicator Data'!AD59="No data","x",ROUND(IF('Indicator Data'!AD59&gt;DH$195,10,IF('Indicator Data'!AD59&lt;DH$194,0,10-(DH$195-'Indicator Data'!AD59)/(DH$195-DH$194)*10)),1))</f>
        <v>x</v>
      </c>
      <c r="DI56" s="55">
        <f t="shared" si="63"/>
        <v>5.0999999999999996</v>
      </c>
      <c r="DJ56" s="55">
        <f t="shared" si="64"/>
        <v>6.4</v>
      </c>
      <c r="DK56" s="55" t="str">
        <f>IF('Indicator Data'!AK59="No data","x",ROUND(IF('Indicator Data'!AK59&gt;DK$195,10,IF('Indicator Data'!AK59&lt;DK$194,0,10-(DK$195-'Indicator Data'!AK59)/(DK$195-DK$194)*10)),1))</f>
        <v>x</v>
      </c>
      <c r="DL56" s="55">
        <f>IF('Indicator Data'!AL59="No data","x",ROUND(IF('Indicator Data'!AL59&gt;DL$195,10,IF('Indicator Data'!AL59&lt;DL$194,0,10-(DL$195-'Indicator Data'!AL59)/(DL$195-DL$194)*10)),1))</f>
        <v>6</v>
      </c>
      <c r="DM56" s="55">
        <f t="shared" si="65"/>
        <v>5.6</v>
      </c>
      <c r="DN56" s="55">
        <f>IF('Indicator Data'!AG59="No data","x",ROUND(IF('Indicator Data'!AG59&gt;DN$195,10,IF('Indicator Data'!AG59&lt;DN$194,0,10-(DN$195-'Indicator Data'!AG59)/(DN$195-DN$194)*10)),1))</f>
        <v>10</v>
      </c>
      <c r="DO56" s="55">
        <f t="shared" si="66"/>
        <v>9.3000000000000007</v>
      </c>
      <c r="DP56" s="194">
        <f>IF('Indicator Data'!AI59="No data","x",'Indicator Data'!AI59/'Indicator Data'!$CK59)</f>
        <v>1.1613090066608746E-4</v>
      </c>
      <c r="DQ56" s="55">
        <f t="shared" si="105"/>
        <v>1.2</v>
      </c>
      <c r="DR56" s="55">
        <f>IF('Indicator Data'!AJ59="No data","x",ROUND(IF('Indicator Data'!AJ59&gt;DR$195,10,IF('Indicator Data'!AJ59&lt;DR$194,0,10-(DR$195-'Indicator Data'!AJ59)/(DR$195-DR$194)*10)),1))</f>
        <v>2</v>
      </c>
      <c r="DS56" s="55">
        <f t="shared" si="67"/>
        <v>1.6</v>
      </c>
      <c r="DT56" s="55">
        <f>ROUND(IF('Indicator Data'!Z59=0,0,IF(LOG('Indicator Data'!Z59)&gt;DT$195,10,IF(LOG('Indicator Data'!Z59)&lt;DT$194,0,10-(DT$195-LOG('Indicator Data'!Z59))/(DT$195-DT$194)*10))),1)</f>
        <v>0</v>
      </c>
      <c r="DU56" s="56">
        <f>'Indicator Data'!Z59/'Indicator Data'!$CL59</f>
        <v>0</v>
      </c>
      <c r="DV56" s="55">
        <f t="shared" si="106"/>
        <v>0</v>
      </c>
      <c r="DW56" s="55">
        <f t="shared" si="68"/>
        <v>0</v>
      </c>
      <c r="DX56" s="55">
        <f t="shared" si="69"/>
        <v>5.5</v>
      </c>
      <c r="DY56" s="57">
        <f>IF(BL56="x",ROUND((10-GEOMEAN(((10-DX56)/10*9+1),((10-CZ56)/10*9+1),((10-DJ56)/10*9+1)))/9*10,1),ROUND((10-GEOMEAN(((10-BL56)/10*9+1),((10-DX56)/10*9+1),((10-CZ56)/10*9+1),((10-DJ56)/10*9+1)))/9*10,1))</f>
        <v>5.2</v>
      </c>
      <c r="DZ56" s="58">
        <f>IF(ROUND(IF(AP56="x",(10-GEOMEAN(((10-AO56)/10*9+1),((10-DY56)/10*9+1),((10-AU56)/10*9+1),((10-AQ56)/10*9+1),((10-AR56)/10*9+1)))/9*10,(10-GEOMEAN(((10-AO56)/10*9+1),((10-DY56)/10*9+1),((10-AP56)/10*9+1),((10-AQ56)/10*9+1),((10-AR56)/10*9+1),((10-AU56)/10*9+1)))/9*10),1)=0,0.1,ROUND(IF(AP56="x",(10-GEOMEAN(((10-AO56)/10*9+1),((10-DY56)/10*9+1),((10-AU56)/10*9+1),((10-AQ56)/10*9+1),((10-AR56)/10*9+1)))/9*10,(10-GEOMEAN(((10-AO56)/10*9+1),((10-DY56)/10*9+1),((10-AP56)/10*9+1),((10-AQ56)/10*9+1),((10-AR56)/10*9+1),((10-AU56)/10*9+1)))/9*10),1))</f>
        <v>4</v>
      </c>
      <c r="EA56" s="55">
        <f>ROUND(IF('Indicator Data'!AM59=0,0,IF('Indicator Data'!AM59&gt;EA$195,10,IF('Indicator Data'!AM59&lt;EA$194,0,10-(EA$195-'Indicator Data'!AM59)/(EA$195-EA$194)*10))),1)</f>
        <v>4.3</v>
      </c>
      <c r="EB56" s="55">
        <f>ROUND(IF('Indicator Data'!AN59=0,0,IF(LOG('Indicator Data'!AN59)&gt;LOG(EB$195),10,IF(LOG('Indicator Data'!AN59)&lt;LOG(EB$194),0,10-(LOG(EB$195)-LOG('Indicator Data'!AN59))/(LOG(EB$195)-LOG(EB$194))*10))),1)</f>
        <v>4.8</v>
      </c>
      <c r="EC56" s="57">
        <f t="shared" si="107"/>
        <v>4.5999999999999996</v>
      </c>
      <c r="ED56" s="55">
        <f>'Indicator Data'!AO59</f>
        <v>0</v>
      </c>
      <c r="EE56" s="55">
        <f>'Indicator Data'!AP59</f>
        <v>0</v>
      </c>
      <c r="EF56" s="57">
        <f t="shared" si="108"/>
        <v>0</v>
      </c>
      <c r="EG56" s="58">
        <f t="shared" si="109"/>
        <v>3.2</v>
      </c>
      <c r="EH56" s="15"/>
      <c r="EI56" s="104"/>
    </row>
    <row r="57" spans="1:139" s="4" customFormat="1" x14ac:dyDescent="0.25">
      <c r="A57" s="126" t="str">
        <f>'Indicator Data'!A60</f>
        <v>Estonia</v>
      </c>
      <c r="B57" s="59" t="str">
        <f>'Indicator Data'!B60</f>
        <v>EST</v>
      </c>
      <c r="C57" s="55">
        <f>ROUND(IF('Indicator Data'!C60=0,0.1,IF(LOG('Indicator Data'!C60)&gt;C$195,10,IF(LOG('Indicator Data'!C60)&lt;C$194,0,10-(C$195-LOG('Indicator Data'!C60))/(C$195-C$194)*10))),1)</f>
        <v>0.1</v>
      </c>
      <c r="D57" s="55">
        <f>ROUND(IF('Indicator Data'!D60=0,0.1,IF(LOG('Indicator Data'!D60)&gt;D$195,10,IF(LOG('Indicator Data'!D60)&lt;D$194,0,10-(D$195-LOG('Indicator Data'!D60))/(D$195-D$194)*10))),1)</f>
        <v>0.1</v>
      </c>
      <c r="E57" s="55">
        <f t="shared" si="70"/>
        <v>0.1</v>
      </c>
      <c r="F57" s="55">
        <f>IF('Indicator Data'!E60="No data",0.1,(ROUND(IF('Indicator Data'!E60=0,0,IF(LOG('Indicator Data'!E60)&gt;F$195,10,IF(LOG('Indicator Data'!E60)&lt;F$194,0,10-(F$195-LOG('Indicator Data'!E60))/(F$195-F$194)*10))),1)))</f>
        <v>4.3</v>
      </c>
      <c r="G57" s="55">
        <f>ROUND(IF('Indicator Data'!F60=0,0,IF(LOG('Indicator Data'!F60)&gt;G$195,10,IF(LOG('Indicator Data'!F60)&lt;G$194,0,10-(G$195-LOG('Indicator Data'!F60))/(G$195-G$194)*10))),1)</f>
        <v>0</v>
      </c>
      <c r="H57" s="55">
        <f>ROUND(IF('Indicator Data'!G60=0,0,IF(LOG('Indicator Data'!G60)&gt;H$195,10,IF(LOG('Indicator Data'!G60)&lt;H$194,0,10-(H$195-LOG('Indicator Data'!G60))/(H$195-H$194)*10))),1)</f>
        <v>0</v>
      </c>
      <c r="I57" s="55">
        <f>ROUND(IF('Indicator Data'!H60=0,0,IF(LOG('Indicator Data'!H60)&gt;I$195,10,IF(LOG('Indicator Data'!H60)&lt;I$194,0,10-(I$195-LOG('Indicator Data'!H60))/(I$195-I$194)*10))),1)</f>
        <v>0</v>
      </c>
      <c r="J57" s="55">
        <f t="shared" si="71"/>
        <v>0</v>
      </c>
      <c r="K57" s="55">
        <f>ROUND(IF('Indicator Data'!I60=0,0,IF(LOG('Indicator Data'!I60)&gt;K$195,10,IF(LOG('Indicator Data'!I60)&lt;K$194,0,10-(K$195-LOG('Indicator Data'!I60))/(K$195-K$194)*10))),1)</f>
        <v>0</v>
      </c>
      <c r="L57" s="55">
        <f t="shared" si="72"/>
        <v>0</v>
      </c>
      <c r="M57" s="55">
        <f>ROUND(IF('Indicator Data'!J60=0,0,IF(LOG('Indicator Data'!J60)&gt;M$195,10,IF(LOG('Indicator Data'!J60)&lt;M$194,0,10-(M$195-LOG('Indicator Data'!J60))/(M$195-M$194)*10))),1)</f>
        <v>0</v>
      </c>
      <c r="N57" s="56">
        <f>'Indicator Data'!C60/'Indicator Data'!$CL60</f>
        <v>0</v>
      </c>
      <c r="O57" s="56">
        <f>'Indicator Data'!D60/'Indicator Data'!$CL60</f>
        <v>0</v>
      </c>
      <c r="P57" s="56">
        <f>IF(F57=0.1,"x",'Indicator Data'!E60/'Indicator Data'!$CL60)</f>
        <v>4.1305681688098596E-3</v>
      </c>
      <c r="Q57" s="56">
        <f>'Indicator Data'!F60/'Indicator Data'!$CL60</f>
        <v>0</v>
      </c>
      <c r="R57" s="56">
        <f>'Indicator Data'!G60/'Indicator Data'!$CL60</f>
        <v>0</v>
      </c>
      <c r="S57" s="56">
        <f>'Indicator Data'!H60/'Indicator Data'!$CL60</f>
        <v>0</v>
      </c>
      <c r="T57" s="56">
        <f>'Indicator Data'!I60/'Indicator Data'!$CL60</f>
        <v>0</v>
      </c>
      <c r="U57" s="56">
        <f>'Indicator Data'!J60/'Indicator Data'!$CL60</f>
        <v>0</v>
      </c>
      <c r="V57" s="55">
        <f t="shared" si="73"/>
        <v>0</v>
      </c>
      <c r="W57" s="55">
        <f t="shared" si="74"/>
        <v>0</v>
      </c>
      <c r="X57" s="55">
        <f t="shared" si="75"/>
        <v>0</v>
      </c>
      <c r="Y57" s="55">
        <f t="shared" si="76"/>
        <v>2.8</v>
      </c>
      <c r="Z57" s="55">
        <f t="shared" si="77"/>
        <v>0</v>
      </c>
      <c r="AA57" s="55">
        <f t="shared" si="78"/>
        <v>0</v>
      </c>
      <c r="AB57" s="55">
        <f t="shared" si="79"/>
        <v>0</v>
      </c>
      <c r="AC57" s="55">
        <f t="shared" si="80"/>
        <v>0</v>
      </c>
      <c r="AD57" s="55">
        <f t="shared" si="81"/>
        <v>0</v>
      </c>
      <c r="AE57" s="55">
        <f t="shared" si="82"/>
        <v>0</v>
      </c>
      <c r="AF57" s="55">
        <f t="shared" si="83"/>
        <v>0</v>
      </c>
      <c r="AG57" s="55">
        <f>ROUND(IF('Indicator Data'!K60=0,0,IF('Indicator Data'!K60&gt;AG$195,10,IF('Indicator Data'!K60&lt;AG$194,0,10-(AG$195-'Indicator Data'!K60)/(AG$195-AG$194)*10))),1)</f>
        <v>0</v>
      </c>
      <c r="AH57" s="55">
        <f t="shared" si="84"/>
        <v>0.1</v>
      </c>
      <c r="AI57" s="55">
        <f t="shared" si="85"/>
        <v>0.1</v>
      </c>
      <c r="AJ57" s="55">
        <f t="shared" si="86"/>
        <v>0</v>
      </c>
      <c r="AK57" s="55">
        <f t="shared" si="87"/>
        <v>0</v>
      </c>
      <c r="AL57" s="55">
        <f t="shared" si="88"/>
        <v>0</v>
      </c>
      <c r="AM57" s="55">
        <f t="shared" si="89"/>
        <v>0</v>
      </c>
      <c r="AN57" s="55">
        <f t="shared" si="90"/>
        <v>0</v>
      </c>
      <c r="AO57" s="193">
        <f t="shared" si="91"/>
        <v>0.1</v>
      </c>
      <c r="AP57" s="193">
        <f t="shared" si="41"/>
        <v>3.6</v>
      </c>
      <c r="AQ57" s="193">
        <f t="shared" si="92"/>
        <v>0</v>
      </c>
      <c r="AR57" s="193">
        <f t="shared" si="93"/>
        <v>0</v>
      </c>
      <c r="AS57" s="55">
        <f t="shared" si="94"/>
        <v>0</v>
      </c>
      <c r="AT57" s="55">
        <f>IF('Indicator Data'!L60="No data","x",IF('Indicator Data'!CM60&lt;1000,"x",ROUND((IF('Indicator Data'!L60&gt;AT$195,10,IF('Indicator Data'!L60&lt;AT$194,0,10-(AT$195-'Indicator Data'!L60)/(AT$195-AT$194)*10))),1)))</f>
        <v>0</v>
      </c>
      <c r="AU57" s="193">
        <f t="shared" si="95"/>
        <v>0</v>
      </c>
      <c r="AV57" s="55">
        <f>IF('Indicator Data'!M60="No data","x",ROUND(IF('Indicator Data'!M60=0,0,IF(LOG('Indicator Data'!M60)&gt;AV$195,10,IF(LOG('Indicator Data'!M60)&lt;AV$194,0,10-(AV$195-LOG('Indicator Data'!M60))/(AV$195-AV$194)*10))),1))</f>
        <v>0</v>
      </c>
      <c r="AW57" s="56">
        <f>IF(AV57="x","x",'Indicator Data'!M60/'Indicator Data'!$CL60)</f>
        <v>0</v>
      </c>
      <c r="AX57" s="55">
        <f t="shared" si="42"/>
        <v>0</v>
      </c>
      <c r="AY57" s="55">
        <f t="shared" si="43"/>
        <v>0</v>
      </c>
      <c r="AZ57" s="55" t="str">
        <f>IF('Indicator Data'!N60="No data","x",ROUND(IF('Indicator Data'!N60=0,0,IF(LOG('Indicator Data'!N60)&gt;AZ$195,10,IF(LOG('Indicator Data'!N60)&lt;AZ$194,0,10-(AZ$195-LOG('Indicator Data'!N60))/(AZ$195-AZ$194)*10))),1))</f>
        <v>x</v>
      </c>
      <c r="BA57" s="56" t="str">
        <f>IF(AZ57="x","x",'Indicator Data'!N60/'Indicator Data'!$CL60)</f>
        <v>x</v>
      </c>
      <c r="BB57" s="55" t="str">
        <f t="shared" si="44"/>
        <v>x</v>
      </c>
      <c r="BC57" s="55" t="str">
        <f t="shared" si="45"/>
        <v>x</v>
      </c>
      <c r="BD57" s="55" t="str">
        <f>IF('Indicator Data'!O60="No data","x",ROUND(IF('Indicator Data'!O60=0,0,IF(LOG('Indicator Data'!O60)&gt;BD$195,10,IF(LOG('Indicator Data'!O60)&lt;BD$194,0,10-(BD$195-LOG('Indicator Data'!O60))/(BD$195-BD$194)*10))),1))</f>
        <v>x</v>
      </c>
      <c r="BE57" s="56" t="str">
        <f>IF(BD57="x","x",'Indicator Data'!O60/'Indicator Data'!$CL60)</f>
        <v>x</v>
      </c>
      <c r="BF57" s="55" t="str">
        <f t="shared" si="46"/>
        <v>x</v>
      </c>
      <c r="BG57" s="55" t="str">
        <f t="shared" si="47"/>
        <v>x</v>
      </c>
      <c r="BH57" s="55" t="str">
        <f>IF('Indicator Data'!P60="No data","x",ROUND(IF('Indicator Data'!P60=0,0,IF(LOG('Indicator Data'!P60)&gt;BH$195,10,IF(LOG('Indicator Data'!P60)&lt;BH$194,0,10-(BH$195-LOG('Indicator Data'!P60))/(BH$195-BH$194)*10))),1))</f>
        <v>x</v>
      </c>
      <c r="BI57" s="56" t="str">
        <f>IF(BH57="x","x",'Indicator Data'!P60/'Indicator Data'!$CL60)</f>
        <v>x</v>
      </c>
      <c r="BJ57" s="55" t="str">
        <f t="shared" si="48"/>
        <v>x</v>
      </c>
      <c r="BK57" s="55" t="str">
        <f t="shared" si="49"/>
        <v>x</v>
      </c>
      <c r="BL57" s="55">
        <f t="shared" si="50"/>
        <v>0</v>
      </c>
      <c r="BM57" s="55">
        <f>ROUND(IF('Indicator Data'!Q60=0,0,IF(LOG('Indicator Data'!Q60)&gt;BM$195,10,IF(LOG('Indicator Data'!Q60)&lt;BM$194,0,10-(BM$195-LOG('Indicator Data'!Q60))/(BM$195-BM$194)*10))),1)</f>
        <v>0</v>
      </c>
      <c r="BN57" s="55">
        <f>ROUND(IF('Indicator Data'!R60=0,0,IF(LOG('Indicator Data'!R60)&gt;BN$195,10,IF(LOG('Indicator Data'!R60)&lt;BN$194,0,10-(BN$195-LOG('Indicator Data'!R60))/(BN$195-BN$194)*10))),1)</f>
        <v>0</v>
      </c>
      <c r="BO57" s="55">
        <f t="shared" si="51"/>
        <v>0</v>
      </c>
      <c r="BP57" s="56">
        <f>'Indicator Data'!Q60/'Indicator Data'!$CL60</f>
        <v>0</v>
      </c>
      <c r="BQ57" s="56">
        <f>'Indicator Data'!R60/'Indicator Data'!$CL60</f>
        <v>0</v>
      </c>
      <c r="BR57" s="55">
        <f t="shared" si="96"/>
        <v>0</v>
      </c>
      <c r="BS57" s="55">
        <f t="shared" si="97"/>
        <v>0</v>
      </c>
      <c r="BT57" s="55">
        <f t="shared" si="28"/>
        <v>0</v>
      </c>
      <c r="BU57" s="55">
        <f t="shared" si="52"/>
        <v>0</v>
      </c>
      <c r="BV57" s="55">
        <f>ROUND(IF('Indicator Data'!S60=0,0,IF(LOG('Indicator Data'!S60)&gt;BV$195,10,IF(LOG('Indicator Data'!S60)&lt;BV$194,0,10-(BV$195-LOG('Indicator Data'!S60))/(BV$195-BV$194)*10))),1)</f>
        <v>0</v>
      </c>
      <c r="BW57" s="55">
        <f>ROUND(IF('Indicator Data'!T60=0,0,IF(LOG('Indicator Data'!T60)&gt;BW$195,10,IF(LOG('Indicator Data'!T60)&lt;BW$194,0,10-(BW$195-LOG('Indicator Data'!T60))/(BW$195-BW$194)*10))),1)</f>
        <v>0</v>
      </c>
      <c r="BX57" s="55">
        <f t="shared" si="53"/>
        <v>0</v>
      </c>
      <c r="BY57" s="56">
        <f>'Indicator Data'!S60/'Indicator Data'!$CL60</f>
        <v>0</v>
      </c>
      <c r="BZ57" s="56">
        <f>'Indicator Data'!T60/'Indicator Data'!$CL60</f>
        <v>0</v>
      </c>
      <c r="CA57" s="55">
        <f t="shared" si="98"/>
        <v>0</v>
      </c>
      <c r="CB57" s="55">
        <f t="shared" si="99"/>
        <v>0</v>
      </c>
      <c r="CC57" s="55">
        <f t="shared" si="54"/>
        <v>0</v>
      </c>
      <c r="CD57" s="55">
        <f t="shared" si="55"/>
        <v>0</v>
      </c>
      <c r="CE57" s="55">
        <f t="shared" si="56"/>
        <v>0</v>
      </c>
      <c r="CF57" s="55">
        <f>ROUND(IF('Indicator Data'!U60=0,0,IF(LOG('Indicator Data'!U60)&gt;CF$195,10,IF(LOG('Indicator Data'!U60)&lt;CF$194,0,10-(CF$195-LOG('Indicator Data'!U60))/(CF$195-CF$194)*10))),1)</f>
        <v>0</v>
      </c>
      <c r="CG57" s="56">
        <f>'Indicator Data'!U60/'Indicator Data'!$CL60</f>
        <v>0</v>
      </c>
      <c r="CH57" s="55">
        <f t="shared" si="100"/>
        <v>0</v>
      </c>
      <c r="CI57" s="55">
        <f t="shared" si="57"/>
        <v>0</v>
      </c>
      <c r="CJ57" s="55">
        <f>ROUND(IF('Indicator Data'!V60=0,0,IF(LOG('Indicator Data'!V60)&gt;CJ$195,10,IF(LOG('Indicator Data'!V60)&lt;CJ$194,0,10-(CJ$195-LOG('Indicator Data'!V60))/(CJ$195-CJ$194)*10))),1)</f>
        <v>0</v>
      </c>
      <c r="CK57" s="56">
        <f>IF('Indicator Data'!V60/'Indicator Data'!$CL60&gt;1,1,'Indicator Data'!V60/'Indicator Data'!$CL60)</f>
        <v>0</v>
      </c>
      <c r="CL57" s="55">
        <f t="shared" si="101"/>
        <v>0</v>
      </c>
      <c r="CM57" s="55">
        <f t="shared" si="58"/>
        <v>0</v>
      </c>
      <c r="CN57" s="55">
        <f>ROUND(IF('Indicator Data'!W60=0,0,IF(LOG('Indicator Data'!W60)&gt;CN$195,10,IF(LOG('Indicator Data'!W60)&lt;CN$194,0,10-(CN$195-LOG('Indicator Data'!W60))/(CN$195-CN$194)*10))),1)</f>
        <v>0</v>
      </c>
      <c r="CO57" s="56">
        <f>'Indicator Data'!W60/'Indicator Data'!$CL60</f>
        <v>0</v>
      </c>
      <c r="CP57" s="55">
        <f t="shared" si="102"/>
        <v>0</v>
      </c>
      <c r="CQ57" s="55">
        <f t="shared" si="59"/>
        <v>0</v>
      </c>
      <c r="CR57" s="55">
        <f>ROUND(IF('Indicator Data'!X60=0,0,IF(LOG('Indicator Data'!X60)&gt;CR$195,10,IF(LOG('Indicator Data'!X60)&lt;CR$194,0,10-(CR$195-LOG('Indicator Data'!X60))/(CR$195-CR$194)*10))),1)</f>
        <v>0</v>
      </c>
      <c r="CS57" s="56">
        <f>'Indicator Data'!X60/'Indicator Data'!$CL60</f>
        <v>0</v>
      </c>
      <c r="CT57" s="55">
        <f t="shared" si="103"/>
        <v>0</v>
      </c>
      <c r="CU57" s="55">
        <f t="shared" si="60"/>
        <v>0</v>
      </c>
      <c r="CV57" s="55">
        <f>ROUND(IF('Indicator Data'!Y60=0,0,IF(LOG('Indicator Data'!Y60)&gt;CR$195,10,IF(LOG('Indicator Data'!Y60)&lt;CR$194,0,10-(CR$195-LOG('Indicator Data'!Y60))/(CR$195-CR$194)*10))),1)</f>
        <v>0</v>
      </c>
      <c r="CW57" s="56">
        <f>'Indicator Data'!Y60/'Indicator Data'!$CL60</f>
        <v>0</v>
      </c>
      <c r="CX57" s="55">
        <f t="shared" si="104"/>
        <v>0</v>
      </c>
      <c r="CY57" s="55">
        <f t="shared" si="61"/>
        <v>0</v>
      </c>
      <c r="CZ57" s="55">
        <f t="shared" si="62"/>
        <v>0</v>
      </c>
      <c r="DA57" s="55">
        <f>IF('Indicator Data'!AE60="No data","x",ROUND(IF('Indicator Data'!AE60&gt;DA$195,0,IF('Indicator Data'!AE60&lt;DA$194,10,(DA$195-'Indicator Data'!AE60)/(DA$195-DA$194)*10)),1))</f>
        <v>0.1</v>
      </c>
      <c r="DB57" s="55">
        <f>IF('Indicator Data'!AF60="No data","x",ROUND(IF('Indicator Data'!AF60&gt;DB$195,0,IF('Indicator Data'!AF60&lt;DB$194,10,(DB$195-'Indicator Data'!AF60)/(DB$195-DB$194)*10)),1))</f>
        <v>0</v>
      </c>
      <c r="DC57" s="55" t="str">
        <f>IF('Indicator Data'!AH60="No data","x",ROUND(IF('Indicator Data'!AH60&gt;DC$195,0,IF('Indicator Data'!AH60&lt;DC$194,10,(DC$195-'Indicator Data'!AH60)/(DC$195-DC$194)*10)),1))</f>
        <v>x</v>
      </c>
      <c r="DD57" s="55">
        <f>IF(AND(DB57="x",DA57="x",DC57="x"),"x",ROUND(AVERAGE(DA57:DC57),1))</f>
        <v>0.1</v>
      </c>
      <c r="DE57" s="55">
        <f>IF('Indicator Data'!AA60="No data","x",ROUND(IF(LOG('Indicator Data'!AA60)&gt;DE$195,10,IF(LOG('Indicator Data'!AA60)&lt;DE$194,0,10-(DE$195-LOG('Indicator Data'!AA60))/(DE$195-DE$194)*10)),1))</f>
        <v>4.9000000000000004</v>
      </c>
      <c r="DF57" s="55">
        <f>IF('Indicator Data'!AB60="No data","x",ROUND(IF('Indicator Data'!AB60&gt;DF$195,10,IF('Indicator Data'!AB60&lt;DF$194,0,10-(DF$195-'Indicator Data'!AB60)/(DF$195-DF$194)*10)),1))</f>
        <v>2.5</v>
      </c>
      <c r="DG57" s="55">
        <f>IF('Indicator Data'!AC60="No data","x",ROUND(IF('Indicator Data'!AC60&gt;DG$195,10,IF('Indicator Data'!AC60&lt;DG$194,0,10-(DG$195-'Indicator Data'!AC60)/(DG$195-DG$194)*10)),1))</f>
        <v>6.9</v>
      </c>
      <c r="DH57" s="55">
        <f>IF('Indicator Data'!AD60="No data","x",ROUND(IF('Indicator Data'!AD60&gt;DH$195,10,IF('Indicator Data'!AD60&lt;DH$194,0,10-(DH$195-'Indicator Data'!AD60)/(DH$195-DH$194)*10)),1))</f>
        <v>0.4</v>
      </c>
      <c r="DI57" s="55">
        <f t="shared" si="63"/>
        <v>3.7</v>
      </c>
      <c r="DJ57" s="55">
        <f t="shared" si="64"/>
        <v>2.5</v>
      </c>
      <c r="DK57" s="55" t="str">
        <f>IF('Indicator Data'!AK60="No data","x",ROUND(IF('Indicator Data'!AK60&gt;DK$195,10,IF('Indicator Data'!AK60&lt;DK$194,0,10-(DK$195-'Indicator Data'!AK60)/(DK$195-DK$194)*10)),1))</f>
        <v>x</v>
      </c>
      <c r="DL57" s="55">
        <f>IF('Indicator Data'!AL60="No data","x",ROUND(IF('Indicator Data'!AL60&gt;DL$195,10,IF('Indicator Data'!AL60&lt;DL$194,0,10-(DL$195-'Indicator Data'!AL60)/(DL$195-DL$194)*10)),1))</f>
        <v>0.1</v>
      </c>
      <c r="DM57" s="55">
        <f t="shared" si="65"/>
        <v>3</v>
      </c>
      <c r="DN57" s="55">
        <f>IF('Indicator Data'!AG60="No data","x",ROUND(IF('Indicator Data'!AG60&gt;DN$195,10,IF('Indicator Data'!AG60&lt;DN$194,0,10-(DN$195-'Indicator Data'!AG60)/(DN$195-DN$194)*10)),1))</f>
        <v>0</v>
      </c>
      <c r="DO57" s="55">
        <f t="shared" si="66"/>
        <v>0</v>
      </c>
      <c r="DP57" s="194">
        <f>IF('Indicator Data'!AI60="No data","x",'Indicator Data'!AI60/'Indicator Data'!$CK60)</f>
        <v>8.2899028226551309E-4</v>
      </c>
      <c r="DQ57" s="55">
        <f t="shared" si="105"/>
        <v>8.3000000000000007</v>
      </c>
      <c r="DR57" s="55">
        <f>IF('Indicator Data'!AJ60="No data","x",ROUND(IF('Indicator Data'!AJ60&gt;DR$195,10,IF('Indicator Data'!AJ60&lt;DR$194,0,10-(DR$195-'Indicator Data'!AJ60)/(DR$195-DR$194)*10)),1))</f>
        <v>8</v>
      </c>
      <c r="DS57" s="55">
        <f t="shared" si="67"/>
        <v>8.1999999999999993</v>
      </c>
      <c r="DT57" s="55">
        <f>ROUND(IF('Indicator Data'!Z60=0,0,IF(LOG('Indicator Data'!Z60)&gt;DT$195,10,IF(LOG('Indicator Data'!Z60)&lt;DT$194,0,10-(DT$195-LOG('Indicator Data'!Z60))/(DT$195-DT$194)*10))),1)</f>
        <v>6.8</v>
      </c>
      <c r="DU57" s="56">
        <f>'Indicator Data'!Z60/'Indicator Data'!$CL60</f>
        <v>0.47246984862212382</v>
      </c>
      <c r="DV57" s="55">
        <f t="shared" si="106"/>
        <v>4.7</v>
      </c>
      <c r="DW57" s="55">
        <f t="shared" si="68"/>
        <v>5.9</v>
      </c>
      <c r="DX57" s="55">
        <f t="shared" si="69"/>
        <v>3.7</v>
      </c>
      <c r="DY57" s="57">
        <f>IF(BL57="x",ROUND((10-GEOMEAN(((10-DX57)/10*9+1),((10-CZ57)/10*9+1),((10-DJ57)/10*9+1)))/9*10,1),ROUND((10-GEOMEAN(((10-BL57)/10*9+1),((10-DX57)/10*9+1),((10-CZ57)/10*9+1),((10-DJ57)/10*9+1)))/9*10,1))</f>
        <v>1.7</v>
      </c>
      <c r="DZ57" s="58">
        <f>IF(ROUND(IF(AP57="x",(10-GEOMEAN(((10-AO57)/10*9+1),((10-DY57)/10*9+1),((10-AU57)/10*9+1),((10-AQ57)/10*9+1),((10-AR57)/10*9+1)))/9*10,(10-GEOMEAN(((10-AO57)/10*9+1),((10-DY57)/10*9+1),((10-AP57)/10*9+1),((10-AQ57)/10*9+1),((10-AR57)/10*9+1),((10-AU57)/10*9+1)))/9*10),1)=0,0.1,ROUND(IF(AP57="x",(10-GEOMEAN(((10-AO57)/10*9+1),((10-DY57)/10*9+1),((10-AU57)/10*9+1),((10-AQ57)/10*9+1),((10-AR57)/10*9+1)))/9*10,(10-GEOMEAN(((10-AO57)/10*9+1),((10-DY57)/10*9+1),((10-AP57)/10*9+1),((10-AQ57)/10*9+1),((10-AR57)/10*9+1),((10-AU57)/10*9+1)))/9*10),1))</f>
        <v>1</v>
      </c>
      <c r="EA57" s="55">
        <f>ROUND(IF('Indicator Data'!AM60=0,0,IF('Indicator Data'!AM60&gt;EA$195,10,IF('Indicator Data'!AM60&lt;EA$194,0,10-(EA$195-'Indicator Data'!AM60)/(EA$195-EA$194)*10))),1)</f>
        <v>0</v>
      </c>
      <c r="EB57" s="55">
        <f>ROUND(IF('Indicator Data'!AN60=0,0,IF(LOG('Indicator Data'!AN60)&gt;LOG(EB$195),10,IF(LOG('Indicator Data'!AN60)&lt;LOG(EB$194),0,10-(LOG(EB$195)-LOG('Indicator Data'!AN60))/(LOG(EB$195)-LOG(EB$194))*10))),1)</f>
        <v>0</v>
      </c>
      <c r="EC57" s="57">
        <f t="shared" si="107"/>
        <v>0</v>
      </c>
      <c r="ED57" s="55">
        <f>'Indicator Data'!AO60</f>
        <v>0</v>
      </c>
      <c r="EE57" s="55">
        <f>'Indicator Data'!AP60</f>
        <v>0</v>
      </c>
      <c r="EF57" s="57">
        <f t="shared" si="108"/>
        <v>0</v>
      </c>
      <c r="EG57" s="58">
        <f t="shared" si="109"/>
        <v>0</v>
      </c>
      <c r="EH57" s="15"/>
      <c r="EI57" s="104"/>
    </row>
    <row r="58" spans="1:139" s="4" customFormat="1" x14ac:dyDescent="0.25">
      <c r="A58" s="126" t="str">
        <f>'Indicator Data'!A61</f>
        <v>Eswatini</v>
      </c>
      <c r="B58" s="59" t="str">
        <f>'Indicator Data'!B61</f>
        <v>SWZ</v>
      </c>
      <c r="C58" s="55">
        <f>ROUND(IF('Indicator Data'!C61=0,0.1,IF(LOG('Indicator Data'!C61)&gt;C$195,10,IF(LOG('Indicator Data'!C61)&lt;C$194,0,10-(C$195-LOG('Indicator Data'!C61))/(C$195-C$194)*10))),1)</f>
        <v>0.1</v>
      </c>
      <c r="D58" s="55">
        <f>ROUND(IF('Indicator Data'!D61=0,0.1,IF(LOG('Indicator Data'!D61)&gt;D$195,10,IF(LOG('Indicator Data'!D61)&lt;D$194,0,10-(D$195-LOG('Indicator Data'!D61))/(D$195-D$194)*10))),1)</f>
        <v>0.1</v>
      </c>
      <c r="E58" s="55">
        <f t="shared" si="70"/>
        <v>0.1</v>
      </c>
      <c r="F58" s="55">
        <f>IF('Indicator Data'!E61="No data",0.1,(ROUND(IF('Indicator Data'!E61=0,0,IF(LOG('Indicator Data'!E61)&gt;F$195,10,IF(LOG('Indicator Data'!E61)&lt;F$194,0,10-(F$195-LOG('Indicator Data'!E61))/(F$195-F$194)*10))),1)))</f>
        <v>4.5999999999999996</v>
      </c>
      <c r="G58" s="55">
        <f>ROUND(IF('Indicator Data'!F61=0,0,IF(LOG('Indicator Data'!F61)&gt;G$195,10,IF(LOG('Indicator Data'!F61)&lt;G$194,0,10-(G$195-LOG('Indicator Data'!F61))/(G$195-G$194)*10))),1)</f>
        <v>0</v>
      </c>
      <c r="H58" s="55">
        <f>ROUND(IF('Indicator Data'!G61=0,0,IF(LOG('Indicator Data'!G61)&gt;H$195,10,IF(LOG('Indicator Data'!G61)&lt;H$194,0,10-(H$195-LOG('Indicator Data'!G61))/(H$195-H$194)*10))),1)</f>
        <v>0.5</v>
      </c>
      <c r="I58" s="55">
        <f>ROUND(IF('Indicator Data'!H61=0,0,IF(LOG('Indicator Data'!H61)&gt;I$195,10,IF(LOG('Indicator Data'!H61)&lt;I$194,0,10-(I$195-LOG('Indicator Data'!H61))/(I$195-I$194)*10))),1)</f>
        <v>0</v>
      </c>
      <c r="J58" s="55">
        <f t="shared" si="71"/>
        <v>0.3</v>
      </c>
      <c r="K58" s="55">
        <f>ROUND(IF('Indicator Data'!I61=0,0,IF(LOG('Indicator Data'!I61)&gt;K$195,10,IF(LOG('Indicator Data'!I61)&lt;K$194,0,10-(K$195-LOG('Indicator Data'!I61))/(K$195-K$194)*10))),1)</f>
        <v>0</v>
      </c>
      <c r="L58" s="55">
        <f t="shared" si="72"/>
        <v>0.2</v>
      </c>
      <c r="M58" s="55">
        <f>ROUND(IF('Indicator Data'!J61=0,0,IF(LOG('Indicator Data'!J61)&gt;M$195,10,IF(LOG('Indicator Data'!J61)&lt;M$194,0,10-(M$195-LOG('Indicator Data'!J61))/(M$195-M$194)*10))),1)</f>
        <v>9.5</v>
      </c>
      <c r="N58" s="56">
        <f>'Indicator Data'!C61/'Indicator Data'!$CL61</f>
        <v>0</v>
      </c>
      <c r="O58" s="56">
        <f>'Indicator Data'!D61/'Indicator Data'!$CL61</f>
        <v>0</v>
      </c>
      <c r="P58" s="56">
        <f>IF(F58=0.1,"x",'Indicator Data'!E61/'Indicator Data'!$CL61)</f>
        <v>5.5295645442199354E-3</v>
      </c>
      <c r="Q58" s="56">
        <f>'Indicator Data'!F61/'Indicator Data'!$CL61</f>
        <v>0</v>
      </c>
      <c r="R58" s="56">
        <f>'Indicator Data'!G61/'Indicator Data'!$CL61</f>
        <v>1.2561491289481112E-4</v>
      </c>
      <c r="S58" s="56">
        <f>'Indicator Data'!H61/'Indicator Data'!$CL61</f>
        <v>0</v>
      </c>
      <c r="T58" s="56">
        <f>'Indicator Data'!I61/'Indicator Data'!$CL61</f>
        <v>0</v>
      </c>
      <c r="U58" s="56">
        <f>'Indicator Data'!J61/'Indicator Data'!$CL61</f>
        <v>4.7265849745303276E-2</v>
      </c>
      <c r="V58" s="55">
        <f t="shared" si="73"/>
        <v>0</v>
      </c>
      <c r="W58" s="55">
        <f t="shared" si="74"/>
        <v>0</v>
      </c>
      <c r="X58" s="55">
        <f t="shared" si="75"/>
        <v>0</v>
      </c>
      <c r="Y58" s="55">
        <f t="shared" si="76"/>
        <v>3.7</v>
      </c>
      <c r="Z58" s="55">
        <f t="shared" si="77"/>
        <v>0</v>
      </c>
      <c r="AA58" s="55">
        <f t="shared" si="78"/>
        <v>0.1</v>
      </c>
      <c r="AB58" s="55">
        <f t="shared" si="79"/>
        <v>0</v>
      </c>
      <c r="AC58" s="55">
        <f t="shared" si="80"/>
        <v>0.1</v>
      </c>
      <c r="AD58" s="55">
        <f t="shared" si="81"/>
        <v>0</v>
      </c>
      <c r="AE58" s="55">
        <f t="shared" si="82"/>
        <v>0.1</v>
      </c>
      <c r="AF58" s="55">
        <f t="shared" si="83"/>
        <v>10</v>
      </c>
      <c r="AG58" s="55">
        <f>ROUND(IF('Indicator Data'!K61=0,0,IF('Indicator Data'!K61&gt;AG$195,10,IF('Indicator Data'!K61&lt;AG$194,0,10-(AG$195-'Indicator Data'!K61)/(AG$195-AG$194)*10))),1)</f>
        <v>4.8</v>
      </c>
      <c r="AH58" s="55">
        <f t="shared" si="84"/>
        <v>0.1</v>
      </c>
      <c r="AI58" s="55">
        <f t="shared" si="85"/>
        <v>0.1</v>
      </c>
      <c r="AJ58" s="55">
        <f t="shared" si="86"/>
        <v>0.3</v>
      </c>
      <c r="AK58" s="55">
        <f t="shared" si="87"/>
        <v>0</v>
      </c>
      <c r="AL58" s="55">
        <f t="shared" si="88"/>
        <v>0.2</v>
      </c>
      <c r="AM58" s="55">
        <f t="shared" si="89"/>
        <v>0</v>
      </c>
      <c r="AN58" s="55">
        <f t="shared" si="90"/>
        <v>9.8000000000000007</v>
      </c>
      <c r="AO58" s="193">
        <f t="shared" si="91"/>
        <v>0.1</v>
      </c>
      <c r="AP58" s="193">
        <f t="shared" si="41"/>
        <v>4.2</v>
      </c>
      <c r="AQ58" s="193">
        <f t="shared" si="92"/>
        <v>0</v>
      </c>
      <c r="AR58" s="193">
        <f t="shared" si="93"/>
        <v>0.2</v>
      </c>
      <c r="AS58" s="55">
        <f t="shared" si="94"/>
        <v>7.3</v>
      </c>
      <c r="AT58" s="55">
        <f>IF('Indicator Data'!L61="No data","x",IF('Indicator Data'!CM61&lt;1000,"x",ROUND((IF('Indicator Data'!L61&gt;AT$195,10,IF('Indicator Data'!L61&lt;AT$194,0,10-(AT$195-'Indicator Data'!L61)/(AT$195-AT$194)*10))),1)))</f>
        <v>3</v>
      </c>
      <c r="AU58" s="193">
        <f t="shared" si="95"/>
        <v>5.2</v>
      </c>
      <c r="AV58" s="55">
        <f>IF('Indicator Data'!M61="No data","x",ROUND(IF('Indicator Data'!M61=0,0,IF(LOG('Indicator Data'!M61)&gt;AV$195,10,IF(LOG('Indicator Data'!M61)&lt;AV$194,0,10-(AV$195-LOG('Indicator Data'!M61))/(AV$195-AV$194)*10))),1))</f>
        <v>4.2</v>
      </c>
      <c r="AW58" s="56">
        <f>IF(AV58="x","x",'Indicator Data'!M61/'Indicator Data'!$CL61)</f>
        <v>7.0632932699099243E-3</v>
      </c>
      <c r="AX58" s="55">
        <f t="shared" si="42"/>
        <v>0.1</v>
      </c>
      <c r="AY58" s="55">
        <f t="shared" si="43"/>
        <v>2.4</v>
      </c>
      <c r="AZ58" s="55">
        <f>IF('Indicator Data'!N61="No data","x",ROUND(IF('Indicator Data'!N61=0,0,IF(LOG('Indicator Data'!N61)&gt;AZ$195,10,IF(LOG('Indicator Data'!N61)&lt;AZ$194,0,10-(AZ$195-LOG('Indicator Data'!N61))/(AZ$195-AZ$194)*10))),1))</f>
        <v>0</v>
      </c>
      <c r="BA58" s="56">
        <f>IF(AZ58="x","x",'Indicator Data'!N61/'Indicator Data'!$CL61)</f>
        <v>0</v>
      </c>
      <c r="BB58" s="55">
        <f t="shared" si="44"/>
        <v>0</v>
      </c>
      <c r="BC58" s="55">
        <f t="shared" si="45"/>
        <v>0</v>
      </c>
      <c r="BD58" s="55">
        <f>IF('Indicator Data'!O61="No data","x",ROUND(IF('Indicator Data'!O61=0,0,IF(LOG('Indicator Data'!O61)&gt;BD$195,10,IF(LOG('Indicator Data'!O61)&lt;BD$194,0,10-(BD$195-LOG('Indicator Data'!O61))/(BD$195-BD$194)*10))),1))</f>
        <v>0</v>
      </c>
      <c r="BE58" s="56">
        <f>IF(BD58="x","x",'Indicator Data'!O61/'Indicator Data'!$CL61)</f>
        <v>0</v>
      </c>
      <c r="BF58" s="55">
        <f t="shared" si="46"/>
        <v>0</v>
      </c>
      <c r="BG58" s="55">
        <f t="shared" si="47"/>
        <v>0</v>
      </c>
      <c r="BH58" s="55">
        <f>IF('Indicator Data'!P61="No data","x",ROUND(IF('Indicator Data'!P61=0,0,IF(LOG('Indicator Data'!P61)&gt;BH$195,10,IF(LOG('Indicator Data'!P61)&lt;BH$194,0,10-(BH$195-LOG('Indicator Data'!P61))/(BH$195-BH$194)*10))),1))</f>
        <v>4.2</v>
      </c>
      <c r="BI58" s="56">
        <f>IF(BH58="x","x",'Indicator Data'!P61/'Indicator Data'!$CL61)</f>
        <v>2.4115613625144421E-3</v>
      </c>
      <c r="BJ58" s="55">
        <f t="shared" si="48"/>
        <v>0.2</v>
      </c>
      <c r="BK58" s="55">
        <f t="shared" si="49"/>
        <v>2.4</v>
      </c>
      <c r="BL58" s="55">
        <f t="shared" si="50"/>
        <v>1.3</v>
      </c>
      <c r="BM58" s="55">
        <f>ROUND(IF('Indicator Data'!Q61=0,0,IF(LOG('Indicator Data'!Q61)&gt;BM$195,10,IF(LOG('Indicator Data'!Q61)&lt;BM$194,0,10-(BM$195-LOG('Indicator Data'!Q61))/(BM$195-BM$194)*10))),1)</f>
        <v>6.5</v>
      </c>
      <c r="BN58" s="55">
        <f>ROUND(IF('Indicator Data'!R61=0,0,IF(LOG('Indicator Data'!R61)&gt;BN$195,10,IF(LOG('Indicator Data'!R61)&lt;BN$194,0,10-(BN$195-LOG('Indicator Data'!R61))/(BN$195-BN$194)*10))),1)</f>
        <v>0</v>
      </c>
      <c r="BO58" s="55">
        <f t="shared" si="51"/>
        <v>2.1666666666666665</v>
      </c>
      <c r="BP58" s="56">
        <f>'Indicator Data'!Q61/'Indicator Data'!$CL61</f>
        <v>0.2890219240322382</v>
      </c>
      <c r="BQ58" s="56">
        <f>'Indicator Data'!R61/'Indicator Data'!$CL61</f>
        <v>0</v>
      </c>
      <c r="BR58" s="55">
        <f t="shared" si="96"/>
        <v>2.9</v>
      </c>
      <c r="BS58" s="55">
        <f t="shared" si="97"/>
        <v>0</v>
      </c>
      <c r="BT58" s="55">
        <f t="shared" si="28"/>
        <v>0.96666666666666667</v>
      </c>
      <c r="BU58" s="55">
        <f t="shared" si="52"/>
        <v>1.6</v>
      </c>
      <c r="BV58" s="55">
        <f>ROUND(IF('Indicator Data'!S61=0,0,IF(LOG('Indicator Data'!S61)&gt;BV$195,10,IF(LOG('Indicator Data'!S61)&lt;BV$194,0,10-(BV$195-LOG('Indicator Data'!S61))/(BV$195-BV$194)*10))),1)</f>
        <v>6.5</v>
      </c>
      <c r="BW58" s="55">
        <f>ROUND(IF('Indicator Data'!T61=0,0,IF(LOG('Indicator Data'!T61)&gt;BW$195,10,IF(LOG('Indicator Data'!T61)&lt;BW$194,0,10-(BW$195-LOG('Indicator Data'!T61))/(BW$195-BW$194)*10))),1)</f>
        <v>3.4</v>
      </c>
      <c r="BX58" s="55">
        <f t="shared" si="53"/>
        <v>4.4333333333333336</v>
      </c>
      <c r="BY58" s="56">
        <f>'Indicator Data'!S61/'Indicator Data'!$CL61</f>
        <v>0.28694505816627713</v>
      </c>
      <c r="BZ58" s="56">
        <f>'Indicator Data'!T61/'Indicator Data'!$CL61</f>
        <v>1.9809745365642214E-3</v>
      </c>
      <c r="CA58" s="55">
        <f t="shared" si="98"/>
        <v>4.8</v>
      </c>
      <c r="CB58" s="55">
        <f t="shared" si="99"/>
        <v>0</v>
      </c>
      <c r="CC58" s="55">
        <f t="shared" si="54"/>
        <v>1.5999999999999999</v>
      </c>
      <c r="CD58" s="55">
        <f t="shared" si="55"/>
        <v>3.1</v>
      </c>
      <c r="CE58" s="55">
        <f t="shared" si="56"/>
        <v>2.4</v>
      </c>
      <c r="CF58" s="55">
        <f>ROUND(IF('Indicator Data'!U61=0,0,IF(LOG('Indicator Data'!U61)&gt;CF$195,10,IF(LOG('Indicator Data'!U61)&lt;CF$194,0,10-(CF$195-LOG('Indicator Data'!U61))/(CF$195-CF$194)*10))),1)</f>
        <v>3</v>
      </c>
      <c r="CG58" s="56">
        <f>'Indicator Data'!U61/'Indicator Data'!$CL61</f>
        <v>9.5891329396851331E-4</v>
      </c>
      <c r="CH58" s="55">
        <f t="shared" si="100"/>
        <v>0</v>
      </c>
      <c r="CI58" s="55">
        <f t="shared" si="57"/>
        <v>1.6</v>
      </c>
      <c r="CJ58" s="55">
        <f>ROUND(IF('Indicator Data'!V61=0,0,IF(LOG('Indicator Data'!V61)&gt;CJ$195,10,IF(LOG('Indicator Data'!V61)&lt;CJ$194,0,10-(CJ$195-LOG('Indicator Data'!V61))/(CJ$195-CJ$194)*10))),1)</f>
        <v>7</v>
      </c>
      <c r="CK58" s="56">
        <f>IF('Indicator Data'!V61/'Indicator Data'!$CL61&gt;1,1,'Indicator Data'!V61/'Indicator Data'!$CL61)</f>
        <v>0.66196076328718589</v>
      </c>
      <c r="CL58" s="55">
        <f t="shared" si="101"/>
        <v>6.6</v>
      </c>
      <c r="CM58" s="55">
        <f t="shared" si="58"/>
        <v>6.8</v>
      </c>
      <c r="CN58" s="55">
        <f>ROUND(IF('Indicator Data'!W61=0,0,IF(LOG('Indicator Data'!W61)&gt;CN$195,10,IF(LOG('Indicator Data'!W61)&lt;CN$194,0,10-(CN$195-LOG('Indicator Data'!W61))/(CN$195-CN$194)*10))),1)</f>
        <v>0</v>
      </c>
      <c r="CO58" s="56">
        <f>'Indicator Data'!W61/'Indicator Data'!$CL61</f>
        <v>0</v>
      </c>
      <c r="CP58" s="55">
        <f t="shared" si="102"/>
        <v>0</v>
      </c>
      <c r="CQ58" s="55">
        <f t="shared" si="59"/>
        <v>0</v>
      </c>
      <c r="CR58" s="55">
        <f>ROUND(IF('Indicator Data'!X61=0,0,IF(LOG('Indicator Data'!X61)&gt;CR$195,10,IF(LOG('Indicator Data'!X61)&lt;CR$194,0,10-(CR$195-LOG('Indicator Data'!X61))/(CR$195-CR$194)*10))),1)</f>
        <v>5.8</v>
      </c>
      <c r="CS58" s="56">
        <f>'Indicator Data'!X61/'Indicator Data'!$CL61</f>
        <v>8.8101456986112131E-2</v>
      </c>
      <c r="CT58" s="55">
        <f t="shared" si="103"/>
        <v>0.9</v>
      </c>
      <c r="CU58" s="55">
        <f t="shared" si="60"/>
        <v>3.7</v>
      </c>
      <c r="CV58" s="55">
        <f>ROUND(IF('Indicator Data'!Y61=0,0,IF(LOG('Indicator Data'!Y61)&gt;CR$195,10,IF(LOG('Indicator Data'!Y61)&lt;CR$194,0,10-(CR$195-LOG('Indicator Data'!Y61))/(CR$195-CR$194)*10))),1)</f>
        <v>0</v>
      </c>
      <c r="CW58" s="56">
        <f>'Indicator Data'!Y61/'Indicator Data'!$CL61</f>
        <v>0</v>
      </c>
      <c r="CX58" s="55">
        <f t="shared" si="104"/>
        <v>0</v>
      </c>
      <c r="CY58" s="55">
        <f t="shared" si="61"/>
        <v>0</v>
      </c>
      <c r="CZ58" s="55">
        <f t="shared" si="62"/>
        <v>3.9</v>
      </c>
      <c r="DA58" s="55">
        <f>IF('Indicator Data'!AE61="No data","x",ROUND(IF('Indicator Data'!AE61&gt;DA$195,0,IF('Indicator Data'!AE61&lt;DA$194,10,(DA$195-'Indicator Data'!AE61)/(DA$195-DA$194)*10)),1))</f>
        <v>4.5999999999999996</v>
      </c>
      <c r="DB58" s="55">
        <f>IF('Indicator Data'!AF61="No data","x",ROUND(IF('Indicator Data'!AF61&gt;DB$195,0,IF('Indicator Data'!AF61&lt;DB$194,10,(DB$195-'Indicator Data'!AF61)/(DB$195-DB$194)*10)),1))</f>
        <v>5.2</v>
      </c>
      <c r="DC58" s="55">
        <f>IF('Indicator Data'!AH61="No data","x",ROUND(IF('Indicator Data'!AH61&gt;DC$195,0,IF('Indicator Data'!AH61&lt;DC$194,10,(DC$195-'Indicator Data'!AH61)/(DC$195-DC$194)*10)),1))</f>
        <v>7.6</v>
      </c>
      <c r="DD58" s="55">
        <f>IF(AND(DB58="x",DA58="x",DC58="x"),"x",ROUND(AVERAGE(DA58:DC58),1))</f>
        <v>5.8</v>
      </c>
      <c r="DE58" s="55">
        <f>IF('Indicator Data'!AA61="No data","x",ROUND(IF(LOG('Indicator Data'!AA61)&gt;DE$195,10,IF(LOG('Indicator Data'!AA61)&lt;DE$194,0,10-(DE$195-LOG('Indicator Data'!AA61))/(DE$195-DE$194)*10)),1))</f>
        <v>6.1</v>
      </c>
      <c r="DF58" s="55">
        <f>IF('Indicator Data'!AB61="No data","x",ROUND(IF('Indicator Data'!AB61&gt;DF$195,10,IF('Indicator Data'!AB61&lt;DF$194,0,10-(DF$195-'Indicator Data'!AB61)/(DF$195-DF$194)*10)),1))</f>
        <v>4.5999999999999996</v>
      </c>
      <c r="DG58" s="55">
        <f>IF('Indicator Data'!AC61="No data","x",ROUND(IF('Indicator Data'!AC61&gt;DG$195,10,IF('Indicator Data'!AC61&lt;DG$194,0,10-(DG$195-'Indicator Data'!AC61)/(DG$195-DG$194)*10)),1))</f>
        <v>2.4</v>
      </c>
      <c r="DH58" s="55">
        <f>IF('Indicator Data'!AD61="No data","x",ROUND(IF('Indicator Data'!AD61&gt;DH$195,10,IF('Indicator Data'!AD61&lt;DH$194,0,10-(DH$195-'Indicator Data'!AD61)/(DH$195-DH$194)*10)),1))</f>
        <v>3.9</v>
      </c>
      <c r="DI58" s="55">
        <f t="shared" si="63"/>
        <v>4.3</v>
      </c>
      <c r="DJ58" s="55">
        <f t="shared" si="64"/>
        <v>4.8</v>
      </c>
      <c r="DK58" s="55">
        <f>IF('Indicator Data'!AK61="No data","x",ROUND(IF('Indicator Data'!AK61&gt;DK$195,10,IF('Indicator Data'!AK61&lt;DK$194,0,10-(DK$195-'Indicator Data'!AK61)/(DK$195-DK$194)*10)),1))</f>
        <v>3.6</v>
      </c>
      <c r="DL58" s="55">
        <f>IF('Indicator Data'!AL61="No data","x",ROUND(IF('Indicator Data'!AL61&gt;DL$195,10,IF('Indicator Data'!AL61&lt;DL$194,0,10-(DL$195-'Indicator Data'!AL61)/(DL$195-DL$194)*10)),1))</f>
        <v>5</v>
      </c>
      <c r="DM58" s="55">
        <f t="shared" si="65"/>
        <v>4.3</v>
      </c>
      <c r="DN58" s="55">
        <f>IF('Indicator Data'!AG61="No data","x",ROUND(IF('Indicator Data'!AG61&gt;DN$195,10,IF('Indicator Data'!AG61&lt;DN$194,0,10-(DN$195-'Indicator Data'!AG61)/(DN$195-DN$194)*10)),1))</f>
        <v>2.2999999999999998</v>
      </c>
      <c r="DO58" s="55">
        <f t="shared" si="66"/>
        <v>4.9000000000000004</v>
      </c>
      <c r="DP58" s="194">
        <f>IF('Indicator Data'!AI61="No data","x",'Indicator Data'!AI61/'Indicator Data'!$CK61)</f>
        <v>8.9597611669164781E-4</v>
      </c>
      <c r="DQ58" s="55">
        <f t="shared" si="105"/>
        <v>9</v>
      </c>
      <c r="DR58" s="55">
        <f>IF('Indicator Data'!AJ61="No data","x",ROUND(IF('Indicator Data'!AJ61&gt;DR$195,10,IF('Indicator Data'!AJ61&lt;DR$194,0,10-(DR$195-'Indicator Data'!AJ61)/(DR$195-DR$194)*10)),1))</f>
        <v>4</v>
      </c>
      <c r="DS58" s="55">
        <f t="shared" si="67"/>
        <v>6.5</v>
      </c>
      <c r="DT58" s="55">
        <f>ROUND(IF('Indicator Data'!Z61=0,0,IF(LOG('Indicator Data'!Z61)&gt;DT$195,10,IF(LOG('Indicator Data'!Z61)&lt;DT$194,0,10-(DT$195-LOG('Indicator Data'!Z61))/(DT$195-DT$194)*10))),1)</f>
        <v>4.5</v>
      </c>
      <c r="DU58" s="56">
        <f>'Indicator Data'!Z61/'Indicator Data'!$CL61</f>
        <v>1.1729979271179121E-2</v>
      </c>
      <c r="DV58" s="55">
        <f t="shared" si="106"/>
        <v>0.1</v>
      </c>
      <c r="DW58" s="55">
        <f t="shared" si="68"/>
        <v>2.6</v>
      </c>
      <c r="DX58" s="55">
        <f t="shared" si="69"/>
        <v>5.2</v>
      </c>
      <c r="DY58" s="57">
        <f>IF(BL58="x",ROUND((10-GEOMEAN(((10-DX58)/10*9+1),((10-CZ58)/10*9+1),((10-DJ58)/10*9+1)))/9*10,1),ROUND((10-GEOMEAN(((10-BL58)/10*9+1),((10-DX58)/10*9+1),((10-CZ58)/10*9+1),((10-DJ58)/10*9+1)))/9*10,1))</f>
        <v>3.9</v>
      </c>
      <c r="DZ58" s="58">
        <f>IF(ROUND(IF(AP58="x",(10-GEOMEAN(((10-AO58)/10*9+1),((10-DY58)/10*9+1),((10-AU58)/10*9+1),((10-AQ58)/10*9+1),((10-AR58)/10*9+1)))/9*10,(10-GEOMEAN(((10-AO58)/10*9+1),((10-DY58)/10*9+1),((10-AP58)/10*9+1),((10-AQ58)/10*9+1),((10-AR58)/10*9+1),((10-AU58)/10*9+1)))/9*10),1)=0,0.1,ROUND(IF(AP58="x",(10-GEOMEAN(((10-AO58)/10*9+1),((10-DY58)/10*9+1),((10-AU58)/10*9+1),((10-AQ58)/10*9+1),((10-AR58)/10*9+1)))/9*10,(10-GEOMEAN(((10-AO58)/10*9+1),((10-DY58)/10*9+1),((10-AP58)/10*9+1),((10-AQ58)/10*9+1),((10-AR58)/10*9+1),((10-AU58)/10*9+1)))/9*10),1))</f>
        <v>2.6</v>
      </c>
      <c r="EA58" s="55">
        <f>ROUND(IF('Indicator Data'!AM61=0,0,IF('Indicator Data'!AM61&gt;EA$195,10,IF('Indicator Data'!AM61&lt;EA$194,0,10-(EA$195-'Indicator Data'!AM61)/(EA$195-EA$194)*10))),1)</f>
        <v>1.3</v>
      </c>
      <c r="EB58" s="55">
        <f>ROUND(IF('Indicator Data'!AN61=0,0,IF(LOG('Indicator Data'!AN61)&gt;LOG(EB$195),10,IF(LOG('Indicator Data'!AN61)&lt;LOG(EB$194),0,10-(LOG(EB$195)-LOG('Indicator Data'!AN61))/(LOG(EB$195)-LOG(EB$194))*10))),1)</f>
        <v>4.9000000000000004</v>
      </c>
      <c r="EC58" s="57">
        <f t="shared" si="107"/>
        <v>3.3</v>
      </c>
      <c r="ED58" s="55">
        <f>'Indicator Data'!AO61</f>
        <v>0</v>
      </c>
      <c r="EE58" s="55">
        <f>'Indicator Data'!AP61</f>
        <v>0</v>
      </c>
      <c r="EF58" s="57">
        <f t="shared" si="108"/>
        <v>0</v>
      </c>
      <c r="EG58" s="58">
        <f t="shared" si="109"/>
        <v>2.2999999999999998</v>
      </c>
      <c r="EH58" s="15"/>
      <c r="EI58" s="104"/>
    </row>
    <row r="59" spans="1:139" s="4" customFormat="1" x14ac:dyDescent="0.25">
      <c r="A59" s="126" t="str">
        <f>'Indicator Data'!A62</f>
        <v>Ethiopia</v>
      </c>
      <c r="B59" s="59" t="str">
        <f>'Indicator Data'!B62</f>
        <v>ETH</v>
      </c>
      <c r="C59" s="55">
        <f>ROUND(IF('Indicator Data'!C62=0,0.1,IF(LOG('Indicator Data'!C62)&gt;C$195,10,IF(LOG('Indicator Data'!C62)&lt;C$194,0,10-(C$195-LOG('Indicator Data'!C62))/(C$195-C$194)*10))),1)</f>
        <v>9.5</v>
      </c>
      <c r="D59" s="55">
        <f>ROUND(IF('Indicator Data'!D62=0,0.1,IF(LOG('Indicator Data'!D62)&gt;D$195,10,IF(LOG('Indicator Data'!D62)&lt;D$194,0,10-(D$195-LOG('Indicator Data'!D62))/(D$195-D$194)*10))),1)</f>
        <v>0.1</v>
      </c>
      <c r="E59" s="55">
        <f t="shared" si="70"/>
        <v>6.9</v>
      </c>
      <c r="F59" s="55">
        <f>IF('Indicator Data'!E62="No data",0.1,(ROUND(IF('Indicator Data'!E62=0,0,IF(LOG('Indicator Data'!E62)&gt;F$195,10,IF(LOG('Indicator Data'!E62)&lt;F$194,0,10-(F$195-LOG('Indicator Data'!E62))/(F$195-F$194)*10))),1)))</f>
        <v>8.1999999999999993</v>
      </c>
      <c r="G59" s="55">
        <f>ROUND(IF('Indicator Data'!F62=0,0,IF(LOG('Indicator Data'!F62)&gt;G$195,10,IF(LOG('Indicator Data'!F62)&lt;G$194,0,10-(G$195-LOG('Indicator Data'!F62))/(G$195-G$194)*10))),1)</f>
        <v>0</v>
      </c>
      <c r="H59" s="55">
        <f>ROUND(IF('Indicator Data'!G62=0,0,IF(LOG('Indicator Data'!G62)&gt;H$195,10,IF(LOG('Indicator Data'!G62)&lt;H$194,0,10-(H$195-LOG('Indicator Data'!G62))/(H$195-H$194)*10))),1)</f>
        <v>0</v>
      </c>
      <c r="I59" s="55">
        <f>ROUND(IF('Indicator Data'!H62=0,0,IF(LOG('Indicator Data'!H62)&gt;I$195,10,IF(LOG('Indicator Data'!H62)&lt;I$194,0,10-(I$195-LOG('Indicator Data'!H62))/(I$195-I$194)*10))),1)</f>
        <v>0</v>
      </c>
      <c r="J59" s="55">
        <f t="shared" si="71"/>
        <v>0</v>
      </c>
      <c r="K59" s="55">
        <f>ROUND(IF('Indicator Data'!I62=0,0,IF(LOG('Indicator Data'!I62)&gt;K$195,10,IF(LOG('Indicator Data'!I62)&lt;K$194,0,10-(K$195-LOG('Indicator Data'!I62))/(K$195-K$194)*10))),1)</f>
        <v>0</v>
      </c>
      <c r="L59" s="55">
        <f t="shared" si="72"/>
        <v>0</v>
      </c>
      <c r="M59" s="55">
        <f>ROUND(IF('Indicator Data'!J62=0,0,IF(LOG('Indicator Data'!J62)&gt;M$195,10,IF(LOG('Indicator Data'!J62)&lt;M$194,0,10-(M$195-LOG('Indicator Data'!J62))/(M$195-M$194)*10))),1)</f>
        <v>10</v>
      </c>
      <c r="N59" s="56">
        <f>'Indicator Data'!C62/'Indicator Data'!$CL62</f>
        <v>6.5898594279192293E-4</v>
      </c>
      <c r="O59" s="56">
        <f>'Indicator Data'!D62/'Indicator Data'!$CL62</f>
        <v>0</v>
      </c>
      <c r="P59" s="56">
        <f>IF(F59=0.1,"x",'Indicator Data'!E62/'Indicator Data'!$CL62)</f>
        <v>1.8576437703236273E-3</v>
      </c>
      <c r="Q59" s="56">
        <f>'Indicator Data'!F62/'Indicator Data'!$CL62</f>
        <v>0</v>
      </c>
      <c r="R59" s="56">
        <f>'Indicator Data'!G62/'Indicator Data'!$CL62</f>
        <v>0</v>
      </c>
      <c r="S59" s="56">
        <f>'Indicator Data'!H62/'Indicator Data'!$CL62</f>
        <v>0</v>
      </c>
      <c r="T59" s="56">
        <f>'Indicator Data'!I62/'Indicator Data'!$CL62</f>
        <v>0</v>
      </c>
      <c r="U59" s="56">
        <f>'Indicator Data'!J62/'Indicator Data'!$CL62</f>
        <v>1.8188898922742024E-2</v>
      </c>
      <c r="V59" s="55">
        <f t="shared" si="73"/>
        <v>3.3</v>
      </c>
      <c r="W59" s="55">
        <f t="shared" si="74"/>
        <v>0</v>
      </c>
      <c r="X59" s="55">
        <f t="shared" si="75"/>
        <v>1.8</v>
      </c>
      <c r="Y59" s="55">
        <f t="shared" si="76"/>
        <v>1.2</v>
      </c>
      <c r="Z59" s="55">
        <f t="shared" si="77"/>
        <v>0</v>
      </c>
      <c r="AA59" s="55">
        <f t="shared" si="78"/>
        <v>0</v>
      </c>
      <c r="AB59" s="55">
        <f t="shared" si="79"/>
        <v>0</v>
      </c>
      <c r="AC59" s="55">
        <f t="shared" si="80"/>
        <v>0</v>
      </c>
      <c r="AD59" s="55">
        <f t="shared" si="81"/>
        <v>0</v>
      </c>
      <c r="AE59" s="55">
        <f t="shared" si="82"/>
        <v>0</v>
      </c>
      <c r="AF59" s="55">
        <f t="shared" si="83"/>
        <v>6.1</v>
      </c>
      <c r="AG59" s="55">
        <f>ROUND(IF('Indicator Data'!K62=0,0,IF('Indicator Data'!K62&gt;AG$195,10,IF('Indicator Data'!K62&lt;AG$194,0,10-(AG$195-'Indicator Data'!K62)/(AG$195-AG$194)*10))),1)</f>
        <v>10</v>
      </c>
      <c r="AH59" s="55">
        <f t="shared" si="84"/>
        <v>6.4</v>
      </c>
      <c r="AI59" s="55">
        <f t="shared" si="85"/>
        <v>0.1</v>
      </c>
      <c r="AJ59" s="55">
        <f t="shared" si="86"/>
        <v>0</v>
      </c>
      <c r="AK59" s="55">
        <f t="shared" si="87"/>
        <v>0</v>
      </c>
      <c r="AL59" s="55">
        <f t="shared" si="88"/>
        <v>0</v>
      </c>
      <c r="AM59" s="55">
        <f t="shared" si="89"/>
        <v>0</v>
      </c>
      <c r="AN59" s="55">
        <f t="shared" si="90"/>
        <v>8.8000000000000007</v>
      </c>
      <c r="AO59" s="193">
        <f t="shared" si="91"/>
        <v>4.8</v>
      </c>
      <c r="AP59" s="193">
        <f t="shared" si="41"/>
        <v>5.7</v>
      </c>
      <c r="AQ59" s="193">
        <f t="shared" si="92"/>
        <v>0</v>
      </c>
      <c r="AR59" s="193">
        <f t="shared" si="93"/>
        <v>0</v>
      </c>
      <c r="AS59" s="55">
        <f t="shared" si="94"/>
        <v>9.4</v>
      </c>
      <c r="AT59" s="55">
        <f>IF('Indicator Data'!L62="No data","x",IF('Indicator Data'!CM62&lt;1000,"x",ROUND((IF('Indicator Data'!L62&gt;AT$195,10,IF('Indicator Data'!L62&lt;AT$194,0,10-(AT$195-'Indicator Data'!L62)/(AT$195-AT$194)*10))),1)))</f>
        <v>2</v>
      </c>
      <c r="AU59" s="193">
        <f t="shared" si="95"/>
        <v>5.7</v>
      </c>
      <c r="AV59" s="55">
        <f>IF('Indicator Data'!M62="No data","x",ROUND(IF('Indicator Data'!M62=0,0,IF(LOG('Indicator Data'!M62)&gt;AV$195,10,IF(LOG('Indicator Data'!M62)&lt;AV$194,0,10-(AV$195-LOG('Indicator Data'!M62))/(AV$195-AV$194)*10))),1))</f>
        <v>9.5</v>
      </c>
      <c r="AW59" s="56">
        <f>IF(AV59="x","x",'Indicator Data'!M62/'Indicator Data'!$CL62)</f>
        <v>0.46741217950989178</v>
      </c>
      <c r="AX59" s="55">
        <f t="shared" si="42"/>
        <v>5.2</v>
      </c>
      <c r="AY59" s="55">
        <f t="shared" si="43"/>
        <v>8</v>
      </c>
      <c r="AZ59" s="55">
        <f>IF('Indicator Data'!N62="No data","x",ROUND(IF('Indicator Data'!N62=0,0,IF(LOG('Indicator Data'!N62)&gt;AZ$195,10,IF(LOG('Indicator Data'!N62)&lt;AZ$194,0,10-(AZ$195-LOG('Indicator Data'!N62))/(AZ$195-AZ$194)*10))),1))</f>
        <v>6.9</v>
      </c>
      <c r="BA59" s="56">
        <f>IF(AZ59="x","x",'Indicator Data'!N62/'Indicator Data'!$CL62)</f>
        <v>1.4632231011937568E-3</v>
      </c>
      <c r="BB59" s="55">
        <f t="shared" si="44"/>
        <v>0.3</v>
      </c>
      <c r="BC59" s="55">
        <f t="shared" si="45"/>
        <v>4.4000000000000004</v>
      </c>
      <c r="BD59" s="55">
        <f>IF('Indicator Data'!O62="No data","x",ROUND(IF('Indicator Data'!O62=0,0,IF(LOG('Indicator Data'!O62)&gt;BD$195,10,IF(LOG('Indicator Data'!O62)&lt;BD$194,0,10-(BD$195-LOG('Indicator Data'!O62))/(BD$195-BD$194)*10))),1))</f>
        <v>0</v>
      </c>
      <c r="BE59" s="56">
        <f>IF(BD59="x","x",'Indicator Data'!O62/'Indicator Data'!$CL62)</f>
        <v>0</v>
      </c>
      <c r="BF59" s="55">
        <f t="shared" si="46"/>
        <v>0</v>
      </c>
      <c r="BG59" s="55">
        <f t="shared" si="47"/>
        <v>0</v>
      </c>
      <c r="BH59" s="55">
        <f>IF('Indicator Data'!P62="No data","x",ROUND(IF('Indicator Data'!P62=0,0,IF(LOG('Indicator Data'!P62)&gt;BH$195,10,IF(LOG('Indicator Data'!P62)&lt;BH$194,0,10-(BH$195-LOG('Indicator Data'!P62))/(BH$195-BH$194)*10))),1))</f>
        <v>10</v>
      </c>
      <c r="BI59" s="56">
        <f>IF(BH59="x","x",'Indicator Data'!P62/'Indicator Data'!$CL62)</f>
        <v>0.1266491742374159</v>
      </c>
      <c r="BJ59" s="55">
        <f t="shared" si="48"/>
        <v>10</v>
      </c>
      <c r="BK59" s="55">
        <f t="shared" si="49"/>
        <v>10</v>
      </c>
      <c r="BL59" s="55">
        <f t="shared" si="50"/>
        <v>7.1</v>
      </c>
      <c r="BM59" s="55">
        <f>ROUND(IF('Indicator Data'!Q62=0,0,IF(LOG('Indicator Data'!Q62)&gt;BM$195,10,IF(LOG('Indicator Data'!Q62)&lt;BM$194,0,10-(BM$195-LOG('Indicator Data'!Q62))/(BM$195-BM$194)*10))),1)</f>
        <v>8.5</v>
      </c>
      <c r="BN59" s="55">
        <f>ROUND(IF('Indicator Data'!R62=0,0,IF(LOG('Indicator Data'!R62)&gt;BN$195,10,IF(LOG('Indicator Data'!R62)&lt;BN$194,0,10-(BN$195-LOG('Indicator Data'!R62))/(BN$195-BN$194)*10))),1)</f>
        <v>10</v>
      </c>
      <c r="BO59" s="55">
        <f t="shared" si="51"/>
        <v>9.5</v>
      </c>
      <c r="BP59" s="56">
        <f>'Indicator Data'!Q62/'Indicator Data'!$CL62</f>
        <v>8.468704803397098E-2</v>
      </c>
      <c r="BQ59" s="56">
        <f>'Indicator Data'!R62/'Indicator Data'!$CL62</f>
        <v>0.73990223714404013</v>
      </c>
      <c r="BR59" s="55">
        <f t="shared" si="96"/>
        <v>0.8</v>
      </c>
      <c r="BS59" s="55">
        <f t="shared" si="97"/>
        <v>9.1999999999999993</v>
      </c>
      <c r="BT59" s="55">
        <f t="shared" si="28"/>
        <v>6.3999999999999995</v>
      </c>
      <c r="BU59" s="55">
        <f t="shared" si="52"/>
        <v>8.4</v>
      </c>
      <c r="BV59" s="55">
        <f>ROUND(IF('Indicator Data'!S62=0,0,IF(LOG('Indicator Data'!S62)&gt;BV$195,10,IF(LOG('Indicator Data'!S62)&lt;BV$194,0,10-(BV$195-LOG('Indicator Data'!S62))/(BV$195-BV$194)*10))),1)</f>
        <v>7.3</v>
      </c>
      <c r="BW59" s="55">
        <f>ROUND(IF('Indicator Data'!T62=0,0,IF(LOG('Indicator Data'!T62)&gt;BW$195,10,IF(LOG('Indicator Data'!T62)&lt;BW$194,0,10-(BW$195-LOG('Indicator Data'!T62))/(BW$195-BW$194)*10))),1)</f>
        <v>9.6999999999999993</v>
      </c>
      <c r="BX59" s="55">
        <f t="shared" si="53"/>
        <v>8.9</v>
      </c>
      <c r="BY59" s="56">
        <f>'Indicator Data'!S62/'Indicator Data'!$CL62</f>
        <v>1.4002257219022306E-2</v>
      </c>
      <c r="BZ59" s="56">
        <f>'Indicator Data'!T62/'Indicator Data'!$CL62</f>
        <v>0.67194349128772268</v>
      </c>
      <c r="CA59" s="55">
        <f t="shared" si="98"/>
        <v>0.2</v>
      </c>
      <c r="CB59" s="55">
        <f t="shared" si="99"/>
        <v>6.7</v>
      </c>
      <c r="CC59" s="55">
        <f t="shared" si="54"/>
        <v>4.5333333333333341</v>
      </c>
      <c r="CD59" s="55">
        <f t="shared" si="55"/>
        <v>7.3</v>
      </c>
      <c r="CE59" s="55">
        <f t="shared" si="56"/>
        <v>7.9</v>
      </c>
      <c r="CF59" s="55">
        <f>ROUND(IF('Indicator Data'!U62=0,0,IF(LOG('Indicator Data'!U62)&gt;CF$195,10,IF(LOG('Indicator Data'!U62)&lt;CF$194,0,10-(CF$195-LOG('Indicator Data'!U62))/(CF$195-CF$194)*10))),1)</f>
        <v>8.6999999999999993</v>
      </c>
      <c r="CG59" s="56">
        <f>'Indicator Data'!U62/'Indicator Data'!$CL62</f>
        <v>0.1218732852661408</v>
      </c>
      <c r="CH59" s="55">
        <f t="shared" si="100"/>
        <v>1.4</v>
      </c>
      <c r="CI59" s="55">
        <f t="shared" si="57"/>
        <v>6.3</v>
      </c>
      <c r="CJ59" s="55">
        <f>ROUND(IF('Indicator Data'!V62=0,0,IF(LOG('Indicator Data'!V62)&gt;CJ$195,10,IF(LOG('Indicator Data'!V62)&lt;CJ$194,0,10-(CJ$195-LOG('Indicator Data'!V62))/(CJ$195-CJ$194)*10))),1)</f>
        <v>9.3000000000000007</v>
      </c>
      <c r="CK59" s="56">
        <f>IF('Indicator Data'!V62/'Indicator Data'!$CL62&gt;1,1,'Indicator Data'!V62/'Indicator Data'!$CL62)</f>
        <v>0.32100551454832754</v>
      </c>
      <c r="CL59" s="55">
        <f t="shared" si="101"/>
        <v>3.2</v>
      </c>
      <c r="CM59" s="55">
        <f t="shared" si="58"/>
        <v>7.3</v>
      </c>
      <c r="CN59" s="55">
        <f>ROUND(IF('Indicator Data'!W62=0,0,IF(LOG('Indicator Data'!W62)&gt;CN$195,10,IF(LOG('Indicator Data'!W62)&lt;CN$194,0,10-(CN$195-LOG('Indicator Data'!W62))/(CN$195-CN$194)*10))),1)</f>
        <v>0</v>
      </c>
      <c r="CO59" s="56">
        <f>'Indicator Data'!W62/'Indicator Data'!$CL62</f>
        <v>0</v>
      </c>
      <c r="CP59" s="55">
        <f t="shared" si="102"/>
        <v>0</v>
      </c>
      <c r="CQ59" s="55">
        <f t="shared" si="59"/>
        <v>0</v>
      </c>
      <c r="CR59" s="55">
        <f>ROUND(IF('Indicator Data'!X62=0,0,IF(LOG('Indicator Data'!X62)&gt;CR$195,10,IF(LOG('Indicator Data'!X62)&lt;CR$194,0,10-(CR$195-LOG('Indicator Data'!X62))/(CR$195-CR$194)*10))),1)</f>
        <v>9.3000000000000007</v>
      </c>
      <c r="CS59" s="56">
        <f>'Indicator Data'!X62/'Indicator Data'!$CL62</f>
        <v>0.33166441059174473</v>
      </c>
      <c r="CT59" s="55">
        <f t="shared" si="103"/>
        <v>3.3</v>
      </c>
      <c r="CU59" s="55">
        <f t="shared" si="60"/>
        <v>7.3</v>
      </c>
      <c r="CV59" s="55">
        <f>ROUND(IF('Indicator Data'!Y62=0,0,IF(LOG('Indicator Data'!Y62)&gt;CR$195,10,IF(LOG('Indicator Data'!Y62)&lt;CR$194,0,10-(CR$195-LOG('Indicator Data'!Y62))/(CR$195-CR$194)*10))),1)</f>
        <v>0</v>
      </c>
      <c r="CW59" s="56">
        <f>'Indicator Data'!Y62/'Indicator Data'!$CL62</f>
        <v>0</v>
      </c>
      <c r="CX59" s="55">
        <f t="shared" si="104"/>
        <v>0</v>
      </c>
      <c r="CY59" s="55">
        <f t="shared" si="61"/>
        <v>0</v>
      </c>
      <c r="CZ59" s="55">
        <f t="shared" si="62"/>
        <v>7.2</v>
      </c>
      <c r="DA59" s="55">
        <f>IF('Indicator Data'!AE62="No data","x",ROUND(IF('Indicator Data'!AE62&gt;DA$195,0,IF('Indicator Data'!AE62&lt;DA$194,10,(DA$195-'Indicator Data'!AE62)/(DA$195-DA$194)*10)),1))</f>
        <v>10</v>
      </c>
      <c r="DB59" s="55">
        <f>IF('Indicator Data'!AF62="No data","x",ROUND(IF('Indicator Data'!AF62&gt;DB$195,0,IF('Indicator Data'!AF62&lt;DB$194,10,(DB$195-'Indicator Data'!AF62)/(DB$195-DB$194)*10)),1))</f>
        <v>9.8000000000000007</v>
      </c>
      <c r="DC59" s="55">
        <f>IF('Indicator Data'!AH62="No data","x",ROUND(IF('Indicator Data'!AH62&gt;DC$195,0,IF('Indicator Data'!AH62&lt;DC$194,10,(DC$195-'Indicator Data'!AH62)/(DC$195-DC$194)*10)),1))</f>
        <v>9.1999999999999993</v>
      </c>
      <c r="DD59" s="55">
        <f>IF(AND(DB59="x",DA59="x",DC59="x"),"x",ROUND(AVERAGE(DA59:DC59),1))</f>
        <v>9.6999999999999993</v>
      </c>
      <c r="DE59" s="55">
        <f>IF('Indicator Data'!AA62="No data","x",ROUND(IF(LOG('Indicator Data'!AA62)&gt;DE$195,10,IF(LOG('Indicator Data'!AA62)&lt;DE$194,0,10-(DE$195-LOG('Indicator Data'!AA62))/(DE$195-DE$194)*10)),1))</f>
        <v>6.8</v>
      </c>
      <c r="DF59" s="55">
        <f>IF('Indicator Data'!AB62="No data","x",ROUND(IF('Indicator Data'!AB62&gt;DF$195,10,IF('Indicator Data'!AB62&lt;DF$194,0,10-(DF$195-'Indicator Data'!AB62)/(DF$195-DF$194)*10)),1))</f>
        <v>9.6999999999999993</v>
      </c>
      <c r="DG59" s="55">
        <f>IF('Indicator Data'!AC62="No data","x",ROUND(IF('Indicator Data'!AC62&gt;DG$195,10,IF('Indicator Data'!AC62&lt;DG$194,0,10-(DG$195-'Indicator Data'!AC62)/(DG$195-DG$194)*10)),1))</f>
        <v>2.1</v>
      </c>
      <c r="DH59" s="55">
        <f>IF('Indicator Data'!AD62="No data","x",ROUND(IF('Indicator Data'!AD62&gt;DH$195,10,IF('Indicator Data'!AD62&lt;DH$194,0,10-(DH$195-'Indicator Data'!AD62)/(DH$195-DH$194)*10)),1))</f>
        <v>3.7</v>
      </c>
      <c r="DI59" s="55">
        <f t="shared" si="63"/>
        <v>5.6</v>
      </c>
      <c r="DJ59" s="55">
        <f t="shared" si="64"/>
        <v>7</v>
      </c>
      <c r="DK59" s="55">
        <f>IF('Indicator Data'!AK62="No data","x",ROUND(IF('Indicator Data'!AK62&gt;DK$195,10,IF('Indicator Data'!AK62&lt;DK$194,0,10-(DK$195-'Indicator Data'!AK62)/(DK$195-DK$194)*10)),1))</f>
        <v>7.3</v>
      </c>
      <c r="DL59" s="55">
        <f>IF('Indicator Data'!AL62="No data","x",ROUND(IF('Indicator Data'!AL62&gt;DL$195,10,IF('Indicator Data'!AL62&lt;DL$194,0,10-(DL$195-'Indicator Data'!AL62)/(DL$195-DL$194)*10)),1))</f>
        <v>6.5</v>
      </c>
      <c r="DM59" s="55">
        <f t="shared" si="65"/>
        <v>6</v>
      </c>
      <c r="DN59" s="55">
        <f>IF('Indicator Data'!AG62="No data","x",ROUND(IF('Indicator Data'!AG62&gt;DN$195,10,IF('Indicator Data'!AG62&lt;DN$194,0,10-(DN$195-'Indicator Data'!AG62)/(DN$195-DN$194)*10)),1))</f>
        <v>7.5</v>
      </c>
      <c r="DO59" s="55">
        <f t="shared" si="66"/>
        <v>9.1</v>
      </c>
      <c r="DP59" s="194">
        <f>IF('Indicator Data'!AI62="No data","x",'Indicator Data'!AI62/'Indicator Data'!$CK62)</f>
        <v>1.0740258418070075E-4</v>
      </c>
      <c r="DQ59" s="55">
        <f t="shared" si="105"/>
        <v>1.1000000000000001</v>
      </c>
      <c r="DR59" s="55">
        <f>IF('Indicator Data'!AJ62="No data","x",ROUND(IF('Indicator Data'!AJ62&gt;DR$195,10,IF('Indicator Data'!AJ62&lt;DR$194,0,10-(DR$195-'Indicator Data'!AJ62)/(DR$195-DR$194)*10)),1))</f>
        <v>2</v>
      </c>
      <c r="DS59" s="55">
        <f t="shared" si="67"/>
        <v>1.6</v>
      </c>
      <c r="DT59" s="55">
        <f>ROUND(IF('Indicator Data'!Z62=0,0,IF(LOG('Indicator Data'!Z62)&gt;DT$195,10,IF(LOG('Indicator Data'!Z62)&lt;DT$194,0,10-(DT$195-LOG('Indicator Data'!Z62))/(DT$195-DT$194)*10))),1)</f>
        <v>8.6</v>
      </c>
      <c r="DU59" s="56">
        <f>'Indicator Data'!Z62/'Indicator Data'!$CL62</f>
        <v>0.10894452811768367</v>
      </c>
      <c r="DV59" s="55">
        <f t="shared" si="106"/>
        <v>1.1000000000000001</v>
      </c>
      <c r="DW59" s="55">
        <f t="shared" si="68"/>
        <v>6.1</v>
      </c>
      <c r="DX59" s="55">
        <f t="shared" si="69"/>
        <v>5.6</v>
      </c>
      <c r="DY59" s="57">
        <f>IF(BL59="x",ROUND((10-GEOMEAN(((10-DX59)/10*9+1),((10-CZ59)/10*9+1),((10-DJ59)/10*9+1)))/9*10,1),ROUND((10-GEOMEAN(((10-BL59)/10*9+1),((10-DX59)/10*9+1),((10-CZ59)/10*9+1),((10-DJ59)/10*9+1)))/9*10,1))</f>
        <v>6.8</v>
      </c>
      <c r="DZ59" s="58">
        <f>IF(ROUND(IF(AP59="x",(10-GEOMEAN(((10-AO59)/10*9+1),((10-DY59)/10*9+1),((10-AU59)/10*9+1),((10-AQ59)/10*9+1),((10-AR59)/10*9+1)))/9*10,(10-GEOMEAN(((10-AO59)/10*9+1),((10-DY59)/10*9+1),((10-AP59)/10*9+1),((10-AQ59)/10*9+1),((10-AR59)/10*9+1),((10-AU59)/10*9+1)))/9*10),1)=0,0.1,ROUND(IF(AP59="x",(10-GEOMEAN(((10-AO59)/10*9+1),((10-DY59)/10*9+1),((10-AU59)/10*9+1),((10-AQ59)/10*9+1),((10-AR59)/10*9+1)))/9*10,(10-GEOMEAN(((10-AO59)/10*9+1),((10-DY59)/10*9+1),((10-AP59)/10*9+1),((10-AQ59)/10*9+1),((10-AR59)/10*9+1),((10-AU59)/10*9+1)))/9*10),1))</f>
        <v>4.3</v>
      </c>
      <c r="EA59" s="55">
        <f>ROUND(IF('Indicator Data'!AM62=0,0,IF('Indicator Data'!AM62&gt;EA$195,10,IF('Indicator Data'!AM62&lt;EA$194,0,10-(EA$195-'Indicator Data'!AM62)/(EA$195-EA$194)*10))),1)</f>
        <v>10</v>
      </c>
      <c r="EB59" s="55">
        <f>ROUND(IF('Indicator Data'!AN62=0,0,IF(LOG('Indicator Data'!AN62)&gt;LOG(EB$195),10,IF(LOG('Indicator Data'!AN62)&lt;LOG(EB$194),0,10-(LOG(EB$195)-LOG('Indicator Data'!AN62))/(LOG(EB$195)-LOG(EB$194))*10))),1)</f>
        <v>9.6999999999999993</v>
      </c>
      <c r="EC59" s="57">
        <f t="shared" si="107"/>
        <v>9.9</v>
      </c>
      <c r="ED59" s="55">
        <f>'Indicator Data'!AO62</f>
        <v>0</v>
      </c>
      <c r="EE59" s="55">
        <f>'Indicator Data'!AP62</f>
        <v>5</v>
      </c>
      <c r="EF59" s="57">
        <f t="shared" si="108"/>
        <v>9</v>
      </c>
      <c r="EG59" s="58">
        <f t="shared" si="109"/>
        <v>9</v>
      </c>
      <c r="EH59" s="15"/>
      <c r="EI59" s="104"/>
    </row>
    <row r="60" spans="1:139" s="4" customFormat="1" x14ac:dyDescent="0.25">
      <c r="A60" s="126" t="str">
        <f>'Indicator Data'!A63</f>
        <v>Fiji</v>
      </c>
      <c r="B60" s="59" t="str">
        <f>'Indicator Data'!B63</f>
        <v>FJI</v>
      </c>
      <c r="C60" s="55">
        <f>ROUND(IF('Indicator Data'!C63=0,0.1,IF(LOG('Indicator Data'!C63)&gt;C$195,10,IF(LOG('Indicator Data'!C63)&lt;C$194,0,10-(C$195-LOG('Indicator Data'!C63))/(C$195-C$194)*10))),1)</f>
        <v>5.0999999999999996</v>
      </c>
      <c r="D60" s="55">
        <f>ROUND(IF('Indicator Data'!D63=0,0.1,IF(LOG('Indicator Data'!D63)&gt;D$195,10,IF(LOG('Indicator Data'!D63)&lt;D$194,0,10-(D$195-LOG('Indicator Data'!D63))/(D$195-D$194)*10))),1)</f>
        <v>0.1</v>
      </c>
      <c r="E60" s="55">
        <f t="shared" si="70"/>
        <v>3</v>
      </c>
      <c r="F60" s="55">
        <f>IF('Indicator Data'!E63="No data",0.1,(ROUND(IF('Indicator Data'!E63=0,0,IF(LOG('Indicator Data'!E63)&gt;F$195,10,IF(LOG('Indicator Data'!E63)&lt;F$194,0,10-(F$195-LOG('Indicator Data'!E63))/(F$195-F$194)*10))),1)))</f>
        <v>0.1</v>
      </c>
      <c r="G60" s="55">
        <f>ROUND(IF('Indicator Data'!F63=0,0,IF(LOG('Indicator Data'!F63)&gt;G$195,10,IF(LOG('Indicator Data'!F63)&lt;G$194,0,10-(G$195-LOG('Indicator Data'!F63))/(G$195-G$194)*10))),1)</f>
        <v>6</v>
      </c>
      <c r="H60" s="55">
        <f>ROUND(IF('Indicator Data'!G63=0,0,IF(LOG('Indicator Data'!G63)&gt;H$195,10,IF(LOG('Indicator Data'!G63)&lt;H$194,0,10-(H$195-LOG('Indicator Data'!G63))/(H$195-H$194)*10))),1)</f>
        <v>5.0999999999999996</v>
      </c>
      <c r="I60" s="55">
        <f>ROUND(IF('Indicator Data'!H63=0,0,IF(LOG('Indicator Data'!H63)&gt;I$195,10,IF(LOG('Indicator Data'!H63)&lt;I$194,0,10-(I$195-LOG('Indicator Data'!H63))/(I$195-I$194)*10))),1)</f>
        <v>6.6</v>
      </c>
      <c r="J60" s="55">
        <f t="shared" si="71"/>
        <v>5.9</v>
      </c>
      <c r="K60" s="55">
        <f>ROUND(IF('Indicator Data'!I63=0,0,IF(LOG('Indicator Data'!I63)&gt;K$195,10,IF(LOG('Indicator Data'!I63)&lt;K$194,0,10-(K$195-LOG('Indicator Data'!I63))/(K$195-K$194)*10))),1)</f>
        <v>0</v>
      </c>
      <c r="L60" s="55">
        <f t="shared" si="72"/>
        <v>3.5</v>
      </c>
      <c r="M60" s="55">
        <f>ROUND(IF('Indicator Data'!J63=0,0,IF(LOG('Indicator Data'!J63)&gt;M$195,10,IF(LOG('Indicator Data'!J63)&lt;M$194,0,10-(M$195-LOG('Indicator Data'!J63))/(M$195-M$194)*10))),1)</f>
        <v>7.4</v>
      </c>
      <c r="N60" s="56">
        <f>'Indicator Data'!C63/'Indicator Data'!$CL63</f>
        <v>1.2739609502362274E-3</v>
      </c>
      <c r="O60" s="56">
        <f>'Indicator Data'!D63/'Indicator Data'!$CL63</f>
        <v>0</v>
      </c>
      <c r="P60" s="56" t="str">
        <f>IF(F60=0.1,"x",'Indicator Data'!E63/'Indicator Data'!$CL63)</f>
        <v>x</v>
      </c>
      <c r="Q60" s="56">
        <f>'Indicator Data'!F63/'Indicator Data'!$CL63</f>
        <v>4.3570923269926933E-5</v>
      </c>
      <c r="R60" s="56">
        <f>'Indicator Data'!G63/'Indicator Data'!$CL63</f>
        <v>1.2825533565553141E-2</v>
      </c>
      <c r="S60" s="56">
        <f>'Indicator Data'!H63/'Indicator Data'!$CL63</f>
        <v>5.0304045759335227E-4</v>
      </c>
      <c r="T60" s="56">
        <f>'Indicator Data'!I63/'Indicator Data'!$CL63</f>
        <v>0</v>
      </c>
      <c r="U60" s="56">
        <f>'Indicator Data'!J63/'Indicator Data'!$CL63</f>
        <v>1.0584424829955233E-2</v>
      </c>
      <c r="V60" s="55">
        <f t="shared" si="73"/>
        <v>6.4</v>
      </c>
      <c r="W60" s="55">
        <f t="shared" si="74"/>
        <v>0</v>
      </c>
      <c r="X60" s="55">
        <f t="shared" si="75"/>
        <v>3.9</v>
      </c>
      <c r="Y60" s="55">
        <f t="shared" si="76"/>
        <v>0.1</v>
      </c>
      <c r="Z60" s="55">
        <f t="shared" si="77"/>
        <v>9.1999999999999993</v>
      </c>
      <c r="AA60" s="55">
        <f t="shared" si="78"/>
        <v>7.1</v>
      </c>
      <c r="AB60" s="55">
        <f t="shared" si="79"/>
        <v>1</v>
      </c>
      <c r="AC60" s="55">
        <f t="shared" si="80"/>
        <v>4.7</v>
      </c>
      <c r="AD60" s="55">
        <f t="shared" si="81"/>
        <v>0</v>
      </c>
      <c r="AE60" s="55">
        <f t="shared" si="82"/>
        <v>2.7</v>
      </c>
      <c r="AF60" s="55">
        <f t="shared" si="83"/>
        <v>3.5</v>
      </c>
      <c r="AG60" s="55">
        <f>ROUND(IF('Indicator Data'!K63=0,0,IF('Indicator Data'!K63&gt;AG$195,10,IF('Indicator Data'!K63&lt;AG$194,0,10-(AG$195-'Indicator Data'!K63)/(AG$195-AG$194)*10))),1)</f>
        <v>1.9</v>
      </c>
      <c r="AH60" s="55">
        <f t="shared" si="84"/>
        <v>5.8</v>
      </c>
      <c r="AI60" s="55">
        <f t="shared" si="85"/>
        <v>0.1</v>
      </c>
      <c r="AJ60" s="55">
        <f t="shared" si="86"/>
        <v>6.1</v>
      </c>
      <c r="AK60" s="55">
        <f t="shared" si="87"/>
        <v>3.8</v>
      </c>
      <c r="AL60" s="55">
        <f t="shared" si="88"/>
        <v>5.0999999999999996</v>
      </c>
      <c r="AM60" s="55">
        <f t="shared" si="89"/>
        <v>0</v>
      </c>
      <c r="AN60" s="55">
        <f t="shared" si="90"/>
        <v>5.8</v>
      </c>
      <c r="AO60" s="193">
        <f t="shared" si="91"/>
        <v>3.5</v>
      </c>
      <c r="AP60" s="193">
        <f t="shared" si="41"/>
        <v>0.1</v>
      </c>
      <c r="AQ60" s="193">
        <f t="shared" si="92"/>
        <v>8</v>
      </c>
      <c r="AR60" s="193">
        <f t="shared" si="93"/>
        <v>3.1</v>
      </c>
      <c r="AS60" s="55">
        <f t="shared" si="94"/>
        <v>3.9</v>
      </c>
      <c r="AT60" s="55">
        <f>IF('Indicator Data'!L63="No data","x",IF('Indicator Data'!CM63&lt;1000,"x",ROUND((IF('Indicator Data'!L63&gt;AT$195,10,IF('Indicator Data'!L63&lt;AT$194,0,10-(AT$195-'Indicator Data'!L63)/(AT$195-AT$194)*10))),1)))</f>
        <v>1</v>
      </c>
      <c r="AU60" s="193">
        <f t="shared" si="95"/>
        <v>2.5</v>
      </c>
      <c r="AV60" s="55">
        <f>IF('Indicator Data'!M63="No data","x",ROUND(IF('Indicator Data'!M63=0,0,IF(LOG('Indicator Data'!M63)&gt;AV$195,10,IF(LOG('Indicator Data'!M63)&lt;AV$194,0,10-(AV$195-LOG('Indicator Data'!M63))/(AV$195-AV$194)*10))),1))</f>
        <v>0</v>
      </c>
      <c r="AW60" s="56">
        <f>IF(AV60="x","x",'Indicator Data'!M63/'Indicator Data'!$CL63)</f>
        <v>0</v>
      </c>
      <c r="AX60" s="55">
        <f t="shared" si="42"/>
        <v>0</v>
      </c>
      <c r="AY60" s="55">
        <f t="shared" si="43"/>
        <v>0</v>
      </c>
      <c r="AZ60" s="55" t="str">
        <f>IF('Indicator Data'!N63="No data","x",ROUND(IF('Indicator Data'!N63=0,0,IF(LOG('Indicator Data'!N63)&gt;AZ$195,10,IF(LOG('Indicator Data'!N63)&lt;AZ$194,0,10-(AZ$195-LOG('Indicator Data'!N63))/(AZ$195-AZ$194)*10))),1))</f>
        <v>x</v>
      </c>
      <c r="BA60" s="56" t="str">
        <f>IF(AZ60="x","x",'Indicator Data'!N63/'Indicator Data'!$CL63)</f>
        <v>x</v>
      </c>
      <c r="BB60" s="55" t="str">
        <f t="shared" si="44"/>
        <v>x</v>
      </c>
      <c r="BC60" s="55" t="str">
        <f t="shared" si="45"/>
        <v>x</v>
      </c>
      <c r="BD60" s="55" t="str">
        <f>IF('Indicator Data'!O63="No data","x",ROUND(IF('Indicator Data'!O63=0,0,IF(LOG('Indicator Data'!O63)&gt;BD$195,10,IF(LOG('Indicator Data'!O63)&lt;BD$194,0,10-(BD$195-LOG('Indicator Data'!O63))/(BD$195-BD$194)*10))),1))</f>
        <v>x</v>
      </c>
      <c r="BE60" s="56" t="str">
        <f>IF(BD60="x","x",'Indicator Data'!O63/'Indicator Data'!$CL63)</f>
        <v>x</v>
      </c>
      <c r="BF60" s="55" t="str">
        <f t="shared" si="46"/>
        <v>x</v>
      </c>
      <c r="BG60" s="55" t="str">
        <f t="shared" si="47"/>
        <v>x</v>
      </c>
      <c r="BH60" s="55" t="str">
        <f>IF('Indicator Data'!P63="No data","x",ROUND(IF('Indicator Data'!P63=0,0,IF(LOG('Indicator Data'!P63)&gt;BH$195,10,IF(LOG('Indicator Data'!P63)&lt;BH$194,0,10-(BH$195-LOG('Indicator Data'!P63))/(BH$195-BH$194)*10))),1))</f>
        <v>x</v>
      </c>
      <c r="BI60" s="56" t="str">
        <f>IF(BH60="x","x",'Indicator Data'!P63/'Indicator Data'!$CL63)</f>
        <v>x</v>
      </c>
      <c r="BJ60" s="55" t="str">
        <f t="shared" si="48"/>
        <v>x</v>
      </c>
      <c r="BK60" s="55" t="str">
        <f t="shared" si="49"/>
        <v>x</v>
      </c>
      <c r="BL60" s="55">
        <f t="shared" si="50"/>
        <v>0</v>
      </c>
      <c r="BM60" s="55">
        <f>ROUND(IF('Indicator Data'!Q63=0,0,IF(LOG('Indicator Data'!Q63)&gt;BM$195,10,IF(LOG('Indicator Data'!Q63)&lt;BM$194,0,10-(BM$195-LOG('Indicator Data'!Q63))/(BM$195-BM$194)*10))),1)</f>
        <v>0</v>
      </c>
      <c r="BN60" s="55">
        <f>ROUND(IF('Indicator Data'!R63=0,0,IF(LOG('Indicator Data'!R63)&gt;BN$195,10,IF(LOG('Indicator Data'!R63)&lt;BN$194,0,10-(BN$195-LOG('Indicator Data'!R63))/(BN$195-BN$194)*10))),1)</f>
        <v>0</v>
      </c>
      <c r="BO60" s="55">
        <f t="shared" si="51"/>
        <v>0</v>
      </c>
      <c r="BP60" s="56">
        <f>'Indicator Data'!Q63/'Indicator Data'!$CL63</f>
        <v>0</v>
      </c>
      <c r="BQ60" s="56">
        <f>'Indicator Data'!R63/'Indicator Data'!$CL63</f>
        <v>0</v>
      </c>
      <c r="BR60" s="55">
        <f t="shared" si="96"/>
        <v>0</v>
      </c>
      <c r="BS60" s="55">
        <f t="shared" si="97"/>
        <v>0</v>
      </c>
      <c r="BT60" s="55">
        <f t="shared" si="28"/>
        <v>0</v>
      </c>
      <c r="BU60" s="55">
        <f t="shared" si="52"/>
        <v>0</v>
      </c>
      <c r="BV60" s="55">
        <f>ROUND(IF('Indicator Data'!S63=0,0,IF(LOG('Indicator Data'!S63)&gt;BV$195,10,IF(LOG('Indicator Data'!S63)&lt;BV$194,0,10-(BV$195-LOG('Indicator Data'!S63))/(BV$195-BV$194)*10))),1)</f>
        <v>0</v>
      </c>
      <c r="BW60" s="55">
        <f>ROUND(IF('Indicator Data'!T63=0,0,IF(LOG('Indicator Data'!T63)&gt;BW$195,10,IF(LOG('Indicator Data'!T63)&lt;BW$194,0,10-(BW$195-LOG('Indicator Data'!T63))/(BW$195-BW$194)*10))),1)</f>
        <v>0</v>
      </c>
      <c r="BX60" s="55">
        <f t="shared" si="53"/>
        <v>0</v>
      </c>
      <c r="BY60" s="56">
        <f>'Indicator Data'!S63/'Indicator Data'!$CL63</f>
        <v>0</v>
      </c>
      <c r="BZ60" s="56">
        <f>'Indicator Data'!T63/'Indicator Data'!$CL63</f>
        <v>0</v>
      </c>
      <c r="CA60" s="55">
        <f t="shared" si="98"/>
        <v>0</v>
      </c>
      <c r="CB60" s="55">
        <f t="shared" si="99"/>
        <v>0</v>
      </c>
      <c r="CC60" s="55">
        <f t="shared" si="54"/>
        <v>0</v>
      </c>
      <c r="CD60" s="55">
        <f t="shared" si="55"/>
        <v>0</v>
      </c>
      <c r="CE60" s="55">
        <f t="shared" si="56"/>
        <v>0</v>
      </c>
      <c r="CF60" s="55">
        <f>ROUND(IF('Indicator Data'!U63=0,0,IF(LOG('Indicator Data'!U63)&gt;CF$195,10,IF(LOG('Indicator Data'!U63)&lt;CF$194,0,10-(CF$195-LOG('Indicator Data'!U63))/(CF$195-CF$194)*10))),1)</f>
        <v>6.8</v>
      </c>
      <c r="CG60" s="56">
        <f>'Indicator Data'!U63/'Indicator Data'!$CL63</f>
        <v>0.60425843441098426</v>
      </c>
      <c r="CH60" s="55">
        <f t="shared" si="100"/>
        <v>6.7</v>
      </c>
      <c r="CI60" s="55">
        <f t="shared" si="57"/>
        <v>6.8</v>
      </c>
      <c r="CJ60" s="55">
        <f>ROUND(IF('Indicator Data'!V63=0,0,IF(LOG('Indicator Data'!V63)&gt;CJ$195,10,IF(LOG('Indicator Data'!V63)&lt;CJ$194,0,10-(CJ$195-LOG('Indicator Data'!V63))/(CJ$195-CJ$194)*10))),1)</f>
        <v>6.7</v>
      </c>
      <c r="CK60" s="56">
        <f>IF('Indicator Data'!V63/'Indicator Data'!$CL63&gt;1,1,'Indicator Data'!V63/'Indicator Data'!$CL63)</f>
        <v>0.54803210026559157</v>
      </c>
      <c r="CL60" s="55">
        <f t="shared" si="101"/>
        <v>5.5</v>
      </c>
      <c r="CM60" s="55">
        <f t="shared" si="58"/>
        <v>6.1</v>
      </c>
      <c r="CN60" s="55">
        <f>ROUND(IF('Indicator Data'!W63=0,0,IF(LOG('Indicator Data'!W63)&gt;CN$195,10,IF(LOG('Indicator Data'!W63)&lt;CN$194,0,10-(CN$195-LOG('Indicator Data'!W63))/(CN$195-CN$194)*10))),1)</f>
        <v>0</v>
      </c>
      <c r="CO60" s="56">
        <f>'Indicator Data'!W63/'Indicator Data'!$CL63</f>
        <v>0</v>
      </c>
      <c r="CP60" s="55">
        <f t="shared" si="102"/>
        <v>0</v>
      </c>
      <c r="CQ60" s="55">
        <f t="shared" si="59"/>
        <v>0</v>
      </c>
      <c r="CR60" s="55">
        <f>ROUND(IF('Indicator Data'!X63=0,0,IF(LOG('Indicator Data'!X63)&gt;CR$195,10,IF(LOG('Indicator Data'!X63)&lt;CR$194,0,10-(CR$195-LOG('Indicator Data'!X63))/(CR$195-CR$194)*10))),1)</f>
        <v>7</v>
      </c>
      <c r="CS60" s="56">
        <f>'Indicator Data'!X63/'Indicator Data'!$CL63</f>
        <v>0.8629349887092741</v>
      </c>
      <c r="CT60" s="55">
        <f t="shared" si="103"/>
        <v>8.6</v>
      </c>
      <c r="CU60" s="55">
        <f t="shared" si="60"/>
        <v>7.9</v>
      </c>
      <c r="CV60" s="55">
        <f>ROUND(IF('Indicator Data'!Y63=0,0,IF(LOG('Indicator Data'!Y63)&gt;CR$195,10,IF(LOG('Indicator Data'!Y63)&lt;CR$194,0,10-(CR$195-LOG('Indicator Data'!Y63))/(CR$195-CR$194)*10))),1)</f>
        <v>0</v>
      </c>
      <c r="CW60" s="56">
        <f>'Indicator Data'!Y63/'Indicator Data'!$CL63</f>
        <v>0</v>
      </c>
      <c r="CX60" s="55">
        <f t="shared" si="104"/>
        <v>0</v>
      </c>
      <c r="CY60" s="55">
        <f t="shared" si="61"/>
        <v>0</v>
      </c>
      <c r="CZ60" s="55">
        <f t="shared" si="62"/>
        <v>5.8</v>
      </c>
      <c r="DA60" s="55">
        <f>IF('Indicator Data'!AE63="No data","x",ROUND(IF('Indicator Data'!AE63&gt;DA$195,0,IF('Indicator Data'!AE63&lt;DA$194,10,(DA$195-'Indicator Data'!AE63)/(DA$195-DA$194)*10)),1))</f>
        <v>0.5</v>
      </c>
      <c r="DB60" s="55">
        <f>IF('Indicator Data'!AF63="No data","x",ROUND(IF('Indicator Data'!AF63&gt;DB$195,0,IF('Indicator Data'!AF63&lt;DB$194,10,(DB$195-'Indicator Data'!AF63)/(DB$195-DB$194)*10)),1))</f>
        <v>1</v>
      </c>
      <c r="DC60" s="55" t="str">
        <f>IF('Indicator Data'!AH63="No data","x",ROUND(IF('Indicator Data'!AH63&gt;DC$195,0,IF('Indicator Data'!AH63&lt;DC$194,10,(DC$195-'Indicator Data'!AH63)/(DC$195-DC$194)*10)),1))</f>
        <v>x</v>
      </c>
      <c r="DD60" s="55">
        <f>IF(AND(DB60="x",DA60="x",DC60="x"),"x",ROUND(AVERAGE(DA60:DC60),1))</f>
        <v>0.8</v>
      </c>
      <c r="DE60" s="55">
        <f>IF('Indicator Data'!AA63="No data","x",ROUND(IF(LOG('Indicator Data'!AA63)&gt;DE$195,10,IF(LOG('Indicator Data'!AA63)&lt;DE$194,0,10-(DE$195-LOG('Indicator Data'!AA63))/(DE$195-DE$194)*10)),1))</f>
        <v>5.6</v>
      </c>
      <c r="DF60" s="55">
        <f>IF('Indicator Data'!AB63="No data","x",ROUND(IF('Indicator Data'!AB63&gt;DF$195,10,IF('Indicator Data'!AB63&lt;DF$194,0,10-(DF$195-'Indicator Data'!AB63)/(DF$195-DF$194)*10)),1))</f>
        <v>4.3</v>
      </c>
      <c r="DG60" s="55">
        <f>IF('Indicator Data'!AC63="No data","x",ROUND(IF('Indicator Data'!AC63&gt;DG$195,10,IF('Indicator Data'!AC63&lt;DG$194,0,10-(DG$195-'Indicator Data'!AC63)/(DG$195-DG$194)*10)),1))</f>
        <v>5.6</v>
      </c>
      <c r="DH60" s="55">
        <f>IF('Indicator Data'!AD63="No data","x",ROUND(IF('Indicator Data'!AD63&gt;DH$195,10,IF('Indicator Data'!AD63&lt;DH$194,0,10-(DH$195-'Indicator Data'!AD63)/(DH$195-DH$194)*10)),1))</f>
        <v>4</v>
      </c>
      <c r="DI60" s="55">
        <f t="shared" si="63"/>
        <v>4.9000000000000004</v>
      </c>
      <c r="DJ60" s="55">
        <f t="shared" si="64"/>
        <v>3.5</v>
      </c>
      <c r="DK60" s="55">
        <f>IF('Indicator Data'!AK63="No data","x",ROUND(IF('Indicator Data'!AK63&gt;DK$195,10,IF('Indicator Data'!AK63&lt;DK$194,0,10-(DK$195-'Indicator Data'!AK63)/(DK$195-DK$194)*10)),1))</f>
        <v>1.2</v>
      </c>
      <c r="DL60" s="55">
        <f>IF('Indicator Data'!AL63="No data","x",ROUND(IF('Indicator Data'!AL63&gt;DL$195,10,IF('Indicator Data'!AL63&lt;DL$194,0,10-(DL$195-'Indicator Data'!AL63)/(DL$195-DL$194)*10)),1))</f>
        <v>3.4</v>
      </c>
      <c r="DM60" s="55">
        <f t="shared" si="65"/>
        <v>4</v>
      </c>
      <c r="DN60" s="55">
        <f>IF('Indicator Data'!AG63="No data","x",ROUND(IF('Indicator Data'!AG63&gt;DN$195,10,IF('Indicator Data'!AG63&lt;DN$194,0,10-(DN$195-'Indicator Data'!AG63)/(DN$195-DN$194)*10)),1))</f>
        <v>0</v>
      </c>
      <c r="DO60" s="55">
        <f t="shared" si="66"/>
        <v>0.5</v>
      </c>
      <c r="DP60" s="194">
        <f>IF('Indicator Data'!AI63="No data","x",'Indicator Data'!AI63/'Indicator Data'!$CK63)</f>
        <v>3.0674048057517802E-4</v>
      </c>
      <c r="DQ60" s="55">
        <f t="shared" si="105"/>
        <v>3.1</v>
      </c>
      <c r="DR60" s="55">
        <f>IF('Indicator Data'!AJ63="No data","x",ROUND(IF('Indicator Data'!AJ63&gt;DR$195,10,IF('Indicator Data'!AJ63&lt;DR$194,0,10-(DR$195-'Indicator Data'!AJ63)/(DR$195-DR$194)*10)),1))</f>
        <v>8</v>
      </c>
      <c r="DS60" s="55">
        <f t="shared" si="67"/>
        <v>5.6</v>
      </c>
      <c r="DT60" s="55">
        <f>ROUND(IF('Indicator Data'!Z63=0,0,IF(LOG('Indicator Data'!Z63)&gt;DT$195,10,IF(LOG('Indicator Data'!Z63)&lt;DT$194,0,10-(DT$195-LOG('Indicator Data'!Z63))/(DT$195-DT$194)*10))),1)</f>
        <v>0</v>
      </c>
      <c r="DU60" s="56">
        <f>'Indicator Data'!Z63/'Indicator Data'!$CL63</f>
        <v>0</v>
      </c>
      <c r="DV60" s="55">
        <f t="shared" si="106"/>
        <v>0</v>
      </c>
      <c r="DW60" s="55">
        <f t="shared" si="68"/>
        <v>0</v>
      </c>
      <c r="DX60" s="55">
        <f t="shared" si="69"/>
        <v>3.4</v>
      </c>
      <c r="DY60" s="57">
        <f>IF(BL60="x",ROUND((10-GEOMEAN(((10-DX60)/10*9+1),((10-CZ60)/10*9+1),((10-DJ60)/10*9+1)))/9*10,1),ROUND((10-GEOMEAN(((10-BL60)/10*9+1),((10-DX60)/10*9+1),((10-CZ60)/10*9+1),((10-DJ60)/10*9+1)))/9*10,1))</f>
        <v>3.4</v>
      </c>
      <c r="DZ60" s="58">
        <f>IF(ROUND(IF(AP60="x",(10-GEOMEAN(((10-AO60)/10*9+1),((10-DY60)/10*9+1),((10-AU60)/10*9+1),((10-AQ60)/10*9+1),((10-AR60)/10*9+1)))/9*10,(10-GEOMEAN(((10-AO60)/10*9+1),((10-DY60)/10*9+1),((10-AP60)/10*9+1),((10-AQ60)/10*9+1),((10-AR60)/10*9+1),((10-AU60)/10*9+1)))/9*10),1)=0,0.1,ROUND(IF(AP60="x",(10-GEOMEAN(((10-AO60)/10*9+1),((10-DY60)/10*9+1),((10-AU60)/10*9+1),((10-AQ60)/10*9+1),((10-AR60)/10*9+1)))/9*10,(10-GEOMEAN(((10-AO60)/10*9+1),((10-DY60)/10*9+1),((10-AP60)/10*9+1),((10-AQ60)/10*9+1),((10-AR60)/10*9+1),((10-AU60)/10*9+1)))/9*10),1))</f>
        <v>3.9</v>
      </c>
      <c r="EA60" s="55">
        <f>ROUND(IF('Indicator Data'!AM63=0,0,IF('Indicator Data'!AM63&gt;EA$195,10,IF('Indicator Data'!AM63&lt;EA$194,0,10-(EA$195-'Indicator Data'!AM63)/(EA$195-EA$194)*10))),1)</f>
        <v>0.1</v>
      </c>
      <c r="EB60" s="55">
        <f>ROUND(IF('Indicator Data'!AN63=0,0,IF(LOG('Indicator Data'!AN63)&gt;LOG(EB$195),10,IF(LOG('Indicator Data'!AN63)&lt;LOG(EB$194),0,10-(LOG(EB$195)-LOG('Indicator Data'!AN63))/(LOG(EB$195)-LOG(EB$194))*10))),1)</f>
        <v>0</v>
      </c>
      <c r="EC60" s="57">
        <f t="shared" si="107"/>
        <v>0.1</v>
      </c>
      <c r="ED60" s="55">
        <f>'Indicator Data'!AO63</f>
        <v>0</v>
      </c>
      <c r="EE60" s="55">
        <f>'Indicator Data'!AP63</f>
        <v>0</v>
      </c>
      <c r="EF60" s="57">
        <f t="shared" si="108"/>
        <v>0</v>
      </c>
      <c r="EG60" s="58">
        <f t="shared" si="109"/>
        <v>0.1</v>
      </c>
      <c r="EH60" s="15"/>
      <c r="EI60" s="104"/>
    </row>
    <row r="61" spans="1:139" s="4" customFormat="1" x14ac:dyDescent="0.25">
      <c r="A61" s="126" t="str">
        <f>'Indicator Data'!A64</f>
        <v>Finland</v>
      </c>
      <c r="B61" s="59" t="str">
        <f>'Indicator Data'!B64</f>
        <v>FIN</v>
      </c>
      <c r="C61" s="55">
        <f>ROUND(IF('Indicator Data'!C64=0,0.1,IF(LOG('Indicator Data'!C64)&gt;C$195,10,IF(LOG('Indicator Data'!C64)&lt;C$194,0,10-(C$195-LOG('Indicator Data'!C64))/(C$195-C$194)*10))),1)</f>
        <v>0.1</v>
      </c>
      <c r="D61" s="55">
        <f>ROUND(IF('Indicator Data'!D64=0,0.1,IF(LOG('Indicator Data'!D64)&gt;D$195,10,IF(LOG('Indicator Data'!D64)&lt;D$194,0,10-(D$195-LOG('Indicator Data'!D64))/(D$195-D$194)*10))),1)</f>
        <v>0.1</v>
      </c>
      <c r="E61" s="55">
        <f t="shared" si="70"/>
        <v>0.1</v>
      </c>
      <c r="F61" s="55">
        <f>IF('Indicator Data'!E64="No data",0.1,(ROUND(IF('Indicator Data'!E64=0,0,IF(LOG('Indicator Data'!E64)&gt;F$195,10,IF(LOG('Indicator Data'!E64)&lt;F$194,0,10-(F$195-LOG('Indicator Data'!E64))/(F$195-F$194)*10))),1)))</f>
        <v>0.1</v>
      </c>
      <c r="G61" s="55">
        <f>ROUND(IF('Indicator Data'!F64=0,0,IF(LOG('Indicator Data'!F64)&gt;G$195,10,IF(LOG('Indicator Data'!F64)&lt;G$194,0,10-(G$195-LOG('Indicator Data'!F64))/(G$195-G$194)*10))),1)</f>
        <v>0</v>
      </c>
      <c r="H61" s="55">
        <f>ROUND(IF('Indicator Data'!G64=0,0,IF(LOG('Indicator Data'!G64)&gt;H$195,10,IF(LOG('Indicator Data'!G64)&lt;H$194,0,10-(H$195-LOG('Indicator Data'!G64))/(H$195-H$194)*10))),1)</f>
        <v>0</v>
      </c>
      <c r="I61" s="55">
        <f>ROUND(IF('Indicator Data'!H64=0,0,IF(LOG('Indicator Data'!H64)&gt;I$195,10,IF(LOG('Indicator Data'!H64)&lt;I$194,0,10-(I$195-LOG('Indicator Data'!H64))/(I$195-I$194)*10))),1)</f>
        <v>0</v>
      </c>
      <c r="J61" s="55">
        <f t="shared" si="71"/>
        <v>0</v>
      </c>
      <c r="K61" s="55">
        <f>ROUND(IF('Indicator Data'!I64=0,0,IF(LOG('Indicator Data'!I64)&gt;K$195,10,IF(LOG('Indicator Data'!I64)&lt;K$194,0,10-(K$195-LOG('Indicator Data'!I64))/(K$195-K$194)*10))),1)</f>
        <v>0</v>
      </c>
      <c r="L61" s="55">
        <f t="shared" si="72"/>
        <v>0</v>
      </c>
      <c r="M61" s="55">
        <f>ROUND(IF('Indicator Data'!J64=0,0,IF(LOG('Indicator Data'!J64)&gt;M$195,10,IF(LOG('Indicator Data'!J64)&lt;M$194,0,10-(M$195-LOG('Indicator Data'!J64))/(M$195-M$194)*10))),1)</f>
        <v>0</v>
      </c>
      <c r="N61" s="56">
        <f>'Indicator Data'!C64/'Indicator Data'!$CL64</f>
        <v>0</v>
      </c>
      <c r="O61" s="56">
        <f>'Indicator Data'!D64/'Indicator Data'!$CL64</f>
        <v>0</v>
      </c>
      <c r="P61" s="56" t="str">
        <f>IF(F61=0.1,"x",'Indicator Data'!E64/'Indicator Data'!$CL64)</f>
        <v>x</v>
      </c>
      <c r="Q61" s="56">
        <f>'Indicator Data'!F64/'Indicator Data'!$CL64</f>
        <v>0</v>
      </c>
      <c r="R61" s="56">
        <f>'Indicator Data'!G64/'Indicator Data'!$CL64</f>
        <v>0</v>
      </c>
      <c r="S61" s="56">
        <f>'Indicator Data'!H64/'Indicator Data'!$CL64</f>
        <v>0</v>
      </c>
      <c r="T61" s="56">
        <f>'Indicator Data'!I64/'Indicator Data'!$CL64</f>
        <v>0</v>
      </c>
      <c r="U61" s="56">
        <f>'Indicator Data'!J64/'Indicator Data'!$CL64</f>
        <v>0</v>
      </c>
      <c r="V61" s="55">
        <f t="shared" si="73"/>
        <v>0</v>
      </c>
      <c r="W61" s="55">
        <f t="shared" si="74"/>
        <v>0</v>
      </c>
      <c r="X61" s="55">
        <f t="shared" si="75"/>
        <v>0</v>
      </c>
      <c r="Y61" s="55">
        <f t="shared" si="76"/>
        <v>0.1</v>
      </c>
      <c r="Z61" s="55">
        <f t="shared" si="77"/>
        <v>0</v>
      </c>
      <c r="AA61" s="55">
        <f t="shared" si="78"/>
        <v>0</v>
      </c>
      <c r="AB61" s="55">
        <f t="shared" si="79"/>
        <v>0</v>
      </c>
      <c r="AC61" s="55">
        <f t="shared" si="80"/>
        <v>0</v>
      </c>
      <c r="AD61" s="55">
        <f t="shared" si="81"/>
        <v>0</v>
      </c>
      <c r="AE61" s="55">
        <f t="shared" si="82"/>
        <v>0</v>
      </c>
      <c r="AF61" s="55">
        <f t="shared" si="83"/>
        <v>0</v>
      </c>
      <c r="AG61" s="55">
        <f>ROUND(IF('Indicator Data'!K64=0,0,IF('Indicator Data'!K64&gt;AG$195,10,IF('Indicator Data'!K64&lt;AG$194,0,10-(AG$195-'Indicator Data'!K64)/(AG$195-AG$194)*10))),1)</f>
        <v>0</v>
      </c>
      <c r="AH61" s="55">
        <f t="shared" si="84"/>
        <v>0.1</v>
      </c>
      <c r="AI61" s="55">
        <f t="shared" si="85"/>
        <v>0.1</v>
      </c>
      <c r="AJ61" s="55">
        <f t="shared" si="86"/>
        <v>0</v>
      </c>
      <c r="AK61" s="55">
        <f t="shared" si="87"/>
        <v>0</v>
      </c>
      <c r="AL61" s="55">
        <f t="shared" si="88"/>
        <v>0</v>
      </c>
      <c r="AM61" s="55">
        <f t="shared" si="89"/>
        <v>0</v>
      </c>
      <c r="AN61" s="55">
        <f t="shared" si="90"/>
        <v>0</v>
      </c>
      <c r="AO61" s="193">
        <f t="shared" si="91"/>
        <v>0.1</v>
      </c>
      <c r="AP61" s="193">
        <f t="shared" si="41"/>
        <v>0.1</v>
      </c>
      <c r="AQ61" s="193">
        <f t="shared" si="92"/>
        <v>0</v>
      </c>
      <c r="AR61" s="193">
        <f t="shared" si="93"/>
        <v>0</v>
      </c>
      <c r="AS61" s="55">
        <f t="shared" si="94"/>
        <v>0</v>
      </c>
      <c r="AT61" s="55">
        <f>IF('Indicator Data'!L64="No data","x",IF('Indicator Data'!CM64&lt;1000,"x",ROUND((IF('Indicator Data'!L64&gt;AT$195,10,IF('Indicator Data'!L64&lt;AT$194,0,10-(AT$195-'Indicator Data'!L64)/(AT$195-AT$194)*10))),1)))</f>
        <v>0</v>
      </c>
      <c r="AU61" s="193">
        <f t="shared" si="95"/>
        <v>0</v>
      </c>
      <c r="AV61" s="55">
        <f>IF('Indicator Data'!M64="No data","x",ROUND(IF('Indicator Data'!M64=0,0,IF(LOG('Indicator Data'!M64)&gt;AV$195,10,IF(LOG('Indicator Data'!M64)&lt;AV$194,0,10-(AV$195-LOG('Indicator Data'!M64))/(AV$195-AV$194)*10))),1))</f>
        <v>0</v>
      </c>
      <c r="AW61" s="56">
        <f>IF(AV61="x","x",'Indicator Data'!M64/'Indicator Data'!$CL64)</f>
        <v>0</v>
      </c>
      <c r="AX61" s="55">
        <f t="shared" si="42"/>
        <v>0</v>
      </c>
      <c r="AY61" s="55">
        <f t="shared" si="43"/>
        <v>0</v>
      </c>
      <c r="AZ61" s="55" t="str">
        <f>IF('Indicator Data'!N64="No data","x",ROUND(IF('Indicator Data'!N64=0,0,IF(LOG('Indicator Data'!N64)&gt;AZ$195,10,IF(LOG('Indicator Data'!N64)&lt;AZ$194,0,10-(AZ$195-LOG('Indicator Data'!N64))/(AZ$195-AZ$194)*10))),1))</f>
        <v>x</v>
      </c>
      <c r="BA61" s="56" t="str">
        <f>IF(AZ61="x","x",'Indicator Data'!N64/'Indicator Data'!$CL64)</f>
        <v>x</v>
      </c>
      <c r="BB61" s="55" t="str">
        <f t="shared" si="44"/>
        <v>x</v>
      </c>
      <c r="BC61" s="55" t="str">
        <f t="shared" si="45"/>
        <v>x</v>
      </c>
      <c r="BD61" s="55" t="str">
        <f>IF('Indicator Data'!O64="No data","x",ROUND(IF('Indicator Data'!O64=0,0,IF(LOG('Indicator Data'!O64)&gt;BD$195,10,IF(LOG('Indicator Data'!O64)&lt;BD$194,0,10-(BD$195-LOG('Indicator Data'!O64))/(BD$195-BD$194)*10))),1))</f>
        <v>x</v>
      </c>
      <c r="BE61" s="56" t="str">
        <f>IF(BD61="x","x",'Indicator Data'!O64/'Indicator Data'!$CL64)</f>
        <v>x</v>
      </c>
      <c r="BF61" s="55" t="str">
        <f t="shared" si="46"/>
        <v>x</v>
      </c>
      <c r="BG61" s="55" t="str">
        <f t="shared" si="47"/>
        <v>x</v>
      </c>
      <c r="BH61" s="55" t="str">
        <f>IF('Indicator Data'!P64="No data","x",ROUND(IF('Indicator Data'!P64=0,0,IF(LOG('Indicator Data'!P64)&gt;BH$195,10,IF(LOG('Indicator Data'!P64)&lt;BH$194,0,10-(BH$195-LOG('Indicator Data'!P64))/(BH$195-BH$194)*10))),1))</f>
        <v>x</v>
      </c>
      <c r="BI61" s="56" t="str">
        <f>IF(BH61="x","x",'Indicator Data'!P64/'Indicator Data'!$CL64)</f>
        <v>x</v>
      </c>
      <c r="BJ61" s="55" t="str">
        <f t="shared" si="48"/>
        <v>x</v>
      </c>
      <c r="BK61" s="55" t="str">
        <f t="shared" si="49"/>
        <v>x</v>
      </c>
      <c r="BL61" s="55">
        <f t="shared" si="50"/>
        <v>0</v>
      </c>
      <c r="BM61" s="55">
        <f>ROUND(IF('Indicator Data'!Q64=0,0,IF(LOG('Indicator Data'!Q64)&gt;BM$195,10,IF(LOG('Indicator Data'!Q64)&lt;BM$194,0,10-(BM$195-LOG('Indicator Data'!Q64))/(BM$195-BM$194)*10))),1)</f>
        <v>0</v>
      </c>
      <c r="BN61" s="55">
        <f>ROUND(IF('Indicator Data'!R64=0,0,IF(LOG('Indicator Data'!R64)&gt;BN$195,10,IF(LOG('Indicator Data'!R64)&lt;BN$194,0,10-(BN$195-LOG('Indicator Data'!R64))/(BN$195-BN$194)*10))),1)</f>
        <v>0</v>
      </c>
      <c r="BO61" s="55">
        <f t="shared" si="51"/>
        <v>0</v>
      </c>
      <c r="BP61" s="56">
        <f>'Indicator Data'!Q64/'Indicator Data'!$CL64</f>
        <v>0</v>
      </c>
      <c r="BQ61" s="56">
        <f>'Indicator Data'!R64/'Indicator Data'!$CL64</f>
        <v>0</v>
      </c>
      <c r="BR61" s="55">
        <f t="shared" si="96"/>
        <v>0</v>
      </c>
      <c r="BS61" s="55">
        <f t="shared" si="97"/>
        <v>0</v>
      </c>
      <c r="BT61" s="55">
        <f t="shared" si="28"/>
        <v>0</v>
      </c>
      <c r="BU61" s="55">
        <f t="shared" si="52"/>
        <v>0</v>
      </c>
      <c r="BV61" s="55">
        <f>ROUND(IF('Indicator Data'!S64=0,0,IF(LOG('Indicator Data'!S64)&gt;BV$195,10,IF(LOG('Indicator Data'!S64)&lt;BV$194,0,10-(BV$195-LOG('Indicator Data'!S64))/(BV$195-BV$194)*10))),1)</f>
        <v>0</v>
      </c>
      <c r="BW61" s="55">
        <f>ROUND(IF('Indicator Data'!T64=0,0,IF(LOG('Indicator Data'!T64)&gt;BW$195,10,IF(LOG('Indicator Data'!T64)&lt;BW$194,0,10-(BW$195-LOG('Indicator Data'!T64))/(BW$195-BW$194)*10))),1)</f>
        <v>0</v>
      </c>
      <c r="BX61" s="55">
        <f t="shared" si="53"/>
        <v>0</v>
      </c>
      <c r="BY61" s="56">
        <f>'Indicator Data'!S64/'Indicator Data'!$CL64</f>
        <v>0</v>
      </c>
      <c r="BZ61" s="56">
        <f>'Indicator Data'!T64/'Indicator Data'!$CL64</f>
        <v>0</v>
      </c>
      <c r="CA61" s="55">
        <f t="shared" si="98"/>
        <v>0</v>
      </c>
      <c r="CB61" s="55">
        <f t="shared" si="99"/>
        <v>0</v>
      </c>
      <c r="CC61" s="55">
        <f t="shared" si="54"/>
        <v>0</v>
      </c>
      <c r="CD61" s="55">
        <f t="shared" si="55"/>
        <v>0</v>
      </c>
      <c r="CE61" s="55">
        <f t="shared" si="56"/>
        <v>0</v>
      </c>
      <c r="CF61" s="55">
        <f>ROUND(IF('Indicator Data'!U64=0,0,IF(LOG('Indicator Data'!U64)&gt;CF$195,10,IF(LOG('Indicator Data'!U64)&lt;CF$194,0,10-(CF$195-LOG('Indicator Data'!U64))/(CF$195-CF$194)*10))),1)</f>
        <v>0</v>
      </c>
      <c r="CG61" s="56">
        <f>'Indicator Data'!U64/'Indicator Data'!$CL64</f>
        <v>0</v>
      </c>
      <c r="CH61" s="55">
        <f t="shared" si="100"/>
        <v>0</v>
      </c>
      <c r="CI61" s="55">
        <f t="shared" si="57"/>
        <v>0</v>
      </c>
      <c r="CJ61" s="55">
        <f>ROUND(IF('Indicator Data'!V64=0,0,IF(LOG('Indicator Data'!V64)&gt;CJ$195,10,IF(LOG('Indicator Data'!V64)&lt;CJ$194,0,10-(CJ$195-LOG('Indicator Data'!V64))/(CJ$195-CJ$194)*10))),1)</f>
        <v>0</v>
      </c>
      <c r="CK61" s="56">
        <f>IF('Indicator Data'!V64/'Indicator Data'!$CL64&gt;1,1,'Indicator Data'!V64/'Indicator Data'!$CL64)</f>
        <v>0</v>
      </c>
      <c r="CL61" s="55">
        <f t="shared" si="101"/>
        <v>0</v>
      </c>
      <c r="CM61" s="55">
        <f t="shared" si="58"/>
        <v>0</v>
      </c>
      <c r="CN61" s="55">
        <f>ROUND(IF('Indicator Data'!W64=0,0,IF(LOG('Indicator Data'!W64)&gt;CN$195,10,IF(LOG('Indicator Data'!W64)&lt;CN$194,0,10-(CN$195-LOG('Indicator Data'!W64))/(CN$195-CN$194)*10))),1)</f>
        <v>0</v>
      </c>
      <c r="CO61" s="56">
        <f>'Indicator Data'!W64/'Indicator Data'!$CL64</f>
        <v>0</v>
      </c>
      <c r="CP61" s="55">
        <f t="shared" si="102"/>
        <v>0</v>
      </c>
      <c r="CQ61" s="55">
        <f t="shared" si="59"/>
        <v>0</v>
      </c>
      <c r="CR61" s="55">
        <f>ROUND(IF('Indicator Data'!X64=0,0,IF(LOG('Indicator Data'!X64)&gt;CR$195,10,IF(LOG('Indicator Data'!X64)&lt;CR$194,0,10-(CR$195-LOG('Indicator Data'!X64))/(CR$195-CR$194)*10))),1)</f>
        <v>0</v>
      </c>
      <c r="CS61" s="56">
        <f>'Indicator Data'!X64/'Indicator Data'!$CL64</f>
        <v>0</v>
      </c>
      <c r="CT61" s="55">
        <f t="shared" si="103"/>
        <v>0</v>
      </c>
      <c r="CU61" s="55">
        <f t="shared" si="60"/>
        <v>0</v>
      </c>
      <c r="CV61" s="55">
        <f>ROUND(IF('Indicator Data'!Y64=0,0,IF(LOG('Indicator Data'!Y64)&gt;CR$195,10,IF(LOG('Indicator Data'!Y64)&lt;CR$194,0,10-(CR$195-LOG('Indicator Data'!Y64))/(CR$195-CR$194)*10))),1)</f>
        <v>0</v>
      </c>
      <c r="CW61" s="56">
        <f>'Indicator Data'!Y64/'Indicator Data'!$CL64</f>
        <v>0</v>
      </c>
      <c r="CX61" s="55">
        <f t="shared" si="104"/>
        <v>0</v>
      </c>
      <c r="CY61" s="55">
        <f t="shared" si="61"/>
        <v>0</v>
      </c>
      <c r="CZ61" s="55">
        <f t="shared" si="62"/>
        <v>0</v>
      </c>
      <c r="DA61" s="55">
        <f>IF('Indicator Data'!AE64="No data","x",ROUND(IF('Indicator Data'!AE64&gt;DA$195,0,IF('Indicator Data'!AE64&lt;DA$194,10,(DA$195-'Indicator Data'!AE64)/(DA$195-DA$194)*10)),1))</f>
        <v>0.1</v>
      </c>
      <c r="DB61" s="55">
        <f>IF('Indicator Data'!AF64="No data","x",ROUND(IF('Indicator Data'!AF64&gt;DB$195,0,IF('Indicator Data'!AF64&lt;DB$194,10,(DB$195-'Indicator Data'!AF64)/(DB$195-DB$194)*10)),1))</f>
        <v>0</v>
      </c>
      <c r="DC61" s="55" t="str">
        <f>IF('Indicator Data'!AH64="No data","x",ROUND(IF('Indicator Data'!AH64&gt;DC$195,0,IF('Indicator Data'!AH64&lt;DC$194,10,(DC$195-'Indicator Data'!AH64)/(DC$195-DC$194)*10)),1))</f>
        <v>x</v>
      </c>
      <c r="DD61" s="55">
        <f>IF(AND(DB61="x",DA61="x",DC61="x"),"x",ROUND(AVERAGE(DA61:DC61),1))</f>
        <v>0.1</v>
      </c>
      <c r="DE61" s="55">
        <f>IF('Indicator Data'!AA64="No data","x",ROUND(IF(LOG('Indicator Data'!AA64)&gt;DE$195,10,IF(LOG('Indicator Data'!AA64)&lt;DE$194,0,10-(DE$195-LOG('Indicator Data'!AA64))/(DE$195-DE$194)*10)),1))</f>
        <v>4.2</v>
      </c>
      <c r="DF61" s="55">
        <f>IF('Indicator Data'!AB64="No data","x",ROUND(IF('Indicator Data'!AB64&gt;DF$195,10,IF('Indicator Data'!AB64&lt;DF$194,0,10-(DF$195-'Indicator Data'!AB64)/(DF$195-DF$194)*10)),1))</f>
        <v>2.1</v>
      </c>
      <c r="DG61" s="55">
        <f>IF('Indicator Data'!AC64="No data","x",ROUND(IF('Indicator Data'!AC64&gt;DG$195,10,IF('Indicator Data'!AC64&lt;DG$194,0,10-(DG$195-'Indicator Data'!AC64)/(DG$195-DG$194)*10)),1))</f>
        <v>8.5</v>
      </c>
      <c r="DH61" s="55">
        <f>IF('Indicator Data'!AD64="No data","x",ROUND(IF('Indicator Data'!AD64&gt;DH$195,10,IF('Indicator Data'!AD64&lt;DH$194,0,10-(DH$195-'Indicator Data'!AD64)/(DH$195-DH$194)*10)),1))</f>
        <v>0.1</v>
      </c>
      <c r="DI61" s="55">
        <f t="shared" si="63"/>
        <v>3.7</v>
      </c>
      <c r="DJ61" s="55">
        <f t="shared" si="64"/>
        <v>2.5</v>
      </c>
      <c r="DK61" s="55" t="str">
        <f>IF('Indicator Data'!AK64="No data","x",ROUND(IF('Indicator Data'!AK64&gt;DK$195,10,IF('Indicator Data'!AK64&lt;DK$194,0,10-(DK$195-'Indicator Data'!AK64)/(DK$195-DK$194)*10)),1))</f>
        <v>x</v>
      </c>
      <c r="DL61" s="55">
        <f>IF('Indicator Data'!AL64="No data","x",ROUND(IF('Indicator Data'!AL64&gt;DL$195,10,IF('Indicator Data'!AL64&lt;DL$194,0,10-(DL$195-'Indicator Data'!AL64)/(DL$195-DL$194)*10)),1))</f>
        <v>0</v>
      </c>
      <c r="DM61" s="55">
        <f t="shared" si="65"/>
        <v>3</v>
      </c>
      <c r="DN61" s="55">
        <f>IF('Indicator Data'!AG64="No data","x",ROUND(IF('Indicator Data'!AG64&gt;DN$195,10,IF('Indicator Data'!AG64&lt;DN$194,0,10-(DN$195-'Indicator Data'!AG64)/(DN$195-DN$194)*10)),1))</f>
        <v>0</v>
      </c>
      <c r="DO61" s="55">
        <f t="shared" si="66"/>
        <v>0</v>
      </c>
      <c r="DP61" s="194">
        <f>IF('Indicator Data'!AI64="No data","x",'Indicator Data'!AI64/'Indicator Data'!$CK64)</f>
        <v>4.6973115502759127E-4</v>
      </c>
      <c r="DQ61" s="55">
        <f t="shared" si="105"/>
        <v>4.7</v>
      </c>
      <c r="DR61" s="55">
        <f>IF('Indicator Data'!AJ64="No data","x",ROUND(IF('Indicator Data'!AJ64&gt;DR$195,10,IF('Indicator Data'!AJ64&lt;DR$194,0,10-(DR$195-'Indicator Data'!AJ64)/(DR$195-DR$194)*10)),1))</f>
        <v>10</v>
      </c>
      <c r="DS61" s="55">
        <f t="shared" si="67"/>
        <v>7.4</v>
      </c>
      <c r="DT61" s="55">
        <f>ROUND(IF('Indicator Data'!Z64=0,0,IF(LOG('Indicator Data'!Z64)&gt;DT$195,10,IF(LOG('Indicator Data'!Z64)&lt;DT$194,0,10-(DT$195-LOG('Indicator Data'!Z64))/(DT$195-DT$194)*10))),1)</f>
        <v>7.9</v>
      </c>
      <c r="DU61" s="56">
        <f>'Indicator Data'!Z64/'Indicator Data'!$CL64</f>
        <v>0.63419407920355142</v>
      </c>
      <c r="DV61" s="55">
        <f t="shared" si="106"/>
        <v>6.3</v>
      </c>
      <c r="DW61" s="55">
        <f t="shared" si="68"/>
        <v>7.2</v>
      </c>
      <c r="DX61" s="55">
        <f t="shared" si="69"/>
        <v>3.5</v>
      </c>
      <c r="DY61" s="57">
        <f>IF(BL61="x",ROUND((10-GEOMEAN(((10-DX61)/10*9+1),((10-CZ61)/10*9+1),((10-DJ61)/10*9+1)))/9*10,1),ROUND((10-GEOMEAN(((10-BL61)/10*9+1),((10-DX61)/10*9+1),((10-CZ61)/10*9+1),((10-DJ61)/10*9+1)))/9*10,1))</f>
        <v>1.6</v>
      </c>
      <c r="DZ61" s="58">
        <f>IF(ROUND(IF(AP61="x",(10-GEOMEAN(((10-AO61)/10*9+1),((10-DY61)/10*9+1),((10-AU61)/10*9+1),((10-AQ61)/10*9+1),((10-AR61)/10*9+1)))/9*10,(10-GEOMEAN(((10-AO61)/10*9+1),((10-DY61)/10*9+1),((10-AP61)/10*9+1),((10-AQ61)/10*9+1),((10-AR61)/10*9+1),((10-AU61)/10*9+1)))/9*10),1)=0,0.1,ROUND(IF(AP61="x",(10-GEOMEAN(((10-AO61)/10*9+1),((10-DY61)/10*9+1),((10-AU61)/10*9+1),((10-AQ61)/10*9+1),((10-AR61)/10*9+1)))/9*10,(10-GEOMEAN(((10-AO61)/10*9+1),((10-DY61)/10*9+1),((10-AP61)/10*9+1),((10-AQ61)/10*9+1),((10-AR61)/10*9+1),((10-AU61)/10*9+1)))/9*10),1))</f>
        <v>0.3</v>
      </c>
      <c r="EA61" s="55">
        <f>ROUND(IF('Indicator Data'!AM64=0,0,IF('Indicator Data'!AM64&gt;EA$195,10,IF('Indicator Data'!AM64&lt;EA$194,0,10-(EA$195-'Indicator Data'!AM64)/(EA$195-EA$194)*10))),1)</f>
        <v>0</v>
      </c>
      <c r="EB61" s="55">
        <f>ROUND(IF('Indicator Data'!AN64=0,0,IF(LOG('Indicator Data'!AN64)&gt;LOG(EB$195),10,IF(LOG('Indicator Data'!AN64)&lt;LOG(EB$194),0,10-(LOG(EB$195)-LOG('Indicator Data'!AN64))/(LOG(EB$195)-LOG(EB$194))*10))),1)</f>
        <v>0</v>
      </c>
      <c r="EC61" s="57">
        <f t="shared" si="107"/>
        <v>0</v>
      </c>
      <c r="ED61" s="55">
        <f>'Indicator Data'!AO64</f>
        <v>0</v>
      </c>
      <c r="EE61" s="55">
        <f>'Indicator Data'!AP64</f>
        <v>0</v>
      </c>
      <c r="EF61" s="57">
        <f t="shared" si="108"/>
        <v>0</v>
      </c>
      <c r="EG61" s="58">
        <f t="shared" si="109"/>
        <v>0</v>
      </c>
      <c r="EH61" s="15"/>
      <c r="EI61" s="104"/>
    </row>
    <row r="62" spans="1:139" s="4" customFormat="1" x14ac:dyDescent="0.25">
      <c r="A62" s="126" t="str">
        <f>'Indicator Data'!A65</f>
        <v>France</v>
      </c>
      <c r="B62" s="59" t="str">
        <f>'Indicator Data'!B65</f>
        <v>FRA</v>
      </c>
      <c r="C62" s="55">
        <f>ROUND(IF('Indicator Data'!C65=0,0.1,IF(LOG('Indicator Data'!C65)&gt;C$195,10,IF(LOG('Indicator Data'!C65)&lt;C$194,0,10-(C$195-LOG('Indicator Data'!C65))/(C$195-C$194)*10))),1)</f>
        <v>8</v>
      </c>
      <c r="D62" s="55">
        <f>ROUND(IF('Indicator Data'!D65=0,0.1,IF(LOG('Indicator Data'!D65)&gt;D$195,10,IF(LOG('Indicator Data'!D65)&lt;D$194,0,10-(D$195-LOG('Indicator Data'!D65))/(D$195-D$194)*10))),1)</f>
        <v>0.1</v>
      </c>
      <c r="E62" s="55">
        <f t="shared" si="70"/>
        <v>5.3</v>
      </c>
      <c r="F62" s="55">
        <f>IF('Indicator Data'!E65="No data",0.1,(ROUND(IF('Indicator Data'!E65=0,0,IF(LOG('Indicator Data'!E65)&gt;F$195,10,IF(LOG('Indicator Data'!E65)&lt;F$194,0,10-(F$195-LOG('Indicator Data'!E65))/(F$195-F$194)*10))),1)))</f>
        <v>8.5</v>
      </c>
      <c r="G62" s="55">
        <f>ROUND(IF('Indicator Data'!F65=0,0,IF(LOG('Indicator Data'!F65)&gt;G$195,10,IF(LOG('Indicator Data'!F65)&lt;G$194,0,10-(G$195-LOG('Indicator Data'!F65))/(G$195-G$194)*10))),1)</f>
        <v>6.1</v>
      </c>
      <c r="H62" s="55">
        <f>ROUND(IF('Indicator Data'!G65=0,0,IF(LOG('Indicator Data'!G65)&gt;H$195,10,IF(LOG('Indicator Data'!G65)&lt;H$194,0,10-(H$195-LOG('Indicator Data'!G65))/(H$195-H$194)*10))),1)</f>
        <v>0</v>
      </c>
      <c r="I62" s="55">
        <f>ROUND(IF('Indicator Data'!H65=0,0,IF(LOG('Indicator Data'!H65)&gt;I$195,10,IF(LOG('Indicator Data'!H65)&lt;I$194,0,10-(I$195-LOG('Indicator Data'!H65))/(I$195-I$194)*10))),1)</f>
        <v>0</v>
      </c>
      <c r="J62" s="55">
        <f t="shared" si="71"/>
        <v>0</v>
      </c>
      <c r="K62" s="55">
        <f>ROUND(IF('Indicator Data'!I65=0,0,IF(LOG('Indicator Data'!I65)&gt;K$195,10,IF(LOG('Indicator Data'!I65)&lt;K$194,0,10-(K$195-LOG('Indicator Data'!I65))/(K$195-K$194)*10))),1)</f>
        <v>0</v>
      </c>
      <c r="L62" s="55">
        <f t="shared" si="72"/>
        <v>0</v>
      </c>
      <c r="M62" s="55">
        <f>ROUND(IF('Indicator Data'!J65=0,0,IF(LOG('Indicator Data'!J65)&gt;M$195,10,IF(LOG('Indicator Data'!J65)&lt;M$194,0,10-(M$195-LOG('Indicator Data'!J65))/(M$195-M$194)*10))),1)</f>
        <v>0</v>
      </c>
      <c r="N62" s="56">
        <f>'Indicator Data'!C65/'Indicator Data'!$CL65</f>
        <v>2.5539619339341973E-4</v>
      </c>
      <c r="O62" s="56">
        <f>'Indicator Data'!D65/'Indicator Data'!$CL65</f>
        <v>0</v>
      </c>
      <c r="P62" s="56">
        <f>IF(F62=0.1,"x",'Indicator Data'!E65/'Indicator Data'!$CL65)</f>
        <v>4.0094794565288076E-3</v>
      </c>
      <c r="Q62" s="56">
        <f>'Indicator Data'!F65/'Indicator Data'!$CL65</f>
        <v>7.2403496110419728E-7</v>
      </c>
      <c r="R62" s="56">
        <f>'Indicator Data'!G65/'Indicator Data'!$CL65</f>
        <v>0</v>
      </c>
      <c r="S62" s="56">
        <f>'Indicator Data'!H65/'Indicator Data'!$CL65</f>
        <v>0</v>
      </c>
      <c r="T62" s="56">
        <f>'Indicator Data'!I65/'Indicator Data'!$CL65</f>
        <v>0</v>
      </c>
      <c r="U62" s="56">
        <f>'Indicator Data'!J65/'Indicator Data'!$CL65</f>
        <v>0</v>
      </c>
      <c r="V62" s="55">
        <f t="shared" si="73"/>
        <v>1.3</v>
      </c>
      <c r="W62" s="55">
        <f t="shared" si="74"/>
        <v>0</v>
      </c>
      <c r="X62" s="55">
        <f t="shared" si="75"/>
        <v>0.7</v>
      </c>
      <c r="Y62" s="55">
        <f t="shared" si="76"/>
        <v>2.7</v>
      </c>
      <c r="Z62" s="55">
        <f t="shared" si="77"/>
        <v>5.2</v>
      </c>
      <c r="AA62" s="55">
        <f t="shared" si="78"/>
        <v>0</v>
      </c>
      <c r="AB62" s="55">
        <f t="shared" si="79"/>
        <v>0</v>
      </c>
      <c r="AC62" s="55">
        <f t="shared" si="80"/>
        <v>0</v>
      </c>
      <c r="AD62" s="55">
        <f t="shared" si="81"/>
        <v>0</v>
      </c>
      <c r="AE62" s="55">
        <f t="shared" si="82"/>
        <v>0</v>
      </c>
      <c r="AF62" s="55">
        <f t="shared" si="83"/>
        <v>0</v>
      </c>
      <c r="AG62" s="55">
        <f>ROUND(IF('Indicator Data'!K65=0,0,IF('Indicator Data'!K65&gt;AG$195,10,IF('Indicator Data'!K65&lt;AG$194,0,10-(AG$195-'Indicator Data'!K65)/(AG$195-AG$194)*10))),1)</f>
        <v>2.9</v>
      </c>
      <c r="AH62" s="55">
        <f t="shared" si="84"/>
        <v>4.7</v>
      </c>
      <c r="AI62" s="55">
        <f t="shared" si="85"/>
        <v>0.1</v>
      </c>
      <c r="AJ62" s="55">
        <f t="shared" si="86"/>
        <v>0</v>
      </c>
      <c r="AK62" s="55">
        <f t="shared" si="87"/>
        <v>0</v>
      </c>
      <c r="AL62" s="55">
        <f t="shared" si="88"/>
        <v>0</v>
      </c>
      <c r="AM62" s="55">
        <f t="shared" si="89"/>
        <v>0</v>
      </c>
      <c r="AN62" s="55">
        <f t="shared" si="90"/>
        <v>0</v>
      </c>
      <c r="AO62" s="193">
        <f t="shared" si="91"/>
        <v>3.3</v>
      </c>
      <c r="AP62" s="193">
        <f t="shared" si="41"/>
        <v>6.4</v>
      </c>
      <c r="AQ62" s="193">
        <f t="shared" si="92"/>
        <v>5.7</v>
      </c>
      <c r="AR62" s="193">
        <f t="shared" si="93"/>
        <v>0</v>
      </c>
      <c r="AS62" s="55">
        <f t="shared" si="94"/>
        <v>1.5</v>
      </c>
      <c r="AT62" s="55">
        <f>IF('Indicator Data'!L65="No data","x",IF('Indicator Data'!CM65&lt;1000,"x",ROUND((IF('Indicator Data'!L65&gt;AT$195,10,IF('Indicator Data'!L65&lt;AT$194,0,10-(AT$195-'Indicator Data'!L65)/(AT$195-AT$194)*10))),1)))</f>
        <v>3</v>
      </c>
      <c r="AU62" s="193">
        <f t="shared" si="95"/>
        <v>2.2999999999999998</v>
      </c>
      <c r="AV62" s="55">
        <f>IF('Indicator Data'!M65="No data","x",ROUND(IF('Indicator Data'!M65=0,0,IF(LOG('Indicator Data'!M65)&gt;AV$195,10,IF(LOG('Indicator Data'!M65)&lt;AV$194,0,10-(AV$195-LOG('Indicator Data'!M65))/(AV$195-AV$194)*10))),1))</f>
        <v>0</v>
      </c>
      <c r="AW62" s="56">
        <f>IF(AV62="x","x",'Indicator Data'!M65/'Indicator Data'!$CL65)</f>
        <v>0</v>
      </c>
      <c r="AX62" s="55">
        <f t="shared" si="42"/>
        <v>0</v>
      </c>
      <c r="AY62" s="55">
        <f t="shared" si="43"/>
        <v>0</v>
      </c>
      <c r="AZ62" s="55" t="str">
        <f>IF('Indicator Data'!N65="No data","x",ROUND(IF('Indicator Data'!N65=0,0,IF(LOG('Indicator Data'!N65)&gt;AZ$195,10,IF(LOG('Indicator Data'!N65)&lt;AZ$194,0,10-(AZ$195-LOG('Indicator Data'!N65))/(AZ$195-AZ$194)*10))),1))</f>
        <v>x</v>
      </c>
      <c r="BA62" s="56" t="str">
        <f>IF(AZ62="x","x",'Indicator Data'!N65/'Indicator Data'!$CL65)</f>
        <v>x</v>
      </c>
      <c r="BB62" s="55" t="str">
        <f t="shared" si="44"/>
        <v>x</v>
      </c>
      <c r="BC62" s="55" t="str">
        <f t="shared" si="45"/>
        <v>x</v>
      </c>
      <c r="BD62" s="55" t="str">
        <f>IF('Indicator Data'!O65="No data","x",ROUND(IF('Indicator Data'!O65=0,0,IF(LOG('Indicator Data'!O65)&gt;BD$195,10,IF(LOG('Indicator Data'!O65)&lt;BD$194,0,10-(BD$195-LOG('Indicator Data'!O65))/(BD$195-BD$194)*10))),1))</f>
        <v>x</v>
      </c>
      <c r="BE62" s="56" t="str">
        <f>IF(BD62="x","x",'Indicator Data'!O65/'Indicator Data'!$CL65)</f>
        <v>x</v>
      </c>
      <c r="BF62" s="55" t="str">
        <f t="shared" si="46"/>
        <v>x</v>
      </c>
      <c r="BG62" s="55" t="str">
        <f t="shared" si="47"/>
        <v>x</v>
      </c>
      <c r="BH62" s="55" t="str">
        <f>IF('Indicator Data'!P65="No data","x",ROUND(IF('Indicator Data'!P65=0,0,IF(LOG('Indicator Data'!P65)&gt;BH$195,10,IF(LOG('Indicator Data'!P65)&lt;BH$194,0,10-(BH$195-LOG('Indicator Data'!P65))/(BH$195-BH$194)*10))),1))</f>
        <v>x</v>
      </c>
      <c r="BI62" s="56" t="str">
        <f>IF(BH62="x","x",'Indicator Data'!P65/'Indicator Data'!$CL65)</f>
        <v>x</v>
      </c>
      <c r="BJ62" s="55" t="str">
        <f t="shared" si="48"/>
        <v>x</v>
      </c>
      <c r="BK62" s="55" t="str">
        <f t="shared" si="49"/>
        <v>x</v>
      </c>
      <c r="BL62" s="55">
        <f t="shared" si="50"/>
        <v>0</v>
      </c>
      <c r="BM62" s="55">
        <f>ROUND(IF('Indicator Data'!Q65=0,0,IF(LOG('Indicator Data'!Q65)&gt;BM$195,10,IF(LOG('Indicator Data'!Q65)&lt;BM$194,0,10-(BM$195-LOG('Indicator Data'!Q65))/(BM$195-BM$194)*10))),1)</f>
        <v>0</v>
      </c>
      <c r="BN62" s="55">
        <f>ROUND(IF('Indicator Data'!R65=0,0,IF(LOG('Indicator Data'!R65)&gt;BN$195,10,IF(LOG('Indicator Data'!R65)&lt;BN$194,0,10-(BN$195-LOG('Indicator Data'!R65))/(BN$195-BN$194)*10))),1)</f>
        <v>0</v>
      </c>
      <c r="BO62" s="55">
        <f t="shared" si="51"/>
        <v>0</v>
      </c>
      <c r="BP62" s="56">
        <f>'Indicator Data'!Q65/'Indicator Data'!$CL65</f>
        <v>0</v>
      </c>
      <c r="BQ62" s="56">
        <f>'Indicator Data'!R65/'Indicator Data'!$CL65</f>
        <v>0</v>
      </c>
      <c r="BR62" s="55">
        <f t="shared" si="96"/>
        <v>0</v>
      </c>
      <c r="BS62" s="55">
        <f t="shared" si="97"/>
        <v>0</v>
      </c>
      <c r="BT62" s="55">
        <f t="shared" si="28"/>
        <v>0</v>
      </c>
      <c r="BU62" s="55">
        <f t="shared" si="52"/>
        <v>0</v>
      </c>
      <c r="BV62" s="55">
        <f>ROUND(IF('Indicator Data'!S65=0,0,IF(LOG('Indicator Data'!S65)&gt;BV$195,10,IF(LOG('Indicator Data'!S65)&lt;BV$194,0,10-(BV$195-LOG('Indicator Data'!S65))/(BV$195-BV$194)*10))),1)</f>
        <v>0</v>
      </c>
      <c r="BW62" s="55">
        <f>ROUND(IF('Indicator Data'!T65=0,0,IF(LOG('Indicator Data'!T65)&gt;BW$195,10,IF(LOG('Indicator Data'!T65)&lt;BW$194,0,10-(BW$195-LOG('Indicator Data'!T65))/(BW$195-BW$194)*10))),1)</f>
        <v>0</v>
      </c>
      <c r="BX62" s="55">
        <f t="shared" si="53"/>
        <v>0</v>
      </c>
      <c r="BY62" s="56">
        <f>'Indicator Data'!S65/'Indicator Data'!$CL65</f>
        <v>0</v>
      </c>
      <c r="BZ62" s="56">
        <f>'Indicator Data'!T65/'Indicator Data'!$CL65</f>
        <v>0</v>
      </c>
      <c r="CA62" s="55">
        <f t="shared" si="98"/>
        <v>0</v>
      </c>
      <c r="CB62" s="55">
        <f t="shared" si="99"/>
        <v>0</v>
      </c>
      <c r="CC62" s="55">
        <f t="shared" si="54"/>
        <v>0</v>
      </c>
      <c r="CD62" s="55">
        <f t="shared" si="55"/>
        <v>0</v>
      </c>
      <c r="CE62" s="55">
        <f t="shared" si="56"/>
        <v>0</v>
      </c>
      <c r="CF62" s="55">
        <f>ROUND(IF('Indicator Data'!U65=0,0,IF(LOG('Indicator Data'!U65)&gt;CF$195,10,IF(LOG('Indicator Data'!U65)&lt;CF$194,0,10-(CF$195-LOG('Indicator Data'!U65))/(CF$195-CF$194)*10))),1)</f>
        <v>0</v>
      </c>
      <c r="CG62" s="56">
        <f>'Indicator Data'!U65/'Indicator Data'!$CL65</f>
        <v>0</v>
      </c>
      <c r="CH62" s="55">
        <f t="shared" si="100"/>
        <v>0</v>
      </c>
      <c r="CI62" s="55">
        <f t="shared" si="57"/>
        <v>0</v>
      </c>
      <c r="CJ62" s="55">
        <f>ROUND(IF('Indicator Data'!V65=0,0,IF(LOG('Indicator Data'!V65)&gt;CJ$195,10,IF(LOG('Indicator Data'!V65)&lt;CJ$194,0,10-(CJ$195-LOG('Indicator Data'!V65))/(CJ$195-CJ$194)*10))),1)</f>
        <v>0</v>
      </c>
      <c r="CK62" s="56">
        <f>IF('Indicator Data'!V65/'Indicator Data'!$CL65&gt;1,1,'Indicator Data'!V65/'Indicator Data'!$CL65)</f>
        <v>0</v>
      </c>
      <c r="CL62" s="55">
        <f t="shared" si="101"/>
        <v>0</v>
      </c>
      <c r="CM62" s="55">
        <f t="shared" si="58"/>
        <v>0</v>
      </c>
      <c r="CN62" s="55">
        <f>ROUND(IF('Indicator Data'!W65=0,0,IF(LOG('Indicator Data'!W65)&gt;CN$195,10,IF(LOG('Indicator Data'!W65)&lt;CN$194,0,10-(CN$195-LOG('Indicator Data'!W65))/(CN$195-CN$194)*10))),1)</f>
        <v>0</v>
      </c>
      <c r="CO62" s="56">
        <f>'Indicator Data'!W65/'Indicator Data'!$CL65</f>
        <v>0</v>
      </c>
      <c r="CP62" s="55">
        <f t="shared" si="102"/>
        <v>0</v>
      </c>
      <c r="CQ62" s="55">
        <f t="shared" si="59"/>
        <v>0</v>
      </c>
      <c r="CR62" s="55">
        <f>ROUND(IF('Indicator Data'!X65=0,0,IF(LOG('Indicator Data'!X65)&gt;CR$195,10,IF(LOG('Indicator Data'!X65)&lt;CR$194,0,10-(CR$195-LOG('Indicator Data'!X65))/(CR$195-CR$194)*10))),1)</f>
        <v>3.9</v>
      </c>
      <c r="CS62" s="56">
        <f>'Indicator Data'!X65/'Indicator Data'!$CL65</f>
        <v>8.9104911205187048E-5</v>
      </c>
      <c r="CT62" s="55">
        <f t="shared" si="103"/>
        <v>0</v>
      </c>
      <c r="CU62" s="55">
        <f t="shared" si="60"/>
        <v>2.2000000000000002</v>
      </c>
      <c r="CV62" s="55">
        <f>ROUND(IF('Indicator Data'!Y65=0,0,IF(LOG('Indicator Data'!Y65)&gt;CR$195,10,IF(LOG('Indicator Data'!Y65)&lt;CR$194,0,10-(CR$195-LOG('Indicator Data'!Y65))/(CR$195-CR$194)*10))),1)</f>
        <v>0</v>
      </c>
      <c r="CW62" s="56">
        <f>'Indicator Data'!Y65/'Indicator Data'!$CL65</f>
        <v>0</v>
      </c>
      <c r="CX62" s="55">
        <f t="shared" si="104"/>
        <v>0</v>
      </c>
      <c r="CY62" s="55">
        <f t="shared" si="61"/>
        <v>0</v>
      </c>
      <c r="CZ62" s="55">
        <f t="shared" si="62"/>
        <v>0.6</v>
      </c>
      <c r="DA62" s="55">
        <f>IF('Indicator Data'!AE65="No data","x",ROUND(IF('Indicator Data'!AE65&gt;DA$195,0,IF('Indicator Data'!AE65&lt;DA$194,10,(DA$195-'Indicator Data'!AE65)/(DA$195-DA$194)*10)),1))</f>
        <v>0.1</v>
      </c>
      <c r="DB62" s="55">
        <f>IF('Indicator Data'!AF65="No data","x",ROUND(IF('Indicator Data'!AF65&gt;DB$195,0,IF('Indicator Data'!AF65&lt;DB$194,10,(DB$195-'Indicator Data'!AF65)/(DB$195-DB$194)*10)),1))</f>
        <v>0</v>
      </c>
      <c r="DC62" s="55" t="str">
        <f>IF('Indicator Data'!AH65="No data","x",ROUND(IF('Indicator Data'!AH65&gt;DC$195,0,IF('Indicator Data'!AH65&lt;DC$194,10,(DC$195-'Indicator Data'!AH65)/(DC$195-DC$194)*10)),1))</f>
        <v>x</v>
      </c>
      <c r="DD62" s="55">
        <f>IF(AND(DB62="x",DA62="x",DC62="x"),"x",ROUND(AVERAGE(DA62:DC62),1))</f>
        <v>0.1</v>
      </c>
      <c r="DE62" s="55">
        <f>IF('Indicator Data'!AA65="No data","x",ROUND(IF(LOG('Indicator Data'!AA65)&gt;DE$195,10,IF(LOG('Indicator Data'!AA65)&lt;DE$194,0,10-(DE$195-LOG('Indicator Data'!AA65))/(DE$195-DE$194)*10)),1))</f>
        <v>7</v>
      </c>
      <c r="DF62" s="55">
        <f>IF('Indicator Data'!AB65="No data","x",ROUND(IF('Indicator Data'!AB65&gt;DF$195,10,IF('Indicator Data'!AB65&lt;DF$194,0,10-(DF$195-'Indicator Data'!AB65)/(DF$195-DF$194)*10)),1))</f>
        <v>2.5</v>
      </c>
      <c r="DG62" s="55">
        <f>IF('Indicator Data'!AC65="No data","x",ROUND(IF('Indicator Data'!AC65&gt;DG$195,10,IF('Indicator Data'!AC65&lt;DG$194,0,10-(DG$195-'Indicator Data'!AC65)/(DG$195-DG$194)*10)),1))</f>
        <v>8</v>
      </c>
      <c r="DH62" s="55">
        <f>IF('Indicator Data'!AD65="No data","x",ROUND(IF('Indicator Data'!AD65&gt;DH$195,10,IF('Indicator Data'!AD65&lt;DH$194,0,10-(DH$195-'Indicator Data'!AD65)/(DH$195-DH$194)*10)),1))</f>
        <v>3.6</v>
      </c>
      <c r="DI62" s="55">
        <f t="shared" si="63"/>
        <v>5.3</v>
      </c>
      <c r="DJ62" s="55">
        <f t="shared" si="64"/>
        <v>3.6</v>
      </c>
      <c r="DK62" s="55" t="str">
        <f>IF('Indicator Data'!AK65="No data","x",ROUND(IF('Indicator Data'!AK65&gt;DK$195,10,IF('Indicator Data'!AK65&lt;DK$194,0,10-(DK$195-'Indicator Data'!AK65)/(DK$195-DK$194)*10)),1))</f>
        <v>x</v>
      </c>
      <c r="DL62" s="55">
        <f>IF('Indicator Data'!AL65="No data","x",ROUND(IF('Indicator Data'!AL65&gt;DL$195,10,IF('Indicator Data'!AL65&lt;DL$194,0,10-(DL$195-'Indicator Data'!AL65)/(DL$195-DL$194)*10)),1))</f>
        <v>0.4</v>
      </c>
      <c r="DM62" s="55">
        <f t="shared" si="65"/>
        <v>4.3</v>
      </c>
      <c r="DN62" s="55">
        <f>IF('Indicator Data'!AG65="No data","x",ROUND(IF('Indicator Data'!AG65&gt;DN$195,10,IF('Indicator Data'!AG65&lt;DN$194,0,10-(DN$195-'Indicator Data'!AG65)/(DN$195-DN$194)*10)),1))</f>
        <v>0</v>
      </c>
      <c r="DO62" s="55">
        <f t="shared" si="66"/>
        <v>0</v>
      </c>
      <c r="DP62" s="194">
        <f>IF('Indicator Data'!AI65="No data","x",'Indicator Data'!AI65/'Indicator Data'!$CK65)</f>
        <v>8.8554173090028897E-4</v>
      </c>
      <c r="DQ62" s="55">
        <f t="shared" si="105"/>
        <v>8.9</v>
      </c>
      <c r="DR62" s="55">
        <f>IF('Indicator Data'!AJ65="No data","x",ROUND(IF('Indicator Data'!AJ65&gt;DR$195,10,IF('Indicator Data'!AJ65&lt;DR$194,0,10-(DR$195-'Indicator Data'!AJ65)/(DR$195-DR$194)*10)),1))</f>
        <v>8</v>
      </c>
      <c r="DS62" s="55">
        <f t="shared" si="67"/>
        <v>8.5</v>
      </c>
      <c r="DT62" s="55">
        <f>ROUND(IF('Indicator Data'!Z65=0,0,IF(LOG('Indicator Data'!Z65)&gt;DT$195,10,IF(LOG('Indicator Data'!Z65)&lt;DT$194,0,10-(DT$195-LOG('Indicator Data'!Z65))/(DT$195-DT$194)*10))),1)</f>
        <v>9.6999999999999993</v>
      </c>
      <c r="DU62" s="56">
        <f>'Indicator Data'!Z65/'Indicator Data'!$CL65</f>
        <v>0.91088476685651942</v>
      </c>
      <c r="DV62" s="55">
        <f t="shared" si="106"/>
        <v>9.1</v>
      </c>
      <c r="DW62" s="55">
        <f t="shared" si="68"/>
        <v>9.4</v>
      </c>
      <c r="DX62" s="55">
        <f t="shared" si="69"/>
        <v>4.3</v>
      </c>
      <c r="DY62" s="57">
        <f>IF(BL62="x",ROUND((10-GEOMEAN(((10-DX62)/10*9+1),((10-CZ62)/10*9+1),((10-DJ62)/10*9+1)))/9*10,1),ROUND((10-GEOMEAN(((10-BL62)/10*9+1),((10-DX62)/10*9+1),((10-CZ62)/10*9+1),((10-DJ62)/10*9+1)))/9*10,1))</f>
        <v>2.2999999999999998</v>
      </c>
      <c r="DZ62" s="58">
        <f>IF(ROUND(IF(AP62="x",(10-GEOMEAN(((10-AO62)/10*9+1),((10-DY62)/10*9+1),((10-AU62)/10*9+1),((10-AQ62)/10*9+1),((10-AR62)/10*9+1)))/9*10,(10-GEOMEAN(((10-AO62)/10*9+1),((10-DY62)/10*9+1),((10-AP62)/10*9+1),((10-AQ62)/10*9+1),((10-AR62)/10*9+1),((10-AU62)/10*9+1)))/9*10),1)=0,0.1,ROUND(IF(AP62="x",(10-GEOMEAN(((10-AO62)/10*9+1),((10-DY62)/10*9+1),((10-AU62)/10*9+1),((10-AQ62)/10*9+1),((10-AR62)/10*9+1)))/9*10,(10-GEOMEAN(((10-AO62)/10*9+1),((10-DY62)/10*9+1),((10-AP62)/10*9+1),((10-AQ62)/10*9+1),((10-AR62)/10*9+1),((10-AU62)/10*9+1)))/9*10),1))</f>
        <v>3.7</v>
      </c>
      <c r="EA62" s="55">
        <f>ROUND(IF('Indicator Data'!AM65=0,0,IF('Indicator Data'!AM65&gt;EA$195,10,IF('Indicator Data'!AM65&lt;EA$194,0,10-(EA$195-'Indicator Data'!AM65)/(EA$195-EA$194)*10))),1)</f>
        <v>0.4</v>
      </c>
      <c r="EB62" s="55">
        <f>ROUND(IF('Indicator Data'!AN65=0,0,IF(LOG('Indicator Data'!AN65)&gt;LOG(EB$195),10,IF(LOG('Indicator Data'!AN65)&lt;LOG(EB$194),0,10-(LOG(EB$195)-LOG('Indicator Data'!AN65))/(LOG(EB$195)-LOG(EB$194))*10))),1)</f>
        <v>1.4</v>
      </c>
      <c r="EC62" s="57">
        <f t="shared" si="107"/>
        <v>0.9</v>
      </c>
      <c r="ED62" s="55">
        <f>'Indicator Data'!AO65</f>
        <v>0</v>
      </c>
      <c r="EE62" s="55">
        <f>'Indicator Data'!AP65</f>
        <v>0</v>
      </c>
      <c r="EF62" s="57">
        <f t="shared" si="108"/>
        <v>0</v>
      </c>
      <c r="EG62" s="58">
        <f t="shared" si="109"/>
        <v>0.6</v>
      </c>
      <c r="EH62" s="15"/>
      <c r="EI62" s="104"/>
    </row>
    <row r="63" spans="1:139" s="4" customFormat="1" x14ac:dyDescent="0.25">
      <c r="A63" s="126" t="str">
        <f>'Indicator Data'!A66</f>
        <v>Gabon</v>
      </c>
      <c r="B63" s="59" t="str">
        <f>'Indicator Data'!B66</f>
        <v>GAB</v>
      </c>
      <c r="C63" s="55">
        <f>ROUND(IF('Indicator Data'!C66=0,0.1,IF(LOG('Indicator Data'!C66)&gt;C$195,10,IF(LOG('Indicator Data'!C66)&lt;C$194,0,10-(C$195-LOG('Indicator Data'!C66))/(C$195-C$194)*10))),1)</f>
        <v>0.1</v>
      </c>
      <c r="D63" s="55">
        <f>ROUND(IF('Indicator Data'!D66=0,0.1,IF(LOG('Indicator Data'!D66)&gt;D$195,10,IF(LOG('Indicator Data'!D66)&lt;D$194,0,10-(D$195-LOG('Indicator Data'!D66))/(D$195-D$194)*10))),1)</f>
        <v>0.1</v>
      </c>
      <c r="E63" s="55">
        <f t="shared" si="70"/>
        <v>0.1</v>
      </c>
      <c r="F63" s="55">
        <f>IF('Indicator Data'!E66="No data",0.1,(ROUND(IF('Indicator Data'!E66=0,0,IF(LOG('Indicator Data'!E66)&gt;F$195,10,IF(LOG('Indicator Data'!E66)&lt;F$194,0,10-(F$195-LOG('Indicator Data'!E66))/(F$195-F$194)*10))),1)))</f>
        <v>5.2</v>
      </c>
      <c r="G63" s="55">
        <f>ROUND(IF('Indicator Data'!F66=0,0,IF(LOG('Indicator Data'!F66)&gt;G$195,10,IF(LOG('Indicator Data'!F66)&lt;G$194,0,10-(G$195-LOG('Indicator Data'!F66))/(G$195-G$194)*10))),1)</f>
        <v>0</v>
      </c>
      <c r="H63" s="55">
        <f>ROUND(IF('Indicator Data'!G66=0,0,IF(LOG('Indicator Data'!G66)&gt;H$195,10,IF(LOG('Indicator Data'!G66)&lt;H$194,0,10-(H$195-LOG('Indicator Data'!G66))/(H$195-H$194)*10))),1)</f>
        <v>0</v>
      </c>
      <c r="I63" s="55">
        <f>ROUND(IF('Indicator Data'!H66=0,0,IF(LOG('Indicator Data'!H66)&gt;I$195,10,IF(LOG('Indicator Data'!H66)&lt;I$194,0,10-(I$195-LOG('Indicator Data'!H66))/(I$195-I$194)*10))),1)</f>
        <v>0</v>
      </c>
      <c r="J63" s="55">
        <f t="shared" si="71"/>
        <v>0</v>
      </c>
      <c r="K63" s="55">
        <f>ROUND(IF('Indicator Data'!I66=0,0,IF(LOG('Indicator Data'!I66)&gt;K$195,10,IF(LOG('Indicator Data'!I66)&lt;K$194,0,10-(K$195-LOG('Indicator Data'!I66))/(K$195-K$194)*10))),1)</f>
        <v>0</v>
      </c>
      <c r="L63" s="55">
        <f t="shared" si="72"/>
        <v>0</v>
      </c>
      <c r="M63" s="55">
        <f>ROUND(IF('Indicator Data'!J66=0,0,IF(LOG('Indicator Data'!J66)&gt;M$195,10,IF(LOG('Indicator Data'!J66)&lt;M$194,0,10-(M$195-LOG('Indicator Data'!J66))/(M$195-M$194)*10))),1)</f>
        <v>0</v>
      </c>
      <c r="N63" s="56">
        <f>'Indicator Data'!C66/'Indicator Data'!$CL66</f>
        <v>0</v>
      </c>
      <c r="O63" s="56">
        <f>'Indicator Data'!D66/'Indicator Data'!$CL66</f>
        <v>0</v>
      </c>
      <c r="P63" s="56">
        <f>IF(F63=0.1,"x",'Indicator Data'!E66/'Indicator Data'!$CL66)</f>
        <v>6.5875470923175312E-3</v>
      </c>
      <c r="Q63" s="56">
        <f>'Indicator Data'!F66/'Indicator Data'!$CL66</f>
        <v>0</v>
      </c>
      <c r="R63" s="56">
        <f>'Indicator Data'!G66/'Indicator Data'!$CL66</f>
        <v>0</v>
      </c>
      <c r="S63" s="56">
        <f>'Indicator Data'!H66/'Indicator Data'!$CL66</f>
        <v>0</v>
      </c>
      <c r="T63" s="56">
        <f>'Indicator Data'!I66/'Indicator Data'!$CL66</f>
        <v>0</v>
      </c>
      <c r="U63" s="56">
        <f>'Indicator Data'!J66/'Indicator Data'!$CL66</f>
        <v>0</v>
      </c>
      <c r="V63" s="55">
        <f t="shared" si="73"/>
        <v>0</v>
      </c>
      <c r="W63" s="55">
        <f t="shared" si="74"/>
        <v>0</v>
      </c>
      <c r="X63" s="55">
        <f t="shared" si="75"/>
        <v>0</v>
      </c>
      <c r="Y63" s="55">
        <f t="shared" si="76"/>
        <v>4.4000000000000004</v>
      </c>
      <c r="Z63" s="55">
        <f t="shared" si="77"/>
        <v>0</v>
      </c>
      <c r="AA63" s="55">
        <f t="shared" si="78"/>
        <v>0</v>
      </c>
      <c r="AB63" s="55">
        <f t="shared" si="79"/>
        <v>0</v>
      </c>
      <c r="AC63" s="55">
        <f t="shared" si="80"/>
        <v>0</v>
      </c>
      <c r="AD63" s="55">
        <f t="shared" si="81"/>
        <v>0</v>
      </c>
      <c r="AE63" s="55">
        <f t="shared" si="82"/>
        <v>0</v>
      </c>
      <c r="AF63" s="55">
        <f t="shared" si="83"/>
        <v>0</v>
      </c>
      <c r="AG63" s="55">
        <f>ROUND(IF('Indicator Data'!K66=0,0,IF('Indicator Data'!K66&gt;AG$195,10,IF('Indicator Data'!K66&lt;AG$194,0,10-(AG$195-'Indicator Data'!K66)/(AG$195-AG$194)*10))),1)</f>
        <v>0</v>
      </c>
      <c r="AH63" s="55">
        <f t="shared" si="84"/>
        <v>0.1</v>
      </c>
      <c r="AI63" s="55">
        <f t="shared" si="85"/>
        <v>0.1</v>
      </c>
      <c r="AJ63" s="55">
        <f t="shared" si="86"/>
        <v>0</v>
      </c>
      <c r="AK63" s="55">
        <f t="shared" si="87"/>
        <v>0</v>
      </c>
      <c r="AL63" s="55">
        <f t="shared" si="88"/>
        <v>0</v>
      </c>
      <c r="AM63" s="55">
        <f t="shared" si="89"/>
        <v>0</v>
      </c>
      <c r="AN63" s="55">
        <f t="shared" si="90"/>
        <v>0</v>
      </c>
      <c r="AO63" s="193">
        <f t="shared" si="91"/>
        <v>0.1</v>
      </c>
      <c r="AP63" s="193">
        <f t="shared" si="41"/>
        <v>4.8</v>
      </c>
      <c r="AQ63" s="193">
        <f t="shared" si="92"/>
        <v>0</v>
      </c>
      <c r="AR63" s="193">
        <f t="shared" si="93"/>
        <v>0</v>
      </c>
      <c r="AS63" s="55">
        <f t="shared" si="94"/>
        <v>0</v>
      </c>
      <c r="AT63" s="55">
        <f>IF('Indicator Data'!L66="No data","x",IF('Indicator Data'!CM66&lt;1000,"x",ROUND((IF('Indicator Data'!L66&gt;AT$195,10,IF('Indicator Data'!L66&lt;AT$194,0,10-(AT$195-'Indicator Data'!L66)/(AT$195-AT$194)*10))),1)))</f>
        <v>3</v>
      </c>
      <c r="AU63" s="193">
        <f t="shared" si="95"/>
        <v>1.5</v>
      </c>
      <c r="AV63" s="55">
        <f>IF('Indicator Data'!M66="No data","x",ROUND(IF('Indicator Data'!M66=0,0,IF(LOG('Indicator Data'!M66)&gt;AV$195,10,IF(LOG('Indicator Data'!M66)&lt;AV$194,0,10-(AV$195-LOG('Indicator Data'!M66))/(AV$195-AV$194)*10))),1))</f>
        <v>7.2</v>
      </c>
      <c r="AW63" s="56">
        <f>IF(AV63="x","x",'Indicator Data'!M66/'Indicator Data'!$CL66)</f>
        <v>0.61153267232670661</v>
      </c>
      <c r="AX63" s="55">
        <f t="shared" si="42"/>
        <v>6.8</v>
      </c>
      <c r="AY63" s="55">
        <f t="shared" si="43"/>
        <v>7</v>
      </c>
      <c r="AZ63" s="55">
        <f>IF('Indicator Data'!N66="No data","x",ROUND(IF('Indicator Data'!N66=0,0,IF(LOG('Indicator Data'!N66)&gt;AZ$195,10,IF(LOG('Indicator Data'!N66)&lt;AZ$194,0,10-(AZ$195-LOG('Indicator Data'!N66))/(AZ$195-AZ$194)*10))),1))</f>
        <v>7.9</v>
      </c>
      <c r="BA63" s="56">
        <f>IF(AZ63="x","x",'Indicator Data'!N66/'Indicator Data'!$CL66)</f>
        <v>0.31465403423938976</v>
      </c>
      <c r="BB63" s="55">
        <f t="shared" si="44"/>
        <v>10</v>
      </c>
      <c r="BC63" s="55">
        <f t="shared" si="45"/>
        <v>9.1999999999999993</v>
      </c>
      <c r="BD63" s="55">
        <f>IF('Indicator Data'!O66="No data","x",ROUND(IF('Indicator Data'!O66=0,0,IF(LOG('Indicator Data'!O66)&gt;BD$195,10,IF(LOG('Indicator Data'!O66)&lt;BD$194,0,10-(BD$195-LOG('Indicator Data'!O66))/(BD$195-BD$194)*10))),1))</f>
        <v>0</v>
      </c>
      <c r="BE63" s="56">
        <f>IF(BD63="x","x",'Indicator Data'!O66/'Indicator Data'!$CL66)</f>
        <v>0</v>
      </c>
      <c r="BF63" s="55">
        <f t="shared" si="46"/>
        <v>0</v>
      </c>
      <c r="BG63" s="55">
        <f t="shared" si="47"/>
        <v>0</v>
      </c>
      <c r="BH63" s="55">
        <f>IF('Indicator Data'!P66="No data","x",ROUND(IF('Indicator Data'!P66=0,0,IF(LOG('Indicator Data'!P66)&gt;BH$195,10,IF(LOG('Indicator Data'!P66)&lt;BH$194,0,10-(BH$195-LOG('Indicator Data'!P66))/(BH$195-BH$194)*10))),1))</f>
        <v>7.6</v>
      </c>
      <c r="BI63" s="56">
        <f>IF(BH63="x","x",'Indicator Data'!P66/'Indicator Data'!$CL66)</f>
        <v>0.19698245527302391</v>
      </c>
      <c r="BJ63" s="55">
        <f t="shared" si="48"/>
        <v>10</v>
      </c>
      <c r="BK63" s="55">
        <f t="shared" si="49"/>
        <v>9.1</v>
      </c>
      <c r="BL63" s="55">
        <f t="shared" si="50"/>
        <v>7.5</v>
      </c>
      <c r="BM63" s="55">
        <f>ROUND(IF('Indicator Data'!Q66=0,0,IF(LOG('Indicator Data'!Q66)&gt;BM$195,10,IF(LOG('Indicator Data'!Q66)&lt;BM$194,0,10-(BM$195-LOG('Indicator Data'!Q66))/(BM$195-BM$194)*10))),1)</f>
        <v>7.5</v>
      </c>
      <c r="BN63" s="55">
        <f>ROUND(IF('Indicator Data'!R66=0,0,IF(LOG('Indicator Data'!R66)&gt;BN$195,10,IF(LOG('Indicator Data'!R66)&lt;BN$194,0,10-(BN$195-LOG('Indicator Data'!R66))/(BN$195-BN$194)*10))),1)</f>
        <v>0</v>
      </c>
      <c r="BO63" s="55">
        <f t="shared" si="51"/>
        <v>2.5</v>
      </c>
      <c r="BP63" s="56">
        <f>'Indicator Data'!Q66/'Indicator Data'!$CL66</f>
        <v>0.94045746332433722</v>
      </c>
      <c r="BQ63" s="56">
        <f>'Indicator Data'!R66/'Indicator Data'!$CL66</f>
        <v>0</v>
      </c>
      <c r="BR63" s="55">
        <f t="shared" si="96"/>
        <v>9.4</v>
      </c>
      <c r="BS63" s="55">
        <f t="shared" si="97"/>
        <v>0</v>
      </c>
      <c r="BT63" s="55">
        <f t="shared" si="28"/>
        <v>3.1333333333333333</v>
      </c>
      <c r="BU63" s="55">
        <f t="shared" si="52"/>
        <v>2.8</v>
      </c>
      <c r="BV63" s="55">
        <f>ROUND(IF('Indicator Data'!S66=0,0,IF(LOG('Indicator Data'!S66)&gt;BV$195,10,IF(LOG('Indicator Data'!S66)&lt;BV$194,0,10-(BV$195-LOG('Indicator Data'!S66))/(BV$195-BV$194)*10))),1)</f>
        <v>0</v>
      </c>
      <c r="BW63" s="55">
        <f>ROUND(IF('Indicator Data'!T66=0,0,IF(LOG('Indicator Data'!T66)&gt;BW$195,10,IF(LOG('Indicator Data'!T66)&lt;BW$194,0,10-(BW$195-LOG('Indicator Data'!T66))/(BW$195-BW$194)*10))),1)</f>
        <v>7.5</v>
      </c>
      <c r="BX63" s="55">
        <f t="shared" si="53"/>
        <v>5</v>
      </c>
      <c r="BY63" s="56">
        <f>'Indicator Data'!S66/'Indicator Data'!$CL66</f>
        <v>0</v>
      </c>
      <c r="BZ63" s="56">
        <f>'Indicator Data'!T66/'Indicator Data'!$CL66</f>
        <v>0.94045746332433722</v>
      </c>
      <c r="CA63" s="55">
        <f t="shared" si="98"/>
        <v>0</v>
      </c>
      <c r="CB63" s="55">
        <f t="shared" si="99"/>
        <v>9.4</v>
      </c>
      <c r="CC63" s="55">
        <f t="shared" si="54"/>
        <v>6.2666666666666666</v>
      </c>
      <c r="CD63" s="55">
        <f t="shared" si="55"/>
        <v>5.7</v>
      </c>
      <c r="CE63" s="55">
        <f t="shared" si="56"/>
        <v>4.4000000000000004</v>
      </c>
      <c r="CF63" s="55">
        <f>ROUND(IF('Indicator Data'!U66=0,0,IF(LOG('Indicator Data'!U66)&gt;CF$195,10,IF(LOG('Indicator Data'!U66)&lt;CF$194,0,10-(CF$195-LOG('Indicator Data'!U66))/(CF$195-CF$194)*10))),1)</f>
        <v>7.3</v>
      </c>
      <c r="CG63" s="56">
        <f>'Indicator Data'!U66/'Indicator Data'!$CL66</f>
        <v>0.77339399895433036</v>
      </c>
      <c r="CH63" s="55">
        <f t="shared" si="100"/>
        <v>8.6</v>
      </c>
      <c r="CI63" s="55">
        <f t="shared" si="57"/>
        <v>8</v>
      </c>
      <c r="CJ63" s="55">
        <f>ROUND(IF('Indicator Data'!V66=0,0,IF(LOG('Indicator Data'!V66)&gt;CJ$195,10,IF(LOG('Indicator Data'!V66)&lt;CJ$194,0,10-(CJ$195-LOG('Indicator Data'!V66))/(CJ$195-CJ$194)*10))),1)</f>
        <v>7.4</v>
      </c>
      <c r="CK63" s="56">
        <f>IF('Indicator Data'!V66/'Indicator Data'!$CL66&gt;1,1,'Indicator Data'!V66/'Indicator Data'!$CL66)</f>
        <v>0.80145205788136342</v>
      </c>
      <c r="CL63" s="55">
        <f t="shared" si="101"/>
        <v>8</v>
      </c>
      <c r="CM63" s="55">
        <f t="shared" si="58"/>
        <v>7.7</v>
      </c>
      <c r="CN63" s="55">
        <f>ROUND(IF('Indicator Data'!W66=0,0,IF(LOG('Indicator Data'!W66)&gt;CN$195,10,IF(LOG('Indicator Data'!W66)&lt;CN$194,0,10-(CN$195-LOG('Indicator Data'!W66))/(CN$195-CN$194)*10))),1)</f>
        <v>0</v>
      </c>
      <c r="CO63" s="56">
        <f>'Indicator Data'!W66/'Indicator Data'!$CL66</f>
        <v>0</v>
      </c>
      <c r="CP63" s="55">
        <f t="shared" si="102"/>
        <v>0</v>
      </c>
      <c r="CQ63" s="55">
        <f t="shared" si="59"/>
        <v>0</v>
      </c>
      <c r="CR63" s="55">
        <f>ROUND(IF('Indicator Data'!X66=0,0,IF(LOG('Indicator Data'!X66)&gt;CR$195,10,IF(LOG('Indicator Data'!X66)&lt;CR$194,0,10-(CR$195-LOG('Indicator Data'!X66))/(CR$195-CR$194)*10))),1)</f>
        <v>7.4</v>
      </c>
      <c r="CS63" s="56">
        <f>'Indicator Data'!X66/'Indicator Data'!$CL66</f>
        <v>0.88401706256056367</v>
      </c>
      <c r="CT63" s="55">
        <f t="shared" si="103"/>
        <v>8.8000000000000007</v>
      </c>
      <c r="CU63" s="55">
        <f t="shared" si="60"/>
        <v>8.1999999999999993</v>
      </c>
      <c r="CV63" s="55">
        <f>ROUND(IF('Indicator Data'!Y66=0,0,IF(LOG('Indicator Data'!Y66)&gt;CR$195,10,IF(LOG('Indicator Data'!Y66)&lt;CR$194,0,10-(CR$195-LOG('Indicator Data'!Y66))/(CR$195-CR$194)*10))),1)</f>
        <v>0</v>
      </c>
      <c r="CW63" s="56">
        <f>'Indicator Data'!Y66/'Indicator Data'!$CL66</f>
        <v>0</v>
      </c>
      <c r="CX63" s="55">
        <f t="shared" si="104"/>
        <v>0</v>
      </c>
      <c r="CY63" s="55">
        <f t="shared" si="61"/>
        <v>0</v>
      </c>
      <c r="CZ63" s="55">
        <f t="shared" si="62"/>
        <v>7.3</v>
      </c>
      <c r="DA63" s="55">
        <f>IF('Indicator Data'!AE66="No data","x",ROUND(IF('Indicator Data'!AE66&gt;DA$195,0,IF('Indicator Data'!AE66&lt;DA$194,10,(DA$195-'Indicator Data'!AE66)/(DA$195-DA$194)*10)),1))</f>
        <v>5.8</v>
      </c>
      <c r="DB63" s="55">
        <f>IF('Indicator Data'!AF66="No data","x",ROUND(IF('Indicator Data'!AF66&gt;DB$195,0,IF('Indicator Data'!AF66&lt;DB$194,10,(DB$195-'Indicator Data'!AF66)/(DB$195-DB$194)*10)),1))</f>
        <v>2.4</v>
      </c>
      <c r="DC63" s="55" t="str">
        <f>IF('Indicator Data'!AH66="No data","x",ROUND(IF('Indicator Data'!AH66&gt;DC$195,0,IF('Indicator Data'!AH66&lt;DC$194,10,(DC$195-'Indicator Data'!AH66)/(DC$195-DC$194)*10)),1))</f>
        <v>x</v>
      </c>
      <c r="DD63" s="55">
        <f>IF(AND(DB63="x",DA63="x",DC63="x"),"x",ROUND(AVERAGE(DA63:DC63),1))</f>
        <v>4.0999999999999996</v>
      </c>
      <c r="DE63" s="55">
        <f>IF('Indicator Data'!AA66="No data","x",ROUND(IF(LOG('Indicator Data'!AA66)&gt;DE$195,10,IF(LOG('Indicator Data'!AA66)&lt;DE$194,0,10-(DE$195-LOG('Indicator Data'!AA66))/(DE$195-DE$194)*10)),1))</f>
        <v>3.1</v>
      </c>
      <c r="DF63" s="55">
        <f>IF('Indicator Data'!AB66="No data","x",ROUND(IF('Indicator Data'!AB66&gt;DF$195,10,IF('Indicator Data'!AB66&lt;DF$194,0,10-(DF$195-'Indicator Data'!AB66)/(DF$195-DF$194)*10)),1))</f>
        <v>6.7</v>
      </c>
      <c r="DG63" s="55">
        <f>IF('Indicator Data'!AC66="No data","x",ROUND(IF('Indicator Data'!AC66&gt;DG$195,10,IF('Indicator Data'!AC66&lt;DG$194,0,10-(DG$195-'Indicator Data'!AC66)/(DG$195-DG$194)*10)),1))</f>
        <v>8.9</v>
      </c>
      <c r="DH63" s="55">
        <f>IF('Indicator Data'!AD66="No data","x",ROUND(IF('Indicator Data'!AD66&gt;DH$195,10,IF('Indicator Data'!AD66&lt;DH$194,0,10-(DH$195-'Indicator Data'!AD66)/(DH$195-DH$194)*10)),1))</f>
        <v>3</v>
      </c>
      <c r="DI63" s="55">
        <f t="shared" si="63"/>
        <v>5.4</v>
      </c>
      <c r="DJ63" s="55">
        <f t="shared" si="64"/>
        <v>5</v>
      </c>
      <c r="DK63" s="55">
        <f>IF('Indicator Data'!AK66="No data","x",ROUND(IF('Indicator Data'!AK66&gt;DK$195,10,IF('Indicator Data'!AK66&lt;DK$194,0,10-(DK$195-'Indicator Data'!AK66)/(DK$195-DK$194)*10)),1))</f>
        <v>4.0999999999999996</v>
      </c>
      <c r="DL63" s="55">
        <f>IF('Indicator Data'!AL66="No data","x",ROUND(IF('Indicator Data'!AL66&gt;DL$195,10,IF('Indicator Data'!AL66&lt;DL$194,0,10-(DL$195-'Indicator Data'!AL66)/(DL$195-DL$194)*10)),1))</f>
        <v>6.4</v>
      </c>
      <c r="DM63" s="55">
        <f t="shared" si="65"/>
        <v>5.4</v>
      </c>
      <c r="DN63" s="55">
        <f>IF('Indicator Data'!AG66="No data","x",ROUND(IF('Indicator Data'!AG66&gt;DN$195,10,IF('Indicator Data'!AG66&lt;DN$194,0,10-(DN$195-'Indicator Data'!AG66)/(DN$195-DN$194)*10)),1))</f>
        <v>1</v>
      </c>
      <c r="DO63" s="55">
        <f t="shared" si="66"/>
        <v>3.1</v>
      </c>
      <c r="DP63" s="194" t="str">
        <f>IF('Indicator Data'!AI66="No data","x",'Indicator Data'!AI66/'Indicator Data'!$CK66)</f>
        <v>x</v>
      </c>
      <c r="DQ63" s="55" t="str">
        <f t="shared" si="105"/>
        <v>x</v>
      </c>
      <c r="DR63" s="55">
        <f>IF('Indicator Data'!AJ66="No data","x",ROUND(IF('Indicator Data'!AJ66&gt;DR$195,10,IF('Indicator Data'!AJ66&lt;DR$194,0,10-(DR$195-'Indicator Data'!AJ66)/(DR$195-DR$194)*10)),1))</f>
        <v>2</v>
      </c>
      <c r="DS63" s="55">
        <f t="shared" si="67"/>
        <v>2</v>
      </c>
      <c r="DT63" s="55">
        <f>ROUND(IF('Indicator Data'!Z66=0,0,IF(LOG('Indicator Data'!Z66)&gt;DT$195,10,IF(LOG('Indicator Data'!Z66)&lt;DT$194,0,10-(DT$195-LOG('Indicator Data'!Z66))/(DT$195-DT$194)*10))),1)</f>
        <v>0</v>
      </c>
      <c r="DU63" s="56">
        <f>'Indicator Data'!Z66/'Indicator Data'!$CL66</f>
        <v>0</v>
      </c>
      <c r="DV63" s="55">
        <f t="shared" si="106"/>
        <v>0</v>
      </c>
      <c r="DW63" s="55">
        <f t="shared" si="68"/>
        <v>0</v>
      </c>
      <c r="DX63" s="55">
        <f t="shared" si="69"/>
        <v>3.5</v>
      </c>
      <c r="DY63" s="57">
        <f>IF(BL63="x",ROUND((10-GEOMEAN(((10-DX63)/10*9+1),((10-CZ63)/10*9+1),((10-DJ63)/10*9+1)))/9*10,1),ROUND((10-GEOMEAN(((10-BL63)/10*9+1),((10-DX63)/10*9+1),((10-CZ63)/10*9+1),((10-DJ63)/10*9+1)))/9*10,1))</f>
        <v>6.1</v>
      </c>
      <c r="DZ63" s="58">
        <f>IF(ROUND(IF(AP63="x",(10-GEOMEAN(((10-AO63)/10*9+1),((10-DY63)/10*9+1),((10-AU63)/10*9+1),((10-AQ63)/10*9+1),((10-AR63)/10*9+1)))/9*10,(10-GEOMEAN(((10-AO63)/10*9+1),((10-DY63)/10*9+1),((10-AP63)/10*9+1),((10-AQ63)/10*9+1),((10-AR63)/10*9+1),((10-AU63)/10*9+1)))/9*10),1)=0,0.1,ROUND(IF(AP63="x",(10-GEOMEAN(((10-AO63)/10*9+1),((10-DY63)/10*9+1),((10-AU63)/10*9+1),((10-AQ63)/10*9+1),((10-AR63)/10*9+1)))/9*10,(10-GEOMEAN(((10-AO63)/10*9+1),((10-DY63)/10*9+1),((10-AP63)/10*9+1),((10-AQ63)/10*9+1),((10-AR63)/10*9+1),((10-AU63)/10*9+1)))/9*10),1))</f>
        <v>2.5</v>
      </c>
      <c r="EA63" s="55">
        <f>ROUND(IF('Indicator Data'!AM66=0,0,IF('Indicator Data'!AM66&gt;EA$195,10,IF('Indicator Data'!AM66&lt;EA$194,0,10-(EA$195-'Indicator Data'!AM66)/(EA$195-EA$194)*10))),1)</f>
        <v>6.9</v>
      </c>
      <c r="EB63" s="55">
        <f>ROUND(IF('Indicator Data'!AN66=0,0,IF(LOG('Indicator Data'!AN66)&gt;LOG(EB$195),10,IF(LOG('Indicator Data'!AN66)&lt;LOG(EB$194),0,10-(LOG(EB$195)-LOG('Indicator Data'!AN66))/(LOG(EB$195)-LOG(EB$194))*10))),1)</f>
        <v>5.2</v>
      </c>
      <c r="EC63" s="57">
        <f t="shared" si="107"/>
        <v>6.1</v>
      </c>
      <c r="ED63" s="55">
        <f>'Indicator Data'!AO66</f>
        <v>0</v>
      </c>
      <c r="EE63" s="55">
        <f>'Indicator Data'!AP66</f>
        <v>0</v>
      </c>
      <c r="EF63" s="57">
        <f t="shared" si="108"/>
        <v>0</v>
      </c>
      <c r="EG63" s="58">
        <f t="shared" si="109"/>
        <v>4.3</v>
      </c>
      <c r="EH63" s="15"/>
      <c r="EI63" s="104"/>
    </row>
    <row r="64" spans="1:139" s="4" customFormat="1" x14ac:dyDescent="0.25">
      <c r="A64" s="126" t="str">
        <f>'Indicator Data'!A67</f>
        <v>Gambia</v>
      </c>
      <c r="B64" s="59" t="str">
        <f>'Indicator Data'!B67</f>
        <v>GMB</v>
      </c>
      <c r="C64" s="55">
        <f>ROUND(IF('Indicator Data'!C67=0,0.1,IF(LOG('Indicator Data'!C67)&gt;C$195,10,IF(LOG('Indicator Data'!C67)&lt;C$194,0,10-(C$195-LOG('Indicator Data'!C67))/(C$195-C$194)*10))),1)</f>
        <v>0.1</v>
      </c>
      <c r="D64" s="55">
        <f>ROUND(IF('Indicator Data'!D67=0,0.1,IF(LOG('Indicator Data'!D67)&gt;D$195,10,IF(LOG('Indicator Data'!D67)&lt;D$194,0,10-(D$195-LOG('Indicator Data'!D67))/(D$195-D$194)*10))),1)</f>
        <v>0.1</v>
      </c>
      <c r="E64" s="55">
        <f t="shared" si="70"/>
        <v>0.1</v>
      </c>
      <c r="F64" s="55">
        <f>IF('Indicator Data'!E67="No data",0.1,(ROUND(IF('Indicator Data'!E67=0,0,IF(LOG('Indicator Data'!E67)&gt;F$195,10,IF(LOG('Indicator Data'!E67)&lt;F$194,0,10-(F$195-LOG('Indicator Data'!E67))/(F$195-F$194)*10))),1)))</f>
        <v>4.5999999999999996</v>
      </c>
      <c r="G64" s="55">
        <f>ROUND(IF('Indicator Data'!F67=0,0,IF(LOG('Indicator Data'!F67)&gt;G$195,10,IF(LOG('Indicator Data'!F67)&lt;G$194,0,10-(G$195-LOG('Indicator Data'!F67))/(G$195-G$194)*10))),1)</f>
        <v>2.9</v>
      </c>
      <c r="H64" s="55">
        <f>ROUND(IF('Indicator Data'!G67=0,0,IF(LOG('Indicator Data'!G67)&gt;H$195,10,IF(LOG('Indicator Data'!G67)&lt;H$194,0,10-(H$195-LOG('Indicator Data'!G67))/(H$195-H$194)*10))),1)</f>
        <v>0</v>
      </c>
      <c r="I64" s="55">
        <f>ROUND(IF('Indicator Data'!H67=0,0,IF(LOG('Indicator Data'!H67)&gt;I$195,10,IF(LOG('Indicator Data'!H67)&lt;I$194,0,10-(I$195-LOG('Indicator Data'!H67))/(I$195-I$194)*10))),1)</f>
        <v>0</v>
      </c>
      <c r="J64" s="55">
        <f t="shared" si="71"/>
        <v>0</v>
      </c>
      <c r="K64" s="55">
        <f>ROUND(IF('Indicator Data'!I67=0,0,IF(LOG('Indicator Data'!I67)&gt;K$195,10,IF(LOG('Indicator Data'!I67)&lt;K$194,0,10-(K$195-LOG('Indicator Data'!I67))/(K$195-K$194)*10))),1)</f>
        <v>0</v>
      </c>
      <c r="L64" s="55">
        <f t="shared" si="72"/>
        <v>0</v>
      </c>
      <c r="M64" s="55">
        <f>ROUND(IF('Indicator Data'!J67=0,0,IF(LOG('Indicator Data'!J67)&gt;M$195,10,IF(LOG('Indicator Data'!J67)&lt;M$194,0,10-(M$195-LOG('Indicator Data'!J67))/(M$195-M$194)*10))),1)</f>
        <v>7.9</v>
      </c>
      <c r="N64" s="56">
        <f>'Indicator Data'!C67/'Indicator Data'!$CL67</f>
        <v>0</v>
      </c>
      <c r="O64" s="56">
        <f>'Indicator Data'!D67/'Indicator Data'!$CL67</f>
        <v>0</v>
      </c>
      <c r="P64" s="56">
        <f>IF(F64=0.1,"x",'Indicator Data'!E67/'Indicator Data'!$CL67)</f>
        <v>3.3505201231405638E-3</v>
      </c>
      <c r="Q64" s="56">
        <f>'Indicator Data'!F67/'Indicator Data'!$CL67</f>
        <v>2.5754106182782282E-7</v>
      </c>
      <c r="R64" s="56">
        <f>'Indicator Data'!G67/'Indicator Data'!$CL67</f>
        <v>0</v>
      </c>
      <c r="S64" s="56">
        <f>'Indicator Data'!H67/'Indicator Data'!$CL67</f>
        <v>0</v>
      </c>
      <c r="T64" s="56">
        <f>'Indicator Data'!I67/'Indicator Data'!$CL67</f>
        <v>0</v>
      </c>
      <c r="U64" s="56">
        <f>'Indicator Data'!J67/'Indicator Data'!$CL67</f>
        <v>7.003020617260043E-3</v>
      </c>
      <c r="V64" s="55">
        <f t="shared" si="73"/>
        <v>0</v>
      </c>
      <c r="W64" s="55">
        <f t="shared" si="74"/>
        <v>0</v>
      </c>
      <c r="X64" s="55">
        <f t="shared" si="75"/>
        <v>0</v>
      </c>
      <c r="Y64" s="55">
        <f t="shared" si="76"/>
        <v>2.2000000000000002</v>
      </c>
      <c r="Z64" s="55">
        <f t="shared" si="77"/>
        <v>4.2</v>
      </c>
      <c r="AA64" s="55">
        <f t="shared" si="78"/>
        <v>0</v>
      </c>
      <c r="AB64" s="55">
        <f t="shared" si="79"/>
        <v>0</v>
      </c>
      <c r="AC64" s="55">
        <f t="shared" si="80"/>
        <v>0</v>
      </c>
      <c r="AD64" s="55">
        <f t="shared" si="81"/>
        <v>0</v>
      </c>
      <c r="AE64" s="55">
        <f t="shared" si="82"/>
        <v>0</v>
      </c>
      <c r="AF64" s="55">
        <f t="shared" si="83"/>
        <v>2.2999999999999998</v>
      </c>
      <c r="AG64" s="55">
        <f>ROUND(IF('Indicator Data'!K67=0,0,IF('Indicator Data'!K67&gt;AG$195,10,IF('Indicator Data'!K67&lt;AG$194,0,10-(AG$195-'Indicator Data'!K67)/(AG$195-AG$194)*10))),1)</f>
        <v>2.9</v>
      </c>
      <c r="AH64" s="55">
        <f t="shared" si="84"/>
        <v>0.1</v>
      </c>
      <c r="AI64" s="55">
        <f t="shared" si="85"/>
        <v>0.1</v>
      </c>
      <c r="AJ64" s="55">
        <f t="shared" si="86"/>
        <v>0</v>
      </c>
      <c r="AK64" s="55">
        <f t="shared" si="87"/>
        <v>0</v>
      </c>
      <c r="AL64" s="55">
        <f t="shared" si="88"/>
        <v>0</v>
      </c>
      <c r="AM64" s="55">
        <f t="shared" si="89"/>
        <v>0</v>
      </c>
      <c r="AN64" s="55">
        <f t="shared" si="90"/>
        <v>5.8</v>
      </c>
      <c r="AO64" s="193">
        <f t="shared" si="91"/>
        <v>0.1</v>
      </c>
      <c r="AP64" s="193">
        <f t="shared" si="41"/>
        <v>3.5</v>
      </c>
      <c r="AQ64" s="193">
        <f t="shared" si="92"/>
        <v>3.6</v>
      </c>
      <c r="AR64" s="193">
        <f t="shared" si="93"/>
        <v>0</v>
      </c>
      <c r="AS64" s="55">
        <f t="shared" si="94"/>
        <v>4.4000000000000004</v>
      </c>
      <c r="AT64" s="55">
        <f>IF('Indicator Data'!L67="No data","x",IF('Indicator Data'!CM67&lt;1000,"x",ROUND((IF('Indicator Data'!L67&gt;AT$195,10,IF('Indicator Data'!L67&lt;AT$194,0,10-(AT$195-'Indicator Data'!L67)/(AT$195-AT$194)*10))),1)))</f>
        <v>2</v>
      </c>
      <c r="AU64" s="193">
        <f t="shared" si="95"/>
        <v>3.2</v>
      </c>
      <c r="AV64" s="55">
        <f>IF('Indicator Data'!M67="No data","x",ROUND(IF('Indicator Data'!M67=0,0,IF(LOG('Indicator Data'!M67)&gt;AV$195,10,IF(LOG('Indicator Data'!M67)&lt;AV$194,0,10-(AV$195-LOG('Indicator Data'!M67))/(AV$195-AV$194)*10))),1))</f>
        <v>7</v>
      </c>
      <c r="AW64" s="56">
        <f>IF(AV64="x","x",'Indicator Data'!M67/'Indicator Data'!$CL67)</f>
        <v>0.41414792710439996</v>
      </c>
      <c r="AX64" s="55">
        <f t="shared" si="42"/>
        <v>4.5999999999999996</v>
      </c>
      <c r="AY64" s="55">
        <f t="shared" si="43"/>
        <v>5.9</v>
      </c>
      <c r="AZ64" s="55">
        <f>IF('Indicator Data'!N67="No data","x",ROUND(IF('Indicator Data'!N67=0,0,IF(LOG('Indicator Data'!N67)&gt;AZ$195,10,IF(LOG('Indicator Data'!N67)&lt;AZ$194,0,10-(AZ$195-LOG('Indicator Data'!N67))/(AZ$195-AZ$194)*10))),1))</f>
        <v>0</v>
      </c>
      <c r="BA64" s="56">
        <f>IF(AZ64="x","x",'Indicator Data'!N67/'Indicator Data'!$CL67)</f>
        <v>0</v>
      </c>
      <c r="BB64" s="55">
        <f t="shared" si="44"/>
        <v>0</v>
      </c>
      <c r="BC64" s="55">
        <f t="shared" si="45"/>
        <v>0</v>
      </c>
      <c r="BD64" s="55">
        <f>IF('Indicator Data'!O67="No data","x",ROUND(IF('Indicator Data'!O67=0,0,IF(LOG('Indicator Data'!O67)&gt;BD$195,10,IF(LOG('Indicator Data'!O67)&lt;BD$194,0,10-(BD$195-LOG('Indicator Data'!O67))/(BD$195-BD$194)*10))),1))</f>
        <v>3.2</v>
      </c>
      <c r="BE64" s="56">
        <f>IF(BD64="x","x",'Indicator Data'!O67/'Indicator Data'!$CL67)</f>
        <v>4.3770640207350502E-4</v>
      </c>
      <c r="BF64" s="55">
        <f t="shared" si="46"/>
        <v>0</v>
      </c>
      <c r="BG64" s="55">
        <f t="shared" si="47"/>
        <v>1.7</v>
      </c>
      <c r="BH64" s="55">
        <f>IF('Indicator Data'!P67="No data","x",ROUND(IF('Indicator Data'!P67=0,0,IF(LOG('Indicator Data'!P67)&gt;BH$195,10,IF(LOG('Indicator Data'!P67)&lt;BH$194,0,10-(BH$195-LOG('Indicator Data'!P67))/(BH$195-BH$194)*10))),1))</f>
        <v>0</v>
      </c>
      <c r="BI64" s="56">
        <f>IF(BH64="x","x",'Indicator Data'!P67/'Indicator Data'!$CL67)</f>
        <v>0</v>
      </c>
      <c r="BJ64" s="55">
        <f t="shared" si="48"/>
        <v>0</v>
      </c>
      <c r="BK64" s="55">
        <f t="shared" si="49"/>
        <v>0</v>
      </c>
      <c r="BL64" s="55">
        <f t="shared" si="50"/>
        <v>2.2999999999999998</v>
      </c>
      <c r="BM64" s="55">
        <f>ROUND(IF('Indicator Data'!Q67=0,0,IF(LOG('Indicator Data'!Q67)&gt;BM$195,10,IF(LOG('Indicator Data'!Q67)&lt;BM$194,0,10-(BM$195-LOG('Indicator Data'!Q67))/(BM$195-BM$194)*10))),1)</f>
        <v>7.6</v>
      </c>
      <c r="BN64" s="55">
        <f>ROUND(IF('Indicator Data'!R67=0,0,IF(LOG('Indicator Data'!R67)&gt;BN$195,10,IF(LOG('Indicator Data'!R67)&lt;BN$194,0,10-(BN$195-LOG('Indicator Data'!R67))/(BN$195-BN$194)*10))),1)</f>
        <v>0</v>
      </c>
      <c r="BO64" s="55">
        <f t="shared" si="51"/>
        <v>2.5333333333333332</v>
      </c>
      <c r="BP64" s="56">
        <f>'Indicator Data'!Q67/'Indicator Data'!$CL67</f>
        <v>0.9766356352978991</v>
      </c>
      <c r="BQ64" s="56">
        <f>'Indicator Data'!R67/'Indicator Data'!$CL67</f>
        <v>0</v>
      </c>
      <c r="BR64" s="55">
        <f t="shared" si="96"/>
        <v>9.8000000000000007</v>
      </c>
      <c r="BS64" s="55">
        <f t="shared" si="97"/>
        <v>0</v>
      </c>
      <c r="BT64" s="55">
        <f t="shared" si="28"/>
        <v>3.2666666666666671</v>
      </c>
      <c r="BU64" s="55">
        <f t="shared" si="52"/>
        <v>2.9</v>
      </c>
      <c r="BV64" s="55">
        <f>ROUND(IF('Indicator Data'!S67=0,0,IF(LOG('Indicator Data'!S67)&gt;BV$195,10,IF(LOG('Indicator Data'!S67)&lt;BV$194,0,10-(BV$195-LOG('Indicator Data'!S67))/(BV$195-BV$194)*10))),1)</f>
        <v>1.9</v>
      </c>
      <c r="BW64" s="55">
        <f>ROUND(IF('Indicator Data'!T67=0,0,IF(LOG('Indicator Data'!T67)&gt;BW$195,10,IF(LOG('Indicator Data'!T67)&lt;BW$194,0,10-(BW$195-LOG('Indicator Data'!T67))/(BW$195-BW$194)*10))),1)</f>
        <v>7.6</v>
      </c>
      <c r="BX64" s="55">
        <f t="shared" si="53"/>
        <v>5.7</v>
      </c>
      <c r="BY64" s="56">
        <f>'Indicator Data'!S67/'Indicator Data'!$CL67</f>
        <v>1.0231766991221643E-4</v>
      </c>
      <c r="BZ64" s="56">
        <f>'Indicator Data'!T67/'Indicator Data'!$CL67</f>
        <v>0.9765333176279869</v>
      </c>
      <c r="CA64" s="55">
        <f t="shared" si="98"/>
        <v>0</v>
      </c>
      <c r="CB64" s="55">
        <f t="shared" si="99"/>
        <v>9.8000000000000007</v>
      </c>
      <c r="CC64" s="55">
        <f t="shared" si="54"/>
        <v>6.5333333333333341</v>
      </c>
      <c r="CD64" s="55">
        <f t="shared" si="55"/>
        <v>6.1</v>
      </c>
      <c r="CE64" s="55">
        <f t="shared" si="56"/>
        <v>4.7</v>
      </c>
      <c r="CF64" s="55">
        <f>ROUND(IF('Indicator Data'!U67=0,0,IF(LOG('Indicator Data'!U67)&gt;CF$195,10,IF(LOG('Indicator Data'!U67)&lt;CF$194,0,10-(CF$195-LOG('Indicator Data'!U67))/(CF$195-CF$194)*10))),1)</f>
        <v>6.5</v>
      </c>
      <c r="CG64" s="56">
        <f>'Indicator Data'!U67/'Indicator Data'!$CL67</f>
        <v>0.17232990810375909</v>
      </c>
      <c r="CH64" s="55">
        <f t="shared" si="100"/>
        <v>1.9</v>
      </c>
      <c r="CI64" s="55">
        <f t="shared" si="57"/>
        <v>4.5999999999999996</v>
      </c>
      <c r="CJ64" s="55">
        <f>ROUND(IF('Indicator Data'!V67=0,0,IF(LOG('Indicator Data'!V67)&gt;CJ$195,10,IF(LOG('Indicator Data'!V67)&lt;CJ$194,0,10-(CJ$195-LOG('Indicator Data'!V67))/(CJ$195-CJ$194)*10))),1)</f>
        <v>7.5</v>
      </c>
      <c r="CK64" s="56">
        <f>IF('Indicator Data'!V67/'Indicator Data'!$CL67&gt;1,1,'Indicator Data'!V67/'Indicator Data'!$CL67)</f>
        <v>0.95314019285633</v>
      </c>
      <c r="CL64" s="55">
        <f t="shared" si="101"/>
        <v>9.5</v>
      </c>
      <c r="CM64" s="55">
        <f t="shared" si="58"/>
        <v>8.6999999999999993</v>
      </c>
      <c r="CN64" s="55">
        <f>ROUND(IF('Indicator Data'!W67=0,0,IF(LOG('Indicator Data'!W67)&gt;CN$195,10,IF(LOG('Indicator Data'!W67)&lt;CN$194,0,10-(CN$195-LOG('Indicator Data'!W67))/(CN$195-CN$194)*10))),1)</f>
        <v>0</v>
      </c>
      <c r="CO64" s="56">
        <f>'Indicator Data'!W67/'Indicator Data'!$CL67</f>
        <v>0</v>
      </c>
      <c r="CP64" s="55">
        <f t="shared" si="102"/>
        <v>0</v>
      </c>
      <c r="CQ64" s="55">
        <f t="shared" si="59"/>
        <v>0</v>
      </c>
      <c r="CR64" s="55">
        <f>ROUND(IF('Indicator Data'!X67=0,0,IF(LOG('Indicator Data'!X67)&gt;CR$195,10,IF(LOG('Indicator Data'!X67)&lt;CR$194,0,10-(CR$195-LOG('Indicator Data'!X67))/(CR$195-CR$194)*10))),1)</f>
        <v>7.5</v>
      </c>
      <c r="CS64" s="56">
        <f>'Indicator Data'!X67/'Indicator Data'!$CL67</f>
        <v>0.95727551817161816</v>
      </c>
      <c r="CT64" s="55">
        <f t="shared" si="103"/>
        <v>9.6</v>
      </c>
      <c r="CU64" s="55">
        <f t="shared" si="60"/>
        <v>8.8000000000000007</v>
      </c>
      <c r="CV64" s="55">
        <f>ROUND(IF('Indicator Data'!Y67=0,0,IF(LOG('Indicator Data'!Y67)&gt;CR$195,10,IF(LOG('Indicator Data'!Y67)&lt;CR$194,0,10-(CR$195-LOG('Indicator Data'!Y67))/(CR$195-CR$194)*10))),1)</f>
        <v>0</v>
      </c>
      <c r="CW64" s="56">
        <f>'Indicator Data'!Y67/'Indicator Data'!$CL67</f>
        <v>0</v>
      </c>
      <c r="CX64" s="55">
        <f t="shared" si="104"/>
        <v>0</v>
      </c>
      <c r="CY64" s="55">
        <f t="shared" si="61"/>
        <v>0</v>
      </c>
      <c r="CZ64" s="55">
        <f t="shared" si="62"/>
        <v>7.2</v>
      </c>
      <c r="DA64" s="55">
        <f>IF('Indicator Data'!AE67="No data","x",ROUND(IF('Indicator Data'!AE67&gt;DA$195,0,IF('Indicator Data'!AE67&lt;DA$194,10,(DA$195-'Indicator Data'!AE67)/(DA$195-DA$194)*10)),1))</f>
        <v>6.8</v>
      </c>
      <c r="DB64" s="55">
        <f>IF('Indicator Data'!AF67="No data","x",ROUND(IF('Indicator Data'!AF67&gt;DB$195,0,IF('Indicator Data'!AF67&lt;DB$194,10,(DB$195-'Indicator Data'!AF67)/(DB$195-DB$194)*10)),1))</f>
        <v>3.7</v>
      </c>
      <c r="DC64" s="55">
        <f>IF('Indicator Data'!AH67="No data","x",ROUND(IF('Indicator Data'!AH67&gt;DC$195,0,IF('Indicator Data'!AH67&lt;DC$194,10,(DC$195-'Indicator Data'!AH67)/(DC$195-DC$194)*10)),1))</f>
        <v>9.1999999999999993</v>
      </c>
      <c r="DD64" s="55">
        <f>IF(AND(DB64="x",DA64="x",DC64="x"),"x",ROUND(AVERAGE(DA64:DC64),1))</f>
        <v>6.6</v>
      </c>
      <c r="DE64" s="55">
        <f>IF('Indicator Data'!AA67="No data","x",ROUND(IF(LOG('Indicator Data'!AA67)&gt;DE$195,10,IF(LOG('Indicator Data'!AA67)&lt;DE$194,0,10-(DE$195-LOG('Indicator Data'!AA67))/(DE$195-DE$194)*10)),1))</f>
        <v>7.8</v>
      </c>
      <c r="DF64" s="55">
        <f>IF('Indicator Data'!AB67="No data","x",ROUND(IF('Indicator Data'!AB67&gt;DF$195,10,IF('Indicator Data'!AB67&lt;DF$194,0,10-(DF$195-'Indicator Data'!AB67)/(DF$195-DF$194)*10)),1))</f>
        <v>8.4</v>
      </c>
      <c r="DG64" s="55">
        <f>IF('Indicator Data'!AC67="No data","x",ROUND(IF('Indicator Data'!AC67&gt;DG$195,10,IF('Indicator Data'!AC67&lt;DG$194,0,10-(DG$195-'Indicator Data'!AC67)/(DG$195-DG$194)*10)),1))</f>
        <v>6.1</v>
      </c>
      <c r="DH64" s="55">
        <f>IF('Indicator Data'!AD67="No data","x",ROUND(IF('Indicator Data'!AD67&gt;DH$195,10,IF('Indicator Data'!AD67&lt;DH$194,0,10-(DH$195-'Indicator Data'!AD67)/(DH$195-DH$194)*10)),1))</f>
        <v>8.9</v>
      </c>
      <c r="DI64" s="55">
        <f t="shared" si="63"/>
        <v>7.8</v>
      </c>
      <c r="DJ64" s="55">
        <f t="shared" si="64"/>
        <v>7.4</v>
      </c>
      <c r="DK64" s="55">
        <f>IF('Indicator Data'!AK67="No data","x",ROUND(IF('Indicator Data'!AK67&gt;DK$195,10,IF('Indicator Data'!AK67&lt;DK$194,0,10-(DK$195-'Indicator Data'!AK67)/(DK$195-DK$194)*10)),1))</f>
        <v>2.9</v>
      </c>
      <c r="DL64" s="55">
        <f>IF('Indicator Data'!AL67="No data","x",ROUND(IF('Indicator Data'!AL67&gt;DL$195,10,IF('Indicator Data'!AL67&lt;DL$194,0,10-(DL$195-'Indicator Data'!AL67)/(DL$195-DL$194)*10)),1))</f>
        <v>8.1</v>
      </c>
      <c r="DM64" s="55">
        <f t="shared" si="65"/>
        <v>7</v>
      </c>
      <c r="DN64" s="55">
        <f>IF('Indicator Data'!AG67="No data","x",ROUND(IF('Indicator Data'!AG67&gt;DN$195,10,IF('Indicator Data'!AG67&lt;DN$194,0,10-(DN$195-'Indicator Data'!AG67)/(DN$195-DN$194)*10)),1))</f>
        <v>0.4</v>
      </c>
      <c r="DO64" s="55">
        <f t="shared" si="66"/>
        <v>5</v>
      </c>
      <c r="DP64" s="194">
        <f>IF('Indicator Data'!AI67="No data","x",'Indicator Data'!AI67/'Indicator Data'!$CK67)</f>
        <v>1.3683598365336286E-4</v>
      </c>
      <c r="DQ64" s="55">
        <f t="shared" si="105"/>
        <v>1.4</v>
      </c>
      <c r="DR64" s="55">
        <f>IF('Indicator Data'!AJ67="No data","x",ROUND(IF('Indicator Data'!AJ67&gt;DR$195,10,IF('Indicator Data'!AJ67&lt;DR$194,0,10-(DR$195-'Indicator Data'!AJ67)/(DR$195-DR$194)*10)),1))</f>
        <v>4</v>
      </c>
      <c r="DS64" s="55">
        <f t="shared" si="67"/>
        <v>2.7</v>
      </c>
      <c r="DT64" s="55">
        <f>ROUND(IF('Indicator Data'!Z67=0,0,IF(LOG('Indicator Data'!Z67)&gt;DT$195,10,IF(LOG('Indicator Data'!Z67)&lt;DT$194,0,10-(DT$195-LOG('Indicator Data'!Z67))/(DT$195-DT$194)*10))),1)</f>
        <v>0</v>
      </c>
      <c r="DU64" s="56">
        <f>'Indicator Data'!Z67/'Indicator Data'!$CL67</f>
        <v>0</v>
      </c>
      <c r="DV64" s="55">
        <f t="shared" si="106"/>
        <v>0</v>
      </c>
      <c r="DW64" s="55">
        <f t="shared" si="68"/>
        <v>0</v>
      </c>
      <c r="DX64" s="55">
        <f t="shared" si="69"/>
        <v>4.9000000000000004</v>
      </c>
      <c r="DY64" s="57">
        <f>IF(BL64="x",ROUND((10-GEOMEAN(((10-DX64)/10*9+1),((10-CZ64)/10*9+1),((10-DJ64)/10*9+1)))/9*10,1),ROUND((10-GEOMEAN(((10-BL64)/10*9+1),((10-DX64)/10*9+1),((10-CZ64)/10*9+1),((10-DJ64)/10*9+1)))/9*10,1))</f>
        <v>5.8</v>
      </c>
      <c r="DZ64" s="58">
        <f>IF(ROUND(IF(AP64="x",(10-GEOMEAN(((10-AO64)/10*9+1),((10-DY64)/10*9+1),((10-AU64)/10*9+1),((10-AQ64)/10*9+1),((10-AR64)/10*9+1)))/9*10,(10-GEOMEAN(((10-AO64)/10*9+1),((10-DY64)/10*9+1),((10-AP64)/10*9+1),((10-AQ64)/10*9+1),((10-AR64)/10*9+1),((10-AU64)/10*9+1)))/9*10),1)=0,0.1,ROUND(IF(AP64="x",(10-GEOMEAN(((10-AO64)/10*9+1),((10-DY64)/10*9+1),((10-AU64)/10*9+1),((10-AQ64)/10*9+1),((10-AR64)/10*9+1)))/9*10,(10-GEOMEAN(((10-AO64)/10*9+1),((10-DY64)/10*9+1),((10-AP64)/10*9+1),((10-AQ64)/10*9+1),((10-AR64)/10*9+1),((10-AU64)/10*9+1)))/9*10),1))</f>
        <v>3</v>
      </c>
      <c r="EA64" s="55">
        <f>ROUND(IF('Indicator Data'!AM67=0,0,IF('Indicator Data'!AM67&gt;EA$195,10,IF('Indicator Data'!AM67&lt;EA$194,0,10-(EA$195-'Indicator Data'!AM67)/(EA$195-EA$194)*10))),1)</f>
        <v>1.1000000000000001</v>
      </c>
      <c r="EB64" s="55">
        <f>ROUND(IF('Indicator Data'!AN67=0,0,IF(LOG('Indicator Data'!AN67)&gt;LOG(EB$195),10,IF(LOG('Indicator Data'!AN67)&lt;LOG(EB$194),0,10-(LOG(EB$195)-LOG('Indicator Data'!AN67))/(LOG(EB$195)-LOG(EB$194))*10))),1)</f>
        <v>3.3</v>
      </c>
      <c r="EC64" s="57">
        <f t="shared" si="107"/>
        <v>2.2999999999999998</v>
      </c>
      <c r="ED64" s="55">
        <f>'Indicator Data'!AO67</f>
        <v>0</v>
      </c>
      <c r="EE64" s="55">
        <f>'Indicator Data'!AP67</f>
        <v>0</v>
      </c>
      <c r="EF64" s="57">
        <f t="shared" si="108"/>
        <v>0</v>
      </c>
      <c r="EG64" s="58">
        <f t="shared" si="109"/>
        <v>1.6</v>
      </c>
      <c r="EH64" s="15"/>
      <c r="EI64" s="104"/>
    </row>
    <row r="65" spans="1:139" s="4" customFormat="1" x14ac:dyDescent="0.25">
      <c r="A65" s="126" t="str">
        <f>'Indicator Data'!A68</f>
        <v>Georgia</v>
      </c>
      <c r="B65" s="59" t="str">
        <f>'Indicator Data'!B68</f>
        <v>GEO</v>
      </c>
      <c r="C65" s="55">
        <f>ROUND(IF('Indicator Data'!C68=0,0.1,IF(LOG('Indicator Data'!C68)&gt;C$195,10,IF(LOG('Indicator Data'!C68)&lt;C$194,0,10-(C$195-LOG('Indicator Data'!C68))/(C$195-C$194)*10))),1)</f>
        <v>7.3</v>
      </c>
      <c r="D65" s="55">
        <f>ROUND(IF('Indicator Data'!D68=0,0.1,IF(LOG('Indicator Data'!D68)&gt;D$195,10,IF(LOG('Indicator Data'!D68)&lt;D$194,0,10-(D$195-LOG('Indicator Data'!D68))/(D$195-D$194)*10))),1)</f>
        <v>7.4</v>
      </c>
      <c r="E65" s="55">
        <f t="shared" si="70"/>
        <v>7.4</v>
      </c>
      <c r="F65" s="55">
        <f>IF('Indicator Data'!E68="No data",0.1,(ROUND(IF('Indicator Data'!E68=0,0,IF(LOG('Indicator Data'!E68)&gt;F$195,10,IF(LOG('Indicator Data'!E68)&lt;F$194,0,10-(F$195-LOG('Indicator Data'!E68))/(F$195-F$194)*10))),1)))</f>
        <v>6</v>
      </c>
      <c r="G65" s="55">
        <f>ROUND(IF('Indicator Data'!F68=0,0,IF(LOG('Indicator Data'!F68)&gt;G$195,10,IF(LOG('Indicator Data'!F68)&lt;G$194,0,10-(G$195-LOG('Indicator Data'!F68))/(G$195-G$194)*10))),1)</f>
        <v>0</v>
      </c>
      <c r="H65" s="55">
        <f>ROUND(IF('Indicator Data'!G68=0,0,IF(LOG('Indicator Data'!G68)&gt;H$195,10,IF(LOG('Indicator Data'!G68)&lt;H$194,0,10-(H$195-LOG('Indicator Data'!G68))/(H$195-H$194)*10))),1)</f>
        <v>0</v>
      </c>
      <c r="I65" s="55">
        <f>ROUND(IF('Indicator Data'!H68=0,0,IF(LOG('Indicator Data'!H68)&gt;I$195,10,IF(LOG('Indicator Data'!H68)&lt;I$194,0,10-(I$195-LOG('Indicator Data'!H68))/(I$195-I$194)*10))),1)</f>
        <v>0</v>
      </c>
      <c r="J65" s="55">
        <f t="shared" si="71"/>
        <v>0</v>
      </c>
      <c r="K65" s="55">
        <f>ROUND(IF('Indicator Data'!I68=0,0,IF(LOG('Indicator Data'!I68)&gt;K$195,10,IF(LOG('Indicator Data'!I68)&lt;K$194,0,10-(K$195-LOG('Indicator Data'!I68))/(K$195-K$194)*10))),1)</f>
        <v>0</v>
      </c>
      <c r="L65" s="55">
        <f t="shared" si="72"/>
        <v>0</v>
      </c>
      <c r="M65" s="55">
        <f>ROUND(IF('Indicator Data'!J68=0,0,IF(LOG('Indicator Data'!J68)&gt;M$195,10,IF(LOG('Indicator Data'!J68)&lt;M$194,0,10-(M$195-LOG('Indicator Data'!J68))/(M$195-M$194)*10))),1)</f>
        <v>8.1999999999999993</v>
      </c>
      <c r="N65" s="56">
        <f>'Indicator Data'!C68/'Indicator Data'!$CL68</f>
        <v>2.0933070596421358E-3</v>
      </c>
      <c r="O65" s="56">
        <f>'Indicator Data'!D68/'Indicator Data'!$CL68</f>
        <v>4.2861135307620799E-4</v>
      </c>
      <c r="P65" s="56">
        <f>IF(F65=0.1,"x",'Indicator Data'!E68/'Indicator Data'!$CL68)</f>
        <v>6.2243202128114215E-3</v>
      </c>
      <c r="Q65" s="56">
        <f>'Indicator Data'!F68/'Indicator Data'!$CL68</f>
        <v>0</v>
      </c>
      <c r="R65" s="56">
        <f>'Indicator Data'!G68/'Indicator Data'!$CL68</f>
        <v>0</v>
      </c>
      <c r="S65" s="56">
        <f>'Indicator Data'!H68/'Indicator Data'!$CL68</f>
        <v>0</v>
      </c>
      <c r="T65" s="56">
        <f>'Indicator Data'!I68/'Indicator Data'!$CL68</f>
        <v>0</v>
      </c>
      <c r="U65" s="56">
        <f>'Indicator Data'!J68/'Indicator Data'!$CL68</f>
        <v>4.9696485307609622E-3</v>
      </c>
      <c r="V65" s="55">
        <f t="shared" si="73"/>
        <v>10</v>
      </c>
      <c r="W65" s="55">
        <f t="shared" si="74"/>
        <v>4.3</v>
      </c>
      <c r="X65" s="55">
        <f t="shared" si="75"/>
        <v>8.4</v>
      </c>
      <c r="Y65" s="55">
        <f t="shared" si="76"/>
        <v>4.0999999999999996</v>
      </c>
      <c r="Z65" s="55">
        <f t="shared" si="77"/>
        <v>0</v>
      </c>
      <c r="AA65" s="55">
        <f t="shared" si="78"/>
        <v>0</v>
      </c>
      <c r="AB65" s="55">
        <f t="shared" si="79"/>
        <v>0</v>
      </c>
      <c r="AC65" s="55">
        <f t="shared" si="80"/>
        <v>0</v>
      </c>
      <c r="AD65" s="55">
        <f t="shared" si="81"/>
        <v>0</v>
      </c>
      <c r="AE65" s="55">
        <f t="shared" si="82"/>
        <v>0</v>
      </c>
      <c r="AF65" s="55">
        <f t="shared" si="83"/>
        <v>1.7</v>
      </c>
      <c r="AG65" s="55">
        <f>ROUND(IF('Indicator Data'!K68=0,0,IF('Indicator Data'!K68&gt;AG$195,10,IF('Indicator Data'!K68&lt;AG$194,0,10-(AG$195-'Indicator Data'!K68)/(AG$195-AG$194)*10))),1)</f>
        <v>1</v>
      </c>
      <c r="AH65" s="55">
        <f t="shared" si="84"/>
        <v>8.6999999999999993</v>
      </c>
      <c r="AI65" s="55">
        <f t="shared" si="85"/>
        <v>5.9</v>
      </c>
      <c r="AJ65" s="55">
        <f t="shared" si="86"/>
        <v>0</v>
      </c>
      <c r="AK65" s="55">
        <f t="shared" si="87"/>
        <v>0</v>
      </c>
      <c r="AL65" s="55">
        <f t="shared" si="88"/>
        <v>0</v>
      </c>
      <c r="AM65" s="55">
        <f t="shared" si="89"/>
        <v>0</v>
      </c>
      <c r="AN65" s="55">
        <f t="shared" si="90"/>
        <v>5.9</v>
      </c>
      <c r="AO65" s="193">
        <f t="shared" si="91"/>
        <v>7.9</v>
      </c>
      <c r="AP65" s="193">
        <f t="shared" si="41"/>
        <v>5.0999999999999996</v>
      </c>
      <c r="AQ65" s="193">
        <f t="shared" si="92"/>
        <v>0</v>
      </c>
      <c r="AR65" s="193">
        <f t="shared" si="93"/>
        <v>0</v>
      </c>
      <c r="AS65" s="55">
        <f t="shared" si="94"/>
        <v>3.5</v>
      </c>
      <c r="AT65" s="55">
        <f>IF('Indicator Data'!L68="No data","x",IF('Indicator Data'!CM68&lt;1000,"x",ROUND((IF('Indicator Data'!L68&gt;AT$195,10,IF('Indicator Data'!L68&lt;AT$194,0,10-(AT$195-'Indicator Data'!L68)/(AT$195-AT$194)*10))),1)))</f>
        <v>7.1</v>
      </c>
      <c r="AU65" s="193">
        <f t="shared" si="95"/>
        <v>5.3</v>
      </c>
      <c r="AV65" s="55">
        <f>IF('Indicator Data'!M68="No data","x",ROUND(IF('Indicator Data'!M68=0,0,IF(LOG('Indicator Data'!M68)&gt;AV$195,10,IF(LOG('Indicator Data'!M68)&lt;AV$194,0,10-(AV$195-LOG('Indicator Data'!M68))/(AV$195-AV$194)*10))),1))</f>
        <v>7.9</v>
      </c>
      <c r="AW65" s="56">
        <f>IF(AV65="x","x",'Indicator Data'!M68/'Indicator Data'!$CL68)</f>
        <v>0.80377903172952514</v>
      </c>
      <c r="AX65" s="55">
        <f t="shared" si="42"/>
        <v>8.9</v>
      </c>
      <c r="AY65" s="55">
        <f t="shared" si="43"/>
        <v>8.4</v>
      </c>
      <c r="AZ65" s="55" t="str">
        <f>IF('Indicator Data'!N68="No data","x",ROUND(IF('Indicator Data'!N68=0,0,IF(LOG('Indicator Data'!N68)&gt;AZ$195,10,IF(LOG('Indicator Data'!N68)&lt;AZ$194,0,10-(AZ$195-LOG('Indicator Data'!N68))/(AZ$195-AZ$194)*10))),1))</f>
        <v>x</v>
      </c>
      <c r="BA65" s="56" t="str">
        <f>IF(AZ65="x","x",'Indicator Data'!N68/'Indicator Data'!$CL68)</f>
        <v>x</v>
      </c>
      <c r="BB65" s="55" t="str">
        <f t="shared" si="44"/>
        <v>x</v>
      </c>
      <c r="BC65" s="55" t="str">
        <f t="shared" si="45"/>
        <v>x</v>
      </c>
      <c r="BD65" s="55" t="str">
        <f>IF('Indicator Data'!O68="No data","x",ROUND(IF('Indicator Data'!O68=0,0,IF(LOG('Indicator Data'!O68)&gt;BD$195,10,IF(LOG('Indicator Data'!O68)&lt;BD$194,0,10-(BD$195-LOG('Indicator Data'!O68))/(BD$195-BD$194)*10))),1))</f>
        <v>x</v>
      </c>
      <c r="BE65" s="56" t="str">
        <f>IF(BD65="x","x",'Indicator Data'!O68/'Indicator Data'!$CL68)</f>
        <v>x</v>
      </c>
      <c r="BF65" s="55" t="str">
        <f t="shared" si="46"/>
        <v>x</v>
      </c>
      <c r="BG65" s="55" t="str">
        <f t="shared" si="47"/>
        <v>x</v>
      </c>
      <c r="BH65" s="55" t="str">
        <f>IF('Indicator Data'!P68="No data","x",ROUND(IF('Indicator Data'!P68=0,0,IF(LOG('Indicator Data'!P68)&gt;BH$195,10,IF(LOG('Indicator Data'!P68)&lt;BH$194,0,10-(BH$195-LOG('Indicator Data'!P68))/(BH$195-BH$194)*10))),1))</f>
        <v>x</v>
      </c>
      <c r="BI65" s="56" t="str">
        <f>IF(BH65="x","x",'Indicator Data'!P68/'Indicator Data'!$CL68)</f>
        <v>x</v>
      </c>
      <c r="BJ65" s="55" t="str">
        <f t="shared" si="48"/>
        <v>x</v>
      </c>
      <c r="BK65" s="55" t="str">
        <f t="shared" si="49"/>
        <v>x</v>
      </c>
      <c r="BL65" s="55">
        <f t="shared" si="50"/>
        <v>8.4</v>
      </c>
      <c r="BM65" s="55">
        <f>ROUND(IF('Indicator Data'!Q68=0,0,IF(LOG('Indicator Data'!Q68)&gt;BM$195,10,IF(LOG('Indicator Data'!Q68)&lt;BM$194,0,10-(BM$195-LOG('Indicator Data'!Q68))/(BM$195-BM$194)*10))),1)</f>
        <v>6.1</v>
      </c>
      <c r="BN65" s="55">
        <f>ROUND(IF('Indicator Data'!R68=0,0,IF(LOG('Indicator Data'!R68)&gt;BN$195,10,IF(LOG('Indicator Data'!R68)&lt;BN$194,0,10-(BN$195-LOG('Indicator Data'!R68))/(BN$195-BN$194)*10))),1)</f>
        <v>7.1</v>
      </c>
      <c r="BO65" s="55">
        <f t="shared" si="51"/>
        <v>6.7666666666666657</v>
      </c>
      <c r="BP65" s="56">
        <f>'Indicator Data'!Q68/'Indicator Data'!$CL68</f>
        <v>4.9267623508324442E-2</v>
      </c>
      <c r="BQ65" s="56">
        <f>'Indicator Data'!R68/'Indicator Data'!$CL68</f>
        <v>4.3156342868510625E-2</v>
      </c>
      <c r="BR65" s="55">
        <f t="shared" si="96"/>
        <v>0.5</v>
      </c>
      <c r="BS65" s="55">
        <f t="shared" si="97"/>
        <v>0.5</v>
      </c>
      <c r="BT65" s="55">
        <f t="shared" si="28"/>
        <v>0.5</v>
      </c>
      <c r="BU65" s="55">
        <f t="shared" si="52"/>
        <v>4.3</v>
      </c>
      <c r="BV65" s="55">
        <f>ROUND(IF('Indicator Data'!S68=0,0,IF(LOG('Indicator Data'!S68)&gt;BV$195,10,IF(LOG('Indicator Data'!S68)&lt;BV$194,0,10-(BV$195-LOG('Indicator Data'!S68))/(BV$195-BV$194)*10))),1)</f>
        <v>0</v>
      </c>
      <c r="BW65" s="55">
        <f>ROUND(IF('Indicator Data'!T68=0,0,IF(LOG('Indicator Data'!T68)&gt;BW$195,10,IF(LOG('Indicator Data'!T68)&lt;BW$194,0,10-(BW$195-LOG('Indicator Data'!T68))/(BW$195-BW$194)*10))),1)</f>
        <v>0</v>
      </c>
      <c r="BX65" s="55">
        <f t="shared" si="53"/>
        <v>0</v>
      </c>
      <c r="BY65" s="56">
        <f>'Indicator Data'!S68/'Indicator Data'!$CL68</f>
        <v>0</v>
      </c>
      <c r="BZ65" s="56">
        <f>'Indicator Data'!T68/'Indicator Data'!$CL68</f>
        <v>0</v>
      </c>
      <c r="CA65" s="55">
        <f t="shared" si="98"/>
        <v>0</v>
      </c>
      <c r="CB65" s="55">
        <f t="shared" si="99"/>
        <v>0</v>
      </c>
      <c r="CC65" s="55">
        <f t="shared" si="54"/>
        <v>0</v>
      </c>
      <c r="CD65" s="55">
        <f t="shared" si="55"/>
        <v>0</v>
      </c>
      <c r="CE65" s="55">
        <f t="shared" si="56"/>
        <v>2.4</v>
      </c>
      <c r="CF65" s="55">
        <f>ROUND(IF('Indicator Data'!U68=0,0,IF(LOG('Indicator Data'!U68)&gt;CF$195,10,IF(LOG('Indicator Data'!U68)&lt;CF$194,0,10-(CF$195-LOG('Indicator Data'!U68))/(CF$195-CF$194)*10))),1)</f>
        <v>0</v>
      </c>
      <c r="CG65" s="56">
        <f>'Indicator Data'!U68/'Indicator Data'!$CL68</f>
        <v>0</v>
      </c>
      <c r="CH65" s="55">
        <f t="shared" si="100"/>
        <v>0</v>
      </c>
      <c r="CI65" s="55">
        <f t="shared" si="57"/>
        <v>0</v>
      </c>
      <c r="CJ65" s="55">
        <f>ROUND(IF('Indicator Data'!V68=0,0,IF(LOG('Indicator Data'!V68)&gt;CJ$195,10,IF(LOG('Indicator Data'!V68)&lt;CJ$194,0,10-(CJ$195-LOG('Indicator Data'!V68))/(CJ$195-CJ$194)*10))),1)</f>
        <v>5.4</v>
      </c>
      <c r="CK65" s="56">
        <f>IF('Indicator Data'!V68/'Indicator Data'!$CL68&gt;1,1,'Indicator Data'!V68/'Indicator Data'!$CL68)</f>
        <v>1.3899344254913853E-2</v>
      </c>
      <c r="CL65" s="55">
        <f t="shared" si="101"/>
        <v>0.1</v>
      </c>
      <c r="CM65" s="55">
        <f t="shared" si="58"/>
        <v>3.2</v>
      </c>
      <c r="CN65" s="55">
        <f>ROUND(IF('Indicator Data'!W68=0,0,IF(LOG('Indicator Data'!W68)&gt;CN$195,10,IF(LOG('Indicator Data'!W68)&lt;CN$194,0,10-(CN$195-LOG('Indicator Data'!W68))/(CN$195-CN$194)*10))),1)</f>
        <v>0</v>
      </c>
      <c r="CO65" s="56">
        <f>'Indicator Data'!W68/'Indicator Data'!$CL68</f>
        <v>0</v>
      </c>
      <c r="CP65" s="55">
        <f t="shared" si="102"/>
        <v>0</v>
      </c>
      <c r="CQ65" s="55">
        <f t="shared" si="59"/>
        <v>0</v>
      </c>
      <c r="CR65" s="55">
        <f>ROUND(IF('Indicator Data'!X68=0,0,IF(LOG('Indicator Data'!X68)&gt;CR$195,10,IF(LOG('Indicator Data'!X68)&lt;CR$194,0,10-(CR$195-LOG('Indicator Data'!X68))/(CR$195-CR$194)*10))),1)</f>
        <v>7</v>
      </c>
      <c r="CS65" s="56">
        <f>'Indicator Data'!X68/'Indicator Data'!$CL68</f>
        <v>0.18588853385646475</v>
      </c>
      <c r="CT65" s="55">
        <f t="shared" si="103"/>
        <v>1.9</v>
      </c>
      <c r="CU65" s="55">
        <f t="shared" si="60"/>
        <v>5</v>
      </c>
      <c r="CV65" s="55">
        <f>ROUND(IF('Indicator Data'!Y68=0,0,IF(LOG('Indicator Data'!Y68)&gt;CR$195,10,IF(LOG('Indicator Data'!Y68)&lt;CR$194,0,10-(CR$195-LOG('Indicator Data'!Y68))/(CR$195-CR$194)*10))),1)</f>
        <v>0</v>
      </c>
      <c r="CW65" s="56">
        <f>'Indicator Data'!Y68/'Indicator Data'!$CL68</f>
        <v>0</v>
      </c>
      <c r="CX65" s="55">
        <f t="shared" si="104"/>
        <v>0</v>
      </c>
      <c r="CY65" s="55">
        <f t="shared" si="61"/>
        <v>0</v>
      </c>
      <c r="CZ65" s="55">
        <f t="shared" si="62"/>
        <v>2.8</v>
      </c>
      <c r="DA65" s="55">
        <f>IF('Indicator Data'!AE68="No data","x",ROUND(IF('Indicator Data'!AE68&gt;DA$195,0,IF('Indicator Data'!AE68&lt;DA$194,10,(DA$195-'Indicator Data'!AE68)/(DA$195-DA$194)*10)),1))</f>
        <v>1.1000000000000001</v>
      </c>
      <c r="DB65" s="55">
        <f>IF('Indicator Data'!AF68="No data","x",ROUND(IF('Indicator Data'!AF68&gt;DB$195,0,IF('Indicator Data'!AF68&lt;DB$194,10,(DB$195-'Indicator Data'!AF68)/(DB$195-DB$194)*10)),1))</f>
        <v>0.3</v>
      </c>
      <c r="DC65" s="55" t="str">
        <f>IF('Indicator Data'!AH68="No data","x",ROUND(IF('Indicator Data'!AH68&gt;DC$195,0,IF('Indicator Data'!AH68&lt;DC$194,10,(DC$195-'Indicator Data'!AH68)/(DC$195-DC$194)*10)),1))</f>
        <v>x</v>
      </c>
      <c r="DD65" s="55">
        <f>IF(AND(DB65="x",DA65="x",DC65="x"),"x",ROUND(AVERAGE(DA65:DC65),1))</f>
        <v>0.7</v>
      </c>
      <c r="DE65" s="55">
        <f>IF('Indicator Data'!AA68="No data","x",ROUND(IF(LOG('Indicator Data'!AA68)&gt;DE$195,10,IF(LOG('Indicator Data'!AA68)&lt;DE$194,0,10-(DE$195-LOG('Indicator Data'!AA68))/(DE$195-DE$194)*10)),1))</f>
        <v>6</v>
      </c>
      <c r="DF65" s="55">
        <f>IF('Indicator Data'!AB68="No data","x",ROUND(IF('Indicator Data'!AB68&gt;DF$195,10,IF('Indicator Data'!AB68&lt;DF$194,0,10-(DF$195-'Indicator Data'!AB68)/(DF$195-DF$194)*10)),1))</f>
        <v>2.9</v>
      </c>
      <c r="DG65" s="55">
        <f>IF('Indicator Data'!AC68="No data","x",ROUND(IF('Indicator Data'!AC68&gt;DG$195,10,IF('Indicator Data'!AC68&lt;DG$194,0,10-(DG$195-'Indicator Data'!AC68)/(DG$195-DG$194)*10)),1))</f>
        <v>5.9</v>
      </c>
      <c r="DH65" s="55" t="str">
        <f>IF('Indicator Data'!AD68="No data","x",ROUND(IF('Indicator Data'!AD68&gt;DH$195,10,IF('Indicator Data'!AD68&lt;DH$194,0,10-(DH$195-'Indicator Data'!AD68)/(DH$195-DH$194)*10)),1))</f>
        <v>x</v>
      </c>
      <c r="DI65" s="55">
        <f t="shared" si="63"/>
        <v>4.9000000000000004</v>
      </c>
      <c r="DJ65" s="55">
        <f t="shared" si="64"/>
        <v>3.5</v>
      </c>
      <c r="DK65" s="55">
        <f>IF('Indicator Data'!AK68="No data","x",ROUND(IF('Indicator Data'!AK68&gt;DK$195,10,IF('Indicator Data'!AK68&lt;DK$194,0,10-(DK$195-'Indicator Data'!AK68)/(DK$195-DK$194)*10)),1))</f>
        <v>3.8</v>
      </c>
      <c r="DL65" s="55">
        <f>IF('Indicator Data'!AL68="No data","x",ROUND(IF('Indicator Data'!AL68&gt;DL$195,10,IF('Indicator Data'!AL68&lt;DL$194,0,10-(DL$195-'Indicator Data'!AL68)/(DL$195-DL$194)*10)),1))</f>
        <v>1.2</v>
      </c>
      <c r="DM65" s="55">
        <f t="shared" si="65"/>
        <v>4</v>
      </c>
      <c r="DN65" s="55">
        <f>IF('Indicator Data'!AG68="No data","x",ROUND(IF('Indicator Data'!AG68&gt;DN$195,10,IF('Indicator Data'!AG68&lt;DN$194,0,10-(DN$195-'Indicator Data'!AG68)/(DN$195-DN$194)*10)),1))</f>
        <v>0</v>
      </c>
      <c r="DO65" s="55">
        <f t="shared" si="66"/>
        <v>0.5</v>
      </c>
      <c r="DP65" s="194">
        <f>IF('Indicator Data'!AI68="No data","x",'Indicator Data'!AI68/'Indicator Data'!$CK68)</f>
        <v>1.2704368801929778E-3</v>
      </c>
      <c r="DQ65" s="55">
        <f t="shared" si="105"/>
        <v>10</v>
      </c>
      <c r="DR65" s="55">
        <f>IF('Indicator Data'!AJ68="No data","x",ROUND(IF('Indicator Data'!AJ68&gt;DR$195,10,IF('Indicator Data'!AJ68&lt;DR$194,0,10-(DR$195-'Indicator Data'!AJ68)/(DR$195-DR$194)*10)),1))</f>
        <v>6</v>
      </c>
      <c r="DS65" s="55">
        <f t="shared" si="67"/>
        <v>8</v>
      </c>
      <c r="DT65" s="55">
        <f>ROUND(IF('Indicator Data'!Z68=0,0,IF(LOG('Indicator Data'!Z68)&gt;DT$195,10,IF(LOG('Indicator Data'!Z68)&lt;DT$194,0,10-(DT$195-LOG('Indicator Data'!Z68))/(DT$195-DT$194)*10))),1)</f>
        <v>7.4</v>
      </c>
      <c r="DU65" s="56">
        <f>'Indicator Data'!Z68/'Indicator Data'!$CL68</f>
        <v>0.36411155257718203</v>
      </c>
      <c r="DV65" s="55">
        <f t="shared" si="106"/>
        <v>3.6</v>
      </c>
      <c r="DW65" s="55">
        <f t="shared" si="68"/>
        <v>5.8</v>
      </c>
      <c r="DX65" s="55">
        <f t="shared" si="69"/>
        <v>4.2</v>
      </c>
      <c r="DY65" s="57">
        <f>IF(BL65="x",ROUND((10-GEOMEAN(((10-DX65)/10*9+1),((10-CZ65)/10*9+1),((10-DJ65)/10*9+1)))/9*10,1),ROUND((10-GEOMEAN(((10-BL65)/10*9+1),((10-DX65)/10*9+1),((10-CZ65)/10*9+1),((10-DJ65)/10*9+1)))/9*10,1))</f>
        <v>5.2</v>
      </c>
      <c r="DZ65" s="58">
        <f>IF(ROUND(IF(AP65="x",(10-GEOMEAN(((10-AO65)/10*9+1),((10-DY65)/10*9+1),((10-AU65)/10*9+1),((10-AQ65)/10*9+1),((10-AR65)/10*9+1)))/9*10,(10-GEOMEAN(((10-AO65)/10*9+1),((10-DY65)/10*9+1),((10-AP65)/10*9+1),((10-AQ65)/10*9+1),((10-AR65)/10*9+1),((10-AU65)/10*9+1)))/9*10),1)=0,0.1,ROUND(IF(AP65="x",(10-GEOMEAN(((10-AO65)/10*9+1),((10-DY65)/10*9+1),((10-AU65)/10*9+1),((10-AQ65)/10*9+1),((10-AR65)/10*9+1)))/9*10,(10-GEOMEAN(((10-AO65)/10*9+1),((10-DY65)/10*9+1),((10-AP65)/10*9+1),((10-AQ65)/10*9+1),((10-AR65)/10*9+1),((10-AU65)/10*9+1)))/9*10),1))</f>
        <v>4.5</v>
      </c>
      <c r="EA65" s="55">
        <f>ROUND(IF('Indicator Data'!AM68=0,0,IF('Indicator Data'!AM68&gt;EA$195,10,IF('Indicator Data'!AM68&lt;EA$194,0,10-(EA$195-'Indicator Data'!AM68)/(EA$195-EA$194)*10))),1)</f>
        <v>3.3</v>
      </c>
      <c r="EB65" s="55">
        <f>ROUND(IF('Indicator Data'!AN68=0,0,IF(LOG('Indicator Data'!AN68)&gt;LOG(EB$195),10,IF(LOG('Indicator Data'!AN68)&lt;LOG(EB$194),0,10-(LOG(EB$195)-LOG('Indicator Data'!AN68))/(LOG(EB$195)-LOG(EB$194))*10))),1)</f>
        <v>5.9</v>
      </c>
      <c r="EC65" s="57">
        <f t="shared" si="107"/>
        <v>4.7</v>
      </c>
      <c r="ED65" s="55">
        <f>'Indicator Data'!AO68</f>
        <v>0</v>
      </c>
      <c r="EE65" s="55">
        <f>'Indicator Data'!AP68</f>
        <v>0</v>
      </c>
      <c r="EF65" s="57">
        <f t="shared" si="108"/>
        <v>0</v>
      </c>
      <c r="EG65" s="58">
        <f t="shared" si="109"/>
        <v>3.3</v>
      </c>
      <c r="EH65" s="15"/>
      <c r="EI65" s="104"/>
    </row>
    <row r="66" spans="1:139" s="4" customFormat="1" x14ac:dyDescent="0.25">
      <c r="A66" s="126" t="str">
        <f>'Indicator Data'!A69</f>
        <v>Germany</v>
      </c>
      <c r="B66" s="59" t="str">
        <f>'Indicator Data'!B69</f>
        <v>DEU</v>
      </c>
      <c r="C66" s="55">
        <f>ROUND(IF('Indicator Data'!C69=0,0.1,IF(LOG('Indicator Data'!C69)&gt;C$195,10,IF(LOG('Indicator Data'!C69)&lt;C$194,0,10-(C$195-LOG('Indicator Data'!C69))/(C$195-C$194)*10))),1)</f>
        <v>8.3000000000000007</v>
      </c>
      <c r="D66" s="55">
        <f>ROUND(IF('Indicator Data'!D69=0,0.1,IF(LOG('Indicator Data'!D69)&gt;D$195,10,IF(LOG('Indicator Data'!D69)&lt;D$194,0,10-(D$195-LOG('Indicator Data'!D69))/(D$195-D$194)*10))),1)</f>
        <v>3.8</v>
      </c>
      <c r="E66" s="55">
        <f t="shared" si="70"/>
        <v>6.6</v>
      </c>
      <c r="F66" s="55">
        <f>IF('Indicator Data'!E69="No data",0.1,(ROUND(IF('Indicator Data'!E69=0,0,IF(LOG('Indicator Data'!E69)&gt;F$195,10,IF(LOG('Indicator Data'!E69)&lt;F$194,0,10-(F$195-LOG('Indicator Data'!E69))/(F$195-F$194)*10))),1)))</f>
        <v>8.4</v>
      </c>
      <c r="G66" s="55">
        <f>ROUND(IF('Indicator Data'!F69=0,0,IF(LOG('Indicator Data'!F69)&gt;G$195,10,IF(LOG('Indicator Data'!F69)&lt;G$194,0,10-(G$195-LOG('Indicator Data'!F69))/(G$195-G$194)*10))),1)</f>
        <v>0</v>
      </c>
      <c r="H66" s="55">
        <f>ROUND(IF('Indicator Data'!G69=0,0,IF(LOG('Indicator Data'!G69)&gt;H$195,10,IF(LOG('Indicator Data'!G69)&lt;H$194,0,10-(H$195-LOG('Indicator Data'!G69))/(H$195-H$194)*10))),1)</f>
        <v>0</v>
      </c>
      <c r="I66" s="55">
        <f>ROUND(IF('Indicator Data'!H69=0,0,IF(LOG('Indicator Data'!H69)&gt;I$195,10,IF(LOG('Indicator Data'!H69)&lt;I$194,0,10-(I$195-LOG('Indicator Data'!H69))/(I$195-I$194)*10))),1)</f>
        <v>0</v>
      </c>
      <c r="J66" s="55">
        <f t="shared" si="71"/>
        <v>0</v>
      </c>
      <c r="K66" s="55">
        <f>ROUND(IF('Indicator Data'!I69=0,0,IF(LOG('Indicator Data'!I69)&gt;K$195,10,IF(LOG('Indicator Data'!I69)&lt;K$194,0,10-(K$195-LOG('Indicator Data'!I69))/(K$195-K$194)*10))),1)</f>
        <v>0</v>
      </c>
      <c r="L66" s="55">
        <f t="shared" si="72"/>
        <v>0</v>
      </c>
      <c r="M66" s="55">
        <f>ROUND(IF('Indicator Data'!J69=0,0,IF(LOG('Indicator Data'!J69)&gt;M$195,10,IF(LOG('Indicator Data'!J69)&lt;M$194,0,10-(M$195-LOG('Indicator Data'!J69))/(M$195-M$194)*10))),1)</f>
        <v>0</v>
      </c>
      <c r="N66" s="56">
        <f>'Indicator Data'!C69/'Indicator Data'!$CL69</f>
        <v>2.5111320391843039E-4</v>
      </c>
      <c r="O66" s="56">
        <f>'Indicator Data'!D69/'Indicator Data'!$CL69</f>
        <v>1.7411843065761939E-6</v>
      </c>
      <c r="P66" s="56">
        <f>IF(F66=0.1,"x",'Indicator Data'!E69/'Indicator Data'!$CL69)</f>
        <v>2.7146369450828508E-3</v>
      </c>
      <c r="Q66" s="56">
        <f>'Indicator Data'!F69/'Indicator Data'!$CL69</f>
        <v>0</v>
      </c>
      <c r="R66" s="56">
        <f>'Indicator Data'!G69/'Indicator Data'!$CL69</f>
        <v>0</v>
      </c>
      <c r="S66" s="56">
        <f>'Indicator Data'!H69/'Indicator Data'!$CL69</f>
        <v>0</v>
      </c>
      <c r="T66" s="56">
        <f>'Indicator Data'!I69/'Indicator Data'!$CL69</f>
        <v>0</v>
      </c>
      <c r="U66" s="56">
        <f>'Indicator Data'!J69/'Indicator Data'!$CL69</f>
        <v>0</v>
      </c>
      <c r="V66" s="55">
        <f t="shared" si="73"/>
        <v>1.3</v>
      </c>
      <c r="W66" s="55">
        <f t="shared" si="74"/>
        <v>0</v>
      </c>
      <c r="X66" s="55">
        <f t="shared" si="75"/>
        <v>0.7</v>
      </c>
      <c r="Y66" s="55">
        <f t="shared" si="76"/>
        <v>1.8</v>
      </c>
      <c r="Z66" s="55">
        <f t="shared" si="77"/>
        <v>0</v>
      </c>
      <c r="AA66" s="55">
        <f t="shared" si="78"/>
        <v>0</v>
      </c>
      <c r="AB66" s="55">
        <f t="shared" si="79"/>
        <v>0</v>
      </c>
      <c r="AC66" s="55">
        <f t="shared" si="80"/>
        <v>0</v>
      </c>
      <c r="AD66" s="55">
        <f t="shared" si="81"/>
        <v>0</v>
      </c>
      <c r="AE66" s="55">
        <f t="shared" si="82"/>
        <v>0</v>
      </c>
      <c r="AF66" s="55">
        <f t="shared" si="83"/>
        <v>0</v>
      </c>
      <c r="AG66" s="55">
        <f>ROUND(IF('Indicator Data'!K69=0,0,IF('Indicator Data'!K69&gt;AG$195,10,IF('Indicator Data'!K69&lt;AG$194,0,10-(AG$195-'Indicator Data'!K69)/(AG$195-AG$194)*10))),1)</f>
        <v>0</v>
      </c>
      <c r="AH66" s="55">
        <f t="shared" si="84"/>
        <v>4.8</v>
      </c>
      <c r="AI66" s="55">
        <f t="shared" si="85"/>
        <v>1.9</v>
      </c>
      <c r="AJ66" s="55">
        <f t="shared" si="86"/>
        <v>0</v>
      </c>
      <c r="AK66" s="55">
        <f t="shared" si="87"/>
        <v>0</v>
      </c>
      <c r="AL66" s="55">
        <f t="shared" si="88"/>
        <v>0</v>
      </c>
      <c r="AM66" s="55">
        <f t="shared" si="89"/>
        <v>0</v>
      </c>
      <c r="AN66" s="55">
        <f t="shared" si="90"/>
        <v>0</v>
      </c>
      <c r="AO66" s="193">
        <f t="shared" si="91"/>
        <v>4.3</v>
      </c>
      <c r="AP66" s="193">
        <f t="shared" si="41"/>
        <v>6.1</v>
      </c>
      <c r="AQ66" s="193">
        <f t="shared" si="92"/>
        <v>0</v>
      </c>
      <c r="AR66" s="193">
        <f t="shared" si="93"/>
        <v>0</v>
      </c>
      <c r="AS66" s="55">
        <f t="shared" si="94"/>
        <v>0</v>
      </c>
      <c r="AT66" s="55">
        <f>IF('Indicator Data'!L69="No data","x",IF('Indicator Data'!CM69&lt;1000,"x",ROUND((IF('Indicator Data'!L69&gt;AT$195,10,IF('Indicator Data'!L69&lt;AT$194,0,10-(AT$195-'Indicator Data'!L69)/(AT$195-AT$194)*10))),1)))</f>
        <v>1</v>
      </c>
      <c r="AU66" s="193">
        <f t="shared" si="95"/>
        <v>0.5</v>
      </c>
      <c r="AV66" s="55">
        <f>IF('Indicator Data'!M69="No data","x",ROUND(IF('Indicator Data'!M69=0,0,IF(LOG('Indicator Data'!M69)&gt;AV$195,10,IF(LOG('Indicator Data'!M69)&lt;AV$194,0,10-(AV$195-LOG('Indicator Data'!M69))/(AV$195-AV$194)*10))),1))</f>
        <v>0</v>
      </c>
      <c r="AW66" s="56">
        <f>IF(AV66="x","x",'Indicator Data'!M69/'Indicator Data'!$CL69)</f>
        <v>0</v>
      </c>
      <c r="AX66" s="55">
        <f t="shared" si="42"/>
        <v>0</v>
      </c>
      <c r="AY66" s="55">
        <f t="shared" si="43"/>
        <v>0</v>
      </c>
      <c r="AZ66" s="55" t="str">
        <f>IF('Indicator Data'!N69="No data","x",ROUND(IF('Indicator Data'!N69=0,0,IF(LOG('Indicator Data'!N69)&gt;AZ$195,10,IF(LOG('Indicator Data'!N69)&lt;AZ$194,0,10-(AZ$195-LOG('Indicator Data'!N69))/(AZ$195-AZ$194)*10))),1))</f>
        <v>x</v>
      </c>
      <c r="BA66" s="56" t="str">
        <f>IF(AZ66="x","x",'Indicator Data'!N69/'Indicator Data'!$CL69)</f>
        <v>x</v>
      </c>
      <c r="BB66" s="55" t="str">
        <f t="shared" si="44"/>
        <v>x</v>
      </c>
      <c r="BC66" s="55" t="str">
        <f t="shared" si="45"/>
        <v>x</v>
      </c>
      <c r="BD66" s="55" t="str">
        <f>IF('Indicator Data'!O69="No data","x",ROUND(IF('Indicator Data'!O69=0,0,IF(LOG('Indicator Data'!O69)&gt;BD$195,10,IF(LOG('Indicator Data'!O69)&lt;BD$194,0,10-(BD$195-LOG('Indicator Data'!O69))/(BD$195-BD$194)*10))),1))</f>
        <v>x</v>
      </c>
      <c r="BE66" s="56" t="str">
        <f>IF(BD66="x","x",'Indicator Data'!O69/'Indicator Data'!$CL69)</f>
        <v>x</v>
      </c>
      <c r="BF66" s="55" t="str">
        <f t="shared" si="46"/>
        <v>x</v>
      </c>
      <c r="BG66" s="55" t="str">
        <f t="shared" si="47"/>
        <v>x</v>
      </c>
      <c r="BH66" s="55" t="str">
        <f>IF('Indicator Data'!P69="No data","x",ROUND(IF('Indicator Data'!P69=0,0,IF(LOG('Indicator Data'!P69)&gt;BH$195,10,IF(LOG('Indicator Data'!P69)&lt;BH$194,0,10-(BH$195-LOG('Indicator Data'!P69))/(BH$195-BH$194)*10))),1))</f>
        <v>x</v>
      </c>
      <c r="BI66" s="56" t="str">
        <f>IF(BH66="x","x",'Indicator Data'!P69/'Indicator Data'!$CL69)</f>
        <v>x</v>
      </c>
      <c r="BJ66" s="55" t="str">
        <f t="shared" si="48"/>
        <v>x</v>
      </c>
      <c r="BK66" s="55" t="str">
        <f t="shared" si="49"/>
        <v>x</v>
      </c>
      <c r="BL66" s="55">
        <f t="shared" si="50"/>
        <v>0</v>
      </c>
      <c r="BM66" s="55">
        <f>ROUND(IF('Indicator Data'!Q69=0,0,IF(LOG('Indicator Data'!Q69)&gt;BM$195,10,IF(LOG('Indicator Data'!Q69)&lt;BM$194,0,10-(BM$195-LOG('Indicator Data'!Q69))/(BM$195-BM$194)*10))),1)</f>
        <v>0</v>
      </c>
      <c r="BN66" s="55">
        <f>ROUND(IF('Indicator Data'!R69=0,0,IF(LOG('Indicator Data'!R69)&gt;BN$195,10,IF(LOG('Indicator Data'!R69)&lt;BN$194,0,10-(BN$195-LOG('Indicator Data'!R69))/(BN$195-BN$194)*10))),1)</f>
        <v>0</v>
      </c>
      <c r="BO66" s="55">
        <f t="shared" si="51"/>
        <v>0</v>
      </c>
      <c r="BP66" s="56">
        <f>'Indicator Data'!Q69/'Indicator Data'!$CL69</f>
        <v>0</v>
      </c>
      <c r="BQ66" s="56">
        <f>'Indicator Data'!R69/'Indicator Data'!$CL69</f>
        <v>0</v>
      </c>
      <c r="BR66" s="55">
        <f t="shared" si="96"/>
        <v>0</v>
      </c>
      <c r="BS66" s="55">
        <f t="shared" si="97"/>
        <v>0</v>
      </c>
      <c r="BT66" s="55">
        <f t="shared" si="28"/>
        <v>0</v>
      </c>
      <c r="BU66" s="55">
        <f t="shared" si="52"/>
        <v>0</v>
      </c>
      <c r="BV66" s="55">
        <f>ROUND(IF('Indicator Data'!S69=0,0,IF(LOG('Indicator Data'!S69)&gt;BV$195,10,IF(LOG('Indicator Data'!S69)&lt;BV$194,0,10-(BV$195-LOG('Indicator Data'!S69))/(BV$195-BV$194)*10))),1)</f>
        <v>0</v>
      </c>
      <c r="BW66" s="55">
        <f>ROUND(IF('Indicator Data'!T69=0,0,IF(LOG('Indicator Data'!T69)&gt;BW$195,10,IF(LOG('Indicator Data'!T69)&lt;BW$194,0,10-(BW$195-LOG('Indicator Data'!T69))/(BW$195-BW$194)*10))),1)</f>
        <v>0</v>
      </c>
      <c r="BX66" s="55">
        <f t="shared" si="53"/>
        <v>0</v>
      </c>
      <c r="BY66" s="56">
        <f>'Indicator Data'!S69/'Indicator Data'!$CL69</f>
        <v>0</v>
      </c>
      <c r="BZ66" s="56">
        <f>'Indicator Data'!T69/'Indicator Data'!$CL69</f>
        <v>0</v>
      </c>
      <c r="CA66" s="55">
        <f t="shared" si="98"/>
        <v>0</v>
      </c>
      <c r="CB66" s="55">
        <f t="shared" si="99"/>
        <v>0</v>
      </c>
      <c r="CC66" s="55">
        <f t="shared" si="54"/>
        <v>0</v>
      </c>
      <c r="CD66" s="55">
        <f t="shared" si="55"/>
        <v>0</v>
      </c>
      <c r="CE66" s="55">
        <f t="shared" si="56"/>
        <v>0</v>
      </c>
      <c r="CF66" s="55">
        <f>ROUND(IF('Indicator Data'!U69=0,0,IF(LOG('Indicator Data'!U69)&gt;CF$195,10,IF(LOG('Indicator Data'!U69)&lt;CF$194,0,10-(CF$195-LOG('Indicator Data'!U69))/(CF$195-CF$194)*10))),1)</f>
        <v>0</v>
      </c>
      <c r="CG66" s="56">
        <f>'Indicator Data'!U69/'Indicator Data'!$CL69</f>
        <v>0</v>
      </c>
      <c r="CH66" s="55">
        <f t="shared" si="100"/>
        <v>0</v>
      </c>
      <c r="CI66" s="55">
        <f t="shared" si="57"/>
        <v>0</v>
      </c>
      <c r="CJ66" s="55">
        <f>ROUND(IF('Indicator Data'!V69=0,0,IF(LOG('Indicator Data'!V69)&gt;CJ$195,10,IF(LOG('Indicator Data'!V69)&lt;CJ$194,0,10-(CJ$195-LOG('Indicator Data'!V69))/(CJ$195-CJ$194)*10))),1)</f>
        <v>0</v>
      </c>
      <c r="CK66" s="56">
        <f>IF('Indicator Data'!V69/'Indicator Data'!$CL69&gt;1,1,'Indicator Data'!V69/'Indicator Data'!$CL69)</f>
        <v>0</v>
      </c>
      <c r="CL66" s="55">
        <f t="shared" si="101"/>
        <v>0</v>
      </c>
      <c r="CM66" s="55">
        <f t="shared" si="58"/>
        <v>0</v>
      </c>
      <c r="CN66" s="55">
        <f>ROUND(IF('Indicator Data'!W69=0,0,IF(LOG('Indicator Data'!W69)&gt;CN$195,10,IF(LOG('Indicator Data'!W69)&lt;CN$194,0,10-(CN$195-LOG('Indicator Data'!W69))/(CN$195-CN$194)*10))),1)</f>
        <v>0</v>
      </c>
      <c r="CO66" s="56">
        <f>'Indicator Data'!W69/'Indicator Data'!$CL69</f>
        <v>0</v>
      </c>
      <c r="CP66" s="55">
        <f t="shared" si="102"/>
        <v>0</v>
      </c>
      <c r="CQ66" s="55">
        <f t="shared" si="59"/>
        <v>0</v>
      </c>
      <c r="CR66" s="55">
        <f>ROUND(IF('Indicator Data'!X69=0,0,IF(LOG('Indicator Data'!X69)&gt;CR$195,10,IF(LOG('Indicator Data'!X69)&lt;CR$194,0,10-(CR$195-LOG('Indicator Data'!X69))/(CR$195-CR$194)*10))),1)</f>
        <v>0</v>
      </c>
      <c r="CS66" s="56">
        <f>'Indicator Data'!X69/'Indicator Data'!$CL69</f>
        <v>0</v>
      </c>
      <c r="CT66" s="55">
        <f t="shared" si="103"/>
        <v>0</v>
      </c>
      <c r="CU66" s="55">
        <f t="shared" si="60"/>
        <v>0</v>
      </c>
      <c r="CV66" s="55">
        <f>ROUND(IF('Indicator Data'!Y69=0,0,IF(LOG('Indicator Data'!Y69)&gt;CR$195,10,IF(LOG('Indicator Data'!Y69)&lt;CR$194,0,10-(CR$195-LOG('Indicator Data'!Y69))/(CR$195-CR$194)*10))),1)</f>
        <v>0</v>
      </c>
      <c r="CW66" s="56">
        <f>'Indicator Data'!Y69/'Indicator Data'!$CL69</f>
        <v>0</v>
      </c>
      <c r="CX66" s="55">
        <f t="shared" si="104"/>
        <v>0</v>
      </c>
      <c r="CY66" s="55">
        <f t="shared" si="61"/>
        <v>0</v>
      </c>
      <c r="CZ66" s="55">
        <f t="shared" si="62"/>
        <v>0</v>
      </c>
      <c r="DA66" s="55">
        <f>IF('Indicator Data'!AE69="No data","x",ROUND(IF('Indicator Data'!AE69&gt;DA$195,0,IF('Indicator Data'!AE69&lt;DA$194,10,(DA$195-'Indicator Data'!AE69)/(DA$195-DA$194)*10)),1))</f>
        <v>0.1</v>
      </c>
      <c r="DB66" s="55">
        <f>IF('Indicator Data'!AF69="No data","x",ROUND(IF('Indicator Data'!AF69&gt;DB$195,0,IF('Indicator Data'!AF69&lt;DB$194,10,(DB$195-'Indicator Data'!AF69)/(DB$195-DB$194)*10)),1))</f>
        <v>0</v>
      </c>
      <c r="DC66" s="55" t="str">
        <f>IF('Indicator Data'!AH69="No data","x",ROUND(IF('Indicator Data'!AH69&gt;DC$195,0,IF('Indicator Data'!AH69&lt;DC$194,10,(DC$195-'Indicator Data'!AH69)/(DC$195-DC$194)*10)),1))</f>
        <v>x</v>
      </c>
      <c r="DD66" s="55">
        <f>IF(AND(DB66="x",DA66="x",DC66="x"),"x",ROUND(AVERAGE(DA66:DC66),1))</f>
        <v>0.1</v>
      </c>
      <c r="DE66" s="55">
        <f>IF('Indicator Data'!AA69="No data","x",ROUND(IF(LOG('Indicator Data'!AA69)&gt;DE$195,10,IF(LOG('Indicator Data'!AA69)&lt;DE$194,0,10-(DE$195-LOG('Indicator Data'!AA69))/(DE$195-DE$194)*10)),1))</f>
        <v>7.9</v>
      </c>
      <c r="DF66" s="55">
        <f>IF('Indicator Data'!AB69="No data","x",ROUND(IF('Indicator Data'!AB69&gt;DF$195,10,IF('Indicator Data'!AB69&lt;DF$194,0,10-(DF$195-'Indicator Data'!AB69)/(DF$195-DF$194)*10)),1))</f>
        <v>2.2999999999999998</v>
      </c>
      <c r="DG66" s="55">
        <f>IF('Indicator Data'!AC69="No data","x",ROUND(IF('Indicator Data'!AC69&gt;DG$195,10,IF('Indicator Data'!AC69&lt;DG$194,0,10-(DG$195-'Indicator Data'!AC69)/(DG$195-DG$194)*10)),1))</f>
        <v>7.7</v>
      </c>
      <c r="DH66" s="55">
        <f>IF('Indicator Data'!AD69="No data","x",ROUND(IF('Indicator Data'!AD69&gt;DH$195,10,IF('Indicator Data'!AD69&lt;DH$194,0,10-(DH$195-'Indicator Data'!AD69)/(DH$195-DH$194)*10)),1))</f>
        <v>3.1</v>
      </c>
      <c r="DI66" s="55">
        <f t="shared" si="63"/>
        <v>5.3</v>
      </c>
      <c r="DJ66" s="55">
        <f t="shared" si="64"/>
        <v>3.6</v>
      </c>
      <c r="DK66" s="55">
        <f>IF('Indicator Data'!AK69="No data","x",ROUND(IF('Indicator Data'!AK69&gt;DK$195,10,IF('Indicator Data'!AK69&lt;DK$194,0,10-(DK$195-'Indicator Data'!AK69)/(DK$195-DK$194)*10)),1))</f>
        <v>0</v>
      </c>
      <c r="DL66" s="55">
        <f>IF('Indicator Data'!AL69="No data","x",ROUND(IF('Indicator Data'!AL69&gt;DL$195,10,IF('Indicator Data'!AL69&lt;DL$194,0,10-(DL$195-'Indicator Data'!AL69)/(DL$195-DL$194)*10)),1))</f>
        <v>0</v>
      </c>
      <c r="DM66" s="55">
        <f t="shared" si="65"/>
        <v>3.5</v>
      </c>
      <c r="DN66" s="55">
        <f>IF('Indicator Data'!AG69="No data","x",ROUND(IF('Indicator Data'!AG69&gt;DN$195,10,IF('Indicator Data'!AG69&lt;DN$194,0,10-(DN$195-'Indicator Data'!AG69)/(DN$195-DN$194)*10)),1))</f>
        <v>0</v>
      </c>
      <c r="DO66" s="55">
        <f t="shared" si="66"/>
        <v>0</v>
      </c>
      <c r="DP66" s="194">
        <f>IF('Indicator Data'!AI69="No data","x",'Indicator Data'!AI69/'Indicator Data'!$CK69)</f>
        <v>3.7407184456091509E-4</v>
      </c>
      <c r="DQ66" s="55">
        <f t="shared" si="105"/>
        <v>3.7</v>
      </c>
      <c r="DR66" s="55">
        <f>IF('Indicator Data'!AJ69="No data","x",ROUND(IF('Indicator Data'!AJ69&gt;DR$195,10,IF('Indicator Data'!AJ69&lt;DR$194,0,10-(DR$195-'Indicator Data'!AJ69)/(DR$195-DR$194)*10)),1))</f>
        <v>8</v>
      </c>
      <c r="DS66" s="55">
        <f t="shared" si="67"/>
        <v>5.9</v>
      </c>
      <c r="DT66" s="55">
        <f>ROUND(IF('Indicator Data'!Z69=0,0,IF(LOG('Indicator Data'!Z69)&gt;DT$195,10,IF(LOG('Indicator Data'!Z69)&lt;DT$194,0,10-(DT$195-LOG('Indicator Data'!Z69))/(DT$195-DT$194)*10))),1)</f>
        <v>9.9</v>
      </c>
      <c r="DU66" s="56">
        <f>'Indicator Data'!Z69/'Indicator Data'!$CL69</f>
        <v>0.99645300026457051</v>
      </c>
      <c r="DV66" s="55">
        <f t="shared" si="106"/>
        <v>10</v>
      </c>
      <c r="DW66" s="55">
        <f t="shared" si="68"/>
        <v>10</v>
      </c>
      <c r="DX66" s="55">
        <f t="shared" si="69"/>
        <v>3.1</v>
      </c>
      <c r="DY66" s="57">
        <f>IF(BL66="x",ROUND((10-GEOMEAN(((10-DX66)/10*9+1),((10-CZ66)/10*9+1),((10-DJ66)/10*9+1)))/9*10,1),ROUND((10-GEOMEAN(((10-BL66)/10*9+1),((10-DX66)/10*9+1),((10-CZ66)/10*9+1),((10-DJ66)/10*9+1)))/9*10,1))</f>
        <v>1.8</v>
      </c>
      <c r="DZ66" s="58">
        <f>IF(ROUND(IF(AP66="x",(10-GEOMEAN(((10-AO66)/10*9+1),((10-DY66)/10*9+1),((10-AU66)/10*9+1),((10-AQ66)/10*9+1),((10-AR66)/10*9+1)))/9*10,(10-GEOMEAN(((10-AO66)/10*9+1),((10-DY66)/10*9+1),((10-AP66)/10*9+1),((10-AQ66)/10*9+1),((10-AR66)/10*9+1),((10-AU66)/10*9+1)))/9*10),1)=0,0.1,ROUND(IF(AP66="x",(10-GEOMEAN(((10-AO66)/10*9+1),((10-DY66)/10*9+1),((10-AU66)/10*9+1),((10-AQ66)/10*9+1),((10-AR66)/10*9+1)))/9*10,(10-GEOMEAN(((10-AO66)/10*9+1),((10-DY66)/10*9+1),((10-AP66)/10*9+1),((10-AQ66)/10*9+1),((10-AR66)/10*9+1),((10-AU66)/10*9+1)))/9*10),1))</f>
        <v>2.5</v>
      </c>
      <c r="EA66" s="55">
        <f>ROUND(IF('Indicator Data'!AM69=0,0,IF('Indicator Data'!AM69&gt;EA$195,10,IF('Indicator Data'!AM69&lt;EA$194,0,10-(EA$195-'Indicator Data'!AM69)/(EA$195-EA$194)*10))),1)</f>
        <v>0.3</v>
      </c>
      <c r="EB66" s="55">
        <f>ROUND(IF('Indicator Data'!AN69=0,0,IF(LOG('Indicator Data'!AN69)&gt;LOG(EB$195),10,IF(LOG('Indicator Data'!AN69)&lt;LOG(EB$194),0,10-(LOG(EB$195)-LOG('Indicator Data'!AN69))/(LOG(EB$195)-LOG(EB$194))*10))),1)</f>
        <v>1.3</v>
      </c>
      <c r="EC66" s="57">
        <f t="shared" si="107"/>
        <v>0.8</v>
      </c>
      <c r="ED66" s="55">
        <f>'Indicator Data'!AO69</f>
        <v>0</v>
      </c>
      <c r="EE66" s="55">
        <f>'Indicator Data'!AP69</f>
        <v>0</v>
      </c>
      <c r="EF66" s="57">
        <f t="shared" si="108"/>
        <v>0</v>
      </c>
      <c r="EG66" s="58">
        <f t="shared" si="109"/>
        <v>0.6</v>
      </c>
      <c r="EH66" s="15"/>
      <c r="EI66" s="104"/>
    </row>
    <row r="67" spans="1:139" s="4" customFormat="1" x14ac:dyDescent="0.25">
      <c r="A67" s="126" t="str">
        <f>'Indicator Data'!A70</f>
        <v>Ghana</v>
      </c>
      <c r="B67" s="59" t="str">
        <f>'Indicator Data'!B70</f>
        <v>GHA</v>
      </c>
      <c r="C67" s="55">
        <f>ROUND(IF('Indicator Data'!C70=0,0.1,IF(LOG('Indicator Data'!C70)&gt;C$195,10,IF(LOG('Indicator Data'!C70)&lt;C$194,0,10-(C$195-LOG('Indicator Data'!C70))/(C$195-C$194)*10))),1)</f>
        <v>0.1</v>
      </c>
      <c r="D67" s="55">
        <f>ROUND(IF('Indicator Data'!D70=0,0.1,IF(LOG('Indicator Data'!D70)&gt;D$195,10,IF(LOG('Indicator Data'!D70)&lt;D$194,0,10-(D$195-LOG('Indicator Data'!D70))/(D$195-D$194)*10))),1)</f>
        <v>0.1</v>
      </c>
      <c r="E67" s="55">
        <f t="shared" ref="E67:E98" si="110">ROUND((10-GEOMEAN(((10-C67)/10*9+1),((10-D67)/10*9+1)))/9*10,1)</f>
        <v>0.1</v>
      </c>
      <c r="F67" s="55">
        <f>IF('Indicator Data'!E70="No data",0.1,(ROUND(IF('Indicator Data'!E70=0,0,IF(LOG('Indicator Data'!E70)&gt;F$195,10,IF(LOG('Indicator Data'!E70)&lt;F$194,0,10-(F$195-LOG('Indicator Data'!E70))/(F$195-F$194)*10))),1)))</f>
        <v>7.1</v>
      </c>
      <c r="G67" s="55">
        <f>ROUND(IF('Indicator Data'!F70=0,0,IF(LOG('Indicator Data'!F70)&gt;G$195,10,IF(LOG('Indicator Data'!F70)&lt;G$194,0,10-(G$195-LOG('Indicator Data'!F70))/(G$195-G$194)*10))),1)</f>
        <v>5.3</v>
      </c>
      <c r="H67" s="55">
        <f>ROUND(IF('Indicator Data'!G70=0,0,IF(LOG('Indicator Data'!G70)&gt;H$195,10,IF(LOG('Indicator Data'!G70)&lt;H$194,0,10-(H$195-LOG('Indicator Data'!G70))/(H$195-H$194)*10))),1)</f>
        <v>0</v>
      </c>
      <c r="I67" s="55">
        <f>ROUND(IF('Indicator Data'!H70=0,0,IF(LOG('Indicator Data'!H70)&gt;I$195,10,IF(LOG('Indicator Data'!H70)&lt;I$194,0,10-(I$195-LOG('Indicator Data'!H70))/(I$195-I$194)*10))),1)</f>
        <v>0</v>
      </c>
      <c r="J67" s="55">
        <f t="shared" ref="J67:J98" si="111">ROUND((10-GEOMEAN(((10-H67)/10*9+1),((10-I67)/10*9+1)))/9*10,1)</f>
        <v>0</v>
      </c>
      <c r="K67" s="55">
        <f>ROUND(IF('Indicator Data'!I70=0,0,IF(LOG('Indicator Data'!I70)&gt;K$195,10,IF(LOG('Indicator Data'!I70)&lt;K$194,0,10-(K$195-LOG('Indicator Data'!I70))/(K$195-K$194)*10))),1)</f>
        <v>0</v>
      </c>
      <c r="L67" s="55">
        <f t="shared" ref="L67:L98" si="112">ROUND((10-GEOMEAN(((10-J67)/10*9+1),((10-K67)/10*9+1)))/9*10,1)</f>
        <v>0</v>
      </c>
      <c r="M67" s="55">
        <f>ROUND(IF('Indicator Data'!J70=0,0,IF(LOG('Indicator Data'!J70)&gt;M$195,10,IF(LOG('Indicator Data'!J70)&lt;M$194,0,10-(M$195-LOG('Indicator Data'!J70))/(M$195-M$194)*10))),1)</f>
        <v>0</v>
      </c>
      <c r="N67" s="56">
        <f>'Indicator Data'!C70/'Indicator Data'!$CL70</f>
        <v>0</v>
      </c>
      <c r="O67" s="56">
        <f>'Indicator Data'!D70/'Indicator Data'!$CL70</f>
        <v>0</v>
      </c>
      <c r="P67" s="56">
        <f>IF(F67=0.1,"x",'Indicator Data'!E70/'Indicator Data'!$CL70)</f>
        <v>2.4497627290656259E-3</v>
      </c>
      <c r="Q67" s="56">
        <f>'Indicator Data'!F70/'Indicator Data'!$CL70</f>
        <v>5.7992680973956479E-7</v>
      </c>
      <c r="R67" s="56">
        <f>'Indicator Data'!G70/'Indicator Data'!$CL70</f>
        <v>0</v>
      </c>
      <c r="S67" s="56">
        <f>'Indicator Data'!H70/'Indicator Data'!$CL70</f>
        <v>0</v>
      </c>
      <c r="T67" s="56">
        <f>'Indicator Data'!I70/'Indicator Data'!$CL70</f>
        <v>0</v>
      </c>
      <c r="U67" s="56">
        <f>'Indicator Data'!J70/'Indicator Data'!$CL70</f>
        <v>0</v>
      </c>
      <c r="V67" s="55">
        <f t="shared" ref="V67:V98" si="113">ROUND(IF(N67&gt;V$195,10,IF(N67&lt;V$194,0,10-(V$195-N67)/(V$195-V$194)*10)),1)</f>
        <v>0</v>
      </c>
      <c r="W67" s="55">
        <f t="shared" ref="W67:W98" si="114">ROUND(IF(O67&gt;W$195,10,IF(O67&lt;W$194,0,10-(W$195-O67)/(W$195-W$194)*10)),1)</f>
        <v>0</v>
      </c>
      <c r="X67" s="55">
        <f t="shared" ref="X67:X98" si="115">ROUND(((10-GEOMEAN(((10-V67)/10*9+1),((10-W67)/10*9+1)))/9*10),1)</f>
        <v>0</v>
      </c>
      <c r="Y67" s="55">
        <f t="shared" ref="Y67:Y98" si="116">IF(P67="x",0.1,ROUND(IF(P67&gt;Y$195,10,IF(P67&lt;Y$194,0,10-(Y$195-P67)/(Y$195-Y$194)*10)),1))</f>
        <v>1.6</v>
      </c>
      <c r="Z67" s="55">
        <f t="shared" ref="Z67:Z98" si="117">ROUND(IF(Q67=0,0,IF(LOG(Q67)&gt;Z$195,10,IF(LOG(Q67)&lt;=Z$194,0,10-(Z$195-LOG(Q67))/(Z$195-Z$194)*10))),1)</f>
        <v>5</v>
      </c>
      <c r="AA67" s="55">
        <f t="shared" ref="AA67:AA98" si="118">ROUND(IF(R67&gt;AA$195,10,IF(R67&lt;AA$194,0,10-(AA$195-R67)/(AA$195-AA$194)*10)),1)</f>
        <v>0</v>
      </c>
      <c r="AB67" s="55">
        <f t="shared" ref="AB67:AB98" si="119">ROUND(IF(S67&gt;AB$195,10,IF(S67&lt;AB$194,0,10-(AB$195-S67)/(AB$195-AB$194)*10)),1)</f>
        <v>0</v>
      </c>
      <c r="AC67" s="55">
        <f t="shared" ref="AC67:AC98" si="120">ROUND(((10-GEOMEAN(((10-AA67)/10*9+1),((10-AB67)/10*9+1)))/9*10),1)</f>
        <v>0</v>
      </c>
      <c r="AD67" s="55">
        <f t="shared" ref="AD67:AD98" si="121">ROUND(IF(T67=0,0,IF(T67&gt;AD$195,10,IF(T67&lt;=AD$194,0,10-(AD$195-T67)/(AD$195-AD$194)*10))),1)</f>
        <v>0</v>
      </c>
      <c r="AE67" s="55">
        <f t="shared" ref="AE67:AE98" si="122">ROUND((10-GEOMEAN(((10-AC67)/10*9+1),((10-AD67)/10*9+1)))/9*10,1)</f>
        <v>0</v>
      </c>
      <c r="AF67" s="55">
        <f t="shared" ref="AF67:AF98" si="123">ROUND(IF(U67&gt;AF$195,10,IF(U67&lt;AF$194,0,10-(AF$195-U67)/(AF$195-AF$194)*10)),1)</f>
        <v>0</v>
      </c>
      <c r="AG67" s="55">
        <f>ROUND(IF('Indicator Data'!K70=0,0,IF('Indicator Data'!K70&gt;AG$195,10,IF('Indicator Data'!K70&lt;AG$194,0,10-(AG$195-'Indicator Data'!K70)/(AG$195-AG$194)*10))),1)</f>
        <v>0</v>
      </c>
      <c r="AH67" s="55">
        <f t="shared" ref="AH67:AH98" si="124">ROUND(AVERAGE(C67,V67),1)</f>
        <v>0.1</v>
      </c>
      <c r="AI67" s="55">
        <f t="shared" ref="AI67:AI98" si="125">ROUND(AVERAGE(D67,W67),1)</f>
        <v>0.1</v>
      </c>
      <c r="AJ67" s="55">
        <f t="shared" ref="AJ67:AJ98" si="126">ROUND(AVERAGE(AA67,H67),1)</f>
        <v>0</v>
      </c>
      <c r="AK67" s="55">
        <f t="shared" ref="AK67:AK98" si="127">ROUND(AVERAGE(AB67,I67),1)</f>
        <v>0</v>
      </c>
      <c r="AL67" s="55">
        <f t="shared" ref="AL67:AL98" si="128">ROUND((10-GEOMEAN(((10-AJ67)/10*9+1),((10-AK67)/10*9+1)))/9*10,1)</f>
        <v>0</v>
      </c>
      <c r="AM67" s="55">
        <f t="shared" ref="AM67:AM98" si="129">ROUND(AVERAGE(AD67,K67),1)</f>
        <v>0</v>
      </c>
      <c r="AN67" s="55">
        <f t="shared" ref="AN67:AN98" si="130">ROUND((10-GEOMEAN(((10-M67)/10*9+1),((10-AF67)/10*9+1)))/9*10,1)</f>
        <v>0</v>
      </c>
      <c r="AO67" s="193">
        <f t="shared" ref="AO67:AO98" si="131">ROUND((10-GEOMEAN(((10-E67)/10*9+1),((10-X67)/10*9+1)))/9*10,1)</f>
        <v>0.1</v>
      </c>
      <c r="AP67" s="193">
        <f t="shared" si="41"/>
        <v>4.9000000000000004</v>
      </c>
      <c r="AQ67" s="193">
        <f t="shared" ref="AQ67:AQ98" si="132">ROUND((10-GEOMEAN(((10-G67)/10*9+1),((10-Z67)/10*9+1)))/9*10,1)</f>
        <v>5.2</v>
      </c>
      <c r="AR67" s="193">
        <f t="shared" ref="AR67:AR98" si="133">ROUND((10-GEOMEAN(((10-L67)/10*9+1),((10-AE67)/10*9+1)))/9*10,1)</f>
        <v>0</v>
      </c>
      <c r="AS67" s="55">
        <f t="shared" ref="AS67:AS98" si="134">ROUND(AVERAGE(AG67,AN67),1)</f>
        <v>0</v>
      </c>
      <c r="AT67" s="55">
        <f>IF('Indicator Data'!L70="No data","x",IF('Indicator Data'!CM70&lt;1000,"x",ROUND((IF('Indicator Data'!L70&gt;AT$195,10,IF('Indicator Data'!L70&lt;AT$194,0,10-(AT$195-'Indicator Data'!L70)/(AT$195-AT$194)*10))),1)))</f>
        <v>2</v>
      </c>
      <c r="AU67" s="193">
        <f t="shared" ref="AU67:AU98" si="135">ROUND(AVERAGE(AS67,AT67),1)</f>
        <v>1</v>
      </c>
      <c r="AV67" s="55">
        <f>IF('Indicator Data'!M70="No data","x",ROUND(IF('Indicator Data'!M70=0,0,IF(LOG('Indicator Data'!M70)&gt;AV$195,10,IF(LOG('Indicator Data'!M70)&lt;AV$194,0,10-(AV$195-LOG('Indicator Data'!M70))/(AV$195-AV$194)*10))),1))</f>
        <v>8.6999999999999993</v>
      </c>
      <c r="AW67" s="56">
        <f>IF(AV67="x","x",'Indicator Data'!M70/'Indicator Data'!$CL70)</f>
        <v>0.47627400801552106</v>
      </c>
      <c r="AX67" s="55">
        <f t="shared" si="42"/>
        <v>5.3</v>
      </c>
      <c r="AY67" s="55">
        <f t="shared" si="43"/>
        <v>7.4</v>
      </c>
      <c r="AZ67" s="55">
        <f>IF('Indicator Data'!N70="No data","x",ROUND(IF('Indicator Data'!N70=0,0,IF(LOG('Indicator Data'!N70)&gt;AZ$195,10,IF(LOG('Indicator Data'!N70)&lt;AZ$194,0,10-(AZ$195-LOG('Indicator Data'!N70))/(AZ$195-AZ$194)*10))),1))</f>
        <v>7.8</v>
      </c>
      <c r="BA67" s="56">
        <f>IF(AZ67="x","x",'Indicator Data'!N70/'Indicator Data'!$CL70)</f>
        <v>1.6847403487356357E-2</v>
      </c>
      <c r="BB67" s="55">
        <f t="shared" si="44"/>
        <v>3.4</v>
      </c>
      <c r="BC67" s="55">
        <f t="shared" si="45"/>
        <v>6.1</v>
      </c>
      <c r="BD67" s="55">
        <f>IF('Indicator Data'!O70="No data","x",ROUND(IF('Indicator Data'!O70=0,0,IF(LOG('Indicator Data'!O70)&gt;BD$195,10,IF(LOG('Indicator Data'!O70)&lt;BD$194,0,10-(BD$195-LOG('Indicator Data'!O70))/(BD$195-BD$194)*10))),1))</f>
        <v>10</v>
      </c>
      <c r="BE67" s="56">
        <f>IF(BD67="x","x",'Indicator Data'!O70/'Indicator Data'!$CL70)</f>
        <v>0.34838698186417333</v>
      </c>
      <c r="BF67" s="55">
        <f t="shared" si="46"/>
        <v>10</v>
      </c>
      <c r="BG67" s="55">
        <f t="shared" si="47"/>
        <v>10</v>
      </c>
      <c r="BH67" s="55">
        <f>IF('Indicator Data'!P70="No data","x",ROUND(IF('Indicator Data'!P70=0,0,IF(LOG('Indicator Data'!P70)&gt;BH$195,10,IF(LOG('Indicator Data'!P70)&lt;BH$194,0,10-(BH$195-LOG('Indicator Data'!P70))/(BH$195-BH$194)*10))),1))</f>
        <v>7.2</v>
      </c>
      <c r="BI67" s="56">
        <f>IF(BH67="x","x",'Indicator Data'!P70/'Indicator Data'!$CL70)</f>
        <v>7.8015037450449402E-3</v>
      </c>
      <c r="BJ67" s="55">
        <f t="shared" si="48"/>
        <v>0.8</v>
      </c>
      <c r="BK67" s="55">
        <f t="shared" si="49"/>
        <v>4.8</v>
      </c>
      <c r="BL67" s="55">
        <f t="shared" si="50"/>
        <v>7.7</v>
      </c>
      <c r="BM67" s="55">
        <f>ROUND(IF('Indicator Data'!Q70=0,0,IF(LOG('Indicator Data'!Q70)&gt;BM$195,10,IF(LOG('Indicator Data'!Q70)&lt;BM$194,0,10-(BM$195-LOG('Indicator Data'!Q70))/(BM$195-BM$194)*10))),1)</f>
        <v>9.1999999999999993</v>
      </c>
      <c r="BN67" s="55">
        <f>ROUND(IF('Indicator Data'!R70=0,0,IF(LOG('Indicator Data'!R70)&gt;BN$195,10,IF(LOG('Indicator Data'!R70)&lt;BN$194,0,10-(BN$195-LOG('Indicator Data'!R70))/(BN$195-BN$194)*10))),1)</f>
        <v>0</v>
      </c>
      <c r="BO67" s="55">
        <f t="shared" si="51"/>
        <v>3.0666666666666664</v>
      </c>
      <c r="BP67" s="56">
        <f>'Indicator Data'!Q70/'Indicator Data'!$CL70</f>
        <v>0.99297239446388463</v>
      </c>
      <c r="BQ67" s="56">
        <f>'Indicator Data'!R70/'Indicator Data'!$CL70</f>
        <v>0</v>
      </c>
      <c r="BR67" s="55">
        <f t="shared" ref="BR67:BR98" si="136">ROUND(IF(BP67&gt;BR$195,10,IF(BP67&lt;BR$194,0,10-(BR$195-BP67)/(BR$195-BR$194)*10)),1)</f>
        <v>9.9</v>
      </c>
      <c r="BS67" s="55">
        <f t="shared" ref="BS67:BS98" si="137">ROUND(IF(BQ67&gt;BS$195,10,IF(BQ67&lt;BS$194,0,10-(BS$195-BQ67)/(BS$195-BS$194)*10)),1)</f>
        <v>0</v>
      </c>
      <c r="BT67" s="55">
        <f t="shared" ref="BT67:BT130" si="138">AVERAGE(BR67,BS67,BS67)</f>
        <v>3.3000000000000003</v>
      </c>
      <c r="BU67" s="55">
        <f t="shared" si="52"/>
        <v>3.2</v>
      </c>
      <c r="BV67" s="55">
        <f>ROUND(IF('Indicator Data'!S70=0,0,IF(LOG('Indicator Data'!S70)&gt;BV$195,10,IF(LOG('Indicator Data'!S70)&lt;BV$194,0,10-(BV$195-LOG('Indicator Data'!S70))/(BV$195-BV$194)*10))),1)</f>
        <v>5.5</v>
      </c>
      <c r="BW67" s="55">
        <f>ROUND(IF('Indicator Data'!T70=0,0,IF(LOG('Indicator Data'!T70)&gt;BW$195,10,IF(LOG('Indicator Data'!T70)&lt;BW$194,0,10-(BW$195-LOG('Indicator Data'!T70))/(BW$195-BW$194)*10))),1)</f>
        <v>9.1999999999999993</v>
      </c>
      <c r="BX67" s="55">
        <f t="shared" si="53"/>
        <v>7.9666666666666659</v>
      </c>
      <c r="BY67" s="56">
        <f>'Indicator Data'!S70/'Indicator Data'!$CL70</f>
        <v>2.583224232780873E-3</v>
      </c>
      <c r="BZ67" s="56">
        <f>'Indicator Data'!T70/'Indicator Data'!$CL70</f>
        <v>0.99038917023110373</v>
      </c>
      <c r="CA67" s="55">
        <f t="shared" ref="CA67:CA98" si="139">ROUND(IF(BY67&gt;CA$195,10,IF(BY67&lt;CA$194,0,10-(CA$195-BY67)/(CA$195-CA$194)*10)),1)</f>
        <v>0</v>
      </c>
      <c r="CB67" s="55">
        <f t="shared" ref="CB67:CB98" si="140">ROUND(IF(BZ67&gt;CB$195,10,IF(BZ67&lt;CB$194,0,10-(CB$195-BZ67)/(CB$195-CB$194)*10)),1)</f>
        <v>9.9</v>
      </c>
      <c r="CC67" s="55">
        <f t="shared" si="54"/>
        <v>6.6000000000000005</v>
      </c>
      <c r="CD67" s="55">
        <f t="shared" si="55"/>
        <v>7.3</v>
      </c>
      <c r="CE67" s="55">
        <f t="shared" si="56"/>
        <v>5.6</v>
      </c>
      <c r="CF67" s="55">
        <f>ROUND(IF('Indicator Data'!U70=0,0,IF(LOG('Indicator Data'!U70)&gt;CF$195,10,IF(LOG('Indicator Data'!U70)&lt;CF$194,0,10-(CF$195-LOG('Indicator Data'!U70))/(CF$195-CF$194)*10))),1)</f>
        <v>9</v>
      </c>
      <c r="CG67" s="56">
        <f>'Indicator Data'!U70/'Indicator Data'!$CL70</f>
        <v>0.68876100385622185</v>
      </c>
      <c r="CH67" s="55">
        <f t="shared" ref="CH67:CH98" si="141">ROUND(IF(CG67&gt;CH$195,10,IF(CG67&lt;CH$194,0,10-(CH$195-CG67)/(CH$195-CH$194)*10)),1)</f>
        <v>7.7</v>
      </c>
      <c r="CI67" s="55">
        <f t="shared" si="57"/>
        <v>8.4</v>
      </c>
      <c r="CJ67" s="55">
        <f>ROUND(IF('Indicator Data'!V70=0,0,IF(LOG('Indicator Data'!V70)&gt;CJ$195,10,IF(LOG('Indicator Data'!V70)&lt;CJ$194,0,10-(CJ$195-LOG('Indicator Data'!V70))/(CJ$195-CJ$194)*10))),1)</f>
        <v>9.1</v>
      </c>
      <c r="CK67" s="56">
        <f>IF('Indicator Data'!V70/'Indicator Data'!$CL70&gt;1,1,'Indicator Data'!V70/'Indicator Data'!$CL70)</f>
        <v>0.87711717682740697</v>
      </c>
      <c r="CL67" s="55">
        <f t="shared" ref="CL67:CL98" si="142">ROUND(IF(CK67&gt;CL$195,10,IF(CK67&lt;CL$194,0,10-(CL$195-CK67)/(CL$195-CL$194)*10)),1)</f>
        <v>8.8000000000000007</v>
      </c>
      <c r="CM67" s="55">
        <f t="shared" si="58"/>
        <v>9</v>
      </c>
      <c r="CN67" s="55">
        <f>ROUND(IF('Indicator Data'!W70=0,0,IF(LOG('Indicator Data'!W70)&gt;CN$195,10,IF(LOG('Indicator Data'!W70)&lt;CN$194,0,10-(CN$195-LOG('Indicator Data'!W70))/(CN$195-CN$194)*10))),1)</f>
        <v>0</v>
      </c>
      <c r="CO67" s="56">
        <f>'Indicator Data'!W70/'Indicator Data'!$CL70</f>
        <v>0</v>
      </c>
      <c r="CP67" s="55">
        <f t="shared" ref="CP67:CP98" si="143">ROUND(IF(CO67&gt;CP$195,10,IF(CO67&lt;CP$194,0,10-(CP$195-CO67)/(CP$195-CP$194)*10)),1)</f>
        <v>0</v>
      </c>
      <c r="CQ67" s="55">
        <f t="shared" si="59"/>
        <v>0</v>
      </c>
      <c r="CR67" s="55">
        <f>ROUND(IF('Indicator Data'!X70=0,0,IF(LOG('Indicator Data'!X70)&gt;CR$195,10,IF(LOG('Indicator Data'!X70)&lt;CR$194,0,10-(CR$195-LOG('Indicator Data'!X70))/(CR$195-CR$194)*10))),1)</f>
        <v>9.1999999999999993</v>
      </c>
      <c r="CS67" s="56">
        <f>'Indicator Data'!X70/'Indicator Data'!$CL70</f>
        <v>0.98285981679121248</v>
      </c>
      <c r="CT67" s="55">
        <f t="shared" ref="CT67:CT98" si="144">ROUND(IF(CS67&gt;CT$195,10,IF(CS67&lt;CT$194,0,10-(CT$195-CS67)/(CT$195-CT$194)*10)),1)</f>
        <v>9.8000000000000007</v>
      </c>
      <c r="CU67" s="55">
        <f t="shared" si="60"/>
        <v>9.5</v>
      </c>
      <c r="CV67" s="55">
        <f>ROUND(IF('Indicator Data'!Y70=0,0,IF(LOG('Indicator Data'!Y70)&gt;CR$195,10,IF(LOG('Indicator Data'!Y70)&lt;CR$194,0,10-(CR$195-LOG('Indicator Data'!Y70))/(CR$195-CR$194)*10))),1)</f>
        <v>0</v>
      </c>
      <c r="CW67" s="56">
        <f>'Indicator Data'!Y70/'Indicator Data'!$CL70</f>
        <v>0</v>
      </c>
      <c r="CX67" s="55">
        <f t="shared" ref="CX67:CX98" si="145">ROUND(IF(CW67&gt;CX$195,10,IF(CW67&lt;CX$194,0,10-(CX$195-CW67)/(CX$195-CX$194)*10)),1)</f>
        <v>0</v>
      </c>
      <c r="CY67" s="55">
        <f t="shared" si="61"/>
        <v>0</v>
      </c>
      <c r="CZ67" s="55">
        <f t="shared" si="62"/>
        <v>8.4</v>
      </c>
      <c r="DA67" s="55">
        <f>IF('Indicator Data'!AE70="No data","x",ROUND(IF('Indicator Data'!AE70&gt;DA$195,0,IF('Indicator Data'!AE70&lt;DA$194,10,(DA$195-'Indicator Data'!AE70)/(DA$195-DA$194)*10)),1))</f>
        <v>9.1</v>
      </c>
      <c r="DB67" s="55">
        <f>IF('Indicator Data'!AF70="No data","x",ROUND(IF('Indicator Data'!AF70&gt;DB$195,0,IF('Indicator Data'!AF70&lt;DB$194,10,(DB$195-'Indicator Data'!AF70)/(DB$195-DB$194)*10)),1))</f>
        <v>3.1</v>
      </c>
      <c r="DC67" s="55">
        <f>IF('Indicator Data'!AH70="No data","x",ROUND(IF('Indicator Data'!AH70&gt;DC$195,0,IF('Indicator Data'!AH70&lt;DC$194,10,(DC$195-'Indicator Data'!AH70)/(DC$195-DC$194)*10)),1))</f>
        <v>5.9</v>
      </c>
      <c r="DD67" s="55">
        <f>IF(AND(DB67="x",DA67="x",DC67="x"),"x",ROUND(AVERAGE(DA67:DC67),1))</f>
        <v>6</v>
      </c>
      <c r="DE67" s="55">
        <f>IF('Indicator Data'!AA70="No data","x",ROUND(IF(LOG('Indicator Data'!AA70)&gt;DE$195,10,IF(LOG('Indicator Data'!AA70)&lt;DE$194,0,10-(DE$195-LOG('Indicator Data'!AA70))/(DE$195-DE$194)*10)),1))</f>
        <v>7.1</v>
      </c>
      <c r="DF67" s="55">
        <f>IF('Indicator Data'!AB70="No data","x",ROUND(IF('Indicator Data'!AB70&gt;DF$195,10,IF('Indicator Data'!AB70&lt;DF$194,0,10-(DF$195-'Indicator Data'!AB70)/(DF$195-DF$194)*10)),1))</f>
        <v>7.3</v>
      </c>
      <c r="DG67" s="55">
        <f>IF('Indicator Data'!AC70="No data","x",ROUND(IF('Indicator Data'!AC70&gt;DG$195,10,IF('Indicator Data'!AC70&lt;DG$194,0,10-(DG$195-'Indicator Data'!AC70)/(DG$195-DG$194)*10)),1))</f>
        <v>5.6</v>
      </c>
      <c r="DH67" s="55">
        <f>IF('Indicator Data'!AD70="No data","x",ROUND(IF('Indicator Data'!AD70&gt;DH$195,10,IF('Indicator Data'!AD70&lt;DH$194,0,10-(DH$195-'Indicator Data'!AD70)/(DH$195-DH$194)*10)),1))</f>
        <v>2.1</v>
      </c>
      <c r="DI67" s="55">
        <f t="shared" si="63"/>
        <v>5.5</v>
      </c>
      <c r="DJ67" s="55">
        <f t="shared" si="64"/>
        <v>5.7</v>
      </c>
      <c r="DK67" s="55">
        <f>IF('Indicator Data'!AK70="No data","x",ROUND(IF('Indicator Data'!AK70&gt;DK$195,10,IF('Indicator Data'!AK70&lt;DK$194,0,10-(DK$195-'Indicator Data'!AK70)/(DK$195-DK$194)*10)),1))</f>
        <v>3.4</v>
      </c>
      <c r="DL67" s="55">
        <f>IF('Indicator Data'!AL70="No data","x",ROUND(IF('Indicator Data'!AL70&gt;DL$195,10,IF('Indicator Data'!AL70&lt;DL$194,0,10-(DL$195-'Indicator Data'!AL70)/(DL$195-DL$194)*10)),1))</f>
        <v>5.7</v>
      </c>
      <c r="DM67" s="55">
        <f t="shared" si="65"/>
        <v>5.2</v>
      </c>
      <c r="DN67" s="55">
        <f>IF('Indicator Data'!AG70="No data","x",ROUND(IF('Indicator Data'!AG70&gt;DN$195,10,IF('Indicator Data'!AG70&lt;DN$194,0,10-(DN$195-'Indicator Data'!AG70)/(DN$195-DN$194)*10)),1))</f>
        <v>6</v>
      </c>
      <c r="DO67" s="55">
        <f t="shared" si="66"/>
        <v>6</v>
      </c>
      <c r="DP67" s="194">
        <f>IF('Indicator Data'!AI70="No data","x",'Indicator Data'!AI70/'Indicator Data'!$CK70)</f>
        <v>2.9260484424620623E-5</v>
      </c>
      <c r="DQ67" s="55">
        <f t="shared" ref="DQ67:DQ98" si="146">IF(DP67="x","x",ROUND(IF(DP67&gt;DQ$195,10,IF(DP67&lt;DQ$194,0,10-(DQ$195-DP67)/(DQ$195-DQ$194)*10)),1))</f>
        <v>0.3</v>
      </c>
      <c r="DR67" s="55">
        <f>IF('Indicator Data'!AJ70="No data","x",ROUND(IF('Indicator Data'!AJ70&gt;DR$195,10,IF('Indicator Data'!AJ70&lt;DR$194,0,10-(DR$195-'Indicator Data'!AJ70)/(DR$195-DR$194)*10)),1))</f>
        <v>4</v>
      </c>
      <c r="DS67" s="55">
        <f t="shared" si="67"/>
        <v>2.2000000000000002</v>
      </c>
      <c r="DT67" s="55">
        <f>ROUND(IF('Indicator Data'!Z70=0,0,IF(LOG('Indicator Data'!Z70)&gt;DT$195,10,IF(LOG('Indicator Data'!Z70)&lt;DT$194,0,10-(DT$195-LOG('Indicator Data'!Z70))/(DT$195-DT$194)*10))),1)</f>
        <v>8.6999999999999993</v>
      </c>
      <c r="DU67" s="56">
        <f>'Indicator Data'!Z70/'Indicator Data'!$CL70</f>
        <v>0.46725127202137279</v>
      </c>
      <c r="DV67" s="55">
        <f t="shared" ref="DV67:DV98" si="147">ROUND(IF(DU67&gt;DV$195,10,IF(DU67&lt;DV$194,0,10-(DV$195-DU67)/(DV$195-DV$194)*10)),1)</f>
        <v>4.7</v>
      </c>
      <c r="DW67" s="55">
        <f t="shared" si="68"/>
        <v>7.2</v>
      </c>
      <c r="DX67" s="55">
        <f t="shared" si="69"/>
        <v>4.5</v>
      </c>
      <c r="DY67" s="57">
        <f>IF(BL67="x",ROUND((10-GEOMEAN(((10-DX67)/10*9+1),((10-CZ67)/10*9+1),((10-DJ67)/10*9+1)))/9*10,1),ROUND((10-GEOMEAN(((10-BL67)/10*9+1),((10-DX67)/10*9+1),((10-CZ67)/10*9+1),((10-DJ67)/10*9+1)))/9*10,1))</f>
        <v>6.8</v>
      </c>
      <c r="DZ67" s="58">
        <f>IF(ROUND(IF(AP67="x",(10-GEOMEAN(((10-AO67)/10*9+1),((10-DY67)/10*9+1),((10-AU67)/10*9+1),((10-AQ67)/10*9+1),((10-AR67)/10*9+1)))/9*10,(10-GEOMEAN(((10-AO67)/10*9+1),((10-DY67)/10*9+1),((10-AP67)/10*9+1),((10-AQ67)/10*9+1),((10-AR67)/10*9+1),((10-AU67)/10*9+1)))/9*10),1)=0,0.1,ROUND(IF(AP67="x",(10-GEOMEAN(((10-AO67)/10*9+1),((10-DY67)/10*9+1),((10-AU67)/10*9+1),((10-AQ67)/10*9+1),((10-AR67)/10*9+1)))/9*10,(10-GEOMEAN(((10-AO67)/10*9+1),((10-DY67)/10*9+1),((10-AP67)/10*9+1),((10-AQ67)/10*9+1),((10-AR67)/10*9+1),((10-AU67)/10*9+1)))/9*10),1))</f>
        <v>3.5</v>
      </c>
      <c r="EA67" s="55">
        <f>ROUND(IF('Indicator Data'!AM70=0,0,IF('Indicator Data'!AM70&gt;EA$195,10,IF('Indicator Data'!AM70&lt;EA$194,0,10-(EA$195-'Indicator Data'!AM70)/(EA$195-EA$194)*10))),1)</f>
        <v>2.9</v>
      </c>
      <c r="EB67" s="55">
        <f>ROUND(IF('Indicator Data'!AN70=0,0,IF(LOG('Indicator Data'!AN70)&gt;LOG(EB$195),10,IF(LOG('Indicator Data'!AN70)&lt;LOG(EB$194),0,10-(LOG(EB$195)-LOG('Indicator Data'!AN70))/(LOG(EB$195)-LOG(EB$194))*10))),1)</f>
        <v>0.7</v>
      </c>
      <c r="EC67" s="57">
        <f t="shared" ref="EC67:EC98" si="148">ROUND((10-GEOMEAN(((10-EA67)/10*9+1),((10-EB67)/10*9+1)))/9*10,1)</f>
        <v>1.9</v>
      </c>
      <c r="ED67" s="55">
        <f>'Indicator Data'!AO70</f>
        <v>0</v>
      </c>
      <c r="EE67" s="55">
        <f>'Indicator Data'!AP70</f>
        <v>0</v>
      </c>
      <c r="EF67" s="57">
        <f t="shared" ref="EF67:EF98" si="149">ROUND(IF(ED67=5,10,IF(EE67=5,9,IF(ED67=4,8,IF(EE67=4,7,0)))),1)</f>
        <v>0</v>
      </c>
      <c r="EG67" s="58">
        <f t="shared" ref="EG67:EG98" si="150">ROUND(IF(EF67&gt;5,EF67,EC67/10*7),1)</f>
        <v>1.3</v>
      </c>
      <c r="EH67" s="15"/>
      <c r="EI67" s="104"/>
    </row>
    <row r="68" spans="1:139" s="4" customFormat="1" x14ac:dyDescent="0.25">
      <c r="A68" s="126" t="str">
        <f>'Indicator Data'!A71</f>
        <v>Greece</v>
      </c>
      <c r="B68" s="59" t="str">
        <f>'Indicator Data'!B71</f>
        <v>GRC</v>
      </c>
      <c r="C68" s="55">
        <f>ROUND(IF('Indicator Data'!C71=0,0.1,IF(LOG('Indicator Data'!C71)&gt;C$195,10,IF(LOG('Indicator Data'!C71)&lt;C$194,0,10-(C$195-LOG('Indicator Data'!C71))/(C$195-C$194)*10))),1)</f>
        <v>8.3000000000000007</v>
      </c>
      <c r="D68" s="55">
        <f>ROUND(IF('Indicator Data'!D71=0,0.1,IF(LOG('Indicator Data'!D71)&gt;D$195,10,IF(LOG('Indicator Data'!D71)&lt;D$194,0,10-(D$195-LOG('Indicator Data'!D71))/(D$195-D$194)*10))),1)</f>
        <v>10</v>
      </c>
      <c r="E68" s="55">
        <f t="shared" si="110"/>
        <v>9.3000000000000007</v>
      </c>
      <c r="F68" s="55">
        <f>IF('Indicator Data'!E71="No data",0.1,(ROUND(IF('Indicator Data'!E71=0,0,IF(LOG('Indicator Data'!E71)&gt;F$195,10,IF(LOG('Indicator Data'!E71)&lt;F$194,0,10-(F$195-LOG('Indicator Data'!E71))/(F$195-F$194)*10))),1)))</f>
        <v>5</v>
      </c>
      <c r="G68" s="55">
        <f>ROUND(IF('Indicator Data'!F71=0,0,IF(LOG('Indicator Data'!F71)&gt;G$195,10,IF(LOG('Indicator Data'!F71)&lt;G$194,0,10-(G$195-LOG('Indicator Data'!F71))/(G$195-G$194)*10))),1)</f>
        <v>7.8</v>
      </c>
      <c r="H68" s="55">
        <f>ROUND(IF('Indicator Data'!G71=0,0,IF(LOG('Indicator Data'!G71)&gt;H$195,10,IF(LOG('Indicator Data'!G71)&lt;H$194,0,10-(H$195-LOG('Indicator Data'!G71))/(H$195-H$194)*10))),1)</f>
        <v>0</v>
      </c>
      <c r="I68" s="55">
        <f>ROUND(IF('Indicator Data'!H71=0,0,IF(LOG('Indicator Data'!H71)&gt;I$195,10,IF(LOG('Indicator Data'!H71)&lt;I$194,0,10-(I$195-LOG('Indicator Data'!H71))/(I$195-I$194)*10))),1)</f>
        <v>0</v>
      </c>
      <c r="J68" s="55">
        <f t="shared" si="111"/>
        <v>0</v>
      </c>
      <c r="K68" s="55">
        <f>ROUND(IF('Indicator Data'!I71=0,0,IF(LOG('Indicator Data'!I71)&gt;K$195,10,IF(LOG('Indicator Data'!I71)&lt;K$194,0,10-(K$195-LOG('Indicator Data'!I71))/(K$195-K$194)*10))),1)</f>
        <v>0</v>
      </c>
      <c r="L68" s="55">
        <f t="shared" si="112"/>
        <v>0</v>
      </c>
      <c r="M68" s="55">
        <f>ROUND(IF('Indicator Data'!J71=0,0,IF(LOG('Indicator Data'!J71)&gt;M$195,10,IF(LOG('Indicator Data'!J71)&lt;M$194,0,10-(M$195-LOG('Indicator Data'!J71))/(M$195-M$194)*10))),1)</f>
        <v>0</v>
      </c>
      <c r="N68" s="56">
        <f>'Indicator Data'!C71/'Indicator Data'!$CL71</f>
        <v>1.9885088319360747E-3</v>
      </c>
      <c r="O68" s="56">
        <f>'Indicator Data'!D71/'Indicator Data'!$CL71</f>
        <v>9.6818854837966571E-4</v>
      </c>
      <c r="P68" s="56">
        <f>IF(F68=0.1,"x",'Indicator Data'!E71/'Indicator Data'!$CL71)</f>
        <v>9.4523062693327724E-4</v>
      </c>
      <c r="Q68" s="56">
        <f>'Indicator Data'!F71/'Indicator Data'!$CL71</f>
        <v>4.6393630205957929E-5</v>
      </c>
      <c r="R68" s="56">
        <f>'Indicator Data'!G71/'Indicator Data'!$CL71</f>
        <v>0</v>
      </c>
      <c r="S68" s="56">
        <f>'Indicator Data'!H71/'Indicator Data'!$CL71</f>
        <v>0</v>
      </c>
      <c r="T68" s="56">
        <f>'Indicator Data'!I71/'Indicator Data'!$CL71</f>
        <v>0</v>
      </c>
      <c r="U68" s="56">
        <f>'Indicator Data'!J71/'Indicator Data'!$CL71</f>
        <v>0</v>
      </c>
      <c r="V68" s="55">
        <f t="shared" si="113"/>
        <v>9.9</v>
      </c>
      <c r="W68" s="55">
        <f t="shared" si="114"/>
        <v>9.6999999999999993</v>
      </c>
      <c r="X68" s="55">
        <f t="shared" si="115"/>
        <v>9.8000000000000007</v>
      </c>
      <c r="Y68" s="55">
        <f t="shared" si="116"/>
        <v>0.6</v>
      </c>
      <c r="Z68" s="55">
        <f t="shared" si="117"/>
        <v>9.3000000000000007</v>
      </c>
      <c r="AA68" s="55">
        <f t="shared" si="118"/>
        <v>0</v>
      </c>
      <c r="AB68" s="55">
        <f t="shared" si="119"/>
        <v>0</v>
      </c>
      <c r="AC68" s="55">
        <f t="shared" si="120"/>
        <v>0</v>
      </c>
      <c r="AD68" s="55">
        <f t="shared" si="121"/>
        <v>0</v>
      </c>
      <c r="AE68" s="55">
        <f t="shared" si="122"/>
        <v>0</v>
      </c>
      <c r="AF68" s="55">
        <f t="shared" si="123"/>
        <v>0</v>
      </c>
      <c r="AG68" s="55">
        <f>ROUND(IF('Indicator Data'!K71=0,0,IF('Indicator Data'!K71&gt;AG$195,10,IF('Indicator Data'!K71&lt;AG$194,0,10-(AG$195-'Indicator Data'!K71)/(AG$195-AG$194)*10))),1)</f>
        <v>1</v>
      </c>
      <c r="AH68" s="55">
        <f t="shared" si="124"/>
        <v>9.1</v>
      </c>
      <c r="AI68" s="55">
        <f t="shared" si="125"/>
        <v>9.9</v>
      </c>
      <c r="AJ68" s="55">
        <f t="shared" si="126"/>
        <v>0</v>
      </c>
      <c r="AK68" s="55">
        <f t="shared" si="127"/>
        <v>0</v>
      </c>
      <c r="AL68" s="55">
        <f t="shared" si="128"/>
        <v>0</v>
      </c>
      <c r="AM68" s="55">
        <f t="shared" si="129"/>
        <v>0</v>
      </c>
      <c r="AN68" s="55">
        <f t="shared" si="130"/>
        <v>0</v>
      </c>
      <c r="AO68" s="193">
        <f t="shared" si="131"/>
        <v>9.6</v>
      </c>
      <c r="AP68" s="193">
        <f t="shared" ref="AP68:AP131" si="151">IF(AND(Y68="x",F68="x"),"x",ROUND((10-GEOMEAN(((10-F68)/10*9+1),((10-Y68)/10*9+1)))/9*10,1))</f>
        <v>3.1</v>
      </c>
      <c r="AQ68" s="193">
        <f t="shared" si="132"/>
        <v>8.6999999999999993</v>
      </c>
      <c r="AR68" s="193">
        <f t="shared" si="133"/>
        <v>0</v>
      </c>
      <c r="AS68" s="55">
        <f t="shared" si="134"/>
        <v>0.5</v>
      </c>
      <c r="AT68" s="55">
        <f>IF('Indicator Data'!L71="No data","x",IF('Indicator Data'!CM71&lt;1000,"x",ROUND((IF('Indicator Data'!L71&gt;AT$195,10,IF('Indicator Data'!L71&lt;AT$194,0,10-(AT$195-'Indicator Data'!L71)/(AT$195-AT$194)*10))),1)))</f>
        <v>4</v>
      </c>
      <c r="AU68" s="193">
        <f t="shared" si="135"/>
        <v>2.2999999999999998</v>
      </c>
      <c r="AV68" s="55">
        <f>IF('Indicator Data'!M71="No data","x",ROUND(IF('Indicator Data'!M71=0,0,IF(LOG('Indicator Data'!M71)&gt;AV$195,10,IF(LOG('Indicator Data'!M71)&lt;AV$194,0,10-(AV$195-LOG('Indicator Data'!M71))/(AV$195-AV$194)*10))),1))</f>
        <v>8.4</v>
      </c>
      <c r="AW68" s="56">
        <f>IF(AV68="x","x",'Indicator Data'!M71/'Indicator Data'!$CL71)</f>
        <v>0.70641086027048328</v>
      </c>
      <c r="AX68" s="55">
        <f t="shared" ref="AX68:AX131" si="152">IF(AV68="x","x",ROUND(IF(AW68&gt;AX$195,10,IF(AW68&lt;AX$194,0,10-(AX$195-AW68)/(AX$195-AX$194)*10)),1))</f>
        <v>7.8</v>
      </c>
      <c r="AY68" s="55">
        <f t="shared" ref="AY68:AY131" si="153">IF(AND(AV68="x",AX68="x"),"x",ROUND((10-GEOMEAN(((10-AV68)/10*9+1),((10-AX68)/10*9+1)))/9*10,1))</f>
        <v>8.1</v>
      </c>
      <c r="AZ68" s="55" t="str">
        <f>IF('Indicator Data'!N71="No data","x",ROUND(IF('Indicator Data'!N71=0,0,IF(LOG('Indicator Data'!N71)&gt;AZ$195,10,IF(LOG('Indicator Data'!N71)&lt;AZ$194,0,10-(AZ$195-LOG('Indicator Data'!N71))/(AZ$195-AZ$194)*10))),1))</f>
        <v>x</v>
      </c>
      <c r="BA68" s="56" t="str">
        <f>IF(AZ68="x","x",'Indicator Data'!N71/'Indicator Data'!$CL71)</f>
        <v>x</v>
      </c>
      <c r="BB68" s="55" t="str">
        <f t="shared" ref="BB68:BB131" si="154">IF(AZ68="x","x",ROUND(IF(BA68&gt;BB$195,10,IF(BA68&lt;BB$194,0,10-(BB$195-BA68)/(BB$195-BB$194)*10)),1))</f>
        <v>x</v>
      </c>
      <c r="BC68" s="55" t="str">
        <f t="shared" ref="BC68:BC131" si="155">IF(AND(AZ68="x",BB68="x"),"x",ROUND((10-GEOMEAN(((10-AZ68)/10*9+1),((10-BB68)/10*9+1)))/9*10,1))</f>
        <v>x</v>
      </c>
      <c r="BD68" s="55" t="str">
        <f>IF('Indicator Data'!O71="No data","x",ROUND(IF('Indicator Data'!O71=0,0,IF(LOG('Indicator Data'!O71)&gt;BD$195,10,IF(LOG('Indicator Data'!O71)&lt;BD$194,0,10-(BD$195-LOG('Indicator Data'!O71))/(BD$195-BD$194)*10))),1))</f>
        <v>x</v>
      </c>
      <c r="BE68" s="56" t="str">
        <f>IF(BD68="x","x",'Indicator Data'!O71/'Indicator Data'!$CL71)</f>
        <v>x</v>
      </c>
      <c r="BF68" s="55" t="str">
        <f t="shared" ref="BF68:BF131" si="156">IF(BD68="x","x",ROUND(IF(BE68&gt;BF$195,10,IF(BE68&lt;BF$194,0,10-(BF$195-BE68)/(BF$195-BF$194)*10)),1))</f>
        <v>x</v>
      </c>
      <c r="BG68" s="55" t="str">
        <f t="shared" ref="BG68:BG131" si="157">IF(AND(BD68="x",BF68="x"),"x",ROUND((10-GEOMEAN(((10-BD68)/10*9+1),((10-BF68)/10*9+1)))/9*10,1))</f>
        <v>x</v>
      </c>
      <c r="BH68" s="55" t="str">
        <f>IF('Indicator Data'!P71="No data","x",ROUND(IF('Indicator Data'!P71=0,0,IF(LOG('Indicator Data'!P71)&gt;BH$195,10,IF(LOG('Indicator Data'!P71)&lt;BH$194,0,10-(BH$195-LOG('Indicator Data'!P71))/(BH$195-BH$194)*10))),1))</f>
        <v>x</v>
      </c>
      <c r="BI68" s="56" t="str">
        <f>IF(BH68="x","x",'Indicator Data'!P71/'Indicator Data'!$CL71)</f>
        <v>x</v>
      </c>
      <c r="BJ68" s="55" t="str">
        <f t="shared" ref="BJ68:BJ131" si="158">IF(BH68="x","x",ROUND(IF(BI68&gt;BJ$195,10,IF(BI68&lt;BJ$194,0,10-(BJ$195-BI68)/(BJ$195-BJ$194)*10)),1))</f>
        <v>x</v>
      </c>
      <c r="BK68" s="55" t="str">
        <f t="shared" ref="BK68:BK131" si="159">IF(AND(BH68="x",BJ68="x"),"x",ROUND((10-GEOMEAN(((10-BH68)/10*9+1),((10-BJ68)/10*9+1)))/9*10,1))</f>
        <v>x</v>
      </c>
      <c r="BL68" s="55">
        <f t="shared" ref="BL68:BL131" si="160">IF(AND(BC68="x",BG68="x",BK68="x",AY68="x"),"x",IF(AND(BC68="x",BG68="x",BK68="x"),AY68,ROUND((10-GEOMEAN(((10-AY68)/10*9+1),((10-BC68)/10*9+1),((10-BG68)/10*9+1),((10-BK68)/10*9+1)))/9*10,1)))</f>
        <v>8.1</v>
      </c>
      <c r="BM68" s="55">
        <f>ROUND(IF('Indicator Data'!Q71=0,0,IF(LOG('Indicator Data'!Q71)&gt;BM$195,10,IF(LOG('Indicator Data'!Q71)&lt;BM$194,0,10-(BM$195-LOG('Indicator Data'!Q71))/(BM$195-BM$194)*10))),1)</f>
        <v>0</v>
      </c>
      <c r="BN68" s="55">
        <f>ROUND(IF('Indicator Data'!R71=0,0,IF(LOG('Indicator Data'!R71)&gt;BN$195,10,IF(LOG('Indicator Data'!R71)&lt;BN$194,0,10-(BN$195-LOG('Indicator Data'!R71))/(BN$195-BN$194)*10))),1)</f>
        <v>0</v>
      </c>
      <c r="BO68" s="55">
        <f t="shared" ref="BO68:BO131" si="161">AVERAGE(BM68,BN68,BN68)</f>
        <v>0</v>
      </c>
      <c r="BP68" s="56">
        <f>'Indicator Data'!Q71/'Indicator Data'!$CL71</f>
        <v>0</v>
      </c>
      <c r="BQ68" s="56">
        <f>'Indicator Data'!R71/'Indicator Data'!$CL71</f>
        <v>0</v>
      </c>
      <c r="BR68" s="55">
        <f t="shared" si="136"/>
        <v>0</v>
      </c>
      <c r="BS68" s="55">
        <f t="shared" si="137"/>
        <v>0</v>
      </c>
      <c r="BT68" s="55">
        <f t="shared" si="138"/>
        <v>0</v>
      </c>
      <c r="BU68" s="55">
        <f t="shared" ref="BU68:BU131" si="162">ROUND((10-GEOMEAN(((10-BT68)/10*9+1),((10-BO68)/10*9+1)))/9*10,1)</f>
        <v>0</v>
      </c>
      <c r="BV68" s="55">
        <f>ROUND(IF('Indicator Data'!S71=0,0,IF(LOG('Indicator Data'!S71)&gt;BV$195,10,IF(LOG('Indicator Data'!S71)&lt;BV$194,0,10-(BV$195-LOG('Indicator Data'!S71))/(BV$195-BV$194)*10))),1)</f>
        <v>0</v>
      </c>
      <c r="BW68" s="55">
        <f>ROUND(IF('Indicator Data'!T71=0,0,IF(LOG('Indicator Data'!T71)&gt;BW$195,10,IF(LOG('Indicator Data'!T71)&lt;BW$194,0,10-(BW$195-LOG('Indicator Data'!T71))/(BW$195-BW$194)*10))),1)</f>
        <v>0</v>
      </c>
      <c r="BX68" s="55">
        <f t="shared" ref="BX68:BX131" si="163">AVERAGE(BV68,BW68,BW68)</f>
        <v>0</v>
      </c>
      <c r="BY68" s="56">
        <f>'Indicator Data'!S71/'Indicator Data'!$CL71</f>
        <v>0</v>
      </c>
      <c r="BZ68" s="56">
        <f>'Indicator Data'!T71/'Indicator Data'!$CL71</f>
        <v>0</v>
      </c>
      <c r="CA68" s="55">
        <f t="shared" si="139"/>
        <v>0</v>
      </c>
      <c r="CB68" s="55">
        <f t="shared" si="140"/>
        <v>0</v>
      </c>
      <c r="CC68" s="55">
        <f t="shared" ref="CC68:CC131" si="164">AVERAGE(CA68,CB68,CB68)</f>
        <v>0</v>
      </c>
      <c r="CD68" s="55">
        <f t="shared" ref="CD68:CD131" si="165">ROUND((10-GEOMEAN(((10-CC68)/10*9+1),((10-BX68)/10*9+1)))/9*10,1)</f>
        <v>0</v>
      </c>
      <c r="CE68" s="55">
        <f t="shared" ref="CE68:CE131" si="166">ROUND((10-GEOMEAN(((10-CD68)/10*9+1),((10-BU68)/10*9+1)))/9*10,1)</f>
        <v>0</v>
      </c>
      <c r="CF68" s="55">
        <f>ROUND(IF('Indicator Data'!U71=0,0,IF(LOG('Indicator Data'!U71)&gt;CF$195,10,IF(LOG('Indicator Data'!U71)&lt;CF$194,0,10-(CF$195-LOG('Indicator Data'!U71))/(CF$195-CF$194)*10))),1)</f>
        <v>0</v>
      </c>
      <c r="CG68" s="56">
        <f>'Indicator Data'!U71/'Indicator Data'!$CL71</f>
        <v>0</v>
      </c>
      <c r="CH68" s="55">
        <f t="shared" si="141"/>
        <v>0</v>
      </c>
      <c r="CI68" s="55">
        <f t="shared" ref="CI68:CI131" si="167">ROUND((10-GEOMEAN(((10-CF68)/10*9+1),((10-CH68)/10*9+1)))/9*10,1)</f>
        <v>0</v>
      </c>
      <c r="CJ68" s="55">
        <f>ROUND(IF('Indicator Data'!V71=0,0,IF(LOG('Indicator Data'!V71)&gt;CJ$195,10,IF(LOG('Indicator Data'!V71)&lt;CJ$194,0,10-(CJ$195-LOG('Indicator Data'!V71))/(CJ$195-CJ$194)*10))),1)</f>
        <v>8.1</v>
      </c>
      <c r="CK68" s="56">
        <f>IF('Indicator Data'!V71/'Indicator Data'!$CL71&gt;1,1,'Indicator Data'!V71/'Indicator Data'!$CL71)</f>
        <v>0.41255015425966468</v>
      </c>
      <c r="CL68" s="55">
        <f t="shared" si="142"/>
        <v>4.0999999999999996</v>
      </c>
      <c r="CM68" s="55">
        <f t="shared" ref="CM68:CM131" si="168">ROUND((10-GEOMEAN(((10-CJ68)/10*9+1),((10-CL68)/10*9+1)))/9*10,1)</f>
        <v>6.5</v>
      </c>
      <c r="CN68" s="55">
        <f>ROUND(IF('Indicator Data'!W71=0,0,IF(LOG('Indicator Data'!W71)&gt;CN$195,10,IF(LOG('Indicator Data'!W71)&lt;CN$194,0,10-(CN$195-LOG('Indicator Data'!W71))/(CN$195-CN$194)*10))),1)</f>
        <v>0</v>
      </c>
      <c r="CO68" s="56">
        <f>'Indicator Data'!W71/'Indicator Data'!$CL71</f>
        <v>0</v>
      </c>
      <c r="CP68" s="55">
        <f t="shared" si="143"/>
        <v>0</v>
      </c>
      <c r="CQ68" s="55">
        <f t="shared" ref="CQ68:CQ131" si="169">ROUND((10-GEOMEAN(((10-CN68)/10*9+1),((10-CP68)/10*9+1)))/9*10,1)</f>
        <v>0</v>
      </c>
      <c r="CR68" s="55">
        <f>ROUND(IF('Indicator Data'!X71=0,0,IF(LOG('Indicator Data'!X71)&gt;CR$195,10,IF(LOG('Indicator Data'!X71)&lt;CR$194,0,10-(CR$195-LOG('Indicator Data'!X71))/(CR$195-CR$194)*10))),1)</f>
        <v>6.3</v>
      </c>
      <c r="CS68" s="56">
        <f>'Indicator Data'!X71/'Indicator Data'!$CL71</f>
        <v>2.2417978842529534E-2</v>
      </c>
      <c r="CT68" s="55">
        <f t="shared" si="144"/>
        <v>0.2</v>
      </c>
      <c r="CU68" s="55">
        <f t="shared" ref="CU68:CU131" si="170">ROUND((10-GEOMEAN(((10-CR68)/10*9+1),((10-CT68)/10*9+1)))/9*10,1)</f>
        <v>3.9</v>
      </c>
      <c r="CV68" s="55">
        <f>ROUND(IF('Indicator Data'!Y71=0,0,IF(LOG('Indicator Data'!Y71)&gt;CR$195,10,IF(LOG('Indicator Data'!Y71)&lt;CR$194,0,10-(CR$195-LOG('Indicator Data'!Y71))/(CR$195-CR$194)*10))),1)</f>
        <v>0</v>
      </c>
      <c r="CW68" s="56">
        <f>'Indicator Data'!Y71/'Indicator Data'!$CL71</f>
        <v>0</v>
      </c>
      <c r="CX68" s="55">
        <f t="shared" si="145"/>
        <v>0</v>
      </c>
      <c r="CY68" s="55">
        <f t="shared" ref="CY68:CY131" si="171">ROUND((10-GEOMEAN(((10-CV68)/10*9+1),((10-CX68)/10*9+1)))/9*10,1)</f>
        <v>0</v>
      </c>
      <c r="CZ68" s="55">
        <f t="shared" ref="CZ68:CZ131" si="172">ROUND((10-GEOMEAN(((10-CM68)/10*9+1),((10-CE68)/10*9+1),((10-CI68)/10*9+1),((10-CU68)/10*9+1)))/9*10,1)</f>
        <v>3.1</v>
      </c>
      <c r="DA68" s="55">
        <f>IF('Indicator Data'!AE71="No data","x",ROUND(IF('Indicator Data'!AE71&gt;DA$195,0,IF('Indicator Data'!AE71&lt;DA$194,10,(DA$195-'Indicator Data'!AE71)/(DA$195-DA$194)*10)),1))</f>
        <v>0.1</v>
      </c>
      <c r="DB68" s="55">
        <f>IF('Indicator Data'!AF71="No data","x",ROUND(IF('Indicator Data'!AF71&gt;DB$195,0,IF('Indicator Data'!AF71&lt;DB$194,10,(DB$195-'Indicator Data'!AF71)/(DB$195-DB$194)*10)),1))</f>
        <v>0</v>
      </c>
      <c r="DC68" s="55" t="str">
        <f>IF('Indicator Data'!AH71="No data","x",ROUND(IF('Indicator Data'!AH71&gt;DC$195,0,IF('Indicator Data'!AH71&lt;DC$194,10,(DC$195-'Indicator Data'!AH71)/(DC$195-DC$194)*10)),1))</f>
        <v>x</v>
      </c>
      <c r="DD68" s="55">
        <f>IF(AND(DB68="x",DA68="x",DC68="x"),"x",ROUND(AVERAGE(DA68:DC68),1))</f>
        <v>0.1</v>
      </c>
      <c r="DE68" s="55">
        <f>IF('Indicator Data'!AA71="No data","x",ROUND(IF(LOG('Indicator Data'!AA71)&gt;DE$195,10,IF(LOG('Indicator Data'!AA71)&lt;DE$194,0,10-(DE$195-LOG('Indicator Data'!AA71))/(DE$195-DE$194)*10)),1))</f>
        <v>6.4</v>
      </c>
      <c r="DF68" s="55">
        <f>IF('Indicator Data'!AB71="No data","x",ROUND(IF('Indicator Data'!AB71&gt;DF$195,10,IF('Indicator Data'!AB71&lt;DF$194,0,10-(DF$195-'Indicator Data'!AB71)/(DF$195-DF$194)*10)),1))</f>
        <v>2</v>
      </c>
      <c r="DG68" s="55">
        <f>IF('Indicator Data'!AC71="No data","x",ROUND(IF('Indicator Data'!AC71&gt;DG$195,10,IF('Indicator Data'!AC71&lt;DG$194,0,10-(DG$195-'Indicator Data'!AC71)/(DG$195-DG$194)*10)),1))</f>
        <v>7.9</v>
      </c>
      <c r="DH68" s="55">
        <f>IF('Indicator Data'!AD71="No data","x",ROUND(IF('Indicator Data'!AD71&gt;DH$195,10,IF('Indicator Data'!AD71&lt;DH$194,0,10-(DH$195-'Indicator Data'!AD71)/(DH$195-DH$194)*10)),1))</f>
        <v>4.3</v>
      </c>
      <c r="DI68" s="55">
        <f t="shared" ref="DI68:DI131" si="173">ROUND(AVERAGE(DE68:DH68),1)</f>
        <v>5.2</v>
      </c>
      <c r="DJ68" s="55">
        <f t="shared" ref="DJ68:DJ131" si="174">ROUND(AVERAGE(DD68,DI68,DI68),1)</f>
        <v>3.5</v>
      </c>
      <c r="DK68" s="55">
        <f>IF('Indicator Data'!AK71="No data","x",ROUND(IF('Indicator Data'!AK71&gt;DK$195,10,IF('Indicator Data'!AK71&lt;DK$194,0,10-(DK$195-'Indicator Data'!AK71)/(DK$195-DK$194)*10)),1))</f>
        <v>0.3</v>
      </c>
      <c r="DL68" s="55">
        <f>IF('Indicator Data'!AL71="No data","x",ROUND(IF('Indicator Data'!AL71&gt;DL$195,10,IF('Indicator Data'!AL71&lt;DL$194,0,10-(DL$195-'Indicator Data'!AL71)/(DL$195-DL$194)*10)),1))</f>
        <v>0</v>
      </c>
      <c r="DM68" s="55">
        <f t="shared" ref="DM68:DM131" si="175">ROUND(AVERAGE(DE68,DF68,DG68,DH68,DK68,DL68),1)</f>
        <v>3.5</v>
      </c>
      <c r="DN68" s="55">
        <f>IF('Indicator Data'!AG71="No data","x",ROUND(IF('Indicator Data'!AG71&gt;DN$195,10,IF('Indicator Data'!AG71&lt;DN$194,0,10-(DN$195-'Indicator Data'!AG71)/(DN$195-DN$194)*10)),1))</f>
        <v>0</v>
      </c>
      <c r="DO68" s="55">
        <f t="shared" ref="DO68:DO131" si="176">IF(AND(DB68="x",DA68="x",DC68="x"),"x",ROUND(AVERAGE(DA68:DC68,DN68),1))</f>
        <v>0</v>
      </c>
      <c r="DP68" s="194">
        <f>IF('Indicator Data'!AI71="No data","x",'Indicator Data'!AI71/'Indicator Data'!$CK71)</f>
        <v>3.2458126034474593E-4</v>
      </c>
      <c r="DQ68" s="55">
        <f t="shared" si="146"/>
        <v>3.2</v>
      </c>
      <c r="DR68" s="55" t="str">
        <f>IF('Indicator Data'!AJ71="No data","x",ROUND(IF('Indicator Data'!AJ71&gt;DR$195,10,IF('Indicator Data'!AJ71&lt;DR$194,0,10-(DR$195-'Indicator Data'!AJ71)/(DR$195-DR$194)*10)),1))</f>
        <v>x</v>
      </c>
      <c r="DS68" s="55">
        <f t="shared" ref="DS68:DS131" si="177">IF(AND(DQ68="x",DR68="x"),"x",ROUND(AVERAGE(DQ68:DR68),1))</f>
        <v>3.2</v>
      </c>
      <c r="DT68" s="55">
        <f>ROUND(IF('Indicator Data'!Z71=0,0,IF(LOG('Indicator Data'!Z71)&gt;DT$195,10,IF(LOG('Indicator Data'!Z71)&lt;DT$194,0,10-(DT$195-LOG('Indicator Data'!Z71))/(DT$195-DT$194)*10))),1)</f>
        <v>8.3000000000000007</v>
      </c>
      <c r="DU68" s="56">
        <f>'Indicator Data'!Z71/'Indicator Data'!$CL71</f>
        <v>0.62733170404020056</v>
      </c>
      <c r="DV68" s="55">
        <f t="shared" si="147"/>
        <v>6.3</v>
      </c>
      <c r="DW68" s="55">
        <f t="shared" ref="DW68:DW131" si="178">ROUND((10-GEOMEAN(((10-DT68)/10*9+1),((10-DV68)/10*9+1)))/9*10,1)</f>
        <v>7.4</v>
      </c>
      <c r="DX68" s="55">
        <f t="shared" ref="DX68:DX131" si="179">ROUND(AVERAGE(DO68,DS68,DM68),1)</f>
        <v>2.2000000000000002</v>
      </c>
      <c r="DY68" s="57">
        <f>IF(BL68="x",ROUND((10-GEOMEAN(((10-DX68)/10*9+1),((10-CZ68)/10*9+1),((10-DJ68)/10*9+1)))/9*10,1),ROUND((10-GEOMEAN(((10-BL68)/10*9+1),((10-DX68)/10*9+1),((10-CZ68)/10*9+1),((10-DJ68)/10*9+1)))/9*10,1))</f>
        <v>4.8</v>
      </c>
      <c r="DZ68" s="58">
        <f>IF(ROUND(IF(AP68="x",(10-GEOMEAN(((10-AO68)/10*9+1),((10-DY68)/10*9+1),((10-AU68)/10*9+1),((10-AQ68)/10*9+1),((10-AR68)/10*9+1)))/9*10,(10-GEOMEAN(((10-AO68)/10*9+1),((10-DY68)/10*9+1),((10-AP68)/10*9+1),((10-AQ68)/10*9+1),((10-AR68)/10*9+1),((10-AU68)/10*9+1)))/9*10),1)=0,0.1,ROUND(IF(AP68="x",(10-GEOMEAN(((10-AO68)/10*9+1),((10-DY68)/10*9+1),((10-AU68)/10*9+1),((10-AQ68)/10*9+1),((10-AR68)/10*9+1)))/9*10,(10-GEOMEAN(((10-AO68)/10*9+1),((10-DY68)/10*9+1),((10-AP68)/10*9+1),((10-AQ68)/10*9+1),((10-AR68)/10*9+1),((10-AU68)/10*9+1)))/9*10),1))</f>
        <v>6</v>
      </c>
      <c r="EA68" s="55">
        <f>ROUND(IF('Indicator Data'!AM71=0,0,IF('Indicator Data'!AM71&gt;EA$195,10,IF('Indicator Data'!AM71&lt;EA$194,0,10-(EA$195-'Indicator Data'!AM71)/(EA$195-EA$194)*10))),1)</f>
        <v>2.1</v>
      </c>
      <c r="EB68" s="55">
        <f>ROUND(IF('Indicator Data'!AN71=0,0,IF(LOG('Indicator Data'!AN71)&gt;LOG(EB$195),10,IF(LOG('Indicator Data'!AN71)&lt;LOG(EB$194),0,10-(LOG(EB$195)-LOG('Indicator Data'!AN71))/(LOG(EB$195)-LOG(EB$194))*10))),1)</f>
        <v>3.4</v>
      </c>
      <c r="EC68" s="57">
        <f t="shared" si="148"/>
        <v>2.8</v>
      </c>
      <c r="ED68" s="55">
        <f>'Indicator Data'!AO71</f>
        <v>0</v>
      </c>
      <c r="EE68" s="55">
        <f>'Indicator Data'!AP71</f>
        <v>0</v>
      </c>
      <c r="EF68" s="57">
        <f t="shared" si="149"/>
        <v>0</v>
      </c>
      <c r="EG68" s="58">
        <f t="shared" si="150"/>
        <v>2</v>
      </c>
      <c r="EH68" s="15"/>
      <c r="EI68" s="104"/>
    </row>
    <row r="69" spans="1:139" s="4" customFormat="1" x14ac:dyDescent="0.25">
      <c r="A69" s="126" t="str">
        <f>'Indicator Data'!A72</f>
        <v>Grenada</v>
      </c>
      <c r="B69" s="59" t="str">
        <f>'Indicator Data'!B72</f>
        <v>GRD</v>
      </c>
      <c r="C69" s="55">
        <f>ROUND(IF('Indicator Data'!C72=0,0.1,IF(LOG('Indicator Data'!C72)&gt;C$195,10,IF(LOG('Indicator Data'!C72)&lt;C$194,0,10-(C$195-LOG('Indicator Data'!C72))/(C$195-C$194)*10))),1)</f>
        <v>3.1</v>
      </c>
      <c r="D69" s="55">
        <f>ROUND(IF('Indicator Data'!D72=0,0.1,IF(LOG('Indicator Data'!D72)&gt;D$195,10,IF(LOG('Indicator Data'!D72)&lt;D$194,0,10-(D$195-LOG('Indicator Data'!D72))/(D$195-D$194)*10))),1)</f>
        <v>0.1</v>
      </c>
      <c r="E69" s="55">
        <f t="shared" si="110"/>
        <v>1.7</v>
      </c>
      <c r="F69" s="55">
        <f>IF('Indicator Data'!E72="No data",0.1,(ROUND(IF('Indicator Data'!E72=0,0,IF(LOG('Indicator Data'!E72)&gt;F$195,10,IF(LOG('Indicator Data'!E72)&lt;F$194,0,10-(F$195-LOG('Indicator Data'!E72))/(F$195-F$194)*10))),1)))</f>
        <v>0.1</v>
      </c>
      <c r="G69" s="55">
        <f>ROUND(IF('Indicator Data'!F72=0,0,IF(LOG('Indicator Data'!F72)&gt;G$195,10,IF(LOG('Indicator Data'!F72)&lt;G$194,0,10-(G$195-LOG('Indicator Data'!F72))/(G$195-G$194)*10))),1)</f>
        <v>0</v>
      </c>
      <c r="H69" s="55">
        <f>ROUND(IF('Indicator Data'!G72=0,0,IF(LOG('Indicator Data'!G72)&gt;H$195,10,IF(LOG('Indicator Data'!G72)&lt;H$194,0,10-(H$195-LOG('Indicator Data'!G72))/(H$195-H$194)*10))),1)</f>
        <v>2.1</v>
      </c>
      <c r="I69" s="55">
        <f>ROUND(IF('Indicator Data'!H72=0,0,IF(LOG('Indicator Data'!H72)&gt;I$195,10,IF(LOG('Indicator Data'!H72)&lt;I$194,0,10-(I$195-LOG('Indicator Data'!H72))/(I$195-I$194)*10))),1)</f>
        <v>5.3</v>
      </c>
      <c r="J69" s="55">
        <f t="shared" si="111"/>
        <v>3.9</v>
      </c>
      <c r="K69" s="55">
        <f>ROUND(IF('Indicator Data'!I72=0,0,IF(LOG('Indicator Data'!I72)&gt;K$195,10,IF(LOG('Indicator Data'!I72)&lt;K$194,0,10-(K$195-LOG('Indicator Data'!I72))/(K$195-K$194)*10))),1)</f>
        <v>0</v>
      </c>
      <c r="L69" s="55">
        <f t="shared" si="112"/>
        <v>2.2000000000000002</v>
      </c>
      <c r="M69" s="55">
        <f>ROUND(IF('Indicator Data'!J72=0,0,IF(LOG('Indicator Data'!J72)&gt;M$195,10,IF(LOG('Indicator Data'!J72)&lt;M$194,0,10-(M$195-LOG('Indicator Data'!J72))/(M$195-M$194)*10))),1)</f>
        <v>0</v>
      </c>
      <c r="N69" s="56">
        <f>'Indicator Data'!C72/'Indicator Data'!$CL72</f>
        <v>1.5656136993065393E-3</v>
      </c>
      <c r="O69" s="56">
        <f>'Indicator Data'!D72/'Indicator Data'!$CL72</f>
        <v>0</v>
      </c>
      <c r="P69" s="56" t="str">
        <f>IF(F69=0.1,"x",'Indicator Data'!E72/'Indicator Data'!$CL72)</f>
        <v>x</v>
      </c>
      <c r="Q69" s="56">
        <f>'Indicator Data'!F72/'Indicator Data'!$CL72</f>
        <v>0</v>
      </c>
      <c r="R69" s="56">
        <f>'Indicator Data'!G72/'Indicator Data'!$CL72</f>
        <v>6.3846852328574774E-3</v>
      </c>
      <c r="S69" s="56">
        <f>'Indicator Data'!H72/'Indicator Data'!$CL72</f>
        <v>4.9940556985724317E-4</v>
      </c>
      <c r="T69" s="56">
        <f>'Indicator Data'!I72/'Indicator Data'!$CL72</f>
        <v>0</v>
      </c>
      <c r="U69" s="56">
        <f>'Indicator Data'!J72/'Indicator Data'!$CL72</f>
        <v>0</v>
      </c>
      <c r="V69" s="55">
        <f t="shared" si="113"/>
        <v>7.8</v>
      </c>
      <c r="W69" s="55">
        <f t="shared" si="114"/>
        <v>0</v>
      </c>
      <c r="X69" s="55">
        <f t="shared" si="115"/>
        <v>5</v>
      </c>
      <c r="Y69" s="55">
        <f t="shared" si="116"/>
        <v>0.1</v>
      </c>
      <c r="Z69" s="55">
        <f t="shared" si="117"/>
        <v>0</v>
      </c>
      <c r="AA69" s="55">
        <f t="shared" si="118"/>
        <v>3.5</v>
      </c>
      <c r="AB69" s="55">
        <f t="shared" si="119"/>
        <v>1</v>
      </c>
      <c r="AC69" s="55">
        <f t="shared" si="120"/>
        <v>2.2999999999999998</v>
      </c>
      <c r="AD69" s="55">
        <f t="shared" si="121"/>
        <v>0</v>
      </c>
      <c r="AE69" s="55">
        <f t="shared" si="122"/>
        <v>1.2</v>
      </c>
      <c r="AF69" s="55">
        <f t="shared" si="123"/>
        <v>0</v>
      </c>
      <c r="AG69" s="55">
        <f>ROUND(IF('Indicator Data'!K72=0,0,IF('Indicator Data'!K72&gt;AG$195,10,IF('Indicator Data'!K72&lt;AG$194,0,10-(AG$195-'Indicator Data'!K72)/(AG$195-AG$194)*10))),1)</f>
        <v>1</v>
      </c>
      <c r="AH69" s="55">
        <f t="shared" si="124"/>
        <v>5.5</v>
      </c>
      <c r="AI69" s="55">
        <f t="shared" si="125"/>
        <v>0.1</v>
      </c>
      <c r="AJ69" s="55">
        <f t="shared" si="126"/>
        <v>2.8</v>
      </c>
      <c r="AK69" s="55">
        <f t="shared" si="127"/>
        <v>3.2</v>
      </c>
      <c r="AL69" s="55">
        <f t="shared" si="128"/>
        <v>3</v>
      </c>
      <c r="AM69" s="55">
        <f t="shared" si="129"/>
        <v>0</v>
      </c>
      <c r="AN69" s="55">
        <f t="shared" si="130"/>
        <v>0</v>
      </c>
      <c r="AO69" s="193">
        <f t="shared" si="131"/>
        <v>3.5</v>
      </c>
      <c r="AP69" s="193">
        <f t="shared" si="151"/>
        <v>0.1</v>
      </c>
      <c r="AQ69" s="193">
        <f t="shared" si="132"/>
        <v>0</v>
      </c>
      <c r="AR69" s="193">
        <f t="shared" si="133"/>
        <v>1.7</v>
      </c>
      <c r="AS69" s="55">
        <f t="shared" si="134"/>
        <v>0.5</v>
      </c>
      <c r="AT69" s="55" t="str">
        <f>IF('Indicator Data'!L72="No data","x",IF('Indicator Data'!CM72&lt;1000,"x",ROUND((IF('Indicator Data'!L72&gt;AT$195,10,IF('Indicator Data'!L72&lt;AT$194,0,10-(AT$195-'Indicator Data'!L72)/(AT$195-AT$194)*10))),1)))</f>
        <v>x</v>
      </c>
      <c r="AU69" s="193">
        <f t="shared" si="135"/>
        <v>0.5</v>
      </c>
      <c r="AV69" s="55" t="str">
        <f>IF('Indicator Data'!M72="No data","x",ROUND(IF('Indicator Data'!M72=0,0,IF(LOG('Indicator Data'!M72)&gt;AV$195,10,IF(LOG('Indicator Data'!M72)&lt;AV$194,0,10-(AV$195-LOG('Indicator Data'!M72))/(AV$195-AV$194)*10))),1))</f>
        <v>x</v>
      </c>
      <c r="AW69" s="56" t="str">
        <f>IF(AV69="x","x",'Indicator Data'!M72/'Indicator Data'!$CL72)</f>
        <v>x</v>
      </c>
      <c r="AX69" s="55" t="str">
        <f t="shared" si="152"/>
        <v>x</v>
      </c>
      <c r="AY69" s="55" t="str">
        <f t="shared" si="153"/>
        <v>x</v>
      </c>
      <c r="AZ69" s="55" t="str">
        <f>IF('Indicator Data'!N72="No data","x",ROUND(IF('Indicator Data'!N72=0,0,IF(LOG('Indicator Data'!N72)&gt;AZ$195,10,IF(LOG('Indicator Data'!N72)&lt;AZ$194,0,10-(AZ$195-LOG('Indicator Data'!N72))/(AZ$195-AZ$194)*10))),1))</f>
        <v>x</v>
      </c>
      <c r="BA69" s="56" t="str">
        <f>IF(AZ69="x","x",'Indicator Data'!N72/'Indicator Data'!$CL72)</f>
        <v>x</v>
      </c>
      <c r="BB69" s="55" t="str">
        <f t="shared" si="154"/>
        <v>x</v>
      </c>
      <c r="BC69" s="55" t="str">
        <f t="shared" si="155"/>
        <v>x</v>
      </c>
      <c r="BD69" s="55" t="str">
        <f>IF('Indicator Data'!O72="No data","x",ROUND(IF('Indicator Data'!O72=0,0,IF(LOG('Indicator Data'!O72)&gt;BD$195,10,IF(LOG('Indicator Data'!O72)&lt;BD$194,0,10-(BD$195-LOG('Indicator Data'!O72))/(BD$195-BD$194)*10))),1))</f>
        <v>x</v>
      </c>
      <c r="BE69" s="56" t="str">
        <f>IF(BD69="x","x",'Indicator Data'!O72/'Indicator Data'!$CL72)</f>
        <v>x</v>
      </c>
      <c r="BF69" s="55" t="str">
        <f t="shared" si="156"/>
        <v>x</v>
      </c>
      <c r="BG69" s="55" t="str">
        <f t="shared" si="157"/>
        <v>x</v>
      </c>
      <c r="BH69" s="55" t="str">
        <f>IF('Indicator Data'!P72="No data","x",ROUND(IF('Indicator Data'!P72=0,0,IF(LOG('Indicator Data'!P72)&gt;BH$195,10,IF(LOG('Indicator Data'!P72)&lt;BH$194,0,10-(BH$195-LOG('Indicator Data'!P72))/(BH$195-BH$194)*10))),1))</f>
        <v>x</v>
      </c>
      <c r="BI69" s="56" t="str">
        <f>IF(BH69="x","x",'Indicator Data'!P72/'Indicator Data'!$CL72)</f>
        <v>x</v>
      </c>
      <c r="BJ69" s="55" t="str">
        <f t="shared" si="158"/>
        <v>x</v>
      </c>
      <c r="BK69" s="55" t="str">
        <f t="shared" si="159"/>
        <v>x</v>
      </c>
      <c r="BL69" s="55" t="str">
        <f t="shared" si="160"/>
        <v>x</v>
      </c>
      <c r="BM69" s="55">
        <f>ROUND(IF('Indicator Data'!Q72=0,0,IF(LOG('Indicator Data'!Q72)&gt;BM$195,10,IF(LOG('Indicator Data'!Q72)&lt;BM$194,0,10-(BM$195-LOG('Indicator Data'!Q72))/(BM$195-BM$194)*10))),1)</f>
        <v>0</v>
      </c>
      <c r="BN69" s="55">
        <f>ROUND(IF('Indicator Data'!R72=0,0,IF(LOG('Indicator Data'!R72)&gt;BN$195,10,IF(LOG('Indicator Data'!R72)&lt;BN$194,0,10-(BN$195-LOG('Indicator Data'!R72))/(BN$195-BN$194)*10))),1)</f>
        <v>0</v>
      </c>
      <c r="BO69" s="55">
        <f t="shared" si="161"/>
        <v>0</v>
      </c>
      <c r="BP69" s="56">
        <f>'Indicator Data'!Q72/'Indicator Data'!$CL72</f>
        <v>0</v>
      </c>
      <c r="BQ69" s="56">
        <f>'Indicator Data'!R72/'Indicator Data'!$CL72</f>
        <v>0</v>
      </c>
      <c r="BR69" s="55">
        <f t="shared" si="136"/>
        <v>0</v>
      </c>
      <c r="BS69" s="55">
        <f t="shared" si="137"/>
        <v>0</v>
      </c>
      <c r="BT69" s="55">
        <f t="shared" si="138"/>
        <v>0</v>
      </c>
      <c r="BU69" s="55">
        <f t="shared" si="162"/>
        <v>0</v>
      </c>
      <c r="BV69" s="55">
        <f>ROUND(IF('Indicator Data'!S72=0,0,IF(LOG('Indicator Data'!S72)&gt;BV$195,10,IF(LOG('Indicator Data'!S72)&lt;BV$194,0,10-(BV$195-LOG('Indicator Data'!S72))/(BV$195-BV$194)*10))),1)</f>
        <v>0</v>
      </c>
      <c r="BW69" s="55">
        <f>ROUND(IF('Indicator Data'!T72=0,0,IF(LOG('Indicator Data'!T72)&gt;BW$195,10,IF(LOG('Indicator Data'!T72)&lt;BW$194,0,10-(BW$195-LOG('Indicator Data'!T72))/(BW$195-BW$194)*10))),1)</f>
        <v>0</v>
      </c>
      <c r="BX69" s="55">
        <f t="shared" si="163"/>
        <v>0</v>
      </c>
      <c r="BY69" s="56">
        <f>'Indicator Data'!S72/'Indicator Data'!$CL72</f>
        <v>0</v>
      </c>
      <c r="BZ69" s="56">
        <f>'Indicator Data'!T72/'Indicator Data'!$CL72</f>
        <v>0</v>
      </c>
      <c r="CA69" s="55">
        <f t="shared" si="139"/>
        <v>0</v>
      </c>
      <c r="CB69" s="55">
        <f t="shared" si="140"/>
        <v>0</v>
      </c>
      <c r="CC69" s="55">
        <f t="shared" si="164"/>
        <v>0</v>
      </c>
      <c r="CD69" s="55">
        <f t="shared" si="165"/>
        <v>0</v>
      </c>
      <c r="CE69" s="55">
        <f t="shared" si="166"/>
        <v>0</v>
      </c>
      <c r="CF69" s="55">
        <f>ROUND(IF('Indicator Data'!U72=0,0,IF(LOG('Indicator Data'!U72)&gt;CF$195,10,IF(LOG('Indicator Data'!U72)&lt;CF$194,0,10-(CF$195-LOG('Indicator Data'!U72))/(CF$195-CF$194)*10))),1)</f>
        <v>5.2</v>
      </c>
      <c r="CG69" s="56">
        <f>'Indicator Data'!U72/'Indicator Data'!$CL72</f>
        <v>0.43022700678680087</v>
      </c>
      <c r="CH69" s="55">
        <f t="shared" si="141"/>
        <v>4.8</v>
      </c>
      <c r="CI69" s="55">
        <f t="shared" si="167"/>
        <v>5</v>
      </c>
      <c r="CJ69" s="55">
        <f>ROUND(IF('Indicator Data'!V72=0,0,IF(LOG('Indicator Data'!V72)&gt;CJ$195,10,IF(LOG('Indicator Data'!V72)&lt;CJ$194,0,10-(CJ$195-LOG('Indicator Data'!V72))/(CJ$195-CJ$194)*10))),1)</f>
        <v>5.7</v>
      </c>
      <c r="CK69" s="56">
        <f>IF('Indicator Data'!V72/'Indicator Data'!$CL72&gt;1,1,'Indicator Data'!V72/'Indicator Data'!$CL72)</f>
        <v>0.86428959109852566</v>
      </c>
      <c r="CL69" s="55">
        <f t="shared" si="142"/>
        <v>8.6</v>
      </c>
      <c r="CM69" s="55">
        <f t="shared" si="168"/>
        <v>7.4</v>
      </c>
      <c r="CN69" s="55">
        <f>ROUND(IF('Indicator Data'!W72=0,0,IF(LOG('Indicator Data'!W72)&gt;CN$195,10,IF(LOG('Indicator Data'!W72)&lt;CN$194,0,10-(CN$195-LOG('Indicator Data'!W72))/(CN$195-CN$194)*10))),1)</f>
        <v>0</v>
      </c>
      <c r="CO69" s="56">
        <f>'Indicator Data'!W72/'Indicator Data'!$CL72</f>
        <v>0</v>
      </c>
      <c r="CP69" s="55">
        <f t="shared" si="143"/>
        <v>0</v>
      </c>
      <c r="CQ69" s="55">
        <f t="shared" si="169"/>
        <v>0</v>
      </c>
      <c r="CR69" s="55">
        <f>ROUND(IF('Indicator Data'!X72=0,0,IF(LOG('Indicator Data'!X72)&gt;CR$195,10,IF(LOG('Indicator Data'!X72)&lt;CR$194,0,10-(CR$195-LOG('Indicator Data'!X72))/(CR$195-CR$194)*10))),1)</f>
        <v>5.5</v>
      </c>
      <c r="CS69" s="56">
        <f>'Indicator Data'!X72/'Indicator Data'!$CL72</f>
        <v>0.66894729984086121</v>
      </c>
      <c r="CT69" s="55">
        <f t="shared" si="144"/>
        <v>6.7</v>
      </c>
      <c r="CU69" s="55">
        <f t="shared" si="170"/>
        <v>6.1</v>
      </c>
      <c r="CV69" s="55">
        <f>ROUND(IF('Indicator Data'!Y72=0,0,IF(LOG('Indicator Data'!Y72)&gt;CR$195,10,IF(LOG('Indicator Data'!Y72)&lt;CR$194,0,10-(CR$195-LOG('Indicator Data'!Y72))/(CR$195-CR$194)*10))),1)</f>
        <v>0</v>
      </c>
      <c r="CW69" s="56">
        <f>'Indicator Data'!Y72/'Indicator Data'!$CL72</f>
        <v>0</v>
      </c>
      <c r="CX69" s="55">
        <f t="shared" si="145"/>
        <v>0</v>
      </c>
      <c r="CY69" s="55">
        <f t="shared" si="171"/>
        <v>0</v>
      </c>
      <c r="CZ69" s="55">
        <f t="shared" si="172"/>
        <v>5.0999999999999996</v>
      </c>
      <c r="DA69" s="55">
        <f>IF('Indicator Data'!AE72="No data","x",ROUND(IF('Indicator Data'!AE72&gt;DA$195,0,IF('Indicator Data'!AE72&lt;DA$194,10,(DA$195-'Indicator Data'!AE72)/(DA$195-DA$194)*10)),1))</f>
        <v>0.9</v>
      </c>
      <c r="DB69" s="55">
        <f>IF('Indicator Data'!AF72="No data","x",ROUND(IF('Indicator Data'!AF72&gt;DB$195,0,IF('Indicator Data'!AF72&lt;DB$194,10,(DB$195-'Indicator Data'!AF72)/(DB$195-DB$194)*10)),1))</f>
        <v>0.7</v>
      </c>
      <c r="DC69" s="55" t="str">
        <f>IF('Indicator Data'!AH72="No data","x",ROUND(IF('Indicator Data'!AH72&gt;DC$195,0,IF('Indicator Data'!AH72&lt;DC$194,10,(DC$195-'Indicator Data'!AH72)/(DC$195-DC$194)*10)),1))</f>
        <v>x</v>
      </c>
      <c r="DD69" s="55">
        <f>IF(AND(DB69="x",DA69="x",DC69="x"),"x",ROUND(AVERAGE(DA69:DC69),1))</f>
        <v>0.8</v>
      </c>
      <c r="DE69" s="55">
        <f>IF('Indicator Data'!AA72="No data","x",ROUND(IF(LOG('Indicator Data'!AA72)&gt;DE$195,10,IF(LOG('Indicator Data'!AA72)&lt;DE$194,0,10-(DE$195-LOG('Indicator Data'!AA72))/(DE$195-DE$194)*10)),1))</f>
        <v>8.4</v>
      </c>
      <c r="DF69" s="55">
        <f>IF('Indicator Data'!AB72="No data","x",ROUND(IF('Indicator Data'!AB72&gt;DF$195,10,IF('Indicator Data'!AB72&lt;DF$194,0,10-(DF$195-'Indicator Data'!AB72)/(DF$195-DF$194)*10)),1))</f>
        <v>3</v>
      </c>
      <c r="DG69" s="55">
        <f>IF('Indicator Data'!AC72="No data","x",ROUND(IF('Indicator Data'!AC72&gt;DG$195,10,IF('Indicator Data'!AC72&lt;DG$194,0,10-(DG$195-'Indicator Data'!AC72)/(DG$195-DG$194)*10)),1))</f>
        <v>3.6</v>
      </c>
      <c r="DH69" s="55" t="str">
        <f>IF('Indicator Data'!AD72="No data","x",ROUND(IF('Indicator Data'!AD72&gt;DH$195,10,IF('Indicator Data'!AD72&lt;DH$194,0,10-(DH$195-'Indicator Data'!AD72)/(DH$195-DH$194)*10)),1))</f>
        <v>x</v>
      </c>
      <c r="DI69" s="55">
        <f t="shared" si="173"/>
        <v>5</v>
      </c>
      <c r="DJ69" s="55">
        <f t="shared" si="174"/>
        <v>3.6</v>
      </c>
      <c r="DK69" s="55">
        <f>IF('Indicator Data'!AK72="No data","x",ROUND(IF('Indicator Data'!AK72&gt;DK$195,10,IF('Indicator Data'!AK72&lt;DK$194,0,10-(DK$195-'Indicator Data'!AK72)/(DK$195-DK$194)*10)),1))</f>
        <v>0.7</v>
      </c>
      <c r="DL69" s="55">
        <f>IF('Indicator Data'!AL72="No data","x",ROUND(IF('Indicator Data'!AL72&gt;DL$195,10,IF('Indicator Data'!AL72&lt;DL$194,0,10-(DL$195-'Indicator Data'!AL72)/(DL$195-DL$194)*10)),1))</f>
        <v>2.1</v>
      </c>
      <c r="DM69" s="55">
        <f t="shared" si="175"/>
        <v>3.6</v>
      </c>
      <c r="DN69" s="55">
        <f>IF('Indicator Data'!AG72="No data","x",ROUND(IF('Indicator Data'!AG72&gt;DN$195,10,IF('Indicator Data'!AG72&lt;DN$194,0,10-(DN$195-'Indicator Data'!AG72)/(DN$195-DN$194)*10)),1))</f>
        <v>1.2</v>
      </c>
      <c r="DO69" s="55">
        <f t="shared" si="176"/>
        <v>0.9</v>
      </c>
      <c r="DP69" s="194" t="str">
        <f>IF('Indicator Data'!AI72="No data","x",'Indicator Data'!AI72/'Indicator Data'!$CK72)</f>
        <v>x</v>
      </c>
      <c r="DQ69" s="55" t="str">
        <f t="shared" si="146"/>
        <v>x</v>
      </c>
      <c r="DR69" s="55" t="str">
        <f>IF('Indicator Data'!AJ72="No data","x",ROUND(IF('Indicator Data'!AJ72&gt;DR$195,10,IF('Indicator Data'!AJ72&lt;DR$194,0,10-(DR$195-'Indicator Data'!AJ72)/(DR$195-DR$194)*10)),1))</f>
        <v>x</v>
      </c>
      <c r="DS69" s="55" t="str">
        <f t="shared" si="177"/>
        <v>x</v>
      </c>
      <c r="DT69" s="55">
        <f>ROUND(IF('Indicator Data'!Z72=0,0,IF(LOG('Indicator Data'!Z72)&gt;DT$195,10,IF(LOG('Indicator Data'!Z72)&lt;DT$194,0,10-(DT$195-LOG('Indicator Data'!Z72))/(DT$195-DT$194)*10))),1)</f>
        <v>0</v>
      </c>
      <c r="DU69" s="56">
        <f>'Indicator Data'!Z72/'Indicator Data'!$CL72</f>
        <v>0</v>
      </c>
      <c r="DV69" s="55">
        <f t="shared" si="147"/>
        <v>0</v>
      </c>
      <c r="DW69" s="55">
        <f t="shared" si="178"/>
        <v>0</v>
      </c>
      <c r="DX69" s="55">
        <f t="shared" si="179"/>
        <v>2.2999999999999998</v>
      </c>
      <c r="DY69" s="57">
        <f>IF(BL69="x",ROUND((10-GEOMEAN(((10-DX69)/10*9+1),((10-CZ69)/10*9+1),((10-DJ69)/10*9+1)))/9*10,1),ROUND((10-GEOMEAN(((10-BL69)/10*9+1),((10-DX69)/10*9+1),((10-CZ69)/10*9+1),((10-DJ69)/10*9+1)))/9*10,1))</f>
        <v>3.8</v>
      </c>
      <c r="DZ69" s="58">
        <f>IF(ROUND(IF(AP69="x",(10-GEOMEAN(((10-AO69)/10*9+1),((10-DY69)/10*9+1),((10-AU69)/10*9+1),((10-AQ69)/10*9+1),((10-AR69)/10*9+1)))/9*10,(10-GEOMEAN(((10-AO69)/10*9+1),((10-DY69)/10*9+1),((10-AP69)/10*9+1),((10-AQ69)/10*9+1),((10-AR69)/10*9+1),((10-AU69)/10*9+1)))/9*10),1)=0,0.1,ROUND(IF(AP69="x",(10-GEOMEAN(((10-AO69)/10*9+1),((10-DY69)/10*9+1),((10-AU69)/10*9+1),((10-AQ69)/10*9+1),((10-AR69)/10*9+1)))/9*10,(10-GEOMEAN(((10-AO69)/10*9+1),((10-DY69)/10*9+1),((10-AP69)/10*9+1),((10-AQ69)/10*9+1),((10-AR69)/10*9+1),((10-AU69)/10*9+1)))/9*10),1))</f>
        <v>1.7</v>
      </c>
      <c r="EA69" s="55">
        <f>ROUND(IF('Indicator Data'!AM72=0,0,IF('Indicator Data'!AM72&gt;EA$195,10,IF('Indicator Data'!AM72&lt;EA$194,0,10-(EA$195-'Indicator Data'!AM72)/(EA$195-EA$194)*10))),1)</f>
        <v>0</v>
      </c>
      <c r="EB69" s="55">
        <f>ROUND(IF('Indicator Data'!AN72=0,0,IF(LOG('Indicator Data'!AN72)&gt;LOG(EB$195),10,IF(LOG('Indicator Data'!AN72)&lt;LOG(EB$194),0,10-(LOG(EB$195)-LOG('Indicator Data'!AN72))/(LOG(EB$195)-LOG(EB$194))*10))),1)</f>
        <v>0</v>
      </c>
      <c r="EC69" s="57">
        <f t="shared" si="148"/>
        <v>0</v>
      </c>
      <c r="ED69" s="55">
        <f>'Indicator Data'!AO72</f>
        <v>0</v>
      </c>
      <c r="EE69" s="55">
        <f>'Indicator Data'!AP72</f>
        <v>0</v>
      </c>
      <c r="EF69" s="57">
        <f t="shared" si="149"/>
        <v>0</v>
      </c>
      <c r="EG69" s="58">
        <f t="shared" si="150"/>
        <v>0</v>
      </c>
      <c r="EH69" s="15"/>
      <c r="EI69" s="104"/>
    </row>
    <row r="70" spans="1:139" s="4" customFormat="1" x14ac:dyDescent="0.25">
      <c r="A70" s="126" t="str">
        <f>'Indicator Data'!A73</f>
        <v>Guatemala</v>
      </c>
      <c r="B70" s="59" t="str">
        <f>'Indicator Data'!B73</f>
        <v>GTM</v>
      </c>
      <c r="C70" s="55">
        <f>ROUND(IF('Indicator Data'!C73=0,0.1,IF(LOG('Indicator Data'!C73)&gt;C$195,10,IF(LOG('Indicator Data'!C73)&lt;C$194,0,10-(C$195-LOG('Indicator Data'!C73))/(C$195-C$194)*10))),1)</f>
        <v>8.8000000000000007</v>
      </c>
      <c r="D70" s="55">
        <f>ROUND(IF('Indicator Data'!D73=0,0.1,IF(LOG('Indicator Data'!D73)&gt;D$195,10,IF(LOG('Indicator Data'!D73)&lt;D$194,0,10-(D$195-LOG('Indicator Data'!D73))/(D$195-D$194)*10))),1)</f>
        <v>10</v>
      </c>
      <c r="E70" s="55">
        <f t="shared" si="110"/>
        <v>9.5</v>
      </c>
      <c r="F70" s="55">
        <f>IF('Indicator Data'!E73="No data",0.1,(ROUND(IF('Indicator Data'!E73=0,0,IF(LOG('Indicator Data'!E73)&gt;F$195,10,IF(LOG('Indicator Data'!E73)&lt;F$194,0,10-(F$195-LOG('Indicator Data'!E73))/(F$195-F$194)*10))),1)))</f>
        <v>6.9</v>
      </c>
      <c r="G70" s="55">
        <f>ROUND(IF('Indicator Data'!F73=0,0,IF(LOG('Indicator Data'!F73)&gt;G$195,10,IF(LOG('Indicator Data'!F73)&lt;G$194,0,10-(G$195-LOG('Indicator Data'!F73))/(G$195-G$194)*10))),1)</f>
        <v>7</v>
      </c>
      <c r="H70" s="55">
        <f>ROUND(IF('Indicator Data'!G73=0,0,IF(LOG('Indicator Data'!G73)&gt;H$195,10,IF(LOG('Indicator Data'!G73)&lt;H$194,0,10-(H$195-LOG('Indicator Data'!G73))/(H$195-H$194)*10))),1)</f>
        <v>7.6</v>
      </c>
      <c r="I70" s="55">
        <f>ROUND(IF('Indicator Data'!H73=0,0,IF(LOG('Indicator Data'!H73)&gt;I$195,10,IF(LOG('Indicator Data'!H73)&lt;I$194,0,10-(I$195-LOG('Indicator Data'!H73))/(I$195-I$194)*10))),1)</f>
        <v>8.5</v>
      </c>
      <c r="J70" s="55">
        <f t="shared" si="111"/>
        <v>8.1</v>
      </c>
      <c r="K70" s="55">
        <f>ROUND(IF('Indicator Data'!I73=0,0,IF(LOG('Indicator Data'!I73)&gt;K$195,10,IF(LOG('Indicator Data'!I73)&lt;K$194,0,10-(K$195-LOG('Indicator Data'!I73))/(K$195-K$194)*10))),1)</f>
        <v>4.3</v>
      </c>
      <c r="L70" s="55">
        <f t="shared" si="112"/>
        <v>6.6</v>
      </c>
      <c r="M70" s="55">
        <f>ROUND(IF('Indicator Data'!J73=0,0,IF(LOG('Indicator Data'!J73)&gt;M$195,10,IF(LOG('Indicator Data'!J73)&lt;M$194,0,10-(M$195-LOG('Indicator Data'!J73))/(M$195-M$194)*10))),1)</f>
        <v>10</v>
      </c>
      <c r="N70" s="56">
        <f>'Indicator Data'!C73/'Indicator Data'!$CL73</f>
        <v>2.1048728168532658E-3</v>
      </c>
      <c r="O70" s="56">
        <f>'Indicator Data'!D73/'Indicator Data'!$CL73</f>
        <v>2.0076984850967857E-3</v>
      </c>
      <c r="P70" s="56">
        <f>IF(F70=0.1,"x",'Indicator Data'!E73/'Indicator Data'!$CL73)</f>
        <v>3.5271486867860368E-3</v>
      </c>
      <c r="Q70" s="56">
        <f>'Indicator Data'!F73/'Indicator Data'!$CL73</f>
        <v>9.846226209403792E-6</v>
      </c>
      <c r="R70" s="56">
        <f>'Indicator Data'!G73/'Indicator Data'!$CL73</f>
        <v>6.6841772477504733E-3</v>
      </c>
      <c r="S70" s="56">
        <f>'Indicator Data'!H73/'Indicator Data'!$CL73</f>
        <v>5.0707771002726635E-4</v>
      </c>
      <c r="T70" s="56">
        <f>'Indicator Data'!I73/'Indicator Data'!$CL73</f>
        <v>8.2964659220915405E-5</v>
      </c>
      <c r="U70" s="56">
        <f>'Indicator Data'!J73/'Indicator Data'!$CL73</f>
        <v>1.0067014211275437E-2</v>
      </c>
      <c r="V70" s="55">
        <f t="shared" si="113"/>
        <v>10</v>
      </c>
      <c r="W70" s="55">
        <f t="shared" si="114"/>
        <v>10</v>
      </c>
      <c r="X70" s="55">
        <f t="shared" si="115"/>
        <v>10</v>
      </c>
      <c r="Y70" s="55">
        <f t="shared" si="116"/>
        <v>2.4</v>
      </c>
      <c r="Z70" s="55">
        <f t="shared" si="117"/>
        <v>7.8</v>
      </c>
      <c r="AA70" s="55">
        <f t="shared" si="118"/>
        <v>3.7</v>
      </c>
      <c r="AB70" s="55">
        <f t="shared" si="119"/>
        <v>1</v>
      </c>
      <c r="AC70" s="55">
        <f t="shared" si="120"/>
        <v>2.5</v>
      </c>
      <c r="AD70" s="55">
        <f t="shared" si="121"/>
        <v>0.1</v>
      </c>
      <c r="AE70" s="55">
        <f t="shared" si="122"/>
        <v>1.4</v>
      </c>
      <c r="AF70" s="55">
        <f t="shared" si="123"/>
        <v>3.4</v>
      </c>
      <c r="AG70" s="55">
        <f>ROUND(IF('Indicator Data'!K73=0,0,IF('Indicator Data'!K73&gt;AG$195,10,IF('Indicator Data'!K73&lt;AG$194,0,10-(AG$195-'Indicator Data'!K73)/(AG$195-AG$194)*10))),1)</f>
        <v>6.7</v>
      </c>
      <c r="AH70" s="55">
        <f t="shared" si="124"/>
        <v>9.4</v>
      </c>
      <c r="AI70" s="55">
        <f t="shared" si="125"/>
        <v>10</v>
      </c>
      <c r="AJ70" s="55">
        <f t="shared" si="126"/>
        <v>5.7</v>
      </c>
      <c r="AK70" s="55">
        <f t="shared" si="127"/>
        <v>4.8</v>
      </c>
      <c r="AL70" s="55">
        <f t="shared" si="128"/>
        <v>5.3</v>
      </c>
      <c r="AM70" s="55">
        <f t="shared" si="129"/>
        <v>2.2000000000000002</v>
      </c>
      <c r="AN70" s="55">
        <f t="shared" si="130"/>
        <v>8.1999999999999993</v>
      </c>
      <c r="AO70" s="193">
        <f t="shared" si="131"/>
        <v>9.8000000000000007</v>
      </c>
      <c r="AP70" s="193">
        <f t="shared" si="151"/>
        <v>5.0999999999999996</v>
      </c>
      <c r="AQ70" s="193">
        <f t="shared" si="132"/>
        <v>7.4</v>
      </c>
      <c r="AR70" s="193">
        <f t="shared" si="133"/>
        <v>4.5</v>
      </c>
      <c r="AS70" s="55">
        <f t="shared" si="134"/>
        <v>7.5</v>
      </c>
      <c r="AT70" s="55">
        <f>IF('Indicator Data'!L73="No data","x",IF('Indicator Data'!CM73&lt;1000,"x",ROUND((IF('Indicator Data'!L73&gt;AT$195,10,IF('Indicator Data'!L73&lt;AT$194,0,10-(AT$195-'Indicator Data'!L73)/(AT$195-AT$194)*10))),1)))</f>
        <v>0</v>
      </c>
      <c r="AU70" s="193">
        <f t="shared" si="135"/>
        <v>3.8</v>
      </c>
      <c r="AV70" s="55" t="str">
        <f>IF('Indicator Data'!M73="No data","x",ROUND(IF('Indicator Data'!M73=0,0,IF(LOG('Indicator Data'!M73)&gt;AV$195,10,IF(LOG('Indicator Data'!M73)&lt;AV$194,0,10-(AV$195-LOG('Indicator Data'!M73))/(AV$195-AV$194)*10))),1))</f>
        <v>x</v>
      </c>
      <c r="AW70" s="56" t="str">
        <f>IF(AV70="x","x",'Indicator Data'!M73/'Indicator Data'!$CL73)</f>
        <v>x</v>
      </c>
      <c r="AX70" s="55" t="str">
        <f t="shared" si="152"/>
        <v>x</v>
      </c>
      <c r="AY70" s="55" t="str">
        <f t="shared" si="153"/>
        <v>x</v>
      </c>
      <c r="AZ70" s="55" t="str">
        <f>IF('Indicator Data'!N73="No data","x",ROUND(IF('Indicator Data'!N73=0,0,IF(LOG('Indicator Data'!N73)&gt;AZ$195,10,IF(LOG('Indicator Data'!N73)&lt;AZ$194,0,10-(AZ$195-LOG('Indicator Data'!N73))/(AZ$195-AZ$194)*10))),1))</f>
        <v>x</v>
      </c>
      <c r="BA70" s="56" t="str">
        <f>IF(AZ70="x","x",'Indicator Data'!N73/'Indicator Data'!$CL73)</f>
        <v>x</v>
      </c>
      <c r="BB70" s="55" t="str">
        <f t="shared" si="154"/>
        <v>x</v>
      </c>
      <c r="BC70" s="55" t="str">
        <f t="shared" si="155"/>
        <v>x</v>
      </c>
      <c r="BD70" s="55" t="str">
        <f>IF('Indicator Data'!O73="No data","x",ROUND(IF('Indicator Data'!O73=0,0,IF(LOG('Indicator Data'!O73)&gt;BD$195,10,IF(LOG('Indicator Data'!O73)&lt;BD$194,0,10-(BD$195-LOG('Indicator Data'!O73))/(BD$195-BD$194)*10))),1))</f>
        <v>x</v>
      </c>
      <c r="BE70" s="56" t="str">
        <f>IF(BD70="x","x",'Indicator Data'!O73/'Indicator Data'!$CL73)</f>
        <v>x</v>
      </c>
      <c r="BF70" s="55" t="str">
        <f t="shared" si="156"/>
        <v>x</v>
      </c>
      <c r="BG70" s="55" t="str">
        <f t="shared" si="157"/>
        <v>x</v>
      </c>
      <c r="BH70" s="55" t="str">
        <f>IF('Indicator Data'!P73="No data","x",ROUND(IF('Indicator Data'!P73=0,0,IF(LOG('Indicator Data'!P73)&gt;BH$195,10,IF(LOG('Indicator Data'!P73)&lt;BH$194,0,10-(BH$195-LOG('Indicator Data'!P73))/(BH$195-BH$194)*10))),1))</f>
        <v>x</v>
      </c>
      <c r="BI70" s="56" t="str">
        <f>IF(BH70="x","x",'Indicator Data'!P73/'Indicator Data'!$CL73)</f>
        <v>x</v>
      </c>
      <c r="BJ70" s="55" t="str">
        <f t="shared" si="158"/>
        <v>x</v>
      </c>
      <c r="BK70" s="55" t="str">
        <f t="shared" si="159"/>
        <v>x</v>
      </c>
      <c r="BL70" s="55" t="str">
        <f t="shared" si="160"/>
        <v>x</v>
      </c>
      <c r="BM70" s="55">
        <f>ROUND(IF('Indicator Data'!Q73=0,0,IF(LOG('Indicator Data'!Q73)&gt;BM$195,10,IF(LOG('Indicator Data'!Q73)&lt;BM$194,0,10-(BM$195-LOG('Indicator Data'!Q73))/(BM$195-BM$194)*10))),1)</f>
        <v>7.2</v>
      </c>
      <c r="BN70" s="55">
        <f>ROUND(IF('Indicator Data'!R73=0,0,IF(LOG('Indicator Data'!R73)&gt;BN$195,10,IF(LOG('Indicator Data'!R73)&lt;BN$194,0,10-(BN$195-LOG('Indicator Data'!R73))/(BN$195-BN$194)*10))),1)</f>
        <v>9.6</v>
      </c>
      <c r="BO70" s="55">
        <f t="shared" si="161"/>
        <v>8.7999999999999989</v>
      </c>
      <c r="BP70" s="56">
        <f>'Indicator Data'!Q73/'Indicator Data'!$CL73</f>
        <v>6.4463972052709845E-2</v>
      </c>
      <c r="BQ70" s="56">
        <f>'Indicator Data'!R73/'Indicator Data'!$CL73</f>
        <v>0.36216642944460642</v>
      </c>
      <c r="BR70" s="55">
        <f t="shared" si="136"/>
        <v>0.6</v>
      </c>
      <c r="BS70" s="55">
        <f t="shared" si="137"/>
        <v>4.5</v>
      </c>
      <c r="BT70" s="55">
        <f t="shared" si="138"/>
        <v>3.1999999999999997</v>
      </c>
      <c r="BU70" s="55">
        <f t="shared" si="162"/>
        <v>6.8</v>
      </c>
      <c r="BV70" s="55">
        <f>ROUND(IF('Indicator Data'!S73=0,0,IF(LOG('Indicator Data'!S73)&gt;BV$195,10,IF(LOG('Indicator Data'!S73)&lt;BV$194,0,10-(BV$195-LOG('Indicator Data'!S73))/(BV$195-BV$194)*10))),1)</f>
        <v>7.9</v>
      </c>
      <c r="BW70" s="55">
        <f>ROUND(IF('Indicator Data'!T73=0,0,IF(LOG('Indicator Data'!T73)&gt;BW$195,10,IF(LOG('Indicator Data'!T73)&lt;BW$194,0,10-(BW$195-LOG('Indicator Data'!T73))/(BW$195-BW$194)*10))),1)</f>
        <v>7.8</v>
      </c>
      <c r="BX70" s="55">
        <f t="shared" si="163"/>
        <v>7.833333333333333</v>
      </c>
      <c r="BY70" s="56">
        <f>'Indicator Data'!S73/'Indicator Data'!$CL73</f>
        <v>0.19524978135557097</v>
      </c>
      <c r="BZ70" s="56">
        <f>'Indicator Data'!T73/'Indicator Data'!$CL73</f>
        <v>0.17768056845101751</v>
      </c>
      <c r="CA70" s="55">
        <f t="shared" si="139"/>
        <v>3.3</v>
      </c>
      <c r="CB70" s="55">
        <f t="shared" si="140"/>
        <v>1.8</v>
      </c>
      <c r="CC70" s="55">
        <f t="shared" si="164"/>
        <v>2.2999999999999998</v>
      </c>
      <c r="CD70" s="55">
        <f t="shared" si="165"/>
        <v>5.7</v>
      </c>
      <c r="CE70" s="55">
        <f t="shared" si="166"/>
        <v>6.3</v>
      </c>
      <c r="CF70" s="55">
        <f>ROUND(IF('Indicator Data'!U73=0,0,IF(LOG('Indicator Data'!U73)&gt;CF$195,10,IF(LOG('Indicator Data'!U73)&lt;CF$194,0,10-(CF$195-LOG('Indicator Data'!U73))/(CF$195-CF$194)*10))),1)</f>
        <v>8.3000000000000007</v>
      </c>
      <c r="CG70" s="56">
        <f>'Indicator Data'!U73/'Indicator Data'!$CL73</f>
        <v>0.37192434045326156</v>
      </c>
      <c r="CH70" s="55">
        <f t="shared" si="141"/>
        <v>4.0999999999999996</v>
      </c>
      <c r="CI70" s="55">
        <f t="shared" si="167"/>
        <v>6.7</v>
      </c>
      <c r="CJ70" s="55">
        <f>ROUND(IF('Indicator Data'!V73=0,0,IF(LOG('Indicator Data'!V73)&gt;CJ$195,10,IF(LOG('Indicator Data'!V73)&lt;CJ$194,0,10-(CJ$195-LOG('Indicator Data'!V73))/(CJ$195-CJ$194)*10))),1)</f>
        <v>8.5</v>
      </c>
      <c r="CK70" s="56">
        <f>IF('Indicator Data'!V73/'Indicator Data'!$CL73&gt;1,1,'Indicator Data'!V73/'Indicator Data'!$CL73)</f>
        <v>0.5399097704809197</v>
      </c>
      <c r="CL70" s="55">
        <f t="shared" si="142"/>
        <v>5.4</v>
      </c>
      <c r="CM70" s="55">
        <f t="shared" si="168"/>
        <v>7.2</v>
      </c>
      <c r="CN70" s="55">
        <f>ROUND(IF('Indicator Data'!W73=0,0,IF(LOG('Indicator Data'!W73)&gt;CN$195,10,IF(LOG('Indicator Data'!W73)&lt;CN$194,0,10-(CN$195-LOG('Indicator Data'!W73))/(CN$195-CN$194)*10))),1)</f>
        <v>0</v>
      </c>
      <c r="CO70" s="56">
        <f>'Indicator Data'!W73/'Indicator Data'!$CL73</f>
        <v>0</v>
      </c>
      <c r="CP70" s="55">
        <f t="shared" si="143"/>
        <v>0</v>
      </c>
      <c r="CQ70" s="55">
        <f t="shared" si="169"/>
        <v>0</v>
      </c>
      <c r="CR70" s="55">
        <f>ROUND(IF('Indicator Data'!X73=0,0,IF(LOG('Indicator Data'!X73)&gt;CR$195,10,IF(LOG('Indicator Data'!X73)&lt;CR$194,0,10-(CR$195-LOG('Indicator Data'!X73))/(CR$195-CR$194)*10))),1)</f>
        <v>8.4</v>
      </c>
      <c r="CS70" s="56">
        <f>'Indicator Data'!X73/'Indicator Data'!$CL73</f>
        <v>0.4636497709812909</v>
      </c>
      <c r="CT70" s="55">
        <f t="shared" si="144"/>
        <v>4.5999999999999996</v>
      </c>
      <c r="CU70" s="55">
        <f t="shared" si="170"/>
        <v>6.9</v>
      </c>
      <c r="CV70" s="55">
        <f>ROUND(IF('Indicator Data'!Y73=0,0,IF(LOG('Indicator Data'!Y73)&gt;CR$195,10,IF(LOG('Indicator Data'!Y73)&lt;CR$194,0,10-(CR$195-LOG('Indicator Data'!Y73))/(CR$195-CR$194)*10))),1)</f>
        <v>0</v>
      </c>
      <c r="CW70" s="56">
        <f>'Indicator Data'!Y73/'Indicator Data'!$CL73</f>
        <v>0</v>
      </c>
      <c r="CX70" s="55">
        <f t="shared" si="145"/>
        <v>0</v>
      </c>
      <c r="CY70" s="55">
        <f t="shared" si="171"/>
        <v>0</v>
      </c>
      <c r="CZ70" s="55">
        <f t="shared" si="172"/>
        <v>6.8</v>
      </c>
      <c r="DA70" s="55">
        <f>IF('Indicator Data'!AE73="No data","x",ROUND(IF('Indicator Data'!AE73&gt;DA$195,0,IF('Indicator Data'!AE73&lt;DA$194,10,(DA$195-'Indicator Data'!AE73)/(DA$195-DA$194)*10)),1))</f>
        <v>3.9</v>
      </c>
      <c r="DB70" s="55">
        <f>IF('Indicator Data'!AF73="No data","x",ROUND(IF('Indicator Data'!AF73&gt;DB$195,0,IF('Indicator Data'!AF73&lt;DB$194,10,(DB$195-'Indicator Data'!AF73)/(DB$195-DB$194)*10)),1))</f>
        <v>1</v>
      </c>
      <c r="DC70" s="55">
        <f>IF('Indicator Data'!AH73="No data","x",ROUND(IF('Indicator Data'!AH73&gt;DC$195,0,IF('Indicator Data'!AH73&lt;DC$194,10,(DC$195-'Indicator Data'!AH73)/(DC$195-DC$194)*10)),1))</f>
        <v>2.2999999999999998</v>
      </c>
      <c r="DD70" s="55">
        <f>IF(AND(DB70="x",DA70="x",DC70="x"),"x",ROUND(AVERAGE(DA70:DC70),1))</f>
        <v>2.4</v>
      </c>
      <c r="DE70" s="55">
        <f>IF('Indicator Data'!AA73="No data","x",ROUND(IF(LOG('Indicator Data'!AA73)&gt;DE$195,10,IF(LOG('Indicator Data'!AA73)&lt;DE$194,0,10-(DE$195-LOG('Indicator Data'!AA73))/(DE$195-DE$194)*10)),1))</f>
        <v>7.4</v>
      </c>
      <c r="DF70" s="55">
        <f>IF('Indicator Data'!AB73="No data","x",ROUND(IF('Indicator Data'!AB73&gt;DF$195,10,IF('Indicator Data'!AB73&lt;DF$194,0,10-(DF$195-'Indicator Data'!AB73)/(DF$195-DF$194)*10)),1))</f>
        <v>6.1</v>
      </c>
      <c r="DG70" s="55">
        <f>IF('Indicator Data'!AC73="No data","x",ROUND(IF('Indicator Data'!AC73&gt;DG$195,10,IF('Indicator Data'!AC73&lt;DG$194,0,10-(DG$195-'Indicator Data'!AC73)/(DG$195-DG$194)*10)),1))</f>
        <v>5.0999999999999996</v>
      </c>
      <c r="DH70" s="55">
        <f>IF('Indicator Data'!AD73="No data","x",ROUND(IF('Indicator Data'!AD73&gt;DH$195,10,IF('Indicator Data'!AD73&lt;DH$194,0,10-(DH$195-'Indicator Data'!AD73)/(DH$195-DH$194)*10)),1))</f>
        <v>4</v>
      </c>
      <c r="DI70" s="55">
        <f t="shared" si="173"/>
        <v>5.7</v>
      </c>
      <c r="DJ70" s="55">
        <f t="shared" si="174"/>
        <v>4.5999999999999996</v>
      </c>
      <c r="DK70" s="55">
        <f>IF('Indicator Data'!AK73="No data","x",ROUND(IF('Indicator Data'!AK73&gt;DK$195,10,IF('Indicator Data'!AK73&lt;DK$194,0,10-(DK$195-'Indicator Data'!AK73)/(DK$195-DK$194)*10)),1))</f>
        <v>3.4</v>
      </c>
      <c r="DL70" s="55">
        <f>IF('Indicator Data'!AL73="No data","x",ROUND(IF('Indicator Data'!AL73&gt;DL$195,10,IF('Indicator Data'!AL73&lt;DL$194,0,10-(DL$195-'Indicator Data'!AL73)/(DL$195-DL$194)*10)),1))</f>
        <v>4.5</v>
      </c>
      <c r="DM70" s="55">
        <f t="shared" si="175"/>
        <v>5.0999999999999996</v>
      </c>
      <c r="DN70" s="55">
        <f>IF('Indicator Data'!AG73="No data","x",ROUND(IF('Indicator Data'!AG73&gt;DN$195,10,IF('Indicator Data'!AG73&lt;DN$194,0,10-(DN$195-'Indicator Data'!AG73)/(DN$195-DN$194)*10)),1))</f>
        <v>1.6</v>
      </c>
      <c r="DO70" s="55">
        <f t="shared" si="176"/>
        <v>2.2000000000000002</v>
      </c>
      <c r="DP70" s="194">
        <f>IF('Indicator Data'!AI73="No data","x",'Indicator Data'!AI73/'Indicator Data'!$CK73)</f>
        <v>1.5868683139329937E-4</v>
      </c>
      <c r="DQ70" s="55">
        <f t="shared" si="146"/>
        <v>1.6</v>
      </c>
      <c r="DR70" s="55">
        <f>IF('Indicator Data'!AJ73="No data","x",ROUND(IF('Indicator Data'!AJ73&gt;DR$195,10,IF('Indicator Data'!AJ73&lt;DR$194,0,10-(DR$195-'Indicator Data'!AJ73)/(DR$195-DR$194)*10)),1))</f>
        <v>2</v>
      </c>
      <c r="DS70" s="55">
        <f t="shared" si="177"/>
        <v>1.8</v>
      </c>
      <c r="DT70" s="55">
        <f>ROUND(IF('Indicator Data'!Z73=0,0,IF(LOG('Indicator Data'!Z73)&gt;DT$195,10,IF(LOG('Indicator Data'!Z73)&lt;DT$194,0,10-(DT$195-LOG('Indicator Data'!Z73))/(DT$195-DT$194)*10))),1)</f>
        <v>8.6999999999999993</v>
      </c>
      <c r="DU70" s="56">
        <f>'Indicator Data'!Z73/'Indicator Data'!$CL73</f>
        <v>0.72579445017356825</v>
      </c>
      <c r="DV70" s="55">
        <f t="shared" si="147"/>
        <v>7.3</v>
      </c>
      <c r="DW70" s="55">
        <f t="shared" si="178"/>
        <v>8.1</v>
      </c>
      <c r="DX70" s="55">
        <f t="shared" si="179"/>
        <v>3</v>
      </c>
      <c r="DY70" s="57">
        <f>IF(BL70="x",ROUND((10-GEOMEAN(((10-DX70)/10*9+1),((10-CZ70)/10*9+1),((10-DJ70)/10*9+1)))/9*10,1),ROUND((10-GEOMEAN(((10-BL70)/10*9+1),((10-DX70)/10*9+1),((10-CZ70)/10*9+1),((10-DJ70)/10*9+1)))/9*10,1))</f>
        <v>5</v>
      </c>
      <c r="DZ70" s="58">
        <f>IF(ROUND(IF(AP70="x",(10-GEOMEAN(((10-AO70)/10*9+1),((10-DY70)/10*9+1),((10-AU70)/10*9+1),((10-AQ70)/10*9+1),((10-AR70)/10*9+1)))/9*10,(10-GEOMEAN(((10-AO70)/10*9+1),((10-DY70)/10*9+1),((10-AP70)/10*9+1),((10-AQ70)/10*9+1),((10-AR70)/10*9+1),((10-AU70)/10*9+1)))/9*10),1)=0,0.1,ROUND(IF(AP70="x",(10-GEOMEAN(((10-AO70)/10*9+1),((10-DY70)/10*9+1),((10-AU70)/10*9+1),((10-AQ70)/10*9+1),((10-AR70)/10*9+1)))/9*10,(10-GEOMEAN(((10-AO70)/10*9+1),((10-DY70)/10*9+1),((10-AP70)/10*9+1),((10-AQ70)/10*9+1),((10-AR70)/10*9+1),((10-AU70)/10*9+1)))/9*10),1))</f>
        <v>6.6</v>
      </c>
      <c r="EA70" s="55">
        <f>ROUND(IF('Indicator Data'!AM73=0,0,IF('Indicator Data'!AM73&gt;EA$195,10,IF('Indicator Data'!AM73&lt;EA$194,0,10-(EA$195-'Indicator Data'!AM73)/(EA$195-EA$194)*10))),1)</f>
        <v>7.6</v>
      </c>
      <c r="EB70" s="55">
        <f>ROUND(IF('Indicator Data'!AN73=0,0,IF(LOG('Indicator Data'!AN73)&gt;LOG(EB$195),10,IF(LOG('Indicator Data'!AN73)&lt;LOG(EB$194),0,10-(LOG(EB$195)-LOG('Indicator Data'!AN73))/(LOG(EB$195)-LOG(EB$194))*10))),1)</f>
        <v>5.8</v>
      </c>
      <c r="EC70" s="57">
        <f t="shared" si="148"/>
        <v>6.8</v>
      </c>
      <c r="ED70" s="55">
        <f>'Indicator Data'!AO73</f>
        <v>0</v>
      </c>
      <c r="EE70" s="55">
        <f>'Indicator Data'!AP73</f>
        <v>0</v>
      </c>
      <c r="EF70" s="57">
        <f t="shared" si="149"/>
        <v>0</v>
      </c>
      <c r="EG70" s="58">
        <f t="shared" si="150"/>
        <v>4.8</v>
      </c>
      <c r="EH70" s="15"/>
      <c r="EI70" s="104"/>
    </row>
    <row r="71" spans="1:139" s="4" customFormat="1" x14ac:dyDescent="0.25">
      <c r="A71" s="126" t="str">
        <f>'Indicator Data'!A74</f>
        <v>Guinea</v>
      </c>
      <c r="B71" s="59" t="str">
        <f>'Indicator Data'!B74</f>
        <v>GIN</v>
      </c>
      <c r="C71" s="55">
        <f>ROUND(IF('Indicator Data'!C74=0,0.1,IF(LOG('Indicator Data'!C74)&gt;C$195,10,IF(LOG('Indicator Data'!C74)&lt;C$194,0,10-(C$195-LOG('Indicator Data'!C74))/(C$195-C$194)*10))),1)</f>
        <v>0.1</v>
      </c>
      <c r="D71" s="55">
        <f>ROUND(IF('Indicator Data'!D74=0,0.1,IF(LOG('Indicator Data'!D74)&gt;D$195,10,IF(LOG('Indicator Data'!D74)&lt;D$194,0,10-(D$195-LOG('Indicator Data'!D74))/(D$195-D$194)*10))),1)</f>
        <v>0.1</v>
      </c>
      <c r="E71" s="55">
        <f t="shared" si="110"/>
        <v>0.1</v>
      </c>
      <c r="F71" s="55">
        <f>IF('Indicator Data'!E74="No data",0.1,(ROUND(IF('Indicator Data'!E74=0,0,IF(LOG('Indicator Data'!E74)&gt;F$195,10,IF(LOG('Indicator Data'!E74)&lt;F$194,0,10-(F$195-LOG('Indicator Data'!E74))/(F$195-F$194)*10))),1)))</f>
        <v>6.8</v>
      </c>
      <c r="G71" s="55">
        <f>ROUND(IF('Indicator Data'!F74=0,0,IF(LOG('Indicator Data'!F74)&gt;G$195,10,IF(LOG('Indicator Data'!F74)&lt;G$194,0,10-(G$195-LOG('Indicator Data'!F74))/(G$195-G$194)*10))),1)</f>
        <v>5</v>
      </c>
      <c r="H71" s="55">
        <f>ROUND(IF('Indicator Data'!G74=0,0,IF(LOG('Indicator Data'!G74)&gt;H$195,10,IF(LOG('Indicator Data'!G74)&lt;H$194,0,10-(H$195-LOG('Indicator Data'!G74))/(H$195-H$194)*10))),1)</f>
        <v>0</v>
      </c>
      <c r="I71" s="55">
        <f>ROUND(IF('Indicator Data'!H74=0,0,IF(LOG('Indicator Data'!H74)&gt;I$195,10,IF(LOG('Indicator Data'!H74)&lt;I$194,0,10-(I$195-LOG('Indicator Data'!H74))/(I$195-I$194)*10))),1)</f>
        <v>0</v>
      </c>
      <c r="J71" s="55">
        <f t="shared" si="111"/>
        <v>0</v>
      </c>
      <c r="K71" s="55">
        <f>ROUND(IF('Indicator Data'!I74=0,0,IF(LOG('Indicator Data'!I74)&gt;K$195,10,IF(LOG('Indicator Data'!I74)&lt;K$194,0,10-(K$195-LOG('Indicator Data'!I74))/(K$195-K$194)*10))),1)</f>
        <v>0</v>
      </c>
      <c r="L71" s="55">
        <f t="shared" si="112"/>
        <v>0</v>
      </c>
      <c r="M71" s="55">
        <f>ROUND(IF('Indicator Data'!J74=0,0,IF(LOG('Indicator Data'!J74)&gt;M$195,10,IF(LOG('Indicator Data'!J74)&lt;M$194,0,10-(M$195-LOG('Indicator Data'!J74))/(M$195-M$194)*10))),1)</f>
        <v>0</v>
      </c>
      <c r="N71" s="56">
        <f>'Indicator Data'!C74/'Indicator Data'!$CL74</f>
        <v>0</v>
      </c>
      <c r="O71" s="56">
        <f>'Indicator Data'!D74/'Indicator Data'!$CL74</f>
        <v>0</v>
      </c>
      <c r="P71" s="56">
        <f>IF(F71=0.1,"x",'Indicator Data'!E74/'Indicator Data'!$CL74)</f>
        <v>4.2516338552607514E-3</v>
      </c>
      <c r="Q71" s="56">
        <f>'Indicator Data'!F74/'Indicator Data'!$CL74</f>
        <v>8.0850079017984826E-7</v>
      </c>
      <c r="R71" s="56">
        <f>'Indicator Data'!G74/'Indicator Data'!$CL74</f>
        <v>0</v>
      </c>
      <c r="S71" s="56">
        <f>'Indicator Data'!H74/'Indicator Data'!$CL74</f>
        <v>0</v>
      </c>
      <c r="T71" s="56">
        <f>'Indicator Data'!I74/'Indicator Data'!$CL74</f>
        <v>0</v>
      </c>
      <c r="U71" s="56">
        <f>'Indicator Data'!J74/'Indicator Data'!$CL74</f>
        <v>0</v>
      </c>
      <c r="V71" s="55">
        <f t="shared" si="113"/>
        <v>0</v>
      </c>
      <c r="W71" s="55">
        <f t="shared" si="114"/>
        <v>0</v>
      </c>
      <c r="X71" s="55">
        <f t="shared" si="115"/>
        <v>0</v>
      </c>
      <c r="Y71" s="55">
        <f t="shared" si="116"/>
        <v>2.8</v>
      </c>
      <c r="Z71" s="55">
        <f t="shared" si="117"/>
        <v>5.4</v>
      </c>
      <c r="AA71" s="55">
        <f t="shared" si="118"/>
        <v>0</v>
      </c>
      <c r="AB71" s="55">
        <f t="shared" si="119"/>
        <v>0</v>
      </c>
      <c r="AC71" s="55">
        <f t="shared" si="120"/>
        <v>0</v>
      </c>
      <c r="AD71" s="55">
        <f t="shared" si="121"/>
        <v>0</v>
      </c>
      <c r="AE71" s="55">
        <f t="shared" si="122"/>
        <v>0</v>
      </c>
      <c r="AF71" s="55">
        <f t="shared" si="123"/>
        <v>0</v>
      </c>
      <c r="AG71" s="55">
        <f>ROUND(IF('Indicator Data'!K74=0,0,IF('Indicator Data'!K74&gt;AG$195,10,IF('Indicator Data'!K74&lt;AG$194,0,10-(AG$195-'Indicator Data'!K74)/(AG$195-AG$194)*10))),1)</f>
        <v>1</v>
      </c>
      <c r="AH71" s="55">
        <f t="shared" si="124"/>
        <v>0.1</v>
      </c>
      <c r="AI71" s="55">
        <f t="shared" si="125"/>
        <v>0.1</v>
      </c>
      <c r="AJ71" s="55">
        <f t="shared" si="126"/>
        <v>0</v>
      </c>
      <c r="AK71" s="55">
        <f t="shared" si="127"/>
        <v>0</v>
      </c>
      <c r="AL71" s="55">
        <f t="shared" si="128"/>
        <v>0</v>
      </c>
      <c r="AM71" s="55">
        <f t="shared" si="129"/>
        <v>0</v>
      </c>
      <c r="AN71" s="55">
        <f t="shared" si="130"/>
        <v>0</v>
      </c>
      <c r="AO71" s="193">
        <f t="shared" si="131"/>
        <v>0.1</v>
      </c>
      <c r="AP71" s="193">
        <f t="shared" si="151"/>
        <v>5.0999999999999996</v>
      </c>
      <c r="AQ71" s="193">
        <f t="shared" si="132"/>
        <v>5.2</v>
      </c>
      <c r="AR71" s="193">
        <f t="shared" si="133"/>
        <v>0</v>
      </c>
      <c r="AS71" s="55">
        <f t="shared" si="134"/>
        <v>0.5</v>
      </c>
      <c r="AT71" s="55">
        <f>IF('Indicator Data'!L74="No data","x",IF('Indicator Data'!CM74&lt;1000,"x",ROUND((IF('Indicator Data'!L74&gt;AT$195,10,IF('Indicator Data'!L74&lt;AT$194,0,10-(AT$195-'Indicator Data'!L74)/(AT$195-AT$194)*10))),1)))</f>
        <v>1</v>
      </c>
      <c r="AU71" s="193">
        <f t="shared" si="135"/>
        <v>0.8</v>
      </c>
      <c r="AV71" s="55">
        <f>IF('Indicator Data'!M74="No data","x",ROUND(IF('Indicator Data'!M74=0,0,IF(LOG('Indicator Data'!M74)&gt;AV$195,10,IF(LOG('Indicator Data'!M74)&lt;AV$194,0,10-(AV$195-LOG('Indicator Data'!M74))/(AV$195-AV$194)*10))),1))</f>
        <v>7.9</v>
      </c>
      <c r="AW71" s="56">
        <f>IF(AV71="x","x",'Indicator Data'!M74/'Indicator Data'!$CL74)</f>
        <v>0.26651775543398348</v>
      </c>
      <c r="AX71" s="55">
        <f t="shared" si="152"/>
        <v>3</v>
      </c>
      <c r="AY71" s="55">
        <f t="shared" si="153"/>
        <v>6</v>
      </c>
      <c r="AZ71" s="55">
        <f>IF('Indicator Data'!N74="No data","x",ROUND(IF('Indicator Data'!N74=0,0,IF(LOG('Indicator Data'!N74)&gt;AZ$195,10,IF(LOG('Indicator Data'!N74)&lt;AZ$194,0,10-(AZ$195-LOG('Indicator Data'!N74))/(AZ$195-AZ$194)*10))),1))</f>
        <v>8.6999999999999993</v>
      </c>
      <c r="BA71" s="56">
        <f>IF(AZ71="x","x",'Indicator Data'!N74/'Indicator Data'!$CL74)</f>
        <v>0.1274382109171876</v>
      </c>
      <c r="BB71" s="55">
        <f t="shared" si="154"/>
        <v>10</v>
      </c>
      <c r="BC71" s="55">
        <f t="shared" si="155"/>
        <v>9.5</v>
      </c>
      <c r="BD71" s="55">
        <f>IF('Indicator Data'!O74="No data","x",ROUND(IF('Indicator Data'!O74=0,0,IF(LOG('Indicator Data'!O74)&gt;BD$195,10,IF(LOG('Indicator Data'!O74)&lt;BD$194,0,10-(BD$195-LOG('Indicator Data'!O74))/(BD$195-BD$194)*10))),1))</f>
        <v>9.6999999999999993</v>
      </c>
      <c r="BE71" s="56">
        <f>IF(BD71="x","x",'Indicator Data'!O74/'Indicator Data'!$CL74)</f>
        <v>0.53739292479800571</v>
      </c>
      <c r="BF71" s="55">
        <f t="shared" si="156"/>
        <v>10</v>
      </c>
      <c r="BG71" s="55">
        <f t="shared" si="157"/>
        <v>9.9</v>
      </c>
      <c r="BH71" s="55">
        <f>IF('Indicator Data'!P74="No data","x",ROUND(IF('Indicator Data'!P74=0,0,IF(LOG('Indicator Data'!P74)&gt;BH$195,10,IF(LOG('Indicator Data'!P74)&lt;BH$194,0,10-(BH$195-LOG('Indicator Data'!P74))/(BH$195-BH$194)*10))),1))</f>
        <v>8.4</v>
      </c>
      <c r="BI71" s="56">
        <f>IF(BH71="x","x",'Indicator Data'!P74/'Indicator Data'!$CL74)</f>
        <v>8.5238984531255918E-2</v>
      </c>
      <c r="BJ71" s="55">
        <f t="shared" si="158"/>
        <v>8.5</v>
      </c>
      <c r="BK71" s="55">
        <f t="shared" si="159"/>
        <v>8.5</v>
      </c>
      <c r="BL71" s="55">
        <f t="shared" si="160"/>
        <v>8.9</v>
      </c>
      <c r="BM71" s="55">
        <f>ROUND(IF('Indicator Data'!Q74=0,0,IF(LOG('Indicator Data'!Q74)&gt;BM$195,10,IF(LOG('Indicator Data'!Q74)&lt;BM$194,0,10-(BM$195-LOG('Indicator Data'!Q74))/(BM$195-BM$194)*10))),1)</f>
        <v>8.6999999999999993</v>
      </c>
      <c r="BN71" s="55">
        <f>ROUND(IF('Indicator Data'!R74=0,0,IF(LOG('Indicator Data'!R74)&gt;BN$195,10,IF(LOG('Indicator Data'!R74)&lt;BN$194,0,10-(BN$195-LOG('Indicator Data'!R74))/(BN$195-BN$194)*10))),1)</f>
        <v>0</v>
      </c>
      <c r="BO71" s="55">
        <f t="shared" si="161"/>
        <v>2.9</v>
      </c>
      <c r="BP71" s="56">
        <f>'Indicator Data'!Q74/'Indicator Data'!$CL74</f>
        <v>0.99692763354816682</v>
      </c>
      <c r="BQ71" s="56">
        <f>'Indicator Data'!R74/'Indicator Data'!$CL74</f>
        <v>0</v>
      </c>
      <c r="BR71" s="55">
        <f t="shared" si="136"/>
        <v>10</v>
      </c>
      <c r="BS71" s="55">
        <f t="shared" si="137"/>
        <v>0</v>
      </c>
      <c r="BT71" s="55">
        <f t="shared" si="138"/>
        <v>3.3333333333333335</v>
      </c>
      <c r="BU71" s="55">
        <f t="shared" si="162"/>
        <v>3.1</v>
      </c>
      <c r="BV71" s="55">
        <f>ROUND(IF('Indicator Data'!S74=0,0,IF(LOG('Indicator Data'!S74)&gt;BV$195,10,IF(LOG('Indicator Data'!S74)&lt;BV$194,0,10-(BV$195-LOG('Indicator Data'!S74))/(BV$195-BV$194)*10))),1)</f>
        <v>4.8</v>
      </c>
      <c r="BW71" s="55">
        <f>ROUND(IF('Indicator Data'!T74=0,0,IF(LOG('Indicator Data'!T74)&gt;BW$195,10,IF(LOG('Indicator Data'!T74)&lt;BW$194,0,10-(BW$195-LOG('Indicator Data'!T74))/(BW$195-BW$194)*10))),1)</f>
        <v>8.6999999999999993</v>
      </c>
      <c r="BX71" s="55">
        <f t="shared" si="163"/>
        <v>7.3999999999999995</v>
      </c>
      <c r="BY71" s="56">
        <f>'Indicator Data'!S74/'Indicator Data'!$CL74</f>
        <v>1.887850138184317E-3</v>
      </c>
      <c r="BZ71" s="56">
        <f>'Indicator Data'!T74/'Indicator Data'!$CL74</f>
        <v>0.99503978340998256</v>
      </c>
      <c r="CA71" s="55">
        <f t="shared" si="139"/>
        <v>0</v>
      </c>
      <c r="CB71" s="55">
        <f t="shared" si="140"/>
        <v>10</v>
      </c>
      <c r="CC71" s="55">
        <f t="shared" si="164"/>
        <v>6.666666666666667</v>
      </c>
      <c r="CD71" s="55">
        <f t="shared" si="165"/>
        <v>7</v>
      </c>
      <c r="CE71" s="55">
        <f t="shared" si="166"/>
        <v>5.4</v>
      </c>
      <c r="CF71" s="55">
        <f>ROUND(IF('Indicator Data'!U74=0,0,IF(LOG('Indicator Data'!U74)&gt;CF$195,10,IF(LOG('Indicator Data'!U74)&lt;CF$194,0,10-(CF$195-LOG('Indicator Data'!U74))/(CF$195-CF$194)*10))),1)</f>
        <v>8.5</v>
      </c>
      <c r="CG71" s="56">
        <f>'Indicator Data'!U74/'Indicator Data'!$CL74</f>
        <v>0.72037134883850784</v>
      </c>
      <c r="CH71" s="55">
        <f t="shared" si="141"/>
        <v>8</v>
      </c>
      <c r="CI71" s="55">
        <f t="shared" si="167"/>
        <v>8.3000000000000007</v>
      </c>
      <c r="CJ71" s="55">
        <f>ROUND(IF('Indicator Data'!V74=0,0,IF(LOG('Indicator Data'!V74)&gt;CJ$195,10,IF(LOG('Indicator Data'!V74)&lt;CJ$194,0,10-(CJ$195-LOG('Indicator Data'!V74))/(CJ$195-CJ$194)*10))),1)</f>
        <v>8.6999999999999993</v>
      </c>
      <c r="CK71" s="56">
        <f>IF('Indicator Data'!V74/'Indicator Data'!$CL74&gt;1,1,'Indicator Data'!V74/'Indicator Data'!$CL74)</f>
        <v>0.91762493613446527</v>
      </c>
      <c r="CL71" s="55">
        <f t="shared" si="142"/>
        <v>9.1999999999999993</v>
      </c>
      <c r="CM71" s="55">
        <f t="shared" si="168"/>
        <v>9</v>
      </c>
      <c r="CN71" s="55">
        <f>ROUND(IF('Indicator Data'!W74=0,0,IF(LOG('Indicator Data'!W74)&gt;CN$195,10,IF(LOG('Indicator Data'!W74)&lt;CN$194,0,10-(CN$195-LOG('Indicator Data'!W74))/(CN$195-CN$194)*10))),1)</f>
        <v>0</v>
      </c>
      <c r="CO71" s="56">
        <f>'Indicator Data'!W74/'Indicator Data'!$CL74</f>
        <v>0</v>
      </c>
      <c r="CP71" s="55">
        <f t="shared" si="143"/>
        <v>0</v>
      </c>
      <c r="CQ71" s="55">
        <f t="shared" si="169"/>
        <v>0</v>
      </c>
      <c r="CR71" s="55">
        <f>ROUND(IF('Indicator Data'!X74=0,0,IF(LOG('Indicator Data'!X74)&gt;CR$195,10,IF(LOG('Indicator Data'!X74)&lt;CR$194,0,10-(CR$195-LOG('Indicator Data'!X74))/(CR$195-CR$194)*10))),1)</f>
        <v>8.6999999999999993</v>
      </c>
      <c r="CS71" s="56">
        <f>'Indicator Data'!X74/'Indicator Data'!$CL74</f>
        <v>0.9843138400757836</v>
      </c>
      <c r="CT71" s="55">
        <f t="shared" si="144"/>
        <v>9.8000000000000007</v>
      </c>
      <c r="CU71" s="55">
        <f t="shared" si="170"/>
        <v>9.3000000000000007</v>
      </c>
      <c r="CV71" s="55">
        <f>ROUND(IF('Indicator Data'!Y74=0,0,IF(LOG('Indicator Data'!Y74)&gt;CR$195,10,IF(LOG('Indicator Data'!Y74)&lt;CR$194,0,10-(CR$195-LOG('Indicator Data'!Y74))/(CR$195-CR$194)*10))),1)</f>
        <v>0</v>
      </c>
      <c r="CW71" s="56">
        <f>'Indicator Data'!Y74/'Indicator Data'!$CL74</f>
        <v>0</v>
      </c>
      <c r="CX71" s="55">
        <f t="shared" si="145"/>
        <v>0</v>
      </c>
      <c r="CY71" s="55">
        <f t="shared" si="171"/>
        <v>0</v>
      </c>
      <c r="CZ71" s="55">
        <f t="shared" si="172"/>
        <v>8.3000000000000007</v>
      </c>
      <c r="DA71" s="55">
        <f>IF('Indicator Data'!AE74="No data","x",ROUND(IF('Indicator Data'!AE74&gt;DA$195,0,IF('Indicator Data'!AE74&lt;DA$194,10,(DA$195-'Indicator Data'!AE74)/(DA$195-DA$194)*10)),1))</f>
        <v>8.6</v>
      </c>
      <c r="DB71" s="55">
        <f>IF('Indicator Data'!AF74="No data","x",ROUND(IF('Indicator Data'!AF74&gt;DB$195,0,IF('Indicator Data'!AF74&lt;DB$194,10,(DB$195-'Indicator Data'!AF74)/(DB$195-DB$194)*10)),1))</f>
        <v>6.4</v>
      </c>
      <c r="DC71" s="55">
        <f>IF('Indicator Data'!AH74="No data","x",ROUND(IF('Indicator Data'!AH74&gt;DC$195,0,IF('Indicator Data'!AH74&lt;DC$194,10,(DC$195-'Indicator Data'!AH74)/(DC$195-DC$194)*10)),1))</f>
        <v>8.3000000000000007</v>
      </c>
      <c r="DD71" s="55">
        <f>IF(AND(DB71="x",DA71="x",DC71="x"),"x",ROUND(AVERAGE(DA71:DC71),1))</f>
        <v>7.8</v>
      </c>
      <c r="DE71" s="55">
        <f>IF('Indicator Data'!AA74="No data","x",ROUND(IF(LOG('Indicator Data'!AA74)&gt;DE$195,10,IF(LOG('Indicator Data'!AA74)&lt;DE$194,0,10-(DE$195-LOG('Indicator Data'!AA74))/(DE$195-DE$194)*10)),1))</f>
        <v>5.7</v>
      </c>
      <c r="DF71" s="55">
        <f>IF('Indicator Data'!AB74="No data","x",ROUND(IF('Indicator Data'!AB74&gt;DF$195,10,IF('Indicator Data'!AB74&lt;DF$194,0,10-(DF$195-'Indicator Data'!AB74)/(DF$195-DF$194)*10)),1))</f>
        <v>8</v>
      </c>
      <c r="DG71" s="55">
        <f>IF('Indicator Data'!AC74="No data","x",ROUND(IF('Indicator Data'!AC74&gt;DG$195,10,IF('Indicator Data'!AC74&lt;DG$194,0,10-(DG$195-'Indicator Data'!AC74)/(DG$195-DG$194)*10)),1))</f>
        <v>3.6</v>
      </c>
      <c r="DH71" s="55">
        <f>IF('Indicator Data'!AD74="No data","x",ROUND(IF('Indicator Data'!AD74&gt;DH$195,10,IF('Indicator Data'!AD74&lt;DH$194,0,10-(DH$195-'Indicator Data'!AD74)/(DH$195-DH$194)*10)),1))</f>
        <v>6.1</v>
      </c>
      <c r="DI71" s="55">
        <f t="shared" si="173"/>
        <v>5.9</v>
      </c>
      <c r="DJ71" s="55">
        <f t="shared" si="174"/>
        <v>6.5</v>
      </c>
      <c r="DK71" s="55">
        <f>IF('Indicator Data'!AK74="No data","x",ROUND(IF('Indicator Data'!AK74&gt;DK$195,10,IF('Indicator Data'!AK74&lt;DK$194,0,10-(DK$195-'Indicator Data'!AK74)/(DK$195-DK$194)*10)),1))</f>
        <v>5.5</v>
      </c>
      <c r="DL71" s="55">
        <f>IF('Indicator Data'!AL74="No data","x",ROUND(IF('Indicator Data'!AL74&gt;DL$195,10,IF('Indicator Data'!AL74&lt;DL$194,0,10-(DL$195-'Indicator Data'!AL74)/(DL$195-DL$194)*10)),1))</f>
        <v>7.4</v>
      </c>
      <c r="DM71" s="55">
        <f t="shared" si="175"/>
        <v>6.1</v>
      </c>
      <c r="DN71" s="55">
        <f>IF('Indicator Data'!AG74="No data","x",ROUND(IF('Indicator Data'!AG74&gt;DN$195,10,IF('Indicator Data'!AG74&lt;DN$194,0,10-(DN$195-'Indicator Data'!AG74)/(DN$195-DN$194)*10)),1))</f>
        <v>4.8</v>
      </c>
      <c r="DO71" s="55">
        <f t="shared" si="176"/>
        <v>7</v>
      </c>
      <c r="DP71" s="194">
        <f>IF('Indicator Data'!AI74="No data","x",'Indicator Data'!AI74/'Indicator Data'!$CK74)</f>
        <v>6.7663805615419226E-6</v>
      </c>
      <c r="DQ71" s="55">
        <f t="shared" si="146"/>
        <v>0.1</v>
      </c>
      <c r="DR71" s="55">
        <f>IF('Indicator Data'!AJ74="No data","x",ROUND(IF('Indicator Data'!AJ74&gt;DR$195,10,IF('Indicator Data'!AJ74&lt;DR$194,0,10-(DR$195-'Indicator Data'!AJ74)/(DR$195-DR$194)*10)),1))</f>
        <v>4</v>
      </c>
      <c r="DS71" s="55">
        <f t="shared" si="177"/>
        <v>2.1</v>
      </c>
      <c r="DT71" s="55">
        <f>ROUND(IF('Indicator Data'!Z74=0,0,IF(LOG('Indicator Data'!Z74)&gt;DT$195,10,IF(LOG('Indicator Data'!Z74)&lt;DT$194,0,10-(DT$195-LOG('Indicator Data'!Z74))/(DT$195-DT$194)*10))),1)</f>
        <v>7.9</v>
      </c>
      <c r="DU71" s="56">
        <f>'Indicator Data'!Z74/'Indicator Data'!$CL74</f>
        <v>0.26611593646027659</v>
      </c>
      <c r="DV71" s="55">
        <f t="shared" si="147"/>
        <v>2.7</v>
      </c>
      <c r="DW71" s="55">
        <f t="shared" si="178"/>
        <v>5.9</v>
      </c>
      <c r="DX71" s="55">
        <f t="shared" si="179"/>
        <v>5.0999999999999996</v>
      </c>
      <c r="DY71" s="57">
        <f>IF(BL71="x",ROUND((10-GEOMEAN(((10-DX71)/10*9+1),((10-CZ71)/10*9+1),((10-DJ71)/10*9+1)))/9*10,1),ROUND((10-GEOMEAN(((10-BL71)/10*9+1),((10-DX71)/10*9+1),((10-CZ71)/10*9+1),((10-DJ71)/10*9+1)))/9*10,1))</f>
        <v>7.5</v>
      </c>
      <c r="DZ71" s="58">
        <f>IF(ROUND(IF(AP71="x",(10-GEOMEAN(((10-AO71)/10*9+1),((10-DY71)/10*9+1),((10-AU71)/10*9+1),((10-AQ71)/10*9+1),((10-AR71)/10*9+1)))/9*10,(10-GEOMEAN(((10-AO71)/10*9+1),((10-DY71)/10*9+1),((10-AP71)/10*9+1),((10-AQ71)/10*9+1),((10-AR71)/10*9+1),((10-AU71)/10*9+1)))/9*10),1)=0,0.1,ROUND(IF(AP71="x",(10-GEOMEAN(((10-AO71)/10*9+1),((10-DY71)/10*9+1),((10-AU71)/10*9+1),((10-AQ71)/10*9+1),((10-AR71)/10*9+1)))/9*10,(10-GEOMEAN(((10-AO71)/10*9+1),((10-DY71)/10*9+1),((10-AP71)/10*9+1),((10-AQ71)/10*9+1),((10-AR71)/10*9+1),((10-AU71)/10*9+1)))/9*10),1))</f>
        <v>3.7</v>
      </c>
      <c r="EA71" s="55">
        <f>ROUND(IF('Indicator Data'!AM74=0,0,IF('Indicator Data'!AM74&gt;EA$195,10,IF('Indicator Data'!AM74&lt;EA$194,0,10-(EA$195-'Indicator Data'!AM74)/(EA$195-EA$194)*10))),1)</f>
        <v>7.1</v>
      </c>
      <c r="EB71" s="55">
        <f>ROUND(IF('Indicator Data'!AN74=0,0,IF(LOG('Indicator Data'!AN74)&gt;LOG(EB$195),10,IF(LOG('Indicator Data'!AN74)&lt;LOG(EB$194),0,10-(LOG(EB$195)-LOG('Indicator Data'!AN74))/(LOG(EB$195)-LOG(EB$194))*10))),1)</f>
        <v>4.4000000000000004</v>
      </c>
      <c r="EC71" s="57">
        <f t="shared" si="148"/>
        <v>5.9</v>
      </c>
      <c r="ED71" s="55">
        <f>'Indicator Data'!AO74</f>
        <v>0</v>
      </c>
      <c r="EE71" s="55">
        <f>'Indicator Data'!AP74</f>
        <v>0</v>
      </c>
      <c r="EF71" s="57">
        <f t="shared" si="149"/>
        <v>0</v>
      </c>
      <c r="EG71" s="58">
        <f t="shared" si="150"/>
        <v>4.0999999999999996</v>
      </c>
      <c r="EH71" s="15"/>
      <c r="EI71" s="104"/>
    </row>
    <row r="72" spans="1:139" s="4" customFormat="1" x14ac:dyDescent="0.25">
      <c r="A72" s="126" t="str">
        <f>'Indicator Data'!A75</f>
        <v>Guinea-Bissau</v>
      </c>
      <c r="B72" s="59" t="str">
        <f>'Indicator Data'!B75</f>
        <v>GNB</v>
      </c>
      <c r="C72" s="55">
        <f>ROUND(IF('Indicator Data'!C75=0,0.1,IF(LOG('Indicator Data'!C75)&gt;C$195,10,IF(LOG('Indicator Data'!C75)&lt;C$194,0,10-(C$195-LOG('Indicator Data'!C75))/(C$195-C$194)*10))),1)</f>
        <v>0.1</v>
      </c>
      <c r="D72" s="55">
        <f>ROUND(IF('Indicator Data'!D75=0,0.1,IF(LOG('Indicator Data'!D75)&gt;D$195,10,IF(LOG('Indicator Data'!D75)&lt;D$194,0,10-(D$195-LOG('Indicator Data'!D75))/(D$195-D$194)*10))),1)</f>
        <v>0.1</v>
      </c>
      <c r="E72" s="55">
        <f t="shared" si="110"/>
        <v>0.1</v>
      </c>
      <c r="F72" s="55">
        <f>IF('Indicator Data'!E75="No data",0.1,(ROUND(IF('Indicator Data'!E75=0,0,IF(LOG('Indicator Data'!E75)&gt;F$195,10,IF(LOG('Indicator Data'!E75)&lt;F$194,0,10-(F$195-LOG('Indicator Data'!E75))/(F$195-F$194)*10))),1)))</f>
        <v>4.4000000000000004</v>
      </c>
      <c r="G72" s="55">
        <f>ROUND(IF('Indicator Data'!F75=0,0,IF(LOG('Indicator Data'!F75)&gt;G$195,10,IF(LOG('Indicator Data'!F75)&lt;G$194,0,10-(G$195-LOG('Indicator Data'!F75))/(G$195-G$194)*10))),1)</f>
        <v>1</v>
      </c>
      <c r="H72" s="55">
        <f>ROUND(IF('Indicator Data'!G75=0,0,IF(LOG('Indicator Data'!G75)&gt;H$195,10,IF(LOG('Indicator Data'!G75)&lt;H$194,0,10-(H$195-LOG('Indicator Data'!G75))/(H$195-H$194)*10))),1)</f>
        <v>0</v>
      </c>
      <c r="I72" s="55">
        <f>ROUND(IF('Indicator Data'!H75=0,0,IF(LOG('Indicator Data'!H75)&gt;I$195,10,IF(LOG('Indicator Data'!H75)&lt;I$194,0,10-(I$195-LOG('Indicator Data'!H75))/(I$195-I$194)*10))),1)</f>
        <v>0</v>
      </c>
      <c r="J72" s="55">
        <f t="shared" si="111"/>
        <v>0</v>
      </c>
      <c r="K72" s="55">
        <f>ROUND(IF('Indicator Data'!I75=0,0,IF(LOG('Indicator Data'!I75)&gt;K$195,10,IF(LOG('Indicator Data'!I75)&lt;K$194,0,10-(K$195-LOG('Indicator Data'!I75))/(K$195-K$194)*10))),1)</f>
        <v>0</v>
      </c>
      <c r="L72" s="55">
        <f t="shared" si="112"/>
        <v>0</v>
      </c>
      <c r="M72" s="55">
        <f>ROUND(IF('Indicator Data'!J75=0,0,IF(LOG('Indicator Data'!J75)&gt;M$195,10,IF(LOG('Indicator Data'!J75)&lt;M$194,0,10-(M$195-LOG('Indicator Data'!J75))/(M$195-M$194)*10))),1)</f>
        <v>6.4</v>
      </c>
      <c r="N72" s="56">
        <f>'Indicator Data'!C75/'Indicator Data'!$CL75</f>
        <v>0</v>
      </c>
      <c r="O72" s="56">
        <f>'Indicator Data'!D75/'Indicator Data'!$CL75</f>
        <v>0</v>
      </c>
      <c r="P72" s="56">
        <f>IF(F72=0.1,"x",'Indicator Data'!E75/'Indicator Data'!$CL75)</f>
        <v>3.0862689034393824E-3</v>
      </c>
      <c r="Q72" s="56">
        <f>'Indicator Data'!F75/'Indicator Data'!$CL75</f>
        <v>2.2748309990136985E-8</v>
      </c>
      <c r="R72" s="56">
        <f>'Indicator Data'!G75/'Indicator Data'!$CL75</f>
        <v>0</v>
      </c>
      <c r="S72" s="56">
        <f>'Indicator Data'!H75/'Indicator Data'!$CL75</f>
        <v>0</v>
      </c>
      <c r="T72" s="56">
        <f>'Indicator Data'!I75/'Indicator Data'!$CL75</f>
        <v>0</v>
      </c>
      <c r="U72" s="56">
        <f>'Indicator Data'!J75/'Indicator Data'!$CL75</f>
        <v>2.0424732612572992E-3</v>
      </c>
      <c r="V72" s="55">
        <f t="shared" si="113"/>
        <v>0</v>
      </c>
      <c r="W72" s="55">
        <f t="shared" si="114"/>
        <v>0</v>
      </c>
      <c r="X72" s="55">
        <f t="shared" si="115"/>
        <v>0</v>
      </c>
      <c r="Y72" s="55">
        <f t="shared" si="116"/>
        <v>2.1</v>
      </c>
      <c r="Z72" s="55">
        <f t="shared" si="117"/>
        <v>1.9</v>
      </c>
      <c r="AA72" s="55">
        <f t="shared" si="118"/>
        <v>0</v>
      </c>
      <c r="AB72" s="55">
        <f t="shared" si="119"/>
        <v>0</v>
      </c>
      <c r="AC72" s="55">
        <f t="shared" si="120"/>
        <v>0</v>
      </c>
      <c r="AD72" s="55">
        <f t="shared" si="121"/>
        <v>0</v>
      </c>
      <c r="AE72" s="55">
        <f t="shared" si="122"/>
        <v>0</v>
      </c>
      <c r="AF72" s="55">
        <f t="shared" si="123"/>
        <v>0.7</v>
      </c>
      <c r="AG72" s="55">
        <f>ROUND(IF('Indicator Data'!K75=0,0,IF('Indicator Data'!K75&gt;AG$195,10,IF('Indicator Data'!K75&lt;AG$194,0,10-(AG$195-'Indicator Data'!K75)/(AG$195-AG$194)*10))),1)</f>
        <v>1.9</v>
      </c>
      <c r="AH72" s="55">
        <f t="shared" si="124"/>
        <v>0.1</v>
      </c>
      <c r="AI72" s="55">
        <f t="shared" si="125"/>
        <v>0.1</v>
      </c>
      <c r="AJ72" s="55">
        <f t="shared" si="126"/>
        <v>0</v>
      </c>
      <c r="AK72" s="55">
        <f t="shared" si="127"/>
        <v>0</v>
      </c>
      <c r="AL72" s="55">
        <f t="shared" si="128"/>
        <v>0</v>
      </c>
      <c r="AM72" s="55">
        <f t="shared" si="129"/>
        <v>0</v>
      </c>
      <c r="AN72" s="55">
        <f t="shared" si="130"/>
        <v>4.0999999999999996</v>
      </c>
      <c r="AO72" s="193">
        <f t="shared" si="131"/>
        <v>0.1</v>
      </c>
      <c r="AP72" s="193">
        <f t="shared" si="151"/>
        <v>3.3</v>
      </c>
      <c r="AQ72" s="193">
        <f t="shared" si="132"/>
        <v>1.5</v>
      </c>
      <c r="AR72" s="193">
        <f t="shared" si="133"/>
        <v>0</v>
      </c>
      <c r="AS72" s="55">
        <f t="shared" si="134"/>
        <v>3</v>
      </c>
      <c r="AT72" s="55">
        <f>IF('Indicator Data'!L75="No data","x",IF('Indicator Data'!CM75&lt;1000,"x",ROUND((IF('Indicator Data'!L75&gt;AT$195,10,IF('Indicator Data'!L75&lt;AT$194,0,10-(AT$195-'Indicator Data'!L75)/(AT$195-AT$194)*10))),1)))</f>
        <v>1</v>
      </c>
      <c r="AU72" s="193">
        <f t="shared" si="135"/>
        <v>2</v>
      </c>
      <c r="AV72" s="55">
        <f>IF('Indicator Data'!M75="No data","x",ROUND(IF('Indicator Data'!M75=0,0,IF(LOG('Indicator Data'!M75)&gt;AV$195,10,IF(LOG('Indicator Data'!M75)&lt;AV$194,0,10-(AV$195-LOG('Indicator Data'!M75))/(AV$195-AV$194)*10))),1))</f>
        <v>6.4</v>
      </c>
      <c r="AW72" s="56">
        <f>IF(AV72="x","x",'Indicator Data'!M75/'Indicator Data'!$CL75)</f>
        <v>0.16907212844454098</v>
      </c>
      <c r="AX72" s="55">
        <f t="shared" si="152"/>
        <v>1.9</v>
      </c>
      <c r="AY72" s="55">
        <f t="shared" si="153"/>
        <v>4.5</v>
      </c>
      <c r="AZ72" s="55">
        <f>IF('Indicator Data'!N75="No data","x",ROUND(IF('Indicator Data'!N75=0,0,IF(LOG('Indicator Data'!N75)&gt;AZ$195,10,IF(LOG('Indicator Data'!N75)&lt;AZ$194,0,10-(AZ$195-LOG('Indicator Data'!N75))/(AZ$195-AZ$194)*10))),1))</f>
        <v>0</v>
      </c>
      <c r="BA72" s="56">
        <f>IF(AZ72="x","x",'Indicator Data'!N75/'Indicator Data'!$CL75)</f>
        <v>0</v>
      </c>
      <c r="BB72" s="55">
        <f t="shared" si="154"/>
        <v>0</v>
      </c>
      <c r="BC72" s="55">
        <f t="shared" si="155"/>
        <v>0</v>
      </c>
      <c r="BD72" s="55">
        <f>IF('Indicator Data'!O75="No data","x",ROUND(IF('Indicator Data'!O75=0,0,IF(LOG('Indicator Data'!O75)&gt;BD$195,10,IF(LOG('Indicator Data'!O75)&lt;BD$194,0,10-(BD$195-LOG('Indicator Data'!O75))/(BD$195-BD$194)*10))),1))</f>
        <v>8.5</v>
      </c>
      <c r="BE72" s="56">
        <f>IF(BD72="x","x",'Indicator Data'!O75/'Indicator Data'!$CL75)</f>
        <v>0.69430780709541451</v>
      </c>
      <c r="BF72" s="55">
        <f t="shared" si="156"/>
        <v>10</v>
      </c>
      <c r="BG72" s="55">
        <f t="shared" si="157"/>
        <v>9.4</v>
      </c>
      <c r="BH72" s="55">
        <f>IF('Indicator Data'!P75="No data","x",ROUND(IF('Indicator Data'!P75=0,0,IF(LOG('Indicator Data'!P75)&gt;BH$195,10,IF(LOG('Indicator Data'!P75)&lt;BH$194,0,10-(BH$195-LOG('Indicator Data'!P75))/(BH$195-BH$194)*10))),1))</f>
        <v>0</v>
      </c>
      <c r="BI72" s="56">
        <f>IF(BH72="x","x",'Indicator Data'!P75/'Indicator Data'!$CL75)</f>
        <v>0</v>
      </c>
      <c r="BJ72" s="55">
        <f t="shared" si="158"/>
        <v>0</v>
      </c>
      <c r="BK72" s="55">
        <f t="shared" si="159"/>
        <v>0</v>
      </c>
      <c r="BL72" s="55">
        <f t="shared" si="160"/>
        <v>5</v>
      </c>
      <c r="BM72" s="55">
        <f>ROUND(IF('Indicator Data'!Q75=0,0,IF(LOG('Indicator Data'!Q75)&gt;BM$195,10,IF(LOG('Indicator Data'!Q75)&lt;BM$194,0,10-(BM$195-LOG('Indicator Data'!Q75))/(BM$195-BM$194)*10))),1)</f>
        <v>7.5</v>
      </c>
      <c r="BN72" s="55">
        <f>ROUND(IF('Indicator Data'!R75=0,0,IF(LOG('Indicator Data'!R75)&gt;BN$195,10,IF(LOG('Indicator Data'!R75)&lt;BN$194,0,10-(BN$195-LOG('Indicator Data'!R75))/(BN$195-BN$194)*10))),1)</f>
        <v>0</v>
      </c>
      <c r="BO72" s="55">
        <f t="shared" si="161"/>
        <v>2.5</v>
      </c>
      <c r="BP72" s="56">
        <f>'Indicator Data'!Q75/'Indicator Data'!$CL75</f>
        <v>0.96750674731123099</v>
      </c>
      <c r="BQ72" s="56">
        <f>'Indicator Data'!R75/'Indicator Data'!$CL75</f>
        <v>0</v>
      </c>
      <c r="BR72" s="55">
        <f t="shared" si="136"/>
        <v>9.6999999999999993</v>
      </c>
      <c r="BS72" s="55">
        <f t="shared" si="137"/>
        <v>0</v>
      </c>
      <c r="BT72" s="55">
        <f t="shared" si="138"/>
        <v>3.2333333333333329</v>
      </c>
      <c r="BU72" s="55">
        <f t="shared" si="162"/>
        <v>2.9</v>
      </c>
      <c r="BV72" s="55">
        <f>ROUND(IF('Indicator Data'!S75=0,0,IF(LOG('Indicator Data'!S75)&gt;BV$195,10,IF(LOG('Indicator Data'!S75)&lt;BV$194,0,10-(BV$195-LOG('Indicator Data'!S75))/(BV$195-BV$194)*10))),1)</f>
        <v>2.5</v>
      </c>
      <c r="BW72" s="55">
        <f>ROUND(IF('Indicator Data'!T75=0,0,IF(LOG('Indicator Data'!T75)&gt;BW$195,10,IF(LOG('Indicator Data'!T75)&lt;BW$194,0,10-(BW$195-LOG('Indicator Data'!T75))/(BW$195-BW$194)*10))),1)</f>
        <v>7.5</v>
      </c>
      <c r="BX72" s="55">
        <f t="shared" si="163"/>
        <v>5.833333333333333</v>
      </c>
      <c r="BY72" s="56">
        <f>'Indicator Data'!S75/'Indicator Data'!$CL75</f>
        <v>2.8706200701839523E-4</v>
      </c>
      <c r="BZ72" s="56">
        <f>'Indicator Data'!T75/'Indicator Data'!$CL75</f>
        <v>0.96721968530421265</v>
      </c>
      <c r="CA72" s="55">
        <f t="shared" si="139"/>
        <v>0</v>
      </c>
      <c r="CB72" s="55">
        <f t="shared" si="140"/>
        <v>9.6999999999999993</v>
      </c>
      <c r="CC72" s="55">
        <f t="shared" si="164"/>
        <v>6.4666666666666659</v>
      </c>
      <c r="CD72" s="55">
        <f t="shared" si="165"/>
        <v>6.2</v>
      </c>
      <c r="CE72" s="55">
        <f t="shared" si="166"/>
        <v>4.8</v>
      </c>
      <c r="CF72" s="55">
        <f>ROUND(IF('Indicator Data'!U75=0,0,IF(LOG('Indicator Data'!U75)&gt;CF$195,10,IF(LOG('Indicator Data'!U75)&lt;CF$194,0,10-(CF$195-LOG('Indicator Data'!U75))/(CF$195-CF$194)*10))),1)</f>
        <v>7.4</v>
      </c>
      <c r="CG72" s="56">
        <f>'Indicator Data'!U75/'Indicator Data'!$CL75</f>
        <v>0.8306361239912885</v>
      </c>
      <c r="CH72" s="55">
        <f t="shared" si="141"/>
        <v>9.1999999999999993</v>
      </c>
      <c r="CI72" s="55">
        <f t="shared" si="167"/>
        <v>8.4</v>
      </c>
      <c r="CJ72" s="55">
        <f>ROUND(IF('Indicator Data'!V75=0,0,IF(LOG('Indicator Data'!V75)&gt;CJ$195,10,IF(LOG('Indicator Data'!V75)&lt;CJ$194,0,10-(CJ$195-LOG('Indicator Data'!V75))/(CJ$195-CJ$194)*10))),1)</f>
        <v>7.5</v>
      </c>
      <c r="CK72" s="56">
        <f>IF('Indicator Data'!V75/'Indicator Data'!$CL75&gt;1,1,'Indicator Data'!V75/'Indicator Data'!$CL75)</f>
        <v>0.96624278939235475</v>
      </c>
      <c r="CL72" s="55">
        <f t="shared" si="142"/>
        <v>9.6999999999999993</v>
      </c>
      <c r="CM72" s="55">
        <f t="shared" si="168"/>
        <v>8.9</v>
      </c>
      <c r="CN72" s="55">
        <f>ROUND(IF('Indicator Data'!W75=0,0,IF(LOG('Indicator Data'!W75)&gt;CN$195,10,IF(LOG('Indicator Data'!W75)&lt;CN$194,0,10-(CN$195-LOG('Indicator Data'!W75))/(CN$195-CN$194)*10))),1)</f>
        <v>0</v>
      </c>
      <c r="CO72" s="56">
        <f>'Indicator Data'!W75/'Indicator Data'!$CL75</f>
        <v>0</v>
      </c>
      <c r="CP72" s="55">
        <f t="shared" si="143"/>
        <v>0</v>
      </c>
      <c r="CQ72" s="55">
        <f t="shared" si="169"/>
        <v>0</v>
      </c>
      <c r="CR72" s="55">
        <f>ROUND(IF('Indicator Data'!X75=0,0,IF(LOG('Indicator Data'!X75)&gt;CR$195,10,IF(LOG('Indicator Data'!X75)&lt;CR$194,0,10-(CR$195-LOG('Indicator Data'!X75))/(CR$195-CR$194)*10))),1)</f>
        <v>7.5</v>
      </c>
      <c r="CS72" s="56">
        <f>'Indicator Data'!X75/'Indicator Data'!$CL75</f>
        <v>0.97067989682016531</v>
      </c>
      <c r="CT72" s="55">
        <f t="shared" si="144"/>
        <v>9.6999999999999993</v>
      </c>
      <c r="CU72" s="55">
        <f t="shared" si="170"/>
        <v>8.9</v>
      </c>
      <c r="CV72" s="55">
        <f>ROUND(IF('Indicator Data'!Y75=0,0,IF(LOG('Indicator Data'!Y75)&gt;CR$195,10,IF(LOG('Indicator Data'!Y75)&lt;CR$194,0,10-(CR$195-LOG('Indicator Data'!Y75))/(CR$195-CR$194)*10))),1)</f>
        <v>0</v>
      </c>
      <c r="CW72" s="56">
        <f>'Indicator Data'!Y75/'Indicator Data'!$CL75</f>
        <v>0</v>
      </c>
      <c r="CX72" s="55">
        <f t="shared" si="145"/>
        <v>0</v>
      </c>
      <c r="CY72" s="55">
        <f t="shared" si="171"/>
        <v>0</v>
      </c>
      <c r="CZ72" s="55">
        <f t="shared" si="172"/>
        <v>8.1</v>
      </c>
      <c r="DA72" s="55">
        <f>IF('Indicator Data'!AE75="No data","x",ROUND(IF('Indicator Data'!AE75&gt;DA$195,0,IF('Indicator Data'!AE75&lt;DA$194,10,(DA$195-'Indicator Data'!AE75)/(DA$195-DA$194)*10)),1))</f>
        <v>8.8000000000000007</v>
      </c>
      <c r="DB72" s="55">
        <f>IF('Indicator Data'!AF75="No data","x",ROUND(IF('Indicator Data'!AF75&gt;DB$195,0,IF('Indicator Data'!AF75&lt;DB$194,10,(DB$195-'Indicator Data'!AF75)/(DB$195-DB$194)*10)),1))</f>
        <v>5.6</v>
      </c>
      <c r="DC72" s="55">
        <f>IF('Indicator Data'!AH75="No data","x",ROUND(IF('Indicator Data'!AH75&gt;DC$195,0,IF('Indicator Data'!AH75&lt;DC$194,10,(DC$195-'Indicator Data'!AH75)/(DC$195-DC$194)*10)),1))</f>
        <v>9.4</v>
      </c>
      <c r="DD72" s="55">
        <f>IF(AND(DB72="x",DA72="x",DC72="x"),"x",ROUND(AVERAGE(DA72:DC72),1))</f>
        <v>7.9</v>
      </c>
      <c r="DE72" s="55">
        <f>IF('Indicator Data'!AA75="No data","x",ROUND(IF(LOG('Indicator Data'!AA75)&gt;DE$195,10,IF(LOG('Indicator Data'!AA75)&lt;DE$194,0,10-(DE$195-LOG('Indicator Data'!AA75))/(DE$195-DE$194)*10)),1))</f>
        <v>6.1</v>
      </c>
      <c r="DF72" s="55">
        <f>IF('Indicator Data'!AB75="No data","x",ROUND(IF('Indicator Data'!AB75&gt;DF$195,10,IF('Indicator Data'!AB75&lt;DF$194,0,10-(DF$195-'Indicator Data'!AB75)/(DF$195-DF$194)*10)),1))</f>
        <v>7.4</v>
      </c>
      <c r="DG72" s="55">
        <f>IF('Indicator Data'!AC75="No data","x",ROUND(IF('Indicator Data'!AC75&gt;DG$195,10,IF('Indicator Data'!AC75&lt;DG$194,0,10-(DG$195-'Indicator Data'!AC75)/(DG$195-DG$194)*10)),1))</f>
        <v>4.3</v>
      </c>
      <c r="DH72" s="55" t="str">
        <f>IF('Indicator Data'!AD75="No data","x",ROUND(IF('Indicator Data'!AD75&gt;DH$195,10,IF('Indicator Data'!AD75&lt;DH$194,0,10-(DH$195-'Indicator Data'!AD75)/(DH$195-DH$194)*10)),1))</f>
        <v>x</v>
      </c>
      <c r="DI72" s="55">
        <f t="shared" si="173"/>
        <v>5.9</v>
      </c>
      <c r="DJ72" s="55">
        <f t="shared" si="174"/>
        <v>6.6</v>
      </c>
      <c r="DK72" s="55">
        <f>IF('Indicator Data'!AK75="No data","x",ROUND(IF('Indicator Data'!AK75&gt;DK$195,10,IF('Indicator Data'!AK75&lt;DK$194,0,10-(DK$195-'Indicator Data'!AK75)/(DK$195-DK$194)*10)),1))</f>
        <v>8.8000000000000007</v>
      </c>
      <c r="DL72" s="55">
        <f>IF('Indicator Data'!AL75="No data","x",ROUND(IF('Indicator Data'!AL75&gt;DL$195,10,IF('Indicator Data'!AL75&lt;DL$194,0,10-(DL$195-'Indicator Data'!AL75)/(DL$195-DL$194)*10)),1))</f>
        <v>7.1</v>
      </c>
      <c r="DM72" s="55">
        <f t="shared" si="175"/>
        <v>6.7</v>
      </c>
      <c r="DN72" s="55">
        <f>IF('Indicator Data'!AG75="No data","x",ROUND(IF('Indicator Data'!AG75&gt;DN$195,10,IF('Indicator Data'!AG75&lt;DN$194,0,10-(DN$195-'Indicator Data'!AG75)/(DN$195-DN$194)*10)),1))</f>
        <v>5.6</v>
      </c>
      <c r="DO72" s="55">
        <f t="shared" si="176"/>
        <v>7.4</v>
      </c>
      <c r="DP72" s="194">
        <f>IF('Indicator Data'!AI75="No data","x",'Indicator Data'!AI75/'Indicator Data'!$CK75)</f>
        <v>5.0685345906144609E-5</v>
      </c>
      <c r="DQ72" s="55">
        <f t="shared" si="146"/>
        <v>0.5</v>
      </c>
      <c r="DR72" s="55">
        <f>IF('Indicator Data'!AJ75="No data","x",ROUND(IF('Indicator Data'!AJ75&gt;DR$195,10,IF('Indicator Data'!AJ75&lt;DR$194,0,10-(DR$195-'Indicator Data'!AJ75)/(DR$195-DR$194)*10)),1))</f>
        <v>2</v>
      </c>
      <c r="DS72" s="55">
        <f t="shared" si="177"/>
        <v>1.3</v>
      </c>
      <c r="DT72" s="55">
        <f>ROUND(IF('Indicator Data'!Z75=0,0,IF(LOG('Indicator Data'!Z75)&gt;DT$195,10,IF(LOG('Indicator Data'!Z75)&lt;DT$194,0,10-(DT$195-LOG('Indicator Data'!Z75))/(DT$195-DT$194)*10))),1)</f>
        <v>0</v>
      </c>
      <c r="DU72" s="56">
        <f>'Indicator Data'!Z75/'Indicator Data'!$CL75</f>
        <v>0</v>
      </c>
      <c r="DV72" s="55">
        <f t="shared" si="147"/>
        <v>0</v>
      </c>
      <c r="DW72" s="55">
        <f t="shared" si="178"/>
        <v>0</v>
      </c>
      <c r="DX72" s="55">
        <f t="shared" si="179"/>
        <v>5.0999999999999996</v>
      </c>
      <c r="DY72" s="57">
        <f>IF(BL72="x",ROUND((10-GEOMEAN(((10-DX72)/10*9+1),((10-CZ72)/10*9+1),((10-DJ72)/10*9+1)))/9*10,1),ROUND((10-GEOMEAN(((10-BL72)/10*9+1),((10-DX72)/10*9+1),((10-CZ72)/10*9+1),((10-DJ72)/10*9+1)))/9*10,1))</f>
        <v>6.4</v>
      </c>
      <c r="DZ72" s="58">
        <f>IF(ROUND(IF(AP72="x",(10-GEOMEAN(((10-AO72)/10*9+1),((10-DY72)/10*9+1),((10-AU72)/10*9+1),((10-AQ72)/10*9+1),((10-AR72)/10*9+1)))/9*10,(10-GEOMEAN(((10-AO72)/10*9+1),((10-DY72)/10*9+1),((10-AP72)/10*9+1),((10-AQ72)/10*9+1),((10-AR72)/10*9+1),((10-AU72)/10*9+1)))/9*10),1)=0,0.1,ROUND(IF(AP72="x",(10-GEOMEAN(((10-AO72)/10*9+1),((10-DY72)/10*9+1),((10-AU72)/10*9+1),((10-AQ72)/10*9+1),((10-AR72)/10*9+1)))/9*10,(10-GEOMEAN(((10-AO72)/10*9+1),((10-DY72)/10*9+1),((10-AP72)/10*9+1),((10-AQ72)/10*9+1),((10-AR72)/10*9+1),((10-AU72)/10*9+1)))/9*10),1))</f>
        <v>2.5</v>
      </c>
      <c r="EA72" s="55">
        <f>ROUND(IF('Indicator Data'!AM75=0,0,IF('Indicator Data'!AM75&gt;EA$195,10,IF('Indicator Data'!AM75&lt;EA$194,0,10-(EA$195-'Indicator Data'!AM75)/(EA$195-EA$194)*10))),1)</f>
        <v>1.2</v>
      </c>
      <c r="EB72" s="55">
        <f>ROUND(IF('Indicator Data'!AN75=0,0,IF(LOG('Indicator Data'!AN75)&gt;LOG(EB$195),10,IF(LOG('Indicator Data'!AN75)&lt;LOG(EB$194),0,10-(LOG(EB$195)-LOG('Indicator Data'!AN75))/(LOG(EB$195)-LOG(EB$194))*10))),1)</f>
        <v>3.3</v>
      </c>
      <c r="EC72" s="57">
        <f t="shared" si="148"/>
        <v>2.2999999999999998</v>
      </c>
      <c r="ED72" s="55">
        <f>'Indicator Data'!AO75</f>
        <v>0</v>
      </c>
      <c r="EE72" s="55">
        <f>'Indicator Data'!AP75</f>
        <v>0</v>
      </c>
      <c r="EF72" s="57">
        <f t="shared" si="149"/>
        <v>0</v>
      </c>
      <c r="EG72" s="58">
        <f t="shared" si="150"/>
        <v>1.6</v>
      </c>
      <c r="EH72" s="15"/>
      <c r="EI72" s="104"/>
    </row>
    <row r="73" spans="1:139" s="4" customFormat="1" x14ac:dyDescent="0.25">
      <c r="A73" s="126" t="str">
        <f>'Indicator Data'!A76</f>
        <v>Guyana</v>
      </c>
      <c r="B73" s="59" t="str">
        <f>'Indicator Data'!B76</f>
        <v>GUY</v>
      </c>
      <c r="C73" s="55">
        <f>ROUND(IF('Indicator Data'!C76=0,0.1,IF(LOG('Indicator Data'!C76)&gt;C$195,10,IF(LOG('Indicator Data'!C76)&lt;C$194,0,10-(C$195-LOG('Indicator Data'!C76))/(C$195-C$194)*10))),1)</f>
        <v>0.1</v>
      </c>
      <c r="D73" s="55">
        <f>ROUND(IF('Indicator Data'!D76=0,0.1,IF(LOG('Indicator Data'!D76)&gt;D$195,10,IF(LOG('Indicator Data'!D76)&lt;D$194,0,10-(D$195-LOG('Indicator Data'!D76))/(D$195-D$194)*10))),1)</f>
        <v>0.1</v>
      </c>
      <c r="E73" s="55">
        <f t="shared" si="110"/>
        <v>0.1</v>
      </c>
      <c r="F73" s="55">
        <f>IF('Indicator Data'!E76="No data",0.1,(ROUND(IF('Indicator Data'!E76=0,0,IF(LOG('Indicator Data'!E76)&gt;F$195,10,IF(LOG('Indicator Data'!E76)&lt;F$194,0,10-(F$195-LOG('Indicator Data'!E76))/(F$195-F$194)*10))),1)))</f>
        <v>4.4000000000000004</v>
      </c>
      <c r="G73" s="55">
        <f>ROUND(IF('Indicator Data'!F76=0,0,IF(LOG('Indicator Data'!F76)&gt;G$195,10,IF(LOG('Indicator Data'!F76)&lt;G$194,0,10-(G$195-LOG('Indicator Data'!F76))/(G$195-G$194)*10))),1)</f>
        <v>4.9000000000000004</v>
      </c>
      <c r="H73" s="55">
        <f>ROUND(IF('Indicator Data'!G76=0,0,IF(LOG('Indicator Data'!G76)&gt;H$195,10,IF(LOG('Indicator Data'!G76)&lt;H$194,0,10-(H$195-LOG('Indicator Data'!G76))/(H$195-H$194)*10))),1)</f>
        <v>0</v>
      </c>
      <c r="I73" s="55">
        <f>ROUND(IF('Indicator Data'!H76=0,0,IF(LOG('Indicator Data'!H76)&gt;I$195,10,IF(LOG('Indicator Data'!H76)&lt;I$194,0,10-(I$195-LOG('Indicator Data'!H76))/(I$195-I$194)*10))),1)</f>
        <v>0</v>
      </c>
      <c r="J73" s="55">
        <f t="shared" si="111"/>
        <v>0</v>
      </c>
      <c r="K73" s="55">
        <f>ROUND(IF('Indicator Data'!I76=0,0,IF(LOG('Indicator Data'!I76)&gt;K$195,10,IF(LOG('Indicator Data'!I76)&lt;K$194,0,10-(K$195-LOG('Indicator Data'!I76))/(K$195-K$194)*10))),1)</f>
        <v>0</v>
      </c>
      <c r="L73" s="55">
        <f t="shared" si="112"/>
        <v>0</v>
      </c>
      <c r="M73" s="55">
        <f>ROUND(IF('Indicator Data'!J76=0,0,IF(LOG('Indicator Data'!J76)&gt;M$195,10,IF(LOG('Indicator Data'!J76)&lt;M$194,0,10-(M$195-LOG('Indicator Data'!J76))/(M$195-M$194)*10))),1)</f>
        <v>8.1</v>
      </c>
      <c r="N73" s="56">
        <f>'Indicator Data'!C76/'Indicator Data'!$CL76</f>
        <v>0</v>
      </c>
      <c r="O73" s="56">
        <f>'Indicator Data'!D76/'Indicator Data'!$CL76</f>
        <v>0</v>
      </c>
      <c r="P73" s="56">
        <f>IF(F73=0.1,"x",'Indicator Data'!E76/'Indicator Data'!$CL76)</f>
        <v>7.7362736544027743E-3</v>
      </c>
      <c r="Q73" s="56">
        <f>'Indicator Data'!F76/'Indicator Data'!$CL76</f>
        <v>1.1980021107407447E-5</v>
      </c>
      <c r="R73" s="56">
        <f>'Indicator Data'!G76/'Indicator Data'!$CL76</f>
        <v>0</v>
      </c>
      <c r="S73" s="56">
        <f>'Indicator Data'!H76/'Indicator Data'!$CL76</f>
        <v>0</v>
      </c>
      <c r="T73" s="56">
        <f>'Indicator Data'!I76/'Indicator Data'!$CL76</f>
        <v>0</v>
      </c>
      <c r="U73" s="56">
        <f>'Indicator Data'!J76/'Indicator Data'!$CL76</f>
        <v>2.2659115369745353E-2</v>
      </c>
      <c r="V73" s="55">
        <f t="shared" si="113"/>
        <v>0</v>
      </c>
      <c r="W73" s="55">
        <f t="shared" si="114"/>
        <v>0</v>
      </c>
      <c r="X73" s="55">
        <f t="shared" si="115"/>
        <v>0</v>
      </c>
      <c r="Y73" s="55">
        <f t="shared" si="116"/>
        <v>5.2</v>
      </c>
      <c r="Z73" s="55">
        <f t="shared" si="117"/>
        <v>8</v>
      </c>
      <c r="AA73" s="55">
        <f t="shared" si="118"/>
        <v>0</v>
      </c>
      <c r="AB73" s="55">
        <f t="shared" si="119"/>
        <v>0</v>
      </c>
      <c r="AC73" s="55">
        <f t="shared" si="120"/>
        <v>0</v>
      </c>
      <c r="AD73" s="55">
        <f t="shared" si="121"/>
        <v>0</v>
      </c>
      <c r="AE73" s="55">
        <f t="shared" si="122"/>
        <v>0</v>
      </c>
      <c r="AF73" s="55">
        <f t="shared" si="123"/>
        <v>7.6</v>
      </c>
      <c r="AG73" s="55">
        <f>ROUND(IF('Indicator Data'!K76=0,0,IF('Indicator Data'!K76&gt;AG$195,10,IF('Indicator Data'!K76&lt;AG$194,0,10-(AG$195-'Indicator Data'!K76)/(AG$195-AG$194)*10))),1)</f>
        <v>2.9</v>
      </c>
      <c r="AH73" s="55">
        <f t="shared" si="124"/>
        <v>0.1</v>
      </c>
      <c r="AI73" s="55">
        <f t="shared" si="125"/>
        <v>0.1</v>
      </c>
      <c r="AJ73" s="55">
        <f t="shared" si="126"/>
        <v>0</v>
      </c>
      <c r="AK73" s="55">
        <f t="shared" si="127"/>
        <v>0</v>
      </c>
      <c r="AL73" s="55">
        <f t="shared" si="128"/>
        <v>0</v>
      </c>
      <c r="AM73" s="55">
        <f t="shared" si="129"/>
        <v>0</v>
      </c>
      <c r="AN73" s="55">
        <f t="shared" si="130"/>
        <v>7.9</v>
      </c>
      <c r="AO73" s="193">
        <f t="shared" si="131"/>
        <v>0.1</v>
      </c>
      <c r="AP73" s="193">
        <f t="shared" si="151"/>
        <v>4.8</v>
      </c>
      <c r="AQ73" s="193">
        <f t="shared" si="132"/>
        <v>6.7</v>
      </c>
      <c r="AR73" s="193">
        <f t="shared" si="133"/>
        <v>0</v>
      </c>
      <c r="AS73" s="55">
        <f t="shared" si="134"/>
        <v>5.4</v>
      </c>
      <c r="AT73" s="55">
        <f>IF('Indicator Data'!L76="No data","x",IF('Indicator Data'!CM76&lt;1000,"x",ROUND((IF('Indicator Data'!L76&gt;AT$195,10,IF('Indicator Data'!L76&lt;AT$194,0,10-(AT$195-'Indicator Data'!L76)/(AT$195-AT$194)*10))),1)))</f>
        <v>3</v>
      </c>
      <c r="AU73" s="193">
        <f t="shared" si="135"/>
        <v>4.2</v>
      </c>
      <c r="AV73" s="55" t="str">
        <f>IF('Indicator Data'!M76="No data","x",ROUND(IF('Indicator Data'!M76=0,0,IF(LOG('Indicator Data'!M76)&gt;AV$195,10,IF(LOG('Indicator Data'!M76)&lt;AV$194,0,10-(AV$195-LOG('Indicator Data'!M76))/(AV$195-AV$194)*10))),1))</f>
        <v>x</v>
      </c>
      <c r="AW73" s="56" t="str">
        <f>IF(AV73="x","x",'Indicator Data'!M76/'Indicator Data'!$CL76)</f>
        <v>x</v>
      </c>
      <c r="AX73" s="55" t="str">
        <f t="shared" si="152"/>
        <v>x</v>
      </c>
      <c r="AY73" s="55" t="str">
        <f t="shared" si="153"/>
        <v>x</v>
      </c>
      <c r="AZ73" s="55" t="str">
        <f>IF('Indicator Data'!N76="No data","x",ROUND(IF('Indicator Data'!N76=0,0,IF(LOG('Indicator Data'!N76)&gt;AZ$195,10,IF(LOG('Indicator Data'!N76)&lt;AZ$194,0,10-(AZ$195-LOG('Indicator Data'!N76))/(AZ$195-AZ$194)*10))),1))</f>
        <v>x</v>
      </c>
      <c r="BA73" s="56" t="str">
        <f>IF(AZ73="x","x",'Indicator Data'!N76/'Indicator Data'!$CL76)</f>
        <v>x</v>
      </c>
      <c r="BB73" s="55" t="str">
        <f t="shared" si="154"/>
        <v>x</v>
      </c>
      <c r="BC73" s="55" t="str">
        <f t="shared" si="155"/>
        <v>x</v>
      </c>
      <c r="BD73" s="55" t="str">
        <f>IF('Indicator Data'!O76="No data","x",ROUND(IF('Indicator Data'!O76=0,0,IF(LOG('Indicator Data'!O76)&gt;BD$195,10,IF(LOG('Indicator Data'!O76)&lt;BD$194,0,10-(BD$195-LOG('Indicator Data'!O76))/(BD$195-BD$194)*10))),1))</f>
        <v>x</v>
      </c>
      <c r="BE73" s="56" t="str">
        <f>IF(BD73="x","x",'Indicator Data'!O76/'Indicator Data'!$CL76)</f>
        <v>x</v>
      </c>
      <c r="BF73" s="55" t="str">
        <f t="shared" si="156"/>
        <v>x</v>
      </c>
      <c r="BG73" s="55" t="str">
        <f t="shared" si="157"/>
        <v>x</v>
      </c>
      <c r="BH73" s="55" t="str">
        <f>IF('Indicator Data'!P76="No data","x",ROUND(IF('Indicator Data'!P76=0,0,IF(LOG('Indicator Data'!P76)&gt;BH$195,10,IF(LOG('Indicator Data'!P76)&lt;BH$194,0,10-(BH$195-LOG('Indicator Data'!P76))/(BH$195-BH$194)*10))),1))</f>
        <v>x</v>
      </c>
      <c r="BI73" s="56" t="str">
        <f>IF(BH73="x","x",'Indicator Data'!P76/'Indicator Data'!$CL76)</f>
        <v>x</v>
      </c>
      <c r="BJ73" s="55" t="str">
        <f t="shared" si="158"/>
        <v>x</v>
      </c>
      <c r="BK73" s="55" t="str">
        <f t="shared" si="159"/>
        <v>x</v>
      </c>
      <c r="BL73" s="55" t="str">
        <f t="shared" si="160"/>
        <v>x</v>
      </c>
      <c r="BM73" s="55">
        <f>ROUND(IF('Indicator Data'!Q76=0,0,IF(LOG('Indicator Data'!Q76)&gt;BM$195,10,IF(LOG('Indicator Data'!Q76)&lt;BM$194,0,10-(BM$195-LOG('Indicator Data'!Q76))/(BM$195-BM$194)*10))),1)</f>
        <v>5.6</v>
      </c>
      <c r="BN73" s="55">
        <f>ROUND(IF('Indicator Data'!R76=0,0,IF(LOG('Indicator Data'!R76)&gt;BN$195,10,IF(LOG('Indicator Data'!R76)&lt;BN$194,0,10-(BN$195-LOG('Indicator Data'!R76))/(BN$195-BN$194)*10))),1)</f>
        <v>8</v>
      </c>
      <c r="BO73" s="55">
        <f t="shared" si="161"/>
        <v>7.2</v>
      </c>
      <c r="BP73" s="56">
        <f>'Indicator Data'!Q76/'Indicator Data'!$CL76</f>
        <v>0.11703508845257625</v>
      </c>
      <c r="BQ73" s="56">
        <f>'Indicator Data'!R76/'Indicator Data'!$CL76</f>
        <v>0.78537841819834697</v>
      </c>
      <c r="BR73" s="55">
        <f t="shared" si="136"/>
        <v>1.2</v>
      </c>
      <c r="BS73" s="55">
        <f t="shared" si="137"/>
        <v>9.8000000000000007</v>
      </c>
      <c r="BT73" s="55">
        <f t="shared" si="138"/>
        <v>6.9333333333333336</v>
      </c>
      <c r="BU73" s="55">
        <f t="shared" si="162"/>
        <v>7.1</v>
      </c>
      <c r="BV73" s="55">
        <f>ROUND(IF('Indicator Data'!S76=0,0,IF(LOG('Indicator Data'!S76)&gt;BV$195,10,IF(LOG('Indicator Data'!S76)&lt;BV$194,0,10-(BV$195-LOG('Indicator Data'!S76))/(BV$195-BV$194)*10))),1)</f>
        <v>5.6</v>
      </c>
      <c r="BW73" s="55">
        <f>ROUND(IF('Indicator Data'!T76=0,0,IF(LOG('Indicator Data'!T76)&gt;BW$195,10,IF(LOG('Indicator Data'!T76)&lt;BW$194,0,10-(BW$195-LOG('Indicator Data'!T76))/(BW$195-BW$194)*10))),1)</f>
        <v>6.8</v>
      </c>
      <c r="BX73" s="55">
        <f t="shared" si="163"/>
        <v>6.3999999999999995</v>
      </c>
      <c r="BY73" s="56">
        <f>'Indicator Data'!S76/'Indicator Data'!$CL76</f>
        <v>0.11703508845257625</v>
      </c>
      <c r="BZ73" s="56">
        <f>'Indicator Data'!T76/'Indicator Data'!$CL76</f>
        <v>0.7853327028975664</v>
      </c>
      <c r="CA73" s="55">
        <f t="shared" si="139"/>
        <v>2</v>
      </c>
      <c r="CB73" s="55">
        <f t="shared" si="140"/>
        <v>7.9</v>
      </c>
      <c r="CC73" s="55">
        <f t="shared" si="164"/>
        <v>5.9333333333333336</v>
      </c>
      <c r="CD73" s="55">
        <f t="shared" si="165"/>
        <v>6.2</v>
      </c>
      <c r="CE73" s="55">
        <f t="shared" si="166"/>
        <v>6.7</v>
      </c>
      <c r="CF73" s="55">
        <f>ROUND(IF('Indicator Data'!U76=0,0,IF(LOG('Indicator Data'!U76)&gt;CF$195,10,IF(LOG('Indicator Data'!U76)&lt;CF$194,0,10-(CF$195-LOG('Indicator Data'!U76))/(CF$195-CF$194)*10))),1)</f>
        <v>6.8</v>
      </c>
      <c r="CG73" s="56">
        <f>'Indicator Data'!U76/'Indicator Data'!$CL76</f>
        <v>0.70792755561592879</v>
      </c>
      <c r="CH73" s="55">
        <f t="shared" si="141"/>
        <v>7.9</v>
      </c>
      <c r="CI73" s="55">
        <f t="shared" si="167"/>
        <v>7.4</v>
      </c>
      <c r="CJ73" s="55">
        <f>ROUND(IF('Indicator Data'!V76=0,0,IF(LOG('Indicator Data'!V76)&gt;CJ$195,10,IF(LOG('Indicator Data'!V76)&lt;CJ$194,0,10-(CJ$195-LOG('Indicator Data'!V76))/(CJ$195-CJ$194)*10))),1)</f>
        <v>7</v>
      </c>
      <c r="CK73" s="56">
        <f>IF('Indicator Data'!V76/'Indicator Data'!$CL76&gt;1,1,'Indicator Data'!V76/'Indicator Data'!$CL76)</f>
        <v>0.98338195384322002</v>
      </c>
      <c r="CL73" s="55">
        <f t="shared" si="142"/>
        <v>9.8000000000000007</v>
      </c>
      <c r="CM73" s="55">
        <f t="shared" si="168"/>
        <v>8.8000000000000007</v>
      </c>
      <c r="CN73" s="55">
        <f>ROUND(IF('Indicator Data'!W76=0,0,IF(LOG('Indicator Data'!W76)&gt;CN$195,10,IF(LOG('Indicator Data'!W76)&lt;CN$194,0,10-(CN$195-LOG('Indicator Data'!W76))/(CN$195-CN$194)*10))),1)</f>
        <v>0</v>
      </c>
      <c r="CO73" s="56">
        <f>'Indicator Data'!W76/'Indicator Data'!$CL76</f>
        <v>0</v>
      </c>
      <c r="CP73" s="55">
        <f t="shared" si="143"/>
        <v>0</v>
      </c>
      <c r="CQ73" s="55">
        <f t="shared" si="169"/>
        <v>0</v>
      </c>
      <c r="CR73" s="55">
        <f>ROUND(IF('Indicator Data'!X76=0,0,IF(LOG('Indicator Data'!X76)&gt;CR$195,10,IF(LOG('Indicator Data'!X76)&lt;CR$194,0,10-(CR$195-LOG('Indicator Data'!X76))/(CR$195-CR$194)*10))),1)</f>
        <v>6.9</v>
      </c>
      <c r="CS73" s="56">
        <f>'Indicator Data'!X76/'Indicator Data'!$CL76</f>
        <v>0.90027324572366019</v>
      </c>
      <c r="CT73" s="55">
        <f t="shared" si="144"/>
        <v>9</v>
      </c>
      <c r="CU73" s="55">
        <f t="shared" si="170"/>
        <v>8.1</v>
      </c>
      <c r="CV73" s="55">
        <f>ROUND(IF('Indicator Data'!Y76=0,0,IF(LOG('Indicator Data'!Y76)&gt;CR$195,10,IF(LOG('Indicator Data'!Y76)&lt;CR$194,0,10-(CR$195-LOG('Indicator Data'!Y76))/(CR$195-CR$194)*10))),1)</f>
        <v>0</v>
      </c>
      <c r="CW73" s="56">
        <f>'Indicator Data'!Y76/'Indicator Data'!$CL76</f>
        <v>0</v>
      </c>
      <c r="CX73" s="55">
        <f t="shared" si="145"/>
        <v>0</v>
      </c>
      <c r="CY73" s="55">
        <f t="shared" si="171"/>
        <v>0</v>
      </c>
      <c r="CZ73" s="55">
        <f t="shared" si="172"/>
        <v>7.8</v>
      </c>
      <c r="DA73" s="55">
        <f>IF('Indicator Data'!AE76="No data","x",ROUND(IF('Indicator Data'!AE76&gt;DA$195,0,IF('Indicator Data'!AE76&lt;DA$194,10,(DA$195-'Indicator Data'!AE76)/(DA$195-DA$194)*10)),1))</f>
        <v>1.6</v>
      </c>
      <c r="DB73" s="55">
        <f>IF('Indicator Data'!AF76="No data","x",ROUND(IF('Indicator Data'!AF76&gt;DB$195,0,IF('Indicator Data'!AF76&lt;DB$194,10,(DB$195-'Indicator Data'!AF76)/(DB$195-DB$194)*10)),1))</f>
        <v>0.7</v>
      </c>
      <c r="DC73" s="55">
        <f>IF('Indicator Data'!AH76="No data","x",ROUND(IF('Indicator Data'!AH76&gt;DC$195,0,IF('Indicator Data'!AH76&lt;DC$194,10,(DC$195-'Indicator Data'!AH76)/(DC$195-DC$194)*10)),1))</f>
        <v>2.2999999999999998</v>
      </c>
      <c r="DD73" s="55">
        <f>IF(AND(DB73="x",DA73="x",DC73="x"),"x",ROUND(AVERAGE(DA73:DC73),1))</f>
        <v>1.5</v>
      </c>
      <c r="DE73" s="55">
        <f>IF('Indicator Data'!AA76="No data","x",ROUND(IF(LOG('Indicator Data'!AA76)&gt;DE$195,10,IF(LOG('Indicator Data'!AA76)&lt;DE$194,0,10-(DE$195-LOG('Indicator Data'!AA76))/(DE$195-DE$194)*10)),1))</f>
        <v>2</v>
      </c>
      <c r="DF73" s="55">
        <f>IF('Indicator Data'!AB76="No data","x",ROUND(IF('Indicator Data'!AB76&gt;DF$195,10,IF('Indicator Data'!AB76&lt;DF$194,0,10-(DF$195-'Indicator Data'!AB76)/(DF$195-DF$194)*10)),1))</f>
        <v>2.9</v>
      </c>
      <c r="DG73" s="55">
        <f>IF('Indicator Data'!AC76="No data","x",ROUND(IF('Indicator Data'!AC76&gt;DG$195,10,IF('Indicator Data'!AC76&lt;DG$194,0,10-(DG$195-'Indicator Data'!AC76)/(DG$195-DG$194)*10)),1))</f>
        <v>2.7</v>
      </c>
      <c r="DH73" s="55">
        <f>IF('Indicator Data'!AD76="No data","x",ROUND(IF('Indicator Data'!AD76&gt;DH$195,10,IF('Indicator Data'!AD76&lt;DH$194,0,10-(DH$195-'Indicator Data'!AD76)/(DH$195-DH$194)*10)),1))</f>
        <v>2.6</v>
      </c>
      <c r="DI73" s="55">
        <f t="shared" si="173"/>
        <v>2.6</v>
      </c>
      <c r="DJ73" s="55">
        <f t="shared" si="174"/>
        <v>2.2000000000000002</v>
      </c>
      <c r="DK73" s="55">
        <f>IF('Indicator Data'!AK76="No data","x",ROUND(IF('Indicator Data'!AK76&gt;DK$195,10,IF('Indicator Data'!AK76&lt;DK$194,0,10-(DK$195-'Indicator Data'!AK76)/(DK$195-DK$194)*10)),1))</f>
        <v>3.6</v>
      </c>
      <c r="DL73" s="55">
        <f>IF('Indicator Data'!AL76="No data","x",ROUND(IF('Indicator Data'!AL76&gt;DL$195,10,IF('Indicator Data'!AL76&lt;DL$194,0,10-(DL$195-'Indicator Data'!AL76)/(DL$195-DL$194)*10)),1))</f>
        <v>3</v>
      </c>
      <c r="DM73" s="55">
        <f t="shared" si="175"/>
        <v>2.8</v>
      </c>
      <c r="DN73" s="55">
        <f>IF('Indicator Data'!AG76="No data","x",ROUND(IF('Indicator Data'!AG76&gt;DN$195,10,IF('Indicator Data'!AG76&lt;DN$194,0,10-(DN$195-'Indicator Data'!AG76)/(DN$195-DN$194)*10)),1))</f>
        <v>0.2</v>
      </c>
      <c r="DO73" s="55">
        <f t="shared" si="176"/>
        <v>1.2</v>
      </c>
      <c r="DP73" s="194">
        <f>IF('Indicator Data'!AI76="No data","x",'Indicator Data'!AI76/'Indicator Data'!$CK76)</f>
        <v>2.1822737752309358E-4</v>
      </c>
      <c r="DQ73" s="55">
        <f t="shared" si="146"/>
        <v>2.2000000000000002</v>
      </c>
      <c r="DR73" s="55" t="str">
        <f>IF('Indicator Data'!AJ76="No data","x",ROUND(IF('Indicator Data'!AJ76&gt;DR$195,10,IF('Indicator Data'!AJ76&lt;DR$194,0,10-(DR$195-'Indicator Data'!AJ76)/(DR$195-DR$194)*10)),1))</f>
        <v>x</v>
      </c>
      <c r="DS73" s="55">
        <f t="shared" si="177"/>
        <v>2.2000000000000002</v>
      </c>
      <c r="DT73" s="55">
        <f>ROUND(IF('Indicator Data'!Z76=0,0,IF(LOG('Indicator Data'!Z76)&gt;DT$195,10,IF(LOG('Indicator Data'!Z76)&lt;DT$194,0,10-(DT$195-LOG('Indicator Data'!Z76))/(DT$195-DT$194)*10))),1)</f>
        <v>0</v>
      </c>
      <c r="DU73" s="56">
        <f>'Indicator Data'!Z76/'Indicator Data'!$CL76</f>
        <v>0</v>
      </c>
      <c r="DV73" s="55">
        <f t="shared" si="147"/>
        <v>0</v>
      </c>
      <c r="DW73" s="55">
        <f t="shared" si="178"/>
        <v>0</v>
      </c>
      <c r="DX73" s="55">
        <f t="shared" si="179"/>
        <v>2.1</v>
      </c>
      <c r="DY73" s="57">
        <f>IF(BL73="x",ROUND((10-GEOMEAN(((10-DX73)/10*9+1),((10-CZ73)/10*9+1),((10-DJ73)/10*9+1)))/9*10,1),ROUND((10-GEOMEAN(((10-BL73)/10*9+1),((10-DX73)/10*9+1),((10-CZ73)/10*9+1),((10-DJ73)/10*9+1)))/9*10,1))</f>
        <v>4.7</v>
      </c>
      <c r="DZ73" s="58">
        <f>IF(ROUND(IF(AP73="x",(10-GEOMEAN(((10-AO73)/10*9+1),((10-DY73)/10*9+1),((10-AU73)/10*9+1),((10-AQ73)/10*9+1),((10-AR73)/10*9+1)))/9*10,(10-GEOMEAN(((10-AO73)/10*9+1),((10-DY73)/10*9+1),((10-AP73)/10*9+1),((10-AQ73)/10*9+1),((10-AR73)/10*9+1),((10-AU73)/10*9+1)))/9*10),1)=0,0.1,ROUND(IF(AP73="x",(10-GEOMEAN(((10-AO73)/10*9+1),((10-DY73)/10*9+1),((10-AU73)/10*9+1),((10-AQ73)/10*9+1),((10-AR73)/10*9+1)))/9*10,(10-GEOMEAN(((10-AO73)/10*9+1),((10-DY73)/10*9+1),((10-AP73)/10*9+1),((10-AQ73)/10*9+1),((10-AR73)/10*9+1),((10-AU73)/10*9+1)))/9*10),1))</f>
        <v>3.8</v>
      </c>
      <c r="EA73" s="55">
        <f>ROUND(IF('Indicator Data'!AM76=0,0,IF('Indicator Data'!AM76&gt;EA$195,10,IF('Indicator Data'!AM76&lt;EA$194,0,10-(EA$195-'Indicator Data'!AM76)/(EA$195-EA$194)*10))),1)</f>
        <v>1</v>
      </c>
      <c r="EB73" s="55">
        <f>ROUND(IF('Indicator Data'!AN76=0,0,IF(LOG('Indicator Data'!AN76)&gt;LOG(EB$195),10,IF(LOG('Indicator Data'!AN76)&lt;LOG(EB$194),0,10-(LOG(EB$195)-LOG('Indicator Data'!AN76))/(LOG(EB$195)-LOG(EB$194))*10))),1)</f>
        <v>0.9</v>
      </c>
      <c r="EC73" s="57">
        <f t="shared" si="148"/>
        <v>1</v>
      </c>
      <c r="ED73" s="55">
        <f>'Indicator Data'!AO76</f>
        <v>0</v>
      </c>
      <c r="EE73" s="55">
        <f>'Indicator Data'!AP76</f>
        <v>0</v>
      </c>
      <c r="EF73" s="57">
        <f t="shared" si="149"/>
        <v>0</v>
      </c>
      <c r="EG73" s="58">
        <f t="shared" si="150"/>
        <v>0.7</v>
      </c>
      <c r="EH73" s="15"/>
      <c r="EI73" s="104"/>
    </row>
    <row r="74" spans="1:139" s="4" customFormat="1" x14ac:dyDescent="0.25">
      <c r="A74" s="126" t="str">
        <f>'Indicator Data'!A77</f>
        <v>Haiti</v>
      </c>
      <c r="B74" s="59" t="str">
        <f>'Indicator Data'!B77</f>
        <v>HTI</v>
      </c>
      <c r="C74" s="55">
        <f>ROUND(IF('Indicator Data'!C77=0,0.1,IF(LOG('Indicator Data'!C77)&gt;C$195,10,IF(LOG('Indicator Data'!C77)&lt;C$194,0,10-(C$195-LOG('Indicator Data'!C77))/(C$195-C$194)*10))),1)</f>
        <v>8.4</v>
      </c>
      <c r="D74" s="55">
        <f>ROUND(IF('Indicator Data'!D77=0,0.1,IF(LOG('Indicator Data'!D77)&gt;D$195,10,IF(LOG('Indicator Data'!D77)&lt;D$194,0,10-(D$195-LOG('Indicator Data'!D77))/(D$195-D$194)*10))),1)</f>
        <v>10</v>
      </c>
      <c r="E74" s="55">
        <f t="shared" si="110"/>
        <v>9.4</v>
      </c>
      <c r="F74" s="55">
        <f>IF('Indicator Data'!E77="No data",0.1,(ROUND(IF('Indicator Data'!E77=0,0,IF(LOG('Indicator Data'!E77)&gt;F$195,10,IF(LOG('Indicator Data'!E77)&lt;F$194,0,10-(F$195-LOG('Indicator Data'!E77))/(F$195-F$194)*10))),1)))</f>
        <v>6.1</v>
      </c>
      <c r="G74" s="55">
        <f>ROUND(IF('Indicator Data'!F77=0,0,IF(LOG('Indicator Data'!F77)&gt;G$195,10,IF(LOG('Indicator Data'!F77)&lt;G$194,0,10-(G$195-LOG('Indicator Data'!F77))/(G$195-G$194)*10))),1)</f>
        <v>5.9</v>
      </c>
      <c r="H74" s="55">
        <f>ROUND(IF('Indicator Data'!G77=0,0,IF(LOG('Indicator Data'!G77)&gt;H$195,10,IF(LOG('Indicator Data'!G77)&lt;H$194,0,10-(H$195-LOG('Indicator Data'!G77))/(H$195-H$194)*10))),1)</f>
        <v>8.3000000000000007</v>
      </c>
      <c r="I74" s="55">
        <f>ROUND(IF('Indicator Data'!H77=0,0,IF(LOG('Indicator Data'!H77)&gt;I$195,10,IF(LOG('Indicator Data'!H77)&lt;I$194,0,10-(I$195-LOG('Indicator Data'!H77))/(I$195-I$194)*10))),1)</f>
        <v>9.1</v>
      </c>
      <c r="J74" s="55">
        <f t="shared" si="111"/>
        <v>8.6999999999999993</v>
      </c>
      <c r="K74" s="55">
        <f>ROUND(IF('Indicator Data'!I77=0,0,IF(LOG('Indicator Data'!I77)&gt;K$195,10,IF(LOG('Indicator Data'!I77)&lt;K$194,0,10-(K$195-LOG('Indicator Data'!I77))/(K$195-K$194)*10))),1)</f>
        <v>6.8</v>
      </c>
      <c r="L74" s="55">
        <f t="shared" si="112"/>
        <v>7.9</v>
      </c>
      <c r="M74" s="55">
        <f>ROUND(IF('Indicator Data'!J77=0,0,IF(LOG('Indicator Data'!J77)&gt;M$195,10,IF(LOG('Indicator Data'!J77)&lt;M$194,0,10-(M$195-LOG('Indicator Data'!J77))/(M$195-M$194)*10))),1)</f>
        <v>10</v>
      </c>
      <c r="N74" s="56">
        <f>'Indicator Data'!C77/'Indicator Data'!$CL77</f>
        <v>2.08580308360666E-3</v>
      </c>
      <c r="O74" s="56">
        <f>'Indicator Data'!D77/'Indicator Data'!$CL77</f>
        <v>1.2562826450917088E-3</v>
      </c>
      <c r="P74" s="56">
        <f>IF(F74=0.1,"x",'Indicator Data'!E77/'Indicator Data'!$CL77)</f>
        <v>2.6384992613163755E-3</v>
      </c>
      <c r="Q74" s="56">
        <f>'Indicator Data'!F77/'Indicator Data'!$CL77</f>
        <v>3.4187673779100945E-6</v>
      </c>
      <c r="R74" s="56">
        <f>'Indicator Data'!G77/'Indicator Data'!$CL77</f>
        <v>1.8992184861594312E-2</v>
      </c>
      <c r="S74" s="56">
        <f>'Indicator Data'!H77/'Indicator Data'!$CL77</f>
        <v>2.1309880672461447E-3</v>
      </c>
      <c r="T74" s="56">
        <f>'Indicator Data'!I77/'Indicator Data'!$CL77</f>
        <v>2.4395742241769525E-3</v>
      </c>
      <c r="U74" s="56">
        <f>'Indicator Data'!J77/'Indicator Data'!$CL77</f>
        <v>1.5019962556446139E-2</v>
      </c>
      <c r="V74" s="55">
        <f t="shared" si="113"/>
        <v>10</v>
      </c>
      <c r="W74" s="55">
        <f t="shared" si="114"/>
        <v>10</v>
      </c>
      <c r="X74" s="55">
        <f t="shared" si="115"/>
        <v>10</v>
      </c>
      <c r="Y74" s="55">
        <f t="shared" si="116"/>
        <v>1.8</v>
      </c>
      <c r="Z74" s="55">
        <f t="shared" si="117"/>
        <v>6.7</v>
      </c>
      <c r="AA74" s="55">
        <f t="shared" si="118"/>
        <v>10</v>
      </c>
      <c r="AB74" s="55">
        <f t="shared" si="119"/>
        <v>4.3</v>
      </c>
      <c r="AC74" s="55">
        <f t="shared" si="120"/>
        <v>8.4</v>
      </c>
      <c r="AD74" s="55">
        <f t="shared" si="121"/>
        <v>2.4</v>
      </c>
      <c r="AE74" s="55">
        <f t="shared" si="122"/>
        <v>6.3</v>
      </c>
      <c r="AF74" s="55">
        <f t="shared" si="123"/>
        <v>5</v>
      </c>
      <c r="AG74" s="55">
        <f>ROUND(IF('Indicator Data'!K77=0,0,IF('Indicator Data'!K77&gt;AG$195,10,IF('Indicator Data'!K77&lt;AG$194,0,10-(AG$195-'Indicator Data'!K77)/(AG$195-AG$194)*10))),1)</f>
        <v>4.8</v>
      </c>
      <c r="AH74" s="55">
        <f t="shared" si="124"/>
        <v>9.1999999999999993</v>
      </c>
      <c r="AI74" s="55">
        <f t="shared" si="125"/>
        <v>10</v>
      </c>
      <c r="AJ74" s="55">
        <f t="shared" si="126"/>
        <v>9.1999999999999993</v>
      </c>
      <c r="AK74" s="55">
        <f t="shared" si="127"/>
        <v>6.7</v>
      </c>
      <c r="AL74" s="55">
        <f t="shared" si="128"/>
        <v>8.1999999999999993</v>
      </c>
      <c r="AM74" s="55">
        <f t="shared" si="129"/>
        <v>4.5999999999999996</v>
      </c>
      <c r="AN74" s="55">
        <f t="shared" si="130"/>
        <v>8.5</v>
      </c>
      <c r="AO74" s="193">
        <f t="shared" si="131"/>
        <v>9.6999999999999993</v>
      </c>
      <c r="AP74" s="193">
        <f t="shared" si="151"/>
        <v>4.3</v>
      </c>
      <c r="AQ74" s="193">
        <f t="shared" si="132"/>
        <v>6.3</v>
      </c>
      <c r="AR74" s="193">
        <f t="shared" si="133"/>
        <v>7.2</v>
      </c>
      <c r="AS74" s="55">
        <f t="shared" si="134"/>
        <v>6.7</v>
      </c>
      <c r="AT74" s="55">
        <f>IF('Indicator Data'!L77="No data","x",IF('Indicator Data'!CM77&lt;1000,"x",ROUND((IF('Indicator Data'!L77&gt;AT$195,10,IF('Indicator Data'!L77&lt;AT$194,0,10-(AT$195-'Indicator Data'!L77)/(AT$195-AT$194)*10))),1)))</f>
        <v>1</v>
      </c>
      <c r="AU74" s="193">
        <f t="shared" si="135"/>
        <v>3.9</v>
      </c>
      <c r="AV74" s="55" t="str">
        <f>IF('Indicator Data'!M77="No data","x",ROUND(IF('Indicator Data'!M77=0,0,IF(LOG('Indicator Data'!M77)&gt;AV$195,10,IF(LOG('Indicator Data'!M77)&lt;AV$194,0,10-(AV$195-LOG('Indicator Data'!M77))/(AV$195-AV$194)*10))),1))</f>
        <v>x</v>
      </c>
      <c r="AW74" s="56" t="str">
        <f>IF(AV74="x","x",'Indicator Data'!M77/'Indicator Data'!$CL77)</f>
        <v>x</v>
      </c>
      <c r="AX74" s="55" t="str">
        <f t="shared" si="152"/>
        <v>x</v>
      </c>
      <c r="AY74" s="55" t="str">
        <f t="shared" si="153"/>
        <v>x</v>
      </c>
      <c r="AZ74" s="55" t="str">
        <f>IF('Indicator Data'!N77="No data","x",ROUND(IF('Indicator Data'!N77=0,0,IF(LOG('Indicator Data'!N77)&gt;AZ$195,10,IF(LOG('Indicator Data'!N77)&lt;AZ$194,0,10-(AZ$195-LOG('Indicator Data'!N77))/(AZ$195-AZ$194)*10))),1))</f>
        <v>x</v>
      </c>
      <c r="BA74" s="56" t="str">
        <f>IF(AZ74="x","x",'Indicator Data'!N77/'Indicator Data'!$CL77)</f>
        <v>x</v>
      </c>
      <c r="BB74" s="55" t="str">
        <f t="shared" si="154"/>
        <v>x</v>
      </c>
      <c r="BC74" s="55" t="str">
        <f t="shared" si="155"/>
        <v>x</v>
      </c>
      <c r="BD74" s="55" t="str">
        <f>IF('Indicator Data'!O77="No data","x",ROUND(IF('Indicator Data'!O77=0,0,IF(LOG('Indicator Data'!O77)&gt;BD$195,10,IF(LOG('Indicator Data'!O77)&lt;BD$194,0,10-(BD$195-LOG('Indicator Data'!O77))/(BD$195-BD$194)*10))),1))</f>
        <v>x</v>
      </c>
      <c r="BE74" s="56" t="str">
        <f>IF(BD74="x","x",'Indicator Data'!O77/'Indicator Data'!$CL77)</f>
        <v>x</v>
      </c>
      <c r="BF74" s="55" t="str">
        <f t="shared" si="156"/>
        <v>x</v>
      </c>
      <c r="BG74" s="55" t="str">
        <f t="shared" si="157"/>
        <v>x</v>
      </c>
      <c r="BH74" s="55" t="str">
        <f>IF('Indicator Data'!P77="No data","x",ROUND(IF('Indicator Data'!P77=0,0,IF(LOG('Indicator Data'!P77)&gt;BH$195,10,IF(LOG('Indicator Data'!P77)&lt;BH$194,0,10-(BH$195-LOG('Indicator Data'!P77))/(BH$195-BH$194)*10))),1))</f>
        <v>x</v>
      </c>
      <c r="BI74" s="56" t="str">
        <f>IF(BH74="x","x",'Indicator Data'!P77/'Indicator Data'!$CL77)</f>
        <v>x</v>
      </c>
      <c r="BJ74" s="55" t="str">
        <f t="shared" si="158"/>
        <v>x</v>
      </c>
      <c r="BK74" s="55" t="str">
        <f t="shared" si="159"/>
        <v>x</v>
      </c>
      <c r="BL74" s="55" t="str">
        <f t="shared" si="160"/>
        <v>x</v>
      </c>
      <c r="BM74" s="55">
        <f>ROUND(IF('Indicator Data'!Q77=0,0,IF(LOG('Indicator Data'!Q77)&gt;BM$195,10,IF(LOG('Indicator Data'!Q77)&lt;BM$194,0,10-(BM$195-LOG('Indicator Data'!Q77))/(BM$195-BM$194)*10))),1)</f>
        <v>0</v>
      </c>
      <c r="BN74" s="55">
        <f>ROUND(IF('Indicator Data'!R77=0,0,IF(LOG('Indicator Data'!R77)&gt;BN$195,10,IF(LOG('Indicator Data'!R77)&lt;BN$194,0,10-(BN$195-LOG('Indicator Data'!R77))/(BN$195-BN$194)*10))),1)</f>
        <v>0</v>
      </c>
      <c r="BO74" s="55">
        <f t="shared" si="161"/>
        <v>0</v>
      </c>
      <c r="BP74" s="56">
        <f>'Indicator Data'!Q77/'Indicator Data'!$CL77</f>
        <v>0</v>
      </c>
      <c r="BQ74" s="56">
        <f>'Indicator Data'!R77/'Indicator Data'!$CL77</f>
        <v>0</v>
      </c>
      <c r="BR74" s="55">
        <f t="shared" si="136"/>
        <v>0</v>
      </c>
      <c r="BS74" s="55">
        <f t="shared" si="137"/>
        <v>0</v>
      </c>
      <c r="BT74" s="55">
        <f t="shared" si="138"/>
        <v>0</v>
      </c>
      <c r="BU74" s="55">
        <f t="shared" si="162"/>
        <v>0</v>
      </c>
      <c r="BV74" s="55">
        <f>ROUND(IF('Indicator Data'!S77=0,0,IF(LOG('Indicator Data'!S77)&gt;BV$195,10,IF(LOG('Indicator Data'!S77)&lt;BV$194,0,10-(BV$195-LOG('Indicator Data'!S77))/(BV$195-BV$194)*10))),1)</f>
        <v>7.9</v>
      </c>
      <c r="BW74" s="55">
        <f>ROUND(IF('Indicator Data'!T77=0,0,IF(LOG('Indicator Data'!T77)&gt;BW$195,10,IF(LOG('Indicator Data'!T77)&lt;BW$194,0,10-(BW$195-LOG('Indicator Data'!T77))/(BW$195-BW$194)*10))),1)</f>
        <v>8.3000000000000007</v>
      </c>
      <c r="BX74" s="55">
        <f t="shared" si="163"/>
        <v>8.1666666666666679</v>
      </c>
      <c r="BY74" s="56">
        <f>'Indicator Data'!S77/'Indicator Data'!$CL77</f>
        <v>0.34207041134546401</v>
      </c>
      <c r="BZ74" s="56">
        <f>'Indicator Data'!T77/'Indicator Data'!$CL77</f>
        <v>0.57765143387466145</v>
      </c>
      <c r="CA74" s="55">
        <f t="shared" si="139"/>
        <v>5.7</v>
      </c>
      <c r="CB74" s="55">
        <f t="shared" si="140"/>
        <v>5.8</v>
      </c>
      <c r="CC74" s="55">
        <f t="shared" si="164"/>
        <v>5.7666666666666666</v>
      </c>
      <c r="CD74" s="55">
        <f t="shared" si="165"/>
        <v>7.1</v>
      </c>
      <c r="CE74" s="55">
        <f t="shared" si="166"/>
        <v>4.4000000000000004</v>
      </c>
      <c r="CF74" s="55">
        <f>ROUND(IF('Indicator Data'!U77=0,0,IF(LOG('Indicator Data'!U77)&gt;CF$195,10,IF(LOG('Indicator Data'!U77)&lt;CF$194,0,10-(CF$195-LOG('Indicator Data'!U77))/(CF$195-CF$194)*10))),1)</f>
        <v>8.5</v>
      </c>
      <c r="CG74" s="56">
        <f>'Indicator Data'!U77/'Indicator Data'!$CL77</f>
        <v>0.81431370712453732</v>
      </c>
      <c r="CH74" s="55">
        <f t="shared" si="141"/>
        <v>9</v>
      </c>
      <c r="CI74" s="55">
        <f t="shared" si="167"/>
        <v>8.8000000000000007</v>
      </c>
      <c r="CJ74" s="55">
        <f>ROUND(IF('Indicator Data'!V77=0,0,IF(LOG('Indicator Data'!V77)&gt;CJ$195,10,IF(LOG('Indicator Data'!V77)&lt;CJ$194,0,10-(CJ$195-LOG('Indicator Data'!V77))/(CJ$195-CJ$194)*10))),1)</f>
        <v>8.6</v>
      </c>
      <c r="CK74" s="56">
        <f>IF('Indicator Data'!V77/'Indicator Data'!$CL77&gt;1,1,'Indicator Data'!V77/'Indicator Data'!$CL77)</f>
        <v>0.92293794712655985</v>
      </c>
      <c r="CL74" s="55">
        <f t="shared" si="142"/>
        <v>9.1999999999999993</v>
      </c>
      <c r="CM74" s="55">
        <f t="shared" si="168"/>
        <v>8.9</v>
      </c>
      <c r="CN74" s="55">
        <f>ROUND(IF('Indicator Data'!W77=0,0,IF(LOG('Indicator Data'!W77)&gt;CN$195,10,IF(LOG('Indicator Data'!W77)&lt;CN$194,0,10-(CN$195-LOG('Indicator Data'!W77))/(CN$195-CN$194)*10))),1)</f>
        <v>0</v>
      </c>
      <c r="CO74" s="56">
        <f>'Indicator Data'!W77/'Indicator Data'!$CL77</f>
        <v>0</v>
      </c>
      <c r="CP74" s="55">
        <f t="shared" si="143"/>
        <v>0</v>
      </c>
      <c r="CQ74" s="55">
        <f t="shared" si="169"/>
        <v>0</v>
      </c>
      <c r="CR74" s="55">
        <f>ROUND(IF('Indicator Data'!X77=0,0,IF(LOG('Indicator Data'!X77)&gt;CR$195,10,IF(LOG('Indicator Data'!X77)&lt;CR$194,0,10-(CR$195-LOG('Indicator Data'!X77))/(CR$195-CR$194)*10))),1)</f>
        <v>8.5</v>
      </c>
      <c r="CS74" s="56">
        <f>'Indicator Data'!X77/'Indicator Data'!$CL77</f>
        <v>0.86705353600518253</v>
      </c>
      <c r="CT74" s="55">
        <f t="shared" si="144"/>
        <v>8.6999999999999993</v>
      </c>
      <c r="CU74" s="55">
        <f t="shared" si="170"/>
        <v>8.6</v>
      </c>
      <c r="CV74" s="55">
        <f>ROUND(IF('Indicator Data'!Y77=0,0,IF(LOG('Indicator Data'!Y77)&gt;CR$195,10,IF(LOG('Indicator Data'!Y77)&lt;CR$194,0,10-(CR$195-LOG('Indicator Data'!Y77))/(CR$195-CR$194)*10))),1)</f>
        <v>0</v>
      </c>
      <c r="CW74" s="56">
        <f>'Indicator Data'!Y77/'Indicator Data'!$CL77</f>
        <v>0</v>
      </c>
      <c r="CX74" s="55">
        <f t="shared" si="145"/>
        <v>0</v>
      </c>
      <c r="CY74" s="55">
        <f t="shared" si="171"/>
        <v>0</v>
      </c>
      <c r="CZ74" s="55">
        <f t="shared" si="172"/>
        <v>8.1</v>
      </c>
      <c r="DA74" s="55">
        <f>IF('Indicator Data'!AE77="No data","x",ROUND(IF('Indicator Data'!AE77&gt;DA$195,0,IF('Indicator Data'!AE77&lt;DA$194,10,(DA$195-'Indicator Data'!AE77)/(DA$195-DA$194)*10)),1))</f>
        <v>7.3</v>
      </c>
      <c r="DB74" s="55">
        <f>IF('Indicator Data'!AF77="No data","x",ROUND(IF('Indicator Data'!AF77&gt;DB$195,0,IF('Indicator Data'!AF77&lt;DB$194,10,(DB$195-'Indicator Data'!AF77)/(DB$195-DB$194)*10)),1))</f>
        <v>5.8</v>
      </c>
      <c r="DC74" s="55">
        <f>IF('Indicator Data'!AH77="No data","x",ROUND(IF('Indicator Data'!AH77&gt;DC$195,0,IF('Indicator Data'!AH77&lt;DC$194,10,(DC$195-'Indicator Data'!AH77)/(DC$195-DC$194)*10)),1))</f>
        <v>7.7</v>
      </c>
      <c r="DD74" s="55">
        <f>IF(AND(DB74="x",DA74="x",DC74="x"),"x",ROUND(AVERAGE(DA74:DC74),1))</f>
        <v>6.9</v>
      </c>
      <c r="DE74" s="55">
        <f>IF('Indicator Data'!AA77="No data","x",ROUND(IF(LOG('Indicator Data'!AA77)&gt;DE$195,10,IF(LOG('Indicator Data'!AA77)&lt;DE$194,0,10-(DE$195-LOG('Indicator Data'!AA77))/(DE$195-DE$194)*10)),1))</f>
        <v>8.6999999999999993</v>
      </c>
      <c r="DF74" s="55">
        <f>IF('Indicator Data'!AB77="No data","x",ROUND(IF('Indicator Data'!AB77&gt;DF$195,10,IF('Indicator Data'!AB77&lt;DF$194,0,10-(DF$195-'Indicator Data'!AB77)/(DF$195-DF$194)*10)),1))</f>
        <v>6.6</v>
      </c>
      <c r="DG74" s="55">
        <f>IF('Indicator Data'!AC77="No data","x",ROUND(IF('Indicator Data'!AC77&gt;DG$195,10,IF('Indicator Data'!AC77&lt;DG$194,0,10-(DG$195-'Indicator Data'!AC77)/(DG$195-DG$194)*10)),1))</f>
        <v>5.5</v>
      </c>
      <c r="DH74" s="55">
        <f>IF('Indicator Data'!AD77="No data","x",ROUND(IF('Indicator Data'!AD77&gt;DH$195,10,IF('Indicator Data'!AD77&lt;DH$194,0,10-(DH$195-'Indicator Data'!AD77)/(DH$195-DH$194)*10)),1))</f>
        <v>3.5</v>
      </c>
      <c r="DI74" s="55">
        <f t="shared" si="173"/>
        <v>6.1</v>
      </c>
      <c r="DJ74" s="55">
        <f t="shared" si="174"/>
        <v>6.4</v>
      </c>
      <c r="DK74" s="55">
        <f>IF('Indicator Data'!AK77="No data","x",ROUND(IF('Indicator Data'!AK77&gt;DK$195,10,IF('Indicator Data'!AK77&lt;DK$194,0,10-(DK$195-'Indicator Data'!AK77)/(DK$195-DK$194)*10)),1))</f>
        <v>7.3</v>
      </c>
      <c r="DL74" s="55">
        <f>IF('Indicator Data'!AL77="No data","x",ROUND(IF('Indicator Data'!AL77&gt;DL$195,10,IF('Indicator Data'!AL77&lt;DL$194,0,10-(DL$195-'Indicator Data'!AL77)/(DL$195-DL$194)*10)),1))</f>
        <v>4.2</v>
      </c>
      <c r="DM74" s="55">
        <f t="shared" si="175"/>
        <v>6</v>
      </c>
      <c r="DN74" s="55">
        <f>IF('Indicator Data'!AG77="No data","x",ROUND(IF('Indicator Data'!AG77&gt;DN$195,10,IF('Indicator Data'!AG77&lt;DN$194,0,10-(DN$195-'Indicator Data'!AG77)/(DN$195-DN$194)*10)),1))</f>
        <v>6.6</v>
      </c>
      <c r="DO74" s="55">
        <f t="shared" si="176"/>
        <v>6.9</v>
      </c>
      <c r="DP74" s="194">
        <f>IF('Indicator Data'!AI77="No data","x",'Indicator Data'!AI77/'Indicator Data'!$CK77)</f>
        <v>1.6730832992303636E-4</v>
      </c>
      <c r="DQ74" s="55">
        <f t="shared" si="146"/>
        <v>1.7</v>
      </c>
      <c r="DR74" s="55">
        <f>IF('Indicator Data'!AJ77="No data","x",ROUND(IF('Indicator Data'!AJ77&gt;DR$195,10,IF('Indicator Data'!AJ77&lt;DR$194,0,10-(DR$195-'Indicator Data'!AJ77)/(DR$195-DR$194)*10)),1))</f>
        <v>2</v>
      </c>
      <c r="DS74" s="55">
        <f t="shared" si="177"/>
        <v>1.9</v>
      </c>
      <c r="DT74" s="55">
        <f>ROUND(IF('Indicator Data'!Z77=0,0,IF(LOG('Indicator Data'!Z77)&gt;DT$195,10,IF(LOG('Indicator Data'!Z77)&lt;DT$194,0,10-(DT$195-LOG('Indicator Data'!Z77))/(DT$195-DT$194)*10))),1)</f>
        <v>8.5</v>
      </c>
      <c r="DU74" s="56">
        <f>'Indicator Data'!Z77/'Indicator Data'!$CL77</f>
        <v>0.83205674307411803</v>
      </c>
      <c r="DV74" s="55">
        <f t="shared" si="147"/>
        <v>8.3000000000000007</v>
      </c>
      <c r="DW74" s="55">
        <f t="shared" si="178"/>
        <v>8.4</v>
      </c>
      <c r="DX74" s="55">
        <f t="shared" si="179"/>
        <v>4.9000000000000004</v>
      </c>
      <c r="DY74" s="57">
        <f>IF(BL74="x",ROUND((10-GEOMEAN(((10-DX74)/10*9+1),((10-CZ74)/10*9+1),((10-DJ74)/10*9+1)))/9*10,1),ROUND((10-GEOMEAN(((10-BL74)/10*9+1),((10-DX74)/10*9+1),((10-CZ74)/10*9+1),((10-DJ74)/10*9+1)))/9*10,1))</f>
        <v>6.7</v>
      </c>
      <c r="DZ74" s="58">
        <f>IF(ROUND(IF(AP74="x",(10-GEOMEAN(((10-AO74)/10*9+1),((10-DY74)/10*9+1),((10-AU74)/10*9+1),((10-AQ74)/10*9+1),((10-AR74)/10*9+1)))/9*10,(10-GEOMEAN(((10-AO74)/10*9+1),((10-DY74)/10*9+1),((10-AP74)/10*9+1),((10-AQ74)/10*9+1),((10-AR74)/10*9+1),((10-AU74)/10*9+1)))/9*10),1)=0,0.1,ROUND(IF(AP74="x",(10-GEOMEAN(((10-AO74)/10*9+1),((10-DY74)/10*9+1),((10-AU74)/10*9+1),((10-AQ74)/10*9+1),((10-AR74)/10*9+1)))/9*10,(10-GEOMEAN(((10-AO74)/10*9+1),((10-DY74)/10*9+1),((10-AP74)/10*9+1),((10-AQ74)/10*9+1),((10-AR74)/10*9+1),((10-AU74)/10*9+1)))/9*10),1))</f>
        <v>6.9</v>
      </c>
      <c r="EA74" s="55">
        <f>ROUND(IF('Indicator Data'!AM77=0,0,IF('Indicator Data'!AM77&gt;EA$195,10,IF('Indicator Data'!AM77&lt;EA$194,0,10-(EA$195-'Indicator Data'!AM77)/(EA$195-EA$194)*10))),1)</f>
        <v>7.2</v>
      </c>
      <c r="EB74" s="55">
        <f>ROUND(IF('Indicator Data'!AN77=0,0,IF(LOG('Indicator Data'!AN77)&gt;LOG(EB$195),10,IF(LOG('Indicator Data'!AN77)&lt;LOG(EB$194),0,10-(LOG(EB$195)-LOG('Indicator Data'!AN77))/(LOG(EB$195)-LOG(EB$194))*10))),1)</f>
        <v>8</v>
      </c>
      <c r="EC74" s="57">
        <f t="shared" si="148"/>
        <v>7.6</v>
      </c>
      <c r="ED74" s="55">
        <f>'Indicator Data'!AO77</f>
        <v>0</v>
      </c>
      <c r="EE74" s="55">
        <f>'Indicator Data'!AP77</f>
        <v>0</v>
      </c>
      <c r="EF74" s="57">
        <f t="shared" si="149"/>
        <v>0</v>
      </c>
      <c r="EG74" s="58">
        <f t="shared" si="150"/>
        <v>5.3</v>
      </c>
      <c r="EH74" s="15"/>
      <c r="EI74" s="104"/>
    </row>
    <row r="75" spans="1:139" s="4" customFormat="1" x14ac:dyDescent="0.25">
      <c r="A75" s="126" t="str">
        <f>'Indicator Data'!A78</f>
        <v>Honduras</v>
      </c>
      <c r="B75" s="59" t="str">
        <f>'Indicator Data'!B78</f>
        <v>HND</v>
      </c>
      <c r="C75" s="55">
        <f>ROUND(IF('Indicator Data'!C78=0,0.1,IF(LOG('Indicator Data'!C78)&gt;C$195,10,IF(LOG('Indicator Data'!C78)&lt;C$194,0,10-(C$195-LOG('Indicator Data'!C78))/(C$195-C$194)*10))),1)</f>
        <v>8.1</v>
      </c>
      <c r="D75" s="55">
        <f>ROUND(IF('Indicator Data'!D78=0,0.1,IF(LOG('Indicator Data'!D78)&gt;D$195,10,IF(LOG('Indicator Data'!D78)&lt;D$194,0,10-(D$195-LOG('Indicator Data'!D78))/(D$195-D$194)*10))),1)</f>
        <v>9.6</v>
      </c>
      <c r="E75" s="55">
        <f t="shared" si="110"/>
        <v>9</v>
      </c>
      <c r="F75" s="55">
        <f>IF('Indicator Data'!E78="No data",0.1,(ROUND(IF('Indicator Data'!E78=0,0,IF(LOG('Indicator Data'!E78)&gt;F$195,10,IF(LOG('Indicator Data'!E78)&lt;F$194,0,10-(F$195-LOG('Indicator Data'!E78))/(F$195-F$194)*10))),1)))</f>
        <v>6.5</v>
      </c>
      <c r="G75" s="55">
        <f>ROUND(IF('Indicator Data'!F78=0,0,IF(LOG('Indicator Data'!F78)&gt;G$195,10,IF(LOG('Indicator Data'!F78)&lt;G$194,0,10-(G$195-LOG('Indicator Data'!F78))/(G$195-G$194)*10))),1)</f>
        <v>6.4</v>
      </c>
      <c r="H75" s="55">
        <f>ROUND(IF('Indicator Data'!G78=0,0,IF(LOG('Indicator Data'!G78)&gt;H$195,10,IF(LOG('Indicator Data'!G78)&lt;H$194,0,10-(H$195-LOG('Indicator Data'!G78))/(H$195-H$194)*10))),1)</f>
        <v>6.8</v>
      </c>
      <c r="I75" s="55">
        <f>ROUND(IF('Indicator Data'!H78=0,0,IF(LOG('Indicator Data'!H78)&gt;I$195,10,IF(LOG('Indicator Data'!H78)&lt;I$194,0,10-(I$195-LOG('Indicator Data'!H78))/(I$195-I$194)*10))),1)</f>
        <v>8</v>
      </c>
      <c r="J75" s="55">
        <f t="shared" si="111"/>
        <v>7.4</v>
      </c>
      <c r="K75" s="55">
        <f>ROUND(IF('Indicator Data'!I78=0,0,IF(LOG('Indicator Data'!I78)&gt;K$195,10,IF(LOG('Indicator Data'!I78)&lt;K$194,0,10-(K$195-LOG('Indicator Data'!I78))/(K$195-K$194)*10))),1)</f>
        <v>5</v>
      </c>
      <c r="L75" s="55">
        <f t="shared" si="112"/>
        <v>6.3</v>
      </c>
      <c r="M75" s="55">
        <f>ROUND(IF('Indicator Data'!J78=0,0,IF(LOG('Indicator Data'!J78)&gt;M$195,10,IF(LOG('Indicator Data'!J78)&lt;M$194,0,10-(M$195-LOG('Indicator Data'!J78))/(M$195-M$194)*10))),1)</f>
        <v>9.1</v>
      </c>
      <c r="N75" s="56">
        <f>'Indicator Data'!C78/'Indicator Data'!$CL78</f>
        <v>2.0808697034711407E-3</v>
      </c>
      <c r="O75" s="56">
        <f>'Indicator Data'!D78/'Indicator Data'!$CL78</f>
        <v>9.482577285738475E-4</v>
      </c>
      <c r="P75" s="56">
        <f>IF(F75=0.1,"x",'Indicator Data'!E78/'Indicator Data'!$CL78)</f>
        <v>4.7422648955329702E-3</v>
      </c>
      <c r="Q75" s="56">
        <f>'Indicator Data'!F78/'Indicator Data'!$CL78</f>
        <v>8.1160263505549963E-6</v>
      </c>
      <c r="R75" s="56">
        <f>'Indicator Data'!G78/'Indicator Data'!$CL78</f>
        <v>6.6777390352073364E-3</v>
      </c>
      <c r="S75" s="56">
        <f>'Indicator Data'!H78/'Indicator Data'!$CL78</f>
        <v>4.8492849280846448E-4</v>
      </c>
      <c r="T75" s="56">
        <f>'Indicator Data'!I78/'Indicator Data'!$CL78</f>
        <v>3.9980848463529525E-4</v>
      </c>
      <c r="U75" s="56">
        <f>'Indicator Data'!J78/'Indicator Data'!$CL78</f>
        <v>5.3620344166122142E-3</v>
      </c>
      <c r="V75" s="55">
        <f t="shared" si="113"/>
        <v>10</v>
      </c>
      <c r="W75" s="55">
        <f t="shared" si="114"/>
        <v>9.5</v>
      </c>
      <c r="X75" s="55">
        <f t="shared" si="115"/>
        <v>9.8000000000000007</v>
      </c>
      <c r="Y75" s="55">
        <f t="shared" si="116"/>
        <v>3.2</v>
      </c>
      <c r="Z75" s="55">
        <f t="shared" si="117"/>
        <v>7.6</v>
      </c>
      <c r="AA75" s="55">
        <f t="shared" si="118"/>
        <v>3.7</v>
      </c>
      <c r="AB75" s="55">
        <f t="shared" si="119"/>
        <v>1</v>
      </c>
      <c r="AC75" s="55">
        <f t="shared" si="120"/>
        <v>2.5</v>
      </c>
      <c r="AD75" s="55">
        <f t="shared" si="121"/>
        <v>0.4</v>
      </c>
      <c r="AE75" s="55">
        <f t="shared" si="122"/>
        <v>1.5</v>
      </c>
      <c r="AF75" s="55">
        <f t="shared" si="123"/>
        <v>1.8</v>
      </c>
      <c r="AG75" s="55">
        <f>ROUND(IF('Indicator Data'!K78=0,0,IF('Indicator Data'!K78&gt;AG$195,10,IF('Indicator Data'!K78&lt;AG$194,0,10-(AG$195-'Indicator Data'!K78)/(AG$195-AG$194)*10))),1)</f>
        <v>9.5</v>
      </c>
      <c r="AH75" s="55">
        <f t="shared" si="124"/>
        <v>9.1</v>
      </c>
      <c r="AI75" s="55">
        <f t="shared" si="125"/>
        <v>9.6</v>
      </c>
      <c r="AJ75" s="55">
        <f t="shared" si="126"/>
        <v>5.3</v>
      </c>
      <c r="AK75" s="55">
        <f t="shared" si="127"/>
        <v>4.5</v>
      </c>
      <c r="AL75" s="55">
        <f t="shared" si="128"/>
        <v>4.9000000000000004</v>
      </c>
      <c r="AM75" s="55">
        <f t="shared" si="129"/>
        <v>2.7</v>
      </c>
      <c r="AN75" s="55">
        <f t="shared" si="130"/>
        <v>6.8</v>
      </c>
      <c r="AO75" s="193">
        <f t="shared" si="131"/>
        <v>9.4</v>
      </c>
      <c r="AP75" s="193">
        <f t="shared" si="151"/>
        <v>5.0999999999999996</v>
      </c>
      <c r="AQ75" s="193">
        <f t="shared" si="132"/>
        <v>7</v>
      </c>
      <c r="AR75" s="193">
        <f t="shared" si="133"/>
        <v>4.3</v>
      </c>
      <c r="AS75" s="55">
        <f t="shared" si="134"/>
        <v>8.1999999999999993</v>
      </c>
      <c r="AT75" s="55">
        <f>IF('Indicator Data'!L78="No data","x",IF('Indicator Data'!CM78&lt;1000,"x",ROUND((IF('Indicator Data'!L78&gt;AT$195,10,IF('Indicator Data'!L78&lt;AT$194,0,10-(AT$195-'Indicator Data'!L78)/(AT$195-AT$194)*10))),1)))</f>
        <v>1</v>
      </c>
      <c r="AU75" s="193">
        <f t="shared" si="135"/>
        <v>4.5999999999999996</v>
      </c>
      <c r="AV75" s="55" t="str">
        <f>IF('Indicator Data'!M78="No data","x",ROUND(IF('Indicator Data'!M78=0,0,IF(LOG('Indicator Data'!M78)&gt;AV$195,10,IF(LOG('Indicator Data'!M78)&lt;AV$194,0,10-(AV$195-LOG('Indicator Data'!M78))/(AV$195-AV$194)*10))),1))</f>
        <v>x</v>
      </c>
      <c r="AW75" s="56" t="str">
        <f>IF(AV75="x","x",'Indicator Data'!M78/'Indicator Data'!$CL78)</f>
        <v>x</v>
      </c>
      <c r="AX75" s="55" t="str">
        <f t="shared" si="152"/>
        <v>x</v>
      </c>
      <c r="AY75" s="55" t="str">
        <f t="shared" si="153"/>
        <v>x</v>
      </c>
      <c r="AZ75" s="55" t="str">
        <f>IF('Indicator Data'!N78="No data","x",ROUND(IF('Indicator Data'!N78=0,0,IF(LOG('Indicator Data'!N78)&gt;AZ$195,10,IF(LOG('Indicator Data'!N78)&lt;AZ$194,0,10-(AZ$195-LOG('Indicator Data'!N78))/(AZ$195-AZ$194)*10))),1))</f>
        <v>x</v>
      </c>
      <c r="BA75" s="56" t="str">
        <f>IF(AZ75="x","x",'Indicator Data'!N78/'Indicator Data'!$CL78)</f>
        <v>x</v>
      </c>
      <c r="BB75" s="55" t="str">
        <f t="shared" si="154"/>
        <v>x</v>
      </c>
      <c r="BC75" s="55" t="str">
        <f t="shared" si="155"/>
        <v>x</v>
      </c>
      <c r="BD75" s="55" t="str">
        <f>IF('Indicator Data'!O78="No data","x",ROUND(IF('Indicator Data'!O78=0,0,IF(LOG('Indicator Data'!O78)&gt;BD$195,10,IF(LOG('Indicator Data'!O78)&lt;BD$194,0,10-(BD$195-LOG('Indicator Data'!O78))/(BD$195-BD$194)*10))),1))</f>
        <v>x</v>
      </c>
      <c r="BE75" s="56" t="str">
        <f>IF(BD75="x","x",'Indicator Data'!O78/'Indicator Data'!$CL78)</f>
        <v>x</v>
      </c>
      <c r="BF75" s="55" t="str">
        <f t="shared" si="156"/>
        <v>x</v>
      </c>
      <c r="BG75" s="55" t="str">
        <f t="shared" si="157"/>
        <v>x</v>
      </c>
      <c r="BH75" s="55" t="str">
        <f>IF('Indicator Data'!P78="No data","x",ROUND(IF('Indicator Data'!P78=0,0,IF(LOG('Indicator Data'!P78)&gt;BH$195,10,IF(LOG('Indicator Data'!P78)&lt;BH$194,0,10-(BH$195-LOG('Indicator Data'!P78))/(BH$195-BH$194)*10))),1))</f>
        <v>x</v>
      </c>
      <c r="BI75" s="56" t="str">
        <f>IF(BH75="x","x",'Indicator Data'!P78/'Indicator Data'!$CL78)</f>
        <v>x</v>
      </c>
      <c r="BJ75" s="55" t="str">
        <f t="shared" si="158"/>
        <v>x</v>
      </c>
      <c r="BK75" s="55" t="str">
        <f t="shared" si="159"/>
        <v>x</v>
      </c>
      <c r="BL75" s="55" t="str">
        <f t="shared" si="160"/>
        <v>x</v>
      </c>
      <c r="BM75" s="55">
        <f>ROUND(IF('Indicator Data'!Q78=0,0,IF(LOG('Indicator Data'!Q78)&gt;BM$195,10,IF(LOG('Indicator Data'!Q78)&lt;BM$194,0,10-(BM$195-LOG('Indicator Data'!Q78))/(BM$195-BM$194)*10))),1)</f>
        <v>7.4</v>
      </c>
      <c r="BN75" s="55">
        <f>ROUND(IF('Indicator Data'!R78=0,0,IF(LOG('Indicator Data'!R78)&gt;BN$195,10,IF(LOG('Indicator Data'!R78)&lt;BN$194,0,10-(BN$195-LOG('Indicator Data'!R78))/(BN$195-BN$194)*10))),1)</f>
        <v>9.1</v>
      </c>
      <c r="BO75" s="55">
        <f t="shared" si="161"/>
        <v>8.5333333333333332</v>
      </c>
      <c r="BP75" s="56">
        <f>'Indicator Data'!Q78/'Indicator Data'!$CL78</f>
        <v>0.18283780402476638</v>
      </c>
      <c r="BQ75" s="56">
        <f>'Indicator Data'!R78/'Indicator Data'!$CL78</f>
        <v>0.36114288809968992</v>
      </c>
      <c r="BR75" s="55">
        <f t="shared" si="136"/>
        <v>1.8</v>
      </c>
      <c r="BS75" s="55">
        <f t="shared" si="137"/>
        <v>4.5</v>
      </c>
      <c r="BT75" s="55">
        <f t="shared" si="138"/>
        <v>3.6</v>
      </c>
      <c r="BU75" s="55">
        <f t="shared" si="162"/>
        <v>6.7</v>
      </c>
      <c r="BV75" s="55">
        <f>ROUND(IF('Indicator Data'!S78=0,0,IF(LOG('Indicator Data'!S78)&gt;BV$195,10,IF(LOG('Indicator Data'!S78)&lt;BV$194,0,10-(BV$195-LOG('Indicator Data'!S78))/(BV$195-BV$194)*10))),1)</f>
        <v>7.2</v>
      </c>
      <c r="BW75" s="55">
        <f>ROUND(IF('Indicator Data'!T78=0,0,IF(LOG('Indicator Data'!T78)&gt;BW$195,10,IF(LOG('Indicator Data'!T78)&lt;BW$194,0,10-(BW$195-LOG('Indicator Data'!T78))/(BW$195-BW$194)*10))),1)</f>
        <v>6.9</v>
      </c>
      <c r="BX75" s="55">
        <f t="shared" si="163"/>
        <v>7</v>
      </c>
      <c r="BY75" s="56">
        <f>'Indicator Data'!S78/'Indicator Data'!$CL78</f>
        <v>0.13461709481185569</v>
      </c>
      <c r="BZ75" s="56">
        <f>'Indicator Data'!T78/'Indicator Data'!$CL78</f>
        <v>8.0873806785932104E-2</v>
      </c>
      <c r="CA75" s="55">
        <f t="shared" si="139"/>
        <v>2.2000000000000002</v>
      </c>
      <c r="CB75" s="55">
        <f t="shared" si="140"/>
        <v>0.8</v>
      </c>
      <c r="CC75" s="55">
        <f t="shared" si="164"/>
        <v>1.2666666666666666</v>
      </c>
      <c r="CD75" s="55">
        <f t="shared" si="165"/>
        <v>4.7</v>
      </c>
      <c r="CE75" s="55">
        <f t="shared" si="166"/>
        <v>5.8</v>
      </c>
      <c r="CF75" s="55">
        <f>ROUND(IF('Indicator Data'!U78=0,0,IF(LOG('Indicator Data'!U78)&gt;CF$195,10,IF(LOG('Indicator Data'!U78)&lt;CF$194,0,10-(CF$195-LOG('Indicator Data'!U78))/(CF$195-CF$194)*10))),1)</f>
        <v>8.1999999999999993</v>
      </c>
      <c r="CG75" s="56">
        <f>'Indicator Data'!U78/'Indicator Data'!$CL78</f>
        <v>0.70848501872172776</v>
      </c>
      <c r="CH75" s="55">
        <f t="shared" si="141"/>
        <v>7.9</v>
      </c>
      <c r="CI75" s="55">
        <f t="shared" si="167"/>
        <v>8.1</v>
      </c>
      <c r="CJ75" s="55">
        <f>ROUND(IF('Indicator Data'!V78=0,0,IF(LOG('Indicator Data'!V78)&gt;CJ$195,10,IF(LOG('Indicator Data'!V78)&lt;CJ$194,0,10-(CJ$195-LOG('Indicator Data'!V78))/(CJ$195-CJ$194)*10))),1)</f>
        <v>8.4</v>
      </c>
      <c r="CK75" s="56">
        <f>IF('Indicator Data'!V78/'Indicator Data'!$CL78&gt;1,1,'Indicator Data'!V78/'Indicator Data'!$CL78)</f>
        <v>0.88104099600605612</v>
      </c>
      <c r="CL75" s="55">
        <f t="shared" si="142"/>
        <v>8.8000000000000007</v>
      </c>
      <c r="CM75" s="55">
        <f t="shared" si="168"/>
        <v>8.6</v>
      </c>
      <c r="CN75" s="55">
        <f>ROUND(IF('Indicator Data'!W78=0,0,IF(LOG('Indicator Data'!W78)&gt;CN$195,10,IF(LOG('Indicator Data'!W78)&lt;CN$194,0,10-(CN$195-LOG('Indicator Data'!W78))/(CN$195-CN$194)*10))),1)</f>
        <v>0</v>
      </c>
      <c r="CO75" s="56">
        <f>'Indicator Data'!W78/'Indicator Data'!$CL78</f>
        <v>0</v>
      </c>
      <c r="CP75" s="55">
        <f t="shared" si="143"/>
        <v>0</v>
      </c>
      <c r="CQ75" s="55">
        <f t="shared" si="169"/>
        <v>0</v>
      </c>
      <c r="CR75" s="55">
        <f>ROUND(IF('Indicator Data'!X78=0,0,IF(LOG('Indicator Data'!X78)&gt;CR$195,10,IF(LOG('Indicator Data'!X78)&lt;CR$194,0,10-(CR$195-LOG('Indicator Data'!X78))/(CR$195-CR$194)*10))),1)</f>
        <v>8.3000000000000007</v>
      </c>
      <c r="CS75" s="56">
        <f>'Indicator Data'!X78/'Indicator Data'!$CL78</f>
        <v>0.8473128441033515</v>
      </c>
      <c r="CT75" s="55">
        <f t="shared" si="144"/>
        <v>8.5</v>
      </c>
      <c r="CU75" s="55">
        <f t="shared" si="170"/>
        <v>8.4</v>
      </c>
      <c r="CV75" s="55">
        <f>ROUND(IF('Indicator Data'!Y78=0,0,IF(LOG('Indicator Data'!Y78)&gt;CR$195,10,IF(LOG('Indicator Data'!Y78)&lt;CR$194,0,10-(CR$195-LOG('Indicator Data'!Y78))/(CR$195-CR$194)*10))),1)</f>
        <v>0</v>
      </c>
      <c r="CW75" s="56">
        <f>'Indicator Data'!Y78/'Indicator Data'!$CL78</f>
        <v>0</v>
      </c>
      <c r="CX75" s="55">
        <f t="shared" si="145"/>
        <v>0</v>
      </c>
      <c r="CY75" s="55">
        <f t="shared" si="171"/>
        <v>0</v>
      </c>
      <c r="CZ75" s="55">
        <f t="shared" si="172"/>
        <v>7.9</v>
      </c>
      <c r="DA75" s="55">
        <f>IF('Indicator Data'!AE78="No data","x",ROUND(IF('Indicator Data'!AE78&gt;DA$195,0,IF('Indicator Data'!AE78&lt;DA$194,10,(DA$195-'Indicator Data'!AE78)/(DA$195-DA$194)*10)),1))</f>
        <v>2.1</v>
      </c>
      <c r="DB75" s="55">
        <f>IF('Indicator Data'!AF78="No data","x",ROUND(IF('Indicator Data'!AF78&gt;DB$195,0,IF('Indicator Data'!AF78&lt;DB$194,10,(DB$195-'Indicator Data'!AF78)/(DB$195-DB$194)*10)),1))</f>
        <v>0.9</v>
      </c>
      <c r="DC75" s="55">
        <f>IF('Indicator Data'!AH78="No data","x",ROUND(IF('Indicator Data'!AH78&gt;DC$195,0,IF('Indicator Data'!AH78&lt;DC$194,10,(DC$195-'Indicator Data'!AH78)/(DC$195-DC$194)*10)),1))</f>
        <v>1.6</v>
      </c>
      <c r="DD75" s="55">
        <f>IF(AND(DB75="x",DA75="x",DC75="x"),"x",ROUND(AVERAGE(DA75:DC75),1))</f>
        <v>1.5</v>
      </c>
      <c r="DE75" s="55">
        <f>IF('Indicator Data'!AA78="No data","x",ROUND(IF(LOG('Indicator Data'!AA78)&gt;DE$195,10,IF(LOG('Indicator Data'!AA78)&lt;DE$194,0,10-(DE$195-LOG('Indicator Data'!AA78))/(DE$195-DE$194)*10)),1))</f>
        <v>6.4</v>
      </c>
      <c r="DF75" s="55">
        <f>IF('Indicator Data'!AB78="No data","x",ROUND(IF('Indicator Data'!AB78&gt;DF$195,10,IF('Indicator Data'!AB78&lt;DF$194,0,10-(DF$195-'Indicator Data'!AB78)/(DF$195-DF$194)*10)),1))</f>
        <v>6.3</v>
      </c>
      <c r="DG75" s="55">
        <f>IF('Indicator Data'!AC78="No data","x",ROUND(IF('Indicator Data'!AC78&gt;DG$195,10,IF('Indicator Data'!AC78&lt;DG$194,0,10-(DG$195-'Indicator Data'!AC78)/(DG$195-DG$194)*10)),1))</f>
        <v>5.7</v>
      </c>
      <c r="DH75" s="55">
        <f>IF('Indicator Data'!AD78="No data","x",ROUND(IF('Indicator Data'!AD78&gt;DH$195,10,IF('Indicator Data'!AD78&lt;DH$194,0,10-(DH$195-'Indicator Data'!AD78)/(DH$195-DH$194)*10)),1))</f>
        <v>3.5</v>
      </c>
      <c r="DI75" s="55">
        <f t="shared" si="173"/>
        <v>5.5</v>
      </c>
      <c r="DJ75" s="55">
        <f t="shared" si="174"/>
        <v>4.2</v>
      </c>
      <c r="DK75" s="55">
        <f>IF('Indicator Data'!AK78="No data","x",ROUND(IF('Indicator Data'!AK78&gt;DK$195,10,IF('Indicator Data'!AK78&lt;DK$194,0,10-(DK$195-'Indicator Data'!AK78)/(DK$195-DK$194)*10)),1))</f>
        <v>4.5</v>
      </c>
      <c r="DL75" s="55">
        <f>IF('Indicator Data'!AL78="No data","x",ROUND(IF('Indicator Data'!AL78&gt;DL$195,10,IF('Indicator Data'!AL78&lt;DL$194,0,10-(DL$195-'Indicator Data'!AL78)/(DL$195-DL$194)*10)),1))</f>
        <v>3.6</v>
      </c>
      <c r="DM75" s="55">
        <f t="shared" si="175"/>
        <v>5</v>
      </c>
      <c r="DN75" s="55">
        <f>IF('Indicator Data'!AG78="No data","x",ROUND(IF('Indicator Data'!AG78&gt;DN$195,10,IF('Indicator Data'!AG78&lt;DN$194,0,10-(DN$195-'Indicator Data'!AG78)/(DN$195-DN$194)*10)),1))</f>
        <v>2</v>
      </c>
      <c r="DO75" s="55">
        <f t="shared" si="176"/>
        <v>1.7</v>
      </c>
      <c r="DP75" s="194">
        <f>IF('Indicator Data'!AI78="No data","x",'Indicator Data'!AI78/'Indicator Data'!$CK78)</f>
        <v>4.2252836551509348E-4</v>
      </c>
      <c r="DQ75" s="55">
        <f t="shared" si="146"/>
        <v>4.2</v>
      </c>
      <c r="DR75" s="55">
        <f>IF('Indicator Data'!AJ78="No data","x",ROUND(IF('Indicator Data'!AJ78&gt;DR$195,10,IF('Indicator Data'!AJ78&lt;DR$194,0,10-(DR$195-'Indicator Data'!AJ78)/(DR$195-DR$194)*10)),1))</f>
        <v>2</v>
      </c>
      <c r="DS75" s="55">
        <f t="shared" si="177"/>
        <v>3.1</v>
      </c>
      <c r="DT75" s="55">
        <f>ROUND(IF('Indicator Data'!Z78=0,0,IF(LOG('Indicator Data'!Z78)&gt;DT$195,10,IF(LOG('Indicator Data'!Z78)&lt;DT$194,0,10-(DT$195-LOG('Indicator Data'!Z78))/(DT$195-DT$194)*10))),1)</f>
        <v>8.4</v>
      </c>
      <c r="DU75" s="56">
        <f>'Indicator Data'!Z78/'Indicator Data'!$CL78</f>
        <v>0.97022356902067053</v>
      </c>
      <c r="DV75" s="55">
        <f t="shared" si="147"/>
        <v>9.6999999999999993</v>
      </c>
      <c r="DW75" s="55">
        <f t="shared" si="178"/>
        <v>9.1999999999999993</v>
      </c>
      <c r="DX75" s="55">
        <f t="shared" si="179"/>
        <v>3.3</v>
      </c>
      <c r="DY75" s="57">
        <f>IF(BL75="x",ROUND((10-GEOMEAN(((10-DX75)/10*9+1),((10-CZ75)/10*9+1),((10-DJ75)/10*9+1)))/9*10,1),ROUND((10-GEOMEAN(((10-BL75)/10*9+1),((10-DX75)/10*9+1),((10-CZ75)/10*9+1),((10-DJ75)/10*9+1)))/9*10,1))</f>
        <v>5.5</v>
      </c>
      <c r="DZ75" s="58">
        <f>IF(ROUND(IF(AP75="x",(10-GEOMEAN(((10-AO75)/10*9+1),((10-DY75)/10*9+1),((10-AU75)/10*9+1),((10-AQ75)/10*9+1),((10-AR75)/10*9+1)))/9*10,(10-GEOMEAN(((10-AO75)/10*9+1),((10-DY75)/10*9+1),((10-AP75)/10*9+1),((10-AQ75)/10*9+1),((10-AR75)/10*9+1),((10-AU75)/10*9+1)))/9*10),1)=0,0.1,ROUND(IF(AP75="x",(10-GEOMEAN(((10-AO75)/10*9+1),((10-DY75)/10*9+1),((10-AU75)/10*9+1),((10-AQ75)/10*9+1),((10-AR75)/10*9+1)))/9*10,(10-GEOMEAN(((10-AO75)/10*9+1),((10-DY75)/10*9+1),((10-AP75)/10*9+1),((10-AQ75)/10*9+1),((10-AR75)/10*9+1),((10-AU75)/10*9+1)))/9*10),1))</f>
        <v>6.4</v>
      </c>
      <c r="EA75" s="55">
        <f>ROUND(IF('Indicator Data'!AM78=0,0,IF('Indicator Data'!AM78&gt;EA$195,10,IF('Indicator Data'!AM78&lt;EA$194,0,10-(EA$195-'Indicator Data'!AM78)/(EA$195-EA$194)*10))),1)</f>
        <v>6.4</v>
      </c>
      <c r="EB75" s="55">
        <f>ROUND(IF('Indicator Data'!AN78=0,0,IF(LOG('Indicator Data'!AN78)&gt;LOG(EB$195),10,IF(LOG('Indicator Data'!AN78)&lt;LOG(EB$194),0,10-(LOG(EB$195)-LOG('Indicator Data'!AN78))/(LOG(EB$195)-LOG(EB$194))*10))),1)</f>
        <v>4.2</v>
      </c>
      <c r="EC75" s="57">
        <f t="shared" si="148"/>
        <v>5.4</v>
      </c>
      <c r="ED75" s="55">
        <f>'Indicator Data'!AO78</f>
        <v>0</v>
      </c>
      <c r="EE75" s="55">
        <f>'Indicator Data'!AP78</f>
        <v>0</v>
      </c>
      <c r="EF75" s="57">
        <f t="shared" si="149"/>
        <v>0</v>
      </c>
      <c r="EG75" s="58">
        <f t="shared" si="150"/>
        <v>3.8</v>
      </c>
      <c r="EH75" s="15"/>
      <c r="EI75" s="104"/>
    </row>
    <row r="76" spans="1:139" s="4" customFormat="1" x14ac:dyDescent="0.25">
      <c r="A76" s="126" t="str">
        <f>'Indicator Data'!A79</f>
        <v>Hungary</v>
      </c>
      <c r="B76" s="59" t="str">
        <f>'Indicator Data'!B79</f>
        <v>HUN</v>
      </c>
      <c r="C76" s="55">
        <f>ROUND(IF('Indicator Data'!C79=0,0.1,IF(LOG('Indicator Data'!C79)&gt;C$195,10,IF(LOG('Indicator Data'!C79)&lt;C$194,0,10-(C$195-LOG('Indicator Data'!C79))/(C$195-C$194)*10))),1)</f>
        <v>6.1</v>
      </c>
      <c r="D76" s="55">
        <f>ROUND(IF('Indicator Data'!D79=0,0.1,IF(LOG('Indicator Data'!D79)&gt;D$195,10,IF(LOG('Indicator Data'!D79)&lt;D$194,0,10-(D$195-LOG('Indicator Data'!D79))/(D$195-D$194)*10))),1)</f>
        <v>0.1</v>
      </c>
      <c r="E76" s="55">
        <f t="shared" si="110"/>
        <v>3.7</v>
      </c>
      <c r="F76" s="55">
        <f>IF('Indicator Data'!E79="No data",0.1,(ROUND(IF('Indicator Data'!E79=0,0,IF(LOG('Indicator Data'!E79)&gt;F$195,10,IF(LOG('Indicator Data'!E79)&lt;F$194,0,10-(F$195-LOG('Indicator Data'!E79))/(F$195-F$194)*10))),1)))</f>
        <v>7.6</v>
      </c>
      <c r="G76" s="55">
        <f>ROUND(IF('Indicator Data'!F79=0,0,IF(LOG('Indicator Data'!F79)&gt;G$195,10,IF(LOG('Indicator Data'!F79)&lt;G$194,0,10-(G$195-LOG('Indicator Data'!F79))/(G$195-G$194)*10))),1)</f>
        <v>0</v>
      </c>
      <c r="H76" s="55">
        <f>ROUND(IF('Indicator Data'!G79=0,0,IF(LOG('Indicator Data'!G79)&gt;H$195,10,IF(LOG('Indicator Data'!G79)&lt;H$194,0,10-(H$195-LOG('Indicator Data'!G79))/(H$195-H$194)*10))),1)</f>
        <v>0</v>
      </c>
      <c r="I76" s="55">
        <f>ROUND(IF('Indicator Data'!H79=0,0,IF(LOG('Indicator Data'!H79)&gt;I$195,10,IF(LOG('Indicator Data'!H79)&lt;I$194,0,10-(I$195-LOG('Indicator Data'!H79))/(I$195-I$194)*10))),1)</f>
        <v>0</v>
      </c>
      <c r="J76" s="55">
        <f t="shared" si="111"/>
        <v>0</v>
      </c>
      <c r="K76" s="55">
        <f>ROUND(IF('Indicator Data'!I79=0,0,IF(LOG('Indicator Data'!I79)&gt;K$195,10,IF(LOG('Indicator Data'!I79)&lt;K$194,0,10-(K$195-LOG('Indicator Data'!I79))/(K$195-K$194)*10))),1)</f>
        <v>0</v>
      </c>
      <c r="L76" s="55">
        <f t="shared" si="112"/>
        <v>0</v>
      </c>
      <c r="M76" s="55">
        <f>ROUND(IF('Indicator Data'!J79=0,0,IF(LOG('Indicator Data'!J79)&gt;M$195,10,IF(LOG('Indicator Data'!J79)&lt;M$194,0,10-(M$195-LOG('Indicator Data'!J79))/(M$195-M$194)*10))),1)</f>
        <v>0</v>
      </c>
      <c r="N76" s="56">
        <f>'Indicator Data'!C79/'Indicator Data'!$CL79</f>
        <v>2.7249849650080106E-4</v>
      </c>
      <c r="O76" s="56">
        <f>'Indicator Data'!D79/'Indicator Data'!$CL79</f>
        <v>0</v>
      </c>
      <c r="P76" s="56">
        <f>IF(F76=0.1,"x",'Indicator Data'!E79/'Indicator Data'!$CL79)</f>
        <v>1.0900272499855172E-2</v>
      </c>
      <c r="Q76" s="56">
        <f>'Indicator Data'!F79/'Indicator Data'!$CL79</f>
        <v>0</v>
      </c>
      <c r="R76" s="56">
        <f>'Indicator Data'!G79/'Indicator Data'!$CL79</f>
        <v>0</v>
      </c>
      <c r="S76" s="56">
        <f>'Indicator Data'!H79/'Indicator Data'!$CL79</f>
        <v>0</v>
      </c>
      <c r="T76" s="56">
        <f>'Indicator Data'!I79/'Indicator Data'!$CL79</f>
        <v>0</v>
      </c>
      <c r="U76" s="56">
        <f>'Indicator Data'!J79/'Indicator Data'!$CL79</f>
        <v>0</v>
      </c>
      <c r="V76" s="55">
        <f t="shared" si="113"/>
        <v>1.4</v>
      </c>
      <c r="W76" s="55">
        <f t="shared" si="114"/>
        <v>0</v>
      </c>
      <c r="X76" s="55">
        <f t="shared" si="115"/>
        <v>0.7</v>
      </c>
      <c r="Y76" s="55">
        <f t="shared" si="116"/>
        <v>7.3</v>
      </c>
      <c r="Z76" s="55">
        <f t="shared" si="117"/>
        <v>0</v>
      </c>
      <c r="AA76" s="55">
        <f t="shared" si="118"/>
        <v>0</v>
      </c>
      <c r="AB76" s="55">
        <f t="shared" si="119"/>
        <v>0</v>
      </c>
      <c r="AC76" s="55">
        <f t="shared" si="120"/>
        <v>0</v>
      </c>
      <c r="AD76" s="55">
        <f t="shared" si="121"/>
        <v>0</v>
      </c>
      <c r="AE76" s="55">
        <f t="shared" si="122"/>
        <v>0</v>
      </c>
      <c r="AF76" s="55">
        <f t="shared" si="123"/>
        <v>0</v>
      </c>
      <c r="AG76" s="55">
        <f>ROUND(IF('Indicator Data'!K79=0,0,IF('Indicator Data'!K79&gt;AG$195,10,IF('Indicator Data'!K79&lt;AG$194,0,10-(AG$195-'Indicator Data'!K79)/(AG$195-AG$194)*10))),1)</f>
        <v>2.9</v>
      </c>
      <c r="AH76" s="55">
        <f t="shared" si="124"/>
        <v>3.8</v>
      </c>
      <c r="AI76" s="55">
        <f t="shared" si="125"/>
        <v>0.1</v>
      </c>
      <c r="AJ76" s="55">
        <f t="shared" si="126"/>
        <v>0</v>
      </c>
      <c r="AK76" s="55">
        <f t="shared" si="127"/>
        <v>0</v>
      </c>
      <c r="AL76" s="55">
        <f t="shared" si="128"/>
        <v>0</v>
      </c>
      <c r="AM76" s="55">
        <f t="shared" si="129"/>
        <v>0</v>
      </c>
      <c r="AN76" s="55">
        <f t="shared" si="130"/>
        <v>0</v>
      </c>
      <c r="AO76" s="193">
        <f t="shared" si="131"/>
        <v>2.2999999999999998</v>
      </c>
      <c r="AP76" s="193">
        <f t="shared" si="151"/>
        <v>7.5</v>
      </c>
      <c r="AQ76" s="193">
        <f t="shared" si="132"/>
        <v>0</v>
      </c>
      <c r="AR76" s="193">
        <f t="shared" si="133"/>
        <v>0</v>
      </c>
      <c r="AS76" s="55">
        <f t="shared" si="134"/>
        <v>1.5</v>
      </c>
      <c r="AT76" s="55">
        <f>IF('Indicator Data'!L79="No data","x",IF('Indicator Data'!CM79&lt;1000,"x",ROUND((IF('Indicator Data'!L79&gt;AT$195,10,IF('Indicator Data'!L79&lt;AT$194,0,10-(AT$195-'Indicator Data'!L79)/(AT$195-AT$194)*10))),1)))</f>
        <v>6.1</v>
      </c>
      <c r="AU76" s="193">
        <f t="shared" si="135"/>
        <v>3.8</v>
      </c>
      <c r="AV76" s="55">
        <f>IF('Indicator Data'!M79="No data","x",ROUND(IF('Indicator Data'!M79=0,0,IF(LOG('Indicator Data'!M79)&gt;AV$195,10,IF(LOG('Indicator Data'!M79)&lt;AV$194,0,10-(AV$195-LOG('Indicator Data'!M79))/(AV$195-AV$194)*10))),1))</f>
        <v>8.5</v>
      </c>
      <c r="AW76" s="56">
        <f>IF(AV76="x","x",'Indicator Data'!M79/'Indicator Data'!$CL79)</f>
        <v>0.88815104439407055</v>
      </c>
      <c r="AX76" s="55">
        <f t="shared" si="152"/>
        <v>9.9</v>
      </c>
      <c r="AY76" s="55">
        <f t="shared" si="153"/>
        <v>9.3000000000000007</v>
      </c>
      <c r="AZ76" s="55" t="str">
        <f>IF('Indicator Data'!N79="No data","x",ROUND(IF('Indicator Data'!N79=0,0,IF(LOG('Indicator Data'!N79)&gt;AZ$195,10,IF(LOG('Indicator Data'!N79)&lt;AZ$194,0,10-(AZ$195-LOG('Indicator Data'!N79))/(AZ$195-AZ$194)*10))),1))</f>
        <v>x</v>
      </c>
      <c r="BA76" s="56" t="str">
        <f>IF(AZ76="x","x",'Indicator Data'!N79/'Indicator Data'!$CL79)</f>
        <v>x</v>
      </c>
      <c r="BB76" s="55" t="str">
        <f t="shared" si="154"/>
        <v>x</v>
      </c>
      <c r="BC76" s="55" t="str">
        <f t="shared" si="155"/>
        <v>x</v>
      </c>
      <c r="BD76" s="55" t="str">
        <f>IF('Indicator Data'!O79="No data","x",ROUND(IF('Indicator Data'!O79=0,0,IF(LOG('Indicator Data'!O79)&gt;BD$195,10,IF(LOG('Indicator Data'!O79)&lt;BD$194,0,10-(BD$195-LOG('Indicator Data'!O79))/(BD$195-BD$194)*10))),1))</f>
        <v>x</v>
      </c>
      <c r="BE76" s="56" t="str">
        <f>IF(BD76="x","x",'Indicator Data'!O79/'Indicator Data'!$CL79)</f>
        <v>x</v>
      </c>
      <c r="BF76" s="55" t="str">
        <f t="shared" si="156"/>
        <v>x</v>
      </c>
      <c r="BG76" s="55" t="str">
        <f t="shared" si="157"/>
        <v>x</v>
      </c>
      <c r="BH76" s="55" t="str">
        <f>IF('Indicator Data'!P79="No data","x",ROUND(IF('Indicator Data'!P79=0,0,IF(LOG('Indicator Data'!P79)&gt;BH$195,10,IF(LOG('Indicator Data'!P79)&lt;BH$194,0,10-(BH$195-LOG('Indicator Data'!P79))/(BH$195-BH$194)*10))),1))</f>
        <v>x</v>
      </c>
      <c r="BI76" s="56" t="str">
        <f>IF(BH76="x","x",'Indicator Data'!P79/'Indicator Data'!$CL79)</f>
        <v>x</v>
      </c>
      <c r="BJ76" s="55" t="str">
        <f t="shared" si="158"/>
        <v>x</v>
      </c>
      <c r="BK76" s="55" t="str">
        <f t="shared" si="159"/>
        <v>x</v>
      </c>
      <c r="BL76" s="55">
        <f t="shared" si="160"/>
        <v>9.3000000000000007</v>
      </c>
      <c r="BM76" s="55">
        <f>ROUND(IF('Indicator Data'!Q79=0,0,IF(LOG('Indicator Data'!Q79)&gt;BM$195,10,IF(LOG('Indicator Data'!Q79)&lt;BM$194,0,10-(BM$195-LOG('Indicator Data'!Q79))/(BM$195-BM$194)*10))),1)</f>
        <v>0</v>
      </c>
      <c r="BN76" s="55">
        <f>ROUND(IF('Indicator Data'!R79=0,0,IF(LOG('Indicator Data'!R79)&gt;BN$195,10,IF(LOG('Indicator Data'!R79)&lt;BN$194,0,10-(BN$195-LOG('Indicator Data'!R79))/(BN$195-BN$194)*10))),1)</f>
        <v>0</v>
      </c>
      <c r="BO76" s="55">
        <f t="shared" si="161"/>
        <v>0</v>
      </c>
      <c r="BP76" s="56">
        <f>'Indicator Data'!Q79/'Indicator Data'!$CL79</f>
        <v>0</v>
      </c>
      <c r="BQ76" s="56">
        <f>'Indicator Data'!R79/'Indicator Data'!$CL79</f>
        <v>0</v>
      </c>
      <c r="BR76" s="55">
        <f t="shared" si="136"/>
        <v>0</v>
      </c>
      <c r="BS76" s="55">
        <f t="shared" si="137"/>
        <v>0</v>
      </c>
      <c r="BT76" s="55">
        <f t="shared" si="138"/>
        <v>0</v>
      </c>
      <c r="BU76" s="55">
        <f t="shared" si="162"/>
        <v>0</v>
      </c>
      <c r="BV76" s="55">
        <f>ROUND(IF('Indicator Data'!S79=0,0,IF(LOG('Indicator Data'!S79)&gt;BV$195,10,IF(LOG('Indicator Data'!S79)&lt;BV$194,0,10-(BV$195-LOG('Indicator Data'!S79))/(BV$195-BV$194)*10))),1)</f>
        <v>0</v>
      </c>
      <c r="BW76" s="55">
        <f>ROUND(IF('Indicator Data'!T79=0,0,IF(LOG('Indicator Data'!T79)&gt;BW$195,10,IF(LOG('Indicator Data'!T79)&lt;BW$194,0,10-(BW$195-LOG('Indicator Data'!T79))/(BW$195-BW$194)*10))),1)</f>
        <v>0</v>
      </c>
      <c r="BX76" s="55">
        <f t="shared" si="163"/>
        <v>0</v>
      </c>
      <c r="BY76" s="56">
        <f>'Indicator Data'!S79/'Indicator Data'!$CL79</f>
        <v>0</v>
      </c>
      <c r="BZ76" s="56">
        <f>'Indicator Data'!T79/'Indicator Data'!$CL79</f>
        <v>0</v>
      </c>
      <c r="CA76" s="55">
        <f t="shared" si="139"/>
        <v>0</v>
      </c>
      <c r="CB76" s="55">
        <f t="shared" si="140"/>
        <v>0</v>
      </c>
      <c r="CC76" s="55">
        <f t="shared" si="164"/>
        <v>0</v>
      </c>
      <c r="CD76" s="55">
        <f t="shared" si="165"/>
        <v>0</v>
      </c>
      <c r="CE76" s="55">
        <f t="shared" si="166"/>
        <v>0</v>
      </c>
      <c r="CF76" s="55">
        <f>ROUND(IF('Indicator Data'!U79=0,0,IF(LOG('Indicator Data'!U79)&gt;CF$195,10,IF(LOG('Indicator Data'!U79)&lt;CF$194,0,10-(CF$195-LOG('Indicator Data'!U79))/(CF$195-CF$194)*10))),1)</f>
        <v>0</v>
      </c>
      <c r="CG76" s="56">
        <f>'Indicator Data'!U79/'Indicator Data'!$CL79</f>
        <v>0</v>
      </c>
      <c r="CH76" s="55">
        <f t="shared" si="141"/>
        <v>0</v>
      </c>
      <c r="CI76" s="55">
        <f t="shared" si="167"/>
        <v>0</v>
      </c>
      <c r="CJ76" s="55">
        <f>ROUND(IF('Indicator Data'!V79=0,0,IF(LOG('Indicator Data'!V79)&gt;CJ$195,10,IF(LOG('Indicator Data'!V79)&lt;CJ$194,0,10-(CJ$195-LOG('Indicator Data'!V79))/(CJ$195-CJ$194)*10))),1)</f>
        <v>0</v>
      </c>
      <c r="CK76" s="56">
        <f>IF('Indicator Data'!V79/'Indicator Data'!$CL79&gt;1,1,'Indicator Data'!V79/'Indicator Data'!$CL79)</f>
        <v>0</v>
      </c>
      <c r="CL76" s="55">
        <f t="shared" si="142"/>
        <v>0</v>
      </c>
      <c r="CM76" s="55">
        <f t="shared" si="168"/>
        <v>0</v>
      </c>
      <c r="CN76" s="55">
        <f>ROUND(IF('Indicator Data'!W79=0,0,IF(LOG('Indicator Data'!W79)&gt;CN$195,10,IF(LOG('Indicator Data'!W79)&lt;CN$194,0,10-(CN$195-LOG('Indicator Data'!W79))/(CN$195-CN$194)*10))),1)</f>
        <v>0</v>
      </c>
      <c r="CO76" s="56">
        <f>'Indicator Data'!W79/'Indicator Data'!$CL79</f>
        <v>0</v>
      </c>
      <c r="CP76" s="55">
        <f t="shared" si="143"/>
        <v>0</v>
      </c>
      <c r="CQ76" s="55">
        <f t="shared" si="169"/>
        <v>0</v>
      </c>
      <c r="CR76" s="55">
        <f>ROUND(IF('Indicator Data'!X79=0,0,IF(LOG('Indicator Data'!X79)&gt;CR$195,10,IF(LOG('Indicator Data'!X79)&lt;CR$194,0,10-(CR$195-LOG('Indicator Data'!X79))/(CR$195-CR$194)*10))),1)</f>
        <v>0</v>
      </c>
      <c r="CS76" s="56">
        <f>'Indicator Data'!X79/'Indicator Data'!$CL79</f>
        <v>0</v>
      </c>
      <c r="CT76" s="55">
        <f t="shared" si="144"/>
        <v>0</v>
      </c>
      <c r="CU76" s="55">
        <f t="shared" si="170"/>
        <v>0</v>
      </c>
      <c r="CV76" s="55">
        <f>ROUND(IF('Indicator Data'!Y79=0,0,IF(LOG('Indicator Data'!Y79)&gt;CR$195,10,IF(LOG('Indicator Data'!Y79)&lt;CR$194,0,10-(CR$195-LOG('Indicator Data'!Y79))/(CR$195-CR$194)*10))),1)</f>
        <v>0</v>
      </c>
      <c r="CW76" s="56">
        <f>'Indicator Data'!Y79/'Indicator Data'!$CL79</f>
        <v>0</v>
      </c>
      <c r="CX76" s="55">
        <f t="shared" si="145"/>
        <v>0</v>
      </c>
      <c r="CY76" s="55">
        <f t="shared" si="171"/>
        <v>0</v>
      </c>
      <c r="CZ76" s="55">
        <f t="shared" si="172"/>
        <v>0</v>
      </c>
      <c r="DA76" s="55">
        <f>IF('Indicator Data'!AE79="No data","x",ROUND(IF('Indicator Data'!AE79&gt;DA$195,0,IF('Indicator Data'!AE79&lt;DA$194,10,(DA$195-'Indicator Data'!AE79)/(DA$195-DA$194)*10)),1))</f>
        <v>0.2</v>
      </c>
      <c r="DB76" s="55">
        <f>IF('Indicator Data'!AF79="No data","x",ROUND(IF('Indicator Data'!AF79&gt;DB$195,0,IF('Indicator Data'!AF79&lt;DB$194,10,(DB$195-'Indicator Data'!AF79)/(DB$195-DB$194)*10)),1))</f>
        <v>0</v>
      </c>
      <c r="DC76" s="55" t="str">
        <f>IF('Indicator Data'!AH79="No data","x",ROUND(IF('Indicator Data'!AH79&gt;DC$195,0,IF('Indicator Data'!AH79&lt;DC$194,10,(DC$195-'Indicator Data'!AH79)/(DC$195-DC$194)*10)),1))</f>
        <v>x</v>
      </c>
      <c r="DD76" s="55">
        <f>IF(AND(DB76="x",DA76="x",DC76="x"),"x",ROUND(AVERAGE(DA76:DC76),1))</f>
        <v>0.1</v>
      </c>
      <c r="DE76" s="55">
        <f>IF('Indicator Data'!AA79="No data","x",ROUND(IF(LOG('Indicator Data'!AA79)&gt;DE$195,10,IF(LOG('Indicator Data'!AA79)&lt;DE$194,0,10-(DE$195-LOG('Indicator Data'!AA79))/(DE$195-DE$194)*10)),1))</f>
        <v>6.8</v>
      </c>
      <c r="DF76" s="55">
        <f>IF('Indicator Data'!AB79="No data","x",ROUND(IF('Indicator Data'!AB79&gt;DF$195,10,IF('Indicator Data'!AB79&lt;DF$194,0,10-(DF$195-'Indicator Data'!AB79)/(DF$195-DF$194)*10)),1))</f>
        <v>2</v>
      </c>
      <c r="DG76" s="55">
        <f>IF('Indicator Data'!AC79="No data","x",ROUND(IF('Indicator Data'!AC79&gt;DG$195,10,IF('Indicator Data'!AC79&lt;DG$194,0,10-(DG$195-'Indicator Data'!AC79)/(DG$195-DG$194)*10)),1))</f>
        <v>7.1</v>
      </c>
      <c r="DH76" s="55">
        <f>IF('Indicator Data'!AD79="No data","x",ROUND(IF('Indicator Data'!AD79&gt;DH$195,10,IF('Indicator Data'!AD79&lt;DH$194,0,10-(DH$195-'Indicator Data'!AD79)/(DH$195-DH$194)*10)),1))</f>
        <v>7.6</v>
      </c>
      <c r="DI76" s="55">
        <f t="shared" si="173"/>
        <v>5.9</v>
      </c>
      <c r="DJ76" s="55">
        <f t="shared" si="174"/>
        <v>4</v>
      </c>
      <c r="DK76" s="55">
        <f>IF('Indicator Data'!AK79="No data","x",ROUND(IF('Indicator Data'!AK79&gt;DK$195,10,IF('Indicator Data'!AK79&lt;DK$194,0,10-(DK$195-'Indicator Data'!AK79)/(DK$195-DK$194)*10)),1))</f>
        <v>1.5</v>
      </c>
      <c r="DL76" s="55">
        <f>IF('Indicator Data'!AL79="No data","x",ROUND(IF('Indicator Data'!AL79&gt;DL$195,10,IF('Indicator Data'!AL79&lt;DL$194,0,10-(DL$195-'Indicator Data'!AL79)/(DL$195-DL$194)*10)),1))</f>
        <v>0</v>
      </c>
      <c r="DM76" s="55">
        <f t="shared" si="175"/>
        <v>4.2</v>
      </c>
      <c r="DN76" s="55">
        <f>IF('Indicator Data'!AG79="No data","x",ROUND(IF('Indicator Data'!AG79&gt;DN$195,10,IF('Indicator Data'!AG79&lt;DN$194,0,10-(DN$195-'Indicator Data'!AG79)/(DN$195-DN$194)*10)),1))</f>
        <v>0</v>
      </c>
      <c r="DO76" s="55">
        <f t="shared" si="176"/>
        <v>0.1</v>
      </c>
      <c r="DP76" s="194">
        <f>IF('Indicator Data'!AI79="No data","x",'Indicator Data'!AI79/'Indicator Data'!$CK79)</f>
        <v>4.6965922578908224E-4</v>
      </c>
      <c r="DQ76" s="55">
        <f t="shared" si="146"/>
        <v>4.7</v>
      </c>
      <c r="DR76" s="55">
        <f>IF('Indicator Data'!AJ79="No data","x",ROUND(IF('Indicator Data'!AJ79&gt;DR$195,10,IF('Indicator Data'!AJ79&lt;DR$194,0,10-(DR$195-'Indicator Data'!AJ79)/(DR$195-DR$194)*10)),1))</f>
        <v>8</v>
      </c>
      <c r="DS76" s="55">
        <f t="shared" si="177"/>
        <v>6.4</v>
      </c>
      <c r="DT76" s="55">
        <f>ROUND(IF('Indicator Data'!Z79=0,0,IF(LOG('Indicator Data'!Z79)&gt;DT$195,10,IF(LOG('Indicator Data'!Z79)&lt;DT$194,0,10-(DT$195-LOG('Indicator Data'!Z79))/(DT$195-DT$194)*10))),1)</f>
        <v>8.5</v>
      </c>
      <c r="DU76" s="56">
        <f>'Indicator Data'!Z79/'Indicator Data'!$CL79</f>
        <v>0.90558271154349734</v>
      </c>
      <c r="DV76" s="55">
        <f t="shared" si="147"/>
        <v>9.1</v>
      </c>
      <c r="DW76" s="55">
        <f t="shared" si="178"/>
        <v>8.8000000000000007</v>
      </c>
      <c r="DX76" s="55">
        <f t="shared" si="179"/>
        <v>3.6</v>
      </c>
      <c r="DY76" s="57">
        <f>IF(BL76="x",ROUND((10-GEOMEAN(((10-DX76)/10*9+1),((10-CZ76)/10*9+1),((10-DJ76)/10*9+1)))/9*10,1),ROUND((10-GEOMEAN(((10-BL76)/10*9+1),((10-DX76)/10*9+1),((10-CZ76)/10*9+1),((10-DJ76)/10*9+1)))/9*10,1))</f>
        <v>5.4</v>
      </c>
      <c r="DZ76" s="58">
        <f>IF(ROUND(IF(AP76="x",(10-GEOMEAN(((10-AO76)/10*9+1),((10-DY76)/10*9+1),((10-AU76)/10*9+1),((10-AQ76)/10*9+1),((10-AR76)/10*9+1)))/9*10,(10-GEOMEAN(((10-AO76)/10*9+1),((10-DY76)/10*9+1),((10-AP76)/10*9+1),((10-AQ76)/10*9+1),((10-AR76)/10*9+1),((10-AU76)/10*9+1)))/9*10),1)=0,0.1,ROUND(IF(AP76="x",(10-GEOMEAN(((10-AO76)/10*9+1),((10-DY76)/10*9+1),((10-AU76)/10*9+1),((10-AQ76)/10*9+1),((10-AR76)/10*9+1)))/9*10,(10-GEOMEAN(((10-AO76)/10*9+1),((10-DY76)/10*9+1),((10-AP76)/10*9+1),((10-AQ76)/10*9+1),((10-AR76)/10*9+1),((10-AU76)/10*9+1)))/9*10),1))</f>
        <v>3.7</v>
      </c>
      <c r="EA76" s="55">
        <f>ROUND(IF('Indicator Data'!AM79=0,0,IF('Indicator Data'!AM79&gt;EA$195,10,IF('Indicator Data'!AM79&lt;EA$194,0,10-(EA$195-'Indicator Data'!AM79)/(EA$195-EA$194)*10))),1)</f>
        <v>0.2</v>
      </c>
      <c r="EB76" s="55">
        <f>ROUND(IF('Indicator Data'!AN79=0,0,IF(LOG('Indicator Data'!AN79)&gt;LOG(EB$195),10,IF(LOG('Indicator Data'!AN79)&lt;LOG(EB$194),0,10-(LOG(EB$195)-LOG('Indicator Data'!AN79))/(LOG(EB$195)-LOG(EB$194))*10))),1)</f>
        <v>0</v>
      </c>
      <c r="EC76" s="57">
        <f t="shared" si="148"/>
        <v>0.1</v>
      </c>
      <c r="ED76" s="55">
        <f>'Indicator Data'!AO79</f>
        <v>0</v>
      </c>
      <c r="EE76" s="55">
        <f>'Indicator Data'!AP79</f>
        <v>0</v>
      </c>
      <c r="EF76" s="57">
        <f t="shared" si="149"/>
        <v>0</v>
      </c>
      <c r="EG76" s="58">
        <f t="shared" si="150"/>
        <v>0.1</v>
      </c>
      <c r="EH76" s="15"/>
      <c r="EI76" s="104"/>
    </row>
    <row r="77" spans="1:139" s="4" customFormat="1" x14ac:dyDescent="0.25">
      <c r="A77" s="126" t="str">
        <f>'Indicator Data'!A80</f>
        <v>Iceland</v>
      </c>
      <c r="B77" s="59" t="str">
        <f>'Indicator Data'!B80</f>
        <v>ISL</v>
      </c>
      <c r="C77" s="55">
        <f>ROUND(IF('Indicator Data'!C80=0,0.1,IF(LOG('Indicator Data'!C80)&gt;C$195,10,IF(LOG('Indicator Data'!C80)&lt;C$194,0,10-(C$195-LOG('Indicator Data'!C80))/(C$195-C$194)*10))),1)</f>
        <v>4.2</v>
      </c>
      <c r="D77" s="55">
        <f>ROUND(IF('Indicator Data'!D80=0,0.1,IF(LOG('Indicator Data'!D80)&gt;D$195,10,IF(LOG('Indicator Data'!D80)&lt;D$194,0,10-(D$195-LOG('Indicator Data'!D80))/(D$195-D$194)*10))),1)</f>
        <v>5.3</v>
      </c>
      <c r="E77" s="55">
        <f t="shared" si="110"/>
        <v>4.8</v>
      </c>
      <c r="F77" s="55">
        <f>IF('Indicator Data'!E80="No data",0.1,(ROUND(IF('Indicator Data'!E80=0,0,IF(LOG('Indicator Data'!E80)&gt;F$195,10,IF(LOG('Indicator Data'!E80)&lt;F$194,0,10-(F$195-LOG('Indicator Data'!E80))/(F$195-F$194)*10))),1)))</f>
        <v>0.1</v>
      </c>
      <c r="G77" s="55">
        <f>ROUND(IF('Indicator Data'!F80=0,0,IF(LOG('Indicator Data'!F80)&gt;G$195,10,IF(LOG('Indicator Data'!F80)&lt;G$194,0,10-(G$195-LOG('Indicator Data'!F80))/(G$195-G$194)*10))),1)</f>
        <v>0</v>
      </c>
      <c r="H77" s="55">
        <f>ROUND(IF('Indicator Data'!G80=0,0,IF(LOG('Indicator Data'!G80)&gt;H$195,10,IF(LOG('Indicator Data'!G80)&lt;H$194,0,10-(H$195-LOG('Indicator Data'!G80))/(H$195-H$194)*10))),1)</f>
        <v>0</v>
      </c>
      <c r="I77" s="55">
        <f>ROUND(IF('Indicator Data'!H80=0,0,IF(LOG('Indicator Data'!H80)&gt;I$195,10,IF(LOG('Indicator Data'!H80)&lt;I$194,0,10-(I$195-LOG('Indicator Data'!H80))/(I$195-I$194)*10))),1)</f>
        <v>0</v>
      </c>
      <c r="J77" s="55">
        <f t="shared" si="111"/>
        <v>0</v>
      </c>
      <c r="K77" s="55">
        <f>ROUND(IF('Indicator Data'!I80=0,0,IF(LOG('Indicator Data'!I80)&gt;K$195,10,IF(LOG('Indicator Data'!I80)&lt;K$194,0,10-(K$195-LOG('Indicator Data'!I80))/(K$195-K$194)*10))),1)</f>
        <v>0</v>
      </c>
      <c r="L77" s="55">
        <f t="shared" si="112"/>
        <v>0</v>
      </c>
      <c r="M77" s="55">
        <f>ROUND(IF('Indicator Data'!J80=0,0,IF(LOG('Indicator Data'!J80)&gt;M$195,10,IF(LOG('Indicator Data'!J80)&lt;M$194,0,10-(M$195-LOG('Indicator Data'!J80))/(M$195-M$194)*10))),1)</f>
        <v>0</v>
      </c>
      <c r="N77" s="56">
        <f>'Indicator Data'!C80/'Indicator Data'!$CL80</f>
        <v>1.4611012697051881E-3</v>
      </c>
      <c r="O77" s="56">
        <f>'Indicator Data'!D80/'Indicator Data'!$CL80</f>
        <v>1.2126637693844538E-3</v>
      </c>
      <c r="P77" s="56" t="str">
        <f>IF(F77=0.1,"x",'Indicator Data'!E80/'Indicator Data'!$CL80)</f>
        <v>x</v>
      </c>
      <c r="Q77" s="56">
        <f>'Indicator Data'!F80/'Indicator Data'!$CL80</f>
        <v>0</v>
      </c>
      <c r="R77" s="56">
        <f>'Indicator Data'!G80/'Indicator Data'!$CL80</f>
        <v>0</v>
      </c>
      <c r="S77" s="56">
        <f>'Indicator Data'!H80/'Indicator Data'!$CL80</f>
        <v>0</v>
      </c>
      <c r="T77" s="56">
        <f>'Indicator Data'!I80/'Indicator Data'!$CL80</f>
        <v>0</v>
      </c>
      <c r="U77" s="56">
        <f>'Indicator Data'!J80/'Indicator Data'!$CL80</f>
        <v>0</v>
      </c>
      <c r="V77" s="55">
        <f t="shared" si="113"/>
        <v>7.3</v>
      </c>
      <c r="W77" s="55">
        <f t="shared" si="114"/>
        <v>10</v>
      </c>
      <c r="X77" s="55">
        <f t="shared" si="115"/>
        <v>9.1</v>
      </c>
      <c r="Y77" s="55">
        <f t="shared" si="116"/>
        <v>0.1</v>
      </c>
      <c r="Z77" s="55">
        <f t="shared" si="117"/>
        <v>0</v>
      </c>
      <c r="AA77" s="55">
        <f t="shared" si="118"/>
        <v>0</v>
      </c>
      <c r="AB77" s="55">
        <f t="shared" si="119"/>
        <v>0</v>
      </c>
      <c r="AC77" s="55">
        <f t="shared" si="120"/>
        <v>0</v>
      </c>
      <c r="AD77" s="55">
        <f t="shared" si="121"/>
        <v>0</v>
      </c>
      <c r="AE77" s="55">
        <f t="shared" si="122"/>
        <v>0</v>
      </c>
      <c r="AF77" s="55">
        <f t="shared" si="123"/>
        <v>0</v>
      </c>
      <c r="AG77" s="55">
        <f>ROUND(IF('Indicator Data'!K80=0,0,IF('Indicator Data'!K80&gt;AG$195,10,IF('Indicator Data'!K80&lt;AG$194,0,10-(AG$195-'Indicator Data'!K80)/(AG$195-AG$194)*10))),1)</f>
        <v>0</v>
      </c>
      <c r="AH77" s="55">
        <f t="shared" si="124"/>
        <v>5.8</v>
      </c>
      <c r="AI77" s="55">
        <f t="shared" si="125"/>
        <v>7.7</v>
      </c>
      <c r="AJ77" s="55">
        <f t="shared" si="126"/>
        <v>0</v>
      </c>
      <c r="AK77" s="55">
        <f t="shared" si="127"/>
        <v>0</v>
      </c>
      <c r="AL77" s="55">
        <f t="shared" si="128"/>
        <v>0</v>
      </c>
      <c r="AM77" s="55">
        <f t="shared" si="129"/>
        <v>0</v>
      </c>
      <c r="AN77" s="55">
        <f t="shared" si="130"/>
        <v>0</v>
      </c>
      <c r="AO77" s="193">
        <f t="shared" si="131"/>
        <v>7.5</v>
      </c>
      <c r="AP77" s="193">
        <f t="shared" si="151"/>
        <v>0.1</v>
      </c>
      <c r="AQ77" s="193">
        <f t="shared" si="132"/>
        <v>0</v>
      </c>
      <c r="AR77" s="193">
        <f t="shared" si="133"/>
        <v>0</v>
      </c>
      <c r="AS77" s="55">
        <f t="shared" si="134"/>
        <v>0</v>
      </c>
      <c r="AT77" s="55" t="str">
        <f>IF('Indicator Data'!L80="No data","x",IF('Indicator Data'!CM80&lt;1000,"x",ROUND((IF('Indicator Data'!L80&gt;AT$195,10,IF('Indicator Data'!L80&lt;AT$194,0,10-(AT$195-'Indicator Data'!L80)/(AT$195-AT$194)*10))),1)))</f>
        <v>x</v>
      </c>
      <c r="AU77" s="193">
        <f t="shared" si="135"/>
        <v>0</v>
      </c>
      <c r="AV77" s="55" t="str">
        <f>IF('Indicator Data'!M80="No data","x",ROUND(IF('Indicator Data'!M80=0,0,IF(LOG('Indicator Data'!M80)&gt;AV$195,10,IF(LOG('Indicator Data'!M80)&lt;AV$194,0,10-(AV$195-LOG('Indicator Data'!M80))/(AV$195-AV$194)*10))),1))</f>
        <v>x</v>
      </c>
      <c r="AW77" s="56" t="str">
        <f>IF(AV77="x","x",'Indicator Data'!M80/'Indicator Data'!$CL80)</f>
        <v>x</v>
      </c>
      <c r="AX77" s="55" t="str">
        <f t="shared" si="152"/>
        <v>x</v>
      </c>
      <c r="AY77" s="55" t="str">
        <f t="shared" si="153"/>
        <v>x</v>
      </c>
      <c r="AZ77" s="55" t="str">
        <f>IF('Indicator Data'!N80="No data","x",ROUND(IF('Indicator Data'!N80=0,0,IF(LOG('Indicator Data'!N80)&gt;AZ$195,10,IF(LOG('Indicator Data'!N80)&lt;AZ$194,0,10-(AZ$195-LOG('Indicator Data'!N80))/(AZ$195-AZ$194)*10))),1))</f>
        <v>x</v>
      </c>
      <c r="BA77" s="56" t="str">
        <f>IF(AZ77="x","x",'Indicator Data'!N80/'Indicator Data'!$CL80)</f>
        <v>x</v>
      </c>
      <c r="BB77" s="55" t="str">
        <f t="shared" si="154"/>
        <v>x</v>
      </c>
      <c r="BC77" s="55" t="str">
        <f t="shared" si="155"/>
        <v>x</v>
      </c>
      <c r="BD77" s="55" t="str">
        <f>IF('Indicator Data'!O80="No data","x",ROUND(IF('Indicator Data'!O80=0,0,IF(LOG('Indicator Data'!O80)&gt;BD$195,10,IF(LOG('Indicator Data'!O80)&lt;BD$194,0,10-(BD$195-LOG('Indicator Data'!O80))/(BD$195-BD$194)*10))),1))</f>
        <v>x</v>
      </c>
      <c r="BE77" s="56" t="str">
        <f>IF(BD77="x","x",'Indicator Data'!O80/'Indicator Data'!$CL80)</f>
        <v>x</v>
      </c>
      <c r="BF77" s="55" t="str">
        <f t="shared" si="156"/>
        <v>x</v>
      </c>
      <c r="BG77" s="55" t="str">
        <f t="shared" si="157"/>
        <v>x</v>
      </c>
      <c r="BH77" s="55" t="str">
        <f>IF('Indicator Data'!P80="No data","x",ROUND(IF('Indicator Data'!P80=0,0,IF(LOG('Indicator Data'!P80)&gt;BH$195,10,IF(LOG('Indicator Data'!P80)&lt;BH$194,0,10-(BH$195-LOG('Indicator Data'!P80))/(BH$195-BH$194)*10))),1))</f>
        <v>x</v>
      </c>
      <c r="BI77" s="56" t="str">
        <f>IF(BH77="x","x",'Indicator Data'!P80/'Indicator Data'!$CL80)</f>
        <v>x</v>
      </c>
      <c r="BJ77" s="55" t="str">
        <f t="shared" si="158"/>
        <v>x</v>
      </c>
      <c r="BK77" s="55" t="str">
        <f t="shared" si="159"/>
        <v>x</v>
      </c>
      <c r="BL77" s="55" t="str">
        <f t="shared" si="160"/>
        <v>x</v>
      </c>
      <c r="BM77" s="55">
        <f>ROUND(IF('Indicator Data'!Q80=0,0,IF(LOG('Indicator Data'!Q80)&gt;BM$195,10,IF(LOG('Indicator Data'!Q80)&lt;BM$194,0,10-(BM$195-LOG('Indicator Data'!Q80))/(BM$195-BM$194)*10))),1)</f>
        <v>0</v>
      </c>
      <c r="BN77" s="55">
        <f>ROUND(IF('Indicator Data'!R80=0,0,IF(LOG('Indicator Data'!R80)&gt;BN$195,10,IF(LOG('Indicator Data'!R80)&lt;BN$194,0,10-(BN$195-LOG('Indicator Data'!R80))/(BN$195-BN$194)*10))),1)</f>
        <v>0</v>
      </c>
      <c r="BO77" s="55">
        <f t="shared" si="161"/>
        <v>0</v>
      </c>
      <c r="BP77" s="56">
        <f>'Indicator Data'!Q80/'Indicator Data'!$CL80</f>
        <v>0</v>
      </c>
      <c r="BQ77" s="56">
        <f>'Indicator Data'!R80/'Indicator Data'!$CL80</f>
        <v>0</v>
      </c>
      <c r="BR77" s="55">
        <f t="shared" si="136"/>
        <v>0</v>
      </c>
      <c r="BS77" s="55">
        <f t="shared" si="137"/>
        <v>0</v>
      </c>
      <c r="BT77" s="55">
        <f t="shared" si="138"/>
        <v>0</v>
      </c>
      <c r="BU77" s="55">
        <f t="shared" si="162"/>
        <v>0</v>
      </c>
      <c r="BV77" s="55">
        <f>ROUND(IF('Indicator Data'!S80=0,0,IF(LOG('Indicator Data'!S80)&gt;BV$195,10,IF(LOG('Indicator Data'!S80)&lt;BV$194,0,10-(BV$195-LOG('Indicator Data'!S80))/(BV$195-BV$194)*10))),1)</f>
        <v>0</v>
      </c>
      <c r="BW77" s="55">
        <f>ROUND(IF('Indicator Data'!T80=0,0,IF(LOG('Indicator Data'!T80)&gt;BW$195,10,IF(LOG('Indicator Data'!T80)&lt;BW$194,0,10-(BW$195-LOG('Indicator Data'!T80))/(BW$195-BW$194)*10))),1)</f>
        <v>0</v>
      </c>
      <c r="BX77" s="55">
        <f t="shared" si="163"/>
        <v>0</v>
      </c>
      <c r="BY77" s="56">
        <f>'Indicator Data'!S80/'Indicator Data'!$CL80</f>
        <v>0</v>
      </c>
      <c r="BZ77" s="56">
        <f>'Indicator Data'!T80/'Indicator Data'!$CL80</f>
        <v>0</v>
      </c>
      <c r="CA77" s="55">
        <f t="shared" si="139"/>
        <v>0</v>
      </c>
      <c r="CB77" s="55">
        <f t="shared" si="140"/>
        <v>0</v>
      </c>
      <c r="CC77" s="55">
        <f t="shared" si="164"/>
        <v>0</v>
      </c>
      <c r="CD77" s="55">
        <f t="shared" si="165"/>
        <v>0</v>
      </c>
      <c r="CE77" s="55">
        <f t="shared" si="166"/>
        <v>0</v>
      </c>
      <c r="CF77" s="55">
        <f>ROUND(IF('Indicator Data'!U80=0,0,IF(LOG('Indicator Data'!U80)&gt;CF$195,10,IF(LOG('Indicator Data'!U80)&lt;CF$194,0,10-(CF$195-LOG('Indicator Data'!U80))/(CF$195-CF$194)*10))),1)</f>
        <v>0</v>
      </c>
      <c r="CG77" s="56">
        <f>'Indicator Data'!U80/'Indicator Data'!$CL80</f>
        <v>0</v>
      </c>
      <c r="CH77" s="55">
        <f t="shared" si="141"/>
        <v>0</v>
      </c>
      <c r="CI77" s="55">
        <f t="shared" si="167"/>
        <v>0</v>
      </c>
      <c r="CJ77" s="55">
        <f>ROUND(IF('Indicator Data'!V80=0,0,IF(LOG('Indicator Data'!V80)&gt;CJ$195,10,IF(LOG('Indicator Data'!V80)&lt;CJ$194,0,10-(CJ$195-LOG('Indicator Data'!V80))/(CJ$195-CJ$194)*10))),1)</f>
        <v>0</v>
      </c>
      <c r="CK77" s="56">
        <f>IF('Indicator Data'!V80/'Indicator Data'!$CL80&gt;1,1,'Indicator Data'!V80/'Indicator Data'!$CL80)</f>
        <v>0</v>
      </c>
      <c r="CL77" s="55">
        <f t="shared" si="142"/>
        <v>0</v>
      </c>
      <c r="CM77" s="55">
        <f t="shared" si="168"/>
        <v>0</v>
      </c>
      <c r="CN77" s="55">
        <f>ROUND(IF('Indicator Data'!W80=0,0,IF(LOG('Indicator Data'!W80)&gt;CN$195,10,IF(LOG('Indicator Data'!W80)&lt;CN$194,0,10-(CN$195-LOG('Indicator Data'!W80))/(CN$195-CN$194)*10))),1)</f>
        <v>0</v>
      </c>
      <c r="CO77" s="56">
        <f>'Indicator Data'!W80/'Indicator Data'!$CL80</f>
        <v>0</v>
      </c>
      <c r="CP77" s="55">
        <f t="shared" si="143"/>
        <v>0</v>
      </c>
      <c r="CQ77" s="55">
        <f t="shared" si="169"/>
        <v>0</v>
      </c>
      <c r="CR77" s="55">
        <f>ROUND(IF('Indicator Data'!X80=0,0,IF(LOG('Indicator Data'!X80)&gt;CR$195,10,IF(LOG('Indicator Data'!X80)&lt;CR$194,0,10-(CR$195-LOG('Indicator Data'!X80))/(CR$195-CR$194)*10))),1)</f>
        <v>0</v>
      </c>
      <c r="CS77" s="56">
        <f>'Indicator Data'!X80/'Indicator Data'!$CL80</f>
        <v>0</v>
      </c>
      <c r="CT77" s="55">
        <f t="shared" si="144"/>
        <v>0</v>
      </c>
      <c r="CU77" s="55">
        <f t="shared" si="170"/>
        <v>0</v>
      </c>
      <c r="CV77" s="55">
        <f>ROUND(IF('Indicator Data'!Y80=0,0,IF(LOG('Indicator Data'!Y80)&gt;CR$195,10,IF(LOG('Indicator Data'!Y80)&lt;CR$194,0,10-(CR$195-LOG('Indicator Data'!Y80))/(CR$195-CR$194)*10))),1)</f>
        <v>0</v>
      </c>
      <c r="CW77" s="56">
        <f>'Indicator Data'!Y80/'Indicator Data'!$CL80</f>
        <v>0</v>
      </c>
      <c r="CX77" s="55">
        <f t="shared" si="145"/>
        <v>0</v>
      </c>
      <c r="CY77" s="55">
        <f t="shared" si="171"/>
        <v>0</v>
      </c>
      <c r="CZ77" s="55">
        <f t="shared" si="172"/>
        <v>0</v>
      </c>
      <c r="DA77" s="55">
        <f>IF('Indicator Data'!AE80="No data","x",ROUND(IF('Indicator Data'!AE80&gt;DA$195,0,IF('Indicator Data'!AE80&lt;DA$194,10,(DA$195-'Indicator Data'!AE80)/(DA$195-DA$194)*10)),1))</f>
        <v>0.1</v>
      </c>
      <c r="DB77" s="55">
        <f>IF('Indicator Data'!AF80="No data","x",ROUND(IF('Indicator Data'!AF80&gt;DB$195,0,IF('Indicator Data'!AF80&lt;DB$194,10,(DB$195-'Indicator Data'!AF80)/(DB$195-DB$194)*10)),1))</f>
        <v>0</v>
      </c>
      <c r="DC77" s="55" t="str">
        <f>IF('Indicator Data'!AH80="No data","x",ROUND(IF('Indicator Data'!AH80&gt;DC$195,0,IF('Indicator Data'!AH80&lt;DC$194,10,(DC$195-'Indicator Data'!AH80)/(DC$195-DC$194)*10)),1))</f>
        <v>x</v>
      </c>
      <c r="DD77" s="55">
        <f>IF(AND(DB77="x",DA77="x",DC77="x"),"x",ROUND(AVERAGE(DA77:DC77),1))</f>
        <v>0.1</v>
      </c>
      <c r="DE77" s="55">
        <f>IF('Indicator Data'!AA80="No data","x",ROUND(IF(LOG('Indicator Data'!AA80)&gt;DE$195,10,IF(LOG('Indicator Data'!AA80)&lt;DE$194,0,10-(DE$195-LOG('Indicator Data'!AA80))/(DE$195-DE$194)*10)),1))</f>
        <v>1.8</v>
      </c>
      <c r="DF77" s="55">
        <f>IF('Indicator Data'!AB80="No data","x",ROUND(IF('Indicator Data'!AB80&gt;DF$195,10,IF('Indicator Data'!AB80&lt;DF$194,0,10-(DF$195-'Indicator Data'!AB80)/(DF$195-DF$194)*10)),1))</f>
        <v>6.6</v>
      </c>
      <c r="DG77" s="55">
        <f>IF('Indicator Data'!AC80="No data","x",ROUND(IF('Indicator Data'!AC80&gt;DG$195,10,IF('Indicator Data'!AC80&lt;DG$194,0,10-(DG$195-'Indicator Data'!AC80)/(DG$195-DG$194)*10)),1))</f>
        <v>9.4</v>
      </c>
      <c r="DH77" s="55" t="str">
        <f>IF('Indicator Data'!AD80="No data","x",ROUND(IF('Indicator Data'!AD80&gt;DH$195,10,IF('Indicator Data'!AD80&lt;DH$194,0,10-(DH$195-'Indicator Data'!AD80)/(DH$195-DH$194)*10)),1))</f>
        <v>x</v>
      </c>
      <c r="DI77" s="55">
        <f t="shared" si="173"/>
        <v>5.9</v>
      </c>
      <c r="DJ77" s="55">
        <f t="shared" si="174"/>
        <v>4</v>
      </c>
      <c r="DK77" s="55" t="str">
        <f>IF('Indicator Data'!AK80="No data","x",ROUND(IF('Indicator Data'!AK80&gt;DK$195,10,IF('Indicator Data'!AK80&lt;DK$194,0,10-(DK$195-'Indicator Data'!AK80)/(DK$195-DK$194)*10)),1))</f>
        <v>x</v>
      </c>
      <c r="DL77" s="55">
        <f>IF('Indicator Data'!AL80="No data","x",ROUND(IF('Indicator Data'!AL80&gt;DL$195,10,IF('Indicator Data'!AL80&lt;DL$194,0,10-(DL$195-'Indicator Data'!AL80)/(DL$195-DL$194)*10)),1))</f>
        <v>0.7</v>
      </c>
      <c r="DM77" s="55">
        <f t="shared" si="175"/>
        <v>4.5999999999999996</v>
      </c>
      <c r="DN77" s="55">
        <f>IF('Indicator Data'!AG80="No data","x",ROUND(IF('Indicator Data'!AG80&gt;DN$195,10,IF('Indicator Data'!AG80&lt;DN$194,0,10-(DN$195-'Indicator Data'!AG80)/(DN$195-DN$194)*10)),1))</f>
        <v>0</v>
      </c>
      <c r="DO77" s="55">
        <f t="shared" si="176"/>
        <v>0</v>
      </c>
      <c r="DP77" s="194">
        <f>IF('Indicator Data'!AI80="No data","x",'Indicator Data'!AI80/'Indicator Data'!$CK80)</f>
        <v>5.9110681215247731E-4</v>
      </c>
      <c r="DQ77" s="55">
        <f t="shared" si="146"/>
        <v>5.9</v>
      </c>
      <c r="DR77" s="55">
        <f>IF('Indicator Data'!AJ80="No data","x",ROUND(IF('Indicator Data'!AJ80&gt;DR$195,10,IF('Indicator Data'!AJ80&lt;DR$194,0,10-(DR$195-'Indicator Data'!AJ80)/(DR$195-DR$194)*10)),1))</f>
        <v>8</v>
      </c>
      <c r="DS77" s="55">
        <f t="shared" si="177"/>
        <v>7</v>
      </c>
      <c r="DT77" s="55">
        <f>ROUND(IF('Indicator Data'!Z80=0,0,IF(LOG('Indicator Data'!Z80)&gt;DT$195,10,IF(LOG('Indicator Data'!Z80)&lt;DT$194,0,10-(DT$195-LOG('Indicator Data'!Z80))/(DT$195-DT$194)*10))),1)</f>
        <v>0</v>
      </c>
      <c r="DU77" s="56">
        <f>'Indicator Data'!Z80/'Indicator Data'!$CL80</f>
        <v>0</v>
      </c>
      <c r="DV77" s="55">
        <f t="shared" si="147"/>
        <v>0</v>
      </c>
      <c r="DW77" s="55">
        <f t="shared" si="178"/>
        <v>0</v>
      </c>
      <c r="DX77" s="55">
        <f t="shared" si="179"/>
        <v>3.9</v>
      </c>
      <c r="DY77" s="57">
        <f>IF(BL77="x",ROUND((10-GEOMEAN(((10-DX77)/10*9+1),((10-CZ77)/10*9+1),((10-DJ77)/10*9+1)))/9*10,1),ROUND((10-GEOMEAN(((10-BL77)/10*9+1),((10-DX77)/10*9+1),((10-CZ77)/10*9+1),((10-DJ77)/10*9+1)))/9*10,1))</f>
        <v>2.8</v>
      </c>
      <c r="DZ77" s="58">
        <f>IF(ROUND(IF(AP77="x",(10-GEOMEAN(((10-AO77)/10*9+1),((10-DY77)/10*9+1),((10-AU77)/10*9+1),((10-AQ77)/10*9+1),((10-AR77)/10*9+1)))/9*10,(10-GEOMEAN(((10-AO77)/10*9+1),((10-DY77)/10*9+1),((10-AP77)/10*9+1),((10-AQ77)/10*9+1),((10-AR77)/10*9+1),((10-AU77)/10*9+1)))/9*10),1)=0,0.1,ROUND(IF(AP77="x",(10-GEOMEAN(((10-AO77)/10*9+1),((10-DY77)/10*9+1),((10-AU77)/10*9+1),((10-AQ77)/10*9+1),((10-AR77)/10*9+1)))/9*10,(10-GEOMEAN(((10-AO77)/10*9+1),((10-DY77)/10*9+1),((10-AP77)/10*9+1),((10-AQ77)/10*9+1),((10-AR77)/10*9+1),((10-AU77)/10*9+1)))/9*10),1))</f>
        <v>2.2999999999999998</v>
      </c>
      <c r="EA77" s="55">
        <f>ROUND(IF('Indicator Data'!AM80=0,0,IF('Indicator Data'!AM80&gt;EA$195,10,IF('Indicator Data'!AM80&lt;EA$194,0,10-(EA$195-'Indicator Data'!AM80)/(EA$195-EA$194)*10))),1)</f>
        <v>0</v>
      </c>
      <c r="EB77" s="55">
        <f>ROUND(IF('Indicator Data'!AN80=0,0,IF(LOG('Indicator Data'!AN80)&gt;LOG(EB$195),10,IF(LOG('Indicator Data'!AN80)&lt;LOG(EB$194),0,10-(LOG(EB$195)-LOG('Indicator Data'!AN80))/(LOG(EB$195)-LOG(EB$194))*10))),1)</f>
        <v>0</v>
      </c>
      <c r="EC77" s="57">
        <f t="shared" si="148"/>
        <v>0</v>
      </c>
      <c r="ED77" s="55">
        <f>'Indicator Data'!AO80</f>
        <v>0</v>
      </c>
      <c r="EE77" s="55">
        <f>'Indicator Data'!AP80</f>
        <v>0</v>
      </c>
      <c r="EF77" s="57">
        <f t="shared" si="149"/>
        <v>0</v>
      </c>
      <c r="EG77" s="58">
        <f t="shared" si="150"/>
        <v>0</v>
      </c>
      <c r="EH77" s="15"/>
      <c r="EI77" s="104"/>
    </row>
    <row r="78" spans="1:139" s="4" customFormat="1" x14ac:dyDescent="0.25">
      <c r="A78" s="126" t="str">
        <f>'Indicator Data'!A81</f>
        <v>India</v>
      </c>
      <c r="B78" s="59" t="str">
        <f>'Indicator Data'!B81</f>
        <v>IND</v>
      </c>
      <c r="C78" s="55">
        <f>ROUND(IF('Indicator Data'!C81=0,0.1,IF(LOG('Indicator Data'!C81)&gt;C$195,10,IF(LOG('Indicator Data'!C81)&lt;C$194,0,10-(C$195-LOG('Indicator Data'!C81))/(C$195-C$194)*10))),1)</f>
        <v>10</v>
      </c>
      <c r="D78" s="55">
        <f>ROUND(IF('Indicator Data'!D81=0,0.1,IF(LOG('Indicator Data'!D81)&gt;D$195,10,IF(LOG('Indicator Data'!D81)&lt;D$194,0,10-(D$195-LOG('Indicator Data'!D81))/(D$195-D$194)*10))),1)</f>
        <v>10</v>
      </c>
      <c r="E78" s="55">
        <f t="shared" si="110"/>
        <v>10</v>
      </c>
      <c r="F78" s="55">
        <f>IF('Indicator Data'!E81="No data",0.1,(ROUND(IF('Indicator Data'!E81=0,0,IF(LOG('Indicator Data'!E81)&gt;F$195,10,IF(LOG('Indicator Data'!E81)&lt;F$194,0,10-(F$195-LOG('Indicator Data'!E81))/(F$195-F$194)*10))),1)))</f>
        <v>10</v>
      </c>
      <c r="G78" s="55">
        <f>ROUND(IF('Indicator Data'!F81=0,0,IF(LOG('Indicator Data'!F81)&gt;G$195,10,IF(LOG('Indicator Data'!F81)&lt;G$194,0,10-(G$195-LOG('Indicator Data'!F81))/(G$195-G$194)*10))),1)</f>
        <v>9.1999999999999993</v>
      </c>
      <c r="H78" s="55">
        <f>ROUND(IF('Indicator Data'!G81=0,0,IF(LOG('Indicator Data'!G81)&gt;H$195,10,IF(LOG('Indicator Data'!G81)&lt;H$194,0,10-(H$195-LOG('Indicator Data'!G81))/(H$195-H$194)*10))),1)</f>
        <v>10</v>
      </c>
      <c r="I78" s="55">
        <f>ROUND(IF('Indicator Data'!H81=0,0,IF(LOG('Indicator Data'!H81)&gt;I$195,10,IF(LOG('Indicator Data'!H81)&lt;I$194,0,10-(I$195-LOG('Indicator Data'!H81))/(I$195-I$194)*10))),1)</f>
        <v>9.3000000000000007</v>
      </c>
      <c r="J78" s="55">
        <f t="shared" si="111"/>
        <v>9.6999999999999993</v>
      </c>
      <c r="K78" s="55">
        <f>ROUND(IF('Indicator Data'!I81=0,0,IF(LOG('Indicator Data'!I81)&gt;K$195,10,IF(LOG('Indicator Data'!I81)&lt;K$194,0,10-(K$195-LOG('Indicator Data'!I81))/(K$195-K$194)*10))),1)</f>
        <v>9.6999999999999993</v>
      </c>
      <c r="L78" s="55">
        <f t="shared" si="112"/>
        <v>9.6999999999999993</v>
      </c>
      <c r="M78" s="55">
        <f>ROUND(IF('Indicator Data'!J81=0,0,IF(LOG('Indicator Data'!J81)&gt;M$195,10,IF(LOG('Indicator Data'!J81)&lt;M$194,0,10-(M$195-LOG('Indicator Data'!J81))/(M$195-M$194)*10))),1)</f>
        <v>10</v>
      </c>
      <c r="N78" s="56">
        <f>'Indicator Data'!C81/'Indicator Data'!$CL81</f>
        <v>1.2153257647438262E-3</v>
      </c>
      <c r="O78" s="56">
        <f>'Indicator Data'!D81/'Indicator Data'!$CL81</f>
        <v>1.7357917067151052E-4</v>
      </c>
      <c r="P78" s="56">
        <f>IF(F78=0.1,"x",'Indicator Data'!E81/'Indicator Data'!$CL81)</f>
        <v>6.8068889823234228E-3</v>
      </c>
      <c r="Q78" s="56">
        <f>'Indicator Data'!F81/'Indicator Data'!$CL81</f>
        <v>2.5227507011833729E-6</v>
      </c>
      <c r="R78" s="56">
        <f>'Indicator Data'!G81/'Indicator Data'!$CL81</f>
        <v>1.253275127784623E-3</v>
      </c>
      <c r="S78" s="56">
        <f>'Indicator Data'!H81/'Indicator Data'!$CL81</f>
        <v>2.5825030223470889E-5</v>
      </c>
      <c r="T78" s="56">
        <f>'Indicator Data'!I81/'Indicator Data'!$CL81</f>
        <v>5.5844511000518017E-4</v>
      </c>
      <c r="U78" s="56">
        <f>'Indicator Data'!J81/'Indicator Data'!$CL81</f>
        <v>2.155963333644768E-2</v>
      </c>
      <c r="V78" s="55">
        <f t="shared" si="113"/>
        <v>6.1</v>
      </c>
      <c r="W78" s="55">
        <f t="shared" si="114"/>
        <v>1.7</v>
      </c>
      <c r="X78" s="55">
        <f t="shared" si="115"/>
        <v>4.2</v>
      </c>
      <c r="Y78" s="55">
        <f t="shared" si="116"/>
        <v>4.5</v>
      </c>
      <c r="Z78" s="55">
        <f t="shared" si="117"/>
        <v>6.4</v>
      </c>
      <c r="AA78" s="55">
        <f t="shared" si="118"/>
        <v>0.7</v>
      </c>
      <c r="AB78" s="55">
        <f t="shared" si="119"/>
        <v>0.1</v>
      </c>
      <c r="AC78" s="55">
        <f t="shared" si="120"/>
        <v>0.4</v>
      </c>
      <c r="AD78" s="55">
        <f t="shared" si="121"/>
        <v>0.6</v>
      </c>
      <c r="AE78" s="55">
        <f t="shared" si="122"/>
        <v>0.5</v>
      </c>
      <c r="AF78" s="55">
        <f t="shared" si="123"/>
        <v>7.2</v>
      </c>
      <c r="AG78" s="55">
        <f>ROUND(IF('Indicator Data'!K81=0,0,IF('Indicator Data'!K81&gt;AG$195,10,IF('Indicator Data'!K81&lt;AG$194,0,10-(AG$195-'Indicator Data'!K81)/(AG$195-AG$194)*10))),1)</f>
        <v>7.6</v>
      </c>
      <c r="AH78" s="55">
        <f t="shared" si="124"/>
        <v>8.1</v>
      </c>
      <c r="AI78" s="55">
        <f t="shared" si="125"/>
        <v>5.9</v>
      </c>
      <c r="AJ78" s="55">
        <f t="shared" si="126"/>
        <v>5.4</v>
      </c>
      <c r="AK78" s="55">
        <f t="shared" si="127"/>
        <v>4.7</v>
      </c>
      <c r="AL78" s="55">
        <f t="shared" si="128"/>
        <v>5.0999999999999996</v>
      </c>
      <c r="AM78" s="55">
        <f t="shared" si="129"/>
        <v>5.2</v>
      </c>
      <c r="AN78" s="55">
        <f t="shared" si="130"/>
        <v>9</v>
      </c>
      <c r="AO78" s="193">
        <f t="shared" si="131"/>
        <v>8.3000000000000007</v>
      </c>
      <c r="AP78" s="193">
        <f t="shared" si="151"/>
        <v>8.4</v>
      </c>
      <c r="AQ78" s="193">
        <f t="shared" si="132"/>
        <v>8.1</v>
      </c>
      <c r="AR78" s="193">
        <f t="shared" si="133"/>
        <v>7.2</v>
      </c>
      <c r="AS78" s="55">
        <f t="shared" si="134"/>
        <v>8.3000000000000007</v>
      </c>
      <c r="AT78" s="55">
        <f>IF('Indicator Data'!L81="No data","x",IF('Indicator Data'!CM81&lt;1000,"x",ROUND((IF('Indicator Data'!L81&gt;AT$195,10,IF('Indicator Data'!L81&lt;AT$194,0,10-(AT$195-'Indicator Data'!L81)/(AT$195-AT$194)*10))),1)))</f>
        <v>4</v>
      </c>
      <c r="AU78" s="193">
        <f t="shared" si="135"/>
        <v>6.2</v>
      </c>
      <c r="AV78" s="55">
        <f>IF('Indicator Data'!M81="No data","x",ROUND(IF('Indicator Data'!M81=0,0,IF(LOG('Indicator Data'!M81)&gt;AV$195,10,IF(LOG('Indicator Data'!M81)&lt;AV$194,0,10-(AV$195-LOG('Indicator Data'!M81))/(AV$195-AV$194)*10))),1))</f>
        <v>10</v>
      </c>
      <c r="AW78" s="56">
        <f>IF(AV78="x","x",'Indicator Data'!M81/'Indicator Data'!$CL81)</f>
        <v>0.28480697788232112</v>
      </c>
      <c r="AX78" s="55">
        <f t="shared" si="152"/>
        <v>3.2</v>
      </c>
      <c r="AY78" s="55">
        <f t="shared" si="153"/>
        <v>8.1</v>
      </c>
      <c r="AZ78" s="55" t="str">
        <f>IF('Indicator Data'!N81="No data","x",ROUND(IF('Indicator Data'!N81=0,0,IF(LOG('Indicator Data'!N81)&gt;AZ$195,10,IF(LOG('Indicator Data'!N81)&lt;AZ$194,0,10-(AZ$195-LOG('Indicator Data'!N81))/(AZ$195-AZ$194)*10))),1))</f>
        <v>x</v>
      </c>
      <c r="BA78" s="56" t="str">
        <f>IF(AZ78="x","x",'Indicator Data'!N81/'Indicator Data'!$CL81)</f>
        <v>x</v>
      </c>
      <c r="BB78" s="55" t="str">
        <f t="shared" si="154"/>
        <v>x</v>
      </c>
      <c r="BC78" s="55" t="str">
        <f t="shared" si="155"/>
        <v>x</v>
      </c>
      <c r="BD78" s="55" t="str">
        <f>IF('Indicator Data'!O81="No data","x",ROUND(IF('Indicator Data'!O81=0,0,IF(LOG('Indicator Data'!O81)&gt;BD$195,10,IF(LOG('Indicator Data'!O81)&lt;BD$194,0,10-(BD$195-LOG('Indicator Data'!O81))/(BD$195-BD$194)*10))),1))</f>
        <v>x</v>
      </c>
      <c r="BE78" s="56" t="str">
        <f>IF(BD78="x","x",'Indicator Data'!O81/'Indicator Data'!$CL81)</f>
        <v>x</v>
      </c>
      <c r="BF78" s="55" t="str">
        <f t="shared" si="156"/>
        <v>x</v>
      </c>
      <c r="BG78" s="55" t="str">
        <f t="shared" si="157"/>
        <v>x</v>
      </c>
      <c r="BH78" s="55" t="str">
        <f>IF('Indicator Data'!P81="No data","x",ROUND(IF('Indicator Data'!P81=0,0,IF(LOG('Indicator Data'!P81)&gt;BH$195,10,IF(LOG('Indicator Data'!P81)&lt;BH$194,0,10-(BH$195-LOG('Indicator Data'!P81))/(BH$195-BH$194)*10))),1))</f>
        <v>x</v>
      </c>
      <c r="BI78" s="56" t="str">
        <f>IF(BH78="x","x",'Indicator Data'!P81/'Indicator Data'!$CL81)</f>
        <v>x</v>
      </c>
      <c r="BJ78" s="55" t="str">
        <f t="shared" si="158"/>
        <v>x</v>
      </c>
      <c r="BK78" s="55" t="str">
        <f t="shared" si="159"/>
        <v>x</v>
      </c>
      <c r="BL78" s="55">
        <f t="shared" si="160"/>
        <v>8.1</v>
      </c>
      <c r="BM78" s="55">
        <f>ROUND(IF('Indicator Data'!Q81=0,0,IF(LOG('Indicator Data'!Q81)&gt;BM$195,10,IF(LOG('Indicator Data'!Q81)&lt;BM$194,0,10-(BM$195-LOG('Indicator Data'!Q81))/(BM$195-BM$194)*10))),1)</f>
        <v>10</v>
      </c>
      <c r="BN78" s="55">
        <f>ROUND(IF('Indicator Data'!R81=0,0,IF(LOG('Indicator Data'!R81)&gt;BN$195,10,IF(LOG('Indicator Data'!R81)&lt;BN$194,0,10-(BN$195-LOG('Indicator Data'!R81))/(BN$195-BN$194)*10))),1)</f>
        <v>10</v>
      </c>
      <c r="BO78" s="55">
        <f t="shared" si="161"/>
        <v>10</v>
      </c>
      <c r="BP78" s="56">
        <f>'Indicator Data'!Q81/'Indicator Data'!$CL81</f>
        <v>0.42269657614717399</v>
      </c>
      <c r="BQ78" s="56">
        <f>'Indicator Data'!R81/'Indicator Data'!$CL81</f>
        <v>0.52250667064783107</v>
      </c>
      <c r="BR78" s="55">
        <f t="shared" si="136"/>
        <v>4.2</v>
      </c>
      <c r="BS78" s="55">
        <f t="shared" si="137"/>
        <v>6.5</v>
      </c>
      <c r="BT78" s="55">
        <f t="shared" si="138"/>
        <v>5.7333333333333334</v>
      </c>
      <c r="BU78" s="55">
        <f t="shared" si="162"/>
        <v>8.6999999999999993</v>
      </c>
      <c r="BV78" s="55">
        <f>ROUND(IF('Indicator Data'!S81=0,0,IF(LOG('Indicator Data'!S81)&gt;BV$195,10,IF(LOG('Indicator Data'!S81)&lt;BV$194,0,10-(BV$195-LOG('Indicator Data'!S81))/(BV$195-BV$194)*10))),1)</f>
        <v>10</v>
      </c>
      <c r="BW78" s="55">
        <f>ROUND(IF('Indicator Data'!T81=0,0,IF(LOG('Indicator Data'!T81)&gt;BW$195,10,IF(LOG('Indicator Data'!T81)&lt;BW$194,0,10-(BW$195-LOG('Indicator Data'!T81))/(BW$195-BW$194)*10))),1)</f>
        <v>10</v>
      </c>
      <c r="BX78" s="55">
        <f t="shared" si="163"/>
        <v>10</v>
      </c>
      <c r="BY78" s="56">
        <f>'Indicator Data'!S81/'Indicator Data'!$CL81</f>
        <v>0.53803205714497737</v>
      </c>
      <c r="BZ78" s="56">
        <f>'Indicator Data'!T81/'Indicator Data'!$CL81</f>
        <v>0.32729836320896133</v>
      </c>
      <c r="CA78" s="55">
        <f t="shared" si="139"/>
        <v>9</v>
      </c>
      <c r="CB78" s="55">
        <f t="shared" si="140"/>
        <v>3.3</v>
      </c>
      <c r="CC78" s="55">
        <f t="shared" si="164"/>
        <v>5.2</v>
      </c>
      <c r="CD78" s="55">
        <f t="shared" si="165"/>
        <v>8.5</v>
      </c>
      <c r="CE78" s="55">
        <f t="shared" si="166"/>
        <v>8.6</v>
      </c>
      <c r="CF78" s="55">
        <f>ROUND(IF('Indicator Data'!U81=0,0,IF(LOG('Indicator Data'!U81)&gt;CF$195,10,IF(LOG('Indicator Data'!U81)&lt;CF$194,0,10-(CF$195-LOG('Indicator Data'!U81))/(CF$195-CF$194)*10))),1)</f>
        <v>10</v>
      </c>
      <c r="CG78" s="56">
        <f>'Indicator Data'!U81/'Indicator Data'!$CL81</f>
        <v>0.35140479107279859</v>
      </c>
      <c r="CH78" s="55">
        <f t="shared" si="141"/>
        <v>3.9</v>
      </c>
      <c r="CI78" s="55">
        <f t="shared" si="167"/>
        <v>8.3000000000000007</v>
      </c>
      <c r="CJ78" s="55">
        <f>ROUND(IF('Indicator Data'!V81=0,0,IF(LOG('Indicator Data'!V81)&gt;CJ$195,10,IF(LOG('Indicator Data'!V81)&lt;CJ$194,0,10-(CJ$195-LOG('Indicator Data'!V81))/(CJ$195-CJ$194)*10))),1)</f>
        <v>10</v>
      </c>
      <c r="CK78" s="56">
        <f>IF('Indicator Data'!V81/'Indicator Data'!$CL81&gt;1,1,'Indicator Data'!V81/'Indicator Data'!$CL81)</f>
        <v>0.97606319366881911</v>
      </c>
      <c r="CL78" s="55">
        <f t="shared" si="142"/>
        <v>9.8000000000000007</v>
      </c>
      <c r="CM78" s="55">
        <f t="shared" si="168"/>
        <v>9.9</v>
      </c>
      <c r="CN78" s="55">
        <f>ROUND(IF('Indicator Data'!W81=0,0,IF(LOG('Indicator Data'!W81)&gt;CN$195,10,IF(LOG('Indicator Data'!W81)&lt;CN$194,0,10-(CN$195-LOG('Indicator Data'!W81))/(CN$195-CN$194)*10))),1)</f>
        <v>0</v>
      </c>
      <c r="CO78" s="56">
        <f>'Indicator Data'!W81/'Indicator Data'!$CL81</f>
        <v>0</v>
      </c>
      <c r="CP78" s="55">
        <f t="shared" si="143"/>
        <v>0</v>
      </c>
      <c r="CQ78" s="55">
        <f t="shared" si="169"/>
        <v>0</v>
      </c>
      <c r="CR78" s="55">
        <f>ROUND(IF('Indicator Data'!X81=0,0,IF(LOG('Indicator Data'!X81)&gt;CR$195,10,IF(LOG('Indicator Data'!X81)&lt;CR$194,0,10-(CR$195-LOG('Indicator Data'!X81))/(CR$195-CR$194)*10))),1)</f>
        <v>10</v>
      </c>
      <c r="CS78" s="56">
        <f>'Indicator Data'!X81/'Indicator Data'!$CL81</f>
        <v>0.97318648772722149</v>
      </c>
      <c r="CT78" s="55">
        <f t="shared" si="144"/>
        <v>9.6999999999999993</v>
      </c>
      <c r="CU78" s="55">
        <f t="shared" si="170"/>
        <v>9.9</v>
      </c>
      <c r="CV78" s="55">
        <f>ROUND(IF('Indicator Data'!Y81=0,0,IF(LOG('Indicator Data'!Y81)&gt;CR$195,10,IF(LOG('Indicator Data'!Y81)&lt;CR$194,0,10-(CR$195-LOG('Indicator Data'!Y81))/(CR$195-CR$194)*10))),1)</f>
        <v>0</v>
      </c>
      <c r="CW78" s="56">
        <f>'Indicator Data'!Y81/'Indicator Data'!$CL81</f>
        <v>0</v>
      </c>
      <c r="CX78" s="55">
        <f t="shared" si="145"/>
        <v>0</v>
      </c>
      <c r="CY78" s="55">
        <f t="shared" si="171"/>
        <v>0</v>
      </c>
      <c r="CZ78" s="55">
        <f t="shared" si="172"/>
        <v>9.3000000000000007</v>
      </c>
      <c r="DA78" s="55">
        <f>IF('Indicator Data'!AE81="No data","x",ROUND(IF('Indicator Data'!AE81&gt;DA$195,0,IF('Indicator Data'!AE81&lt;DA$194,10,(DA$195-'Indicator Data'!AE81)/(DA$195-DA$194)*10)),1))</f>
        <v>4.5</v>
      </c>
      <c r="DB78" s="55">
        <f>IF('Indicator Data'!AF81="No data","x",ROUND(IF('Indicator Data'!AF81&gt;DB$195,0,IF('Indicator Data'!AF81&lt;DB$194,10,(DB$195-'Indicator Data'!AF81)/(DB$195-DB$194)*10)),1))</f>
        <v>1.2</v>
      </c>
      <c r="DC78" s="55">
        <f>IF('Indicator Data'!AH81="No data","x",ROUND(IF('Indicator Data'!AH81&gt;DC$195,0,IF('Indicator Data'!AH81&lt;DC$194,10,(DC$195-'Indicator Data'!AH81)/(DC$195-DC$194)*10)),1))</f>
        <v>4</v>
      </c>
      <c r="DD78" s="55">
        <f>IF(AND(DB78="x",DA78="x",DC78="x"),"x",ROUND(AVERAGE(DA78:DC78),1))</f>
        <v>3.2</v>
      </c>
      <c r="DE78" s="55">
        <f>IF('Indicator Data'!AA81="No data","x",ROUND(IF(LOG('Indicator Data'!AA81)&gt;DE$195,10,IF(LOG('Indicator Data'!AA81)&lt;DE$194,0,10-(DE$195-LOG('Indicator Data'!AA81))/(DE$195-DE$194)*10)),1))</f>
        <v>8.9</v>
      </c>
      <c r="DF78" s="55">
        <f>IF('Indicator Data'!AB81="No data","x",ROUND(IF('Indicator Data'!AB81&gt;DF$195,10,IF('Indicator Data'!AB81&lt;DF$194,0,10-(DF$195-'Indicator Data'!AB81)/(DF$195-DF$194)*10)),1))</f>
        <v>5.5</v>
      </c>
      <c r="DG78" s="55">
        <f>IF('Indicator Data'!AC81="No data","x",ROUND(IF('Indicator Data'!AC81&gt;DG$195,10,IF('Indicator Data'!AC81&lt;DG$194,0,10-(DG$195-'Indicator Data'!AC81)/(DG$195-DG$194)*10)),1))</f>
        <v>3.4</v>
      </c>
      <c r="DH78" s="55">
        <f>IF('Indicator Data'!AD81="No data","x",ROUND(IF('Indicator Data'!AD81&gt;DH$195,10,IF('Indicator Data'!AD81&lt;DH$194,0,10-(DH$195-'Indicator Data'!AD81)/(DH$195-DH$194)*10)),1))</f>
        <v>3.7</v>
      </c>
      <c r="DI78" s="55">
        <f t="shared" si="173"/>
        <v>5.4</v>
      </c>
      <c r="DJ78" s="55">
        <f t="shared" si="174"/>
        <v>4.7</v>
      </c>
      <c r="DK78" s="55">
        <f>IF('Indicator Data'!AK81="No data","x",ROUND(IF('Indicator Data'!AK81&gt;DK$195,10,IF('Indicator Data'!AK81&lt;DK$194,0,10-(DK$195-'Indicator Data'!AK81)/(DK$195-DK$194)*10)),1))</f>
        <v>3.9</v>
      </c>
      <c r="DL78" s="55">
        <f>IF('Indicator Data'!AL81="No data","x",ROUND(IF('Indicator Data'!AL81&gt;DL$195,10,IF('Indicator Data'!AL81&lt;DL$194,0,10-(DL$195-'Indicator Data'!AL81)/(DL$195-DL$194)*10)),1))</f>
        <v>2.4</v>
      </c>
      <c r="DM78" s="55">
        <f t="shared" si="175"/>
        <v>4.5999999999999996</v>
      </c>
      <c r="DN78" s="55">
        <f>IF('Indicator Data'!AG81="No data","x",ROUND(IF('Indicator Data'!AG81&gt;DN$195,10,IF('Indicator Data'!AG81&lt;DN$194,0,10-(DN$195-'Indicator Data'!AG81)/(DN$195-DN$194)*10)),1))</f>
        <v>8.6</v>
      </c>
      <c r="DO78" s="55">
        <f t="shared" si="176"/>
        <v>4.5999999999999996</v>
      </c>
      <c r="DP78" s="194">
        <f>IF('Indicator Data'!AI81="No data","x",'Indicator Data'!AI81/'Indicator Data'!$CK81)</f>
        <v>1.3368230179961377E-4</v>
      </c>
      <c r="DQ78" s="55">
        <f t="shared" si="146"/>
        <v>1.3</v>
      </c>
      <c r="DR78" s="55">
        <f>IF('Indicator Data'!AJ81="No data","x",ROUND(IF('Indicator Data'!AJ81&gt;DR$195,10,IF('Indicator Data'!AJ81&lt;DR$194,0,10-(DR$195-'Indicator Data'!AJ81)/(DR$195-DR$194)*10)),1))</f>
        <v>6</v>
      </c>
      <c r="DS78" s="55">
        <f t="shared" si="177"/>
        <v>3.7</v>
      </c>
      <c r="DT78" s="55">
        <f>ROUND(IF('Indicator Data'!Z81=0,0,IF(LOG('Indicator Data'!Z81)&gt;DT$195,10,IF(LOG('Indicator Data'!Z81)&lt;DT$194,0,10-(DT$195-LOG('Indicator Data'!Z81))/(DT$195-DT$194)*10))),1)</f>
        <v>10</v>
      </c>
      <c r="DU78" s="56">
        <f>'Indicator Data'!Z81/'Indicator Data'!$CL81</f>
        <v>0.33407479727349737</v>
      </c>
      <c r="DV78" s="55">
        <f t="shared" si="147"/>
        <v>3.3</v>
      </c>
      <c r="DW78" s="55">
        <f t="shared" si="178"/>
        <v>8.1999999999999993</v>
      </c>
      <c r="DX78" s="55">
        <f t="shared" si="179"/>
        <v>4.3</v>
      </c>
      <c r="DY78" s="57">
        <f>IF(BL78="x",ROUND((10-GEOMEAN(((10-DX78)/10*9+1),((10-CZ78)/10*9+1),((10-DJ78)/10*9+1)))/9*10,1),ROUND((10-GEOMEAN(((10-BL78)/10*9+1),((10-DX78)/10*9+1),((10-CZ78)/10*9+1),((10-DJ78)/10*9+1)))/9*10,1))</f>
        <v>7.2</v>
      </c>
      <c r="DZ78" s="58">
        <f>IF(ROUND(IF(AP78="x",(10-GEOMEAN(((10-AO78)/10*9+1),((10-DY78)/10*9+1),((10-AU78)/10*9+1),((10-AQ78)/10*9+1),((10-AR78)/10*9+1)))/9*10,(10-GEOMEAN(((10-AO78)/10*9+1),((10-DY78)/10*9+1),((10-AP78)/10*9+1),((10-AQ78)/10*9+1),((10-AR78)/10*9+1),((10-AU78)/10*9+1)))/9*10),1)=0,0.1,ROUND(IF(AP78="x",(10-GEOMEAN(((10-AO78)/10*9+1),((10-DY78)/10*9+1),((10-AU78)/10*9+1),((10-AQ78)/10*9+1),((10-AR78)/10*9+1)))/9*10,(10-GEOMEAN(((10-AO78)/10*9+1),((10-DY78)/10*9+1),((10-AP78)/10*9+1),((10-AQ78)/10*9+1),((10-AR78)/10*9+1),((10-AU78)/10*9+1)))/9*10),1))</f>
        <v>7.6</v>
      </c>
      <c r="EA78" s="55">
        <f>ROUND(IF('Indicator Data'!AM81=0,0,IF('Indicator Data'!AM81&gt;EA$195,10,IF('Indicator Data'!AM81&lt;EA$194,0,10-(EA$195-'Indicator Data'!AM81)/(EA$195-EA$194)*10))),1)</f>
        <v>10</v>
      </c>
      <c r="EB78" s="55">
        <f>ROUND(IF('Indicator Data'!AN81=0,0,IF(LOG('Indicator Data'!AN81)&gt;LOG(EB$195),10,IF(LOG('Indicator Data'!AN81)&lt;LOG(EB$194),0,10-(LOG(EB$195)-LOG('Indicator Data'!AN81))/(LOG(EB$195)-LOG(EB$194))*10))),1)</f>
        <v>8.6</v>
      </c>
      <c r="EC78" s="57">
        <f t="shared" si="148"/>
        <v>9.4</v>
      </c>
      <c r="ED78" s="55">
        <f>'Indicator Data'!AO81</f>
        <v>0</v>
      </c>
      <c r="EE78" s="55">
        <f>'Indicator Data'!AP81</f>
        <v>4</v>
      </c>
      <c r="EF78" s="57">
        <f t="shared" si="149"/>
        <v>7</v>
      </c>
      <c r="EG78" s="58">
        <f t="shared" si="150"/>
        <v>7</v>
      </c>
      <c r="EH78" s="15"/>
      <c r="EI78" s="104"/>
    </row>
    <row r="79" spans="1:139" s="4" customFormat="1" x14ac:dyDescent="0.25">
      <c r="A79" s="126" t="str">
        <f>'Indicator Data'!A82</f>
        <v>Indonesia</v>
      </c>
      <c r="B79" s="59" t="str">
        <f>'Indicator Data'!B82</f>
        <v>IDN</v>
      </c>
      <c r="C79" s="55">
        <f>ROUND(IF('Indicator Data'!C82=0,0.1,IF(LOG('Indicator Data'!C82)&gt;C$195,10,IF(LOG('Indicator Data'!C82)&lt;C$194,0,10-(C$195-LOG('Indicator Data'!C82))/(C$195-C$194)*10))),1)</f>
        <v>10</v>
      </c>
      <c r="D79" s="55">
        <f>ROUND(IF('Indicator Data'!D82=0,0.1,IF(LOG('Indicator Data'!D82)&gt;D$195,10,IF(LOG('Indicator Data'!D82)&lt;D$194,0,10-(D$195-LOG('Indicator Data'!D82))/(D$195-D$194)*10))),1)</f>
        <v>10</v>
      </c>
      <c r="E79" s="55">
        <f t="shared" si="110"/>
        <v>10</v>
      </c>
      <c r="F79" s="55">
        <f>IF('Indicator Data'!E82="No data",0.1,(ROUND(IF('Indicator Data'!E82=0,0,IF(LOG('Indicator Data'!E82)&gt;F$195,10,IF(LOG('Indicator Data'!E82)&lt;F$194,0,10-(F$195-LOG('Indicator Data'!E82))/(F$195-F$194)*10))),1)))</f>
        <v>10</v>
      </c>
      <c r="G79" s="55">
        <f>ROUND(IF('Indicator Data'!F82=0,0,IF(LOG('Indicator Data'!F82)&gt;G$195,10,IF(LOG('Indicator Data'!F82)&lt;G$194,0,10-(G$195-LOG('Indicator Data'!F82))/(G$195-G$194)*10))),1)</f>
        <v>10</v>
      </c>
      <c r="H79" s="55">
        <f>ROUND(IF('Indicator Data'!G82=0,0,IF(LOG('Indicator Data'!G82)&gt;H$195,10,IF(LOG('Indicator Data'!G82)&lt;H$194,0,10-(H$195-LOG('Indicator Data'!G82))/(H$195-H$194)*10))),1)</f>
        <v>7.6</v>
      </c>
      <c r="I79" s="55">
        <f>ROUND(IF('Indicator Data'!H82=0,0,IF(LOG('Indicator Data'!H82)&gt;I$195,10,IF(LOG('Indicator Data'!H82)&lt;I$194,0,10-(I$195-LOG('Indicator Data'!H82))/(I$195-I$194)*10))),1)</f>
        <v>8.5</v>
      </c>
      <c r="J79" s="55">
        <f t="shared" si="111"/>
        <v>8.1</v>
      </c>
      <c r="K79" s="55">
        <f>ROUND(IF('Indicator Data'!I82=0,0,IF(LOG('Indicator Data'!I82)&gt;K$195,10,IF(LOG('Indicator Data'!I82)&lt;K$194,0,10-(K$195-LOG('Indicator Data'!I82))/(K$195-K$194)*10))),1)</f>
        <v>9.1999999999999993</v>
      </c>
      <c r="L79" s="55">
        <f t="shared" si="112"/>
        <v>8.6999999999999993</v>
      </c>
      <c r="M79" s="55">
        <f>ROUND(IF('Indicator Data'!J82=0,0,IF(LOG('Indicator Data'!J82)&gt;M$195,10,IF(LOG('Indicator Data'!J82)&lt;M$194,0,10-(M$195-LOG('Indicator Data'!J82))/(M$195-M$194)*10))),1)</f>
        <v>8.6999999999999993</v>
      </c>
      <c r="N79" s="56">
        <f>'Indicator Data'!C82/'Indicator Data'!$CL82</f>
        <v>1.8296764768959296E-3</v>
      </c>
      <c r="O79" s="56">
        <f>'Indicator Data'!D82/'Indicator Data'!$CL82</f>
        <v>2.2982534446099577E-4</v>
      </c>
      <c r="P79" s="56">
        <f>IF(F79=0.1,"x",'Indicator Data'!E82/'Indicator Data'!$CL82)</f>
        <v>4.5150435241298956E-3</v>
      </c>
      <c r="Q79" s="56">
        <f>'Indicator Data'!F82/'Indicator Data'!$CL82</f>
        <v>4.6172982486292034E-5</v>
      </c>
      <c r="R79" s="56">
        <f>'Indicator Data'!G82/'Indicator Data'!$CL82</f>
        <v>4.3812571895213034E-4</v>
      </c>
      <c r="S79" s="56">
        <f>'Indicator Data'!H82/'Indicator Data'!$CL82</f>
        <v>3.3313265897643562E-5</v>
      </c>
      <c r="T79" s="56">
        <f>'Indicator Data'!I82/'Indicator Data'!$CL82</f>
        <v>1.5538103132652649E-3</v>
      </c>
      <c r="U79" s="56">
        <f>'Indicator Data'!J82/'Indicator Data'!$CL82</f>
        <v>1.2013361271121557E-4</v>
      </c>
      <c r="V79" s="55">
        <f t="shared" si="113"/>
        <v>9.1</v>
      </c>
      <c r="W79" s="55">
        <f t="shared" si="114"/>
        <v>2.2999999999999998</v>
      </c>
      <c r="X79" s="55">
        <f t="shared" si="115"/>
        <v>6.9</v>
      </c>
      <c r="Y79" s="55">
        <f t="shared" si="116"/>
        <v>3</v>
      </c>
      <c r="Z79" s="55">
        <f t="shared" si="117"/>
        <v>9.3000000000000007</v>
      </c>
      <c r="AA79" s="55">
        <f t="shared" si="118"/>
        <v>0.2</v>
      </c>
      <c r="AB79" s="55">
        <f t="shared" si="119"/>
        <v>0.1</v>
      </c>
      <c r="AC79" s="55">
        <f t="shared" si="120"/>
        <v>0.2</v>
      </c>
      <c r="AD79" s="55">
        <f t="shared" si="121"/>
        <v>1.6</v>
      </c>
      <c r="AE79" s="55">
        <f t="shared" si="122"/>
        <v>0.9</v>
      </c>
      <c r="AF79" s="55">
        <f t="shared" si="123"/>
        <v>0</v>
      </c>
      <c r="AG79" s="55">
        <f>ROUND(IF('Indicator Data'!K82=0,0,IF('Indicator Data'!K82&gt;AG$195,10,IF('Indicator Data'!K82&lt;AG$194,0,10-(AG$195-'Indicator Data'!K82)/(AG$195-AG$194)*10))),1)</f>
        <v>5.7</v>
      </c>
      <c r="AH79" s="55">
        <f t="shared" si="124"/>
        <v>9.6</v>
      </c>
      <c r="AI79" s="55">
        <f t="shared" si="125"/>
        <v>6.2</v>
      </c>
      <c r="AJ79" s="55">
        <f t="shared" si="126"/>
        <v>3.9</v>
      </c>
      <c r="AK79" s="55">
        <f t="shared" si="127"/>
        <v>4.3</v>
      </c>
      <c r="AL79" s="55">
        <f t="shared" si="128"/>
        <v>4.0999999999999996</v>
      </c>
      <c r="AM79" s="55">
        <f t="shared" si="129"/>
        <v>5.4</v>
      </c>
      <c r="AN79" s="55">
        <f t="shared" si="130"/>
        <v>5.9</v>
      </c>
      <c r="AO79" s="193">
        <f t="shared" si="131"/>
        <v>8.9</v>
      </c>
      <c r="AP79" s="193">
        <f t="shared" si="151"/>
        <v>8.1</v>
      </c>
      <c r="AQ79" s="193">
        <f t="shared" si="132"/>
        <v>9.6999999999999993</v>
      </c>
      <c r="AR79" s="193">
        <f t="shared" si="133"/>
        <v>6.1</v>
      </c>
      <c r="AS79" s="55">
        <f t="shared" si="134"/>
        <v>5.8</v>
      </c>
      <c r="AT79" s="55">
        <f>IF('Indicator Data'!L82="No data","x",IF('Indicator Data'!CM82&lt;1000,"x",ROUND((IF('Indicator Data'!L82&gt;AT$195,10,IF('Indicator Data'!L82&lt;AT$194,0,10-(AT$195-'Indicator Data'!L82)/(AT$195-AT$194)*10))),1)))</f>
        <v>1</v>
      </c>
      <c r="AU79" s="193">
        <f t="shared" si="135"/>
        <v>3.4</v>
      </c>
      <c r="AV79" s="55">
        <f>IF('Indicator Data'!M82="No data","x",ROUND(IF('Indicator Data'!M82=0,0,IF(LOG('Indicator Data'!M82)&gt;AV$195,10,IF(LOG('Indicator Data'!M82)&lt;AV$194,0,10-(AV$195-LOG('Indicator Data'!M82))/(AV$195-AV$194)*10))),1))</f>
        <v>9.5</v>
      </c>
      <c r="AW79" s="56">
        <f>IF(AV79="x","x",'Indicator Data'!M82/'Indicator Data'!$CL82)</f>
        <v>0.16358240472604127</v>
      </c>
      <c r="AX79" s="55">
        <f t="shared" si="152"/>
        <v>1.8</v>
      </c>
      <c r="AY79" s="55">
        <f t="shared" si="153"/>
        <v>7.2</v>
      </c>
      <c r="AZ79" s="55" t="str">
        <f>IF('Indicator Data'!N82="No data","x",ROUND(IF('Indicator Data'!N82=0,0,IF(LOG('Indicator Data'!N82)&gt;AZ$195,10,IF(LOG('Indicator Data'!N82)&lt;AZ$194,0,10-(AZ$195-LOG('Indicator Data'!N82))/(AZ$195-AZ$194)*10))),1))</f>
        <v>x</v>
      </c>
      <c r="BA79" s="56" t="str">
        <f>IF(AZ79="x","x",'Indicator Data'!N82/'Indicator Data'!$CL82)</f>
        <v>x</v>
      </c>
      <c r="BB79" s="55" t="str">
        <f t="shared" si="154"/>
        <v>x</v>
      </c>
      <c r="BC79" s="55" t="str">
        <f t="shared" si="155"/>
        <v>x</v>
      </c>
      <c r="BD79" s="55" t="str">
        <f>IF('Indicator Data'!O82="No data","x",ROUND(IF('Indicator Data'!O82=0,0,IF(LOG('Indicator Data'!O82)&gt;BD$195,10,IF(LOG('Indicator Data'!O82)&lt;BD$194,0,10-(BD$195-LOG('Indicator Data'!O82))/(BD$195-BD$194)*10))),1))</f>
        <v>x</v>
      </c>
      <c r="BE79" s="56" t="str">
        <f>IF(BD79="x","x",'Indicator Data'!O82/'Indicator Data'!$CL82)</f>
        <v>x</v>
      </c>
      <c r="BF79" s="55" t="str">
        <f t="shared" si="156"/>
        <v>x</v>
      </c>
      <c r="BG79" s="55" t="str">
        <f t="shared" si="157"/>
        <v>x</v>
      </c>
      <c r="BH79" s="55" t="str">
        <f>IF('Indicator Data'!P82="No data","x",ROUND(IF('Indicator Data'!P82=0,0,IF(LOG('Indicator Data'!P82)&gt;BH$195,10,IF(LOG('Indicator Data'!P82)&lt;BH$194,0,10-(BH$195-LOG('Indicator Data'!P82))/(BH$195-BH$194)*10))),1))</f>
        <v>x</v>
      </c>
      <c r="BI79" s="56" t="str">
        <f>IF(BH79="x","x",'Indicator Data'!P82/'Indicator Data'!$CL82)</f>
        <v>x</v>
      </c>
      <c r="BJ79" s="55" t="str">
        <f t="shared" si="158"/>
        <v>x</v>
      </c>
      <c r="BK79" s="55" t="str">
        <f t="shared" si="159"/>
        <v>x</v>
      </c>
      <c r="BL79" s="55">
        <f t="shared" si="160"/>
        <v>7.2</v>
      </c>
      <c r="BM79" s="55">
        <f>ROUND(IF('Indicator Data'!Q82=0,0,IF(LOG('Indicator Data'!Q82)&gt;BM$195,10,IF(LOG('Indicator Data'!Q82)&lt;BM$194,0,10-(BM$195-LOG('Indicator Data'!Q82))/(BM$195-BM$194)*10))),1)</f>
        <v>10</v>
      </c>
      <c r="BN79" s="55">
        <f>ROUND(IF('Indicator Data'!R82=0,0,IF(LOG('Indicator Data'!R82)&gt;BN$195,10,IF(LOG('Indicator Data'!R82)&lt;BN$194,0,10-(BN$195-LOG('Indicator Data'!R82))/(BN$195-BN$194)*10))),1)</f>
        <v>10</v>
      </c>
      <c r="BO79" s="55">
        <f t="shared" si="161"/>
        <v>10</v>
      </c>
      <c r="BP79" s="56">
        <f>'Indicator Data'!Q82/'Indicator Data'!$CL82</f>
        <v>0.40894623234228178</v>
      </c>
      <c r="BQ79" s="56">
        <f>'Indicator Data'!R82/'Indicator Data'!$CL82</f>
        <v>0.12561753236979073</v>
      </c>
      <c r="BR79" s="55">
        <f t="shared" si="136"/>
        <v>4.0999999999999996</v>
      </c>
      <c r="BS79" s="55">
        <f t="shared" si="137"/>
        <v>1.6</v>
      </c>
      <c r="BT79" s="55">
        <f t="shared" si="138"/>
        <v>2.4333333333333331</v>
      </c>
      <c r="BU79" s="55">
        <f t="shared" si="162"/>
        <v>8</v>
      </c>
      <c r="BV79" s="55">
        <f>ROUND(IF('Indicator Data'!S82=0,0,IF(LOG('Indicator Data'!S82)&gt;BV$195,10,IF(LOG('Indicator Data'!S82)&lt;BV$194,0,10-(BV$195-LOG('Indicator Data'!S82))/(BV$195-BV$194)*10))),1)</f>
        <v>10</v>
      </c>
      <c r="BW79" s="55">
        <f>ROUND(IF('Indicator Data'!T82=0,0,IF(LOG('Indicator Data'!T82)&gt;BW$195,10,IF(LOG('Indicator Data'!T82)&lt;BW$194,0,10-(BW$195-LOG('Indicator Data'!T82))/(BW$195-BW$194)*10))),1)</f>
        <v>9.5</v>
      </c>
      <c r="BX79" s="55">
        <f t="shared" si="163"/>
        <v>9.6666666666666661</v>
      </c>
      <c r="BY79" s="56">
        <f>'Indicator Data'!S82/'Indicator Data'!$CL82</f>
        <v>0.37178382213028638</v>
      </c>
      <c r="BZ79" s="56">
        <f>'Indicator Data'!T82/'Indicator Data'!$CL82</f>
        <v>0.17461834486545999</v>
      </c>
      <c r="CA79" s="55">
        <f t="shared" si="139"/>
        <v>6.2</v>
      </c>
      <c r="CB79" s="55">
        <f t="shared" si="140"/>
        <v>1.7</v>
      </c>
      <c r="CC79" s="55">
        <f t="shared" si="164"/>
        <v>3.1999999999999997</v>
      </c>
      <c r="CD79" s="55">
        <f t="shared" si="165"/>
        <v>7.7</v>
      </c>
      <c r="CE79" s="55">
        <f t="shared" si="166"/>
        <v>7.9</v>
      </c>
      <c r="CF79" s="55">
        <f>ROUND(IF('Indicator Data'!U82=0,0,IF(LOG('Indicator Data'!U82)&gt;CF$195,10,IF(LOG('Indicator Data'!U82)&lt;CF$194,0,10-(CF$195-LOG('Indicator Data'!U82))/(CF$195-CF$194)*10))),1)</f>
        <v>10</v>
      </c>
      <c r="CG79" s="56">
        <f>'Indicator Data'!U82/'Indicator Data'!$CL82</f>
        <v>0.86697225584837867</v>
      </c>
      <c r="CH79" s="55">
        <f t="shared" si="141"/>
        <v>9.6</v>
      </c>
      <c r="CI79" s="55">
        <f t="shared" si="167"/>
        <v>9.8000000000000007</v>
      </c>
      <c r="CJ79" s="55">
        <f>ROUND(IF('Indicator Data'!V82=0,0,IF(LOG('Indicator Data'!V82)&gt;CJ$195,10,IF(LOG('Indicator Data'!V82)&lt;CJ$194,0,10-(CJ$195-LOG('Indicator Data'!V82))/(CJ$195-CJ$194)*10))),1)</f>
        <v>10</v>
      </c>
      <c r="CK79" s="56">
        <f>IF('Indicator Data'!V82/'Indicator Data'!$CL82&gt;1,1,'Indicator Data'!V82/'Indicator Data'!$CL82)</f>
        <v>0.90573545102338548</v>
      </c>
      <c r="CL79" s="55">
        <f t="shared" si="142"/>
        <v>9.1</v>
      </c>
      <c r="CM79" s="55">
        <f t="shared" si="168"/>
        <v>9.6</v>
      </c>
      <c r="CN79" s="55">
        <f>ROUND(IF('Indicator Data'!W82=0,0,IF(LOG('Indicator Data'!W82)&gt;CN$195,10,IF(LOG('Indicator Data'!W82)&lt;CN$194,0,10-(CN$195-LOG('Indicator Data'!W82))/(CN$195-CN$194)*10))),1)</f>
        <v>0</v>
      </c>
      <c r="CO79" s="56">
        <f>'Indicator Data'!W82/'Indicator Data'!$CL82</f>
        <v>0</v>
      </c>
      <c r="CP79" s="55">
        <f t="shared" si="143"/>
        <v>0</v>
      </c>
      <c r="CQ79" s="55">
        <f t="shared" si="169"/>
        <v>0</v>
      </c>
      <c r="CR79" s="55">
        <f>ROUND(IF('Indicator Data'!X82=0,0,IF(LOG('Indicator Data'!X82)&gt;CR$195,10,IF(LOG('Indicator Data'!X82)&lt;CR$194,0,10-(CR$195-LOG('Indicator Data'!X82))/(CR$195-CR$194)*10))),1)</f>
        <v>10</v>
      </c>
      <c r="CS79" s="56">
        <f>'Indicator Data'!X82/'Indicator Data'!$CL82</f>
        <v>0.92399243357414318</v>
      </c>
      <c r="CT79" s="55">
        <f t="shared" si="144"/>
        <v>9.1999999999999993</v>
      </c>
      <c r="CU79" s="55">
        <f t="shared" si="170"/>
        <v>9.6999999999999993</v>
      </c>
      <c r="CV79" s="55">
        <f>ROUND(IF('Indicator Data'!Y82=0,0,IF(LOG('Indicator Data'!Y82)&gt;CR$195,10,IF(LOG('Indicator Data'!Y82)&lt;CR$194,0,10-(CR$195-LOG('Indicator Data'!Y82))/(CR$195-CR$194)*10))),1)</f>
        <v>0</v>
      </c>
      <c r="CW79" s="56">
        <f>'Indicator Data'!Y82/'Indicator Data'!$CL82</f>
        <v>0</v>
      </c>
      <c r="CX79" s="55">
        <f t="shared" si="145"/>
        <v>0</v>
      </c>
      <c r="CY79" s="55">
        <f t="shared" si="171"/>
        <v>0</v>
      </c>
      <c r="CZ79" s="55">
        <f t="shared" si="172"/>
        <v>9.4</v>
      </c>
      <c r="DA79" s="55">
        <f>IF('Indicator Data'!AE82="No data","x",ROUND(IF('Indicator Data'!AE82&gt;DA$195,0,IF('Indicator Data'!AE82&lt;DA$194,10,(DA$195-'Indicator Data'!AE82)/(DA$195-DA$194)*10)),1))</f>
        <v>3</v>
      </c>
      <c r="DB79" s="55">
        <f>IF('Indicator Data'!AF82="No data","x",ROUND(IF('Indicator Data'!AF82&gt;DB$195,0,IF('Indicator Data'!AF82&lt;DB$194,10,(DB$195-'Indicator Data'!AF82)/(DB$195-DB$194)*10)),1))</f>
        <v>1.8</v>
      </c>
      <c r="DC79" s="55">
        <f>IF('Indicator Data'!AH82="No data","x",ROUND(IF('Indicator Data'!AH82&gt;DC$195,0,IF('Indicator Data'!AH82&lt;DC$194,10,(DC$195-'Indicator Data'!AH82)/(DC$195-DC$194)*10)),1))</f>
        <v>3.6</v>
      </c>
      <c r="DD79" s="55">
        <f>IF(AND(DB79="x",DA79="x",DC79="x"),"x",ROUND(AVERAGE(DA79:DC79),1))</f>
        <v>2.8</v>
      </c>
      <c r="DE79" s="55">
        <f>IF('Indicator Data'!AA82="No data","x",ROUND(IF(LOG('Indicator Data'!AA82)&gt;DE$195,10,IF(LOG('Indicator Data'!AA82)&lt;DE$194,0,10-(DE$195-LOG('Indicator Data'!AA82))/(DE$195-DE$194)*10)),1))</f>
        <v>7.2</v>
      </c>
      <c r="DF79" s="55">
        <f>IF('Indicator Data'!AB82="No data","x",ROUND(IF('Indicator Data'!AB82&gt;DF$195,10,IF('Indicator Data'!AB82&lt;DF$194,0,10-(DF$195-'Indicator Data'!AB82)/(DF$195-DF$194)*10)),1))</f>
        <v>5.6</v>
      </c>
      <c r="DG79" s="55">
        <f>IF('Indicator Data'!AC82="No data","x",ROUND(IF('Indicator Data'!AC82&gt;DG$195,10,IF('Indicator Data'!AC82&lt;DG$194,0,10-(DG$195-'Indicator Data'!AC82)/(DG$195-DG$194)*10)),1))</f>
        <v>5.5</v>
      </c>
      <c r="DH79" s="55">
        <f>IF('Indicator Data'!AD82="No data","x",ROUND(IF('Indicator Data'!AD82&gt;DH$195,10,IF('Indicator Data'!AD82&lt;DH$194,0,10-(DH$195-'Indicator Data'!AD82)/(DH$195-DH$194)*10)),1))</f>
        <v>2.8</v>
      </c>
      <c r="DI79" s="55">
        <f t="shared" si="173"/>
        <v>5.3</v>
      </c>
      <c r="DJ79" s="55">
        <f t="shared" si="174"/>
        <v>4.5</v>
      </c>
      <c r="DK79" s="55">
        <f>IF('Indicator Data'!AK82="No data","x",ROUND(IF('Indicator Data'!AK82&gt;DK$195,10,IF('Indicator Data'!AK82&lt;DK$194,0,10-(DK$195-'Indicator Data'!AK82)/(DK$195-DK$194)*10)),1))</f>
        <v>3.4</v>
      </c>
      <c r="DL79" s="55">
        <f>IF('Indicator Data'!AL82="No data","x",ROUND(IF('Indicator Data'!AL82&gt;DL$195,10,IF('Indicator Data'!AL82&lt;DL$194,0,10-(DL$195-'Indicator Data'!AL82)/(DL$195-DL$194)*10)),1))</f>
        <v>2.6</v>
      </c>
      <c r="DM79" s="55">
        <f t="shared" si="175"/>
        <v>4.5</v>
      </c>
      <c r="DN79" s="55">
        <f>IF('Indicator Data'!AG82="No data","x",ROUND(IF('Indicator Data'!AG82&gt;DN$195,10,IF('Indicator Data'!AG82&lt;DN$194,0,10-(DN$195-'Indicator Data'!AG82)/(DN$195-DN$194)*10)),1))</f>
        <v>3.2</v>
      </c>
      <c r="DO79" s="55">
        <f t="shared" si="176"/>
        <v>2.9</v>
      </c>
      <c r="DP79" s="194">
        <f>IF('Indicator Data'!AI82="No data","x",'Indicator Data'!AI82/'Indicator Data'!$CK82)</f>
        <v>3.6934442746458015E-5</v>
      </c>
      <c r="DQ79" s="55">
        <f t="shared" si="146"/>
        <v>0.4</v>
      </c>
      <c r="DR79" s="55">
        <f>IF('Indicator Data'!AJ82="No data","x",ROUND(IF('Indicator Data'!AJ82&gt;DR$195,10,IF('Indicator Data'!AJ82&lt;DR$194,0,10-(DR$195-'Indicator Data'!AJ82)/(DR$195-DR$194)*10)),1))</f>
        <v>6</v>
      </c>
      <c r="DS79" s="55">
        <f t="shared" si="177"/>
        <v>3.2</v>
      </c>
      <c r="DT79" s="55">
        <f>ROUND(IF('Indicator Data'!Z82=0,0,IF(LOG('Indicator Data'!Z82)&gt;DT$195,10,IF(LOG('Indicator Data'!Z82)&lt;DT$194,0,10-(DT$195-LOG('Indicator Data'!Z82))/(DT$195-DT$194)*10))),1)</f>
        <v>9.9</v>
      </c>
      <c r="DU79" s="56">
        <f>'Indicator Data'!Z82/'Indicator Data'!$CL82</f>
        <v>0.32734548717726658</v>
      </c>
      <c r="DV79" s="55">
        <f t="shared" si="147"/>
        <v>3.3</v>
      </c>
      <c r="DW79" s="55">
        <f t="shared" si="178"/>
        <v>8</v>
      </c>
      <c r="DX79" s="55">
        <f t="shared" si="179"/>
        <v>3.5</v>
      </c>
      <c r="DY79" s="57">
        <f>IF(BL79="x",ROUND((10-GEOMEAN(((10-DX79)/10*9+1),((10-CZ79)/10*9+1),((10-DJ79)/10*9+1)))/9*10,1),ROUND((10-GEOMEAN(((10-BL79)/10*9+1),((10-DX79)/10*9+1),((10-CZ79)/10*9+1),((10-DJ79)/10*9+1)))/9*10,1))</f>
        <v>6.8</v>
      </c>
      <c r="DZ79" s="58">
        <f>IF(ROUND(IF(AP79="x",(10-GEOMEAN(((10-AO79)/10*9+1),((10-DY79)/10*9+1),((10-AU79)/10*9+1),((10-AQ79)/10*9+1),((10-AR79)/10*9+1)))/9*10,(10-GEOMEAN(((10-AO79)/10*9+1),((10-DY79)/10*9+1),((10-AP79)/10*9+1),((10-AQ79)/10*9+1),((10-AR79)/10*9+1),((10-AU79)/10*9+1)))/9*10),1)=0,0.1,ROUND(IF(AP79="x",(10-GEOMEAN(((10-AO79)/10*9+1),((10-DY79)/10*9+1),((10-AU79)/10*9+1),((10-AQ79)/10*9+1),((10-AR79)/10*9+1)))/9*10,(10-GEOMEAN(((10-AO79)/10*9+1),((10-DY79)/10*9+1),((10-AP79)/10*9+1),((10-AQ79)/10*9+1),((10-AR79)/10*9+1),((10-AU79)/10*9+1)))/9*10),1))</f>
        <v>7.7</v>
      </c>
      <c r="EA79" s="55">
        <f>ROUND(IF('Indicator Data'!AM82=0,0,IF('Indicator Data'!AM82&gt;EA$195,10,IF('Indicator Data'!AM82&lt;EA$194,0,10-(EA$195-'Indicator Data'!AM82)/(EA$195-EA$194)*10))),1)</f>
        <v>9.8000000000000007</v>
      </c>
      <c r="EB79" s="55">
        <f>ROUND(IF('Indicator Data'!AN82=0,0,IF(LOG('Indicator Data'!AN82)&gt;LOG(EB$195),10,IF(LOG('Indicator Data'!AN82)&lt;LOG(EB$194),0,10-(LOG(EB$195)-LOG('Indicator Data'!AN82))/(LOG(EB$195)-LOG(EB$194))*10))),1)</f>
        <v>8.9</v>
      </c>
      <c r="EC79" s="57">
        <f t="shared" si="148"/>
        <v>9.4</v>
      </c>
      <c r="ED79" s="55">
        <f>'Indicator Data'!AO82</f>
        <v>0</v>
      </c>
      <c r="EE79" s="55">
        <f>'Indicator Data'!AP82</f>
        <v>0</v>
      </c>
      <c r="EF79" s="57">
        <f t="shared" si="149"/>
        <v>0</v>
      </c>
      <c r="EG79" s="58">
        <f t="shared" si="150"/>
        <v>6.6</v>
      </c>
      <c r="EH79" s="15"/>
      <c r="EI79" s="104"/>
    </row>
    <row r="80" spans="1:139" s="4" customFormat="1" x14ac:dyDescent="0.25">
      <c r="A80" s="126" t="str">
        <f>'Indicator Data'!A83</f>
        <v>Iran</v>
      </c>
      <c r="B80" s="59" t="str">
        <f>'Indicator Data'!B83</f>
        <v>IRN</v>
      </c>
      <c r="C80" s="55">
        <f>ROUND(IF('Indicator Data'!C83=0,0.1,IF(LOG('Indicator Data'!C83)&gt;C$195,10,IF(LOG('Indicator Data'!C83)&lt;C$194,0,10-(C$195-LOG('Indicator Data'!C83))/(C$195-C$194)*10))),1)</f>
        <v>10</v>
      </c>
      <c r="D80" s="55">
        <f>ROUND(IF('Indicator Data'!D83=0,0.1,IF(LOG('Indicator Data'!D83)&gt;D$195,10,IF(LOG('Indicator Data'!D83)&lt;D$194,0,10-(D$195-LOG('Indicator Data'!D83))/(D$195-D$194)*10))),1)</f>
        <v>10</v>
      </c>
      <c r="E80" s="55">
        <f t="shared" si="110"/>
        <v>10</v>
      </c>
      <c r="F80" s="55">
        <f>IF('Indicator Data'!E83="No data",0.1,(ROUND(IF('Indicator Data'!E83=0,0,IF(LOG('Indicator Data'!E83)&gt;F$195,10,IF(LOG('Indicator Data'!E83)&lt;F$194,0,10-(F$195-LOG('Indicator Data'!E83))/(F$195-F$194)*10))),1)))</f>
        <v>8.6</v>
      </c>
      <c r="G80" s="55">
        <f>ROUND(IF('Indicator Data'!F83=0,0,IF(LOG('Indicator Data'!F83)&gt;G$195,10,IF(LOG('Indicator Data'!F83)&lt;G$194,0,10-(G$195-LOG('Indicator Data'!F83))/(G$195-G$194)*10))),1)</f>
        <v>7.2</v>
      </c>
      <c r="H80" s="55">
        <f>ROUND(IF('Indicator Data'!G83=0,0,IF(LOG('Indicator Data'!G83)&gt;H$195,10,IF(LOG('Indicator Data'!G83)&lt;H$194,0,10-(H$195-LOG('Indicator Data'!G83))/(H$195-H$194)*10))),1)</f>
        <v>2.5</v>
      </c>
      <c r="I80" s="55">
        <f>ROUND(IF('Indicator Data'!H83=0,0,IF(LOG('Indicator Data'!H83)&gt;I$195,10,IF(LOG('Indicator Data'!H83)&lt;I$194,0,10-(I$195-LOG('Indicator Data'!H83))/(I$195-I$194)*10))),1)</f>
        <v>0</v>
      </c>
      <c r="J80" s="55">
        <f t="shared" si="111"/>
        <v>1.3</v>
      </c>
      <c r="K80" s="55">
        <f>ROUND(IF('Indicator Data'!I83=0,0,IF(LOG('Indicator Data'!I83)&gt;K$195,10,IF(LOG('Indicator Data'!I83)&lt;K$194,0,10-(K$195-LOG('Indicator Data'!I83))/(K$195-K$194)*10))),1)</f>
        <v>4.9000000000000004</v>
      </c>
      <c r="L80" s="55">
        <f t="shared" si="112"/>
        <v>3.3</v>
      </c>
      <c r="M80" s="55">
        <f>ROUND(IF('Indicator Data'!J83=0,0,IF(LOG('Indicator Data'!J83)&gt;M$195,10,IF(LOG('Indicator Data'!J83)&lt;M$194,0,10-(M$195-LOG('Indicator Data'!J83))/(M$195-M$194)*10))),1)</f>
        <v>10</v>
      </c>
      <c r="N80" s="56">
        <f>'Indicator Data'!C83/'Indicator Data'!$CL83</f>
        <v>2.0899657972909998E-3</v>
      </c>
      <c r="O80" s="56">
        <f>'Indicator Data'!D83/'Indicator Data'!$CL83</f>
        <v>7.2736023754586322E-4</v>
      </c>
      <c r="P80" s="56">
        <f>IF(F80=0.1,"x",'Indicator Data'!E83/'Indicator Data'!$CL83)</f>
        <v>3.6200056508480815E-3</v>
      </c>
      <c r="Q80" s="56">
        <f>'Indicator Data'!F83/'Indicator Data'!$CL83</f>
        <v>2.7005823670800011E-6</v>
      </c>
      <c r="R80" s="56">
        <f>'Indicator Data'!G83/'Indicator Data'!$CL83</f>
        <v>1.2726573994274111E-5</v>
      </c>
      <c r="S80" s="56">
        <f>'Indicator Data'!H83/'Indicator Data'!$CL83</f>
        <v>0</v>
      </c>
      <c r="T80" s="56">
        <f>'Indicator Data'!I83/'Indicator Data'!$CL83</f>
        <v>3.4538165395889096E-5</v>
      </c>
      <c r="U80" s="56">
        <f>'Indicator Data'!J83/'Indicator Data'!$CL83</f>
        <v>1.3355128198325692E-2</v>
      </c>
      <c r="V80" s="55">
        <f t="shared" si="113"/>
        <v>10</v>
      </c>
      <c r="W80" s="55">
        <f t="shared" si="114"/>
        <v>7.3</v>
      </c>
      <c r="X80" s="55">
        <f t="shared" si="115"/>
        <v>9.1</v>
      </c>
      <c r="Y80" s="55">
        <f t="shared" si="116"/>
        <v>2.4</v>
      </c>
      <c r="Z80" s="55">
        <f t="shared" si="117"/>
        <v>6.5</v>
      </c>
      <c r="AA80" s="55">
        <f t="shared" si="118"/>
        <v>0</v>
      </c>
      <c r="AB80" s="55">
        <f t="shared" si="119"/>
        <v>0</v>
      </c>
      <c r="AC80" s="55">
        <f t="shared" si="120"/>
        <v>0</v>
      </c>
      <c r="AD80" s="55">
        <f t="shared" si="121"/>
        <v>0</v>
      </c>
      <c r="AE80" s="55">
        <f t="shared" si="122"/>
        <v>0</v>
      </c>
      <c r="AF80" s="55">
        <f t="shared" si="123"/>
        <v>4.5</v>
      </c>
      <c r="AG80" s="55">
        <f>ROUND(IF('Indicator Data'!K83=0,0,IF('Indicator Data'!K83&gt;AG$195,10,IF('Indicator Data'!K83&lt;AG$194,0,10-(AG$195-'Indicator Data'!K83)/(AG$195-AG$194)*10))),1)</f>
        <v>1</v>
      </c>
      <c r="AH80" s="55">
        <f t="shared" si="124"/>
        <v>10</v>
      </c>
      <c r="AI80" s="55">
        <f t="shared" si="125"/>
        <v>8.6999999999999993</v>
      </c>
      <c r="AJ80" s="55">
        <f t="shared" si="126"/>
        <v>1.3</v>
      </c>
      <c r="AK80" s="55">
        <f t="shared" si="127"/>
        <v>0</v>
      </c>
      <c r="AL80" s="55">
        <f t="shared" si="128"/>
        <v>0.7</v>
      </c>
      <c r="AM80" s="55">
        <f t="shared" si="129"/>
        <v>2.5</v>
      </c>
      <c r="AN80" s="55">
        <f t="shared" si="130"/>
        <v>8.4</v>
      </c>
      <c r="AO80" s="193">
        <f t="shared" si="131"/>
        <v>9.6</v>
      </c>
      <c r="AP80" s="193">
        <f t="shared" si="151"/>
        <v>6.4</v>
      </c>
      <c r="AQ80" s="193">
        <f t="shared" si="132"/>
        <v>6.9</v>
      </c>
      <c r="AR80" s="193">
        <f t="shared" si="133"/>
        <v>1.8</v>
      </c>
      <c r="AS80" s="55">
        <f t="shared" si="134"/>
        <v>4.7</v>
      </c>
      <c r="AT80" s="55">
        <f>IF('Indicator Data'!L83="No data","x",IF('Indicator Data'!CM83&lt;1000,"x",ROUND((IF('Indicator Data'!L83&gt;AT$195,10,IF('Indicator Data'!L83&lt;AT$194,0,10-(AT$195-'Indicator Data'!L83)/(AT$195-AT$194)*10))),1)))</f>
        <v>6.1</v>
      </c>
      <c r="AU80" s="193">
        <f t="shared" si="135"/>
        <v>5.4</v>
      </c>
      <c r="AV80" s="55">
        <f>IF('Indicator Data'!M83="No data","x",ROUND(IF('Indicator Data'!M83=0,0,IF(LOG('Indicator Data'!M83)&gt;AV$195,10,IF(LOG('Indicator Data'!M83)&lt;AV$194,0,10-(AV$195-LOG('Indicator Data'!M83))/(AV$195-AV$194)*10))),1))</f>
        <v>9.6999999999999993</v>
      </c>
      <c r="AW80" s="56">
        <f>IF(AV80="x","x",'Indicator Data'!M83/'Indicator Data'!$CL83)</f>
        <v>0.80439826409686355</v>
      </c>
      <c r="AX80" s="55">
        <f t="shared" si="152"/>
        <v>8.9</v>
      </c>
      <c r="AY80" s="55">
        <f t="shared" si="153"/>
        <v>9.3000000000000007</v>
      </c>
      <c r="AZ80" s="55" t="str">
        <f>IF('Indicator Data'!N83="No data","x",ROUND(IF('Indicator Data'!N83=0,0,IF(LOG('Indicator Data'!N83)&gt;AZ$195,10,IF(LOG('Indicator Data'!N83)&lt;AZ$194,0,10-(AZ$195-LOG('Indicator Data'!N83))/(AZ$195-AZ$194)*10))),1))</f>
        <v>x</v>
      </c>
      <c r="BA80" s="56" t="str">
        <f>IF(AZ80="x","x",'Indicator Data'!N83/'Indicator Data'!$CL83)</f>
        <v>x</v>
      </c>
      <c r="BB80" s="55" t="str">
        <f t="shared" si="154"/>
        <v>x</v>
      </c>
      <c r="BC80" s="55" t="str">
        <f t="shared" si="155"/>
        <v>x</v>
      </c>
      <c r="BD80" s="55" t="str">
        <f>IF('Indicator Data'!O83="No data","x",ROUND(IF('Indicator Data'!O83=0,0,IF(LOG('Indicator Data'!O83)&gt;BD$195,10,IF(LOG('Indicator Data'!O83)&lt;BD$194,0,10-(BD$195-LOG('Indicator Data'!O83))/(BD$195-BD$194)*10))),1))</f>
        <v>x</v>
      </c>
      <c r="BE80" s="56" t="str">
        <f>IF(BD80="x","x",'Indicator Data'!O83/'Indicator Data'!$CL83)</f>
        <v>x</v>
      </c>
      <c r="BF80" s="55" t="str">
        <f t="shared" si="156"/>
        <v>x</v>
      </c>
      <c r="BG80" s="55" t="str">
        <f t="shared" si="157"/>
        <v>x</v>
      </c>
      <c r="BH80" s="55" t="str">
        <f>IF('Indicator Data'!P83="No data","x",ROUND(IF('Indicator Data'!P83=0,0,IF(LOG('Indicator Data'!P83)&gt;BH$195,10,IF(LOG('Indicator Data'!P83)&lt;BH$194,0,10-(BH$195-LOG('Indicator Data'!P83))/(BH$195-BH$194)*10))),1))</f>
        <v>x</v>
      </c>
      <c r="BI80" s="56" t="str">
        <f>IF(BH80="x","x",'Indicator Data'!P83/'Indicator Data'!$CL83)</f>
        <v>x</v>
      </c>
      <c r="BJ80" s="55" t="str">
        <f t="shared" si="158"/>
        <v>x</v>
      </c>
      <c r="BK80" s="55" t="str">
        <f t="shared" si="159"/>
        <v>x</v>
      </c>
      <c r="BL80" s="55">
        <f t="shared" si="160"/>
        <v>9.3000000000000007</v>
      </c>
      <c r="BM80" s="55">
        <f>ROUND(IF('Indicator Data'!Q83=0,0,IF(LOG('Indicator Data'!Q83)&gt;BM$195,10,IF(LOG('Indicator Data'!Q83)&lt;BM$194,0,10-(BM$195-LOG('Indicator Data'!Q83))/(BM$195-BM$194)*10))),1)</f>
        <v>8</v>
      </c>
      <c r="BN80" s="55">
        <f>ROUND(IF('Indicator Data'!R83=0,0,IF(LOG('Indicator Data'!R83)&gt;BN$195,10,IF(LOG('Indicator Data'!R83)&lt;BN$194,0,10-(BN$195-LOG('Indicator Data'!R83))/(BN$195-BN$194)*10))),1)</f>
        <v>7.2</v>
      </c>
      <c r="BO80" s="55">
        <f t="shared" si="161"/>
        <v>7.4666666666666659</v>
      </c>
      <c r="BP80" s="56">
        <f>'Indicator Data'!Q83/'Indicator Data'!$CL83</f>
        <v>5.3115938019305108E-2</v>
      </c>
      <c r="BQ80" s="56">
        <f>'Indicator Data'!R83/'Indicator Data'!$CL83</f>
        <v>2.4700510104949374E-3</v>
      </c>
      <c r="BR80" s="55">
        <f t="shared" si="136"/>
        <v>0.5</v>
      </c>
      <c r="BS80" s="55">
        <f t="shared" si="137"/>
        <v>0</v>
      </c>
      <c r="BT80" s="55">
        <f t="shared" si="138"/>
        <v>0.16666666666666666</v>
      </c>
      <c r="BU80" s="55">
        <f t="shared" si="162"/>
        <v>4.8</v>
      </c>
      <c r="BV80" s="55">
        <f>ROUND(IF('Indicator Data'!S83=0,0,IF(LOG('Indicator Data'!S83)&gt;BV$195,10,IF(LOG('Indicator Data'!S83)&lt;BV$194,0,10-(BV$195-LOG('Indicator Data'!S83))/(BV$195-BV$194)*10))),1)</f>
        <v>7.5</v>
      </c>
      <c r="BW80" s="55">
        <f>ROUND(IF('Indicator Data'!T83=0,0,IF(LOG('Indicator Data'!T83)&gt;BW$195,10,IF(LOG('Indicator Data'!T83)&lt;BW$194,0,10-(BW$195-LOG('Indicator Data'!T83))/(BW$195-BW$194)*10))),1)</f>
        <v>5.9</v>
      </c>
      <c r="BX80" s="55">
        <f t="shared" si="163"/>
        <v>6.4333333333333336</v>
      </c>
      <c r="BY80" s="56">
        <f>'Indicator Data'!S83/'Indicator Data'!$CL83</f>
        <v>2.3244377639873335E-2</v>
      </c>
      <c r="BZ80" s="56">
        <f>'Indicator Data'!T83/'Indicator Data'!$CL83</f>
        <v>1.6518718797477294E-3</v>
      </c>
      <c r="CA80" s="55">
        <f t="shared" si="139"/>
        <v>0.4</v>
      </c>
      <c r="CB80" s="55">
        <f t="shared" si="140"/>
        <v>0</v>
      </c>
      <c r="CC80" s="55">
        <f t="shared" si="164"/>
        <v>0.13333333333333333</v>
      </c>
      <c r="CD80" s="55">
        <f t="shared" si="165"/>
        <v>3.9</v>
      </c>
      <c r="CE80" s="55">
        <f t="shared" si="166"/>
        <v>4.4000000000000004</v>
      </c>
      <c r="CF80" s="55">
        <f>ROUND(IF('Indicator Data'!U83=0,0,IF(LOG('Indicator Data'!U83)&gt;CF$195,10,IF(LOG('Indicator Data'!U83)&lt;CF$194,0,10-(CF$195-LOG('Indicator Data'!U83))/(CF$195-CF$194)*10))),1)</f>
        <v>7</v>
      </c>
      <c r="CG80" s="56">
        <f>'Indicator Data'!U83/'Indicator Data'!$CL83</f>
        <v>1.0308117134387097E-2</v>
      </c>
      <c r="CH80" s="55">
        <f t="shared" si="141"/>
        <v>0.1</v>
      </c>
      <c r="CI80" s="55">
        <f t="shared" si="167"/>
        <v>4.4000000000000004</v>
      </c>
      <c r="CJ80" s="55">
        <f>ROUND(IF('Indicator Data'!V83=0,0,IF(LOG('Indicator Data'!V83)&gt;CJ$195,10,IF(LOG('Indicator Data'!V83)&lt;CJ$194,0,10-(CJ$195-LOG('Indicator Data'!V83))/(CJ$195-CJ$194)*10))),1)</f>
        <v>9.1999999999999993</v>
      </c>
      <c r="CK80" s="56">
        <f>IF('Indicator Data'!V83/'Indicator Data'!$CL83&gt;1,1,'Indicator Data'!V83/'Indicator Data'!$CL83)</f>
        <v>0.35894838709029453</v>
      </c>
      <c r="CL80" s="55">
        <f t="shared" si="142"/>
        <v>3.6</v>
      </c>
      <c r="CM80" s="55">
        <f t="shared" si="168"/>
        <v>7.3</v>
      </c>
      <c r="CN80" s="55">
        <f>ROUND(IF('Indicator Data'!W83=0,0,IF(LOG('Indicator Data'!W83)&gt;CN$195,10,IF(LOG('Indicator Data'!W83)&lt;CN$194,0,10-(CN$195-LOG('Indicator Data'!W83))/(CN$195-CN$194)*10))),1)</f>
        <v>0</v>
      </c>
      <c r="CO80" s="56">
        <f>'Indicator Data'!W83/'Indicator Data'!$CL83</f>
        <v>0</v>
      </c>
      <c r="CP80" s="55">
        <f t="shared" si="143"/>
        <v>0</v>
      </c>
      <c r="CQ80" s="55">
        <f t="shared" si="169"/>
        <v>0</v>
      </c>
      <c r="CR80" s="55">
        <f>ROUND(IF('Indicator Data'!X83=0,0,IF(LOG('Indicator Data'!X83)&gt;CR$195,10,IF(LOG('Indicator Data'!X83)&lt;CR$194,0,10-(CR$195-LOG('Indicator Data'!X83))/(CR$195-CR$194)*10))),1)</f>
        <v>8.6</v>
      </c>
      <c r="CS80" s="56">
        <f>'Indicator Data'!X83/'Indicator Data'!$CL83</f>
        <v>0.1250474674531111</v>
      </c>
      <c r="CT80" s="55">
        <f t="shared" si="144"/>
        <v>1.3</v>
      </c>
      <c r="CU80" s="55">
        <f t="shared" si="170"/>
        <v>6.1</v>
      </c>
      <c r="CV80" s="55">
        <f>ROUND(IF('Indicator Data'!Y83=0,0,IF(LOG('Indicator Data'!Y83)&gt;CR$195,10,IF(LOG('Indicator Data'!Y83)&lt;CR$194,0,10-(CR$195-LOG('Indicator Data'!Y83))/(CR$195-CR$194)*10))),1)</f>
        <v>0</v>
      </c>
      <c r="CW80" s="56">
        <f>'Indicator Data'!Y83/'Indicator Data'!$CL83</f>
        <v>0</v>
      </c>
      <c r="CX80" s="55">
        <f t="shared" si="145"/>
        <v>0</v>
      </c>
      <c r="CY80" s="55">
        <f t="shared" si="171"/>
        <v>0</v>
      </c>
      <c r="CZ80" s="55">
        <f t="shared" si="172"/>
        <v>5.7</v>
      </c>
      <c r="DA80" s="55">
        <f>IF('Indicator Data'!AE83="No data","x",ROUND(IF('Indicator Data'!AE83&gt;DA$195,0,IF('Indicator Data'!AE83&lt;DA$194,10,(DA$195-'Indicator Data'!AE83)/(DA$195-DA$194)*10)),1))</f>
        <v>1.3</v>
      </c>
      <c r="DB80" s="55">
        <f>IF('Indicator Data'!AF83="No data","x",ROUND(IF('Indicator Data'!AF83&gt;DB$195,0,IF('Indicator Data'!AF83&lt;DB$194,10,(DB$195-'Indicator Data'!AF83)/(DB$195-DB$194)*10)),1))</f>
        <v>0.8</v>
      </c>
      <c r="DC80" s="55" t="str">
        <f>IF('Indicator Data'!AH83="No data","x",ROUND(IF('Indicator Data'!AH83&gt;DC$195,0,IF('Indicator Data'!AH83&lt;DC$194,10,(DC$195-'Indicator Data'!AH83)/(DC$195-DC$194)*10)),1))</f>
        <v>x</v>
      </c>
      <c r="DD80" s="55">
        <f>IF(AND(DB80="x",DA80="x",DC80="x"),"x",ROUND(AVERAGE(DA80:DC80),1))</f>
        <v>1.1000000000000001</v>
      </c>
      <c r="DE80" s="55">
        <f>IF('Indicator Data'!AA83="No data","x",ROUND(IF(LOG('Indicator Data'!AA83)&gt;DE$195,10,IF(LOG('Indicator Data'!AA83)&lt;DE$194,0,10-(DE$195-LOG('Indicator Data'!AA83))/(DE$195-DE$194)*10)),1))</f>
        <v>5.7</v>
      </c>
      <c r="DF80" s="55">
        <f>IF('Indicator Data'!AB83="No data","x",ROUND(IF('Indicator Data'!AB83&gt;DF$195,10,IF('Indicator Data'!AB83&lt;DF$194,0,10-(DF$195-'Indicator Data'!AB83)/(DF$195-DF$194)*10)),1))</f>
        <v>5.0999999999999996</v>
      </c>
      <c r="DG80" s="55">
        <f>IF('Indicator Data'!AC83="No data","x",ROUND(IF('Indicator Data'!AC83&gt;DG$195,10,IF('Indicator Data'!AC83&lt;DG$194,0,10-(DG$195-'Indicator Data'!AC83)/(DG$195-DG$194)*10)),1))</f>
        <v>7.5</v>
      </c>
      <c r="DH80" s="55">
        <f>IF('Indicator Data'!AD83="No data","x",ROUND(IF('Indicator Data'!AD83&gt;DH$195,10,IF('Indicator Data'!AD83&lt;DH$194,0,10-(DH$195-'Indicator Data'!AD83)/(DH$195-DH$194)*10)),1))</f>
        <v>7.1</v>
      </c>
      <c r="DI80" s="55">
        <f t="shared" si="173"/>
        <v>6.4</v>
      </c>
      <c r="DJ80" s="55">
        <f t="shared" si="174"/>
        <v>4.5999999999999996</v>
      </c>
      <c r="DK80" s="55">
        <f>IF('Indicator Data'!AK83="No data","x",ROUND(IF('Indicator Data'!AK83&gt;DK$195,10,IF('Indicator Data'!AK83&lt;DK$194,0,10-(DK$195-'Indicator Data'!AK83)/(DK$195-DK$194)*10)),1))</f>
        <v>2.7</v>
      </c>
      <c r="DL80" s="55">
        <f>IF('Indicator Data'!AL83="No data","x",ROUND(IF('Indicator Data'!AL83&gt;DL$195,10,IF('Indicator Data'!AL83&lt;DL$194,0,10-(DL$195-'Indicator Data'!AL83)/(DL$195-DL$194)*10)),1))</f>
        <v>2.8</v>
      </c>
      <c r="DM80" s="55">
        <f t="shared" si="175"/>
        <v>5.2</v>
      </c>
      <c r="DN80" s="55">
        <f>IF('Indicator Data'!AG83="No data","x",ROUND(IF('Indicator Data'!AG83&gt;DN$195,10,IF('Indicator Data'!AG83&lt;DN$194,0,10-(DN$195-'Indicator Data'!AG83)/(DN$195-DN$194)*10)),1))</f>
        <v>0.2</v>
      </c>
      <c r="DO80" s="55">
        <f t="shared" si="176"/>
        <v>0.8</v>
      </c>
      <c r="DP80" s="194">
        <f>IF('Indicator Data'!AI83="No data","x",'Indicator Data'!AI83/'Indicator Data'!$CK83)</f>
        <v>2.3936350725092944E-4</v>
      </c>
      <c r="DQ80" s="55">
        <f t="shared" si="146"/>
        <v>2.4</v>
      </c>
      <c r="DR80" s="55">
        <f>IF('Indicator Data'!AJ83="No data","x",ROUND(IF('Indicator Data'!AJ83&gt;DR$195,10,IF('Indicator Data'!AJ83&lt;DR$194,0,10-(DR$195-'Indicator Data'!AJ83)/(DR$195-DR$194)*10)),1))</f>
        <v>8</v>
      </c>
      <c r="DS80" s="55">
        <f t="shared" si="177"/>
        <v>5.2</v>
      </c>
      <c r="DT80" s="55">
        <f>ROUND(IF('Indicator Data'!Z83=0,0,IF(LOG('Indicator Data'!Z83)&gt;DT$195,10,IF(LOG('Indicator Data'!Z83)&lt;DT$194,0,10-(DT$195-LOG('Indicator Data'!Z83))/(DT$195-DT$194)*10))),1)</f>
        <v>8.6999999999999993</v>
      </c>
      <c r="DU80" s="56">
        <f>'Indicator Data'!Z83/'Indicator Data'!$CL83</f>
        <v>0.16491704478584512</v>
      </c>
      <c r="DV80" s="55">
        <f t="shared" si="147"/>
        <v>1.6</v>
      </c>
      <c r="DW80" s="55">
        <f t="shared" si="178"/>
        <v>6.3</v>
      </c>
      <c r="DX80" s="55">
        <f t="shared" si="179"/>
        <v>3.7</v>
      </c>
      <c r="DY80" s="57">
        <f>IF(BL80="x",ROUND((10-GEOMEAN(((10-DX80)/10*9+1),((10-CZ80)/10*9+1),((10-DJ80)/10*9+1)))/9*10,1),ROUND((10-GEOMEAN(((10-BL80)/10*9+1),((10-DX80)/10*9+1),((10-CZ80)/10*9+1),((10-DJ80)/10*9+1)))/9*10,1))</f>
        <v>6.4</v>
      </c>
      <c r="DZ80" s="58">
        <f>IF(ROUND(IF(AP80="x",(10-GEOMEAN(((10-AO80)/10*9+1),((10-DY80)/10*9+1),((10-AU80)/10*9+1),((10-AQ80)/10*9+1),((10-AR80)/10*9+1)))/9*10,(10-GEOMEAN(((10-AO80)/10*9+1),((10-DY80)/10*9+1),((10-AP80)/10*9+1),((10-AQ80)/10*9+1),((10-AR80)/10*9+1),((10-AU80)/10*9+1)))/9*10),1)=0,0.1,ROUND(IF(AP80="x",(10-GEOMEAN(((10-AO80)/10*9+1),((10-DY80)/10*9+1),((10-AU80)/10*9+1),((10-AQ80)/10*9+1),((10-AR80)/10*9+1)))/9*10,(10-GEOMEAN(((10-AO80)/10*9+1),((10-DY80)/10*9+1),((10-AP80)/10*9+1),((10-AQ80)/10*9+1),((10-AR80)/10*9+1),((10-AU80)/10*9+1)))/9*10),1))</f>
        <v>6.7</v>
      </c>
      <c r="EA80" s="55">
        <f>ROUND(IF('Indicator Data'!AM83=0,0,IF('Indicator Data'!AM83&gt;EA$195,10,IF('Indicator Data'!AM83&lt;EA$194,0,10-(EA$195-'Indicator Data'!AM83)/(EA$195-EA$194)*10))),1)</f>
        <v>8.6999999999999993</v>
      </c>
      <c r="EB80" s="55">
        <f>ROUND(IF('Indicator Data'!AN83=0,0,IF(LOG('Indicator Data'!AN83)&gt;LOG(EB$195),10,IF(LOG('Indicator Data'!AN83)&lt;LOG(EB$194),0,10-(LOG(EB$195)-LOG('Indicator Data'!AN83))/(LOG(EB$195)-LOG(EB$194))*10))),1)</f>
        <v>8.6999999999999993</v>
      </c>
      <c r="EC80" s="57">
        <f t="shared" si="148"/>
        <v>8.6999999999999993</v>
      </c>
      <c r="ED80" s="55">
        <f>'Indicator Data'!AO83</f>
        <v>0</v>
      </c>
      <c r="EE80" s="55">
        <f>'Indicator Data'!AP83</f>
        <v>0</v>
      </c>
      <c r="EF80" s="57">
        <f t="shared" si="149"/>
        <v>0</v>
      </c>
      <c r="EG80" s="58">
        <f t="shared" si="150"/>
        <v>6.1</v>
      </c>
      <c r="EH80" s="15"/>
      <c r="EI80" s="104"/>
    </row>
    <row r="81" spans="1:139" s="4" customFormat="1" x14ac:dyDescent="0.25">
      <c r="A81" s="126" t="str">
        <f>'Indicator Data'!A84</f>
        <v>Iraq</v>
      </c>
      <c r="B81" s="59" t="str">
        <f>'Indicator Data'!B84</f>
        <v>IRQ</v>
      </c>
      <c r="C81" s="55">
        <f>ROUND(IF('Indicator Data'!C84=0,0.1,IF(LOG('Indicator Data'!C84)&gt;C$195,10,IF(LOG('Indicator Data'!C84)&lt;C$194,0,10-(C$195-LOG('Indicator Data'!C84))/(C$195-C$194)*10))),1)</f>
        <v>8.8000000000000007</v>
      </c>
      <c r="D81" s="55">
        <f>ROUND(IF('Indicator Data'!D84=0,0.1,IF(LOG('Indicator Data'!D84)&gt;D$195,10,IF(LOG('Indicator Data'!D84)&lt;D$194,0,10-(D$195-LOG('Indicator Data'!D84))/(D$195-D$194)*10))),1)</f>
        <v>4.8</v>
      </c>
      <c r="E81" s="55">
        <f t="shared" si="110"/>
        <v>7.3</v>
      </c>
      <c r="F81" s="55">
        <f>IF('Indicator Data'!E84="No data",0.1,(ROUND(IF('Indicator Data'!E84=0,0,IF(LOG('Indicator Data'!E84)&gt;F$195,10,IF(LOG('Indicator Data'!E84)&lt;F$194,0,10-(F$195-LOG('Indicator Data'!E84))/(F$195-F$194)*10))),1)))</f>
        <v>9.3000000000000007</v>
      </c>
      <c r="G81" s="55">
        <f>ROUND(IF('Indicator Data'!F84=0,0,IF(LOG('Indicator Data'!F84)&gt;G$195,10,IF(LOG('Indicator Data'!F84)&lt;G$194,0,10-(G$195-LOG('Indicator Data'!F84))/(G$195-G$194)*10))),1)</f>
        <v>0</v>
      </c>
      <c r="H81" s="55">
        <f>ROUND(IF('Indicator Data'!G84=0,0,IF(LOG('Indicator Data'!G84)&gt;H$195,10,IF(LOG('Indicator Data'!G84)&lt;H$194,0,10-(H$195-LOG('Indicator Data'!G84))/(H$195-H$194)*10))),1)</f>
        <v>0</v>
      </c>
      <c r="I81" s="55">
        <f>ROUND(IF('Indicator Data'!H84=0,0,IF(LOG('Indicator Data'!H84)&gt;I$195,10,IF(LOG('Indicator Data'!H84)&lt;I$194,0,10-(I$195-LOG('Indicator Data'!H84))/(I$195-I$194)*10))),1)</f>
        <v>0</v>
      </c>
      <c r="J81" s="55">
        <f t="shared" si="111"/>
        <v>0</v>
      </c>
      <c r="K81" s="55">
        <f>ROUND(IF('Indicator Data'!I84=0,0,IF(LOG('Indicator Data'!I84)&gt;K$195,10,IF(LOG('Indicator Data'!I84)&lt;K$194,0,10-(K$195-LOG('Indicator Data'!I84))/(K$195-K$194)*10))),1)</f>
        <v>0</v>
      </c>
      <c r="L81" s="55">
        <f t="shared" si="112"/>
        <v>0</v>
      </c>
      <c r="M81" s="55">
        <f>ROUND(IF('Indicator Data'!J84=0,0,IF(LOG('Indicator Data'!J84)&gt;M$195,10,IF(LOG('Indicator Data'!J84)&lt;M$194,0,10-(M$195-LOG('Indicator Data'!J84))/(M$195-M$194)*10))),1)</f>
        <v>0</v>
      </c>
      <c r="N81" s="56">
        <f>'Indicator Data'!C84/'Indicator Data'!$CL84</f>
        <v>9.3797958311196792E-4</v>
      </c>
      <c r="O81" s="56">
        <f>'Indicator Data'!D84/'Indicator Data'!$CL84</f>
        <v>7.4825599974101856E-6</v>
      </c>
      <c r="P81" s="56">
        <f>IF(F81=0.1,"x",'Indicator Data'!E84/'Indicator Data'!$CL84)</f>
        <v>1.4553166500397903E-2</v>
      </c>
      <c r="Q81" s="56">
        <f>'Indicator Data'!F84/'Indicator Data'!$CL84</f>
        <v>0</v>
      </c>
      <c r="R81" s="56">
        <f>'Indicator Data'!G84/'Indicator Data'!$CL84</f>
        <v>0</v>
      </c>
      <c r="S81" s="56">
        <f>'Indicator Data'!H84/'Indicator Data'!$CL84</f>
        <v>0</v>
      </c>
      <c r="T81" s="56">
        <f>'Indicator Data'!I84/'Indicator Data'!$CL84</f>
        <v>0</v>
      </c>
      <c r="U81" s="56">
        <f>'Indicator Data'!J84/'Indicator Data'!$CL84</f>
        <v>0</v>
      </c>
      <c r="V81" s="55">
        <f t="shared" si="113"/>
        <v>4.7</v>
      </c>
      <c r="W81" s="55">
        <f t="shared" si="114"/>
        <v>0.1</v>
      </c>
      <c r="X81" s="55">
        <f t="shared" si="115"/>
        <v>2.7</v>
      </c>
      <c r="Y81" s="55">
        <f t="shared" si="116"/>
        <v>9.6999999999999993</v>
      </c>
      <c r="Z81" s="55">
        <f t="shared" si="117"/>
        <v>0</v>
      </c>
      <c r="AA81" s="55">
        <f t="shared" si="118"/>
        <v>0</v>
      </c>
      <c r="AB81" s="55">
        <f t="shared" si="119"/>
        <v>0</v>
      </c>
      <c r="AC81" s="55">
        <f t="shared" si="120"/>
        <v>0</v>
      </c>
      <c r="AD81" s="55">
        <f t="shared" si="121"/>
        <v>0</v>
      </c>
      <c r="AE81" s="55">
        <f t="shared" si="122"/>
        <v>0</v>
      </c>
      <c r="AF81" s="55">
        <f t="shared" si="123"/>
        <v>0</v>
      </c>
      <c r="AG81" s="55">
        <f>ROUND(IF('Indicator Data'!K84=0,0,IF('Indicator Data'!K84&gt;AG$195,10,IF('Indicator Data'!K84&lt;AG$194,0,10-(AG$195-'Indicator Data'!K84)/(AG$195-AG$194)*10))),1)</f>
        <v>1</v>
      </c>
      <c r="AH81" s="55">
        <f t="shared" si="124"/>
        <v>6.8</v>
      </c>
      <c r="AI81" s="55">
        <f t="shared" si="125"/>
        <v>2.5</v>
      </c>
      <c r="AJ81" s="55">
        <f t="shared" si="126"/>
        <v>0</v>
      </c>
      <c r="AK81" s="55">
        <f t="shared" si="127"/>
        <v>0</v>
      </c>
      <c r="AL81" s="55">
        <f t="shared" si="128"/>
        <v>0</v>
      </c>
      <c r="AM81" s="55">
        <f t="shared" si="129"/>
        <v>0</v>
      </c>
      <c r="AN81" s="55">
        <f t="shared" si="130"/>
        <v>0</v>
      </c>
      <c r="AO81" s="193">
        <f t="shared" si="131"/>
        <v>5.4</v>
      </c>
      <c r="AP81" s="193">
        <f t="shared" si="151"/>
        <v>9.5</v>
      </c>
      <c r="AQ81" s="193">
        <f t="shared" si="132"/>
        <v>0</v>
      </c>
      <c r="AR81" s="193">
        <f t="shared" si="133"/>
        <v>0</v>
      </c>
      <c r="AS81" s="55">
        <f t="shared" si="134"/>
        <v>0.5</v>
      </c>
      <c r="AT81" s="55">
        <f>IF('Indicator Data'!L84="No data","x",IF('Indicator Data'!CM84&lt;1000,"x",ROUND((IF('Indicator Data'!L84&gt;AT$195,10,IF('Indicator Data'!L84&lt;AT$194,0,10-(AT$195-'Indicator Data'!L84)/(AT$195-AT$194)*10))),1)))</f>
        <v>6.1</v>
      </c>
      <c r="AU81" s="193">
        <f t="shared" si="135"/>
        <v>3.3</v>
      </c>
      <c r="AV81" s="55">
        <f>IF('Indicator Data'!M84="No data","x",ROUND(IF('Indicator Data'!M84=0,0,IF(LOG('Indicator Data'!M84)&gt;AV$195,10,IF(LOG('Indicator Data'!M84)&lt;AV$194,0,10-(AV$195-LOG('Indicator Data'!M84))/(AV$195-AV$194)*10))),1))</f>
        <v>9.3000000000000007</v>
      </c>
      <c r="AW81" s="56">
        <f>IF(AV81="x","x",'Indicator Data'!M84/'Indicator Data'!$CL84)</f>
        <v>0.86484974849424845</v>
      </c>
      <c r="AX81" s="55">
        <f t="shared" si="152"/>
        <v>9.6</v>
      </c>
      <c r="AY81" s="55">
        <f t="shared" si="153"/>
        <v>9.5</v>
      </c>
      <c r="AZ81" s="55" t="str">
        <f>IF('Indicator Data'!N84="No data","x",ROUND(IF('Indicator Data'!N84=0,0,IF(LOG('Indicator Data'!N84)&gt;AZ$195,10,IF(LOG('Indicator Data'!N84)&lt;AZ$194,0,10-(AZ$195-LOG('Indicator Data'!N84))/(AZ$195-AZ$194)*10))),1))</f>
        <v>x</v>
      </c>
      <c r="BA81" s="56" t="str">
        <f>IF(AZ81="x","x",'Indicator Data'!N84/'Indicator Data'!$CL84)</f>
        <v>x</v>
      </c>
      <c r="BB81" s="55" t="str">
        <f t="shared" si="154"/>
        <v>x</v>
      </c>
      <c r="BC81" s="55" t="str">
        <f t="shared" si="155"/>
        <v>x</v>
      </c>
      <c r="BD81" s="55" t="str">
        <f>IF('Indicator Data'!O84="No data","x",ROUND(IF('Indicator Data'!O84=0,0,IF(LOG('Indicator Data'!O84)&gt;BD$195,10,IF(LOG('Indicator Data'!O84)&lt;BD$194,0,10-(BD$195-LOG('Indicator Data'!O84))/(BD$195-BD$194)*10))),1))</f>
        <v>x</v>
      </c>
      <c r="BE81" s="56" t="str">
        <f>IF(BD81="x","x",'Indicator Data'!O84/'Indicator Data'!$CL84)</f>
        <v>x</v>
      </c>
      <c r="BF81" s="55" t="str">
        <f t="shared" si="156"/>
        <v>x</v>
      </c>
      <c r="BG81" s="55" t="str">
        <f t="shared" si="157"/>
        <v>x</v>
      </c>
      <c r="BH81" s="55" t="str">
        <f>IF('Indicator Data'!P84="No data","x",ROUND(IF('Indicator Data'!P84=0,0,IF(LOG('Indicator Data'!P84)&gt;BH$195,10,IF(LOG('Indicator Data'!P84)&lt;BH$194,0,10-(BH$195-LOG('Indicator Data'!P84))/(BH$195-BH$194)*10))),1))</f>
        <v>x</v>
      </c>
      <c r="BI81" s="56" t="str">
        <f>IF(BH81="x","x",'Indicator Data'!P84/'Indicator Data'!$CL84)</f>
        <v>x</v>
      </c>
      <c r="BJ81" s="55" t="str">
        <f t="shared" si="158"/>
        <v>x</v>
      </c>
      <c r="BK81" s="55" t="str">
        <f t="shared" si="159"/>
        <v>x</v>
      </c>
      <c r="BL81" s="55">
        <f t="shared" si="160"/>
        <v>9.5</v>
      </c>
      <c r="BM81" s="55">
        <f>ROUND(IF('Indicator Data'!Q84=0,0,IF(LOG('Indicator Data'!Q84)&gt;BM$195,10,IF(LOG('Indicator Data'!Q84)&lt;BM$194,0,10-(BM$195-LOG('Indicator Data'!Q84))/(BM$195-BM$194)*10))),1)</f>
        <v>7.9</v>
      </c>
      <c r="BN81" s="55">
        <f>ROUND(IF('Indicator Data'!R84=0,0,IF(LOG('Indicator Data'!R84)&gt;BN$195,10,IF(LOG('Indicator Data'!R84)&lt;BN$194,0,10-(BN$195-LOG('Indicator Data'!R84))/(BN$195-BN$194)*10))),1)</f>
        <v>0</v>
      </c>
      <c r="BO81" s="55">
        <f t="shared" si="161"/>
        <v>2.6333333333333333</v>
      </c>
      <c r="BP81" s="56">
        <f>'Indicator Data'!Q84/'Indicator Data'!$CL84</f>
        <v>0.10011230552813079</v>
      </c>
      <c r="BQ81" s="56">
        <f>'Indicator Data'!R84/'Indicator Data'!$CL84</f>
        <v>0</v>
      </c>
      <c r="BR81" s="55">
        <f t="shared" si="136"/>
        <v>1</v>
      </c>
      <c r="BS81" s="55">
        <f t="shared" si="137"/>
        <v>0</v>
      </c>
      <c r="BT81" s="55">
        <f t="shared" si="138"/>
        <v>0.33333333333333331</v>
      </c>
      <c r="BU81" s="55">
        <f t="shared" si="162"/>
        <v>1.6</v>
      </c>
      <c r="BV81" s="55">
        <f>ROUND(IF('Indicator Data'!S84=0,0,IF(LOG('Indicator Data'!S84)&gt;BV$195,10,IF(LOG('Indicator Data'!S84)&lt;BV$194,0,10-(BV$195-LOG('Indicator Data'!S84))/(BV$195-BV$194)*10))),1)</f>
        <v>0</v>
      </c>
      <c r="BW81" s="55">
        <f>ROUND(IF('Indicator Data'!T84=0,0,IF(LOG('Indicator Data'!T84)&gt;BW$195,10,IF(LOG('Indicator Data'!T84)&lt;BW$194,0,10-(BW$195-LOG('Indicator Data'!T84))/(BW$195-BW$194)*10))),1)</f>
        <v>0</v>
      </c>
      <c r="BX81" s="55">
        <f t="shared" si="163"/>
        <v>0</v>
      </c>
      <c r="BY81" s="56">
        <f>'Indicator Data'!S84/'Indicator Data'!$CL84</f>
        <v>0</v>
      </c>
      <c r="BZ81" s="56">
        <f>'Indicator Data'!T84/'Indicator Data'!$CL84</f>
        <v>0</v>
      </c>
      <c r="CA81" s="55">
        <f t="shared" si="139"/>
        <v>0</v>
      </c>
      <c r="CB81" s="55">
        <f t="shared" si="140"/>
        <v>0</v>
      </c>
      <c r="CC81" s="55">
        <f t="shared" si="164"/>
        <v>0</v>
      </c>
      <c r="CD81" s="55">
        <f t="shared" si="165"/>
        <v>0</v>
      </c>
      <c r="CE81" s="55">
        <f t="shared" si="166"/>
        <v>0.8</v>
      </c>
      <c r="CF81" s="55">
        <f>ROUND(IF('Indicator Data'!U84=0,0,IF(LOG('Indicator Data'!U84)&gt;CF$195,10,IF(LOG('Indicator Data'!U84)&lt;CF$194,0,10-(CF$195-LOG('Indicator Data'!U84))/(CF$195-CF$194)*10))),1)</f>
        <v>7.6</v>
      </c>
      <c r="CG81" s="56">
        <f>'Indicator Data'!U84/'Indicator Data'!$CL84</f>
        <v>5.6195255378280289E-2</v>
      </c>
      <c r="CH81" s="55">
        <f t="shared" si="141"/>
        <v>0.6</v>
      </c>
      <c r="CI81" s="55">
        <f t="shared" si="167"/>
        <v>5</v>
      </c>
      <c r="CJ81" s="55">
        <f>ROUND(IF('Indicator Data'!V84=0,0,IF(LOG('Indicator Data'!V84)&gt;CJ$195,10,IF(LOG('Indicator Data'!V84)&lt;CJ$194,0,10-(CJ$195-LOG('Indicator Data'!V84))/(CJ$195-CJ$194)*10))),1)</f>
        <v>9.1</v>
      </c>
      <c r="CK81" s="56">
        <f>IF('Indicator Data'!V84/'Indicator Data'!$CL84&gt;1,1,'Indicator Data'!V84/'Indicator Data'!$CL84)</f>
        <v>0.66166473411527593</v>
      </c>
      <c r="CL81" s="55">
        <f t="shared" si="142"/>
        <v>6.6</v>
      </c>
      <c r="CM81" s="55">
        <f t="shared" si="168"/>
        <v>8.1</v>
      </c>
      <c r="CN81" s="55">
        <f>ROUND(IF('Indicator Data'!W84=0,0,IF(LOG('Indicator Data'!W84)&gt;CN$195,10,IF(LOG('Indicator Data'!W84)&lt;CN$194,0,10-(CN$195-LOG('Indicator Data'!W84))/(CN$195-CN$194)*10))),1)</f>
        <v>0</v>
      </c>
      <c r="CO81" s="56">
        <f>'Indicator Data'!W84/'Indicator Data'!$CL84</f>
        <v>0</v>
      </c>
      <c r="CP81" s="55">
        <f t="shared" si="143"/>
        <v>0</v>
      </c>
      <c r="CQ81" s="55">
        <f t="shared" si="169"/>
        <v>0</v>
      </c>
      <c r="CR81" s="55">
        <f>ROUND(IF('Indicator Data'!X84=0,0,IF(LOG('Indicator Data'!X84)&gt;CR$195,10,IF(LOG('Indicator Data'!X84)&lt;CR$194,0,10-(CR$195-LOG('Indicator Data'!X84))/(CR$195-CR$194)*10))),1)</f>
        <v>9.3000000000000007</v>
      </c>
      <c r="CS81" s="56">
        <f>'Indicator Data'!X84/'Indicator Data'!$CL84</f>
        <v>0.86330711343555555</v>
      </c>
      <c r="CT81" s="55">
        <f t="shared" si="144"/>
        <v>8.6</v>
      </c>
      <c r="CU81" s="55">
        <f t="shared" si="170"/>
        <v>9</v>
      </c>
      <c r="CV81" s="55">
        <f>ROUND(IF('Indicator Data'!Y84=0,0,IF(LOG('Indicator Data'!Y84)&gt;CR$195,10,IF(LOG('Indicator Data'!Y84)&lt;CR$194,0,10-(CR$195-LOG('Indicator Data'!Y84))/(CR$195-CR$194)*10))),1)</f>
        <v>0</v>
      </c>
      <c r="CW81" s="56">
        <f>'Indicator Data'!Y84/'Indicator Data'!$CL84</f>
        <v>0</v>
      </c>
      <c r="CX81" s="55">
        <f t="shared" si="145"/>
        <v>0</v>
      </c>
      <c r="CY81" s="55">
        <f t="shared" si="171"/>
        <v>0</v>
      </c>
      <c r="CZ81" s="55">
        <f t="shared" si="172"/>
        <v>6.6</v>
      </c>
      <c r="DA81" s="55">
        <f>IF('Indicator Data'!AE84="No data","x",ROUND(IF('Indicator Data'!AE84&gt;DA$195,0,IF('Indicator Data'!AE84&lt;DA$194,10,(DA$195-'Indicator Data'!AE84)/(DA$195-DA$194)*10)),1))</f>
        <v>0.7</v>
      </c>
      <c r="DB81" s="55">
        <f>IF('Indicator Data'!AF84="No data","x",ROUND(IF('Indicator Data'!AF84&gt;DB$195,0,IF('Indicator Data'!AF84&lt;DB$194,10,(DB$195-'Indicator Data'!AF84)/(DB$195-DB$194)*10)),1))</f>
        <v>0.6</v>
      </c>
      <c r="DC81" s="55">
        <f>IF('Indicator Data'!AH84="No data","x",ROUND(IF('Indicator Data'!AH84&gt;DC$195,0,IF('Indicator Data'!AH84&lt;DC$194,10,(DC$195-'Indicator Data'!AH84)/(DC$195-DC$194)*10)),1))</f>
        <v>0.5</v>
      </c>
      <c r="DD81" s="55">
        <f>IF(AND(DB81="x",DA81="x",DC81="x"),"x",ROUND(AVERAGE(DA81:DC81),1))</f>
        <v>0.6</v>
      </c>
      <c r="DE81" s="55">
        <f>IF('Indicator Data'!AA84="No data","x",ROUND(IF(LOG('Indicator Data'!AA84)&gt;DE$195,10,IF(LOG('Indicator Data'!AA84)&lt;DE$194,0,10-(DE$195-LOG('Indicator Data'!AA84))/(DE$195-DE$194)*10)),1))</f>
        <v>6.5</v>
      </c>
      <c r="DF81" s="55">
        <f>IF('Indicator Data'!AB84="No data","x",ROUND(IF('Indicator Data'!AB84&gt;DF$195,10,IF('Indicator Data'!AB84&lt;DF$194,0,10-(DF$195-'Indicator Data'!AB84)/(DF$195-DF$194)*10)),1))</f>
        <v>6</v>
      </c>
      <c r="DG81" s="55">
        <f>IF('Indicator Data'!AC84="No data","x",ROUND(IF('Indicator Data'!AC84&gt;DG$195,10,IF('Indicator Data'!AC84&lt;DG$194,0,10-(DG$195-'Indicator Data'!AC84)/(DG$195-DG$194)*10)),1))</f>
        <v>7</v>
      </c>
      <c r="DH81" s="55" t="str">
        <f>IF('Indicator Data'!AD84="No data","x",ROUND(IF('Indicator Data'!AD84&gt;DH$195,10,IF('Indicator Data'!AD84&lt;DH$194,0,10-(DH$195-'Indicator Data'!AD84)/(DH$195-DH$194)*10)),1))</f>
        <v>x</v>
      </c>
      <c r="DI81" s="55">
        <f t="shared" si="173"/>
        <v>6.5</v>
      </c>
      <c r="DJ81" s="55">
        <f t="shared" si="174"/>
        <v>4.5</v>
      </c>
      <c r="DK81" s="55">
        <f>IF('Indicator Data'!AK84="No data","x",ROUND(IF('Indicator Data'!AK84&gt;DK$195,10,IF('Indicator Data'!AK84&lt;DK$194,0,10-(DK$195-'Indicator Data'!AK84)/(DK$195-DK$194)*10)),1))</f>
        <v>5.2</v>
      </c>
      <c r="DL81" s="55">
        <f>IF('Indicator Data'!AL84="No data","x",ROUND(IF('Indicator Data'!AL84&gt;DL$195,10,IF('Indicator Data'!AL84&lt;DL$194,0,10-(DL$195-'Indicator Data'!AL84)/(DL$195-DL$194)*10)),1))</f>
        <v>5.8</v>
      </c>
      <c r="DM81" s="55">
        <f t="shared" si="175"/>
        <v>6.1</v>
      </c>
      <c r="DN81" s="55">
        <f>IF('Indicator Data'!AG84="No data","x",ROUND(IF('Indicator Data'!AG84&gt;DN$195,10,IF('Indicator Data'!AG84&lt;DN$194,0,10-(DN$195-'Indicator Data'!AG84)/(DN$195-DN$194)*10)),1))</f>
        <v>0</v>
      </c>
      <c r="DO81" s="55">
        <f t="shared" si="176"/>
        <v>0.5</v>
      </c>
      <c r="DP81" s="194">
        <f>IF('Indicator Data'!AI84="No data","x",'Indicator Data'!AI84/'Indicator Data'!$CK84)</f>
        <v>1.439365555139253E-4</v>
      </c>
      <c r="DQ81" s="55">
        <f t="shared" si="146"/>
        <v>1.4</v>
      </c>
      <c r="DR81" s="55">
        <f>IF('Indicator Data'!AJ84="No data","x",ROUND(IF('Indicator Data'!AJ84&gt;DR$195,10,IF('Indicator Data'!AJ84&lt;DR$194,0,10-(DR$195-'Indicator Data'!AJ84)/(DR$195-DR$194)*10)),1))</f>
        <v>6</v>
      </c>
      <c r="DS81" s="55">
        <f t="shared" si="177"/>
        <v>3.7</v>
      </c>
      <c r="DT81" s="55">
        <f>ROUND(IF('Indicator Data'!Z84=0,0,IF(LOG('Indicator Data'!Z84)&gt;DT$195,10,IF(LOG('Indicator Data'!Z84)&lt;DT$194,0,10-(DT$195-LOG('Indicator Data'!Z84))/(DT$195-DT$194)*10))),1)</f>
        <v>8.5</v>
      </c>
      <c r="DU81" s="56">
        <f>'Indicator Data'!Z84/'Indicator Data'!$CL84</f>
        <v>0.23200890804270519</v>
      </c>
      <c r="DV81" s="55">
        <f t="shared" si="147"/>
        <v>2.2999999999999998</v>
      </c>
      <c r="DW81" s="55">
        <f t="shared" si="178"/>
        <v>6.3</v>
      </c>
      <c r="DX81" s="55">
        <f t="shared" si="179"/>
        <v>3.4</v>
      </c>
      <c r="DY81" s="57">
        <f>IF(BL81="x",ROUND((10-GEOMEAN(((10-DX81)/10*9+1),((10-CZ81)/10*9+1),((10-DJ81)/10*9+1)))/9*10,1),ROUND((10-GEOMEAN(((10-BL81)/10*9+1),((10-DX81)/10*9+1),((10-CZ81)/10*9+1),((10-DJ81)/10*9+1)))/9*10,1))</f>
        <v>6.7</v>
      </c>
      <c r="DZ81" s="58">
        <f>IF(ROUND(IF(AP81="x",(10-GEOMEAN(((10-AO81)/10*9+1),((10-DY81)/10*9+1),((10-AU81)/10*9+1),((10-AQ81)/10*9+1),((10-AR81)/10*9+1)))/9*10,(10-GEOMEAN(((10-AO81)/10*9+1),((10-DY81)/10*9+1),((10-AP81)/10*9+1),((10-AQ81)/10*9+1),((10-AR81)/10*9+1),((10-AU81)/10*9+1)))/9*10),1)=0,0.1,ROUND(IF(AP81="x",(10-GEOMEAN(((10-AO81)/10*9+1),((10-DY81)/10*9+1),((10-AU81)/10*9+1),((10-AQ81)/10*9+1),((10-AR81)/10*9+1)))/9*10,(10-GEOMEAN(((10-AO81)/10*9+1),((10-DY81)/10*9+1),((10-AP81)/10*9+1),((10-AQ81)/10*9+1),((10-AR81)/10*9+1),((10-AU81)/10*9+1)))/9*10),1))</f>
        <v>5.3</v>
      </c>
      <c r="EA81" s="55">
        <f>ROUND(IF('Indicator Data'!AM84=0,0,IF('Indicator Data'!AM84&gt;EA$195,10,IF('Indicator Data'!AM84&lt;EA$194,0,10-(EA$195-'Indicator Data'!AM84)/(EA$195-EA$194)*10))),1)</f>
        <v>10</v>
      </c>
      <c r="EB81" s="55">
        <f>ROUND(IF('Indicator Data'!AN84=0,0,IF(LOG('Indicator Data'!AN84)&gt;LOG(EB$195),10,IF(LOG('Indicator Data'!AN84)&lt;LOG(EB$194),0,10-(LOG(EB$195)-LOG('Indicator Data'!AN84))/(LOG(EB$195)-LOG(EB$194))*10))),1)</f>
        <v>10</v>
      </c>
      <c r="EC81" s="57">
        <f t="shared" si="148"/>
        <v>10</v>
      </c>
      <c r="ED81" s="55">
        <f>'Indicator Data'!AO84</f>
        <v>5</v>
      </c>
      <c r="EE81" s="55">
        <f>'Indicator Data'!AP84</f>
        <v>0</v>
      </c>
      <c r="EF81" s="57">
        <f t="shared" si="149"/>
        <v>10</v>
      </c>
      <c r="EG81" s="58">
        <f t="shared" si="150"/>
        <v>10</v>
      </c>
      <c r="EH81" s="15"/>
      <c r="EI81" s="104"/>
    </row>
    <row r="82" spans="1:139" s="4" customFormat="1" x14ac:dyDescent="0.25">
      <c r="A82" s="126" t="str">
        <f>'Indicator Data'!A85</f>
        <v>Ireland</v>
      </c>
      <c r="B82" s="59" t="str">
        <f>'Indicator Data'!B85</f>
        <v>IRL</v>
      </c>
      <c r="C82" s="55">
        <f>ROUND(IF('Indicator Data'!C85=0,0.1,IF(LOG('Indicator Data'!C85)&gt;C$195,10,IF(LOG('Indicator Data'!C85)&lt;C$194,0,10-(C$195-LOG('Indicator Data'!C85))/(C$195-C$194)*10))),1)</f>
        <v>0.1</v>
      </c>
      <c r="D82" s="55">
        <f>ROUND(IF('Indicator Data'!D85=0,0.1,IF(LOG('Indicator Data'!D85)&gt;D$195,10,IF(LOG('Indicator Data'!D85)&lt;D$194,0,10-(D$195-LOG('Indicator Data'!D85))/(D$195-D$194)*10))),1)</f>
        <v>0.1</v>
      </c>
      <c r="E82" s="55">
        <f t="shared" si="110"/>
        <v>0.1</v>
      </c>
      <c r="F82" s="55">
        <f>IF('Indicator Data'!E85="No data",0.1,(ROUND(IF('Indicator Data'!E85=0,0,IF(LOG('Indicator Data'!E85)&gt;F$195,10,IF(LOG('Indicator Data'!E85)&lt;F$194,0,10-(F$195-LOG('Indicator Data'!E85))/(F$195-F$194)*10))),1)))</f>
        <v>5.4</v>
      </c>
      <c r="G82" s="55">
        <f>ROUND(IF('Indicator Data'!F85=0,0,IF(LOG('Indicator Data'!F85)&gt;G$195,10,IF(LOG('Indicator Data'!F85)&lt;G$194,0,10-(G$195-LOG('Indicator Data'!F85))/(G$195-G$194)*10))),1)</f>
        <v>5.0999999999999996</v>
      </c>
      <c r="H82" s="55">
        <f>ROUND(IF('Indicator Data'!G85=0,0,IF(LOG('Indicator Data'!G85)&gt;H$195,10,IF(LOG('Indicator Data'!G85)&lt;H$194,0,10-(H$195-LOG('Indicator Data'!G85))/(H$195-H$194)*10))),1)</f>
        <v>0</v>
      </c>
      <c r="I82" s="55">
        <f>ROUND(IF('Indicator Data'!H85=0,0,IF(LOG('Indicator Data'!H85)&gt;I$195,10,IF(LOG('Indicator Data'!H85)&lt;I$194,0,10-(I$195-LOG('Indicator Data'!H85))/(I$195-I$194)*10))),1)</f>
        <v>0</v>
      </c>
      <c r="J82" s="55">
        <f t="shared" si="111"/>
        <v>0</v>
      </c>
      <c r="K82" s="55">
        <f>ROUND(IF('Indicator Data'!I85=0,0,IF(LOG('Indicator Data'!I85)&gt;K$195,10,IF(LOG('Indicator Data'!I85)&lt;K$194,0,10-(K$195-LOG('Indicator Data'!I85))/(K$195-K$194)*10))),1)</f>
        <v>0</v>
      </c>
      <c r="L82" s="55">
        <f t="shared" si="112"/>
        <v>0</v>
      </c>
      <c r="M82" s="55">
        <f>ROUND(IF('Indicator Data'!J85=0,0,IF(LOG('Indicator Data'!J85)&gt;M$195,10,IF(LOG('Indicator Data'!J85)&lt;M$194,0,10-(M$195-LOG('Indicator Data'!J85))/(M$195-M$194)*10))),1)</f>
        <v>0</v>
      </c>
      <c r="N82" s="56">
        <f>'Indicator Data'!C85/'Indicator Data'!$CL85</f>
        <v>0</v>
      </c>
      <c r="O82" s="56">
        <f>'Indicator Data'!D85/'Indicator Data'!$CL85</f>
        <v>0</v>
      </c>
      <c r="P82" s="56">
        <f>IF(F82=0.1,"x",'Indicator Data'!E85/'Indicator Data'!$CL85)</f>
        <v>3.0544615447447776E-3</v>
      </c>
      <c r="Q82" s="56">
        <f>'Indicator Data'!F85/'Indicator Data'!$CL85</f>
        <v>2.3747370857185644E-6</v>
      </c>
      <c r="R82" s="56">
        <f>'Indicator Data'!G85/'Indicator Data'!$CL85</f>
        <v>0</v>
      </c>
      <c r="S82" s="56">
        <f>'Indicator Data'!H85/'Indicator Data'!$CL85</f>
        <v>0</v>
      </c>
      <c r="T82" s="56">
        <f>'Indicator Data'!I85/'Indicator Data'!$CL85</f>
        <v>0</v>
      </c>
      <c r="U82" s="56">
        <f>'Indicator Data'!J85/'Indicator Data'!$CL85</f>
        <v>0</v>
      </c>
      <c r="V82" s="55">
        <f t="shared" si="113"/>
        <v>0</v>
      </c>
      <c r="W82" s="55">
        <f t="shared" si="114"/>
        <v>0</v>
      </c>
      <c r="X82" s="55">
        <f t="shared" si="115"/>
        <v>0</v>
      </c>
      <c r="Y82" s="55">
        <f t="shared" si="116"/>
        <v>2</v>
      </c>
      <c r="Z82" s="55">
        <f t="shared" si="117"/>
        <v>6.4</v>
      </c>
      <c r="AA82" s="55">
        <f t="shared" si="118"/>
        <v>0</v>
      </c>
      <c r="AB82" s="55">
        <f t="shared" si="119"/>
        <v>0</v>
      </c>
      <c r="AC82" s="55">
        <f t="shared" si="120"/>
        <v>0</v>
      </c>
      <c r="AD82" s="55">
        <f t="shared" si="121"/>
        <v>0</v>
      </c>
      <c r="AE82" s="55">
        <f t="shared" si="122"/>
        <v>0</v>
      </c>
      <c r="AF82" s="55">
        <f t="shared" si="123"/>
        <v>0</v>
      </c>
      <c r="AG82" s="55">
        <f>ROUND(IF('Indicator Data'!K85=0,0,IF('Indicator Data'!K85&gt;AG$195,10,IF('Indicator Data'!K85&lt;AG$194,0,10-(AG$195-'Indicator Data'!K85)/(AG$195-AG$194)*10))),1)</f>
        <v>0</v>
      </c>
      <c r="AH82" s="55">
        <f t="shared" si="124"/>
        <v>0.1</v>
      </c>
      <c r="AI82" s="55">
        <f t="shared" si="125"/>
        <v>0.1</v>
      </c>
      <c r="AJ82" s="55">
        <f t="shared" si="126"/>
        <v>0</v>
      </c>
      <c r="AK82" s="55">
        <f t="shared" si="127"/>
        <v>0</v>
      </c>
      <c r="AL82" s="55">
        <f t="shared" si="128"/>
        <v>0</v>
      </c>
      <c r="AM82" s="55">
        <f t="shared" si="129"/>
        <v>0</v>
      </c>
      <c r="AN82" s="55">
        <f t="shared" si="130"/>
        <v>0</v>
      </c>
      <c r="AO82" s="193">
        <f t="shared" si="131"/>
        <v>0.1</v>
      </c>
      <c r="AP82" s="193">
        <f t="shared" si="151"/>
        <v>3.9</v>
      </c>
      <c r="AQ82" s="193">
        <f t="shared" si="132"/>
        <v>5.8</v>
      </c>
      <c r="AR82" s="193">
        <f t="shared" si="133"/>
        <v>0</v>
      </c>
      <c r="AS82" s="55">
        <f t="shared" si="134"/>
        <v>0</v>
      </c>
      <c r="AT82" s="55">
        <f>IF('Indicator Data'!L85="No data","x",IF('Indicator Data'!CM85&lt;1000,"x",ROUND((IF('Indicator Data'!L85&gt;AT$195,10,IF('Indicator Data'!L85&lt;AT$194,0,10-(AT$195-'Indicator Data'!L85)/(AT$195-AT$194)*10))),1)))</f>
        <v>1</v>
      </c>
      <c r="AU82" s="193">
        <f t="shared" si="135"/>
        <v>0.5</v>
      </c>
      <c r="AV82" s="55">
        <f>IF('Indicator Data'!M85="No data","x",ROUND(IF('Indicator Data'!M85=0,0,IF(LOG('Indicator Data'!M85)&gt;AV$195,10,IF(LOG('Indicator Data'!M85)&lt;AV$194,0,10-(AV$195-LOG('Indicator Data'!M85))/(AV$195-AV$194)*10))),1))</f>
        <v>0</v>
      </c>
      <c r="AW82" s="56">
        <f>IF(AV82="x","x",'Indicator Data'!M85/'Indicator Data'!$CL85)</f>
        <v>0</v>
      </c>
      <c r="AX82" s="55">
        <f t="shared" si="152"/>
        <v>0</v>
      </c>
      <c r="AY82" s="55">
        <f t="shared" si="153"/>
        <v>0</v>
      </c>
      <c r="AZ82" s="55" t="str">
        <f>IF('Indicator Data'!N85="No data","x",ROUND(IF('Indicator Data'!N85=0,0,IF(LOG('Indicator Data'!N85)&gt;AZ$195,10,IF(LOG('Indicator Data'!N85)&lt;AZ$194,0,10-(AZ$195-LOG('Indicator Data'!N85))/(AZ$195-AZ$194)*10))),1))</f>
        <v>x</v>
      </c>
      <c r="BA82" s="56" t="str">
        <f>IF(AZ82="x","x",'Indicator Data'!N85/'Indicator Data'!$CL85)</f>
        <v>x</v>
      </c>
      <c r="BB82" s="55" t="str">
        <f t="shared" si="154"/>
        <v>x</v>
      </c>
      <c r="BC82" s="55" t="str">
        <f t="shared" si="155"/>
        <v>x</v>
      </c>
      <c r="BD82" s="55" t="str">
        <f>IF('Indicator Data'!O85="No data","x",ROUND(IF('Indicator Data'!O85=0,0,IF(LOG('Indicator Data'!O85)&gt;BD$195,10,IF(LOG('Indicator Data'!O85)&lt;BD$194,0,10-(BD$195-LOG('Indicator Data'!O85))/(BD$195-BD$194)*10))),1))</f>
        <v>x</v>
      </c>
      <c r="BE82" s="56" t="str">
        <f>IF(BD82="x","x",'Indicator Data'!O85/'Indicator Data'!$CL85)</f>
        <v>x</v>
      </c>
      <c r="BF82" s="55" t="str">
        <f t="shared" si="156"/>
        <v>x</v>
      </c>
      <c r="BG82" s="55" t="str">
        <f t="shared" si="157"/>
        <v>x</v>
      </c>
      <c r="BH82" s="55" t="str">
        <f>IF('Indicator Data'!P85="No data","x",ROUND(IF('Indicator Data'!P85=0,0,IF(LOG('Indicator Data'!P85)&gt;BH$195,10,IF(LOG('Indicator Data'!P85)&lt;BH$194,0,10-(BH$195-LOG('Indicator Data'!P85))/(BH$195-BH$194)*10))),1))</f>
        <v>x</v>
      </c>
      <c r="BI82" s="56" t="str">
        <f>IF(BH82="x","x",'Indicator Data'!P85/'Indicator Data'!$CL85)</f>
        <v>x</v>
      </c>
      <c r="BJ82" s="55" t="str">
        <f t="shared" si="158"/>
        <v>x</v>
      </c>
      <c r="BK82" s="55" t="str">
        <f t="shared" si="159"/>
        <v>x</v>
      </c>
      <c r="BL82" s="55">
        <f t="shared" si="160"/>
        <v>0</v>
      </c>
      <c r="BM82" s="55">
        <f>ROUND(IF('Indicator Data'!Q85=0,0,IF(LOG('Indicator Data'!Q85)&gt;BM$195,10,IF(LOG('Indicator Data'!Q85)&lt;BM$194,0,10-(BM$195-LOG('Indicator Data'!Q85))/(BM$195-BM$194)*10))),1)</f>
        <v>0</v>
      </c>
      <c r="BN82" s="55">
        <f>ROUND(IF('Indicator Data'!R85=0,0,IF(LOG('Indicator Data'!R85)&gt;BN$195,10,IF(LOG('Indicator Data'!R85)&lt;BN$194,0,10-(BN$195-LOG('Indicator Data'!R85))/(BN$195-BN$194)*10))),1)</f>
        <v>0</v>
      </c>
      <c r="BO82" s="55">
        <f t="shared" si="161"/>
        <v>0</v>
      </c>
      <c r="BP82" s="56">
        <f>'Indicator Data'!Q85/'Indicator Data'!$CL85</f>
        <v>0</v>
      </c>
      <c r="BQ82" s="56">
        <f>'Indicator Data'!R85/'Indicator Data'!$CL85</f>
        <v>0</v>
      </c>
      <c r="BR82" s="55">
        <f t="shared" si="136"/>
        <v>0</v>
      </c>
      <c r="BS82" s="55">
        <f t="shared" si="137"/>
        <v>0</v>
      </c>
      <c r="BT82" s="55">
        <f t="shared" si="138"/>
        <v>0</v>
      </c>
      <c r="BU82" s="55">
        <f t="shared" si="162"/>
        <v>0</v>
      </c>
      <c r="BV82" s="55">
        <f>ROUND(IF('Indicator Data'!S85=0,0,IF(LOG('Indicator Data'!S85)&gt;BV$195,10,IF(LOG('Indicator Data'!S85)&lt;BV$194,0,10-(BV$195-LOG('Indicator Data'!S85))/(BV$195-BV$194)*10))),1)</f>
        <v>0</v>
      </c>
      <c r="BW82" s="55">
        <f>ROUND(IF('Indicator Data'!T85=0,0,IF(LOG('Indicator Data'!T85)&gt;BW$195,10,IF(LOG('Indicator Data'!T85)&lt;BW$194,0,10-(BW$195-LOG('Indicator Data'!T85))/(BW$195-BW$194)*10))),1)</f>
        <v>0</v>
      </c>
      <c r="BX82" s="55">
        <f t="shared" si="163"/>
        <v>0</v>
      </c>
      <c r="BY82" s="56">
        <f>'Indicator Data'!S85/'Indicator Data'!$CL85</f>
        <v>0</v>
      </c>
      <c r="BZ82" s="56">
        <f>'Indicator Data'!T85/'Indicator Data'!$CL85</f>
        <v>0</v>
      </c>
      <c r="CA82" s="55">
        <f t="shared" si="139"/>
        <v>0</v>
      </c>
      <c r="CB82" s="55">
        <f t="shared" si="140"/>
        <v>0</v>
      </c>
      <c r="CC82" s="55">
        <f t="shared" si="164"/>
        <v>0</v>
      </c>
      <c r="CD82" s="55">
        <f t="shared" si="165"/>
        <v>0</v>
      </c>
      <c r="CE82" s="55">
        <f t="shared" si="166"/>
        <v>0</v>
      </c>
      <c r="CF82" s="55">
        <f>ROUND(IF('Indicator Data'!U85=0,0,IF(LOG('Indicator Data'!U85)&gt;CF$195,10,IF(LOG('Indicator Data'!U85)&lt;CF$194,0,10-(CF$195-LOG('Indicator Data'!U85))/(CF$195-CF$194)*10))),1)</f>
        <v>0</v>
      </c>
      <c r="CG82" s="56">
        <f>'Indicator Data'!U85/'Indicator Data'!$CL85</f>
        <v>0</v>
      </c>
      <c r="CH82" s="55">
        <f t="shared" si="141"/>
        <v>0</v>
      </c>
      <c r="CI82" s="55">
        <f t="shared" si="167"/>
        <v>0</v>
      </c>
      <c r="CJ82" s="55">
        <f>ROUND(IF('Indicator Data'!V85=0,0,IF(LOG('Indicator Data'!V85)&gt;CJ$195,10,IF(LOG('Indicator Data'!V85)&lt;CJ$194,0,10-(CJ$195-LOG('Indicator Data'!V85))/(CJ$195-CJ$194)*10))),1)</f>
        <v>0</v>
      </c>
      <c r="CK82" s="56">
        <f>IF('Indicator Data'!V85/'Indicator Data'!$CL85&gt;1,1,'Indicator Data'!V85/'Indicator Data'!$CL85)</f>
        <v>0</v>
      </c>
      <c r="CL82" s="55">
        <f t="shared" si="142"/>
        <v>0</v>
      </c>
      <c r="CM82" s="55">
        <f t="shared" si="168"/>
        <v>0</v>
      </c>
      <c r="CN82" s="55">
        <f>ROUND(IF('Indicator Data'!W85=0,0,IF(LOG('Indicator Data'!W85)&gt;CN$195,10,IF(LOG('Indicator Data'!W85)&lt;CN$194,0,10-(CN$195-LOG('Indicator Data'!W85))/(CN$195-CN$194)*10))),1)</f>
        <v>0</v>
      </c>
      <c r="CO82" s="56">
        <f>'Indicator Data'!W85/'Indicator Data'!$CL85</f>
        <v>0</v>
      </c>
      <c r="CP82" s="55">
        <f t="shared" si="143"/>
        <v>0</v>
      </c>
      <c r="CQ82" s="55">
        <f t="shared" si="169"/>
        <v>0</v>
      </c>
      <c r="CR82" s="55">
        <f>ROUND(IF('Indicator Data'!X85=0,0,IF(LOG('Indicator Data'!X85)&gt;CR$195,10,IF(LOG('Indicator Data'!X85)&lt;CR$194,0,10-(CR$195-LOG('Indicator Data'!X85))/(CR$195-CR$194)*10))),1)</f>
        <v>0</v>
      </c>
      <c r="CS82" s="56">
        <f>'Indicator Data'!X85/'Indicator Data'!$CL85</f>
        <v>0</v>
      </c>
      <c r="CT82" s="55">
        <f t="shared" si="144"/>
        <v>0</v>
      </c>
      <c r="CU82" s="55">
        <f t="shared" si="170"/>
        <v>0</v>
      </c>
      <c r="CV82" s="55">
        <f>ROUND(IF('Indicator Data'!Y85=0,0,IF(LOG('Indicator Data'!Y85)&gt;CR$195,10,IF(LOG('Indicator Data'!Y85)&lt;CR$194,0,10-(CR$195-LOG('Indicator Data'!Y85))/(CR$195-CR$194)*10))),1)</f>
        <v>0</v>
      </c>
      <c r="CW82" s="56">
        <f>'Indicator Data'!Y85/'Indicator Data'!$CL85</f>
        <v>0</v>
      </c>
      <c r="CX82" s="55">
        <f t="shared" si="145"/>
        <v>0</v>
      </c>
      <c r="CY82" s="55">
        <f t="shared" si="171"/>
        <v>0</v>
      </c>
      <c r="CZ82" s="55">
        <f t="shared" si="172"/>
        <v>0</v>
      </c>
      <c r="DA82" s="55">
        <f>IF('Indicator Data'!AE85="No data","x",ROUND(IF('Indicator Data'!AE85&gt;DA$195,0,IF('Indicator Data'!AE85&lt;DA$194,10,(DA$195-'Indicator Data'!AE85)/(DA$195-DA$194)*10)),1))</f>
        <v>1</v>
      </c>
      <c r="DB82" s="55">
        <f>IF('Indicator Data'!AF85="No data","x",ROUND(IF('Indicator Data'!AF85&gt;DB$195,0,IF('Indicator Data'!AF85&lt;DB$194,10,(DB$195-'Indicator Data'!AF85)/(DB$195-DB$194)*10)),1))</f>
        <v>0.4</v>
      </c>
      <c r="DC82" s="55" t="str">
        <f>IF('Indicator Data'!AH85="No data","x",ROUND(IF('Indicator Data'!AH85&gt;DC$195,0,IF('Indicator Data'!AH85&lt;DC$194,10,(DC$195-'Indicator Data'!AH85)/(DC$195-DC$194)*10)),1))</f>
        <v>x</v>
      </c>
      <c r="DD82" s="55">
        <f>IF(AND(DB82="x",DA82="x",DC82="x"),"x",ROUND(AVERAGE(DA82:DC82),1))</f>
        <v>0.7</v>
      </c>
      <c r="DE82" s="55">
        <f>IF('Indicator Data'!AA85="No data","x",ROUND(IF(LOG('Indicator Data'!AA85)&gt;DE$195,10,IF(LOG('Indicator Data'!AA85)&lt;DE$194,0,10-(DE$195-LOG('Indicator Data'!AA85))/(DE$195-DE$194)*10)),1))</f>
        <v>6.2</v>
      </c>
      <c r="DF82" s="55">
        <f>IF('Indicator Data'!AB85="No data","x",ROUND(IF('Indicator Data'!AB85&gt;DF$195,10,IF('Indicator Data'!AB85&lt;DF$194,0,10-(DF$195-'Indicator Data'!AB85)/(DF$195-DF$194)*10)),1))</f>
        <v>3.8</v>
      </c>
      <c r="DG82" s="55">
        <f>IF('Indicator Data'!AC85="No data","x",ROUND(IF('Indicator Data'!AC85&gt;DG$195,10,IF('Indicator Data'!AC85&lt;DG$194,0,10-(DG$195-'Indicator Data'!AC85)/(DG$195-DG$194)*10)),1))</f>
        <v>6.3</v>
      </c>
      <c r="DH82" s="55">
        <f>IF('Indicator Data'!AD85="No data","x",ROUND(IF('Indicator Data'!AD85&gt;DH$195,10,IF('Indicator Data'!AD85&lt;DH$194,0,10-(DH$195-'Indicator Data'!AD85)/(DH$195-DH$194)*10)),1))</f>
        <v>9</v>
      </c>
      <c r="DI82" s="55">
        <f t="shared" si="173"/>
        <v>6.3</v>
      </c>
      <c r="DJ82" s="55">
        <f t="shared" si="174"/>
        <v>4.4000000000000004</v>
      </c>
      <c r="DK82" s="55" t="str">
        <f>IF('Indicator Data'!AK85="No data","x",ROUND(IF('Indicator Data'!AK85&gt;DK$195,10,IF('Indicator Data'!AK85&lt;DK$194,0,10-(DK$195-'Indicator Data'!AK85)/(DK$195-DK$194)*10)),1))</f>
        <v>x</v>
      </c>
      <c r="DL82" s="55">
        <f>IF('Indicator Data'!AL85="No data","x",ROUND(IF('Indicator Data'!AL85&gt;DL$195,10,IF('Indicator Data'!AL85&lt;DL$194,0,10-(DL$195-'Indicator Data'!AL85)/(DL$195-DL$194)*10)),1))</f>
        <v>1.1000000000000001</v>
      </c>
      <c r="DM82" s="55">
        <f t="shared" si="175"/>
        <v>5.3</v>
      </c>
      <c r="DN82" s="55">
        <f>IF('Indicator Data'!AG85="No data","x",ROUND(IF('Indicator Data'!AG85&gt;DN$195,10,IF('Indicator Data'!AG85&lt;DN$194,0,10-(DN$195-'Indicator Data'!AG85)/(DN$195-DN$194)*10)),1))</f>
        <v>0</v>
      </c>
      <c r="DO82" s="55">
        <f t="shared" si="176"/>
        <v>0.5</v>
      </c>
      <c r="DP82" s="194">
        <f>IF('Indicator Data'!AI85="No data","x",'Indicator Data'!AI85/'Indicator Data'!$CK85)</f>
        <v>7.9447722945021602E-4</v>
      </c>
      <c r="DQ82" s="55">
        <f t="shared" si="146"/>
        <v>7.9</v>
      </c>
      <c r="DR82" s="55">
        <f>IF('Indicator Data'!AJ85="No data","x",ROUND(IF('Indicator Data'!AJ85&gt;DR$195,10,IF('Indicator Data'!AJ85&lt;DR$194,0,10-(DR$195-'Indicator Data'!AJ85)/(DR$195-DR$194)*10)),1))</f>
        <v>10</v>
      </c>
      <c r="DS82" s="55">
        <f t="shared" si="177"/>
        <v>9</v>
      </c>
      <c r="DT82" s="55">
        <f>ROUND(IF('Indicator Data'!Z85=0,0,IF(LOG('Indicator Data'!Z85)&gt;DT$195,10,IF(LOG('Indicator Data'!Z85)&lt;DT$194,0,10-(DT$195-LOG('Indicator Data'!Z85))/(DT$195-DT$194)*10))),1)</f>
        <v>7.5</v>
      </c>
      <c r="DU82" s="56">
        <f>'Indicator Data'!Z85/'Indicator Data'!$CL85</f>
        <v>0.40187177546694941</v>
      </c>
      <c r="DV82" s="55">
        <f t="shared" si="147"/>
        <v>4</v>
      </c>
      <c r="DW82" s="55">
        <f t="shared" si="178"/>
        <v>6</v>
      </c>
      <c r="DX82" s="55">
        <f t="shared" si="179"/>
        <v>4.9000000000000004</v>
      </c>
      <c r="DY82" s="57">
        <f>IF(BL82="x",ROUND((10-GEOMEAN(((10-DX82)/10*9+1),((10-CZ82)/10*9+1),((10-DJ82)/10*9+1)))/9*10,1),ROUND((10-GEOMEAN(((10-BL82)/10*9+1),((10-DX82)/10*9+1),((10-CZ82)/10*9+1),((10-DJ82)/10*9+1)))/9*10,1))</f>
        <v>2.6</v>
      </c>
      <c r="DZ82" s="58">
        <f>IF(ROUND(IF(AP82="x",(10-GEOMEAN(((10-AO82)/10*9+1),((10-DY82)/10*9+1),((10-AU82)/10*9+1),((10-AQ82)/10*9+1),((10-AR82)/10*9+1)))/9*10,(10-GEOMEAN(((10-AO82)/10*9+1),((10-DY82)/10*9+1),((10-AP82)/10*9+1),((10-AQ82)/10*9+1),((10-AR82)/10*9+1),((10-AU82)/10*9+1)))/9*10),1)=0,0.1,ROUND(IF(AP82="x",(10-GEOMEAN(((10-AO82)/10*9+1),((10-DY82)/10*9+1),((10-AU82)/10*9+1),((10-AQ82)/10*9+1),((10-AR82)/10*9+1)))/9*10,(10-GEOMEAN(((10-AO82)/10*9+1),((10-DY82)/10*9+1),((10-AP82)/10*9+1),((10-AQ82)/10*9+1),((10-AR82)/10*9+1),((10-AU82)/10*9+1)))/9*10),1))</f>
        <v>2.4</v>
      </c>
      <c r="EA82" s="55">
        <f>ROUND(IF('Indicator Data'!AM85=0,0,IF('Indicator Data'!AM85&gt;EA$195,10,IF('Indicator Data'!AM85&lt;EA$194,0,10-(EA$195-'Indicator Data'!AM85)/(EA$195-EA$194)*10))),1)</f>
        <v>0</v>
      </c>
      <c r="EB82" s="55">
        <f>ROUND(IF('Indicator Data'!AN85=0,0,IF(LOG('Indicator Data'!AN85)&gt;LOG(EB$195),10,IF(LOG('Indicator Data'!AN85)&lt;LOG(EB$194),0,10-(LOG(EB$195)-LOG('Indicator Data'!AN85))/(LOG(EB$195)-LOG(EB$194))*10))),1)</f>
        <v>0</v>
      </c>
      <c r="EC82" s="57">
        <f t="shared" si="148"/>
        <v>0</v>
      </c>
      <c r="ED82" s="55">
        <f>'Indicator Data'!AO85</f>
        <v>0</v>
      </c>
      <c r="EE82" s="55">
        <f>'Indicator Data'!AP85</f>
        <v>0</v>
      </c>
      <c r="EF82" s="57">
        <f t="shared" si="149"/>
        <v>0</v>
      </c>
      <c r="EG82" s="58">
        <f t="shared" si="150"/>
        <v>0</v>
      </c>
      <c r="EH82" s="15"/>
      <c r="EI82" s="104"/>
    </row>
    <row r="83" spans="1:139" s="4" customFormat="1" x14ac:dyDescent="0.25">
      <c r="A83" s="126" t="str">
        <f>'Indicator Data'!A86</f>
        <v>Israel</v>
      </c>
      <c r="B83" s="59" t="str">
        <f>'Indicator Data'!B86</f>
        <v>ISR</v>
      </c>
      <c r="C83" s="55">
        <f>ROUND(IF('Indicator Data'!C86=0,0.1,IF(LOG('Indicator Data'!C86)&gt;C$195,10,IF(LOG('Indicator Data'!C86)&lt;C$194,0,10-(C$195-LOG('Indicator Data'!C86))/(C$195-C$194)*10))),1)</f>
        <v>8</v>
      </c>
      <c r="D83" s="55">
        <f>ROUND(IF('Indicator Data'!D86=0,0.1,IF(LOG('Indicator Data'!D86)&gt;D$195,10,IF(LOG('Indicator Data'!D86)&lt;D$194,0,10-(D$195-LOG('Indicator Data'!D86))/(D$195-D$194)*10))),1)</f>
        <v>5.3</v>
      </c>
      <c r="E83" s="55">
        <f t="shared" si="110"/>
        <v>6.9</v>
      </c>
      <c r="F83" s="55">
        <f>IF('Indicator Data'!E86="No data",0.1,(ROUND(IF('Indicator Data'!E86=0,0,IF(LOG('Indicator Data'!E86)&gt;F$195,10,IF(LOG('Indicator Data'!E86)&lt;F$194,0,10-(F$195-LOG('Indicator Data'!E86))/(F$195-F$194)*10))),1)))</f>
        <v>4</v>
      </c>
      <c r="G83" s="55">
        <f>ROUND(IF('Indicator Data'!F86=0,0,IF(LOG('Indicator Data'!F86)&gt;G$195,10,IF(LOG('Indicator Data'!F86)&lt;G$194,0,10-(G$195-LOG('Indicator Data'!F86))/(G$195-G$194)*10))),1)</f>
        <v>5.7</v>
      </c>
      <c r="H83" s="55">
        <f>ROUND(IF('Indicator Data'!G86=0,0,IF(LOG('Indicator Data'!G86)&gt;H$195,10,IF(LOG('Indicator Data'!G86)&lt;H$194,0,10-(H$195-LOG('Indicator Data'!G86))/(H$195-H$194)*10))),1)</f>
        <v>0</v>
      </c>
      <c r="I83" s="55">
        <f>ROUND(IF('Indicator Data'!H86=0,0,IF(LOG('Indicator Data'!H86)&gt;I$195,10,IF(LOG('Indicator Data'!H86)&lt;I$194,0,10-(I$195-LOG('Indicator Data'!H86))/(I$195-I$194)*10))),1)</f>
        <v>0</v>
      </c>
      <c r="J83" s="55">
        <f t="shared" si="111"/>
        <v>0</v>
      </c>
      <c r="K83" s="55">
        <f>ROUND(IF('Indicator Data'!I86=0,0,IF(LOG('Indicator Data'!I86)&gt;K$195,10,IF(LOG('Indicator Data'!I86)&lt;K$194,0,10-(K$195-LOG('Indicator Data'!I86))/(K$195-K$194)*10))),1)</f>
        <v>0</v>
      </c>
      <c r="L83" s="55">
        <f t="shared" si="112"/>
        <v>0</v>
      </c>
      <c r="M83" s="55">
        <f>ROUND(IF('Indicator Data'!J86=0,0,IF(LOG('Indicator Data'!J86)&gt;M$195,10,IF(LOG('Indicator Data'!J86)&lt;M$194,0,10-(M$195-LOG('Indicator Data'!J86))/(M$195-M$194)*10))),1)</f>
        <v>0</v>
      </c>
      <c r="N83" s="56">
        <f>'Indicator Data'!C86/'Indicator Data'!$CL86</f>
        <v>2.0303461658698861E-3</v>
      </c>
      <c r="O83" s="56">
        <f>'Indicator Data'!D86/'Indicator Data'!$CL86</f>
        <v>4.7323150815002557E-5</v>
      </c>
      <c r="P83" s="56">
        <f>IF(F83=0.1,"x",'Indicator Data'!E86/'Indicator Data'!$CL86)</f>
        <v>4.8721482241836402E-4</v>
      </c>
      <c r="Q83" s="56">
        <f>'Indicator Data'!F86/'Indicator Data'!$CL86</f>
        <v>3.2338810620061433E-6</v>
      </c>
      <c r="R83" s="56">
        <f>'Indicator Data'!G86/'Indicator Data'!$CL86</f>
        <v>0</v>
      </c>
      <c r="S83" s="56">
        <f>'Indicator Data'!H86/'Indicator Data'!$CL86</f>
        <v>0</v>
      </c>
      <c r="T83" s="56">
        <f>'Indicator Data'!I86/'Indicator Data'!$CL86</f>
        <v>0</v>
      </c>
      <c r="U83" s="56">
        <f>'Indicator Data'!J86/'Indicator Data'!$CL86</f>
        <v>0</v>
      </c>
      <c r="V83" s="55">
        <f t="shared" si="113"/>
        <v>10</v>
      </c>
      <c r="W83" s="55">
        <f t="shared" si="114"/>
        <v>0.5</v>
      </c>
      <c r="X83" s="55">
        <f t="shared" si="115"/>
        <v>7.7</v>
      </c>
      <c r="Y83" s="55">
        <f t="shared" si="116"/>
        <v>0.3</v>
      </c>
      <c r="Z83" s="55">
        <f t="shared" si="117"/>
        <v>6.7</v>
      </c>
      <c r="AA83" s="55">
        <f t="shared" si="118"/>
        <v>0</v>
      </c>
      <c r="AB83" s="55">
        <f t="shared" si="119"/>
        <v>0</v>
      </c>
      <c r="AC83" s="55">
        <f t="shared" si="120"/>
        <v>0</v>
      </c>
      <c r="AD83" s="55">
        <f t="shared" si="121"/>
        <v>0</v>
      </c>
      <c r="AE83" s="55">
        <f t="shared" si="122"/>
        <v>0</v>
      </c>
      <c r="AF83" s="55">
        <f t="shared" si="123"/>
        <v>0</v>
      </c>
      <c r="AG83" s="55">
        <f>ROUND(IF('Indicator Data'!K86=0,0,IF('Indicator Data'!K86&gt;AG$195,10,IF('Indicator Data'!K86&lt;AG$194,0,10-(AG$195-'Indicator Data'!K86)/(AG$195-AG$194)*10))),1)</f>
        <v>1</v>
      </c>
      <c r="AH83" s="55">
        <f t="shared" si="124"/>
        <v>9</v>
      </c>
      <c r="AI83" s="55">
        <f t="shared" si="125"/>
        <v>2.9</v>
      </c>
      <c r="AJ83" s="55">
        <f t="shared" si="126"/>
        <v>0</v>
      </c>
      <c r="AK83" s="55">
        <f t="shared" si="127"/>
        <v>0</v>
      </c>
      <c r="AL83" s="55">
        <f t="shared" si="128"/>
        <v>0</v>
      </c>
      <c r="AM83" s="55">
        <f t="shared" si="129"/>
        <v>0</v>
      </c>
      <c r="AN83" s="55">
        <f t="shared" si="130"/>
        <v>0</v>
      </c>
      <c r="AO83" s="193">
        <f t="shared" si="131"/>
        <v>7.3</v>
      </c>
      <c r="AP83" s="193">
        <f t="shared" si="151"/>
        <v>2.2999999999999998</v>
      </c>
      <c r="AQ83" s="193">
        <f t="shared" si="132"/>
        <v>6.2</v>
      </c>
      <c r="AR83" s="193">
        <f t="shared" si="133"/>
        <v>0</v>
      </c>
      <c r="AS83" s="55">
        <f t="shared" si="134"/>
        <v>0.5</v>
      </c>
      <c r="AT83" s="55">
        <f>IF('Indicator Data'!L86="No data","x",IF('Indicator Data'!CM86&lt;1000,"x",ROUND((IF('Indicator Data'!L86&gt;AT$195,10,IF('Indicator Data'!L86&lt;AT$194,0,10-(AT$195-'Indicator Data'!L86)/(AT$195-AT$194)*10))),1)))</f>
        <v>10</v>
      </c>
      <c r="AU83" s="193">
        <f t="shared" si="135"/>
        <v>5.3</v>
      </c>
      <c r="AV83" s="55">
        <f>IF('Indicator Data'!M86="No data","x",ROUND(IF('Indicator Data'!M86=0,0,IF(LOG('Indicator Data'!M86)&gt;AV$195,10,IF(LOG('Indicator Data'!M86)&lt;AV$194,0,10-(AV$195-LOG('Indicator Data'!M86))/(AV$195-AV$194)*10))),1))</f>
        <v>4.8</v>
      </c>
      <c r="AW83" s="56">
        <f>IF(AV83="x","x",'Indicator Data'!M86/'Indicator Data'!$CL86)</f>
        <v>2.832581601267729E-3</v>
      </c>
      <c r="AX83" s="55">
        <f t="shared" si="152"/>
        <v>0</v>
      </c>
      <c r="AY83" s="55">
        <f t="shared" si="153"/>
        <v>2.7</v>
      </c>
      <c r="AZ83" s="55" t="str">
        <f>IF('Indicator Data'!N86="No data","x",ROUND(IF('Indicator Data'!N86=0,0,IF(LOG('Indicator Data'!N86)&gt;AZ$195,10,IF(LOG('Indicator Data'!N86)&lt;AZ$194,0,10-(AZ$195-LOG('Indicator Data'!N86))/(AZ$195-AZ$194)*10))),1))</f>
        <v>x</v>
      </c>
      <c r="BA83" s="56" t="str">
        <f>IF(AZ83="x","x",'Indicator Data'!N86/'Indicator Data'!$CL86)</f>
        <v>x</v>
      </c>
      <c r="BB83" s="55" t="str">
        <f t="shared" si="154"/>
        <v>x</v>
      </c>
      <c r="BC83" s="55" t="str">
        <f t="shared" si="155"/>
        <v>x</v>
      </c>
      <c r="BD83" s="55" t="str">
        <f>IF('Indicator Data'!O86="No data","x",ROUND(IF('Indicator Data'!O86=0,0,IF(LOG('Indicator Data'!O86)&gt;BD$195,10,IF(LOG('Indicator Data'!O86)&lt;BD$194,0,10-(BD$195-LOG('Indicator Data'!O86))/(BD$195-BD$194)*10))),1))</f>
        <v>x</v>
      </c>
      <c r="BE83" s="56" t="str">
        <f>IF(BD83="x","x",'Indicator Data'!O86/'Indicator Data'!$CL86)</f>
        <v>x</v>
      </c>
      <c r="BF83" s="55" t="str">
        <f t="shared" si="156"/>
        <v>x</v>
      </c>
      <c r="BG83" s="55" t="str">
        <f t="shared" si="157"/>
        <v>x</v>
      </c>
      <c r="BH83" s="55" t="str">
        <f>IF('Indicator Data'!P86="No data","x",ROUND(IF('Indicator Data'!P86=0,0,IF(LOG('Indicator Data'!P86)&gt;BH$195,10,IF(LOG('Indicator Data'!P86)&lt;BH$194,0,10-(BH$195-LOG('Indicator Data'!P86))/(BH$195-BH$194)*10))),1))</f>
        <v>x</v>
      </c>
      <c r="BI83" s="56" t="str">
        <f>IF(BH83="x","x",'Indicator Data'!P86/'Indicator Data'!$CL86)</f>
        <v>x</v>
      </c>
      <c r="BJ83" s="55" t="str">
        <f t="shared" si="158"/>
        <v>x</v>
      </c>
      <c r="BK83" s="55" t="str">
        <f t="shared" si="159"/>
        <v>x</v>
      </c>
      <c r="BL83" s="55">
        <f t="shared" si="160"/>
        <v>2.7</v>
      </c>
      <c r="BM83" s="55">
        <f>ROUND(IF('Indicator Data'!Q86=0,0,IF(LOG('Indicator Data'!Q86)&gt;BM$195,10,IF(LOG('Indicator Data'!Q86)&lt;BM$194,0,10-(BM$195-LOG('Indicator Data'!Q86))/(BM$195-BM$194)*10))),1)</f>
        <v>0</v>
      </c>
      <c r="BN83" s="55">
        <f>ROUND(IF('Indicator Data'!R86=0,0,IF(LOG('Indicator Data'!R86)&gt;BN$195,10,IF(LOG('Indicator Data'!R86)&lt;BN$194,0,10-(BN$195-LOG('Indicator Data'!R86))/(BN$195-BN$194)*10))),1)</f>
        <v>0</v>
      </c>
      <c r="BO83" s="55">
        <f t="shared" si="161"/>
        <v>0</v>
      </c>
      <c r="BP83" s="56">
        <f>'Indicator Data'!Q86/'Indicator Data'!$CL86</f>
        <v>0</v>
      </c>
      <c r="BQ83" s="56">
        <f>'Indicator Data'!R86/'Indicator Data'!$CL86</f>
        <v>0</v>
      </c>
      <c r="BR83" s="55">
        <f t="shared" si="136"/>
        <v>0</v>
      </c>
      <c r="BS83" s="55">
        <f t="shared" si="137"/>
        <v>0</v>
      </c>
      <c r="BT83" s="55">
        <f t="shared" si="138"/>
        <v>0</v>
      </c>
      <c r="BU83" s="55">
        <f t="shared" si="162"/>
        <v>0</v>
      </c>
      <c r="BV83" s="55">
        <f>ROUND(IF('Indicator Data'!S86=0,0,IF(LOG('Indicator Data'!S86)&gt;BV$195,10,IF(LOG('Indicator Data'!S86)&lt;BV$194,0,10-(BV$195-LOG('Indicator Data'!S86))/(BV$195-BV$194)*10))),1)</f>
        <v>0</v>
      </c>
      <c r="BW83" s="55">
        <f>ROUND(IF('Indicator Data'!T86=0,0,IF(LOG('Indicator Data'!T86)&gt;BW$195,10,IF(LOG('Indicator Data'!T86)&lt;BW$194,0,10-(BW$195-LOG('Indicator Data'!T86))/(BW$195-BW$194)*10))),1)</f>
        <v>0</v>
      </c>
      <c r="BX83" s="55">
        <f t="shared" si="163"/>
        <v>0</v>
      </c>
      <c r="BY83" s="56">
        <f>'Indicator Data'!S86/'Indicator Data'!$CL86</f>
        <v>0</v>
      </c>
      <c r="BZ83" s="56">
        <f>'Indicator Data'!T86/'Indicator Data'!$CL86</f>
        <v>0</v>
      </c>
      <c r="CA83" s="55">
        <f t="shared" si="139"/>
        <v>0</v>
      </c>
      <c r="CB83" s="55">
        <f t="shared" si="140"/>
        <v>0</v>
      </c>
      <c r="CC83" s="55">
        <f t="shared" si="164"/>
        <v>0</v>
      </c>
      <c r="CD83" s="55">
        <f t="shared" si="165"/>
        <v>0</v>
      </c>
      <c r="CE83" s="55">
        <f t="shared" si="166"/>
        <v>0</v>
      </c>
      <c r="CF83" s="55">
        <f>ROUND(IF('Indicator Data'!U86=0,0,IF(LOG('Indicator Data'!U86)&gt;CF$195,10,IF(LOG('Indicator Data'!U86)&lt;CF$194,0,10-(CF$195-LOG('Indicator Data'!U86))/(CF$195-CF$194)*10))),1)</f>
        <v>7.7</v>
      </c>
      <c r="CG83" s="56">
        <f>'Indicator Data'!U86/'Indicator Data'!$CL86</f>
        <v>0.29014411181123906</v>
      </c>
      <c r="CH83" s="55">
        <f t="shared" si="141"/>
        <v>3.2</v>
      </c>
      <c r="CI83" s="55">
        <f t="shared" si="167"/>
        <v>5.9</v>
      </c>
      <c r="CJ83" s="55">
        <f>ROUND(IF('Indicator Data'!V86=0,0,IF(LOG('Indicator Data'!V86)&gt;CJ$195,10,IF(LOG('Indicator Data'!V86)&lt;CJ$194,0,10-(CJ$195-LOG('Indicator Data'!V86))/(CJ$195-CJ$194)*10))),1)</f>
        <v>8.4</v>
      </c>
      <c r="CK83" s="56">
        <f>IF('Indicator Data'!V86/'Indicator Data'!$CL86&gt;1,1,'Indicator Data'!V86/'Indicator Data'!$CL86)</f>
        <v>0.95089507163627585</v>
      </c>
      <c r="CL83" s="55">
        <f t="shared" si="142"/>
        <v>9.5</v>
      </c>
      <c r="CM83" s="55">
        <f t="shared" si="168"/>
        <v>9</v>
      </c>
      <c r="CN83" s="55">
        <f>ROUND(IF('Indicator Data'!W86=0,0,IF(LOG('Indicator Data'!W86)&gt;CN$195,10,IF(LOG('Indicator Data'!W86)&lt;CN$194,0,10-(CN$195-LOG('Indicator Data'!W86))/(CN$195-CN$194)*10))),1)</f>
        <v>0</v>
      </c>
      <c r="CO83" s="56">
        <f>'Indicator Data'!W86/'Indicator Data'!$CL86</f>
        <v>0</v>
      </c>
      <c r="CP83" s="55">
        <f t="shared" si="143"/>
        <v>0</v>
      </c>
      <c r="CQ83" s="55">
        <f t="shared" si="169"/>
        <v>0</v>
      </c>
      <c r="CR83" s="55">
        <f>ROUND(IF('Indicator Data'!X86=0,0,IF(LOG('Indicator Data'!X86)&gt;CR$195,10,IF(LOG('Indicator Data'!X86)&lt;CR$194,0,10-(CR$195-LOG('Indicator Data'!X86))/(CR$195-CR$194)*10))),1)</f>
        <v>6.2</v>
      </c>
      <c r="CS83" s="56">
        <f>'Indicator Data'!X86/'Indicator Data'!$CL86</f>
        <v>2.8803504634302528E-2</v>
      </c>
      <c r="CT83" s="55">
        <f t="shared" si="144"/>
        <v>0.3</v>
      </c>
      <c r="CU83" s="55">
        <f t="shared" si="170"/>
        <v>3.8</v>
      </c>
      <c r="CV83" s="55">
        <f>ROUND(IF('Indicator Data'!Y86=0,0,IF(LOG('Indicator Data'!Y86)&gt;CR$195,10,IF(LOG('Indicator Data'!Y86)&lt;CR$194,0,10-(CR$195-LOG('Indicator Data'!Y86))/(CR$195-CR$194)*10))),1)</f>
        <v>0</v>
      </c>
      <c r="CW83" s="56">
        <f>'Indicator Data'!Y86/'Indicator Data'!$CL86</f>
        <v>0</v>
      </c>
      <c r="CX83" s="55">
        <f t="shared" si="145"/>
        <v>0</v>
      </c>
      <c r="CY83" s="55">
        <f t="shared" si="171"/>
        <v>0</v>
      </c>
      <c r="CZ83" s="55">
        <f t="shared" si="172"/>
        <v>5.6</v>
      </c>
      <c r="DA83" s="55">
        <f>IF('Indicator Data'!AE86="No data","x",ROUND(IF('Indicator Data'!AE86&gt;DA$195,0,IF('Indicator Data'!AE86&lt;DA$194,10,(DA$195-'Indicator Data'!AE86)/(DA$195-DA$194)*10)),1))</f>
        <v>0</v>
      </c>
      <c r="DB83" s="55">
        <f>IF('Indicator Data'!AF86="No data","x",ROUND(IF('Indicator Data'!AF86&gt;DB$195,0,IF('Indicator Data'!AF86&lt;DB$194,10,(DB$195-'Indicator Data'!AF86)/(DB$195-DB$194)*10)),1))</f>
        <v>0</v>
      </c>
      <c r="DC83" s="55" t="str">
        <f>IF('Indicator Data'!AH86="No data","x",ROUND(IF('Indicator Data'!AH86&gt;DC$195,0,IF('Indicator Data'!AH86&lt;DC$194,10,(DC$195-'Indicator Data'!AH86)/(DC$195-DC$194)*10)),1))</f>
        <v>x</v>
      </c>
      <c r="DD83" s="55">
        <f>IF(AND(DB83="x",DA83="x",DC83="x"),"x",ROUND(AVERAGE(DA83:DC83),1))</f>
        <v>0</v>
      </c>
      <c r="DE83" s="55">
        <f>IF('Indicator Data'!AA86="No data","x",ROUND(IF(LOG('Indicator Data'!AA86)&gt;DE$195,10,IF(LOG('Indicator Data'!AA86)&lt;DE$194,0,10-(DE$195-LOG('Indicator Data'!AA86))/(DE$195-DE$194)*10)),1))</f>
        <v>8.6999999999999993</v>
      </c>
      <c r="DF83" s="55">
        <f>IF('Indicator Data'!AB86="No data","x",ROUND(IF('Indicator Data'!AB86&gt;DF$195,10,IF('Indicator Data'!AB86&lt;DF$194,0,10-(DF$195-'Indicator Data'!AB86)/(DF$195-DF$194)*10)),1))</f>
        <v>5</v>
      </c>
      <c r="DG83" s="55">
        <f>IF('Indicator Data'!AC86="No data","x",ROUND(IF('Indicator Data'!AC86&gt;DG$195,10,IF('Indicator Data'!AC86&lt;DG$194,0,10-(DG$195-'Indicator Data'!AC86)/(DG$195-DG$194)*10)),1))</f>
        <v>9.1999999999999993</v>
      </c>
      <c r="DH83" s="55">
        <f>IF('Indicator Data'!AD86="No data","x",ROUND(IF('Indicator Data'!AD86&gt;DH$195,10,IF('Indicator Data'!AD86&lt;DH$194,0,10-(DH$195-'Indicator Data'!AD86)/(DH$195-DH$194)*10)),1))</f>
        <v>1.6</v>
      </c>
      <c r="DI83" s="55">
        <f t="shared" si="173"/>
        <v>6.1</v>
      </c>
      <c r="DJ83" s="55">
        <f t="shared" si="174"/>
        <v>4.0999999999999996</v>
      </c>
      <c r="DK83" s="55" t="str">
        <f>IF('Indicator Data'!AK86="No data","x",ROUND(IF('Indicator Data'!AK86&gt;DK$195,10,IF('Indicator Data'!AK86&lt;DK$194,0,10-(DK$195-'Indicator Data'!AK86)/(DK$195-DK$194)*10)),1))</f>
        <v>x</v>
      </c>
      <c r="DL83" s="55">
        <f>IF('Indicator Data'!AL86="No data","x",ROUND(IF('Indicator Data'!AL86&gt;DL$195,10,IF('Indicator Data'!AL86&lt;DL$194,0,10-(DL$195-'Indicator Data'!AL86)/(DL$195-DL$194)*10)),1))</f>
        <v>3.3</v>
      </c>
      <c r="DM83" s="55">
        <f t="shared" si="175"/>
        <v>5.6</v>
      </c>
      <c r="DN83" s="55">
        <f>IF('Indicator Data'!AG86="No data","x",ROUND(IF('Indicator Data'!AG86&gt;DN$195,10,IF('Indicator Data'!AG86&lt;DN$194,0,10-(DN$195-'Indicator Data'!AG86)/(DN$195-DN$194)*10)),1))</f>
        <v>0</v>
      </c>
      <c r="DO83" s="55">
        <f t="shared" si="176"/>
        <v>0</v>
      </c>
      <c r="DP83" s="194">
        <f>IF('Indicator Data'!AI86="No data","x",'Indicator Data'!AI86/'Indicator Data'!$CK86)</f>
        <v>2.0092753101150408E-4</v>
      </c>
      <c r="DQ83" s="55">
        <f t="shared" si="146"/>
        <v>2</v>
      </c>
      <c r="DR83" s="55">
        <f>IF('Indicator Data'!AJ86="No data","x",ROUND(IF('Indicator Data'!AJ86&gt;DR$195,10,IF('Indicator Data'!AJ86&lt;DR$194,0,10-(DR$195-'Indicator Data'!AJ86)/(DR$195-DR$194)*10)),1))</f>
        <v>10</v>
      </c>
      <c r="DS83" s="55">
        <f t="shared" si="177"/>
        <v>6</v>
      </c>
      <c r="DT83" s="55">
        <f>ROUND(IF('Indicator Data'!Z86=0,0,IF(LOG('Indicator Data'!Z86)&gt;DT$195,10,IF(LOG('Indicator Data'!Z86)&lt;DT$194,0,10-(DT$195-LOG('Indicator Data'!Z86))/(DT$195-DT$194)*10))),1)</f>
        <v>8.4</v>
      </c>
      <c r="DU83" s="56">
        <f>'Indicator Data'!Z86/'Indicator Data'!$CL86</f>
        <v>0.99090558959233588</v>
      </c>
      <c r="DV83" s="55">
        <f t="shared" si="147"/>
        <v>9.9</v>
      </c>
      <c r="DW83" s="55">
        <f t="shared" si="178"/>
        <v>9.3000000000000007</v>
      </c>
      <c r="DX83" s="55">
        <f t="shared" si="179"/>
        <v>3.9</v>
      </c>
      <c r="DY83" s="57">
        <f>IF(BL83="x",ROUND((10-GEOMEAN(((10-DX83)/10*9+1),((10-CZ83)/10*9+1),((10-DJ83)/10*9+1)))/9*10,1),ROUND((10-GEOMEAN(((10-BL83)/10*9+1),((10-DX83)/10*9+1),((10-CZ83)/10*9+1),((10-DJ83)/10*9+1)))/9*10,1))</f>
        <v>4.2</v>
      </c>
      <c r="DZ83" s="58">
        <f>IF(ROUND(IF(AP83="x",(10-GEOMEAN(((10-AO83)/10*9+1),((10-DY83)/10*9+1),((10-AU83)/10*9+1),((10-AQ83)/10*9+1),((10-AR83)/10*9+1)))/9*10,(10-GEOMEAN(((10-AO83)/10*9+1),((10-DY83)/10*9+1),((10-AP83)/10*9+1),((10-AQ83)/10*9+1),((10-AR83)/10*9+1),((10-AU83)/10*9+1)))/9*10),1)=0,0.1,ROUND(IF(AP83="x",(10-GEOMEAN(((10-AO83)/10*9+1),((10-DY83)/10*9+1),((10-AU83)/10*9+1),((10-AQ83)/10*9+1),((10-AR83)/10*9+1)))/9*10,(10-GEOMEAN(((10-AO83)/10*9+1),((10-DY83)/10*9+1),((10-AP83)/10*9+1),((10-AQ83)/10*9+1),((10-AR83)/10*9+1),((10-AU83)/10*9+1)))/9*10),1))</f>
        <v>4.5999999999999996</v>
      </c>
      <c r="EA83" s="55">
        <f>ROUND(IF('Indicator Data'!AM86=0,0,IF('Indicator Data'!AM86&gt;EA$195,10,IF('Indicator Data'!AM86&lt;EA$194,0,10-(EA$195-'Indicator Data'!AM86)/(EA$195-EA$194)*10))),1)</f>
        <v>7</v>
      </c>
      <c r="EB83" s="55">
        <f>ROUND(IF('Indicator Data'!AN86=0,0,IF(LOG('Indicator Data'!AN86)&gt;LOG(EB$195),10,IF(LOG('Indicator Data'!AN86)&lt;LOG(EB$194),0,10-(LOG(EB$195)-LOG('Indicator Data'!AN86))/(LOG(EB$195)-LOG(EB$194))*10))),1)</f>
        <v>6</v>
      </c>
      <c r="EC83" s="57">
        <f t="shared" si="148"/>
        <v>6.5</v>
      </c>
      <c r="ED83" s="55">
        <f>'Indicator Data'!AO86</f>
        <v>0</v>
      </c>
      <c r="EE83" s="55">
        <f>'Indicator Data'!AP86</f>
        <v>0</v>
      </c>
      <c r="EF83" s="57">
        <f t="shared" si="149"/>
        <v>0</v>
      </c>
      <c r="EG83" s="58">
        <f t="shared" si="150"/>
        <v>4.5999999999999996</v>
      </c>
      <c r="EH83" s="15"/>
      <c r="EI83" s="104"/>
    </row>
    <row r="84" spans="1:139" s="4" customFormat="1" x14ac:dyDescent="0.25">
      <c r="A84" s="126" t="str">
        <f>'Indicator Data'!A87</f>
        <v>Italy</v>
      </c>
      <c r="B84" s="59" t="str">
        <f>'Indicator Data'!B87</f>
        <v>ITA</v>
      </c>
      <c r="C84" s="55">
        <f>ROUND(IF('Indicator Data'!C87=0,0.1,IF(LOG('Indicator Data'!C87)&gt;C$195,10,IF(LOG('Indicator Data'!C87)&lt;C$194,0,10-(C$195-LOG('Indicator Data'!C87))/(C$195-C$194)*10))),1)</f>
        <v>10</v>
      </c>
      <c r="D84" s="55">
        <f>ROUND(IF('Indicator Data'!D87=0,0.1,IF(LOG('Indicator Data'!D87)&gt;D$195,10,IF(LOG('Indicator Data'!D87)&lt;D$194,0,10-(D$195-LOG('Indicator Data'!D87))/(D$195-D$194)*10))),1)</f>
        <v>9.1999999999999993</v>
      </c>
      <c r="E84" s="55">
        <f t="shared" si="110"/>
        <v>9.6999999999999993</v>
      </c>
      <c r="F84" s="55">
        <f>IF('Indicator Data'!E87="No data",0.1,(ROUND(IF('Indicator Data'!E87=0,0,IF(LOG('Indicator Data'!E87)&gt;F$195,10,IF(LOG('Indicator Data'!E87)&lt;F$194,0,10-(F$195-LOG('Indicator Data'!E87))/(F$195-F$194)*10))),1)))</f>
        <v>7.7</v>
      </c>
      <c r="G84" s="55">
        <f>ROUND(IF('Indicator Data'!F87=0,0,IF(LOG('Indicator Data'!F87)&gt;G$195,10,IF(LOG('Indicator Data'!F87)&lt;G$194,0,10-(G$195-LOG('Indicator Data'!F87))/(G$195-G$194)*10))),1)</f>
        <v>7.5</v>
      </c>
      <c r="H84" s="55">
        <f>ROUND(IF('Indicator Data'!G87=0,0,IF(LOG('Indicator Data'!G87)&gt;H$195,10,IF(LOG('Indicator Data'!G87)&lt;H$194,0,10-(H$195-LOG('Indicator Data'!G87))/(H$195-H$194)*10))),1)</f>
        <v>0</v>
      </c>
      <c r="I84" s="55">
        <f>ROUND(IF('Indicator Data'!H87=0,0,IF(LOG('Indicator Data'!H87)&gt;I$195,10,IF(LOG('Indicator Data'!H87)&lt;I$194,0,10-(I$195-LOG('Indicator Data'!H87))/(I$195-I$194)*10))),1)</f>
        <v>0</v>
      </c>
      <c r="J84" s="55">
        <f t="shared" si="111"/>
        <v>0</v>
      </c>
      <c r="K84" s="55">
        <f>ROUND(IF('Indicator Data'!I87=0,0,IF(LOG('Indicator Data'!I87)&gt;K$195,10,IF(LOG('Indicator Data'!I87)&lt;K$194,0,10-(K$195-LOG('Indicator Data'!I87))/(K$195-K$194)*10))),1)</f>
        <v>0</v>
      </c>
      <c r="L84" s="55">
        <f t="shared" si="112"/>
        <v>0</v>
      </c>
      <c r="M84" s="55">
        <f>ROUND(IF('Indicator Data'!J87=0,0,IF(LOG('Indicator Data'!J87)&gt;M$195,10,IF(LOG('Indicator Data'!J87)&lt;M$194,0,10-(M$195-LOG('Indicator Data'!J87))/(M$195-M$194)*10))),1)</f>
        <v>0</v>
      </c>
      <c r="N84" s="56">
        <f>'Indicator Data'!C87/'Indicator Data'!$CL87</f>
        <v>1.8246972786937529E-3</v>
      </c>
      <c r="O84" s="56">
        <f>'Indicator Data'!D87/'Indicator Data'!$CL87</f>
        <v>9.7392647321133333E-5</v>
      </c>
      <c r="P84" s="56">
        <f>IF(F84=0.1,"x",'Indicator Data'!E87/'Indicator Data'!$CL87)</f>
        <v>2.0513478505483291E-3</v>
      </c>
      <c r="Q84" s="56">
        <f>'Indicator Data'!F87/'Indicator Data'!$CL87</f>
        <v>5.6493850723785667E-6</v>
      </c>
      <c r="R84" s="56">
        <f>'Indicator Data'!G87/'Indicator Data'!$CL87</f>
        <v>0</v>
      </c>
      <c r="S84" s="56">
        <f>'Indicator Data'!H87/'Indicator Data'!$CL87</f>
        <v>0</v>
      </c>
      <c r="T84" s="56">
        <f>'Indicator Data'!I87/'Indicator Data'!$CL87</f>
        <v>0</v>
      </c>
      <c r="U84" s="56">
        <f>'Indicator Data'!J87/'Indicator Data'!$CL87</f>
        <v>0</v>
      </c>
      <c r="V84" s="55">
        <f t="shared" si="113"/>
        <v>9.1</v>
      </c>
      <c r="W84" s="55">
        <f t="shared" si="114"/>
        <v>1</v>
      </c>
      <c r="X84" s="55">
        <f t="shared" si="115"/>
        <v>6.6</v>
      </c>
      <c r="Y84" s="55">
        <f t="shared" si="116"/>
        <v>1.4</v>
      </c>
      <c r="Z84" s="55">
        <f t="shared" si="117"/>
        <v>7.2</v>
      </c>
      <c r="AA84" s="55">
        <f t="shared" si="118"/>
        <v>0</v>
      </c>
      <c r="AB84" s="55">
        <f t="shared" si="119"/>
        <v>0</v>
      </c>
      <c r="AC84" s="55">
        <f t="shared" si="120"/>
        <v>0</v>
      </c>
      <c r="AD84" s="55">
        <f t="shared" si="121"/>
        <v>0</v>
      </c>
      <c r="AE84" s="55">
        <f t="shared" si="122"/>
        <v>0</v>
      </c>
      <c r="AF84" s="55">
        <f t="shared" si="123"/>
        <v>0</v>
      </c>
      <c r="AG84" s="55">
        <f>ROUND(IF('Indicator Data'!K87=0,0,IF('Indicator Data'!K87&gt;AG$195,10,IF('Indicator Data'!K87&lt;AG$194,0,10-(AG$195-'Indicator Data'!K87)/(AG$195-AG$194)*10))),1)</f>
        <v>3.8</v>
      </c>
      <c r="AH84" s="55">
        <f t="shared" si="124"/>
        <v>9.6</v>
      </c>
      <c r="AI84" s="55">
        <f t="shared" si="125"/>
        <v>5.0999999999999996</v>
      </c>
      <c r="AJ84" s="55">
        <f t="shared" si="126"/>
        <v>0</v>
      </c>
      <c r="AK84" s="55">
        <f t="shared" si="127"/>
        <v>0</v>
      </c>
      <c r="AL84" s="55">
        <f t="shared" si="128"/>
        <v>0</v>
      </c>
      <c r="AM84" s="55">
        <f t="shared" si="129"/>
        <v>0</v>
      </c>
      <c r="AN84" s="55">
        <f t="shared" si="130"/>
        <v>0</v>
      </c>
      <c r="AO84" s="193">
        <f t="shared" si="131"/>
        <v>8.6</v>
      </c>
      <c r="AP84" s="193">
        <f t="shared" si="151"/>
        <v>5.4</v>
      </c>
      <c r="AQ84" s="193">
        <f t="shared" si="132"/>
        <v>7.4</v>
      </c>
      <c r="AR84" s="193">
        <f t="shared" si="133"/>
        <v>0</v>
      </c>
      <c r="AS84" s="55">
        <f t="shared" si="134"/>
        <v>1.9</v>
      </c>
      <c r="AT84" s="55">
        <f>IF('Indicator Data'!L87="No data","x",IF('Indicator Data'!CM87&lt;1000,"x",ROUND((IF('Indicator Data'!L87&gt;AT$195,10,IF('Indicator Data'!L87&lt;AT$194,0,10-(AT$195-'Indicator Data'!L87)/(AT$195-AT$194)*10))),1)))</f>
        <v>4</v>
      </c>
      <c r="AU84" s="193">
        <f t="shared" si="135"/>
        <v>3</v>
      </c>
      <c r="AV84" s="55">
        <f>IF('Indicator Data'!M87="No data","x",ROUND(IF('Indicator Data'!M87=0,0,IF(LOG('Indicator Data'!M87)&gt;AV$195,10,IF(LOG('Indicator Data'!M87)&lt;AV$194,0,10-(AV$195-LOG('Indicator Data'!M87))/(AV$195-AV$194)*10))),1))</f>
        <v>0</v>
      </c>
      <c r="AW84" s="56">
        <f>IF(AV84="x","x",'Indicator Data'!M87/'Indicator Data'!$CL87)</f>
        <v>0</v>
      </c>
      <c r="AX84" s="55">
        <f t="shared" si="152"/>
        <v>0</v>
      </c>
      <c r="AY84" s="55">
        <f t="shared" si="153"/>
        <v>0</v>
      </c>
      <c r="AZ84" s="55" t="str">
        <f>IF('Indicator Data'!N87="No data","x",ROUND(IF('Indicator Data'!N87=0,0,IF(LOG('Indicator Data'!N87)&gt;AZ$195,10,IF(LOG('Indicator Data'!N87)&lt;AZ$194,0,10-(AZ$195-LOG('Indicator Data'!N87))/(AZ$195-AZ$194)*10))),1))</f>
        <v>x</v>
      </c>
      <c r="BA84" s="56" t="str">
        <f>IF(AZ84="x","x",'Indicator Data'!N87/'Indicator Data'!$CL87)</f>
        <v>x</v>
      </c>
      <c r="BB84" s="55" t="str">
        <f t="shared" si="154"/>
        <v>x</v>
      </c>
      <c r="BC84" s="55" t="str">
        <f t="shared" si="155"/>
        <v>x</v>
      </c>
      <c r="BD84" s="55" t="str">
        <f>IF('Indicator Data'!O87="No data","x",ROUND(IF('Indicator Data'!O87=0,0,IF(LOG('Indicator Data'!O87)&gt;BD$195,10,IF(LOG('Indicator Data'!O87)&lt;BD$194,0,10-(BD$195-LOG('Indicator Data'!O87))/(BD$195-BD$194)*10))),1))</f>
        <v>x</v>
      </c>
      <c r="BE84" s="56" t="str">
        <f>IF(BD84="x","x",'Indicator Data'!O87/'Indicator Data'!$CL87)</f>
        <v>x</v>
      </c>
      <c r="BF84" s="55" t="str">
        <f t="shared" si="156"/>
        <v>x</v>
      </c>
      <c r="BG84" s="55" t="str">
        <f t="shared" si="157"/>
        <v>x</v>
      </c>
      <c r="BH84" s="55" t="str">
        <f>IF('Indicator Data'!P87="No data","x",ROUND(IF('Indicator Data'!P87=0,0,IF(LOG('Indicator Data'!P87)&gt;BH$195,10,IF(LOG('Indicator Data'!P87)&lt;BH$194,0,10-(BH$195-LOG('Indicator Data'!P87))/(BH$195-BH$194)*10))),1))</f>
        <v>x</v>
      </c>
      <c r="BI84" s="56" t="str">
        <f>IF(BH84="x","x",'Indicator Data'!P87/'Indicator Data'!$CL87)</f>
        <v>x</v>
      </c>
      <c r="BJ84" s="55" t="str">
        <f t="shared" si="158"/>
        <v>x</v>
      </c>
      <c r="BK84" s="55" t="str">
        <f t="shared" si="159"/>
        <v>x</v>
      </c>
      <c r="BL84" s="55">
        <f t="shared" si="160"/>
        <v>0</v>
      </c>
      <c r="BM84" s="55">
        <f>ROUND(IF('Indicator Data'!Q87=0,0,IF(LOG('Indicator Data'!Q87)&gt;BM$195,10,IF(LOG('Indicator Data'!Q87)&lt;BM$194,0,10-(BM$195-LOG('Indicator Data'!Q87))/(BM$195-BM$194)*10))),1)</f>
        <v>0</v>
      </c>
      <c r="BN84" s="55">
        <f>ROUND(IF('Indicator Data'!R87=0,0,IF(LOG('Indicator Data'!R87)&gt;BN$195,10,IF(LOG('Indicator Data'!R87)&lt;BN$194,0,10-(BN$195-LOG('Indicator Data'!R87))/(BN$195-BN$194)*10))),1)</f>
        <v>0</v>
      </c>
      <c r="BO84" s="55">
        <f t="shared" si="161"/>
        <v>0</v>
      </c>
      <c r="BP84" s="56">
        <f>'Indicator Data'!Q87/'Indicator Data'!$CL87</f>
        <v>0</v>
      </c>
      <c r="BQ84" s="56">
        <f>'Indicator Data'!R87/'Indicator Data'!$CL87</f>
        <v>0</v>
      </c>
      <c r="BR84" s="55">
        <f t="shared" si="136"/>
        <v>0</v>
      </c>
      <c r="BS84" s="55">
        <f t="shared" si="137"/>
        <v>0</v>
      </c>
      <c r="BT84" s="55">
        <f t="shared" si="138"/>
        <v>0</v>
      </c>
      <c r="BU84" s="55">
        <f t="shared" si="162"/>
        <v>0</v>
      </c>
      <c r="BV84" s="55">
        <f>ROUND(IF('Indicator Data'!S87=0,0,IF(LOG('Indicator Data'!S87)&gt;BV$195,10,IF(LOG('Indicator Data'!S87)&lt;BV$194,0,10-(BV$195-LOG('Indicator Data'!S87))/(BV$195-BV$194)*10))),1)</f>
        <v>0</v>
      </c>
      <c r="BW84" s="55">
        <f>ROUND(IF('Indicator Data'!T87=0,0,IF(LOG('Indicator Data'!T87)&gt;BW$195,10,IF(LOG('Indicator Data'!T87)&lt;BW$194,0,10-(BW$195-LOG('Indicator Data'!T87))/(BW$195-BW$194)*10))),1)</f>
        <v>0</v>
      </c>
      <c r="BX84" s="55">
        <f t="shared" si="163"/>
        <v>0</v>
      </c>
      <c r="BY84" s="56">
        <f>'Indicator Data'!S87/'Indicator Data'!$CL87</f>
        <v>0</v>
      </c>
      <c r="BZ84" s="56">
        <f>'Indicator Data'!T87/'Indicator Data'!$CL87</f>
        <v>0</v>
      </c>
      <c r="CA84" s="55">
        <f t="shared" si="139"/>
        <v>0</v>
      </c>
      <c r="CB84" s="55">
        <f t="shared" si="140"/>
        <v>0</v>
      </c>
      <c r="CC84" s="55">
        <f t="shared" si="164"/>
        <v>0</v>
      </c>
      <c r="CD84" s="55">
        <f t="shared" si="165"/>
        <v>0</v>
      </c>
      <c r="CE84" s="55">
        <f t="shared" si="166"/>
        <v>0</v>
      </c>
      <c r="CF84" s="55">
        <f>ROUND(IF('Indicator Data'!U87=0,0,IF(LOG('Indicator Data'!U87)&gt;CF$195,10,IF(LOG('Indicator Data'!U87)&lt;CF$194,0,10-(CF$195-LOG('Indicator Data'!U87))/(CF$195-CF$194)*10))),1)</f>
        <v>0</v>
      </c>
      <c r="CG84" s="56">
        <f>'Indicator Data'!U87/'Indicator Data'!$CL87</f>
        <v>0</v>
      </c>
      <c r="CH84" s="55">
        <f t="shared" si="141"/>
        <v>0</v>
      </c>
      <c r="CI84" s="55">
        <f t="shared" si="167"/>
        <v>0</v>
      </c>
      <c r="CJ84" s="55">
        <f>ROUND(IF('Indicator Data'!V87=0,0,IF(LOG('Indicator Data'!V87)&gt;CJ$195,10,IF(LOG('Indicator Data'!V87)&lt;CJ$194,0,10-(CJ$195-LOG('Indicator Data'!V87))/(CJ$195-CJ$194)*10))),1)</f>
        <v>8.1999999999999993</v>
      </c>
      <c r="CK84" s="56">
        <f>IF('Indicator Data'!V87/'Indicator Data'!$CL87&gt;1,1,'Indicator Data'!V87/'Indicator Data'!$CL87)</f>
        <v>9.1251637440709812E-2</v>
      </c>
      <c r="CL84" s="55">
        <f t="shared" si="142"/>
        <v>0.9</v>
      </c>
      <c r="CM84" s="55">
        <f t="shared" si="168"/>
        <v>5.7</v>
      </c>
      <c r="CN84" s="55">
        <f>ROUND(IF('Indicator Data'!W87=0,0,IF(LOG('Indicator Data'!W87)&gt;CN$195,10,IF(LOG('Indicator Data'!W87)&lt;CN$194,0,10-(CN$195-LOG('Indicator Data'!W87))/(CN$195-CN$194)*10))),1)</f>
        <v>0</v>
      </c>
      <c r="CO84" s="56">
        <f>'Indicator Data'!W87/'Indicator Data'!$CL87</f>
        <v>0</v>
      </c>
      <c r="CP84" s="55">
        <f t="shared" si="143"/>
        <v>0</v>
      </c>
      <c r="CQ84" s="55">
        <f t="shared" si="169"/>
        <v>0</v>
      </c>
      <c r="CR84" s="55">
        <f>ROUND(IF('Indicator Data'!X87=0,0,IF(LOG('Indicator Data'!X87)&gt;CR$195,10,IF(LOG('Indicator Data'!X87)&lt;CR$194,0,10-(CR$195-LOG('Indicator Data'!X87))/(CR$195-CR$194)*10))),1)</f>
        <v>6.4</v>
      </c>
      <c r="CS84" s="56">
        <f>'Indicator Data'!X87/'Indicator Data'!$CL87</f>
        <v>5.0001250315942431E-3</v>
      </c>
      <c r="CT84" s="55">
        <f t="shared" si="144"/>
        <v>0.1</v>
      </c>
      <c r="CU84" s="55">
        <f t="shared" si="170"/>
        <v>3.9</v>
      </c>
      <c r="CV84" s="55">
        <f>ROUND(IF('Indicator Data'!Y87=0,0,IF(LOG('Indicator Data'!Y87)&gt;CR$195,10,IF(LOG('Indicator Data'!Y87)&lt;CR$194,0,10-(CR$195-LOG('Indicator Data'!Y87))/(CR$195-CR$194)*10))),1)</f>
        <v>0</v>
      </c>
      <c r="CW84" s="56">
        <f>'Indicator Data'!Y87/'Indicator Data'!$CL87</f>
        <v>0</v>
      </c>
      <c r="CX84" s="55">
        <f t="shared" si="145"/>
        <v>0</v>
      </c>
      <c r="CY84" s="55">
        <f t="shared" si="171"/>
        <v>0</v>
      </c>
      <c r="CZ84" s="55">
        <f t="shared" si="172"/>
        <v>2.8</v>
      </c>
      <c r="DA84" s="55">
        <f>IF('Indicator Data'!AE87="No data","x",ROUND(IF('Indicator Data'!AE87&gt;DA$195,0,IF('Indicator Data'!AE87&lt;DA$194,10,(DA$195-'Indicator Data'!AE87)/(DA$195-DA$194)*10)),1))</f>
        <v>0.1</v>
      </c>
      <c r="DB84" s="55">
        <f>IF('Indicator Data'!AF87="No data","x",ROUND(IF('Indicator Data'!AF87&gt;DB$195,0,IF('Indicator Data'!AF87&lt;DB$194,10,(DB$195-'Indicator Data'!AF87)/(DB$195-DB$194)*10)),1))</f>
        <v>0.1</v>
      </c>
      <c r="DC84" s="55" t="str">
        <f>IF('Indicator Data'!AH87="No data","x",ROUND(IF('Indicator Data'!AH87&gt;DC$195,0,IF('Indicator Data'!AH87&lt;DC$194,10,(DC$195-'Indicator Data'!AH87)/(DC$195-DC$194)*10)),1))</f>
        <v>x</v>
      </c>
      <c r="DD84" s="55">
        <f>IF(AND(DB84="x",DA84="x",DC84="x"),"x",ROUND(AVERAGE(DA84:DC84),1))</f>
        <v>0.1</v>
      </c>
      <c r="DE84" s="55">
        <f>IF('Indicator Data'!AA87="No data","x",ROUND(IF(LOG('Indicator Data'!AA87)&gt;DE$195,10,IF(LOG('Indicator Data'!AA87)&lt;DE$194,0,10-(DE$195-LOG('Indicator Data'!AA87))/(DE$195-DE$194)*10)),1))</f>
        <v>7.7</v>
      </c>
      <c r="DF84" s="55">
        <f>IF('Indicator Data'!AB87="No data","x",ROUND(IF('Indicator Data'!AB87&gt;DF$195,10,IF('Indicator Data'!AB87&lt;DF$194,0,10-(DF$195-'Indicator Data'!AB87)/(DF$195-DF$194)*10)),1))</f>
        <v>2.1</v>
      </c>
      <c r="DG84" s="55">
        <f>IF('Indicator Data'!AC87="No data","x",ROUND(IF('Indicator Data'!AC87&gt;DG$195,10,IF('Indicator Data'!AC87&lt;DG$194,0,10-(DG$195-'Indicator Data'!AC87)/(DG$195-DG$194)*10)),1))</f>
        <v>7</v>
      </c>
      <c r="DH84" s="55">
        <f>IF('Indicator Data'!AD87="No data","x",ROUND(IF('Indicator Data'!AD87&gt;DH$195,10,IF('Indicator Data'!AD87&lt;DH$194,0,10-(DH$195-'Indicator Data'!AD87)/(DH$195-DH$194)*10)),1))</f>
        <v>4</v>
      </c>
      <c r="DI84" s="55">
        <f t="shared" si="173"/>
        <v>5.2</v>
      </c>
      <c r="DJ84" s="55">
        <f t="shared" si="174"/>
        <v>3.5</v>
      </c>
      <c r="DK84" s="55" t="str">
        <f>IF('Indicator Data'!AK87="No data","x",ROUND(IF('Indicator Data'!AK87&gt;DK$195,10,IF('Indicator Data'!AK87&lt;DK$194,0,10-(DK$195-'Indicator Data'!AK87)/(DK$195-DK$194)*10)),1))</f>
        <v>x</v>
      </c>
      <c r="DL84" s="55">
        <f>IF('Indicator Data'!AL87="No data","x",ROUND(IF('Indicator Data'!AL87&gt;DL$195,10,IF('Indicator Data'!AL87&lt;DL$194,0,10-(DL$195-'Indicator Data'!AL87)/(DL$195-DL$194)*10)),1))</f>
        <v>0</v>
      </c>
      <c r="DM84" s="55">
        <f t="shared" si="175"/>
        <v>4.2</v>
      </c>
      <c r="DN84" s="55">
        <f>IF('Indicator Data'!AG87="No data","x",ROUND(IF('Indicator Data'!AG87&gt;DN$195,10,IF('Indicator Data'!AG87&lt;DN$194,0,10-(DN$195-'Indicator Data'!AG87)/(DN$195-DN$194)*10)),1))</f>
        <v>0</v>
      </c>
      <c r="DO84" s="55">
        <f t="shared" si="176"/>
        <v>0.1</v>
      </c>
      <c r="DP84" s="194">
        <f>IF('Indicator Data'!AI87="No data","x",'Indicator Data'!AI87/'Indicator Data'!$CK87)</f>
        <v>4.3216026983639797E-4</v>
      </c>
      <c r="DQ84" s="55">
        <f t="shared" si="146"/>
        <v>4.3</v>
      </c>
      <c r="DR84" s="55">
        <f>IF('Indicator Data'!AJ87="No data","x",ROUND(IF('Indicator Data'!AJ87&gt;DR$195,10,IF('Indicator Data'!AJ87&lt;DR$194,0,10-(DR$195-'Indicator Data'!AJ87)/(DR$195-DR$194)*10)),1))</f>
        <v>8</v>
      </c>
      <c r="DS84" s="55">
        <f t="shared" si="177"/>
        <v>6.2</v>
      </c>
      <c r="DT84" s="55">
        <f>ROUND(IF('Indicator Data'!Z87=0,0,IF(LOG('Indicator Data'!Z87)&gt;DT$195,10,IF(LOG('Indicator Data'!Z87)&lt;DT$194,0,10-(DT$195-LOG('Indicator Data'!Z87))/(DT$195-DT$194)*10))),1)</f>
        <v>9.5</v>
      </c>
      <c r="DU84" s="56">
        <f>'Indicator Data'!Z87/'Indicator Data'!$CL87</f>
        <v>0.79078042363835166</v>
      </c>
      <c r="DV84" s="55">
        <f t="shared" si="147"/>
        <v>7.9</v>
      </c>
      <c r="DW84" s="55">
        <f t="shared" si="178"/>
        <v>8.8000000000000007</v>
      </c>
      <c r="DX84" s="55">
        <f t="shared" si="179"/>
        <v>3.5</v>
      </c>
      <c r="DY84" s="57">
        <f>IF(BL84="x",ROUND((10-GEOMEAN(((10-DX84)/10*9+1),((10-CZ84)/10*9+1),((10-DJ84)/10*9+1)))/9*10,1),ROUND((10-GEOMEAN(((10-BL84)/10*9+1),((10-DX84)/10*9+1),((10-CZ84)/10*9+1),((10-DJ84)/10*9+1)))/9*10,1))</f>
        <v>2.6</v>
      </c>
      <c r="DZ84" s="58">
        <f>IF(ROUND(IF(AP84="x",(10-GEOMEAN(((10-AO84)/10*9+1),((10-DY84)/10*9+1),((10-AU84)/10*9+1),((10-AQ84)/10*9+1),((10-AR84)/10*9+1)))/9*10,(10-GEOMEAN(((10-AO84)/10*9+1),((10-DY84)/10*9+1),((10-AP84)/10*9+1),((10-AQ84)/10*9+1),((10-AR84)/10*9+1),((10-AU84)/10*9+1)))/9*10),1)=0,0.1,ROUND(IF(AP84="x",(10-GEOMEAN(((10-AO84)/10*9+1),((10-DY84)/10*9+1),((10-AU84)/10*9+1),((10-AQ84)/10*9+1),((10-AR84)/10*9+1)))/9*10,(10-GEOMEAN(((10-AO84)/10*9+1),((10-DY84)/10*9+1),((10-AP84)/10*9+1),((10-AQ84)/10*9+1),((10-AR84)/10*9+1),((10-AU84)/10*9+1)))/9*10),1))</f>
        <v>5.2</v>
      </c>
      <c r="EA84" s="55">
        <f>ROUND(IF('Indicator Data'!AM87=0,0,IF('Indicator Data'!AM87&gt;EA$195,10,IF('Indicator Data'!AM87&lt;EA$194,0,10-(EA$195-'Indicator Data'!AM87)/(EA$195-EA$194)*10))),1)</f>
        <v>0.4</v>
      </c>
      <c r="EB84" s="55">
        <f>ROUND(IF('Indicator Data'!AN87=0,0,IF(LOG('Indicator Data'!AN87)&gt;LOG(EB$195),10,IF(LOG('Indicator Data'!AN87)&lt;LOG(EB$194),0,10-(LOG(EB$195)-LOG('Indicator Data'!AN87))/(LOG(EB$195)-LOG(EB$194))*10))),1)</f>
        <v>1.2</v>
      </c>
      <c r="EC84" s="57">
        <f t="shared" si="148"/>
        <v>0.8</v>
      </c>
      <c r="ED84" s="55">
        <f>'Indicator Data'!AO87</f>
        <v>0</v>
      </c>
      <c r="EE84" s="55">
        <f>'Indicator Data'!AP87</f>
        <v>0</v>
      </c>
      <c r="EF84" s="57">
        <f t="shared" si="149"/>
        <v>0</v>
      </c>
      <c r="EG84" s="58">
        <f t="shared" si="150"/>
        <v>0.6</v>
      </c>
      <c r="EH84" s="15"/>
      <c r="EI84" s="104"/>
    </row>
    <row r="85" spans="1:139" s="4" customFormat="1" x14ac:dyDescent="0.25">
      <c r="A85" s="126" t="str">
        <f>'Indicator Data'!A88</f>
        <v>Jamaica</v>
      </c>
      <c r="B85" s="54" t="str">
        <f>'Indicator Data'!B88</f>
        <v>JAM</v>
      </c>
      <c r="C85" s="55">
        <f>ROUND(IF('Indicator Data'!C88=0,0.1,IF(LOG('Indicator Data'!C88)&gt;C$195,10,IF(LOG('Indicator Data'!C88)&lt;C$194,0,10-(C$195-LOG('Indicator Data'!C88))/(C$195-C$194)*10))),1)</f>
        <v>6.8</v>
      </c>
      <c r="D85" s="55">
        <f>ROUND(IF('Indicator Data'!D88=0,0.1,IF(LOG('Indicator Data'!D88)&gt;D$195,10,IF(LOG('Indicator Data'!D88)&lt;D$194,0,10-(D$195-LOG('Indicator Data'!D88))/(D$195-D$194)*10))),1)</f>
        <v>8.6</v>
      </c>
      <c r="E85" s="55">
        <f t="shared" si="110"/>
        <v>7.8</v>
      </c>
      <c r="F85" s="55">
        <f>IF('Indicator Data'!E88="No data",0.1,(ROUND(IF('Indicator Data'!E88=0,0,IF(LOG('Indicator Data'!E88)&gt;F$195,10,IF(LOG('Indicator Data'!E88)&lt;F$194,0,10-(F$195-LOG('Indicator Data'!E88))/(F$195-F$194)*10))),1)))</f>
        <v>4.5</v>
      </c>
      <c r="G85" s="55">
        <f>ROUND(IF('Indicator Data'!F88=0,0,IF(LOG('Indicator Data'!F88)&gt;G$195,10,IF(LOG('Indicator Data'!F88)&lt;G$194,0,10-(G$195-LOG('Indicator Data'!F88))/(G$195-G$194)*10))),1)</f>
        <v>0</v>
      </c>
      <c r="H85" s="55">
        <f>ROUND(IF('Indicator Data'!G88=0,0,IF(LOG('Indicator Data'!G88)&gt;H$195,10,IF(LOG('Indicator Data'!G88)&lt;H$194,0,10-(H$195-LOG('Indicator Data'!G88))/(H$195-H$194)*10))),1)</f>
        <v>6.8</v>
      </c>
      <c r="I85" s="55">
        <f>ROUND(IF('Indicator Data'!H88=0,0,IF(LOG('Indicator Data'!H88)&gt;I$195,10,IF(LOG('Indicator Data'!H88)&lt;I$194,0,10-(I$195-LOG('Indicator Data'!H88))/(I$195-I$194)*10))),1)</f>
        <v>8.3000000000000007</v>
      </c>
      <c r="J85" s="55">
        <f t="shared" si="111"/>
        <v>7.6</v>
      </c>
      <c r="K85" s="55">
        <f>ROUND(IF('Indicator Data'!I88=0,0,IF(LOG('Indicator Data'!I88)&gt;K$195,10,IF(LOG('Indicator Data'!I88)&lt;K$194,0,10-(K$195-LOG('Indicator Data'!I88))/(K$195-K$194)*10))),1)</f>
        <v>6.4</v>
      </c>
      <c r="L85" s="55">
        <f t="shared" si="112"/>
        <v>7</v>
      </c>
      <c r="M85" s="55">
        <f>ROUND(IF('Indicator Data'!J88=0,0,IF(LOG('Indicator Data'!J88)&gt;M$195,10,IF(LOG('Indicator Data'!J88)&lt;M$194,0,10-(M$195-LOG('Indicator Data'!J88))/(M$195-M$194)*10))),1)</f>
        <v>6</v>
      </c>
      <c r="N85" s="56">
        <f>'Indicator Data'!C88/'Indicator Data'!$CL88</f>
        <v>1.945134029101038E-3</v>
      </c>
      <c r="O85" s="56">
        <f>'Indicator Data'!D88/'Indicator Data'!$CL88</f>
        <v>1.3992722792308347E-3</v>
      </c>
      <c r="P85" s="56">
        <f>IF(F85=0.1,"x",'Indicator Data'!E88/'Indicator Data'!$CL88)</f>
        <v>2.1985943325809471E-3</v>
      </c>
      <c r="Q85" s="56">
        <f>'Indicator Data'!F88/'Indicator Data'!$CL88</f>
        <v>0</v>
      </c>
      <c r="R85" s="56">
        <f>'Indicator Data'!G88/'Indicator Data'!$CL88</f>
        <v>1.8985409913239909E-2</v>
      </c>
      <c r="S85" s="56">
        <f>'Indicator Data'!H88/'Indicator Data'!$CL88</f>
        <v>2.2140974856220256E-3</v>
      </c>
      <c r="T85" s="56">
        <f>'Indicator Data'!I88/'Indicator Data'!$CL88</f>
        <v>5.7349032607975766E-3</v>
      </c>
      <c r="U85" s="56">
        <f>'Indicator Data'!J88/'Indicator Data'!$CL88</f>
        <v>9.3615695933355644E-4</v>
      </c>
      <c r="V85" s="55">
        <f t="shared" si="113"/>
        <v>9.6999999999999993</v>
      </c>
      <c r="W85" s="55">
        <f t="shared" si="114"/>
        <v>10</v>
      </c>
      <c r="X85" s="55">
        <f t="shared" si="115"/>
        <v>9.9</v>
      </c>
      <c r="Y85" s="55">
        <f t="shared" si="116"/>
        <v>1.5</v>
      </c>
      <c r="Z85" s="55">
        <f t="shared" si="117"/>
        <v>0</v>
      </c>
      <c r="AA85" s="55">
        <f t="shared" si="118"/>
        <v>10</v>
      </c>
      <c r="AB85" s="55">
        <f t="shared" si="119"/>
        <v>4.4000000000000004</v>
      </c>
      <c r="AC85" s="55">
        <f t="shared" si="120"/>
        <v>8.4</v>
      </c>
      <c r="AD85" s="55">
        <f t="shared" si="121"/>
        <v>5.7</v>
      </c>
      <c r="AE85" s="55">
        <f t="shared" si="122"/>
        <v>7.3</v>
      </c>
      <c r="AF85" s="55">
        <f t="shared" si="123"/>
        <v>0.3</v>
      </c>
      <c r="AG85" s="55">
        <f>ROUND(IF('Indicator Data'!K88=0,0,IF('Indicator Data'!K88&gt;AG$195,10,IF('Indicator Data'!K88&lt;AG$194,0,10-(AG$195-'Indicator Data'!K88)/(AG$195-AG$194)*10))),1)</f>
        <v>1.9</v>
      </c>
      <c r="AH85" s="55">
        <f t="shared" si="124"/>
        <v>8.3000000000000007</v>
      </c>
      <c r="AI85" s="55">
        <f t="shared" si="125"/>
        <v>9.3000000000000007</v>
      </c>
      <c r="AJ85" s="55">
        <f t="shared" si="126"/>
        <v>8.4</v>
      </c>
      <c r="AK85" s="55">
        <f t="shared" si="127"/>
        <v>6.4</v>
      </c>
      <c r="AL85" s="55">
        <f t="shared" si="128"/>
        <v>7.5</v>
      </c>
      <c r="AM85" s="55">
        <f t="shared" si="129"/>
        <v>6.1</v>
      </c>
      <c r="AN85" s="55">
        <f t="shared" si="130"/>
        <v>3.7</v>
      </c>
      <c r="AO85" s="193">
        <f t="shared" si="131"/>
        <v>9.1</v>
      </c>
      <c r="AP85" s="193">
        <f t="shared" si="151"/>
        <v>3.1</v>
      </c>
      <c r="AQ85" s="193">
        <f t="shared" si="132"/>
        <v>0</v>
      </c>
      <c r="AR85" s="193">
        <f t="shared" si="133"/>
        <v>7.2</v>
      </c>
      <c r="AS85" s="55">
        <f t="shared" si="134"/>
        <v>2.8</v>
      </c>
      <c r="AT85" s="55">
        <f>IF('Indicator Data'!L88="No data","x",IF('Indicator Data'!CM88&lt;1000,"x",ROUND((IF('Indicator Data'!L88&gt;AT$195,10,IF('Indicator Data'!L88&lt;AT$194,0,10-(AT$195-'Indicator Data'!L88)/(AT$195-AT$194)*10))),1)))</f>
        <v>2</v>
      </c>
      <c r="AU85" s="193">
        <f t="shared" si="135"/>
        <v>2.4</v>
      </c>
      <c r="AV85" s="55" t="str">
        <f>IF('Indicator Data'!M88="No data","x",ROUND(IF('Indicator Data'!M88=0,0,IF(LOG('Indicator Data'!M88)&gt;AV$195,10,IF(LOG('Indicator Data'!M88)&lt;AV$194,0,10-(AV$195-LOG('Indicator Data'!M88))/(AV$195-AV$194)*10))),1))</f>
        <v>x</v>
      </c>
      <c r="AW85" s="56" t="str">
        <f>IF(AV85="x","x",'Indicator Data'!M88/'Indicator Data'!$CL88)</f>
        <v>x</v>
      </c>
      <c r="AX85" s="55" t="str">
        <f t="shared" si="152"/>
        <v>x</v>
      </c>
      <c r="AY85" s="55" t="str">
        <f t="shared" si="153"/>
        <v>x</v>
      </c>
      <c r="AZ85" s="55" t="str">
        <f>IF('Indicator Data'!N88="No data","x",ROUND(IF('Indicator Data'!N88=0,0,IF(LOG('Indicator Data'!N88)&gt;AZ$195,10,IF(LOG('Indicator Data'!N88)&lt;AZ$194,0,10-(AZ$195-LOG('Indicator Data'!N88))/(AZ$195-AZ$194)*10))),1))</f>
        <v>x</v>
      </c>
      <c r="BA85" s="56" t="str">
        <f>IF(AZ85="x","x",'Indicator Data'!N88/'Indicator Data'!$CL88)</f>
        <v>x</v>
      </c>
      <c r="BB85" s="55" t="str">
        <f t="shared" si="154"/>
        <v>x</v>
      </c>
      <c r="BC85" s="55" t="str">
        <f t="shared" si="155"/>
        <v>x</v>
      </c>
      <c r="BD85" s="55" t="str">
        <f>IF('Indicator Data'!O88="No data","x",ROUND(IF('Indicator Data'!O88=0,0,IF(LOG('Indicator Data'!O88)&gt;BD$195,10,IF(LOG('Indicator Data'!O88)&lt;BD$194,0,10-(BD$195-LOG('Indicator Data'!O88))/(BD$195-BD$194)*10))),1))</f>
        <v>x</v>
      </c>
      <c r="BE85" s="56" t="str">
        <f>IF(BD85="x","x",'Indicator Data'!O88/'Indicator Data'!$CL88)</f>
        <v>x</v>
      </c>
      <c r="BF85" s="55" t="str">
        <f t="shared" si="156"/>
        <v>x</v>
      </c>
      <c r="BG85" s="55" t="str">
        <f t="shared" si="157"/>
        <v>x</v>
      </c>
      <c r="BH85" s="55" t="str">
        <f>IF('Indicator Data'!P88="No data","x",ROUND(IF('Indicator Data'!P88=0,0,IF(LOG('Indicator Data'!P88)&gt;BH$195,10,IF(LOG('Indicator Data'!P88)&lt;BH$194,0,10-(BH$195-LOG('Indicator Data'!P88))/(BH$195-BH$194)*10))),1))</f>
        <v>x</v>
      </c>
      <c r="BI85" s="56" t="str">
        <f>IF(BH85="x","x",'Indicator Data'!P88/'Indicator Data'!$CL88)</f>
        <v>x</v>
      </c>
      <c r="BJ85" s="55" t="str">
        <f t="shared" si="158"/>
        <v>x</v>
      </c>
      <c r="BK85" s="55" t="str">
        <f t="shared" si="159"/>
        <v>x</v>
      </c>
      <c r="BL85" s="55" t="str">
        <f t="shared" si="160"/>
        <v>x</v>
      </c>
      <c r="BM85" s="55">
        <f>ROUND(IF('Indicator Data'!Q88=0,0,IF(LOG('Indicator Data'!Q88)&gt;BM$195,10,IF(LOG('Indicator Data'!Q88)&lt;BM$194,0,10-(BM$195-LOG('Indicator Data'!Q88))/(BM$195-BM$194)*10))),1)</f>
        <v>0</v>
      </c>
      <c r="BN85" s="55">
        <f>ROUND(IF('Indicator Data'!R88=0,0,IF(LOG('Indicator Data'!R88)&gt;BN$195,10,IF(LOG('Indicator Data'!R88)&lt;BN$194,0,10-(BN$195-LOG('Indicator Data'!R88))/(BN$195-BN$194)*10))),1)</f>
        <v>0</v>
      </c>
      <c r="BO85" s="55">
        <f t="shared" si="161"/>
        <v>0</v>
      </c>
      <c r="BP85" s="56">
        <f>'Indicator Data'!Q88/'Indicator Data'!$CL88</f>
        <v>0</v>
      </c>
      <c r="BQ85" s="56">
        <f>'Indicator Data'!R88/'Indicator Data'!$CL88</f>
        <v>0</v>
      </c>
      <c r="BR85" s="55">
        <f t="shared" si="136"/>
        <v>0</v>
      </c>
      <c r="BS85" s="55">
        <f t="shared" si="137"/>
        <v>0</v>
      </c>
      <c r="BT85" s="55">
        <f t="shared" si="138"/>
        <v>0</v>
      </c>
      <c r="BU85" s="55">
        <f t="shared" si="162"/>
        <v>0</v>
      </c>
      <c r="BV85" s="55">
        <f>ROUND(IF('Indicator Data'!S88=0,0,IF(LOG('Indicator Data'!S88)&gt;BV$195,10,IF(LOG('Indicator Data'!S88)&lt;BV$194,0,10-(BV$195-LOG('Indicator Data'!S88))/(BV$195-BV$194)*10))),1)</f>
        <v>0</v>
      </c>
      <c r="BW85" s="55">
        <f>ROUND(IF('Indicator Data'!T88=0,0,IF(LOG('Indicator Data'!T88)&gt;BW$195,10,IF(LOG('Indicator Data'!T88)&lt;BW$194,0,10-(BW$195-LOG('Indicator Data'!T88))/(BW$195-BW$194)*10))),1)</f>
        <v>0</v>
      </c>
      <c r="BX85" s="55">
        <f t="shared" si="163"/>
        <v>0</v>
      </c>
      <c r="BY85" s="56">
        <f>'Indicator Data'!S88/'Indicator Data'!$CL88</f>
        <v>0</v>
      </c>
      <c r="BZ85" s="56">
        <f>'Indicator Data'!T88/'Indicator Data'!$CL88</f>
        <v>0</v>
      </c>
      <c r="CA85" s="55">
        <f t="shared" si="139"/>
        <v>0</v>
      </c>
      <c r="CB85" s="55">
        <f t="shared" si="140"/>
        <v>0</v>
      </c>
      <c r="CC85" s="55">
        <f t="shared" si="164"/>
        <v>0</v>
      </c>
      <c r="CD85" s="55">
        <f t="shared" si="165"/>
        <v>0</v>
      </c>
      <c r="CE85" s="55">
        <f t="shared" si="166"/>
        <v>0</v>
      </c>
      <c r="CF85" s="55">
        <f>ROUND(IF('Indicator Data'!U88=0,0,IF(LOG('Indicator Data'!U88)&gt;CF$195,10,IF(LOG('Indicator Data'!U88)&lt;CF$194,0,10-(CF$195-LOG('Indicator Data'!U88))/(CF$195-CF$194)*10))),1)</f>
        <v>7.6</v>
      </c>
      <c r="CG85" s="56">
        <f>'Indicator Data'!U88/'Indicator Data'!$CL88</f>
        <v>0.78103449818944026</v>
      </c>
      <c r="CH85" s="55">
        <f t="shared" si="141"/>
        <v>8.6999999999999993</v>
      </c>
      <c r="CI85" s="55">
        <f t="shared" si="167"/>
        <v>8.1999999999999993</v>
      </c>
      <c r="CJ85" s="55">
        <f>ROUND(IF('Indicator Data'!V88=0,0,IF(LOG('Indicator Data'!V88)&gt;CJ$195,10,IF(LOG('Indicator Data'!V88)&lt;CJ$194,0,10-(CJ$195-LOG('Indicator Data'!V88))/(CJ$195-CJ$194)*10))),1)</f>
        <v>7.7</v>
      </c>
      <c r="CK85" s="56">
        <f>IF('Indicator Data'!V88/'Indicator Data'!$CL88&gt;1,1,'Indicator Data'!V88/'Indicator Data'!$CL88)</f>
        <v>0.89817664470247927</v>
      </c>
      <c r="CL85" s="55">
        <f t="shared" si="142"/>
        <v>9</v>
      </c>
      <c r="CM85" s="55">
        <f t="shared" si="168"/>
        <v>8.4</v>
      </c>
      <c r="CN85" s="55">
        <f>ROUND(IF('Indicator Data'!W88=0,0,IF(LOG('Indicator Data'!W88)&gt;CN$195,10,IF(LOG('Indicator Data'!W88)&lt;CN$194,0,10-(CN$195-LOG('Indicator Data'!W88))/(CN$195-CN$194)*10))),1)</f>
        <v>0</v>
      </c>
      <c r="CO85" s="56">
        <f>'Indicator Data'!W88/'Indicator Data'!$CL88</f>
        <v>0</v>
      </c>
      <c r="CP85" s="55">
        <f t="shared" si="143"/>
        <v>0</v>
      </c>
      <c r="CQ85" s="55">
        <f t="shared" si="169"/>
        <v>0</v>
      </c>
      <c r="CR85" s="55">
        <f>ROUND(IF('Indicator Data'!X88=0,0,IF(LOG('Indicator Data'!X88)&gt;CR$195,10,IF(LOG('Indicator Data'!X88)&lt;CR$194,0,10-(CR$195-LOG('Indicator Data'!X88))/(CR$195-CR$194)*10))),1)</f>
        <v>7.7</v>
      </c>
      <c r="CS85" s="56">
        <f>'Indicator Data'!X88/'Indicator Data'!$CL88</f>
        <v>0.90244281863435638</v>
      </c>
      <c r="CT85" s="55">
        <f t="shared" si="144"/>
        <v>9</v>
      </c>
      <c r="CU85" s="55">
        <f t="shared" si="170"/>
        <v>8.4</v>
      </c>
      <c r="CV85" s="55">
        <f>ROUND(IF('Indicator Data'!Y88=0,0,IF(LOG('Indicator Data'!Y88)&gt;CR$195,10,IF(LOG('Indicator Data'!Y88)&lt;CR$194,0,10-(CR$195-LOG('Indicator Data'!Y88))/(CR$195-CR$194)*10))),1)</f>
        <v>0</v>
      </c>
      <c r="CW85" s="56">
        <f>'Indicator Data'!Y88/'Indicator Data'!$CL88</f>
        <v>0</v>
      </c>
      <c r="CX85" s="55">
        <f t="shared" si="145"/>
        <v>0</v>
      </c>
      <c r="CY85" s="55">
        <f t="shared" si="171"/>
        <v>0</v>
      </c>
      <c r="CZ85" s="55">
        <f t="shared" si="172"/>
        <v>7.2</v>
      </c>
      <c r="DA85" s="55">
        <f>IF('Indicator Data'!AE88="No data","x",ROUND(IF('Indicator Data'!AE88&gt;DA$195,0,IF('Indicator Data'!AE88&lt;DA$194,10,(DA$195-'Indicator Data'!AE88)/(DA$195-DA$194)*10)),1))</f>
        <v>1.4</v>
      </c>
      <c r="DB85" s="55">
        <f>IF('Indicator Data'!AF88="No data","x",ROUND(IF('Indicator Data'!AF88&gt;DB$195,0,IF('Indicator Data'!AF88&lt;DB$194,10,(DB$195-'Indicator Data'!AF88)/(DB$195-DB$194)*10)),1))</f>
        <v>1.6</v>
      </c>
      <c r="DC85" s="55">
        <f>IF('Indicator Data'!AH88="No data","x",ROUND(IF('Indicator Data'!AH88&gt;DC$195,0,IF('Indicator Data'!AH88&lt;DC$194,10,(DC$195-'Indicator Data'!AH88)/(DC$195-DC$194)*10)),1))</f>
        <v>3.4</v>
      </c>
      <c r="DD85" s="55">
        <f>IF(AND(DB85="x",DA85="x",DC85="x"),"x",ROUND(AVERAGE(DA85:DC85),1))</f>
        <v>2.1</v>
      </c>
      <c r="DE85" s="55">
        <f>IF('Indicator Data'!AA88="No data","x",ROUND(IF(LOG('Indicator Data'!AA88)&gt;DE$195,10,IF(LOG('Indicator Data'!AA88)&lt;DE$194,0,10-(DE$195-LOG('Indicator Data'!AA88))/(DE$195-DE$194)*10)),1))</f>
        <v>8.1</v>
      </c>
      <c r="DF85" s="55">
        <f>IF('Indicator Data'!AB88="No data","x",ROUND(IF('Indicator Data'!AB88&gt;DF$195,10,IF('Indicator Data'!AB88&lt;DF$194,0,10-(DF$195-'Indicator Data'!AB88)/(DF$195-DF$194)*10)),1))</f>
        <v>3.4</v>
      </c>
      <c r="DG85" s="55">
        <f>IF('Indicator Data'!AC88="No data","x",ROUND(IF('Indicator Data'!AC88&gt;DG$195,10,IF('Indicator Data'!AC88&lt;DG$194,0,10-(DG$195-'Indicator Data'!AC88)/(DG$195-DG$194)*10)),1))</f>
        <v>5.6</v>
      </c>
      <c r="DH85" s="55">
        <f>IF('Indicator Data'!AD88="No data","x",ROUND(IF('Indicator Data'!AD88&gt;DH$195,10,IF('Indicator Data'!AD88&lt;DH$194,0,10-(DH$195-'Indicator Data'!AD88)/(DH$195-DH$194)*10)),1))</f>
        <v>1.5</v>
      </c>
      <c r="DI85" s="55">
        <f t="shared" si="173"/>
        <v>4.7</v>
      </c>
      <c r="DJ85" s="55">
        <f t="shared" si="174"/>
        <v>3.8</v>
      </c>
      <c r="DK85" s="55">
        <f>IF('Indicator Data'!AK88="No data","x",ROUND(IF('Indicator Data'!AK88&gt;DK$195,10,IF('Indicator Data'!AK88&lt;DK$194,0,10-(DK$195-'Indicator Data'!AK88)/(DK$195-DK$194)*10)),1))</f>
        <v>6.6</v>
      </c>
      <c r="DL85" s="55">
        <f>IF('Indicator Data'!AL88="No data","x",ROUND(IF('Indicator Data'!AL88&gt;DL$195,10,IF('Indicator Data'!AL88&lt;DL$194,0,10-(DL$195-'Indicator Data'!AL88)/(DL$195-DL$194)*10)),1))</f>
        <v>1.9</v>
      </c>
      <c r="DM85" s="55">
        <f t="shared" si="175"/>
        <v>4.5</v>
      </c>
      <c r="DN85" s="55">
        <f>IF('Indicator Data'!AG88="No data","x",ROUND(IF('Indicator Data'!AG88&gt;DN$195,10,IF('Indicator Data'!AG88&lt;DN$194,0,10-(DN$195-'Indicator Data'!AG88)/(DN$195-DN$194)*10)),1))</f>
        <v>0.2</v>
      </c>
      <c r="DO85" s="55">
        <f t="shared" si="176"/>
        <v>1.7</v>
      </c>
      <c r="DP85" s="194">
        <f>IF('Indicator Data'!AI88="No data","x",'Indicator Data'!AI88/'Indicator Data'!$CK88)</f>
        <v>5.1450582737477661E-5</v>
      </c>
      <c r="DQ85" s="55">
        <f t="shared" si="146"/>
        <v>0.5</v>
      </c>
      <c r="DR85" s="55">
        <f>IF('Indicator Data'!AJ88="No data","x",ROUND(IF('Indicator Data'!AJ88&gt;DR$195,10,IF('Indicator Data'!AJ88&lt;DR$194,0,10-(DR$195-'Indicator Data'!AJ88)/(DR$195-DR$194)*10)),1))</f>
        <v>8</v>
      </c>
      <c r="DS85" s="55">
        <f t="shared" si="177"/>
        <v>4.3</v>
      </c>
      <c r="DT85" s="55">
        <f>ROUND(IF('Indicator Data'!Z88=0,0,IF(LOG('Indicator Data'!Z88)&gt;DT$195,10,IF(LOG('Indicator Data'!Z88)&lt;DT$194,0,10-(DT$195-LOG('Indicator Data'!Z88))/(DT$195-DT$194)*10))),1)</f>
        <v>0</v>
      </c>
      <c r="DU85" s="56">
        <f>'Indicator Data'!Z88/'Indicator Data'!$CL88</f>
        <v>0</v>
      </c>
      <c r="DV85" s="55">
        <f t="shared" si="147"/>
        <v>0</v>
      </c>
      <c r="DW85" s="55">
        <f t="shared" si="178"/>
        <v>0</v>
      </c>
      <c r="DX85" s="55">
        <f t="shared" si="179"/>
        <v>3.5</v>
      </c>
      <c r="DY85" s="57">
        <f>IF(BL85="x",ROUND((10-GEOMEAN(((10-DX85)/10*9+1),((10-CZ85)/10*9+1),((10-DJ85)/10*9+1)))/9*10,1),ROUND((10-GEOMEAN(((10-BL85)/10*9+1),((10-DX85)/10*9+1),((10-CZ85)/10*9+1),((10-DJ85)/10*9+1)))/9*10,1))</f>
        <v>5.0999999999999996</v>
      </c>
      <c r="DZ85" s="58">
        <f>IF(ROUND(IF(AP85="x",(10-GEOMEAN(((10-AO85)/10*9+1),((10-DY85)/10*9+1),((10-AU85)/10*9+1),((10-AQ85)/10*9+1),((10-AR85)/10*9+1)))/9*10,(10-GEOMEAN(((10-AO85)/10*9+1),((10-DY85)/10*9+1),((10-AP85)/10*9+1),((10-AQ85)/10*9+1),((10-AR85)/10*9+1),((10-AU85)/10*9+1)))/9*10),1)=0,0.1,ROUND(IF(AP85="x",(10-GEOMEAN(((10-AO85)/10*9+1),((10-DY85)/10*9+1),((10-AU85)/10*9+1),((10-AQ85)/10*9+1),((10-AR85)/10*9+1)))/9*10,(10-GEOMEAN(((10-AO85)/10*9+1),((10-DY85)/10*9+1),((10-AP85)/10*9+1),((10-AQ85)/10*9+1),((10-AR85)/10*9+1),((10-AU85)/10*9+1)))/9*10),1))</f>
        <v>5.3</v>
      </c>
      <c r="EA85" s="55">
        <f>ROUND(IF('Indicator Data'!AM88=0,0,IF('Indicator Data'!AM88&gt;EA$195,10,IF('Indicator Data'!AM88&lt;EA$194,0,10-(EA$195-'Indicator Data'!AM88)/(EA$195-EA$194)*10))),1)</f>
        <v>1.6</v>
      </c>
      <c r="EB85" s="55">
        <f>ROUND(IF('Indicator Data'!AN88=0,0,IF(LOG('Indicator Data'!AN88)&gt;LOG(EB$195),10,IF(LOG('Indicator Data'!AN88)&lt;LOG(EB$194),0,10-(LOG(EB$195)-LOG('Indicator Data'!AN88))/(LOG(EB$195)-LOG(EB$194))*10))),1)</f>
        <v>2.7</v>
      </c>
      <c r="EC85" s="57">
        <f t="shared" si="148"/>
        <v>2.2000000000000002</v>
      </c>
      <c r="ED85" s="55">
        <f>'Indicator Data'!AO88</f>
        <v>0</v>
      </c>
      <c r="EE85" s="55">
        <f>'Indicator Data'!AP88</f>
        <v>0</v>
      </c>
      <c r="EF85" s="57">
        <f t="shared" si="149"/>
        <v>0</v>
      </c>
      <c r="EG85" s="58">
        <f t="shared" si="150"/>
        <v>1.5</v>
      </c>
      <c r="EH85" s="15"/>
      <c r="EI85" s="104"/>
    </row>
    <row r="86" spans="1:139" s="4" customFormat="1" x14ac:dyDescent="0.25">
      <c r="A86" s="126" t="str">
        <f>'Indicator Data'!A89</f>
        <v>Japan</v>
      </c>
      <c r="B86" s="59" t="str">
        <f>'Indicator Data'!B89</f>
        <v>JPN</v>
      </c>
      <c r="C86" s="55">
        <f>ROUND(IF('Indicator Data'!C89=0,0.1,IF(LOG('Indicator Data'!C89)&gt;C$195,10,IF(LOG('Indicator Data'!C89)&lt;C$194,0,10-(C$195-LOG('Indicator Data'!C89))/(C$195-C$194)*10))),1)</f>
        <v>10</v>
      </c>
      <c r="D86" s="55">
        <f>ROUND(IF('Indicator Data'!D89=0,0.1,IF(LOG('Indicator Data'!D89)&gt;D$195,10,IF(LOG('Indicator Data'!D89)&lt;D$194,0,10-(D$195-LOG('Indicator Data'!D89))/(D$195-D$194)*10))),1)</f>
        <v>10</v>
      </c>
      <c r="E86" s="55">
        <f t="shared" si="110"/>
        <v>10</v>
      </c>
      <c r="F86" s="55">
        <f>IF('Indicator Data'!E89="No data",0.1,(ROUND(IF('Indicator Data'!E89=0,0,IF(LOG('Indicator Data'!E89)&gt;F$195,10,IF(LOG('Indicator Data'!E89)&lt;F$194,0,10-(F$195-LOG('Indicator Data'!E89))/(F$195-F$194)*10))),1)))</f>
        <v>6.3</v>
      </c>
      <c r="G86" s="55">
        <f>ROUND(IF('Indicator Data'!F89=0,0,IF(LOG('Indicator Data'!F89)&gt;G$195,10,IF(LOG('Indicator Data'!F89)&lt;G$194,0,10-(G$195-LOG('Indicator Data'!F89))/(G$195-G$194)*10))),1)</f>
        <v>10</v>
      </c>
      <c r="H86" s="55">
        <f>ROUND(IF('Indicator Data'!G89=0,0,IF(LOG('Indicator Data'!G89)&gt;H$195,10,IF(LOG('Indicator Data'!G89)&lt;H$194,0,10-(H$195-LOG('Indicator Data'!G89))/(H$195-H$194)*10))),1)</f>
        <v>10</v>
      </c>
      <c r="I86" s="55">
        <f>ROUND(IF('Indicator Data'!H89=0,0,IF(LOG('Indicator Data'!H89)&gt;I$195,10,IF(LOG('Indicator Data'!H89)&lt;I$194,0,10-(I$195-LOG('Indicator Data'!H89))/(I$195-I$194)*10))),1)</f>
        <v>10</v>
      </c>
      <c r="J86" s="55">
        <f t="shared" si="111"/>
        <v>10</v>
      </c>
      <c r="K86" s="55">
        <f>ROUND(IF('Indicator Data'!I89=0,0,IF(LOG('Indicator Data'!I89)&gt;K$195,10,IF(LOG('Indicator Data'!I89)&lt;K$194,0,10-(K$195-LOG('Indicator Data'!I89))/(K$195-K$194)*10))),1)</f>
        <v>10</v>
      </c>
      <c r="L86" s="55">
        <f t="shared" si="112"/>
        <v>10</v>
      </c>
      <c r="M86" s="55">
        <f>ROUND(IF('Indicator Data'!J89=0,0,IF(LOG('Indicator Data'!J89)&gt;M$195,10,IF(LOG('Indicator Data'!J89)&lt;M$194,0,10-(M$195-LOG('Indicator Data'!J89))/(M$195-M$194)*10))),1)</f>
        <v>0</v>
      </c>
      <c r="N86" s="56">
        <f>'Indicator Data'!C89/'Indicator Data'!$CL89</f>
        <v>2.0565715380930156E-3</v>
      </c>
      <c r="O86" s="56">
        <f>'Indicator Data'!D89/'Indicator Data'!$CL89</f>
        <v>1.5379433178217851E-3</v>
      </c>
      <c r="P86" s="56">
        <f>IF(F86=0.1,"x",'Indicator Data'!E89/'Indicator Data'!$CL89)</f>
        <v>2.6574366959911127E-4</v>
      </c>
      <c r="Q86" s="56">
        <f>'Indicator Data'!F89/'Indicator Data'!$CL89</f>
        <v>3.0230011645174178E-4</v>
      </c>
      <c r="R86" s="56">
        <f>'Indicator Data'!G89/'Indicator Data'!$CL89</f>
        <v>1.8882426909381897E-2</v>
      </c>
      <c r="S86" s="56">
        <f>'Indicator Data'!H89/'Indicator Data'!$CL89</f>
        <v>1.2010843868763294E-2</v>
      </c>
      <c r="T86" s="56">
        <f>'Indicator Data'!I89/'Indicator Data'!$CL89</f>
        <v>1.0161921708058533E-2</v>
      </c>
      <c r="U86" s="56">
        <f>'Indicator Data'!J89/'Indicator Data'!$CL89</f>
        <v>0</v>
      </c>
      <c r="V86" s="55">
        <f t="shared" si="113"/>
        <v>10</v>
      </c>
      <c r="W86" s="55">
        <f t="shared" si="114"/>
        <v>10</v>
      </c>
      <c r="X86" s="55">
        <f t="shared" si="115"/>
        <v>10</v>
      </c>
      <c r="Y86" s="55">
        <f t="shared" si="116"/>
        <v>0.2</v>
      </c>
      <c r="Z86" s="55">
        <f t="shared" si="117"/>
        <v>10</v>
      </c>
      <c r="AA86" s="55">
        <f t="shared" si="118"/>
        <v>10</v>
      </c>
      <c r="AB86" s="55">
        <f t="shared" si="119"/>
        <v>10</v>
      </c>
      <c r="AC86" s="55">
        <f t="shared" si="120"/>
        <v>10</v>
      </c>
      <c r="AD86" s="55">
        <f t="shared" si="121"/>
        <v>10</v>
      </c>
      <c r="AE86" s="55">
        <f t="shared" si="122"/>
        <v>10</v>
      </c>
      <c r="AF86" s="55">
        <f t="shared" si="123"/>
        <v>0</v>
      </c>
      <c r="AG86" s="55">
        <f>ROUND(IF('Indicator Data'!K89=0,0,IF('Indicator Data'!K89&gt;AG$195,10,IF('Indicator Data'!K89&lt;AG$194,0,10-(AG$195-'Indicator Data'!K89)/(AG$195-AG$194)*10))),1)</f>
        <v>0</v>
      </c>
      <c r="AH86" s="55">
        <f t="shared" si="124"/>
        <v>10</v>
      </c>
      <c r="AI86" s="55">
        <f t="shared" si="125"/>
        <v>10</v>
      </c>
      <c r="AJ86" s="55">
        <f t="shared" si="126"/>
        <v>10</v>
      </c>
      <c r="AK86" s="55">
        <f t="shared" si="127"/>
        <v>10</v>
      </c>
      <c r="AL86" s="55">
        <f t="shared" si="128"/>
        <v>10</v>
      </c>
      <c r="AM86" s="55">
        <f t="shared" si="129"/>
        <v>10</v>
      </c>
      <c r="AN86" s="55">
        <f t="shared" si="130"/>
        <v>0</v>
      </c>
      <c r="AO86" s="193">
        <f t="shared" si="131"/>
        <v>10</v>
      </c>
      <c r="AP86" s="193">
        <f t="shared" si="151"/>
        <v>3.9</v>
      </c>
      <c r="AQ86" s="193">
        <f t="shared" si="132"/>
        <v>10</v>
      </c>
      <c r="AR86" s="193">
        <f t="shared" si="133"/>
        <v>10</v>
      </c>
      <c r="AS86" s="55">
        <f t="shared" si="134"/>
        <v>0</v>
      </c>
      <c r="AT86" s="55">
        <f>IF('Indicator Data'!L89="No data","x",IF('Indicator Data'!CM89&lt;1000,"x",ROUND((IF('Indicator Data'!L89&gt;AT$195,10,IF('Indicator Data'!L89&lt;AT$194,0,10-(AT$195-'Indicator Data'!L89)/(AT$195-AT$194)*10))),1)))</f>
        <v>1</v>
      </c>
      <c r="AU86" s="193">
        <f t="shared" si="135"/>
        <v>0.5</v>
      </c>
      <c r="AV86" s="55">
        <f>IF('Indicator Data'!M89="No data","x",ROUND(IF('Indicator Data'!M89=0,0,IF(LOG('Indicator Data'!M89)&gt;AV$195,10,IF(LOG('Indicator Data'!M89)&lt;AV$194,0,10-(AV$195-LOG('Indicator Data'!M89))/(AV$195-AV$194)*10))),1))</f>
        <v>0</v>
      </c>
      <c r="AW86" s="56">
        <f>IF(AV86="x","x",'Indicator Data'!M89/'Indicator Data'!$CL89)</f>
        <v>0</v>
      </c>
      <c r="AX86" s="55">
        <f t="shared" si="152"/>
        <v>0</v>
      </c>
      <c r="AY86" s="55">
        <f t="shared" si="153"/>
        <v>0</v>
      </c>
      <c r="AZ86" s="55" t="str">
        <f>IF('Indicator Data'!N89="No data","x",ROUND(IF('Indicator Data'!N89=0,0,IF(LOG('Indicator Data'!N89)&gt;AZ$195,10,IF(LOG('Indicator Data'!N89)&lt;AZ$194,0,10-(AZ$195-LOG('Indicator Data'!N89))/(AZ$195-AZ$194)*10))),1))</f>
        <v>x</v>
      </c>
      <c r="BA86" s="56" t="str">
        <f>IF(AZ86="x","x",'Indicator Data'!N89/'Indicator Data'!$CL89)</f>
        <v>x</v>
      </c>
      <c r="BB86" s="55" t="str">
        <f t="shared" si="154"/>
        <v>x</v>
      </c>
      <c r="BC86" s="55" t="str">
        <f t="shared" si="155"/>
        <v>x</v>
      </c>
      <c r="BD86" s="55" t="str">
        <f>IF('Indicator Data'!O89="No data","x",ROUND(IF('Indicator Data'!O89=0,0,IF(LOG('Indicator Data'!O89)&gt;BD$195,10,IF(LOG('Indicator Data'!O89)&lt;BD$194,0,10-(BD$195-LOG('Indicator Data'!O89))/(BD$195-BD$194)*10))),1))</f>
        <v>x</v>
      </c>
      <c r="BE86" s="56" t="str">
        <f>IF(BD86="x","x",'Indicator Data'!O89/'Indicator Data'!$CL89)</f>
        <v>x</v>
      </c>
      <c r="BF86" s="55" t="str">
        <f t="shared" si="156"/>
        <v>x</v>
      </c>
      <c r="BG86" s="55" t="str">
        <f t="shared" si="157"/>
        <v>x</v>
      </c>
      <c r="BH86" s="55" t="str">
        <f>IF('Indicator Data'!P89="No data","x",ROUND(IF('Indicator Data'!P89=0,0,IF(LOG('Indicator Data'!P89)&gt;BH$195,10,IF(LOG('Indicator Data'!P89)&lt;BH$194,0,10-(BH$195-LOG('Indicator Data'!P89))/(BH$195-BH$194)*10))),1))</f>
        <v>x</v>
      </c>
      <c r="BI86" s="56" t="str">
        <f>IF(BH86="x","x",'Indicator Data'!P89/'Indicator Data'!$CL89)</f>
        <v>x</v>
      </c>
      <c r="BJ86" s="55" t="str">
        <f t="shared" si="158"/>
        <v>x</v>
      </c>
      <c r="BK86" s="55" t="str">
        <f t="shared" si="159"/>
        <v>x</v>
      </c>
      <c r="BL86" s="55">
        <f t="shared" si="160"/>
        <v>0</v>
      </c>
      <c r="BM86" s="55">
        <f>ROUND(IF('Indicator Data'!Q89=0,0,IF(LOG('Indicator Data'!Q89)&gt;BM$195,10,IF(LOG('Indicator Data'!Q89)&lt;BM$194,0,10-(BM$195-LOG('Indicator Data'!Q89))/(BM$195-BM$194)*10))),1)</f>
        <v>0</v>
      </c>
      <c r="BN86" s="55">
        <f>ROUND(IF('Indicator Data'!R89=0,0,IF(LOG('Indicator Data'!R89)&gt;BN$195,10,IF(LOG('Indicator Data'!R89)&lt;BN$194,0,10-(BN$195-LOG('Indicator Data'!R89))/(BN$195-BN$194)*10))),1)</f>
        <v>0</v>
      </c>
      <c r="BO86" s="55">
        <f t="shared" si="161"/>
        <v>0</v>
      </c>
      <c r="BP86" s="56">
        <f>'Indicator Data'!Q89/'Indicator Data'!$CL89</f>
        <v>0</v>
      </c>
      <c r="BQ86" s="56">
        <f>'Indicator Data'!R89/'Indicator Data'!$CL89</f>
        <v>0</v>
      </c>
      <c r="BR86" s="55">
        <f t="shared" si="136"/>
        <v>0</v>
      </c>
      <c r="BS86" s="55">
        <f t="shared" si="137"/>
        <v>0</v>
      </c>
      <c r="BT86" s="55">
        <f t="shared" si="138"/>
        <v>0</v>
      </c>
      <c r="BU86" s="55">
        <f t="shared" si="162"/>
        <v>0</v>
      </c>
      <c r="BV86" s="55">
        <f>ROUND(IF('Indicator Data'!S89=0,0,IF(LOG('Indicator Data'!S89)&gt;BV$195,10,IF(LOG('Indicator Data'!S89)&lt;BV$194,0,10-(BV$195-LOG('Indicator Data'!S89))/(BV$195-BV$194)*10))),1)</f>
        <v>0</v>
      </c>
      <c r="BW86" s="55">
        <f>ROUND(IF('Indicator Data'!T89=0,0,IF(LOG('Indicator Data'!T89)&gt;BW$195,10,IF(LOG('Indicator Data'!T89)&lt;BW$194,0,10-(BW$195-LOG('Indicator Data'!T89))/(BW$195-BW$194)*10))),1)</f>
        <v>0</v>
      </c>
      <c r="BX86" s="55">
        <f t="shared" si="163"/>
        <v>0</v>
      </c>
      <c r="BY86" s="56">
        <f>'Indicator Data'!S89/'Indicator Data'!$CL89</f>
        <v>0</v>
      </c>
      <c r="BZ86" s="56">
        <f>'Indicator Data'!T89/'Indicator Data'!$CL89</f>
        <v>0</v>
      </c>
      <c r="CA86" s="55">
        <f t="shared" si="139"/>
        <v>0</v>
      </c>
      <c r="CB86" s="55">
        <f t="shared" si="140"/>
        <v>0</v>
      </c>
      <c r="CC86" s="55">
        <f t="shared" si="164"/>
        <v>0</v>
      </c>
      <c r="CD86" s="55">
        <f t="shared" si="165"/>
        <v>0</v>
      </c>
      <c r="CE86" s="55">
        <f t="shared" si="166"/>
        <v>0</v>
      </c>
      <c r="CF86" s="55">
        <f>ROUND(IF('Indicator Data'!U89=0,0,IF(LOG('Indicator Data'!U89)&gt;CF$195,10,IF(LOG('Indicator Data'!U89)&lt;CF$194,0,10-(CF$195-LOG('Indicator Data'!U89))/(CF$195-CF$194)*10))),1)</f>
        <v>8.4</v>
      </c>
      <c r="CG86" s="56">
        <f>'Indicator Data'!U89/'Indicator Data'!$CL89</f>
        <v>6.3578485856525646E-2</v>
      </c>
      <c r="CH86" s="55">
        <f t="shared" si="141"/>
        <v>0.7</v>
      </c>
      <c r="CI86" s="55">
        <f t="shared" si="167"/>
        <v>5.8</v>
      </c>
      <c r="CJ86" s="55">
        <f>ROUND(IF('Indicator Data'!V89=0,0,IF(LOG('Indicator Data'!V89)&gt;CJ$195,10,IF(LOG('Indicator Data'!V89)&lt;CJ$194,0,10-(CJ$195-LOG('Indicator Data'!V89))/(CJ$195-CJ$194)*10))),1)</f>
        <v>9.8000000000000007</v>
      </c>
      <c r="CK86" s="56">
        <f>IF('Indicator Data'!V89/'Indicator Data'!$CL89&gt;1,1,'Indicator Data'!V89/'Indicator Data'!$CL89)</f>
        <v>0.5908605677575649</v>
      </c>
      <c r="CL86" s="55">
        <f t="shared" si="142"/>
        <v>5.9</v>
      </c>
      <c r="CM86" s="55">
        <f t="shared" si="168"/>
        <v>8.5</v>
      </c>
      <c r="CN86" s="55">
        <f>ROUND(IF('Indicator Data'!W89=0,0,IF(LOG('Indicator Data'!W89)&gt;CN$195,10,IF(LOG('Indicator Data'!W89)&lt;CN$194,0,10-(CN$195-LOG('Indicator Data'!W89))/(CN$195-CN$194)*10))),1)</f>
        <v>0</v>
      </c>
      <c r="CO86" s="56">
        <f>'Indicator Data'!W89/'Indicator Data'!$CL89</f>
        <v>0</v>
      </c>
      <c r="CP86" s="55">
        <f t="shared" si="143"/>
        <v>0</v>
      </c>
      <c r="CQ86" s="55">
        <f t="shared" si="169"/>
        <v>0</v>
      </c>
      <c r="CR86" s="55">
        <f>ROUND(IF('Indicator Data'!X89=0,0,IF(LOG('Indicator Data'!X89)&gt;CR$195,10,IF(LOG('Indicator Data'!X89)&lt;CR$194,0,10-(CR$195-LOG('Indicator Data'!X89))/(CR$195-CR$194)*10))),1)</f>
        <v>9.8000000000000007</v>
      </c>
      <c r="CS86" s="56">
        <f>'Indicator Data'!X89/'Indicator Data'!$CL89</f>
        <v>0.59169734141108776</v>
      </c>
      <c r="CT86" s="55">
        <f t="shared" si="144"/>
        <v>5.9</v>
      </c>
      <c r="CU86" s="55">
        <f t="shared" si="170"/>
        <v>8.5</v>
      </c>
      <c r="CV86" s="55">
        <f>ROUND(IF('Indicator Data'!Y89=0,0,IF(LOG('Indicator Data'!Y89)&gt;CR$195,10,IF(LOG('Indicator Data'!Y89)&lt;CR$194,0,10-(CR$195-LOG('Indicator Data'!Y89))/(CR$195-CR$194)*10))),1)</f>
        <v>0</v>
      </c>
      <c r="CW86" s="56">
        <f>'Indicator Data'!Y89/'Indicator Data'!$CL89</f>
        <v>0</v>
      </c>
      <c r="CX86" s="55">
        <f t="shared" si="145"/>
        <v>0</v>
      </c>
      <c r="CY86" s="55">
        <f t="shared" si="171"/>
        <v>0</v>
      </c>
      <c r="CZ86" s="55">
        <f t="shared" si="172"/>
        <v>6.6</v>
      </c>
      <c r="DA86" s="55">
        <f>IF('Indicator Data'!AE89="No data","x",ROUND(IF('Indicator Data'!AE89&gt;DA$195,0,IF('Indicator Data'!AE89&lt;DA$194,10,(DA$195-'Indicator Data'!AE89)/(DA$195-DA$194)*10)),1))</f>
        <v>0</v>
      </c>
      <c r="DB86" s="55">
        <f>IF('Indicator Data'!AF89="No data","x",ROUND(IF('Indicator Data'!AF89&gt;DB$195,0,IF('Indicator Data'!AF89&lt;DB$194,10,(DB$195-'Indicator Data'!AF89)/(DB$195-DB$194)*10)),1))</f>
        <v>0.2</v>
      </c>
      <c r="DC86" s="55" t="str">
        <f>IF('Indicator Data'!AH89="No data","x",ROUND(IF('Indicator Data'!AH89&gt;DC$195,0,IF('Indicator Data'!AH89&lt;DC$194,10,(DC$195-'Indicator Data'!AH89)/(DC$195-DC$194)*10)),1))</f>
        <v>x</v>
      </c>
      <c r="DD86" s="55">
        <f>IF(AND(DB86="x",DA86="x",DC86="x"),"x",ROUND(AVERAGE(DA86:DC86),1))</f>
        <v>0.1</v>
      </c>
      <c r="DE86" s="55">
        <f>IF('Indicator Data'!AA89="No data","x",ROUND(IF(LOG('Indicator Data'!AA89)&gt;DE$195,10,IF(LOG('Indicator Data'!AA89)&lt;DE$194,0,10-(DE$195-LOG('Indicator Data'!AA89))/(DE$195-DE$194)*10)),1))</f>
        <v>8.5</v>
      </c>
      <c r="DF86" s="55">
        <f>IF('Indicator Data'!AB89="No data","x",ROUND(IF('Indicator Data'!AB89&gt;DF$195,10,IF('Indicator Data'!AB89&lt;DF$194,0,10-(DF$195-'Indicator Data'!AB89)/(DF$195-DF$194)*10)),1))</f>
        <v>1.5</v>
      </c>
      <c r="DG86" s="55">
        <f>IF('Indicator Data'!AC89="No data","x",ROUND(IF('Indicator Data'!AC89&gt;DG$195,10,IF('Indicator Data'!AC89&lt;DG$194,0,10-(DG$195-'Indicator Data'!AC89)/(DG$195-DG$194)*10)),1))</f>
        <v>9.1999999999999993</v>
      </c>
      <c r="DH86" s="55">
        <f>IF('Indicator Data'!AD89="No data","x",ROUND(IF('Indicator Data'!AD89&gt;DH$195,10,IF('Indicator Data'!AD89&lt;DH$194,0,10-(DH$195-'Indicator Data'!AD89)/(DH$195-DH$194)*10)),1))</f>
        <v>0.6</v>
      </c>
      <c r="DI86" s="55">
        <f t="shared" si="173"/>
        <v>5</v>
      </c>
      <c r="DJ86" s="55">
        <f t="shared" si="174"/>
        <v>3.4</v>
      </c>
      <c r="DK86" s="55" t="str">
        <f>IF('Indicator Data'!AK89="No data","x",ROUND(IF('Indicator Data'!AK89&gt;DK$195,10,IF('Indicator Data'!AK89&lt;DK$194,0,10-(DK$195-'Indicator Data'!AK89)/(DK$195-DK$194)*10)),1))</f>
        <v>x</v>
      </c>
      <c r="DL86" s="55">
        <f>IF('Indicator Data'!AL89="No data","x",ROUND(IF('Indicator Data'!AL89&gt;DL$195,10,IF('Indicator Data'!AL89&lt;DL$194,0,10-(DL$195-'Indicator Data'!AL89)/(DL$195-DL$194)*10)),1))</f>
        <v>0</v>
      </c>
      <c r="DM86" s="55">
        <f t="shared" si="175"/>
        <v>4</v>
      </c>
      <c r="DN86" s="55">
        <f>IF('Indicator Data'!AG89="No data","x",ROUND(IF('Indicator Data'!AG89&gt;DN$195,10,IF('Indicator Data'!AG89&lt;DN$194,0,10-(DN$195-'Indicator Data'!AG89)/(DN$195-DN$194)*10)),1))</f>
        <v>0</v>
      </c>
      <c r="DO86" s="55">
        <f t="shared" si="176"/>
        <v>0.1</v>
      </c>
      <c r="DP86" s="194">
        <f>IF('Indicator Data'!AI89="No data","x",'Indicator Data'!AI89/'Indicator Data'!$CK89)</f>
        <v>3.0811093074681063E-4</v>
      </c>
      <c r="DQ86" s="55">
        <f t="shared" si="146"/>
        <v>3.1</v>
      </c>
      <c r="DR86" s="55" t="str">
        <f>IF('Indicator Data'!AJ89="No data","x",ROUND(IF('Indicator Data'!AJ89&gt;DR$195,10,IF('Indicator Data'!AJ89&lt;DR$194,0,10-(DR$195-'Indicator Data'!AJ89)/(DR$195-DR$194)*10)),1))</f>
        <v>x</v>
      </c>
      <c r="DS86" s="55">
        <f t="shared" si="177"/>
        <v>3.1</v>
      </c>
      <c r="DT86" s="55">
        <f>ROUND(IF('Indicator Data'!Z89=0,0,IF(LOG('Indicator Data'!Z89)&gt;DT$195,10,IF(LOG('Indicator Data'!Z89)&lt;DT$194,0,10-(DT$195-LOG('Indicator Data'!Z89))/(DT$195-DT$194)*10))),1)</f>
        <v>10</v>
      </c>
      <c r="DU86" s="56">
        <f>'Indicator Data'!Z89/'Indicator Data'!$CL89</f>
        <v>0.94506704973485711</v>
      </c>
      <c r="DV86" s="55">
        <f t="shared" si="147"/>
        <v>9.5</v>
      </c>
      <c r="DW86" s="55">
        <f t="shared" si="178"/>
        <v>9.8000000000000007</v>
      </c>
      <c r="DX86" s="55">
        <f t="shared" si="179"/>
        <v>2.4</v>
      </c>
      <c r="DY86" s="57">
        <f>IF(BL86="x",ROUND((10-GEOMEAN(((10-DX86)/10*9+1),((10-CZ86)/10*9+1),((10-DJ86)/10*9+1)))/9*10,1),ROUND((10-GEOMEAN(((10-BL86)/10*9+1),((10-DX86)/10*9+1),((10-CZ86)/10*9+1),((10-DJ86)/10*9+1)))/9*10,1))</f>
        <v>3.5</v>
      </c>
      <c r="DZ86" s="58">
        <f>IF(ROUND(IF(AP86="x",(10-GEOMEAN(((10-AO86)/10*9+1),((10-DY86)/10*9+1),((10-AU86)/10*9+1),((10-AQ86)/10*9+1),((10-AR86)/10*9+1)))/9*10,(10-GEOMEAN(((10-AO86)/10*9+1),((10-DY86)/10*9+1),((10-AP86)/10*9+1),((10-AQ86)/10*9+1),((10-AR86)/10*9+1),((10-AU86)/10*9+1)))/9*10),1)=0,0.1,ROUND(IF(AP86="x",(10-GEOMEAN(((10-AO86)/10*9+1),((10-DY86)/10*9+1),((10-AU86)/10*9+1),((10-AQ86)/10*9+1),((10-AR86)/10*9+1)))/9*10,(10-GEOMEAN(((10-AO86)/10*9+1),((10-DY86)/10*9+1),((10-AP86)/10*9+1),((10-AQ86)/10*9+1),((10-AR86)/10*9+1),((10-AU86)/10*9+1)))/9*10),1))</f>
        <v>8.1</v>
      </c>
      <c r="EA86" s="55">
        <f>ROUND(IF('Indicator Data'!AM89=0,0,IF('Indicator Data'!AM89&gt;EA$195,10,IF('Indicator Data'!AM89&lt;EA$194,0,10-(EA$195-'Indicator Data'!AM89)/(EA$195-EA$194)*10))),1)</f>
        <v>0.5</v>
      </c>
      <c r="EB86" s="55">
        <f>ROUND(IF('Indicator Data'!AN89=0,0,IF(LOG('Indicator Data'!AN89)&gt;LOG(EB$195),10,IF(LOG('Indicator Data'!AN89)&lt;LOG(EB$194),0,10-(LOG(EB$195)-LOG('Indicator Data'!AN89))/(LOG(EB$195)-LOG(EB$194))*10))),1)</f>
        <v>2</v>
      </c>
      <c r="EC86" s="57">
        <f t="shared" si="148"/>
        <v>1.3</v>
      </c>
      <c r="ED86" s="55">
        <f>'Indicator Data'!AO89</f>
        <v>0</v>
      </c>
      <c r="EE86" s="55">
        <f>'Indicator Data'!AP89</f>
        <v>0</v>
      </c>
      <c r="EF86" s="57">
        <f t="shared" si="149"/>
        <v>0</v>
      </c>
      <c r="EG86" s="58">
        <f t="shared" si="150"/>
        <v>0.9</v>
      </c>
      <c r="EH86" s="15"/>
      <c r="EI86" s="104"/>
    </row>
    <row r="87" spans="1:139" s="4" customFormat="1" x14ac:dyDescent="0.25">
      <c r="A87" s="126" t="str">
        <f>'Indicator Data'!A90</f>
        <v>Jordan</v>
      </c>
      <c r="B87" s="59" t="str">
        <f>'Indicator Data'!B90</f>
        <v>JOR</v>
      </c>
      <c r="C87" s="55">
        <f>ROUND(IF('Indicator Data'!C90=0,0.1,IF(LOG('Indicator Data'!C90)&gt;C$195,10,IF(LOG('Indicator Data'!C90)&lt;C$194,0,10-(C$195-LOG('Indicator Data'!C90))/(C$195-C$194)*10))),1)</f>
        <v>8</v>
      </c>
      <c r="D87" s="55">
        <f>ROUND(IF('Indicator Data'!D90=0,0.1,IF(LOG('Indicator Data'!D90)&gt;D$195,10,IF(LOG('Indicator Data'!D90)&lt;D$194,0,10-(D$195-LOG('Indicator Data'!D90))/(D$195-D$194)*10))),1)</f>
        <v>6.9</v>
      </c>
      <c r="E87" s="55">
        <f t="shared" si="110"/>
        <v>7.5</v>
      </c>
      <c r="F87" s="55">
        <f>IF('Indicator Data'!E90="No data",0.1,(ROUND(IF('Indicator Data'!E90=0,0,IF(LOG('Indicator Data'!E90)&gt;F$195,10,IF(LOG('Indicator Data'!E90)&lt;F$194,0,10-(F$195-LOG('Indicator Data'!E90))/(F$195-F$194)*10))),1)))</f>
        <v>4.3</v>
      </c>
      <c r="G87" s="55">
        <f>ROUND(IF('Indicator Data'!F90=0,0,IF(LOG('Indicator Data'!F90)&gt;G$195,10,IF(LOG('Indicator Data'!F90)&lt;G$194,0,10-(G$195-LOG('Indicator Data'!F90))/(G$195-G$194)*10))),1)</f>
        <v>0</v>
      </c>
      <c r="H87" s="55">
        <f>ROUND(IF('Indicator Data'!G90=0,0,IF(LOG('Indicator Data'!G90)&gt;H$195,10,IF(LOG('Indicator Data'!G90)&lt;H$194,0,10-(H$195-LOG('Indicator Data'!G90))/(H$195-H$194)*10))),1)</f>
        <v>0</v>
      </c>
      <c r="I87" s="55">
        <f>ROUND(IF('Indicator Data'!H90=0,0,IF(LOG('Indicator Data'!H90)&gt;I$195,10,IF(LOG('Indicator Data'!H90)&lt;I$194,0,10-(I$195-LOG('Indicator Data'!H90))/(I$195-I$194)*10))),1)</f>
        <v>0</v>
      </c>
      <c r="J87" s="55">
        <f t="shared" si="111"/>
        <v>0</v>
      </c>
      <c r="K87" s="55">
        <f>ROUND(IF('Indicator Data'!I90=0,0,IF(LOG('Indicator Data'!I90)&gt;K$195,10,IF(LOG('Indicator Data'!I90)&lt;K$194,0,10-(K$195-LOG('Indicator Data'!I90))/(K$195-K$194)*10))),1)</f>
        <v>0</v>
      </c>
      <c r="L87" s="55">
        <f t="shared" si="112"/>
        <v>0</v>
      </c>
      <c r="M87" s="55">
        <f>ROUND(IF('Indicator Data'!J90=0,0,IF(LOG('Indicator Data'!J90)&gt;M$195,10,IF(LOG('Indicator Data'!J90)&lt;M$194,0,10-(M$195-LOG('Indicator Data'!J90))/(M$195-M$194)*10))),1)</f>
        <v>7.4</v>
      </c>
      <c r="N87" s="56">
        <f>'Indicator Data'!C90/'Indicator Data'!$CL90</f>
        <v>2.0517483204226849E-3</v>
      </c>
      <c r="O87" s="56">
        <f>'Indicator Data'!D90/'Indicator Data'!$CL90</f>
        <v>1.539953869902276E-4</v>
      </c>
      <c r="P87" s="56">
        <f>IF(F87=0.1,"x",'Indicator Data'!E90/'Indicator Data'!$CL90)</f>
        <v>7.0815345652624952E-4</v>
      </c>
      <c r="Q87" s="56">
        <f>'Indicator Data'!F90/'Indicator Data'!$CL90</f>
        <v>0</v>
      </c>
      <c r="R87" s="56">
        <f>'Indicator Data'!G90/'Indicator Data'!$CL90</f>
        <v>0</v>
      </c>
      <c r="S87" s="56">
        <f>'Indicator Data'!H90/'Indicator Data'!$CL90</f>
        <v>0</v>
      </c>
      <c r="T87" s="56">
        <f>'Indicator Data'!I90/'Indicator Data'!$CL90</f>
        <v>0</v>
      </c>
      <c r="U87" s="56">
        <f>'Indicator Data'!J90/'Indicator Data'!$CL90</f>
        <v>1.2419848308704629E-3</v>
      </c>
      <c r="V87" s="55">
        <f t="shared" si="113"/>
        <v>10</v>
      </c>
      <c r="W87" s="55">
        <f t="shared" si="114"/>
        <v>1.5</v>
      </c>
      <c r="X87" s="55">
        <f t="shared" si="115"/>
        <v>7.8</v>
      </c>
      <c r="Y87" s="55">
        <f t="shared" si="116"/>
        <v>0.5</v>
      </c>
      <c r="Z87" s="55">
        <f t="shared" si="117"/>
        <v>0</v>
      </c>
      <c r="AA87" s="55">
        <f t="shared" si="118"/>
        <v>0</v>
      </c>
      <c r="AB87" s="55">
        <f t="shared" si="119"/>
        <v>0</v>
      </c>
      <c r="AC87" s="55">
        <f t="shared" si="120"/>
        <v>0</v>
      </c>
      <c r="AD87" s="55">
        <f t="shared" si="121"/>
        <v>0</v>
      </c>
      <c r="AE87" s="55">
        <f t="shared" si="122"/>
        <v>0</v>
      </c>
      <c r="AF87" s="55">
        <f t="shared" si="123"/>
        <v>0.4</v>
      </c>
      <c r="AG87" s="55">
        <f>ROUND(IF('Indicator Data'!K90=0,0,IF('Indicator Data'!K90&gt;AG$195,10,IF('Indicator Data'!K90&lt;AG$194,0,10-(AG$195-'Indicator Data'!K90)/(AG$195-AG$194)*10))),1)</f>
        <v>1.9</v>
      </c>
      <c r="AH87" s="55">
        <f t="shared" si="124"/>
        <v>9</v>
      </c>
      <c r="AI87" s="55">
        <f t="shared" si="125"/>
        <v>4.2</v>
      </c>
      <c r="AJ87" s="55">
        <f t="shared" si="126"/>
        <v>0</v>
      </c>
      <c r="AK87" s="55">
        <f t="shared" si="127"/>
        <v>0</v>
      </c>
      <c r="AL87" s="55">
        <f t="shared" si="128"/>
        <v>0</v>
      </c>
      <c r="AM87" s="55">
        <f t="shared" si="129"/>
        <v>0</v>
      </c>
      <c r="AN87" s="55">
        <f t="shared" si="130"/>
        <v>4.8</v>
      </c>
      <c r="AO87" s="193">
        <f t="shared" si="131"/>
        <v>7.7</v>
      </c>
      <c r="AP87" s="193">
        <f t="shared" si="151"/>
        <v>2.6</v>
      </c>
      <c r="AQ87" s="193">
        <f t="shared" si="132"/>
        <v>0</v>
      </c>
      <c r="AR87" s="193">
        <f t="shared" si="133"/>
        <v>0</v>
      </c>
      <c r="AS87" s="55">
        <f t="shared" si="134"/>
        <v>3.4</v>
      </c>
      <c r="AT87" s="55">
        <f>IF('Indicator Data'!L90="No data","x",IF('Indicator Data'!CM90&lt;1000,"x",ROUND((IF('Indicator Data'!L90&gt;AT$195,10,IF('Indicator Data'!L90&lt;AT$194,0,10-(AT$195-'Indicator Data'!L90)/(AT$195-AT$194)*10))),1)))</f>
        <v>10</v>
      </c>
      <c r="AU87" s="193">
        <f t="shared" si="135"/>
        <v>6.7</v>
      </c>
      <c r="AV87" s="55">
        <f>IF('Indicator Data'!M90="No data","x",ROUND(IF('Indicator Data'!M90=0,0,IF(LOG('Indicator Data'!M90)&gt;AV$195,10,IF(LOG('Indicator Data'!M90)&lt;AV$194,0,10-(AV$195-LOG('Indicator Data'!M90))/(AV$195-AV$194)*10))),1))</f>
        <v>4</v>
      </c>
      <c r="AW87" s="56">
        <f>IF(AV87="x","x",'Indicator Data'!M90/'Indicator Data'!$CL90)</f>
        <v>8.5660018227721362E-4</v>
      </c>
      <c r="AX87" s="55">
        <f t="shared" si="152"/>
        <v>0</v>
      </c>
      <c r="AY87" s="55">
        <f t="shared" si="153"/>
        <v>2.2000000000000002</v>
      </c>
      <c r="AZ87" s="55" t="str">
        <f>IF('Indicator Data'!N90="No data","x",ROUND(IF('Indicator Data'!N90=0,0,IF(LOG('Indicator Data'!N90)&gt;AZ$195,10,IF(LOG('Indicator Data'!N90)&lt;AZ$194,0,10-(AZ$195-LOG('Indicator Data'!N90))/(AZ$195-AZ$194)*10))),1))</f>
        <v>x</v>
      </c>
      <c r="BA87" s="56" t="str">
        <f>IF(AZ87="x","x",'Indicator Data'!N90/'Indicator Data'!$CL90)</f>
        <v>x</v>
      </c>
      <c r="BB87" s="55" t="str">
        <f t="shared" si="154"/>
        <v>x</v>
      </c>
      <c r="BC87" s="55" t="str">
        <f t="shared" si="155"/>
        <v>x</v>
      </c>
      <c r="BD87" s="55" t="str">
        <f>IF('Indicator Data'!O90="No data","x",ROUND(IF('Indicator Data'!O90=0,0,IF(LOG('Indicator Data'!O90)&gt;BD$195,10,IF(LOG('Indicator Data'!O90)&lt;BD$194,0,10-(BD$195-LOG('Indicator Data'!O90))/(BD$195-BD$194)*10))),1))</f>
        <v>x</v>
      </c>
      <c r="BE87" s="56" t="str">
        <f>IF(BD87="x","x",'Indicator Data'!O90/'Indicator Data'!$CL90)</f>
        <v>x</v>
      </c>
      <c r="BF87" s="55" t="str">
        <f t="shared" si="156"/>
        <v>x</v>
      </c>
      <c r="BG87" s="55" t="str">
        <f t="shared" si="157"/>
        <v>x</v>
      </c>
      <c r="BH87" s="55" t="str">
        <f>IF('Indicator Data'!P90="No data","x",ROUND(IF('Indicator Data'!P90=0,0,IF(LOG('Indicator Data'!P90)&gt;BH$195,10,IF(LOG('Indicator Data'!P90)&lt;BH$194,0,10-(BH$195-LOG('Indicator Data'!P90))/(BH$195-BH$194)*10))),1))</f>
        <v>x</v>
      </c>
      <c r="BI87" s="56" t="str">
        <f>IF(BH87="x","x",'Indicator Data'!P90/'Indicator Data'!$CL90)</f>
        <v>x</v>
      </c>
      <c r="BJ87" s="55" t="str">
        <f t="shared" si="158"/>
        <v>x</v>
      </c>
      <c r="BK87" s="55" t="str">
        <f t="shared" si="159"/>
        <v>x</v>
      </c>
      <c r="BL87" s="55">
        <f t="shared" si="160"/>
        <v>2.2000000000000002</v>
      </c>
      <c r="BM87" s="55">
        <f>ROUND(IF('Indicator Data'!Q90=0,0,IF(LOG('Indicator Data'!Q90)&gt;BM$195,10,IF(LOG('Indicator Data'!Q90)&lt;BM$194,0,10-(BM$195-LOG('Indicator Data'!Q90))/(BM$195-BM$194)*10))),1)</f>
        <v>0</v>
      </c>
      <c r="BN87" s="55">
        <f>ROUND(IF('Indicator Data'!R90=0,0,IF(LOG('Indicator Data'!R90)&gt;BN$195,10,IF(LOG('Indicator Data'!R90)&lt;BN$194,0,10-(BN$195-LOG('Indicator Data'!R90))/(BN$195-BN$194)*10))),1)</f>
        <v>0</v>
      </c>
      <c r="BO87" s="55">
        <f t="shared" si="161"/>
        <v>0</v>
      </c>
      <c r="BP87" s="56">
        <f>'Indicator Data'!Q90/'Indicator Data'!$CL90</f>
        <v>0</v>
      </c>
      <c r="BQ87" s="56">
        <f>'Indicator Data'!R90/'Indicator Data'!$CL90</f>
        <v>0</v>
      </c>
      <c r="BR87" s="55">
        <f t="shared" si="136"/>
        <v>0</v>
      </c>
      <c r="BS87" s="55">
        <f t="shared" si="137"/>
        <v>0</v>
      </c>
      <c r="BT87" s="55">
        <f t="shared" si="138"/>
        <v>0</v>
      </c>
      <c r="BU87" s="55">
        <f t="shared" si="162"/>
        <v>0</v>
      </c>
      <c r="BV87" s="55">
        <f>ROUND(IF('Indicator Data'!S90=0,0,IF(LOG('Indicator Data'!S90)&gt;BV$195,10,IF(LOG('Indicator Data'!S90)&lt;BV$194,0,10-(BV$195-LOG('Indicator Data'!S90))/(BV$195-BV$194)*10))),1)</f>
        <v>0</v>
      </c>
      <c r="BW87" s="55">
        <f>ROUND(IF('Indicator Data'!T90=0,0,IF(LOG('Indicator Data'!T90)&gt;BW$195,10,IF(LOG('Indicator Data'!T90)&lt;BW$194,0,10-(BW$195-LOG('Indicator Data'!T90))/(BW$195-BW$194)*10))),1)</f>
        <v>0</v>
      </c>
      <c r="BX87" s="55">
        <f t="shared" si="163"/>
        <v>0</v>
      </c>
      <c r="BY87" s="56">
        <f>'Indicator Data'!S90/'Indicator Data'!$CL90</f>
        <v>0</v>
      </c>
      <c r="BZ87" s="56">
        <f>'Indicator Data'!T90/'Indicator Data'!$CL90</f>
        <v>0</v>
      </c>
      <c r="CA87" s="55">
        <f t="shared" si="139"/>
        <v>0</v>
      </c>
      <c r="CB87" s="55">
        <f t="shared" si="140"/>
        <v>0</v>
      </c>
      <c r="CC87" s="55">
        <f t="shared" si="164"/>
        <v>0</v>
      </c>
      <c r="CD87" s="55">
        <f t="shared" si="165"/>
        <v>0</v>
      </c>
      <c r="CE87" s="55">
        <f t="shared" si="166"/>
        <v>0</v>
      </c>
      <c r="CF87" s="55">
        <f>ROUND(IF('Indicator Data'!U90=0,0,IF(LOG('Indicator Data'!U90)&gt;CF$195,10,IF(LOG('Indicator Data'!U90)&lt;CF$194,0,10-(CF$195-LOG('Indicator Data'!U90))/(CF$195-CF$194)*10))),1)</f>
        <v>6.5</v>
      </c>
      <c r="CG87" s="56">
        <f>'Indicator Data'!U90/'Indicator Data'!$CL90</f>
        <v>4.5632008641727291E-2</v>
      </c>
      <c r="CH87" s="55">
        <f t="shared" si="141"/>
        <v>0.5</v>
      </c>
      <c r="CI87" s="55">
        <f t="shared" si="167"/>
        <v>4.0999999999999996</v>
      </c>
      <c r="CJ87" s="55">
        <f>ROUND(IF('Indicator Data'!V90=0,0,IF(LOG('Indicator Data'!V90)&gt;CJ$195,10,IF(LOG('Indicator Data'!V90)&lt;CJ$194,0,10-(CJ$195-LOG('Indicator Data'!V90))/(CJ$195-CJ$194)*10))),1)</f>
        <v>8.1999999999999993</v>
      </c>
      <c r="CK87" s="56">
        <f>IF('Indicator Data'!V90/'Indicator Data'!$CL90&gt;1,1,'Indicator Data'!V90/'Indicator Data'!$CL90)</f>
        <v>0.70590532735350398</v>
      </c>
      <c r="CL87" s="55">
        <f t="shared" si="142"/>
        <v>7.1</v>
      </c>
      <c r="CM87" s="55">
        <f t="shared" si="168"/>
        <v>7.7</v>
      </c>
      <c r="CN87" s="55">
        <f>ROUND(IF('Indicator Data'!W90=0,0,IF(LOG('Indicator Data'!W90)&gt;CN$195,10,IF(LOG('Indicator Data'!W90)&lt;CN$194,0,10-(CN$195-LOG('Indicator Data'!W90))/(CN$195-CN$194)*10))),1)</f>
        <v>0</v>
      </c>
      <c r="CO87" s="56">
        <f>'Indicator Data'!W90/'Indicator Data'!$CL90</f>
        <v>0</v>
      </c>
      <c r="CP87" s="55">
        <f t="shared" si="143"/>
        <v>0</v>
      </c>
      <c r="CQ87" s="55">
        <f t="shared" si="169"/>
        <v>0</v>
      </c>
      <c r="CR87" s="55">
        <f>ROUND(IF('Indicator Data'!X90=0,0,IF(LOG('Indicator Data'!X90)&gt;CR$195,10,IF(LOG('Indicator Data'!X90)&lt;CR$194,0,10-(CR$195-LOG('Indicator Data'!X90))/(CR$195-CR$194)*10))),1)</f>
        <v>6.3</v>
      </c>
      <c r="CS87" s="56">
        <f>'Indicator Data'!X90/'Indicator Data'!$CL90</f>
        <v>3.4655076557272846E-2</v>
      </c>
      <c r="CT87" s="55">
        <f t="shared" si="144"/>
        <v>0.3</v>
      </c>
      <c r="CU87" s="55">
        <f t="shared" si="170"/>
        <v>3.9</v>
      </c>
      <c r="CV87" s="55">
        <f>ROUND(IF('Indicator Data'!Y90=0,0,IF(LOG('Indicator Data'!Y90)&gt;CR$195,10,IF(LOG('Indicator Data'!Y90)&lt;CR$194,0,10-(CR$195-LOG('Indicator Data'!Y90))/(CR$195-CR$194)*10))),1)</f>
        <v>0</v>
      </c>
      <c r="CW87" s="56">
        <f>'Indicator Data'!Y90/'Indicator Data'!$CL90</f>
        <v>0</v>
      </c>
      <c r="CX87" s="55">
        <f t="shared" si="145"/>
        <v>0</v>
      </c>
      <c r="CY87" s="55">
        <f t="shared" si="171"/>
        <v>0</v>
      </c>
      <c r="CZ87" s="55">
        <f t="shared" si="172"/>
        <v>4.5</v>
      </c>
      <c r="DA87" s="55">
        <f>IF('Indicator Data'!AE90="No data","x",ROUND(IF('Indicator Data'!AE90&gt;DA$195,0,IF('Indicator Data'!AE90&lt;DA$194,10,(DA$195-'Indicator Data'!AE90)/(DA$195-DA$194)*10)),1))</f>
        <v>0.3</v>
      </c>
      <c r="DB87" s="55">
        <f>IF('Indicator Data'!AF90="No data","x",ROUND(IF('Indicator Data'!AF90&gt;DB$195,0,IF('Indicator Data'!AF90&lt;DB$194,10,(DB$195-'Indicator Data'!AF90)/(DB$195-DB$194)*10)),1))</f>
        <v>0.2</v>
      </c>
      <c r="DC87" s="55" t="str">
        <f>IF('Indicator Data'!AH90="No data","x",ROUND(IF('Indicator Data'!AH90&gt;DC$195,0,IF('Indicator Data'!AH90&lt;DC$194,10,(DC$195-'Indicator Data'!AH90)/(DC$195-DC$194)*10)),1))</f>
        <v>x</v>
      </c>
      <c r="DD87" s="55">
        <f>IF(AND(DB87="x",DA87="x",DC87="x"),"x",ROUND(AVERAGE(DA87:DC87),1))</f>
        <v>0.3</v>
      </c>
      <c r="DE87" s="55">
        <f>IF('Indicator Data'!AA90="No data","x",ROUND(IF(LOG('Indicator Data'!AA90)&gt;DE$195,10,IF(LOG('Indicator Data'!AA90)&lt;DE$194,0,10-(DE$195-LOG('Indicator Data'!AA90))/(DE$195-DE$194)*10)),1))</f>
        <v>6.8</v>
      </c>
      <c r="DF87" s="55">
        <f>IF('Indicator Data'!AB90="No data","x",ROUND(IF('Indicator Data'!AB90&gt;DF$195,10,IF('Indicator Data'!AB90&lt;DF$194,0,10-(DF$195-'Indicator Data'!AB90)/(DF$195-DF$194)*10)),1))</f>
        <v>5.0999999999999996</v>
      </c>
      <c r="DG87" s="55">
        <f>IF('Indicator Data'!AC90="No data","x",ROUND(IF('Indicator Data'!AC90&gt;DG$195,10,IF('Indicator Data'!AC90&lt;DG$194,0,10-(DG$195-'Indicator Data'!AC90)/(DG$195-DG$194)*10)),1))</f>
        <v>9.1</v>
      </c>
      <c r="DH87" s="55">
        <f>IF('Indicator Data'!AD90="No data","x",ROUND(IF('Indicator Data'!AD90&gt;DH$195,10,IF('Indicator Data'!AD90&lt;DH$194,0,10-(DH$195-'Indicator Data'!AD90)/(DH$195-DH$194)*10)),1))</f>
        <v>4.4000000000000004</v>
      </c>
      <c r="DI87" s="55">
        <f t="shared" si="173"/>
        <v>6.4</v>
      </c>
      <c r="DJ87" s="55">
        <f t="shared" si="174"/>
        <v>4.4000000000000004</v>
      </c>
      <c r="DK87" s="55">
        <f>IF('Indicator Data'!AK90="No data","x",ROUND(IF('Indicator Data'!AK90&gt;DK$195,10,IF('Indicator Data'!AK90&lt;DK$194,0,10-(DK$195-'Indicator Data'!AK90)/(DK$195-DK$194)*10)),1))</f>
        <v>2.2999999999999998</v>
      </c>
      <c r="DL87" s="55">
        <f>IF('Indicator Data'!AL90="No data","x",ROUND(IF('Indicator Data'!AL90&gt;DL$195,10,IF('Indicator Data'!AL90&lt;DL$194,0,10-(DL$195-'Indicator Data'!AL90)/(DL$195-DL$194)*10)),1))</f>
        <v>3.8</v>
      </c>
      <c r="DM87" s="55">
        <f t="shared" si="175"/>
        <v>5.3</v>
      </c>
      <c r="DN87" s="55">
        <f>IF('Indicator Data'!AG90="No data","x",ROUND(IF('Indicator Data'!AG90&gt;DN$195,10,IF('Indicator Data'!AG90&lt;DN$194,0,10-(DN$195-'Indicator Data'!AG90)/(DN$195-DN$194)*10)),1))</f>
        <v>0.1</v>
      </c>
      <c r="DO87" s="55">
        <f t="shared" si="176"/>
        <v>0.2</v>
      </c>
      <c r="DP87" s="194">
        <f>IF('Indicator Data'!AI90="No data","x",'Indicator Data'!AI90/'Indicator Data'!$CK90)</f>
        <v>1.8009220761206472E-4</v>
      </c>
      <c r="DQ87" s="55">
        <f t="shared" si="146"/>
        <v>1.8</v>
      </c>
      <c r="DR87" s="55">
        <f>IF('Indicator Data'!AJ90="No data","x",ROUND(IF('Indicator Data'!AJ90&gt;DR$195,10,IF('Indicator Data'!AJ90&lt;DR$194,0,10-(DR$195-'Indicator Data'!AJ90)/(DR$195-DR$194)*10)),1))</f>
        <v>4</v>
      </c>
      <c r="DS87" s="55">
        <f t="shared" si="177"/>
        <v>2.9</v>
      </c>
      <c r="DT87" s="55">
        <f>ROUND(IF('Indicator Data'!Z90=0,0,IF(LOG('Indicator Data'!Z90)&gt;DT$195,10,IF(LOG('Indicator Data'!Z90)&lt;DT$194,0,10-(DT$195-LOG('Indicator Data'!Z90))/(DT$195-DT$194)*10))),1)</f>
        <v>8.3000000000000007</v>
      </c>
      <c r="DU87" s="56">
        <f>'Indicator Data'!Z90/'Indicator Data'!$CL90</f>
        <v>0.88761759576212851</v>
      </c>
      <c r="DV87" s="55">
        <f t="shared" si="147"/>
        <v>8.9</v>
      </c>
      <c r="DW87" s="55">
        <f t="shared" si="178"/>
        <v>8.6</v>
      </c>
      <c r="DX87" s="55">
        <f t="shared" si="179"/>
        <v>2.8</v>
      </c>
      <c r="DY87" s="57">
        <f>IF(BL87="x",ROUND((10-GEOMEAN(((10-DX87)/10*9+1),((10-CZ87)/10*9+1),((10-DJ87)/10*9+1)))/9*10,1),ROUND((10-GEOMEAN(((10-BL87)/10*9+1),((10-DX87)/10*9+1),((10-CZ87)/10*9+1),((10-DJ87)/10*9+1)))/9*10,1))</f>
        <v>3.5</v>
      </c>
      <c r="DZ87" s="58">
        <f>IF(ROUND(IF(AP87="x",(10-GEOMEAN(((10-AO87)/10*9+1),((10-DY87)/10*9+1),((10-AU87)/10*9+1),((10-AQ87)/10*9+1),((10-AR87)/10*9+1)))/9*10,(10-GEOMEAN(((10-AO87)/10*9+1),((10-DY87)/10*9+1),((10-AP87)/10*9+1),((10-AQ87)/10*9+1),((10-AR87)/10*9+1),((10-AU87)/10*9+1)))/9*10),1)=0,0.1,ROUND(IF(AP87="x",(10-GEOMEAN(((10-AO87)/10*9+1),((10-DY87)/10*9+1),((10-AU87)/10*9+1),((10-AQ87)/10*9+1),((10-AR87)/10*9+1)))/9*10,(10-GEOMEAN(((10-AO87)/10*9+1),((10-DY87)/10*9+1),((10-AP87)/10*9+1),((10-AQ87)/10*9+1),((10-AR87)/10*9+1),((10-AU87)/10*9+1)))/9*10),1))</f>
        <v>4.0999999999999996</v>
      </c>
      <c r="EA87" s="55">
        <f>ROUND(IF('Indicator Data'!AM90=0,0,IF('Indicator Data'!AM90&gt;EA$195,10,IF('Indicator Data'!AM90&lt;EA$194,0,10-(EA$195-'Indicator Data'!AM90)/(EA$195-EA$194)*10))),1)</f>
        <v>2</v>
      </c>
      <c r="EB87" s="55">
        <f>ROUND(IF('Indicator Data'!AN90=0,0,IF(LOG('Indicator Data'!AN90)&gt;LOG(EB$195),10,IF(LOG('Indicator Data'!AN90)&lt;LOG(EB$194),0,10-(LOG(EB$195)-LOG('Indicator Data'!AN90))/(LOG(EB$195)-LOG(EB$194))*10))),1)</f>
        <v>5.7</v>
      </c>
      <c r="EC87" s="57">
        <f t="shared" si="148"/>
        <v>4.0999999999999996</v>
      </c>
      <c r="ED87" s="55">
        <f>'Indicator Data'!AO90</f>
        <v>0</v>
      </c>
      <c r="EE87" s="55">
        <f>'Indicator Data'!AP90</f>
        <v>0</v>
      </c>
      <c r="EF87" s="57">
        <f t="shared" si="149"/>
        <v>0</v>
      </c>
      <c r="EG87" s="58">
        <f t="shared" si="150"/>
        <v>2.9</v>
      </c>
      <c r="EH87" s="15"/>
      <c r="EI87" s="104"/>
    </row>
    <row r="88" spans="1:139" s="4" customFormat="1" x14ac:dyDescent="0.25">
      <c r="A88" s="126" t="str">
        <f>'Indicator Data'!A91</f>
        <v>Kazakhstan</v>
      </c>
      <c r="B88" s="59" t="str">
        <f>'Indicator Data'!B91</f>
        <v>KAZ</v>
      </c>
      <c r="C88" s="55">
        <f>ROUND(IF('Indicator Data'!C91=0,0.1,IF(LOG('Indicator Data'!C91)&gt;C$195,10,IF(LOG('Indicator Data'!C91)&lt;C$194,0,10-(C$195-LOG('Indicator Data'!C91))/(C$195-C$194)*10))),1)</f>
        <v>7.9</v>
      </c>
      <c r="D88" s="55">
        <f>ROUND(IF('Indicator Data'!D91=0,0.1,IF(LOG('Indicator Data'!D91)&gt;D$195,10,IF(LOG('Indicator Data'!D91)&lt;D$194,0,10-(D$195-LOG('Indicator Data'!D91))/(D$195-D$194)*10))),1)</f>
        <v>8.9</v>
      </c>
      <c r="E88" s="55">
        <f t="shared" si="110"/>
        <v>8.4</v>
      </c>
      <c r="F88" s="55">
        <f>IF('Indicator Data'!E91="No data",0.1,(ROUND(IF('Indicator Data'!E91=0,0,IF(LOG('Indicator Data'!E91)&gt;F$195,10,IF(LOG('Indicator Data'!E91)&lt;F$194,0,10-(F$195-LOG('Indicator Data'!E91))/(F$195-F$194)*10))),1)))</f>
        <v>7.5</v>
      </c>
      <c r="G88" s="55">
        <f>ROUND(IF('Indicator Data'!F91=0,0,IF(LOG('Indicator Data'!F91)&gt;G$195,10,IF(LOG('Indicator Data'!F91)&lt;G$194,0,10-(G$195-LOG('Indicator Data'!F91))/(G$195-G$194)*10))),1)</f>
        <v>0</v>
      </c>
      <c r="H88" s="55">
        <f>ROUND(IF('Indicator Data'!G91=0,0,IF(LOG('Indicator Data'!G91)&gt;H$195,10,IF(LOG('Indicator Data'!G91)&lt;H$194,0,10-(H$195-LOG('Indicator Data'!G91))/(H$195-H$194)*10))),1)</f>
        <v>0</v>
      </c>
      <c r="I88" s="55">
        <f>ROUND(IF('Indicator Data'!H91=0,0,IF(LOG('Indicator Data'!H91)&gt;I$195,10,IF(LOG('Indicator Data'!H91)&lt;I$194,0,10-(I$195-LOG('Indicator Data'!H91))/(I$195-I$194)*10))),1)</f>
        <v>0</v>
      </c>
      <c r="J88" s="55">
        <f t="shared" si="111"/>
        <v>0</v>
      </c>
      <c r="K88" s="55">
        <f>ROUND(IF('Indicator Data'!I91=0,0,IF(LOG('Indicator Data'!I91)&gt;K$195,10,IF(LOG('Indicator Data'!I91)&lt;K$194,0,10-(K$195-LOG('Indicator Data'!I91))/(K$195-K$194)*10))),1)</f>
        <v>0</v>
      </c>
      <c r="L88" s="55">
        <f t="shared" si="112"/>
        <v>0</v>
      </c>
      <c r="M88" s="55">
        <f>ROUND(IF('Indicator Data'!J91=0,0,IF(LOG('Indicator Data'!J91)&gt;M$195,10,IF(LOG('Indicator Data'!J91)&lt;M$194,0,10-(M$195-LOG('Indicator Data'!J91))/(M$195-M$194)*10))),1)</f>
        <v>0</v>
      </c>
      <c r="N88" s="56">
        <f>'Indicator Data'!C91/'Indicator Data'!$CL91</f>
        <v>8.1147116342185908E-4</v>
      </c>
      <c r="O88" s="56">
        <f>'Indicator Data'!D91/'Indicator Data'!$CL91</f>
        <v>2.6197866330854216E-4</v>
      </c>
      <c r="P88" s="56">
        <f>IF(F88=0.1,"x",'Indicator Data'!E91/'Indicator Data'!$CL91)</f>
        <v>5.6440665354996322E-3</v>
      </c>
      <c r="Q88" s="56">
        <f>'Indicator Data'!F91/'Indicator Data'!$CL91</f>
        <v>0</v>
      </c>
      <c r="R88" s="56">
        <f>'Indicator Data'!G91/'Indicator Data'!$CL91</f>
        <v>0</v>
      </c>
      <c r="S88" s="56">
        <f>'Indicator Data'!H91/'Indicator Data'!$CL91</f>
        <v>0</v>
      </c>
      <c r="T88" s="56">
        <f>'Indicator Data'!I91/'Indicator Data'!$CL91</f>
        <v>0</v>
      </c>
      <c r="U88" s="56">
        <f>'Indicator Data'!J91/'Indicator Data'!$CL91</f>
        <v>0</v>
      </c>
      <c r="V88" s="55">
        <f t="shared" si="113"/>
        <v>4.0999999999999996</v>
      </c>
      <c r="W88" s="55">
        <f t="shared" si="114"/>
        <v>2.6</v>
      </c>
      <c r="X88" s="55">
        <f t="shared" si="115"/>
        <v>3.4</v>
      </c>
      <c r="Y88" s="55">
        <f t="shared" si="116"/>
        <v>3.8</v>
      </c>
      <c r="Z88" s="55">
        <f t="shared" si="117"/>
        <v>0</v>
      </c>
      <c r="AA88" s="55">
        <f t="shared" si="118"/>
        <v>0</v>
      </c>
      <c r="AB88" s="55">
        <f t="shared" si="119"/>
        <v>0</v>
      </c>
      <c r="AC88" s="55">
        <f t="shared" si="120"/>
        <v>0</v>
      </c>
      <c r="AD88" s="55">
        <f t="shared" si="121"/>
        <v>0</v>
      </c>
      <c r="AE88" s="55">
        <f t="shared" si="122"/>
        <v>0</v>
      </c>
      <c r="AF88" s="55">
        <f t="shared" si="123"/>
        <v>0</v>
      </c>
      <c r="AG88" s="55">
        <f>ROUND(IF('Indicator Data'!K91=0,0,IF('Indicator Data'!K91&gt;AG$195,10,IF('Indicator Data'!K91&lt;AG$194,0,10-(AG$195-'Indicator Data'!K91)/(AG$195-AG$194)*10))),1)</f>
        <v>0</v>
      </c>
      <c r="AH88" s="55">
        <f t="shared" si="124"/>
        <v>6</v>
      </c>
      <c r="AI88" s="55">
        <f t="shared" si="125"/>
        <v>5.8</v>
      </c>
      <c r="AJ88" s="55">
        <f t="shared" si="126"/>
        <v>0</v>
      </c>
      <c r="AK88" s="55">
        <f t="shared" si="127"/>
        <v>0</v>
      </c>
      <c r="AL88" s="55">
        <f t="shared" si="128"/>
        <v>0</v>
      </c>
      <c r="AM88" s="55">
        <f t="shared" si="129"/>
        <v>0</v>
      </c>
      <c r="AN88" s="55">
        <f t="shared" si="130"/>
        <v>0</v>
      </c>
      <c r="AO88" s="193">
        <f t="shared" si="131"/>
        <v>6.5</v>
      </c>
      <c r="AP88" s="193">
        <f t="shared" si="151"/>
        <v>6</v>
      </c>
      <c r="AQ88" s="193">
        <f t="shared" si="132"/>
        <v>0</v>
      </c>
      <c r="AR88" s="193">
        <f t="shared" si="133"/>
        <v>0</v>
      </c>
      <c r="AS88" s="55">
        <f t="shared" si="134"/>
        <v>0</v>
      </c>
      <c r="AT88" s="55">
        <f>IF('Indicator Data'!L91="No data","x",IF('Indicator Data'!CM91&lt;1000,"x",ROUND((IF('Indicator Data'!L91&gt;AT$195,10,IF('Indicator Data'!L91&lt;AT$194,0,10-(AT$195-'Indicator Data'!L91)/(AT$195-AT$194)*10))),1)))</f>
        <v>10</v>
      </c>
      <c r="AU88" s="193">
        <f t="shared" si="135"/>
        <v>5</v>
      </c>
      <c r="AV88" s="55">
        <f>IF('Indicator Data'!M91="No data","x",ROUND(IF('Indicator Data'!M91=0,0,IF(LOG('Indicator Data'!M91)&gt;AV$195,10,IF(LOG('Indicator Data'!M91)&lt;AV$194,0,10-(AV$195-LOG('Indicator Data'!M91))/(AV$195-AV$194)*10))),1))</f>
        <v>8.5</v>
      </c>
      <c r="AW88" s="56">
        <f>IF(AV88="x","x",'Indicator Data'!M91/'Indicator Data'!$CL91)</f>
        <v>0.50389521334783427</v>
      </c>
      <c r="AX88" s="55">
        <f t="shared" si="152"/>
        <v>5.6</v>
      </c>
      <c r="AY88" s="55">
        <f t="shared" si="153"/>
        <v>7.3</v>
      </c>
      <c r="AZ88" s="55" t="str">
        <f>IF('Indicator Data'!N91="No data","x",ROUND(IF('Indicator Data'!N91=0,0,IF(LOG('Indicator Data'!N91)&gt;AZ$195,10,IF(LOG('Indicator Data'!N91)&lt;AZ$194,0,10-(AZ$195-LOG('Indicator Data'!N91))/(AZ$195-AZ$194)*10))),1))</f>
        <v>x</v>
      </c>
      <c r="BA88" s="56" t="str">
        <f>IF(AZ88="x","x",'Indicator Data'!N91/'Indicator Data'!$CL91)</f>
        <v>x</v>
      </c>
      <c r="BB88" s="55" t="str">
        <f t="shared" si="154"/>
        <v>x</v>
      </c>
      <c r="BC88" s="55" t="str">
        <f t="shared" si="155"/>
        <v>x</v>
      </c>
      <c r="BD88" s="55" t="str">
        <f>IF('Indicator Data'!O91="No data","x",ROUND(IF('Indicator Data'!O91=0,0,IF(LOG('Indicator Data'!O91)&gt;BD$195,10,IF(LOG('Indicator Data'!O91)&lt;BD$194,0,10-(BD$195-LOG('Indicator Data'!O91))/(BD$195-BD$194)*10))),1))</f>
        <v>x</v>
      </c>
      <c r="BE88" s="56" t="str">
        <f>IF(BD88="x","x",'Indicator Data'!O91/'Indicator Data'!$CL91)</f>
        <v>x</v>
      </c>
      <c r="BF88" s="55" t="str">
        <f t="shared" si="156"/>
        <v>x</v>
      </c>
      <c r="BG88" s="55" t="str">
        <f t="shared" si="157"/>
        <v>x</v>
      </c>
      <c r="BH88" s="55" t="str">
        <f>IF('Indicator Data'!P91="No data","x",ROUND(IF('Indicator Data'!P91=0,0,IF(LOG('Indicator Data'!P91)&gt;BH$195,10,IF(LOG('Indicator Data'!P91)&lt;BH$194,0,10-(BH$195-LOG('Indicator Data'!P91))/(BH$195-BH$194)*10))),1))</f>
        <v>x</v>
      </c>
      <c r="BI88" s="56" t="str">
        <f>IF(BH88="x","x",'Indicator Data'!P91/'Indicator Data'!$CL91)</f>
        <v>x</v>
      </c>
      <c r="BJ88" s="55" t="str">
        <f t="shared" si="158"/>
        <v>x</v>
      </c>
      <c r="BK88" s="55" t="str">
        <f t="shared" si="159"/>
        <v>x</v>
      </c>
      <c r="BL88" s="55">
        <f t="shared" si="160"/>
        <v>7.3</v>
      </c>
      <c r="BM88" s="55">
        <f>ROUND(IF('Indicator Data'!Q91=0,0,IF(LOG('Indicator Data'!Q91)&gt;BM$195,10,IF(LOG('Indicator Data'!Q91)&lt;BM$194,0,10-(BM$195-LOG('Indicator Data'!Q91))/(BM$195-BM$194)*10))),1)</f>
        <v>0</v>
      </c>
      <c r="BN88" s="55">
        <f>ROUND(IF('Indicator Data'!R91=0,0,IF(LOG('Indicator Data'!R91)&gt;BN$195,10,IF(LOG('Indicator Data'!R91)&lt;BN$194,0,10-(BN$195-LOG('Indicator Data'!R91))/(BN$195-BN$194)*10))),1)</f>
        <v>0</v>
      </c>
      <c r="BO88" s="55">
        <f t="shared" si="161"/>
        <v>0</v>
      </c>
      <c r="BP88" s="56">
        <f>'Indicator Data'!Q91/'Indicator Data'!$CL91</f>
        <v>0</v>
      </c>
      <c r="BQ88" s="56">
        <f>'Indicator Data'!R91/'Indicator Data'!$CL91</f>
        <v>0</v>
      </c>
      <c r="BR88" s="55">
        <f t="shared" si="136"/>
        <v>0</v>
      </c>
      <c r="BS88" s="55">
        <f t="shared" si="137"/>
        <v>0</v>
      </c>
      <c r="BT88" s="55">
        <f t="shared" si="138"/>
        <v>0</v>
      </c>
      <c r="BU88" s="55">
        <f t="shared" si="162"/>
        <v>0</v>
      </c>
      <c r="BV88" s="55">
        <f>ROUND(IF('Indicator Data'!S91=0,0,IF(LOG('Indicator Data'!S91)&gt;BV$195,10,IF(LOG('Indicator Data'!S91)&lt;BV$194,0,10-(BV$195-LOG('Indicator Data'!S91))/(BV$195-BV$194)*10))),1)</f>
        <v>0</v>
      </c>
      <c r="BW88" s="55">
        <f>ROUND(IF('Indicator Data'!T91=0,0,IF(LOG('Indicator Data'!T91)&gt;BW$195,10,IF(LOG('Indicator Data'!T91)&lt;BW$194,0,10-(BW$195-LOG('Indicator Data'!T91))/(BW$195-BW$194)*10))),1)</f>
        <v>0</v>
      </c>
      <c r="BX88" s="55">
        <f t="shared" si="163"/>
        <v>0</v>
      </c>
      <c r="BY88" s="56">
        <f>'Indicator Data'!S91/'Indicator Data'!$CL91</f>
        <v>0</v>
      </c>
      <c r="BZ88" s="56">
        <f>'Indicator Data'!T91/'Indicator Data'!$CL91</f>
        <v>0</v>
      </c>
      <c r="CA88" s="55">
        <f t="shared" si="139"/>
        <v>0</v>
      </c>
      <c r="CB88" s="55">
        <f t="shared" si="140"/>
        <v>0</v>
      </c>
      <c r="CC88" s="55">
        <f t="shared" si="164"/>
        <v>0</v>
      </c>
      <c r="CD88" s="55">
        <f t="shared" si="165"/>
        <v>0</v>
      </c>
      <c r="CE88" s="55">
        <f t="shared" si="166"/>
        <v>0</v>
      </c>
      <c r="CF88" s="55">
        <f>ROUND(IF('Indicator Data'!U91=0,0,IF(LOG('Indicator Data'!U91)&gt;CF$195,10,IF(LOG('Indicator Data'!U91)&lt;CF$194,0,10-(CF$195-LOG('Indicator Data'!U91))/(CF$195-CF$194)*10))),1)</f>
        <v>0</v>
      </c>
      <c r="CG88" s="56">
        <f>'Indicator Data'!U91/'Indicator Data'!$CL91</f>
        <v>0</v>
      </c>
      <c r="CH88" s="55">
        <f t="shared" si="141"/>
        <v>0</v>
      </c>
      <c r="CI88" s="55">
        <f t="shared" si="167"/>
        <v>0</v>
      </c>
      <c r="CJ88" s="55">
        <f>ROUND(IF('Indicator Data'!V91=0,0,IF(LOG('Indicator Data'!V91)&gt;CJ$195,10,IF(LOG('Indicator Data'!V91)&lt;CJ$194,0,10-(CJ$195-LOG('Indicator Data'!V91))/(CJ$195-CJ$194)*10))),1)</f>
        <v>7.3</v>
      </c>
      <c r="CK88" s="56">
        <f>IF('Indicator Data'!V91/'Indicator Data'!$CL91&gt;1,1,'Indicator Data'!V91/'Indicator Data'!$CL91)</f>
        <v>7.7765723814532534E-2</v>
      </c>
      <c r="CL88" s="55">
        <f t="shared" si="142"/>
        <v>0.8</v>
      </c>
      <c r="CM88" s="55">
        <f t="shared" si="168"/>
        <v>4.8</v>
      </c>
      <c r="CN88" s="55">
        <f>ROUND(IF('Indicator Data'!W91=0,0,IF(LOG('Indicator Data'!W91)&gt;CN$195,10,IF(LOG('Indicator Data'!W91)&lt;CN$194,0,10-(CN$195-LOG('Indicator Data'!W91))/(CN$195-CN$194)*10))),1)</f>
        <v>0</v>
      </c>
      <c r="CO88" s="56">
        <f>'Indicator Data'!W91/'Indicator Data'!$CL91</f>
        <v>0</v>
      </c>
      <c r="CP88" s="55">
        <f t="shared" si="143"/>
        <v>0</v>
      </c>
      <c r="CQ88" s="55">
        <f t="shared" si="169"/>
        <v>0</v>
      </c>
      <c r="CR88" s="55">
        <f>ROUND(IF('Indicator Data'!X91=0,0,IF(LOG('Indicator Data'!X91)&gt;CR$195,10,IF(LOG('Indicator Data'!X91)&lt;CR$194,0,10-(CR$195-LOG('Indicator Data'!X91))/(CR$195-CR$194)*10))),1)</f>
        <v>0</v>
      </c>
      <c r="CS88" s="56">
        <f>'Indicator Data'!X91/'Indicator Data'!$CL91</f>
        <v>0</v>
      </c>
      <c r="CT88" s="55">
        <f t="shared" si="144"/>
        <v>0</v>
      </c>
      <c r="CU88" s="55">
        <f t="shared" si="170"/>
        <v>0</v>
      </c>
      <c r="CV88" s="55">
        <f>ROUND(IF('Indicator Data'!Y91=0,0,IF(LOG('Indicator Data'!Y91)&gt;CR$195,10,IF(LOG('Indicator Data'!Y91)&lt;CR$194,0,10-(CR$195-LOG('Indicator Data'!Y91))/(CR$195-CR$194)*10))),1)</f>
        <v>0</v>
      </c>
      <c r="CW88" s="56">
        <f>'Indicator Data'!Y91/'Indicator Data'!$CL91</f>
        <v>0</v>
      </c>
      <c r="CX88" s="55">
        <f t="shared" si="145"/>
        <v>0</v>
      </c>
      <c r="CY88" s="55">
        <f t="shared" si="171"/>
        <v>0</v>
      </c>
      <c r="CZ88" s="55">
        <f t="shared" si="172"/>
        <v>1.5</v>
      </c>
      <c r="DA88" s="55">
        <f>IF('Indicator Data'!AE91="No data","x",ROUND(IF('Indicator Data'!AE91&gt;DA$195,0,IF('Indicator Data'!AE91&lt;DA$194,10,(DA$195-'Indicator Data'!AE91)/(DA$195-DA$194)*10)),1))</f>
        <v>0.2</v>
      </c>
      <c r="DB88" s="55">
        <f>IF('Indicator Data'!AF91="No data","x",ROUND(IF('Indicator Data'!AF91&gt;DB$195,0,IF('Indicator Data'!AF91&lt;DB$194,10,(DB$195-'Indicator Data'!AF91)/(DB$195-DB$194)*10)),1))</f>
        <v>0.7</v>
      </c>
      <c r="DC88" s="55">
        <f>IF('Indicator Data'!AH91="No data","x",ROUND(IF('Indicator Data'!AH91&gt;DC$195,0,IF('Indicator Data'!AH91&lt;DC$194,10,(DC$195-'Indicator Data'!AH91)/(DC$195-DC$194)*10)),1))</f>
        <v>0.1</v>
      </c>
      <c r="DD88" s="55">
        <f>IF(AND(DB88="x",DA88="x",DC88="x"),"x",ROUND(AVERAGE(DA88:DC88),1))</f>
        <v>0.3</v>
      </c>
      <c r="DE88" s="55">
        <f>IF('Indicator Data'!AA91="No data","x",ROUND(IF(LOG('Indicator Data'!AA91)&gt;DE$195,10,IF(LOG('Indicator Data'!AA91)&lt;DE$194,0,10-(DE$195-LOG('Indicator Data'!AA91))/(DE$195-DE$194)*10)),1))</f>
        <v>2.8</v>
      </c>
      <c r="DF88" s="55">
        <f>IF('Indicator Data'!AB91="No data","x",ROUND(IF('Indicator Data'!AB91&gt;DF$195,10,IF('Indicator Data'!AB91&lt;DF$194,0,10-(DF$195-'Indicator Data'!AB91)/(DF$195-DF$194)*10)),1))</f>
        <v>4.0999999999999996</v>
      </c>
      <c r="DG88" s="55">
        <f>IF('Indicator Data'!AC91="No data","x",ROUND(IF('Indicator Data'!AC91&gt;DG$195,10,IF('Indicator Data'!AC91&lt;DG$194,0,10-(DG$195-'Indicator Data'!AC91)/(DG$195-DG$194)*10)),1))</f>
        <v>5.7</v>
      </c>
      <c r="DH88" s="55">
        <f>IF('Indicator Data'!AD91="No data","x",ROUND(IF('Indicator Data'!AD91&gt;DH$195,10,IF('Indicator Data'!AD91&lt;DH$194,0,10-(DH$195-'Indicator Data'!AD91)/(DH$195-DH$194)*10)),1))</f>
        <v>2.1</v>
      </c>
      <c r="DI88" s="55">
        <f t="shared" si="173"/>
        <v>3.7</v>
      </c>
      <c r="DJ88" s="55">
        <f t="shared" si="174"/>
        <v>2.6</v>
      </c>
      <c r="DK88" s="55" t="str">
        <f>IF('Indicator Data'!AK91="No data","x",ROUND(IF('Indicator Data'!AK91&gt;DK$195,10,IF('Indicator Data'!AK91&lt;DK$194,0,10-(DK$195-'Indicator Data'!AK91)/(DK$195-DK$194)*10)),1))</f>
        <v>x</v>
      </c>
      <c r="DL88" s="55">
        <f>IF('Indicator Data'!AL91="No data","x",ROUND(IF('Indicator Data'!AL91&gt;DL$195,10,IF('Indicator Data'!AL91&lt;DL$194,0,10-(DL$195-'Indicator Data'!AL91)/(DL$195-DL$194)*10)),1))</f>
        <v>3.7</v>
      </c>
      <c r="DM88" s="55">
        <f t="shared" si="175"/>
        <v>3.7</v>
      </c>
      <c r="DN88" s="55">
        <f>IF('Indicator Data'!AG91="No data","x",ROUND(IF('Indicator Data'!AG91&gt;DN$195,10,IF('Indicator Data'!AG91&lt;DN$194,0,10-(DN$195-'Indicator Data'!AG91)/(DN$195-DN$194)*10)),1))</f>
        <v>0</v>
      </c>
      <c r="DO88" s="55">
        <f t="shared" si="176"/>
        <v>0.3</v>
      </c>
      <c r="DP88" s="194">
        <f>IF('Indicator Data'!AI91="No data","x",'Indicator Data'!AI91/'Indicator Data'!$CK91)</f>
        <v>3.0990616365277816E-3</v>
      </c>
      <c r="DQ88" s="55">
        <f t="shared" si="146"/>
        <v>10</v>
      </c>
      <c r="DR88" s="55">
        <f>IF('Indicator Data'!AJ91="No data","x",ROUND(IF('Indicator Data'!AJ91&gt;DR$195,10,IF('Indicator Data'!AJ91&lt;DR$194,0,10-(DR$195-'Indicator Data'!AJ91)/(DR$195-DR$194)*10)),1))</f>
        <v>2</v>
      </c>
      <c r="DS88" s="55">
        <f t="shared" si="177"/>
        <v>6</v>
      </c>
      <c r="DT88" s="55">
        <f>ROUND(IF('Indicator Data'!Z91=0,0,IF(LOG('Indicator Data'!Z91)&gt;DT$195,10,IF(LOG('Indicator Data'!Z91)&lt;DT$194,0,10-(DT$195-LOG('Indicator Data'!Z91))/(DT$195-DT$194)*10))),1)</f>
        <v>6.5</v>
      </c>
      <c r="DU88" s="56">
        <f>'Indicator Data'!Z91/'Indicator Data'!$CL91</f>
        <v>2.0662246290559943E-2</v>
      </c>
      <c r="DV88" s="55">
        <f t="shared" si="147"/>
        <v>0.2</v>
      </c>
      <c r="DW88" s="55">
        <f t="shared" si="178"/>
        <v>4</v>
      </c>
      <c r="DX88" s="55">
        <f t="shared" si="179"/>
        <v>3.3</v>
      </c>
      <c r="DY88" s="57">
        <f>IF(BL88="x",ROUND((10-GEOMEAN(((10-DX88)/10*9+1),((10-CZ88)/10*9+1),((10-DJ88)/10*9+1)))/9*10,1),ROUND((10-GEOMEAN(((10-BL88)/10*9+1),((10-DX88)/10*9+1),((10-CZ88)/10*9+1),((10-DJ88)/10*9+1)))/9*10,1))</f>
        <v>4.0999999999999996</v>
      </c>
      <c r="DZ88" s="58">
        <f>IF(ROUND(IF(AP88="x",(10-GEOMEAN(((10-AO88)/10*9+1),((10-DY88)/10*9+1),((10-AU88)/10*9+1),((10-AQ88)/10*9+1),((10-AR88)/10*9+1)))/9*10,(10-GEOMEAN(((10-AO88)/10*9+1),((10-DY88)/10*9+1),((10-AP88)/10*9+1),((10-AQ88)/10*9+1),((10-AR88)/10*9+1),((10-AU88)/10*9+1)))/9*10),1)=0,0.1,ROUND(IF(AP88="x",(10-GEOMEAN(((10-AO88)/10*9+1),((10-DY88)/10*9+1),((10-AU88)/10*9+1),((10-AQ88)/10*9+1),((10-AR88)/10*9+1)))/9*10,(10-GEOMEAN(((10-AO88)/10*9+1),((10-DY88)/10*9+1),((10-AP88)/10*9+1),((10-AQ88)/10*9+1),((10-AR88)/10*9+1),((10-AU88)/10*9+1)))/9*10),1))</f>
        <v>4</v>
      </c>
      <c r="EA88" s="55">
        <f>ROUND(IF('Indicator Data'!AM91=0,0,IF('Indicator Data'!AM91&gt;EA$195,10,IF('Indicator Data'!AM91&lt;EA$194,0,10-(EA$195-'Indicator Data'!AM91)/(EA$195-EA$194)*10))),1)</f>
        <v>1.2</v>
      </c>
      <c r="EB88" s="55">
        <f>ROUND(IF('Indicator Data'!AN91=0,0,IF(LOG('Indicator Data'!AN91)&gt;LOG(EB$195),10,IF(LOG('Indicator Data'!AN91)&lt;LOG(EB$194),0,10-(LOG(EB$195)-LOG('Indicator Data'!AN91))/(LOG(EB$195)-LOG(EB$194))*10))),1)</f>
        <v>0</v>
      </c>
      <c r="EC88" s="57">
        <f t="shared" si="148"/>
        <v>0.6</v>
      </c>
      <c r="ED88" s="55">
        <f>'Indicator Data'!AO91</f>
        <v>0</v>
      </c>
      <c r="EE88" s="55">
        <f>'Indicator Data'!AP91</f>
        <v>0</v>
      </c>
      <c r="EF88" s="57">
        <f t="shared" si="149"/>
        <v>0</v>
      </c>
      <c r="EG88" s="58">
        <f t="shared" si="150"/>
        <v>0.4</v>
      </c>
      <c r="EH88" s="15"/>
      <c r="EI88" s="104"/>
    </row>
    <row r="89" spans="1:139" s="4" customFormat="1" x14ac:dyDescent="0.25">
      <c r="A89" s="126" t="str">
        <f>'Indicator Data'!A92</f>
        <v>Kenya</v>
      </c>
      <c r="B89" s="59" t="str">
        <f>'Indicator Data'!B92</f>
        <v>KEN</v>
      </c>
      <c r="C89" s="55">
        <f>ROUND(IF('Indicator Data'!C92=0,0.1,IF(LOG('Indicator Data'!C92)&gt;C$195,10,IF(LOG('Indicator Data'!C92)&lt;C$194,0,10-(C$195-LOG('Indicator Data'!C92))/(C$195-C$194)*10))),1)</f>
        <v>7.8</v>
      </c>
      <c r="D89" s="55">
        <f>ROUND(IF('Indicator Data'!D92=0,0.1,IF(LOG('Indicator Data'!D92)&gt;D$195,10,IF(LOG('Indicator Data'!D92)&lt;D$194,0,10-(D$195-LOG('Indicator Data'!D92))/(D$195-D$194)*10))),1)</f>
        <v>0.1</v>
      </c>
      <c r="E89" s="55">
        <f t="shared" si="110"/>
        <v>5.0999999999999996</v>
      </c>
      <c r="F89" s="55">
        <f>IF('Indicator Data'!E92="No data",0.1,(ROUND(IF('Indicator Data'!E92=0,0,IF(LOG('Indicator Data'!E92)&gt;F$195,10,IF(LOG('Indicator Data'!E92)&lt;F$194,0,10-(F$195-LOG('Indicator Data'!E92))/(F$195-F$194)*10))),1)))</f>
        <v>7.8</v>
      </c>
      <c r="G89" s="55">
        <f>ROUND(IF('Indicator Data'!F92=0,0,IF(LOG('Indicator Data'!F92)&gt;G$195,10,IF(LOG('Indicator Data'!F92)&lt;G$194,0,10-(G$195-LOG('Indicator Data'!F92))/(G$195-G$194)*10))),1)</f>
        <v>6.2</v>
      </c>
      <c r="H89" s="55">
        <f>ROUND(IF('Indicator Data'!G92=0,0,IF(LOG('Indicator Data'!G92)&gt;H$195,10,IF(LOG('Indicator Data'!G92)&lt;H$194,0,10-(H$195-LOG('Indicator Data'!G92))/(H$195-H$194)*10))),1)</f>
        <v>0</v>
      </c>
      <c r="I89" s="55">
        <f>ROUND(IF('Indicator Data'!H92=0,0,IF(LOG('Indicator Data'!H92)&gt;I$195,10,IF(LOG('Indicator Data'!H92)&lt;I$194,0,10-(I$195-LOG('Indicator Data'!H92))/(I$195-I$194)*10))),1)</f>
        <v>0</v>
      </c>
      <c r="J89" s="55">
        <f t="shared" si="111"/>
        <v>0</v>
      </c>
      <c r="K89" s="55">
        <f>ROUND(IF('Indicator Data'!I92=0,0,IF(LOG('Indicator Data'!I92)&gt;K$195,10,IF(LOG('Indicator Data'!I92)&lt;K$194,0,10-(K$195-LOG('Indicator Data'!I92))/(K$195-K$194)*10))),1)</f>
        <v>0</v>
      </c>
      <c r="L89" s="55">
        <f t="shared" si="112"/>
        <v>0</v>
      </c>
      <c r="M89" s="55">
        <f>ROUND(IF('Indicator Data'!J92=0,0,IF(LOG('Indicator Data'!J92)&gt;M$195,10,IF(LOG('Indicator Data'!J92)&lt;M$194,0,10-(M$195-LOG('Indicator Data'!J92))/(M$195-M$194)*10))),1)</f>
        <v>10</v>
      </c>
      <c r="N89" s="56">
        <f>'Indicator Data'!C92/'Indicator Data'!$CL92</f>
        <v>2.7852092892445644E-4</v>
      </c>
      <c r="O89" s="56">
        <f>'Indicator Data'!D92/'Indicator Data'!$CL92</f>
        <v>0</v>
      </c>
      <c r="P89" s="56">
        <f>IF(F89=0.1,"x",'Indicator Data'!E92/'Indicator Data'!$CL92)</f>
        <v>2.7744848125246927E-3</v>
      </c>
      <c r="Q89" s="56">
        <f>'Indicator Data'!F92/'Indicator Data'!$CL92</f>
        <v>1.1952711078594279E-6</v>
      </c>
      <c r="R89" s="56">
        <f>'Indicator Data'!G92/'Indicator Data'!$CL92</f>
        <v>0</v>
      </c>
      <c r="S89" s="56">
        <f>'Indicator Data'!H92/'Indicator Data'!$CL92</f>
        <v>0</v>
      </c>
      <c r="T89" s="56">
        <f>'Indicator Data'!I92/'Indicator Data'!$CL92</f>
        <v>0</v>
      </c>
      <c r="U89" s="56">
        <f>'Indicator Data'!J92/'Indicator Data'!$CL92</f>
        <v>3.2498764032261221E-2</v>
      </c>
      <c r="V89" s="55">
        <f t="shared" si="113"/>
        <v>1.4</v>
      </c>
      <c r="W89" s="55">
        <f t="shared" si="114"/>
        <v>0</v>
      </c>
      <c r="X89" s="55">
        <f t="shared" si="115"/>
        <v>0.7</v>
      </c>
      <c r="Y89" s="55">
        <f t="shared" si="116"/>
        <v>1.8</v>
      </c>
      <c r="Z89" s="55">
        <f t="shared" si="117"/>
        <v>5.7</v>
      </c>
      <c r="AA89" s="55">
        <f t="shared" si="118"/>
        <v>0</v>
      </c>
      <c r="AB89" s="55">
        <f t="shared" si="119"/>
        <v>0</v>
      </c>
      <c r="AC89" s="55">
        <f t="shared" si="120"/>
        <v>0</v>
      </c>
      <c r="AD89" s="55">
        <f t="shared" si="121"/>
        <v>0</v>
      </c>
      <c r="AE89" s="55">
        <f t="shared" si="122"/>
        <v>0</v>
      </c>
      <c r="AF89" s="55">
        <f t="shared" si="123"/>
        <v>10</v>
      </c>
      <c r="AG89" s="55">
        <f>ROUND(IF('Indicator Data'!K92=0,0,IF('Indicator Data'!K92&gt;AG$195,10,IF('Indicator Data'!K92&lt;AG$194,0,10-(AG$195-'Indicator Data'!K92)/(AG$195-AG$194)*10))),1)</f>
        <v>10</v>
      </c>
      <c r="AH89" s="55">
        <f t="shared" si="124"/>
        <v>4.5999999999999996</v>
      </c>
      <c r="AI89" s="55">
        <f t="shared" si="125"/>
        <v>0.1</v>
      </c>
      <c r="AJ89" s="55">
        <f t="shared" si="126"/>
        <v>0</v>
      </c>
      <c r="AK89" s="55">
        <f t="shared" si="127"/>
        <v>0</v>
      </c>
      <c r="AL89" s="55">
        <f t="shared" si="128"/>
        <v>0</v>
      </c>
      <c r="AM89" s="55">
        <f t="shared" si="129"/>
        <v>0</v>
      </c>
      <c r="AN89" s="55">
        <f t="shared" si="130"/>
        <v>10</v>
      </c>
      <c r="AO89" s="193">
        <f t="shared" si="131"/>
        <v>3.2</v>
      </c>
      <c r="AP89" s="193">
        <f t="shared" si="151"/>
        <v>5.6</v>
      </c>
      <c r="AQ89" s="193">
        <f t="shared" si="132"/>
        <v>6</v>
      </c>
      <c r="AR89" s="193">
        <f t="shared" si="133"/>
        <v>0</v>
      </c>
      <c r="AS89" s="55">
        <f t="shared" si="134"/>
        <v>10</v>
      </c>
      <c r="AT89" s="55">
        <f>IF('Indicator Data'!L92="No data","x",IF('Indicator Data'!CM92&lt;1000,"x",ROUND((IF('Indicator Data'!L92&gt;AT$195,10,IF('Indicator Data'!L92&lt;AT$194,0,10-(AT$195-'Indicator Data'!L92)/(AT$195-AT$194)*10))),1)))</f>
        <v>4</v>
      </c>
      <c r="AU89" s="193">
        <f t="shared" si="135"/>
        <v>7</v>
      </c>
      <c r="AV89" s="55">
        <f>IF('Indicator Data'!M92="No data","x",ROUND(IF('Indicator Data'!M92=0,0,IF(LOG('Indicator Data'!M92)&gt;AV$195,10,IF(LOG('Indicator Data'!M92)&lt;AV$194,0,10-(AV$195-LOG('Indicator Data'!M92))/(AV$195-AV$194)*10))),1))</f>
        <v>9</v>
      </c>
      <c r="AW89" s="56">
        <f>IF(AV89="x","x",'Indicator Data'!M92/'Indicator Data'!$CL92)</f>
        <v>0.46834801334962239</v>
      </c>
      <c r="AX89" s="55">
        <f t="shared" si="152"/>
        <v>5.2</v>
      </c>
      <c r="AY89" s="55">
        <f t="shared" si="153"/>
        <v>7.6</v>
      </c>
      <c r="AZ89" s="55">
        <f>IF('Indicator Data'!N92="No data","x",ROUND(IF('Indicator Data'!N92=0,0,IF(LOG('Indicator Data'!N92)&gt;AZ$195,10,IF(LOG('Indicator Data'!N92)&lt;AZ$194,0,10-(AZ$195-LOG('Indicator Data'!N92))/(AZ$195-AZ$194)*10))),1))</f>
        <v>0</v>
      </c>
      <c r="BA89" s="56">
        <f>IF(AZ89="x","x",'Indicator Data'!N92/'Indicator Data'!$CL92)</f>
        <v>0</v>
      </c>
      <c r="BB89" s="55">
        <f t="shared" si="154"/>
        <v>0</v>
      </c>
      <c r="BC89" s="55">
        <f t="shared" si="155"/>
        <v>0</v>
      </c>
      <c r="BD89" s="55">
        <f>IF('Indicator Data'!O92="No data","x",ROUND(IF('Indicator Data'!O92=0,0,IF(LOG('Indicator Data'!O92)&gt;BD$195,10,IF(LOG('Indicator Data'!O92)&lt;BD$194,0,10-(BD$195-LOG('Indicator Data'!O92))/(BD$195-BD$194)*10))),1))</f>
        <v>0</v>
      </c>
      <c r="BE89" s="56">
        <f>IF(BD89="x","x",'Indicator Data'!O92/'Indicator Data'!$CL92)</f>
        <v>0</v>
      </c>
      <c r="BF89" s="55">
        <f t="shared" si="156"/>
        <v>0</v>
      </c>
      <c r="BG89" s="55">
        <f t="shared" si="157"/>
        <v>0</v>
      </c>
      <c r="BH89" s="55">
        <f>IF('Indicator Data'!P92="No data","x",ROUND(IF('Indicator Data'!P92=0,0,IF(LOG('Indicator Data'!P92)&gt;BH$195,10,IF(LOG('Indicator Data'!P92)&lt;BH$194,0,10-(BH$195-LOG('Indicator Data'!P92))/(BH$195-BH$194)*10))),1))</f>
        <v>9.9</v>
      </c>
      <c r="BI89" s="56">
        <f>IF(BH89="x","x",'Indicator Data'!P92/'Indicator Data'!$CL92)</f>
        <v>0.19445496538921742</v>
      </c>
      <c r="BJ89" s="55">
        <f t="shared" si="158"/>
        <v>10</v>
      </c>
      <c r="BK89" s="55">
        <f t="shared" si="159"/>
        <v>10</v>
      </c>
      <c r="BL89" s="55">
        <f t="shared" si="160"/>
        <v>6.4</v>
      </c>
      <c r="BM89" s="55">
        <f>ROUND(IF('Indicator Data'!Q92=0,0,IF(LOG('Indicator Data'!Q92)&gt;BM$195,10,IF(LOG('Indicator Data'!Q92)&lt;BM$194,0,10-(BM$195-LOG('Indicator Data'!Q92))/(BM$195-BM$194)*10))),1)</f>
        <v>9.4</v>
      </c>
      <c r="BN89" s="55">
        <f>ROUND(IF('Indicator Data'!R92=0,0,IF(LOG('Indicator Data'!R92)&gt;BN$195,10,IF(LOG('Indicator Data'!R92)&lt;BN$194,0,10-(BN$195-LOG('Indicator Data'!R92))/(BN$195-BN$194)*10))),1)</f>
        <v>7.5</v>
      </c>
      <c r="BO89" s="55">
        <f t="shared" si="161"/>
        <v>8.1333333333333329</v>
      </c>
      <c r="BP89" s="56">
        <f>'Indicator Data'!Q92/'Indicator Data'!$CL92</f>
        <v>0.83042446737823539</v>
      </c>
      <c r="BQ89" s="56">
        <f>'Indicator Data'!R92/'Indicator Data'!$CL92</f>
        <v>6.6231652855179794E-3</v>
      </c>
      <c r="BR89" s="55">
        <f t="shared" si="136"/>
        <v>8.3000000000000007</v>
      </c>
      <c r="BS89" s="55">
        <f t="shared" si="137"/>
        <v>0.1</v>
      </c>
      <c r="BT89" s="55">
        <f t="shared" si="138"/>
        <v>2.8333333333333335</v>
      </c>
      <c r="BU89" s="55">
        <f t="shared" si="162"/>
        <v>6.1</v>
      </c>
      <c r="BV89" s="55">
        <f>ROUND(IF('Indicator Data'!S92=0,0,IF(LOG('Indicator Data'!S92)&gt;BV$195,10,IF(LOG('Indicator Data'!S92)&lt;BV$194,0,10-(BV$195-LOG('Indicator Data'!S92))/(BV$195-BV$194)*10))),1)</f>
        <v>6.8</v>
      </c>
      <c r="BW89" s="55">
        <f>ROUND(IF('Indicator Data'!T92=0,0,IF(LOG('Indicator Data'!T92)&gt;BW$195,10,IF(LOG('Indicator Data'!T92)&lt;BW$194,0,10-(BW$195-LOG('Indicator Data'!T92))/(BW$195-BW$194)*10))),1)</f>
        <v>9.4</v>
      </c>
      <c r="BX89" s="55">
        <f t="shared" si="163"/>
        <v>8.5333333333333332</v>
      </c>
      <c r="BY89" s="56">
        <f>'Indicator Data'!S92/'Indicator Data'!$CL92</f>
        <v>1.1823552937730859E-2</v>
      </c>
      <c r="BZ89" s="56">
        <f>'Indicator Data'!T92/'Indicator Data'!$CL92</f>
        <v>0.76899421474734031</v>
      </c>
      <c r="CA89" s="55">
        <f t="shared" si="139"/>
        <v>0.2</v>
      </c>
      <c r="CB89" s="55">
        <f t="shared" si="140"/>
        <v>7.7</v>
      </c>
      <c r="CC89" s="55">
        <f t="shared" si="164"/>
        <v>5.2</v>
      </c>
      <c r="CD89" s="55">
        <f t="shared" si="165"/>
        <v>7.2</v>
      </c>
      <c r="CE89" s="55">
        <f t="shared" si="166"/>
        <v>6.7</v>
      </c>
      <c r="CF89" s="55">
        <f>ROUND(IF('Indicator Data'!U92=0,0,IF(LOG('Indicator Data'!U92)&gt;CF$195,10,IF(LOG('Indicator Data'!U92)&lt;CF$194,0,10-(CF$195-LOG('Indicator Data'!U92))/(CF$195-CF$194)*10))),1)</f>
        <v>8.6</v>
      </c>
      <c r="CG89" s="56">
        <f>'Indicator Data'!U92/'Indicator Data'!$CL92</f>
        <v>0.23503518534876189</v>
      </c>
      <c r="CH89" s="55">
        <f t="shared" si="141"/>
        <v>2.6</v>
      </c>
      <c r="CI89" s="55">
        <f t="shared" si="167"/>
        <v>6.5</v>
      </c>
      <c r="CJ89" s="55">
        <f>ROUND(IF('Indicator Data'!V92=0,0,IF(LOG('Indicator Data'!V92)&gt;CJ$195,10,IF(LOG('Indicator Data'!V92)&lt;CJ$194,0,10-(CJ$195-LOG('Indicator Data'!V92))/(CJ$195-CJ$194)*10))),1)</f>
        <v>9.1</v>
      </c>
      <c r="CK89" s="56">
        <f>IF('Indicator Data'!V92/'Indicator Data'!$CL92&gt;1,1,'Indicator Data'!V92/'Indicator Data'!$CL92)</f>
        <v>0.5184066308774814</v>
      </c>
      <c r="CL89" s="55">
        <f t="shared" si="142"/>
        <v>5.2</v>
      </c>
      <c r="CM89" s="55">
        <f t="shared" si="168"/>
        <v>7.7</v>
      </c>
      <c r="CN89" s="55">
        <f>ROUND(IF('Indicator Data'!W92=0,0,IF(LOG('Indicator Data'!W92)&gt;CN$195,10,IF(LOG('Indicator Data'!W92)&lt;CN$194,0,10-(CN$195-LOG('Indicator Data'!W92))/(CN$195-CN$194)*10))),1)</f>
        <v>0</v>
      </c>
      <c r="CO89" s="56">
        <f>'Indicator Data'!W92/'Indicator Data'!$CL92</f>
        <v>0</v>
      </c>
      <c r="CP89" s="55">
        <f t="shared" si="143"/>
        <v>0</v>
      </c>
      <c r="CQ89" s="55">
        <f t="shared" si="169"/>
        <v>0</v>
      </c>
      <c r="CR89" s="55">
        <f>ROUND(IF('Indicator Data'!X92=0,0,IF(LOG('Indicator Data'!X92)&gt;CR$195,10,IF(LOG('Indicator Data'!X92)&lt;CR$194,0,10-(CR$195-LOG('Indicator Data'!X92))/(CR$195-CR$194)*10))),1)</f>
        <v>9.1</v>
      </c>
      <c r="CS89" s="56">
        <f>'Indicator Data'!X92/'Indicator Data'!$CL92</f>
        <v>0.47887079042353847</v>
      </c>
      <c r="CT89" s="55">
        <f t="shared" si="144"/>
        <v>4.8</v>
      </c>
      <c r="CU89" s="55">
        <f t="shared" si="170"/>
        <v>7.5</v>
      </c>
      <c r="CV89" s="55">
        <f>ROUND(IF('Indicator Data'!Y92=0,0,IF(LOG('Indicator Data'!Y92)&gt;CR$195,10,IF(LOG('Indicator Data'!Y92)&lt;CR$194,0,10-(CR$195-LOG('Indicator Data'!Y92))/(CR$195-CR$194)*10))),1)</f>
        <v>0</v>
      </c>
      <c r="CW89" s="56">
        <f>'Indicator Data'!Y92/'Indicator Data'!$CL92</f>
        <v>0</v>
      </c>
      <c r="CX89" s="55">
        <f t="shared" si="145"/>
        <v>0</v>
      </c>
      <c r="CY89" s="55">
        <f t="shared" si="171"/>
        <v>0</v>
      </c>
      <c r="CZ89" s="55">
        <f t="shared" si="172"/>
        <v>7.1</v>
      </c>
      <c r="DA89" s="55">
        <f>IF('Indicator Data'!AE92="No data","x",ROUND(IF('Indicator Data'!AE92&gt;DA$195,0,IF('Indicator Data'!AE92&lt;DA$194,10,(DA$195-'Indicator Data'!AE92)/(DA$195-DA$194)*10)),1))</f>
        <v>7.9</v>
      </c>
      <c r="DB89" s="55">
        <f>IF('Indicator Data'!AF92="No data","x",ROUND(IF('Indicator Data'!AF92&gt;DB$195,0,IF('Indicator Data'!AF92&lt;DB$194,10,(DB$195-'Indicator Data'!AF92)/(DB$195-DB$194)*10)),1))</f>
        <v>6.8</v>
      </c>
      <c r="DC89" s="55">
        <f>IF('Indicator Data'!AH92="No data","x",ROUND(IF('Indicator Data'!AH92&gt;DC$195,0,IF('Indicator Data'!AH92&lt;DC$194,10,(DC$195-'Indicator Data'!AH92)/(DC$195-DC$194)*10)),1))</f>
        <v>7.5</v>
      </c>
      <c r="DD89" s="55">
        <f>IF(AND(DB89="x",DA89="x",DC89="x"),"x",ROUND(AVERAGE(DA89:DC89),1))</f>
        <v>7.4</v>
      </c>
      <c r="DE89" s="55">
        <f>IF('Indicator Data'!AA92="No data","x",ROUND(IF(LOG('Indicator Data'!AA92)&gt;DE$195,10,IF(LOG('Indicator Data'!AA92)&lt;DE$194,0,10-(DE$195-LOG('Indicator Data'!AA92))/(DE$195-DE$194)*10)),1))</f>
        <v>6.5</v>
      </c>
      <c r="DF89" s="55">
        <f>IF('Indicator Data'!AB92="No data","x",ROUND(IF('Indicator Data'!AB92&gt;DF$195,10,IF('Indicator Data'!AB92&lt;DF$194,0,10-(DF$195-'Indicator Data'!AB92)/(DF$195-DF$194)*10)),1))</f>
        <v>8.4</v>
      </c>
      <c r="DG89" s="55">
        <f>IF('Indicator Data'!AC92="No data","x",ROUND(IF('Indicator Data'!AC92&gt;DG$195,10,IF('Indicator Data'!AC92&lt;DG$194,0,10-(DG$195-'Indicator Data'!AC92)/(DG$195-DG$194)*10)),1))</f>
        <v>2.7</v>
      </c>
      <c r="DH89" s="55">
        <f>IF('Indicator Data'!AD92="No data","x",ROUND(IF('Indicator Data'!AD92&gt;DH$195,10,IF('Indicator Data'!AD92&lt;DH$194,0,10-(DH$195-'Indicator Data'!AD92)/(DH$195-DH$194)*10)),1))</f>
        <v>2.2999999999999998</v>
      </c>
      <c r="DI89" s="55">
        <f t="shared" si="173"/>
        <v>5</v>
      </c>
      <c r="DJ89" s="55">
        <f t="shared" si="174"/>
        <v>5.8</v>
      </c>
      <c r="DK89" s="55">
        <f>IF('Indicator Data'!AK92="No data","x",ROUND(IF('Indicator Data'!AK92&gt;DK$195,10,IF('Indicator Data'!AK92&lt;DK$194,0,10-(DK$195-'Indicator Data'!AK92)/(DK$195-DK$194)*10)),1))</f>
        <v>5.2</v>
      </c>
      <c r="DL89" s="55">
        <f>IF('Indicator Data'!AL92="No data","x",ROUND(IF('Indicator Data'!AL92&gt;DL$195,10,IF('Indicator Data'!AL92&lt;DL$194,0,10-(DL$195-'Indicator Data'!AL92)/(DL$195-DL$194)*10)),1))</f>
        <v>5.6</v>
      </c>
      <c r="DM89" s="55">
        <f t="shared" si="175"/>
        <v>5.0999999999999996</v>
      </c>
      <c r="DN89" s="55">
        <f>IF('Indicator Data'!AG92="No data","x",ROUND(IF('Indicator Data'!AG92&gt;DN$195,10,IF('Indicator Data'!AG92&lt;DN$194,0,10-(DN$195-'Indicator Data'!AG92)/(DN$195-DN$194)*10)),1))</f>
        <v>3.4</v>
      </c>
      <c r="DO89" s="55">
        <f t="shared" si="176"/>
        <v>6.4</v>
      </c>
      <c r="DP89" s="194">
        <f>IF('Indicator Data'!AI92="No data","x",'Indicator Data'!AI92/'Indicator Data'!$CK92)</f>
        <v>1.3178835533425091E-4</v>
      </c>
      <c r="DQ89" s="55">
        <f t="shared" si="146"/>
        <v>1.3</v>
      </c>
      <c r="DR89" s="55">
        <f>IF('Indicator Data'!AJ92="No data","x",ROUND(IF('Indicator Data'!AJ92&gt;DR$195,10,IF('Indicator Data'!AJ92&lt;DR$194,0,10-(DR$195-'Indicator Data'!AJ92)/(DR$195-DR$194)*10)),1))</f>
        <v>2</v>
      </c>
      <c r="DS89" s="55">
        <f t="shared" si="177"/>
        <v>1.7</v>
      </c>
      <c r="DT89" s="55">
        <f>ROUND(IF('Indicator Data'!Z92=0,0,IF(LOG('Indicator Data'!Z92)&gt;DT$195,10,IF(LOG('Indicator Data'!Z92)&lt;DT$194,0,10-(DT$195-LOG('Indicator Data'!Z92))/(DT$195-DT$194)*10))),1)</f>
        <v>9.1999999999999993</v>
      </c>
      <c r="DU89" s="56">
        <f>'Indicator Data'!Z92/'Indicator Data'!$CL92</f>
        <v>0.55328449715507344</v>
      </c>
      <c r="DV89" s="55">
        <f t="shared" si="147"/>
        <v>5.5</v>
      </c>
      <c r="DW89" s="55">
        <f t="shared" si="178"/>
        <v>7.8</v>
      </c>
      <c r="DX89" s="55">
        <f t="shared" si="179"/>
        <v>4.4000000000000004</v>
      </c>
      <c r="DY89" s="57">
        <f>IF(BL89="x",ROUND((10-GEOMEAN(((10-DX89)/10*9+1),((10-CZ89)/10*9+1),((10-DJ89)/10*9+1)))/9*10,1),ROUND((10-GEOMEAN(((10-BL89)/10*9+1),((10-DX89)/10*9+1),((10-CZ89)/10*9+1),((10-DJ89)/10*9+1)))/9*10,1))</f>
        <v>6</v>
      </c>
      <c r="DZ89" s="58">
        <f>IF(ROUND(IF(AP89="x",(10-GEOMEAN(((10-AO89)/10*9+1),((10-DY89)/10*9+1),((10-AU89)/10*9+1),((10-AQ89)/10*9+1),((10-AR89)/10*9+1)))/9*10,(10-GEOMEAN(((10-AO89)/10*9+1),((10-DY89)/10*9+1),((10-AP89)/10*9+1),((10-AQ89)/10*9+1),((10-AR89)/10*9+1),((10-AU89)/10*9+1)))/9*10),1)=0,0.1,ROUND(IF(AP89="x",(10-GEOMEAN(((10-AO89)/10*9+1),((10-DY89)/10*9+1),((10-AU89)/10*9+1),((10-AQ89)/10*9+1),((10-AR89)/10*9+1)))/9*10,(10-GEOMEAN(((10-AO89)/10*9+1),((10-DY89)/10*9+1),((10-AP89)/10*9+1),((10-AQ89)/10*9+1),((10-AR89)/10*9+1),((10-AU89)/10*9+1)))/9*10),1))</f>
        <v>5</v>
      </c>
      <c r="EA89" s="55">
        <f>ROUND(IF('Indicator Data'!AM92=0,0,IF('Indicator Data'!AM92&gt;EA$195,10,IF('Indicator Data'!AM92&lt;EA$194,0,10-(EA$195-'Indicator Data'!AM92)/(EA$195-EA$194)*10))),1)</f>
        <v>10</v>
      </c>
      <c r="EB89" s="55">
        <f>ROUND(IF('Indicator Data'!AN92=0,0,IF(LOG('Indicator Data'!AN92)&gt;LOG(EB$195),10,IF(LOG('Indicator Data'!AN92)&lt;LOG(EB$194),0,10-(LOG(EB$195)-LOG('Indicator Data'!AN92))/(LOG(EB$195)-LOG(EB$194))*10))),1)</f>
        <v>8.1999999999999993</v>
      </c>
      <c r="EC89" s="57">
        <f t="shared" si="148"/>
        <v>9.3000000000000007</v>
      </c>
      <c r="ED89" s="55">
        <f>'Indicator Data'!AO92</f>
        <v>0</v>
      </c>
      <c r="EE89" s="55">
        <f>'Indicator Data'!AP92</f>
        <v>0</v>
      </c>
      <c r="EF89" s="57">
        <f t="shared" si="149"/>
        <v>0</v>
      </c>
      <c r="EG89" s="58">
        <f t="shared" si="150"/>
        <v>6.5</v>
      </c>
      <c r="EH89" s="15"/>
      <c r="EI89" s="104"/>
    </row>
    <row r="90" spans="1:139" s="4" customFormat="1" x14ac:dyDescent="0.25">
      <c r="A90" s="126" t="str">
        <f>'Indicator Data'!A93</f>
        <v>Kiribati</v>
      </c>
      <c r="B90" s="59" t="str">
        <f>'Indicator Data'!B93</f>
        <v>KIR</v>
      </c>
      <c r="C90" s="55">
        <f>ROUND(IF('Indicator Data'!C93=0,0.1,IF(LOG('Indicator Data'!C93)&gt;C$195,10,IF(LOG('Indicator Data'!C93)&lt;C$194,0,10-(C$195-LOG('Indicator Data'!C93))/(C$195-C$194)*10))),1)</f>
        <v>0.1</v>
      </c>
      <c r="D90" s="55">
        <f>ROUND(IF('Indicator Data'!D93=0,0.1,IF(LOG('Indicator Data'!D93)&gt;D$195,10,IF(LOG('Indicator Data'!D93)&lt;D$194,0,10-(D$195-LOG('Indicator Data'!D93))/(D$195-D$194)*10))),1)</f>
        <v>0.1</v>
      </c>
      <c r="E90" s="55">
        <f t="shared" si="110"/>
        <v>0.1</v>
      </c>
      <c r="F90" s="55">
        <f>IF('Indicator Data'!E93="No data",0.1,(ROUND(IF('Indicator Data'!E93=0,0,IF(LOG('Indicator Data'!E93)&gt;F$195,10,IF(LOG('Indicator Data'!E93)&lt;F$194,0,10-(F$195-LOG('Indicator Data'!E93))/(F$195-F$194)*10))),1)))</f>
        <v>0.1</v>
      </c>
      <c r="G90" s="55">
        <f>ROUND(IF('Indicator Data'!F93=0,0,IF(LOG('Indicator Data'!F93)&gt;G$195,10,IF(LOG('Indicator Data'!F93)&lt;G$194,0,10-(G$195-LOG('Indicator Data'!F93))/(G$195-G$194)*10))),1)</f>
        <v>5.8</v>
      </c>
      <c r="H90" s="55">
        <f>ROUND(IF('Indicator Data'!G93=0,0,IF(LOG('Indicator Data'!G93)&gt;H$195,10,IF(LOG('Indicator Data'!G93)&lt;H$194,0,10-(H$195-LOG('Indicator Data'!G93))/(H$195-H$194)*10))),1)</f>
        <v>0</v>
      </c>
      <c r="I90" s="55">
        <f>ROUND(IF('Indicator Data'!H93=0,0,IF(LOG('Indicator Data'!H93)&gt;I$195,10,IF(LOG('Indicator Data'!H93)&lt;I$194,0,10-(I$195-LOG('Indicator Data'!H93))/(I$195-I$194)*10))),1)</f>
        <v>0</v>
      </c>
      <c r="J90" s="55">
        <f t="shared" si="111"/>
        <v>0</v>
      </c>
      <c r="K90" s="55">
        <f>ROUND(IF('Indicator Data'!I93=0,0,IF(LOG('Indicator Data'!I93)&gt;K$195,10,IF(LOG('Indicator Data'!I93)&lt;K$194,0,10-(K$195-LOG('Indicator Data'!I93))/(K$195-K$194)*10))),1)</f>
        <v>0</v>
      </c>
      <c r="L90" s="55">
        <f t="shared" si="112"/>
        <v>0</v>
      </c>
      <c r="M90" s="55">
        <f>ROUND(IF('Indicator Data'!J93=0,0,IF(LOG('Indicator Data'!J93)&gt;M$195,10,IF(LOG('Indicator Data'!J93)&lt;M$194,0,10-(M$195-LOG('Indicator Data'!J93))/(M$195-M$194)*10))),1)</f>
        <v>6</v>
      </c>
      <c r="N90" s="56">
        <f>'Indicator Data'!C93/'Indicator Data'!$CL93</f>
        <v>0</v>
      </c>
      <c r="O90" s="56">
        <f>'Indicator Data'!D93/'Indicator Data'!$CL93</f>
        <v>0</v>
      </c>
      <c r="P90" s="56" t="str">
        <f>IF(F90=0.1,"x",'Indicator Data'!E93/'Indicator Data'!$CL93)</f>
        <v>x</v>
      </c>
      <c r="Q90" s="56">
        <f>'Indicator Data'!F93/'Indicator Data'!$CL93</f>
        <v>2.6092446689312962E-4</v>
      </c>
      <c r="R90" s="56">
        <f>'Indicator Data'!G93/'Indicator Data'!$CL93</f>
        <v>1.2084941398260622E-5</v>
      </c>
      <c r="S90" s="56">
        <f>'Indicator Data'!H93/'Indicator Data'!$CL93</f>
        <v>0</v>
      </c>
      <c r="T90" s="56">
        <f>'Indicator Data'!I93/'Indicator Data'!$CL93</f>
        <v>0</v>
      </c>
      <c r="U90" s="56">
        <f>'Indicator Data'!J93/'Indicator Data'!$CL93</f>
        <v>2.134205986447792E-2</v>
      </c>
      <c r="V90" s="55">
        <f t="shared" si="113"/>
        <v>0</v>
      </c>
      <c r="W90" s="55">
        <f t="shared" si="114"/>
        <v>0</v>
      </c>
      <c r="X90" s="55">
        <f t="shared" si="115"/>
        <v>0</v>
      </c>
      <c r="Y90" s="55">
        <f t="shared" si="116"/>
        <v>0.1</v>
      </c>
      <c r="Z90" s="55">
        <f t="shared" si="117"/>
        <v>10</v>
      </c>
      <c r="AA90" s="55">
        <f t="shared" si="118"/>
        <v>0</v>
      </c>
      <c r="AB90" s="55">
        <f t="shared" si="119"/>
        <v>0</v>
      </c>
      <c r="AC90" s="55">
        <f t="shared" si="120"/>
        <v>0</v>
      </c>
      <c r="AD90" s="55">
        <f t="shared" si="121"/>
        <v>0</v>
      </c>
      <c r="AE90" s="55">
        <f t="shared" si="122"/>
        <v>0</v>
      </c>
      <c r="AF90" s="55">
        <f t="shared" si="123"/>
        <v>7.1</v>
      </c>
      <c r="AG90" s="55">
        <f>ROUND(IF('Indicator Data'!K93=0,0,IF('Indicator Data'!K93&gt;AG$195,10,IF('Indicator Data'!K93&lt;AG$194,0,10-(AG$195-'Indicator Data'!K93)/(AG$195-AG$194)*10))),1)</f>
        <v>1</v>
      </c>
      <c r="AH90" s="55">
        <f t="shared" si="124"/>
        <v>0.1</v>
      </c>
      <c r="AI90" s="55">
        <f t="shared" si="125"/>
        <v>0.1</v>
      </c>
      <c r="AJ90" s="55">
        <f t="shared" si="126"/>
        <v>0</v>
      </c>
      <c r="AK90" s="55">
        <f t="shared" si="127"/>
        <v>0</v>
      </c>
      <c r="AL90" s="55">
        <f t="shared" si="128"/>
        <v>0</v>
      </c>
      <c r="AM90" s="55">
        <f t="shared" si="129"/>
        <v>0</v>
      </c>
      <c r="AN90" s="55">
        <f t="shared" si="130"/>
        <v>6.6</v>
      </c>
      <c r="AO90" s="193">
        <f t="shared" si="131"/>
        <v>0.1</v>
      </c>
      <c r="AP90" s="193">
        <f t="shared" si="151"/>
        <v>0.1</v>
      </c>
      <c r="AQ90" s="193">
        <f t="shared" si="132"/>
        <v>8.6999999999999993</v>
      </c>
      <c r="AR90" s="193">
        <f t="shared" si="133"/>
        <v>0</v>
      </c>
      <c r="AS90" s="55">
        <f t="shared" si="134"/>
        <v>3.8</v>
      </c>
      <c r="AT90" s="55" t="str">
        <f>IF('Indicator Data'!L93="No data","x",IF('Indicator Data'!CM93&lt;1000,"x",ROUND((IF('Indicator Data'!L93&gt;AT$195,10,IF('Indicator Data'!L93&lt;AT$194,0,10-(AT$195-'Indicator Data'!L93)/(AT$195-AT$194)*10))),1)))</f>
        <v>x</v>
      </c>
      <c r="AU90" s="193">
        <f t="shared" si="135"/>
        <v>3.8</v>
      </c>
      <c r="AV90" s="55" t="str">
        <f>IF('Indicator Data'!M93="No data","x",ROUND(IF('Indicator Data'!M93=0,0,IF(LOG('Indicator Data'!M93)&gt;AV$195,10,IF(LOG('Indicator Data'!M93)&lt;AV$194,0,10-(AV$195-LOG('Indicator Data'!M93))/(AV$195-AV$194)*10))),1))</f>
        <v>x</v>
      </c>
      <c r="AW90" s="56" t="str">
        <f>IF(AV90="x","x",'Indicator Data'!M93/'Indicator Data'!$CL93)</f>
        <v>x</v>
      </c>
      <c r="AX90" s="55" t="str">
        <f t="shared" si="152"/>
        <v>x</v>
      </c>
      <c r="AY90" s="55" t="str">
        <f t="shared" si="153"/>
        <v>x</v>
      </c>
      <c r="AZ90" s="55" t="str">
        <f>IF('Indicator Data'!N93="No data","x",ROUND(IF('Indicator Data'!N93=0,0,IF(LOG('Indicator Data'!N93)&gt;AZ$195,10,IF(LOG('Indicator Data'!N93)&lt;AZ$194,0,10-(AZ$195-LOG('Indicator Data'!N93))/(AZ$195-AZ$194)*10))),1))</f>
        <v>x</v>
      </c>
      <c r="BA90" s="56" t="str">
        <f>IF(AZ90="x","x",'Indicator Data'!N93/'Indicator Data'!$CL93)</f>
        <v>x</v>
      </c>
      <c r="BB90" s="55" t="str">
        <f t="shared" si="154"/>
        <v>x</v>
      </c>
      <c r="BC90" s="55" t="str">
        <f t="shared" si="155"/>
        <v>x</v>
      </c>
      <c r="BD90" s="55" t="str">
        <f>IF('Indicator Data'!O93="No data","x",ROUND(IF('Indicator Data'!O93=0,0,IF(LOG('Indicator Data'!O93)&gt;BD$195,10,IF(LOG('Indicator Data'!O93)&lt;BD$194,0,10-(BD$195-LOG('Indicator Data'!O93))/(BD$195-BD$194)*10))),1))</f>
        <v>x</v>
      </c>
      <c r="BE90" s="56" t="str">
        <f>IF(BD90="x","x",'Indicator Data'!O93/'Indicator Data'!$CL93)</f>
        <v>x</v>
      </c>
      <c r="BF90" s="55" t="str">
        <f t="shared" si="156"/>
        <v>x</v>
      </c>
      <c r="BG90" s="55" t="str">
        <f t="shared" si="157"/>
        <v>x</v>
      </c>
      <c r="BH90" s="55" t="str">
        <f>IF('Indicator Data'!P93="No data","x",ROUND(IF('Indicator Data'!P93=0,0,IF(LOG('Indicator Data'!P93)&gt;BH$195,10,IF(LOG('Indicator Data'!P93)&lt;BH$194,0,10-(BH$195-LOG('Indicator Data'!P93))/(BH$195-BH$194)*10))),1))</f>
        <v>x</v>
      </c>
      <c r="BI90" s="56" t="str">
        <f>IF(BH90="x","x",'Indicator Data'!P93/'Indicator Data'!$CL93)</f>
        <v>x</v>
      </c>
      <c r="BJ90" s="55" t="str">
        <f t="shared" si="158"/>
        <v>x</v>
      </c>
      <c r="BK90" s="55" t="str">
        <f t="shared" si="159"/>
        <v>x</v>
      </c>
      <c r="BL90" s="55" t="str">
        <f t="shared" si="160"/>
        <v>x</v>
      </c>
      <c r="BM90" s="55">
        <f>ROUND(IF('Indicator Data'!Q93=0,0,IF(LOG('Indicator Data'!Q93)&gt;BM$195,10,IF(LOG('Indicator Data'!Q93)&lt;BM$194,0,10-(BM$195-LOG('Indicator Data'!Q93))/(BM$195-BM$194)*10))),1)</f>
        <v>0</v>
      </c>
      <c r="BN90" s="55">
        <f>ROUND(IF('Indicator Data'!R93=0,0,IF(LOG('Indicator Data'!R93)&gt;BN$195,10,IF(LOG('Indicator Data'!R93)&lt;BN$194,0,10-(BN$195-LOG('Indicator Data'!R93))/(BN$195-BN$194)*10))),1)</f>
        <v>0</v>
      </c>
      <c r="BO90" s="55">
        <f t="shared" si="161"/>
        <v>0</v>
      </c>
      <c r="BP90" s="56">
        <f>'Indicator Data'!Q93/'Indicator Data'!$CL93</f>
        <v>0</v>
      </c>
      <c r="BQ90" s="56">
        <f>'Indicator Data'!R93/'Indicator Data'!$CL93</f>
        <v>0</v>
      </c>
      <c r="BR90" s="55">
        <f t="shared" si="136"/>
        <v>0</v>
      </c>
      <c r="BS90" s="55">
        <f t="shared" si="137"/>
        <v>0</v>
      </c>
      <c r="BT90" s="55">
        <f t="shared" si="138"/>
        <v>0</v>
      </c>
      <c r="BU90" s="55">
        <f t="shared" si="162"/>
        <v>0</v>
      </c>
      <c r="BV90" s="55">
        <f>ROUND(IF('Indicator Data'!S93=0,0,IF(LOG('Indicator Data'!S93)&gt;BV$195,10,IF(LOG('Indicator Data'!S93)&lt;BV$194,0,10-(BV$195-LOG('Indicator Data'!S93))/(BV$195-BV$194)*10))),1)</f>
        <v>0</v>
      </c>
      <c r="BW90" s="55">
        <f>ROUND(IF('Indicator Data'!T93=0,0,IF(LOG('Indicator Data'!T93)&gt;BW$195,10,IF(LOG('Indicator Data'!T93)&lt;BW$194,0,10-(BW$195-LOG('Indicator Data'!T93))/(BW$195-BW$194)*10))),1)</f>
        <v>0</v>
      </c>
      <c r="BX90" s="55">
        <f t="shared" si="163"/>
        <v>0</v>
      </c>
      <c r="BY90" s="56">
        <f>'Indicator Data'!S93/'Indicator Data'!$CL93</f>
        <v>0</v>
      </c>
      <c r="BZ90" s="56">
        <f>'Indicator Data'!T93/'Indicator Data'!$CL93</f>
        <v>0</v>
      </c>
      <c r="CA90" s="55">
        <f t="shared" si="139"/>
        <v>0</v>
      </c>
      <c r="CB90" s="55">
        <f t="shared" si="140"/>
        <v>0</v>
      </c>
      <c r="CC90" s="55">
        <f t="shared" si="164"/>
        <v>0</v>
      </c>
      <c r="CD90" s="55">
        <f t="shared" si="165"/>
        <v>0</v>
      </c>
      <c r="CE90" s="55">
        <f t="shared" si="166"/>
        <v>0</v>
      </c>
      <c r="CF90" s="55">
        <f>ROUND(IF('Indicator Data'!U93=0,0,IF(LOG('Indicator Data'!U93)&gt;CF$195,10,IF(LOG('Indicator Data'!U93)&lt;CF$194,0,10-(CF$195-LOG('Indicator Data'!U93))/(CF$195-CF$194)*10))),1)</f>
        <v>0</v>
      </c>
      <c r="CG90" s="56">
        <f>'Indicator Data'!U93/'Indicator Data'!$CL93</f>
        <v>0</v>
      </c>
      <c r="CH90" s="55">
        <f t="shared" si="141"/>
        <v>0</v>
      </c>
      <c r="CI90" s="55">
        <f t="shared" si="167"/>
        <v>0</v>
      </c>
      <c r="CJ90" s="55">
        <f>ROUND(IF('Indicator Data'!V93=0,0,IF(LOG('Indicator Data'!V93)&gt;CJ$195,10,IF(LOG('Indicator Data'!V93)&lt;CJ$194,0,10-(CJ$195-LOG('Indicator Data'!V93))/(CJ$195-CJ$194)*10))),1)</f>
        <v>5</v>
      </c>
      <c r="CK90" s="56">
        <f>IF('Indicator Data'!V93/'Indicator Data'!$CL93&gt;1,1,'Indicator Data'!V93/'Indicator Data'!$CL93)</f>
        <v>0.26854066820566636</v>
      </c>
      <c r="CL90" s="55">
        <f t="shared" si="142"/>
        <v>2.7</v>
      </c>
      <c r="CM90" s="55">
        <f t="shared" si="168"/>
        <v>3.9</v>
      </c>
      <c r="CN90" s="55">
        <f>ROUND(IF('Indicator Data'!W93=0,0,IF(LOG('Indicator Data'!W93)&gt;CN$195,10,IF(LOG('Indicator Data'!W93)&lt;CN$194,0,10-(CN$195-LOG('Indicator Data'!W93))/(CN$195-CN$194)*10))),1)</f>
        <v>0</v>
      </c>
      <c r="CO90" s="56">
        <f>'Indicator Data'!W93/'Indicator Data'!$CL93</f>
        <v>0</v>
      </c>
      <c r="CP90" s="55">
        <f t="shared" si="143"/>
        <v>0</v>
      </c>
      <c r="CQ90" s="55">
        <f t="shared" si="169"/>
        <v>0</v>
      </c>
      <c r="CR90" s="55">
        <f>ROUND(IF('Indicator Data'!X93=0,0,IF(LOG('Indicator Data'!X93)&gt;CR$195,10,IF(LOG('Indicator Data'!X93)&lt;CR$194,0,10-(CR$195-LOG('Indicator Data'!X93))/(CR$195-CR$194)*10))),1)</f>
        <v>5.2</v>
      </c>
      <c r="CS90" s="56">
        <f>'Indicator Data'!X93/'Indicator Data'!$CL93</f>
        <v>0.36114480341206184</v>
      </c>
      <c r="CT90" s="55">
        <f t="shared" si="144"/>
        <v>3.6</v>
      </c>
      <c r="CU90" s="55">
        <f t="shared" si="170"/>
        <v>4.4000000000000004</v>
      </c>
      <c r="CV90" s="55">
        <f>ROUND(IF('Indicator Data'!Y93=0,0,IF(LOG('Indicator Data'!Y93)&gt;CR$195,10,IF(LOG('Indicator Data'!Y93)&lt;CR$194,0,10-(CR$195-LOG('Indicator Data'!Y93))/(CR$195-CR$194)*10))),1)</f>
        <v>0</v>
      </c>
      <c r="CW90" s="56">
        <f>'Indicator Data'!Y93/'Indicator Data'!$CL93</f>
        <v>0</v>
      </c>
      <c r="CX90" s="55">
        <f t="shared" si="145"/>
        <v>0</v>
      </c>
      <c r="CY90" s="55">
        <f t="shared" si="171"/>
        <v>0</v>
      </c>
      <c r="CZ90" s="55">
        <f t="shared" si="172"/>
        <v>2.2999999999999998</v>
      </c>
      <c r="DA90" s="55">
        <f>IF('Indicator Data'!AE93="No data","x",ROUND(IF('Indicator Data'!AE93&gt;DA$195,0,IF('Indicator Data'!AE93&lt;DA$194,10,(DA$195-'Indicator Data'!AE93)/(DA$195-DA$194)*10)),1))</f>
        <v>5.8</v>
      </c>
      <c r="DB90" s="55">
        <f>IF('Indicator Data'!AF93="No data","x",ROUND(IF('Indicator Data'!AF93&gt;DB$195,0,IF('Indicator Data'!AF93&lt;DB$194,10,(DB$195-'Indicator Data'!AF93)/(DB$195-DB$194)*10)),1))</f>
        <v>4.7</v>
      </c>
      <c r="DC90" s="55" t="str">
        <f>IF('Indicator Data'!AH93="No data","x",ROUND(IF('Indicator Data'!AH93&gt;DC$195,0,IF('Indicator Data'!AH93&lt;DC$194,10,(DC$195-'Indicator Data'!AH93)/(DC$195-DC$194)*10)),1))</f>
        <v>x</v>
      </c>
      <c r="DD90" s="55">
        <f>IF(AND(DB90="x",DA90="x",DC90="x"),"x",ROUND(AVERAGE(DA90:DC90),1))</f>
        <v>5.3</v>
      </c>
      <c r="DE90" s="55">
        <f>IF('Indicator Data'!AA93="No data","x",ROUND(IF(LOG('Indicator Data'!AA93)&gt;DE$195,10,IF(LOG('Indicator Data'!AA93)&lt;DE$194,0,10-(DE$195-LOG('Indicator Data'!AA93))/(DE$195-DE$194)*10)),1))</f>
        <v>7.2</v>
      </c>
      <c r="DF90" s="55">
        <f>IF('Indicator Data'!AB93="No data","x",ROUND(IF('Indicator Data'!AB93&gt;DF$195,10,IF('Indicator Data'!AB93&lt;DF$194,0,10-(DF$195-'Indicator Data'!AB93)/(DF$195-DF$194)*10)),1))</f>
        <v>6.6</v>
      </c>
      <c r="DG90" s="55">
        <f>IF('Indicator Data'!AC93="No data","x",ROUND(IF('Indicator Data'!AC93&gt;DG$195,10,IF('Indicator Data'!AC93&lt;DG$194,0,10-(DG$195-'Indicator Data'!AC93)/(DG$195-DG$194)*10)),1))</f>
        <v>5.4</v>
      </c>
      <c r="DH90" s="55" t="str">
        <f>IF('Indicator Data'!AD93="No data","x",ROUND(IF('Indicator Data'!AD93&gt;DH$195,10,IF('Indicator Data'!AD93&lt;DH$194,0,10-(DH$195-'Indicator Data'!AD93)/(DH$195-DH$194)*10)),1))</f>
        <v>x</v>
      </c>
      <c r="DI90" s="55">
        <f t="shared" si="173"/>
        <v>6.4</v>
      </c>
      <c r="DJ90" s="55">
        <f t="shared" si="174"/>
        <v>6</v>
      </c>
      <c r="DK90" s="55" t="str">
        <f>IF('Indicator Data'!AK93="No data","x",ROUND(IF('Indicator Data'!AK93&gt;DK$195,10,IF('Indicator Data'!AK93&lt;DK$194,0,10-(DK$195-'Indicator Data'!AK93)/(DK$195-DK$194)*10)),1))</f>
        <v>x</v>
      </c>
      <c r="DL90" s="55">
        <f>IF('Indicator Data'!AL93="No data","x",ROUND(IF('Indicator Data'!AL93&gt;DL$195,10,IF('Indicator Data'!AL93&lt;DL$194,0,10-(DL$195-'Indicator Data'!AL93)/(DL$195-DL$194)*10)),1))</f>
        <v>5.0999999999999996</v>
      </c>
      <c r="DM90" s="55">
        <f t="shared" si="175"/>
        <v>6.1</v>
      </c>
      <c r="DN90" s="55">
        <f>IF('Indicator Data'!AG93="No data","x",ROUND(IF('Indicator Data'!AG93&gt;DN$195,10,IF('Indicator Data'!AG93&lt;DN$194,0,10-(DN$195-'Indicator Data'!AG93)/(DN$195-DN$194)*10)),1))</f>
        <v>9.5</v>
      </c>
      <c r="DO90" s="55">
        <f t="shared" si="176"/>
        <v>6.7</v>
      </c>
      <c r="DP90" s="194" t="str">
        <f>IF('Indicator Data'!AI93="No data","x",'Indicator Data'!AI93/'Indicator Data'!$CK93)</f>
        <v>x</v>
      </c>
      <c r="DQ90" s="55" t="str">
        <f t="shared" si="146"/>
        <v>x</v>
      </c>
      <c r="DR90" s="55">
        <f>IF('Indicator Data'!AJ93="No data","x",ROUND(IF('Indicator Data'!AJ93&gt;DR$195,10,IF('Indicator Data'!AJ93&lt;DR$194,0,10-(DR$195-'Indicator Data'!AJ93)/(DR$195-DR$194)*10)),1))</f>
        <v>8</v>
      </c>
      <c r="DS90" s="55">
        <f t="shared" si="177"/>
        <v>8</v>
      </c>
      <c r="DT90" s="55">
        <f>ROUND(IF('Indicator Data'!Z93=0,0,IF(LOG('Indicator Data'!Z93)&gt;DT$195,10,IF(LOG('Indicator Data'!Z93)&lt;DT$194,0,10-(DT$195-LOG('Indicator Data'!Z93))/(DT$195-DT$194)*10))),1)</f>
        <v>0</v>
      </c>
      <c r="DU90" s="56">
        <f>'Indicator Data'!Z93/'Indicator Data'!$CL93</f>
        <v>0</v>
      </c>
      <c r="DV90" s="55">
        <f t="shared" si="147"/>
        <v>0</v>
      </c>
      <c r="DW90" s="55">
        <f t="shared" si="178"/>
        <v>0</v>
      </c>
      <c r="DX90" s="55">
        <f t="shared" si="179"/>
        <v>6.9</v>
      </c>
      <c r="DY90" s="57">
        <f>IF(BL90="x",ROUND((10-GEOMEAN(((10-DX90)/10*9+1),((10-CZ90)/10*9+1),((10-DJ90)/10*9+1)))/9*10,1),ROUND((10-GEOMEAN(((10-BL90)/10*9+1),((10-DX90)/10*9+1),((10-CZ90)/10*9+1),((10-DJ90)/10*9+1)))/9*10,1))</f>
        <v>5.4</v>
      </c>
      <c r="DZ90" s="58">
        <f>IF(ROUND(IF(AP90="x",(10-GEOMEAN(((10-AO90)/10*9+1),((10-DY90)/10*9+1),((10-AU90)/10*9+1),((10-AQ90)/10*9+1),((10-AR90)/10*9+1)))/9*10,(10-GEOMEAN(((10-AO90)/10*9+1),((10-DY90)/10*9+1),((10-AP90)/10*9+1),((10-AQ90)/10*9+1),((10-AR90)/10*9+1),((10-AU90)/10*9+1)))/9*10),1)=0,0.1,ROUND(IF(AP90="x",(10-GEOMEAN(((10-AO90)/10*9+1),((10-DY90)/10*9+1),((10-AU90)/10*9+1),((10-AQ90)/10*9+1),((10-AR90)/10*9+1)))/9*10,(10-GEOMEAN(((10-AO90)/10*9+1),((10-DY90)/10*9+1),((10-AP90)/10*9+1),((10-AQ90)/10*9+1),((10-AR90)/10*9+1),((10-AU90)/10*9+1)))/9*10),1))</f>
        <v>3.9</v>
      </c>
      <c r="EA90" s="55">
        <f>ROUND(IF('Indicator Data'!AM93=0,0,IF('Indicator Data'!AM93&gt;EA$195,10,IF('Indicator Data'!AM93&lt;EA$194,0,10-(EA$195-'Indicator Data'!AM93)/(EA$195-EA$194)*10))),1)</f>
        <v>0</v>
      </c>
      <c r="EB90" s="55">
        <f>ROUND(IF('Indicator Data'!AN93=0,0,IF(LOG('Indicator Data'!AN93)&gt;LOG(EB$195),10,IF(LOG('Indicator Data'!AN93)&lt;LOG(EB$194),0,10-(LOG(EB$195)-LOG('Indicator Data'!AN93))/(LOG(EB$195)-LOG(EB$194))*10))),1)</f>
        <v>0</v>
      </c>
      <c r="EC90" s="57">
        <f t="shared" si="148"/>
        <v>0</v>
      </c>
      <c r="ED90" s="55">
        <f>'Indicator Data'!AO93</f>
        <v>0</v>
      </c>
      <c r="EE90" s="55">
        <f>'Indicator Data'!AP93</f>
        <v>0</v>
      </c>
      <c r="EF90" s="57">
        <f t="shared" si="149"/>
        <v>0</v>
      </c>
      <c r="EG90" s="58">
        <f t="shared" si="150"/>
        <v>0</v>
      </c>
      <c r="EH90" s="15"/>
      <c r="EI90" s="104"/>
    </row>
    <row r="91" spans="1:139" s="4" customFormat="1" x14ac:dyDescent="0.25">
      <c r="A91" s="126" t="str">
        <f>'Indicator Data'!A94</f>
        <v>Korea DPR</v>
      </c>
      <c r="B91" s="59" t="str">
        <f>'Indicator Data'!B94</f>
        <v>PRK</v>
      </c>
      <c r="C91" s="55">
        <f>ROUND(IF('Indicator Data'!C94=0,0.1,IF(LOG('Indicator Data'!C94)&gt;C$195,10,IF(LOG('Indicator Data'!C94)&lt;C$194,0,10-(C$195-LOG('Indicator Data'!C94))/(C$195-C$194)*10))),1)</f>
        <v>8.6999999999999993</v>
      </c>
      <c r="D91" s="55">
        <f>ROUND(IF('Indicator Data'!D94=0,0.1,IF(LOG('Indicator Data'!D94)&gt;D$195,10,IF(LOG('Indicator Data'!D94)&lt;D$194,0,10-(D$195-LOG('Indicator Data'!D94))/(D$195-D$194)*10))),1)</f>
        <v>0.1</v>
      </c>
      <c r="E91" s="55">
        <f t="shared" si="110"/>
        <v>6</v>
      </c>
      <c r="F91" s="55">
        <f>IF('Indicator Data'!E94="No data",0.1,(ROUND(IF('Indicator Data'!E94=0,0,IF(LOG('Indicator Data'!E94)&gt;F$195,10,IF(LOG('Indicator Data'!E94)&lt;F$194,0,10-(F$195-LOG('Indicator Data'!E94))/(F$195-F$194)*10))),1)))</f>
        <v>8.4</v>
      </c>
      <c r="G91" s="55">
        <f>ROUND(IF('Indicator Data'!F94=0,0,IF(LOG('Indicator Data'!F94)&gt;G$195,10,IF(LOG('Indicator Data'!F94)&lt;G$194,0,10-(G$195-LOG('Indicator Data'!F94))/(G$195-G$194)*10))),1)</f>
        <v>4.8</v>
      </c>
      <c r="H91" s="55">
        <f>ROUND(IF('Indicator Data'!G94=0,0,IF(LOG('Indicator Data'!G94)&gt;H$195,10,IF(LOG('Indicator Data'!G94)&lt;H$194,0,10-(H$195-LOG('Indicator Data'!G94))/(H$195-H$194)*10))),1)</f>
        <v>8.6999999999999993</v>
      </c>
      <c r="I91" s="55">
        <f>ROUND(IF('Indicator Data'!H94=0,0,IF(LOG('Indicator Data'!H94)&gt;I$195,10,IF(LOG('Indicator Data'!H94)&lt;I$194,0,10-(I$195-LOG('Indicator Data'!H94))/(I$195-I$194)*10))),1)</f>
        <v>9.3000000000000007</v>
      </c>
      <c r="J91" s="55">
        <f t="shared" si="111"/>
        <v>9</v>
      </c>
      <c r="K91" s="55">
        <f>ROUND(IF('Indicator Data'!I94=0,0,IF(LOG('Indicator Data'!I94)&gt;K$195,10,IF(LOG('Indicator Data'!I94)&lt;K$194,0,10-(K$195-LOG('Indicator Data'!I94))/(K$195-K$194)*10))),1)</f>
        <v>7.3</v>
      </c>
      <c r="L91" s="55">
        <f t="shared" si="112"/>
        <v>8.3000000000000007</v>
      </c>
      <c r="M91" s="55">
        <f>ROUND(IF('Indicator Data'!J94=0,0,IF(LOG('Indicator Data'!J94)&gt;M$195,10,IF(LOG('Indicator Data'!J94)&lt;M$194,0,10-(M$195-LOG('Indicator Data'!J94))/(M$195-M$194)*10))),1)</f>
        <v>10</v>
      </c>
      <c r="N91" s="56">
        <f>'Indicator Data'!C94/'Indicator Data'!$CL94</f>
        <v>1.2001765623695509E-3</v>
      </c>
      <c r="O91" s="56">
        <f>'Indicator Data'!D94/'Indicator Data'!$CL94</f>
        <v>0</v>
      </c>
      <c r="P91" s="56">
        <f>IF(F91=0.1,"x",'Indicator Data'!E94/'Indicator Data'!$CL94)</f>
        <v>9.0540088676033994E-3</v>
      </c>
      <c r="Q91" s="56">
        <f>'Indicator Data'!F94/'Indicator Data'!$CL94</f>
        <v>3.0112292994446468E-7</v>
      </c>
      <c r="R91" s="56">
        <f>'Indicator Data'!G94/'Indicator Data'!$CL94</f>
        <v>1.2614662132769993E-2</v>
      </c>
      <c r="S91" s="56">
        <f>'Indicator Data'!H94/'Indicator Data'!$CL94</f>
        <v>1.3918094962104843E-3</v>
      </c>
      <c r="T91" s="56">
        <f>'Indicator Data'!I94/'Indicator Data'!$CL94</f>
        <v>1.7028049165960118E-3</v>
      </c>
      <c r="U91" s="56">
        <f>'Indicator Data'!J94/'Indicator Data'!$CL94</f>
        <v>2.4321442861684615E-2</v>
      </c>
      <c r="V91" s="55">
        <f t="shared" si="113"/>
        <v>6</v>
      </c>
      <c r="W91" s="55">
        <f t="shared" si="114"/>
        <v>0</v>
      </c>
      <c r="X91" s="55">
        <f t="shared" si="115"/>
        <v>3.6</v>
      </c>
      <c r="Y91" s="55">
        <f t="shared" si="116"/>
        <v>6</v>
      </c>
      <c r="Z91" s="55">
        <f t="shared" si="117"/>
        <v>4.4000000000000004</v>
      </c>
      <c r="AA91" s="55">
        <f t="shared" si="118"/>
        <v>7</v>
      </c>
      <c r="AB91" s="55">
        <f t="shared" si="119"/>
        <v>2.8</v>
      </c>
      <c r="AC91" s="55">
        <f t="shared" si="120"/>
        <v>5.3</v>
      </c>
      <c r="AD91" s="55">
        <f t="shared" si="121"/>
        <v>1.7</v>
      </c>
      <c r="AE91" s="55">
        <f t="shared" si="122"/>
        <v>3.7</v>
      </c>
      <c r="AF91" s="55">
        <f t="shared" si="123"/>
        <v>8.1</v>
      </c>
      <c r="AG91" s="55">
        <f>ROUND(IF('Indicator Data'!K94=0,0,IF('Indicator Data'!K94&gt;AG$195,10,IF('Indicator Data'!K94&lt;AG$194,0,10-(AG$195-'Indicator Data'!K94)/(AG$195-AG$194)*10))),1)</f>
        <v>3.8</v>
      </c>
      <c r="AH91" s="55">
        <f t="shared" si="124"/>
        <v>7.4</v>
      </c>
      <c r="AI91" s="55">
        <f t="shared" si="125"/>
        <v>0.1</v>
      </c>
      <c r="AJ91" s="55">
        <f t="shared" si="126"/>
        <v>7.9</v>
      </c>
      <c r="AK91" s="55">
        <f t="shared" si="127"/>
        <v>6.1</v>
      </c>
      <c r="AL91" s="55">
        <f t="shared" si="128"/>
        <v>7.1</v>
      </c>
      <c r="AM91" s="55">
        <f t="shared" si="129"/>
        <v>4.5</v>
      </c>
      <c r="AN91" s="55">
        <f t="shared" si="130"/>
        <v>9.3000000000000007</v>
      </c>
      <c r="AO91" s="193">
        <f t="shared" si="131"/>
        <v>4.9000000000000004</v>
      </c>
      <c r="AP91" s="193">
        <f t="shared" si="151"/>
        <v>7.4</v>
      </c>
      <c r="AQ91" s="193">
        <f t="shared" si="132"/>
        <v>4.5999999999999996</v>
      </c>
      <c r="AR91" s="193">
        <f t="shared" si="133"/>
        <v>6.5</v>
      </c>
      <c r="AS91" s="55">
        <f t="shared" si="134"/>
        <v>6.6</v>
      </c>
      <c r="AT91" s="55">
        <f>IF('Indicator Data'!L94="No data","x",IF('Indicator Data'!CM94&lt;1000,"x",ROUND((IF('Indicator Data'!L94&gt;AT$195,10,IF('Indicator Data'!L94&lt;AT$194,0,10-(AT$195-'Indicator Data'!L94)/(AT$195-AT$194)*10))),1)))</f>
        <v>0</v>
      </c>
      <c r="AU91" s="193">
        <f t="shared" si="135"/>
        <v>3.3</v>
      </c>
      <c r="AV91" s="55">
        <f>IF('Indicator Data'!M94="No data","x",ROUND(IF('Indicator Data'!M94=0,0,IF(LOG('Indicator Data'!M94)&gt;AV$195,10,IF(LOG('Indicator Data'!M94)&lt;AV$194,0,10-(AV$195-LOG('Indicator Data'!M94))/(AV$195-AV$194)*10))),1))</f>
        <v>0</v>
      </c>
      <c r="AW91" s="56">
        <f>IF(AV91="x","x",'Indicator Data'!M94/'Indicator Data'!$CL94)</f>
        <v>0</v>
      </c>
      <c r="AX91" s="55">
        <f t="shared" si="152"/>
        <v>0</v>
      </c>
      <c r="AY91" s="55">
        <f t="shared" si="153"/>
        <v>0</v>
      </c>
      <c r="AZ91" s="55" t="str">
        <f>IF('Indicator Data'!N94="No data","x",ROUND(IF('Indicator Data'!N94=0,0,IF(LOG('Indicator Data'!N94)&gt;AZ$195,10,IF(LOG('Indicator Data'!N94)&lt;AZ$194,0,10-(AZ$195-LOG('Indicator Data'!N94))/(AZ$195-AZ$194)*10))),1))</f>
        <v>x</v>
      </c>
      <c r="BA91" s="56" t="str">
        <f>IF(AZ91="x","x",'Indicator Data'!N94/'Indicator Data'!$CL94)</f>
        <v>x</v>
      </c>
      <c r="BB91" s="55" t="str">
        <f t="shared" si="154"/>
        <v>x</v>
      </c>
      <c r="BC91" s="55" t="str">
        <f t="shared" si="155"/>
        <v>x</v>
      </c>
      <c r="BD91" s="55" t="str">
        <f>IF('Indicator Data'!O94="No data","x",ROUND(IF('Indicator Data'!O94=0,0,IF(LOG('Indicator Data'!O94)&gt;BD$195,10,IF(LOG('Indicator Data'!O94)&lt;BD$194,0,10-(BD$195-LOG('Indicator Data'!O94))/(BD$195-BD$194)*10))),1))</f>
        <v>x</v>
      </c>
      <c r="BE91" s="56" t="str">
        <f>IF(BD91="x","x",'Indicator Data'!O94/'Indicator Data'!$CL94)</f>
        <v>x</v>
      </c>
      <c r="BF91" s="55" t="str">
        <f t="shared" si="156"/>
        <v>x</v>
      </c>
      <c r="BG91" s="55" t="str">
        <f t="shared" si="157"/>
        <v>x</v>
      </c>
      <c r="BH91" s="55" t="str">
        <f>IF('Indicator Data'!P94="No data","x",ROUND(IF('Indicator Data'!P94=0,0,IF(LOG('Indicator Data'!P94)&gt;BH$195,10,IF(LOG('Indicator Data'!P94)&lt;BH$194,0,10-(BH$195-LOG('Indicator Data'!P94))/(BH$195-BH$194)*10))),1))</f>
        <v>x</v>
      </c>
      <c r="BI91" s="56" t="str">
        <f>IF(BH91="x","x",'Indicator Data'!P94/'Indicator Data'!$CL94)</f>
        <v>x</v>
      </c>
      <c r="BJ91" s="55" t="str">
        <f t="shared" si="158"/>
        <v>x</v>
      </c>
      <c r="BK91" s="55" t="str">
        <f t="shared" si="159"/>
        <v>x</v>
      </c>
      <c r="BL91" s="55">
        <f t="shared" si="160"/>
        <v>0</v>
      </c>
      <c r="BM91" s="55">
        <f>ROUND(IF('Indicator Data'!Q94=0,0,IF(LOG('Indicator Data'!Q94)&gt;BM$195,10,IF(LOG('Indicator Data'!Q94)&lt;BM$194,0,10-(BM$195-LOG('Indicator Data'!Q94))/(BM$195-BM$194)*10))),1)</f>
        <v>7.7</v>
      </c>
      <c r="BN91" s="55">
        <f>ROUND(IF('Indicator Data'!R94=0,0,IF(LOG('Indicator Data'!R94)&gt;BN$195,10,IF(LOG('Indicator Data'!R94)&lt;BN$194,0,10-(BN$195-LOG('Indicator Data'!R94))/(BN$195-BN$194)*10))),1)</f>
        <v>10</v>
      </c>
      <c r="BO91" s="55">
        <f t="shared" si="161"/>
        <v>9.2333333333333325</v>
      </c>
      <c r="BP91" s="56">
        <f>'Indicator Data'!Q94/'Indicator Data'!$CL94</f>
        <v>0.10157603495643754</v>
      </c>
      <c r="BQ91" s="56">
        <f>'Indicator Data'!R94/'Indicator Data'!$CL94</f>
        <v>0.83626554413444176</v>
      </c>
      <c r="BR91" s="55">
        <f t="shared" si="136"/>
        <v>1</v>
      </c>
      <c r="BS91" s="55">
        <f t="shared" si="137"/>
        <v>10</v>
      </c>
      <c r="BT91" s="55">
        <f t="shared" si="138"/>
        <v>7</v>
      </c>
      <c r="BU91" s="55">
        <f t="shared" si="162"/>
        <v>8.3000000000000007</v>
      </c>
      <c r="BV91" s="55">
        <f>ROUND(IF('Indicator Data'!S94=0,0,IF(LOG('Indicator Data'!S94)&gt;BV$195,10,IF(LOG('Indicator Data'!S94)&lt;BV$194,0,10-(BV$195-LOG('Indicator Data'!S94))/(BV$195-BV$194)*10))),1)</f>
        <v>0</v>
      </c>
      <c r="BW91" s="55">
        <f>ROUND(IF('Indicator Data'!T94=0,0,IF(LOG('Indicator Data'!T94)&gt;BW$195,10,IF(LOG('Indicator Data'!T94)&lt;BW$194,0,10-(BW$195-LOG('Indicator Data'!T94))/(BW$195-BW$194)*10))),1)</f>
        <v>0</v>
      </c>
      <c r="BX91" s="55">
        <f t="shared" si="163"/>
        <v>0</v>
      </c>
      <c r="BY91" s="56">
        <f>'Indicator Data'!S94/'Indicator Data'!$CL94</f>
        <v>0</v>
      </c>
      <c r="BZ91" s="56">
        <f>'Indicator Data'!T94/'Indicator Data'!$CL94</f>
        <v>0</v>
      </c>
      <c r="CA91" s="55">
        <f t="shared" si="139"/>
        <v>0</v>
      </c>
      <c r="CB91" s="55">
        <f t="shared" si="140"/>
        <v>0</v>
      </c>
      <c r="CC91" s="55">
        <f t="shared" si="164"/>
        <v>0</v>
      </c>
      <c r="CD91" s="55">
        <f t="shared" si="165"/>
        <v>0</v>
      </c>
      <c r="CE91" s="55">
        <f t="shared" si="166"/>
        <v>5.5</v>
      </c>
      <c r="CF91" s="55">
        <f>ROUND(IF('Indicator Data'!U94=0,0,IF(LOG('Indicator Data'!U94)&gt;CF$195,10,IF(LOG('Indicator Data'!U94)&lt;CF$194,0,10-(CF$195-LOG('Indicator Data'!U94))/(CF$195-CF$194)*10))),1)</f>
        <v>0</v>
      </c>
      <c r="CG91" s="56">
        <f>'Indicator Data'!U94/'Indicator Data'!$CL94</f>
        <v>0</v>
      </c>
      <c r="CH91" s="55">
        <f t="shared" si="141"/>
        <v>0</v>
      </c>
      <c r="CI91" s="55">
        <f t="shared" si="167"/>
        <v>0</v>
      </c>
      <c r="CJ91" s="55">
        <f>ROUND(IF('Indicator Data'!V94=0,0,IF(LOG('Indicator Data'!V94)&gt;CJ$195,10,IF(LOG('Indicator Data'!V94)&lt;CJ$194,0,10-(CJ$195-LOG('Indicator Data'!V94))/(CJ$195-CJ$194)*10))),1)</f>
        <v>7.8</v>
      </c>
      <c r="CK91" s="56">
        <f>IF('Indicator Data'!V94/'Indicator Data'!$CL94&gt;1,1,'Indicator Data'!V94/'Indicator Data'!$CL94)</f>
        <v>0.1194816992080419</v>
      </c>
      <c r="CL91" s="55">
        <f t="shared" si="142"/>
        <v>1.2</v>
      </c>
      <c r="CM91" s="55">
        <f t="shared" si="168"/>
        <v>5.4</v>
      </c>
      <c r="CN91" s="55">
        <f>ROUND(IF('Indicator Data'!W94=0,0,IF(LOG('Indicator Data'!W94)&gt;CN$195,10,IF(LOG('Indicator Data'!W94)&lt;CN$194,0,10-(CN$195-LOG('Indicator Data'!W94))/(CN$195-CN$194)*10))),1)</f>
        <v>0</v>
      </c>
      <c r="CO91" s="56">
        <f>'Indicator Data'!W94/'Indicator Data'!$CL94</f>
        <v>0</v>
      </c>
      <c r="CP91" s="55">
        <f t="shared" si="143"/>
        <v>0</v>
      </c>
      <c r="CQ91" s="55">
        <f t="shared" si="169"/>
        <v>0</v>
      </c>
      <c r="CR91" s="55">
        <f>ROUND(IF('Indicator Data'!X94=0,0,IF(LOG('Indicator Data'!X94)&gt;CR$195,10,IF(LOG('Indicator Data'!X94)&lt;CR$194,0,10-(CR$195-LOG('Indicator Data'!X94))/(CR$195-CR$194)*10))),1)</f>
        <v>0</v>
      </c>
      <c r="CS91" s="56">
        <f>'Indicator Data'!X94/'Indicator Data'!$CL94</f>
        <v>0</v>
      </c>
      <c r="CT91" s="55">
        <f t="shared" si="144"/>
        <v>0</v>
      </c>
      <c r="CU91" s="55">
        <f t="shared" si="170"/>
        <v>0</v>
      </c>
      <c r="CV91" s="55">
        <f>ROUND(IF('Indicator Data'!Y94=0,0,IF(LOG('Indicator Data'!Y94)&gt;CR$195,10,IF(LOG('Indicator Data'!Y94)&lt;CR$194,0,10-(CR$195-LOG('Indicator Data'!Y94))/(CR$195-CR$194)*10))),1)</f>
        <v>0</v>
      </c>
      <c r="CW91" s="56">
        <f>'Indicator Data'!Y94/'Indicator Data'!$CL94</f>
        <v>0</v>
      </c>
      <c r="CX91" s="55">
        <f t="shared" si="145"/>
        <v>0</v>
      </c>
      <c r="CY91" s="55">
        <f t="shared" si="171"/>
        <v>0</v>
      </c>
      <c r="CZ91" s="55">
        <f t="shared" si="172"/>
        <v>3.2</v>
      </c>
      <c r="DA91" s="55">
        <f>IF('Indicator Data'!AE94="No data","x",ROUND(IF('Indicator Data'!AE94&gt;DA$195,0,IF('Indicator Data'!AE94&lt;DA$194,10,(DA$195-'Indicator Data'!AE94)/(DA$195-DA$194)*10)),1))</f>
        <v>1.9</v>
      </c>
      <c r="DB91" s="55">
        <f>IF('Indicator Data'!AF94="No data","x",ROUND(IF('Indicator Data'!AF94&gt;DB$195,0,IF('Indicator Data'!AF94&lt;DB$194,10,(DB$195-'Indicator Data'!AF94)/(DB$195-DB$194)*10)),1))</f>
        <v>0.9</v>
      </c>
      <c r="DC91" s="55" t="str">
        <f>IF('Indicator Data'!AH94="No data","x",ROUND(IF('Indicator Data'!AH94&gt;DC$195,0,IF('Indicator Data'!AH94&lt;DC$194,10,(DC$195-'Indicator Data'!AH94)/(DC$195-DC$194)*10)),1))</f>
        <v>x</v>
      </c>
      <c r="DD91" s="55">
        <f>IF(AND(DB91="x",DA91="x",DC91="x"),"x",ROUND(AVERAGE(DA91:DC91),1))</f>
        <v>1.4</v>
      </c>
      <c r="DE91" s="55">
        <f>IF('Indicator Data'!AA94="No data","x",ROUND(IF(LOG('Indicator Data'!AA94)&gt;DE$195,10,IF(LOG('Indicator Data'!AA94)&lt;DE$194,0,10-(DE$195-LOG('Indicator Data'!AA94))/(DE$195-DE$194)*10)),1))</f>
        <v>7.8</v>
      </c>
      <c r="DF91" s="55">
        <f>IF('Indicator Data'!AB94="No data","x",ROUND(IF('Indicator Data'!AB94&gt;DF$195,10,IF('Indicator Data'!AB94&lt;DF$194,0,10-(DF$195-'Indicator Data'!AB94)/(DF$195-DF$194)*10)),1))</f>
        <v>3</v>
      </c>
      <c r="DG91" s="55">
        <f>IF('Indicator Data'!AC94="No data","x",ROUND(IF('Indicator Data'!AC94&gt;DG$195,10,IF('Indicator Data'!AC94&lt;DG$194,0,10-(DG$195-'Indicator Data'!AC94)/(DG$195-DG$194)*10)),1))</f>
        <v>6.2</v>
      </c>
      <c r="DH91" s="55">
        <f>IF('Indicator Data'!AD94="No data","x",ROUND(IF('Indicator Data'!AD94&gt;DH$195,10,IF('Indicator Data'!AD94&lt;DH$194,0,10-(DH$195-'Indicator Data'!AD94)/(DH$195-DH$194)*10)),1))</f>
        <v>2.8</v>
      </c>
      <c r="DI91" s="55">
        <f t="shared" si="173"/>
        <v>5</v>
      </c>
      <c r="DJ91" s="55">
        <f t="shared" si="174"/>
        <v>3.8</v>
      </c>
      <c r="DK91" s="55" t="str">
        <f>IF('Indicator Data'!AK94="No data","x",ROUND(IF('Indicator Data'!AK94&gt;DK$195,10,IF('Indicator Data'!AK94&lt;DK$194,0,10-(DK$195-'Indicator Data'!AK94)/(DK$195-DK$194)*10)),1))</f>
        <v>x</v>
      </c>
      <c r="DL91" s="55">
        <f>IF('Indicator Data'!AL94="No data","x",ROUND(IF('Indicator Data'!AL94&gt;DL$195,10,IF('Indicator Data'!AL94&lt;DL$194,0,10-(DL$195-'Indicator Data'!AL94)/(DL$195-DL$194)*10)),1))</f>
        <v>1.2</v>
      </c>
      <c r="DM91" s="55">
        <f t="shared" si="175"/>
        <v>4.2</v>
      </c>
      <c r="DN91" s="55">
        <f>IF('Indicator Data'!AG94="No data","x",ROUND(IF('Indicator Data'!AG94&gt;DN$195,10,IF('Indicator Data'!AG94&lt;DN$194,0,10-(DN$195-'Indicator Data'!AG94)/(DN$195-DN$194)*10)),1))</f>
        <v>0</v>
      </c>
      <c r="DO91" s="55">
        <f t="shared" si="176"/>
        <v>0.9</v>
      </c>
      <c r="DP91" s="194" t="str">
        <f>IF('Indicator Data'!AI94="No data","x",'Indicator Data'!AI94/'Indicator Data'!$CK94)</f>
        <v>x</v>
      </c>
      <c r="DQ91" s="55" t="str">
        <f t="shared" si="146"/>
        <v>x</v>
      </c>
      <c r="DR91" s="55">
        <f>IF('Indicator Data'!AJ94="No data","x",ROUND(IF('Indicator Data'!AJ94&gt;DR$195,10,IF('Indicator Data'!AJ94&lt;DR$194,0,10-(DR$195-'Indicator Data'!AJ94)/(DR$195-DR$194)*10)),1))</f>
        <v>4</v>
      </c>
      <c r="DS91" s="55">
        <f t="shared" si="177"/>
        <v>4</v>
      </c>
      <c r="DT91" s="55">
        <f>ROUND(IF('Indicator Data'!Z94=0,0,IF(LOG('Indicator Data'!Z94)&gt;DT$195,10,IF(LOG('Indicator Data'!Z94)&lt;DT$194,0,10-(DT$195-LOG('Indicator Data'!Z94))/(DT$195-DT$194)*10))),1)</f>
        <v>8.1</v>
      </c>
      <c r="DU91" s="56">
        <f>'Indicator Data'!Z94/'Indicator Data'!$CL94</f>
        <v>0.18157781717640148</v>
      </c>
      <c r="DV91" s="55">
        <f t="shared" si="147"/>
        <v>1.8</v>
      </c>
      <c r="DW91" s="55">
        <f t="shared" si="178"/>
        <v>5.8</v>
      </c>
      <c r="DX91" s="55">
        <f t="shared" si="179"/>
        <v>3</v>
      </c>
      <c r="DY91" s="57">
        <f>IF(BL91="x",ROUND((10-GEOMEAN(((10-DX91)/10*9+1),((10-CZ91)/10*9+1),((10-DJ91)/10*9+1)))/9*10,1),ROUND((10-GEOMEAN(((10-BL91)/10*9+1),((10-DX91)/10*9+1),((10-CZ91)/10*9+1),((10-DJ91)/10*9+1)))/9*10,1))</f>
        <v>2.6</v>
      </c>
      <c r="DZ91" s="58">
        <f>IF(ROUND(IF(AP91="x",(10-GEOMEAN(((10-AO91)/10*9+1),((10-DY91)/10*9+1),((10-AU91)/10*9+1),((10-AQ91)/10*9+1),((10-AR91)/10*9+1)))/9*10,(10-GEOMEAN(((10-AO91)/10*9+1),((10-DY91)/10*9+1),((10-AP91)/10*9+1),((10-AQ91)/10*9+1),((10-AR91)/10*9+1),((10-AU91)/10*9+1)))/9*10),1)=0,0.1,ROUND(IF(AP91="x",(10-GEOMEAN(((10-AO91)/10*9+1),((10-DY91)/10*9+1),((10-AU91)/10*9+1),((10-AQ91)/10*9+1),((10-AR91)/10*9+1)))/9*10,(10-GEOMEAN(((10-AO91)/10*9+1),((10-DY91)/10*9+1),((10-AP91)/10*9+1),((10-AQ91)/10*9+1),((10-AR91)/10*9+1),((10-AU91)/10*9+1)))/9*10),1))</f>
        <v>5.0999999999999996</v>
      </c>
      <c r="EA91" s="55">
        <f>ROUND(IF('Indicator Data'!AM94=0,0,IF('Indicator Data'!AM94&gt;EA$195,10,IF('Indicator Data'!AM94&lt;EA$194,0,10-(EA$195-'Indicator Data'!AM94)/(EA$195-EA$194)*10))),1)</f>
        <v>3.1</v>
      </c>
      <c r="EB91" s="55">
        <f>ROUND(IF('Indicator Data'!AN94=0,0,IF(LOG('Indicator Data'!AN94)&gt;LOG(EB$195),10,IF(LOG('Indicator Data'!AN94)&lt;LOG(EB$194),0,10-(LOG(EB$195)-LOG('Indicator Data'!AN94))/(LOG(EB$195)-LOG(EB$194))*10))),1)</f>
        <v>8</v>
      </c>
      <c r="EC91" s="57">
        <f t="shared" si="148"/>
        <v>6.1</v>
      </c>
      <c r="ED91" s="55">
        <f>'Indicator Data'!AO94</f>
        <v>0</v>
      </c>
      <c r="EE91" s="55">
        <f>'Indicator Data'!AP94</f>
        <v>0</v>
      </c>
      <c r="EF91" s="57">
        <f t="shared" si="149"/>
        <v>0</v>
      </c>
      <c r="EG91" s="58">
        <f t="shared" si="150"/>
        <v>4.3</v>
      </c>
      <c r="EH91" s="15"/>
      <c r="EI91" s="104"/>
    </row>
    <row r="92" spans="1:139" s="4" customFormat="1" x14ac:dyDescent="0.25">
      <c r="A92" s="126" t="str">
        <f>'Indicator Data'!A95</f>
        <v>Korea Republic of</v>
      </c>
      <c r="B92" s="59" t="str">
        <f>'Indicator Data'!B95</f>
        <v>KOR</v>
      </c>
      <c r="C92" s="55">
        <f>ROUND(IF('Indicator Data'!C95=0,0.1,IF(LOG('Indicator Data'!C95)&gt;C$195,10,IF(LOG('Indicator Data'!C95)&lt;C$194,0,10-(C$195-LOG('Indicator Data'!C95))/(C$195-C$194)*10))),1)</f>
        <v>10</v>
      </c>
      <c r="D92" s="55">
        <f>ROUND(IF('Indicator Data'!D95=0,0.1,IF(LOG('Indicator Data'!D95)&gt;D$195,10,IF(LOG('Indicator Data'!D95)&lt;D$194,0,10-(D$195-LOG('Indicator Data'!D95))/(D$195-D$194)*10))),1)</f>
        <v>0.1</v>
      </c>
      <c r="E92" s="55">
        <f t="shared" si="110"/>
        <v>7.6</v>
      </c>
      <c r="F92" s="55">
        <f>IF('Indicator Data'!E95="No data",0.1,(ROUND(IF('Indicator Data'!E95=0,0,IF(LOG('Indicator Data'!E95)&gt;F$195,10,IF(LOG('Indicator Data'!E95)&lt;F$194,0,10-(F$195-LOG('Indicator Data'!E95))/(F$195-F$194)*10))),1)))</f>
        <v>7.1</v>
      </c>
      <c r="G92" s="55">
        <f>ROUND(IF('Indicator Data'!F95=0,0,IF(LOG('Indicator Data'!F95)&gt;G$195,10,IF(LOG('Indicator Data'!F95)&lt;G$194,0,10-(G$195-LOG('Indicator Data'!F95))/(G$195-G$194)*10))),1)</f>
        <v>7.6</v>
      </c>
      <c r="H92" s="55">
        <f>ROUND(IF('Indicator Data'!G95=0,0,IF(LOG('Indicator Data'!G95)&gt;H$195,10,IF(LOG('Indicator Data'!G95)&lt;H$194,0,10-(H$195-LOG('Indicator Data'!G95))/(H$195-H$194)*10))),1)</f>
        <v>9.9</v>
      </c>
      <c r="I92" s="55">
        <f>ROUND(IF('Indicator Data'!H95=0,0,IF(LOG('Indicator Data'!H95)&gt;I$195,10,IF(LOG('Indicator Data'!H95)&lt;I$194,0,10-(I$195-LOG('Indicator Data'!H95))/(I$195-I$194)*10))),1)</f>
        <v>10</v>
      </c>
      <c r="J92" s="55">
        <f t="shared" si="111"/>
        <v>10</v>
      </c>
      <c r="K92" s="55">
        <f>ROUND(IF('Indicator Data'!I95=0,0,IF(LOG('Indicator Data'!I95)&gt;K$195,10,IF(LOG('Indicator Data'!I95)&lt;K$194,0,10-(K$195-LOG('Indicator Data'!I95))/(K$195-K$194)*10))),1)</f>
        <v>7.6</v>
      </c>
      <c r="L92" s="55">
        <f t="shared" si="112"/>
        <v>9.1</v>
      </c>
      <c r="M92" s="55">
        <f>ROUND(IF('Indicator Data'!J95=0,0,IF(LOG('Indicator Data'!J95)&gt;M$195,10,IF(LOG('Indicator Data'!J95)&lt;M$194,0,10-(M$195-LOG('Indicator Data'!J95))/(M$195-M$194)*10))),1)</f>
        <v>0</v>
      </c>
      <c r="N92" s="56">
        <f>'Indicator Data'!C95/'Indicator Data'!$CL95</f>
        <v>1.9070816622004637E-3</v>
      </c>
      <c r="O92" s="56">
        <f>'Indicator Data'!D95/'Indicator Data'!$CL95</f>
        <v>0</v>
      </c>
      <c r="P92" s="56">
        <f>IF(F92=0.1,"x",'Indicator Data'!E95/'Indicator Data'!$CL95)</f>
        <v>1.3922454560073691E-3</v>
      </c>
      <c r="Q92" s="56">
        <f>'Indicator Data'!F95/'Indicator Data'!$CL95</f>
        <v>7.7164819751063137E-6</v>
      </c>
      <c r="R92" s="56">
        <f>'Indicator Data'!G95/'Indicator Data'!$CL95</f>
        <v>1.8984183214377847E-2</v>
      </c>
      <c r="S92" s="56">
        <f>'Indicator Data'!H95/'Indicator Data'!$CL95</f>
        <v>5.0564548546511547E-3</v>
      </c>
      <c r="T92" s="56">
        <f>'Indicator Data'!I95/'Indicator Data'!$CL95</f>
        <v>1.2067180763403451E-3</v>
      </c>
      <c r="U92" s="56">
        <f>'Indicator Data'!J95/'Indicator Data'!$CL95</f>
        <v>0</v>
      </c>
      <c r="V92" s="55">
        <f t="shared" si="113"/>
        <v>9.5</v>
      </c>
      <c r="W92" s="55">
        <f t="shared" si="114"/>
        <v>0</v>
      </c>
      <c r="X92" s="55">
        <f t="shared" si="115"/>
        <v>6.9</v>
      </c>
      <c r="Y92" s="55">
        <f t="shared" si="116"/>
        <v>0.9</v>
      </c>
      <c r="Z92" s="55">
        <f t="shared" si="117"/>
        <v>7.5</v>
      </c>
      <c r="AA92" s="55">
        <f t="shared" si="118"/>
        <v>10</v>
      </c>
      <c r="AB92" s="55">
        <f t="shared" si="119"/>
        <v>10</v>
      </c>
      <c r="AC92" s="55">
        <f t="shared" si="120"/>
        <v>10</v>
      </c>
      <c r="AD92" s="55">
        <f t="shared" si="121"/>
        <v>1.2</v>
      </c>
      <c r="AE92" s="55">
        <f t="shared" si="122"/>
        <v>7.8</v>
      </c>
      <c r="AF92" s="55">
        <f t="shared" si="123"/>
        <v>0</v>
      </c>
      <c r="AG92" s="55">
        <f>ROUND(IF('Indicator Data'!K95=0,0,IF('Indicator Data'!K95&gt;AG$195,10,IF('Indicator Data'!K95&lt;AG$194,0,10-(AG$195-'Indicator Data'!K95)/(AG$195-AG$194)*10))),1)</f>
        <v>1</v>
      </c>
      <c r="AH92" s="55">
        <f t="shared" si="124"/>
        <v>9.8000000000000007</v>
      </c>
      <c r="AI92" s="55">
        <f t="shared" si="125"/>
        <v>0.1</v>
      </c>
      <c r="AJ92" s="55">
        <f t="shared" si="126"/>
        <v>10</v>
      </c>
      <c r="AK92" s="55">
        <f t="shared" si="127"/>
        <v>10</v>
      </c>
      <c r="AL92" s="55">
        <f t="shared" si="128"/>
        <v>10</v>
      </c>
      <c r="AM92" s="55">
        <f t="shared" si="129"/>
        <v>4.4000000000000004</v>
      </c>
      <c r="AN92" s="55">
        <f t="shared" si="130"/>
        <v>0</v>
      </c>
      <c r="AO92" s="193">
        <f t="shared" si="131"/>
        <v>7.3</v>
      </c>
      <c r="AP92" s="193">
        <f t="shared" si="151"/>
        <v>4.7</v>
      </c>
      <c r="AQ92" s="193">
        <f t="shared" si="132"/>
        <v>7.6</v>
      </c>
      <c r="AR92" s="193">
        <f t="shared" si="133"/>
        <v>8.5</v>
      </c>
      <c r="AS92" s="55">
        <f t="shared" si="134"/>
        <v>0.5</v>
      </c>
      <c r="AT92" s="55">
        <f>IF('Indicator Data'!L95="No data","x",IF('Indicator Data'!CM95&lt;1000,"x",ROUND((IF('Indicator Data'!L95&gt;AT$195,10,IF('Indicator Data'!L95&lt;AT$194,0,10-(AT$195-'Indicator Data'!L95)/(AT$195-AT$194)*10))),1)))</f>
        <v>0</v>
      </c>
      <c r="AU92" s="193">
        <f t="shared" si="135"/>
        <v>0.3</v>
      </c>
      <c r="AV92" s="55">
        <f>IF('Indicator Data'!M95="No data","x",ROUND(IF('Indicator Data'!M95=0,0,IF(LOG('Indicator Data'!M95)&gt;AV$195,10,IF(LOG('Indicator Data'!M95)&lt;AV$194,0,10-(AV$195-LOG('Indicator Data'!M95))/(AV$195-AV$194)*10))),1))</f>
        <v>0</v>
      </c>
      <c r="AW92" s="56">
        <f>IF(AV92="x","x",'Indicator Data'!M95/'Indicator Data'!$CL95)</f>
        <v>0</v>
      </c>
      <c r="AX92" s="55">
        <f t="shared" si="152"/>
        <v>0</v>
      </c>
      <c r="AY92" s="55">
        <f t="shared" si="153"/>
        <v>0</v>
      </c>
      <c r="AZ92" s="55" t="str">
        <f>IF('Indicator Data'!N95="No data","x",ROUND(IF('Indicator Data'!N95=0,0,IF(LOG('Indicator Data'!N95)&gt;AZ$195,10,IF(LOG('Indicator Data'!N95)&lt;AZ$194,0,10-(AZ$195-LOG('Indicator Data'!N95))/(AZ$195-AZ$194)*10))),1))</f>
        <v>x</v>
      </c>
      <c r="BA92" s="56" t="str">
        <f>IF(AZ92="x","x",'Indicator Data'!N95/'Indicator Data'!$CL95)</f>
        <v>x</v>
      </c>
      <c r="BB92" s="55" t="str">
        <f t="shared" si="154"/>
        <v>x</v>
      </c>
      <c r="BC92" s="55" t="str">
        <f t="shared" si="155"/>
        <v>x</v>
      </c>
      <c r="BD92" s="55" t="str">
        <f>IF('Indicator Data'!O95="No data","x",ROUND(IF('Indicator Data'!O95=0,0,IF(LOG('Indicator Data'!O95)&gt;BD$195,10,IF(LOG('Indicator Data'!O95)&lt;BD$194,0,10-(BD$195-LOG('Indicator Data'!O95))/(BD$195-BD$194)*10))),1))</f>
        <v>x</v>
      </c>
      <c r="BE92" s="56" t="str">
        <f>IF(BD92="x","x",'Indicator Data'!O95/'Indicator Data'!$CL95)</f>
        <v>x</v>
      </c>
      <c r="BF92" s="55" t="str">
        <f t="shared" si="156"/>
        <v>x</v>
      </c>
      <c r="BG92" s="55" t="str">
        <f t="shared" si="157"/>
        <v>x</v>
      </c>
      <c r="BH92" s="55" t="str">
        <f>IF('Indicator Data'!P95="No data","x",ROUND(IF('Indicator Data'!P95=0,0,IF(LOG('Indicator Data'!P95)&gt;BH$195,10,IF(LOG('Indicator Data'!P95)&lt;BH$194,0,10-(BH$195-LOG('Indicator Data'!P95))/(BH$195-BH$194)*10))),1))</f>
        <v>x</v>
      </c>
      <c r="BI92" s="56" t="str">
        <f>IF(BH92="x","x",'Indicator Data'!P95/'Indicator Data'!$CL95)</f>
        <v>x</v>
      </c>
      <c r="BJ92" s="55" t="str">
        <f t="shared" si="158"/>
        <v>x</v>
      </c>
      <c r="BK92" s="55" t="str">
        <f t="shared" si="159"/>
        <v>x</v>
      </c>
      <c r="BL92" s="55">
        <f t="shared" si="160"/>
        <v>0</v>
      </c>
      <c r="BM92" s="55">
        <f>ROUND(IF('Indicator Data'!Q95=0,0,IF(LOG('Indicator Data'!Q95)&gt;BM$195,10,IF(LOG('Indicator Data'!Q95)&lt;BM$194,0,10-(BM$195-LOG('Indicator Data'!Q95))/(BM$195-BM$194)*10))),1)</f>
        <v>7.3</v>
      </c>
      <c r="BN92" s="55">
        <f>ROUND(IF('Indicator Data'!R95=0,0,IF(LOG('Indicator Data'!R95)&gt;BN$195,10,IF(LOG('Indicator Data'!R95)&lt;BN$194,0,10-(BN$195-LOG('Indicator Data'!R95))/(BN$195-BN$194)*10))),1)</f>
        <v>8.9</v>
      </c>
      <c r="BO92" s="55">
        <f t="shared" si="161"/>
        <v>8.3666666666666671</v>
      </c>
      <c r="BP92" s="56">
        <f>'Indicator Data'!Q95/'Indicator Data'!$CL95</f>
        <v>2.4729991038394315E-2</v>
      </c>
      <c r="BQ92" s="56">
        <f>'Indicator Data'!R95/'Indicator Data'!$CL95</f>
        <v>4.4913240334427944E-2</v>
      </c>
      <c r="BR92" s="55">
        <f t="shared" si="136"/>
        <v>0.2</v>
      </c>
      <c r="BS92" s="55">
        <f t="shared" si="137"/>
        <v>0.6</v>
      </c>
      <c r="BT92" s="55">
        <f t="shared" si="138"/>
        <v>0.46666666666666662</v>
      </c>
      <c r="BU92" s="55">
        <f t="shared" si="162"/>
        <v>5.7</v>
      </c>
      <c r="BV92" s="55">
        <f>ROUND(IF('Indicator Data'!S95=0,0,IF(LOG('Indicator Data'!S95)&gt;BV$195,10,IF(LOG('Indicator Data'!S95)&lt;BV$194,0,10-(BV$195-LOG('Indicator Data'!S95))/(BV$195-BV$194)*10))),1)</f>
        <v>0</v>
      </c>
      <c r="BW92" s="55">
        <f>ROUND(IF('Indicator Data'!T95=0,0,IF(LOG('Indicator Data'!T95)&gt;BW$195,10,IF(LOG('Indicator Data'!T95)&lt;BW$194,0,10-(BW$195-LOG('Indicator Data'!T95))/(BW$195-BW$194)*10))),1)</f>
        <v>0</v>
      </c>
      <c r="BX92" s="55">
        <f t="shared" si="163"/>
        <v>0</v>
      </c>
      <c r="BY92" s="56">
        <f>'Indicator Data'!S95/'Indicator Data'!$CL95</f>
        <v>0</v>
      </c>
      <c r="BZ92" s="56">
        <f>'Indicator Data'!T95/'Indicator Data'!$CL95</f>
        <v>0</v>
      </c>
      <c r="CA92" s="55">
        <f t="shared" si="139"/>
        <v>0</v>
      </c>
      <c r="CB92" s="55">
        <f t="shared" si="140"/>
        <v>0</v>
      </c>
      <c r="CC92" s="55">
        <f t="shared" si="164"/>
        <v>0</v>
      </c>
      <c r="CD92" s="55">
        <f t="shared" si="165"/>
        <v>0</v>
      </c>
      <c r="CE92" s="55">
        <f t="shared" si="166"/>
        <v>3.4</v>
      </c>
      <c r="CF92" s="55">
        <f>ROUND(IF('Indicator Data'!U95=0,0,IF(LOG('Indicator Data'!U95)&gt;CF$195,10,IF(LOG('Indicator Data'!U95)&lt;CF$194,0,10-(CF$195-LOG('Indicator Data'!U95))/(CF$195-CF$194)*10))),1)</f>
        <v>2.5</v>
      </c>
      <c r="CG92" s="56">
        <f>'Indicator Data'!U95/'Indicator Data'!$CL95</f>
        <v>1.1672537634935877E-5</v>
      </c>
      <c r="CH92" s="55">
        <f t="shared" si="141"/>
        <v>0</v>
      </c>
      <c r="CI92" s="55">
        <f t="shared" si="167"/>
        <v>1.3</v>
      </c>
      <c r="CJ92" s="55">
        <f>ROUND(IF('Indicator Data'!V95=0,0,IF(LOG('Indicator Data'!V95)&gt;CJ$195,10,IF(LOG('Indicator Data'!V95)&lt;CJ$194,0,10-(CJ$195-LOG('Indicator Data'!V95))/(CJ$195-CJ$194)*10))),1)</f>
        <v>8.4</v>
      </c>
      <c r="CK92" s="56">
        <f>IF('Indicator Data'!V95/'Indicator Data'!$CL95&gt;1,1,'Indicator Data'!V95/'Indicator Data'!$CL95)</f>
        <v>0.15457482731415167</v>
      </c>
      <c r="CL92" s="55">
        <f t="shared" si="142"/>
        <v>1.5</v>
      </c>
      <c r="CM92" s="55">
        <f t="shared" si="168"/>
        <v>6</v>
      </c>
      <c r="CN92" s="55">
        <f>ROUND(IF('Indicator Data'!W95=0,0,IF(LOG('Indicator Data'!W95)&gt;CN$195,10,IF(LOG('Indicator Data'!W95)&lt;CN$194,0,10-(CN$195-LOG('Indicator Data'!W95))/(CN$195-CN$194)*10))),1)</f>
        <v>0</v>
      </c>
      <c r="CO92" s="56">
        <f>'Indicator Data'!W95/'Indicator Data'!$CL95</f>
        <v>0</v>
      </c>
      <c r="CP92" s="55">
        <f t="shared" si="143"/>
        <v>0</v>
      </c>
      <c r="CQ92" s="55">
        <f t="shared" si="169"/>
        <v>0</v>
      </c>
      <c r="CR92" s="55">
        <f>ROUND(IF('Indicator Data'!X95=0,0,IF(LOG('Indicator Data'!X95)&gt;CR$195,10,IF(LOG('Indicator Data'!X95)&lt;CR$194,0,10-(CR$195-LOG('Indicator Data'!X95))/(CR$195-CR$194)*10))),1)</f>
        <v>8.6999999999999993</v>
      </c>
      <c r="CS92" s="56">
        <f>'Indicator Data'!X95/'Indicator Data'!$CL95</f>
        <v>0.25366362751568294</v>
      </c>
      <c r="CT92" s="55">
        <f t="shared" si="144"/>
        <v>2.5</v>
      </c>
      <c r="CU92" s="55">
        <f t="shared" si="170"/>
        <v>6.6</v>
      </c>
      <c r="CV92" s="55">
        <f>ROUND(IF('Indicator Data'!Y95=0,0,IF(LOG('Indicator Data'!Y95)&gt;CR$195,10,IF(LOG('Indicator Data'!Y95)&lt;CR$194,0,10-(CR$195-LOG('Indicator Data'!Y95))/(CR$195-CR$194)*10))),1)</f>
        <v>0</v>
      </c>
      <c r="CW92" s="56">
        <f>'Indicator Data'!Y95/'Indicator Data'!$CL95</f>
        <v>0</v>
      </c>
      <c r="CX92" s="55">
        <f t="shared" si="145"/>
        <v>0</v>
      </c>
      <c r="CY92" s="55">
        <f t="shared" si="171"/>
        <v>0</v>
      </c>
      <c r="CZ92" s="55">
        <f t="shared" si="172"/>
        <v>4.5999999999999996</v>
      </c>
      <c r="DA92" s="55">
        <f>IF('Indicator Data'!AE95="No data","x",ROUND(IF('Indicator Data'!AE95&gt;DA$195,0,IF('Indicator Data'!AE95&lt;DA$194,10,(DA$195-'Indicator Data'!AE95)/(DA$195-DA$194)*10)),1))</f>
        <v>0</v>
      </c>
      <c r="DB92" s="55">
        <f>IF('Indicator Data'!AF95="No data","x",ROUND(IF('Indicator Data'!AF95&gt;DB$195,0,IF('Indicator Data'!AF95&lt;DB$194,10,(DB$195-'Indicator Data'!AF95)/(DB$195-DB$194)*10)),1))</f>
        <v>0</v>
      </c>
      <c r="DC92" s="55" t="str">
        <f>IF('Indicator Data'!AH95="No data","x",ROUND(IF('Indicator Data'!AH95&gt;DC$195,0,IF('Indicator Data'!AH95&lt;DC$194,10,(DC$195-'Indicator Data'!AH95)/(DC$195-DC$194)*10)),1))</f>
        <v>x</v>
      </c>
      <c r="DD92" s="55">
        <f>IF(AND(DB92="x",DA92="x",DC92="x"),"x",ROUND(AVERAGE(DA92:DC92),1))</f>
        <v>0</v>
      </c>
      <c r="DE92" s="55">
        <f>IF('Indicator Data'!AA95="No data","x",ROUND(IF(LOG('Indicator Data'!AA95)&gt;DE$195,10,IF(LOG('Indicator Data'!AA95)&lt;DE$194,0,10-(DE$195-LOG('Indicator Data'!AA95))/(DE$195-DE$194)*10)),1))</f>
        <v>9.1</v>
      </c>
      <c r="DF92" s="55">
        <f>IF('Indicator Data'!AB95="No data","x",ROUND(IF('Indicator Data'!AB95&gt;DF$195,10,IF('Indicator Data'!AB95&lt;DF$194,0,10-(DF$195-'Indicator Data'!AB95)/(DF$195-DF$194)*10)),1))</f>
        <v>2.1</v>
      </c>
      <c r="DG92" s="55">
        <f>IF('Indicator Data'!AC95="No data","x",ROUND(IF('Indicator Data'!AC95&gt;DG$195,10,IF('Indicator Data'!AC95&lt;DG$194,0,10-(DG$195-'Indicator Data'!AC95)/(DG$195-DG$194)*10)),1))</f>
        <v>8.1</v>
      </c>
      <c r="DH92" s="55">
        <f>IF('Indicator Data'!AD95="No data","x",ROUND(IF('Indicator Data'!AD95&gt;DH$195,10,IF('Indicator Data'!AD95&lt;DH$194,0,10-(DH$195-'Indicator Data'!AD95)/(DH$195-DH$194)*10)),1))</f>
        <v>0</v>
      </c>
      <c r="DI92" s="55">
        <f t="shared" si="173"/>
        <v>4.8</v>
      </c>
      <c r="DJ92" s="55">
        <f t="shared" si="174"/>
        <v>3.2</v>
      </c>
      <c r="DK92" s="55" t="str">
        <f>IF('Indicator Data'!AK95="No data","x",ROUND(IF('Indicator Data'!AK95&gt;DK$195,10,IF('Indicator Data'!AK95&lt;DK$194,0,10-(DK$195-'Indicator Data'!AK95)/(DK$195-DK$194)*10)),1))</f>
        <v>x</v>
      </c>
      <c r="DL92" s="55">
        <f>IF('Indicator Data'!AL95="No data","x",ROUND(IF('Indicator Data'!AL95&gt;DL$195,10,IF('Indicator Data'!AL95&lt;DL$194,0,10-(DL$195-'Indicator Data'!AL95)/(DL$195-DL$194)*10)),1))</f>
        <v>0</v>
      </c>
      <c r="DM92" s="55">
        <f t="shared" si="175"/>
        <v>3.9</v>
      </c>
      <c r="DN92" s="55">
        <f>IF('Indicator Data'!AG95="No data","x",ROUND(IF('Indicator Data'!AG95&gt;DN$195,10,IF('Indicator Data'!AG95&lt;DN$194,0,10-(DN$195-'Indicator Data'!AG95)/(DN$195-DN$194)*10)),1))</f>
        <v>0</v>
      </c>
      <c r="DO92" s="55">
        <f t="shared" si="176"/>
        <v>0</v>
      </c>
      <c r="DP92" s="194">
        <f>IF('Indicator Data'!AI95="No data","x",'Indicator Data'!AI95/'Indicator Data'!$CK95)</f>
        <v>3.741823222489688E-4</v>
      </c>
      <c r="DQ92" s="55">
        <f t="shared" si="146"/>
        <v>3.7</v>
      </c>
      <c r="DR92" s="55">
        <f>IF('Indicator Data'!AJ95="No data","x",ROUND(IF('Indicator Data'!AJ95&gt;DR$195,10,IF('Indicator Data'!AJ95&lt;DR$194,0,10-(DR$195-'Indicator Data'!AJ95)/(DR$195-DR$194)*10)),1))</f>
        <v>10</v>
      </c>
      <c r="DS92" s="55">
        <f t="shared" si="177"/>
        <v>6.9</v>
      </c>
      <c r="DT92" s="55">
        <f>ROUND(IF('Indicator Data'!Z95=0,0,IF(LOG('Indicator Data'!Z95)&gt;DT$195,10,IF(LOG('Indicator Data'!Z95)&lt;DT$194,0,10-(DT$195-LOG('Indicator Data'!Z95))/(DT$195-DT$194)*10))),1)</f>
        <v>9.5</v>
      </c>
      <c r="DU92" s="56">
        <f>'Indicator Data'!Z95/'Indicator Data'!$CL95</f>
        <v>0.90747665159994606</v>
      </c>
      <c r="DV92" s="55">
        <f t="shared" si="147"/>
        <v>9.1</v>
      </c>
      <c r="DW92" s="55">
        <f t="shared" si="178"/>
        <v>9.3000000000000007</v>
      </c>
      <c r="DX92" s="55">
        <f t="shared" si="179"/>
        <v>3.6</v>
      </c>
      <c r="DY92" s="57">
        <f>IF(BL92="x",ROUND((10-GEOMEAN(((10-DX92)/10*9+1),((10-CZ92)/10*9+1),((10-DJ92)/10*9+1)))/9*10,1),ROUND((10-GEOMEAN(((10-BL92)/10*9+1),((10-DX92)/10*9+1),((10-CZ92)/10*9+1),((10-DJ92)/10*9+1)))/9*10,1))</f>
        <v>3</v>
      </c>
      <c r="DZ92" s="58">
        <f>IF(ROUND(IF(AP92="x",(10-GEOMEAN(((10-AO92)/10*9+1),((10-DY92)/10*9+1),((10-AU92)/10*9+1),((10-AQ92)/10*9+1),((10-AR92)/10*9+1)))/9*10,(10-GEOMEAN(((10-AO92)/10*9+1),((10-DY92)/10*9+1),((10-AP92)/10*9+1),((10-AQ92)/10*9+1),((10-AR92)/10*9+1),((10-AU92)/10*9+1)))/9*10),1)=0,0.1,ROUND(IF(AP92="x",(10-GEOMEAN(((10-AO92)/10*9+1),((10-DY92)/10*9+1),((10-AU92)/10*9+1),((10-AQ92)/10*9+1),((10-AR92)/10*9+1)))/9*10,(10-GEOMEAN(((10-AO92)/10*9+1),((10-DY92)/10*9+1),((10-AP92)/10*9+1),((10-AQ92)/10*9+1),((10-AR92)/10*9+1),((10-AU92)/10*9+1)))/9*10),1))</f>
        <v>5.9</v>
      </c>
      <c r="EA92" s="55">
        <f>ROUND(IF('Indicator Data'!AM95=0,0,IF('Indicator Data'!AM95&gt;EA$195,10,IF('Indicator Data'!AM95&lt;EA$194,0,10-(EA$195-'Indicator Data'!AM95)/(EA$195-EA$194)*10))),1)</f>
        <v>2.1</v>
      </c>
      <c r="EB92" s="55">
        <f>ROUND(IF('Indicator Data'!AN95=0,0,IF(LOG('Indicator Data'!AN95)&gt;LOG(EB$195),10,IF(LOG('Indicator Data'!AN95)&lt;LOG(EB$194),0,10-(LOG(EB$195)-LOG('Indicator Data'!AN95))/(LOG(EB$195)-LOG(EB$194))*10))),1)</f>
        <v>2.8</v>
      </c>
      <c r="EC92" s="57">
        <f t="shared" si="148"/>
        <v>2.5</v>
      </c>
      <c r="ED92" s="55">
        <f>'Indicator Data'!AO95</f>
        <v>0</v>
      </c>
      <c r="EE92" s="55">
        <f>'Indicator Data'!AP95</f>
        <v>0</v>
      </c>
      <c r="EF92" s="57">
        <f t="shared" si="149"/>
        <v>0</v>
      </c>
      <c r="EG92" s="58">
        <f t="shared" si="150"/>
        <v>1.8</v>
      </c>
      <c r="EH92" s="15"/>
      <c r="EI92" s="104"/>
    </row>
    <row r="93" spans="1:139" s="4" customFormat="1" x14ac:dyDescent="0.25">
      <c r="A93" s="126" t="str">
        <f>'Indicator Data'!A96</f>
        <v>Kuwait</v>
      </c>
      <c r="B93" s="59" t="str">
        <f>'Indicator Data'!B96</f>
        <v>KWT</v>
      </c>
      <c r="C93" s="55">
        <f>ROUND(IF('Indicator Data'!C96=0,0.1,IF(LOG('Indicator Data'!C96)&gt;C$195,10,IF(LOG('Indicator Data'!C96)&lt;C$194,0,10-(C$195-LOG('Indicator Data'!C96))/(C$195-C$194)*10))),1)</f>
        <v>0.5</v>
      </c>
      <c r="D93" s="55">
        <f>ROUND(IF('Indicator Data'!D96=0,0.1,IF(LOG('Indicator Data'!D96)&gt;D$195,10,IF(LOG('Indicator Data'!D96)&lt;D$194,0,10-(D$195-LOG('Indicator Data'!D96))/(D$195-D$194)*10))),1)</f>
        <v>0.1</v>
      </c>
      <c r="E93" s="55">
        <f t="shared" si="110"/>
        <v>0.3</v>
      </c>
      <c r="F93" s="55">
        <f>IF('Indicator Data'!E96="No data",0.1,(ROUND(IF('Indicator Data'!E96=0,0,IF(LOG('Indicator Data'!E96)&gt;F$195,10,IF(LOG('Indicator Data'!E96)&lt;F$194,0,10-(F$195-LOG('Indicator Data'!E96))/(F$195-F$194)*10))),1)))</f>
        <v>2.2999999999999998</v>
      </c>
      <c r="G93" s="55">
        <f>ROUND(IF('Indicator Data'!F96=0,0,IF(LOG('Indicator Data'!F96)&gt;G$195,10,IF(LOG('Indicator Data'!F96)&lt;G$194,0,10-(G$195-LOG('Indicator Data'!F96))/(G$195-G$194)*10))),1)</f>
        <v>0</v>
      </c>
      <c r="H93" s="55">
        <f>ROUND(IF('Indicator Data'!G96=0,0,IF(LOG('Indicator Data'!G96)&gt;H$195,10,IF(LOG('Indicator Data'!G96)&lt;H$194,0,10-(H$195-LOG('Indicator Data'!G96))/(H$195-H$194)*10))),1)</f>
        <v>0</v>
      </c>
      <c r="I93" s="55">
        <f>ROUND(IF('Indicator Data'!H96=0,0,IF(LOG('Indicator Data'!H96)&gt;I$195,10,IF(LOG('Indicator Data'!H96)&lt;I$194,0,10-(I$195-LOG('Indicator Data'!H96))/(I$195-I$194)*10))),1)</f>
        <v>0</v>
      </c>
      <c r="J93" s="55">
        <f t="shared" si="111"/>
        <v>0</v>
      </c>
      <c r="K93" s="55">
        <f>ROUND(IF('Indicator Data'!I96=0,0,IF(LOG('Indicator Data'!I96)&gt;K$195,10,IF(LOG('Indicator Data'!I96)&lt;K$194,0,10-(K$195-LOG('Indicator Data'!I96))/(K$195-K$194)*10))),1)</f>
        <v>0</v>
      </c>
      <c r="L93" s="55">
        <f t="shared" si="112"/>
        <v>0</v>
      </c>
      <c r="M93" s="55">
        <f>ROUND(IF('Indicator Data'!J96=0,0,IF(LOG('Indicator Data'!J96)&gt;M$195,10,IF(LOG('Indicator Data'!J96)&lt;M$194,0,10-(M$195-LOG('Indicator Data'!J96))/(M$195-M$194)*10))),1)</f>
        <v>0</v>
      </c>
      <c r="N93" s="56">
        <f>'Indicator Data'!C96/'Indicator Data'!$CL96</f>
        <v>4.2128224338962728E-6</v>
      </c>
      <c r="O93" s="56">
        <f>'Indicator Data'!D96/'Indicator Data'!$CL96</f>
        <v>0</v>
      </c>
      <c r="P93" s="56">
        <f>IF(F93=0.1,"x",'Indicator Data'!E96/'Indicator Data'!$CL96)</f>
        <v>2.1406912720064479E-4</v>
      </c>
      <c r="Q93" s="56">
        <f>'Indicator Data'!F96/'Indicator Data'!$CL96</f>
        <v>0</v>
      </c>
      <c r="R93" s="56">
        <f>'Indicator Data'!G96/'Indicator Data'!$CL96</f>
        <v>0</v>
      </c>
      <c r="S93" s="56">
        <f>'Indicator Data'!H96/'Indicator Data'!$CL96</f>
        <v>0</v>
      </c>
      <c r="T93" s="56">
        <f>'Indicator Data'!I96/'Indicator Data'!$CL96</f>
        <v>0</v>
      </c>
      <c r="U93" s="56">
        <f>'Indicator Data'!J96/'Indicator Data'!$CL96</f>
        <v>0</v>
      </c>
      <c r="V93" s="55">
        <f t="shared" si="113"/>
        <v>0</v>
      </c>
      <c r="W93" s="55">
        <f t="shared" si="114"/>
        <v>0</v>
      </c>
      <c r="X93" s="55">
        <f t="shared" si="115"/>
        <v>0</v>
      </c>
      <c r="Y93" s="55">
        <f t="shared" si="116"/>
        <v>0.1</v>
      </c>
      <c r="Z93" s="55">
        <f t="shared" si="117"/>
        <v>0</v>
      </c>
      <c r="AA93" s="55">
        <f t="shared" si="118"/>
        <v>0</v>
      </c>
      <c r="AB93" s="55">
        <f t="shared" si="119"/>
        <v>0</v>
      </c>
      <c r="AC93" s="55">
        <f t="shared" si="120"/>
        <v>0</v>
      </c>
      <c r="AD93" s="55">
        <f t="shared" si="121"/>
        <v>0</v>
      </c>
      <c r="AE93" s="55">
        <f t="shared" si="122"/>
        <v>0</v>
      </c>
      <c r="AF93" s="55">
        <f t="shared" si="123"/>
        <v>0</v>
      </c>
      <c r="AG93" s="55">
        <f>ROUND(IF('Indicator Data'!K96=0,0,IF('Indicator Data'!K96&gt;AG$195,10,IF('Indicator Data'!K96&lt;AG$194,0,10-(AG$195-'Indicator Data'!K96)/(AG$195-AG$194)*10))),1)</f>
        <v>0</v>
      </c>
      <c r="AH93" s="55">
        <f t="shared" si="124"/>
        <v>0.3</v>
      </c>
      <c r="AI93" s="55">
        <f t="shared" si="125"/>
        <v>0.1</v>
      </c>
      <c r="AJ93" s="55">
        <f t="shared" si="126"/>
        <v>0</v>
      </c>
      <c r="AK93" s="55">
        <f t="shared" si="127"/>
        <v>0</v>
      </c>
      <c r="AL93" s="55">
        <f t="shared" si="128"/>
        <v>0</v>
      </c>
      <c r="AM93" s="55">
        <f t="shared" si="129"/>
        <v>0</v>
      </c>
      <c r="AN93" s="55">
        <f t="shared" si="130"/>
        <v>0</v>
      </c>
      <c r="AO93" s="193">
        <f t="shared" si="131"/>
        <v>0.2</v>
      </c>
      <c r="AP93" s="193">
        <f t="shared" si="151"/>
        <v>1.3</v>
      </c>
      <c r="AQ93" s="193">
        <f t="shared" si="132"/>
        <v>0</v>
      </c>
      <c r="AR93" s="193">
        <f t="shared" si="133"/>
        <v>0</v>
      </c>
      <c r="AS93" s="55">
        <f t="shared" si="134"/>
        <v>0</v>
      </c>
      <c r="AT93" s="55">
        <f>IF('Indicator Data'!L96="No data","x",IF('Indicator Data'!CM96&lt;1000,"x",ROUND((IF('Indicator Data'!L96&gt;AT$195,10,IF('Indicator Data'!L96&lt;AT$194,0,10-(AT$195-'Indicator Data'!L96)/(AT$195-AT$194)*10))),1)))</f>
        <v>6.1</v>
      </c>
      <c r="AU93" s="193">
        <f t="shared" si="135"/>
        <v>3.1</v>
      </c>
      <c r="AV93" s="55">
        <f>IF('Indicator Data'!M96="No data","x",ROUND(IF('Indicator Data'!M96=0,0,IF(LOG('Indicator Data'!M96)&gt;AV$195,10,IF(LOG('Indicator Data'!M96)&lt;AV$194,0,10-(AV$195-LOG('Indicator Data'!M96))/(AV$195-AV$194)*10))),1))</f>
        <v>4</v>
      </c>
      <c r="AW93" s="56">
        <f>IF(AV93="x","x",'Indicator Data'!M96/'Indicator Data'!$CL96)</f>
        <v>1.59143274779775E-3</v>
      </c>
      <c r="AX93" s="55">
        <f t="shared" si="152"/>
        <v>0</v>
      </c>
      <c r="AY93" s="55">
        <f t="shared" si="153"/>
        <v>2.2000000000000002</v>
      </c>
      <c r="AZ93" s="55" t="str">
        <f>IF('Indicator Data'!N96="No data","x",ROUND(IF('Indicator Data'!N96=0,0,IF(LOG('Indicator Data'!N96)&gt;AZ$195,10,IF(LOG('Indicator Data'!N96)&lt;AZ$194,0,10-(AZ$195-LOG('Indicator Data'!N96))/(AZ$195-AZ$194)*10))),1))</f>
        <v>x</v>
      </c>
      <c r="BA93" s="56" t="str">
        <f>IF(AZ93="x","x",'Indicator Data'!N96/'Indicator Data'!$CL96)</f>
        <v>x</v>
      </c>
      <c r="BB93" s="55" t="str">
        <f t="shared" si="154"/>
        <v>x</v>
      </c>
      <c r="BC93" s="55" t="str">
        <f t="shared" si="155"/>
        <v>x</v>
      </c>
      <c r="BD93" s="55" t="str">
        <f>IF('Indicator Data'!O96="No data","x",ROUND(IF('Indicator Data'!O96=0,0,IF(LOG('Indicator Data'!O96)&gt;BD$195,10,IF(LOG('Indicator Data'!O96)&lt;BD$194,0,10-(BD$195-LOG('Indicator Data'!O96))/(BD$195-BD$194)*10))),1))</f>
        <v>x</v>
      </c>
      <c r="BE93" s="56" t="str">
        <f>IF(BD93="x","x",'Indicator Data'!O96/'Indicator Data'!$CL96)</f>
        <v>x</v>
      </c>
      <c r="BF93" s="55" t="str">
        <f t="shared" si="156"/>
        <v>x</v>
      </c>
      <c r="BG93" s="55" t="str">
        <f t="shared" si="157"/>
        <v>x</v>
      </c>
      <c r="BH93" s="55" t="str">
        <f>IF('Indicator Data'!P96="No data","x",ROUND(IF('Indicator Data'!P96=0,0,IF(LOG('Indicator Data'!P96)&gt;BH$195,10,IF(LOG('Indicator Data'!P96)&lt;BH$194,0,10-(BH$195-LOG('Indicator Data'!P96))/(BH$195-BH$194)*10))),1))</f>
        <v>x</v>
      </c>
      <c r="BI93" s="56" t="str">
        <f>IF(BH93="x","x",'Indicator Data'!P96/'Indicator Data'!$CL96)</f>
        <v>x</v>
      </c>
      <c r="BJ93" s="55" t="str">
        <f t="shared" si="158"/>
        <v>x</v>
      </c>
      <c r="BK93" s="55" t="str">
        <f t="shared" si="159"/>
        <v>x</v>
      </c>
      <c r="BL93" s="55">
        <f t="shared" si="160"/>
        <v>2.2000000000000002</v>
      </c>
      <c r="BM93" s="55">
        <f>ROUND(IF('Indicator Data'!Q96=0,0,IF(LOG('Indicator Data'!Q96)&gt;BM$195,10,IF(LOG('Indicator Data'!Q96)&lt;BM$194,0,10-(BM$195-LOG('Indicator Data'!Q96))/(BM$195-BM$194)*10))),1)</f>
        <v>0</v>
      </c>
      <c r="BN93" s="55">
        <f>ROUND(IF('Indicator Data'!R96=0,0,IF(LOG('Indicator Data'!R96)&gt;BN$195,10,IF(LOG('Indicator Data'!R96)&lt;BN$194,0,10-(BN$195-LOG('Indicator Data'!R96))/(BN$195-BN$194)*10))),1)</f>
        <v>0</v>
      </c>
      <c r="BO93" s="55">
        <f t="shared" si="161"/>
        <v>0</v>
      </c>
      <c r="BP93" s="56">
        <f>'Indicator Data'!Q96/'Indicator Data'!$CL96</f>
        <v>0</v>
      </c>
      <c r="BQ93" s="56">
        <f>'Indicator Data'!R96/'Indicator Data'!$CL96</f>
        <v>0</v>
      </c>
      <c r="BR93" s="55">
        <f t="shared" si="136"/>
        <v>0</v>
      </c>
      <c r="BS93" s="55">
        <f t="shared" si="137"/>
        <v>0</v>
      </c>
      <c r="BT93" s="55">
        <f t="shared" si="138"/>
        <v>0</v>
      </c>
      <c r="BU93" s="55">
        <f t="shared" si="162"/>
        <v>0</v>
      </c>
      <c r="BV93" s="55">
        <f>ROUND(IF('Indicator Data'!S96=0,0,IF(LOG('Indicator Data'!S96)&gt;BV$195,10,IF(LOG('Indicator Data'!S96)&lt;BV$194,0,10-(BV$195-LOG('Indicator Data'!S96))/(BV$195-BV$194)*10))),1)</f>
        <v>0</v>
      </c>
      <c r="BW93" s="55">
        <f>ROUND(IF('Indicator Data'!T96=0,0,IF(LOG('Indicator Data'!T96)&gt;BW$195,10,IF(LOG('Indicator Data'!T96)&lt;BW$194,0,10-(BW$195-LOG('Indicator Data'!T96))/(BW$195-BW$194)*10))),1)</f>
        <v>0</v>
      </c>
      <c r="BX93" s="55">
        <f t="shared" si="163"/>
        <v>0</v>
      </c>
      <c r="BY93" s="56">
        <f>'Indicator Data'!S96/'Indicator Data'!$CL96</f>
        <v>0</v>
      </c>
      <c r="BZ93" s="56">
        <f>'Indicator Data'!T96/'Indicator Data'!$CL96</f>
        <v>0</v>
      </c>
      <c r="CA93" s="55">
        <f t="shared" si="139"/>
        <v>0</v>
      </c>
      <c r="CB93" s="55">
        <f t="shared" si="140"/>
        <v>0</v>
      </c>
      <c r="CC93" s="55">
        <f t="shared" si="164"/>
        <v>0</v>
      </c>
      <c r="CD93" s="55">
        <f t="shared" si="165"/>
        <v>0</v>
      </c>
      <c r="CE93" s="55">
        <f t="shared" si="166"/>
        <v>0</v>
      </c>
      <c r="CF93" s="55">
        <f>ROUND(IF('Indicator Data'!U96=0,0,IF(LOG('Indicator Data'!U96)&gt;CF$195,10,IF(LOG('Indicator Data'!U96)&lt;CF$194,0,10-(CF$195-LOG('Indicator Data'!U96))/(CF$195-CF$194)*10))),1)</f>
        <v>0</v>
      </c>
      <c r="CG93" s="56">
        <f>'Indicator Data'!U96/'Indicator Data'!$CL96</f>
        <v>0</v>
      </c>
      <c r="CH93" s="55">
        <f t="shared" si="141"/>
        <v>0</v>
      </c>
      <c r="CI93" s="55">
        <f t="shared" si="167"/>
        <v>0</v>
      </c>
      <c r="CJ93" s="55">
        <f>ROUND(IF('Indicator Data'!V96=0,0,IF(LOG('Indicator Data'!V96)&gt;CJ$195,10,IF(LOG('Indicator Data'!V96)&lt;CJ$194,0,10-(CJ$195-LOG('Indicator Data'!V96))/(CJ$195-CJ$194)*10))),1)</f>
        <v>7.7</v>
      </c>
      <c r="CK93" s="56">
        <f>IF('Indicator Data'!V96/'Indicator Data'!$CL96&gt;1,1,'Indicator Data'!V96/'Indicator Data'!$CL96)</f>
        <v>0.60463595527232694</v>
      </c>
      <c r="CL93" s="55">
        <f t="shared" si="142"/>
        <v>6</v>
      </c>
      <c r="CM93" s="55">
        <f t="shared" si="168"/>
        <v>6.9</v>
      </c>
      <c r="CN93" s="55">
        <f>ROUND(IF('Indicator Data'!W96=0,0,IF(LOG('Indicator Data'!W96)&gt;CN$195,10,IF(LOG('Indicator Data'!W96)&lt;CN$194,0,10-(CN$195-LOG('Indicator Data'!W96))/(CN$195-CN$194)*10))),1)</f>
        <v>0</v>
      </c>
      <c r="CO93" s="56">
        <f>'Indicator Data'!W96/'Indicator Data'!$CL96</f>
        <v>0</v>
      </c>
      <c r="CP93" s="55">
        <f t="shared" si="143"/>
        <v>0</v>
      </c>
      <c r="CQ93" s="55">
        <f t="shared" si="169"/>
        <v>0</v>
      </c>
      <c r="CR93" s="55">
        <f>ROUND(IF('Indicator Data'!X96=0,0,IF(LOG('Indicator Data'!X96)&gt;CR$195,10,IF(LOG('Indicator Data'!X96)&lt;CR$194,0,10-(CR$195-LOG('Indicator Data'!X96))/(CR$195-CR$194)*10))),1)</f>
        <v>7.7</v>
      </c>
      <c r="CS93" s="56">
        <f>'Indicator Data'!X96/'Indicator Data'!$CL96</f>
        <v>0.60674584034541512</v>
      </c>
      <c r="CT93" s="55">
        <f t="shared" si="144"/>
        <v>6.1</v>
      </c>
      <c r="CU93" s="55">
        <f t="shared" si="170"/>
        <v>7</v>
      </c>
      <c r="CV93" s="55">
        <f>ROUND(IF('Indicator Data'!Y96=0,0,IF(LOG('Indicator Data'!Y96)&gt;CR$195,10,IF(LOG('Indicator Data'!Y96)&lt;CR$194,0,10-(CR$195-LOG('Indicator Data'!Y96))/(CR$195-CR$194)*10))),1)</f>
        <v>0</v>
      </c>
      <c r="CW93" s="56">
        <f>'Indicator Data'!Y96/'Indicator Data'!$CL96</f>
        <v>0</v>
      </c>
      <c r="CX93" s="55">
        <f t="shared" si="145"/>
        <v>0</v>
      </c>
      <c r="CY93" s="55">
        <f t="shared" si="171"/>
        <v>0</v>
      </c>
      <c r="CZ93" s="55">
        <f t="shared" si="172"/>
        <v>4.3</v>
      </c>
      <c r="DA93" s="55">
        <f>IF('Indicator Data'!AE96="No data","x",ROUND(IF('Indicator Data'!AE96&gt;DA$195,0,IF('Indicator Data'!AE96&lt;DA$194,10,(DA$195-'Indicator Data'!AE96)/(DA$195-DA$194)*10)),1))</f>
        <v>0</v>
      </c>
      <c r="DB93" s="55">
        <f>IF('Indicator Data'!AF96="No data","x",ROUND(IF('Indicator Data'!AF96&gt;DB$195,0,IF('Indicator Data'!AF96&lt;DB$194,10,(DB$195-'Indicator Data'!AF96)/(DB$195-DB$194)*10)),1))</f>
        <v>0</v>
      </c>
      <c r="DC93" s="55" t="str">
        <f>IF('Indicator Data'!AH96="No data","x",ROUND(IF('Indicator Data'!AH96&gt;DC$195,0,IF('Indicator Data'!AH96&lt;DC$194,10,(DC$195-'Indicator Data'!AH96)/(DC$195-DC$194)*10)),1))</f>
        <v>x</v>
      </c>
      <c r="DD93" s="55">
        <f>IF(AND(DB93="x",DA93="x",DC93="x"),"x",ROUND(AVERAGE(DA93:DC93),1))</f>
        <v>0</v>
      </c>
      <c r="DE93" s="55">
        <f>IF('Indicator Data'!AA96="No data","x",ROUND(IF(LOG('Indicator Data'!AA96)&gt;DE$195,10,IF(LOG('Indicator Data'!AA96)&lt;DE$194,0,10-(DE$195-LOG('Indicator Data'!AA96))/(DE$195-DE$194)*10)),1))</f>
        <v>7.9</v>
      </c>
      <c r="DF93" s="55">
        <f>IF('Indicator Data'!AB96="No data","x",ROUND(IF('Indicator Data'!AB96&gt;DF$195,10,IF('Indicator Data'!AB96&lt;DF$194,0,10-(DF$195-'Indicator Data'!AB96)/(DF$195-DF$194)*10)),1))</f>
        <v>5</v>
      </c>
      <c r="DG93" s="55">
        <f>IF('Indicator Data'!AC96="No data","x",ROUND(IF('Indicator Data'!AC96&gt;DG$195,10,IF('Indicator Data'!AC96&lt;DG$194,0,10-(DG$195-'Indicator Data'!AC96)/(DG$195-DG$194)*10)),1))</f>
        <v>10</v>
      </c>
      <c r="DH93" s="55" t="str">
        <f>IF('Indicator Data'!AD96="No data","x",ROUND(IF('Indicator Data'!AD96&gt;DH$195,10,IF('Indicator Data'!AD96&lt;DH$194,0,10-(DH$195-'Indicator Data'!AD96)/(DH$195-DH$194)*10)),1))</f>
        <v>x</v>
      </c>
      <c r="DI93" s="55">
        <f t="shared" si="173"/>
        <v>7.6</v>
      </c>
      <c r="DJ93" s="55">
        <f t="shared" si="174"/>
        <v>5.0999999999999996</v>
      </c>
      <c r="DK93" s="55" t="str">
        <f>IF('Indicator Data'!AK96="No data","x",ROUND(IF('Indicator Data'!AK96&gt;DK$195,10,IF('Indicator Data'!AK96&lt;DK$194,0,10-(DK$195-'Indicator Data'!AK96)/(DK$195-DK$194)*10)),1))</f>
        <v>x</v>
      </c>
      <c r="DL93" s="55">
        <f>IF('Indicator Data'!AL96="No data","x",ROUND(IF('Indicator Data'!AL96&gt;DL$195,10,IF('Indicator Data'!AL96&lt;DL$194,0,10-(DL$195-'Indicator Data'!AL96)/(DL$195-DL$194)*10)),1))</f>
        <v>1.4</v>
      </c>
      <c r="DM93" s="55">
        <f t="shared" si="175"/>
        <v>6.1</v>
      </c>
      <c r="DN93" s="55">
        <f>IF('Indicator Data'!AG96="No data","x",ROUND(IF('Indicator Data'!AG96&gt;DN$195,10,IF('Indicator Data'!AG96&lt;DN$194,0,10-(DN$195-'Indicator Data'!AG96)/(DN$195-DN$194)*10)),1))</f>
        <v>0</v>
      </c>
      <c r="DO93" s="55">
        <f t="shared" si="176"/>
        <v>0</v>
      </c>
      <c r="DP93" s="194">
        <f>IF('Indicator Data'!AI96="No data","x",'Indicator Data'!AI96/'Indicator Data'!$CK96)</f>
        <v>1.4840564241152884E-4</v>
      </c>
      <c r="DQ93" s="55">
        <f t="shared" si="146"/>
        <v>1.5</v>
      </c>
      <c r="DR93" s="55">
        <f>IF('Indicator Data'!AJ96="No data","x",ROUND(IF('Indicator Data'!AJ96&gt;DR$195,10,IF('Indicator Data'!AJ96&lt;DR$194,0,10-(DR$195-'Indicator Data'!AJ96)/(DR$195-DR$194)*10)),1))</f>
        <v>8</v>
      </c>
      <c r="DS93" s="55">
        <f t="shared" si="177"/>
        <v>4.8</v>
      </c>
      <c r="DT93" s="55">
        <f>ROUND(IF('Indicator Data'!Z96=0,0,IF(LOG('Indicator Data'!Z96)&gt;DT$195,10,IF(LOG('Indicator Data'!Z96)&lt;DT$194,0,10-(DT$195-LOG('Indicator Data'!Z96))/(DT$195-DT$194)*10))),1)</f>
        <v>0</v>
      </c>
      <c r="DU93" s="56">
        <f>'Indicator Data'!Z96/'Indicator Data'!$CL96</f>
        <v>0</v>
      </c>
      <c r="DV93" s="55">
        <f t="shared" si="147"/>
        <v>0</v>
      </c>
      <c r="DW93" s="55">
        <f t="shared" si="178"/>
        <v>0</v>
      </c>
      <c r="DX93" s="55">
        <f t="shared" si="179"/>
        <v>3.6</v>
      </c>
      <c r="DY93" s="57">
        <f>IF(BL93="x",ROUND((10-GEOMEAN(((10-DX93)/10*9+1),((10-CZ93)/10*9+1),((10-DJ93)/10*9+1)))/9*10,1),ROUND((10-GEOMEAN(((10-BL93)/10*9+1),((10-DX93)/10*9+1),((10-CZ93)/10*9+1),((10-DJ93)/10*9+1)))/9*10,1))</f>
        <v>3.9</v>
      </c>
      <c r="DZ93" s="58">
        <f>IF(ROUND(IF(AP93="x",(10-GEOMEAN(((10-AO93)/10*9+1),((10-DY93)/10*9+1),((10-AU93)/10*9+1),((10-AQ93)/10*9+1),((10-AR93)/10*9+1)))/9*10,(10-GEOMEAN(((10-AO93)/10*9+1),((10-DY93)/10*9+1),((10-AP93)/10*9+1),((10-AQ93)/10*9+1),((10-AR93)/10*9+1),((10-AU93)/10*9+1)))/9*10),1)=0,0.1,ROUND(IF(AP93="x",(10-GEOMEAN(((10-AO93)/10*9+1),((10-DY93)/10*9+1),((10-AU93)/10*9+1),((10-AQ93)/10*9+1),((10-AR93)/10*9+1)))/9*10,(10-GEOMEAN(((10-AO93)/10*9+1),((10-DY93)/10*9+1),((10-AP93)/10*9+1),((10-AQ93)/10*9+1),((10-AR93)/10*9+1),((10-AU93)/10*9+1)))/9*10),1))</f>
        <v>1.6</v>
      </c>
      <c r="EA93" s="55">
        <f>ROUND(IF('Indicator Data'!AM96=0,0,IF('Indicator Data'!AM96&gt;EA$195,10,IF('Indicator Data'!AM96&lt;EA$194,0,10-(EA$195-'Indicator Data'!AM96)/(EA$195-EA$194)*10))),1)</f>
        <v>0.6</v>
      </c>
      <c r="EB93" s="55">
        <f>ROUND(IF('Indicator Data'!AN96=0,0,IF(LOG('Indicator Data'!AN96)&gt;LOG(EB$195),10,IF(LOG('Indicator Data'!AN96)&lt;LOG(EB$194),0,10-(LOG(EB$195)-LOG('Indicator Data'!AN96))/(LOG(EB$195)-LOG(EB$194))*10))),1)</f>
        <v>0.7</v>
      </c>
      <c r="EC93" s="57">
        <f t="shared" si="148"/>
        <v>0.7</v>
      </c>
      <c r="ED93" s="55">
        <f>'Indicator Data'!AO96</f>
        <v>0</v>
      </c>
      <c r="EE93" s="55">
        <f>'Indicator Data'!AP96</f>
        <v>0</v>
      </c>
      <c r="EF93" s="57">
        <f t="shared" si="149"/>
        <v>0</v>
      </c>
      <c r="EG93" s="58">
        <f t="shared" si="150"/>
        <v>0.5</v>
      </c>
      <c r="EH93" s="15"/>
      <c r="EI93" s="104"/>
    </row>
    <row r="94" spans="1:139" s="4" customFormat="1" x14ac:dyDescent="0.25">
      <c r="A94" s="126" t="str">
        <f>'Indicator Data'!A97</f>
        <v>Kyrgyzstan</v>
      </c>
      <c r="B94" s="59" t="str">
        <f>'Indicator Data'!B97</f>
        <v>KGZ</v>
      </c>
      <c r="C94" s="55">
        <f>ROUND(IF('Indicator Data'!C97=0,0.1,IF(LOG('Indicator Data'!C97)&gt;C$195,10,IF(LOG('Indicator Data'!C97)&lt;C$194,0,10-(C$195-LOG('Indicator Data'!C97))/(C$195-C$194)*10))),1)</f>
        <v>7.7</v>
      </c>
      <c r="D94" s="55">
        <f>ROUND(IF('Indicator Data'!D97=0,0.1,IF(LOG('Indicator Data'!D97)&gt;D$195,10,IF(LOG('Indicator Data'!D97)&lt;D$194,0,10-(D$195-LOG('Indicator Data'!D97))/(D$195-D$194)*10))),1)</f>
        <v>8.6999999999999993</v>
      </c>
      <c r="E94" s="55">
        <f t="shared" si="110"/>
        <v>8.1999999999999993</v>
      </c>
      <c r="F94" s="55">
        <f>IF('Indicator Data'!E97="No data",0.1,(ROUND(IF('Indicator Data'!E97=0,0,IF(LOG('Indicator Data'!E97)&gt;F$195,10,IF(LOG('Indicator Data'!E97)&lt;F$194,0,10-(F$195-LOG('Indicator Data'!E97))/(F$195-F$194)*10))),1)))</f>
        <v>6.5</v>
      </c>
      <c r="G94" s="55">
        <f>ROUND(IF('Indicator Data'!F97=0,0,IF(LOG('Indicator Data'!F97)&gt;G$195,10,IF(LOG('Indicator Data'!F97)&lt;G$194,0,10-(G$195-LOG('Indicator Data'!F97))/(G$195-G$194)*10))),1)</f>
        <v>0</v>
      </c>
      <c r="H94" s="55">
        <f>ROUND(IF('Indicator Data'!G97=0,0,IF(LOG('Indicator Data'!G97)&gt;H$195,10,IF(LOG('Indicator Data'!G97)&lt;H$194,0,10-(H$195-LOG('Indicator Data'!G97))/(H$195-H$194)*10))),1)</f>
        <v>0</v>
      </c>
      <c r="I94" s="55">
        <f>ROUND(IF('Indicator Data'!H97=0,0,IF(LOG('Indicator Data'!H97)&gt;I$195,10,IF(LOG('Indicator Data'!H97)&lt;I$194,0,10-(I$195-LOG('Indicator Data'!H97))/(I$195-I$194)*10))),1)</f>
        <v>0</v>
      </c>
      <c r="J94" s="55">
        <f t="shared" si="111"/>
        <v>0</v>
      </c>
      <c r="K94" s="55">
        <f>ROUND(IF('Indicator Data'!I97=0,0,IF(LOG('Indicator Data'!I97)&gt;K$195,10,IF(LOG('Indicator Data'!I97)&lt;K$194,0,10-(K$195-LOG('Indicator Data'!I97))/(K$195-K$194)*10))),1)</f>
        <v>0</v>
      </c>
      <c r="L94" s="55">
        <f t="shared" si="112"/>
        <v>0</v>
      </c>
      <c r="M94" s="55">
        <f>ROUND(IF('Indicator Data'!J97=0,0,IF(LOG('Indicator Data'!J97)&gt;M$195,10,IF(LOG('Indicator Data'!J97)&lt;M$194,0,10-(M$195-LOG('Indicator Data'!J97))/(M$195-M$194)*10))),1)</f>
        <v>9.4</v>
      </c>
      <c r="N94" s="56">
        <f>'Indicator Data'!C97/'Indicator Data'!$CL97</f>
        <v>2.1052632215193294E-3</v>
      </c>
      <c r="O94" s="56">
        <f>'Indicator Data'!D97/'Indicator Data'!$CL97</f>
        <v>7.0060342362570629E-4</v>
      </c>
      <c r="P94" s="56">
        <f>IF(F94=0.1,"x",'Indicator Data'!E97/'Indicator Data'!$CL97)</f>
        <v>6.7797943097704242E-3</v>
      </c>
      <c r="Q94" s="56">
        <f>'Indicator Data'!F97/'Indicator Data'!$CL97</f>
        <v>0</v>
      </c>
      <c r="R94" s="56">
        <f>'Indicator Data'!G97/'Indicator Data'!$CL97</f>
        <v>0</v>
      </c>
      <c r="S94" s="56">
        <f>'Indicator Data'!H97/'Indicator Data'!$CL97</f>
        <v>0</v>
      </c>
      <c r="T94" s="56">
        <f>'Indicator Data'!I97/'Indicator Data'!$CL97</f>
        <v>0</v>
      </c>
      <c r="U94" s="56">
        <f>'Indicator Data'!J97/'Indicator Data'!$CL97</f>
        <v>9.8540788578084116E-3</v>
      </c>
      <c r="V94" s="55">
        <f t="shared" si="113"/>
        <v>10</v>
      </c>
      <c r="W94" s="55">
        <f t="shared" si="114"/>
        <v>7</v>
      </c>
      <c r="X94" s="55">
        <f t="shared" si="115"/>
        <v>9</v>
      </c>
      <c r="Y94" s="55">
        <f t="shared" si="116"/>
        <v>4.5</v>
      </c>
      <c r="Z94" s="55">
        <f t="shared" si="117"/>
        <v>0</v>
      </c>
      <c r="AA94" s="55">
        <f t="shared" si="118"/>
        <v>0</v>
      </c>
      <c r="AB94" s="55">
        <f t="shared" si="119"/>
        <v>0</v>
      </c>
      <c r="AC94" s="55">
        <f t="shared" si="120"/>
        <v>0</v>
      </c>
      <c r="AD94" s="55">
        <f t="shared" si="121"/>
        <v>0</v>
      </c>
      <c r="AE94" s="55">
        <f t="shared" si="122"/>
        <v>0</v>
      </c>
      <c r="AF94" s="55">
        <f t="shared" si="123"/>
        <v>3.3</v>
      </c>
      <c r="AG94" s="55">
        <f>ROUND(IF('Indicator Data'!K97=0,0,IF('Indicator Data'!K97&gt;AG$195,10,IF('Indicator Data'!K97&lt;AG$194,0,10-(AG$195-'Indicator Data'!K97)/(AG$195-AG$194)*10))),1)</f>
        <v>1</v>
      </c>
      <c r="AH94" s="55">
        <f t="shared" si="124"/>
        <v>8.9</v>
      </c>
      <c r="AI94" s="55">
        <f t="shared" si="125"/>
        <v>7.9</v>
      </c>
      <c r="AJ94" s="55">
        <f t="shared" si="126"/>
        <v>0</v>
      </c>
      <c r="AK94" s="55">
        <f t="shared" si="127"/>
        <v>0</v>
      </c>
      <c r="AL94" s="55">
        <f t="shared" si="128"/>
        <v>0</v>
      </c>
      <c r="AM94" s="55">
        <f t="shared" si="129"/>
        <v>0</v>
      </c>
      <c r="AN94" s="55">
        <f t="shared" si="130"/>
        <v>7.5</v>
      </c>
      <c r="AO94" s="193">
        <f t="shared" si="131"/>
        <v>8.6</v>
      </c>
      <c r="AP94" s="193">
        <f t="shared" si="151"/>
        <v>5.6</v>
      </c>
      <c r="AQ94" s="193">
        <f t="shared" si="132"/>
        <v>0</v>
      </c>
      <c r="AR94" s="193">
        <f t="shared" si="133"/>
        <v>0</v>
      </c>
      <c r="AS94" s="55">
        <f t="shared" si="134"/>
        <v>4.3</v>
      </c>
      <c r="AT94" s="55">
        <f>IF('Indicator Data'!L97="No data","x",IF('Indicator Data'!CM97&lt;1000,"x",ROUND((IF('Indicator Data'!L97&gt;AT$195,10,IF('Indicator Data'!L97&lt;AT$194,0,10-(AT$195-'Indicator Data'!L97)/(AT$195-AT$194)*10))),1)))</f>
        <v>9.1</v>
      </c>
      <c r="AU94" s="193">
        <f t="shared" si="135"/>
        <v>6.7</v>
      </c>
      <c r="AV94" s="55">
        <f>IF('Indicator Data'!M97="No data","x",ROUND(IF('Indicator Data'!M97=0,0,IF(LOG('Indicator Data'!M97)&gt;AV$195,10,IF(LOG('Indicator Data'!M97)&lt;AV$194,0,10-(AV$195-LOG('Indicator Data'!M97))/(AV$195-AV$194)*10))),1))</f>
        <v>8.1999999999999993</v>
      </c>
      <c r="AW94" s="56">
        <f>IF(AV94="x","x",'Indicator Data'!M97/'Indicator Data'!$CL97)</f>
        <v>0.87876293382943449</v>
      </c>
      <c r="AX94" s="55">
        <f t="shared" si="152"/>
        <v>9.8000000000000007</v>
      </c>
      <c r="AY94" s="55">
        <f t="shared" si="153"/>
        <v>9.1999999999999993</v>
      </c>
      <c r="AZ94" s="55" t="str">
        <f>IF('Indicator Data'!N97="No data","x",ROUND(IF('Indicator Data'!N97=0,0,IF(LOG('Indicator Data'!N97)&gt;AZ$195,10,IF(LOG('Indicator Data'!N97)&lt;AZ$194,0,10-(AZ$195-LOG('Indicator Data'!N97))/(AZ$195-AZ$194)*10))),1))</f>
        <v>x</v>
      </c>
      <c r="BA94" s="56" t="str">
        <f>IF(AZ94="x","x",'Indicator Data'!N97/'Indicator Data'!$CL97)</f>
        <v>x</v>
      </c>
      <c r="BB94" s="55" t="str">
        <f t="shared" si="154"/>
        <v>x</v>
      </c>
      <c r="BC94" s="55" t="str">
        <f t="shared" si="155"/>
        <v>x</v>
      </c>
      <c r="BD94" s="55" t="str">
        <f>IF('Indicator Data'!O97="No data","x",ROUND(IF('Indicator Data'!O97=0,0,IF(LOG('Indicator Data'!O97)&gt;BD$195,10,IF(LOG('Indicator Data'!O97)&lt;BD$194,0,10-(BD$195-LOG('Indicator Data'!O97))/(BD$195-BD$194)*10))),1))</f>
        <v>x</v>
      </c>
      <c r="BE94" s="56" t="str">
        <f>IF(BD94="x","x",'Indicator Data'!O97/'Indicator Data'!$CL97)</f>
        <v>x</v>
      </c>
      <c r="BF94" s="55" t="str">
        <f t="shared" si="156"/>
        <v>x</v>
      </c>
      <c r="BG94" s="55" t="str">
        <f t="shared" si="157"/>
        <v>x</v>
      </c>
      <c r="BH94" s="55" t="str">
        <f>IF('Indicator Data'!P97="No data","x",ROUND(IF('Indicator Data'!P97=0,0,IF(LOG('Indicator Data'!P97)&gt;BH$195,10,IF(LOG('Indicator Data'!P97)&lt;BH$194,0,10-(BH$195-LOG('Indicator Data'!P97))/(BH$195-BH$194)*10))),1))</f>
        <v>x</v>
      </c>
      <c r="BI94" s="56" t="str">
        <f>IF(BH94="x","x",'Indicator Data'!P97/'Indicator Data'!$CL97)</f>
        <v>x</v>
      </c>
      <c r="BJ94" s="55" t="str">
        <f t="shared" si="158"/>
        <v>x</v>
      </c>
      <c r="BK94" s="55" t="str">
        <f t="shared" si="159"/>
        <v>x</v>
      </c>
      <c r="BL94" s="55">
        <f t="shared" si="160"/>
        <v>9.1999999999999993</v>
      </c>
      <c r="BM94" s="55">
        <f>ROUND(IF('Indicator Data'!Q97=0,0,IF(LOG('Indicator Data'!Q97)&gt;BM$195,10,IF(LOG('Indicator Data'!Q97)&lt;BM$194,0,10-(BM$195-LOG('Indicator Data'!Q97))/(BM$195-BM$194)*10))),1)</f>
        <v>7.7</v>
      </c>
      <c r="BN94" s="55">
        <f>ROUND(IF('Indicator Data'!R97=0,0,IF(LOG('Indicator Data'!R97)&gt;BN$195,10,IF(LOG('Indicator Data'!R97)&lt;BN$194,0,10-(BN$195-LOG('Indicator Data'!R97))/(BN$195-BN$194)*10))),1)</f>
        <v>0</v>
      </c>
      <c r="BO94" s="55">
        <f t="shared" si="161"/>
        <v>2.5666666666666669</v>
      </c>
      <c r="BP94" s="56">
        <f>'Indicator Data'!Q97/'Indicator Data'!$CL97</f>
        <v>0.45593144256837215</v>
      </c>
      <c r="BQ94" s="56">
        <f>'Indicator Data'!R97/'Indicator Data'!$CL97</f>
        <v>0</v>
      </c>
      <c r="BR94" s="55">
        <f t="shared" si="136"/>
        <v>4.5999999999999996</v>
      </c>
      <c r="BS94" s="55">
        <f t="shared" si="137"/>
        <v>0</v>
      </c>
      <c r="BT94" s="55">
        <f t="shared" si="138"/>
        <v>1.5333333333333332</v>
      </c>
      <c r="BU94" s="55">
        <f t="shared" si="162"/>
        <v>2.1</v>
      </c>
      <c r="BV94" s="55">
        <f>ROUND(IF('Indicator Data'!S97=0,0,IF(LOG('Indicator Data'!S97)&gt;BV$195,10,IF(LOG('Indicator Data'!S97)&lt;BV$194,0,10-(BV$195-LOG('Indicator Data'!S97))/(BV$195-BV$194)*10))),1)</f>
        <v>0</v>
      </c>
      <c r="BW94" s="55">
        <f>ROUND(IF('Indicator Data'!T97=0,0,IF(LOG('Indicator Data'!T97)&gt;BW$195,10,IF(LOG('Indicator Data'!T97)&lt;BW$194,0,10-(BW$195-LOG('Indicator Data'!T97))/(BW$195-BW$194)*10))),1)</f>
        <v>0</v>
      </c>
      <c r="BX94" s="55">
        <f t="shared" si="163"/>
        <v>0</v>
      </c>
      <c r="BY94" s="56">
        <f>'Indicator Data'!S97/'Indicator Data'!$CL97</f>
        <v>0</v>
      </c>
      <c r="BZ94" s="56">
        <f>'Indicator Data'!T97/'Indicator Data'!$CL97</f>
        <v>0</v>
      </c>
      <c r="CA94" s="55">
        <f t="shared" si="139"/>
        <v>0</v>
      </c>
      <c r="CB94" s="55">
        <f t="shared" si="140"/>
        <v>0</v>
      </c>
      <c r="CC94" s="55">
        <f t="shared" si="164"/>
        <v>0</v>
      </c>
      <c r="CD94" s="55">
        <f t="shared" si="165"/>
        <v>0</v>
      </c>
      <c r="CE94" s="55">
        <f t="shared" si="166"/>
        <v>1.1000000000000001</v>
      </c>
      <c r="CF94" s="55">
        <f>ROUND(IF('Indicator Data'!U97=0,0,IF(LOG('Indicator Data'!U97)&gt;CF$195,10,IF(LOG('Indicator Data'!U97)&lt;CF$194,0,10-(CF$195-LOG('Indicator Data'!U97))/(CF$195-CF$194)*10))),1)</f>
        <v>0</v>
      </c>
      <c r="CG94" s="56">
        <f>'Indicator Data'!U97/'Indicator Data'!$CL97</f>
        <v>0</v>
      </c>
      <c r="CH94" s="55">
        <f t="shared" si="141"/>
        <v>0</v>
      </c>
      <c r="CI94" s="55">
        <f t="shared" si="167"/>
        <v>0</v>
      </c>
      <c r="CJ94" s="55">
        <f>ROUND(IF('Indicator Data'!V97=0,0,IF(LOG('Indicator Data'!V97)&gt;CJ$195,10,IF(LOG('Indicator Data'!V97)&lt;CJ$194,0,10-(CJ$195-LOG('Indicator Data'!V97))/(CJ$195-CJ$194)*10))),1)</f>
        <v>4</v>
      </c>
      <c r="CK94" s="56">
        <f>IF('Indicator Data'!V97/'Indicator Data'!$CL97&gt;1,1,'Indicator Data'!V97/'Indicator Data'!$CL97)</f>
        <v>1.0049075943610569E-3</v>
      </c>
      <c r="CL94" s="55">
        <f t="shared" si="142"/>
        <v>0</v>
      </c>
      <c r="CM94" s="55">
        <f t="shared" si="168"/>
        <v>2.2000000000000002</v>
      </c>
      <c r="CN94" s="55">
        <f>ROUND(IF('Indicator Data'!W97=0,0,IF(LOG('Indicator Data'!W97)&gt;CN$195,10,IF(LOG('Indicator Data'!W97)&lt;CN$194,0,10-(CN$195-LOG('Indicator Data'!W97))/(CN$195-CN$194)*10))),1)</f>
        <v>0</v>
      </c>
      <c r="CO94" s="56">
        <f>'Indicator Data'!W97/'Indicator Data'!$CL97</f>
        <v>0</v>
      </c>
      <c r="CP94" s="55">
        <f t="shared" si="143"/>
        <v>0</v>
      </c>
      <c r="CQ94" s="55">
        <f t="shared" si="169"/>
        <v>0</v>
      </c>
      <c r="CR94" s="55">
        <f>ROUND(IF('Indicator Data'!X97=0,0,IF(LOG('Indicator Data'!X97)&gt;CR$195,10,IF(LOG('Indicator Data'!X97)&lt;CR$194,0,10-(CR$195-LOG('Indicator Data'!X97))/(CR$195-CR$194)*10))),1)</f>
        <v>0</v>
      </c>
      <c r="CS94" s="56">
        <f>'Indicator Data'!X97/'Indicator Data'!$CL97</f>
        <v>0</v>
      </c>
      <c r="CT94" s="55">
        <f t="shared" si="144"/>
        <v>0</v>
      </c>
      <c r="CU94" s="55">
        <f t="shared" si="170"/>
        <v>0</v>
      </c>
      <c r="CV94" s="55">
        <f>ROUND(IF('Indicator Data'!Y97=0,0,IF(LOG('Indicator Data'!Y97)&gt;CR$195,10,IF(LOG('Indicator Data'!Y97)&lt;CR$194,0,10-(CR$195-LOG('Indicator Data'!Y97))/(CR$195-CR$194)*10))),1)</f>
        <v>0</v>
      </c>
      <c r="CW94" s="56">
        <f>'Indicator Data'!Y97/'Indicator Data'!$CL97</f>
        <v>0</v>
      </c>
      <c r="CX94" s="55">
        <f t="shared" si="145"/>
        <v>0</v>
      </c>
      <c r="CY94" s="55">
        <f t="shared" si="171"/>
        <v>0</v>
      </c>
      <c r="CZ94" s="55">
        <f t="shared" si="172"/>
        <v>0.9</v>
      </c>
      <c r="DA94" s="55">
        <f>IF('Indicator Data'!AE97="No data","x",ROUND(IF('Indicator Data'!AE97&gt;DA$195,0,IF('Indicator Data'!AE97&lt;DA$194,10,(DA$195-'Indicator Data'!AE97)/(DA$195-DA$194)*10)),1))</f>
        <v>0.4</v>
      </c>
      <c r="DB94" s="55">
        <f>IF('Indicator Data'!AF97="No data","x",ROUND(IF('Indicator Data'!AF97&gt;DB$195,0,IF('Indicator Data'!AF97&lt;DB$194,10,(DB$195-'Indicator Data'!AF97)/(DB$195-DB$194)*10)),1))</f>
        <v>2.1</v>
      </c>
      <c r="DC94" s="55">
        <f>IF('Indicator Data'!AH97="No data","x",ROUND(IF('Indicator Data'!AH97&gt;DC$195,0,IF('Indicator Data'!AH97&lt;DC$194,10,(DC$195-'Indicator Data'!AH97)/(DC$195-DC$194)*10)),1))</f>
        <v>1.1000000000000001</v>
      </c>
      <c r="DD94" s="55">
        <f>IF(AND(DB94="x",DA94="x",DC94="x"),"x",ROUND(AVERAGE(DA94:DC94),1))</f>
        <v>1.2</v>
      </c>
      <c r="DE94" s="55">
        <f>IF('Indicator Data'!AA97="No data","x",ROUND(IF(LOG('Indicator Data'!AA97)&gt;DE$195,10,IF(LOG('Indicator Data'!AA97)&lt;DE$194,0,10-(DE$195-LOG('Indicator Data'!AA97))/(DE$195-DE$194)*10)),1))</f>
        <v>5.0999999999999996</v>
      </c>
      <c r="DF94" s="55">
        <f>IF('Indicator Data'!AB97="No data","x",ROUND(IF('Indicator Data'!AB97&gt;DF$195,10,IF('Indicator Data'!AB97&lt;DF$194,0,10-(DF$195-'Indicator Data'!AB97)/(DF$195-DF$194)*10)),1))</f>
        <v>5.8</v>
      </c>
      <c r="DG94" s="55">
        <f>IF('Indicator Data'!AC97="No data","x",ROUND(IF('Indicator Data'!AC97&gt;DG$195,10,IF('Indicator Data'!AC97&lt;DG$194,0,10-(DG$195-'Indicator Data'!AC97)/(DG$195-DG$194)*10)),1))</f>
        <v>3.6</v>
      </c>
      <c r="DH94" s="55">
        <f>IF('Indicator Data'!AD97="No data","x",ROUND(IF('Indicator Data'!AD97&gt;DH$195,10,IF('Indicator Data'!AD97&lt;DH$194,0,10-(DH$195-'Indicator Data'!AD97)/(DH$195-DH$194)*10)),1))</f>
        <v>3.2</v>
      </c>
      <c r="DI94" s="55">
        <f t="shared" si="173"/>
        <v>4.4000000000000004</v>
      </c>
      <c r="DJ94" s="55">
        <f t="shared" si="174"/>
        <v>3.3</v>
      </c>
      <c r="DK94" s="55">
        <f>IF('Indicator Data'!AK97="No data","x",ROUND(IF('Indicator Data'!AK97&gt;DK$195,10,IF('Indicator Data'!AK97&lt;DK$194,0,10-(DK$195-'Indicator Data'!AK97)/(DK$195-DK$194)*10)),1))</f>
        <v>1.1000000000000001</v>
      </c>
      <c r="DL94" s="55">
        <f>IF('Indicator Data'!AL97="No data","x",ROUND(IF('Indicator Data'!AL97&gt;DL$195,10,IF('Indicator Data'!AL97&lt;DL$194,0,10-(DL$195-'Indicator Data'!AL97)/(DL$195-DL$194)*10)),1))</f>
        <v>4.7</v>
      </c>
      <c r="DM94" s="55">
        <f t="shared" si="175"/>
        <v>3.9</v>
      </c>
      <c r="DN94" s="55">
        <f>IF('Indicator Data'!AG97="No data","x",ROUND(IF('Indicator Data'!AG97&gt;DN$195,10,IF('Indicator Data'!AG97&lt;DN$194,0,10-(DN$195-'Indicator Data'!AG97)/(DN$195-DN$194)*10)),1))</f>
        <v>0</v>
      </c>
      <c r="DO94" s="55">
        <f t="shared" si="176"/>
        <v>0.9</v>
      </c>
      <c r="DP94" s="194">
        <f>IF('Indicator Data'!AI97="No data","x",'Indicator Data'!AI97/'Indicator Data'!$CK97)</f>
        <v>8.4344026093289843E-4</v>
      </c>
      <c r="DQ94" s="55">
        <f t="shared" si="146"/>
        <v>8.4</v>
      </c>
      <c r="DR94" s="55">
        <f>IF('Indicator Data'!AJ97="No data","x",ROUND(IF('Indicator Data'!AJ97&gt;DR$195,10,IF('Indicator Data'!AJ97&lt;DR$194,0,10-(DR$195-'Indicator Data'!AJ97)/(DR$195-DR$194)*10)),1))</f>
        <v>4</v>
      </c>
      <c r="DS94" s="55">
        <f t="shared" si="177"/>
        <v>6.2</v>
      </c>
      <c r="DT94" s="55">
        <f>ROUND(IF('Indicator Data'!Z97=0,0,IF(LOG('Indicator Data'!Z97)&gt;DT$195,10,IF(LOG('Indicator Data'!Z97)&lt;DT$194,0,10-(DT$195-LOG('Indicator Data'!Z97))/(DT$195-DT$194)*10))),1)</f>
        <v>0</v>
      </c>
      <c r="DU94" s="56">
        <f>'Indicator Data'!Z97/'Indicator Data'!$CL97</f>
        <v>0</v>
      </c>
      <c r="DV94" s="55">
        <f t="shared" si="147"/>
        <v>0</v>
      </c>
      <c r="DW94" s="55">
        <f t="shared" si="178"/>
        <v>0</v>
      </c>
      <c r="DX94" s="55">
        <f t="shared" si="179"/>
        <v>3.7</v>
      </c>
      <c r="DY94" s="57">
        <f>IF(BL94="x",ROUND((10-GEOMEAN(((10-DX94)/10*9+1),((10-CZ94)/10*9+1),((10-DJ94)/10*9+1)))/9*10,1),ROUND((10-GEOMEAN(((10-BL94)/10*9+1),((10-DX94)/10*9+1),((10-CZ94)/10*9+1),((10-DJ94)/10*9+1)))/9*10,1))</f>
        <v>5.3</v>
      </c>
      <c r="DZ94" s="58">
        <f>IF(ROUND(IF(AP94="x",(10-GEOMEAN(((10-AO94)/10*9+1),((10-DY94)/10*9+1),((10-AU94)/10*9+1),((10-AQ94)/10*9+1),((10-AR94)/10*9+1)))/9*10,(10-GEOMEAN(((10-AO94)/10*9+1),((10-DY94)/10*9+1),((10-AP94)/10*9+1),((10-AQ94)/10*9+1),((10-AR94)/10*9+1),((10-AU94)/10*9+1)))/9*10),1)=0,0.1,ROUND(IF(AP94="x",(10-GEOMEAN(((10-AO94)/10*9+1),((10-DY94)/10*9+1),((10-AU94)/10*9+1),((10-AQ94)/10*9+1),((10-AR94)/10*9+1)))/9*10,(10-GEOMEAN(((10-AO94)/10*9+1),((10-DY94)/10*9+1),((10-AP94)/10*9+1),((10-AQ94)/10*9+1),((10-AR94)/10*9+1),((10-AU94)/10*9+1)))/9*10),1))</f>
        <v>5.2</v>
      </c>
      <c r="EA94" s="55">
        <f>ROUND(IF('Indicator Data'!AM97=0,0,IF('Indicator Data'!AM97&gt;EA$195,10,IF('Indicator Data'!AM97&lt;EA$194,0,10-(EA$195-'Indicator Data'!AM97)/(EA$195-EA$194)*10))),1)</f>
        <v>7.4</v>
      </c>
      <c r="EB94" s="55">
        <f>ROUND(IF('Indicator Data'!AN97=0,0,IF(LOG('Indicator Data'!AN97)&gt;LOG(EB$195),10,IF(LOG('Indicator Data'!AN97)&lt;LOG(EB$194),0,10-(LOG(EB$195)-LOG('Indicator Data'!AN97))/(LOG(EB$195)-LOG(EB$194))*10))),1)</f>
        <v>5.9</v>
      </c>
      <c r="EC94" s="57">
        <f t="shared" si="148"/>
        <v>6.7</v>
      </c>
      <c r="ED94" s="55">
        <f>'Indicator Data'!AO97</f>
        <v>0</v>
      </c>
      <c r="EE94" s="55">
        <f>'Indicator Data'!AP97</f>
        <v>0</v>
      </c>
      <c r="EF94" s="57">
        <f t="shared" si="149"/>
        <v>0</v>
      </c>
      <c r="EG94" s="58">
        <f t="shared" si="150"/>
        <v>4.7</v>
      </c>
      <c r="EH94" s="15"/>
      <c r="EI94" s="104"/>
    </row>
    <row r="95" spans="1:139" s="4" customFormat="1" x14ac:dyDescent="0.25">
      <c r="A95" s="126" t="str">
        <f>'Indicator Data'!A98</f>
        <v>Lao PDR</v>
      </c>
      <c r="B95" s="59" t="str">
        <f>'Indicator Data'!B98</f>
        <v>LAO</v>
      </c>
      <c r="C95" s="55">
        <f>ROUND(IF('Indicator Data'!C98=0,0.1,IF(LOG('Indicator Data'!C98)&gt;C$195,10,IF(LOG('Indicator Data'!C98)&lt;C$194,0,10-(C$195-LOG('Indicator Data'!C98))/(C$195-C$194)*10))),1)</f>
        <v>6.5</v>
      </c>
      <c r="D95" s="55">
        <f>ROUND(IF('Indicator Data'!D98=0,0.1,IF(LOG('Indicator Data'!D98)&gt;D$195,10,IF(LOG('Indicator Data'!D98)&lt;D$194,0,10-(D$195-LOG('Indicator Data'!D98))/(D$195-D$194)*10))),1)</f>
        <v>1.4</v>
      </c>
      <c r="E95" s="55">
        <f t="shared" si="110"/>
        <v>4.4000000000000004</v>
      </c>
      <c r="F95" s="55">
        <f>IF('Indicator Data'!E98="No data",0.1,(ROUND(IF('Indicator Data'!E98=0,0,IF(LOG('Indicator Data'!E98)&gt;F$195,10,IF(LOG('Indicator Data'!E98)&lt;F$194,0,10-(F$195-LOG('Indicator Data'!E98))/(F$195-F$194)*10))),1)))</f>
        <v>7.5</v>
      </c>
      <c r="G95" s="55">
        <f>ROUND(IF('Indicator Data'!F98=0,0,IF(LOG('Indicator Data'!F98)&gt;G$195,10,IF(LOG('Indicator Data'!F98)&lt;G$194,0,10-(G$195-LOG('Indicator Data'!F98))/(G$195-G$194)*10))),1)</f>
        <v>0</v>
      </c>
      <c r="H95" s="55">
        <f>ROUND(IF('Indicator Data'!G98=0,0,IF(LOG('Indicator Data'!G98)&gt;H$195,10,IF(LOG('Indicator Data'!G98)&lt;H$194,0,10-(H$195-LOG('Indicator Data'!G98))/(H$195-H$194)*10))),1)</f>
        <v>6.9</v>
      </c>
      <c r="I95" s="55">
        <f>ROUND(IF('Indicator Data'!H98=0,0,IF(LOG('Indicator Data'!H98)&gt;I$195,10,IF(LOG('Indicator Data'!H98)&lt;I$194,0,10-(I$195-LOG('Indicator Data'!H98))/(I$195-I$194)*10))),1)</f>
        <v>7.9</v>
      </c>
      <c r="J95" s="55">
        <f t="shared" si="111"/>
        <v>7.4</v>
      </c>
      <c r="K95" s="55">
        <f>ROUND(IF('Indicator Data'!I98=0,0,IF(LOG('Indicator Data'!I98)&gt;K$195,10,IF(LOG('Indicator Data'!I98)&lt;K$194,0,10-(K$195-LOG('Indicator Data'!I98))/(K$195-K$194)*10))),1)</f>
        <v>0</v>
      </c>
      <c r="L95" s="55">
        <f t="shared" si="112"/>
        <v>4.7</v>
      </c>
      <c r="M95" s="55">
        <f>ROUND(IF('Indicator Data'!J98=0,0,IF(LOG('Indicator Data'!J98)&gt;M$195,10,IF(LOG('Indicator Data'!J98)&lt;M$194,0,10-(M$195-LOG('Indicator Data'!J98))/(M$195-M$194)*10))),1)</f>
        <v>8.3000000000000007</v>
      </c>
      <c r="N95" s="56">
        <f>'Indicator Data'!C98/'Indicator Data'!$CL98</f>
        <v>5.8342973902995008E-4</v>
      </c>
      <c r="O95" s="56">
        <f>'Indicator Data'!D98/'Indicator Data'!$CL98</f>
        <v>3.7472470134981833E-6</v>
      </c>
      <c r="P95" s="56">
        <f>IF(F95=0.1,"x",'Indicator Data'!E98/'Indicator Data'!$CL98)</f>
        <v>1.5326787393030622E-2</v>
      </c>
      <c r="Q95" s="56">
        <f>'Indicator Data'!F98/'Indicator Data'!$CL98</f>
        <v>0</v>
      </c>
      <c r="R95" s="56">
        <f>'Indicator Data'!G98/'Indicator Data'!$CL98</f>
        <v>8.8017181601047854E-3</v>
      </c>
      <c r="S95" s="56">
        <f>'Indicator Data'!H98/'Indicator Data'!$CL98</f>
        <v>4.7170604928640212E-4</v>
      </c>
      <c r="T95" s="56">
        <f>'Indicator Data'!I98/'Indicator Data'!$CL98</f>
        <v>0</v>
      </c>
      <c r="U95" s="56">
        <f>'Indicator Data'!J98/'Indicator Data'!$CL98</f>
        <v>3.1387350786309678E-3</v>
      </c>
      <c r="V95" s="55">
        <f t="shared" si="113"/>
        <v>2.9</v>
      </c>
      <c r="W95" s="55">
        <f t="shared" si="114"/>
        <v>0</v>
      </c>
      <c r="X95" s="55">
        <f t="shared" si="115"/>
        <v>1.6</v>
      </c>
      <c r="Y95" s="55">
        <f t="shared" si="116"/>
        <v>10</v>
      </c>
      <c r="Z95" s="55">
        <f t="shared" si="117"/>
        <v>0</v>
      </c>
      <c r="AA95" s="55">
        <f t="shared" si="118"/>
        <v>4.9000000000000004</v>
      </c>
      <c r="AB95" s="55">
        <f t="shared" si="119"/>
        <v>0.9</v>
      </c>
      <c r="AC95" s="55">
        <f t="shared" si="120"/>
        <v>3.1</v>
      </c>
      <c r="AD95" s="55">
        <f t="shared" si="121"/>
        <v>0</v>
      </c>
      <c r="AE95" s="55">
        <f t="shared" si="122"/>
        <v>1.7</v>
      </c>
      <c r="AF95" s="55">
        <f t="shared" si="123"/>
        <v>1</v>
      </c>
      <c r="AG95" s="55">
        <f>ROUND(IF('Indicator Data'!K98=0,0,IF('Indicator Data'!K98&gt;AG$195,10,IF('Indicator Data'!K98&lt;AG$194,0,10-(AG$195-'Indicator Data'!K98)/(AG$195-AG$194)*10))),1)</f>
        <v>3.8</v>
      </c>
      <c r="AH95" s="55">
        <f t="shared" si="124"/>
        <v>4.7</v>
      </c>
      <c r="AI95" s="55">
        <f t="shared" si="125"/>
        <v>0.7</v>
      </c>
      <c r="AJ95" s="55">
        <f t="shared" si="126"/>
        <v>5.9</v>
      </c>
      <c r="AK95" s="55">
        <f t="shared" si="127"/>
        <v>4.4000000000000004</v>
      </c>
      <c r="AL95" s="55">
        <f t="shared" si="128"/>
        <v>5.2</v>
      </c>
      <c r="AM95" s="55">
        <f t="shared" si="129"/>
        <v>0</v>
      </c>
      <c r="AN95" s="55">
        <f t="shared" si="130"/>
        <v>5.8</v>
      </c>
      <c r="AO95" s="193">
        <f t="shared" si="131"/>
        <v>3.1</v>
      </c>
      <c r="AP95" s="193">
        <f t="shared" si="151"/>
        <v>9.1</v>
      </c>
      <c r="AQ95" s="193">
        <f t="shared" si="132"/>
        <v>0</v>
      </c>
      <c r="AR95" s="193">
        <f t="shared" si="133"/>
        <v>3.3</v>
      </c>
      <c r="AS95" s="55">
        <f t="shared" si="134"/>
        <v>4.8</v>
      </c>
      <c r="AT95" s="55">
        <f>IF('Indicator Data'!L98="No data","x",IF('Indicator Data'!CM98&lt;1000,"x",ROUND((IF('Indicator Data'!L98&gt;AT$195,10,IF('Indicator Data'!L98&lt;AT$194,0,10-(AT$195-'Indicator Data'!L98)/(AT$195-AT$194)*10))),1)))</f>
        <v>0</v>
      </c>
      <c r="AU95" s="193">
        <f t="shared" si="135"/>
        <v>2.4</v>
      </c>
      <c r="AV95" s="55">
        <f>IF('Indicator Data'!M98="No data","x",ROUND(IF('Indicator Data'!M98=0,0,IF(LOG('Indicator Data'!M98)&gt;AV$195,10,IF(LOG('Indicator Data'!M98)&lt;AV$194,0,10-(AV$195-LOG('Indicator Data'!M98))/(AV$195-AV$194)*10))),1))</f>
        <v>7.9</v>
      </c>
      <c r="AW95" s="56">
        <f>IF(AV95="x","x",'Indicator Data'!M98/'Indicator Data'!$CL98)</f>
        <v>0.50177774553483157</v>
      </c>
      <c r="AX95" s="55">
        <f t="shared" si="152"/>
        <v>5.6</v>
      </c>
      <c r="AY95" s="55">
        <f t="shared" si="153"/>
        <v>6.9</v>
      </c>
      <c r="AZ95" s="55" t="str">
        <f>IF('Indicator Data'!N98="No data","x",ROUND(IF('Indicator Data'!N98=0,0,IF(LOG('Indicator Data'!N98)&gt;AZ$195,10,IF(LOG('Indicator Data'!N98)&lt;AZ$194,0,10-(AZ$195-LOG('Indicator Data'!N98))/(AZ$195-AZ$194)*10))),1))</f>
        <v>x</v>
      </c>
      <c r="BA95" s="56" t="str">
        <f>IF(AZ95="x","x",'Indicator Data'!N98/'Indicator Data'!$CL98)</f>
        <v>x</v>
      </c>
      <c r="BB95" s="55" t="str">
        <f t="shared" si="154"/>
        <v>x</v>
      </c>
      <c r="BC95" s="55" t="str">
        <f t="shared" si="155"/>
        <v>x</v>
      </c>
      <c r="BD95" s="55" t="str">
        <f>IF('Indicator Data'!O98="No data","x",ROUND(IF('Indicator Data'!O98=0,0,IF(LOG('Indicator Data'!O98)&gt;BD$195,10,IF(LOG('Indicator Data'!O98)&lt;BD$194,0,10-(BD$195-LOG('Indicator Data'!O98))/(BD$195-BD$194)*10))),1))</f>
        <v>x</v>
      </c>
      <c r="BE95" s="56" t="str">
        <f>IF(BD95="x","x",'Indicator Data'!O98/'Indicator Data'!$CL98)</f>
        <v>x</v>
      </c>
      <c r="BF95" s="55" t="str">
        <f t="shared" si="156"/>
        <v>x</v>
      </c>
      <c r="BG95" s="55" t="str">
        <f t="shared" si="157"/>
        <v>x</v>
      </c>
      <c r="BH95" s="55" t="str">
        <f>IF('Indicator Data'!P98="No data","x",ROUND(IF('Indicator Data'!P98=0,0,IF(LOG('Indicator Data'!P98)&gt;BH$195,10,IF(LOG('Indicator Data'!P98)&lt;BH$194,0,10-(BH$195-LOG('Indicator Data'!P98))/(BH$195-BH$194)*10))),1))</f>
        <v>x</v>
      </c>
      <c r="BI95" s="56" t="str">
        <f>IF(BH95="x","x",'Indicator Data'!P98/'Indicator Data'!$CL98)</f>
        <v>x</v>
      </c>
      <c r="BJ95" s="55" t="str">
        <f t="shared" si="158"/>
        <v>x</v>
      </c>
      <c r="BK95" s="55" t="str">
        <f t="shared" si="159"/>
        <v>x</v>
      </c>
      <c r="BL95" s="55">
        <f t="shared" si="160"/>
        <v>6.9</v>
      </c>
      <c r="BM95" s="55">
        <f>ROUND(IF('Indicator Data'!Q98=0,0,IF(LOG('Indicator Data'!Q98)&gt;BM$195,10,IF(LOG('Indicator Data'!Q98)&lt;BM$194,0,10-(BM$195-LOG('Indicator Data'!Q98))/(BM$195-BM$194)*10))),1)</f>
        <v>7.5</v>
      </c>
      <c r="BN95" s="55">
        <f>ROUND(IF('Indicator Data'!R98=0,0,IF(LOG('Indicator Data'!R98)&gt;BN$195,10,IF(LOG('Indicator Data'!R98)&lt;BN$194,0,10-(BN$195-LOG('Indicator Data'!R98))/(BN$195-BN$194)*10))),1)</f>
        <v>7.7</v>
      </c>
      <c r="BO95" s="55">
        <f t="shared" si="161"/>
        <v>7.6333333333333329</v>
      </c>
      <c r="BP95" s="56">
        <f>'Indicator Data'!Q98/'Indicator Data'!$CL98</f>
        <v>0.25298661745780038</v>
      </c>
      <c r="BQ95" s="56">
        <f>'Indicator Data'!R98/'Indicator Data'!$CL98</f>
        <v>5.8523610969108623E-2</v>
      </c>
      <c r="BR95" s="55">
        <f t="shared" si="136"/>
        <v>2.5</v>
      </c>
      <c r="BS95" s="55">
        <f t="shared" si="137"/>
        <v>0.7</v>
      </c>
      <c r="BT95" s="55">
        <f t="shared" si="138"/>
        <v>1.3</v>
      </c>
      <c r="BU95" s="55">
        <f t="shared" si="162"/>
        <v>5.3</v>
      </c>
      <c r="BV95" s="55">
        <f>ROUND(IF('Indicator Data'!S98=0,0,IF(LOG('Indicator Data'!S98)&gt;BV$195,10,IF(LOG('Indicator Data'!S98)&lt;BV$194,0,10-(BV$195-LOG('Indicator Data'!S98))/(BV$195-BV$194)*10))),1)</f>
        <v>7.4</v>
      </c>
      <c r="BW95" s="55">
        <f>ROUND(IF('Indicator Data'!T98=0,0,IF(LOG('Indicator Data'!T98)&gt;BW$195,10,IF(LOG('Indicator Data'!T98)&lt;BW$194,0,10-(BW$195-LOG('Indicator Data'!T98))/(BW$195-BW$194)*10))),1)</f>
        <v>8</v>
      </c>
      <c r="BX95" s="55">
        <f t="shared" si="163"/>
        <v>7.8</v>
      </c>
      <c r="BY95" s="56">
        <f>'Indicator Data'!S98/'Indicator Data'!$CL98</f>
        <v>0.22080330407968179</v>
      </c>
      <c r="BZ95" s="56">
        <f>'Indicator Data'!T98/'Indicator Data'!$CL98</f>
        <v>0.58481059049174788</v>
      </c>
      <c r="CA95" s="55">
        <f t="shared" si="139"/>
        <v>3.7</v>
      </c>
      <c r="CB95" s="55">
        <f t="shared" si="140"/>
        <v>5.8</v>
      </c>
      <c r="CC95" s="55">
        <f t="shared" si="164"/>
        <v>5.1000000000000005</v>
      </c>
      <c r="CD95" s="55">
        <f t="shared" si="165"/>
        <v>6.6</v>
      </c>
      <c r="CE95" s="55">
        <f t="shared" si="166"/>
        <v>6</v>
      </c>
      <c r="CF95" s="55">
        <f>ROUND(IF('Indicator Data'!U98=0,0,IF(LOG('Indicator Data'!U98)&gt;CF$195,10,IF(LOG('Indicator Data'!U98)&lt;CF$194,0,10-(CF$195-LOG('Indicator Data'!U98))/(CF$195-CF$194)*10))),1)</f>
        <v>8.1</v>
      </c>
      <c r="CG95" s="56">
        <f>'Indicator Data'!U98/'Indicator Data'!$CL98</f>
        <v>0.73991255836790459</v>
      </c>
      <c r="CH95" s="55">
        <f t="shared" si="141"/>
        <v>8.1999999999999993</v>
      </c>
      <c r="CI95" s="55">
        <f t="shared" si="167"/>
        <v>8.1999999999999993</v>
      </c>
      <c r="CJ95" s="55">
        <f>ROUND(IF('Indicator Data'!V98=0,0,IF(LOG('Indicator Data'!V98)&gt;CJ$195,10,IF(LOG('Indicator Data'!V98)&lt;CJ$194,0,10-(CJ$195-LOG('Indicator Data'!V98))/(CJ$195-CJ$194)*10))),1)</f>
        <v>8</v>
      </c>
      <c r="CK95" s="56">
        <f>IF('Indicator Data'!V98/'Indicator Data'!$CL98&gt;1,1,'Indicator Data'!V98/'Indicator Data'!$CL98)</f>
        <v>0.62071531733478791</v>
      </c>
      <c r="CL95" s="55">
        <f t="shared" si="142"/>
        <v>6.2</v>
      </c>
      <c r="CM95" s="55">
        <f t="shared" si="168"/>
        <v>7.2</v>
      </c>
      <c r="CN95" s="55">
        <f>ROUND(IF('Indicator Data'!W98=0,0,IF(LOG('Indicator Data'!W98)&gt;CN$195,10,IF(LOG('Indicator Data'!W98)&lt;CN$194,0,10-(CN$195-LOG('Indicator Data'!W98))/(CN$195-CN$194)*10))),1)</f>
        <v>0</v>
      </c>
      <c r="CO95" s="56">
        <f>'Indicator Data'!W98/'Indicator Data'!$CL98</f>
        <v>0</v>
      </c>
      <c r="CP95" s="55">
        <f t="shared" si="143"/>
        <v>0</v>
      </c>
      <c r="CQ95" s="55">
        <f t="shared" si="169"/>
        <v>0</v>
      </c>
      <c r="CR95" s="55">
        <f>ROUND(IF('Indicator Data'!X98=0,0,IF(LOG('Indicator Data'!X98)&gt;CR$195,10,IF(LOG('Indicator Data'!X98)&lt;CR$194,0,10-(CR$195-LOG('Indicator Data'!X98))/(CR$195-CR$194)*10))),1)</f>
        <v>8.3000000000000007</v>
      </c>
      <c r="CS95" s="56">
        <f>'Indicator Data'!X98/'Indicator Data'!$CL98</f>
        <v>0.9655892981013201</v>
      </c>
      <c r="CT95" s="55">
        <f t="shared" si="144"/>
        <v>9.6999999999999993</v>
      </c>
      <c r="CU95" s="55">
        <f t="shared" si="170"/>
        <v>9.1</v>
      </c>
      <c r="CV95" s="55">
        <f>ROUND(IF('Indicator Data'!Y98=0,0,IF(LOG('Indicator Data'!Y98)&gt;CR$195,10,IF(LOG('Indicator Data'!Y98)&lt;CR$194,0,10-(CR$195-LOG('Indicator Data'!Y98))/(CR$195-CR$194)*10))),1)</f>
        <v>0</v>
      </c>
      <c r="CW95" s="56">
        <f>'Indicator Data'!Y98/'Indicator Data'!$CL98</f>
        <v>0</v>
      </c>
      <c r="CX95" s="55">
        <f t="shared" si="145"/>
        <v>0</v>
      </c>
      <c r="CY95" s="55">
        <f t="shared" si="171"/>
        <v>0</v>
      </c>
      <c r="CZ95" s="55">
        <f t="shared" si="172"/>
        <v>7.8</v>
      </c>
      <c r="DA95" s="55">
        <f>IF('Indicator Data'!AE98="No data","x",ROUND(IF('Indicator Data'!AE98&gt;DA$195,0,IF('Indicator Data'!AE98&lt;DA$194,10,(DA$195-'Indicator Data'!AE98)/(DA$195-DA$194)*10)),1))</f>
        <v>2.8</v>
      </c>
      <c r="DB95" s="55">
        <f>IF('Indicator Data'!AF98="No data","x",ROUND(IF('Indicator Data'!AF98&gt;DB$195,0,IF('Indicator Data'!AF98&lt;DB$194,10,(DB$195-'Indicator Data'!AF98)/(DB$195-DB$194)*10)),1))</f>
        <v>3</v>
      </c>
      <c r="DC95" s="55">
        <f>IF('Indicator Data'!AH98="No data","x",ROUND(IF('Indicator Data'!AH98&gt;DC$195,0,IF('Indicator Data'!AH98&lt;DC$194,10,(DC$195-'Indicator Data'!AH98)/(DC$195-DC$194)*10)),1))</f>
        <v>5</v>
      </c>
      <c r="DD95" s="55">
        <f>IF(AND(DB95="x",DA95="x",DC95="x"),"x",ROUND(AVERAGE(DA95:DC95),1))</f>
        <v>3.6</v>
      </c>
      <c r="DE95" s="55">
        <f>IF('Indicator Data'!AA98="No data","x",ROUND(IF(LOG('Indicator Data'!AA98)&gt;DE$195,10,IF(LOG('Indicator Data'!AA98)&lt;DE$194,0,10-(DE$195-LOG('Indicator Data'!AA98))/(DE$195-DE$194)*10)),1))</f>
        <v>5</v>
      </c>
      <c r="DF95" s="55">
        <f>IF('Indicator Data'!AB98="No data","x",ROUND(IF('Indicator Data'!AB98&gt;DF$195,10,IF('Indicator Data'!AB98&lt;DF$194,0,10-(DF$195-'Indicator Data'!AB98)/(DF$195-DF$194)*10)),1))</f>
        <v>7.3</v>
      </c>
      <c r="DG95" s="55">
        <f>IF('Indicator Data'!AC98="No data","x",ROUND(IF('Indicator Data'!AC98&gt;DG$195,10,IF('Indicator Data'!AC98&lt;DG$194,0,10-(DG$195-'Indicator Data'!AC98)/(DG$195-DG$194)*10)),1))</f>
        <v>3.5</v>
      </c>
      <c r="DH95" s="55" t="str">
        <f>IF('Indicator Data'!AD98="No data","x",ROUND(IF('Indicator Data'!AD98&gt;DH$195,10,IF('Indicator Data'!AD98&lt;DH$194,0,10-(DH$195-'Indicator Data'!AD98)/(DH$195-DH$194)*10)),1))</f>
        <v>x</v>
      </c>
      <c r="DI95" s="55">
        <f t="shared" si="173"/>
        <v>5.3</v>
      </c>
      <c r="DJ95" s="55">
        <f t="shared" si="174"/>
        <v>4.7</v>
      </c>
      <c r="DK95" s="55">
        <f>IF('Indicator Data'!AK98="No data","x",ROUND(IF('Indicator Data'!AK98&gt;DK$195,10,IF('Indicator Data'!AK98&lt;DK$194,0,10-(DK$195-'Indicator Data'!AK98)/(DK$195-DK$194)*10)),1))</f>
        <v>2.2999999999999998</v>
      </c>
      <c r="DL95" s="55">
        <f>IF('Indicator Data'!AL98="No data","x",ROUND(IF('Indicator Data'!AL98&gt;DL$195,10,IF('Indicator Data'!AL98&lt;DL$194,0,10-(DL$195-'Indicator Data'!AL98)/(DL$195-DL$194)*10)),1))</f>
        <v>4.0999999999999996</v>
      </c>
      <c r="DM95" s="55">
        <f t="shared" si="175"/>
        <v>4.4000000000000004</v>
      </c>
      <c r="DN95" s="55">
        <f>IF('Indicator Data'!AG98="No data","x",ROUND(IF('Indicator Data'!AG98&gt;DN$195,10,IF('Indicator Data'!AG98&lt;DN$194,0,10-(DN$195-'Indicator Data'!AG98)/(DN$195-DN$194)*10)),1))</f>
        <v>6.9</v>
      </c>
      <c r="DO95" s="55">
        <f t="shared" si="176"/>
        <v>4.4000000000000004</v>
      </c>
      <c r="DP95" s="194">
        <f>IF('Indicator Data'!AI98="No data","x",'Indicator Data'!AI98/'Indicator Data'!$CK98)</f>
        <v>2.4088342615818408E-4</v>
      </c>
      <c r="DQ95" s="55">
        <f t="shared" si="146"/>
        <v>2.4</v>
      </c>
      <c r="DR95" s="55">
        <f>IF('Indicator Data'!AJ98="No data","x",ROUND(IF('Indicator Data'!AJ98&gt;DR$195,10,IF('Indicator Data'!AJ98&lt;DR$194,0,10-(DR$195-'Indicator Data'!AJ98)/(DR$195-DR$194)*10)),1))</f>
        <v>4</v>
      </c>
      <c r="DS95" s="55">
        <f t="shared" si="177"/>
        <v>3.2</v>
      </c>
      <c r="DT95" s="55">
        <f>ROUND(IF('Indicator Data'!Z98=0,0,IF(LOG('Indicator Data'!Z98)&gt;DT$195,10,IF(LOG('Indicator Data'!Z98)&lt;DT$194,0,10-(DT$195-LOG('Indicator Data'!Z98))/(DT$195-DT$194)*10))),1)</f>
        <v>0</v>
      </c>
      <c r="DU95" s="56">
        <f>'Indicator Data'!Z98/'Indicator Data'!$CL98</f>
        <v>0</v>
      </c>
      <c r="DV95" s="55">
        <f t="shared" si="147"/>
        <v>0</v>
      </c>
      <c r="DW95" s="55">
        <f t="shared" si="178"/>
        <v>0</v>
      </c>
      <c r="DX95" s="55">
        <f t="shared" si="179"/>
        <v>4</v>
      </c>
      <c r="DY95" s="57">
        <f>IF(BL95="x",ROUND((10-GEOMEAN(((10-DX95)/10*9+1),((10-CZ95)/10*9+1),((10-DJ95)/10*9+1)))/9*10,1),ROUND((10-GEOMEAN(((10-BL95)/10*9+1),((10-DX95)/10*9+1),((10-CZ95)/10*9+1),((10-DJ95)/10*9+1)))/9*10,1))</f>
        <v>6.1</v>
      </c>
      <c r="DZ95" s="58">
        <f>IF(ROUND(IF(AP95="x",(10-GEOMEAN(((10-AO95)/10*9+1),((10-DY95)/10*9+1),((10-AU95)/10*9+1),((10-AQ95)/10*9+1),((10-AR95)/10*9+1)))/9*10,(10-GEOMEAN(((10-AO95)/10*9+1),((10-DY95)/10*9+1),((10-AP95)/10*9+1),((10-AQ95)/10*9+1),((10-AR95)/10*9+1),((10-AU95)/10*9+1)))/9*10),1)=0,0.1,ROUND(IF(AP95="x",(10-GEOMEAN(((10-AO95)/10*9+1),((10-DY95)/10*9+1),((10-AU95)/10*9+1),((10-AQ95)/10*9+1),((10-AR95)/10*9+1)))/9*10,(10-GEOMEAN(((10-AO95)/10*9+1),((10-DY95)/10*9+1),((10-AP95)/10*9+1),((10-AQ95)/10*9+1),((10-AR95)/10*9+1),((10-AU95)/10*9+1)))/9*10),1))</f>
        <v>4.8</v>
      </c>
      <c r="EA95" s="55">
        <f>ROUND(IF('Indicator Data'!AM98=0,0,IF('Indicator Data'!AM98&gt;EA$195,10,IF('Indicator Data'!AM98&lt;EA$194,0,10-(EA$195-'Indicator Data'!AM98)/(EA$195-EA$194)*10))),1)</f>
        <v>3.9</v>
      </c>
      <c r="EB95" s="55">
        <f>ROUND(IF('Indicator Data'!AN98=0,0,IF(LOG('Indicator Data'!AN98)&gt;LOG(EB$195),10,IF(LOG('Indicator Data'!AN98)&lt;LOG(EB$194),0,10-(LOG(EB$195)-LOG('Indicator Data'!AN98))/(LOG(EB$195)-LOG(EB$194))*10))),1)</f>
        <v>3.6</v>
      </c>
      <c r="EC95" s="57">
        <f t="shared" si="148"/>
        <v>3.8</v>
      </c>
      <c r="ED95" s="55">
        <f>'Indicator Data'!AO98</f>
        <v>0</v>
      </c>
      <c r="EE95" s="55">
        <f>'Indicator Data'!AP98</f>
        <v>0</v>
      </c>
      <c r="EF95" s="57">
        <f t="shared" si="149"/>
        <v>0</v>
      </c>
      <c r="EG95" s="58">
        <f t="shared" si="150"/>
        <v>2.7</v>
      </c>
      <c r="EH95" s="15"/>
      <c r="EI95" s="104"/>
    </row>
    <row r="96" spans="1:139" s="4" customFormat="1" x14ac:dyDescent="0.25">
      <c r="A96" s="126" t="str">
        <f>'Indicator Data'!A99</f>
        <v>Latvia</v>
      </c>
      <c r="B96" s="59" t="str">
        <f>'Indicator Data'!B99</f>
        <v>LVA</v>
      </c>
      <c r="C96" s="55">
        <f>ROUND(IF('Indicator Data'!C99=0,0.1,IF(LOG('Indicator Data'!C99)&gt;C$195,10,IF(LOG('Indicator Data'!C99)&lt;C$194,0,10-(C$195-LOG('Indicator Data'!C99))/(C$195-C$194)*10))),1)</f>
        <v>0.1</v>
      </c>
      <c r="D96" s="55">
        <f>ROUND(IF('Indicator Data'!D99=0,0.1,IF(LOG('Indicator Data'!D99)&gt;D$195,10,IF(LOG('Indicator Data'!D99)&lt;D$194,0,10-(D$195-LOG('Indicator Data'!D99))/(D$195-D$194)*10))),1)</f>
        <v>0.1</v>
      </c>
      <c r="E96" s="55">
        <f t="shared" si="110"/>
        <v>0.1</v>
      </c>
      <c r="F96" s="55">
        <f>IF('Indicator Data'!E99="No data",0.1,(ROUND(IF('Indicator Data'!E99=0,0,IF(LOG('Indicator Data'!E99)&gt;F$195,10,IF(LOG('Indicator Data'!E99)&lt;F$194,0,10-(F$195-LOG('Indicator Data'!E99))/(F$195-F$194)*10))),1)))</f>
        <v>5.8</v>
      </c>
      <c r="G96" s="55">
        <f>ROUND(IF('Indicator Data'!F99=0,0,IF(LOG('Indicator Data'!F99)&gt;G$195,10,IF(LOG('Indicator Data'!F99)&lt;G$194,0,10-(G$195-LOG('Indicator Data'!F99))/(G$195-G$194)*10))),1)</f>
        <v>0</v>
      </c>
      <c r="H96" s="55">
        <f>ROUND(IF('Indicator Data'!G99=0,0,IF(LOG('Indicator Data'!G99)&gt;H$195,10,IF(LOG('Indicator Data'!G99)&lt;H$194,0,10-(H$195-LOG('Indicator Data'!G99))/(H$195-H$194)*10))),1)</f>
        <v>0</v>
      </c>
      <c r="I96" s="55">
        <f>ROUND(IF('Indicator Data'!H99=0,0,IF(LOG('Indicator Data'!H99)&gt;I$195,10,IF(LOG('Indicator Data'!H99)&lt;I$194,0,10-(I$195-LOG('Indicator Data'!H99))/(I$195-I$194)*10))),1)</f>
        <v>0</v>
      </c>
      <c r="J96" s="55">
        <f t="shared" si="111"/>
        <v>0</v>
      </c>
      <c r="K96" s="55">
        <f>ROUND(IF('Indicator Data'!I99=0,0,IF(LOG('Indicator Data'!I99)&gt;K$195,10,IF(LOG('Indicator Data'!I99)&lt;K$194,0,10-(K$195-LOG('Indicator Data'!I99))/(K$195-K$194)*10))),1)</f>
        <v>0</v>
      </c>
      <c r="L96" s="55">
        <f t="shared" si="112"/>
        <v>0</v>
      </c>
      <c r="M96" s="55">
        <f>ROUND(IF('Indicator Data'!J99=0,0,IF(LOG('Indicator Data'!J99)&gt;M$195,10,IF(LOG('Indicator Data'!J99)&lt;M$194,0,10-(M$195-LOG('Indicator Data'!J99))/(M$195-M$194)*10))),1)</f>
        <v>0</v>
      </c>
      <c r="N96" s="56">
        <f>'Indicator Data'!C99/'Indicator Data'!$CL99</f>
        <v>0</v>
      </c>
      <c r="O96" s="56">
        <f>'Indicator Data'!D99/'Indicator Data'!$CL99</f>
        <v>0</v>
      </c>
      <c r="P96" s="56">
        <f>IF(F96=0.1,"x",'Indicator Data'!E99/'Indicator Data'!$CL99)</f>
        <v>1.0626619470265457E-2</v>
      </c>
      <c r="Q96" s="56">
        <f>'Indicator Data'!F99/'Indicator Data'!$CL99</f>
        <v>0</v>
      </c>
      <c r="R96" s="56">
        <f>'Indicator Data'!G99/'Indicator Data'!$CL99</f>
        <v>0</v>
      </c>
      <c r="S96" s="56">
        <f>'Indicator Data'!H99/'Indicator Data'!$CL99</f>
        <v>0</v>
      </c>
      <c r="T96" s="56">
        <f>'Indicator Data'!I99/'Indicator Data'!$CL99</f>
        <v>0</v>
      </c>
      <c r="U96" s="56">
        <f>'Indicator Data'!J99/'Indicator Data'!$CL99</f>
        <v>0</v>
      </c>
      <c r="V96" s="55">
        <f t="shared" si="113"/>
        <v>0</v>
      </c>
      <c r="W96" s="55">
        <f t="shared" si="114"/>
        <v>0</v>
      </c>
      <c r="X96" s="55">
        <f t="shared" si="115"/>
        <v>0</v>
      </c>
      <c r="Y96" s="55">
        <f t="shared" si="116"/>
        <v>7.1</v>
      </c>
      <c r="Z96" s="55">
        <f t="shared" si="117"/>
        <v>0</v>
      </c>
      <c r="AA96" s="55">
        <f t="shared" si="118"/>
        <v>0</v>
      </c>
      <c r="AB96" s="55">
        <f t="shared" si="119"/>
        <v>0</v>
      </c>
      <c r="AC96" s="55">
        <f t="shared" si="120"/>
        <v>0</v>
      </c>
      <c r="AD96" s="55">
        <f t="shared" si="121"/>
        <v>0</v>
      </c>
      <c r="AE96" s="55">
        <f t="shared" si="122"/>
        <v>0</v>
      </c>
      <c r="AF96" s="55">
        <f t="shared" si="123"/>
        <v>0</v>
      </c>
      <c r="AG96" s="55">
        <f>ROUND(IF('Indicator Data'!K99=0,0,IF('Indicator Data'!K99&gt;AG$195,10,IF('Indicator Data'!K99&lt;AG$194,0,10-(AG$195-'Indicator Data'!K99)/(AG$195-AG$194)*10))),1)</f>
        <v>0</v>
      </c>
      <c r="AH96" s="55">
        <f t="shared" si="124"/>
        <v>0.1</v>
      </c>
      <c r="AI96" s="55">
        <f t="shared" si="125"/>
        <v>0.1</v>
      </c>
      <c r="AJ96" s="55">
        <f t="shared" si="126"/>
        <v>0</v>
      </c>
      <c r="AK96" s="55">
        <f t="shared" si="127"/>
        <v>0</v>
      </c>
      <c r="AL96" s="55">
        <f t="shared" si="128"/>
        <v>0</v>
      </c>
      <c r="AM96" s="55">
        <f t="shared" si="129"/>
        <v>0</v>
      </c>
      <c r="AN96" s="55">
        <f t="shared" si="130"/>
        <v>0</v>
      </c>
      <c r="AO96" s="193">
        <f t="shared" si="131"/>
        <v>0.1</v>
      </c>
      <c r="AP96" s="193">
        <f t="shared" si="151"/>
        <v>6.5</v>
      </c>
      <c r="AQ96" s="193">
        <f t="shared" si="132"/>
        <v>0</v>
      </c>
      <c r="AR96" s="193">
        <f t="shared" si="133"/>
        <v>0</v>
      </c>
      <c r="AS96" s="55">
        <f t="shared" si="134"/>
        <v>0</v>
      </c>
      <c r="AT96" s="55">
        <f>IF('Indicator Data'!L99="No data","x",IF('Indicator Data'!CM99&lt;1000,"x",ROUND((IF('Indicator Data'!L99&gt;AT$195,10,IF('Indicator Data'!L99&lt;AT$194,0,10-(AT$195-'Indicator Data'!L99)/(AT$195-AT$194)*10))),1)))</f>
        <v>4</v>
      </c>
      <c r="AU96" s="193">
        <f t="shared" si="135"/>
        <v>2</v>
      </c>
      <c r="AV96" s="55">
        <f>IF('Indicator Data'!M99="No data","x",ROUND(IF('Indicator Data'!M99=0,0,IF(LOG('Indicator Data'!M99)&gt;AV$195,10,IF(LOG('Indicator Data'!M99)&lt;AV$194,0,10-(AV$195-LOG('Indicator Data'!M99))/(AV$195-AV$194)*10))),1))</f>
        <v>0</v>
      </c>
      <c r="AW96" s="56">
        <f>IF(AV96="x","x",'Indicator Data'!M99/'Indicator Data'!$CL99)</f>
        <v>0</v>
      </c>
      <c r="AX96" s="55">
        <f t="shared" si="152"/>
        <v>0</v>
      </c>
      <c r="AY96" s="55">
        <f t="shared" si="153"/>
        <v>0</v>
      </c>
      <c r="AZ96" s="55" t="str">
        <f>IF('Indicator Data'!N99="No data","x",ROUND(IF('Indicator Data'!N99=0,0,IF(LOG('Indicator Data'!N99)&gt;AZ$195,10,IF(LOG('Indicator Data'!N99)&lt;AZ$194,0,10-(AZ$195-LOG('Indicator Data'!N99))/(AZ$195-AZ$194)*10))),1))</f>
        <v>x</v>
      </c>
      <c r="BA96" s="56" t="str">
        <f>IF(AZ96="x","x",'Indicator Data'!N99/'Indicator Data'!$CL99)</f>
        <v>x</v>
      </c>
      <c r="BB96" s="55" t="str">
        <f t="shared" si="154"/>
        <v>x</v>
      </c>
      <c r="BC96" s="55" t="str">
        <f t="shared" si="155"/>
        <v>x</v>
      </c>
      <c r="BD96" s="55" t="str">
        <f>IF('Indicator Data'!O99="No data","x",ROUND(IF('Indicator Data'!O99=0,0,IF(LOG('Indicator Data'!O99)&gt;BD$195,10,IF(LOG('Indicator Data'!O99)&lt;BD$194,0,10-(BD$195-LOG('Indicator Data'!O99))/(BD$195-BD$194)*10))),1))</f>
        <v>x</v>
      </c>
      <c r="BE96" s="56" t="str">
        <f>IF(BD96="x","x",'Indicator Data'!O99/'Indicator Data'!$CL99)</f>
        <v>x</v>
      </c>
      <c r="BF96" s="55" t="str">
        <f t="shared" si="156"/>
        <v>x</v>
      </c>
      <c r="BG96" s="55" t="str">
        <f t="shared" si="157"/>
        <v>x</v>
      </c>
      <c r="BH96" s="55" t="str">
        <f>IF('Indicator Data'!P99="No data","x",ROUND(IF('Indicator Data'!P99=0,0,IF(LOG('Indicator Data'!P99)&gt;BH$195,10,IF(LOG('Indicator Data'!P99)&lt;BH$194,0,10-(BH$195-LOG('Indicator Data'!P99))/(BH$195-BH$194)*10))),1))</f>
        <v>x</v>
      </c>
      <c r="BI96" s="56" t="str">
        <f>IF(BH96="x","x",'Indicator Data'!P99/'Indicator Data'!$CL99)</f>
        <v>x</v>
      </c>
      <c r="BJ96" s="55" t="str">
        <f t="shared" si="158"/>
        <v>x</v>
      </c>
      <c r="BK96" s="55" t="str">
        <f t="shared" si="159"/>
        <v>x</v>
      </c>
      <c r="BL96" s="55">
        <f t="shared" si="160"/>
        <v>0</v>
      </c>
      <c r="BM96" s="55">
        <f>ROUND(IF('Indicator Data'!Q99=0,0,IF(LOG('Indicator Data'!Q99)&gt;BM$195,10,IF(LOG('Indicator Data'!Q99)&lt;BM$194,0,10-(BM$195-LOG('Indicator Data'!Q99))/(BM$195-BM$194)*10))),1)</f>
        <v>0</v>
      </c>
      <c r="BN96" s="55">
        <f>ROUND(IF('Indicator Data'!R99=0,0,IF(LOG('Indicator Data'!R99)&gt;BN$195,10,IF(LOG('Indicator Data'!R99)&lt;BN$194,0,10-(BN$195-LOG('Indicator Data'!R99))/(BN$195-BN$194)*10))),1)</f>
        <v>0</v>
      </c>
      <c r="BO96" s="55">
        <f t="shared" si="161"/>
        <v>0</v>
      </c>
      <c r="BP96" s="56">
        <f>'Indicator Data'!Q99/'Indicator Data'!$CL99</f>
        <v>0</v>
      </c>
      <c r="BQ96" s="56">
        <f>'Indicator Data'!R99/'Indicator Data'!$CL99</f>
        <v>0</v>
      </c>
      <c r="BR96" s="55">
        <f t="shared" si="136"/>
        <v>0</v>
      </c>
      <c r="BS96" s="55">
        <f t="shared" si="137"/>
        <v>0</v>
      </c>
      <c r="BT96" s="55">
        <f t="shared" si="138"/>
        <v>0</v>
      </c>
      <c r="BU96" s="55">
        <f t="shared" si="162"/>
        <v>0</v>
      </c>
      <c r="BV96" s="55">
        <f>ROUND(IF('Indicator Data'!S99=0,0,IF(LOG('Indicator Data'!S99)&gt;BV$195,10,IF(LOG('Indicator Data'!S99)&lt;BV$194,0,10-(BV$195-LOG('Indicator Data'!S99))/(BV$195-BV$194)*10))),1)</f>
        <v>0</v>
      </c>
      <c r="BW96" s="55">
        <f>ROUND(IF('Indicator Data'!T99=0,0,IF(LOG('Indicator Data'!T99)&gt;BW$195,10,IF(LOG('Indicator Data'!T99)&lt;BW$194,0,10-(BW$195-LOG('Indicator Data'!T99))/(BW$195-BW$194)*10))),1)</f>
        <v>0</v>
      </c>
      <c r="BX96" s="55">
        <f t="shared" si="163"/>
        <v>0</v>
      </c>
      <c r="BY96" s="56">
        <f>'Indicator Data'!S99/'Indicator Data'!$CL99</f>
        <v>0</v>
      </c>
      <c r="BZ96" s="56">
        <f>'Indicator Data'!T99/'Indicator Data'!$CL99</f>
        <v>0</v>
      </c>
      <c r="CA96" s="55">
        <f t="shared" si="139"/>
        <v>0</v>
      </c>
      <c r="CB96" s="55">
        <f t="shared" si="140"/>
        <v>0</v>
      </c>
      <c r="CC96" s="55">
        <f t="shared" si="164"/>
        <v>0</v>
      </c>
      <c r="CD96" s="55">
        <f t="shared" si="165"/>
        <v>0</v>
      </c>
      <c r="CE96" s="55">
        <f t="shared" si="166"/>
        <v>0</v>
      </c>
      <c r="CF96" s="55">
        <f>ROUND(IF('Indicator Data'!U99=0,0,IF(LOG('Indicator Data'!U99)&gt;CF$195,10,IF(LOG('Indicator Data'!U99)&lt;CF$194,0,10-(CF$195-LOG('Indicator Data'!U99))/(CF$195-CF$194)*10))),1)</f>
        <v>0</v>
      </c>
      <c r="CG96" s="56">
        <f>'Indicator Data'!U99/'Indicator Data'!$CL99</f>
        <v>0</v>
      </c>
      <c r="CH96" s="55">
        <f t="shared" si="141"/>
        <v>0</v>
      </c>
      <c r="CI96" s="55">
        <f t="shared" si="167"/>
        <v>0</v>
      </c>
      <c r="CJ96" s="55">
        <f>ROUND(IF('Indicator Data'!V99=0,0,IF(LOG('Indicator Data'!V99)&gt;CJ$195,10,IF(LOG('Indicator Data'!V99)&lt;CJ$194,0,10-(CJ$195-LOG('Indicator Data'!V99))/(CJ$195-CJ$194)*10))),1)</f>
        <v>0</v>
      </c>
      <c r="CK96" s="56">
        <f>IF('Indicator Data'!V99/'Indicator Data'!$CL99&gt;1,1,'Indicator Data'!V99/'Indicator Data'!$CL99)</f>
        <v>0</v>
      </c>
      <c r="CL96" s="55">
        <f t="shared" si="142"/>
        <v>0</v>
      </c>
      <c r="CM96" s="55">
        <f t="shared" si="168"/>
        <v>0</v>
      </c>
      <c r="CN96" s="55">
        <f>ROUND(IF('Indicator Data'!W99=0,0,IF(LOG('Indicator Data'!W99)&gt;CN$195,10,IF(LOG('Indicator Data'!W99)&lt;CN$194,0,10-(CN$195-LOG('Indicator Data'!W99))/(CN$195-CN$194)*10))),1)</f>
        <v>0</v>
      </c>
      <c r="CO96" s="56">
        <f>'Indicator Data'!W99/'Indicator Data'!$CL99</f>
        <v>0</v>
      </c>
      <c r="CP96" s="55">
        <f t="shared" si="143"/>
        <v>0</v>
      </c>
      <c r="CQ96" s="55">
        <f t="shared" si="169"/>
        <v>0</v>
      </c>
      <c r="CR96" s="55">
        <f>ROUND(IF('Indicator Data'!X99=0,0,IF(LOG('Indicator Data'!X99)&gt;CR$195,10,IF(LOG('Indicator Data'!X99)&lt;CR$194,0,10-(CR$195-LOG('Indicator Data'!X99))/(CR$195-CR$194)*10))),1)</f>
        <v>0</v>
      </c>
      <c r="CS96" s="56">
        <f>'Indicator Data'!X99/'Indicator Data'!$CL99</f>
        <v>0</v>
      </c>
      <c r="CT96" s="55">
        <f t="shared" si="144"/>
        <v>0</v>
      </c>
      <c r="CU96" s="55">
        <f t="shared" si="170"/>
        <v>0</v>
      </c>
      <c r="CV96" s="55">
        <f>ROUND(IF('Indicator Data'!Y99=0,0,IF(LOG('Indicator Data'!Y99)&gt;CR$195,10,IF(LOG('Indicator Data'!Y99)&lt;CR$194,0,10-(CR$195-LOG('Indicator Data'!Y99))/(CR$195-CR$194)*10))),1)</f>
        <v>0</v>
      </c>
      <c r="CW96" s="56">
        <f>'Indicator Data'!Y99/'Indicator Data'!$CL99</f>
        <v>0</v>
      </c>
      <c r="CX96" s="55">
        <f t="shared" si="145"/>
        <v>0</v>
      </c>
      <c r="CY96" s="55">
        <f t="shared" si="171"/>
        <v>0</v>
      </c>
      <c r="CZ96" s="55">
        <f t="shared" si="172"/>
        <v>0</v>
      </c>
      <c r="DA96" s="55">
        <f>IF('Indicator Data'!AE99="No data","x",ROUND(IF('Indicator Data'!AE99&gt;DA$195,0,IF('Indicator Data'!AE99&lt;DA$194,10,(DA$195-'Indicator Data'!AE99)/(DA$195-DA$194)*10)),1))</f>
        <v>0.9</v>
      </c>
      <c r="DB96" s="55">
        <f>IF('Indicator Data'!AF99="No data","x",ROUND(IF('Indicator Data'!AF99&gt;DB$195,0,IF('Indicator Data'!AF99&lt;DB$194,10,(DB$195-'Indicator Data'!AF99)/(DB$195-DB$194)*10)),1))</f>
        <v>0.2</v>
      </c>
      <c r="DC96" s="55" t="str">
        <f>IF('Indicator Data'!AH99="No data","x",ROUND(IF('Indicator Data'!AH99&gt;DC$195,0,IF('Indicator Data'!AH99&lt;DC$194,10,(DC$195-'Indicator Data'!AH99)/(DC$195-DC$194)*10)),1))</f>
        <v>x</v>
      </c>
      <c r="DD96" s="55">
        <f>IF(AND(DB96="x",DA96="x",DC96="x"),"x",ROUND(AVERAGE(DA96:DC96),1))</f>
        <v>0.6</v>
      </c>
      <c r="DE96" s="55">
        <f>IF('Indicator Data'!AA99="No data","x",ROUND(IF(LOG('Indicator Data'!AA99)&gt;DE$195,10,IF(LOG('Indicator Data'!AA99)&lt;DE$194,0,10-(DE$195-LOG('Indicator Data'!AA99))/(DE$195-DE$194)*10)),1))</f>
        <v>5</v>
      </c>
      <c r="DF96" s="55">
        <f>IF('Indicator Data'!AB99="No data","x",ROUND(IF('Indicator Data'!AB99&gt;DF$195,10,IF('Indicator Data'!AB99&lt;DF$194,0,10-(DF$195-'Indicator Data'!AB99)/(DF$195-DF$194)*10)),1))</f>
        <v>0.5</v>
      </c>
      <c r="DG96" s="55">
        <f>IF('Indicator Data'!AC99="No data","x",ROUND(IF('Indicator Data'!AC99&gt;DG$195,10,IF('Indicator Data'!AC99&lt;DG$194,0,10-(DG$195-'Indicator Data'!AC99)/(DG$195-DG$194)*10)),1))</f>
        <v>6.8</v>
      </c>
      <c r="DH96" s="55">
        <f>IF('Indicator Data'!AD99="No data","x",ROUND(IF('Indicator Data'!AD99&gt;DH$195,10,IF('Indicator Data'!AD99&lt;DH$194,0,10-(DH$195-'Indicator Data'!AD99)/(DH$195-DH$194)*10)),1))</f>
        <v>4.2</v>
      </c>
      <c r="DI96" s="55">
        <f t="shared" si="173"/>
        <v>4.0999999999999996</v>
      </c>
      <c r="DJ96" s="55">
        <f t="shared" si="174"/>
        <v>2.9</v>
      </c>
      <c r="DK96" s="55" t="str">
        <f>IF('Indicator Data'!AK99="No data","x",ROUND(IF('Indicator Data'!AK99&gt;DK$195,10,IF('Indicator Data'!AK99&lt;DK$194,0,10-(DK$195-'Indicator Data'!AK99)/(DK$195-DK$194)*10)),1))</f>
        <v>x</v>
      </c>
      <c r="DL96" s="55">
        <f>IF('Indicator Data'!AL99="No data","x",ROUND(IF('Indicator Data'!AL99&gt;DL$195,10,IF('Indicator Data'!AL99&lt;DL$194,0,10-(DL$195-'Indicator Data'!AL99)/(DL$195-DL$194)*10)),1))</f>
        <v>0.6</v>
      </c>
      <c r="DM96" s="55">
        <f t="shared" si="175"/>
        <v>3.4</v>
      </c>
      <c r="DN96" s="55">
        <f>IF('Indicator Data'!AG99="No data","x",ROUND(IF('Indicator Data'!AG99&gt;DN$195,10,IF('Indicator Data'!AG99&lt;DN$194,0,10-(DN$195-'Indicator Data'!AG99)/(DN$195-DN$194)*10)),1))</f>
        <v>0</v>
      </c>
      <c r="DO96" s="55">
        <f t="shared" si="176"/>
        <v>0.4</v>
      </c>
      <c r="DP96" s="194">
        <f>IF('Indicator Data'!AI99="No data","x",'Indicator Data'!AI99/'Indicator Data'!$CK99)</f>
        <v>1.0023139905592506E-3</v>
      </c>
      <c r="DQ96" s="55">
        <f t="shared" si="146"/>
        <v>10</v>
      </c>
      <c r="DR96" s="55">
        <f>IF('Indicator Data'!AJ99="No data","x",ROUND(IF('Indicator Data'!AJ99&gt;DR$195,10,IF('Indicator Data'!AJ99&lt;DR$194,0,10-(DR$195-'Indicator Data'!AJ99)/(DR$195-DR$194)*10)),1))</f>
        <v>8</v>
      </c>
      <c r="DS96" s="55">
        <f t="shared" si="177"/>
        <v>9</v>
      </c>
      <c r="DT96" s="55">
        <f>ROUND(IF('Indicator Data'!Z99=0,0,IF(LOG('Indicator Data'!Z99)&gt;DT$195,10,IF(LOG('Indicator Data'!Z99)&lt;DT$194,0,10-(DT$195-LOG('Indicator Data'!Z99))/(DT$195-DT$194)*10))),1)</f>
        <v>7.4</v>
      </c>
      <c r="DU96" s="56">
        <f>'Indicator Data'!Z99/'Indicator Data'!$CL99</f>
        <v>0.79832573707644727</v>
      </c>
      <c r="DV96" s="55">
        <f t="shared" si="147"/>
        <v>8</v>
      </c>
      <c r="DW96" s="55">
        <f t="shared" si="178"/>
        <v>7.7</v>
      </c>
      <c r="DX96" s="55">
        <f t="shared" si="179"/>
        <v>4.3</v>
      </c>
      <c r="DY96" s="57">
        <f>IF(BL96="x",ROUND((10-GEOMEAN(((10-DX96)/10*9+1),((10-CZ96)/10*9+1),((10-DJ96)/10*9+1)))/9*10,1),ROUND((10-GEOMEAN(((10-BL96)/10*9+1),((10-DX96)/10*9+1),((10-CZ96)/10*9+1),((10-DJ96)/10*9+1)))/9*10,1))</f>
        <v>2</v>
      </c>
      <c r="DZ96" s="58">
        <f>IF(ROUND(IF(AP96="x",(10-GEOMEAN(((10-AO96)/10*9+1),((10-DY96)/10*9+1),((10-AU96)/10*9+1),((10-AQ96)/10*9+1),((10-AR96)/10*9+1)))/9*10,(10-GEOMEAN(((10-AO96)/10*9+1),((10-DY96)/10*9+1),((10-AP96)/10*9+1),((10-AQ96)/10*9+1),((10-AR96)/10*9+1),((10-AU96)/10*9+1)))/9*10),1)=0,0.1,ROUND(IF(AP96="x",(10-GEOMEAN(((10-AO96)/10*9+1),((10-DY96)/10*9+1),((10-AU96)/10*9+1),((10-AQ96)/10*9+1),((10-AR96)/10*9+1)))/9*10,(10-GEOMEAN(((10-AO96)/10*9+1),((10-DY96)/10*9+1),((10-AP96)/10*9+1),((10-AQ96)/10*9+1),((10-AR96)/10*9+1),((10-AU96)/10*9+1)))/9*10),1))</f>
        <v>2.1</v>
      </c>
      <c r="EA96" s="55">
        <f>ROUND(IF('Indicator Data'!AM99=0,0,IF('Indicator Data'!AM99&gt;EA$195,10,IF('Indicator Data'!AM99&lt;EA$194,0,10-(EA$195-'Indicator Data'!AM99)/(EA$195-EA$194)*10))),1)</f>
        <v>0.1</v>
      </c>
      <c r="EB96" s="55">
        <f>ROUND(IF('Indicator Data'!AN99=0,0,IF(LOG('Indicator Data'!AN99)&gt;LOG(EB$195),10,IF(LOG('Indicator Data'!AN99)&lt;LOG(EB$194),0,10-(LOG(EB$195)-LOG('Indicator Data'!AN99))/(LOG(EB$195)-LOG(EB$194))*10))),1)</f>
        <v>0</v>
      </c>
      <c r="EC96" s="57">
        <f t="shared" si="148"/>
        <v>0.1</v>
      </c>
      <c r="ED96" s="55">
        <f>'Indicator Data'!AO99</f>
        <v>0</v>
      </c>
      <c r="EE96" s="55">
        <f>'Indicator Data'!AP99</f>
        <v>0</v>
      </c>
      <c r="EF96" s="57">
        <f t="shared" si="149"/>
        <v>0</v>
      </c>
      <c r="EG96" s="58">
        <f t="shared" si="150"/>
        <v>0.1</v>
      </c>
      <c r="EH96" s="15"/>
      <c r="EI96" s="104"/>
    </row>
    <row r="97" spans="1:139" s="4" customFormat="1" x14ac:dyDescent="0.25">
      <c r="A97" s="126" t="str">
        <f>'Indicator Data'!A100</f>
        <v>Lebanon</v>
      </c>
      <c r="B97" s="59" t="str">
        <f>'Indicator Data'!B100</f>
        <v>LBN</v>
      </c>
      <c r="C97" s="55">
        <f>ROUND(IF('Indicator Data'!C100=0,0.1,IF(LOG('Indicator Data'!C100)&gt;C$195,10,IF(LOG('Indicator Data'!C100)&lt;C$194,0,10-(C$195-LOG('Indicator Data'!C100))/(C$195-C$194)*10))),1)</f>
        <v>7.7</v>
      </c>
      <c r="D97" s="55">
        <f>ROUND(IF('Indicator Data'!D100=0,0.1,IF(LOG('Indicator Data'!D100)&gt;D$195,10,IF(LOG('Indicator Data'!D100)&lt;D$194,0,10-(D$195-LOG('Indicator Data'!D100))/(D$195-D$194)*10))),1)</f>
        <v>9.8000000000000007</v>
      </c>
      <c r="E97" s="55">
        <f t="shared" si="110"/>
        <v>9</v>
      </c>
      <c r="F97" s="55">
        <f>IF('Indicator Data'!E100="No data",0.1,(ROUND(IF('Indicator Data'!E100=0,0,IF(LOG('Indicator Data'!E100)&gt;F$195,10,IF(LOG('Indicator Data'!E100)&lt;F$194,0,10-(F$195-LOG('Indicator Data'!E100))/(F$195-F$194)*10))),1)))</f>
        <v>2.2000000000000002</v>
      </c>
      <c r="G97" s="55">
        <f>ROUND(IF('Indicator Data'!F100=0,0,IF(LOG('Indicator Data'!F100)&gt;G$195,10,IF(LOG('Indicator Data'!F100)&lt;G$194,0,10-(G$195-LOG('Indicator Data'!F100))/(G$195-G$194)*10))),1)</f>
        <v>6.3</v>
      </c>
      <c r="H97" s="55">
        <f>ROUND(IF('Indicator Data'!G100=0,0,IF(LOG('Indicator Data'!G100)&gt;H$195,10,IF(LOG('Indicator Data'!G100)&lt;H$194,0,10-(H$195-LOG('Indicator Data'!G100))/(H$195-H$194)*10))),1)</f>
        <v>0</v>
      </c>
      <c r="I97" s="55">
        <f>ROUND(IF('Indicator Data'!H100=0,0,IF(LOG('Indicator Data'!H100)&gt;I$195,10,IF(LOG('Indicator Data'!H100)&lt;I$194,0,10-(I$195-LOG('Indicator Data'!H100))/(I$195-I$194)*10))),1)</f>
        <v>0</v>
      </c>
      <c r="J97" s="55">
        <f t="shared" si="111"/>
        <v>0</v>
      </c>
      <c r="K97" s="55">
        <f>ROUND(IF('Indicator Data'!I100=0,0,IF(LOG('Indicator Data'!I100)&gt;K$195,10,IF(LOG('Indicator Data'!I100)&lt;K$194,0,10-(K$195-LOG('Indicator Data'!I100))/(K$195-K$194)*10))),1)</f>
        <v>0</v>
      </c>
      <c r="L97" s="55">
        <f t="shared" si="112"/>
        <v>0</v>
      </c>
      <c r="M97" s="55">
        <f>ROUND(IF('Indicator Data'!J100=0,0,IF(LOG('Indicator Data'!J100)&gt;M$195,10,IF(LOG('Indicator Data'!J100)&lt;M$194,0,10-(M$195-LOG('Indicator Data'!J100))/(M$195-M$194)*10))),1)</f>
        <v>0</v>
      </c>
      <c r="N97" s="56">
        <f>'Indicator Data'!C100/'Indicator Data'!$CL100</f>
        <v>2.0662057332647716E-3</v>
      </c>
      <c r="O97" s="56">
        <f>'Indicator Data'!D100/'Indicator Data'!$CL100</f>
        <v>1.4875655547732479E-3</v>
      </c>
      <c r="P97" s="56">
        <f>IF(F97=0.1,"x",'Indicator Data'!E100/'Indicator Data'!$CL100)</f>
        <v>1.2718196915241164E-4</v>
      </c>
      <c r="Q97" s="56">
        <f>'Indicator Data'!F100/'Indicator Data'!$CL100</f>
        <v>1.1007756553649638E-5</v>
      </c>
      <c r="R97" s="56">
        <f>'Indicator Data'!G100/'Indicator Data'!$CL100</f>
        <v>0</v>
      </c>
      <c r="S97" s="56">
        <f>'Indicator Data'!H100/'Indicator Data'!$CL100</f>
        <v>0</v>
      </c>
      <c r="T97" s="56">
        <f>'Indicator Data'!I100/'Indicator Data'!$CL100</f>
        <v>0</v>
      </c>
      <c r="U97" s="56">
        <f>'Indicator Data'!J100/'Indicator Data'!$CL100</f>
        <v>0</v>
      </c>
      <c r="V97" s="55">
        <f t="shared" si="113"/>
        <v>10</v>
      </c>
      <c r="W97" s="55">
        <f t="shared" si="114"/>
        <v>10</v>
      </c>
      <c r="X97" s="55">
        <f t="shared" si="115"/>
        <v>10</v>
      </c>
      <c r="Y97" s="55">
        <f t="shared" si="116"/>
        <v>0.1</v>
      </c>
      <c r="Z97" s="55">
        <f t="shared" si="117"/>
        <v>7.9</v>
      </c>
      <c r="AA97" s="55">
        <f t="shared" si="118"/>
        <v>0</v>
      </c>
      <c r="AB97" s="55">
        <f t="shared" si="119"/>
        <v>0</v>
      </c>
      <c r="AC97" s="55">
        <f t="shared" si="120"/>
        <v>0</v>
      </c>
      <c r="AD97" s="55">
        <f t="shared" si="121"/>
        <v>0</v>
      </c>
      <c r="AE97" s="55">
        <f t="shared" si="122"/>
        <v>0</v>
      </c>
      <c r="AF97" s="55">
        <f t="shared" si="123"/>
        <v>0</v>
      </c>
      <c r="AG97" s="55">
        <f>ROUND(IF('Indicator Data'!K100=0,0,IF('Indicator Data'!K100&gt;AG$195,10,IF('Indicator Data'!K100&lt;AG$194,0,10-(AG$195-'Indicator Data'!K100)/(AG$195-AG$194)*10))),1)</f>
        <v>0</v>
      </c>
      <c r="AH97" s="55">
        <f t="shared" si="124"/>
        <v>8.9</v>
      </c>
      <c r="AI97" s="55">
        <f t="shared" si="125"/>
        <v>9.9</v>
      </c>
      <c r="AJ97" s="55">
        <f t="shared" si="126"/>
        <v>0</v>
      </c>
      <c r="AK97" s="55">
        <f t="shared" si="127"/>
        <v>0</v>
      </c>
      <c r="AL97" s="55">
        <f t="shared" si="128"/>
        <v>0</v>
      </c>
      <c r="AM97" s="55">
        <f t="shared" si="129"/>
        <v>0</v>
      </c>
      <c r="AN97" s="55">
        <f t="shared" si="130"/>
        <v>0</v>
      </c>
      <c r="AO97" s="193">
        <f t="shared" si="131"/>
        <v>9.6</v>
      </c>
      <c r="AP97" s="193">
        <f t="shared" si="151"/>
        <v>1.2</v>
      </c>
      <c r="AQ97" s="193">
        <f t="shared" si="132"/>
        <v>7.2</v>
      </c>
      <c r="AR97" s="193">
        <f t="shared" si="133"/>
        <v>0</v>
      </c>
      <c r="AS97" s="55">
        <f t="shared" si="134"/>
        <v>0</v>
      </c>
      <c r="AT97" s="55">
        <f>IF('Indicator Data'!L100="No data","x",IF('Indicator Data'!CM100&lt;1000,"x",ROUND((IF('Indicator Data'!L100&gt;AT$195,10,IF('Indicator Data'!L100&lt;AT$194,0,10-(AT$195-'Indicator Data'!L100)/(AT$195-AT$194)*10))),1)))</f>
        <v>5.0999999999999996</v>
      </c>
      <c r="AU97" s="193">
        <f t="shared" si="135"/>
        <v>2.6</v>
      </c>
      <c r="AV97" s="55">
        <f>IF('Indicator Data'!M100="No data","x",ROUND(IF('Indicator Data'!M100=0,0,IF(LOG('Indicator Data'!M100)&gt;AV$195,10,IF(LOG('Indicator Data'!M100)&lt;AV$194,0,10-(AV$195-LOG('Indicator Data'!M100))/(AV$195-AV$194)*10))),1))</f>
        <v>3.2</v>
      </c>
      <c r="AW97" s="56">
        <f>IF(AV97="x","x",'Indicator Data'!M100/'Indicator Data'!$CL100)</f>
        <v>3.0158909824545919E-4</v>
      </c>
      <c r="AX97" s="55">
        <f t="shared" si="152"/>
        <v>0</v>
      </c>
      <c r="AY97" s="55">
        <f t="shared" si="153"/>
        <v>1.7</v>
      </c>
      <c r="AZ97" s="55" t="str">
        <f>IF('Indicator Data'!N100="No data","x",ROUND(IF('Indicator Data'!N100=0,0,IF(LOG('Indicator Data'!N100)&gt;AZ$195,10,IF(LOG('Indicator Data'!N100)&lt;AZ$194,0,10-(AZ$195-LOG('Indicator Data'!N100))/(AZ$195-AZ$194)*10))),1))</f>
        <v>x</v>
      </c>
      <c r="BA97" s="56" t="str">
        <f>IF(AZ97="x","x",'Indicator Data'!N100/'Indicator Data'!$CL100)</f>
        <v>x</v>
      </c>
      <c r="BB97" s="55" t="str">
        <f t="shared" si="154"/>
        <v>x</v>
      </c>
      <c r="BC97" s="55" t="str">
        <f t="shared" si="155"/>
        <v>x</v>
      </c>
      <c r="BD97" s="55" t="str">
        <f>IF('Indicator Data'!O100="No data","x",ROUND(IF('Indicator Data'!O100=0,0,IF(LOG('Indicator Data'!O100)&gt;BD$195,10,IF(LOG('Indicator Data'!O100)&lt;BD$194,0,10-(BD$195-LOG('Indicator Data'!O100))/(BD$195-BD$194)*10))),1))</f>
        <v>x</v>
      </c>
      <c r="BE97" s="56" t="str">
        <f>IF(BD97="x","x",'Indicator Data'!O100/'Indicator Data'!$CL100)</f>
        <v>x</v>
      </c>
      <c r="BF97" s="55" t="str">
        <f t="shared" si="156"/>
        <v>x</v>
      </c>
      <c r="BG97" s="55" t="str">
        <f t="shared" si="157"/>
        <v>x</v>
      </c>
      <c r="BH97" s="55" t="str">
        <f>IF('Indicator Data'!P100="No data","x",ROUND(IF('Indicator Data'!P100=0,0,IF(LOG('Indicator Data'!P100)&gt;BH$195,10,IF(LOG('Indicator Data'!P100)&lt;BH$194,0,10-(BH$195-LOG('Indicator Data'!P100))/(BH$195-BH$194)*10))),1))</f>
        <v>x</v>
      </c>
      <c r="BI97" s="56" t="str">
        <f>IF(BH97="x","x",'Indicator Data'!P100/'Indicator Data'!$CL100)</f>
        <v>x</v>
      </c>
      <c r="BJ97" s="55" t="str">
        <f t="shared" si="158"/>
        <v>x</v>
      </c>
      <c r="BK97" s="55" t="str">
        <f t="shared" si="159"/>
        <v>x</v>
      </c>
      <c r="BL97" s="55">
        <f t="shared" si="160"/>
        <v>1.7</v>
      </c>
      <c r="BM97" s="55">
        <f>ROUND(IF('Indicator Data'!Q100=0,0,IF(LOG('Indicator Data'!Q100)&gt;BM$195,10,IF(LOG('Indicator Data'!Q100)&lt;BM$194,0,10-(BM$195-LOG('Indicator Data'!Q100))/(BM$195-BM$194)*10))),1)</f>
        <v>0</v>
      </c>
      <c r="BN97" s="55">
        <f>ROUND(IF('Indicator Data'!R100=0,0,IF(LOG('Indicator Data'!R100)&gt;BN$195,10,IF(LOG('Indicator Data'!R100)&lt;BN$194,0,10-(BN$195-LOG('Indicator Data'!R100))/(BN$195-BN$194)*10))),1)</f>
        <v>0</v>
      </c>
      <c r="BO97" s="55">
        <f t="shared" si="161"/>
        <v>0</v>
      </c>
      <c r="BP97" s="56">
        <f>'Indicator Data'!Q100/'Indicator Data'!$CL100</f>
        <v>0</v>
      </c>
      <c r="BQ97" s="56">
        <f>'Indicator Data'!R100/'Indicator Data'!$CL100</f>
        <v>0</v>
      </c>
      <c r="BR97" s="55">
        <f t="shared" si="136"/>
        <v>0</v>
      </c>
      <c r="BS97" s="55">
        <f t="shared" si="137"/>
        <v>0</v>
      </c>
      <c r="BT97" s="55">
        <f t="shared" si="138"/>
        <v>0</v>
      </c>
      <c r="BU97" s="55">
        <f t="shared" si="162"/>
        <v>0</v>
      </c>
      <c r="BV97" s="55">
        <f>ROUND(IF('Indicator Data'!S100=0,0,IF(LOG('Indicator Data'!S100)&gt;BV$195,10,IF(LOG('Indicator Data'!S100)&lt;BV$194,0,10-(BV$195-LOG('Indicator Data'!S100))/(BV$195-BV$194)*10))),1)</f>
        <v>0</v>
      </c>
      <c r="BW97" s="55">
        <f>ROUND(IF('Indicator Data'!T100=0,0,IF(LOG('Indicator Data'!T100)&gt;BW$195,10,IF(LOG('Indicator Data'!T100)&lt;BW$194,0,10-(BW$195-LOG('Indicator Data'!T100))/(BW$195-BW$194)*10))),1)</f>
        <v>0</v>
      </c>
      <c r="BX97" s="55">
        <f t="shared" si="163"/>
        <v>0</v>
      </c>
      <c r="BY97" s="56">
        <f>'Indicator Data'!S100/'Indicator Data'!$CL100</f>
        <v>0</v>
      </c>
      <c r="BZ97" s="56">
        <f>'Indicator Data'!T100/'Indicator Data'!$CL100</f>
        <v>0</v>
      </c>
      <c r="CA97" s="55">
        <f t="shared" si="139"/>
        <v>0</v>
      </c>
      <c r="CB97" s="55">
        <f t="shared" si="140"/>
        <v>0</v>
      </c>
      <c r="CC97" s="55">
        <f t="shared" si="164"/>
        <v>0</v>
      </c>
      <c r="CD97" s="55">
        <f t="shared" si="165"/>
        <v>0</v>
      </c>
      <c r="CE97" s="55">
        <f t="shared" si="166"/>
        <v>0</v>
      </c>
      <c r="CF97" s="55">
        <f>ROUND(IF('Indicator Data'!U100=0,0,IF(LOG('Indicator Data'!U100)&gt;CF$195,10,IF(LOG('Indicator Data'!U100)&lt;CF$194,0,10-(CF$195-LOG('Indicator Data'!U100))/(CF$195-CF$194)*10))),1)</f>
        <v>6.7</v>
      </c>
      <c r="CG97" s="56">
        <f>'Indicator Data'!U100/'Indicator Data'!$CL100</f>
        <v>7.8971448203694145E-2</v>
      </c>
      <c r="CH97" s="55">
        <f t="shared" si="141"/>
        <v>0.9</v>
      </c>
      <c r="CI97" s="55">
        <f t="shared" si="167"/>
        <v>4.4000000000000004</v>
      </c>
      <c r="CJ97" s="55">
        <f>ROUND(IF('Indicator Data'!V100=0,0,IF(LOG('Indicator Data'!V100)&gt;CJ$195,10,IF(LOG('Indicator Data'!V100)&lt;CJ$194,0,10-(CJ$195-LOG('Indicator Data'!V100))/(CJ$195-CJ$194)*10))),1)</f>
        <v>8.1</v>
      </c>
      <c r="CK97" s="56">
        <f>IF('Indicator Data'!V100/'Indicator Data'!$CL100&gt;1,1,'Indicator Data'!V100/'Indicator Data'!$CL100)</f>
        <v>0.78143372728289984</v>
      </c>
      <c r="CL97" s="55">
        <f t="shared" si="142"/>
        <v>7.8</v>
      </c>
      <c r="CM97" s="55">
        <f t="shared" si="168"/>
        <v>8</v>
      </c>
      <c r="CN97" s="55">
        <f>ROUND(IF('Indicator Data'!W100=0,0,IF(LOG('Indicator Data'!W100)&gt;CN$195,10,IF(LOG('Indicator Data'!W100)&lt;CN$194,0,10-(CN$195-LOG('Indicator Data'!W100))/(CN$195-CN$194)*10))),1)</f>
        <v>0</v>
      </c>
      <c r="CO97" s="56">
        <f>'Indicator Data'!W100/'Indicator Data'!$CL100</f>
        <v>0</v>
      </c>
      <c r="CP97" s="55">
        <f t="shared" si="143"/>
        <v>0</v>
      </c>
      <c r="CQ97" s="55">
        <f t="shared" si="169"/>
        <v>0</v>
      </c>
      <c r="CR97" s="55">
        <f>ROUND(IF('Indicator Data'!X100=0,0,IF(LOG('Indicator Data'!X100)&gt;CR$195,10,IF(LOG('Indicator Data'!X100)&lt;CR$194,0,10-(CR$195-LOG('Indicator Data'!X100))/(CR$195-CR$194)*10))),1)</f>
        <v>7.2</v>
      </c>
      <c r="CS97" s="56">
        <f>'Indicator Data'!X100/'Indicator Data'!$CL100</f>
        <v>0.18341686362091816</v>
      </c>
      <c r="CT97" s="55">
        <f t="shared" si="144"/>
        <v>1.8</v>
      </c>
      <c r="CU97" s="55">
        <f t="shared" si="170"/>
        <v>5.0999999999999996</v>
      </c>
      <c r="CV97" s="55">
        <f>ROUND(IF('Indicator Data'!Y100=0,0,IF(LOG('Indicator Data'!Y100)&gt;CR$195,10,IF(LOG('Indicator Data'!Y100)&lt;CR$194,0,10-(CR$195-LOG('Indicator Data'!Y100))/(CR$195-CR$194)*10))),1)</f>
        <v>0</v>
      </c>
      <c r="CW97" s="56">
        <f>'Indicator Data'!Y100/'Indicator Data'!$CL100</f>
        <v>0</v>
      </c>
      <c r="CX97" s="55">
        <f t="shared" si="145"/>
        <v>0</v>
      </c>
      <c r="CY97" s="55">
        <f t="shared" si="171"/>
        <v>0</v>
      </c>
      <c r="CZ97" s="55">
        <f t="shared" si="172"/>
        <v>5</v>
      </c>
      <c r="DA97" s="55">
        <f>IF('Indicator Data'!AE100="No data","x",ROUND(IF('Indicator Data'!AE100&gt;DA$195,0,IF('Indicator Data'!AE100&lt;DA$194,10,(DA$195-'Indicator Data'!AE100)/(DA$195-DA$194)*10)),1))</f>
        <v>0.2</v>
      </c>
      <c r="DB97" s="55">
        <f>IF('Indicator Data'!AF100="No data","x",ROUND(IF('Indicator Data'!AF100&gt;DB$195,0,IF('Indicator Data'!AF100&lt;DB$194,10,(DB$195-'Indicator Data'!AF100)/(DB$195-DB$194)*10)),1))</f>
        <v>1.2</v>
      </c>
      <c r="DC97" s="55" t="str">
        <f>IF('Indicator Data'!AH100="No data","x",ROUND(IF('Indicator Data'!AH100&gt;DC$195,0,IF('Indicator Data'!AH100&lt;DC$194,10,(DC$195-'Indicator Data'!AH100)/(DC$195-DC$194)*10)),1))</f>
        <v>x</v>
      </c>
      <c r="DD97" s="55">
        <f>IF(AND(DB97="x",DA97="x",DC97="x"),"x",ROUND(AVERAGE(DA97:DC97),1))</f>
        <v>0.7</v>
      </c>
      <c r="DE97" s="55">
        <f>IF('Indicator Data'!AA100="No data","x",ROUND(IF(LOG('Indicator Data'!AA100)&gt;DE$195,10,IF(LOG('Indicator Data'!AA100)&lt;DE$194,0,10-(DE$195-LOG('Indicator Data'!AA100))/(DE$195-DE$194)*10)),1))</f>
        <v>9.4</v>
      </c>
      <c r="DF97" s="55">
        <f>IF('Indicator Data'!AB100="No data","x",ROUND(IF('Indicator Data'!AB100&gt;DF$195,10,IF('Indicator Data'!AB100&lt;DF$194,0,10-(DF$195-'Indicator Data'!AB100)/(DF$195-DF$194)*10)),1))</f>
        <v>2.9</v>
      </c>
      <c r="DG97" s="55">
        <f>IF('Indicator Data'!AC100="No data","x",ROUND(IF('Indicator Data'!AC100&gt;DG$195,10,IF('Indicator Data'!AC100&lt;DG$194,0,10-(DG$195-'Indicator Data'!AC100)/(DG$195-DG$194)*10)),1))</f>
        <v>8.9</v>
      </c>
      <c r="DH97" s="55" t="str">
        <f>IF('Indicator Data'!AD100="No data","x",ROUND(IF('Indicator Data'!AD100&gt;DH$195,10,IF('Indicator Data'!AD100&lt;DH$194,0,10-(DH$195-'Indicator Data'!AD100)/(DH$195-DH$194)*10)),1))</f>
        <v>x</v>
      </c>
      <c r="DI97" s="55">
        <f t="shared" si="173"/>
        <v>7.1</v>
      </c>
      <c r="DJ97" s="55">
        <f t="shared" si="174"/>
        <v>5</v>
      </c>
      <c r="DK97" s="55">
        <f>IF('Indicator Data'!AK100="No data","x",ROUND(IF('Indicator Data'!AK100&gt;DK$195,10,IF('Indicator Data'!AK100&lt;DK$194,0,10-(DK$195-'Indicator Data'!AK100)/(DK$195-DK$194)*10)),1))</f>
        <v>5.9</v>
      </c>
      <c r="DL97" s="55">
        <f>IF('Indicator Data'!AL100="No data","x",ROUND(IF('Indicator Data'!AL100&gt;DL$195,10,IF('Indicator Data'!AL100&lt;DL$194,0,10-(DL$195-'Indicator Data'!AL100)/(DL$195-DL$194)*10)),1))</f>
        <v>2.4</v>
      </c>
      <c r="DM97" s="55">
        <f t="shared" si="175"/>
        <v>5.9</v>
      </c>
      <c r="DN97" s="55">
        <f>IF('Indicator Data'!AG100="No data","x",ROUND(IF('Indicator Data'!AG100&gt;DN$195,10,IF('Indicator Data'!AG100&lt;DN$194,0,10-(DN$195-'Indicator Data'!AG100)/(DN$195-DN$194)*10)),1))</f>
        <v>0</v>
      </c>
      <c r="DO97" s="55">
        <f t="shared" si="176"/>
        <v>0.5</v>
      </c>
      <c r="DP97" s="194" t="str">
        <f>IF('Indicator Data'!AI100="No data","x",'Indicator Data'!AI100/'Indicator Data'!$CK100)</f>
        <v>x</v>
      </c>
      <c r="DQ97" s="55" t="str">
        <f t="shared" si="146"/>
        <v>x</v>
      </c>
      <c r="DR97" s="55">
        <f>IF('Indicator Data'!AJ100="No data","x",ROUND(IF('Indicator Data'!AJ100&gt;DR$195,10,IF('Indicator Data'!AJ100&lt;DR$194,0,10-(DR$195-'Indicator Data'!AJ100)/(DR$195-DR$194)*10)),1))</f>
        <v>4</v>
      </c>
      <c r="DS97" s="55">
        <f t="shared" si="177"/>
        <v>4</v>
      </c>
      <c r="DT97" s="55">
        <f>ROUND(IF('Indicator Data'!Z100=0,0,IF(LOG('Indicator Data'!Z100)&gt;DT$195,10,IF(LOG('Indicator Data'!Z100)&lt;DT$194,0,10-(DT$195-LOG('Indicator Data'!Z100))/(DT$195-DT$194)*10))),1)</f>
        <v>8.1</v>
      </c>
      <c r="DU97" s="56">
        <f>'Indicator Data'!Z100/'Indicator Data'!$CL100</f>
        <v>0.75255323988135392</v>
      </c>
      <c r="DV97" s="55">
        <f t="shared" si="147"/>
        <v>7.5</v>
      </c>
      <c r="DW97" s="55">
        <f t="shared" si="178"/>
        <v>7.8</v>
      </c>
      <c r="DX97" s="55">
        <f t="shared" si="179"/>
        <v>3.5</v>
      </c>
      <c r="DY97" s="57">
        <f>IF(BL97="x",ROUND((10-GEOMEAN(((10-DX97)/10*9+1),((10-CZ97)/10*9+1),((10-DJ97)/10*9+1)))/9*10,1),ROUND((10-GEOMEAN(((10-BL97)/10*9+1),((10-DX97)/10*9+1),((10-CZ97)/10*9+1),((10-DJ97)/10*9+1)))/9*10,1))</f>
        <v>3.9</v>
      </c>
      <c r="DZ97" s="58">
        <f>IF(ROUND(IF(AP97="x",(10-GEOMEAN(((10-AO97)/10*9+1),((10-DY97)/10*9+1),((10-AU97)/10*9+1),((10-AQ97)/10*9+1),((10-AR97)/10*9+1)))/9*10,(10-GEOMEAN(((10-AO97)/10*9+1),((10-DY97)/10*9+1),((10-AP97)/10*9+1),((10-AQ97)/10*9+1),((10-AR97)/10*9+1),((10-AU97)/10*9+1)))/9*10),1)=0,0.1,ROUND(IF(AP97="x",(10-GEOMEAN(((10-AO97)/10*9+1),((10-DY97)/10*9+1),((10-AU97)/10*9+1),((10-AQ97)/10*9+1),((10-AR97)/10*9+1)))/9*10,(10-GEOMEAN(((10-AO97)/10*9+1),((10-DY97)/10*9+1),((10-AP97)/10*9+1),((10-AQ97)/10*9+1),((10-AR97)/10*9+1),((10-AU97)/10*9+1)))/9*10),1))</f>
        <v>5.3</v>
      </c>
      <c r="EA97" s="55">
        <f>ROUND(IF('Indicator Data'!AM100=0,0,IF('Indicator Data'!AM100&gt;EA$195,10,IF('Indicator Data'!AM100&lt;EA$194,0,10-(EA$195-'Indicator Data'!AM100)/(EA$195-EA$194)*10))),1)</f>
        <v>8.3000000000000007</v>
      </c>
      <c r="EB97" s="55">
        <f>ROUND(IF('Indicator Data'!AN100=0,0,IF(LOG('Indicator Data'!AN100)&gt;LOG(EB$195),10,IF(LOG('Indicator Data'!AN100)&lt;LOG(EB$194),0,10-(LOG(EB$195)-LOG('Indicator Data'!AN100))/(LOG(EB$195)-LOG(EB$194))*10))),1)</f>
        <v>7.2</v>
      </c>
      <c r="EC97" s="57">
        <f t="shared" si="148"/>
        <v>7.8</v>
      </c>
      <c r="ED97" s="55">
        <f>'Indicator Data'!AO100</f>
        <v>0</v>
      </c>
      <c r="EE97" s="55">
        <f>'Indicator Data'!AP100</f>
        <v>0</v>
      </c>
      <c r="EF97" s="57">
        <f t="shared" si="149"/>
        <v>0</v>
      </c>
      <c r="EG97" s="58">
        <f t="shared" si="150"/>
        <v>5.5</v>
      </c>
      <c r="EH97" s="15"/>
      <c r="EI97" s="104"/>
    </row>
    <row r="98" spans="1:139" s="4" customFormat="1" x14ac:dyDescent="0.25">
      <c r="A98" s="126" t="str">
        <f>'Indicator Data'!A101</f>
        <v>Lesotho</v>
      </c>
      <c r="B98" s="59" t="str">
        <f>'Indicator Data'!B101</f>
        <v>LSO</v>
      </c>
      <c r="C98" s="55">
        <f>ROUND(IF('Indicator Data'!C101=0,0.1,IF(LOG('Indicator Data'!C101)&gt;C$195,10,IF(LOG('Indicator Data'!C101)&lt;C$194,0,10-(C$195-LOG('Indicator Data'!C101))/(C$195-C$194)*10))),1)</f>
        <v>0.1</v>
      </c>
      <c r="D98" s="55">
        <f>ROUND(IF('Indicator Data'!D101=0,0.1,IF(LOG('Indicator Data'!D101)&gt;D$195,10,IF(LOG('Indicator Data'!D101)&lt;D$194,0,10-(D$195-LOG('Indicator Data'!D101))/(D$195-D$194)*10))),1)</f>
        <v>0.1</v>
      </c>
      <c r="E98" s="55">
        <f t="shared" si="110"/>
        <v>0.1</v>
      </c>
      <c r="F98" s="55">
        <f>IF('Indicator Data'!E101="No data",0.1,(ROUND(IF('Indicator Data'!E101=0,0,IF(LOG('Indicator Data'!E101)&gt;F$195,10,IF(LOG('Indicator Data'!E101)&lt;F$194,0,10-(F$195-LOG('Indicator Data'!E101))/(F$195-F$194)*10))),1)))</f>
        <v>4.2</v>
      </c>
      <c r="G98" s="55">
        <f>ROUND(IF('Indicator Data'!F101=0,0,IF(LOG('Indicator Data'!F101)&gt;G$195,10,IF(LOG('Indicator Data'!F101)&lt;G$194,0,10-(G$195-LOG('Indicator Data'!F101))/(G$195-G$194)*10))),1)</f>
        <v>0</v>
      </c>
      <c r="H98" s="55">
        <f>ROUND(IF('Indicator Data'!G101=0,0,IF(LOG('Indicator Data'!G101)&gt;H$195,10,IF(LOG('Indicator Data'!G101)&lt;H$194,0,10-(H$195-LOG('Indicator Data'!G101))/(H$195-H$194)*10))),1)</f>
        <v>0</v>
      </c>
      <c r="I98" s="55">
        <f>ROUND(IF('Indicator Data'!H101=0,0,IF(LOG('Indicator Data'!H101)&gt;I$195,10,IF(LOG('Indicator Data'!H101)&lt;I$194,0,10-(I$195-LOG('Indicator Data'!H101))/(I$195-I$194)*10))),1)</f>
        <v>0</v>
      </c>
      <c r="J98" s="55">
        <f t="shared" si="111"/>
        <v>0</v>
      </c>
      <c r="K98" s="55">
        <f>ROUND(IF('Indicator Data'!I101=0,0,IF(LOG('Indicator Data'!I101)&gt;K$195,10,IF(LOG('Indicator Data'!I101)&lt;K$194,0,10-(K$195-LOG('Indicator Data'!I101))/(K$195-K$194)*10))),1)</f>
        <v>0</v>
      </c>
      <c r="L98" s="55">
        <f t="shared" si="112"/>
        <v>0</v>
      </c>
      <c r="M98" s="55">
        <f>ROUND(IF('Indicator Data'!J101=0,0,IF(LOG('Indicator Data'!J101)&gt;M$195,10,IF(LOG('Indicator Data'!J101)&lt;M$194,0,10-(M$195-LOG('Indicator Data'!J101))/(M$195-M$194)*10))),1)</f>
        <v>9.8000000000000007</v>
      </c>
      <c r="N98" s="56">
        <f>'Indicator Data'!C101/'Indicator Data'!$CL101</f>
        <v>0</v>
      </c>
      <c r="O98" s="56">
        <f>'Indicator Data'!D101/'Indicator Data'!$CL101</f>
        <v>0</v>
      </c>
      <c r="P98" s="56">
        <f>IF(F98=0.1,"x",'Indicator Data'!E101/'Indicator Data'!$CL101)</f>
        <v>2.3437435972211997E-3</v>
      </c>
      <c r="Q98" s="56">
        <f>'Indicator Data'!F101/'Indicator Data'!$CL101</f>
        <v>0</v>
      </c>
      <c r="R98" s="56">
        <f>'Indicator Data'!G101/'Indicator Data'!$CL101</f>
        <v>0</v>
      </c>
      <c r="S98" s="56">
        <f>'Indicator Data'!H101/'Indicator Data'!$CL101</f>
        <v>0</v>
      </c>
      <c r="T98" s="56">
        <f>'Indicator Data'!I101/'Indicator Data'!$CL101</f>
        <v>0</v>
      </c>
      <c r="U98" s="56">
        <f>'Indicator Data'!J101/'Indicator Data'!$CL101</f>
        <v>4.0334986354022738E-2</v>
      </c>
      <c r="V98" s="55">
        <f t="shared" si="113"/>
        <v>0</v>
      </c>
      <c r="W98" s="55">
        <f t="shared" si="114"/>
        <v>0</v>
      </c>
      <c r="X98" s="55">
        <f t="shared" si="115"/>
        <v>0</v>
      </c>
      <c r="Y98" s="55">
        <f t="shared" si="116"/>
        <v>1.6</v>
      </c>
      <c r="Z98" s="55">
        <f t="shared" si="117"/>
        <v>0</v>
      </c>
      <c r="AA98" s="55">
        <f t="shared" si="118"/>
        <v>0</v>
      </c>
      <c r="AB98" s="55">
        <f t="shared" si="119"/>
        <v>0</v>
      </c>
      <c r="AC98" s="55">
        <f t="shared" si="120"/>
        <v>0</v>
      </c>
      <c r="AD98" s="55">
        <f t="shared" si="121"/>
        <v>0</v>
      </c>
      <c r="AE98" s="55">
        <f t="shared" si="122"/>
        <v>0</v>
      </c>
      <c r="AF98" s="55">
        <f t="shared" si="123"/>
        <v>10</v>
      </c>
      <c r="AG98" s="55">
        <f>ROUND(IF('Indicator Data'!K101=0,0,IF('Indicator Data'!K101&gt;AG$195,10,IF('Indicator Data'!K101&lt;AG$194,0,10-(AG$195-'Indicator Data'!K101)/(AG$195-AG$194)*10))),1)</f>
        <v>4.8</v>
      </c>
      <c r="AH98" s="55">
        <f t="shared" si="124"/>
        <v>0.1</v>
      </c>
      <c r="AI98" s="55">
        <f t="shared" si="125"/>
        <v>0.1</v>
      </c>
      <c r="AJ98" s="55">
        <f t="shared" si="126"/>
        <v>0</v>
      </c>
      <c r="AK98" s="55">
        <f t="shared" si="127"/>
        <v>0</v>
      </c>
      <c r="AL98" s="55">
        <f t="shared" si="128"/>
        <v>0</v>
      </c>
      <c r="AM98" s="55">
        <f t="shared" si="129"/>
        <v>0</v>
      </c>
      <c r="AN98" s="55">
        <f t="shared" si="130"/>
        <v>9.9</v>
      </c>
      <c r="AO98" s="193">
        <f t="shared" si="131"/>
        <v>0.1</v>
      </c>
      <c r="AP98" s="193">
        <f t="shared" si="151"/>
        <v>3</v>
      </c>
      <c r="AQ98" s="193">
        <f t="shared" si="132"/>
        <v>0</v>
      </c>
      <c r="AR98" s="193">
        <f t="shared" si="133"/>
        <v>0</v>
      </c>
      <c r="AS98" s="55">
        <f t="shared" si="134"/>
        <v>7.4</v>
      </c>
      <c r="AT98" s="55">
        <f>IF('Indicator Data'!L101="No data","x",IF('Indicator Data'!CM101&lt;1000,"x",ROUND((IF('Indicator Data'!L101&gt;AT$195,10,IF('Indicator Data'!L101&lt;AT$194,0,10-(AT$195-'Indicator Data'!L101)/(AT$195-AT$194)*10))),1)))</f>
        <v>3</v>
      </c>
      <c r="AU98" s="193">
        <f t="shared" si="135"/>
        <v>5.2</v>
      </c>
      <c r="AV98" s="55">
        <f>IF('Indicator Data'!M101="No data","x",ROUND(IF('Indicator Data'!M101=0,0,IF(LOG('Indicator Data'!M101)&gt;AV$195,10,IF(LOG('Indicator Data'!M101)&lt;AV$194,0,10-(AV$195-LOG('Indicator Data'!M101))/(AV$195-AV$194)*10))),1))</f>
        <v>6.7</v>
      </c>
      <c r="AW98" s="56">
        <f>IF(AV98="x","x",'Indicator Data'!M101/'Indicator Data'!$CL101)</f>
        <v>0.21885021426833323</v>
      </c>
      <c r="AX98" s="55">
        <f t="shared" si="152"/>
        <v>2.4</v>
      </c>
      <c r="AY98" s="55">
        <f t="shared" si="153"/>
        <v>4.9000000000000004</v>
      </c>
      <c r="AZ98" s="55">
        <f>IF('Indicator Data'!N101="No data","x",ROUND(IF('Indicator Data'!N101=0,0,IF(LOG('Indicator Data'!N101)&gt;AZ$195,10,IF(LOG('Indicator Data'!N101)&lt;AZ$194,0,10-(AZ$195-LOG('Indicator Data'!N101))/(AZ$195-AZ$194)*10))),1))</f>
        <v>0</v>
      </c>
      <c r="BA98" s="56">
        <f>IF(AZ98="x","x",'Indicator Data'!N101/'Indicator Data'!$CL101)</f>
        <v>0</v>
      </c>
      <c r="BB98" s="55">
        <f t="shared" si="154"/>
        <v>0</v>
      </c>
      <c r="BC98" s="55">
        <f t="shared" si="155"/>
        <v>0</v>
      </c>
      <c r="BD98" s="55">
        <f>IF('Indicator Data'!O101="No data","x",ROUND(IF('Indicator Data'!O101=0,0,IF(LOG('Indicator Data'!O101)&gt;BD$195,10,IF(LOG('Indicator Data'!O101)&lt;BD$194,0,10-(BD$195-LOG('Indicator Data'!O101))/(BD$195-BD$194)*10))),1))</f>
        <v>0</v>
      </c>
      <c r="BE98" s="56">
        <f>IF(BD98="x","x",'Indicator Data'!O101/'Indicator Data'!$CL101)</f>
        <v>0</v>
      </c>
      <c r="BF98" s="55">
        <f t="shared" si="156"/>
        <v>0</v>
      </c>
      <c r="BG98" s="55">
        <f t="shared" si="157"/>
        <v>0</v>
      </c>
      <c r="BH98" s="55">
        <f>IF('Indicator Data'!P101="No data","x",ROUND(IF('Indicator Data'!P101=0,0,IF(LOG('Indicator Data'!P101)&gt;BH$195,10,IF(LOG('Indicator Data'!P101)&lt;BH$194,0,10-(BH$195-LOG('Indicator Data'!P101))/(BH$195-BH$194)*10))),1))</f>
        <v>0</v>
      </c>
      <c r="BI98" s="56">
        <f>IF(BH98="x","x",'Indicator Data'!P101/'Indicator Data'!$CL101)</f>
        <v>0</v>
      </c>
      <c r="BJ98" s="55">
        <f t="shared" si="158"/>
        <v>0</v>
      </c>
      <c r="BK98" s="55">
        <f t="shared" si="159"/>
        <v>0</v>
      </c>
      <c r="BL98" s="55">
        <f t="shared" si="160"/>
        <v>1.5</v>
      </c>
      <c r="BM98" s="55">
        <f>ROUND(IF('Indicator Data'!Q101=0,0,IF(LOG('Indicator Data'!Q101)&gt;BM$195,10,IF(LOG('Indicator Data'!Q101)&lt;BM$194,0,10-(BM$195-LOG('Indicator Data'!Q101))/(BM$195-BM$194)*10))),1)</f>
        <v>0</v>
      </c>
      <c r="BN98" s="55">
        <f>ROUND(IF('Indicator Data'!R101=0,0,IF(LOG('Indicator Data'!R101)&gt;BN$195,10,IF(LOG('Indicator Data'!R101)&lt;BN$194,0,10-(BN$195-LOG('Indicator Data'!R101))/(BN$195-BN$194)*10))),1)</f>
        <v>0</v>
      </c>
      <c r="BO98" s="55">
        <f t="shared" si="161"/>
        <v>0</v>
      </c>
      <c r="BP98" s="56">
        <f>'Indicator Data'!Q101/'Indicator Data'!$CL101</f>
        <v>0</v>
      </c>
      <c r="BQ98" s="56">
        <f>'Indicator Data'!R101/'Indicator Data'!$CL101</f>
        <v>0</v>
      </c>
      <c r="BR98" s="55">
        <f t="shared" si="136"/>
        <v>0</v>
      </c>
      <c r="BS98" s="55">
        <f t="shared" si="137"/>
        <v>0</v>
      </c>
      <c r="BT98" s="55">
        <f t="shared" si="138"/>
        <v>0</v>
      </c>
      <c r="BU98" s="55">
        <f t="shared" si="162"/>
        <v>0</v>
      </c>
      <c r="BV98" s="55">
        <f>ROUND(IF('Indicator Data'!S101=0,0,IF(LOG('Indicator Data'!S101)&gt;BV$195,10,IF(LOG('Indicator Data'!S101)&lt;BV$194,0,10-(BV$195-LOG('Indicator Data'!S101))/(BV$195-BV$194)*10))),1)</f>
        <v>0</v>
      </c>
      <c r="BW98" s="55">
        <f>ROUND(IF('Indicator Data'!T101=0,0,IF(LOG('Indicator Data'!T101)&gt;BW$195,10,IF(LOG('Indicator Data'!T101)&lt;BW$194,0,10-(BW$195-LOG('Indicator Data'!T101))/(BW$195-BW$194)*10))),1)</f>
        <v>0</v>
      </c>
      <c r="BX98" s="55">
        <f t="shared" si="163"/>
        <v>0</v>
      </c>
      <c r="BY98" s="56">
        <f>'Indicator Data'!S101/'Indicator Data'!$CL101</f>
        <v>0</v>
      </c>
      <c r="BZ98" s="56">
        <f>'Indicator Data'!T101/'Indicator Data'!$CL101</f>
        <v>0</v>
      </c>
      <c r="CA98" s="55">
        <f t="shared" si="139"/>
        <v>0</v>
      </c>
      <c r="CB98" s="55">
        <f t="shared" si="140"/>
        <v>0</v>
      </c>
      <c r="CC98" s="55">
        <f t="shared" si="164"/>
        <v>0</v>
      </c>
      <c r="CD98" s="55">
        <f t="shared" si="165"/>
        <v>0</v>
      </c>
      <c r="CE98" s="55">
        <f t="shared" si="166"/>
        <v>0</v>
      </c>
      <c r="CF98" s="55">
        <f>ROUND(IF('Indicator Data'!U101=0,0,IF(LOG('Indicator Data'!U101)&gt;CF$195,10,IF(LOG('Indicator Data'!U101)&lt;CF$194,0,10-(CF$195-LOG('Indicator Data'!U101))/(CF$195-CF$194)*10))),1)</f>
        <v>0</v>
      </c>
      <c r="CG98" s="56">
        <f>'Indicator Data'!U101/'Indicator Data'!$CL101</f>
        <v>0</v>
      </c>
      <c r="CH98" s="55">
        <f t="shared" si="141"/>
        <v>0</v>
      </c>
      <c r="CI98" s="55">
        <f t="shared" si="167"/>
        <v>0</v>
      </c>
      <c r="CJ98" s="55">
        <f>ROUND(IF('Indicator Data'!V101=0,0,IF(LOG('Indicator Data'!V101)&gt;CJ$195,10,IF(LOG('Indicator Data'!V101)&lt;CJ$194,0,10-(CJ$195-LOG('Indicator Data'!V101))/(CJ$195-CJ$194)*10))),1)</f>
        <v>0</v>
      </c>
      <c r="CK98" s="56">
        <f>IF('Indicator Data'!V101/'Indicator Data'!$CL101&gt;1,1,'Indicator Data'!V101/'Indicator Data'!$CL101)</f>
        <v>0</v>
      </c>
      <c r="CL98" s="55">
        <f t="shared" si="142"/>
        <v>0</v>
      </c>
      <c r="CM98" s="55">
        <f t="shared" si="168"/>
        <v>0</v>
      </c>
      <c r="CN98" s="55">
        <f>ROUND(IF('Indicator Data'!W101=0,0,IF(LOG('Indicator Data'!W101)&gt;CN$195,10,IF(LOG('Indicator Data'!W101)&lt;CN$194,0,10-(CN$195-LOG('Indicator Data'!W101))/(CN$195-CN$194)*10))),1)</f>
        <v>0</v>
      </c>
      <c r="CO98" s="56">
        <f>'Indicator Data'!W101/'Indicator Data'!$CL101</f>
        <v>0</v>
      </c>
      <c r="CP98" s="55">
        <f t="shared" si="143"/>
        <v>0</v>
      </c>
      <c r="CQ98" s="55">
        <f t="shared" si="169"/>
        <v>0</v>
      </c>
      <c r="CR98" s="55">
        <f>ROUND(IF('Indicator Data'!X101=0,0,IF(LOG('Indicator Data'!X101)&gt;CR$195,10,IF(LOG('Indicator Data'!X101)&lt;CR$194,0,10-(CR$195-LOG('Indicator Data'!X101))/(CR$195-CR$194)*10))),1)</f>
        <v>0</v>
      </c>
      <c r="CS98" s="56">
        <f>'Indicator Data'!X101/'Indicator Data'!$CL101</f>
        <v>0</v>
      </c>
      <c r="CT98" s="55">
        <f t="shared" si="144"/>
        <v>0</v>
      </c>
      <c r="CU98" s="55">
        <f t="shared" si="170"/>
        <v>0</v>
      </c>
      <c r="CV98" s="55">
        <f>ROUND(IF('Indicator Data'!Y101=0,0,IF(LOG('Indicator Data'!Y101)&gt;CR$195,10,IF(LOG('Indicator Data'!Y101)&lt;CR$194,0,10-(CR$195-LOG('Indicator Data'!Y101))/(CR$195-CR$194)*10))),1)</f>
        <v>0</v>
      </c>
      <c r="CW98" s="56">
        <f>'Indicator Data'!Y101/'Indicator Data'!$CL101</f>
        <v>0</v>
      </c>
      <c r="CX98" s="55">
        <f t="shared" si="145"/>
        <v>0</v>
      </c>
      <c r="CY98" s="55">
        <f t="shared" si="171"/>
        <v>0</v>
      </c>
      <c r="CZ98" s="55">
        <f t="shared" si="172"/>
        <v>0</v>
      </c>
      <c r="DA98" s="55">
        <f>IF('Indicator Data'!AE101="No data","x",ROUND(IF('Indicator Data'!AE101&gt;DA$195,0,IF('Indicator Data'!AE101&lt;DA$194,10,(DA$195-'Indicator Data'!AE101)/(DA$195-DA$194)*10)),1))</f>
        <v>6.4</v>
      </c>
      <c r="DB98" s="55">
        <f>IF('Indicator Data'!AF101="No data","x",ROUND(IF('Indicator Data'!AF101&gt;DB$195,0,IF('Indicator Data'!AF101&lt;DB$194,10,(DB$195-'Indicator Data'!AF101)/(DB$195-DB$194)*10)),1))</f>
        <v>5.2</v>
      </c>
      <c r="DC98" s="55">
        <f>IF('Indicator Data'!AH101="No data","x",ROUND(IF('Indicator Data'!AH101&gt;DC$195,0,IF('Indicator Data'!AH101&lt;DC$194,10,(DC$195-'Indicator Data'!AH101)/(DC$195-DC$194)*10)),1))</f>
        <v>9.8000000000000007</v>
      </c>
      <c r="DD98" s="55">
        <f>IF(AND(DB98="x",DA98="x",DC98="x"),"x",ROUND(AVERAGE(DA98:DC98),1))</f>
        <v>7.1</v>
      </c>
      <c r="DE98" s="55">
        <f>IF('Indicator Data'!AA101="No data","x",ROUND(IF(LOG('Indicator Data'!AA101)&gt;DE$195,10,IF(LOG('Indicator Data'!AA101)&lt;DE$194,0,10-(DE$195-LOG('Indicator Data'!AA101))/(DE$195-DE$194)*10)),1))</f>
        <v>6.1</v>
      </c>
      <c r="DF98" s="55">
        <f>IF('Indicator Data'!AB101="No data","x",ROUND(IF('Indicator Data'!AB101&gt;DF$195,10,IF('Indicator Data'!AB101&lt;DF$194,0,10-(DF$195-'Indicator Data'!AB101)/(DF$195-DF$194)*10)),1))</f>
        <v>5.5</v>
      </c>
      <c r="DG98" s="55">
        <f>IF('Indicator Data'!AC101="No data","x",ROUND(IF('Indicator Data'!AC101&gt;DG$195,10,IF('Indicator Data'!AC101&lt;DG$194,0,10-(DG$195-'Indicator Data'!AC101)/(DG$195-DG$194)*10)),1))</f>
        <v>2.8</v>
      </c>
      <c r="DH98" s="55">
        <f>IF('Indicator Data'!AD101="No data","x",ROUND(IF('Indicator Data'!AD101&gt;DH$195,10,IF('Indicator Data'!AD101&lt;DH$194,0,10-(DH$195-'Indicator Data'!AD101)/(DH$195-DH$194)*10)),1))</f>
        <v>1.9</v>
      </c>
      <c r="DI98" s="55">
        <f t="shared" si="173"/>
        <v>4.0999999999999996</v>
      </c>
      <c r="DJ98" s="55">
        <f t="shared" si="174"/>
        <v>5.0999999999999996</v>
      </c>
      <c r="DK98" s="55">
        <f>IF('Indicator Data'!AK101="No data","x",ROUND(IF('Indicator Data'!AK101&gt;DK$195,10,IF('Indicator Data'!AK101&lt;DK$194,0,10-(DK$195-'Indicator Data'!AK101)/(DK$195-DK$194)*10)),1))</f>
        <v>6.6</v>
      </c>
      <c r="DL98" s="55">
        <f>IF('Indicator Data'!AL101="No data","x",ROUND(IF('Indicator Data'!AL101&gt;DL$195,10,IF('Indicator Data'!AL101&lt;DL$194,0,10-(DL$195-'Indicator Data'!AL101)/(DL$195-DL$194)*10)),1))</f>
        <v>4.5999999999999996</v>
      </c>
      <c r="DM98" s="55">
        <f t="shared" si="175"/>
        <v>4.5999999999999996</v>
      </c>
      <c r="DN98" s="55">
        <f>IF('Indicator Data'!AG101="No data","x",ROUND(IF('Indicator Data'!AG101&gt;DN$195,10,IF('Indicator Data'!AG101&lt;DN$194,0,10-(DN$195-'Indicator Data'!AG101)/(DN$195-DN$194)*10)),1))</f>
        <v>9.1</v>
      </c>
      <c r="DO98" s="55">
        <f t="shared" si="176"/>
        <v>7.6</v>
      </c>
      <c r="DP98" s="194">
        <f>IF('Indicator Data'!AI101="No data","x",'Indicator Data'!AI101/'Indicator Data'!$CK101)</f>
        <v>4.1837987374604625E-4</v>
      </c>
      <c r="DQ98" s="55">
        <f t="shared" si="146"/>
        <v>4.2</v>
      </c>
      <c r="DR98" s="55">
        <f>IF('Indicator Data'!AJ101="No data","x",ROUND(IF('Indicator Data'!AJ101&gt;DR$195,10,IF('Indicator Data'!AJ101&lt;DR$194,0,10-(DR$195-'Indicator Data'!AJ101)/(DR$195-DR$194)*10)),1))</f>
        <v>4</v>
      </c>
      <c r="DS98" s="55">
        <f t="shared" si="177"/>
        <v>4.0999999999999996</v>
      </c>
      <c r="DT98" s="55">
        <f>ROUND(IF('Indicator Data'!Z101=0,0,IF(LOG('Indicator Data'!Z101)&gt;DT$195,10,IF(LOG('Indicator Data'!Z101)&lt;DT$194,0,10-(DT$195-LOG('Indicator Data'!Z101))/(DT$195-DT$194)*10))),1)</f>
        <v>0</v>
      </c>
      <c r="DU98" s="56">
        <f>'Indicator Data'!Z101/'Indicator Data'!$CL101</f>
        <v>0</v>
      </c>
      <c r="DV98" s="55">
        <f t="shared" si="147"/>
        <v>0</v>
      </c>
      <c r="DW98" s="55">
        <f t="shared" si="178"/>
        <v>0</v>
      </c>
      <c r="DX98" s="55">
        <f t="shared" si="179"/>
        <v>5.4</v>
      </c>
      <c r="DY98" s="57">
        <f>IF(BL98="x",ROUND((10-GEOMEAN(((10-DX98)/10*9+1),((10-CZ98)/10*9+1),((10-DJ98)/10*9+1)))/9*10,1),ROUND((10-GEOMEAN(((10-BL98)/10*9+1),((10-DX98)/10*9+1),((10-CZ98)/10*9+1),((10-DJ98)/10*9+1)))/9*10,1))</f>
        <v>3.3</v>
      </c>
      <c r="DZ98" s="58">
        <f>IF(ROUND(IF(AP98="x",(10-GEOMEAN(((10-AO98)/10*9+1),((10-DY98)/10*9+1),((10-AU98)/10*9+1),((10-AQ98)/10*9+1),((10-AR98)/10*9+1)))/9*10,(10-GEOMEAN(((10-AO98)/10*9+1),((10-DY98)/10*9+1),((10-AP98)/10*9+1),((10-AQ98)/10*9+1),((10-AR98)/10*9+1),((10-AU98)/10*9+1)))/9*10),1)=0,0.1,ROUND(IF(AP98="x",(10-GEOMEAN(((10-AO98)/10*9+1),((10-DY98)/10*9+1),((10-AU98)/10*9+1),((10-AQ98)/10*9+1),((10-AR98)/10*9+1)))/9*10,(10-GEOMEAN(((10-AO98)/10*9+1),((10-DY98)/10*9+1),((10-AP98)/10*9+1),((10-AQ98)/10*9+1),((10-AR98)/10*9+1),((10-AU98)/10*9+1)))/9*10),1))</f>
        <v>2.2000000000000002</v>
      </c>
      <c r="EA98" s="55">
        <f>ROUND(IF('Indicator Data'!AM101=0,0,IF('Indicator Data'!AM101&gt;EA$195,10,IF('Indicator Data'!AM101&lt;EA$194,0,10-(EA$195-'Indicator Data'!AM101)/(EA$195-EA$194)*10))),1)</f>
        <v>3.5</v>
      </c>
      <c r="EB98" s="55">
        <f>ROUND(IF('Indicator Data'!AN101=0,0,IF(LOG('Indicator Data'!AN101)&gt;LOG(EB$195),10,IF(LOG('Indicator Data'!AN101)&lt;LOG(EB$194),0,10-(LOG(EB$195)-LOG('Indicator Data'!AN101))/(LOG(EB$195)-LOG(EB$194))*10))),1)</f>
        <v>2.5</v>
      </c>
      <c r="EC98" s="57">
        <f t="shared" si="148"/>
        <v>3</v>
      </c>
      <c r="ED98" s="55">
        <f>'Indicator Data'!AO101</f>
        <v>0</v>
      </c>
      <c r="EE98" s="55">
        <f>'Indicator Data'!AP101</f>
        <v>0</v>
      </c>
      <c r="EF98" s="57">
        <f t="shared" si="149"/>
        <v>0</v>
      </c>
      <c r="EG98" s="58">
        <f t="shared" si="150"/>
        <v>2.1</v>
      </c>
      <c r="EH98" s="15"/>
      <c r="EI98" s="104"/>
    </row>
    <row r="99" spans="1:139" s="4" customFormat="1" x14ac:dyDescent="0.25">
      <c r="A99" s="126" t="str">
        <f>'Indicator Data'!A102</f>
        <v>Liberia</v>
      </c>
      <c r="B99" s="59" t="str">
        <f>'Indicator Data'!B102</f>
        <v>LBR</v>
      </c>
      <c r="C99" s="55">
        <f>ROUND(IF('Indicator Data'!C102=0,0.1,IF(LOG('Indicator Data'!C102)&gt;C$195,10,IF(LOG('Indicator Data'!C102)&lt;C$194,0,10-(C$195-LOG('Indicator Data'!C102))/(C$195-C$194)*10))),1)</f>
        <v>0.1</v>
      </c>
      <c r="D99" s="55">
        <f>ROUND(IF('Indicator Data'!D102=0,0.1,IF(LOG('Indicator Data'!D102)&gt;D$195,10,IF(LOG('Indicator Data'!D102)&lt;D$194,0,10-(D$195-LOG('Indicator Data'!D102))/(D$195-D$194)*10))),1)</f>
        <v>0.1</v>
      </c>
      <c r="E99" s="55">
        <f t="shared" ref="E99:E130" si="180">ROUND((10-GEOMEAN(((10-C99)/10*9+1),((10-D99)/10*9+1)))/9*10,1)</f>
        <v>0.1</v>
      </c>
      <c r="F99" s="55">
        <f>IF('Indicator Data'!E102="No data",0.1,(ROUND(IF('Indicator Data'!E102=0,0,IF(LOG('Indicator Data'!E102)&gt;F$195,10,IF(LOG('Indicator Data'!E102)&lt;F$194,0,10-(F$195-LOG('Indicator Data'!E102))/(F$195-F$194)*10))),1)))</f>
        <v>6.5</v>
      </c>
      <c r="G99" s="55">
        <f>ROUND(IF('Indicator Data'!F102=0,0,IF(LOG('Indicator Data'!F102)&gt;G$195,10,IF(LOG('Indicator Data'!F102)&lt;G$194,0,10-(G$195-LOG('Indicator Data'!F102))/(G$195-G$194)*10))),1)</f>
        <v>4.8</v>
      </c>
      <c r="H99" s="55">
        <f>ROUND(IF('Indicator Data'!G102=0,0,IF(LOG('Indicator Data'!G102)&gt;H$195,10,IF(LOG('Indicator Data'!G102)&lt;H$194,0,10-(H$195-LOG('Indicator Data'!G102))/(H$195-H$194)*10))),1)</f>
        <v>0</v>
      </c>
      <c r="I99" s="55">
        <f>ROUND(IF('Indicator Data'!H102=0,0,IF(LOG('Indicator Data'!H102)&gt;I$195,10,IF(LOG('Indicator Data'!H102)&lt;I$194,0,10-(I$195-LOG('Indicator Data'!H102))/(I$195-I$194)*10))),1)</f>
        <v>0</v>
      </c>
      <c r="J99" s="55">
        <f t="shared" ref="J99:J130" si="181">ROUND((10-GEOMEAN(((10-H99)/10*9+1),((10-I99)/10*9+1)))/9*10,1)</f>
        <v>0</v>
      </c>
      <c r="K99" s="55">
        <f>ROUND(IF('Indicator Data'!I102=0,0,IF(LOG('Indicator Data'!I102)&gt;K$195,10,IF(LOG('Indicator Data'!I102)&lt;K$194,0,10-(K$195-LOG('Indicator Data'!I102))/(K$195-K$194)*10))),1)</f>
        <v>0</v>
      </c>
      <c r="L99" s="55">
        <f t="shared" ref="L99:L130" si="182">ROUND((10-GEOMEAN(((10-J99)/10*9+1),((10-K99)/10*9+1)))/9*10,1)</f>
        <v>0</v>
      </c>
      <c r="M99" s="55">
        <f>ROUND(IF('Indicator Data'!J102=0,0,IF(LOG('Indicator Data'!J102)&gt;M$195,10,IF(LOG('Indicator Data'!J102)&lt;M$194,0,10-(M$195-LOG('Indicator Data'!J102))/(M$195-M$194)*10))),1)</f>
        <v>0</v>
      </c>
      <c r="N99" s="56">
        <f>'Indicator Data'!C102/'Indicator Data'!$CL102</f>
        <v>0</v>
      </c>
      <c r="O99" s="56">
        <f>'Indicator Data'!D102/'Indicator Data'!$CL102</f>
        <v>0</v>
      </c>
      <c r="P99" s="56">
        <f>IF(F99=0.1,"x",'Indicator Data'!E102/'Indicator Data'!$CL102)</f>
        <v>8.8285103096373656E-3</v>
      </c>
      <c r="Q99" s="56">
        <f>'Indicator Data'!F102/'Indicator Data'!$CL102</f>
        <v>1.715500234456135E-6</v>
      </c>
      <c r="R99" s="56">
        <f>'Indicator Data'!G102/'Indicator Data'!$CL102</f>
        <v>0</v>
      </c>
      <c r="S99" s="56">
        <f>'Indicator Data'!H102/'Indicator Data'!$CL102</f>
        <v>0</v>
      </c>
      <c r="T99" s="56">
        <f>'Indicator Data'!I102/'Indicator Data'!$CL102</f>
        <v>0</v>
      </c>
      <c r="U99" s="56">
        <f>'Indicator Data'!J102/'Indicator Data'!$CL102</f>
        <v>0</v>
      </c>
      <c r="V99" s="55">
        <f t="shared" ref="V99:V130" si="183">ROUND(IF(N99&gt;V$195,10,IF(N99&lt;V$194,0,10-(V$195-N99)/(V$195-V$194)*10)),1)</f>
        <v>0</v>
      </c>
      <c r="W99" s="55">
        <f t="shared" ref="W99:W130" si="184">ROUND(IF(O99&gt;W$195,10,IF(O99&lt;W$194,0,10-(W$195-O99)/(W$195-W$194)*10)),1)</f>
        <v>0</v>
      </c>
      <c r="X99" s="55">
        <f t="shared" ref="X99:X130" si="185">ROUND(((10-GEOMEAN(((10-V99)/10*9+1),((10-W99)/10*9+1)))/9*10),1)</f>
        <v>0</v>
      </c>
      <c r="Y99" s="55">
        <f t="shared" ref="Y99:Y130" si="186">IF(P99="x",0.1,ROUND(IF(P99&gt;Y$195,10,IF(P99&lt;Y$194,0,10-(Y$195-P99)/(Y$195-Y$194)*10)),1))</f>
        <v>5.9</v>
      </c>
      <c r="Z99" s="55">
        <f t="shared" ref="Z99:Z130" si="187">ROUND(IF(Q99=0,0,IF(LOG(Q99)&gt;Z$195,10,IF(LOG(Q99)&lt;=Z$194,0,10-(Z$195-LOG(Q99))/(Z$195-Z$194)*10))),1)</f>
        <v>6.1</v>
      </c>
      <c r="AA99" s="55">
        <f t="shared" ref="AA99:AA130" si="188">ROUND(IF(R99&gt;AA$195,10,IF(R99&lt;AA$194,0,10-(AA$195-R99)/(AA$195-AA$194)*10)),1)</f>
        <v>0</v>
      </c>
      <c r="AB99" s="55">
        <f t="shared" ref="AB99:AB130" si="189">ROUND(IF(S99&gt;AB$195,10,IF(S99&lt;AB$194,0,10-(AB$195-S99)/(AB$195-AB$194)*10)),1)</f>
        <v>0</v>
      </c>
      <c r="AC99" s="55">
        <f t="shared" ref="AC99:AC130" si="190">ROUND(((10-GEOMEAN(((10-AA99)/10*9+1),((10-AB99)/10*9+1)))/9*10),1)</f>
        <v>0</v>
      </c>
      <c r="AD99" s="55">
        <f t="shared" ref="AD99:AD130" si="191">ROUND(IF(T99=0,0,IF(T99&gt;AD$195,10,IF(T99&lt;=AD$194,0,10-(AD$195-T99)/(AD$195-AD$194)*10))),1)</f>
        <v>0</v>
      </c>
      <c r="AE99" s="55">
        <f t="shared" ref="AE99:AE130" si="192">ROUND((10-GEOMEAN(((10-AC99)/10*9+1),((10-AD99)/10*9+1)))/9*10,1)</f>
        <v>0</v>
      </c>
      <c r="AF99" s="55">
        <f t="shared" ref="AF99:AF130" si="193">ROUND(IF(U99&gt;AF$195,10,IF(U99&lt;AF$194,0,10-(AF$195-U99)/(AF$195-AF$194)*10)),1)</f>
        <v>0</v>
      </c>
      <c r="AG99" s="55">
        <f>ROUND(IF('Indicator Data'!K102=0,0,IF('Indicator Data'!K102&gt;AG$195,10,IF('Indicator Data'!K102&lt;AG$194,0,10-(AG$195-'Indicator Data'!K102)/(AG$195-AG$194)*10))),1)</f>
        <v>0</v>
      </c>
      <c r="AH99" s="55">
        <f t="shared" ref="AH99:AH130" si="194">ROUND(AVERAGE(C99,V99),1)</f>
        <v>0.1</v>
      </c>
      <c r="AI99" s="55">
        <f t="shared" ref="AI99:AI130" si="195">ROUND(AVERAGE(D99,W99),1)</f>
        <v>0.1</v>
      </c>
      <c r="AJ99" s="55">
        <f t="shared" ref="AJ99:AJ130" si="196">ROUND(AVERAGE(AA99,H99),1)</f>
        <v>0</v>
      </c>
      <c r="AK99" s="55">
        <f t="shared" ref="AK99:AK130" si="197">ROUND(AVERAGE(AB99,I99),1)</f>
        <v>0</v>
      </c>
      <c r="AL99" s="55">
        <f t="shared" ref="AL99:AL130" si="198">ROUND((10-GEOMEAN(((10-AJ99)/10*9+1),((10-AK99)/10*9+1)))/9*10,1)</f>
        <v>0</v>
      </c>
      <c r="AM99" s="55">
        <f t="shared" ref="AM99:AM130" si="199">ROUND(AVERAGE(AD99,K99),1)</f>
        <v>0</v>
      </c>
      <c r="AN99" s="55">
        <f t="shared" ref="AN99:AN130" si="200">ROUND((10-GEOMEAN(((10-M99)/10*9+1),((10-AF99)/10*9+1)))/9*10,1)</f>
        <v>0</v>
      </c>
      <c r="AO99" s="193">
        <f t="shared" ref="AO99:AO130" si="201">ROUND((10-GEOMEAN(((10-E99)/10*9+1),((10-X99)/10*9+1)))/9*10,1)</f>
        <v>0.1</v>
      </c>
      <c r="AP99" s="193">
        <f t="shared" si="151"/>
        <v>6.2</v>
      </c>
      <c r="AQ99" s="193">
        <f t="shared" ref="AQ99:AQ130" si="202">ROUND((10-GEOMEAN(((10-G99)/10*9+1),((10-Z99)/10*9+1)))/9*10,1)</f>
        <v>5.5</v>
      </c>
      <c r="AR99" s="193">
        <f t="shared" ref="AR99:AR130" si="203">ROUND((10-GEOMEAN(((10-L99)/10*9+1),((10-AE99)/10*9+1)))/9*10,1)</f>
        <v>0</v>
      </c>
      <c r="AS99" s="55">
        <f t="shared" ref="AS99:AS130" si="204">ROUND(AVERAGE(AG99,AN99),1)</f>
        <v>0</v>
      </c>
      <c r="AT99" s="55">
        <f>IF('Indicator Data'!L102="No data","x",IF('Indicator Data'!CM102&lt;1000,"x",ROUND((IF('Indicator Data'!L102&gt;AT$195,10,IF('Indicator Data'!L102&lt;AT$194,0,10-(AT$195-'Indicator Data'!L102)/(AT$195-AT$194)*10))),1)))</f>
        <v>1</v>
      </c>
      <c r="AU99" s="193">
        <f t="shared" ref="AU99:AU130" si="205">ROUND(AVERAGE(AS99,AT99),1)</f>
        <v>0.5</v>
      </c>
      <c r="AV99" s="55">
        <f>IF('Indicator Data'!M102="No data","x",ROUND(IF('Indicator Data'!M102=0,0,IF(LOG('Indicator Data'!M102)&gt;AV$195,10,IF(LOG('Indicator Data'!M102)&lt;AV$194,0,10-(AV$195-LOG('Indicator Data'!M102))/(AV$195-AV$194)*10))),1))</f>
        <v>7.4</v>
      </c>
      <c r="AW99" s="56">
        <f>IF(AV99="x","x",'Indicator Data'!M102/'Indicator Data'!$CL102)</f>
        <v>0.31628177720633871</v>
      </c>
      <c r="AX99" s="55">
        <f t="shared" si="152"/>
        <v>3.5</v>
      </c>
      <c r="AY99" s="55">
        <f t="shared" si="153"/>
        <v>5.8</v>
      </c>
      <c r="AZ99" s="55">
        <f>IF('Indicator Data'!N102="No data","x",ROUND(IF('Indicator Data'!N102=0,0,IF(LOG('Indicator Data'!N102)&gt;AZ$195,10,IF(LOG('Indicator Data'!N102)&lt;AZ$194,0,10-(AZ$195-LOG('Indicator Data'!N102))/(AZ$195-AZ$194)*10))),1))</f>
        <v>8</v>
      </c>
      <c r="BA99" s="56">
        <f>IF(AZ99="x","x",'Indicator Data'!N102/'Indicator Data'!$CL102)</f>
        <v>0.14553180789280939</v>
      </c>
      <c r="BB99" s="55">
        <f t="shared" si="154"/>
        <v>10</v>
      </c>
      <c r="BC99" s="55">
        <f t="shared" si="155"/>
        <v>9.3000000000000007</v>
      </c>
      <c r="BD99" s="55">
        <f>IF('Indicator Data'!O102="No data","x",ROUND(IF('Indicator Data'!O102=0,0,IF(LOG('Indicator Data'!O102)&gt;BD$195,10,IF(LOG('Indicator Data'!O102)&lt;BD$194,0,10-(BD$195-LOG('Indicator Data'!O102))/(BD$195-BD$194)*10))),1))</f>
        <v>9.1999999999999993</v>
      </c>
      <c r="BE99" s="56">
        <f>IF(BD99="x","x",'Indicator Data'!O102/'Indicator Data'!$CL102)</f>
        <v>0.70500431315221279</v>
      </c>
      <c r="BF99" s="55">
        <f t="shared" si="156"/>
        <v>10</v>
      </c>
      <c r="BG99" s="55">
        <f t="shared" si="157"/>
        <v>9.6999999999999993</v>
      </c>
      <c r="BH99" s="55">
        <f>IF('Indicator Data'!P102="No data","x",ROUND(IF('Indicator Data'!P102=0,0,IF(LOG('Indicator Data'!P102)&gt;BH$195,10,IF(LOG('Indicator Data'!P102)&lt;BH$194,0,10-(BH$195-LOG('Indicator Data'!P102))/(BH$195-BH$194)*10))),1))</f>
        <v>7.2</v>
      </c>
      <c r="BI99" s="56">
        <f>IF(BH99="x","x",'Indicator Data'!P102/'Indicator Data'!$CL102)</f>
        <v>4.6164050749438926E-2</v>
      </c>
      <c r="BJ99" s="55">
        <f t="shared" si="158"/>
        <v>4.5999999999999996</v>
      </c>
      <c r="BK99" s="55">
        <f t="shared" si="159"/>
        <v>6.1</v>
      </c>
      <c r="BL99" s="55">
        <f t="shared" si="160"/>
        <v>8.1999999999999993</v>
      </c>
      <c r="BM99" s="55">
        <f>ROUND(IF('Indicator Data'!Q102=0,0,IF(LOG('Indicator Data'!Q102)&gt;BM$195,10,IF(LOG('Indicator Data'!Q102)&lt;BM$194,0,10-(BM$195-LOG('Indicator Data'!Q102))/(BM$195-BM$194)*10))),1)</f>
        <v>8.1</v>
      </c>
      <c r="BN99" s="55">
        <f>ROUND(IF('Indicator Data'!R102=0,0,IF(LOG('Indicator Data'!R102)&gt;BN$195,10,IF(LOG('Indicator Data'!R102)&lt;BN$194,0,10-(BN$195-LOG('Indicator Data'!R102))/(BN$195-BN$194)*10))),1)</f>
        <v>0</v>
      </c>
      <c r="BO99" s="55">
        <f t="shared" si="161"/>
        <v>2.6999999999999997</v>
      </c>
      <c r="BP99" s="56">
        <f>'Indicator Data'!Q102/'Indicator Data'!$CL102</f>
        <v>0.96310365800369357</v>
      </c>
      <c r="BQ99" s="56">
        <f>'Indicator Data'!R102/'Indicator Data'!$CL102</f>
        <v>0</v>
      </c>
      <c r="BR99" s="55">
        <f t="shared" ref="BR99:BR130" si="206">ROUND(IF(BP99&gt;BR$195,10,IF(BP99&lt;BR$194,0,10-(BR$195-BP99)/(BR$195-BR$194)*10)),1)</f>
        <v>9.6</v>
      </c>
      <c r="BS99" s="55">
        <f t="shared" ref="BS99:BS130" si="207">ROUND(IF(BQ99&gt;BS$195,10,IF(BQ99&lt;BS$194,0,10-(BS$195-BQ99)/(BS$195-BS$194)*10)),1)</f>
        <v>0</v>
      </c>
      <c r="BT99" s="55">
        <f t="shared" si="138"/>
        <v>3.1999999999999997</v>
      </c>
      <c r="BU99" s="55">
        <f t="shared" si="162"/>
        <v>3</v>
      </c>
      <c r="BV99" s="55">
        <f>ROUND(IF('Indicator Data'!S102=0,0,IF(LOG('Indicator Data'!S102)&gt;BV$195,10,IF(LOG('Indicator Data'!S102)&lt;BV$194,0,10-(BV$195-LOG('Indicator Data'!S102))/(BV$195-BV$194)*10))),1)</f>
        <v>3</v>
      </c>
      <c r="BW99" s="55">
        <f>ROUND(IF('Indicator Data'!T102=0,0,IF(LOG('Indicator Data'!T102)&gt;BW$195,10,IF(LOG('Indicator Data'!T102)&lt;BW$194,0,10-(BW$195-LOG('Indicator Data'!T102))/(BW$195-BW$194)*10))),1)</f>
        <v>8.1</v>
      </c>
      <c r="BX99" s="55">
        <f t="shared" si="163"/>
        <v>6.3999999999999995</v>
      </c>
      <c r="BY99" s="56">
        <f>'Indicator Data'!S102/'Indicator Data'!$CL102</f>
        <v>2.7637875512443035E-4</v>
      </c>
      <c r="BZ99" s="56">
        <f>'Indicator Data'!T102/'Indicator Data'!$CL102</f>
        <v>0.96282727924856915</v>
      </c>
      <c r="CA99" s="55">
        <f t="shared" ref="CA99:CA130" si="208">ROUND(IF(BY99&gt;CA$195,10,IF(BY99&lt;CA$194,0,10-(CA$195-BY99)/(CA$195-CA$194)*10)),1)</f>
        <v>0</v>
      </c>
      <c r="CB99" s="55">
        <f t="shared" ref="CB99:CB130" si="209">ROUND(IF(BZ99&gt;CB$195,10,IF(BZ99&lt;CB$194,0,10-(CB$195-BZ99)/(CB$195-CB$194)*10)),1)</f>
        <v>9.6</v>
      </c>
      <c r="CC99" s="55">
        <f t="shared" si="164"/>
        <v>6.3999999999999995</v>
      </c>
      <c r="CD99" s="55">
        <f t="shared" si="165"/>
        <v>6.4</v>
      </c>
      <c r="CE99" s="55">
        <f t="shared" si="166"/>
        <v>4.9000000000000004</v>
      </c>
      <c r="CF99" s="55">
        <f>ROUND(IF('Indicator Data'!U102=0,0,IF(LOG('Indicator Data'!U102)&gt;CF$195,10,IF(LOG('Indicator Data'!U102)&lt;CF$194,0,10-(CF$195-LOG('Indicator Data'!U102))/(CF$195-CF$194)*10))),1)</f>
        <v>7.9</v>
      </c>
      <c r="CG99" s="56">
        <f>'Indicator Data'!U102/'Indicator Data'!$CL102</f>
        <v>0.73498094406191594</v>
      </c>
      <c r="CH99" s="55">
        <f t="shared" ref="CH99:CH130" si="210">ROUND(IF(CG99&gt;CH$195,10,IF(CG99&lt;CH$194,0,10-(CH$195-CG99)/(CH$195-CH$194)*10)),1)</f>
        <v>8.1999999999999993</v>
      </c>
      <c r="CI99" s="55">
        <f t="shared" si="167"/>
        <v>8.1</v>
      </c>
      <c r="CJ99" s="55">
        <f>ROUND(IF('Indicator Data'!V102=0,0,IF(LOG('Indicator Data'!V102)&gt;CJ$195,10,IF(LOG('Indicator Data'!V102)&lt;CJ$194,0,10-(CJ$195-LOG('Indicator Data'!V102))/(CJ$195-CJ$194)*10))),1)</f>
        <v>7.8</v>
      </c>
      <c r="CK99" s="56">
        <f>IF('Indicator Data'!V102/'Indicator Data'!$CL102&gt;1,1,'Indicator Data'!V102/'Indicator Data'!$CL102)</f>
        <v>0.59520795743900257</v>
      </c>
      <c r="CL99" s="55">
        <f t="shared" ref="CL99:CL130" si="211">ROUND(IF(CK99&gt;CL$195,10,IF(CK99&lt;CL$194,0,10-(CL$195-CK99)/(CL$195-CL$194)*10)),1)</f>
        <v>6</v>
      </c>
      <c r="CM99" s="55">
        <f t="shared" si="168"/>
        <v>7</v>
      </c>
      <c r="CN99" s="55">
        <f>ROUND(IF('Indicator Data'!W102=0,0,IF(LOG('Indicator Data'!W102)&gt;CN$195,10,IF(LOG('Indicator Data'!W102)&lt;CN$194,0,10-(CN$195-LOG('Indicator Data'!W102))/(CN$195-CN$194)*10))),1)</f>
        <v>0</v>
      </c>
      <c r="CO99" s="56">
        <f>'Indicator Data'!W102/'Indicator Data'!$CL102</f>
        <v>0</v>
      </c>
      <c r="CP99" s="55">
        <f t="shared" ref="CP99:CP130" si="212">ROUND(IF(CO99&gt;CP$195,10,IF(CO99&lt;CP$194,0,10-(CP$195-CO99)/(CP$195-CP$194)*10)),1)</f>
        <v>0</v>
      </c>
      <c r="CQ99" s="55">
        <f t="shared" si="169"/>
        <v>0</v>
      </c>
      <c r="CR99" s="55">
        <f>ROUND(IF('Indicator Data'!X102=0,0,IF(LOG('Indicator Data'!X102)&gt;CR$195,10,IF(LOG('Indicator Data'!X102)&lt;CR$194,0,10-(CR$195-LOG('Indicator Data'!X102))/(CR$195-CR$194)*10))),1)</f>
        <v>8</v>
      </c>
      <c r="CS99" s="56">
        <f>'Indicator Data'!X102/'Indicator Data'!$CL102</f>
        <v>0.9033854897449286</v>
      </c>
      <c r="CT99" s="55">
        <f t="shared" ref="CT99:CT130" si="213">ROUND(IF(CS99&gt;CT$195,10,IF(CS99&lt;CT$194,0,10-(CT$195-CS99)/(CT$195-CT$194)*10)),1)</f>
        <v>9</v>
      </c>
      <c r="CU99" s="55">
        <f t="shared" si="170"/>
        <v>8.5</v>
      </c>
      <c r="CV99" s="55">
        <f>ROUND(IF('Indicator Data'!Y102=0,0,IF(LOG('Indicator Data'!Y102)&gt;CR$195,10,IF(LOG('Indicator Data'!Y102)&lt;CR$194,0,10-(CR$195-LOG('Indicator Data'!Y102))/(CR$195-CR$194)*10))),1)</f>
        <v>0</v>
      </c>
      <c r="CW99" s="56">
        <f>'Indicator Data'!Y102/'Indicator Data'!$CL102</f>
        <v>0</v>
      </c>
      <c r="CX99" s="55">
        <f t="shared" ref="CX99:CX130" si="214">ROUND(IF(CW99&gt;CX$195,10,IF(CW99&lt;CX$194,0,10-(CX$195-CW99)/(CX$195-CX$194)*10)),1)</f>
        <v>0</v>
      </c>
      <c r="CY99" s="55">
        <f t="shared" si="171"/>
        <v>0</v>
      </c>
      <c r="CZ99" s="55">
        <f t="shared" si="172"/>
        <v>7.3</v>
      </c>
      <c r="DA99" s="55">
        <f>IF('Indicator Data'!AE102="No data","x",ROUND(IF('Indicator Data'!AE102&gt;DA$195,0,IF('Indicator Data'!AE102&lt;DA$194,10,(DA$195-'Indicator Data'!AE102)/(DA$195-DA$194)*10)),1))</f>
        <v>9.1999999999999993</v>
      </c>
      <c r="DB99" s="55">
        <f>IF('Indicator Data'!AF102="No data","x",ROUND(IF('Indicator Data'!AF102&gt;DB$195,0,IF('Indicator Data'!AF102&lt;DB$194,10,(DB$195-'Indicator Data'!AF102)/(DB$195-DB$194)*10)),1))</f>
        <v>4.5</v>
      </c>
      <c r="DC99" s="55">
        <f>IF('Indicator Data'!AH102="No data","x",ROUND(IF('Indicator Data'!AH102&gt;DC$195,0,IF('Indicator Data'!AH102&lt;DC$194,10,(DC$195-'Indicator Data'!AH102)/(DC$195-DC$194)*10)),1))</f>
        <v>9.9</v>
      </c>
      <c r="DD99" s="55">
        <f>IF(AND(DB99="x",DA99="x",DC99="x"),"x",ROUND(AVERAGE(DA99:DC99),1))</f>
        <v>7.9</v>
      </c>
      <c r="DE99" s="55">
        <f>IF('Indicator Data'!AA102="No data","x",ROUND(IF(LOG('Indicator Data'!AA102)&gt;DE$195,10,IF(LOG('Indicator Data'!AA102)&lt;DE$194,0,10-(DE$195-LOG('Indicator Data'!AA102))/(DE$195-DE$194)*10)),1))</f>
        <v>5.7</v>
      </c>
      <c r="DF99" s="55">
        <f>IF('Indicator Data'!AB102="No data","x",ROUND(IF('Indicator Data'!AB102&gt;DF$195,10,IF('Indicator Data'!AB102&lt;DF$194,0,10-(DF$195-'Indicator Data'!AB102)/(DF$195-DF$194)*10)),1))</f>
        <v>7.2</v>
      </c>
      <c r="DG99" s="55">
        <f>IF('Indicator Data'!AC102="No data","x",ROUND(IF('Indicator Data'!AC102&gt;DG$195,10,IF('Indicator Data'!AC102&lt;DG$194,0,10-(DG$195-'Indicator Data'!AC102)/(DG$195-DG$194)*10)),1))</f>
        <v>5.0999999999999996</v>
      </c>
      <c r="DH99" s="55">
        <f>IF('Indicator Data'!AD102="No data","x",ROUND(IF('Indicator Data'!AD102&gt;DH$195,10,IF('Indicator Data'!AD102&lt;DH$194,0,10-(DH$195-'Indicator Data'!AD102)/(DH$195-DH$194)*10)),1))</f>
        <v>4.2</v>
      </c>
      <c r="DI99" s="55">
        <f t="shared" si="173"/>
        <v>5.6</v>
      </c>
      <c r="DJ99" s="55">
        <f t="shared" si="174"/>
        <v>6.4</v>
      </c>
      <c r="DK99" s="55">
        <f>IF('Indicator Data'!AK102="No data","x",ROUND(IF('Indicator Data'!AK102&gt;DK$195,10,IF('Indicator Data'!AK102&lt;DK$194,0,10-(DK$195-'Indicator Data'!AK102)/(DK$195-DK$194)*10)),1))</f>
        <v>7.8</v>
      </c>
      <c r="DL99" s="55">
        <f>IF('Indicator Data'!AL102="No data","x",ROUND(IF('Indicator Data'!AL102&gt;DL$195,10,IF('Indicator Data'!AL102&lt;DL$194,0,10-(DL$195-'Indicator Data'!AL102)/(DL$195-DL$194)*10)),1))</f>
        <v>6.5</v>
      </c>
      <c r="DM99" s="55">
        <f t="shared" si="175"/>
        <v>6.1</v>
      </c>
      <c r="DN99" s="55">
        <f>IF('Indicator Data'!AG102="No data","x",ROUND(IF('Indicator Data'!AG102&gt;DN$195,10,IF('Indicator Data'!AG102&lt;DN$194,0,10-(DN$195-'Indicator Data'!AG102)/(DN$195-DN$194)*10)),1))</f>
        <v>10</v>
      </c>
      <c r="DO99" s="55">
        <f t="shared" si="176"/>
        <v>8.4</v>
      </c>
      <c r="DP99" s="194" t="str">
        <f>IF('Indicator Data'!AI102="No data","x",'Indicator Data'!AI102/'Indicator Data'!$CK102)</f>
        <v>x</v>
      </c>
      <c r="DQ99" s="55" t="str">
        <f t="shared" ref="DQ99:DQ130" si="215">IF(DP99="x","x",ROUND(IF(DP99&gt;DQ$195,10,IF(DP99&lt;DQ$194,0,10-(DQ$195-DP99)/(DQ$195-DQ$194)*10)),1))</f>
        <v>x</v>
      </c>
      <c r="DR99" s="55">
        <f>IF('Indicator Data'!AJ102="No data","x",ROUND(IF('Indicator Data'!AJ102&gt;DR$195,10,IF('Indicator Data'!AJ102&lt;DR$194,0,10-(DR$195-'Indicator Data'!AJ102)/(DR$195-DR$194)*10)),1))</f>
        <v>2</v>
      </c>
      <c r="DS99" s="55">
        <f t="shared" si="177"/>
        <v>2</v>
      </c>
      <c r="DT99" s="55">
        <f>ROUND(IF('Indicator Data'!Z102=0,0,IF(LOG('Indicator Data'!Z102)&gt;DT$195,10,IF(LOG('Indicator Data'!Z102)&lt;DT$194,0,10-(DT$195-LOG('Indicator Data'!Z102))/(DT$195-DT$194)*10))),1)</f>
        <v>7.6</v>
      </c>
      <c r="DU99" s="56">
        <f>'Indicator Data'!Z102/'Indicator Data'!$CL102</f>
        <v>0.50064640156191698</v>
      </c>
      <c r="DV99" s="55">
        <f t="shared" ref="DV99:DV130" si="216">ROUND(IF(DU99&gt;DV$195,10,IF(DU99&lt;DV$194,0,10-(DV$195-DU99)/(DV$195-DV$194)*10)),1)</f>
        <v>5</v>
      </c>
      <c r="DW99" s="55">
        <f t="shared" si="178"/>
        <v>6.5</v>
      </c>
      <c r="DX99" s="55">
        <f t="shared" si="179"/>
        <v>5.5</v>
      </c>
      <c r="DY99" s="57">
        <f>IF(BL99="x",ROUND((10-GEOMEAN(((10-DX99)/10*9+1),((10-CZ99)/10*9+1),((10-DJ99)/10*9+1)))/9*10,1),ROUND((10-GEOMEAN(((10-BL99)/10*9+1),((10-DX99)/10*9+1),((10-CZ99)/10*9+1),((10-DJ99)/10*9+1)))/9*10,1))</f>
        <v>7</v>
      </c>
      <c r="DZ99" s="58">
        <f>IF(ROUND(IF(AP99="x",(10-GEOMEAN(((10-AO99)/10*9+1),((10-DY99)/10*9+1),((10-AU99)/10*9+1),((10-AQ99)/10*9+1),((10-AR99)/10*9+1)))/9*10,(10-GEOMEAN(((10-AO99)/10*9+1),((10-DY99)/10*9+1),((10-AP99)/10*9+1),((10-AQ99)/10*9+1),((10-AR99)/10*9+1),((10-AU99)/10*9+1)))/9*10),1)=0,0.1,ROUND(IF(AP99="x",(10-GEOMEAN(((10-AO99)/10*9+1),((10-DY99)/10*9+1),((10-AU99)/10*9+1),((10-AQ99)/10*9+1),((10-AR99)/10*9+1)))/9*10,(10-GEOMEAN(((10-AO99)/10*9+1),((10-DY99)/10*9+1),((10-AP99)/10*9+1),((10-AQ99)/10*9+1),((10-AR99)/10*9+1),((10-AU99)/10*9+1)))/9*10),1))</f>
        <v>3.8</v>
      </c>
      <c r="EA99" s="55">
        <f>ROUND(IF('Indicator Data'!AM102=0,0,IF('Indicator Data'!AM102&gt;EA$195,10,IF('Indicator Data'!AM102&lt;EA$194,0,10-(EA$195-'Indicator Data'!AM102)/(EA$195-EA$194)*10))),1)</f>
        <v>2.5</v>
      </c>
      <c r="EB99" s="55">
        <f>ROUND(IF('Indicator Data'!AN102=0,0,IF(LOG('Indicator Data'!AN102)&gt;LOG(EB$195),10,IF(LOG('Indicator Data'!AN102)&lt;LOG(EB$194),0,10-(LOG(EB$195)-LOG('Indicator Data'!AN102))/(LOG(EB$195)-LOG(EB$194))*10))),1)</f>
        <v>3.6</v>
      </c>
      <c r="EC99" s="57">
        <f t="shared" ref="EC99:EC130" si="217">ROUND((10-GEOMEAN(((10-EA99)/10*9+1),((10-EB99)/10*9+1)))/9*10,1)</f>
        <v>3.1</v>
      </c>
      <c r="ED99" s="55">
        <f>'Indicator Data'!AO102</f>
        <v>0</v>
      </c>
      <c r="EE99" s="55">
        <f>'Indicator Data'!AP102</f>
        <v>0</v>
      </c>
      <c r="EF99" s="57">
        <f t="shared" ref="EF99:EF130" si="218">ROUND(IF(ED99=5,10,IF(EE99=5,9,IF(ED99=4,8,IF(EE99=4,7,0)))),1)</f>
        <v>0</v>
      </c>
      <c r="EG99" s="58">
        <f t="shared" ref="EG99:EG130" si="219">ROUND(IF(EF99&gt;5,EF99,EC99/10*7),1)</f>
        <v>2.2000000000000002</v>
      </c>
      <c r="EH99" s="15"/>
      <c r="EI99" s="104"/>
    </row>
    <row r="100" spans="1:139" s="4" customFormat="1" x14ac:dyDescent="0.25">
      <c r="A100" s="126" t="str">
        <f>'Indicator Data'!A103</f>
        <v>Libya</v>
      </c>
      <c r="B100" s="59" t="str">
        <f>'Indicator Data'!B103</f>
        <v>LBY</v>
      </c>
      <c r="C100" s="55">
        <f>ROUND(IF('Indicator Data'!C103=0,0.1,IF(LOG('Indicator Data'!C103)&gt;C$195,10,IF(LOG('Indicator Data'!C103)&lt;C$194,0,10-(C$195-LOG('Indicator Data'!C103))/(C$195-C$194)*10))),1)</f>
        <v>5.3</v>
      </c>
      <c r="D100" s="55">
        <f>ROUND(IF('Indicator Data'!D103=0,0.1,IF(LOG('Indicator Data'!D103)&gt;D$195,10,IF(LOG('Indicator Data'!D103)&lt;D$194,0,10-(D$195-LOG('Indicator Data'!D103))/(D$195-D$194)*10))),1)</f>
        <v>0.1</v>
      </c>
      <c r="E100" s="55">
        <f t="shared" si="180"/>
        <v>3.1</v>
      </c>
      <c r="F100" s="55">
        <f>IF('Indicator Data'!E103="No data",0.1,(ROUND(IF('Indicator Data'!E103=0,0,IF(LOG('Indicator Data'!E103)&gt;F$195,10,IF(LOG('Indicator Data'!E103)&lt;F$194,0,10-(F$195-LOG('Indicator Data'!E103))/(F$195-F$194)*10))),1)))</f>
        <v>4.3</v>
      </c>
      <c r="G100" s="55">
        <f>ROUND(IF('Indicator Data'!F103=0,0,IF(LOG('Indicator Data'!F103)&gt;G$195,10,IF(LOG('Indicator Data'!F103)&lt;G$194,0,10-(G$195-LOG('Indicator Data'!F103))/(G$195-G$194)*10))),1)</f>
        <v>6.5</v>
      </c>
      <c r="H100" s="55">
        <f>ROUND(IF('Indicator Data'!G103=0,0,IF(LOG('Indicator Data'!G103)&gt;H$195,10,IF(LOG('Indicator Data'!G103)&lt;H$194,0,10-(H$195-LOG('Indicator Data'!G103))/(H$195-H$194)*10))),1)</f>
        <v>0</v>
      </c>
      <c r="I100" s="55">
        <f>ROUND(IF('Indicator Data'!H103=0,0,IF(LOG('Indicator Data'!H103)&gt;I$195,10,IF(LOG('Indicator Data'!H103)&lt;I$194,0,10-(I$195-LOG('Indicator Data'!H103))/(I$195-I$194)*10))),1)</f>
        <v>0</v>
      </c>
      <c r="J100" s="55">
        <f t="shared" si="181"/>
        <v>0</v>
      </c>
      <c r="K100" s="55">
        <f>ROUND(IF('Indicator Data'!I103=0,0,IF(LOG('Indicator Data'!I103)&gt;K$195,10,IF(LOG('Indicator Data'!I103)&lt;K$194,0,10-(K$195-LOG('Indicator Data'!I103))/(K$195-K$194)*10))),1)</f>
        <v>0</v>
      </c>
      <c r="L100" s="55">
        <f t="shared" si="182"/>
        <v>0</v>
      </c>
      <c r="M100" s="55">
        <f>ROUND(IF('Indicator Data'!J103=0,0,IF(LOG('Indicator Data'!J103)&gt;M$195,10,IF(LOG('Indicator Data'!J103)&lt;M$194,0,10-(M$195-LOG('Indicator Data'!J103))/(M$195-M$194)*10))),1)</f>
        <v>0</v>
      </c>
      <c r="N100" s="56">
        <f>'Indicator Data'!C103/'Indicator Data'!$CL103</f>
        <v>2.021227105373981E-4</v>
      </c>
      <c r="O100" s="56">
        <f>'Indicator Data'!D103/'Indicator Data'!$CL103</f>
        <v>0</v>
      </c>
      <c r="P100" s="56">
        <f>IF(F100=0.1,"x",'Indicator Data'!E103/'Indicator Data'!$CL103)</f>
        <v>8.5453299039942217E-4</v>
      </c>
      <c r="Q100" s="56">
        <f>'Indicator Data'!F103/'Indicator Data'!$CL103</f>
        <v>1.2510568026233553E-5</v>
      </c>
      <c r="R100" s="56">
        <f>'Indicator Data'!G103/'Indicator Data'!$CL103</f>
        <v>0</v>
      </c>
      <c r="S100" s="56">
        <f>'Indicator Data'!H103/'Indicator Data'!$CL103</f>
        <v>0</v>
      </c>
      <c r="T100" s="56">
        <f>'Indicator Data'!I103/'Indicator Data'!$CL103</f>
        <v>0</v>
      </c>
      <c r="U100" s="56">
        <f>'Indicator Data'!J103/'Indicator Data'!$CL103</f>
        <v>0</v>
      </c>
      <c r="V100" s="55">
        <f t="shared" si="183"/>
        <v>1</v>
      </c>
      <c r="W100" s="55">
        <f t="shared" si="184"/>
        <v>0</v>
      </c>
      <c r="X100" s="55">
        <f t="shared" si="185"/>
        <v>0.5</v>
      </c>
      <c r="Y100" s="55">
        <f t="shared" si="186"/>
        <v>0.6</v>
      </c>
      <c r="Z100" s="55">
        <f t="shared" si="187"/>
        <v>8</v>
      </c>
      <c r="AA100" s="55">
        <f t="shared" si="188"/>
        <v>0</v>
      </c>
      <c r="AB100" s="55">
        <f t="shared" si="189"/>
        <v>0</v>
      </c>
      <c r="AC100" s="55">
        <f t="shared" si="190"/>
        <v>0</v>
      </c>
      <c r="AD100" s="55">
        <f t="shared" si="191"/>
        <v>0</v>
      </c>
      <c r="AE100" s="55">
        <f t="shared" si="192"/>
        <v>0</v>
      </c>
      <c r="AF100" s="55">
        <f t="shared" si="193"/>
        <v>0</v>
      </c>
      <c r="AG100" s="55">
        <f>ROUND(IF('Indicator Data'!K103=0,0,IF('Indicator Data'!K103&gt;AG$195,10,IF('Indicator Data'!K103&lt;AG$194,0,10-(AG$195-'Indicator Data'!K103)/(AG$195-AG$194)*10))),1)</f>
        <v>0</v>
      </c>
      <c r="AH100" s="55">
        <f t="shared" si="194"/>
        <v>3.2</v>
      </c>
      <c r="AI100" s="55">
        <f t="shared" si="195"/>
        <v>0.1</v>
      </c>
      <c r="AJ100" s="55">
        <f t="shared" si="196"/>
        <v>0</v>
      </c>
      <c r="AK100" s="55">
        <f t="shared" si="197"/>
        <v>0</v>
      </c>
      <c r="AL100" s="55">
        <f t="shared" si="198"/>
        <v>0</v>
      </c>
      <c r="AM100" s="55">
        <f t="shared" si="199"/>
        <v>0</v>
      </c>
      <c r="AN100" s="55">
        <f t="shared" si="200"/>
        <v>0</v>
      </c>
      <c r="AO100" s="193">
        <f t="shared" si="201"/>
        <v>1.9</v>
      </c>
      <c r="AP100" s="193">
        <f t="shared" si="151"/>
        <v>2.6</v>
      </c>
      <c r="AQ100" s="193">
        <f t="shared" si="202"/>
        <v>7.3</v>
      </c>
      <c r="AR100" s="193">
        <f t="shared" si="203"/>
        <v>0</v>
      </c>
      <c r="AS100" s="55">
        <f t="shared" si="204"/>
        <v>0</v>
      </c>
      <c r="AT100" s="55">
        <f>IF('Indicator Data'!L103="No data","x",IF('Indicator Data'!CM103&lt;1000,"x",ROUND((IF('Indicator Data'!L103&gt;AT$195,10,IF('Indicator Data'!L103&lt;AT$194,0,10-(AT$195-'Indicator Data'!L103)/(AT$195-AT$194)*10))),1)))</f>
        <v>10</v>
      </c>
      <c r="AU100" s="193">
        <f t="shared" si="205"/>
        <v>5</v>
      </c>
      <c r="AV100" s="55">
        <f>IF('Indicator Data'!M103="No data","x",ROUND(IF('Indicator Data'!M103=0,0,IF(LOG('Indicator Data'!M103)&gt;AV$195,10,IF(LOG('Indicator Data'!M103)&lt;AV$194,0,10-(AV$195-LOG('Indicator Data'!M103))/(AV$195-AV$194)*10))),1))</f>
        <v>0</v>
      </c>
      <c r="AW100" s="56">
        <f>IF(AV100="x","x",'Indicator Data'!M103/'Indicator Data'!$CL103)</f>
        <v>0</v>
      </c>
      <c r="AX100" s="55">
        <f t="shared" si="152"/>
        <v>0</v>
      </c>
      <c r="AY100" s="55">
        <f t="shared" si="153"/>
        <v>0</v>
      </c>
      <c r="AZ100" s="55">
        <f>IF('Indicator Data'!N103="No data","x",ROUND(IF('Indicator Data'!N103=0,0,IF(LOG('Indicator Data'!N103)&gt;AZ$195,10,IF(LOG('Indicator Data'!N103)&lt;AZ$194,0,10-(AZ$195-LOG('Indicator Data'!N103))/(AZ$195-AZ$194)*10))),1))</f>
        <v>0</v>
      </c>
      <c r="BA100" s="56">
        <f>IF(AZ100="x","x",'Indicator Data'!N103/'Indicator Data'!$CL103)</f>
        <v>0</v>
      </c>
      <c r="BB100" s="55">
        <f t="shared" si="154"/>
        <v>0</v>
      </c>
      <c r="BC100" s="55">
        <f t="shared" si="155"/>
        <v>0</v>
      </c>
      <c r="BD100" s="55">
        <f>IF('Indicator Data'!O103="No data","x",ROUND(IF('Indicator Data'!O103=0,0,IF(LOG('Indicator Data'!O103)&gt;BD$195,10,IF(LOG('Indicator Data'!O103)&lt;BD$194,0,10-(BD$195-LOG('Indicator Data'!O103))/(BD$195-BD$194)*10))),1))</f>
        <v>0</v>
      </c>
      <c r="BE100" s="56">
        <f>IF(BD100="x","x",'Indicator Data'!O103/'Indicator Data'!$CL103)</f>
        <v>0</v>
      </c>
      <c r="BF100" s="55">
        <f t="shared" si="156"/>
        <v>0</v>
      </c>
      <c r="BG100" s="55">
        <f t="shared" si="157"/>
        <v>0</v>
      </c>
      <c r="BH100" s="55">
        <f>IF('Indicator Data'!P103="No data","x",ROUND(IF('Indicator Data'!P103=0,0,IF(LOG('Indicator Data'!P103)&gt;BH$195,10,IF(LOG('Indicator Data'!P103)&lt;BH$194,0,10-(BH$195-LOG('Indicator Data'!P103))/(BH$195-BH$194)*10))),1))</f>
        <v>0</v>
      </c>
      <c r="BI100" s="56">
        <f>IF(BH100="x","x",'Indicator Data'!P103/'Indicator Data'!$CL103)</f>
        <v>0</v>
      </c>
      <c r="BJ100" s="55">
        <f t="shared" si="158"/>
        <v>0</v>
      </c>
      <c r="BK100" s="55">
        <f t="shared" si="159"/>
        <v>0</v>
      </c>
      <c r="BL100" s="55">
        <f t="shared" si="160"/>
        <v>0</v>
      </c>
      <c r="BM100" s="55">
        <f>ROUND(IF('Indicator Data'!Q103=0,0,IF(LOG('Indicator Data'!Q103)&gt;BM$195,10,IF(LOG('Indicator Data'!Q103)&lt;BM$194,0,10-(BM$195-LOG('Indicator Data'!Q103))/(BM$195-BM$194)*10))),1)</f>
        <v>0</v>
      </c>
      <c r="BN100" s="55">
        <f>ROUND(IF('Indicator Data'!R103=0,0,IF(LOG('Indicator Data'!R103)&gt;BN$195,10,IF(LOG('Indicator Data'!R103)&lt;BN$194,0,10-(BN$195-LOG('Indicator Data'!R103))/(BN$195-BN$194)*10))),1)</f>
        <v>0</v>
      </c>
      <c r="BO100" s="55">
        <f t="shared" si="161"/>
        <v>0</v>
      </c>
      <c r="BP100" s="56">
        <f>'Indicator Data'!Q103/'Indicator Data'!$CL103</f>
        <v>0</v>
      </c>
      <c r="BQ100" s="56">
        <f>'Indicator Data'!R103/'Indicator Data'!$CL103</f>
        <v>0</v>
      </c>
      <c r="BR100" s="55">
        <f t="shared" si="206"/>
        <v>0</v>
      </c>
      <c r="BS100" s="55">
        <f t="shared" si="207"/>
        <v>0</v>
      </c>
      <c r="BT100" s="55">
        <f t="shared" si="138"/>
        <v>0</v>
      </c>
      <c r="BU100" s="55">
        <f t="shared" si="162"/>
        <v>0</v>
      </c>
      <c r="BV100" s="55">
        <f>ROUND(IF('Indicator Data'!S103=0,0,IF(LOG('Indicator Data'!S103)&gt;BV$195,10,IF(LOG('Indicator Data'!S103)&lt;BV$194,0,10-(BV$195-LOG('Indicator Data'!S103))/(BV$195-BV$194)*10))),1)</f>
        <v>0</v>
      </c>
      <c r="BW100" s="55">
        <f>ROUND(IF('Indicator Data'!T103=0,0,IF(LOG('Indicator Data'!T103)&gt;BW$195,10,IF(LOG('Indicator Data'!T103)&lt;BW$194,0,10-(BW$195-LOG('Indicator Data'!T103))/(BW$195-BW$194)*10))),1)</f>
        <v>0</v>
      </c>
      <c r="BX100" s="55">
        <f t="shared" si="163"/>
        <v>0</v>
      </c>
      <c r="BY100" s="56">
        <f>'Indicator Data'!S103/'Indicator Data'!$CL103</f>
        <v>0</v>
      </c>
      <c r="BZ100" s="56">
        <f>'Indicator Data'!T103/'Indicator Data'!$CL103</f>
        <v>0</v>
      </c>
      <c r="CA100" s="55">
        <f t="shared" si="208"/>
        <v>0</v>
      </c>
      <c r="CB100" s="55">
        <f t="shared" si="209"/>
        <v>0</v>
      </c>
      <c r="CC100" s="55">
        <f t="shared" si="164"/>
        <v>0</v>
      </c>
      <c r="CD100" s="55">
        <f t="shared" si="165"/>
        <v>0</v>
      </c>
      <c r="CE100" s="55">
        <f t="shared" si="166"/>
        <v>0</v>
      </c>
      <c r="CF100" s="55">
        <f>ROUND(IF('Indicator Data'!U103=0,0,IF(LOG('Indicator Data'!U103)&gt;CF$195,10,IF(LOG('Indicator Data'!U103)&lt;CF$194,0,10-(CF$195-LOG('Indicator Data'!U103))/(CF$195-CF$194)*10))),1)</f>
        <v>7.3</v>
      </c>
      <c r="CG100" s="56">
        <f>'Indicator Data'!U103/'Indicator Data'!$CL103</f>
        <v>0.19067044768930544</v>
      </c>
      <c r="CH100" s="55">
        <f t="shared" si="210"/>
        <v>2.1</v>
      </c>
      <c r="CI100" s="55">
        <f t="shared" si="167"/>
        <v>5.3</v>
      </c>
      <c r="CJ100" s="55">
        <f>ROUND(IF('Indicator Data'!V103=0,0,IF(LOG('Indicator Data'!V103)&gt;CJ$195,10,IF(LOG('Indicator Data'!V103)&lt;CJ$194,0,10-(CJ$195-LOG('Indicator Data'!V103))/(CJ$195-CJ$194)*10))),1)</f>
        <v>8.1</v>
      </c>
      <c r="CK100" s="56">
        <f>IF('Indicator Data'!V103/'Indicator Data'!$CL103&gt;1,1,'Indicator Data'!V103/'Indicator Data'!$CL103)</f>
        <v>0.73472068657925971</v>
      </c>
      <c r="CL100" s="55">
        <f t="shared" si="211"/>
        <v>7.3</v>
      </c>
      <c r="CM100" s="55">
        <f t="shared" si="168"/>
        <v>7.7</v>
      </c>
      <c r="CN100" s="55">
        <f>ROUND(IF('Indicator Data'!W103=0,0,IF(LOG('Indicator Data'!W103)&gt;CN$195,10,IF(LOG('Indicator Data'!W103)&lt;CN$194,0,10-(CN$195-LOG('Indicator Data'!W103))/(CN$195-CN$194)*10))),1)</f>
        <v>0</v>
      </c>
      <c r="CO100" s="56">
        <f>'Indicator Data'!W103/'Indicator Data'!$CL103</f>
        <v>0</v>
      </c>
      <c r="CP100" s="55">
        <f t="shared" si="212"/>
        <v>0</v>
      </c>
      <c r="CQ100" s="55">
        <f t="shared" si="169"/>
        <v>0</v>
      </c>
      <c r="CR100" s="55">
        <f>ROUND(IF('Indicator Data'!X103=0,0,IF(LOG('Indicator Data'!X103)&gt;CR$195,10,IF(LOG('Indicator Data'!X103)&lt;CR$194,0,10-(CR$195-LOG('Indicator Data'!X103))/(CR$195-CR$194)*10))),1)</f>
        <v>6.7</v>
      </c>
      <c r="CS100" s="56">
        <f>'Indicator Data'!X103/'Indicator Data'!$CL103</f>
        <v>7.6053724325669134E-2</v>
      </c>
      <c r="CT100" s="55">
        <f t="shared" si="213"/>
        <v>0.8</v>
      </c>
      <c r="CU100" s="55">
        <f t="shared" si="170"/>
        <v>4.4000000000000004</v>
      </c>
      <c r="CV100" s="55">
        <f>ROUND(IF('Indicator Data'!Y103=0,0,IF(LOG('Indicator Data'!Y103)&gt;CR$195,10,IF(LOG('Indicator Data'!Y103)&lt;CR$194,0,10-(CR$195-LOG('Indicator Data'!Y103))/(CR$195-CR$194)*10))),1)</f>
        <v>0</v>
      </c>
      <c r="CW100" s="56">
        <f>'Indicator Data'!Y103/'Indicator Data'!$CL103</f>
        <v>0</v>
      </c>
      <c r="CX100" s="55">
        <f t="shared" si="214"/>
        <v>0</v>
      </c>
      <c r="CY100" s="55">
        <f t="shared" si="171"/>
        <v>0</v>
      </c>
      <c r="CZ100" s="55">
        <f t="shared" si="172"/>
        <v>4.9000000000000004</v>
      </c>
      <c r="DA100" s="55">
        <f>IF('Indicator Data'!AE103="No data","x",ROUND(IF('Indicator Data'!AE103&gt;DA$195,0,IF('Indicator Data'!AE103&lt;DA$194,10,(DA$195-'Indicator Data'!AE103)/(DA$195-DA$194)*10)),1))</f>
        <v>0</v>
      </c>
      <c r="DB100" s="55">
        <f>IF('Indicator Data'!AF103="No data","x",ROUND(IF('Indicator Data'!AF103&gt;DB$195,0,IF('Indicator Data'!AF103&lt;DB$194,10,(DB$195-'Indicator Data'!AF103)/(DB$195-DB$194)*10)),1))</f>
        <v>0.2</v>
      </c>
      <c r="DC100" s="55" t="str">
        <f>IF('Indicator Data'!AH103="No data","x",ROUND(IF('Indicator Data'!AH103&gt;DC$195,0,IF('Indicator Data'!AH103&lt;DC$194,10,(DC$195-'Indicator Data'!AH103)/(DC$195-DC$194)*10)),1))</f>
        <v>x</v>
      </c>
      <c r="DD100" s="55">
        <f>IF(AND(DB100="x",DA100="x",DC100="x"),"x",ROUND(AVERAGE(DA100:DC100),1))</f>
        <v>0.1</v>
      </c>
      <c r="DE100" s="55">
        <f>IF('Indicator Data'!AA103="No data","x",ROUND(IF(LOG('Indicator Data'!AA103)&gt;DE$195,10,IF(LOG('Indicator Data'!AA103)&lt;DE$194,0,10-(DE$195-LOG('Indicator Data'!AA103))/(DE$195-DE$194)*10)),1))</f>
        <v>1.9</v>
      </c>
      <c r="DF100" s="55">
        <f>IF('Indicator Data'!AB103="No data","x",ROUND(IF('Indicator Data'!AB103&gt;DF$195,10,IF('Indicator Data'!AB103&lt;DF$194,0,10-(DF$195-'Indicator Data'!AB103)/(DF$195-DF$194)*10)),1))</f>
        <v>4.7</v>
      </c>
      <c r="DG100" s="55">
        <f>IF('Indicator Data'!AC103="No data","x",ROUND(IF('Indicator Data'!AC103&gt;DG$195,10,IF('Indicator Data'!AC103&lt;DG$194,0,10-(DG$195-'Indicator Data'!AC103)/(DG$195-DG$194)*10)),1))</f>
        <v>8</v>
      </c>
      <c r="DH100" s="55" t="str">
        <f>IF('Indicator Data'!AD103="No data","x",ROUND(IF('Indicator Data'!AD103&gt;DH$195,10,IF('Indicator Data'!AD103&lt;DH$194,0,10-(DH$195-'Indicator Data'!AD103)/(DH$195-DH$194)*10)),1))</f>
        <v>x</v>
      </c>
      <c r="DI100" s="55">
        <f t="shared" si="173"/>
        <v>4.9000000000000004</v>
      </c>
      <c r="DJ100" s="55">
        <f t="shared" si="174"/>
        <v>3.3</v>
      </c>
      <c r="DK100" s="55" t="str">
        <f>IF('Indicator Data'!AK103="No data","x",ROUND(IF('Indicator Data'!AK103&gt;DK$195,10,IF('Indicator Data'!AK103&lt;DK$194,0,10-(DK$195-'Indicator Data'!AK103)/(DK$195-DK$194)*10)),1))</f>
        <v>x</v>
      </c>
      <c r="DL100" s="55">
        <f>IF('Indicator Data'!AL103="No data","x",ROUND(IF('Indicator Data'!AL103&gt;DL$195,10,IF('Indicator Data'!AL103&lt;DL$194,0,10-(DL$195-'Indicator Data'!AL103)/(DL$195-DL$194)*10)),1))</f>
        <v>2.9</v>
      </c>
      <c r="DM100" s="55">
        <f t="shared" si="175"/>
        <v>4.4000000000000004</v>
      </c>
      <c r="DN100" s="55">
        <f>IF('Indicator Data'!AG103="No data","x",ROUND(IF('Indicator Data'!AG103&gt;DN$195,10,IF('Indicator Data'!AG103&lt;DN$194,0,10-(DN$195-'Indicator Data'!AG103)/(DN$195-DN$194)*10)),1))</f>
        <v>0</v>
      </c>
      <c r="DO100" s="55">
        <f t="shared" si="176"/>
        <v>0.1</v>
      </c>
      <c r="DP100" s="194">
        <f>IF('Indicator Data'!AI103="No data","x",'Indicator Data'!AI103/'Indicator Data'!$CK103)</f>
        <v>3.4588258229647167E-4</v>
      </c>
      <c r="DQ100" s="55">
        <f t="shared" si="215"/>
        <v>3.5</v>
      </c>
      <c r="DR100" s="55">
        <f>IF('Indicator Data'!AJ103="No data","x",ROUND(IF('Indicator Data'!AJ103&gt;DR$195,10,IF('Indicator Data'!AJ103&lt;DR$194,0,10-(DR$195-'Indicator Data'!AJ103)/(DR$195-DR$194)*10)),1))</f>
        <v>2</v>
      </c>
      <c r="DS100" s="55">
        <f t="shared" si="177"/>
        <v>2.8</v>
      </c>
      <c r="DT100" s="55">
        <f>ROUND(IF('Indicator Data'!Z103=0,0,IF(LOG('Indicator Data'!Z103)&gt;DT$195,10,IF(LOG('Indicator Data'!Z103)&lt;DT$194,0,10-(DT$195-LOG('Indicator Data'!Z103))/(DT$195-DT$194)*10))),1)</f>
        <v>0</v>
      </c>
      <c r="DU100" s="56">
        <f>'Indicator Data'!Z103/'Indicator Data'!$CL103</f>
        <v>0</v>
      </c>
      <c r="DV100" s="55">
        <f t="shared" si="216"/>
        <v>0</v>
      </c>
      <c r="DW100" s="55">
        <f t="shared" si="178"/>
        <v>0</v>
      </c>
      <c r="DX100" s="55">
        <f t="shared" si="179"/>
        <v>2.4</v>
      </c>
      <c r="DY100" s="57">
        <f>IF(BL100="x",ROUND((10-GEOMEAN(((10-DX100)/10*9+1),((10-CZ100)/10*9+1),((10-DJ100)/10*9+1)))/9*10,1),ROUND((10-GEOMEAN(((10-BL100)/10*9+1),((10-DX100)/10*9+1),((10-CZ100)/10*9+1),((10-DJ100)/10*9+1)))/9*10,1))</f>
        <v>2.8</v>
      </c>
      <c r="DZ100" s="58">
        <f>IF(ROUND(IF(AP100="x",(10-GEOMEAN(((10-AO100)/10*9+1),((10-DY100)/10*9+1),((10-AU100)/10*9+1),((10-AQ100)/10*9+1),((10-AR100)/10*9+1)))/9*10,(10-GEOMEAN(((10-AO100)/10*9+1),((10-DY100)/10*9+1),((10-AP100)/10*9+1),((10-AQ100)/10*9+1),((10-AR100)/10*9+1),((10-AU100)/10*9+1)))/9*10),1)=0,0.1,ROUND(IF(AP100="x",(10-GEOMEAN(((10-AO100)/10*9+1),((10-DY100)/10*9+1),((10-AU100)/10*9+1),((10-AQ100)/10*9+1),((10-AR100)/10*9+1)))/9*10,(10-GEOMEAN(((10-AO100)/10*9+1),((10-DY100)/10*9+1),((10-AP100)/10*9+1),((10-AQ100)/10*9+1),((10-AR100)/10*9+1),((10-AU100)/10*9+1)))/9*10),1))</f>
        <v>3.7</v>
      </c>
      <c r="EA100" s="55">
        <f>ROUND(IF('Indicator Data'!AM103=0,0,IF('Indicator Data'!AM103&gt;EA$195,10,IF('Indicator Data'!AM103&lt;EA$194,0,10-(EA$195-'Indicator Data'!AM103)/(EA$195-EA$194)*10))),1)</f>
        <v>10</v>
      </c>
      <c r="EB100" s="55">
        <f>ROUND(IF('Indicator Data'!AN103=0,0,IF(LOG('Indicator Data'!AN103)&gt;LOG(EB$195),10,IF(LOG('Indicator Data'!AN103)&lt;LOG(EB$194),0,10-(LOG(EB$195)-LOG('Indicator Data'!AN103))/(LOG(EB$195)-LOG(EB$194))*10))),1)</f>
        <v>9.8000000000000007</v>
      </c>
      <c r="EC100" s="57">
        <f t="shared" si="217"/>
        <v>9.9</v>
      </c>
      <c r="ED100" s="55">
        <f>'Indicator Data'!AO103</f>
        <v>5</v>
      </c>
      <c r="EE100" s="55">
        <f>'Indicator Data'!AP103</f>
        <v>0</v>
      </c>
      <c r="EF100" s="57">
        <f t="shared" si="218"/>
        <v>10</v>
      </c>
      <c r="EG100" s="58">
        <f t="shared" si="219"/>
        <v>10</v>
      </c>
      <c r="EH100" s="15"/>
      <c r="EI100" s="104"/>
    </row>
    <row r="101" spans="1:139" s="4" customFormat="1" x14ac:dyDescent="0.25">
      <c r="A101" s="126" t="str">
        <f>'Indicator Data'!A104</f>
        <v>Liechtenstein</v>
      </c>
      <c r="B101" s="59" t="str">
        <f>'Indicator Data'!B104</f>
        <v>LIE</v>
      </c>
      <c r="C101" s="55">
        <f>ROUND(IF('Indicator Data'!C104=0,0.1,IF(LOG('Indicator Data'!C104)&gt;C$195,10,IF(LOG('Indicator Data'!C104)&lt;C$194,0,10-(C$195-LOG('Indicator Data'!C104))/(C$195-C$194)*10))),1)</f>
        <v>2.2000000000000002</v>
      </c>
      <c r="D101" s="55">
        <f>ROUND(IF('Indicator Data'!D104=0,0.1,IF(LOG('Indicator Data'!D104)&gt;D$195,10,IF(LOG('Indicator Data'!D104)&lt;D$194,0,10-(D$195-LOG('Indicator Data'!D104))/(D$195-D$194)*10))),1)</f>
        <v>0.1</v>
      </c>
      <c r="E101" s="55">
        <f t="shared" si="180"/>
        <v>1.2</v>
      </c>
      <c r="F101" s="55">
        <f>IF('Indicator Data'!E104="No data",0.1,(ROUND(IF('Indicator Data'!E104=0,0,IF(LOG('Indicator Data'!E104)&gt;F$195,10,IF(LOG('Indicator Data'!E104)&lt;F$194,0,10-(F$195-LOG('Indicator Data'!E104))/(F$195-F$194)*10))),1)))</f>
        <v>0.1</v>
      </c>
      <c r="G101" s="55">
        <f>ROUND(IF('Indicator Data'!F104=0,0,IF(LOG('Indicator Data'!F104)&gt;G$195,10,IF(LOG('Indicator Data'!F104)&lt;G$194,0,10-(G$195-LOG('Indicator Data'!F104))/(G$195-G$194)*10))),1)</f>
        <v>0</v>
      </c>
      <c r="H101" s="55">
        <f>ROUND(IF('Indicator Data'!G104=0,0,IF(LOG('Indicator Data'!G104)&gt;H$195,10,IF(LOG('Indicator Data'!G104)&lt;H$194,0,10-(H$195-LOG('Indicator Data'!G104))/(H$195-H$194)*10))),1)</f>
        <v>0</v>
      </c>
      <c r="I101" s="55">
        <f>ROUND(IF('Indicator Data'!H104=0,0,IF(LOG('Indicator Data'!H104)&gt;I$195,10,IF(LOG('Indicator Data'!H104)&lt;I$194,0,10-(I$195-LOG('Indicator Data'!H104))/(I$195-I$194)*10))),1)</f>
        <v>0</v>
      </c>
      <c r="J101" s="55">
        <f t="shared" si="181"/>
        <v>0</v>
      </c>
      <c r="K101" s="55">
        <f>ROUND(IF('Indicator Data'!I104=0,0,IF(LOG('Indicator Data'!I104)&gt;K$195,10,IF(LOG('Indicator Data'!I104)&lt;K$194,0,10-(K$195-LOG('Indicator Data'!I104))/(K$195-K$194)*10))),1)</f>
        <v>0</v>
      </c>
      <c r="L101" s="55">
        <f t="shared" si="182"/>
        <v>0</v>
      </c>
      <c r="M101" s="55">
        <f>ROUND(IF('Indicator Data'!J104=0,0,IF(LOG('Indicator Data'!J104)&gt;M$195,10,IF(LOG('Indicator Data'!J104)&lt;M$194,0,10-(M$195-LOG('Indicator Data'!J104))/(M$195-M$194)*10))),1)</f>
        <v>0</v>
      </c>
      <c r="N101" s="56">
        <f>'Indicator Data'!C104/'Indicator Data'!$CL104</f>
        <v>2.1052491138791839E-3</v>
      </c>
      <c r="O101" s="56">
        <f>'Indicator Data'!D104/'Indicator Data'!$CL104</f>
        <v>0</v>
      </c>
      <c r="P101" s="56" t="str">
        <f>IF(F101=0.1,"x",'Indicator Data'!E104/'Indicator Data'!$CL104)</f>
        <v>x</v>
      </c>
      <c r="Q101" s="56">
        <f>'Indicator Data'!F104/'Indicator Data'!$CL104</f>
        <v>0</v>
      </c>
      <c r="R101" s="56">
        <f>'Indicator Data'!G104/'Indicator Data'!$CL104</f>
        <v>0</v>
      </c>
      <c r="S101" s="56">
        <f>'Indicator Data'!H104/'Indicator Data'!$CL104</f>
        <v>0</v>
      </c>
      <c r="T101" s="56">
        <f>'Indicator Data'!I104/'Indicator Data'!$CL104</f>
        <v>0</v>
      </c>
      <c r="U101" s="56">
        <f>'Indicator Data'!J104/'Indicator Data'!$CL104</f>
        <v>0</v>
      </c>
      <c r="V101" s="55">
        <f t="shared" si="183"/>
        <v>10</v>
      </c>
      <c r="W101" s="55">
        <f t="shared" si="184"/>
        <v>0</v>
      </c>
      <c r="X101" s="55">
        <f t="shared" si="185"/>
        <v>7.6</v>
      </c>
      <c r="Y101" s="55">
        <f t="shared" si="186"/>
        <v>0.1</v>
      </c>
      <c r="Z101" s="55">
        <f t="shared" si="187"/>
        <v>0</v>
      </c>
      <c r="AA101" s="55">
        <f t="shared" si="188"/>
        <v>0</v>
      </c>
      <c r="AB101" s="55">
        <f t="shared" si="189"/>
        <v>0</v>
      </c>
      <c r="AC101" s="55">
        <f t="shared" si="190"/>
        <v>0</v>
      </c>
      <c r="AD101" s="55">
        <f t="shared" si="191"/>
        <v>0</v>
      </c>
      <c r="AE101" s="55">
        <f t="shared" si="192"/>
        <v>0</v>
      </c>
      <c r="AF101" s="55">
        <f t="shared" si="193"/>
        <v>0</v>
      </c>
      <c r="AG101" s="55">
        <f>ROUND(IF('Indicator Data'!K104=0,0,IF('Indicator Data'!K104&gt;AG$195,10,IF('Indicator Data'!K104&lt;AG$194,0,10-(AG$195-'Indicator Data'!K104)/(AG$195-AG$194)*10))),1)</f>
        <v>0</v>
      </c>
      <c r="AH101" s="55">
        <f t="shared" si="194"/>
        <v>6.1</v>
      </c>
      <c r="AI101" s="55">
        <f t="shared" si="195"/>
        <v>0.1</v>
      </c>
      <c r="AJ101" s="55">
        <f t="shared" si="196"/>
        <v>0</v>
      </c>
      <c r="AK101" s="55">
        <f t="shared" si="197"/>
        <v>0</v>
      </c>
      <c r="AL101" s="55">
        <f t="shared" si="198"/>
        <v>0</v>
      </c>
      <c r="AM101" s="55">
        <f t="shared" si="199"/>
        <v>0</v>
      </c>
      <c r="AN101" s="55">
        <f t="shared" si="200"/>
        <v>0</v>
      </c>
      <c r="AO101" s="193">
        <f t="shared" si="201"/>
        <v>5.2</v>
      </c>
      <c r="AP101" s="193">
        <f t="shared" si="151"/>
        <v>0.1</v>
      </c>
      <c r="AQ101" s="193">
        <f t="shared" si="202"/>
        <v>0</v>
      </c>
      <c r="AR101" s="193">
        <f t="shared" si="203"/>
        <v>0</v>
      </c>
      <c r="AS101" s="55">
        <f t="shared" si="204"/>
        <v>0</v>
      </c>
      <c r="AT101" s="55" t="str">
        <f>IF('Indicator Data'!L104="No data","x",IF('Indicator Data'!CM104&lt;1000,"x",ROUND((IF('Indicator Data'!L104&gt;AT$195,10,IF('Indicator Data'!L104&lt;AT$194,0,10-(AT$195-'Indicator Data'!L104)/(AT$195-AT$194)*10))),1)))</f>
        <v>x</v>
      </c>
      <c r="AU101" s="193">
        <f t="shared" si="205"/>
        <v>0</v>
      </c>
      <c r="AV101" s="55">
        <f>IF('Indicator Data'!M104="No data","x",ROUND(IF('Indicator Data'!M104=0,0,IF(LOG('Indicator Data'!M104)&gt;AV$195,10,IF(LOG('Indicator Data'!M104)&lt;AV$194,0,10-(AV$195-LOG('Indicator Data'!M104))/(AV$195-AV$194)*10))),1))</f>
        <v>0</v>
      </c>
      <c r="AW101" s="56">
        <f>IF(AV101="x","x",'Indicator Data'!M104/'Indicator Data'!$CL104)</f>
        <v>0</v>
      </c>
      <c r="AX101" s="55">
        <f t="shared" si="152"/>
        <v>0</v>
      </c>
      <c r="AY101" s="55">
        <f t="shared" si="153"/>
        <v>0</v>
      </c>
      <c r="AZ101" s="55" t="str">
        <f>IF('Indicator Data'!N104="No data","x",ROUND(IF('Indicator Data'!N104=0,0,IF(LOG('Indicator Data'!N104)&gt;AZ$195,10,IF(LOG('Indicator Data'!N104)&lt;AZ$194,0,10-(AZ$195-LOG('Indicator Data'!N104))/(AZ$195-AZ$194)*10))),1))</f>
        <v>x</v>
      </c>
      <c r="BA101" s="56" t="str">
        <f>IF(AZ101="x","x",'Indicator Data'!N104/'Indicator Data'!$CL104)</f>
        <v>x</v>
      </c>
      <c r="BB101" s="55" t="str">
        <f t="shared" si="154"/>
        <v>x</v>
      </c>
      <c r="BC101" s="55" t="str">
        <f t="shared" si="155"/>
        <v>x</v>
      </c>
      <c r="BD101" s="55" t="str">
        <f>IF('Indicator Data'!O104="No data","x",ROUND(IF('Indicator Data'!O104=0,0,IF(LOG('Indicator Data'!O104)&gt;BD$195,10,IF(LOG('Indicator Data'!O104)&lt;BD$194,0,10-(BD$195-LOG('Indicator Data'!O104))/(BD$195-BD$194)*10))),1))</f>
        <v>x</v>
      </c>
      <c r="BE101" s="56" t="str">
        <f>IF(BD101="x","x",'Indicator Data'!O104/'Indicator Data'!$CL104)</f>
        <v>x</v>
      </c>
      <c r="BF101" s="55" t="str">
        <f t="shared" si="156"/>
        <v>x</v>
      </c>
      <c r="BG101" s="55" t="str">
        <f t="shared" si="157"/>
        <v>x</v>
      </c>
      <c r="BH101" s="55" t="str">
        <f>IF('Indicator Data'!P104="No data","x",ROUND(IF('Indicator Data'!P104=0,0,IF(LOG('Indicator Data'!P104)&gt;BH$195,10,IF(LOG('Indicator Data'!P104)&lt;BH$194,0,10-(BH$195-LOG('Indicator Data'!P104))/(BH$195-BH$194)*10))),1))</f>
        <v>x</v>
      </c>
      <c r="BI101" s="56" t="str">
        <f>IF(BH101="x","x",'Indicator Data'!P104/'Indicator Data'!$CL104)</f>
        <v>x</v>
      </c>
      <c r="BJ101" s="55" t="str">
        <f t="shared" si="158"/>
        <v>x</v>
      </c>
      <c r="BK101" s="55" t="str">
        <f t="shared" si="159"/>
        <v>x</v>
      </c>
      <c r="BL101" s="55">
        <f t="shared" si="160"/>
        <v>0</v>
      </c>
      <c r="BM101" s="55">
        <f>ROUND(IF('Indicator Data'!Q104=0,0,IF(LOG('Indicator Data'!Q104)&gt;BM$195,10,IF(LOG('Indicator Data'!Q104)&lt;BM$194,0,10-(BM$195-LOG('Indicator Data'!Q104))/(BM$195-BM$194)*10))),1)</f>
        <v>0</v>
      </c>
      <c r="BN101" s="55">
        <f>ROUND(IF('Indicator Data'!R104=0,0,IF(LOG('Indicator Data'!R104)&gt;BN$195,10,IF(LOG('Indicator Data'!R104)&lt;BN$194,0,10-(BN$195-LOG('Indicator Data'!R104))/(BN$195-BN$194)*10))),1)</f>
        <v>0</v>
      </c>
      <c r="BO101" s="55">
        <f t="shared" si="161"/>
        <v>0</v>
      </c>
      <c r="BP101" s="56">
        <f>'Indicator Data'!Q104/'Indicator Data'!$CL104</f>
        <v>0</v>
      </c>
      <c r="BQ101" s="56">
        <f>'Indicator Data'!R104/'Indicator Data'!$CL104</f>
        <v>0</v>
      </c>
      <c r="BR101" s="55">
        <f t="shared" si="206"/>
        <v>0</v>
      </c>
      <c r="BS101" s="55">
        <f t="shared" si="207"/>
        <v>0</v>
      </c>
      <c r="BT101" s="55">
        <f t="shared" si="138"/>
        <v>0</v>
      </c>
      <c r="BU101" s="55">
        <f t="shared" si="162"/>
        <v>0</v>
      </c>
      <c r="BV101" s="55">
        <f>ROUND(IF('Indicator Data'!S104=0,0,IF(LOG('Indicator Data'!S104)&gt;BV$195,10,IF(LOG('Indicator Data'!S104)&lt;BV$194,0,10-(BV$195-LOG('Indicator Data'!S104))/(BV$195-BV$194)*10))),1)</f>
        <v>0</v>
      </c>
      <c r="BW101" s="55">
        <f>ROUND(IF('Indicator Data'!T104=0,0,IF(LOG('Indicator Data'!T104)&gt;BW$195,10,IF(LOG('Indicator Data'!T104)&lt;BW$194,0,10-(BW$195-LOG('Indicator Data'!T104))/(BW$195-BW$194)*10))),1)</f>
        <v>0</v>
      </c>
      <c r="BX101" s="55">
        <f t="shared" si="163"/>
        <v>0</v>
      </c>
      <c r="BY101" s="56">
        <f>'Indicator Data'!S104/'Indicator Data'!$CL104</f>
        <v>0</v>
      </c>
      <c r="BZ101" s="56">
        <f>'Indicator Data'!T104/'Indicator Data'!$CL104</f>
        <v>0</v>
      </c>
      <c r="CA101" s="55">
        <f t="shared" si="208"/>
        <v>0</v>
      </c>
      <c r="CB101" s="55">
        <f t="shared" si="209"/>
        <v>0</v>
      </c>
      <c r="CC101" s="55">
        <f t="shared" si="164"/>
        <v>0</v>
      </c>
      <c r="CD101" s="55">
        <f t="shared" si="165"/>
        <v>0</v>
      </c>
      <c r="CE101" s="55">
        <f t="shared" si="166"/>
        <v>0</v>
      </c>
      <c r="CF101" s="55">
        <f>ROUND(IF('Indicator Data'!U104=0,0,IF(LOG('Indicator Data'!U104)&gt;CF$195,10,IF(LOG('Indicator Data'!U104)&lt;CF$194,0,10-(CF$195-LOG('Indicator Data'!U104))/(CF$195-CF$194)*10))),1)</f>
        <v>0</v>
      </c>
      <c r="CG101" s="56">
        <f>'Indicator Data'!U104/'Indicator Data'!$CL104</f>
        <v>0</v>
      </c>
      <c r="CH101" s="55">
        <f t="shared" si="210"/>
        <v>0</v>
      </c>
      <c r="CI101" s="55">
        <f t="shared" si="167"/>
        <v>0</v>
      </c>
      <c r="CJ101" s="55">
        <f>ROUND(IF('Indicator Data'!V104=0,0,IF(LOG('Indicator Data'!V104)&gt;CJ$195,10,IF(LOG('Indicator Data'!V104)&lt;CJ$194,0,10-(CJ$195-LOG('Indicator Data'!V104))/(CJ$195-CJ$194)*10))),1)</f>
        <v>0</v>
      </c>
      <c r="CK101" s="56">
        <f>IF('Indicator Data'!V104/'Indicator Data'!$CL104&gt;1,1,'Indicator Data'!V104/'Indicator Data'!$CL104)</f>
        <v>0</v>
      </c>
      <c r="CL101" s="55">
        <f t="shared" si="211"/>
        <v>0</v>
      </c>
      <c r="CM101" s="55">
        <f t="shared" si="168"/>
        <v>0</v>
      </c>
      <c r="CN101" s="55">
        <f>ROUND(IF('Indicator Data'!W104=0,0,IF(LOG('Indicator Data'!W104)&gt;CN$195,10,IF(LOG('Indicator Data'!W104)&lt;CN$194,0,10-(CN$195-LOG('Indicator Data'!W104))/(CN$195-CN$194)*10))),1)</f>
        <v>0</v>
      </c>
      <c r="CO101" s="56">
        <f>'Indicator Data'!W104/'Indicator Data'!$CL104</f>
        <v>0</v>
      </c>
      <c r="CP101" s="55">
        <f t="shared" si="212"/>
        <v>0</v>
      </c>
      <c r="CQ101" s="55">
        <f t="shared" si="169"/>
        <v>0</v>
      </c>
      <c r="CR101" s="55">
        <f>ROUND(IF('Indicator Data'!X104=0,0,IF(LOG('Indicator Data'!X104)&gt;CR$195,10,IF(LOG('Indicator Data'!X104)&lt;CR$194,0,10-(CR$195-LOG('Indicator Data'!X104))/(CR$195-CR$194)*10))),1)</f>
        <v>0</v>
      </c>
      <c r="CS101" s="56">
        <f>'Indicator Data'!X104/'Indicator Data'!$CL104</f>
        <v>0</v>
      </c>
      <c r="CT101" s="55">
        <f t="shared" si="213"/>
        <v>0</v>
      </c>
      <c r="CU101" s="55">
        <f t="shared" si="170"/>
        <v>0</v>
      </c>
      <c r="CV101" s="55">
        <f>ROUND(IF('Indicator Data'!Y104=0,0,IF(LOG('Indicator Data'!Y104)&gt;CR$195,10,IF(LOG('Indicator Data'!Y104)&lt;CR$194,0,10-(CR$195-LOG('Indicator Data'!Y104))/(CR$195-CR$194)*10))),1)</f>
        <v>0</v>
      </c>
      <c r="CW101" s="56">
        <f>'Indicator Data'!Y104/'Indicator Data'!$CL104</f>
        <v>0</v>
      </c>
      <c r="CX101" s="55">
        <f t="shared" si="214"/>
        <v>0</v>
      </c>
      <c r="CY101" s="55">
        <f t="shared" si="171"/>
        <v>0</v>
      </c>
      <c r="CZ101" s="55">
        <f t="shared" si="172"/>
        <v>0</v>
      </c>
      <c r="DA101" s="55">
        <f>IF('Indicator Data'!AE104="No data","x",ROUND(IF('Indicator Data'!AE104&gt;DA$195,0,IF('Indicator Data'!AE104&lt;DA$194,10,(DA$195-'Indicator Data'!AE104)/(DA$195-DA$194)*10)),1))</f>
        <v>0</v>
      </c>
      <c r="DB101" s="55">
        <f>IF('Indicator Data'!AF104="No data","x",ROUND(IF('Indicator Data'!AF104&gt;DB$195,0,IF('Indicator Data'!AF104&lt;DB$194,10,(DB$195-'Indicator Data'!AF104)/(DB$195-DB$194)*10)),1))</f>
        <v>0</v>
      </c>
      <c r="DC101" s="55" t="str">
        <f>IF('Indicator Data'!AH104="No data","x",ROUND(IF('Indicator Data'!AH104&gt;DC$195,0,IF('Indicator Data'!AH104&lt;DC$194,10,(DC$195-'Indicator Data'!AH104)/(DC$195-DC$194)*10)),1))</f>
        <v>x</v>
      </c>
      <c r="DD101" s="55">
        <f>IF(AND(DB101="x",DA101="x",DC101="x"),"x",ROUND(AVERAGE(DA101:DC101),1))</f>
        <v>0</v>
      </c>
      <c r="DE101" s="55">
        <f>IF('Indicator Data'!AA104="No data","x",ROUND(IF(LOG('Indicator Data'!AA104)&gt;DE$195,10,IF(LOG('Indicator Data'!AA104)&lt;DE$194,0,10-(DE$195-LOG('Indicator Data'!AA104))/(DE$195-DE$194)*10)),1))</f>
        <v>7.9</v>
      </c>
      <c r="DF101" s="55">
        <f>IF('Indicator Data'!AB104="No data","x",ROUND(IF('Indicator Data'!AB104&gt;DF$195,10,IF('Indicator Data'!AB104&lt;DF$194,0,10-(DF$195-'Indicator Data'!AB104)/(DF$195-DF$194)*10)),1))</f>
        <v>2.4</v>
      </c>
      <c r="DG101" s="55">
        <f>IF('Indicator Data'!AC104="No data","x",ROUND(IF('Indicator Data'!AC104&gt;DG$195,10,IF('Indicator Data'!AC104&lt;DG$194,0,10-(DG$195-'Indicator Data'!AC104)/(DG$195-DG$194)*10)),1))</f>
        <v>1.4</v>
      </c>
      <c r="DH101" s="55">
        <f>IF('Indicator Data'!AD104="No data","x",ROUND(IF('Indicator Data'!AD104&gt;DH$195,10,IF('Indicator Data'!AD104&lt;DH$194,0,10-(DH$195-'Indicator Data'!AD104)/(DH$195-DH$194)*10)),1))</f>
        <v>0.5</v>
      </c>
      <c r="DI101" s="55">
        <f t="shared" si="173"/>
        <v>3.1</v>
      </c>
      <c r="DJ101" s="55">
        <f t="shared" si="174"/>
        <v>2.1</v>
      </c>
      <c r="DK101" s="55" t="str">
        <f>IF('Indicator Data'!AK104="No data","x",ROUND(IF('Indicator Data'!AK104&gt;DK$195,10,IF('Indicator Data'!AK104&lt;DK$194,0,10-(DK$195-'Indicator Data'!AK104)/(DK$195-DK$194)*10)),1))</f>
        <v>x</v>
      </c>
      <c r="DL101" s="55" t="str">
        <f>IF('Indicator Data'!AL104="No data","x",ROUND(IF('Indicator Data'!AL104&gt;DL$195,10,IF('Indicator Data'!AL104&lt;DL$194,0,10-(DL$195-'Indicator Data'!AL104)/(DL$195-DL$194)*10)),1))</f>
        <v>x</v>
      </c>
      <c r="DM101" s="55">
        <f t="shared" si="175"/>
        <v>3.1</v>
      </c>
      <c r="DN101" s="55">
        <f>IF('Indicator Data'!AG104="No data","x",ROUND(IF('Indicator Data'!AG104&gt;DN$195,10,IF('Indicator Data'!AG104&lt;DN$194,0,10-(DN$195-'Indicator Data'!AG104)/(DN$195-DN$194)*10)),1))</f>
        <v>0</v>
      </c>
      <c r="DO101" s="55">
        <f t="shared" si="176"/>
        <v>0</v>
      </c>
      <c r="DP101" s="194">
        <f>IF('Indicator Data'!AI104="No data","x",'Indicator Data'!AI104/'Indicator Data'!$CK104)</f>
        <v>4.7480875758375101E-4</v>
      </c>
      <c r="DQ101" s="55">
        <f t="shared" si="215"/>
        <v>4.7</v>
      </c>
      <c r="DR101" s="55" t="str">
        <f>IF('Indicator Data'!AJ104="No data","x",ROUND(IF('Indicator Data'!AJ104&gt;DR$195,10,IF('Indicator Data'!AJ104&lt;DR$194,0,10-(DR$195-'Indicator Data'!AJ104)/(DR$195-DR$194)*10)),1))</f>
        <v>x</v>
      </c>
      <c r="DS101" s="55">
        <f t="shared" si="177"/>
        <v>4.7</v>
      </c>
      <c r="DT101" s="55">
        <f>ROUND(IF('Indicator Data'!Z104=0,0,IF(LOG('Indicator Data'!Z104)&gt;DT$195,10,IF(LOG('Indicator Data'!Z104)&lt;DT$194,0,10-(DT$195-LOG('Indicator Data'!Z104))/(DT$195-DT$194)*10))),1)</f>
        <v>5.0999999999999996</v>
      </c>
      <c r="DU101" s="56">
        <f>'Indicator Data'!Z104/'Indicator Data'!$CL104</f>
        <v>0.9999933290926124</v>
      </c>
      <c r="DV101" s="55">
        <f t="shared" si="216"/>
        <v>10</v>
      </c>
      <c r="DW101" s="55">
        <f t="shared" si="178"/>
        <v>8.5</v>
      </c>
      <c r="DX101" s="55">
        <f t="shared" si="179"/>
        <v>2.6</v>
      </c>
      <c r="DY101" s="57">
        <f>IF(BL101="x",ROUND((10-GEOMEAN(((10-DX101)/10*9+1),((10-CZ101)/10*9+1),((10-DJ101)/10*9+1)))/9*10,1),ROUND((10-GEOMEAN(((10-BL101)/10*9+1),((10-DX101)/10*9+1),((10-CZ101)/10*9+1),((10-DJ101)/10*9+1)))/9*10,1))</f>
        <v>1.2</v>
      </c>
      <c r="DZ101" s="58">
        <f>IF(ROUND(IF(AP101="x",(10-GEOMEAN(((10-AO101)/10*9+1),((10-DY101)/10*9+1),((10-AU101)/10*9+1),((10-AQ101)/10*9+1),((10-AR101)/10*9+1)))/9*10,(10-GEOMEAN(((10-AO101)/10*9+1),((10-DY101)/10*9+1),((10-AP101)/10*9+1),((10-AQ101)/10*9+1),((10-AR101)/10*9+1),((10-AU101)/10*9+1)))/9*10),1)=0,0.1,ROUND(IF(AP101="x",(10-GEOMEAN(((10-AO101)/10*9+1),((10-DY101)/10*9+1),((10-AU101)/10*9+1),((10-AQ101)/10*9+1),((10-AR101)/10*9+1)))/9*10,(10-GEOMEAN(((10-AO101)/10*9+1),((10-DY101)/10*9+1),((10-AP101)/10*9+1),((10-AQ101)/10*9+1),((10-AR101)/10*9+1),((10-AU101)/10*9+1)))/9*10),1))</f>
        <v>1.3</v>
      </c>
      <c r="EA101" s="55">
        <f>ROUND(IF('Indicator Data'!AM104=0,0,IF('Indicator Data'!AM104&gt;EA$195,10,IF('Indicator Data'!AM104&lt;EA$194,0,10-(EA$195-'Indicator Data'!AM104)/(EA$195-EA$194)*10))),1)</f>
        <v>0</v>
      </c>
      <c r="EB101" s="55">
        <f>ROUND(IF('Indicator Data'!AN104=0,0,IF(LOG('Indicator Data'!AN104)&gt;LOG(EB$195),10,IF(LOG('Indicator Data'!AN104)&lt;LOG(EB$194),0,10-(LOG(EB$195)-LOG('Indicator Data'!AN104))/(LOG(EB$195)-LOG(EB$194))*10))),1)</f>
        <v>0</v>
      </c>
      <c r="EC101" s="57">
        <f t="shared" si="217"/>
        <v>0</v>
      </c>
      <c r="ED101" s="55">
        <f>'Indicator Data'!AO104</f>
        <v>0</v>
      </c>
      <c r="EE101" s="55">
        <f>'Indicator Data'!AP104</f>
        <v>0</v>
      </c>
      <c r="EF101" s="57">
        <f t="shared" si="218"/>
        <v>0</v>
      </c>
      <c r="EG101" s="58">
        <f t="shared" si="219"/>
        <v>0</v>
      </c>
      <c r="EH101" s="15"/>
      <c r="EI101" s="104"/>
    </row>
    <row r="102" spans="1:139" s="4" customFormat="1" x14ac:dyDescent="0.25">
      <c r="A102" s="126" t="str">
        <f>'Indicator Data'!A105</f>
        <v>Lithuania</v>
      </c>
      <c r="B102" s="59" t="str">
        <f>'Indicator Data'!B105</f>
        <v>LTU</v>
      </c>
      <c r="C102" s="55">
        <f>ROUND(IF('Indicator Data'!C105=0,0.1,IF(LOG('Indicator Data'!C105)&gt;C$195,10,IF(LOG('Indicator Data'!C105)&lt;C$194,0,10-(C$195-LOG('Indicator Data'!C105))/(C$195-C$194)*10))),1)</f>
        <v>0.1</v>
      </c>
      <c r="D102" s="55">
        <f>ROUND(IF('Indicator Data'!D105=0,0.1,IF(LOG('Indicator Data'!D105)&gt;D$195,10,IF(LOG('Indicator Data'!D105)&lt;D$194,0,10-(D$195-LOG('Indicator Data'!D105))/(D$195-D$194)*10))),1)</f>
        <v>0.1</v>
      </c>
      <c r="E102" s="55">
        <f t="shared" si="180"/>
        <v>0.1</v>
      </c>
      <c r="F102" s="55">
        <f>IF('Indicator Data'!E105="No data",0.1,(ROUND(IF('Indicator Data'!E105=0,0,IF(LOG('Indicator Data'!E105)&gt;F$195,10,IF(LOG('Indicator Data'!E105)&lt;F$194,0,10-(F$195-LOG('Indicator Data'!E105))/(F$195-F$194)*10))),1)))</f>
        <v>5.5</v>
      </c>
      <c r="G102" s="55">
        <f>ROUND(IF('Indicator Data'!F105=0,0,IF(LOG('Indicator Data'!F105)&gt;G$195,10,IF(LOG('Indicator Data'!F105)&lt;G$194,0,10-(G$195-LOG('Indicator Data'!F105))/(G$195-G$194)*10))),1)</f>
        <v>0</v>
      </c>
      <c r="H102" s="55">
        <f>ROUND(IF('Indicator Data'!G105=0,0,IF(LOG('Indicator Data'!G105)&gt;H$195,10,IF(LOG('Indicator Data'!G105)&lt;H$194,0,10-(H$195-LOG('Indicator Data'!G105))/(H$195-H$194)*10))),1)</f>
        <v>0</v>
      </c>
      <c r="I102" s="55">
        <f>ROUND(IF('Indicator Data'!H105=0,0,IF(LOG('Indicator Data'!H105)&gt;I$195,10,IF(LOG('Indicator Data'!H105)&lt;I$194,0,10-(I$195-LOG('Indicator Data'!H105))/(I$195-I$194)*10))),1)</f>
        <v>0</v>
      </c>
      <c r="J102" s="55">
        <f t="shared" si="181"/>
        <v>0</v>
      </c>
      <c r="K102" s="55">
        <f>ROUND(IF('Indicator Data'!I105=0,0,IF(LOG('Indicator Data'!I105)&gt;K$195,10,IF(LOG('Indicator Data'!I105)&lt;K$194,0,10-(K$195-LOG('Indicator Data'!I105))/(K$195-K$194)*10))),1)</f>
        <v>0</v>
      </c>
      <c r="L102" s="55">
        <f t="shared" si="182"/>
        <v>0</v>
      </c>
      <c r="M102" s="55">
        <f>ROUND(IF('Indicator Data'!J105=0,0,IF(LOG('Indicator Data'!J105)&gt;M$195,10,IF(LOG('Indicator Data'!J105)&lt;M$194,0,10-(M$195-LOG('Indicator Data'!J105))/(M$195-M$194)*10))),1)</f>
        <v>0</v>
      </c>
      <c r="N102" s="56">
        <f>'Indicator Data'!C105/'Indicator Data'!$CL105</f>
        <v>0</v>
      </c>
      <c r="O102" s="56">
        <f>'Indicator Data'!D105/'Indicator Data'!$CL105</f>
        <v>0</v>
      </c>
      <c r="P102" s="56">
        <f>IF(F102=0.1,"x",'Indicator Data'!E105/'Indicator Data'!$CL105)</f>
        <v>5.4858968691080673E-3</v>
      </c>
      <c r="Q102" s="56">
        <f>'Indicator Data'!F105/'Indicator Data'!$CL105</f>
        <v>0</v>
      </c>
      <c r="R102" s="56">
        <f>'Indicator Data'!G105/'Indicator Data'!$CL105</f>
        <v>0</v>
      </c>
      <c r="S102" s="56">
        <f>'Indicator Data'!H105/'Indicator Data'!$CL105</f>
        <v>0</v>
      </c>
      <c r="T102" s="56">
        <f>'Indicator Data'!I105/'Indicator Data'!$CL105</f>
        <v>0</v>
      </c>
      <c r="U102" s="56">
        <f>'Indicator Data'!J105/'Indicator Data'!$CL105</f>
        <v>0</v>
      </c>
      <c r="V102" s="55">
        <f t="shared" si="183"/>
        <v>0</v>
      </c>
      <c r="W102" s="55">
        <f t="shared" si="184"/>
        <v>0</v>
      </c>
      <c r="X102" s="55">
        <f t="shared" si="185"/>
        <v>0</v>
      </c>
      <c r="Y102" s="55">
        <f t="shared" si="186"/>
        <v>3.7</v>
      </c>
      <c r="Z102" s="55">
        <f t="shared" si="187"/>
        <v>0</v>
      </c>
      <c r="AA102" s="55">
        <f t="shared" si="188"/>
        <v>0</v>
      </c>
      <c r="AB102" s="55">
        <f t="shared" si="189"/>
        <v>0</v>
      </c>
      <c r="AC102" s="55">
        <f t="shared" si="190"/>
        <v>0</v>
      </c>
      <c r="AD102" s="55">
        <f t="shared" si="191"/>
        <v>0</v>
      </c>
      <c r="AE102" s="55">
        <f t="shared" si="192"/>
        <v>0</v>
      </c>
      <c r="AF102" s="55">
        <f t="shared" si="193"/>
        <v>0</v>
      </c>
      <c r="AG102" s="55">
        <f>ROUND(IF('Indicator Data'!K105=0,0,IF('Indicator Data'!K105&gt;AG$195,10,IF('Indicator Data'!K105&lt;AG$194,0,10-(AG$195-'Indicator Data'!K105)/(AG$195-AG$194)*10))),1)</f>
        <v>2.9</v>
      </c>
      <c r="AH102" s="55">
        <f t="shared" si="194"/>
        <v>0.1</v>
      </c>
      <c r="AI102" s="55">
        <f t="shared" si="195"/>
        <v>0.1</v>
      </c>
      <c r="AJ102" s="55">
        <f t="shared" si="196"/>
        <v>0</v>
      </c>
      <c r="AK102" s="55">
        <f t="shared" si="197"/>
        <v>0</v>
      </c>
      <c r="AL102" s="55">
        <f t="shared" si="198"/>
        <v>0</v>
      </c>
      <c r="AM102" s="55">
        <f t="shared" si="199"/>
        <v>0</v>
      </c>
      <c r="AN102" s="55">
        <f t="shared" si="200"/>
        <v>0</v>
      </c>
      <c r="AO102" s="193">
        <f t="shared" si="201"/>
        <v>0.1</v>
      </c>
      <c r="AP102" s="193">
        <f t="shared" si="151"/>
        <v>4.7</v>
      </c>
      <c r="AQ102" s="193">
        <f t="shared" si="202"/>
        <v>0</v>
      </c>
      <c r="AR102" s="193">
        <f t="shared" si="203"/>
        <v>0</v>
      </c>
      <c r="AS102" s="55">
        <f t="shared" si="204"/>
        <v>1.5</v>
      </c>
      <c r="AT102" s="55">
        <f>IF('Indicator Data'!L105="No data","x",IF('Indicator Data'!CM105&lt;1000,"x",ROUND((IF('Indicator Data'!L105&gt;AT$195,10,IF('Indicator Data'!L105&lt;AT$194,0,10-(AT$195-'Indicator Data'!L105)/(AT$195-AT$194)*10))),1)))</f>
        <v>5.0999999999999996</v>
      </c>
      <c r="AU102" s="193">
        <f t="shared" si="205"/>
        <v>3.3</v>
      </c>
      <c r="AV102" s="55">
        <f>IF('Indicator Data'!M105="No data","x",ROUND(IF('Indicator Data'!M105=0,0,IF(LOG('Indicator Data'!M105)&gt;AV$195,10,IF(LOG('Indicator Data'!M105)&lt;AV$194,0,10-(AV$195-LOG('Indicator Data'!M105))/(AV$195-AV$194)*10))),1))</f>
        <v>0</v>
      </c>
      <c r="AW102" s="56">
        <f>IF(AV102="x","x",'Indicator Data'!M105/'Indicator Data'!$CL105)</f>
        <v>0</v>
      </c>
      <c r="AX102" s="55">
        <f t="shared" si="152"/>
        <v>0</v>
      </c>
      <c r="AY102" s="55">
        <f t="shared" si="153"/>
        <v>0</v>
      </c>
      <c r="AZ102" s="55" t="str">
        <f>IF('Indicator Data'!N105="No data","x",ROUND(IF('Indicator Data'!N105=0,0,IF(LOG('Indicator Data'!N105)&gt;AZ$195,10,IF(LOG('Indicator Data'!N105)&lt;AZ$194,0,10-(AZ$195-LOG('Indicator Data'!N105))/(AZ$195-AZ$194)*10))),1))</f>
        <v>x</v>
      </c>
      <c r="BA102" s="56" t="str">
        <f>IF(AZ102="x","x",'Indicator Data'!N105/'Indicator Data'!$CL105)</f>
        <v>x</v>
      </c>
      <c r="BB102" s="55" t="str">
        <f t="shared" si="154"/>
        <v>x</v>
      </c>
      <c r="BC102" s="55" t="str">
        <f t="shared" si="155"/>
        <v>x</v>
      </c>
      <c r="BD102" s="55" t="str">
        <f>IF('Indicator Data'!O105="No data","x",ROUND(IF('Indicator Data'!O105=0,0,IF(LOG('Indicator Data'!O105)&gt;BD$195,10,IF(LOG('Indicator Data'!O105)&lt;BD$194,0,10-(BD$195-LOG('Indicator Data'!O105))/(BD$195-BD$194)*10))),1))</f>
        <v>x</v>
      </c>
      <c r="BE102" s="56" t="str">
        <f>IF(BD102="x","x",'Indicator Data'!O105/'Indicator Data'!$CL105)</f>
        <v>x</v>
      </c>
      <c r="BF102" s="55" t="str">
        <f t="shared" si="156"/>
        <v>x</v>
      </c>
      <c r="BG102" s="55" t="str">
        <f t="shared" si="157"/>
        <v>x</v>
      </c>
      <c r="BH102" s="55" t="str">
        <f>IF('Indicator Data'!P105="No data","x",ROUND(IF('Indicator Data'!P105=0,0,IF(LOG('Indicator Data'!P105)&gt;BH$195,10,IF(LOG('Indicator Data'!P105)&lt;BH$194,0,10-(BH$195-LOG('Indicator Data'!P105))/(BH$195-BH$194)*10))),1))</f>
        <v>x</v>
      </c>
      <c r="BI102" s="56" t="str">
        <f>IF(BH102="x","x",'Indicator Data'!P105/'Indicator Data'!$CL105)</f>
        <v>x</v>
      </c>
      <c r="BJ102" s="55" t="str">
        <f t="shared" si="158"/>
        <v>x</v>
      </c>
      <c r="BK102" s="55" t="str">
        <f t="shared" si="159"/>
        <v>x</v>
      </c>
      <c r="BL102" s="55">
        <f t="shared" si="160"/>
        <v>0</v>
      </c>
      <c r="BM102" s="55">
        <f>ROUND(IF('Indicator Data'!Q105=0,0,IF(LOG('Indicator Data'!Q105)&gt;BM$195,10,IF(LOG('Indicator Data'!Q105)&lt;BM$194,0,10-(BM$195-LOG('Indicator Data'!Q105))/(BM$195-BM$194)*10))),1)</f>
        <v>0</v>
      </c>
      <c r="BN102" s="55">
        <f>ROUND(IF('Indicator Data'!R105=0,0,IF(LOG('Indicator Data'!R105)&gt;BN$195,10,IF(LOG('Indicator Data'!R105)&lt;BN$194,0,10-(BN$195-LOG('Indicator Data'!R105))/(BN$195-BN$194)*10))),1)</f>
        <v>0</v>
      </c>
      <c r="BO102" s="55">
        <f t="shared" si="161"/>
        <v>0</v>
      </c>
      <c r="BP102" s="56">
        <f>'Indicator Data'!Q105/'Indicator Data'!$CL105</f>
        <v>0</v>
      </c>
      <c r="BQ102" s="56">
        <f>'Indicator Data'!R105/'Indicator Data'!$CL105</f>
        <v>0</v>
      </c>
      <c r="BR102" s="55">
        <f t="shared" si="206"/>
        <v>0</v>
      </c>
      <c r="BS102" s="55">
        <f t="shared" si="207"/>
        <v>0</v>
      </c>
      <c r="BT102" s="55">
        <f t="shared" si="138"/>
        <v>0</v>
      </c>
      <c r="BU102" s="55">
        <f t="shared" si="162"/>
        <v>0</v>
      </c>
      <c r="BV102" s="55">
        <f>ROUND(IF('Indicator Data'!S105=0,0,IF(LOG('Indicator Data'!S105)&gt;BV$195,10,IF(LOG('Indicator Data'!S105)&lt;BV$194,0,10-(BV$195-LOG('Indicator Data'!S105))/(BV$195-BV$194)*10))),1)</f>
        <v>0</v>
      </c>
      <c r="BW102" s="55">
        <f>ROUND(IF('Indicator Data'!T105=0,0,IF(LOG('Indicator Data'!T105)&gt;BW$195,10,IF(LOG('Indicator Data'!T105)&lt;BW$194,0,10-(BW$195-LOG('Indicator Data'!T105))/(BW$195-BW$194)*10))),1)</f>
        <v>0</v>
      </c>
      <c r="BX102" s="55">
        <f t="shared" si="163"/>
        <v>0</v>
      </c>
      <c r="BY102" s="56">
        <f>'Indicator Data'!S105/'Indicator Data'!$CL105</f>
        <v>0</v>
      </c>
      <c r="BZ102" s="56">
        <f>'Indicator Data'!T105/'Indicator Data'!$CL105</f>
        <v>0</v>
      </c>
      <c r="CA102" s="55">
        <f t="shared" si="208"/>
        <v>0</v>
      </c>
      <c r="CB102" s="55">
        <f t="shared" si="209"/>
        <v>0</v>
      </c>
      <c r="CC102" s="55">
        <f t="shared" si="164"/>
        <v>0</v>
      </c>
      <c r="CD102" s="55">
        <f t="shared" si="165"/>
        <v>0</v>
      </c>
      <c r="CE102" s="55">
        <f t="shared" si="166"/>
        <v>0</v>
      </c>
      <c r="CF102" s="55">
        <f>ROUND(IF('Indicator Data'!U105=0,0,IF(LOG('Indicator Data'!U105)&gt;CF$195,10,IF(LOG('Indicator Data'!U105)&lt;CF$194,0,10-(CF$195-LOG('Indicator Data'!U105))/(CF$195-CF$194)*10))),1)</f>
        <v>0</v>
      </c>
      <c r="CG102" s="56">
        <f>'Indicator Data'!U105/'Indicator Data'!$CL105</f>
        <v>0</v>
      </c>
      <c r="CH102" s="55">
        <f t="shared" si="210"/>
        <v>0</v>
      </c>
      <c r="CI102" s="55">
        <f t="shared" si="167"/>
        <v>0</v>
      </c>
      <c r="CJ102" s="55">
        <f>ROUND(IF('Indicator Data'!V105=0,0,IF(LOG('Indicator Data'!V105)&gt;CJ$195,10,IF(LOG('Indicator Data'!V105)&lt;CJ$194,0,10-(CJ$195-LOG('Indicator Data'!V105))/(CJ$195-CJ$194)*10))),1)</f>
        <v>0</v>
      </c>
      <c r="CK102" s="56">
        <f>IF('Indicator Data'!V105/'Indicator Data'!$CL105&gt;1,1,'Indicator Data'!V105/'Indicator Data'!$CL105)</f>
        <v>0</v>
      </c>
      <c r="CL102" s="55">
        <f t="shared" si="211"/>
        <v>0</v>
      </c>
      <c r="CM102" s="55">
        <f t="shared" si="168"/>
        <v>0</v>
      </c>
      <c r="CN102" s="55">
        <f>ROUND(IF('Indicator Data'!W105=0,0,IF(LOG('Indicator Data'!W105)&gt;CN$195,10,IF(LOG('Indicator Data'!W105)&lt;CN$194,0,10-(CN$195-LOG('Indicator Data'!W105))/(CN$195-CN$194)*10))),1)</f>
        <v>0</v>
      </c>
      <c r="CO102" s="56">
        <f>'Indicator Data'!W105/'Indicator Data'!$CL105</f>
        <v>0</v>
      </c>
      <c r="CP102" s="55">
        <f t="shared" si="212"/>
        <v>0</v>
      </c>
      <c r="CQ102" s="55">
        <f t="shared" si="169"/>
        <v>0</v>
      </c>
      <c r="CR102" s="55">
        <f>ROUND(IF('Indicator Data'!X105=0,0,IF(LOG('Indicator Data'!X105)&gt;CR$195,10,IF(LOG('Indicator Data'!X105)&lt;CR$194,0,10-(CR$195-LOG('Indicator Data'!X105))/(CR$195-CR$194)*10))),1)</f>
        <v>0</v>
      </c>
      <c r="CS102" s="56">
        <f>'Indicator Data'!X105/'Indicator Data'!$CL105</f>
        <v>0</v>
      </c>
      <c r="CT102" s="55">
        <f t="shared" si="213"/>
        <v>0</v>
      </c>
      <c r="CU102" s="55">
        <f t="shared" si="170"/>
        <v>0</v>
      </c>
      <c r="CV102" s="55">
        <f>ROUND(IF('Indicator Data'!Y105=0,0,IF(LOG('Indicator Data'!Y105)&gt;CR$195,10,IF(LOG('Indicator Data'!Y105)&lt;CR$194,0,10-(CR$195-LOG('Indicator Data'!Y105))/(CR$195-CR$194)*10))),1)</f>
        <v>0</v>
      </c>
      <c r="CW102" s="56">
        <f>'Indicator Data'!Y105/'Indicator Data'!$CL105</f>
        <v>0</v>
      </c>
      <c r="CX102" s="55">
        <f t="shared" si="214"/>
        <v>0</v>
      </c>
      <c r="CY102" s="55">
        <f t="shared" si="171"/>
        <v>0</v>
      </c>
      <c r="CZ102" s="55">
        <f t="shared" si="172"/>
        <v>0</v>
      </c>
      <c r="DA102" s="55">
        <f>IF('Indicator Data'!AE105="No data","x",ROUND(IF('Indicator Data'!AE105&gt;DA$195,0,IF('Indicator Data'!AE105&lt;DA$194,10,(DA$195-'Indicator Data'!AE105)/(DA$195-DA$194)*10)),1))</f>
        <v>0.7</v>
      </c>
      <c r="DB102" s="55">
        <f>IF('Indicator Data'!AF105="No data","x",ROUND(IF('Indicator Data'!AF105&gt;DB$195,0,IF('Indicator Data'!AF105&lt;DB$194,10,(DB$195-'Indicator Data'!AF105)/(DB$195-DB$194)*10)),1))</f>
        <v>0.4</v>
      </c>
      <c r="DC102" s="55" t="str">
        <f>IF('Indicator Data'!AH105="No data","x",ROUND(IF('Indicator Data'!AH105&gt;DC$195,0,IF('Indicator Data'!AH105&lt;DC$194,10,(DC$195-'Indicator Data'!AH105)/(DC$195-DC$194)*10)),1))</f>
        <v>x</v>
      </c>
      <c r="DD102" s="55">
        <f>IF(AND(DB102="x",DA102="x",DC102="x"),"x",ROUND(AVERAGE(DA102:DC102),1))</f>
        <v>0.6</v>
      </c>
      <c r="DE102" s="55">
        <f>IF('Indicator Data'!AA105="No data","x",ROUND(IF(LOG('Indicator Data'!AA105)&gt;DE$195,10,IF(LOG('Indicator Data'!AA105)&lt;DE$194,0,10-(DE$195-LOG('Indicator Data'!AA105))/(DE$195-DE$194)*10)),1))</f>
        <v>5.5</v>
      </c>
      <c r="DF102" s="55">
        <f>IF('Indicator Data'!AB105="No data","x",ROUND(IF('Indicator Data'!AB105&gt;DF$195,10,IF('Indicator Data'!AB105&lt;DF$194,0,10-(DF$195-'Indicator Data'!AB105)/(DF$195-DF$194)*10)),1))</f>
        <v>0</v>
      </c>
      <c r="DG102" s="55">
        <f>IF('Indicator Data'!AC105="No data","x",ROUND(IF('Indicator Data'!AC105&gt;DG$195,10,IF('Indicator Data'!AC105&lt;DG$194,0,10-(DG$195-'Indicator Data'!AC105)/(DG$195-DG$194)*10)),1))</f>
        <v>6.8</v>
      </c>
      <c r="DH102" s="55">
        <f>IF('Indicator Data'!AD105="No data","x",ROUND(IF('Indicator Data'!AD105&gt;DH$195,10,IF('Indicator Data'!AD105&lt;DH$194,0,10-(DH$195-'Indicator Data'!AD105)/(DH$195-DH$194)*10)),1))</f>
        <v>3.9</v>
      </c>
      <c r="DI102" s="55">
        <f t="shared" si="173"/>
        <v>4.0999999999999996</v>
      </c>
      <c r="DJ102" s="55">
        <f t="shared" si="174"/>
        <v>2.9</v>
      </c>
      <c r="DK102" s="55" t="str">
        <f>IF('Indicator Data'!AK105="No data","x",ROUND(IF('Indicator Data'!AK105&gt;DK$195,10,IF('Indicator Data'!AK105&lt;DK$194,0,10-(DK$195-'Indicator Data'!AK105)/(DK$195-DK$194)*10)),1))</f>
        <v>x</v>
      </c>
      <c r="DL102" s="55">
        <f>IF('Indicator Data'!AL105="No data","x",ROUND(IF('Indicator Data'!AL105&gt;DL$195,10,IF('Indicator Data'!AL105&lt;DL$194,0,10-(DL$195-'Indicator Data'!AL105)/(DL$195-DL$194)*10)),1))</f>
        <v>0.2</v>
      </c>
      <c r="DM102" s="55">
        <f t="shared" si="175"/>
        <v>3.3</v>
      </c>
      <c r="DN102" s="55">
        <f>IF('Indicator Data'!AG105="No data","x",ROUND(IF('Indicator Data'!AG105&gt;DN$195,10,IF('Indicator Data'!AG105&lt;DN$194,0,10-(DN$195-'Indicator Data'!AG105)/(DN$195-DN$194)*10)),1))</f>
        <v>0</v>
      </c>
      <c r="DO102" s="55">
        <f t="shared" si="176"/>
        <v>0.4</v>
      </c>
      <c r="DP102" s="194">
        <f>IF('Indicator Data'!AI105="No data","x",'Indicator Data'!AI105/'Indicator Data'!$CK105)</f>
        <v>1.1639941165779361E-3</v>
      </c>
      <c r="DQ102" s="55">
        <f t="shared" si="215"/>
        <v>10</v>
      </c>
      <c r="DR102" s="55">
        <f>IF('Indicator Data'!AJ105="No data","x",ROUND(IF('Indicator Data'!AJ105&gt;DR$195,10,IF('Indicator Data'!AJ105&lt;DR$194,0,10-(DR$195-'Indicator Data'!AJ105)/(DR$195-DR$194)*10)),1))</f>
        <v>8</v>
      </c>
      <c r="DS102" s="55">
        <f t="shared" si="177"/>
        <v>9</v>
      </c>
      <c r="DT102" s="55">
        <f>ROUND(IF('Indicator Data'!Z105=0,0,IF(LOG('Indicator Data'!Z105)&gt;DT$195,10,IF(LOG('Indicator Data'!Z105)&lt;DT$194,0,10-(DT$195-LOG('Indicator Data'!Z105))/(DT$195-DT$194)*10))),1)</f>
        <v>7.7</v>
      </c>
      <c r="DU102" s="56">
        <f>'Indicator Data'!Z105/'Indicator Data'!$CL105</f>
        <v>0.89505941289134416</v>
      </c>
      <c r="DV102" s="55">
        <f t="shared" si="216"/>
        <v>9</v>
      </c>
      <c r="DW102" s="55">
        <f t="shared" si="178"/>
        <v>8.4</v>
      </c>
      <c r="DX102" s="55">
        <f t="shared" si="179"/>
        <v>4.2</v>
      </c>
      <c r="DY102" s="57">
        <f>IF(BL102="x",ROUND((10-GEOMEAN(((10-DX102)/10*9+1),((10-CZ102)/10*9+1),((10-DJ102)/10*9+1)))/9*10,1),ROUND((10-GEOMEAN(((10-BL102)/10*9+1),((10-DX102)/10*9+1),((10-CZ102)/10*9+1),((10-DJ102)/10*9+1)))/9*10,1))</f>
        <v>2</v>
      </c>
      <c r="DZ102" s="58">
        <f>IF(ROUND(IF(AP102="x",(10-GEOMEAN(((10-AO102)/10*9+1),((10-DY102)/10*9+1),((10-AU102)/10*9+1),((10-AQ102)/10*9+1),((10-AR102)/10*9+1)))/9*10,(10-GEOMEAN(((10-AO102)/10*9+1),((10-DY102)/10*9+1),((10-AP102)/10*9+1),((10-AQ102)/10*9+1),((10-AR102)/10*9+1),((10-AU102)/10*9+1)))/9*10),1)=0,0.1,ROUND(IF(AP102="x",(10-GEOMEAN(((10-AO102)/10*9+1),((10-DY102)/10*9+1),((10-AU102)/10*9+1),((10-AQ102)/10*9+1),((10-AR102)/10*9+1)))/9*10,(10-GEOMEAN(((10-AO102)/10*9+1),((10-DY102)/10*9+1),((10-AP102)/10*9+1),((10-AQ102)/10*9+1),((10-AR102)/10*9+1),((10-AU102)/10*9+1)))/9*10),1))</f>
        <v>1.9</v>
      </c>
      <c r="EA102" s="55">
        <f>ROUND(IF('Indicator Data'!AM105=0,0,IF('Indicator Data'!AM105&gt;EA$195,10,IF('Indicator Data'!AM105&lt;EA$194,0,10-(EA$195-'Indicator Data'!AM105)/(EA$195-EA$194)*10))),1)</f>
        <v>0</v>
      </c>
      <c r="EB102" s="55">
        <f>ROUND(IF('Indicator Data'!AN105=0,0,IF(LOG('Indicator Data'!AN105)&gt;LOG(EB$195),10,IF(LOG('Indicator Data'!AN105)&lt;LOG(EB$194),0,10-(LOG(EB$195)-LOG('Indicator Data'!AN105))/(LOG(EB$195)-LOG(EB$194))*10))),1)</f>
        <v>0</v>
      </c>
      <c r="EC102" s="57">
        <f t="shared" si="217"/>
        <v>0</v>
      </c>
      <c r="ED102" s="55">
        <f>'Indicator Data'!AO105</f>
        <v>0</v>
      </c>
      <c r="EE102" s="55">
        <f>'Indicator Data'!AP105</f>
        <v>0</v>
      </c>
      <c r="EF102" s="57">
        <f t="shared" si="218"/>
        <v>0</v>
      </c>
      <c r="EG102" s="58">
        <f t="shared" si="219"/>
        <v>0</v>
      </c>
      <c r="EH102" s="15"/>
      <c r="EI102" s="104"/>
    </row>
    <row r="103" spans="1:139" s="4" customFormat="1" x14ac:dyDescent="0.25">
      <c r="A103" s="126" t="str">
        <f>'Indicator Data'!A106</f>
        <v>Luxembourg</v>
      </c>
      <c r="B103" s="59" t="str">
        <f>'Indicator Data'!B106</f>
        <v>LUX</v>
      </c>
      <c r="C103" s="55">
        <f>ROUND(IF('Indicator Data'!C106=0,0.1,IF(LOG('Indicator Data'!C106)&gt;C$195,10,IF(LOG('Indicator Data'!C106)&lt;C$194,0,10-(C$195-LOG('Indicator Data'!C106))/(C$195-C$194)*10))),1)</f>
        <v>0.3</v>
      </c>
      <c r="D103" s="55">
        <f>ROUND(IF('Indicator Data'!D106=0,0.1,IF(LOG('Indicator Data'!D106)&gt;D$195,10,IF(LOG('Indicator Data'!D106)&lt;D$194,0,10-(D$195-LOG('Indicator Data'!D106))/(D$195-D$194)*10))),1)</f>
        <v>0.1</v>
      </c>
      <c r="E103" s="55">
        <f t="shared" si="180"/>
        <v>0.2</v>
      </c>
      <c r="F103" s="55">
        <f>IF('Indicator Data'!E106="No data",0.1,(ROUND(IF('Indicator Data'!E106=0,0,IF(LOG('Indicator Data'!E106)&gt;F$195,10,IF(LOG('Indicator Data'!E106)&lt;F$194,0,10-(F$195-LOG('Indicator Data'!E106))/(F$195-F$194)*10))),1)))</f>
        <v>2.6</v>
      </c>
      <c r="G103" s="55">
        <f>ROUND(IF('Indicator Data'!F106=0,0,IF(LOG('Indicator Data'!F106)&gt;G$195,10,IF(LOG('Indicator Data'!F106)&lt;G$194,0,10-(G$195-LOG('Indicator Data'!F106))/(G$195-G$194)*10))),1)</f>
        <v>0</v>
      </c>
      <c r="H103" s="55">
        <f>ROUND(IF('Indicator Data'!G106=0,0,IF(LOG('Indicator Data'!G106)&gt;H$195,10,IF(LOG('Indicator Data'!G106)&lt;H$194,0,10-(H$195-LOG('Indicator Data'!G106))/(H$195-H$194)*10))),1)</f>
        <v>0</v>
      </c>
      <c r="I103" s="55">
        <f>ROUND(IF('Indicator Data'!H106=0,0,IF(LOG('Indicator Data'!H106)&gt;I$195,10,IF(LOG('Indicator Data'!H106)&lt;I$194,0,10-(I$195-LOG('Indicator Data'!H106))/(I$195-I$194)*10))),1)</f>
        <v>0</v>
      </c>
      <c r="J103" s="55">
        <f t="shared" si="181"/>
        <v>0</v>
      </c>
      <c r="K103" s="55">
        <f>ROUND(IF('Indicator Data'!I106=0,0,IF(LOG('Indicator Data'!I106)&gt;K$195,10,IF(LOG('Indicator Data'!I106)&lt;K$194,0,10-(K$195-LOG('Indicator Data'!I106))/(K$195-K$194)*10))),1)</f>
        <v>0</v>
      </c>
      <c r="L103" s="55">
        <f t="shared" si="182"/>
        <v>0</v>
      </c>
      <c r="M103" s="55">
        <f>ROUND(IF('Indicator Data'!J106=0,0,IF(LOG('Indicator Data'!J106)&gt;M$195,10,IF(LOG('Indicator Data'!J106)&lt;M$194,0,10-(M$195-LOG('Indicator Data'!J106))/(M$195-M$194)*10))),1)</f>
        <v>0</v>
      </c>
      <c r="N103" s="56">
        <f>'Indicator Data'!C106/'Indicator Data'!$CL106</f>
        <v>2.436490580034063E-5</v>
      </c>
      <c r="O103" s="56">
        <f>'Indicator Data'!D106/'Indicator Data'!$CL106</f>
        <v>0</v>
      </c>
      <c r="P103" s="56">
        <f>IF(F103=0.1,"x",'Indicator Data'!E106/'Indicator Data'!$CL106)</f>
        <v>1.9082146458838311E-3</v>
      </c>
      <c r="Q103" s="56">
        <f>'Indicator Data'!F106/'Indicator Data'!$CL106</f>
        <v>0</v>
      </c>
      <c r="R103" s="56">
        <f>'Indicator Data'!G106/'Indicator Data'!$CL106</f>
        <v>0</v>
      </c>
      <c r="S103" s="56">
        <f>'Indicator Data'!H106/'Indicator Data'!$CL106</f>
        <v>0</v>
      </c>
      <c r="T103" s="56">
        <f>'Indicator Data'!I106/'Indicator Data'!$CL106</f>
        <v>0</v>
      </c>
      <c r="U103" s="56">
        <f>'Indicator Data'!J106/'Indicator Data'!$CL106</f>
        <v>0</v>
      </c>
      <c r="V103" s="55">
        <f t="shared" si="183"/>
        <v>0.1</v>
      </c>
      <c r="W103" s="55">
        <f t="shared" si="184"/>
        <v>0</v>
      </c>
      <c r="X103" s="55">
        <f t="shared" si="185"/>
        <v>0.1</v>
      </c>
      <c r="Y103" s="55">
        <f t="shared" si="186"/>
        <v>1.3</v>
      </c>
      <c r="Z103" s="55">
        <f t="shared" si="187"/>
        <v>0</v>
      </c>
      <c r="AA103" s="55">
        <f t="shared" si="188"/>
        <v>0</v>
      </c>
      <c r="AB103" s="55">
        <f t="shared" si="189"/>
        <v>0</v>
      </c>
      <c r="AC103" s="55">
        <f t="shared" si="190"/>
        <v>0</v>
      </c>
      <c r="AD103" s="55">
        <f t="shared" si="191"/>
        <v>0</v>
      </c>
      <c r="AE103" s="55">
        <f t="shared" si="192"/>
        <v>0</v>
      </c>
      <c r="AF103" s="55">
        <f t="shared" si="193"/>
        <v>0</v>
      </c>
      <c r="AG103" s="55">
        <f>ROUND(IF('Indicator Data'!K106=0,0,IF('Indicator Data'!K106&gt;AG$195,10,IF('Indicator Data'!K106&lt;AG$194,0,10-(AG$195-'Indicator Data'!K106)/(AG$195-AG$194)*10))),1)</f>
        <v>0</v>
      </c>
      <c r="AH103" s="55">
        <f t="shared" si="194"/>
        <v>0.2</v>
      </c>
      <c r="AI103" s="55">
        <f t="shared" si="195"/>
        <v>0.1</v>
      </c>
      <c r="AJ103" s="55">
        <f t="shared" si="196"/>
        <v>0</v>
      </c>
      <c r="AK103" s="55">
        <f t="shared" si="197"/>
        <v>0</v>
      </c>
      <c r="AL103" s="55">
        <f t="shared" si="198"/>
        <v>0</v>
      </c>
      <c r="AM103" s="55">
        <f t="shared" si="199"/>
        <v>0</v>
      </c>
      <c r="AN103" s="55">
        <f t="shared" si="200"/>
        <v>0</v>
      </c>
      <c r="AO103" s="193">
        <f t="shared" si="201"/>
        <v>0.2</v>
      </c>
      <c r="AP103" s="193">
        <f t="shared" si="151"/>
        <v>2</v>
      </c>
      <c r="AQ103" s="193">
        <f t="shared" si="202"/>
        <v>0</v>
      </c>
      <c r="AR103" s="193">
        <f t="shared" si="203"/>
        <v>0</v>
      </c>
      <c r="AS103" s="55">
        <f t="shared" si="204"/>
        <v>0</v>
      </c>
      <c r="AT103" s="55">
        <f>IF('Indicator Data'!L106="No data","x",IF('Indicator Data'!CM106&lt;1000,"x",ROUND((IF('Indicator Data'!L106&gt;AT$195,10,IF('Indicator Data'!L106&lt;AT$194,0,10-(AT$195-'Indicator Data'!L106)/(AT$195-AT$194)*10))),1)))</f>
        <v>0</v>
      </c>
      <c r="AU103" s="193">
        <f t="shared" si="205"/>
        <v>0</v>
      </c>
      <c r="AV103" s="55">
        <f>IF('Indicator Data'!M106="No data","x",ROUND(IF('Indicator Data'!M106=0,0,IF(LOG('Indicator Data'!M106)&gt;AV$195,10,IF(LOG('Indicator Data'!M106)&lt;AV$194,0,10-(AV$195-LOG('Indicator Data'!M106))/(AV$195-AV$194)*10))),1))</f>
        <v>0</v>
      </c>
      <c r="AW103" s="56">
        <f>IF(AV103="x","x",'Indicator Data'!M106/'Indicator Data'!$CL106)</f>
        <v>0</v>
      </c>
      <c r="AX103" s="55">
        <f t="shared" si="152"/>
        <v>0</v>
      </c>
      <c r="AY103" s="55">
        <f t="shared" si="153"/>
        <v>0</v>
      </c>
      <c r="AZ103" s="55" t="str">
        <f>IF('Indicator Data'!N106="No data","x",ROUND(IF('Indicator Data'!N106=0,0,IF(LOG('Indicator Data'!N106)&gt;AZ$195,10,IF(LOG('Indicator Data'!N106)&lt;AZ$194,0,10-(AZ$195-LOG('Indicator Data'!N106))/(AZ$195-AZ$194)*10))),1))</f>
        <v>x</v>
      </c>
      <c r="BA103" s="56" t="str">
        <f>IF(AZ103="x","x",'Indicator Data'!N106/'Indicator Data'!$CL106)</f>
        <v>x</v>
      </c>
      <c r="BB103" s="55" t="str">
        <f t="shared" si="154"/>
        <v>x</v>
      </c>
      <c r="BC103" s="55" t="str">
        <f t="shared" si="155"/>
        <v>x</v>
      </c>
      <c r="BD103" s="55" t="str">
        <f>IF('Indicator Data'!O106="No data","x",ROUND(IF('Indicator Data'!O106=0,0,IF(LOG('Indicator Data'!O106)&gt;BD$195,10,IF(LOG('Indicator Data'!O106)&lt;BD$194,0,10-(BD$195-LOG('Indicator Data'!O106))/(BD$195-BD$194)*10))),1))</f>
        <v>x</v>
      </c>
      <c r="BE103" s="56" t="str">
        <f>IF(BD103="x","x",'Indicator Data'!O106/'Indicator Data'!$CL106)</f>
        <v>x</v>
      </c>
      <c r="BF103" s="55" t="str">
        <f t="shared" si="156"/>
        <v>x</v>
      </c>
      <c r="BG103" s="55" t="str">
        <f t="shared" si="157"/>
        <v>x</v>
      </c>
      <c r="BH103" s="55" t="str">
        <f>IF('Indicator Data'!P106="No data","x",ROUND(IF('Indicator Data'!P106=0,0,IF(LOG('Indicator Data'!P106)&gt;BH$195,10,IF(LOG('Indicator Data'!P106)&lt;BH$194,0,10-(BH$195-LOG('Indicator Data'!P106))/(BH$195-BH$194)*10))),1))</f>
        <v>x</v>
      </c>
      <c r="BI103" s="56" t="str">
        <f>IF(BH103="x","x",'Indicator Data'!P106/'Indicator Data'!$CL106)</f>
        <v>x</v>
      </c>
      <c r="BJ103" s="55" t="str">
        <f t="shared" si="158"/>
        <v>x</v>
      </c>
      <c r="BK103" s="55" t="str">
        <f t="shared" si="159"/>
        <v>x</v>
      </c>
      <c r="BL103" s="55">
        <f t="shared" si="160"/>
        <v>0</v>
      </c>
      <c r="BM103" s="55">
        <f>ROUND(IF('Indicator Data'!Q106=0,0,IF(LOG('Indicator Data'!Q106)&gt;BM$195,10,IF(LOG('Indicator Data'!Q106)&lt;BM$194,0,10-(BM$195-LOG('Indicator Data'!Q106))/(BM$195-BM$194)*10))),1)</f>
        <v>0</v>
      </c>
      <c r="BN103" s="55">
        <f>ROUND(IF('Indicator Data'!R106=0,0,IF(LOG('Indicator Data'!R106)&gt;BN$195,10,IF(LOG('Indicator Data'!R106)&lt;BN$194,0,10-(BN$195-LOG('Indicator Data'!R106))/(BN$195-BN$194)*10))),1)</f>
        <v>0</v>
      </c>
      <c r="BO103" s="55">
        <f t="shared" si="161"/>
        <v>0</v>
      </c>
      <c r="BP103" s="56">
        <f>'Indicator Data'!Q106/'Indicator Data'!$CL106</f>
        <v>0</v>
      </c>
      <c r="BQ103" s="56">
        <f>'Indicator Data'!R106/'Indicator Data'!$CL106</f>
        <v>0</v>
      </c>
      <c r="BR103" s="55">
        <f t="shared" si="206"/>
        <v>0</v>
      </c>
      <c r="BS103" s="55">
        <f t="shared" si="207"/>
        <v>0</v>
      </c>
      <c r="BT103" s="55">
        <f t="shared" si="138"/>
        <v>0</v>
      </c>
      <c r="BU103" s="55">
        <f t="shared" si="162"/>
        <v>0</v>
      </c>
      <c r="BV103" s="55">
        <f>ROUND(IF('Indicator Data'!S106=0,0,IF(LOG('Indicator Data'!S106)&gt;BV$195,10,IF(LOG('Indicator Data'!S106)&lt;BV$194,0,10-(BV$195-LOG('Indicator Data'!S106))/(BV$195-BV$194)*10))),1)</f>
        <v>0</v>
      </c>
      <c r="BW103" s="55">
        <f>ROUND(IF('Indicator Data'!T106=0,0,IF(LOG('Indicator Data'!T106)&gt;BW$195,10,IF(LOG('Indicator Data'!T106)&lt;BW$194,0,10-(BW$195-LOG('Indicator Data'!T106))/(BW$195-BW$194)*10))),1)</f>
        <v>0</v>
      </c>
      <c r="BX103" s="55">
        <f t="shared" si="163"/>
        <v>0</v>
      </c>
      <c r="BY103" s="56">
        <f>'Indicator Data'!S106/'Indicator Data'!$CL106</f>
        <v>0</v>
      </c>
      <c r="BZ103" s="56">
        <f>'Indicator Data'!T106/'Indicator Data'!$CL106</f>
        <v>0</v>
      </c>
      <c r="CA103" s="55">
        <f t="shared" si="208"/>
        <v>0</v>
      </c>
      <c r="CB103" s="55">
        <f t="shared" si="209"/>
        <v>0</v>
      </c>
      <c r="CC103" s="55">
        <f t="shared" si="164"/>
        <v>0</v>
      </c>
      <c r="CD103" s="55">
        <f t="shared" si="165"/>
        <v>0</v>
      </c>
      <c r="CE103" s="55">
        <f t="shared" si="166"/>
        <v>0</v>
      </c>
      <c r="CF103" s="55">
        <f>ROUND(IF('Indicator Data'!U106=0,0,IF(LOG('Indicator Data'!U106)&gt;CF$195,10,IF(LOG('Indicator Data'!U106)&lt;CF$194,0,10-(CF$195-LOG('Indicator Data'!U106))/(CF$195-CF$194)*10))),1)</f>
        <v>0</v>
      </c>
      <c r="CG103" s="56">
        <f>'Indicator Data'!U106/'Indicator Data'!$CL106</f>
        <v>0</v>
      </c>
      <c r="CH103" s="55">
        <f t="shared" si="210"/>
        <v>0</v>
      </c>
      <c r="CI103" s="55">
        <f t="shared" si="167"/>
        <v>0</v>
      </c>
      <c r="CJ103" s="55">
        <f>ROUND(IF('Indicator Data'!V106=0,0,IF(LOG('Indicator Data'!V106)&gt;CJ$195,10,IF(LOG('Indicator Data'!V106)&lt;CJ$194,0,10-(CJ$195-LOG('Indicator Data'!V106))/(CJ$195-CJ$194)*10))),1)</f>
        <v>0</v>
      </c>
      <c r="CK103" s="56">
        <f>IF('Indicator Data'!V106/'Indicator Data'!$CL106&gt;1,1,'Indicator Data'!V106/'Indicator Data'!$CL106)</f>
        <v>0</v>
      </c>
      <c r="CL103" s="55">
        <f t="shared" si="211"/>
        <v>0</v>
      </c>
      <c r="CM103" s="55">
        <f t="shared" si="168"/>
        <v>0</v>
      </c>
      <c r="CN103" s="55">
        <f>ROUND(IF('Indicator Data'!W106=0,0,IF(LOG('Indicator Data'!W106)&gt;CN$195,10,IF(LOG('Indicator Data'!W106)&lt;CN$194,0,10-(CN$195-LOG('Indicator Data'!W106))/(CN$195-CN$194)*10))),1)</f>
        <v>0</v>
      </c>
      <c r="CO103" s="56">
        <f>'Indicator Data'!W106/'Indicator Data'!$CL106</f>
        <v>0</v>
      </c>
      <c r="CP103" s="55">
        <f t="shared" si="212"/>
        <v>0</v>
      </c>
      <c r="CQ103" s="55">
        <f t="shared" si="169"/>
        <v>0</v>
      </c>
      <c r="CR103" s="55">
        <f>ROUND(IF('Indicator Data'!X106=0,0,IF(LOG('Indicator Data'!X106)&gt;CR$195,10,IF(LOG('Indicator Data'!X106)&lt;CR$194,0,10-(CR$195-LOG('Indicator Data'!X106))/(CR$195-CR$194)*10))),1)</f>
        <v>0</v>
      </c>
      <c r="CS103" s="56">
        <f>'Indicator Data'!X106/'Indicator Data'!$CL106</f>
        <v>0</v>
      </c>
      <c r="CT103" s="55">
        <f t="shared" si="213"/>
        <v>0</v>
      </c>
      <c r="CU103" s="55">
        <f t="shared" si="170"/>
        <v>0</v>
      </c>
      <c r="CV103" s="55">
        <f>ROUND(IF('Indicator Data'!Y106=0,0,IF(LOG('Indicator Data'!Y106)&gt;CR$195,10,IF(LOG('Indicator Data'!Y106)&lt;CR$194,0,10-(CR$195-LOG('Indicator Data'!Y106))/(CR$195-CR$194)*10))),1)</f>
        <v>0</v>
      </c>
      <c r="CW103" s="56">
        <f>'Indicator Data'!Y106/'Indicator Data'!$CL106</f>
        <v>0</v>
      </c>
      <c r="CX103" s="55">
        <f t="shared" si="214"/>
        <v>0</v>
      </c>
      <c r="CY103" s="55">
        <f t="shared" si="171"/>
        <v>0</v>
      </c>
      <c r="CZ103" s="55">
        <f t="shared" si="172"/>
        <v>0</v>
      </c>
      <c r="DA103" s="55">
        <f>IF('Indicator Data'!AE106="No data","x",ROUND(IF('Indicator Data'!AE106&gt;DA$195,0,IF('Indicator Data'!AE106&lt;DA$194,10,(DA$195-'Indicator Data'!AE106)/(DA$195-DA$194)*10)),1))</f>
        <v>0.3</v>
      </c>
      <c r="DB103" s="55">
        <f>IF('Indicator Data'!AF106="No data","x",ROUND(IF('Indicator Data'!AF106&gt;DB$195,0,IF('Indicator Data'!AF106&lt;DB$194,10,(DB$195-'Indicator Data'!AF106)/(DB$195-DB$194)*10)),1))</f>
        <v>0</v>
      </c>
      <c r="DC103" s="55" t="str">
        <f>IF('Indicator Data'!AH106="No data","x",ROUND(IF('Indicator Data'!AH106&gt;DC$195,0,IF('Indicator Data'!AH106&lt;DC$194,10,(DC$195-'Indicator Data'!AH106)/(DC$195-DC$194)*10)),1))</f>
        <v>x</v>
      </c>
      <c r="DD103" s="55">
        <f>IF(AND(DB103="x",DA103="x",DC103="x"),"x",ROUND(AVERAGE(DA103:DC103),1))</f>
        <v>0.2</v>
      </c>
      <c r="DE103" s="55">
        <f>IF('Indicator Data'!AA106="No data","x",ROUND(IF(LOG('Indicator Data'!AA106)&gt;DE$195,10,IF(LOG('Indicator Data'!AA106)&lt;DE$194,0,10-(DE$195-LOG('Indicator Data'!AA106))/(DE$195-DE$194)*10)),1))</f>
        <v>8</v>
      </c>
      <c r="DF103" s="55">
        <f>IF('Indicator Data'!AB106="No data","x",ROUND(IF('Indicator Data'!AB106&gt;DF$195,10,IF('Indicator Data'!AB106&lt;DF$194,0,10-(DF$195-'Indicator Data'!AB106)/(DF$195-DF$194)*10)),1))</f>
        <v>5.3</v>
      </c>
      <c r="DG103" s="55">
        <f>IF('Indicator Data'!AC106="No data","x",ROUND(IF('Indicator Data'!AC106&gt;DG$195,10,IF('Indicator Data'!AC106&lt;DG$194,0,10-(DG$195-'Indicator Data'!AC106)/(DG$195-DG$194)*10)),1))</f>
        <v>9.1</v>
      </c>
      <c r="DH103" s="55">
        <f>IF('Indicator Data'!AD106="No data","x",ROUND(IF('Indicator Data'!AD106&gt;DH$195,10,IF('Indicator Data'!AD106&lt;DH$194,0,10-(DH$195-'Indicator Data'!AD106)/(DH$195-DH$194)*10)),1))</f>
        <v>4</v>
      </c>
      <c r="DI103" s="55">
        <f t="shared" si="173"/>
        <v>6.6</v>
      </c>
      <c r="DJ103" s="55">
        <f t="shared" si="174"/>
        <v>4.5</v>
      </c>
      <c r="DK103" s="55" t="str">
        <f>IF('Indicator Data'!AK106="No data","x",ROUND(IF('Indicator Data'!AK106&gt;DK$195,10,IF('Indicator Data'!AK106&lt;DK$194,0,10-(DK$195-'Indicator Data'!AK106)/(DK$195-DK$194)*10)),1))</f>
        <v>x</v>
      </c>
      <c r="DL103" s="55">
        <f>IF('Indicator Data'!AL106="No data","x",ROUND(IF('Indicator Data'!AL106&gt;DL$195,10,IF('Indicator Data'!AL106&lt;DL$194,0,10-(DL$195-'Indicator Data'!AL106)/(DL$195-DL$194)*10)),1))</f>
        <v>0.2</v>
      </c>
      <c r="DM103" s="55">
        <f t="shared" si="175"/>
        <v>5.3</v>
      </c>
      <c r="DN103" s="55">
        <f>IF('Indicator Data'!AG106="No data","x",ROUND(IF('Indicator Data'!AG106&gt;DN$195,10,IF('Indicator Data'!AG106&lt;DN$194,0,10-(DN$195-'Indicator Data'!AG106)/(DN$195-DN$194)*10)),1))</f>
        <v>0</v>
      </c>
      <c r="DO103" s="55">
        <f t="shared" si="176"/>
        <v>0.1</v>
      </c>
      <c r="DP103" s="194" t="str">
        <f>IF('Indicator Data'!AI106="No data","x",'Indicator Data'!AI106/'Indicator Data'!$CK106)</f>
        <v>x</v>
      </c>
      <c r="DQ103" s="55" t="str">
        <f t="shared" si="215"/>
        <v>x</v>
      </c>
      <c r="DR103" s="55">
        <f>IF('Indicator Data'!AJ106="No data","x",ROUND(IF('Indicator Data'!AJ106&gt;DR$195,10,IF('Indicator Data'!AJ106&lt;DR$194,0,10-(DR$195-'Indicator Data'!AJ106)/(DR$195-DR$194)*10)),1))</f>
        <v>8</v>
      </c>
      <c r="DS103" s="55">
        <f t="shared" si="177"/>
        <v>8</v>
      </c>
      <c r="DT103" s="55">
        <f>ROUND(IF('Indicator Data'!Z106=0,0,IF(LOG('Indicator Data'!Z106)&gt;DT$195,10,IF(LOG('Indicator Data'!Z106)&lt;DT$194,0,10-(DT$195-LOG('Indicator Data'!Z106))/(DT$195-DT$194)*10))),1)</f>
        <v>6.8</v>
      </c>
      <c r="DU103" s="56">
        <f>'Indicator Data'!Z106/'Indicator Data'!$CL106</f>
        <v>0.99999931201146464</v>
      </c>
      <c r="DV103" s="55">
        <f t="shared" si="216"/>
        <v>10</v>
      </c>
      <c r="DW103" s="55">
        <f t="shared" si="178"/>
        <v>8.9</v>
      </c>
      <c r="DX103" s="55">
        <f t="shared" si="179"/>
        <v>4.5</v>
      </c>
      <c r="DY103" s="57">
        <f>IF(BL103="x",ROUND((10-GEOMEAN(((10-DX103)/10*9+1),((10-CZ103)/10*9+1),((10-DJ103)/10*9+1)))/9*10,1),ROUND((10-GEOMEAN(((10-BL103)/10*9+1),((10-DX103)/10*9+1),((10-CZ103)/10*9+1),((10-DJ103)/10*9+1)))/9*10,1))</f>
        <v>2.5</v>
      </c>
      <c r="DZ103" s="58">
        <f>IF(ROUND(IF(AP103="x",(10-GEOMEAN(((10-AO103)/10*9+1),((10-DY103)/10*9+1),((10-AU103)/10*9+1),((10-AQ103)/10*9+1),((10-AR103)/10*9+1)))/9*10,(10-GEOMEAN(((10-AO103)/10*9+1),((10-DY103)/10*9+1),((10-AP103)/10*9+1),((10-AQ103)/10*9+1),((10-AR103)/10*9+1),((10-AU103)/10*9+1)))/9*10),1)=0,0.1,ROUND(IF(AP103="x",(10-GEOMEAN(((10-AO103)/10*9+1),((10-DY103)/10*9+1),((10-AU103)/10*9+1),((10-AQ103)/10*9+1),((10-AR103)/10*9+1)))/9*10,(10-GEOMEAN(((10-AO103)/10*9+1),((10-DY103)/10*9+1),((10-AP103)/10*9+1),((10-AQ103)/10*9+1),((10-AR103)/10*9+1),((10-AU103)/10*9+1)))/9*10),1))</f>
        <v>0.8</v>
      </c>
      <c r="EA103" s="55">
        <f>ROUND(IF('Indicator Data'!AM106=0,0,IF('Indicator Data'!AM106&gt;EA$195,10,IF('Indicator Data'!AM106&lt;EA$194,0,10-(EA$195-'Indicator Data'!AM106)/(EA$195-EA$194)*10))),1)</f>
        <v>0</v>
      </c>
      <c r="EB103" s="55">
        <f>ROUND(IF('Indicator Data'!AN106=0,0,IF(LOG('Indicator Data'!AN106)&gt;LOG(EB$195),10,IF(LOG('Indicator Data'!AN106)&lt;LOG(EB$194),0,10-(LOG(EB$195)-LOG('Indicator Data'!AN106))/(LOG(EB$195)-LOG(EB$194))*10))),1)</f>
        <v>0</v>
      </c>
      <c r="EC103" s="57">
        <f t="shared" si="217"/>
        <v>0</v>
      </c>
      <c r="ED103" s="55">
        <f>'Indicator Data'!AO106</f>
        <v>0</v>
      </c>
      <c r="EE103" s="55">
        <f>'Indicator Data'!AP106</f>
        <v>0</v>
      </c>
      <c r="EF103" s="57">
        <f t="shared" si="218"/>
        <v>0</v>
      </c>
      <c r="EG103" s="58">
        <f t="shared" si="219"/>
        <v>0</v>
      </c>
      <c r="EH103" s="15"/>
      <c r="EI103" s="104"/>
    </row>
    <row r="104" spans="1:139" s="4" customFormat="1" x14ac:dyDescent="0.25">
      <c r="A104" s="126" t="str">
        <f>'Indicator Data'!A107</f>
        <v>Madagascar</v>
      </c>
      <c r="B104" s="59" t="str">
        <f>'Indicator Data'!B107</f>
        <v>MDG</v>
      </c>
      <c r="C104" s="55">
        <f>ROUND(IF('Indicator Data'!C107=0,0.1,IF(LOG('Indicator Data'!C107)&gt;C$195,10,IF(LOG('Indicator Data'!C107)&lt;C$194,0,10-(C$195-LOG('Indicator Data'!C107))/(C$195-C$194)*10))),1)</f>
        <v>0.1</v>
      </c>
      <c r="D104" s="55">
        <f>ROUND(IF('Indicator Data'!D107=0,0.1,IF(LOG('Indicator Data'!D107)&gt;D$195,10,IF(LOG('Indicator Data'!D107)&lt;D$194,0,10-(D$195-LOG('Indicator Data'!D107))/(D$195-D$194)*10))),1)</f>
        <v>0.1</v>
      </c>
      <c r="E104" s="55">
        <f t="shared" si="180"/>
        <v>0.1</v>
      </c>
      <c r="F104" s="55">
        <f>IF('Indicator Data'!E107="No data",0.1,(ROUND(IF('Indicator Data'!E107=0,0,IF(LOG('Indicator Data'!E107)&gt;F$195,10,IF(LOG('Indicator Data'!E107)&lt;F$194,0,10-(F$195-LOG('Indicator Data'!E107))/(F$195-F$194)*10))),1)))</f>
        <v>8.3000000000000007</v>
      </c>
      <c r="G104" s="55">
        <f>ROUND(IF('Indicator Data'!F107=0,0,IF(LOG('Indicator Data'!F107)&gt;G$195,10,IF(LOG('Indicator Data'!F107)&lt;G$194,0,10-(G$195-LOG('Indicator Data'!F107))/(G$195-G$194)*10))),1)</f>
        <v>7.5</v>
      </c>
      <c r="H104" s="55">
        <f>ROUND(IF('Indicator Data'!G107=0,0,IF(LOG('Indicator Data'!G107)&gt;H$195,10,IF(LOG('Indicator Data'!G107)&lt;H$194,0,10-(H$195-LOG('Indicator Data'!G107))/(H$195-H$194)*10))),1)</f>
        <v>8.9</v>
      </c>
      <c r="I104" s="55">
        <f>ROUND(IF('Indicator Data'!H107=0,0,IF(LOG('Indicator Data'!H107)&gt;I$195,10,IF(LOG('Indicator Data'!H107)&lt;I$194,0,10-(I$195-LOG('Indicator Data'!H107))/(I$195-I$194)*10))),1)</f>
        <v>9.8000000000000007</v>
      </c>
      <c r="J104" s="55">
        <f t="shared" si="181"/>
        <v>9.4</v>
      </c>
      <c r="K104" s="55">
        <f>ROUND(IF('Indicator Data'!I107=0,0,IF(LOG('Indicator Data'!I107)&gt;K$195,10,IF(LOG('Indicator Data'!I107)&lt;K$194,0,10-(K$195-LOG('Indicator Data'!I107))/(K$195-K$194)*10))),1)</f>
        <v>7.4</v>
      </c>
      <c r="L104" s="55">
        <f t="shared" si="182"/>
        <v>8.6</v>
      </c>
      <c r="M104" s="55">
        <f>ROUND(IF('Indicator Data'!J107=0,0,IF(LOG('Indicator Data'!J107)&gt;M$195,10,IF(LOG('Indicator Data'!J107)&lt;M$194,0,10-(M$195-LOG('Indicator Data'!J107))/(M$195-M$194)*10))),1)</f>
        <v>10</v>
      </c>
      <c r="N104" s="56">
        <f>'Indicator Data'!C107/'Indicator Data'!$CL107</f>
        <v>0</v>
      </c>
      <c r="O104" s="56">
        <f>'Indicator Data'!D107/'Indicator Data'!$CL107</f>
        <v>0</v>
      </c>
      <c r="P104" s="56">
        <f>IF(F104=0.1,"x",'Indicator Data'!E107/'Indicator Data'!$CL107)</f>
        <v>8.4034416524625781E-3</v>
      </c>
      <c r="Q104" s="56">
        <f>'Indicator Data'!F107/'Indicator Data'!$CL107</f>
        <v>1.2573594329582359E-5</v>
      </c>
      <c r="R104" s="56">
        <f>'Indicator Data'!G107/'Indicator Data'!$CL107</f>
        <v>1.5506084757940589E-2</v>
      </c>
      <c r="S104" s="56">
        <f>'Indicator Data'!H107/'Indicator Data'!$CL107</f>
        <v>3.1525404395134011E-3</v>
      </c>
      <c r="T104" s="56">
        <f>'Indicator Data'!I107/'Indicator Data'!$CL107</f>
        <v>1.9903650830007174E-3</v>
      </c>
      <c r="U104" s="56">
        <f>'Indicator Data'!J107/'Indicator Data'!$CL107</f>
        <v>5.8182675230395477E-3</v>
      </c>
      <c r="V104" s="55">
        <f t="shared" si="183"/>
        <v>0</v>
      </c>
      <c r="W104" s="55">
        <f t="shared" si="184"/>
        <v>0</v>
      </c>
      <c r="X104" s="55">
        <f t="shared" si="185"/>
        <v>0</v>
      </c>
      <c r="Y104" s="55">
        <f t="shared" si="186"/>
        <v>5.6</v>
      </c>
      <c r="Z104" s="55">
        <f t="shared" si="187"/>
        <v>8</v>
      </c>
      <c r="AA104" s="55">
        <f t="shared" si="188"/>
        <v>8.6</v>
      </c>
      <c r="AB104" s="55">
        <f t="shared" si="189"/>
        <v>6.3</v>
      </c>
      <c r="AC104" s="55">
        <f t="shared" si="190"/>
        <v>7.6</v>
      </c>
      <c r="AD104" s="55">
        <f t="shared" si="191"/>
        <v>2</v>
      </c>
      <c r="AE104" s="55">
        <f t="shared" si="192"/>
        <v>5.5</v>
      </c>
      <c r="AF104" s="55">
        <f t="shared" si="193"/>
        <v>1.9</v>
      </c>
      <c r="AG104" s="55">
        <f>ROUND(IF('Indicator Data'!K107=0,0,IF('Indicator Data'!K107&gt;AG$195,10,IF('Indicator Data'!K107&lt;AG$194,0,10-(AG$195-'Indicator Data'!K107)/(AG$195-AG$194)*10))),1)</f>
        <v>7.6</v>
      </c>
      <c r="AH104" s="55">
        <f t="shared" si="194"/>
        <v>0.1</v>
      </c>
      <c r="AI104" s="55">
        <f t="shared" si="195"/>
        <v>0.1</v>
      </c>
      <c r="AJ104" s="55">
        <f t="shared" si="196"/>
        <v>8.8000000000000007</v>
      </c>
      <c r="AK104" s="55">
        <f t="shared" si="197"/>
        <v>8.1</v>
      </c>
      <c r="AL104" s="55">
        <f t="shared" si="198"/>
        <v>8.5</v>
      </c>
      <c r="AM104" s="55">
        <f t="shared" si="199"/>
        <v>4.7</v>
      </c>
      <c r="AN104" s="55">
        <f t="shared" si="200"/>
        <v>7.9</v>
      </c>
      <c r="AO104" s="193">
        <f t="shared" si="201"/>
        <v>0.1</v>
      </c>
      <c r="AP104" s="193">
        <f t="shared" si="151"/>
        <v>7.2</v>
      </c>
      <c r="AQ104" s="193">
        <f t="shared" si="202"/>
        <v>7.8</v>
      </c>
      <c r="AR104" s="193">
        <f t="shared" si="203"/>
        <v>7.4</v>
      </c>
      <c r="AS104" s="55">
        <f t="shared" si="204"/>
        <v>7.8</v>
      </c>
      <c r="AT104" s="55">
        <f>IF('Indicator Data'!L107="No data","x",IF('Indicator Data'!CM107&lt;1000,"x",ROUND((IF('Indicator Data'!L107&gt;AT$195,10,IF('Indicator Data'!L107&lt;AT$194,0,10-(AT$195-'Indicator Data'!L107)/(AT$195-AT$194)*10))),1)))</f>
        <v>1</v>
      </c>
      <c r="AU104" s="193">
        <f t="shared" si="205"/>
        <v>4.4000000000000004</v>
      </c>
      <c r="AV104" s="55">
        <f>IF('Indicator Data'!M107="No data","x",ROUND(IF('Indicator Data'!M107=0,0,IF(LOG('Indicator Data'!M107)&gt;AV$195,10,IF(LOG('Indicator Data'!M107)&lt;AV$194,0,10-(AV$195-LOG('Indicator Data'!M107))/(AV$195-AV$194)*10))),1))</f>
        <v>8.8000000000000007</v>
      </c>
      <c r="AW104" s="56">
        <f>IF(AV104="x","x",'Indicator Data'!M107/'Indicator Data'!$CL107)</f>
        <v>0.55913365190323094</v>
      </c>
      <c r="AX104" s="55">
        <f t="shared" si="152"/>
        <v>6.2</v>
      </c>
      <c r="AY104" s="55">
        <f t="shared" si="153"/>
        <v>7.7</v>
      </c>
      <c r="AZ104" s="55">
        <f>IF('Indicator Data'!N107="No data","x",ROUND(IF('Indicator Data'!N107=0,0,IF(LOG('Indicator Data'!N107)&gt;AZ$195,10,IF(LOG('Indicator Data'!N107)&lt;AZ$194,0,10-(AZ$195-LOG('Indicator Data'!N107))/(AZ$195-AZ$194)*10))),1))</f>
        <v>5.7</v>
      </c>
      <c r="BA104" s="56">
        <f>IF(AZ104="x","x",'Indicator Data'!N107/'Indicator Data'!$CL107)</f>
        <v>1.0552686764064441E-3</v>
      </c>
      <c r="BB104" s="55">
        <f t="shared" si="154"/>
        <v>0.2</v>
      </c>
      <c r="BC104" s="55">
        <f t="shared" si="155"/>
        <v>3.4</v>
      </c>
      <c r="BD104" s="55">
        <f>IF('Indicator Data'!O107="No data","x",ROUND(IF('Indicator Data'!O107=0,0,IF(LOG('Indicator Data'!O107)&gt;BD$195,10,IF(LOG('Indicator Data'!O107)&lt;BD$194,0,10-(BD$195-LOG('Indicator Data'!O107))/(BD$195-BD$194)*10))),1))</f>
        <v>0</v>
      </c>
      <c r="BE104" s="56">
        <f>IF(BD104="x","x",'Indicator Data'!O107/'Indicator Data'!$CL107)</f>
        <v>0</v>
      </c>
      <c r="BF104" s="55">
        <f t="shared" si="156"/>
        <v>0</v>
      </c>
      <c r="BG104" s="55">
        <f t="shared" si="157"/>
        <v>0</v>
      </c>
      <c r="BH104" s="55">
        <f>IF('Indicator Data'!P107="No data","x",ROUND(IF('Indicator Data'!P107=0,0,IF(LOG('Indicator Data'!P107)&gt;BH$195,10,IF(LOG('Indicator Data'!P107)&lt;BH$194,0,10-(BH$195-LOG('Indicator Data'!P107))/(BH$195-BH$194)*10))),1))</f>
        <v>7.9</v>
      </c>
      <c r="BI104" s="56">
        <f>IF(BH104="x","x",'Indicator Data'!P107/'Indicator Data'!$CL107)</f>
        <v>2.3197993248840653E-2</v>
      </c>
      <c r="BJ104" s="55">
        <f t="shared" si="158"/>
        <v>2.2999999999999998</v>
      </c>
      <c r="BK104" s="55">
        <f t="shared" si="159"/>
        <v>5.8</v>
      </c>
      <c r="BL104" s="55">
        <f t="shared" si="160"/>
        <v>4.8</v>
      </c>
      <c r="BM104" s="55">
        <f>ROUND(IF('Indicator Data'!Q107=0,0,IF(LOG('Indicator Data'!Q107)&gt;BM$195,10,IF(LOG('Indicator Data'!Q107)&lt;BM$194,0,10-(BM$195-LOG('Indicator Data'!Q107))/(BM$195-BM$194)*10))),1)</f>
        <v>0</v>
      </c>
      <c r="BN104" s="55">
        <f>ROUND(IF('Indicator Data'!R107=0,0,IF(LOG('Indicator Data'!R107)&gt;BN$195,10,IF(LOG('Indicator Data'!R107)&lt;BN$194,0,10-(BN$195-LOG('Indicator Data'!R107))/(BN$195-BN$194)*10))),1)</f>
        <v>10</v>
      </c>
      <c r="BO104" s="55">
        <f t="shared" si="161"/>
        <v>6.666666666666667</v>
      </c>
      <c r="BP104" s="56">
        <f>'Indicator Data'!Q107/'Indicator Data'!$CL107</f>
        <v>0</v>
      </c>
      <c r="BQ104" s="56">
        <f>'Indicator Data'!R107/'Indicator Data'!$CL107</f>
        <v>0.96920908194061473</v>
      </c>
      <c r="BR104" s="55">
        <f t="shared" si="206"/>
        <v>0</v>
      </c>
      <c r="BS104" s="55">
        <f t="shared" si="207"/>
        <v>10</v>
      </c>
      <c r="BT104" s="55">
        <f t="shared" si="138"/>
        <v>6.666666666666667</v>
      </c>
      <c r="BU104" s="55">
        <f t="shared" si="162"/>
        <v>6.7</v>
      </c>
      <c r="BV104" s="55">
        <f>ROUND(IF('Indicator Data'!S107=0,0,IF(LOG('Indicator Data'!S107)&gt;BV$195,10,IF(LOG('Indicator Data'!S107)&lt;BV$194,0,10-(BV$195-LOG('Indicator Data'!S107))/(BV$195-BV$194)*10))),1)</f>
        <v>0</v>
      </c>
      <c r="BW104" s="55">
        <f>ROUND(IF('Indicator Data'!T107=0,0,IF(LOG('Indicator Data'!T107)&gt;BW$195,10,IF(LOG('Indicator Data'!T107)&lt;BW$194,0,10-(BW$195-LOG('Indicator Data'!T107))/(BW$195-BW$194)*10))),1)</f>
        <v>9.1</v>
      </c>
      <c r="BX104" s="55">
        <f t="shared" si="163"/>
        <v>6.0666666666666664</v>
      </c>
      <c r="BY104" s="56">
        <f>'Indicator Data'!S107/'Indicator Data'!$CL107</f>
        <v>0</v>
      </c>
      <c r="BZ104" s="56">
        <f>'Indicator Data'!T107/'Indicator Data'!$CL107</f>
        <v>0.92801565049925128</v>
      </c>
      <c r="CA104" s="55">
        <f t="shared" si="208"/>
        <v>0</v>
      </c>
      <c r="CB104" s="55">
        <f t="shared" si="209"/>
        <v>9.3000000000000007</v>
      </c>
      <c r="CC104" s="55">
        <f t="shared" si="164"/>
        <v>6.2</v>
      </c>
      <c r="CD104" s="55">
        <f t="shared" si="165"/>
        <v>6.1</v>
      </c>
      <c r="CE104" s="55">
        <f t="shared" si="166"/>
        <v>6.4</v>
      </c>
      <c r="CF104" s="55">
        <f>ROUND(IF('Indicator Data'!U107=0,0,IF(LOG('Indicator Data'!U107)&gt;CF$195,10,IF(LOG('Indicator Data'!U107)&lt;CF$194,0,10-(CF$195-LOG('Indicator Data'!U107))/(CF$195-CF$194)*10))),1)</f>
        <v>8.1999999999999993</v>
      </c>
      <c r="CG104" s="56">
        <f>'Indicator Data'!U107/'Indicator Data'!$CL107</f>
        <v>0.24147006817673639</v>
      </c>
      <c r="CH104" s="55">
        <f t="shared" si="210"/>
        <v>2.7</v>
      </c>
      <c r="CI104" s="55">
        <f t="shared" si="167"/>
        <v>6.2</v>
      </c>
      <c r="CJ104" s="55">
        <f>ROUND(IF('Indicator Data'!V107=0,0,IF(LOG('Indicator Data'!V107)&gt;CJ$195,10,IF(LOG('Indicator Data'!V107)&lt;CJ$194,0,10-(CJ$195-LOG('Indicator Data'!V107))/(CJ$195-CJ$194)*10))),1)</f>
        <v>8.9</v>
      </c>
      <c r="CK104" s="56">
        <f>IF('Indicator Data'!V107/'Indicator Data'!$CL107&gt;1,1,'Indicator Data'!V107/'Indicator Data'!$CL107)</f>
        <v>0.69016975895129906</v>
      </c>
      <c r="CL104" s="55">
        <f t="shared" si="211"/>
        <v>6.9</v>
      </c>
      <c r="CM104" s="55">
        <f t="shared" si="168"/>
        <v>8.1</v>
      </c>
      <c r="CN104" s="55">
        <f>ROUND(IF('Indicator Data'!W107=0,0,IF(LOG('Indicator Data'!W107)&gt;CN$195,10,IF(LOG('Indicator Data'!W107)&lt;CN$194,0,10-(CN$195-LOG('Indicator Data'!W107))/(CN$195-CN$194)*10))),1)</f>
        <v>0</v>
      </c>
      <c r="CO104" s="56">
        <f>'Indicator Data'!W107/'Indicator Data'!$CL107</f>
        <v>0</v>
      </c>
      <c r="CP104" s="55">
        <f t="shared" si="212"/>
        <v>0</v>
      </c>
      <c r="CQ104" s="55">
        <f t="shared" si="169"/>
        <v>0</v>
      </c>
      <c r="CR104" s="55">
        <f>ROUND(IF('Indicator Data'!X107=0,0,IF(LOG('Indicator Data'!X107)&gt;CR$195,10,IF(LOG('Indicator Data'!X107)&lt;CR$194,0,10-(CR$195-LOG('Indicator Data'!X107))/(CR$195-CR$194)*10))),1)</f>
        <v>8.8000000000000007</v>
      </c>
      <c r="CS104" s="56">
        <f>'Indicator Data'!X107/'Indicator Data'!$CL107</f>
        <v>0.58117371532617612</v>
      </c>
      <c r="CT104" s="55">
        <f t="shared" si="213"/>
        <v>5.8</v>
      </c>
      <c r="CU104" s="55">
        <f t="shared" si="170"/>
        <v>7.6</v>
      </c>
      <c r="CV104" s="55">
        <f>ROUND(IF('Indicator Data'!Y107=0,0,IF(LOG('Indicator Data'!Y107)&gt;CR$195,10,IF(LOG('Indicator Data'!Y107)&lt;CR$194,0,10-(CR$195-LOG('Indicator Data'!Y107))/(CR$195-CR$194)*10))),1)</f>
        <v>0</v>
      </c>
      <c r="CW104" s="56">
        <f>'Indicator Data'!Y107/'Indicator Data'!$CL107</f>
        <v>0</v>
      </c>
      <c r="CX104" s="55">
        <f t="shared" si="214"/>
        <v>0</v>
      </c>
      <c r="CY104" s="55">
        <f t="shared" si="171"/>
        <v>0</v>
      </c>
      <c r="CZ104" s="55">
        <f t="shared" si="172"/>
        <v>7.2</v>
      </c>
      <c r="DA104" s="55">
        <f>IF('Indicator Data'!AE107="No data","x",ROUND(IF('Indicator Data'!AE107&gt;DA$195,0,IF('Indicator Data'!AE107&lt;DA$194,10,(DA$195-'Indicator Data'!AE107)/(DA$195-DA$194)*10)),1))</f>
        <v>9.9</v>
      </c>
      <c r="DB104" s="55">
        <f>IF('Indicator Data'!AF107="No data","x",ROUND(IF('Indicator Data'!AF107&gt;DB$195,0,IF('Indicator Data'!AF107&lt;DB$194,10,(DB$195-'Indicator Data'!AF107)/(DB$195-DB$194)*10)),1))</f>
        <v>7.6</v>
      </c>
      <c r="DC104" s="55">
        <f>IF('Indicator Data'!AH107="No data","x",ROUND(IF('Indicator Data'!AH107&gt;DC$195,0,IF('Indicator Data'!AH107&lt;DC$194,10,(DC$195-'Indicator Data'!AH107)/(DC$195-DC$194)*10)),1))</f>
        <v>4.9000000000000004</v>
      </c>
      <c r="DD104" s="55">
        <f>IF(AND(DB104="x",DA104="x",DC104="x"),"x",ROUND(AVERAGE(DA104:DC104),1))</f>
        <v>7.5</v>
      </c>
      <c r="DE104" s="55">
        <f>IF('Indicator Data'!AA107="No data","x",ROUND(IF(LOG('Indicator Data'!AA107)&gt;DE$195,10,IF(LOG('Indicator Data'!AA107)&lt;DE$194,0,10-(DE$195-LOG('Indicator Data'!AA107))/(DE$195-DE$194)*10)),1))</f>
        <v>5.5</v>
      </c>
      <c r="DF104" s="55">
        <f>IF('Indicator Data'!AB107="No data","x",ROUND(IF('Indicator Data'!AB107&gt;DF$195,10,IF('Indicator Data'!AB107&lt;DF$194,0,10-(DF$195-'Indicator Data'!AB107)/(DF$195-DF$194)*10)),1))</f>
        <v>9.1</v>
      </c>
      <c r="DG104" s="55">
        <f>IF('Indicator Data'!AC107="No data","x",ROUND(IF('Indicator Data'!AC107&gt;DG$195,10,IF('Indicator Data'!AC107&lt;DG$194,0,10-(DG$195-'Indicator Data'!AC107)/(DG$195-DG$194)*10)),1))</f>
        <v>3.7</v>
      </c>
      <c r="DH104" s="55">
        <f>IF('Indicator Data'!AD107="No data","x",ROUND(IF('Indicator Data'!AD107&gt;DH$195,10,IF('Indicator Data'!AD107&lt;DH$194,0,10-(DH$195-'Indicator Data'!AD107)/(DH$195-DH$194)*10)),1))</f>
        <v>4.2</v>
      </c>
      <c r="DI104" s="55">
        <f t="shared" si="173"/>
        <v>5.6</v>
      </c>
      <c r="DJ104" s="55">
        <f t="shared" si="174"/>
        <v>6.2</v>
      </c>
      <c r="DK104" s="55">
        <f>IF('Indicator Data'!AK107="No data","x",ROUND(IF('Indicator Data'!AK107&gt;DK$195,10,IF('Indicator Data'!AK107&lt;DK$194,0,10-(DK$195-'Indicator Data'!AK107)/(DK$195-DK$194)*10)),1))</f>
        <v>7.5</v>
      </c>
      <c r="DL104" s="55">
        <f>IF('Indicator Data'!AL107="No data","x",ROUND(IF('Indicator Data'!AL107&gt;DL$195,10,IF('Indicator Data'!AL107&lt;DL$194,0,10-(DL$195-'Indicator Data'!AL107)/(DL$195-DL$194)*10)),1))</f>
        <v>6.6</v>
      </c>
      <c r="DM104" s="55">
        <f t="shared" si="175"/>
        <v>6.1</v>
      </c>
      <c r="DN104" s="55">
        <f>IF('Indicator Data'!AG107="No data","x",ROUND(IF('Indicator Data'!AG107&gt;DN$195,10,IF('Indicator Data'!AG107&lt;DN$194,0,10-(DN$195-'Indicator Data'!AG107)/(DN$195-DN$194)*10)),1))</f>
        <v>10</v>
      </c>
      <c r="DO104" s="55">
        <f t="shared" si="176"/>
        <v>8.1</v>
      </c>
      <c r="DP104" s="194">
        <f>IF('Indicator Data'!AI107="No data","x",'Indicator Data'!AI107/'Indicator Data'!$CK107)</f>
        <v>8.849163944393742E-5</v>
      </c>
      <c r="DQ104" s="55">
        <f t="shared" si="215"/>
        <v>0.9</v>
      </c>
      <c r="DR104" s="55">
        <f>IF('Indicator Data'!AJ107="No data","x",ROUND(IF('Indicator Data'!AJ107&gt;DR$195,10,IF('Indicator Data'!AJ107&lt;DR$194,0,10-(DR$195-'Indicator Data'!AJ107)/(DR$195-DR$194)*10)),1))</f>
        <v>4</v>
      </c>
      <c r="DS104" s="55">
        <f t="shared" si="177"/>
        <v>2.5</v>
      </c>
      <c r="DT104" s="55">
        <f>ROUND(IF('Indicator Data'!Z107=0,0,IF(LOG('Indicator Data'!Z107)&gt;DT$195,10,IF(LOG('Indicator Data'!Z107)&lt;DT$194,0,10-(DT$195-LOG('Indicator Data'!Z107))/(DT$195-DT$194)*10))),1)</f>
        <v>0</v>
      </c>
      <c r="DU104" s="56">
        <f>'Indicator Data'!Z107/'Indicator Data'!$CL107</f>
        <v>0</v>
      </c>
      <c r="DV104" s="55">
        <f t="shared" si="216"/>
        <v>0</v>
      </c>
      <c r="DW104" s="55">
        <f t="shared" si="178"/>
        <v>0</v>
      </c>
      <c r="DX104" s="55">
        <f t="shared" si="179"/>
        <v>5.6</v>
      </c>
      <c r="DY104" s="57">
        <f>IF(BL104="x",ROUND((10-GEOMEAN(((10-DX104)/10*9+1),((10-CZ104)/10*9+1),((10-DJ104)/10*9+1)))/9*10,1),ROUND((10-GEOMEAN(((10-BL104)/10*9+1),((10-DX104)/10*9+1),((10-CZ104)/10*9+1),((10-DJ104)/10*9+1)))/9*10,1))</f>
        <v>6</v>
      </c>
      <c r="DZ104" s="58">
        <f>IF(ROUND(IF(AP104="x",(10-GEOMEAN(((10-AO104)/10*9+1),((10-DY104)/10*9+1),((10-AU104)/10*9+1),((10-AQ104)/10*9+1),((10-AR104)/10*9+1)))/9*10,(10-GEOMEAN(((10-AO104)/10*9+1),((10-DY104)/10*9+1),((10-AP104)/10*9+1),((10-AQ104)/10*9+1),((10-AR104)/10*9+1),((10-AU104)/10*9+1)))/9*10),1)=0,0.1,ROUND(IF(AP104="x",(10-GEOMEAN(((10-AO104)/10*9+1),((10-DY104)/10*9+1),((10-AU104)/10*9+1),((10-AQ104)/10*9+1),((10-AR104)/10*9+1)))/9*10,(10-GEOMEAN(((10-AO104)/10*9+1),((10-DY104)/10*9+1),((10-AP104)/10*9+1),((10-AQ104)/10*9+1),((10-AR104)/10*9+1),((10-AU104)/10*9+1)))/9*10),1))</f>
        <v>6</v>
      </c>
      <c r="EA104" s="55">
        <f>ROUND(IF('Indicator Data'!AM107=0,0,IF('Indicator Data'!AM107&gt;EA$195,10,IF('Indicator Data'!AM107&lt;EA$194,0,10-(EA$195-'Indicator Data'!AM107)/(EA$195-EA$194)*10))),1)</f>
        <v>0.7</v>
      </c>
      <c r="EB104" s="55">
        <f>ROUND(IF('Indicator Data'!AN107=0,0,IF(LOG('Indicator Data'!AN107)&gt;LOG(EB$195),10,IF(LOG('Indicator Data'!AN107)&lt;LOG(EB$194),0,10-(LOG(EB$195)-LOG('Indicator Data'!AN107))/(LOG(EB$195)-LOG(EB$194))*10))),1)</f>
        <v>1.1000000000000001</v>
      </c>
      <c r="EC104" s="57">
        <f t="shared" si="217"/>
        <v>0.9</v>
      </c>
      <c r="ED104" s="55">
        <f>'Indicator Data'!AO107</f>
        <v>0</v>
      </c>
      <c r="EE104" s="55">
        <f>'Indicator Data'!AP107</f>
        <v>0</v>
      </c>
      <c r="EF104" s="57">
        <f t="shared" si="218"/>
        <v>0</v>
      </c>
      <c r="EG104" s="58">
        <f t="shared" si="219"/>
        <v>0.6</v>
      </c>
      <c r="EH104" s="15"/>
      <c r="EI104" s="104"/>
    </row>
    <row r="105" spans="1:139" s="4" customFormat="1" x14ac:dyDescent="0.25">
      <c r="A105" s="126" t="str">
        <f>'Indicator Data'!A108</f>
        <v>Malawi</v>
      </c>
      <c r="B105" s="59" t="str">
        <f>'Indicator Data'!B108</f>
        <v>MWI</v>
      </c>
      <c r="C105" s="55">
        <f>ROUND(IF('Indicator Data'!C108=0,0.1,IF(LOG('Indicator Data'!C108)&gt;C$195,10,IF(LOG('Indicator Data'!C108)&lt;C$194,0,10-(C$195-LOG('Indicator Data'!C108))/(C$195-C$194)*10))),1)</f>
        <v>8.8000000000000007</v>
      </c>
      <c r="D105" s="55">
        <f>ROUND(IF('Indicator Data'!D108=0,0.1,IF(LOG('Indicator Data'!D108)&gt;D$195,10,IF(LOG('Indicator Data'!D108)&lt;D$194,0,10-(D$195-LOG('Indicator Data'!D108))/(D$195-D$194)*10))),1)</f>
        <v>0.1</v>
      </c>
      <c r="E105" s="55">
        <f t="shared" si="180"/>
        <v>6.1</v>
      </c>
      <c r="F105" s="55">
        <f>IF('Indicator Data'!E108="No data",0.1,(ROUND(IF('Indicator Data'!E108=0,0,IF(LOG('Indicator Data'!E108)&gt;F$195,10,IF(LOG('Indicator Data'!E108)&lt;F$194,0,10-(F$195-LOG('Indicator Data'!E108))/(F$195-F$194)*10))),1)))</f>
        <v>7.1</v>
      </c>
      <c r="G105" s="55">
        <f>ROUND(IF('Indicator Data'!F108=0,0,IF(LOG('Indicator Data'!F108)&gt;G$195,10,IF(LOG('Indicator Data'!F108)&lt;G$194,0,10-(G$195-LOG('Indicator Data'!F108))/(G$195-G$194)*10))),1)</f>
        <v>0</v>
      </c>
      <c r="H105" s="55">
        <f>ROUND(IF('Indicator Data'!G108=0,0,IF(LOG('Indicator Data'!G108)&gt;H$195,10,IF(LOG('Indicator Data'!G108)&lt;H$194,0,10-(H$195-LOG('Indicator Data'!G108))/(H$195-H$194)*10))),1)</f>
        <v>4.5</v>
      </c>
      <c r="I105" s="55">
        <f>ROUND(IF('Indicator Data'!H108=0,0,IF(LOG('Indicator Data'!H108)&gt;I$195,10,IF(LOG('Indicator Data'!H108)&lt;I$194,0,10-(I$195-LOG('Indicator Data'!H108))/(I$195-I$194)*10))),1)</f>
        <v>0</v>
      </c>
      <c r="J105" s="55">
        <f t="shared" si="181"/>
        <v>2.5</v>
      </c>
      <c r="K105" s="55">
        <f>ROUND(IF('Indicator Data'!I108=0,0,IF(LOG('Indicator Data'!I108)&gt;K$195,10,IF(LOG('Indicator Data'!I108)&lt;K$194,0,10-(K$195-LOG('Indicator Data'!I108))/(K$195-K$194)*10))),1)</f>
        <v>0</v>
      </c>
      <c r="L105" s="55">
        <f t="shared" si="182"/>
        <v>1.3</v>
      </c>
      <c r="M105" s="55">
        <f>ROUND(IF('Indicator Data'!J108=0,0,IF(LOG('Indicator Data'!J108)&gt;M$195,10,IF(LOG('Indicator Data'!J108)&lt;M$194,0,10-(M$195-LOG('Indicator Data'!J108))/(M$195-M$194)*10))),1)</f>
        <v>10</v>
      </c>
      <c r="N105" s="56">
        <f>'Indicator Data'!C108/'Indicator Data'!$CL108</f>
        <v>1.8731578708236071E-3</v>
      </c>
      <c r="O105" s="56">
        <f>'Indicator Data'!D108/'Indicator Data'!$CL108</f>
        <v>0</v>
      </c>
      <c r="P105" s="56">
        <f>IF(F105=0.1,"x",'Indicator Data'!E108/'Indicator Data'!$CL108)</f>
        <v>3.8384311366756853E-3</v>
      </c>
      <c r="Q105" s="56">
        <f>'Indicator Data'!F108/'Indicator Data'!$CL108</f>
        <v>0</v>
      </c>
      <c r="R105" s="56">
        <f>'Indicator Data'!G108/'Indicator Data'!$CL108</f>
        <v>3.7650053567597351E-4</v>
      </c>
      <c r="S105" s="56">
        <f>'Indicator Data'!H108/'Indicator Data'!$CL108</f>
        <v>0</v>
      </c>
      <c r="T105" s="56">
        <f>'Indicator Data'!I108/'Indicator Data'!$CL108</f>
        <v>0</v>
      </c>
      <c r="U105" s="56">
        <f>'Indicator Data'!J108/'Indicator Data'!$CL108</f>
        <v>4.67999384621373E-2</v>
      </c>
      <c r="V105" s="55">
        <f t="shared" si="183"/>
        <v>9.4</v>
      </c>
      <c r="W105" s="55">
        <f t="shared" si="184"/>
        <v>0</v>
      </c>
      <c r="X105" s="55">
        <f t="shared" si="185"/>
        <v>6.8</v>
      </c>
      <c r="Y105" s="55">
        <f t="shared" si="186"/>
        <v>2.6</v>
      </c>
      <c r="Z105" s="55">
        <f t="shared" si="187"/>
        <v>0</v>
      </c>
      <c r="AA105" s="55">
        <f t="shared" si="188"/>
        <v>0.2</v>
      </c>
      <c r="AB105" s="55">
        <f t="shared" si="189"/>
        <v>0</v>
      </c>
      <c r="AC105" s="55">
        <f t="shared" si="190"/>
        <v>0.1</v>
      </c>
      <c r="AD105" s="55">
        <f t="shared" si="191"/>
        <v>0</v>
      </c>
      <c r="AE105" s="55">
        <f t="shared" si="192"/>
        <v>0.1</v>
      </c>
      <c r="AF105" s="55">
        <f t="shared" si="193"/>
        <v>10</v>
      </c>
      <c r="AG105" s="55">
        <f>ROUND(IF('Indicator Data'!K108=0,0,IF('Indicator Data'!K108&gt;AG$195,10,IF('Indicator Data'!K108&lt;AG$194,0,10-(AG$195-'Indicator Data'!K108)/(AG$195-AG$194)*10))),1)</f>
        <v>7.6</v>
      </c>
      <c r="AH105" s="55">
        <f t="shared" si="194"/>
        <v>9.1</v>
      </c>
      <c r="AI105" s="55">
        <f t="shared" si="195"/>
        <v>0.1</v>
      </c>
      <c r="AJ105" s="55">
        <f t="shared" si="196"/>
        <v>2.4</v>
      </c>
      <c r="AK105" s="55">
        <f t="shared" si="197"/>
        <v>0</v>
      </c>
      <c r="AL105" s="55">
        <f t="shared" si="198"/>
        <v>1.3</v>
      </c>
      <c r="AM105" s="55">
        <f t="shared" si="199"/>
        <v>0</v>
      </c>
      <c r="AN105" s="55">
        <f t="shared" si="200"/>
        <v>10</v>
      </c>
      <c r="AO105" s="193">
        <f t="shared" si="201"/>
        <v>6.5</v>
      </c>
      <c r="AP105" s="193">
        <f t="shared" si="151"/>
        <v>5.3</v>
      </c>
      <c r="AQ105" s="193">
        <f t="shared" si="202"/>
        <v>0</v>
      </c>
      <c r="AR105" s="193">
        <f t="shared" si="203"/>
        <v>0.7</v>
      </c>
      <c r="AS105" s="55">
        <f t="shared" si="204"/>
        <v>8.8000000000000007</v>
      </c>
      <c r="AT105" s="55">
        <f>IF('Indicator Data'!L108="No data","x",IF('Indicator Data'!CM108&lt;1000,"x",ROUND((IF('Indicator Data'!L108&gt;AT$195,10,IF('Indicator Data'!L108&lt;AT$194,0,10-(AT$195-'Indicator Data'!L108)/(AT$195-AT$194)*10))),1)))</f>
        <v>3</v>
      </c>
      <c r="AU105" s="193">
        <f t="shared" si="205"/>
        <v>5.9</v>
      </c>
      <c r="AV105" s="55">
        <f>IF('Indicator Data'!M108="No data","x",ROUND(IF('Indicator Data'!M108=0,0,IF(LOG('Indicator Data'!M108)&gt;AV$195,10,IF(LOG('Indicator Data'!M108)&lt;AV$194,0,10-(AV$195-LOG('Indicator Data'!M108))/(AV$195-AV$194)*10))),1))</f>
        <v>7.9</v>
      </c>
      <c r="AW105" s="56">
        <f>IF(AV105="x","x",'Indicator Data'!M108/'Indicator Data'!$CL108)</f>
        <v>0.20160477289667245</v>
      </c>
      <c r="AX105" s="55">
        <f t="shared" si="152"/>
        <v>2.2000000000000002</v>
      </c>
      <c r="AY105" s="55">
        <f t="shared" si="153"/>
        <v>5.8</v>
      </c>
      <c r="AZ105" s="55">
        <f>IF('Indicator Data'!N108="No data","x",ROUND(IF('Indicator Data'!N108=0,0,IF(LOG('Indicator Data'!N108)&gt;AZ$195,10,IF(LOG('Indicator Data'!N108)&lt;AZ$194,0,10-(AZ$195-LOG('Indicator Data'!N108))/(AZ$195-AZ$194)*10))),1))</f>
        <v>5.7</v>
      </c>
      <c r="BA105" s="56">
        <f>IF(AZ105="x","x",'Indicator Data'!N108/'Indicator Data'!$CL108)</f>
        <v>1.5398509833662417E-3</v>
      </c>
      <c r="BB105" s="55">
        <f t="shared" si="154"/>
        <v>0.3</v>
      </c>
      <c r="BC105" s="55">
        <f t="shared" si="155"/>
        <v>3.5</v>
      </c>
      <c r="BD105" s="55">
        <f>IF('Indicator Data'!O108="No data","x",ROUND(IF('Indicator Data'!O108=0,0,IF(LOG('Indicator Data'!O108)&gt;BD$195,10,IF(LOG('Indicator Data'!O108)&lt;BD$194,0,10-(BD$195-LOG('Indicator Data'!O108))/(BD$195-BD$194)*10))),1))</f>
        <v>0</v>
      </c>
      <c r="BE105" s="56">
        <f>IF(BD105="x","x",'Indicator Data'!O108/'Indicator Data'!$CL108)</f>
        <v>0</v>
      </c>
      <c r="BF105" s="55">
        <f t="shared" si="156"/>
        <v>0</v>
      </c>
      <c r="BG105" s="55">
        <f t="shared" si="157"/>
        <v>0</v>
      </c>
      <c r="BH105" s="55">
        <f>IF('Indicator Data'!P108="No data","x",ROUND(IF('Indicator Data'!P108=0,0,IF(LOG('Indicator Data'!P108)&gt;BH$195,10,IF(LOG('Indicator Data'!P108)&lt;BH$194,0,10-(BH$195-LOG('Indicator Data'!P108))/(BH$195-BH$194)*10))),1))</f>
        <v>7</v>
      </c>
      <c r="BI105" s="56">
        <f>IF(BH105="x","x",'Indicator Data'!P108/'Indicator Data'!$CL108)</f>
        <v>8.8886811673171869E-3</v>
      </c>
      <c r="BJ105" s="55">
        <f t="shared" si="158"/>
        <v>0.9</v>
      </c>
      <c r="BK105" s="55">
        <f t="shared" si="159"/>
        <v>4.5999999999999996</v>
      </c>
      <c r="BL105" s="55">
        <f t="shared" si="160"/>
        <v>3.8</v>
      </c>
      <c r="BM105" s="55">
        <f>ROUND(IF('Indicator Data'!Q108=0,0,IF(LOG('Indicator Data'!Q108)&gt;BM$195,10,IF(LOG('Indicator Data'!Q108)&lt;BM$194,0,10-(BM$195-LOG('Indicator Data'!Q108))/(BM$195-BM$194)*10))),1)</f>
        <v>8.9</v>
      </c>
      <c r="BN105" s="55">
        <f>ROUND(IF('Indicator Data'!R108=0,0,IF(LOG('Indicator Data'!R108)&gt;BN$195,10,IF(LOG('Indicator Data'!R108)&lt;BN$194,0,10-(BN$195-LOG('Indicator Data'!R108))/(BN$195-BN$194)*10))),1)</f>
        <v>0</v>
      </c>
      <c r="BO105" s="55">
        <f t="shared" si="161"/>
        <v>2.9666666666666668</v>
      </c>
      <c r="BP105" s="56">
        <f>'Indicator Data'!Q108/'Indicator Data'!$CL108</f>
        <v>0.99764761325306839</v>
      </c>
      <c r="BQ105" s="56">
        <f>'Indicator Data'!R108/'Indicator Data'!$CL108</f>
        <v>0</v>
      </c>
      <c r="BR105" s="55">
        <f t="shared" si="206"/>
        <v>10</v>
      </c>
      <c r="BS105" s="55">
        <f t="shared" si="207"/>
        <v>0</v>
      </c>
      <c r="BT105" s="55">
        <f t="shared" si="138"/>
        <v>3.3333333333333335</v>
      </c>
      <c r="BU105" s="55">
        <f t="shared" si="162"/>
        <v>3.2</v>
      </c>
      <c r="BV105" s="55">
        <f>ROUND(IF('Indicator Data'!S108=0,0,IF(LOG('Indicator Data'!S108)&gt;BV$195,10,IF(LOG('Indicator Data'!S108)&lt;BV$194,0,10-(BV$195-LOG('Indicator Data'!S108))/(BV$195-BV$194)*10))),1)</f>
        <v>0</v>
      </c>
      <c r="BW105" s="55">
        <f>ROUND(IF('Indicator Data'!T108=0,0,IF(LOG('Indicator Data'!T108)&gt;BW$195,10,IF(LOG('Indicator Data'!T108)&lt;BW$194,0,10-(BW$195-LOG('Indicator Data'!T108))/(BW$195-BW$194)*10))),1)</f>
        <v>8.9</v>
      </c>
      <c r="BX105" s="55">
        <f t="shared" si="163"/>
        <v>5.9333333333333336</v>
      </c>
      <c r="BY105" s="56">
        <f>'Indicator Data'!S108/'Indicator Data'!$CL108</f>
        <v>0</v>
      </c>
      <c r="BZ105" s="56">
        <f>'Indicator Data'!T108/'Indicator Data'!$CL108</f>
        <v>0.99744580798796678</v>
      </c>
      <c r="CA105" s="55">
        <f t="shared" si="208"/>
        <v>0</v>
      </c>
      <c r="CB105" s="55">
        <f t="shared" si="209"/>
        <v>10</v>
      </c>
      <c r="CC105" s="55">
        <f t="shared" si="164"/>
        <v>6.666666666666667</v>
      </c>
      <c r="CD105" s="55">
        <f t="shared" si="165"/>
        <v>6.3</v>
      </c>
      <c r="CE105" s="55">
        <f t="shared" si="166"/>
        <v>4.9000000000000004</v>
      </c>
      <c r="CF105" s="55">
        <f>ROUND(IF('Indicator Data'!U108=0,0,IF(LOG('Indicator Data'!U108)&gt;CF$195,10,IF(LOG('Indicator Data'!U108)&lt;CF$194,0,10-(CF$195-LOG('Indicator Data'!U108))/(CF$195-CF$194)*10))),1)</f>
        <v>7.8</v>
      </c>
      <c r="CG105" s="56">
        <f>'Indicator Data'!U108/'Indicator Data'!$CL108</f>
        <v>0.15771475347088837</v>
      </c>
      <c r="CH105" s="55">
        <f t="shared" si="210"/>
        <v>1.8</v>
      </c>
      <c r="CI105" s="55">
        <f t="shared" si="167"/>
        <v>5.6</v>
      </c>
      <c r="CJ105" s="55">
        <f>ROUND(IF('Indicator Data'!V108=0,0,IF(LOG('Indicator Data'!V108)&gt;CJ$195,10,IF(LOG('Indicator Data'!V108)&lt;CJ$194,0,10-(CJ$195-LOG('Indicator Data'!V108))/(CJ$195-CJ$194)*10))),1)</f>
        <v>8.8000000000000007</v>
      </c>
      <c r="CK105" s="56">
        <f>IF('Indicator Data'!V108/'Indicator Data'!$CL108&gt;1,1,'Indicator Data'!V108/'Indicator Data'!$CL108)</f>
        <v>0.86323905343136142</v>
      </c>
      <c r="CL105" s="55">
        <f t="shared" si="211"/>
        <v>8.6</v>
      </c>
      <c r="CM105" s="55">
        <f t="shared" si="168"/>
        <v>8.6999999999999993</v>
      </c>
      <c r="CN105" s="55">
        <f>ROUND(IF('Indicator Data'!W108=0,0,IF(LOG('Indicator Data'!W108)&gt;CN$195,10,IF(LOG('Indicator Data'!W108)&lt;CN$194,0,10-(CN$195-LOG('Indicator Data'!W108))/(CN$195-CN$194)*10))),1)</f>
        <v>0</v>
      </c>
      <c r="CO105" s="56">
        <f>'Indicator Data'!W108/'Indicator Data'!$CL108</f>
        <v>0</v>
      </c>
      <c r="CP105" s="55">
        <f t="shared" si="212"/>
        <v>0</v>
      </c>
      <c r="CQ105" s="55">
        <f t="shared" si="169"/>
        <v>0</v>
      </c>
      <c r="CR105" s="55">
        <f>ROUND(IF('Indicator Data'!X108=0,0,IF(LOG('Indicator Data'!X108)&gt;CR$195,10,IF(LOG('Indicator Data'!X108)&lt;CR$194,0,10-(CR$195-LOG('Indicator Data'!X108))/(CR$195-CR$194)*10))),1)</f>
        <v>8.4</v>
      </c>
      <c r="CS105" s="56">
        <f>'Indicator Data'!X108/'Indicator Data'!$CL108</f>
        <v>0.46013245779987771</v>
      </c>
      <c r="CT105" s="55">
        <f t="shared" si="213"/>
        <v>4.5999999999999996</v>
      </c>
      <c r="CU105" s="55">
        <f t="shared" si="170"/>
        <v>6.9</v>
      </c>
      <c r="CV105" s="55">
        <f>ROUND(IF('Indicator Data'!Y108=0,0,IF(LOG('Indicator Data'!Y108)&gt;CR$195,10,IF(LOG('Indicator Data'!Y108)&lt;CR$194,0,10-(CR$195-LOG('Indicator Data'!Y108))/(CR$195-CR$194)*10))),1)</f>
        <v>0</v>
      </c>
      <c r="CW105" s="56">
        <f>'Indicator Data'!Y108/'Indicator Data'!$CL108</f>
        <v>0</v>
      </c>
      <c r="CX105" s="55">
        <f t="shared" si="214"/>
        <v>0</v>
      </c>
      <c r="CY105" s="55">
        <f t="shared" si="171"/>
        <v>0</v>
      </c>
      <c r="CZ105" s="55">
        <f t="shared" si="172"/>
        <v>6.8</v>
      </c>
      <c r="DA105" s="55">
        <f>IF('Indicator Data'!AE108="No data","x",ROUND(IF('Indicator Data'!AE108&gt;DA$195,0,IF('Indicator Data'!AE108&lt;DA$194,10,(DA$195-'Indicator Data'!AE108)/(DA$195-DA$194)*10)),1))</f>
        <v>8.1999999999999993</v>
      </c>
      <c r="DB105" s="55">
        <f>IF('Indicator Data'!AF108="No data","x",ROUND(IF('Indicator Data'!AF108&gt;DB$195,0,IF('Indicator Data'!AF108&lt;DB$194,10,(DB$195-'Indicator Data'!AF108)/(DB$195-DB$194)*10)),1))</f>
        <v>5.2</v>
      </c>
      <c r="DC105" s="55">
        <f>IF('Indicator Data'!AH108="No data","x",ROUND(IF('Indicator Data'!AH108&gt;DC$195,0,IF('Indicator Data'!AH108&lt;DC$194,10,(DC$195-'Indicator Data'!AH108)/(DC$195-DC$194)*10)),1))</f>
        <v>9.1</v>
      </c>
      <c r="DD105" s="55">
        <f>IF(AND(DB105="x",DA105="x",DC105="x"),"x",ROUND(AVERAGE(DA105:DC105),1))</f>
        <v>7.5</v>
      </c>
      <c r="DE105" s="55">
        <f>IF('Indicator Data'!AA108="No data","x",ROUND(IF(LOG('Indicator Data'!AA108)&gt;DE$195,10,IF(LOG('Indicator Data'!AA108)&lt;DE$194,0,10-(DE$195-LOG('Indicator Data'!AA108))/(DE$195-DE$194)*10)),1))</f>
        <v>7.6</v>
      </c>
      <c r="DF105" s="55">
        <f>IF('Indicator Data'!AB108="No data","x",ROUND(IF('Indicator Data'!AB108&gt;DF$195,10,IF('Indicator Data'!AB108&lt;DF$194,0,10-(DF$195-'Indicator Data'!AB108)/(DF$195-DF$194)*10)),1))</f>
        <v>8.3000000000000007</v>
      </c>
      <c r="DG105" s="55">
        <f>IF('Indicator Data'!AC108="No data","x",ROUND(IF('Indicator Data'!AC108&gt;DG$195,10,IF('Indicator Data'!AC108&lt;DG$194,0,10-(DG$195-'Indicator Data'!AC108)/(DG$195-DG$194)*10)),1))</f>
        <v>1.7</v>
      </c>
      <c r="DH105" s="55">
        <f>IF('Indicator Data'!AD108="No data","x",ROUND(IF('Indicator Data'!AD108&gt;DH$195,10,IF('Indicator Data'!AD108&lt;DH$194,0,10-(DH$195-'Indicator Data'!AD108)/(DH$195-DH$194)*10)),1))</f>
        <v>3.6</v>
      </c>
      <c r="DI105" s="55">
        <f t="shared" si="173"/>
        <v>5.3</v>
      </c>
      <c r="DJ105" s="55">
        <f t="shared" si="174"/>
        <v>6</v>
      </c>
      <c r="DK105" s="55">
        <f>IF('Indicator Data'!AK108="No data","x",ROUND(IF('Indicator Data'!AK108&gt;DK$195,10,IF('Indicator Data'!AK108&lt;DK$194,0,10-(DK$195-'Indicator Data'!AK108)/(DK$195-DK$194)*10)),1))</f>
        <v>7.4</v>
      </c>
      <c r="DL105" s="55">
        <f>IF('Indicator Data'!AL108="No data","x",ROUND(IF('Indicator Data'!AL108&gt;DL$195,10,IF('Indicator Data'!AL108&lt;DL$194,0,10-(DL$195-'Indicator Data'!AL108)/(DL$195-DL$194)*10)),1))</f>
        <v>7</v>
      </c>
      <c r="DM105" s="55">
        <f t="shared" si="175"/>
        <v>5.9</v>
      </c>
      <c r="DN105" s="55">
        <f>IF('Indicator Data'!AG108="No data","x",ROUND(IF('Indicator Data'!AG108&gt;DN$195,10,IF('Indicator Data'!AG108&lt;DN$194,0,10-(DN$195-'Indicator Data'!AG108)/(DN$195-DN$194)*10)),1))</f>
        <v>1.9</v>
      </c>
      <c r="DO105" s="55">
        <f t="shared" si="176"/>
        <v>6.1</v>
      </c>
      <c r="DP105" s="194">
        <f>IF('Indicator Data'!AI108="No data","x",'Indicator Data'!AI108/'Indicator Data'!$CK108)</f>
        <v>6.7958911149428248E-5</v>
      </c>
      <c r="DQ105" s="55">
        <f t="shared" si="215"/>
        <v>0.7</v>
      </c>
      <c r="DR105" s="55">
        <f>IF('Indicator Data'!AJ108="No data","x",ROUND(IF('Indicator Data'!AJ108&gt;DR$195,10,IF('Indicator Data'!AJ108&lt;DR$194,0,10-(DR$195-'Indicator Data'!AJ108)/(DR$195-DR$194)*10)),1))</f>
        <v>4</v>
      </c>
      <c r="DS105" s="55">
        <f t="shared" si="177"/>
        <v>2.4</v>
      </c>
      <c r="DT105" s="55">
        <f>ROUND(IF('Indicator Data'!Z108=0,0,IF(LOG('Indicator Data'!Z108)&gt;DT$195,10,IF(LOG('Indicator Data'!Z108)&lt;DT$194,0,10-(DT$195-LOG('Indicator Data'!Z108))/(DT$195-DT$194)*10))),1)</f>
        <v>7.9</v>
      </c>
      <c r="DU105" s="56">
        <f>'Indicator Data'!Z108/'Indicator Data'!$CL108</f>
        <v>0.20077294206995669</v>
      </c>
      <c r="DV105" s="55">
        <f t="shared" si="216"/>
        <v>2</v>
      </c>
      <c r="DW105" s="55">
        <f t="shared" si="178"/>
        <v>5.7</v>
      </c>
      <c r="DX105" s="55">
        <f t="shared" si="179"/>
        <v>4.8</v>
      </c>
      <c r="DY105" s="57">
        <f>IF(BL105="x",ROUND((10-GEOMEAN(((10-DX105)/10*9+1),((10-CZ105)/10*9+1),((10-DJ105)/10*9+1)))/9*10,1),ROUND((10-GEOMEAN(((10-BL105)/10*9+1),((10-DX105)/10*9+1),((10-CZ105)/10*9+1),((10-DJ105)/10*9+1)))/9*10,1))</f>
        <v>5.5</v>
      </c>
      <c r="DZ105" s="58">
        <f>IF(ROUND(IF(AP105="x",(10-GEOMEAN(((10-AO105)/10*9+1),((10-DY105)/10*9+1),((10-AU105)/10*9+1),((10-AQ105)/10*9+1),((10-AR105)/10*9+1)))/9*10,(10-GEOMEAN(((10-AO105)/10*9+1),((10-DY105)/10*9+1),((10-AP105)/10*9+1),((10-AQ105)/10*9+1),((10-AR105)/10*9+1),((10-AU105)/10*9+1)))/9*10),1)=0,0.1,ROUND(IF(AP105="x",(10-GEOMEAN(((10-AO105)/10*9+1),((10-DY105)/10*9+1),((10-AU105)/10*9+1),((10-AQ105)/10*9+1),((10-AR105)/10*9+1)))/9*10,(10-GEOMEAN(((10-AO105)/10*9+1),((10-DY105)/10*9+1),((10-AP105)/10*9+1),((10-AQ105)/10*9+1),((10-AR105)/10*9+1),((10-AU105)/10*9+1)))/9*10),1))</f>
        <v>4.4000000000000004</v>
      </c>
      <c r="EA105" s="55">
        <f>ROUND(IF('Indicator Data'!AM108=0,0,IF('Indicator Data'!AM108&gt;EA$195,10,IF('Indicator Data'!AM108&lt;EA$194,0,10-(EA$195-'Indicator Data'!AM108)/(EA$195-EA$194)*10))),1)</f>
        <v>1.2</v>
      </c>
      <c r="EB105" s="55">
        <f>ROUND(IF('Indicator Data'!AN108=0,0,IF(LOG('Indicator Data'!AN108)&gt;LOG(EB$195),10,IF(LOG('Indicator Data'!AN108)&lt;LOG(EB$194),0,10-(LOG(EB$195)-LOG('Indicator Data'!AN108))/(LOG(EB$195)-LOG(EB$194))*10))),1)</f>
        <v>1.6</v>
      </c>
      <c r="EC105" s="57">
        <f t="shared" si="217"/>
        <v>1.4</v>
      </c>
      <c r="ED105" s="55">
        <f>'Indicator Data'!AO108</f>
        <v>0</v>
      </c>
      <c r="EE105" s="55">
        <f>'Indicator Data'!AP108</f>
        <v>0</v>
      </c>
      <c r="EF105" s="57">
        <f t="shared" si="218"/>
        <v>0</v>
      </c>
      <c r="EG105" s="58">
        <f t="shared" si="219"/>
        <v>1</v>
      </c>
      <c r="EH105" s="15"/>
      <c r="EI105" s="104"/>
    </row>
    <row r="106" spans="1:139" s="4" customFormat="1" x14ac:dyDescent="0.25">
      <c r="A106" s="126" t="str">
        <f>'Indicator Data'!A109</f>
        <v>Malaysia</v>
      </c>
      <c r="B106" s="59" t="str">
        <f>'Indicator Data'!B109</f>
        <v>MYS</v>
      </c>
      <c r="C106" s="55">
        <f>ROUND(IF('Indicator Data'!C109=0,0.1,IF(LOG('Indicator Data'!C109)&gt;C$195,10,IF(LOG('Indicator Data'!C109)&lt;C$194,0,10-(C$195-LOG('Indicator Data'!C109))/(C$195-C$194)*10))),1)</f>
        <v>6.4</v>
      </c>
      <c r="D106" s="55">
        <f>ROUND(IF('Indicator Data'!D109=0,0.1,IF(LOG('Indicator Data'!D109)&gt;D$195,10,IF(LOG('Indicator Data'!D109)&lt;D$194,0,10-(D$195-LOG('Indicator Data'!D109))/(D$195-D$194)*10))),1)</f>
        <v>0.1</v>
      </c>
      <c r="E106" s="55">
        <f t="shared" si="180"/>
        <v>3.9</v>
      </c>
      <c r="F106" s="55">
        <f>IF('Indicator Data'!E109="No data",0.1,(ROUND(IF('Indicator Data'!E109=0,0,IF(LOG('Indicator Data'!E109)&gt;F$195,10,IF(LOG('Indicator Data'!E109)&lt;F$194,0,10-(F$195-LOG('Indicator Data'!E109))/(F$195-F$194)*10))),1)))</f>
        <v>8.1999999999999993</v>
      </c>
      <c r="G106" s="55">
        <f>ROUND(IF('Indicator Data'!F109=0,0,IF(LOG('Indicator Data'!F109)&gt;G$195,10,IF(LOG('Indicator Data'!F109)&lt;G$194,0,10-(G$195-LOG('Indicator Data'!F109))/(G$195-G$194)*10))),1)</f>
        <v>7</v>
      </c>
      <c r="H106" s="55">
        <f>ROUND(IF('Indicator Data'!G109=0,0,IF(LOG('Indicator Data'!G109)&gt;H$195,10,IF(LOG('Indicator Data'!G109)&lt;H$194,0,10-(H$195-LOG('Indicator Data'!G109))/(H$195-H$194)*10))),1)</f>
        <v>3.8</v>
      </c>
      <c r="I106" s="55">
        <f>ROUND(IF('Indicator Data'!H109=0,0,IF(LOG('Indicator Data'!H109)&gt;I$195,10,IF(LOG('Indicator Data'!H109)&lt;I$194,0,10-(I$195-LOG('Indicator Data'!H109))/(I$195-I$194)*10))),1)</f>
        <v>0</v>
      </c>
      <c r="J106" s="55">
        <f t="shared" si="181"/>
        <v>2.1</v>
      </c>
      <c r="K106" s="55">
        <f>ROUND(IF('Indicator Data'!I109=0,0,IF(LOG('Indicator Data'!I109)&gt;K$195,10,IF(LOG('Indicator Data'!I109)&lt;K$194,0,10-(K$195-LOG('Indicator Data'!I109))/(K$195-K$194)*10))),1)</f>
        <v>6.7</v>
      </c>
      <c r="L106" s="55">
        <f t="shared" si="182"/>
        <v>4.8</v>
      </c>
      <c r="M106" s="55">
        <f>ROUND(IF('Indicator Data'!J109=0,0,IF(LOG('Indicator Data'!J109)&gt;M$195,10,IF(LOG('Indicator Data'!J109)&lt;M$194,0,10-(M$195-LOG('Indicator Data'!J109))/(M$195-M$194)*10))),1)</f>
        <v>9.5</v>
      </c>
      <c r="N106" s="56">
        <f>'Indicator Data'!C109/'Indicator Data'!$CL109</f>
        <v>1.1625378357277429E-4</v>
      </c>
      <c r="O106" s="56">
        <f>'Indicator Data'!D109/'Indicator Data'!$CL109</f>
        <v>0</v>
      </c>
      <c r="P106" s="56">
        <f>IF(F106=0.1,"x",'Indicator Data'!E109/'Indicator Data'!$CL109)</f>
        <v>6.0090510636716917E-3</v>
      </c>
      <c r="Q106" s="56">
        <f>'Indicator Data'!F109/'Indicator Data'!$CL109</f>
        <v>5.4243845975907098E-6</v>
      </c>
      <c r="R106" s="56">
        <f>'Indicator Data'!G109/'Indicator Data'!$CL109</f>
        <v>1.1153475048097875E-4</v>
      </c>
      <c r="S106" s="56">
        <f>'Indicator Data'!H109/'Indicator Data'!$CL109</f>
        <v>0</v>
      </c>
      <c r="T106" s="56">
        <f>'Indicator Data'!I109/'Indicator Data'!$CL109</f>
        <v>7.1940085647032731E-4</v>
      </c>
      <c r="U106" s="56">
        <f>'Indicator Data'!J109/'Indicator Data'!$CL109</f>
        <v>2.0768431298738028E-3</v>
      </c>
      <c r="V106" s="55">
        <f t="shared" si="183"/>
        <v>0.6</v>
      </c>
      <c r="W106" s="55">
        <f t="shared" si="184"/>
        <v>0</v>
      </c>
      <c r="X106" s="55">
        <f t="shared" si="185"/>
        <v>0.3</v>
      </c>
      <c r="Y106" s="55">
        <f t="shared" si="186"/>
        <v>4</v>
      </c>
      <c r="Z106" s="55">
        <f t="shared" si="187"/>
        <v>7.2</v>
      </c>
      <c r="AA106" s="55">
        <f t="shared" si="188"/>
        <v>0.1</v>
      </c>
      <c r="AB106" s="55">
        <f t="shared" si="189"/>
        <v>0</v>
      </c>
      <c r="AC106" s="55">
        <f t="shared" si="190"/>
        <v>0.1</v>
      </c>
      <c r="AD106" s="55">
        <f t="shared" si="191"/>
        <v>0.7</v>
      </c>
      <c r="AE106" s="55">
        <f t="shared" si="192"/>
        <v>0.4</v>
      </c>
      <c r="AF106" s="55">
        <f t="shared" si="193"/>
        <v>0.7</v>
      </c>
      <c r="AG106" s="55">
        <f>ROUND(IF('Indicator Data'!K109=0,0,IF('Indicator Data'!K109&gt;AG$195,10,IF('Indicator Data'!K109&lt;AG$194,0,10-(AG$195-'Indicator Data'!K109)/(AG$195-AG$194)*10))),1)</f>
        <v>1.9</v>
      </c>
      <c r="AH106" s="55">
        <f t="shared" si="194"/>
        <v>3.5</v>
      </c>
      <c r="AI106" s="55">
        <f t="shared" si="195"/>
        <v>0.1</v>
      </c>
      <c r="AJ106" s="55">
        <f t="shared" si="196"/>
        <v>2</v>
      </c>
      <c r="AK106" s="55">
        <f t="shared" si="197"/>
        <v>0</v>
      </c>
      <c r="AL106" s="55">
        <f t="shared" si="198"/>
        <v>1</v>
      </c>
      <c r="AM106" s="55">
        <f t="shared" si="199"/>
        <v>3.7</v>
      </c>
      <c r="AN106" s="55">
        <f t="shared" si="200"/>
        <v>7</v>
      </c>
      <c r="AO106" s="193">
        <f t="shared" si="201"/>
        <v>2.2999999999999998</v>
      </c>
      <c r="AP106" s="193">
        <f t="shared" si="151"/>
        <v>6.6</v>
      </c>
      <c r="AQ106" s="193">
        <f t="shared" si="202"/>
        <v>7.1</v>
      </c>
      <c r="AR106" s="193">
        <f t="shared" si="203"/>
        <v>2.9</v>
      </c>
      <c r="AS106" s="55">
        <f t="shared" si="204"/>
        <v>4.5</v>
      </c>
      <c r="AT106" s="55">
        <f>IF('Indicator Data'!L109="No data","x",IF('Indicator Data'!CM109&lt;1000,"x",ROUND((IF('Indicator Data'!L109&gt;AT$195,10,IF('Indicator Data'!L109&lt;AT$194,0,10-(AT$195-'Indicator Data'!L109)/(AT$195-AT$194)*10))),1)))</f>
        <v>2</v>
      </c>
      <c r="AU106" s="193">
        <f t="shared" si="205"/>
        <v>3.3</v>
      </c>
      <c r="AV106" s="55">
        <f>IF('Indicator Data'!M109="No data","x",ROUND(IF('Indicator Data'!M109=0,0,IF(LOG('Indicator Data'!M109)&gt;AV$195,10,IF(LOG('Indicator Data'!M109)&lt;AV$194,0,10-(AV$195-LOG('Indicator Data'!M109))/(AV$195-AV$194)*10))),1))</f>
        <v>0.8</v>
      </c>
      <c r="AW106" s="56">
        <f>IF(AV106="x","x",'Indicator Data'!M109/'Indicator Data'!$CL109)</f>
        <v>1.2837391802851809E-6</v>
      </c>
      <c r="AX106" s="55">
        <f t="shared" si="152"/>
        <v>0</v>
      </c>
      <c r="AY106" s="55">
        <f t="shared" si="153"/>
        <v>0.4</v>
      </c>
      <c r="AZ106" s="55" t="str">
        <f>IF('Indicator Data'!N109="No data","x",ROUND(IF('Indicator Data'!N109=0,0,IF(LOG('Indicator Data'!N109)&gt;AZ$195,10,IF(LOG('Indicator Data'!N109)&lt;AZ$194,0,10-(AZ$195-LOG('Indicator Data'!N109))/(AZ$195-AZ$194)*10))),1))</f>
        <v>x</v>
      </c>
      <c r="BA106" s="56" t="str">
        <f>IF(AZ106="x","x",'Indicator Data'!N109/'Indicator Data'!$CL109)</f>
        <v>x</v>
      </c>
      <c r="BB106" s="55" t="str">
        <f t="shared" si="154"/>
        <v>x</v>
      </c>
      <c r="BC106" s="55" t="str">
        <f t="shared" si="155"/>
        <v>x</v>
      </c>
      <c r="BD106" s="55" t="str">
        <f>IF('Indicator Data'!O109="No data","x",ROUND(IF('Indicator Data'!O109=0,0,IF(LOG('Indicator Data'!O109)&gt;BD$195,10,IF(LOG('Indicator Data'!O109)&lt;BD$194,0,10-(BD$195-LOG('Indicator Data'!O109))/(BD$195-BD$194)*10))),1))</f>
        <v>x</v>
      </c>
      <c r="BE106" s="56" t="str">
        <f>IF(BD106="x","x",'Indicator Data'!O109/'Indicator Data'!$CL109)</f>
        <v>x</v>
      </c>
      <c r="BF106" s="55" t="str">
        <f t="shared" si="156"/>
        <v>x</v>
      </c>
      <c r="BG106" s="55" t="str">
        <f t="shared" si="157"/>
        <v>x</v>
      </c>
      <c r="BH106" s="55" t="str">
        <f>IF('Indicator Data'!P109="No data","x",ROUND(IF('Indicator Data'!P109=0,0,IF(LOG('Indicator Data'!P109)&gt;BH$195,10,IF(LOG('Indicator Data'!P109)&lt;BH$194,0,10-(BH$195-LOG('Indicator Data'!P109))/(BH$195-BH$194)*10))),1))</f>
        <v>x</v>
      </c>
      <c r="BI106" s="56" t="str">
        <f>IF(BH106="x","x",'Indicator Data'!P109/'Indicator Data'!$CL109)</f>
        <v>x</v>
      </c>
      <c r="BJ106" s="55" t="str">
        <f t="shared" si="158"/>
        <v>x</v>
      </c>
      <c r="BK106" s="55" t="str">
        <f t="shared" si="159"/>
        <v>x</v>
      </c>
      <c r="BL106" s="55">
        <f t="shared" si="160"/>
        <v>0.4</v>
      </c>
      <c r="BM106" s="55">
        <f>ROUND(IF('Indicator Data'!Q109=0,0,IF(LOG('Indicator Data'!Q109)&gt;BM$195,10,IF(LOG('Indicator Data'!Q109)&lt;BM$194,0,10-(BM$195-LOG('Indicator Data'!Q109))/(BM$195-BM$194)*10))),1)</f>
        <v>9.1</v>
      </c>
      <c r="BN106" s="55">
        <f>ROUND(IF('Indicator Data'!R109=0,0,IF(LOG('Indicator Data'!R109)&gt;BN$195,10,IF(LOG('Indicator Data'!R109)&lt;BN$194,0,10-(BN$195-LOG('Indicator Data'!R109))/(BN$195-BN$194)*10))),1)</f>
        <v>9.5</v>
      </c>
      <c r="BO106" s="55">
        <f t="shared" si="161"/>
        <v>9.3666666666666671</v>
      </c>
      <c r="BP106" s="56">
        <f>'Indicator Data'!Q109/'Indicator Data'!$CL109</f>
        <v>0.80906381153261764</v>
      </c>
      <c r="BQ106" s="56">
        <f>'Indicator Data'!R109/'Indicator Data'!$CL109</f>
        <v>0.16419465742983541</v>
      </c>
      <c r="BR106" s="55">
        <f t="shared" si="206"/>
        <v>8.1</v>
      </c>
      <c r="BS106" s="55">
        <f t="shared" si="207"/>
        <v>2.1</v>
      </c>
      <c r="BT106" s="55">
        <f t="shared" si="138"/>
        <v>4.0999999999999996</v>
      </c>
      <c r="BU106" s="55">
        <f t="shared" si="162"/>
        <v>7.6</v>
      </c>
      <c r="BV106" s="55">
        <f>ROUND(IF('Indicator Data'!S109=0,0,IF(LOG('Indicator Data'!S109)&gt;BV$195,10,IF(LOG('Indicator Data'!S109)&lt;BV$194,0,10-(BV$195-LOG('Indicator Data'!S109))/(BV$195-BV$194)*10))),1)</f>
        <v>9.1</v>
      </c>
      <c r="BW106" s="55">
        <f>ROUND(IF('Indicator Data'!T109=0,0,IF(LOG('Indicator Data'!T109)&gt;BW$195,10,IF(LOG('Indicator Data'!T109)&lt;BW$194,0,10-(BW$195-LOG('Indicator Data'!T109))/(BW$195-BW$194)*10))),1)</f>
        <v>8.4</v>
      </c>
      <c r="BX106" s="55">
        <f t="shared" si="163"/>
        <v>8.6333333333333329</v>
      </c>
      <c r="BY106" s="56">
        <f>'Indicator Data'!S109/'Indicator Data'!$CL109</f>
        <v>0.73130182691978352</v>
      </c>
      <c r="BZ106" s="56">
        <f>'Indicator Data'!T109/'Indicator Data'!$CL109</f>
        <v>0.24088476022730684</v>
      </c>
      <c r="CA106" s="55">
        <f t="shared" si="208"/>
        <v>10</v>
      </c>
      <c r="CB106" s="55">
        <f t="shared" si="209"/>
        <v>2.4</v>
      </c>
      <c r="CC106" s="55">
        <f t="shared" si="164"/>
        <v>4.9333333333333336</v>
      </c>
      <c r="CD106" s="55">
        <f t="shared" si="165"/>
        <v>7.2</v>
      </c>
      <c r="CE106" s="55">
        <f t="shared" si="166"/>
        <v>7.4</v>
      </c>
      <c r="CF106" s="55">
        <f>ROUND(IF('Indicator Data'!U109=0,0,IF(LOG('Indicator Data'!U109)&gt;CF$195,10,IF(LOG('Indicator Data'!U109)&lt;CF$194,0,10-(CF$195-LOG('Indicator Data'!U109))/(CF$195-CF$194)*10))),1)</f>
        <v>9.1999999999999993</v>
      </c>
      <c r="CG106" s="56">
        <f>'Indicator Data'!U109/'Indicator Data'!$CL109</f>
        <v>0.86986481168752372</v>
      </c>
      <c r="CH106" s="55">
        <f t="shared" si="210"/>
        <v>9.6999999999999993</v>
      </c>
      <c r="CI106" s="55">
        <f t="shared" si="167"/>
        <v>9.5</v>
      </c>
      <c r="CJ106" s="55">
        <f>ROUND(IF('Indicator Data'!V109=0,0,IF(LOG('Indicator Data'!V109)&gt;CJ$195,10,IF(LOG('Indicator Data'!V109)&lt;CJ$194,0,10-(CJ$195-LOG('Indicator Data'!V109))/(CJ$195-CJ$194)*10))),1)</f>
        <v>9.1999999999999993</v>
      </c>
      <c r="CK106" s="56">
        <f>IF('Indicator Data'!V109/'Indicator Data'!$CL109&gt;1,1,'Indicator Data'!V109/'Indicator Data'!$CL109)</f>
        <v>0.90947936135821061</v>
      </c>
      <c r="CL106" s="55">
        <f t="shared" si="211"/>
        <v>9.1</v>
      </c>
      <c r="CM106" s="55">
        <f t="shared" si="168"/>
        <v>9.1999999999999993</v>
      </c>
      <c r="CN106" s="55">
        <f>ROUND(IF('Indicator Data'!W109=0,0,IF(LOG('Indicator Data'!W109)&gt;CN$195,10,IF(LOG('Indicator Data'!W109)&lt;CN$194,0,10-(CN$195-LOG('Indicator Data'!W109))/(CN$195-CN$194)*10))),1)</f>
        <v>0</v>
      </c>
      <c r="CO106" s="56">
        <f>'Indicator Data'!W109/'Indicator Data'!$CL109</f>
        <v>0</v>
      </c>
      <c r="CP106" s="55">
        <f t="shared" si="212"/>
        <v>0</v>
      </c>
      <c r="CQ106" s="55">
        <f t="shared" si="169"/>
        <v>0</v>
      </c>
      <c r="CR106" s="55">
        <f>ROUND(IF('Indicator Data'!X109=0,0,IF(LOG('Indicator Data'!X109)&gt;CR$195,10,IF(LOG('Indicator Data'!X109)&lt;CR$194,0,10-(CR$195-LOG('Indicator Data'!X109))/(CR$195-CR$194)*10))),1)</f>
        <v>9.1999999999999993</v>
      </c>
      <c r="CS106" s="56">
        <f>'Indicator Data'!X109/'Indicator Data'!$CL109</f>
        <v>0.96191505508859365</v>
      </c>
      <c r="CT106" s="55">
        <f t="shared" si="213"/>
        <v>9.6</v>
      </c>
      <c r="CU106" s="55">
        <f t="shared" si="170"/>
        <v>9.4</v>
      </c>
      <c r="CV106" s="55">
        <f>ROUND(IF('Indicator Data'!Y109=0,0,IF(LOG('Indicator Data'!Y109)&gt;CR$195,10,IF(LOG('Indicator Data'!Y109)&lt;CR$194,0,10-(CR$195-LOG('Indicator Data'!Y109))/(CR$195-CR$194)*10))),1)</f>
        <v>0</v>
      </c>
      <c r="CW106" s="56">
        <f>'Indicator Data'!Y109/'Indicator Data'!$CL109</f>
        <v>0</v>
      </c>
      <c r="CX106" s="55">
        <f t="shared" si="214"/>
        <v>0</v>
      </c>
      <c r="CY106" s="55">
        <f t="shared" si="171"/>
        <v>0</v>
      </c>
      <c r="CZ106" s="55">
        <f t="shared" si="172"/>
        <v>9</v>
      </c>
      <c r="DA106" s="55">
        <f>IF('Indicator Data'!AE109="No data","x",ROUND(IF('Indicator Data'!AE109&gt;DA$195,0,IF('Indicator Data'!AE109&lt;DA$194,10,(DA$195-'Indicator Data'!AE109)/(DA$195-DA$194)*10)),1))</f>
        <v>0</v>
      </c>
      <c r="DB106" s="55">
        <f>IF('Indicator Data'!AF109="No data","x",ROUND(IF('Indicator Data'!AF109&gt;DB$195,0,IF('Indicator Data'!AF109&lt;DB$194,10,(DB$195-'Indicator Data'!AF109)/(DB$195-DB$194)*10)),1))</f>
        <v>0.6</v>
      </c>
      <c r="DC106" s="55" t="str">
        <f>IF('Indicator Data'!AH109="No data","x",ROUND(IF('Indicator Data'!AH109&gt;DC$195,0,IF('Indicator Data'!AH109&lt;DC$194,10,(DC$195-'Indicator Data'!AH109)/(DC$195-DC$194)*10)),1))</f>
        <v>x</v>
      </c>
      <c r="DD106" s="55">
        <f>IF(AND(DB106="x",DA106="x",DC106="x"),"x",ROUND(AVERAGE(DA106:DC106),1))</f>
        <v>0.3</v>
      </c>
      <c r="DE106" s="55">
        <f>IF('Indicator Data'!AA109="No data","x",ROUND(IF(LOG('Indicator Data'!AA109)&gt;DE$195,10,IF(LOG('Indicator Data'!AA109)&lt;DE$194,0,10-(DE$195-LOG('Indicator Data'!AA109))/(DE$195-DE$194)*10)),1))</f>
        <v>6.6</v>
      </c>
      <c r="DF106" s="55">
        <f>IF('Indicator Data'!AB109="No data","x",ROUND(IF('Indicator Data'!AB109&gt;DF$195,10,IF('Indicator Data'!AB109&lt;DF$194,0,10-(DF$195-'Indicator Data'!AB109)/(DF$195-DF$194)*10)),1))</f>
        <v>5.2</v>
      </c>
      <c r="DG106" s="55">
        <f>IF('Indicator Data'!AC109="No data","x",ROUND(IF('Indicator Data'!AC109&gt;DG$195,10,IF('Indicator Data'!AC109&lt;DG$194,0,10-(DG$195-'Indicator Data'!AC109)/(DG$195-DG$194)*10)),1))</f>
        <v>7.6</v>
      </c>
      <c r="DH106" s="55">
        <f>IF('Indicator Data'!AD109="No data","x",ROUND(IF('Indicator Data'!AD109&gt;DH$195,10,IF('Indicator Data'!AD109&lt;DH$194,0,10-(DH$195-'Indicator Data'!AD109)/(DH$195-DH$194)*10)),1))</f>
        <v>0</v>
      </c>
      <c r="DI106" s="55">
        <f t="shared" si="173"/>
        <v>4.9000000000000004</v>
      </c>
      <c r="DJ106" s="55">
        <f t="shared" si="174"/>
        <v>3.4</v>
      </c>
      <c r="DK106" s="55" t="str">
        <f>IF('Indicator Data'!AK109="No data","x",ROUND(IF('Indicator Data'!AK109&gt;DK$195,10,IF('Indicator Data'!AK109&lt;DK$194,0,10-(DK$195-'Indicator Data'!AK109)/(DK$195-DK$194)*10)),1))</f>
        <v>x</v>
      </c>
      <c r="DL106" s="55">
        <f>IF('Indicator Data'!AL109="No data","x",ROUND(IF('Indicator Data'!AL109&gt;DL$195,10,IF('Indicator Data'!AL109&lt;DL$194,0,10-(DL$195-'Indicator Data'!AL109)/(DL$195-DL$194)*10)),1))</f>
        <v>2.1</v>
      </c>
      <c r="DM106" s="55">
        <f t="shared" si="175"/>
        <v>4.3</v>
      </c>
      <c r="DN106" s="55">
        <f>IF('Indicator Data'!AG109="No data","x",ROUND(IF('Indicator Data'!AG109&gt;DN$195,10,IF('Indicator Data'!AG109&lt;DN$194,0,10-(DN$195-'Indicator Data'!AG109)/(DN$195-DN$194)*10)),1))</f>
        <v>0.1</v>
      </c>
      <c r="DO106" s="55">
        <f t="shared" si="176"/>
        <v>0.2</v>
      </c>
      <c r="DP106" s="194">
        <f>IF('Indicator Data'!AI109="No data","x",'Indicator Data'!AI109/'Indicator Data'!$CK109)</f>
        <v>9.6103269338071131E-5</v>
      </c>
      <c r="DQ106" s="55">
        <f t="shared" si="215"/>
        <v>1</v>
      </c>
      <c r="DR106" s="55">
        <f>IF('Indicator Data'!AJ109="No data","x",ROUND(IF('Indicator Data'!AJ109&gt;DR$195,10,IF('Indicator Data'!AJ109&lt;DR$194,0,10-(DR$195-'Indicator Data'!AJ109)/(DR$195-DR$194)*10)),1))</f>
        <v>8</v>
      </c>
      <c r="DS106" s="55">
        <f t="shared" si="177"/>
        <v>4.5</v>
      </c>
      <c r="DT106" s="55">
        <f>ROUND(IF('Indicator Data'!Z109=0,0,IF(LOG('Indicator Data'!Z109)&gt;DT$195,10,IF(LOG('Indicator Data'!Z109)&lt;DT$194,0,10-(DT$195-LOG('Indicator Data'!Z109))/(DT$195-DT$194)*10))),1)</f>
        <v>7.7</v>
      </c>
      <c r="DU106" s="56">
        <f>'Indicator Data'!Z109/'Indicator Data'!$CL109</f>
        <v>7.873577460298424E-2</v>
      </c>
      <c r="DV106" s="55">
        <f t="shared" si="216"/>
        <v>0.8</v>
      </c>
      <c r="DW106" s="55">
        <f t="shared" si="178"/>
        <v>5.2</v>
      </c>
      <c r="DX106" s="55">
        <f t="shared" si="179"/>
        <v>3</v>
      </c>
      <c r="DY106" s="57">
        <f>IF(BL106="x",ROUND((10-GEOMEAN(((10-DX106)/10*9+1),((10-CZ106)/10*9+1),((10-DJ106)/10*9+1)))/9*10,1),ROUND((10-GEOMEAN(((10-BL106)/10*9+1),((10-DX106)/10*9+1),((10-CZ106)/10*9+1),((10-DJ106)/10*9+1)))/9*10,1))</f>
        <v>5</v>
      </c>
      <c r="DZ106" s="58">
        <f>IF(ROUND(IF(AP106="x",(10-GEOMEAN(((10-AO106)/10*9+1),((10-DY106)/10*9+1),((10-AU106)/10*9+1),((10-AQ106)/10*9+1),((10-AR106)/10*9+1)))/9*10,(10-GEOMEAN(((10-AO106)/10*9+1),((10-DY106)/10*9+1),((10-AP106)/10*9+1),((10-AQ106)/10*9+1),((10-AR106)/10*9+1),((10-AU106)/10*9+1)))/9*10),1)=0,0.1,ROUND(IF(AP106="x",(10-GEOMEAN(((10-AO106)/10*9+1),((10-DY106)/10*9+1),((10-AU106)/10*9+1),((10-AQ106)/10*9+1),((10-AR106)/10*9+1)))/9*10,(10-GEOMEAN(((10-AO106)/10*9+1),((10-DY106)/10*9+1),((10-AP106)/10*9+1),((10-AQ106)/10*9+1),((10-AR106)/10*9+1),((10-AU106)/10*9+1)))/9*10),1))</f>
        <v>4.8</v>
      </c>
      <c r="EA106" s="55">
        <f>ROUND(IF('Indicator Data'!AM109=0,0,IF('Indicator Data'!AM109&gt;EA$195,10,IF('Indicator Data'!AM109&lt;EA$194,0,10-(EA$195-'Indicator Data'!AM109)/(EA$195-EA$194)*10))),1)</f>
        <v>3.7</v>
      </c>
      <c r="EB106" s="55">
        <f>ROUND(IF('Indicator Data'!AN109=0,0,IF(LOG('Indicator Data'!AN109)&gt;LOG(EB$195),10,IF(LOG('Indicator Data'!AN109)&lt;LOG(EB$194),0,10-(LOG(EB$195)-LOG('Indicator Data'!AN109))/(LOG(EB$195)-LOG(EB$194))*10))),1)</f>
        <v>3</v>
      </c>
      <c r="EC106" s="57">
        <f t="shared" si="217"/>
        <v>3.4</v>
      </c>
      <c r="ED106" s="55">
        <f>'Indicator Data'!AO109</f>
        <v>0</v>
      </c>
      <c r="EE106" s="55">
        <f>'Indicator Data'!AP109</f>
        <v>0</v>
      </c>
      <c r="EF106" s="57">
        <f t="shared" si="218"/>
        <v>0</v>
      </c>
      <c r="EG106" s="58">
        <f t="shared" si="219"/>
        <v>2.4</v>
      </c>
      <c r="EH106" s="15"/>
      <c r="EI106" s="104"/>
    </row>
    <row r="107" spans="1:139" s="4" customFormat="1" x14ac:dyDescent="0.25">
      <c r="A107" s="126" t="str">
        <f>'Indicator Data'!A110</f>
        <v>Maldives</v>
      </c>
      <c r="B107" s="59" t="str">
        <f>'Indicator Data'!B110</f>
        <v>MDV</v>
      </c>
      <c r="C107" s="55">
        <f>ROUND(IF('Indicator Data'!C110=0,0.1,IF(LOG('Indicator Data'!C110)&gt;C$195,10,IF(LOG('Indicator Data'!C110)&lt;C$194,0,10-(C$195-LOG('Indicator Data'!C110))/(C$195-C$194)*10))),1)</f>
        <v>0.1</v>
      </c>
      <c r="D107" s="55">
        <f>ROUND(IF('Indicator Data'!D110=0,0.1,IF(LOG('Indicator Data'!D110)&gt;D$195,10,IF(LOG('Indicator Data'!D110)&lt;D$194,0,10-(D$195-LOG('Indicator Data'!D110))/(D$195-D$194)*10))),1)</f>
        <v>0.1</v>
      </c>
      <c r="E107" s="55">
        <f t="shared" si="180"/>
        <v>0.1</v>
      </c>
      <c r="F107" s="55">
        <f>IF('Indicator Data'!E110="No data",0.1,(ROUND(IF('Indicator Data'!E110=0,0,IF(LOG('Indicator Data'!E110)&gt;F$195,10,IF(LOG('Indicator Data'!E110)&lt;F$194,0,10-(F$195-LOG('Indicator Data'!E110))/(F$195-F$194)*10))),1)))</f>
        <v>0.1</v>
      </c>
      <c r="G107" s="55">
        <f>ROUND(IF('Indicator Data'!F110=0,0,IF(LOG('Indicator Data'!F110)&gt;G$195,10,IF(LOG('Indicator Data'!F110)&lt;G$194,0,10-(G$195-LOG('Indicator Data'!F110))/(G$195-G$194)*10))),1)</f>
        <v>7.1</v>
      </c>
      <c r="H107" s="55">
        <f>ROUND(IF('Indicator Data'!G110=0,0,IF(LOG('Indicator Data'!G110)&gt;H$195,10,IF(LOG('Indicator Data'!G110)&lt;H$194,0,10-(H$195-LOG('Indicator Data'!G110))/(H$195-H$194)*10))),1)</f>
        <v>0</v>
      </c>
      <c r="I107" s="55">
        <f>ROUND(IF('Indicator Data'!H110=0,0,IF(LOG('Indicator Data'!H110)&gt;I$195,10,IF(LOG('Indicator Data'!H110)&lt;I$194,0,10-(I$195-LOG('Indicator Data'!H110))/(I$195-I$194)*10))),1)</f>
        <v>0</v>
      </c>
      <c r="J107" s="55">
        <f t="shared" si="181"/>
        <v>0</v>
      </c>
      <c r="K107" s="55">
        <f>ROUND(IF('Indicator Data'!I110=0,0,IF(LOG('Indicator Data'!I110)&gt;K$195,10,IF(LOG('Indicator Data'!I110)&lt;K$194,0,10-(K$195-LOG('Indicator Data'!I110))/(K$195-K$194)*10))),1)</f>
        <v>0</v>
      </c>
      <c r="L107" s="55">
        <f t="shared" si="182"/>
        <v>0</v>
      </c>
      <c r="M107" s="55">
        <f>ROUND(IF('Indicator Data'!J110=0,0,IF(LOG('Indicator Data'!J110)&gt;M$195,10,IF(LOG('Indicator Data'!J110)&lt;M$194,0,10-(M$195-LOG('Indicator Data'!J110))/(M$195-M$194)*10))),1)</f>
        <v>0</v>
      </c>
      <c r="N107" s="56">
        <f>'Indicator Data'!C110/'Indicator Data'!$CL110</f>
        <v>0</v>
      </c>
      <c r="O107" s="56">
        <f>'Indicator Data'!D110/'Indicator Data'!$CL110</f>
        <v>0</v>
      </c>
      <c r="P107" s="56" t="str">
        <f>IF(F107=0.1,"x",'Indicator Data'!E110/'Indicator Data'!$CL110)</f>
        <v>x</v>
      </c>
      <c r="Q107" s="56">
        <f>'Indicator Data'!F110/'Indicator Data'!$CL110</f>
        <v>5.238837695960754E-4</v>
      </c>
      <c r="R107" s="56">
        <f>'Indicator Data'!G110/'Indicator Data'!$CL110</f>
        <v>0</v>
      </c>
      <c r="S107" s="56">
        <f>'Indicator Data'!H110/'Indicator Data'!$CL110</f>
        <v>0</v>
      </c>
      <c r="T107" s="56">
        <f>'Indicator Data'!I110/'Indicator Data'!$CL110</f>
        <v>0</v>
      </c>
      <c r="U107" s="56">
        <f>'Indicator Data'!J110/'Indicator Data'!$CL110</f>
        <v>0</v>
      </c>
      <c r="V107" s="55">
        <f t="shared" si="183"/>
        <v>0</v>
      </c>
      <c r="W107" s="55">
        <f t="shared" si="184"/>
        <v>0</v>
      </c>
      <c r="X107" s="55">
        <f t="shared" si="185"/>
        <v>0</v>
      </c>
      <c r="Y107" s="55">
        <f t="shared" si="186"/>
        <v>0.1</v>
      </c>
      <c r="Z107" s="55">
        <f t="shared" si="187"/>
        <v>10</v>
      </c>
      <c r="AA107" s="55">
        <f t="shared" si="188"/>
        <v>0</v>
      </c>
      <c r="AB107" s="55">
        <f t="shared" si="189"/>
        <v>0</v>
      </c>
      <c r="AC107" s="55">
        <f t="shared" si="190"/>
        <v>0</v>
      </c>
      <c r="AD107" s="55">
        <f t="shared" si="191"/>
        <v>0</v>
      </c>
      <c r="AE107" s="55">
        <f t="shared" si="192"/>
        <v>0</v>
      </c>
      <c r="AF107" s="55">
        <f t="shared" si="193"/>
        <v>0</v>
      </c>
      <c r="AG107" s="55">
        <f>ROUND(IF('Indicator Data'!K110=0,0,IF('Indicator Data'!K110&gt;AG$195,10,IF('Indicator Data'!K110&lt;AG$194,0,10-(AG$195-'Indicator Data'!K110)/(AG$195-AG$194)*10))),1)</f>
        <v>0</v>
      </c>
      <c r="AH107" s="55">
        <f t="shared" si="194"/>
        <v>0.1</v>
      </c>
      <c r="AI107" s="55">
        <f t="shared" si="195"/>
        <v>0.1</v>
      </c>
      <c r="AJ107" s="55">
        <f t="shared" si="196"/>
        <v>0</v>
      </c>
      <c r="AK107" s="55">
        <f t="shared" si="197"/>
        <v>0</v>
      </c>
      <c r="AL107" s="55">
        <f t="shared" si="198"/>
        <v>0</v>
      </c>
      <c r="AM107" s="55">
        <f t="shared" si="199"/>
        <v>0</v>
      </c>
      <c r="AN107" s="55">
        <f t="shared" si="200"/>
        <v>0</v>
      </c>
      <c r="AO107" s="193">
        <f t="shared" si="201"/>
        <v>0.1</v>
      </c>
      <c r="AP107" s="193">
        <f t="shared" si="151"/>
        <v>0.1</v>
      </c>
      <c r="AQ107" s="193">
        <f t="shared" si="202"/>
        <v>9</v>
      </c>
      <c r="AR107" s="193">
        <f t="shared" si="203"/>
        <v>0</v>
      </c>
      <c r="AS107" s="55">
        <f t="shared" si="204"/>
        <v>0</v>
      </c>
      <c r="AT107" s="55" t="str">
        <f>IF('Indicator Data'!L110="No data","x",IF('Indicator Data'!CM110&lt;1000,"x",ROUND((IF('Indicator Data'!L110&gt;AT$195,10,IF('Indicator Data'!L110&lt;AT$194,0,10-(AT$195-'Indicator Data'!L110)/(AT$195-AT$194)*10))),1)))</f>
        <v>x</v>
      </c>
      <c r="AU107" s="193">
        <f t="shared" si="205"/>
        <v>0</v>
      </c>
      <c r="AV107" s="55" t="str">
        <f>IF('Indicator Data'!M110="No data","x",ROUND(IF('Indicator Data'!M110=0,0,IF(LOG('Indicator Data'!M110)&gt;AV$195,10,IF(LOG('Indicator Data'!M110)&lt;AV$194,0,10-(AV$195-LOG('Indicator Data'!M110))/(AV$195-AV$194)*10))),1))</f>
        <v>x</v>
      </c>
      <c r="AW107" s="56" t="str">
        <f>IF(AV107="x","x",'Indicator Data'!M110/'Indicator Data'!$CL110)</f>
        <v>x</v>
      </c>
      <c r="AX107" s="55" t="str">
        <f t="shared" si="152"/>
        <v>x</v>
      </c>
      <c r="AY107" s="55" t="str">
        <f t="shared" si="153"/>
        <v>x</v>
      </c>
      <c r="AZ107" s="55" t="str">
        <f>IF('Indicator Data'!N110="No data","x",ROUND(IF('Indicator Data'!N110=0,0,IF(LOG('Indicator Data'!N110)&gt;AZ$195,10,IF(LOG('Indicator Data'!N110)&lt;AZ$194,0,10-(AZ$195-LOG('Indicator Data'!N110))/(AZ$195-AZ$194)*10))),1))</f>
        <v>x</v>
      </c>
      <c r="BA107" s="56" t="str">
        <f>IF(AZ107="x","x",'Indicator Data'!N110/'Indicator Data'!$CL110)</f>
        <v>x</v>
      </c>
      <c r="BB107" s="55" t="str">
        <f t="shared" si="154"/>
        <v>x</v>
      </c>
      <c r="BC107" s="55" t="str">
        <f t="shared" si="155"/>
        <v>x</v>
      </c>
      <c r="BD107" s="55" t="str">
        <f>IF('Indicator Data'!O110="No data","x",ROUND(IF('Indicator Data'!O110=0,0,IF(LOG('Indicator Data'!O110)&gt;BD$195,10,IF(LOG('Indicator Data'!O110)&lt;BD$194,0,10-(BD$195-LOG('Indicator Data'!O110))/(BD$195-BD$194)*10))),1))</f>
        <v>x</v>
      </c>
      <c r="BE107" s="56" t="str">
        <f>IF(BD107="x","x",'Indicator Data'!O110/'Indicator Data'!$CL110)</f>
        <v>x</v>
      </c>
      <c r="BF107" s="55" t="str">
        <f t="shared" si="156"/>
        <v>x</v>
      </c>
      <c r="BG107" s="55" t="str">
        <f t="shared" si="157"/>
        <v>x</v>
      </c>
      <c r="BH107" s="55" t="str">
        <f>IF('Indicator Data'!P110="No data","x",ROUND(IF('Indicator Data'!P110=0,0,IF(LOG('Indicator Data'!P110)&gt;BH$195,10,IF(LOG('Indicator Data'!P110)&lt;BH$194,0,10-(BH$195-LOG('Indicator Data'!P110))/(BH$195-BH$194)*10))),1))</f>
        <v>x</v>
      </c>
      <c r="BI107" s="56" t="str">
        <f>IF(BH107="x","x",'Indicator Data'!P110/'Indicator Data'!$CL110)</f>
        <v>x</v>
      </c>
      <c r="BJ107" s="55" t="str">
        <f t="shared" si="158"/>
        <v>x</v>
      </c>
      <c r="BK107" s="55" t="str">
        <f t="shared" si="159"/>
        <v>x</v>
      </c>
      <c r="BL107" s="55" t="str">
        <f t="shared" si="160"/>
        <v>x</v>
      </c>
      <c r="BM107" s="55">
        <f>ROUND(IF('Indicator Data'!Q110=0,0,IF(LOG('Indicator Data'!Q110)&gt;BM$195,10,IF(LOG('Indicator Data'!Q110)&lt;BM$194,0,10-(BM$195-LOG('Indicator Data'!Q110))/(BM$195-BM$194)*10))),1)</f>
        <v>0</v>
      </c>
      <c r="BN107" s="55">
        <f>ROUND(IF('Indicator Data'!R110=0,0,IF(LOG('Indicator Data'!R110)&gt;BN$195,10,IF(LOG('Indicator Data'!R110)&lt;BN$194,0,10-(BN$195-LOG('Indicator Data'!R110))/(BN$195-BN$194)*10))),1)</f>
        <v>0</v>
      </c>
      <c r="BO107" s="55">
        <f t="shared" si="161"/>
        <v>0</v>
      </c>
      <c r="BP107" s="56">
        <f>'Indicator Data'!Q110/'Indicator Data'!$CL110</f>
        <v>0</v>
      </c>
      <c r="BQ107" s="56">
        <f>'Indicator Data'!R110/'Indicator Data'!$CL110</f>
        <v>0</v>
      </c>
      <c r="BR107" s="55">
        <f t="shared" si="206"/>
        <v>0</v>
      </c>
      <c r="BS107" s="55">
        <f t="shared" si="207"/>
        <v>0</v>
      </c>
      <c r="BT107" s="55">
        <f t="shared" si="138"/>
        <v>0</v>
      </c>
      <c r="BU107" s="55">
        <f t="shared" si="162"/>
        <v>0</v>
      </c>
      <c r="BV107" s="55">
        <f>ROUND(IF('Indicator Data'!S110=0,0,IF(LOG('Indicator Data'!S110)&gt;BV$195,10,IF(LOG('Indicator Data'!S110)&lt;BV$194,0,10-(BV$195-LOG('Indicator Data'!S110))/(BV$195-BV$194)*10))),1)</f>
        <v>0</v>
      </c>
      <c r="BW107" s="55">
        <f>ROUND(IF('Indicator Data'!T110=0,0,IF(LOG('Indicator Data'!T110)&gt;BW$195,10,IF(LOG('Indicator Data'!T110)&lt;BW$194,0,10-(BW$195-LOG('Indicator Data'!T110))/(BW$195-BW$194)*10))),1)</f>
        <v>0</v>
      </c>
      <c r="BX107" s="55">
        <f t="shared" si="163"/>
        <v>0</v>
      </c>
      <c r="BY107" s="56">
        <f>'Indicator Data'!S110/'Indicator Data'!$CL110</f>
        <v>0</v>
      </c>
      <c r="BZ107" s="56">
        <f>'Indicator Data'!T110/'Indicator Data'!$CL110</f>
        <v>0</v>
      </c>
      <c r="CA107" s="55">
        <f t="shared" si="208"/>
        <v>0</v>
      </c>
      <c r="CB107" s="55">
        <f t="shared" si="209"/>
        <v>0</v>
      </c>
      <c r="CC107" s="55">
        <f t="shared" si="164"/>
        <v>0</v>
      </c>
      <c r="CD107" s="55">
        <f t="shared" si="165"/>
        <v>0</v>
      </c>
      <c r="CE107" s="55">
        <f t="shared" si="166"/>
        <v>0</v>
      </c>
      <c r="CF107" s="55">
        <f>ROUND(IF('Indicator Data'!U110=0,0,IF(LOG('Indicator Data'!U110)&gt;CF$195,10,IF(LOG('Indicator Data'!U110)&lt;CF$194,0,10-(CF$195-LOG('Indicator Data'!U110))/(CF$195-CF$194)*10))),1)</f>
        <v>0</v>
      </c>
      <c r="CG107" s="56">
        <f>'Indicator Data'!U110/'Indicator Data'!$CL110</f>
        <v>0</v>
      </c>
      <c r="CH107" s="55">
        <f t="shared" si="210"/>
        <v>0</v>
      </c>
      <c r="CI107" s="55">
        <f t="shared" si="167"/>
        <v>0</v>
      </c>
      <c r="CJ107" s="55">
        <f>ROUND(IF('Indicator Data'!V110=0,0,IF(LOG('Indicator Data'!V110)&gt;CJ$195,10,IF(LOG('Indicator Data'!V110)&lt;CJ$194,0,10-(CJ$195-LOG('Indicator Data'!V110))/(CJ$195-CJ$194)*10))),1)</f>
        <v>4.5999999999999996</v>
      </c>
      <c r="CK107" s="56">
        <f>IF('Indicator Data'!V110/'Indicator Data'!$CL110&gt;1,1,'Indicator Data'!V110/'Indicator Data'!$CL110)</f>
        <v>4.3116926445799203E-2</v>
      </c>
      <c r="CL107" s="55">
        <f t="shared" si="211"/>
        <v>0.4</v>
      </c>
      <c r="CM107" s="55">
        <f t="shared" si="168"/>
        <v>2.8</v>
      </c>
      <c r="CN107" s="55">
        <f>ROUND(IF('Indicator Data'!W110=0,0,IF(LOG('Indicator Data'!W110)&gt;CN$195,10,IF(LOG('Indicator Data'!W110)&lt;CN$194,0,10-(CN$195-LOG('Indicator Data'!W110))/(CN$195-CN$194)*10))),1)</f>
        <v>0</v>
      </c>
      <c r="CO107" s="56">
        <f>'Indicator Data'!W110/'Indicator Data'!$CL110</f>
        <v>0</v>
      </c>
      <c r="CP107" s="55">
        <f t="shared" si="212"/>
        <v>0</v>
      </c>
      <c r="CQ107" s="55">
        <f t="shared" si="169"/>
        <v>0</v>
      </c>
      <c r="CR107" s="55">
        <f>ROUND(IF('Indicator Data'!X110=0,0,IF(LOG('Indicator Data'!X110)&gt;CR$195,10,IF(LOG('Indicator Data'!X110)&lt;CR$194,0,10-(CR$195-LOG('Indicator Data'!X110))/(CR$195-CR$194)*10))),1)</f>
        <v>0</v>
      </c>
      <c r="CS107" s="56">
        <f>'Indicator Data'!X110/'Indicator Data'!$CL110</f>
        <v>0</v>
      </c>
      <c r="CT107" s="55">
        <f t="shared" si="213"/>
        <v>0</v>
      </c>
      <c r="CU107" s="55">
        <f t="shared" si="170"/>
        <v>0</v>
      </c>
      <c r="CV107" s="55">
        <f>ROUND(IF('Indicator Data'!Y110=0,0,IF(LOG('Indicator Data'!Y110)&gt;CR$195,10,IF(LOG('Indicator Data'!Y110)&lt;CR$194,0,10-(CR$195-LOG('Indicator Data'!Y110))/(CR$195-CR$194)*10))),1)</f>
        <v>0</v>
      </c>
      <c r="CW107" s="56">
        <f>'Indicator Data'!Y110/'Indicator Data'!$CL110</f>
        <v>0</v>
      </c>
      <c r="CX107" s="55">
        <f t="shared" si="214"/>
        <v>0</v>
      </c>
      <c r="CY107" s="55">
        <f t="shared" si="171"/>
        <v>0</v>
      </c>
      <c r="CZ107" s="55">
        <f t="shared" si="172"/>
        <v>0.8</v>
      </c>
      <c r="DA107" s="55">
        <f>IF('Indicator Data'!AE110="No data","x",ROUND(IF('Indicator Data'!AE110&gt;DA$195,0,IF('Indicator Data'!AE110&lt;DA$194,10,(DA$195-'Indicator Data'!AE110)/(DA$195-DA$194)*10)),1))</f>
        <v>0.1</v>
      </c>
      <c r="DB107" s="55">
        <f>IF('Indicator Data'!AF110="No data","x",ROUND(IF('Indicator Data'!AF110&gt;DB$195,0,IF('Indicator Data'!AF110&lt;DB$194,10,(DB$195-'Indicator Data'!AF110)/(DB$195-DB$194)*10)),1))</f>
        <v>0.1</v>
      </c>
      <c r="DC107" s="55">
        <f>IF('Indicator Data'!AH110="No data","x",ROUND(IF('Indicator Data'!AH110&gt;DC$195,0,IF('Indicator Data'!AH110&lt;DC$194,10,(DC$195-'Indicator Data'!AH110)/(DC$195-DC$194)*10)),1))</f>
        <v>0.4</v>
      </c>
      <c r="DD107" s="55">
        <f>IF(AND(DB107="x",DA107="x",DC107="x"),"x",ROUND(AVERAGE(DA107:DC107),1))</f>
        <v>0.2</v>
      </c>
      <c r="DE107" s="55">
        <f>IF('Indicator Data'!AA110="No data","x",ROUND(IF(LOG('Indicator Data'!AA110)&gt;DE$195,10,IF(LOG('Indicator Data'!AA110)&lt;DE$194,0,10-(DE$195-LOG('Indicator Data'!AA110))/(DE$195-DE$194)*10)),1))</f>
        <v>10</v>
      </c>
      <c r="DF107" s="55">
        <f>IF('Indicator Data'!AB110="No data","x",ROUND(IF('Indicator Data'!AB110&gt;DF$195,10,IF('Indicator Data'!AB110&lt;DF$194,0,10-(DF$195-'Indicator Data'!AB110)/(DF$195-DF$194)*10)),1))</f>
        <v>9.8000000000000007</v>
      </c>
      <c r="DG107" s="55">
        <f>IF('Indicator Data'!AC110="No data","x",ROUND(IF('Indicator Data'!AC110&gt;DG$195,10,IF('Indicator Data'!AC110&lt;DG$194,0,10-(DG$195-'Indicator Data'!AC110)/(DG$195-DG$194)*10)),1))</f>
        <v>4</v>
      </c>
      <c r="DH107" s="55">
        <f>IF('Indicator Data'!AD110="No data","x",ROUND(IF('Indicator Data'!AD110&gt;DH$195,10,IF('Indicator Data'!AD110&lt;DH$194,0,10-(DH$195-'Indicator Data'!AD110)/(DH$195-DH$194)*10)),1))</f>
        <v>4.8</v>
      </c>
      <c r="DI107" s="55">
        <f t="shared" si="173"/>
        <v>7.2</v>
      </c>
      <c r="DJ107" s="55">
        <f t="shared" si="174"/>
        <v>4.9000000000000004</v>
      </c>
      <c r="DK107" s="55">
        <f>IF('Indicator Data'!AK110="No data","x",ROUND(IF('Indicator Data'!AK110&gt;DK$195,10,IF('Indicator Data'!AK110&lt;DK$194,0,10-(DK$195-'Indicator Data'!AK110)/(DK$195-DK$194)*10)),1))</f>
        <v>3.6</v>
      </c>
      <c r="DL107" s="55">
        <f>IF('Indicator Data'!AL110="No data","x",ROUND(IF('Indicator Data'!AL110&gt;DL$195,10,IF('Indicator Data'!AL110&lt;DL$194,0,10-(DL$195-'Indicator Data'!AL110)/(DL$195-DL$194)*10)),1))</f>
        <v>1.3</v>
      </c>
      <c r="DM107" s="55">
        <f t="shared" si="175"/>
        <v>5.6</v>
      </c>
      <c r="DN107" s="55">
        <f>IF('Indicator Data'!AG110="No data","x",ROUND(IF('Indicator Data'!AG110&gt;DN$195,10,IF('Indicator Data'!AG110&lt;DN$194,0,10-(DN$195-'Indicator Data'!AG110)/(DN$195-DN$194)*10)),1))</f>
        <v>0</v>
      </c>
      <c r="DO107" s="55">
        <f t="shared" si="176"/>
        <v>0.2</v>
      </c>
      <c r="DP107" s="194" t="str">
        <f>IF('Indicator Data'!AI110="No data","x",'Indicator Data'!AI110/'Indicator Data'!$CK110)</f>
        <v>x</v>
      </c>
      <c r="DQ107" s="55" t="str">
        <f t="shared" si="215"/>
        <v>x</v>
      </c>
      <c r="DR107" s="55">
        <f>IF('Indicator Data'!AJ110="No data","x",ROUND(IF('Indicator Data'!AJ110&gt;DR$195,10,IF('Indicator Data'!AJ110&lt;DR$194,0,10-(DR$195-'Indicator Data'!AJ110)/(DR$195-DR$194)*10)),1))</f>
        <v>8</v>
      </c>
      <c r="DS107" s="55">
        <f t="shared" si="177"/>
        <v>8</v>
      </c>
      <c r="DT107" s="55">
        <f>ROUND(IF('Indicator Data'!Z110=0,0,IF(LOG('Indicator Data'!Z110)&gt;DT$195,10,IF(LOG('Indicator Data'!Z110)&lt;DT$194,0,10-(DT$195-LOG('Indicator Data'!Z110))/(DT$195-DT$194)*10))),1)</f>
        <v>0</v>
      </c>
      <c r="DU107" s="56">
        <f>'Indicator Data'!Z110/'Indicator Data'!$CL110</f>
        <v>0</v>
      </c>
      <c r="DV107" s="55">
        <f t="shared" si="216"/>
        <v>0</v>
      </c>
      <c r="DW107" s="55">
        <f t="shared" si="178"/>
        <v>0</v>
      </c>
      <c r="DX107" s="55">
        <f t="shared" si="179"/>
        <v>4.5999999999999996</v>
      </c>
      <c r="DY107" s="57">
        <f>IF(BL107="x",ROUND((10-GEOMEAN(((10-DX107)/10*9+1),((10-CZ107)/10*9+1),((10-DJ107)/10*9+1)))/9*10,1),ROUND((10-GEOMEAN(((10-BL107)/10*9+1),((10-DX107)/10*9+1),((10-CZ107)/10*9+1),((10-DJ107)/10*9+1)))/9*10,1))</f>
        <v>3.6</v>
      </c>
      <c r="DZ107" s="58">
        <f>IF(ROUND(IF(AP107="x",(10-GEOMEAN(((10-AO107)/10*9+1),((10-DY107)/10*9+1),((10-AU107)/10*9+1),((10-AQ107)/10*9+1),((10-AR107)/10*9+1)))/9*10,(10-GEOMEAN(((10-AO107)/10*9+1),((10-DY107)/10*9+1),((10-AP107)/10*9+1),((10-AQ107)/10*9+1),((10-AR107)/10*9+1),((10-AU107)/10*9+1)))/9*10),1)=0,0.1,ROUND(IF(AP107="x",(10-GEOMEAN(((10-AO107)/10*9+1),((10-DY107)/10*9+1),((10-AU107)/10*9+1),((10-AQ107)/10*9+1),((10-AR107)/10*9+1)))/9*10,(10-GEOMEAN(((10-AO107)/10*9+1),((10-DY107)/10*9+1),((10-AP107)/10*9+1),((10-AQ107)/10*9+1),((10-AR107)/10*9+1),((10-AU107)/10*9+1)))/9*10),1))</f>
        <v>3.2</v>
      </c>
      <c r="EA107" s="55">
        <f>ROUND(IF('Indicator Data'!AM110=0,0,IF('Indicator Data'!AM110&gt;EA$195,10,IF('Indicator Data'!AM110&lt;EA$194,0,10-(EA$195-'Indicator Data'!AM110)/(EA$195-EA$194)*10))),1)</f>
        <v>0.2</v>
      </c>
      <c r="EB107" s="55">
        <f>ROUND(IF('Indicator Data'!AN110=0,0,IF(LOG('Indicator Data'!AN110)&gt;LOG(EB$195),10,IF(LOG('Indicator Data'!AN110)&lt;LOG(EB$194),0,10-(LOG(EB$195)-LOG('Indicator Data'!AN110))/(LOG(EB$195)-LOG(EB$194))*10))),1)</f>
        <v>0.4</v>
      </c>
      <c r="EC107" s="57">
        <f t="shared" si="217"/>
        <v>0.3</v>
      </c>
      <c r="ED107" s="55">
        <f>'Indicator Data'!AO110</f>
        <v>0</v>
      </c>
      <c r="EE107" s="55">
        <f>'Indicator Data'!AP110</f>
        <v>0</v>
      </c>
      <c r="EF107" s="57">
        <f t="shared" si="218"/>
        <v>0</v>
      </c>
      <c r="EG107" s="58">
        <f t="shared" si="219"/>
        <v>0.2</v>
      </c>
      <c r="EH107" s="15"/>
      <c r="EI107" s="104"/>
    </row>
    <row r="108" spans="1:139" s="4" customFormat="1" x14ac:dyDescent="0.25">
      <c r="A108" s="126" t="str">
        <f>'Indicator Data'!A111</f>
        <v>Mali</v>
      </c>
      <c r="B108" s="59" t="str">
        <f>'Indicator Data'!B111</f>
        <v>MLI</v>
      </c>
      <c r="C108" s="55">
        <f>ROUND(IF('Indicator Data'!C111=0,0.1,IF(LOG('Indicator Data'!C111)&gt;C$195,10,IF(LOG('Indicator Data'!C111)&lt;C$194,0,10-(C$195-LOG('Indicator Data'!C111))/(C$195-C$194)*10))),1)</f>
        <v>0.1</v>
      </c>
      <c r="D108" s="55">
        <f>ROUND(IF('Indicator Data'!D111=0,0.1,IF(LOG('Indicator Data'!D111)&gt;D$195,10,IF(LOG('Indicator Data'!D111)&lt;D$194,0,10-(D$195-LOG('Indicator Data'!D111))/(D$195-D$194)*10))),1)</f>
        <v>0.1</v>
      </c>
      <c r="E108" s="55">
        <f t="shared" si="180"/>
        <v>0.1</v>
      </c>
      <c r="F108" s="55">
        <f>IF('Indicator Data'!E111="No data",0.1,(ROUND(IF('Indicator Data'!E111=0,0,IF(LOG('Indicator Data'!E111)&gt;F$195,10,IF(LOG('Indicator Data'!E111)&lt;F$194,0,10-(F$195-LOG('Indicator Data'!E111))/(F$195-F$194)*10))),1)))</f>
        <v>7.9</v>
      </c>
      <c r="G108" s="55">
        <f>ROUND(IF('Indicator Data'!F111=0,0,IF(LOG('Indicator Data'!F111)&gt;G$195,10,IF(LOG('Indicator Data'!F111)&lt;G$194,0,10-(G$195-LOG('Indicator Data'!F111))/(G$195-G$194)*10))),1)</f>
        <v>0</v>
      </c>
      <c r="H108" s="55">
        <f>ROUND(IF('Indicator Data'!G111=0,0,IF(LOG('Indicator Data'!G111)&gt;H$195,10,IF(LOG('Indicator Data'!G111)&lt;H$194,0,10-(H$195-LOG('Indicator Data'!G111))/(H$195-H$194)*10))),1)</f>
        <v>0</v>
      </c>
      <c r="I108" s="55">
        <f>ROUND(IF('Indicator Data'!H111=0,0,IF(LOG('Indicator Data'!H111)&gt;I$195,10,IF(LOG('Indicator Data'!H111)&lt;I$194,0,10-(I$195-LOG('Indicator Data'!H111))/(I$195-I$194)*10))),1)</f>
        <v>0</v>
      </c>
      <c r="J108" s="55">
        <f t="shared" si="181"/>
        <v>0</v>
      </c>
      <c r="K108" s="55">
        <f>ROUND(IF('Indicator Data'!I111=0,0,IF(LOG('Indicator Data'!I111)&gt;K$195,10,IF(LOG('Indicator Data'!I111)&lt;K$194,0,10-(K$195-LOG('Indicator Data'!I111))/(K$195-K$194)*10))),1)</f>
        <v>0</v>
      </c>
      <c r="L108" s="55">
        <f t="shared" si="182"/>
        <v>0</v>
      </c>
      <c r="M108" s="55">
        <f>ROUND(IF('Indicator Data'!J111=0,0,IF(LOG('Indicator Data'!J111)&gt;M$195,10,IF(LOG('Indicator Data'!J111)&lt;M$194,0,10-(M$195-LOG('Indicator Data'!J111))/(M$195-M$194)*10))),1)</f>
        <v>10</v>
      </c>
      <c r="N108" s="56">
        <f>'Indicator Data'!C111/'Indicator Data'!$CL111</f>
        <v>0</v>
      </c>
      <c r="O108" s="56">
        <f>'Indicator Data'!D111/'Indicator Data'!$CL111</f>
        <v>0</v>
      </c>
      <c r="P108" s="56">
        <f>IF(F108=0.1,"x",'Indicator Data'!E111/'Indicator Data'!$CL111)</f>
        <v>8.3602789375283783E-3</v>
      </c>
      <c r="Q108" s="56">
        <f>'Indicator Data'!F111/'Indicator Data'!$CL111</f>
        <v>0</v>
      </c>
      <c r="R108" s="56">
        <f>'Indicator Data'!G111/'Indicator Data'!$CL111</f>
        <v>0</v>
      </c>
      <c r="S108" s="56">
        <f>'Indicator Data'!H111/'Indicator Data'!$CL111</f>
        <v>0</v>
      </c>
      <c r="T108" s="56">
        <f>'Indicator Data'!I111/'Indicator Data'!$CL111</f>
        <v>0</v>
      </c>
      <c r="U108" s="56">
        <f>'Indicator Data'!J111/'Indicator Data'!$CL111</f>
        <v>8.804999946621565E-3</v>
      </c>
      <c r="V108" s="55">
        <f t="shared" si="183"/>
        <v>0</v>
      </c>
      <c r="W108" s="55">
        <f t="shared" si="184"/>
        <v>0</v>
      </c>
      <c r="X108" s="55">
        <f t="shared" si="185"/>
        <v>0</v>
      </c>
      <c r="Y108" s="55">
        <f t="shared" si="186"/>
        <v>5.6</v>
      </c>
      <c r="Z108" s="55">
        <f t="shared" si="187"/>
        <v>0</v>
      </c>
      <c r="AA108" s="55">
        <f t="shared" si="188"/>
        <v>0</v>
      </c>
      <c r="AB108" s="55">
        <f t="shared" si="189"/>
        <v>0</v>
      </c>
      <c r="AC108" s="55">
        <f t="shared" si="190"/>
        <v>0</v>
      </c>
      <c r="AD108" s="55">
        <f t="shared" si="191"/>
        <v>0</v>
      </c>
      <c r="AE108" s="55">
        <f t="shared" si="192"/>
        <v>0</v>
      </c>
      <c r="AF108" s="55">
        <f t="shared" si="193"/>
        <v>2.9</v>
      </c>
      <c r="AG108" s="55">
        <f>ROUND(IF('Indicator Data'!K111=0,0,IF('Indicator Data'!K111&gt;AG$195,10,IF('Indicator Data'!K111&lt;AG$194,0,10-(AG$195-'Indicator Data'!K111)/(AG$195-AG$194)*10))),1)</f>
        <v>5.7</v>
      </c>
      <c r="AH108" s="55">
        <f t="shared" si="194"/>
        <v>0.1</v>
      </c>
      <c r="AI108" s="55">
        <f t="shared" si="195"/>
        <v>0.1</v>
      </c>
      <c r="AJ108" s="55">
        <f t="shared" si="196"/>
        <v>0</v>
      </c>
      <c r="AK108" s="55">
        <f t="shared" si="197"/>
        <v>0</v>
      </c>
      <c r="AL108" s="55">
        <f t="shared" si="198"/>
        <v>0</v>
      </c>
      <c r="AM108" s="55">
        <f t="shared" si="199"/>
        <v>0</v>
      </c>
      <c r="AN108" s="55">
        <f t="shared" si="200"/>
        <v>8.1</v>
      </c>
      <c r="AO108" s="193">
        <f t="shared" si="201"/>
        <v>0.1</v>
      </c>
      <c r="AP108" s="193">
        <f t="shared" si="151"/>
        <v>6.9</v>
      </c>
      <c r="AQ108" s="193">
        <f t="shared" si="202"/>
        <v>0</v>
      </c>
      <c r="AR108" s="193">
        <f t="shared" si="203"/>
        <v>0</v>
      </c>
      <c r="AS108" s="55">
        <f t="shared" si="204"/>
        <v>6.9</v>
      </c>
      <c r="AT108" s="55">
        <f>IF('Indicator Data'!L111="No data","x",IF('Indicator Data'!CM111&lt;1000,"x",ROUND((IF('Indicator Data'!L111&gt;AT$195,10,IF('Indicator Data'!L111&lt;AT$194,0,10-(AT$195-'Indicator Data'!L111)/(AT$195-AT$194)*10))),1)))</f>
        <v>3</v>
      </c>
      <c r="AU108" s="193">
        <f t="shared" si="205"/>
        <v>5</v>
      </c>
      <c r="AV108" s="55">
        <f>IF('Indicator Data'!M111="No data","x",ROUND(IF('Indicator Data'!M111=0,0,IF(LOG('Indicator Data'!M111)&gt;AV$195,10,IF(LOG('Indicator Data'!M111)&lt;AV$194,0,10-(AV$195-LOG('Indicator Data'!M111))/(AV$195-AV$194)*10))),1))</f>
        <v>8.5</v>
      </c>
      <c r="AW108" s="56">
        <f>IF(AV108="x","x",'Indicator Data'!M111/'Indicator Data'!$CL111)</f>
        <v>0.5343225195637642</v>
      </c>
      <c r="AX108" s="55">
        <f t="shared" si="152"/>
        <v>5.9</v>
      </c>
      <c r="AY108" s="55">
        <f t="shared" si="153"/>
        <v>7.4</v>
      </c>
      <c r="AZ108" s="55">
        <f>IF('Indicator Data'!N111="No data","x",ROUND(IF('Indicator Data'!N111=0,0,IF(LOG('Indicator Data'!N111)&gt;AZ$195,10,IF(LOG('Indicator Data'!N111)&lt;AZ$194,0,10-(AZ$195-LOG('Indicator Data'!N111))/(AZ$195-AZ$194)*10))),1))</f>
        <v>0</v>
      </c>
      <c r="BA108" s="56">
        <f>IF(AZ108="x","x",'Indicator Data'!N111/'Indicator Data'!$CL111)</f>
        <v>0</v>
      </c>
      <c r="BB108" s="55">
        <f t="shared" si="154"/>
        <v>0</v>
      </c>
      <c r="BC108" s="55">
        <f t="shared" si="155"/>
        <v>0</v>
      </c>
      <c r="BD108" s="55">
        <f>IF('Indicator Data'!O111="No data","x",ROUND(IF('Indicator Data'!O111=0,0,IF(LOG('Indicator Data'!O111)&gt;BD$195,10,IF(LOG('Indicator Data'!O111)&lt;BD$194,0,10-(BD$195-LOG('Indicator Data'!O111))/(BD$195-BD$194)*10))),1))</f>
        <v>8.6999999999999993</v>
      </c>
      <c r="BE108" s="56">
        <f>IF(BD108="x","x",'Indicator Data'!O111/'Indicator Data'!$CL111)</f>
        <v>9.1516100645152212E-2</v>
      </c>
      <c r="BF108" s="55">
        <f t="shared" si="156"/>
        <v>9.1999999999999993</v>
      </c>
      <c r="BG108" s="55">
        <f t="shared" si="157"/>
        <v>9</v>
      </c>
      <c r="BH108" s="55">
        <f>IF('Indicator Data'!P111="No data","x",ROUND(IF('Indicator Data'!P111=0,0,IF(LOG('Indicator Data'!P111)&gt;BH$195,10,IF(LOG('Indicator Data'!P111)&lt;BH$194,0,10-(BH$195-LOG('Indicator Data'!P111))/(BH$195-BH$194)*10))),1))</f>
        <v>0</v>
      </c>
      <c r="BI108" s="56">
        <f>IF(BH108="x","x",'Indicator Data'!P111/'Indicator Data'!$CL111)</f>
        <v>0</v>
      </c>
      <c r="BJ108" s="55">
        <f t="shared" si="158"/>
        <v>0</v>
      </c>
      <c r="BK108" s="55">
        <f t="shared" si="159"/>
        <v>0</v>
      </c>
      <c r="BL108" s="55">
        <f t="shared" si="160"/>
        <v>5.5</v>
      </c>
      <c r="BM108" s="55">
        <f>ROUND(IF('Indicator Data'!Q111=0,0,IF(LOG('Indicator Data'!Q111)&gt;BM$195,10,IF(LOG('Indicator Data'!Q111)&lt;BM$194,0,10-(BM$195-LOG('Indicator Data'!Q111))/(BM$195-BM$194)*10))),1)</f>
        <v>8.9</v>
      </c>
      <c r="BN108" s="55">
        <f>ROUND(IF('Indicator Data'!R111=0,0,IF(LOG('Indicator Data'!R111)&gt;BN$195,10,IF(LOG('Indicator Data'!R111)&lt;BN$194,0,10-(BN$195-LOG('Indicator Data'!R111))/(BN$195-BN$194)*10))),1)</f>
        <v>0</v>
      </c>
      <c r="BO108" s="55">
        <f t="shared" si="161"/>
        <v>2.9666666666666668</v>
      </c>
      <c r="BP108" s="56">
        <f>'Indicator Data'!Q111/'Indicator Data'!$CL111</f>
        <v>0.99034219438063642</v>
      </c>
      <c r="BQ108" s="56">
        <f>'Indicator Data'!R111/'Indicator Data'!$CL111</f>
        <v>0</v>
      </c>
      <c r="BR108" s="55">
        <f t="shared" si="206"/>
        <v>9.9</v>
      </c>
      <c r="BS108" s="55">
        <f t="shared" si="207"/>
        <v>0</v>
      </c>
      <c r="BT108" s="55">
        <f t="shared" si="138"/>
        <v>3.3000000000000003</v>
      </c>
      <c r="BU108" s="55">
        <f t="shared" si="162"/>
        <v>3.1</v>
      </c>
      <c r="BV108" s="55">
        <f>ROUND(IF('Indicator Data'!S111=0,0,IF(LOG('Indicator Data'!S111)&gt;BV$195,10,IF(LOG('Indicator Data'!S111)&lt;BV$194,0,10-(BV$195-LOG('Indicator Data'!S111))/(BV$195-BV$194)*10))),1)</f>
        <v>7</v>
      </c>
      <c r="BW108" s="55">
        <f>ROUND(IF('Indicator Data'!T111=0,0,IF(LOG('Indicator Data'!T111)&gt;BW$195,10,IF(LOG('Indicator Data'!T111)&lt;BW$194,0,10-(BW$195-LOG('Indicator Data'!T111))/(BW$195-BW$194)*10))),1)</f>
        <v>8.9</v>
      </c>
      <c r="BX108" s="55">
        <f t="shared" si="163"/>
        <v>8.2666666666666675</v>
      </c>
      <c r="BY108" s="56">
        <f>'Indicator Data'!S111/'Indicator Data'!$CL111</f>
        <v>4.5787226290718942E-2</v>
      </c>
      <c r="BZ108" s="56">
        <f>'Indicator Data'!T111/'Indicator Data'!$CL111</f>
        <v>0.94455496808991746</v>
      </c>
      <c r="CA108" s="55">
        <f t="shared" si="208"/>
        <v>0.8</v>
      </c>
      <c r="CB108" s="55">
        <f t="shared" si="209"/>
        <v>9.4</v>
      </c>
      <c r="CC108" s="55">
        <f t="shared" si="164"/>
        <v>6.5333333333333341</v>
      </c>
      <c r="CD108" s="55">
        <f t="shared" si="165"/>
        <v>7.5</v>
      </c>
      <c r="CE108" s="55">
        <f t="shared" si="166"/>
        <v>5.7</v>
      </c>
      <c r="CF108" s="55">
        <f>ROUND(IF('Indicator Data'!U111=0,0,IF(LOG('Indicator Data'!U111)&gt;CF$195,10,IF(LOG('Indicator Data'!U111)&lt;CF$194,0,10-(CF$195-LOG('Indicator Data'!U111))/(CF$195-CF$194)*10))),1)</f>
        <v>7.9</v>
      </c>
      <c r="CG108" s="56">
        <f>'Indicator Data'!U111/'Indicator Data'!$CL111</f>
        <v>0.19262596231664222</v>
      </c>
      <c r="CH108" s="55">
        <f t="shared" si="210"/>
        <v>2.1</v>
      </c>
      <c r="CI108" s="55">
        <f t="shared" si="167"/>
        <v>5.7</v>
      </c>
      <c r="CJ108" s="55">
        <f>ROUND(IF('Indicator Data'!V111=0,0,IF(LOG('Indicator Data'!V111)&gt;CJ$195,10,IF(LOG('Indicator Data'!V111)&lt;CJ$194,0,10-(CJ$195-LOG('Indicator Data'!V111))/(CJ$195-CJ$194)*10))),1)</f>
        <v>8.9</v>
      </c>
      <c r="CK108" s="56">
        <f>IF('Indicator Data'!V111/'Indicator Data'!$CL111&gt;1,1,'Indicator Data'!V111/'Indicator Data'!$CL111)</f>
        <v>0.99080399039574318</v>
      </c>
      <c r="CL108" s="55">
        <f t="shared" si="211"/>
        <v>9.9</v>
      </c>
      <c r="CM108" s="55">
        <f t="shared" si="168"/>
        <v>9.5</v>
      </c>
      <c r="CN108" s="55">
        <f>ROUND(IF('Indicator Data'!W111=0,0,IF(LOG('Indicator Data'!W111)&gt;CN$195,10,IF(LOG('Indicator Data'!W111)&lt;CN$194,0,10-(CN$195-LOG('Indicator Data'!W111))/(CN$195-CN$194)*10))),1)</f>
        <v>0</v>
      </c>
      <c r="CO108" s="56">
        <f>'Indicator Data'!W111/'Indicator Data'!$CL111</f>
        <v>0</v>
      </c>
      <c r="CP108" s="55">
        <f t="shared" si="212"/>
        <v>0</v>
      </c>
      <c r="CQ108" s="55">
        <f t="shared" si="169"/>
        <v>0</v>
      </c>
      <c r="CR108" s="55">
        <f>ROUND(IF('Indicator Data'!X111=0,0,IF(LOG('Indicator Data'!X111)&gt;CR$195,10,IF(LOG('Indicator Data'!X111)&lt;CR$194,0,10-(CR$195-LOG('Indicator Data'!X111))/(CR$195-CR$194)*10))),1)</f>
        <v>8.8000000000000007</v>
      </c>
      <c r="CS108" s="56">
        <f>'Indicator Data'!X111/'Indicator Data'!$CL111</f>
        <v>0.88321035814203985</v>
      </c>
      <c r="CT108" s="55">
        <f t="shared" si="213"/>
        <v>8.8000000000000007</v>
      </c>
      <c r="CU108" s="55">
        <f t="shared" si="170"/>
        <v>8.8000000000000007</v>
      </c>
      <c r="CV108" s="55">
        <f>ROUND(IF('Indicator Data'!Y111=0,0,IF(LOG('Indicator Data'!Y111)&gt;CR$195,10,IF(LOG('Indicator Data'!Y111)&lt;CR$194,0,10-(CR$195-LOG('Indicator Data'!Y111))/(CR$195-CR$194)*10))),1)</f>
        <v>0</v>
      </c>
      <c r="CW108" s="56">
        <f>'Indicator Data'!Y111/'Indicator Data'!$CL111</f>
        <v>0</v>
      </c>
      <c r="CX108" s="55">
        <f t="shared" si="214"/>
        <v>0</v>
      </c>
      <c r="CY108" s="55">
        <f t="shared" si="171"/>
        <v>0</v>
      </c>
      <c r="CZ108" s="55">
        <f t="shared" si="172"/>
        <v>7.9</v>
      </c>
      <c r="DA108" s="55">
        <f>IF('Indicator Data'!AE111="No data","x",ROUND(IF('Indicator Data'!AE111&gt;DA$195,0,IF('Indicator Data'!AE111&lt;DA$194,10,(DA$195-'Indicator Data'!AE111)/(DA$195-DA$194)*10)),1))</f>
        <v>6.7</v>
      </c>
      <c r="DB108" s="55">
        <f>IF('Indicator Data'!AF111="No data","x",ROUND(IF('Indicator Data'!AF111&gt;DB$195,0,IF('Indicator Data'!AF111&lt;DB$194,10,(DB$195-'Indicator Data'!AF111)/(DB$195-DB$194)*10)),1))</f>
        <v>3.6</v>
      </c>
      <c r="DC108" s="55">
        <f>IF('Indicator Data'!AH111="No data","x",ROUND(IF('Indicator Data'!AH111&gt;DC$195,0,IF('Indicator Data'!AH111&lt;DC$194,10,(DC$195-'Indicator Data'!AH111)/(DC$195-DC$194)*10)),1))</f>
        <v>4.8</v>
      </c>
      <c r="DD108" s="55">
        <f>IF(AND(DB108="x",DA108="x",DC108="x"),"x",ROUND(AVERAGE(DA108:DC108),1))</f>
        <v>5</v>
      </c>
      <c r="DE108" s="55">
        <f>IF('Indicator Data'!AA111="No data","x",ROUND(IF(LOG('Indicator Data'!AA111)&gt;DE$195,10,IF(LOG('Indicator Data'!AA111)&lt;DE$194,0,10-(DE$195-LOG('Indicator Data'!AA111))/(DE$195-DE$194)*10)),1))</f>
        <v>4</v>
      </c>
      <c r="DF108" s="55">
        <f>IF('Indicator Data'!AB111="No data","x",ROUND(IF('Indicator Data'!AB111&gt;DF$195,10,IF('Indicator Data'!AB111&lt;DF$194,0,10-(DF$195-'Indicator Data'!AB111)/(DF$195-DF$194)*10)),1))</f>
        <v>9.8000000000000007</v>
      </c>
      <c r="DG108" s="55">
        <f>IF('Indicator Data'!AC111="No data","x",ROUND(IF('Indicator Data'!AC111&gt;DG$195,10,IF('Indicator Data'!AC111&lt;DG$194,0,10-(DG$195-'Indicator Data'!AC111)/(DG$195-DG$194)*10)),1))</f>
        <v>4.2</v>
      </c>
      <c r="DH108" s="55">
        <f>IF('Indicator Data'!AD111="No data","x",ROUND(IF('Indicator Data'!AD111&gt;DH$195,10,IF('Indicator Data'!AD111&lt;DH$194,0,10-(DH$195-'Indicator Data'!AD111)/(DH$195-DH$194)*10)),1))</f>
        <v>5.2</v>
      </c>
      <c r="DI108" s="55">
        <f t="shared" si="173"/>
        <v>5.8</v>
      </c>
      <c r="DJ108" s="55">
        <f t="shared" si="174"/>
        <v>5.5</v>
      </c>
      <c r="DK108" s="55">
        <f>IF('Indicator Data'!AK111="No data","x",ROUND(IF('Indicator Data'!AK111&gt;DK$195,10,IF('Indicator Data'!AK111&lt;DK$194,0,10-(DK$195-'Indicator Data'!AK111)/(DK$195-DK$194)*10)),1))</f>
        <v>5.2</v>
      </c>
      <c r="DL108" s="55">
        <f>IF('Indicator Data'!AL111="No data","x",ROUND(IF('Indicator Data'!AL111&gt;DL$195,10,IF('Indicator Data'!AL111&lt;DL$194,0,10-(DL$195-'Indicator Data'!AL111)/(DL$195-DL$194)*10)),1))</f>
        <v>8.6</v>
      </c>
      <c r="DM108" s="55">
        <f t="shared" si="175"/>
        <v>6.2</v>
      </c>
      <c r="DN108" s="55">
        <f>IF('Indicator Data'!AG111="No data","x",ROUND(IF('Indicator Data'!AG111&gt;DN$195,10,IF('Indicator Data'!AG111&lt;DN$194,0,10-(DN$195-'Indicator Data'!AG111)/(DN$195-DN$194)*10)),1))</f>
        <v>2.4</v>
      </c>
      <c r="DO108" s="55">
        <f t="shared" si="176"/>
        <v>4.4000000000000004</v>
      </c>
      <c r="DP108" s="194">
        <f>IF('Indicator Data'!AI111="No data","x",'Indicator Data'!AI111/'Indicator Data'!$CK111)</f>
        <v>7.9936302560739797E-5</v>
      </c>
      <c r="DQ108" s="55">
        <f t="shared" si="215"/>
        <v>0.8</v>
      </c>
      <c r="DR108" s="55">
        <f>IF('Indicator Data'!AJ111="No data","x",ROUND(IF('Indicator Data'!AJ111&gt;DR$195,10,IF('Indicator Data'!AJ111&lt;DR$194,0,10-(DR$195-'Indicator Data'!AJ111)/(DR$195-DR$194)*10)),1))</f>
        <v>8</v>
      </c>
      <c r="DS108" s="55">
        <f t="shared" si="177"/>
        <v>4.4000000000000004</v>
      </c>
      <c r="DT108" s="55">
        <f>ROUND(IF('Indicator Data'!Z111=0,0,IF(LOG('Indicator Data'!Z111)&gt;DT$195,10,IF(LOG('Indicator Data'!Z111)&lt;DT$194,0,10-(DT$195-LOG('Indicator Data'!Z111))/(DT$195-DT$194)*10))),1)</f>
        <v>0</v>
      </c>
      <c r="DU108" s="56">
        <f>'Indicator Data'!Z111/'Indicator Data'!$CL111</f>
        <v>0</v>
      </c>
      <c r="DV108" s="55">
        <f t="shared" si="216"/>
        <v>0</v>
      </c>
      <c r="DW108" s="55">
        <f t="shared" si="178"/>
        <v>0</v>
      </c>
      <c r="DX108" s="55">
        <f t="shared" si="179"/>
        <v>5</v>
      </c>
      <c r="DY108" s="57">
        <f>IF(BL108="x",ROUND((10-GEOMEAN(((10-DX108)/10*9+1),((10-CZ108)/10*9+1),((10-DJ108)/10*9+1)))/9*10,1),ROUND((10-GEOMEAN(((10-BL108)/10*9+1),((10-DX108)/10*9+1),((10-CZ108)/10*9+1),((10-DJ108)/10*9+1)))/9*10,1))</f>
        <v>6.1</v>
      </c>
      <c r="DZ108" s="58">
        <f>IF(ROUND(IF(AP108="x",(10-GEOMEAN(((10-AO108)/10*9+1),((10-DY108)/10*9+1),((10-AU108)/10*9+1),((10-AQ108)/10*9+1),((10-AR108)/10*9+1)))/9*10,(10-GEOMEAN(((10-AO108)/10*9+1),((10-DY108)/10*9+1),((10-AP108)/10*9+1),((10-AQ108)/10*9+1),((10-AR108)/10*9+1),((10-AU108)/10*9+1)))/9*10),1)=0,0.1,ROUND(IF(AP108="x",(10-GEOMEAN(((10-AO108)/10*9+1),((10-DY108)/10*9+1),((10-AU108)/10*9+1),((10-AQ108)/10*9+1),((10-AR108)/10*9+1)))/9*10,(10-GEOMEAN(((10-AO108)/10*9+1),((10-DY108)/10*9+1),((10-AP108)/10*9+1),((10-AQ108)/10*9+1),((10-AR108)/10*9+1),((10-AU108)/10*9+1)))/9*10),1))</f>
        <v>3.6</v>
      </c>
      <c r="EA108" s="55">
        <f>ROUND(IF('Indicator Data'!AM111=0,0,IF('Indicator Data'!AM111&gt;EA$195,10,IF('Indicator Data'!AM111&lt;EA$194,0,10-(EA$195-'Indicator Data'!AM111)/(EA$195-EA$194)*10))),1)</f>
        <v>9.8000000000000007</v>
      </c>
      <c r="EB108" s="55">
        <f>ROUND(IF('Indicator Data'!AN111=0,0,IF(LOG('Indicator Data'!AN111)&gt;LOG(EB$195),10,IF(LOG('Indicator Data'!AN111)&lt;LOG(EB$194),0,10-(LOG(EB$195)-LOG('Indicator Data'!AN111))/(LOG(EB$195)-LOG(EB$194))*10))),1)</f>
        <v>9.6999999999999993</v>
      </c>
      <c r="EC108" s="57">
        <f t="shared" si="217"/>
        <v>9.8000000000000007</v>
      </c>
      <c r="ED108" s="55">
        <f>'Indicator Data'!AO111</f>
        <v>4</v>
      </c>
      <c r="EE108" s="55">
        <f>'Indicator Data'!AP111</f>
        <v>0</v>
      </c>
      <c r="EF108" s="57">
        <f t="shared" si="218"/>
        <v>8</v>
      </c>
      <c r="EG108" s="58">
        <f t="shared" si="219"/>
        <v>8</v>
      </c>
      <c r="EH108" s="15"/>
      <c r="EI108" s="104"/>
    </row>
    <row r="109" spans="1:139" s="4" customFormat="1" x14ac:dyDescent="0.25">
      <c r="A109" s="126" t="str">
        <f>'Indicator Data'!A112</f>
        <v>Malta</v>
      </c>
      <c r="B109" s="59" t="str">
        <f>'Indicator Data'!B112</f>
        <v>MLT</v>
      </c>
      <c r="C109" s="55">
        <f>ROUND(IF('Indicator Data'!C112=0,0.1,IF(LOG('Indicator Data'!C112)&gt;C$195,10,IF(LOG('Indicator Data'!C112)&lt;C$194,0,10-(C$195-LOG('Indicator Data'!C112))/(C$195-C$194)*10))),1)</f>
        <v>0.1</v>
      </c>
      <c r="D109" s="55">
        <f>ROUND(IF('Indicator Data'!D112=0,0.1,IF(LOG('Indicator Data'!D112)&gt;D$195,10,IF(LOG('Indicator Data'!D112)&lt;D$194,0,10-(D$195-LOG('Indicator Data'!D112))/(D$195-D$194)*10))),1)</f>
        <v>0.1</v>
      </c>
      <c r="E109" s="55">
        <f t="shared" si="180"/>
        <v>0.1</v>
      </c>
      <c r="F109" s="55">
        <f>IF('Indicator Data'!E112="No data",0.1,(ROUND(IF('Indicator Data'!E112=0,0,IF(LOG('Indicator Data'!E112)&gt;F$195,10,IF(LOG('Indicator Data'!E112)&lt;F$194,0,10-(F$195-LOG('Indicator Data'!E112))/(F$195-F$194)*10))),1)))</f>
        <v>0.1</v>
      </c>
      <c r="G109" s="55">
        <f>ROUND(IF('Indicator Data'!F112=0,0,IF(LOG('Indicator Data'!F112)&gt;G$195,10,IF(LOG('Indicator Data'!F112)&lt;G$194,0,10-(G$195-LOG('Indicator Data'!F112))/(G$195-G$194)*10))),1)</f>
        <v>5.4</v>
      </c>
      <c r="H109" s="55">
        <f>ROUND(IF('Indicator Data'!G112=0,0,IF(LOG('Indicator Data'!G112)&gt;H$195,10,IF(LOG('Indicator Data'!G112)&lt;H$194,0,10-(H$195-LOG('Indicator Data'!G112))/(H$195-H$194)*10))),1)</f>
        <v>0</v>
      </c>
      <c r="I109" s="55">
        <f>ROUND(IF('Indicator Data'!H112=0,0,IF(LOG('Indicator Data'!H112)&gt;I$195,10,IF(LOG('Indicator Data'!H112)&lt;I$194,0,10-(I$195-LOG('Indicator Data'!H112))/(I$195-I$194)*10))),1)</f>
        <v>0</v>
      </c>
      <c r="J109" s="55">
        <f t="shared" si="181"/>
        <v>0</v>
      </c>
      <c r="K109" s="55">
        <f>ROUND(IF('Indicator Data'!I112=0,0,IF(LOG('Indicator Data'!I112)&gt;K$195,10,IF(LOG('Indicator Data'!I112)&lt;K$194,0,10-(K$195-LOG('Indicator Data'!I112))/(K$195-K$194)*10))),1)</f>
        <v>0</v>
      </c>
      <c r="L109" s="55">
        <f t="shared" si="182"/>
        <v>0</v>
      </c>
      <c r="M109" s="55">
        <f>ROUND(IF('Indicator Data'!J112=0,0,IF(LOG('Indicator Data'!J112)&gt;M$195,10,IF(LOG('Indicator Data'!J112)&lt;M$194,0,10-(M$195-LOG('Indicator Data'!J112))/(M$195-M$194)*10))),1)</f>
        <v>0</v>
      </c>
      <c r="N109" s="56">
        <f>'Indicator Data'!C112/'Indicator Data'!$CL112</f>
        <v>0</v>
      </c>
      <c r="O109" s="56">
        <f>'Indicator Data'!D112/'Indicator Data'!$CL112</f>
        <v>0</v>
      </c>
      <c r="P109" s="56" t="str">
        <f>IF(F109=0.1,"x",'Indicator Data'!E112/'Indicator Data'!$CL112)</f>
        <v>x</v>
      </c>
      <c r="Q109" s="56">
        <f>'Indicator Data'!F112/'Indicator Data'!$CL112</f>
        <v>4.1244894547017942E-5</v>
      </c>
      <c r="R109" s="56">
        <f>'Indicator Data'!G112/'Indicator Data'!$CL112</f>
        <v>0</v>
      </c>
      <c r="S109" s="56">
        <f>'Indicator Data'!H112/'Indicator Data'!$CL112</f>
        <v>0</v>
      </c>
      <c r="T109" s="56">
        <f>'Indicator Data'!I112/'Indicator Data'!$CL112</f>
        <v>0</v>
      </c>
      <c r="U109" s="56">
        <f>'Indicator Data'!J112/'Indicator Data'!$CL112</f>
        <v>0</v>
      </c>
      <c r="V109" s="55">
        <f t="shared" si="183"/>
        <v>0</v>
      </c>
      <c r="W109" s="55">
        <f t="shared" si="184"/>
        <v>0</v>
      </c>
      <c r="X109" s="55">
        <f t="shared" si="185"/>
        <v>0</v>
      </c>
      <c r="Y109" s="55">
        <f t="shared" si="186"/>
        <v>0.1</v>
      </c>
      <c r="Z109" s="55">
        <f t="shared" si="187"/>
        <v>9.1</v>
      </c>
      <c r="AA109" s="55">
        <f t="shared" si="188"/>
        <v>0</v>
      </c>
      <c r="AB109" s="55">
        <f t="shared" si="189"/>
        <v>0</v>
      </c>
      <c r="AC109" s="55">
        <f t="shared" si="190"/>
        <v>0</v>
      </c>
      <c r="AD109" s="55">
        <f t="shared" si="191"/>
        <v>0</v>
      </c>
      <c r="AE109" s="55">
        <f t="shared" si="192"/>
        <v>0</v>
      </c>
      <c r="AF109" s="55">
        <f t="shared" si="193"/>
        <v>0</v>
      </c>
      <c r="AG109" s="55">
        <f>ROUND(IF('Indicator Data'!K112=0,0,IF('Indicator Data'!K112&gt;AG$195,10,IF('Indicator Data'!K112&lt;AG$194,0,10-(AG$195-'Indicator Data'!K112)/(AG$195-AG$194)*10))),1)</f>
        <v>0</v>
      </c>
      <c r="AH109" s="55">
        <f t="shared" si="194"/>
        <v>0.1</v>
      </c>
      <c r="AI109" s="55">
        <f t="shared" si="195"/>
        <v>0.1</v>
      </c>
      <c r="AJ109" s="55">
        <f t="shared" si="196"/>
        <v>0</v>
      </c>
      <c r="AK109" s="55">
        <f t="shared" si="197"/>
        <v>0</v>
      </c>
      <c r="AL109" s="55">
        <f t="shared" si="198"/>
        <v>0</v>
      </c>
      <c r="AM109" s="55">
        <f t="shared" si="199"/>
        <v>0</v>
      </c>
      <c r="AN109" s="55">
        <f t="shared" si="200"/>
        <v>0</v>
      </c>
      <c r="AO109" s="193">
        <f t="shared" si="201"/>
        <v>0.1</v>
      </c>
      <c r="AP109" s="193">
        <f t="shared" si="151"/>
        <v>0.1</v>
      </c>
      <c r="AQ109" s="193">
        <f t="shared" si="202"/>
        <v>7.7</v>
      </c>
      <c r="AR109" s="193">
        <f t="shared" si="203"/>
        <v>0</v>
      </c>
      <c r="AS109" s="55">
        <f t="shared" si="204"/>
        <v>0</v>
      </c>
      <c r="AT109" s="55" t="str">
        <f>IF('Indicator Data'!L112="No data","x",IF('Indicator Data'!CM112&lt;1000,"x",ROUND((IF('Indicator Data'!L112&gt;AT$195,10,IF('Indicator Data'!L112&lt;AT$194,0,10-(AT$195-'Indicator Data'!L112)/(AT$195-AT$194)*10))),1)))</f>
        <v>x</v>
      </c>
      <c r="AU109" s="193">
        <f t="shared" si="205"/>
        <v>0</v>
      </c>
      <c r="AV109" s="55">
        <f>IF('Indicator Data'!M112="No data","x",ROUND(IF('Indicator Data'!M112=0,0,IF(LOG('Indicator Data'!M112)&gt;AV$195,10,IF(LOG('Indicator Data'!M112)&lt;AV$194,0,10-(AV$195-LOG('Indicator Data'!M112))/(AV$195-AV$194)*10))),1))</f>
        <v>0</v>
      </c>
      <c r="AW109" s="56">
        <f>IF(AV109="x","x",'Indicator Data'!M112/'Indicator Data'!$CL112)</f>
        <v>0</v>
      </c>
      <c r="AX109" s="55">
        <f t="shared" si="152"/>
        <v>0</v>
      </c>
      <c r="AY109" s="55">
        <f t="shared" si="153"/>
        <v>0</v>
      </c>
      <c r="AZ109" s="55" t="str">
        <f>IF('Indicator Data'!N112="No data","x",ROUND(IF('Indicator Data'!N112=0,0,IF(LOG('Indicator Data'!N112)&gt;AZ$195,10,IF(LOG('Indicator Data'!N112)&lt;AZ$194,0,10-(AZ$195-LOG('Indicator Data'!N112))/(AZ$195-AZ$194)*10))),1))</f>
        <v>x</v>
      </c>
      <c r="BA109" s="56" t="str">
        <f>IF(AZ109="x","x",'Indicator Data'!N112/'Indicator Data'!$CL112)</f>
        <v>x</v>
      </c>
      <c r="BB109" s="55" t="str">
        <f t="shared" si="154"/>
        <v>x</v>
      </c>
      <c r="BC109" s="55" t="str">
        <f t="shared" si="155"/>
        <v>x</v>
      </c>
      <c r="BD109" s="55" t="str">
        <f>IF('Indicator Data'!O112="No data","x",ROUND(IF('Indicator Data'!O112=0,0,IF(LOG('Indicator Data'!O112)&gt;BD$195,10,IF(LOG('Indicator Data'!O112)&lt;BD$194,0,10-(BD$195-LOG('Indicator Data'!O112))/(BD$195-BD$194)*10))),1))</f>
        <v>x</v>
      </c>
      <c r="BE109" s="56" t="str">
        <f>IF(BD109="x","x",'Indicator Data'!O112/'Indicator Data'!$CL112)</f>
        <v>x</v>
      </c>
      <c r="BF109" s="55" t="str">
        <f t="shared" si="156"/>
        <v>x</v>
      </c>
      <c r="BG109" s="55" t="str">
        <f t="shared" si="157"/>
        <v>x</v>
      </c>
      <c r="BH109" s="55" t="str">
        <f>IF('Indicator Data'!P112="No data","x",ROUND(IF('Indicator Data'!P112=0,0,IF(LOG('Indicator Data'!P112)&gt;BH$195,10,IF(LOG('Indicator Data'!P112)&lt;BH$194,0,10-(BH$195-LOG('Indicator Data'!P112))/(BH$195-BH$194)*10))),1))</f>
        <v>x</v>
      </c>
      <c r="BI109" s="56" t="str">
        <f>IF(BH109="x","x",'Indicator Data'!P112/'Indicator Data'!$CL112)</f>
        <v>x</v>
      </c>
      <c r="BJ109" s="55" t="str">
        <f t="shared" si="158"/>
        <v>x</v>
      </c>
      <c r="BK109" s="55" t="str">
        <f t="shared" si="159"/>
        <v>x</v>
      </c>
      <c r="BL109" s="55">
        <f t="shared" si="160"/>
        <v>0</v>
      </c>
      <c r="BM109" s="55">
        <f>ROUND(IF('Indicator Data'!Q112=0,0,IF(LOG('Indicator Data'!Q112)&gt;BM$195,10,IF(LOG('Indicator Data'!Q112)&lt;BM$194,0,10-(BM$195-LOG('Indicator Data'!Q112))/(BM$195-BM$194)*10))),1)</f>
        <v>0</v>
      </c>
      <c r="BN109" s="55">
        <f>ROUND(IF('Indicator Data'!R112=0,0,IF(LOG('Indicator Data'!R112)&gt;BN$195,10,IF(LOG('Indicator Data'!R112)&lt;BN$194,0,10-(BN$195-LOG('Indicator Data'!R112))/(BN$195-BN$194)*10))),1)</f>
        <v>0</v>
      </c>
      <c r="BO109" s="55">
        <f t="shared" si="161"/>
        <v>0</v>
      </c>
      <c r="BP109" s="56">
        <f>'Indicator Data'!Q112/'Indicator Data'!$CL112</f>
        <v>0</v>
      </c>
      <c r="BQ109" s="56">
        <f>'Indicator Data'!R112/'Indicator Data'!$CL112</f>
        <v>0</v>
      </c>
      <c r="BR109" s="55">
        <f t="shared" si="206"/>
        <v>0</v>
      </c>
      <c r="BS109" s="55">
        <f t="shared" si="207"/>
        <v>0</v>
      </c>
      <c r="BT109" s="55">
        <f t="shared" si="138"/>
        <v>0</v>
      </c>
      <c r="BU109" s="55">
        <f t="shared" si="162"/>
        <v>0</v>
      </c>
      <c r="BV109" s="55">
        <f>ROUND(IF('Indicator Data'!S112=0,0,IF(LOG('Indicator Data'!S112)&gt;BV$195,10,IF(LOG('Indicator Data'!S112)&lt;BV$194,0,10-(BV$195-LOG('Indicator Data'!S112))/(BV$195-BV$194)*10))),1)</f>
        <v>0</v>
      </c>
      <c r="BW109" s="55">
        <f>ROUND(IF('Indicator Data'!T112=0,0,IF(LOG('Indicator Data'!T112)&gt;BW$195,10,IF(LOG('Indicator Data'!T112)&lt;BW$194,0,10-(BW$195-LOG('Indicator Data'!T112))/(BW$195-BW$194)*10))),1)</f>
        <v>0</v>
      </c>
      <c r="BX109" s="55">
        <f t="shared" si="163"/>
        <v>0</v>
      </c>
      <c r="BY109" s="56">
        <f>'Indicator Data'!S112/'Indicator Data'!$CL112</f>
        <v>0</v>
      </c>
      <c r="BZ109" s="56">
        <f>'Indicator Data'!T112/'Indicator Data'!$CL112</f>
        <v>0</v>
      </c>
      <c r="CA109" s="55">
        <f t="shared" si="208"/>
        <v>0</v>
      </c>
      <c r="CB109" s="55">
        <f t="shared" si="209"/>
        <v>0</v>
      </c>
      <c r="CC109" s="55">
        <f t="shared" si="164"/>
        <v>0</v>
      </c>
      <c r="CD109" s="55">
        <f t="shared" si="165"/>
        <v>0</v>
      </c>
      <c r="CE109" s="55">
        <f t="shared" si="166"/>
        <v>0</v>
      </c>
      <c r="CF109" s="55">
        <f>ROUND(IF('Indicator Data'!U112=0,0,IF(LOG('Indicator Data'!U112)&gt;CF$195,10,IF(LOG('Indicator Data'!U112)&lt;CF$194,0,10-(CF$195-LOG('Indicator Data'!U112))/(CF$195-CF$194)*10))),1)</f>
        <v>0</v>
      </c>
      <c r="CG109" s="56">
        <f>'Indicator Data'!U112/'Indicator Data'!$CL112</f>
        <v>0</v>
      </c>
      <c r="CH109" s="55">
        <f t="shared" si="210"/>
        <v>0</v>
      </c>
      <c r="CI109" s="55">
        <f t="shared" si="167"/>
        <v>0</v>
      </c>
      <c r="CJ109" s="55">
        <f>ROUND(IF('Indicator Data'!V112=0,0,IF(LOG('Indicator Data'!V112)&gt;CJ$195,10,IF(LOG('Indicator Data'!V112)&lt;CJ$194,0,10-(CJ$195-LOG('Indicator Data'!V112))/(CJ$195-CJ$194)*10))),1)</f>
        <v>6.5</v>
      </c>
      <c r="CK109" s="56">
        <f>IF('Indicator Data'!V112/'Indicator Data'!$CL112&gt;1,1,'Indicator Data'!V112/'Indicator Data'!$CL112)</f>
        <v>0.79027262345522731</v>
      </c>
      <c r="CL109" s="55">
        <f t="shared" si="211"/>
        <v>7.9</v>
      </c>
      <c r="CM109" s="55">
        <f t="shared" si="168"/>
        <v>7.3</v>
      </c>
      <c r="CN109" s="55">
        <f>ROUND(IF('Indicator Data'!W112=0,0,IF(LOG('Indicator Data'!W112)&gt;CN$195,10,IF(LOG('Indicator Data'!W112)&lt;CN$194,0,10-(CN$195-LOG('Indicator Data'!W112))/(CN$195-CN$194)*10))),1)</f>
        <v>0</v>
      </c>
      <c r="CO109" s="56">
        <f>'Indicator Data'!W112/'Indicator Data'!$CL112</f>
        <v>0</v>
      </c>
      <c r="CP109" s="55">
        <f t="shared" si="212"/>
        <v>0</v>
      </c>
      <c r="CQ109" s="55">
        <f t="shared" si="169"/>
        <v>0</v>
      </c>
      <c r="CR109" s="55">
        <f>ROUND(IF('Indicator Data'!X112=0,0,IF(LOG('Indicator Data'!X112)&gt;CR$195,10,IF(LOG('Indicator Data'!X112)&lt;CR$194,0,10-(CR$195-LOG('Indicator Data'!X112))/(CR$195-CR$194)*10))),1)</f>
        <v>4.2</v>
      </c>
      <c r="CS109" s="56">
        <f>'Indicator Data'!X112/'Indicator Data'!$CL112</f>
        <v>2.1462415835096851E-2</v>
      </c>
      <c r="CT109" s="55">
        <f t="shared" si="213"/>
        <v>0.2</v>
      </c>
      <c r="CU109" s="55">
        <f t="shared" si="170"/>
        <v>2.4</v>
      </c>
      <c r="CV109" s="55">
        <f>ROUND(IF('Indicator Data'!Y112=0,0,IF(LOG('Indicator Data'!Y112)&gt;CR$195,10,IF(LOG('Indicator Data'!Y112)&lt;CR$194,0,10-(CR$195-LOG('Indicator Data'!Y112))/(CR$195-CR$194)*10))),1)</f>
        <v>0</v>
      </c>
      <c r="CW109" s="56">
        <f>'Indicator Data'!Y112/'Indicator Data'!$CL112</f>
        <v>0</v>
      </c>
      <c r="CX109" s="55">
        <f t="shared" si="214"/>
        <v>0</v>
      </c>
      <c r="CY109" s="55">
        <f t="shared" si="171"/>
        <v>0</v>
      </c>
      <c r="CZ109" s="55">
        <f t="shared" si="172"/>
        <v>3.1</v>
      </c>
      <c r="DA109" s="55">
        <f>IF('Indicator Data'!AE112="No data","x",ROUND(IF('Indicator Data'!AE112&gt;DA$195,0,IF('Indicator Data'!AE112&lt;DA$194,10,(DA$195-'Indicator Data'!AE112)/(DA$195-DA$194)*10)),1))</f>
        <v>0</v>
      </c>
      <c r="DB109" s="55">
        <f>IF('Indicator Data'!AF112="No data","x",ROUND(IF('Indicator Data'!AF112&gt;DB$195,0,IF('Indicator Data'!AF112&lt;DB$194,10,(DB$195-'Indicator Data'!AF112)/(DB$195-DB$194)*10)),1))</f>
        <v>0</v>
      </c>
      <c r="DC109" s="55" t="str">
        <f>IF('Indicator Data'!AH112="No data","x",ROUND(IF('Indicator Data'!AH112&gt;DC$195,0,IF('Indicator Data'!AH112&lt;DC$194,10,(DC$195-'Indicator Data'!AH112)/(DC$195-DC$194)*10)),1))</f>
        <v>x</v>
      </c>
      <c r="DD109" s="55">
        <f>IF(AND(DB109="x",DA109="x",DC109="x"),"x",ROUND(AVERAGE(DA109:DC109),1))</f>
        <v>0</v>
      </c>
      <c r="DE109" s="55">
        <f>IF('Indicator Data'!AA112="No data","x",ROUND(IF(LOG('Indicator Data'!AA112)&gt;DE$195,10,IF(LOG('Indicator Data'!AA112)&lt;DE$194,0,10-(DE$195-LOG('Indicator Data'!AA112))/(DE$195-DE$194)*10)),1))</f>
        <v>10</v>
      </c>
      <c r="DF109" s="55">
        <f>IF('Indicator Data'!AB112="No data","x",ROUND(IF('Indicator Data'!AB112&gt;DF$195,10,IF('Indicator Data'!AB112&lt;DF$194,0,10-(DF$195-'Indicator Data'!AB112)/(DF$195-DF$194)*10)),1))</f>
        <v>7.2</v>
      </c>
      <c r="DG109" s="55">
        <f>IF('Indicator Data'!AC112="No data","x",ROUND(IF('Indicator Data'!AC112&gt;DG$195,10,IF('Indicator Data'!AC112&lt;DG$194,0,10-(DG$195-'Indicator Data'!AC112)/(DG$195-DG$194)*10)),1))</f>
        <v>9.5</v>
      </c>
      <c r="DH109" s="55">
        <f>IF('Indicator Data'!AD112="No data","x",ROUND(IF('Indicator Data'!AD112&gt;DH$195,10,IF('Indicator Data'!AD112&lt;DH$194,0,10-(DH$195-'Indicator Data'!AD112)/(DH$195-DH$194)*10)),1))</f>
        <v>5</v>
      </c>
      <c r="DI109" s="55">
        <f t="shared" si="173"/>
        <v>7.9</v>
      </c>
      <c r="DJ109" s="55">
        <f t="shared" si="174"/>
        <v>5.3</v>
      </c>
      <c r="DK109" s="55" t="str">
        <f>IF('Indicator Data'!AK112="No data","x",ROUND(IF('Indicator Data'!AK112&gt;DK$195,10,IF('Indicator Data'!AK112&lt;DK$194,0,10-(DK$195-'Indicator Data'!AK112)/(DK$195-DK$194)*10)),1))</f>
        <v>x</v>
      </c>
      <c r="DL109" s="55">
        <f>IF('Indicator Data'!AL112="No data","x",ROUND(IF('Indicator Data'!AL112&gt;DL$195,10,IF('Indicator Data'!AL112&lt;DL$194,0,10-(DL$195-'Indicator Data'!AL112)/(DL$195-DL$194)*10)),1))</f>
        <v>0</v>
      </c>
      <c r="DM109" s="55">
        <f t="shared" si="175"/>
        <v>6.3</v>
      </c>
      <c r="DN109" s="55">
        <f>IF('Indicator Data'!AG112="No data","x",ROUND(IF('Indicator Data'!AG112&gt;DN$195,10,IF('Indicator Data'!AG112&lt;DN$194,0,10-(DN$195-'Indicator Data'!AG112)/(DN$195-DN$194)*10)),1))</f>
        <v>0</v>
      </c>
      <c r="DO109" s="55">
        <f t="shared" si="176"/>
        <v>0</v>
      </c>
      <c r="DP109" s="194">
        <f>IF('Indicator Data'!AI112="No data","x",'Indicator Data'!AI112/'Indicator Data'!$CK112)</f>
        <v>3.5158108080160489E-4</v>
      </c>
      <c r="DQ109" s="55">
        <f t="shared" si="215"/>
        <v>3.5</v>
      </c>
      <c r="DR109" s="55">
        <f>IF('Indicator Data'!AJ112="No data","x",ROUND(IF('Indicator Data'!AJ112&gt;DR$195,10,IF('Indicator Data'!AJ112&lt;DR$194,0,10-(DR$195-'Indicator Data'!AJ112)/(DR$195-DR$194)*10)),1))</f>
        <v>8</v>
      </c>
      <c r="DS109" s="55">
        <f t="shared" si="177"/>
        <v>5.8</v>
      </c>
      <c r="DT109" s="55">
        <f>ROUND(IF('Indicator Data'!Z112=0,0,IF(LOG('Indicator Data'!Z112)&gt;DT$195,10,IF(LOG('Indicator Data'!Z112)&lt;DT$194,0,10-(DT$195-LOG('Indicator Data'!Z112))/(DT$195-DT$194)*10))),1)</f>
        <v>6.6</v>
      </c>
      <c r="DU109" s="56">
        <f>'Indicator Data'!Z112/'Indicator Data'!$CL112</f>
        <v>0.92276845313492728</v>
      </c>
      <c r="DV109" s="55">
        <f t="shared" si="216"/>
        <v>9.1999999999999993</v>
      </c>
      <c r="DW109" s="55">
        <f t="shared" si="178"/>
        <v>8.1999999999999993</v>
      </c>
      <c r="DX109" s="55">
        <f t="shared" si="179"/>
        <v>4</v>
      </c>
      <c r="DY109" s="57">
        <f>IF(BL109="x",ROUND((10-GEOMEAN(((10-DX109)/10*9+1),((10-CZ109)/10*9+1),((10-DJ109)/10*9+1)))/9*10,1),ROUND((10-GEOMEAN(((10-BL109)/10*9+1),((10-DX109)/10*9+1),((10-CZ109)/10*9+1),((10-DJ109)/10*9+1)))/9*10,1))</f>
        <v>3.3</v>
      </c>
      <c r="DZ109" s="58">
        <f>IF(ROUND(IF(AP109="x",(10-GEOMEAN(((10-AO109)/10*9+1),((10-DY109)/10*9+1),((10-AU109)/10*9+1),((10-AQ109)/10*9+1),((10-AR109)/10*9+1)))/9*10,(10-GEOMEAN(((10-AO109)/10*9+1),((10-DY109)/10*9+1),((10-AP109)/10*9+1),((10-AQ109)/10*9+1),((10-AR109)/10*9+1),((10-AU109)/10*9+1)))/9*10),1)=0,0.1,ROUND(IF(AP109="x",(10-GEOMEAN(((10-AO109)/10*9+1),((10-DY109)/10*9+1),((10-AU109)/10*9+1),((10-AQ109)/10*9+1),((10-AR109)/10*9+1)))/9*10,(10-GEOMEAN(((10-AO109)/10*9+1),((10-DY109)/10*9+1),((10-AP109)/10*9+1),((10-AQ109)/10*9+1),((10-AR109)/10*9+1),((10-AU109)/10*9+1)))/9*10),1))</f>
        <v>2.5</v>
      </c>
      <c r="EA109" s="55">
        <f>ROUND(IF('Indicator Data'!AM112=0,0,IF('Indicator Data'!AM112&gt;EA$195,10,IF('Indicator Data'!AM112&lt;EA$194,0,10-(EA$195-'Indicator Data'!AM112)/(EA$195-EA$194)*10))),1)</f>
        <v>0</v>
      </c>
      <c r="EB109" s="55">
        <f>ROUND(IF('Indicator Data'!AN112=0,0,IF(LOG('Indicator Data'!AN112)&gt;LOG(EB$195),10,IF(LOG('Indicator Data'!AN112)&lt;LOG(EB$194),0,10-(LOG(EB$195)-LOG('Indicator Data'!AN112))/(LOG(EB$195)-LOG(EB$194))*10))),1)</f>
        <v>0</v>
      </c>
      <c r="EC109" s="57">
        <f t="shared" si="217"/>
        <v>0</v>
      </c>
      <c r="ED109" s="55">
        <f>'Indicator Data'!AO112</f>
        <v>0</v>
      </c>
      <c r="EE109" s="55">
        <f>'Indicator Data'!AP112</f>
        <v>0</v>
      </c>
      <c r="EF109" s="57">
        <f t="shared" si="218"/>
        <v>0</v>
      </c>
      <c r="EG109" s="58">
        <f t="shared" si="219"/>
        <v>0</v>
      </c>
      <c r="EH109" s="15"/>
      <c r="EI109" s="104"/>
    </row>
    <row r="110" spans="1:139" s="4" customFormat="1" x14ac:dyDescent="0.25">
      <c r="A110" s="126" t="str">
        <f>'Indicator Data'!A113</f>
        <v>Marshall Islands</v>
      </c>
      <c r="B110" s="59" t="str">
        <f>'Indicator Data'!B113</f>
        <v>MHL</v>
      </c>
      <c r="C110" s="55">
        <f>ROUND(IF('Indicator Data'!C113=0,0.1,IF(LOG('Indicator Data'!C113)&gt;C$195,10,IF(LOG('Indicator Data'!C113)&lt;C$194,0,10-(C$195-LOG('Indicator Data'!C113))/(C$195-C$194)*10))),1)</f>
        <v>0.1</v>
      </c>
      <c r="D110" s="55">
        <f>ROUND(IF('Indicator Data'!D113=0,0.1,IF(LOG('Indicator Data'!D113)&gt;D$195,10,IF(LOG('Indicator Data'!D113)&lt;D$194,0,10-(D$195-LOG('Indicator Data'!D113))/(D$195-D$194)*10))),1)</f>
        <v>0.1</v>
      </c>
      <c r="E110" s="55">
        <f t="shared" si="180"/>
        <v>0.1</v>
      </c>
      <c r="F110" s="55">
        <f>IF('Indicator Data'!E113="No data",0.1,(ROUND(IF('Indicator Data'!E113=0,0,IF(LOG('Indicator Data'!E113)&gt;F$195,10,IF(LOG('Indicator Data'!E113)&lt;F$194,0,10-(F$195-LOG('Indicator Data'!E113))/(F$195-F$194)*10))),1)))</f>
        <v>0.1</v>
      </c>
      <c r="G110" s="55">
        <f>ROUND(IF('Indicator Data'!F113=0,0,IF(LOG('Indicator Data'!F113)&gt;G$195,10,IF(LOG('Indicator Data'!F113)&lt;G$194,0,10-(G$195-LOG('Indicator Data'!F113))/(G$195-G$194)*10))),1)</f>
        <v>5.3</v>
      </c>
      <c r="H110" s="55">
        <f>ROUND(IF('Indicator Data'!G113=0,0,IF(LOG('Indicator Data'!G113)&gt;H$195,10,IF(LOG('Indicator Data'!G113)&lt;H$194,0,10-(H$195-LOG('Indicator Data'!G113))/(H$195-H$194)*10))),1)</f>
        <v>0</v>
      </c>
      <c r="I110" s="55">
        <f>ROUND(IF('Indicator Data'!H113=0,0,IF(LOG('Indicator Data'!H113)&gt;I$195,10,IF(LOG('Indicator Data'!H113)&lt;I$194,0,10-(I$195-LOG('Indicator Data'!H113))/(I$195-I$194)*10))),1)</f>
        <v>2.1</v>
      </c>
      <c r="J110" s="55">
        <f t="shared" si="181"/>
        <v>1.1000000000000001</v>
      </c>
      <c r="K110" s="55">
        <f>ROUND(IF('Indicator Data'!I113=0,0,IF(LOG('Indicator Data'!I113)&gt;K$195,10,IF(LOG('Indicator Data'!I113)&lt;K$194,0,10-(K$195-LOG('Indicator Data'!I113))/(K$195-K$194)*10))),1)</f>
        <v>0</v>
      </c>
      <c r="L110" s="55">
        <f t="shared" si="182"/>
        <v>0.6</v>
      </c>
      <c r="M110" s="55">
        <f>ROUND(IF('Indicator Data'!J113=0,0,IF(LOG('Indicator Data'!J113)&gt;M$195,10,IF(LOG('Indicator Data'!J113)&lt;M$194,0,10-(M$195-LOG('Indicator Data'!J113))/(M$195-M$194)*10))),1)</f>
        <v>4.7</v>
      </c>
      <c r="N110" s="56">
        <f>'Indicator Data'!C113/'Indicator Data'!$CL113</f>
        <v>0</v>
      </c>
      <c r="O110" s="56">
        <f>'Indicator Data'!D113/'Indicator Data'!$CL113</f>
        <v>0</v>
      </c>
      <c r="P110" s="56" t="str">
        <f>IF(F110=0.1,"x",'Indicator Data'!E113/'Indicator Data'!$CL113)</f>
        <v>x</v>
      </c>
      <c r="Q110" s="56">
        <f>'Indicator Data'!F113/'Indicator Data'!$CL113</f>
        <v>2.9407657615156721E-4</v>
      </c>
      <c r="R110" s="56">
        <f>'Indicator Data'!G113/'Indicator Data'!$CL113</f>
        <v>1.1465759628630197E-3</v>
      </c>
      <c r="S110" s="56">
        <f>'Indicator Data'!H113/'Indicator Data'!$CL113</f>
        <v>5.3308927594210564E-6</v>
      </c>
      <c r="T110" s="56">
        <f>'Indicator Data'!I113/'Indicator Data'!$CL113</f>
        <v>0</v>
      </c>
      <c r="U110" s="56">
        <f>'Indicator Data'!J113/'Indicator Data'!$CL113</f>
        <v>1.4756665974751382E-2</v>
      </c>
      <c r="V110" s="55">
        <f t="shared" si="183"/>
        <v>0</v>
      </c>
      <c r="W110" s="55">
        <f t="shared" si="184"/>
        <v>0</v>
      </c>
      <c r="X110" s="55">
        <f t="shared" si="185"/>
        <v>0</v>
      </c>
      <c r="Y110" s="55">
        <f t="shared" si="186"/>
        <v>0.1</v>
      </c>
      <c r="Z110" s="55">
        <f t="shared" si="187"/>
        <v>10</v>
      </c>
      <c r="AA110" s="55">
        <f t="shared" si="188"/>
        <v>0.6</v>
      </c>
      <c r="AB110" s="55">
        <f t="shared" si="189"/>
        <v>0</v>
      </c>
      <c r="AC110" s="55">
        <f t="shared" si="190"/>
        <v>0.3</v>
      </c>
      <c r="AD110" s="55">
        <f t="shared" si="191"/>
        <v>0</v>
      </c>
      <c r="AE110" s="55">
        <f t="shared" si="192"/>
        <v>0.2</v>
      </c>
      <c r="AF110" s="55">
        <f t="shared" si="193"/>
        <v>4.9000000000000004</v>
      </c>
      <c r="AG110" s="55">
        <f>ROUND(IF('Indicator Data'!K113=0,0,IF('Indicator Data'!K113&gt;AG$195,10,IF('Indicator Data'!K113&lt;AG$194,0,10-(AG$195-'Indicator Data'!K113)/(AG$195-AG$194)*10))),1)</f>
        <v>1.9</v>
      </c>
      <c r="AH110" s="55">
        <f t="shared" si="194"/>
        <v>0.1</v>
      </c>
      <c r="AI110" s="55">
        <f t="shared" si="195"/>
        <v>0.1</v>
      </c>
      <c r="AJ110" s="55">
        <f t="shared" si="196"/>
        <v>0.3</v>
      </c>
      <c r="AK110" s="55">
        <f t="shared" si="197"/>
        <v>1.1000000000000001</v>
      </c>
      <c r="AL110" s="55">
        <f t="shared" si="198"/>
        <v>0.7</v>
      </c>
      <c r="AM110" s="55">
        <f t="shared" si="199"/>
        <v>0</v>
      </c>
      <c r="AN110" s="55">
        <f t="shared" si="200"/>
        <v>4.8</v>
      </c>
      <c r="AO110" s="193">
        <f t="shared" si="201"/>
        <v>0.1</v>
      </c>
      <c r="AP110" s="193">
        <f t="shared" si="151"/>
        <v>0.1</v>
      </c>
      <c r="AQ110" s="193">
        <f t="shared" si="202"/>
        <v>8.6</v>
      </c>
      <c r="AR110" s="193">
        <f t="shared" si="203"/>
        <v>0.4</v>
      </c>
      <c r="AS110" s="55">
        <f t="shared" si="204"/>
        <v>3.4</v>
      </c>
      <c r="AT110" s="55" t="str">
        <f>IF('Indicator Data'!L113="No data","x",IF('Indicator Data'!CM113&lt;1000,"x",ROUND((IF('Indicator Data'!L113&gt;AT$195,10,IF('Indicator Data'!L113&lt;AT$194,0,10-(AT$195-'Indicator Data'!L113)/(AT$195-AT$194)*10))),1)))</f>
        <v>x</v>
      </c>
      <c r="AU110" s="193">
        <f t="shared" si="205"/>
        <v>3.4</v>
      </c>
      <c r="AV110" s="55" t="str">
        <f>IF('Indicator Data'!M113="No data","x",ROUND(IF('Indicator Data'!M113=0,0,IF(LOG('Indicator Data'!M113)&gt;AV$195,10,IF(LOG('Indicator Data'!M113)&lt;AV$194,0,10-(AV$195-LOG('Indicator Data'!M113))/(AV$195-AV$194)*10))),1))</f>
        <v>x</v>
      </c>
      <c r="AW110" s="56" t="str">
        <f>IF(AV110="x","x",'Indicator Data'!M113/'Indicator Data'!$CL113)</f>
        <v>x</v>
      </c>
      <c r="AX110" s="55" t="str">
        <f t="shared" si="152"/>
        <v>x</v>
      </c>
      <c r="AY110" s="55" t="str">
        <f t="shared" si="153"/>
        <v>x</v>
      </c>
      <c r="AZ110" s="55" t="str">
        <f>IF('Indicator Data'!N113="No data","x",ROUND(IF('Indicator Data'!N113=0,0,IF(LOG('Indicator Data'!N113)&gt;AZ$195,10,IF(LOG('Indicator Data'!N113)&lt;AZ$194,0,10-(AZ$195-LOG('Indicator Data'!N113))/(AZ$195-AZ$194)*10))),1))</f>
        <v>x</v>
      </c>
      <c r="BA110" s="56" t="str">
        <f>IF(AZ110="x","x",'Indicator Data'!N113/'Indicator Data'!$CL113)</f>
        <v>x</v>
      </c>
      <c r="BB110" s="55" t="str">
        <f t="shared" si="154"/>
        <v>x</v>
      </c>
      <c r="BC110" s="55" t="str">
        <f t="shared" si="155"/>
        <v>x</v>
      </c>
      <c r="BD110" s="55" t="str">
        <f>IF('Indicator Data'!O113="No data","x",ROUND(IF('Indicator Data'!O113=0,0,IF(LOG('Indicator Data'!O113)&gt;BD$195,10,IF(LOG('Indicator Data'!O113)&lt;BD$194,0,10-(BD$195-LOG('Indicator Data'!O113))/(BD$195-BD$194)*10))),1))</f>
        <v>x</v>
      </c>
      <c r="BE110" s="56" t="str">
        <f>IF(BD110="x","x",'Indicator Data'!O113/'Indicator Data'!$CL113)</f>
        <v>x</v>
      </c>
      <c r="BF110" s="55" t="str">
        <f t="shared" si="156"/>
        <v>x</v>
      </c>
      <c r="BG110" s="55" t="str">
        <f t="shared" si="157"/>
        <v>x</v>
      </c>
      <c r="BH110" s="55" t="str">
        <f>IF('Indicator Data'!P113="No data","x",ROUND(IF('Indicator Data'!P113=0,0,IF(LOG('Indicator Data'!P113)&gt;BH$195,10,IF(LOG('Indicator Data'!P113)&lt;BH$194,0,10-(BH$195-LOG('Indicator Data'!P113))/(BH$195-BH$194)*10))),1))</f>
        <v>x</v>
      </c>
      <c r="BI110" s="56" t="str">
        <f>IF(BH110="x","x",'Indicator Data'!P113/'Indicator Data'!$CL113)</f>
        <v>x</v>
      </c>
      <c r="BJ110" s="55" t="str">
        <f t="shared" si="158"/>
        <v>x</v>
      </c>
      <c r="BK110" s="55" t="str">
        <f t="shared" si="159"/>
        <v>x</v>
      </c>
      <c r="BL110" s="55" t="str">
        <f t="shared" si="160"/>
        <v>x</v>
      </c>
      <c r="BM110" s="55">
        <f>ROUND(IF('Indicator Data'!Q113=0,0,IF(LOG('Indicator Data'!Q113)&gt;BM$195,10,IF(LOG('Indicator Data'!Q113)&lt;BM$194,0,10-(BM$195-LOG('Indicator Data'!Q113))/(BM$195-BM$194)*10))),1)</f>
        <v>0</v>
      </c>
      <c r="BN110" s="55">
        <f>ROUND(IF('Indicator Data'!R113=0,0,IF(LOG('Indicator Data'!R113)&gt;BN$195,10,IF(LOG('Indicator Data'!R113)&lt;BN$194,0,10-(BN$195-LOG('Indicator Data'!R113))/(BN$195-BN$194)*10))),1)</f>
        <v>0</v>
      </c>
      <c r="BO110" s="55">
        <f t="shared" si="161"/>
        <v>0</v>
      </c>
      <c r="BP110" s="56">
        <f>'Indicator Data'!Q113/'Indicator Data'!$CL113</f>
        <v>0</v>
      </c>
      <c r="BQ110" s="56">
        <f>'Indicator Data'!R113/'Indicator Data'!$CL113</f>
        <v>0</v>
      </c>
      <c r="BR110" s="55">
        <f t="shared" si="206"/>
        <v>0</v>
      </c>
      <c r="BS110" s="55">
        <f t="shared" si="207"/>
        <v>0</v>
      </c>
      <c r="BT110" s="55">
        <f t="shared" si="138"/>
        <v>0</v>
      </c>
      <c r="BU110" s="55">
        <f t="shared" si="162"/>
        <v>0</v>
      </c>
      <c r="BV110" s="55">
        <f>ROUND(IF('Indicator Data'!S113=0,0,IF(LOG('Indicator Data'!S113)&gt;BV$195,10,IF(LOG('Indicator Data'!S113)&lt;BV$194,0,10-(BV$195-LOG('Indicator Data'!S113))/(BV$195-BV$194)*10))),1)</f>
        <v>0</v>
      </c>
      <c r="BW110" s="55">
        <f>ROUND(IF('Indicator Data'!T113=0,0,IF(LOG('Indicator Data'!T113)&gt;BW$195,10,IF(LOG('Indicator Data'!T113)&lt;BW$194,0,10-(BW$195-LOG('Indicator Data'!T113))/(BW$195-BW$194)*10))),1)</f>
        <v>0</v>
      </c>
      <c r="BX110" s="55">
        <f t="shared" si="163"/>
        <v>0</v>
      </c>
      <c r="BY110" s="56">
        <f>'Indicator Data'!S113/'Indicator Data'!$CL113</f>
        <v>0</v>
      </c>
      <c r="BZ110" s="56">
        <f>'Indicator Data'!T113/'Indicator Data'!$CL113</f>
        <v>0</v>
      </c>
      <c r="CA110" s="55">
        <f t="shared" si="208"/>
        <v>0</v>
      </c>
      <c r="CB110" s="55">
        <f t="shared" si="209"/>
        <v>0</v>
      </c>
      <c r="CC110" s="55">
        <f t="shared" si="164"/>
        <v>0</v>
      </c>
      <c r="CD110" s="55">
        <f t="shared" si="165"/>
        <v>0</v>
      </c>
      <c r="CE110" s="55">
        <f t="shared" si="166"/>
        <v>0</v>
      </c>
      <c r="CF110" s="55">
        <f>ROUND(IF('Indicator Data'!U113=0,0,IF(LOG('Indicator Data'!U113)&gt;CF$195,10,IF(LOG('Indicator Data'!U113)&lt;CF$194,0,10-(CF$195-LOG('Indicator Data'!U113))/(CF$195-CF$194)*10))),1)</f>
        <v>0</v>
      </c>
      <c r="CG110" s="56">
        <f>'Indicator Data'!U113/'Indicator Data'!$CL113</f>
        <v>0</v>
      </c>
      <c r="CH110" s="55">
        <f t="shared" si="210"/>
        <v>0</v>
      </c>
      <c r="CI110" s="55">
        <f t="shared" si="167"/>
        <v>0</v>
      </c>
      <c r="CJ110" s="55">
        <f>ROUND(IF('Indicator Data'!V113=0,0,IF(LOG('Indicator Data'!V113)&gt;CJ$195,10,IF(LOG('Indicator Data'!V113)&lt;CJ$194,0,10-(CJ$195-LOG('Indicator Data'!V113))/(CJ$195-CJ$194)*10))),1)</f>
        <v>2.9</v>
      </c>
      <c r="CK110" s="56">
        <f>IF('Indicator Data'!V113/'Indicator Data'!$CL113&gt;1,1,'Indicator Data'!V113/'Indicator Data'!$CL113)</f>
        <v>2.0379015188798519E-2</v>
      </c>
      <c r="CL110" s="55">
        <f t="shared" si="211"/>
        <v>0.2</v>
      </c>
      <c r="CM110" s="55">
        <f t="shared" si="168"/>
        <v>1.6</v>
      </c>
      <c r="CN110" s="55">
        <f>ROUND(IF('Indicator Data'!W113=0,0,IF(LOG('Indicator Data'!W113)&gt;CN$195,10,IF(LOG('Indicator Data'!W113)&lt;CN$194,0,10-(CN$195-LOG('Indicator Data'!W113))/(CN$195-CN$194)*10))),1)</f>
        <v>0</v>
      </c>
      <c r="CO110" s="56">
        <f>'Indicator Data'!W113/'Indicator Data'!$CL113</f>
        <v>0</v>
      </c>
      <c r="CP110" s="55">
        <f t="shared" si="212"/>
        <v>0</v>
      </c>
      <c r="CQ110" s="55">
        <f t="shared" si="169"/>
        <v>0</v>
      </c>
      <c r="CR110" s="55">
        <f>ROUND(IF('Indicator Data'!X113=0,0,IF(LOG('Indicator Data'!X113)&gt;CR$195,10,IF(LOG('Indicator Data'!X113)&lt;CR$194,0,10-(CR$195-LOG('Indicator Data'!X113))/(CR$195-CR$194)*10))),1)</f>
        <v>3.2</v>
      </c>
      <c r="CS110" s="56">
        <f>'Indicator Data'!X113/'Indicator Data'!$CL113</f>
        <v>3.221536387447399E-2</v>
      </c>
      <c r="CT110" s="55">
        <f t="shared" si="213"/>
        <v>0.3</v>
      </c>
      <c r="CU110" s="55">
        <f t="shared" si="170"/>
        <v>1.9</v>
      </c>
      <c r="CV110" s="55">
        <f>ROUND(IF('Indicator Data'!Y113=0,0,IF(LOG('Indicator Data'!Y113)&gt;CR$195,10,IF(LOG('Indicator Data'!Y113)&lt;CR$194,0,10-(CR$195-LOG('Indicator Data'!Y113))/(CR$195-CR$194)*10))),1)</f>
        <v>0</v>
      </c>
      <c r="CW110" s="56">
        <f>'Indicator Data'!Y113/'Indicator Data'!$CL113</f>
        <v>0</v>
      </c>
      <c r="CX110" s="55">
        <f t="shared" si="214"/>
        <v>0</v>
      </c>
      <c r="CY110" s="55">
        <f t="shared" si="171"/>
        <v>0</v>
      </c>
      <c r="CZ110" s="55">
        <f t="shared" si="172"/>
        <v>0.9</v>
      </c>
      <c r="DA110" s="55">
        <f>IF('Indicator Data'!AE113="No data","x",ROUND(IF('Indicator Data'!AE113&gt;DA$195,0,IF('Indicator Data'!AE113&lt;DA$194,10,(DA$195-'Indicator Data'!AE113)/(DA$195-DA$194)*10)),1))</f>
        <v>1.8</v>
      </c>
      <c r="DB110" s="55">
        <f>IF('Indicator Data'!AF113="No data","x",ROUND(IF('Indicator Data'!AF113&gt;DB$195,0,IF('Indicator Data'!AF113&lt;DB$194,10,(DB$195-'Indicator Data'!AF113)/(DB$195-DB$194)*10)),1))</f>
        <v>1.9</v>
      </c>
      <c r="DC110" s="55">
        <f>IF('Indicator Data'!AH113="No data","x",ROUND(IF('Indicator Data'!AH113&gt;DC$195,0,IF('Indicator Data'!AH113&lt;DC$194,10,(DC$195-'Indicator Data'!AH113)/(DC$195-DC$194)*10)),1))</f>
        <v>1.7</v>
      </c>
      <c r="DD110" s="55">
        <f>IF(AND(DB110="x",DA110="x",DC110="x"),"x",ROUND(AVERAGE(DA110:DC110),1))</f>
        <v>1.8</v>
      </c>
      <c r="DE110" s="55">
        <f>IF('Indicator Data'!AA113="No data","x",ROUND(IF(LOG('Indicator Data'!AA113)&gt;DE$195,10,IF(LOG('Indicator Data'!AA113)&lt;DE$194,0,10-(DE$195-LOG('Indicator Data'!AA113))/(DE$195-DE$194)*10)),1))</f>
        <v>8.4</v>
      </c>
      <c r="DF110" s="55">
        <f>IF('Indicator Data'!AB113="No data","x",ROUND(IF('Indicator Data'!AB113&gt;DF$195,10,IF('Indicator Data'!AB113&lt;DF$194,0,10-(DF$195-'Indicator Data'!AB113)/(DF$195-DF$194)*10)),1))</f>
        <v>3.5</v>
      </c>
      <c r="DG110" s="55">
        <f>IF('Indicator Data'!AC113="No data","x",ROUND(IF('Indicator Data'!AC113&gt;DG$195,10,IF('Indicator Data'!AC113&lt;DG$194,0,10-(DG$195-'Indicator Data'!AC113)/(DG$195-DG$194)*10)),1))</f>
        <v>7.7</v>
      </c>
      <c r="DH110" s="55" t="str">
        <f>IF('Indicator Data'!AD113="No data","x",ROUND(IF('Indicator Data'!AD113&gt;DH$195,10,IF('Indicator Data'!AD113&lt;DH$194,0,10-(DH$195-'Indicator Data'!AD113)/(DH$195-DH$194)*10)),1))</f>
        <v>x</v>
      </c>
      <c r="DI110" s="55">
        <f t="shared" si="173"/>
        <v>6.5</v>
      </c>
      <c r="DJ110" s="55">
        <f t="shared" si="174"/>
        <v>4.9000000000000004</v>
      </c>
      <c r="DK110" s="55" t="str">
        <f>IF('Indicator Data'!AK113="No data","x",ROUND(IF('Indicator Data'!AK113&gt;DK$195,10,IF('Indicator Data'!AK113&lt;DK$194,0,10-(DK$195-'Indicator Data'!AK113)/(DK$195-DK$194)*10)),1))</f>
        <v>x</v>
      </c>
      <c r="DL110" s="55" t="str">
        <f>IF('Indicator Data'!AL113="No data","x",ROUND(IF('Indicator Data'!AL113&gt;DL$195,10,IF('Indicator Data'!AL113&lt;DL$194,0,10-(DL$195-'Indicator Data'!AL113)/(DL$195-DL$194)*10)),1))</f>
        <v>x</v>
      </c>
      <c r="DM110" s="55">
        <f t="shared" si="175"/>
        <v>6.5</v>
      </c>
      <c r="DN110" s="55">
        <f>IF('Indicator Data'!AG113="No data","x",ROUND(IF('Indicator Data'!AG113&gt;DN$195,10,IF('Indicator Data'!AG113&lt;DN$194,0,10-(DN$195-'Indicator Data'!AG113)/(DN$195-DN$194)*10)),1))</f>
        <v>3.4</v>
      </c>
      <c r="DO110" s="55">
        <f t="shared" si="176"/>
        <v>2.2000000000000002</v>
      </c>
      <c r="DP110" s="194" t="str">
        <f>IF('Indicator Data'!AI113="No data","x",'Indicator Data'!AI113/'Indicator Data'!$CK113)</f>
        <v>x</v>
      </c>
      <c r="DQ110" s="55" t="str">
        <f t="shared" si="215"/>
        <v>x</v>
      </c>
      <c r="DR110" s="55">
        <f>IF('Indicator Data'!AJ113="No data","x",ROUND(IF('Indicator Data'!AJ113&gt;DR$195,10,IF('Indicator Data'!AJ113&lt;DR$194,0,10-(DR$195-'Indicator Data'!AJ113)/(DR$195-DR$194)*10)),1))</f>
        <v>4</v>
      </c>
      <c r="DS110" s="55">
        <f t="shared" si="177"/>
        <v>4</v>
      </c>
      <c r="DT110" s="55">
        <f>ROUND(IF('Indicator Data'!Z113=0,0,IF(LOG('Indicator Data'!Z113)&gt;DT$195,10,IF(LOG('Indicator Data'!Z113)&lt;DT$194,0,10-(DT$195-LOG('Indicator Data'!Z113))/(DT$195-DT$194)*10))),1)</f>
        <v>0</v>
      </c>
      <c r="DU110" s="56">
        <f>'Indicator Data'!Z113/'Indicator Data'!$CL113</f>
        <v>0</v>
      </c>
      <c r="DV110" s="55">
        <f t="shared" si="216"/>
        <v>0</v>
      </c>
      <c r="DW110" s="55">
        <f t="shared" si="178"/>
        <v>0</v>
      </c>
      <c r="DX110" s="55">
        <f t="shared" si="179"/>
        <v>4.2</v>
      </c>
      <c r="DY110" s="57">
        <f>IF(BL110="x",ROUND((10-GEOMEAN(((10-DX110)/10*9+1),((10-CZ110)/10*9+1),((10-DJ110)/10*9+1)))/9*10,1),ROUND((10-GEOMEAN(((10-BL110)/10*9+1),((10-DX110)/10*9+1),((10-CZ110)/10*9+1),((10-DJ110)/10*9+1)))/9*10,1))</f>
        <v>3.5</v>
      </c>
      <c r="DZ110" s="58">
        <f>IF(ROUND(IF(AP110="x",(10-GEOMEAN(((10-AO110)/10*9+1),((10-DY110)/10*9+1),((10-AU110)/10*9+1),((10-AQ110)/10*9+1),((10-AR110)/10*9+1)))/9*10,(10-GEOMEAN(((10-AO110)/10*9+1),((10-DY110)/10*9+1),((10-AP110)/10*9+1),((10-AQ110)/10*9+1),((10-AR110)/10*9+1),((10-AU110)/10*9+1)))/9*10),1)=0,0.1,ROUND(IF(AP110="x",(10-GEOMEAN(((10-AO110)/10*9+1),((10-DY110)/10*9+1),((10-AU110)/10*9+1),((10-AQ110)/10*9+1),((10-AR110)/10*9+1)))/9*10,(10-GEOMEAN(((10-AO110)/10*9+1),((10-DY110)/10*9+1),((10-AP110)/10*9+1),((10-AQ110)/10*9+1),((10-AR110)/10*9+1),((10-AU110)/10*9+1)))/9*10),1))</f>
        <v>3.5</v>
      </c>
      <c r="EA110" s="55">
        <f>ROUND(IF('Indicator Data'!AM113=0,0,IF('Indicator Data'!AM113&gt;EA$195,10,IF('Indicator Data'!AM113&lt;EA$194,0,10-(EA$195-'Indicator Data'!AM113)/(EA$195-EA$194)*10))),1)</f>
        <v>0</v>
      </c>
      <c r="EB110" s="55">
        <f>ROUND(IF('Indicator Data'!AN113=0,0,IF(LOG('Indicator Data'!AN113)&gt;LOG(EB$195),10,IF(LOG('Indicator Data'!AN113)&lt;LOG(EB$194),0,10-(LOG(EB$195)-LOG('Indicator Data'!AN113))/(LOG(EB$195)-LOG(EB$194))*10))),1)</f>
        <v>0</v>
      </c>
      <c r="EC110" s="57">
        <f t="shared" si="217"/>
        <v>0</v>
      </c>
      <c r="ED110" s="55">
        <f>'Indicator Data'!AO113</f>
        <v>0</v>
      </c>
      <c r="EE110" s="55">
        <f>'Indicator Data'!AP113</f>
        <v>0</v>
      </c>
      <c r="EF110" s="57">
        <f t="shared" si="218"/>
        <v>0</v>
      </c>
      <c r="EG110" s="58">
        <f t="shared" si="219"/>
        <v>0</v>
      </c>
      <c r="EH110" s="15"/>
      <c r="EI110" s="104"/>
    </row>
    <row r="111" spans="1:139" s="4" customFormat="1" x14ac:dyDescent="0.25">
      <c r="A111" s="126" t="str">
        <f>'Indicator Data'!A114</f>
        <v>Mauritania</v>
      </c>
      <c r="B111" s="59" t="str">
        <f>'Indicator Data'!B114</f>
        <v>MRT</v>
      </c>
      <c r="C111" s="55">
        <f>ROUND(IF('Indicator Data'!C114=0,0.1,IF(LOG('Indicator Data'!C114)&gt;C$195,10,IF(LOG('Indicator Data'!C114)&lt;C$194,0,10-(C$195-LOG('Indicator Data'!C114))/(C$195-C$194)*10))),1)</f>
        <v>2.6</v>
      </c>
      <c r="D111" s="55">
        <f>ROUND(IF('Indicator Data'!D114=0,0.1,IF(LOG('Indicator Data'!D114)&gt;D$195,10,IF(LOG('Indicator Data'!D114)&lt;D$194,0,10-(D$195-LOG('Indicator Data'!D114))/(D$195-D$194)*10))),1)</f>
        <v>0.1</v>
      </c>
      <c r="E111" s="55">
        <f t="shared" si="180"/>
        <v>1.4</v>
      </c>
      <c r="F111" s="55">
        <f>IF('Indicator Data'!E114="No data",0.1,(ROUND(IF('Indicator Data'!E114=0,0,IF(LOG('Indicator Data'!E114)&gt;F$195,10,IF(LOG('Indicator Data'!E114)&lt;F$194,0,10-(F$195-LOG('Indicator Data'!E114))/(F$195-F$194)*10))),1)))</f>
        <v>6.7</v>
      </c>
      <c r="G111" s="55">
        <f>ROUND(IF('Indicator Data'!F114=0,0,IF(LOG('Indicator Data'!F114)&gt;G$195,10,IF(LOG('Indicator Data'!F114)&lt;G$194,0,10-(G$195-LOG('Indicator Data'!F114))/(G$195-G$194)*10))),1)</f>
        <v>4</v>
      </c>
      <c r="H111" s="55">
        <f>ROUND(IF('Indicator Data'!G114=0,0,IF(LOG('Indicator Data'!G114)&gt;H$195,10,IF(LOG('Indicator Data'!G114)&lt;H$194,0,10-(H$195-LOG('Indicator Data'!G114))/(H$195-H$194)*10))),1)</f>
        <v>0</v>
      </c>
      <c r="I111" s="55">
        <f>ROUND(IF('Indicator Data'!H114=0,0,IF(LOG('Indicator Data'!H114)&gt;I$195,10,IF(LOG('Indicator Data'!H114)&lt;I$194,0,10-(I$195-LOG('Indicator Data'!H114))/(I$195-I$194)*10))),1)</f>
        <v>0</v>
      </c>
      <c r="J111" s="55">
        <f t="shared" si="181"/>
        <v>0</v>
      </c>
      <c r="K111" s="55">
        <f>ROUND(IF('Indicator Data'!I114=0,0,IF(LOG('Indicator Data'!I114)&gt;K$195,10,IF(LOG('Indicator Data'!I114)&lt;K$194,0,10-(K$195-LOG('Indicator Data'!I114))/(K$195-K$194)*10))),1)</f>
        <v>0</v>
      </c>
      <c r="L111" s="55">
        <f t="shared" si="182"/>
        <v>0</v>
      </c>
      <c r="M111" s="55">
        <f>ROUND(IF('Indicator Data'!J114=0,0,IF(LOG('Indicator Data'!J114)&gt;M$195,10,IF(LOG('Indicator Data'!J114)&lt;M$194,0,10-(M$195-LOG('Indicator Data'!J114))/(M$195-M$194)*10))),1)</f>
        <v>10</v>
      </c>
      <c r="N111" s="56">
        <f>'Indicator Data'!C114/'Indicator Data'!$CL114</f>
        <v>2.6112326478964028E-5</v>
      </c>
      <c r="O111" s="56">
        <f>'Indicator Data'!D114/'Indicator Data'!$CL114</f>
        <v>0</v>
      </c>
      <c r="P111" s="56">
        <f>IF(F111=0.1,"x",'Indicator Data'!E114/'Indicator Data'!$CL114)</f>
        <v>1.2087552161746817E-2</v>
      </c>
      <c r="Q111" s="56">
        <f>'Indicator Data'!F114/'Indicator Data'!$CL114</f>
        <v>6.1412707060410964E-7</v>
      </c>
      <c r="R111" s="56">
        <f>'Indicator Data'!G114/'Indicator Data'!$CL114</f>
        <v>0</v>
      </c>
      <c r="S111" s="56">
        <f>'Indicator Data'!H114/'Indicator Data'!$CL114</f>
        <v>0</v>
      </c>
      <c r="T111" s="56">
        <f>'Indicator Data'!I114/'Indicator Data'!$CL114</f>
        <v>0</v>
      </c>
      <c r="U111" s="56">
        <f>'Indicator Data'!J114/'Indicator Data'!$CL114</f>
        <v>5.0723576426112409E-2</v>
      </c>
      <c r="V111" s="55">
        <f t="shared" si="183"/>
        <v>0.1</v>
      </c>
      <c r="W111" s="55">
        <f t="shared" si="184"/>
        <v>0</v>
      </c>
      <c r="X111" s="55">
        <f t="shared" si="185"/>
        <v>0.1</v>
      </c>
      <c r="Y111" s="55">
        <f t="shared" si="186"/>
        <v>8.1</v>
      </c>
      <c r="Z111" s="55">
        <f t="shared" si="187"/>
        <v>5.0999999999999996</v>
      </c>
      <c r="AA111" s="55">
        <f t="shared" si="188"/>
        <v>0</v>
      </c>
      <c r="AB111" s="55">
        <f t="shared" si="189"/>
        <v>0</v>
      </c>
      <c r="AC111" s="55">
        <f t="shared" si="190"/>
        <v>0</v>
      </c>
      <c r="AD111" s="55">
        <f t="shared" si="191"/>
        <v>0</v>
      </c>
      <c r="AE111" s="55">
        <f t="shared" si="192"/>
        <v>0</v>
      </c>
      <c r="AF111" s="55">
        <f t="shared" si="193"/>
        <v>10</v>
      </c>
      <c r="AG111" s="55">
        <f>ROUND(IF('Indicator Data'!K114=0,0,IF('Indicator Data'!K114&gt;AG$195,10,IF('Indicator Data'!K114&lt;AG$194,0,10-(AG$195-'Indicator Data'!K114)/(AG$195-AG$194)*10))),1)</f>
        <v>6.7</v>
      </c>
      <c r="AH111" s="55">
        <f t="shared" si="194"/>
        <v>1.4</v>
      </c>
      <c r="AI111" s="55">
        <f t="shared" si="195"/>
        <v>0.1</v>
      </c>
      <c r="AJ111" s="55">
        <f t="shared" si="196"/>
        <v>0</v>
      </c>
      <c r="AK111" s="55">
        <f t="shared" si="197"/>
        <v>0</v>
      </c>
      <c r="AL111" s="55">
        <f t="shared" si="198"/>
        <v>0</v>
      </c>
      <c r="AM111" s="55">
        <f t="shared" si="199"/>
        <v>0</v>
      </c>
      <c r="AN111" s="55">
        <f t="shared" si="200"/>
        <v>10</v>
      </c>
      <c r="AO111" s="193">
        <f t="shared" si="201"/>
        <v>0.8</v>
      </c>
      <c r="AP111" s="193">
        <f t="shared" si="151"/>
        <v>7.5</v>
      </c>
      <c r="AQ111" s="193">
        <f t="shared" si="202"/>
        <v>4.5999999999999996</v>
      </c>
      <c r="AR111" s="193">
        <f t="shared" si="203"/>
        <v>0</v>
      </c>
      <c r="AS111" s="55">
        <f t="shared" si="204"/>
        <v>8.4</v>
      </c>
      <c r="AT111" s="55">
        <f>IF('Indicator Data'!L114="No data","x",IF('Indicator Data'!CM114&lt;1000,"x",ROUND((IF('Indicator Data'!L114&gt;AT$195,10,IF('Indicator Data'!L114&lt;AT$194,0,10-(AT$195-'Indicator Data'!L114)/(AT$195-AT$194)*10))),1)))</f>
        <v>10</v>
      </c>
      <c r="AU111" s="193">
        <f t="shared" si="205"/>
        <v>9.1999999999999993</v>
      </c>
      <c r="AV111" s="55">
        <f>IF('Indicator Data'!M114="No data","x",ROUND(IF('Indicator Data'!M114=0,0,IF(LOG('Indicator Data'!M114)&gt;AV$195,10,IF(LOG('Indicator Data'!M114)&lt;AV$194,0,10-(AV$195-LOG('Indicator Data'!M114))/(AV$195-AV$194)*10))),1))</f>
        <v>7.6</v>
      </c>
      <c r="AW111" s="56">
        <f>IF(AV111="x","x",'Indicator Data'!M114/'Indicator Data'!$CL114)</f>
        <v>0.50422129829782336</v>
      </c>
      <c r="AX111" s="55">
        <f t="shared" si="152"/>
        <v>5.6</v>
      </c>
      <c r="AY111" s="55">
        <f t="shared" si="153"/>
        <v>6.7</v>
      </c>
      <c r="AZ111" s="55">
        <f>IF('Indicator Data'!N114="No data","x",ROUND(IF('Indicator Data'!N114=0,0,IF(LOG('Indicator Data'!N114)&gt;AZ$195,10,IF(LOG('Indicator Data'!N114)&lt;AZ$194,0,10-(AZ$195-LOG('Indicator Data'!N114))/(AZ$195-AZ$194)*10))),1))</f>
        <v>0</v>
      </c>
      <c r="BA111" s="56">
        <f>IF(AZ111="x","x",'Indicator Data'!N114/'Indicator Data'!$CL114)</f>
        <v>0</v>
      </c>
      <c r="BB111" s="55">
        <f t="shared" si="154"/>
        <v>0</v>
      </c>
      <c r="BC111" s="55">
        <f t="shared" si="155"/>
        <v>0</v>
      </c>
      <c r="BD111" s="55">
        <f>IF('Indicator Data'!O114="No data","x",ROUND(IF('Indicator Data'!O114=0,0,IF(LOG('Indicator Data'!O114)&gt;BD$195,10,IF(LOG('Indicator Data'!O114)&lt;BD$194,0,10-(BD$195-LOG('Indicator Data'!O114))/(BD$195-BD$194)*10))),1))</f>
        <v>0</v>
      </c>
      <c r="BE111" s="56">
        <f>IF(BD111="x","x",'Indicator Data'!O114/'Indicator Data'!$CL114)</f>
        <v>0</v>
      </c>
      <c r="BF111" s="55">
        <f t="shared" si="156"/>
        <v>0</v>
      </c>
      <c r="BG111" s="55">
        <f t="shared" si="157"/>
        <v>0</v>
      </c>
      <c r="BH111" s="55">
        <f>IF('Indicator Data'!P114="No data","x",ROUND(IF('Indicator Data'!P114=0,0,IF(LOG('Indicator Data'!P114)&gt;BH$195,10,IF(LOG('Indicator Data'!P114)&lt;BH$194,0,10-(BH$195-LOG('Indicator Data'!P114))/(BH$195-BH$194)*10))),1))</f>
        <v>0</v>
      </c>
      <c r="BI111" s="56">
        <f>IF(BH111="x","x",'Indicator Data'!P114/'Indicator Data'!$CL114)</f>
        <v>0</v>
      </c>
      <c r="BJ111" s="55">
        <f t="shared" si="158"/>
        <v>0</v>
      </c>
      <c r="BK111" s="55">
        <f t="shared" si="159"/>
        <v>0</v>
      </c>
      <c r="BL111" s="55">
        <f t="shared" si="160"/>
        <v>2.2999999999999998</v>
      </c>
      <c r="BM111" s="55">
        <f>ROUND(IF('Indicator Data'!Q114=0,0,IF(LOG('Indicator Data'!Q114)&gt;BM$195,10,IF(LOG('Indicator Data'!Q114)&lt;BM$194,0,10-(BM$195-LOG('Indicator Data'!Q114))/(BM$195-BM$194)*10))),1)</f>
        <v>8</v>
      </c>
      <c r="BN111" s="55">
        <f>ROUND(IF('Indicator Data'!R114=0,0,IF(LOG('Indicator Data'!R114)&gt;BN$195,10,IF(LOG('Indicator Data'!R114)&lt;BN$194,0,10-(BN$195-LOG('Indicator Data'!R114))/(BN$195-BN$194)*10))),1)</f>
        <v>0</v>
      </c>
      <c r="BO111" s="55">
        <f t="shared" si="161"/>
        <v>2.6666666666666665</v>
      </c>
      <c r="BP111" s="56">
        <f>'Indicator Data'!Q114/'Indicator Data'!$CL114</f>
        <v>0.9046575045546944</v>
      </c>
      <c r="BQ111" s="56">
        <f>'Indicator Data'!R114/'Indicator Data'!$CL114</f>
        <v>0</v>
      </c>
      <c r="BR111" s="55">
        <f t="shared" si="206"/>
        <v>9</v>
      </c>
      <c r="BS111" s="55">
        <f t="shared" si="207"/>
        <v>0</v>
      </c>
      <c r="BT111" s="55">
        <f t="shared" si="138"/>
        <v>3</v>
      </c>
      <c r="BU111" s="55">
        <f t="shared" si="162"/>
        <v>2.8</v>
      </c>
      <c r="BV111" s="55">
        <f>ROUND(IF('Indicator Data'!S114=0,0,IF(LOG('Indicator Data'!S114)&gt;BV$195,10,IF(LOG('Indicator Data'!S114)&lt;BV$194,0,10-(BV$195-LOG('Indicator Data'!S114))/(BV$195-BV$194)*10))),1)</f>
        <v>6.9</v>
      </c>
      <c r="BW111" s="55">
        <f>ROUND(IF('Indicator Data'!T114=0,0,IF(LOG('Indicator Data'!T114)&gt;BW$195,10,IF(LOG('Indicator Data'!T114)&lt;BW$194,0,10-(BW$195-LOG('Indicator Data'!T114))/(BW$195-BW$194)*10))),1)</f>
        <v>7.8</v>
      </c>
      <c r="BX111" s="55">
        <f t="shared" si="163"/>
        <v>7.5</v>
      </c>
      <c r="BY111" s="56">
        <f>'Indicator Data'!S114/'Indicator Data'!$CL114</f>
        <v>0.17108638004799759</v>
      </c>
      <c r="BZ111" s="56">
        <f>'Indicator Data'!T114/'Indicator Data'!$CL114</f>
        <v>0.73357112450669681</v>
      </c>
      <c r="CA111" s="55">
        <f t="shared" si="208"/>
        <v>2.9</v>
      </c>
      <c r="CB111" s="55">
        <f t="shared" si="209"/>
        <v>7.3</v>
      </c>
      <c r="CC111" s="55">
        <f t="shared" si="164"/>
        <v>5.833333333333333</v>
      </c>
      <c r="CD111" s="55">
        <f t="shared" si="165"/>
        <v>6.7</v>
      </c>
      <c r="CE111" s="55">
        <f t="shared" si="166"/>
        <v>5.0999999999999996</v>
      </c>
      <c r="CF111" s="55">
        <f>ROUND(IF('Indicator Data'!U114=0,0,IF(LOG('Indicator Data'!U114)&gt;CF$195,10,IF(LOG('Indicator Data'!U114)&lt;CF$194,0,10-(CF$195-LOG('Indicator Data'!U114))/(CF$195-CF$194)*10))),1)</f>
        <v>7.1</v>
      </c>
      <c r="CG111" s="56">
        <f>'Indicator Data'!U114/'Indicator Data'!$CL114</f>
        <v>0.22754872497847137</v>
      </c>
      <c r="CH111" s="55">
        <f t="shared" si="210"/>
        <v>2.5</v>
      </c>
      <c r="CI111" s="55">
        <f t="shared" si="167"/>
        <v>5.2</v>
      </c>
      <c r="CJ111" s="55">
        <f>ROUND(IF('Indicator Data'!V114=0,0,IF(LOG('Indicator Data'!V114)&gt;CJ$195,10,IF(LOG('Indicator Data'!V114)&lt;CJ$194,0,10-(CJ$195-LOG('Indicator Data'!V114))/(CJ$195-CJ$194)*10))),1)</f>
        <v>8</v>
      </c>
      <c r="CK111" s="56">
        <f>IF('Indicator Data'!V114/'Indicator Data'!$CL114&gt;1,1,'Indicator Data'!V114/'Indicator Data'!$CL114)</f>
        <v>0.92434948922495019</v>
      </c>
      <c r="CL111" s="55">
        <f t="shared" si="211"/>
        <v>9.1999999999999993</v>
      </c>
      <c r="CM111" s="55">
        <f t="shared" si="168"/>
        <v>8.6999999999999993</v>
      </c>
      <c r="CN111" s="55">
        <f>ROUND(IF('Indicator Data'!W114=0,0,IF(LOG('Indicator Data'!W114)&gt;CN$195,10,IF(LOG('Indicator Data'!W114)&lt;CN$194,0,10-(CN$195-LOG('Indicator Data'!W114))/(CN$195-CN$194)*10))),1)</f>
        <v>0</v>
      </c>
      <c r="CO111" s="56">
        <f>'Indicator Data'!W114/'Indicator Data'!$CL114</f>
        <v>0</v>
      </c>
      <c r="CP111" s="55">
        <f t="shared" si="212"/>
        <v>0</v>
      </c>
      <c r="CQ111" s="55">
        <f t="shared" si="169"/>
        <v>0</v>
      </c>
      <c r="CR111" s="55">
        <f>ROUND(IF('Indicator Data'!X114=0,0,IF(LOG('Indicator Data'!X114)&gt;CR$195,10,IF(LOG('Indicator Data'!X114)&lt;CR$194,0,10-(CR$195-LOG('Indicator Data'!X114))/(CR$195-CR$194)*10))),1)</f>
        <v>7.6</v>
      </c>
      <c r="CS111" s="56">
        <f>'Indicator Data'!X114/'Indicator Data'!$CL114</f>
        <v>0.52299301352104732</v>
      </c>
      <c r="CT111" s="55">
        <f t="shared" si="213"/>
        <v>5.2</v>
      </c>
      <c r="CU111" s="55">
        <f t="shared" si="170"/>
        <v>6.6</v>
      </c>
      <c r="CV111" s="55">
        <f>ROUND(IF('Indicator Data'!Y114=0,0,IF(LOG('Indicator Data'!Y114)&gt;CR$195,10,IF(LOG('Indicator Data'!Y114)&lt;CR$194,0,10-(CR$195-LOG('Indicator Data'!Y114))/(CR$195-CR$194)*10))),1)</f>
        <v>0</v>
      </c>
      <c r="CW111" s="56">
        <f>'Indicator Data'!Y114/'Indicator Data'!$CL114</f>
        <v>0</v>
      </c>
      <c r="CX111" s="55">
        <f t="shared" si="214"/>
        <v>0</v>
      </c>
      <c r="CY111" s="55">
        <f t="shared" si="171"/>
        <v>0</v>
      </c>
      <c r="CZ111" s="55">
        <f t="shared" si="172"/>
        <v>6.7</v>
      </c>
      <c r="DA111" s="55">
        <f>IF('Indicator Data'!AE114="No data","x",ROUND(IF('Indicator Data'!AE114&gt;DA$195,0,IF('Indicator Data'!AE114&lt;DA$194,10,(DA$195-'Indicator Data'!AE114)/(DA$195-DA$194)*10)),1))</f>
        <v>5.7</v>
      </c>
      <c r="DB111" s="55">
        <f>IF('Indicator Data'!AF114="No data","x",ROUND(IF('Indicator Data'!AF114&gt;DB$195,0,IF('Indicator Data'!AF114&lt;DB$194,10,(DB$195-'Indicator Data'!AF114)/(DB$195-DB$194)*10)),1))</f>
        <v>4.9000000000000004</v>
      </c>
      <c r="DC111" s="55">
        <f>IF('Indicator Data'!AH114="No data","x",ROUND(IF('Indicator Data'!AH114&gt;DC$195,0,IF('Indicator Data'!AH114&lt;DC$194,10,(DC$195-'Indicator Data'!AH114)/(DC$195-DC$194)*10)),1))</f>
        <v>8.4</v>
      </c>
      <c r="DD111" s="55">
        <f>IF(AND(DB111="x",DA111="x",DC111="x"),"x",ROUND(AVERAGE(DA111:DC111),1))</f>
        <v>6.3</v>
      </c>
      <c r="DE111" s="55">
        <f>IF('Indicator Data'!AA114="No data","x",ROUND(IF(LOG('Indicator Data'!AA114)&gt;DE$195,10,IF(LOG('Indicator Data'!AA114)&lt;DE$194,0,10-(DE$195-LOG('Indicator Data'!AA114))/(DE$195-DE$194)*10)),1))</f>
        <v>2.1</v>
      </c>
      <c r="DF111" s="55">
        <f>IF('Indicator Data'!AB114="No data","x",ROUND(IF('Indicator Data'!AB114&gt;DF$195,10,IF('Indicator Data'!AB114&lt;DF$194,0,10-(DF$195-'Indicator Data'!AB114)/(DF$195-DF$194)*10)),1))</f>
        <v>9</v>
      </c>
      <c r="DG111" s="55">
        <f>IF('Indicator Data'!AC114="No data","x",ROUND(IF('Indicator Data'!AC114&gt;DG$195,10,IF('Indicator Data'!AC114&lt;DG$194,0,10-(DG$195-'Indicator Data'!AC114)/(DG$195-DG$194)*10)),1))</f>
        <v>5.4</v>
      </c>
      <c r="DH111" s="55" t="str">
        <f>IF('Indicator Data'!AD114="No data","x",ROUND(IF('Indicator Data'!AD114&gt;DH$195,10,IF('Indicator Data'!AD114&lt;DH$194,0,10-(DH$195-'Indicator Data'!AD114)/(DH$195-DH$194)*10)),1))</f>
        <v>x</v>
      </c>
      <c r="DI111" s="55">
        <f t="shared" si="173"/>
        <v>5.5</v>
      </c>
      <c r="DJ111" s="55">
        <f t="shared" si="174"/>
        <v>5.8</v>
      </c>
      <c r="DK111" s="55">
        <f>IF('Indicator Data'!AK114="No data","x",ROUND(IF('Indicator Data'!AK114&gt;DK$195,10,IF('Indicator Data'!AK114&lt;DK$194,0,10-(DK$195-'Indicator Data'!AK114)/(DK$195-DK$194)*10)),1))</f>
        <v>8.8000000000000007</v>
      </c>
      <c r="DL111" s="55">
        <f>IF('Indicator Data'!AL114="No data","x",ROUND(IF('Indicator Data'!AL114&gt;DL$195,10,IF('Indicator Data'!AL114&lt;DL$194,0,10-(DL$195-'Indicator Data'!AL114)/(DL$195-DL$194)*10)),1))</f>
        <v>6.7</v>
      </c>
      <c r="DM111" s="55">
        <f t="shared" si="175"/>
        <v>6.4</v>
      </c>
      <c r="DN111" s="55">
        <f>IF('Indicator Data'!AG114="No data","x",ROUND(IF('Indicator Data'!AG114&gt;DN$195,10,IF('Indicator Data'!AG114&lt;DN$194,0,10-(DN$195-'Indicator Data'!AG114)/(DN$195-DN$194)*10)),1))</f>
        <v>10</v>
      </c>
      <c r="DO111" s="55">
        <f t="shared" si="176"/>
        <v>7.3</v>
      </c>
      <c r="DP111" s="194" t="str">
        <f>IF('Indicator Data'!AI114="No data","x",'Indicator Data'!AI114/'Indicator Data'!$CK114)</f>
        <v>x</v>
      </c>
      <c r="DQ111" s="55" t="str">
        <f t="shared" si="215"/>
        <v>x</v>
      </c>
      <c r="DR111" s="55">
        <f>IF('Indicator Data'!AJ114="No data","x",ROUND(IF('Indicator Data'!AJ114&gt;DR$195,10,IF('Indicator Data'!AJ114&lt;DR$194,0,10-(DR$195-'Indicator Data'!AJ114)/(DR$195-DR$194)*10)),1))</f>
        <v>2</v>
      </c>
      <c r="DS111" s="55">
        <f t="shared" si="177"/>
        <v>2</v>
      </c>
      <c r="DT111" s="55">
        <f>ROUND(IF('Indicator Data'!Z114=0,0,IF(LOG('Indicator Data'!Z114)&gt;DT$195,10,IF(LOG('Indicator Data'!Z114)&lt;DT$194,0,10-(DT$195-LOG('Indicator Data'!Z114))/(DT$195-DT$194)*10))),1)</f>
        <v>0</v>
      </c>
      <c r="DU111" s="56">
        <f>'Indicator Data'!Z114/'Indicator Data'!$CL114</f>
        <v>0</v>
      </c>
      <c r="DV111" s="55">
        <f t="shared" si="216"/>
        <v>0</v>
      </c>
      <c r="DW111" s="55">
        <f t="shared" si="178"/>
        <v>0</v>
      </c>
      <c r="DX111" s="55">
        <f t="shared" si="179"/>
        <v>5.2</v>
      </c>
      <c r="DY111" s="57">
        <f>IF(BL111="x",ROUND((10-GEOMEAN(((10-DX111)/10*9+1),((10-CZ111)/10*9+1),((10-DJ111)/10*9+1)))/9*10,1),ROUND((10-GEOMEAN(((10-BL111)/10*9+1),((10-DX111)/10*9+1),((10-CZ111)/10*9+1),((10-DJ111)/10*9+1)))/9*10,1))</f>
        <v>5.2</v>
      </c>
      <c r="DZ111" s="58">
        <f>IF(ROUND(IF(AP111="x",(10-GEOMEAN(((10-AO111)/10*9+1),((10-DY111)/10*9+1),((10-AU111)/10*9+1),((10-AQ111)/10*9+1),((10-AR111)/10*9+1)))/9*10,(10-GEOMEAN(((10-AO111)/10*9+1),((10-DY111)/10*9+1),((10-AP111)/10*9+1),((10-AQ111)/10*9+1),((10-AR111)/10*9+1),((10-AU111)/10*9+1)))/9*10),1)=0,0.1,ROUND(IF(AP111="x",(10-GEOMEAN(((10-AO111)/10*9+1),((10-DY111)/10*9+1),((10-AU111)/10*9+1),((10-AQ111)/10*9+1),((10-AR111)/10*9+1)))/9*10,(10-GEOMEAN(((10-AO111)/10*9+1),((10-DY111)/10*9+1),((10-AP111)/10*9+1),((10-AQ111)/10*9+1),((10-AR111)/10*9+1),((10-AU111)/10*9+1)))/9*10),1))</f>
        <v>5.5</v>
      </c>
      <c r="EA111" s="55">
        <f>ROUND(IF('Indicator Data'!AM114=0,0,IF('Indicator Data'!AM114&gt;EA$195,10,IF('Indicator Data'!AM114&lt;EA$194,0,10-(EA$195-'Indicator Data'!AM114)/(EA$195-EA$194)*10))),1)</f>
        <v>4.9000000000000004</v>
      </c>
      <c r="EB111" s="55">
        <f>ROUND(IF('Indicator Data'!AN114=0,0,IF(LOG('Indicator Data'!AN114)&gt;LOG(EB$195),10,IF(LOG('Indicator Data'!AN114)&lt;LOG(EB$194),0,10-(LOG(EB$195)-LOG('Indicator Data'!AN114))/(LOG(EB$195)-LOG(EB$194))*10))),1)</f>
        <v>5.0999999999999996</v>
      </c>
      <c r="EC111" s="57">
        <f t="shared" si="217"/>
        <v>5</v>
      </c>
      <c r="ED111" s="55">
        <f>'Indicator Data'!AO114</f>
        <v>0</v>
      </c>
      <c r="EE111" s="55">
        <f>'Indicator Data'!AP114</f>
        <v>0</v>
      </c>
      <c r="EF111" s="57">
        <f t="shared" si="218"/>
        <v>0</v>
      </c>
      <c r="EG111" s="58">
        <f t="shared" si="219"/>
        <v>3.5</v>
      </c>
      <c r="EH111" s="15"/>
      <c r="EI111" s="104"/>
    </row>
    <row r="112" spans="1:139" s="4" customFormat="1" x14ac:dyDescent="0.25">
      <c r="A112" s="126" t="str">
        <f>'Indicator Data'!A115</f>
        <v>Mauritius</v>
      </c>
      <c r="B112" s="59" t="str">
        <f>'Indicator Data'!B115</f>
        <v>MUS</v>
      </c>
      <c r="C112" s="55">
        <f>ROUND(IF('Indicator Data'!C115=0,0.1,IF(LOG('Indicator Data'!C115)&gt;C$195,10,IF(LOG('Indicator Data'!C115)&lt;C$194,0,10-(C$195-LOG('Indicator Data'!C115))/(C$195-C$194)*10))),1)</f>
        <v>0.1</v>
      </c>
      <c r="D112" s="55">
        <f>ROUND(IF('Indicator Data'!D115=0,0.1,IF(LOG('Indicator Data'!D115)&gt;D$195,10,IF(LOG('Indicator Data'!D115)&lt;D$194,0,10-(D$195-LOG('Indicator Data'!D115))/(D$195-D$194)*10))),1)</f>
        <v>0.1</v>
      </c>
      <c r="E112" s="55">
        <f t="shared" si="180"/>
        <v>0.1</v>
      </c>
      <c r="F112" s="55">
        <f>IF('Indicator Data'!E115="No data",0.1,(ROUND(IF('Indicator Data'!E115=0,0,IF(LOG('Indicator Data'!E115)&gt;F$195,10,IF(LOG('Indicator Data'!E115)&lt;F$194,0,10-(F$195-LOG('Indicator Data'!E115))/(F$195-F$194)*10))),1)))</f>
        <v>0.1</v>
      </c>
      <c r="G112" s="55">
        <f>ROUND(IF('Indicator Data'!F115=0,0,IF(LOG('Indicator Data'!F115)&gt;G$195,10,IF(LOG('Indicator Data'!F115)&lt;G$194,0,10-(G$195-LOG('Indicator Data'!F115))/(G$195-G$194)*10))),1)</f>
        <v>5.2</v>
      </c>
      <c r="H112" s="55">
        <f>ROUND(IF('Indicator Data'!G115=0,0,IF(LOG('Indicator Data'!G115)&gt;H$195,10,IF(LOG('Indicator Data'!G115)&lt;H$194,0,10-(H$195-LOG('Indicator Data'!G115))/(H$195-H$194)*10))),1)</f>
        <v>6</v>
      </c>
      <c r="I112" s="55">
        <f>ROUND(IF('Indicator Data'!H115=0,0,IF(LOG('Indicator Data'!H115)&gt;I$195,10,IF(LOG('Indicator Data'!H115)&lt;I$194,0,10-(I$195-LOG('Indicator Data'!H115))/(I$195-I$194)*10))),1)</f>
        <v>8.9</v>
      </c>
      <c r="J112" s="55">
        <f t="shared" si="181"/>
        <v>7.7</v>
      </c>
      <c r="K112" s="55">
        <f>ROUND(IF('Indicator Data'!I115=0,0,IF(LOG('Indicator Data'!I115)&gt;K$195,10,IF(LOG('Indicator Data'!I115)&lt;K$194,0,10-(K$195-LOG('Indicator Data'!I115))/(K$195-K$194)*10))),1)</f>
        <v>3.9</v>
      </c>
      <c r="L112" s="55">
        <f t="shared" si="182"/>
        <v>6.2</v>
      </c>
      <c r="M112" s="55">
        <f>ROUND(IF('Indicator Data'!J115=0,0,IF(LOG('Indicator Data'!J115)&gt;M$195,10,IF(LOG('Indicator Data'!J115)&lt;M$194,0,10-(M$195-LOG('Indicator Data'!J115))/(M$195-M$194)*10))),1)</f>
        <v>0</v>
      </c>
      <c r="N112" s="56">
        <f>'Indicator Data'!C115/'Indicator Data'!$CL115</f>
        <v>0</v>
      </c>
      <c r="O112" s="56">
        <f>'Indicator Data'!D115/'Indicator Data'!$CL115</f>
        <v>0</v>
      </c>
      <c r="P112" s="56" t="str">
        <f>IF(F112=0.1,"x",'Indicator Data'!E115/'Indicator Data'!$CL115)</f>
        <v>x</v>
      </c>
      <c r="Q112" s="56">
        <f>'Indicator Data'!F115/'Indicator Data'!$CL115</f>
        <v>1.1044507905988947E-5</v>
      </c>
      <c r="R112" s="56">
        <f>'Indicator Data'!G115/'Indicator Data'!$CL115</f>
        <v>1.8990374737278628E-2</v>
      </c>
      <c r="S112" s="56">
        <f>'Indicator Data'!H115/'Indicator Data'!$CL115</f>
        <v>1.3991330587521949E-2</v>
      </c>
      <c r="T112" s="56">
        <f>'Indicator Data'!I115/'Indicator Data'!$CL115</f>
        <v>7.1441362475377238E-4</v>
      </c>
      <c r="U112" s="56">
        <f>'Indicator Data'!J115/'Indicator Data'!$CL115</f>
        <v>0</v>
      </c>
      <c r="V112" s="55">
        <f t="shared" si="183"/>
        <v>0</v>
      </c>
      <c r="W112" s="55">
        <f t="shared" si="184"/>
        <v>0</v>
      </c>
      <c r="X112" s="55">
        <f t="shared" si="185"/>
        <v>0</v>
      </c>
      <c r="Y112" s="55">
        <f t="shared" si="186"/>
        <v>0.1</v>
      </c>
      <c r="Z112" s="55">
        <f t="shared" si="187"/>
        <v>7.9</v>
      </c>
      <c r="AA112" s="55">
        <f t="shared" si="188"/>
        <v>10</v>
      </c>
      <c r="AB112" s="55">
        <f t="shared" si="189"/>
        <v>10</v>
      </c>
      <c r="AC112" s="55">
        <f t="shared" si="190"/>
        <v>10</v>
      </c>
      <c r="AD112" s="55">
        <f t="shared" si="191"/>
        <v>0.7</v>
      </c>
      <c r="AE112" s="55">
        <f t="shared" si="192"/>
        <v>7.7</v>
      </c>
      <c r="AF112" s="55">
        <f t="shared" si="193"/>
        <v>0</v>
      </c>
      <c r="AG112" s="55">
        <f>ROUND(IF('Indicator Data'!K115=0,0,IF('Indicator Data'!K115&gt;AG$195,10,IF('Indicator Data'!K115&lt;AG$194,0,10-(AG$195-'Indicator Data'!K115)/(AG$195-AG$194)*10))),1)</f>
        <v>1</v>
      </c>
      <c r="AH112" s="55">
        <f t="shared" si="194"/>
        <v>0.1</v>
      </c>
      <c r="AI112" s="55">
        <f t="shared" si="195"/>
        <v>0.1</v>
      </c>
      <c r="AJ112" s="55">
        <f t="shared" si="196"/>
        <v>8</v>
      </c>
      <c r="AK112" s="55">
        <f t="shared" si="197"/>
        <v>9.5</v>
      </c>
      <c r="AL112" s="55">
        <f t="shared" si="198"/>
        <v>8.9</v>
      </c>
      <c r="AM112" s="55">
        <f t="shared" si="199"/>
        <v>2.2999999999999998</v>
      </c>
      <c r="AN112" s="55">
        <f t="shared" si="200"/>
        <v>0</v>
      </c>
      <c r="AO112" s="193">
        <f t="shared" si="201"/>
        <v>0.1</v>
      </c>
      <c r="AP112" s="193">
        <f t="shared" si="151"/>
        <v>0.1</v>
      </c>
      <c r="AQ112" s="193">
        <f t="shared" si="202"/>
        <v>6.8</v>
      </c>
      <c r="AR112" s="193">
        <f t="shared" si="203"/>
        <v>7</v>
      </c>
      <c r="AS112" s="55">
        <f t="shared" si="204"/>
        <v>0.5</v>
      </c>
      <c r="AT112" s="55">
        <f>IF('Indicator Data'!L115="No data","x",IF('Indicator Data'!CM115&lt;1000,"x",ROUND((IF('Indicator Data'!L115&gt;AT$195,10,IF('Indicator Data'!L115&lt;AT$194,0,10-(AT$195-'Indicator Data'!L115)/(AT$195-AT$194)*10))),1)))</f>
        <v>2</v>
      </c>
      <c r="AU112" s="193">
        <f t="shared" si="205"/>
        <v>1.3</v>
      </c>
      <c r="AV112" s="55">
        <f>IF('Indicator Data'!M115="No data","x",ROUND(IF('Indicator Data'!M115=0,0,IF(LOG('Indicator Data'!M115)&gt;AV$195,10,IF(LOG('Indicator Data'!M115)&lt;AV$194,0,10-(AV$195-LOG('Indicator Data'!M115))/(AV$195-AV$194)*10))),1))</f>
        <v>0</v>
      </c>
      <c r="AW112" s="56">
        <f>IF(AV112="x","x",'Indicator Data'!M115/'Indicator Data'!$CL115)</f>
        <v>0</v>
      </c>
      <c r="AX112" s="55">
        <f t="shared" si="152"/>
        <v>0</v>
      </c>
      <c r="AY112" s="55">
        <f t="shared" si="153"/>
        <v>0</v>
      </c>
      <c r="AZ112" s="55" t="str">
        <f>IF('Indicator Data'!N115="No data","x",ROUND(IF('Indicator Data'!N115=0,0,IF(LOG('Indicator Data'!N115)&gt;AZ$195,10,IF(LOG('Indicator Data'!N115)&lt;AZ$194,0,10-(AZ$195-LOG('Indicator Data'!N115))/(AZ$195-AZ$194)*10))),1))</f>
        <v>x</v>
      </c>
      <c r="BA112" s="56" t="str">
        <f>IF(AZ112="x","x",'Indicator Data'!N115/'Indicator Data'!$CL115)</f>
        <v>x</v>
      </c>
      <c r="BB112" s="55" t="str">
        <f t="shared" si="154"/>
        <v>x</v>
      </c>
      <c r="BC112" s="55" t="str">
        <f t="shared" si="155"/>
        <v>x</v>
      </c>
      <c r="BD112" s="55" t="str">
        <f>IF('Indicator Data'!O115="No data","x",ROUND(IF('Indicator Data'!O115=0,0,IF(LOG('Indicator Data'!O115)&gt;BD$195,10,IF(LOG('Indicator Data'!O115)&lt;BD$194,0,10-(BD$195-LOG('Indicator Data'!O115))/(BD$195-BD$194)*10))),1))</f>
        <v>x</v>
      </c>
      <c r="BE112" s="56" t="str">
        <f>IF(BD112="x","x",'Indicator Data'!O115/'Indicator Data'!$CL115)</f>
        <v>x</v>
      </c>
      <c r="BF112" s="55" t="str">
        <f t="shared" si="156"/>
        <v>x</v>
      </c>
      <c r="BG112" s="55" t="str">
        <f t="shared" si="157"/>
        <v>x</v>
      </c>
      <c r="BH112" s="55" t="str">
        <f>IF('Indicator Data'!P115="No data","x",ROUND(IF('Indicator Data'!P115=0,0,IF(LOG('Indicator Data'!P115)&gt;BH$195,10,IF(LOG('Indicator Data'!P115)&lt;BH$194,0,10-(BH$195-LOG('Indicator Data'!P115))/(BH$195-BH$194)*10))),1))</f>
        <v>x</v>
      </c>
      <c r="BI112" s="56" t="str">
        <f>IF(BH112="x","x",'Indicator Data'!P115/'Indicator Data'!$CL115)</f>
        <v>x</v>
      </c>
      <c r="BJ112" s="55" t="str">
        <f t="shared" si="158"/>
        <v>x</v>
      </c>
      <c r="BK112" s="55" t="str">
        <f t="shared" si="159"/>
        <v>x</v>
      </c>
      <c r="BL112" s="55">
        <f t="shared" si="160"/>
        <v>0</v>
      </c>
      <c r="BM112" s="55">
        <f>ROUND(IF('Indicator Data'!Q115=0,0,IF(LOG('Indicator Data'!Q115)&gt;BM$195,10,IF(LOG('Indicator Data'!Q115)&lt;BM$194,0,10-(BM$195-LOG('Indicator Data'!Q115))/(BM$195-BM$194)*10))),1)</f>
        <v>0</v>
      </c>
      <c r="BN112" s="55">
        <f>ROUND(IF('Indicator Data'!R115=0,0,IF(LOG('Indicator Data'!R115)&gt;BN$195,10,IF(LOG('Indicator Data'!R115)&lt;BN$194,0,10-(BN$195-LOG('Indicator Data'!R115))/(BN$195-BN$194)*10))),1)</f>
        <v>0</v>
      </c>
      <c r="BO112" s="55">
        <f t="shared" si="161"/>
        <v>0</v>
      </c>
      <c r="BP112" s="56">
        <f>'Indicator Data'!Q115/'Indicator Data'!$CL115</f>
        <v>0</v>
      </c>
      <c r="BQ112" s="56">
        <f>'Indicator Data'!R115/'Indicator Data'!$CL115</f>
        <v>0</v>
      </c>
      <c r="BR112" s="55">
        <f t="shared" si="206"/>
        <v>0</v>
      </c>
      <c r="BS112" s="55">
        <f t="shared" si="207"/>
        <v>0</v>
      </c>
      <c r="BT112" s="55">
        <f t="shared" si="138"/>
        <v>0</v>
      </c>
      <c r="BU112" s="55">
        <f t="shared" si="162"/>
        <v>0</v>
      </c>
      <c r="BV112" s="55">
        <f>ROUND(IF('Indicator Data'!S115=0,0,IF(LOG('Indicator Data'!S115)&gt;BV$195,10,IF(LOG('Indicator Data'!S115)&lt;BV$194,0,10-(BV$195-LOG('Indicator Data'!S115))/(BV$195-BV$194)*10))),1)</f>
        <v>0</v>
      </c>
      <c r="BW112" s="55">
        <f>ROUND(IF('Indicator Data'!T115=0,0,IF(LOG('Indicator Data'!T115)&gt;BW$195,10,IF(LOG('Indicator Data'!T115)&lt;BW$194,0,10-(BW$195-LOG('Indicator Data'!T115))/(BW$195-BW$194)*10))),1)</f>
        <v>0</v>
      </c>
      <c r="BX112" s="55">
        <f t="shared" si="163"/>
        <v>0</v>
      </c>
      <c r="BY112" s="56">
        <f>'Indicator Data'!S115/'Indicator Data'!$CL115</f>
        <v>0</v>
      </c>
      <c r="BZ112" s="56">
        <f>'Indicator Data'!T115/'Indicator Data'!$CL115</f>
        <v>0</v>
      </c>
      <c r="CA112" s="55">
        <f t="shared" si="208"/>
        <v>0</v>
      </c>
      <c r="CB112" s="55">
        <f t="shared" si="209"/>
        <v>0</v>
      </c>
      <c r="CC112" s="55">
        <f t="shared" si="164"/>
        <v>0</v>
      </c>
      <c r="CD112" s="55">
        <f t="shared" si="165"/>
        <v>0</v>
      </c>
      <c r="CE112" s="55">
        <f t="shared" si="166"/>
        <v>0</v>
      </c>
      <c r="CF112" s="55">
        <f>ROUND(IF('Indicator Data'!U115=0,0,IF(LOG('Indicator Data'!U115)&gt;CF$195,10,IF(LOG('Indicator Data'!U115)&lt;CF$194,0,10-(CF$195-LOG('Indicator Data'!U115))/(CF$195-CF$194)*10))),1)</f>
        <v>7.1</v>
      </c>
      <c r="CG112" s="56">
        <f>'Indicator Data'!U115/'Indicator Data'!$CL115</f>
        <v>0.76607666280242415</v>
      </c>
      <c r="CH112" s="55">
        <f t="shared" si="210"/>
        <v>8.5</v>
      </c>
      <c r="CI112" s="55">
        <f t="shared" si="167"/>
        <v>7.9</v>
      </c>
      <c r="CJ112" s="55">
        <f>ROUND(IF('Indicator Data'!V115=0,0,IF(LOG('Indicator Data'!V115)&gt;CJ$195,10,IF(LOG('Indicator Data'!V115)&lt;CJ$194,0,10-(CJ$195-LOG('Indicator Data'!V115))/(CJ$195-CJ$194)*10))),1)</f>
        <v>7.3</v>
      </c>
      <c r="CK112" s="56">
        <f>IF('Indicator Data'!V115/'Indicator Data'!$CL115&gt;1,1,'Indicator Data'!V115/'Indicator Data'!$CL115)</f>
        <v>0.94874652686276906</v>
      </c>
      <c r="CL112" s="55">
        <f t="shared" si="211"/>
        <v>9.5</v>
      </c>
      <c r="CM112" s="55">
        <f t="shared" si="168"/>
        <v>8.6</v>
      </c>
      <c r="CN112" s="55">
        <f>ROUND(IF('Indicator Data'!W115=0,0,IF(LOG('Indicator Data'!W115)&gt;CN$195,10,IF(LOG('Indicator Data'!W115)&lt;CN$194,0,10-(CN$195-LOG('Indicator Data'!W115))/(CN$195-CN$194)*10))),1)</f>
        <v>0</v>
      </c>
      <c r="CO112" s="56">
        <f>'Indicator Data'!W115/'Indicator Data'!$CL115</f>
        <v>0</v>
      </c>
      <c r="CP112" s="55">
        <f t="shared" si="212"/>
        <v>0</v>
      </c>
      <c r="CQ112" s="55">
        <f t="shared" si="169"/>
        <v>0</v>
      </c>
      <c r="CR112" s="55">
        <f>ROUND(IF('Indicator Data'!X115=0,0,IF(LOG('Indicator Data'!X115)&gt;CR$195,10,IF(LOG('Indicator Data'!X115)&lt;CR$194,0,10-(CR$195-LOG('Indicator Data'!X115))/(CR$195-CR$194)*10))),1)</f>
        <v>7.2</v>
      </c>
      <c r="CS112" s="56">
        <f>'Indicator Data'!X115/'Indicator Data'!$CL115</f>
        <v>0.86672061066028283</v>
      </c>
      <c r="CT112" s="55">
        <f t="shared" si="213"/>
        <v>8.6999999999999993</v>
      </c>
      <c r="CU112" s="55">
        <f t="shared" si="170"/>
        <v>8</v>
      </c>
      <c r="CV112" s="55">
        <f>ROUND(IF('Indicator Data'!Y115=0,0,IF(LOG('Indicator Data'!Y115)&gt;CR$195,10,IF(LOG('Indicator Data'!Y115)&lt;CR$194,0,10-(CR$195-LOG('Indicator Data'!Y115))/(CR$195-CR$194)*10))),1)</f>
        <v>0</v>
      </c>
      <c r="CW112" s="56">
        <f>'Indicator Data'!Y115/'Indicator Data'!$CL115</f>
        <v>0</v>
      </c>
      <c r="CX112" s="55">
        <f t="shared" si="214"/>
        <v>0</v>
      </c>
      <c r="CY112" s="55">
        <f t="shared" si="171"/>
        <v>0</v>
      </c>
      <c r="CZ112" s="55">
        <f t="shared" si="172"/>
        <v>7</v>
      </c>
      <c r="DA112" s="55">
        <f>IF('Indicator Data'!AE115="No data","x",ROUND(IF('Indicator Data'!AE115&gt;DA$195,0,IF('Indicator Data'!AE115&lt;DA$194,10,(DA$195-'Indicator Data'!AE115)/(DA$195-DA$194)*10)),1))</f>
        <v>0.5</v>
      </c>
      <c r="DB112" s="55">
        <f>IF('Indicator Data'!AF115="No data","x",ROUND(IF('Indicator Data'!AF115&gt;DB$195,0,IF('Indicator Data'!AF115&lt;DB$194,10,(DB$195-'Indicator Data'!AF115)/(DB$195-DB$194)*10)),1))</f>
        <v>0</v>
      </c>
      <c r="DC112" s="55" t="str">
        <f>IF('Indicator Data'!AH115="No data","x",ROUND(IF('Indicator Data'!AH115&gt;DC$195,0,IF('Indicator Data'!AH115&lt;DC$194,10,(DC$195-'Indicator Data'!AH115)/(DC$195-DC$194)*10)),1))</f>
        <v>x</v>
      </c>
      <c r="DD112" s="55">
        <f>IF(AND(DB112="x",DA112="x",DC112="x"),"x",ROUND(AVERAGE(DA112:DC112),1))</f>
        <v>0.3</v>
      </c>
      <c r="DE112" s="55">
        <f>IF('Indicator Data'!AA115="No data","x",ROUND(IF(LOG('Indicator Data'!AA115)&gt;DE$195,10,IF(LOG('Indicator Data'!AA115)&lt;DE$194,0,10-(DE$195-LOG('Indicator Data'!AA115))/(DE$195-DE$194)*10)),1))</f>
        <v>9.3000000000000007</v>
      </c>
      <c r="DF112" s="55">
        <f>IF('Indicator Data'!AB115="No data","x",ROUND(IF('Indicator Data'!AB115&gt;DF$195,10,IF('Indicator Data'!AB115&lt;DF$194,0,10-(DF$195-'Indicator Data'!AB115)/(DF$195-DF$194)*10)),1))</f>
        <v>1.6</v>
      </c>
      <c r="DG112" s="55">
        <f>IF('Indicator Data'!AC115="No data","x",ROUND(IF('Indicator Data'!AC115&gt;DG$195,10,IF('Indicator Data'!AC115&lt;DG$194,0,10-(DG$195-'Indicator Data'!AC115)/(DG$195-DG$194)*10)),1))</f>
        <v>4.0999999999999996</v>
      </c>
      <c r="DH112" s="55">
        <f>IF('Indicator Data'!AD115="No data","x",ROUND(IF('Indicator Data'!AD115&gt;DH$195,10,IF('Indicator Data'!AD115&lt;DH$194,0,10-(DH$195-'Indicator Data'!AD115)/(DH$195-DH$194)*10)),1))</f>
        <v>2.1</v>
      </c>
      <c r="DI112" s="55">
        <f t="shared" si="173"/>
        <v>4.3</v>
      </c>
      <c r="DJ112" s="55">
        <f t="shared" si="174"/>
        <v>3</v>
      </c>
      <c r="DK112" s="55" t="str">
        <f>IF('Indicator Data'!AK115="No data","x",ROUND(IF('Indicator Data'!AK115&gt;DK$195,10,IF('Indicator Data'!AK115&lt;DK$194,0,10-(DK$195-'Indicator Data'!AK115)/(DK$195-DK$194)*10)),1))</f>
        <v>x</v>
      </c>
      <c r="DL112" s="55">
        <f>IF('Indicator Data'!AL115="No data","x",ROUND(IF('Indicator Data'!AL115&gt;DL$195,10,IF('Indicator Data'!AL115&lt;DL$194,0,10-(DL$195-'Indicator Data'!AL115)/(DL$195-DL$194)*10)),1))</f>
        <v>0.1</v>
      </c>
      <c r="DM112" s="55">
        <f t="shared" si="175"/>
        <v>3.4</v>
      </c>
      <c r="DN112" s="55">
        <f>IF('Indicator Data'!AG115="No data","x",ROUND(IF('Indicator Data'!AG115&gt;DN$195,10,IF('Indicator Data'!AG115&lt;DN$194,0,10-(DN$195-'Indicator Data'!AG115)/(DN$195-DN$194)*10)),1))</f>
        <v>0</v>
      </c>
      <c r="DO112" s="55">
        <f t="shared" si="176"/>
        <v>0.2</v>
      </c>
      <c r="DP112" s="194">
        <f>IF('Indicator Data'!AI115="No data","x",'Indicator Data'!AI115/'Indicator Data'!$CK115)</f>
        <v>1.4067776651126252E-4</v>
      </c>
      <c r="DQ112" s="55">
        <f t="shared" si="215"/>
        <v>1.4</v>
      </c>
      <c r="DR112" s="55">
        <f>IF('Indicator Data'!AJ115="No data","x",ROUND(IF('Indicator Data'!AJ115&gt;DR$195,10,IF('Indicator Data'!AJ115&lt;DR$194,0,10-(DR$195-'Indicator Data'!AJ115)/(DR$195-DR$194)*10)),1))</f>
        <v>8</v>
      </c>
      <c r="DS112" s="55">
        <f t="shared" si="177"/>
        <v>4.7</v>
      </c>
      <c r="DT112" s="55">
        <f>ROUND(IF('Indicator Data'!Z115=0,0,IF(LOG('Indicator Data'!Z115)&gt;DT$195,10,IF(LOG('Indicator Data'!Z115)&lt;DT$194,0,10-(DT$195-LOG('Indicator Data'!Z115))/(DT$195-DT$194)*10))),1)</f>
        <v>0</v>
      </c>
      <c r="DU112" s="56">
        <f>'Indicator Data'!Z115/'Indicator Data'!$CL115</f>
        <v>0</v>
      </c>
      <c r="DV112" s="55">
        <f t="shared" si="216"/>
        <v>0</v>
      </c>
      <c r="DW112" s="55">
        <f t="shared" si="178"/>
        <v>0</v>
      </c>
      <c r="DX112" s="55">
        <f t="shared" si="179"/>
        <v>2.8</v>
      </c>
      <c r="DY112" s="57">
        <f>IF(BL112="x",ROUND((10-GEOMEAN(((10-DX112)/10*9+1),((10-CZ112)/10*9+1),((10-DJ112)/10*9+1)))/9*10,1),ROUND((10-GEOMEAN(((10-BL112)/10*9+1),((10-DX112)/10*9+1),((10-CZ112)/10*9+1),((10-DJ112)/10*9+1)))/9*10,1))</f>
        <v>3.7</v>
      </c>
      <c r="DZ112" s="58">
        <f>IF(ROUND(IF(AP112="x",(10-GEOMEAN(((10-AO112)/10*9+1),((10-DY112)/10*9+1),((10-AU112)/10*9+1),((10-AQ112)/10*9+1),((10-AR112)/10*9+1)))/9*10,(10-GEOMEAN(((10-AO112)/10*9+1),((10-DY112)/10*9+1),((10-AP112)/10*9+1),((10-AQ112)/10*9+1),((10-AR112)/10*9+1),((10-AU112)/10*9+1)))/9*10),1)=0,0.1,ROUND(IF(AP112="x",(10-GEOMEAN(((10-AO112)/10*9+1),((10-DY112)/10*9+1),((10-AU112)/10*9+1),((10-AQ112)/10*9+1),((10-AR112)/10*9+1)))/9*10,(10-GEOMEAN(((10-AO112)/10*9+1),((10-DY112)/10*9+1),((10-AP112)/10*9+1),((10-AQ112)/10*9+1),((10-AR112)/10*9+1),((10-AU112)/10*9+1)))/9*10),1))</f>
        <v>3.8</v>
      </c>
      <c r="EA112" s="55">
        <f>ROUND(IF('Indicator Data'!AM115=0,0,IF('Indicator Data'!AM115&gt;EA$195,10,IF('Indicator Data'!AM115&lt;EA$194,0,10-(EA$195-'Indicator Data'!AM115)/(EA$195-EA$194)*10))),1)</f>
        <v>0.2</v>
      </c>
      <c r="EB112" s="55">
        <f>ROUND(IF('Indicator Data'!AN115=0,0,IF(LOG('Indicator Data'!AN115)&gt;LOG(EB$195),10,IF(LOG('Indicator Data'!AN115)&lt;LOG(EB$194),0,10-(LOG(EB$195)-LOG('Indicator Data'!AN115))/(LOG(EB$195)-LOG(EB$194))*10))),1)</f>
        <v>0</v>
      </c>
      <c r="EC112" s="57">
        <f t="shared" si="217"/>
        <v>0.1</v>
      </c>
      <c r="ED112" s="55">
        <f>'Indicator Data'!AO115</f>
        <v>0</v>
      </c>
      <c r="EE112" s="55">
        <f>'Indicator Data'!AP115</f>
        <v>0</v>
      </c>
      <c r="EF112" s="57">
        <f t="shared" si="218"/>
        <v>0</v>
      </c>
      <c r="EG112" s="58">
        <f t="shared" si="219"/>
        <v>0.1</v>
      </c>
      <c r="EH112" s="15"/>
      <c r="EI112" s="104"/>
    </row>
    <row r="113" spans="1:139" s="4" customFormat="1" x14ac:dyDescent="0.25">
      <c r="A113" s="126" t="str">
        <f>'Indicator Data'!A116</f>
        <v>Mexico</v>
      </c>
      <c r="B113" s="59" t="str">
        <f>'Indicator Data'!B116</f>
        <v>MEX</v>
      </c>
      <c r="C113" s="55">
        <f>ROUND(IF('Indicator Data'!C116=0,0.1,IF(LOG('Indicator Data'!C116)&gt;C$195,10,IF(LOG('Indicator Data'!C116)&lt;C$194,0,10-(C$195-LOG('Indicator Data'!C116))/(C$195-C$194)*10))),1)</f>
        <v>10</v>
      </c>
      <c r="D113" s="55">
        <f>ROUND(IF('Indicator Data'!D116=0,0.1,IF(LOG('Indicator Data'!D116)&gt;D$195,10,IF(LOG('Indicator Data'!D116)&lt;D$194,0,10-(D$195-LOG('Indicator Data'!D116))/(D$195-D$194)*10))),1)</f>
        <v>10</v>
      </c>
      <c r="E113" s="55">
        <f t="shared" si="180"/>
        <v>10</v>
      </c>
      <c r="F113" s="55">
        <f>IF('Indicator Data'!E116="No data",0.1,(ROUND(IF('Indicator Data'!E116=0,0,IF(LOG('Indicator Data'!E116)&gt;F$195,10,IF(LOG('Indicator Data'!E116)&lt;F$194,0,10-(F$195-LOG('Indicator Data'!E116))/(F$195-F$194)*10))),1)))</f>
        <v>9.3000000000000007</v>
      </c>
      <c r="G113" s="55">
        <f>ROUND(IF('Indicator Data'!F116=0,0,IF(LOG('Indicator Data'!F116)&gt;G$195,10,IF(LOG('Indicator Data'!F116)&lt;G$194,0,10-(G$195-LOG('Indicator Data'!F116))/(G$195-G$194)*10))),1)</f>
        <v>7.2</v>
      </c>
      <c r="H113" s="55">
        <f>ROUND(IF('Indicator Data'!G116=0,0,IF(LOG('Indicator Data'!G116)&gt;H$195,10,IF(LOG('Indicator Data'!G116)&lt;H$194,0,10-(H$195-LOG('Indicator Data'!G116))/(H$195-H$194)*10))),1)</f>
        <v>10</v>
      </c>
      <c r="I113" s="55">
        <f>ROUND(IF('Indicator Data'!H116=0,0,IF(LOG('Indicator Data'!H116)&gt;I$195,10,IF(LOG('Indicator Data'!H116)&lt;I$194,0,10-(I$195-LOG('Indicator Data'!H116))/(I$195-I$194)*10))),1)</f>
        <v>10</v>
      </c>
      <c r="J113" s="55">
        <f t="shared" si="181"/>
        <v>10</v>
      </c>
      <c r="K113" s="55">
        <f>ROUND(IF('Indicator Data'!I116=0,0,IF(LOG('Indicator Data'!I116)&gt;K$195,10,IF(LOG('Indicator Data'!I116)&lt;K$194,0,10-(K$195-LOG('Indicator Data'!I116))/(K$195-K$194)*10))),1)</f>
        <v>7.9</v>
      </c>
      <c r="L113" s="55">
        <f t="shared" si="182"/>
        <v>9.1999999999999993</v>
      </c>
      <c r="M113" s="55">
        <f>ROUND(IF('Indicator Data'!J116=0,0,IF(LOG('Indicator Data'!J116)&gt;M$195,10,IF(LOG('Indicator Data'!J116)&lt;M$194,0,10-(M$195-LOG('Indicator Data'!J116))/(M$195-M$194)*10))),1)</f>
        <v>9.6999999999999993</v>
      </c>
      <c r="N113" s="56">
        <f>'Indicator Data'!C116/'Indicator Data'!$CL116</f>
        <v>1.4683527687019309E-3</v>
      </c>
      <c r="O113" s="56">
        <f>'Indicator Data'!D116/'Indicator Data'!$CL116</f>
        <v>2.56346584784058E-4</v>
      </c>
      <c r="P113" s="56">
        <f>IF(F113=0.1,"x",'Indicator Data'!E116/'Indicator Data'!$CL116)</f>
        <v>4.2279363240218474E-3</v>
      </c>
      <c r="Q113" s="56">
        <f>'Indicator Data'!F116/'Indicator Data'!$CL116</f>
        <v>1.590387627598548E-6</v>
      </c>
      <c r="R113" s="56">
        <f>'Indicator Data'!G116/'Indicator Data'!$CL116</f>
        <v>1.2093979069691464E-2</v>
      </c>
      <c r="S113" s="56">
        <f>'Indicator Data'!H116/'Indicator Data'!$CL116</f>
        <v>4.0713412247196405E-3</v>
      </c>
      <c r="T113" s="56">
        <f>'Indicator Data'!I116/'Indicator Data'!$CL116</f>
        <v>6.8325318093872796E-4</v>
      </c>
      <c r="U113" s="56">
        <f>'Indicator Data'!J116/'Indicator Data'!$CL116</f>
        <v>5.7735375529325303E-4</v>
      </c>
      <c r="V113" s="55">
        <f t="shared" si="183"/>
        <v>7.3</v>
      </c>
      <c r="W113" s="55">
        <f t="shared" si="184"/>
        <v>2.6</v>
      </c>
      <c r="X113" s="55">
        <f t="shared" si="185"/>
        <v>5.4</v>
      </c>
      <c r="Y113" s="55">
        <f t="shared" si="186"/>
        <v>2.8</v>
      </c>
      <c r="Z113" s="55">
        <f t="shared" si="187"/>
        <v>6</v>
      </c>
      <c r="AA113" s="55">
        <f t="shared" si="188"/>
        <v>6.7</v>
      </c>
      <c r="AB113" s="55">
        <f t="shared" si="189"/>
        <v>8.1</v>
      </c>
      <c r="AC113" s="55">
        <f t="shared" si="190"/>
        <v>7.5</v>
      </c>
      <c r="AD113" s="55">
        <f t="shared" si="191"/>
        <v>0.7</v>
      </c>
      <c r="AE113" s="55">
        <f t="shared" si="192"/>
        <v>5</v>
      </c>
      <c r="AF113" s="55">
        <f t="shared" si="193"/>
        <v>0.2</v>
      </c>
      <c r="AG113" s="55">
        <f>ROUND(IF('Indicator Data'!K116=0,0,IF('Indicator Data'!K116&gt;AG$195,10,IF('Indicator Data'!K116&lt;AG$194,0,10-(AG$195-'Indicator Data'!K116)/(AG$195-AG$194)*10))),1)</f>
        <v>5.7</v>
      </c>
      <c r="AH113" s="55">
        <f t="shared" si="194"/>
        <v>8.6999999999999993</v>
      </c>
      <c r="AI113" s="55">
        <f t="shared" si="195"/>
        <v>6.3</v>
      </c>
      <c r="AJ113" s="55">
        <f t="shared" si="196"/>
        <v>8.4</v>
      </c>
      <c r="AK113" s="55">
        <f t="shared" si="197"/>
        <v>9.1</v>
      </c>
      <c r="AL113" s="55">
        <f t="shared" si="198"/>
        <v>8.8000000000000007</v>
      </c>
      <c r="AM113" s="55">
        <f t="shared" si="199"/>
        <v>4.3</v>
      </c>
      <c r="AN113" s="55">
        <f t="shared" si="200"/>
        <v>7.2</v>
      </c>
      <c r="AO113" s="193">
        <f t="shared" si="201"/>
        <v>8.6</v>
      </c>
      <c r="AP113" s="193">
        <f t="shared" si="151"/>
        <v>7.2</v>
      </c>
      <c r="AQ113" s="193">
        <f t="shared" si="202"/>
        <v>6.6</v>
      </c>
      <c r="AR113" s="193">
        <f t="shared" si="203"/>
        <v>7.7</v>
      </c>
      <c r="AS113" s="55">
        <f t="shared" si="204"/>
        <v>6.5</v>
      </c>
      <c r="AT113" s="55">
        <f>IF('Indicator Data'!L116="No data","x",IF('Indicator Data'!CM116&lt;1000,"x",ROUND((IF('Indicator Data'!L116&gt;AT$195,10,IF('Indicator Data'!L116&lt;AT$194,0,10-(AT$195-'Indicator Data'!L116)/(AT$195-AT$194)*10))),1)))</f>
        <v>1</v>
      </c>
      <c r="AU113" s="193">
        <f t="shared" si="205"/>
        <v>3.8</v>
      </c>
      <c r="AV113" s="55" t="str">
        <f>IF('Indicator Data'!M116="No data","x",ROUND(IF('Indicator Data'!M116=0,0,IF(LOG('Indicator Data'!M116)&gt;AV$195,10,IF(LOG('Indicator Data'!M116)&lt;AV$194,0,10-(AV$195-LOG('Indicator Data'!M116))/(AV$195-AV$194)*10))),1))</f>
        <v>x</v>
      </c>
      <c r="AW113" s="56" t="str">
        <f>IF(AV113="x","x",'Indicator Data'!M116/'Indicator Data'!$CL116)</f>
        <v>x</v>
      </c>
      <c r="AX113" s="55" t="str">
        <f t="shared" si="152"/>
        <v>x</v>
      </c>
      <c r="AY113" s="55" t="str">
        <f t="shared" si="153"/>
        <v>x</v>
      </c>
      <c r="AZ113" s="55" t="str">
        <f>IF('Indicator Data'!N116="No data","x",ROUND(IF('Indicator Data'!N116=0,0,IF(LOG('Indicator Data'!N116)&gt;AZ$195,10,IF(LOG('Indicator Data'!N116)&lt;AZ$194,0,10-(AZ$195-LOG('Indicator Data'!N116))/(AZ$195-AZ$194)*10))),1))</f>
        <v>x</v>
      </c>
      <c r="BA113" s="56" t="str">
        <f>IF(AZ113="x","x",'Indicator Data'!N116/'Indicator Data'!$CL116)</f>
        <v>x</v>
      </c>
      <c r="BB113" s="55" t="str">
        <f t="shared" si="154"/>
        <v>x</v>
      </c>
      <c r="BC113" s="55" t="str">
        <f t="shared" si="155"/>
        <v>x</v>
      </c>
      <c r="BD113" s="55" t="str">
        <f>IF('Indicator Data'!O116="No data","x",ROUND(IF('Indicator Data'!O116=0,0,IF(LOG('Indicator Data'!O116)&gt;BD$195,10,IF(LOG('Indicator Data'!O116)&lt;BD$194,0,10-(BD$195-LOG('Indicator Data'!O116))/(BD$195-BD$194)*10))),1))</f>
        <v>x</v>
      </c>
      <c r="BE113" s="56" t="str">
        <f>IF(BD113="x","x",'Indicator Data'!O116/'Indicator Data'!$CL116)</f>
        <v>x</v>
      </c>
      <c r="BF113" s="55" t="str">
        <f t="shared" si="156"/>
        <v>x</v>
      </c>
      <c r="BG113" s="55" t="str">
        <f t="shared" si="157"/>
        <v>x</v>
      </c>
      <c r="BH113" s="55" t="str">
        <f>IF('Indicator Data'!P116="No data","x",ROUND(IF('Indicator Data'!P116=0,0,IF(LOG('Indicator Data'!P116)&gt;BH$195,10,IF(LOG('Indicator Data'!P116)&lt;BH$194,0,10-(BH$195-LOG('Indicator Data'!P116))/(BH$195-BH$194)*10))),1))</f>
        <v>x</v>
      </c>
      <c r="BI113" s="56" t="str">
        <f>IF(BH113="x","x",'Indicator Data'!P116/'Indicator Data'!$CL116)</f>
        <v>x</v>
      </c>
      <c r="BJ113" s="55" t="str">
        <f t="shared" si="158"/>
        <v>x</v>
      </c>
      <c r="BK113" s="55" t="str">
        <f t="shared" si="159"/>
        <v>x</v>
      </c>
      <c r="BL113" s="55" t="str">
        <f t="shared" si="160"/>
        <v>x</v>
      </c>
      <c r="BM113" s="55">
        <f>ROUND(IF('Indicator Data'!Q116=0,0,IF(LOG('Indicator Data'!Q116)&gt;BM$195,10,IF(LOG('Indicator Data'!Q116)&lt;BM$194,0,10-(BM$195-LOG('Indicator Data'!Q116))/(BM$195-BM$194)*10))),1)</f>
        <v>8.6999999999999993</v>
      </c>
      <c r="BN113" s="55">
        <f>ROUND(IF('Indicator Data'!R116=0,0,IF(LOG('Indicator Data'!R116)&gt;BN$195,10,IF(LOG('Indicator Data'!R116)&lt;BN$194,0,10-(BN$195-LOG('Indicator Data'!R116))/(BN$195-BN$194)*10))),1)</f>
        <v>9.1</v>
      </c>
      <c r="BO113" s="55">
        <f t="shared" si="161"/>
        <v>8.9666666666666668</v>
      </c>
      <c r="BP113" s="56">
        <f>'Indicator Data'!Q116/'Indicator Data'!$CL116</f>
        <v>9.5180041920995578E-2</v>
      </c>
      <c r="BQ113" s="56">
        <f>'Indicator Data'!R116/'Indicator Data'!$CL116</f>
        <v>2.3273308317060325E-2</v>
      </c>
      <c r="BR113" s="55">
        <f t="shared" si="206"/>
        <v>1</v>
      </c>
      <c r="BS113" s="55">
        <f t="shared" si="207"/>
        <v>0.3</v>
      </c>
      <c r="BT113" s="55">
        <f t="shared" si="138"/>
        <v>0.53333333333333333</v>
      </c>
      <c r="BU113" s="55">
        <f t="shared" si="162"/>
        <v>6.3</v>
      </c>
      <c r="BV113" s="55">
        <f>ROUND(IF('Indicator Data'!S116=0,0,IF(LOG('Indicator Data'!S116)&gt;BV$195,10,IF(LOG('Indicator Data'!S116)&lt;BV$194,0,10-(BV$195-LOG('Indicator Data'!S116))/(BV$195-BV$194)*10))),1)</f>
        <v>0</v>
      </c>
      <c r="BW113" s="55">
        <f>ROUND(IF('Indicator Data'!T116=0,0,IF(LOG('Indicator Data'!T116)&gt;BW$195,10,IF(LOG('Indicator Data'!T116)&lt;BW$194,0,10-(BW$195-LOG('Indicator Data'!T116))/(BW$195-BW$194)*10))),1)</f>
        <v>3.3</v>
      </c>
      <c r="BX113" s="55">
        <f t="shared" si="163"/>
        <v>2.1999999999999997</v>
      </c>
      <c r="BY113" s="56">
        <f>'Indicator Data'!S116/'Indicator Data'!$CL116</f>
        <v>0</v>
      </c>
      <c r="BZ113" s="56">
        <f>'Indicator Data'!T116/'Indicator Data'!$CL116</f>
        <v>1.7229619469555086E-5</v>
      </c>
      <c r="CA113" s="55">
        <f t="shared" si="208"/>
        <v>0</v>
      </c>
      <c r="CB113" s="55">
        <f t="shared" si="209"/>
        <v>0</v>
      </c>
      <c r="CC113" s="55">
        <f t="shared" si="164"/>
        <v>0</v>
      </c>
      <c r="CD113" s="55">
        <f t="shared" si="165"/>
        <v>1.2</v>
      </c>
      <c r="CE113" s="55">
        <f t="shared" si="166"/>
        <v>4.2</v>
      </c>
      <c r="CF113" s="55">
        <f>ROUND(IF('Indicator Data'!U116=0,0,IF(LOG('Indicator Data'!U116)&gt;CF$195,10,IF(LOG('Indicator Data'!U116)&lt;CF$194,0,10-(CF$195-LOG('Indicator Data'!U116))/(CF$195-CF$194)*10))),1)</f>
        <v>9.3000000000000007</v>
      </c>
      <c r="CG113" s="56">
        <f>'Indicator Data'!U116/'Indicator Data'!$CL116</f>
        <v>0.26218267041092219</v>
      </c>
      <c r="CH113" s="55">
        <f t="shared" si="210"/>
        <v>2.9</v>
      </c>
      <c r="CI113" s="55">
        <f t="shared" si="167"/>
        <v>7.3</v>
      </c>
      <c r="CJ113" s="55">
        <f>ROUND(IF('Indicator Data'!V116=0,0,IF(LOG('Indicator Data'!V116)&gt;CJ$195,10,IF(LOG('Indicator Data'!V116)&lt;CJ$194,0,10-(CJ$195-LOG('Indicator Data'!V116))/(CJ$195-CJ$194)*10))),1)</f>
        <v>9.6999999999999993</v>
      </c>
      <c r="CK113" s="56">
        <f>IF('Indicator Data'!V116/'Indicator Data'!$CL116&gt;1,1,'Indicator Data'!V116/'Indicator Data'!$CL116)</f>
        <v>0.51524436841064059</v>
      </c>
      <c r="CL113" s="55">
        <f t="shared" si="211"/>
        <v>5.2</v>
      </c>
      <c r="CM113" s="55">
        <f t="shared" si="168"/>
        <v>8.1999999999999993</v>
      </c>
      <c r="CN113" s="55">
        <f>ROUND(IF('Indicator Data'!W116=0,0,IF(LOG('Indicator Data'!W116)&gt;CN$195,10,IF(LOG('Indicator Data'!W116)&lt;CN$194,0,10-(CN$195-LOG('Indicator Data'!W116))/(CN$195-CN$194)*10))),1)</f>
        <v>0</v>
      </c>
      <c r="CO113" s="56">
        <f>'Indicator Data'!W116/'Indicator Data'!$CL116</f>
        <v>0</v>
      </c>
      <c r="CP113" s="55">
        <f t="shared" si="212"/>
        <v>0</v>
      </c>
      <c r="CQ113" s="55">
        <f t="shared" si="169"/>
        <v>0</v>
      </c>
      <c r="CR113" s="55">
        <f>ROUND(IF('Indicator Data'!X116=0,0,IF(LOG('Indicator Data'!X116)&gt;CR$195,10,IF(LOG('Indicator Data'!X116)&lt;CR$194,0,10-(CR$195-LOG('Indicator Data'!X116))/(CR$195-CR$194)*10))),1)</f>
        <v>9.6</v>
      </c>
      <c r="CS113" s="56">
        <f>'Indicator Data'!X116/'Indicator Data'!$CL116</f>
        <v>0.38609722429333487</v>
      </c>
      <c r="CT113" s="55">
        <f t="shared" si="213"/>
        <v>3.9</v>
      </c>
      <c r="CU113" s="55">
        <f t="shared" si="170"/>
        <v>7.8</v>
      </c>
      <c r="CV113" s="55">
        <f>ROUND(IF('Indicator Data'!Y116=0,0,IF(LOG('Indicator Data'!Y116)&gt;CR$195,10,IF(LOG('Indicator Data'!Y116)&lt;CR$194,0,10-(CR$195-LOG('Indicator Data'!Y116))/(CR$195-CR$194)*10))),1)</f>
        <v>0</v>
      </c>
      <c r="CW113" s="56">
        <f>'Indicator Data'!Y116/'Indicator Data'!$CL116</f>
        <v>0</v>
      </c>
      <c r="CX113" s="55">
        <f t="shared" si="214"/>
        <v>0</v>
      </c>
      <c r="CY113" s="55">
        <f t="shared" si="171"/>
        <v>0</v>
      </c>
      <c r="CZ113" s="55">
        <f t="shared" si="172"/>
        <v>7.1</v>
      </c>
      <c r="DA113" s="55">
        <f>IF('Indicator Data'!AE116="No data","x",ROUND(IF('Indicator Data'!AE116&gt;DA$195,0,IF('Indicator Data'!AE116&lt;DA$194,10,(DA$195-'Indicator Data'!AE116)/(DA$195-DA$194)*10)),1))</f>
        <v>1</v>
      </c>
      <c r="DB113" s="55">
        <f>IF('Indicator Data'!AF116="No data","x",ROUND(IF('Indicator Data'!AF116&gt;DB$195,0,IF('Indicator Data'!AF116&lt;DB$194,10,(DB$195-'Indicator Data'!AF116)/(DB$195-DB$194)*10)),1))</f>
        <v>0.1</v>
      </c>
      <c r="DC113" s="55">
        <f>IF('Indicator Data'!AH116="No data","x",ROUND(IF('Indicator Data'!AH116&gt;DC$195,0,IF('Indicator Data'!AH116&lt;DC$194,10,(DC$195-'Indicator Data'!AH116)/(DC$195-DC$194)*10)),1))</f>
        <v>1.2</v>
      </c>
      <c r="DD113" s="55">
        <f>IF(AND(DB113="x",DA113="x",DC113="x"),"x",ROUND(AVERAGE(DA113:DC113),1))</f>
        <v>0.8</v>
      </c>
      <c r="DE113" s="55">
        <f>IF('Indicator Data'!AA116="No data","x",ROUND(IF(LOG('Indicator Data'!AA116)&gt;DE$195,10,IF(LOG('Indicator Data'!AA116)&lt;DE$194,0,10-(DE$195-LOG('Indicator Data'!AA116))/(DE$195-DE$194)*10)),1))</f>
        <v>6</v>
      </c>
      <c r="DF113" s="55">
        <f>IF('Indicator Data'!AB116="No data","x",ROUND(IF('Indicator Data'!AB116&gt;DF$195,10,IF('Indicator Data'!AB116&lt;DF$194,0,10-(DF$195-'Indicator Data'!AB116)/(DF$195-DF$194)*10)),1))</f>
        <v>4.0999999999999996</v>
      </c>
      <c r="DG113" s="55">
        <f>IF('Indicator Data'!AC116="No data","x",ROUND(IF('Indicator Data'!AC116&gt;DG$195,10,IF('Indicator Data'!AC116&lt;DG$194,0,10-(DG$195-'Indicator Data'!AC116)/(DG$195-DG$194)*10)),1))</f>
        <v>8</v>
      </c>
      <c r="DH113" s="55">
        <f>IF('Indicator Data'!AD116="No data","x",ROUND(IF('Indicator Data'!AD116&gt;DH$195,10,IF('Indicator Data'!AD116&lt;DH$194,0,10-(DH$195-'Indicator Data'!AD116)/(DH$195-DH$194)*10)),1))</f>
        <v>2.5</v>
      </c>
      <c r="DI113" s="55">
        <f t="shared" si="173"/>
        <v>5.2</v>
      </c>
      <c r="DJ113" s="55">
        <f t="shared" si="174"/>
        <v>3.7</v>
      </c>
      <c r="DK113" s="55">
        <f>IF('Indicator Data'!AK116="No data","x",ROUND(IF('Indicator Data'!AK116&gt;DK$195,10,IF('Indicator Data'!AK116&lt;DK$194,0,10-(DK$195-'Indicator Data'!AK116)/(DK$195-DK$194)*10)),1))</f>
        <v>1.8</v>
      </c>
      <c r="DL113" s="55">
        <f>IF('Indicator Data'!AL116="No data","x",ROUND(IF('Indicator Data'!AL116&gt;DL$195,10,IF('Indicator Data'!AL116&lt;DL$194,0,10-(DL$195-'Indicator Data'!AL116)/(DL$195-DL$194)*10)),1))</f>
        <v>2.4</v>
      </c>
      <c r="DM113" s="55">
        <f t="shared" si="175"/>
        <v>4.0999999999999996</v>
      </c>
      <c r="DN113" s="55">
        <f>IF('Indicator Data'!AG116="No data","x",ROUND(IF('Indicator Data'!AG116&gt;DN$195,10,IF('Indicator Data'!AG116&lt;DN$194,0,10-(DN$195-'Indicator Data'!AG116)/(DN$195-DN$194)*10)),1))</f>
        <v>0.3</v>
      </c>
      <c r="DO113" s="55">
        <f t="shared" si="176"/>
        <v>0.7</v>
      </c>
      <c r="DP113" s="194">
        <f>IF('Indicator Data'!AI116="No data","x",'Indicator Data'!AI116/'Indicator Data'!$CK116)</f>
        <v>5.6718880516662775E-4</v>
      </c>
      <c r="DQ113" s="55">
        <f t="shared" si="215"/>
        <v>5.7</v>
      </c>
      <c r="DR113" s="55">
        <f>IF('Indicator Data'!AJ116="No data","x",ROUND(IF('Indicator Data'!AJ116&gt;DR$195,10,IF('Indicator Data'!AJ116&lt;DR$194,0,10-(DR$195-'Indicator Data'!AJ116)/(DR$195-DR$194)*10)),1))</f>
        <v>8</v>
      </c>
      <c r="DS113" s="55">
        <f t="shared" si="177"/>
        <v>6.9</v>
      </c>
      <c r="DT113" s="55">
        <f>ROUND(IF('Indicator Data'!Z116=0,0,IF(LOG('Indicator Data'!Z116)&gt;DT$195,10,IF(LOG('Indicator Data'!Z116)&lt;DT$194,0,10-(DT$195-LOG('Indicator Data'!Z116))/(DT$195-DT$194)*10))),1)</f>
        <v>9.1999999999999993</v>
      </c>
      <c r="DU113" s="56">
        <f>'Indicator Data'!Z116/'Indicator Data'!$CL116</f>
        <v>0.23159162885426962</v>
      </c>
      <c r="DV113" s="55">
        <f t="shared" si="216"/>
        <v>2.2999999999999998</v>
      </c>
      <c r="DW113" s="55">
        <f t="shared" si="178"/>
        <v>7</v>
      </c>
      <c r="DX113" s="55">
        <f t="shared" si="179"/>
        <v>3.9</v>
      </c>
      <c r="DY113" s="57">
        <f>IF(BL113="x",ROUND((10-GEOMEAN(((10-DX113)/10*9+1),((10-CZ113)/10*9+1),((10-DJ113)/10*9+1)))/9*10,1),ROUND((10-GEOMEAN(((10-BL113)/10*9+1),((10-DX113)/10*9+1),((10-CZ113)/10*9+1),((10-DJ113)/10*9+1)))/9*10,1))</f>
        <v>5.0999999999999996</v>
      </c>
      <c r="DZ113" s="58">
        <f>IF(ROUND(IF(AP113="x",(10-GEOMEAN(((10-AO113)/10*9+1),((10-DY113)/10*9+1),((10-AU113)/10*9+1),((10-AQ113)/10*9+1),((10-AR113)/10*9+1)))/9*10,(10-GEOMEAN(((10-AO113)/10*9+1),((10-DY113)/10*9+1),((10-AP113)/10*9+1),((10-AQ113)/10*9+1),((10-AR113)/10*9+1),((10-AU113)/10*9+1)))/9*10),1)=0,0.1,ROUND(IF(AP113="x",(10-GEOMEAN(((10-AO113)/10*9+1),((10-DY113)/10*9+1),((10-AU113)/10*9+1),((10-AQ113)/10*9+1),((10-AR113)/10*9+1)))/9*10,(10-GEOMEAN(((10-AO113)/10*9+1),((10-DY113)/10*9+1),((10-AP113)/10*9+1),((10-AQ113)/10*9+1),((10-AR113)/10*9+1),((10-AU113)/10*9+1)))/9*10),1))</f>
        <v>6.8</v>
      </c>
      <c r="EA113" s="55">
        <f>ROUND(IF('Indicator Data'!AM116=0,0,IF('Indicator Data'!AM116&gt;EA$195,10,IF('Indicator Data'!AM116&lt;EA$194,0,10-(EA$195-'Indicator Data'!AM116)/(EA$195-EA$194)*10))),1)</f>
        <v>10</v>
      </c>
      <c r="EB113" s="55">
        <f>ROUND(IF('Indicator Data'!AN116=0,0,IF(LOG('Indicator Data'!AN116)&gt;LOG(EB$195),10,IF(LOG('Indicator Data'!AN116)&lt;LOG(EB$194),0,10-(LOG(EB$195)-LOG('Indicator Data'!AN116))/(LOG(EB$195)-LOG(EB$194))*10))),1)</f>
        <v>9.8000000000000007</v>
      </c>
      <c r="EC113" s="57">
        <f t="shared" si="217"/>
        <v>9.9</v>
      </c>
      <c r="ED113" s="55">
        <f>'Indicator Data'!AO116</f>
        <v>0</v>
      </c>
      <c r="EE113" s="55">
        <f>'Indicator Data'!AP116</f>
        <v>5</v>
      </c>
      <c r="EF113" s="57">
        <f t="shared" si="218"/>
        <v>9</v>
      </c>
      <c r="EG113" s="58">
        <f t="shared" si="219"/>
        <v>9</v>
      </c>
      <c r="EH113" s="15"/>
      <c r="EI113" s="104"/>
    </row>
    <row r="114" spans="1:139" s="4" customFormat="1" x14ac:dyDescent="0.25">
      <c r="A114" s="126" t="str">
        <f>'Indicator Data'!A117</f>
        <v>Micronesia</v>
      </c>
      <c r="B114" s="59" t="str">
        <f>'Indicator Data'!B117</f>
        <v>FSM</v>
      </c>
      <c r="C114" s="55">
        <f>ROUND(IF('Indicator Data'!C117=0,0.1,IF(LOG('Indicator Data'!C117)&gt;C$195,10,IF(LOG('Indicator Data'!C117)&lt;C$194,0,10-(C$195-LOG('Indicator Data'!C117))/(C$195-C$194)*10))),1)</f>
        <v>0.1</v>
      </c>
      <c r="D114" s="55">
        <f>ROUND(IF('Indicator Data'!D117=0,0.1,IF(LOG('Indicator Data'!D117)&gt;D$195,10,IF(LOG('Indicator Data'!D117)&lt;D$194,0,10-(D$195-LOG('Indicator Data'!D117))/(D$195-D$194)*10))),1)</f>
        <v>0.1</v>
      </c>
      <c r="E114" s="55">
        <f t="shared" si="180"/>
        <v>0.1</v>
      </c>
      <c r="F114" s="55">
        <f>IF('Indicator Data'!E117="No data",0.1,(ROUND(IF('Indicator Data'!E117=0,0,IF(LOG('Indicator Data'!E117)&gt;F$195,10,IF(LOG('Indicator Data'!E117)&lt;F$194,0,10-(F$195-LOG('Indicator Data'!E117))/(F$195-F$194)*10))),1)))</f>
        <v>0.1</v>
      </c>
      <c r="G114" s="55">
        <f>ROUND(IF('Indicator Data'!F117=0,0,IF(LOG('Indicator Data'!F117)&gt;G$195,10,IF(LOG('Indicator Data'!F117)&lt;G$194,0,10-(G$195-LOG('Indicator Data'!F117))/(G$195-G$194)*10))),1)</f>
        <v>5.3</v>
      </c>
      <c r="H114" s="55">
        <f>ROUND(IF('Indicator Data'!G117=0,0,IF(LOG('Indicator Data'!G117)&gt;H$195,10,IF(LOG('Indicator Data'!G117)&lt;H$194,0,10-(H$195-LOG('Indicator Data'!G117))/(H$195-H$194)*10))),1)</f>
        <v>2.7</v>
      </c>
      <c r="I114" s="55">
        <f>ROUND(IF('Indicator Data'!H117=0,0,IF(LOG('Indicator Data'!H117)&gt;I$195,10,IF(LOG('Indicator Data'!H117)&lt;I$194,0,10-(I$195-LOG('Indicator Data'!H117))/(I$195-I$194)*10))),1)</f>
        <v>6.1</v>
      </c>
      <c r="J114" s="55">
        <f t="shared" si="181"/>
        <v>4.5999999999999996</v>
      </c>
      <c r="K114" s="55">
        <f>ROUND(IF('Indicator Data'!I117=0,0,IF(LOG('Indicator Data'!I117)&gt;K$195,10,IF(LOG('Indicator Data'!I117)&lt;K$194,0,10-(K$195-LOG('Indicator Data'!I117))/(K$195-K$194)*10))),1)</f>
        <v>2.7</v>
      </c>
      <c r="L114" s="55">
        <f t="shared" si="182"/>
        <v>3.7</v>
      </c>
      <c r="M114" s="55">
        <f>ROUND(IF('Indicator Data'!J117=0,0,IF(LOG('Indicator Data'!J117)&gt;M$195,10,IF(LOG('Indicator Data'!J117)&lt;M$194,0,10-(M$195-LOG('Indicator Data'!J117))/(M$195-M$194)*10))),1)</f>
        <v>6.4</v>
      </c>
      <c r="N114" s="56">
        <f>'Indicator Data'!C117/'Indicator Data'!$CL117</f>
        <v>0</v>
      </c>
      <c r="O114" s="56">
        <f>'Indicator Data'!D117/'Indicator Data'!$CL117</f>
        <v>0</v>
      </c>
      <c r="P114" s="56" t="str">
        <f>IF(F114=0.1,"x",'Indicator Data'!E117/'Indicator Data'!$CL117)</f>
        <v>x</v>
      </c>
      <c r="Q114" s="56">
        <f>'Indicator Data'!F117/'Indicator Data'!$CL117</f>
        <v>1.4024506988320889E-4</v>
      </c>
      <c r="R114" s="56">
        <f>'Indicator Data'!G117/'Indicator Data'!$CL117</f>
        <v>1.1456911736549875E-2</v>
      </c>
      <c r="S114" s="56">
        <f>'Indicator Data'!H117/'Indicator Data'!$CL117</f>
        <v>1.7098123683706682E-3</v>
      </c>
      <c r="T114" s="56">
        <f>'Indicator Data'!I117/'Indicator Data'!$CL117</f>
        <v>2.0659391154508903E-3</v>
      </c>
      <c r="U114" s="56">
        <f>'Indicator Data'!J117/'Indicator Data'!$CL117</f>
        <v>3.5228795711277044E-2</v>
      </c>
      <c r="V114" s="55">
        <f t="shared" si="183"/>
        <v>0</v>
      </c>
      <c r="W114" s="55">
        <f t="shared" si="184"/>
        <v>0</v>
      </c>
      <c r="X114" s="55">
        <f t="shared" si="185"/>
        <v>0</v>
      </c>
      <c r="Y114" s="55">
        <f t="shared" si="186"/>
        <v>0.1</v>
      </c>
      <c r="Z114" s="55">
        <f t="shared" si="187"/>
        <v>10</v>
      </c>
      <c r="AA114" s="55">
        <f t="shared" si="188"/>
        <v>6.4</v>
      </c>
      <c r="AB114" s="55">
        <f t="shared" si="189"/>
        <v>3.4</v>
      </c>
      <c r="AC114" s="55">
        <f t="shared" si="190"/>
        <v>5.0999999999999996</v>
      </c>
      <c r="AD114" s="55">
        <f t="shared" si="191"/>
        <v>2.1</v>
      </c>
      <c r="AE114" s="55">
        <f t="shared" si="192"/>
        <v>3.8</v>
      </c>
      <c r="AF114" s="55">
        <f t="shared" si="193"/>
        <v>10</v>
      </c>
      <c r="AG114" s="55">
        <f>ROUND(IF('Indicator Data'!K117=0,0,IF('Indicator Data'!K117&gt;AG$195,10,IF('Indicator Data'!K117&lt;AG$194,0,10-(AG$195-'Indicator Data'!K117)/(AG$195-AG$194)*10))),1)</f>
        <v>1.9</v>
      </c>
      <c r="AH114" s="55">
        <f t="shared" si="194"/>
        <v>0.1</v>
      </c>
      <c r="AI114" s="55">
        <f t="shared" si="195"/>
        <v>0.1</v>
      </c>
      <c r="AJ114" s="55">
        <f t="shared" si="196"/>
        <v>4.5999999999999996</v>
      </c>
      <c r="AK114" s="55">
        <f t="shared" si="197"/>
        <v>4.8</v>
      </c>
      <c r="AL114" s="55">
        <f t="shared" si="198"/>
        <v>4.7</v>
      </c>
      <c r="AM114" s="55">
        <f t="shared" si="199"/>
        <v>2.4</v>
      </c>
      <c r="AN114" s="55">
        <f t="shared" si="200"/>
        <v>8.8000000000000007</v>
      </c>
      <c r="AO114" s="193">
        <f t="shared" si="201"/>
        <v>0.1</v>
      </c>
      <c r="AP114" s="193">
        <f t="shared" si="151"/>
        <v>0.1</v>
      </c>
      <c r="AQ114" s="193">
        <f t="shared" si="202"/>
        <v>8.6</v>
      </c>
      <c r="AR114" s="193">
        <f t="shared" si="203"/>
        <v>3.8</v>
      </c>
      <c r="AS114" s="55">
        <f t="shared" si="204"/>
        <v>5.4</v>
      </c>
      <c r="AT114" s="55" t="str">
        <f>IF('Indicator Data'!L117="No data","x",IF('Indicator Data'!CM117&lt;1000,"x",ROUND((IF('Indicator Data'!L117&gt;AT$195,10,IF('Indicator Data'!L117&lt;AT$194,0,10-(AT$195-'Indicator Data'!L117)/(AT$195-AT$194)*10))),1)))</f>
        <v>x</v>
      </c>
      <c r="AU114" s="193">
        <f t="shared" si="205"/>
        <v>5.4</v>
      </c>
      <c r="AV114" s="55">
        <f>IF('Indicator Data'!M117="No data","x",ROUND(IF('Indicator Data'!M117=0,0,IF(LOG('Indicator Data'!M117)&gt;AV$195,10,IF(LOG('Indicator Data'!M117)&lt;AV$194,0,10-(AV$195-LOG('Indicator Data'!M117))/(AV$195-AV$194)*10))),1))</f>
        <v>0</v>
      </c>
      <c r="AW114" s="56">
        <f>IF(AV114="x","x",'Indicator Data'!M117/'Indicator Data'!$CL117)</f>
        <v>0</v>
      </c>
      <c r="AX114" s="55">
        <f t="shared" si="152"/>
        <v>0</v>
      </c>
      <c r="AY114" s="55">
        <f t="shared" si="153"/>
        <v>0</v>
      </c>
      <c r="AZ114" s="55" t="str">
        <f>IF('Indicator Data'!N117="No data","x",ROUND(IF('Indicator Data'!N117=0,0,IF(LOG('Indicator Data'!N117)&gt;AZ$195,10,IF(LOG('Indicator Data'!N117)&lt;AZ$194,0,10-(AZ$195-LOG('Indicator Data'!N117))/(AZ$195-AZ$194)*10))),1))</f>
        <v>x</v>
      </c>
      <c r="BA114" s="56" t="str">
        <f>IF(AZ114="x","x",'Indicator Data'!N117/'Indicator Data'!$CL117)</f>
        <v>x</v>
      </c>
      <c r="BB114" s="55" t="str">
        <f t="shared" si="154"/>
        <v>x</v>
      </c>
      <c r="BC114" s="55" t="str">
        <f t="shared" si="155"/>
        <v>x</v>
      </c>
      <c r="BD114" s="55" t="str">
        <f>IF('Indicator Data'!O117="No data","x",ROUND(IF('Indicator Data'!O117=0,0,IF(LOG('Indicator Data'!O117)&gt;BD$195,10,IF(LOG('Indicator Data'!O117)&lt;BD$194,0,10-(BD$195-LOG('Indicator Data'!O117))/(BD$195-BD$194)*10))),1))</f>
        <v>x</v>
      </c>
      <c r="BE114" s="56" t="str">
        <f>IF(BD114="x","x",'Indicator Data'!O117/'Indicator Data'!$CL117)</f>
        <v>x</v>
      </c>
      <c r="BF114" s="55" t="str">
        <f t="shared" si="156"/>
        <v>x</v>
      </c>
      <c r="BG114" s="55" t="str">
        <f t="shared" si="157"/>
        <v>x</v>
      </c>
      <c r="BH114" s="55" t="str">
        <f>IF('Indicator Data'!P117="No data","x",ROUND(IF('Indicator Data'!P117=0,0,IF(LOG('Indicator Data'!P117)&gt;BH$195,10,IF(LOG('Indicator Data'!P117)&lt;BH$194,0,10-(BH$195-LOG('Indicator Data'!P117))/(BH$195-BH$194)*10))),1))</f>
        <v>x</v>
      </c>
      <c r="BI114" s="56" t="str">
        <f>IF(BH114="x","x",'Indicator Data'!P117/'Indicator Data'!$CL117)</f>
        <v>x</v>
      </c>
      <c r="BJ114" s="55" t="str">
        <f t="shared" si="158"/>
        <v>x</v>
      </c>
      <c r="BK114" s="55" t="str">
        <f t="shared" si="159"/>
        <v>x</v>
      </c>
      <c r="BL114" s="55">
        <f t="shared" si="160"/>
        <v>0</v>
      </c>
      <c r="BM114" s="55">
        <f>ROUND(IF('Indicator Data'!Q117=0,0,IF(LOG('Indicator Data'!Q117)&gt;BM$195,10,IF(LOG('Indicator Data'!Q117)&lt;BM$194,0,10-(BM$195-LOG('Indicator Data'!Q117))/(BM$195-BM$194)*10))),1)</f>
        <v>0</v>
      </c>
      <c r="BN114" s="55">
        <f>ROUND(IF('Indicator Data'!R117=0,0,IF(LOG('Indicator Data'!R117)&gt;BN$195,10,IF(LOG('Indicator Data'!R117)&lt;BN$194,0,10-(BN$195-LOG('Indicator Data'!R117))/(BN$195-BN$194)*10))),1)</f>
        <v>0</v>
      </c>
      <c r="BO114" s="55">
        <f t="shared" si="161"/>
        <v>0</v>
      </c>
      <c r="BP114" s="56">
        <f>'Indicator Data'!Q117/'Indicator Data'!$CL117</f>
        <v>0</v>
      </c>
      <c r="BQ114" s="56">
        <f>'Indicator Data'!R117/'Indicator Data'!$CL117</f>
        <v>0</v>
      </c>
      <c r="BR114" s="55">
        <f t="shared" si="206"/>
        <v>0</v>
      </c>
      <c r="BS114" s="55">
        <f t="shared" si="207"/>
        <v>0</v>
      </c>
      <c r="BT114" s="55">
        <f t="shared" si="138"/>
        <v>0</v>
      </c>
      <c r="BU114" s="55">
        <f t="shared" si="162"/>
        <v>0</v>
      </c>
      <c r="BV114" s="55">
        <f>ROUND(IF('Indicator Data'!S117=0,0,IF(LOG('Indicator Data'!S117)&gt;BV$195,10,IF(LOG('Indicator Data'!S117)&lt;BV$194,0,10-(BV$195-LOG('Indicator Data'!S117))/(BV$195-BV$194)*10))),1)</f>
        <v>0</v>
      </c>
      <c r="BW114" s="55">
        <f>ROUND(IF('Indicator Data'!T117=0,0,IF(LOG('Indicator Data'!T117)&gt;BW$195,10,IF(LOG('Indicator Data'!T117)&lt;BW$194,0,10-(BW$195-LOG('Indicator Data'!T117))/(BW$195-BW$194)*10))),1)</f>
        <v>0</v>
      </c>
      <c r="BX114" s="55">
        <f t="shared" si="163"/>
        <v>0</v>
      </c>
      <c r="BY114" s="56">
        <f>'Indicator Data'!S117/'Indicator Data'!$CL117</f>
        <v>0</v>
      </c>
      <c r="BZ114" s="56">
        <f>'Indicator Data'!T117/'Indicator Data'!$CL117</f>
        <v>0</v>
      </c>
      <c r="CA114" s="55">
        <f t="shared" si="208"/>
        <v>0</v>
      </c>
      <c r="CB114" s="55">
        <f t="shared" si="209"/>
        <v>0</v>
      </c>
      <c r="CC114" s="55">
        <f t="shared" si="164"/>
        <v>0</v>
      </c>
      <c r="CD114" s="55">
        <f t="shared" si="165"/>
        <v>0</v>
      </c>
      <c r="CE114" s="55">
        <f t="shared" si="166"/>
        <v>0</v>
      </c>
      <c r="CF114" s="55">
        <f>ROUND(IF('Indicator Data'!U117=0,0,IF(LOG('Indicator Data'!U117)&gt;CF$195,10,IF(LOG('Indicator Data'!U117)&lt;CF$194,0,10-(CF$195-LOG('Indicator Data'!U117))/(CF$195-CF$194)*10))),1)</f>
        <v>3.3</v>
      </c>
      <c r="CG114" s="56">
        <f>'Indicator Data'!U117/'Indicator Data'!$CL117</f>
        <v>1.9663028910587785E-2</v>
      </c>
      <c r="CH114" s="55">
        <f t="shared" si="210"/>
        <v>0.2</v>
      </c>
      <c r="CI114" s="55">
        <f t="shared" si="167"/>
        <v>1.9</v>
      </c>
      <c r="CJ114" s="55">
        <f>ROUND(IF('Indicator Data'!V117=0,0,IF(LOG('Indicator Data'!V117)&gt;CJ$195,10,IF(LOG('Indicator Data'!V117)&lt;CJ$194,0,10-(CJ$195-LOG('Indicator Data'!V117))/(CJ$195-CJ$194)*10))),1)</f>
        <v>4.0999999999999996</v>
      </c>
      <c r="CK114" s="56">
        <f>IF('Indicator Data'!V117/'Indicator Data'!$CL117&gt;1,1,'Indicator Data'!V117/'Indicator Data'!$CL117)</f>
        <v>7.1697958870763925E-2</v>
      </c>
      <c r="CL114" s="55">
        <f t="shared" si="211"/>
        <v>0.7</v>
      </c>
      <c r="CM114" s="55">
        <f t="shared" si="168"/>
        <v>2.6</v>
      </c>
      <c r="CN114" s="55">
        <f>ROUND(IF('Indicator Data'!W117=0,0,IF(LOG('Indicator Data'!W117)&gt;CN$195,10,IF(LOG('Indicator Data'!W117)&lt;CN$194,0,10-(CN$195-LOG('Indicator Data'!W117))/(CN$195-CN$194)*10))),1)</f>
        <v>0</v>
      </c>
      <c r="CO114" s="56">
        <f>'Indicator Data'!W117/'Indicator Data'!$CL117</f>
        <v>0</v>
      </c>
      <c r="CP114" s="55">
        <f t="shared" si="212"/>
        <v>0</v>
      </c>
      <c r="CQ114" s="55">
        <f t="shared" si="169"/>
        <v>0</v>
      </c>
      <c r="CR114" s="55">
        <f>ROUND(IF('Indicator Data'!X117=0,0,IF(LOG('Indicator Data'!X117)&gt;CR$195,10,IF(LOG('Indicator Data'!X117)&lt;CR$194,0,10-(CR$195-LOG('Indicator Data'!X117))/(CR$195-CR$194)*10))),1)</f>
        <v>5.0999999999999996</v>
      </c>
      <c r="CS114" s="56">
        <f>'Indicator Data'!X117/'Indicator Data'!$CL117</f>
        <v>0.38075080678728701</v>
      </c>
      <c r="CT114" s="55">
        <f t="shared" si="213"/>
        <v>3.8</v>
      </c>
      <c r="CU114" s="55">
        <f t="shared" si="170"/>
        <v>4.5</v>
      </c>
      <c r="CV114" s="55">
        <f>ROUND(IF('Indicator Data'!Y117=0,0,IF(LOG('Indicator Data'!Y117)&gt;CR$195,10,IF(LOG('Indicator Data'!Y117)&lt;CR$194,0,10-(CR$195-LOG('Indicator Data'!Y117))/(CR$195-CR$194)*10))),1)</f>
        <v>0</v>
      </c>
      <c r="CW114" s="56">
        <f>'Indicator Data'!Y117/'Indicator Data'!$CL117</f>
        <v>0</v>
      </c>
      <c r="CX114" s="55">
        <f t="shared" si="214"/>
        <v>0</v>
      </c>
      <c r="CY114" s="55">
        <f t="shared" si="171"/>
        <v>0</v>
      </c>
      <c r="CZ114" s="55">
        <f t="shared" si="172"/>
        <v>2.4</v>
      </c>
      <c r="DA114" s="55">
        <f>IF('Indicator Data'!AE117="No data","x",ROUND(IF('Indicator Data'!AE117&gt;DA$195,0,IF('Indicator Data'!AE117&lt;DA$194,10,(DA$195-'Indicator Data'!AE117)/(DA$195-DA$194)*10)),1))</f>
        <v>1.3</v>
      </c>
      <c r="DB114" s="55">
        <f>IF('Indicator Data'!AF117="No data","x",ROUND(IF('Indicator Data'!AF117&gt;DB$195,0,IF('Indicator Data'!AF117&lt;DB$194,10,(DB$195-'Indicator Data'!AF117)/(DB$195-DB$194)*10)),1))</f>
        <v>3.6</v>
      </c>
      <c r="DC114" s="55" t="str">
        <f>IF('Indicator Data'!AH117="No data","x",ROUND(IF('Indicator Data'!AH117&gt;DC$195,0,IF('Indicator Data'!AH117&lt;DC$194,10,(DC$195-'Indicator Data'!AH117)/(DC$195-DC$194)*10)),1))</f>
        <v>x</v>
      </c>
      <c r="DD114" s="55">
        <f>IF(AND(DB114="x",DA114="x",DC114="x"),"x",ROUND(AVERAGE(DA114:DC114),1))</f>
        <v>2.5</v>
      </c>
      <c r="DE114" s="55">
        <f>IF('Indicator Data'!AA117="No data","x",ROUND(IF(LOG('Indicator Data'!AA117)&gt;DE$195,10,IF(LOG('Indicator Data'!AA117)&lt;DE$194,0,10-(DE$195-LOG('Indicator Data'!AA117))/(DE$195-DE$194)*10)),1))</f>
        <v>7.4</v>
      </c>
      <c r="DF114" s="55">
        <f>IF('Indicator Data'!AB117="No data","x",ROUND(IF('Indicator Data'!AB117&gt;DF$195,10,IF('Indicator Data'!AB117&lt;DF$194,0,10-(DF$195-'Indicator Data'!AB117)/(DF$195-DF$194)*10)),1))</f>
        <v>4.0999999999999996</v>
      </c>
      <c r="DG114" s="55">
        <f>IF('Indicator Data'!AC117="No data","x",ROUND(IF('Indicator Data'!AC117&gt;DG$195,10,IF('Indicator Data'!AC117&lt;DG$194,0,10-(DG$195-'Indicator Data'!AC117)/(DG$195-DG$194)*10)),1))</f>
        <v>2.2999999999999998</v>
      </c>
      <c r="DH114" s="55" t="str">
        <f>IF('Indicator Data'!AD117="No data","x",ROUND(IF('Indicator Data'!AD117&gt;DH$195,10,IF('Indicator Data'!AD117&lt;DH$194,0,10-(DH$195-'Indicator Data'!AD117)/(DH$195-DH$194)*10)),1))</f>
        <v>x</v>
      </c>
      <c r="DI114" s="55">
        <f t="shared" si="173"/>
        <v>4.5999999999999996</v>
      </c>
      <c r="DJ114" s="55">
        <f t="shared" si="174"/>
        <v>3.9</v>
      </c>
      <c r="DK114" s="55" t="str">
        <f>IF('Indicator Data'!AK117="No data","x",ROUND(IF('Indicator Data'!AK117&gt;DK$195,10,IF('Indicator Data'!AK117&lt;DK$194,0,10-(DK$195-'Indicator Data'!AK117)/(DK$195-DK$194)*10)),1))</f>
        <v>x</v>
      </c>
      <c r="DL114" s="55">
        <f>IF('Indicator Data'!AL117="No data","x",ROUND(IF('Indicator Data'!AL117&gt;DL$195,10,IF('Indicator Data'!AL117&lt;DL$194,0,10-(DL$195-'Indicator Data'!AL117)/(DL$195-DL$194)*10)),1))</f>
        <v>3.8</v>
      </c>
      <c r="DM114" s="55">
        <f t="shared" si="175"/>
        <v>4.4000000000000004</v>
      </c>
      <c r="DN114" s="55">
        <f>IF('Indicator Data'!AG117="No data","x",ROUND(IF('Indicator Data'!AG117&gt;DN$195,10,IF('Indicator Data'!AG117&lt;DN$194,0,10-(DN$195-'Indicator Data'!AG117)/(DN$195-DN$194)*10)),1))</f>
        <v>3.2</v>
      </c>
      <c r="DO114" s="55">
        <f t="shared" si="176"/>
        <v>2.7</v>
      </c>
      <c r="DP114" s="194">
        <f>IF('Indicator Data'!AI117="No data","x",'Indicator Data'!AI117/'Indicator Data'!$CK117)</f>
        <v>7.1022727272727269E-5</v>
      </c>
      <c r="DQ114" s="55">
        <f t="shared" si="215"/>
        <v>0.7</v>
      </c>
      <c r="DR114" s="55" t="str">
        <f>IF('Indicator Data'!AJ117="No data","x",ROUND(IF('Indicator Data'!AJ117&gt;DR$195,10,IF('Indicator Data'!AJ117&lt;DR$194,0,10-(DR$195-'Indicator Data'!AJ117)/(DR$195-DR$194)*10)),1))</f>
        <v>x</v>
      </c>
      <c r="DS114" s="55">
        <f t="shared" si="177"/>
        <v>0.7</v>
      </c>
      <c r="DT114" s="55">
        <f>ROUND(IF('Indicator Data'!Z117=0,0,IF(LOG('Indicator Data'!Z117)&gt;DT$195,10,IF(LOG('Indicator Data'!Z117)&lt;DT$194,0,10-(DT$195-LOG('Indicator Data'!Z117))/(DT$195-DT$194)*10))),1)</f>
        <v>0</v>
      </c>
      <c r="DU114" s="56">
        <f>'Indicator Data'!Z117/'Indicator Data'!$CL117</f>
        <v>0</v>
      </c>
      <c r="DV114" s="55">
        <f t="shared" si="216"/>
        <v>0</v>
      </c>
      <c r="DW114" s="55">
        <f t="shared" si="178"/>
        <v>0</v>
      </c>
      <c r="DX114" s="55">
        <f t="shared" si="179"/>
        <v>2.6</v>
      </c>
      <c r="DY114" s="57">
        <f>IF(BL114="x",ROUND((10-GEOMEAN(((10-DX114)/10*9+1),((10-CZ114)/10*9+1),((10-DJ114)/10*9+1)))/9*10,1),ROUND((10-GEOMEAN(((10-BL114)/10*9+1),((10-DX114)/10*9+1),((10-CZ114)/10*9+1),((10-DJ114)/10*9+1)))/9*10,1))</f>
        <v>2.2999999999999998</v>
      </c>
      <c r="DZ114" s="58">
        <f>IF(ROUND(IF(AP114="x",(10-GEOMEAN(((10-AO114)/10*9+1),((10-DY114)/10*9+1),((10-AU114)/10*9+1),((10-AQ114)/10*9+1),((10-AR114)/10*9+1)))/9*10,(10-GEOMEAN(((10-AO114)/10*9+1),((10-DY114)/10*9+1),((10-AP114)/10*9+1),((10-AQ114)/10*9+1),((10-AR114)/10*9+1),((10-AU114)/10*9+1)))/9*10),1)=0,0.1,ROUND(IF(AP114="x",(10-GEOMEAN(((10-AO114)/10*9+1),((10-DY114)/10*9+1),((10-AU114)/10*9+1),((10-AQ114)/10*9+1),((10-AR114)/10*9+1)))/9*10,(10-GEOMEAN(((10-AO114)/10*9+1),((10-DY114)/10*9+1),((10-AP114)/10*9+1),((10-AQ114)/10*9+1),((10-AR114)/10*9+1),((10-AU114)/10*9+1)))/9*10),1))</f>
        <v>4.2</v>
      </c>
      <c r="EA114" s="55">
        <f>ROUND(IF('Indicator Data'!AM117=0,0,IF('Indicator Data'!AM117&gt;EA$195,10,IF('Indicator Data'!AM117&lt;EA$194,0,10-(EA$195-'Indicator Data'!AM117)/(EA$195-EA$194)*10))),1)</f>
        <v>0</v>
      </c>
      <c r="EB114" s="55">
        <f>ROUND(IF('Indicator Data'!AN117=0,0,IF(LOG('Indicator Data'!AN117)&gt;LOG(EB$195),10,IF(LOG('Indicator Data'!AN117)&lt;LOG(EB$194),0,10-(LOG(EB$195)-LOG('Indicator Data'!AN117))/(LOG(EB$195)-LOG(EB$194))*10))),1)</f>
        <v>0</v>
      </c>
      <c r="EC114" s="57">
        <f t="shared" si="217"/>
        <v>0</v>
      </c>
      <c r="ED114" s="55">
        <f>'Indicator Data'!AO117</f>
        <v>0</v>
      </c>
      <c r="EE114" s="55">
        <f>'Indicator Data'!AP117</f>
        <v>0</v>
      </c>
      <c r="EF114" s="57">
        <f t="shared" si="218"/>
        <v>0</v>
      </c>
      <c r="EG114" s="58">
        <f t="shared" si="219"/>
        <v>0</v>
      </c>
      <c r="EH114" s="15"/>
      <c r="EI114" s="104"/>
    </row>
    <row r="115" spans="1:139" s="4" customFormat="1" x14ac:dyDescent="0.25">
      <c r="A115" s="126" t="str">
        <f>'Indicator Data'!A118</f>
        <v>Moldova Republic of</v>
      </c>
      <c r="B115" s="59" t="str">
        <f>'Indicator Data'!B118</f>
        <v>MDA</v>
      </c>
      <c r="C115" s="55">
        <f>ROUND(IF('Indicator Data'!C118=0,0.1,IF(LOG('Indicator Data'!C118)&gt;C$195,10,IF(LOG('Indicator Data'!C118)&lt;C$194,0,10-(C$195-LOG('Indicator Data'!C118))/(C$195-C$194)*10))),1)</f>
        <v>7.3</v>
      </c>
      <c r="D115" s="55">
        <f>ROUND(IF('Indicator Data'!D118=0,0.1,IF(LOG('Indicator Data'!D118)&gt;D$195,10,IF(LOG('Indicator Data'!D118)&lt;D$194,0,10-(D$195-LOG('Indicator Data'!D118))/(D$195-D$194)*10))),1)</f>
        <v>0.1</v>
      </c>
      <c r="E115" s="55">
        <f t="shared" si="180"/>
        <v>4.5999999999999996</v>
      </c>
      <c r="F115" s="55">
        <f>IF('Indicator Data'!E118="No data",0.1,(ROUND(IF('Indicator Data'!E118=0,0,IF(LOG('Indicator Data'!E118)&gt;F$195,10,IF(LOG('Indicator Data'!E118)&lt;F$194,0,10-(F$195-LOG('Indicator Data'!E118))/(F$195-F$194)*10))),1)))</f>
        <v>6.2</v>
      </c>
      <c r="G115" s="55">
        <f>ROUND(IF('Indicator Data'!F118=0,0,IF(LOG('Indicator Data'!F118)&gt;G$195,10,IF(LOG('Indicator Data'!F118)&lt;G$194,0,10-(G$195-LOG('Indicator Data'!F118))/(G$195-G$194)*10))),1)</f>
        <v>0</v>
      </c>
      <c r="H115" s="55">
        <f>ROUND(IF('Indicator Data'!G118=0,0,IF(LOG('Indicator Data'!G118)&gt;H$195,10,IF(LOG('Indicator Data'!G118)&lt;H$194,0,10-(H$195-LOG('Indicator Data'!G118))/(H$195-H$194)*10))),1)</f>
        <v>0</v>
      </c>
      <c r="I115" s="55">
        <f>ROUND(IF('Indicator Data'!H118=0,0,IF(LOG('Indicator Data'!H118)&gt;I$195,10,IF(LOG('Indicator Data'!H118)&lt;I$194,0,10-(I$195-LOG('Indicator Data'!H118))/(I$195-I$194)*10))),1)</f>
        <v>0</v>
      </c>
      <c r="J115" s="55">
        <f t="shared" si="181"/>
        <v>0</v>
      </c>
      <c r="K115" s="55">
        <f>ROUND(IF('Indicator Data'!I118=0,0,IF(LOG('Indicator Data'!I118)&gt;K$195,10,IF(LOG('Indicator Data'!I118)&lt;K$194,0,10-(K$195-LOG('Indicator Data'!I118))/(K$195-K$194)*10))),1)</f>
        <v>0</v>
      </c>
      <c r="L115" s="55">
        <f t="shared" si="182"/>
        <v>0</v>
      </c>
      <c r="M115" s="55">
        <f>ROUND(IF('Indicator Data'!J118=0,0,IF(LOG('Indicator Data'!J118)&gt;M$195,10,IF(LOG('Indicator Data'!J118)&lt;M$194,0,10-(M$195-LOG('Indicator Data'!J118))/(M$195-M$194)*10))),1)</f>
        <v>7</v>
      </c>
      <c r="N115" s="56">
        <f>'Indicator Data'!C118/'Indicator Data'!$CL118</f>
        <v>2.101698952233251E-3</v>
      </c>
      <c r="O115" s="56">
        <f>'Indicator Data'!D118/'Indicator Data'!$CL118</f>
        <v>0</v>
      </c>
      <c r="P115" s="56">
        <f>IF(F115=0.1,"x",'Indicator Data'!E118/'Indicator Data'!$CL118)</f>
        <v>7.3402548330166921E-3</v>
      </c>
      <c r="Q115" s="56">
        <f>'Indicator Data'!F118/'Indicator Data'!$CL118</f>
        <v>0</v>
      </c>
      <c r="R115" s="56">
        <f>'Indicator Data'!G118/'Indicator Data'!$CL118</f>
        <v>0</v>
      </c>
      <c r="S115" s="56">
        <f>'Indicator Data'!H118/'Indicator Data'!$CL118</f>
        <v>0</v>
      </c>
      <c r="T115" s="56">
        <f>'Indicator Data'!I118/'Indicator Data'!$CL118</f>
        <v>0</v>
      </c>
      <c r="U115" s="56">
        <f>'Indicator Data'!J118/'Indicator Data'!$CL118</f>
        <v>1.5161442605372149E-3</v>
      </c>
      <c r="V115" s="55">
        <f t="shared" si="183"/>
        <v>10</v>
      </c>
      <c r="W115" s="55">
        <f t="shared" si="184"/>
        <v>0</v>
      </c>
      <c r="X115" s="55">
        <f t="shared" si="185"/>
        <v>7.6</v>
      </c>
      <c r="Y115" s="55">
        <f t="shared" si="186"/>
        <v>4.9000000000000004</v>
      </c>
      <c r="Z115" s="55">
        <f t="shared" si="187"/>
        <v>0</v>
      </c>
      <c r="AA115" s="55">
        <f t="shared" si="188"/>
        <v>0</v>
      </c>
      <c r="AB115" s="55">
        <f t="shared" si="189"/>
        <v>0</v>
      </c>
      <c r="AC115" s="55">
        <f t="shared" si="190"/>
        <v>0</v>
      </c>
      <c r="AD115" s="55">
        <f t="shared" si="191"/>
        <v>0</v>
      </c>
      <c r="AE115" s="55">
        <f t="shared" si="192"/>
        <v>0</v>
      </c>
      <c r="AF115" s="55">
        <f t="shared" si="193"/>
        <v>0.5</v>
      </c>
      <c r="AG115" s="55">
        <f>ROUND(IF('Indicator Data'!K118=0,0,IF('Indicator Data'!K118&gt;AG$195,10,IF('Indicator Data'!K118&lt;AG$194,0,10-(AG$195-'Indicator Data'!K118)/(AG$195-AG$194)*10))),1)</f>
        <v>2.9</v>
      </c>
      <c r="AH115" s="55">
        <f t="shared" si="194"/>
        <v>8.6999999999999993</v>
      </c>
      <c r="AI115" s="55">
        <f t="shared" si="195"/>
        <v>0.1</v>
      </c>
      <c r="AJ115" s="55">
        <f t="shared" si="196"/>
        <v>0</v>
      </c>
      <c r="AK115" s="55">
        <f t="shared" si="197"/>
        <v>0</v>
      </c>
      <c r="AL115" s="55">
        <f t="shared" si="198"/>
        <v>0</v>
      </c>
      <c r="AM115" s="55">
        <f t="shared" si="199"/>
        <v>0</v>
      </c>
      <c r="AN115" s="55">
        <f t="shared" si="200"/>
        <v>4.5</v>
      </c>
      <c r="AO115" s="193">
        <f t="shared" si="201"/>
        <v>6.3</v>
      </c>
      <c r="AP115" s="193">
        <f t="shared" si="151"/>
        <v>5.6</v>
      </c>
      <c r="AQ115" s="193">
        <f t="shared" si="202"/>
        <v>0</v>
      </c>
      <c r="AR115" s="193">
        <f t="shared" si="203"/>
        <v>0</v>
      </c>
      <c r="AS115" s="55">
        <f t="shared" si="204"/>
        <v>3.7</v>
      </c>
      <c r="AT115" s="55">
        <f>IF('Indicator Data'!L118="No data","x",IF('Indicator Data'!CM118&lt;1000,"x",ROUND((IF('Indicator Data'!L118&gt;AT$195,10,IF('Indicator Data'!L118&lt;AT$194,0,10-(AT$195-'Indicator Data'!L118)/(AT$195-AT$194)*10))),1)))</f>
        <v>7.1</v>
      </c>
      <c r="AU115" s="193">
        <f t="shared" si="205"/>
        <v>5.4</v>
      </c>
      <c r="AV115" s="55">
        <f>IF('Indicator Data'!M118="No data","x",ROUND(IF('Indicator Data'!M118=0,0,IF(LOG('Indicator Data'!M118)&gt;AV$195,10,IF(LOG('Indicator Data'!M118)&lt;AV$194,0,10-(AV$195-LOG('Indicator Data'!M118))/(AV$195-AV$194)*10))),1))</f>
        <v>7.9</v>
      </c>
      <c r="AW115" s="56">
        <f>IF(AV115="x","x",'Indicator Data'!M118/'Indicator Data'!$CL118)</f>
        <v>0.84107990352501083</v>
      </c>
      <c r="AX115" s="55">
        <f t="shared" si="152"/>
        <v>9.3000000000000007</v>
      </c>
      <c r="AY115" s="55">
        <f t="shared" si="153"/>
        <v>8.6999999999999993</v>
      </c>
      <c r="AZ115" s="55" t="str">
        <f>IF('Indicator Data'!N118="No data","x",ROUND(IF('Indicator Data'!N118=0,0,IF(LOG('Indicator Data'!N118)&gt;AZ$195,10,IF(LOG('Indicator Data'!N118)&lt;AZ$194,0,10-(AZ$195-LOG('Indicator Data'!N118))/(AZ$195-AZ$194)*10))),1))</f>
        <v>x</v>
      </c>
      <c r="BA115" s="56" t="str">
        <f>IF(AZ115="x","x",'Indicator Data'!N118/'Indicator Data'!$CL118)</f>
        <v>x</v>
      </c>
      <c r="BB115" s="55" t="str">
        <f t="shared" si="154"/>
        <v>x</v>
      </c>
      <c r="BC115" s="55" t="str">
        <f t="shared" si="155"/>
        <v>x</v>
      </c>
      <c r="BD115" s="55" t="str">
        <f>IF('Indicator Data'!O118="No data","x",ROUND(IF('Indicator Data'!O118=0,0,IF(LOG('Indicator Data'!O118)&gt;BD$195,10,IF(LOG('Indicator Data'!O118)&lt;BD$194,0,10-(BD$195-LOG('Indicator Data'!O118))/(BD$195-BD$194)*10))),1))</f>
        <v>x</v>
      </c>
      <c r="BE115" s="56" t="str">
        <f>IF(BD115="x","x",'Indicator Data'!O118/'Indicator Data'!$CL118)</f>
        <v>x</v>
      </c>
      <c r="BF115" s="55" t="str">
        <f t="shared" si="156"/>
        <v>x</v>
      </c>
      <c r="BG115" s="55" t="str">
        <f t="shared" si="157"/>
        <v>x</v>
      </c>
      <c r="BH115" s="55" t="str">
        <f>IF('Indicator Data'!P118="No data","x",ROUND(IF('Indicator Data'!P118=0,0,IF(LOG('Indicator Data'!P118)&gt;BH$195,10,IF(LOG('Indicator Data'!P118)&lt;BH$194,0,10-(BH$195-LOG('Indicator Data'!P118))/(BH$195-BH$194)*10))),1))</f>
        <v>x</v>
      </c>
      <c r="BI115" s="56" t="str">
        <f>IF(BH115="x","x",'Indicator Data'!P118/'Indicator Data'!$CL118)</f>
        <v>x</v>
      </c>
      <c r="BJ115" s="55" t="str">
        <f t="shared" si="158"/>
        <v>x</v>
      </c>
      <c r="BK115" s="55" t="str">
        <f t="shared" si="159"/>
        <v>x</v>
      </c>
      <c r="BL115" s="55">
        <f t="shared" si="160"/>
        <v>8.6999999999999993</v>
      </c>
      <c r="BM115" s="55">
        <f>ROUND(IF('Indicator Data'!Q118=0,0,IF(LOG('Indicator Data'!Q118)&gt;BM$195,10,IF(LOG('Indicator Data'!Q118)&lt;BM$194,0,10-(BM$195-LOG('Indicator Data'!Q118))/(BM$195-BM$194)*10))),1)</f>
        <v>0</v>
      </c>
      <c r="BN115" s="55">
        <f>ROUND(IF('Indicator Data'!R118=0,0,IF(LOG('Indicator Data'!R118)&gt;BN$195,10,IF(LOG('Indicator Data'!R118)&lt;BN$194,0,10-(BN$195-LOG('Indicator Data'!R118))/(BN$195-BN$194)*10))),1)</f>
        <v>0</v>
      </c>
      <c r="BO115" s="55">
        <f t="shared" si="161"/>
        <v>0</v>
      </c>
      <c r="BP115" s="56">
        <f>'Indicator Data'!Q118/'Indicator Data'!$CL118</f>
        <v>0</v>
      </c>
      <c r="BQ115" s="56">
        <f>'Indicator Data'!R118/'Indicator Data'!$CL118</f>
        <v>0</v>
      </c>
      <c r="BR115" s="55">
        <f t="shared" si="206"/>
        <v>0</v>
      </c>
      <c r="BS115" s="55">
        <f t="shared" si="207"/>
        <v>0</v>
      </c>
      <c r="BT115" s="55">
        <f t="shared" si="138"/>
        <v>0</v>
      </c>
      <c r="BU115" s="55">
        <f t="shared" si="162"/>
        <v>0</v>
      </c>
      <c r="BV115" s="55">
        <f>ROUND(IF('Indicator Data'!S118=0,0,IF(LOG('Indicator Data'!S118)&gt;BV$195,10,IF(LOG('Indicator Data'!S118)&lt;BV$194,0,10-(BV$195-LOG('Indicator Data'!S118))/(BV$195-BV$194)*10))),1)</f>
        <v>0</v>
      </c>
      <c r="BW115" s="55">
        <f>ROUND(IF('Indicator Data'!T118=0,0,IF(LOG('Indicator Data'!T118)&gt;BW$195,10,IF(LOG('Indicator Data'!T118)&lt;BW$194,0,10-(BW$195-LOG('Indicator Data'!T118))/(BW$195-BW$194)*10))),1)</f>
        <v>0</v>
      </c>
      <c r="BX115" s="55">
        <f t="shared" si="163"/>
        <v>0</v>
      </c>
      <c r="BY115" s="56">
        <f>'Indicator Data'!S118/'Indicator Data'!$CL118</f>
        <v>0</v>
      </c>
      <c r="BZ115" s="56">
        <f>'Indicator Data'!T118/'Indicator Data'!$CL118</f>
        <v>0</v>
      </c>
      <c r="CA115" s="55">
        <f t="shared" si="208"/>
        <v>0</v>
      </c>
      <c r="CB115" s="55">
        <f t="shared" si="209"/>
        <v>0</v>
      </c>
      <c r="CC115" s="55">
        <f t="shared" si="164"/>
        <v>0</v>
      </c>
      <c r="CD115" s="55">
        <f t="shared" si="165"/>
        <v>0</v>
      </c>
      <c r="CE115" s="55">
        <f t="shared" si="166"/>
        <v>0</v>
      </c>
      <c r="CF115" s="55">
        <f>ROUND(IF('Indicator Data'!U118=0,0,IF(LOG('Indicator Data'!U118)&gt;CF$195,10,IF(LOG('Indicator Data'!U118)&lt;CF$194,0,10-(CF$195-LOG('Indicator Data'!U118))/(CF$195-CF$194)*10))),1)</f>
        <v>0</v>
      </c>
      <c r="CG115" s="56">
        <f>'Indicator Data'!U118/'Indicator Data'!$CL118</f>
        <v>0</v>
      </c>
      <c r="CH115" s="55">
        <f t="shared" si="210"/>
        <v>0</v>
      </c>
      <c r="CI115" s="55">
        <f t="shared" si="167"/>
        <v>0</v>
      </c>
      <c r="CJ115" s="55">
        <f>ROUND(IF('Indicator Data'!V118=0,0,IF(LOG('Indicator Data'!V118)&gt;CJ$195,10,IF(LOG('Indicator Data'!V118)&lt;CJ$194,0,10-(CJ$195-LOG('Indicator Data'!V118))/(CJ$195-CJ$194)*10))),1)</f>
        <v>0</v>
      </c>
      <c r="CK115" s="56">
        <f>IF('Indicator Data'!V118/'Indicator Data'!$CL118&gt;1,1,'Indicator Data'!V118/'Indicator Data'!$CL118)</f>
        <v>0</v>
      </c>
      <c r="CL115" s="55">
        <f t="shared" si="211"/>
        <v>0</v>
      </c>
      <c r="CM115" s="55">
        <f t="shared" si="168"/>
        <v>0</v>
      </c>
      <c r="CN115" s="55">
        <f>ROUND(IF('Indicator Data'!W118=0,0,IF(LOG('Indicator Data'!W118)&gt;CN$195,10,IF(LOG('Indicator Data'!W118)&lt;CN$194,0,10-(CN$195-LOG('Indicator Data'!W118))/(CN$195-CN$194)*10))),1)</f>
        <v>0</v>
      </c>
      <c r="CO115" s="56">
        <f>'Indicator Data'!W118/'Indicator Data'!$CL118</f>
        <v>0</v>
      </c>
      <c r="CP115" s="55">
        <f t="shared" si="212"/>
        <v>0</v>
      </c>
      <c r="CQ115" s="55">
        <f t="shared" si="169"/>
        <v>0</v>
      </c>
      <c r="CR115" s="55">
        <f>ROUND(IF('Indicator Data'!X118=0,0,IF(LOG('Indicator Data'!X118)&gt;CR$195,10,IF(LOG('Indicator Data'!X118)&lt;CR$194,0,10-(CR$195-LOG('Indicator Data'!X118))/(CR$195-CR$194)*10))),1)</f>
        <v>0</v>
      </c>
      <c r="CS115" s="56">
        <f>'Indicator Data'!X118/'Indicator Data'!$CL118</f>
        <v>0</v>
      </c>
      <c r="CT115" s="55">
        <f t="shared" si="213"/>
        <v>0</v>
      </c>
      <c r="CU115" s="55">
        <f t="shared" si="170"/>
        <v>0</v>
      </c>
      <c r="CV115" s="55">
        <f>ROUND(IF('Indicator Data'!Y118=0,0,IF(LOG('Indicator Data'!Y118)&gt;CR$195,10,IF(LOG('Indicator Data'!Y118)&lt;CR$194,0,10-(CR$195-LOG('Indicator Data'!Y118))/(CR$195-CR$194)*10))),1)</f>
        <v>0</v>
      </c>
      <c r="CW115" s="56">
        <f>'Indicator Data'!Y118/'Indicator Data'!$CL118</f>
        <v>0</v>
      </c>
      <c r="CX115" s="55">
        <f t="shared" si="214"/>
        <v>0</v>
      </c>
      <c r="CY115" s="55">
        <f t="shared" si="171"/>
        <v>0</v>
      </c>
      <c r="CZ115" s="55">
        <f t="shared" si="172"/>
        <v>0</v>
      </c>
      <c r="DA115" s="55">
        <f>IF('Indicator Data'!AE118="No data","x",ROUND(IF('Indicator Data'!AE118&gt;DA$195,0,IF('Indicator Data'!AE118&lt;DA$194,10,(DA$195-'Indicator Data'!AE118)/(DA$195-DA$194)*10)),1))</f>
        <v>2.6</v>
      </c>
      <c r="DB115" s="55">
        <f>IF('Indicator Data'!AF118="No data","x",ROUND(IF('Indicator Data'!AF118&gt;DB$195,0,IF('Indicator Data'!AF118&lt;DB$194,10,(DB$195-'Indicator Data'!AF118)/(DB$195-DB$194)*10)),1))</f>
        <v>1.8</v>
      </c>
      <c r="DC115" s="55">
        <f>IF('Indicator Data'!AH118="No data","x",ROUND(IF('Indicator Data'!AH118&gt;DC$195,0,IF('Indicator Data'!AH118&lt;DC$194,10,(DC$195-'Indicator Data'!AH118)/(DC$195-DC$194)*10)),1))</f>
        <v>1.3</v>
      </c>
      <c r="DD115" s="55">
        <f>IF(AND(DB115="x",DA115="x",DC115="x"),"x",ROUND(AVERAGE(DA115:DC115),1))</f>
        <v>1.9</v>
      </c>
      <c r="DE115" s="55">
        <f>IF('Indicator Data'!AA118="No data","x",ROUND(IF(LOG('Indicator Data'!AA118)&gt;DE$195,10,IF(LOG('Indicator Data'!AA118)&lt;DE$194,0,10-(DE$195-LOG('Indicator Data'!AA118))/(DE$195-DE$194)*10)),1))</f>
        <v>7</v>
      </c>
      <c r="DF115" s="55">
        <f>IF('Indicator Data'!AB118="No data","x",ROUND(IF('Indicator Data'!AB118&gt;DF$195,10,IF('Indicator Data'!AB118&lt;DF$194,0,10-(DF$195-'Indicator Data'!AB118)/(DF$195-DF$194)*10)),1))</f>
        <v>1.8</v>
      </c>
      <c r="DG115" s="55">
        <f>IF('Indicator Data'!AC118="No data","x",ROUND(IF('Indicator Data'!AC118&gt;DG$195,10,IF('Indicator Data'!AC118&lt;DG$194,0,10-(DG$195-'Indicator Data'!AC118)/(DG$195-DG$194)*10)),1))</f>
        <v>4.3</v>
      </c>
      <c r="DH115" s="55">
        <f>IF('Indicator Data'!AD118="No data","x",ROUND(IF('Indicator Data'!AD118&gt;DH$195,10,IF('Indicator Data'!AD118&lt;DH$194,0,10-(DH$195-'Indicator Data'!AD118)/(DH$195-DH$194)*10)),1))</f>
        <v>0</v>
      </c>
      <c r="DI115" s="55">
        <f t="shared" si="173"/>
        <v>3.3</v>
      </c>
      <c r="DJ115" s="55">
        <f t="shared" si="174"/>
        <v>2.8</v>
      </c>
      <c r="DK115" s="55">
        <f>IF('Indicator Data'!AK118="No data","x",ROUND(IF('Indicator Data'!AK118&gt;DK$195,10,IF('Indicator Data'!AK118&lt;DK$194,0,10-(DK$195-'Indicator Data'!AK118)/(DK$195-DK$194)*10)),1))</f>
        <v>7.1</v>
      </c>
      <c r="DL115" s="55">
        <f>IF('Indicator Data'!AL118="No data","x",ROUND(IF('Indicator Data'!AL118&gt;DL$195,10,IF('Indicator Data'!AL118&lt;DL$194,0,10-(DL$195-'Indicator Data'!AL118)/(DL$195-DL$194)*10)),1))</f>
        <v>0.1</v>
      </c>
      <c r="DM115" s="55">
        <f t="shared" si="175"/>
        <v>3.4</v>
      </c>
      <c r="DN115" s="55">
        <f>IF('Indicator Data'!AG118="No data","x",ROUND(IF('Indicator Data'!AG118&gt;DN$195,10,IF('Indicator Data'!AG118&lt;DN$194,0,10-(DN$195-'Indicator Data'!AG118)/(DN$195-DN$194)*10)),1))</f>
        <v>0</v>
      </c>
      <c r="DO115" s="55">
        <f t="shared" si="176"/>
        <v>1.4</v>
      </c>
      <c r="DP115" s="194">
        <f>IF('Indicator Data'!AI118="No data","x",'Indicator Data'!AI118/'Indicator Data'!$CK118)</f>
        <v>5.8405762401071888E-4</v>
      </c>
      <c r="DQ115" s="55">
        <f t="shared" si="215"/>
        <v>5.8</v>
      </c>
      <c r="DR115" s="55">
        <f>IF('Indicator Data'!AJ118="No data","x",ROUND(IF('Indicator Data'!AJ118&gt;DR$195,10,IF('Indicator Data'!AJ118&lt;DR$194,0,10-(DR$195-'Indicator Data'!AJ118)/(DR$195-DR$194)*10)),1))</f>
        <v>8</v>
      </c>
      <c r="DS115" s="55">
        <f t="shared" si="177"/>
        <v>6.9</v>
      </c>
      <c r="DT115" s="55">
        <f>ROUND(IF('Indicator Data'!Z118=0,0,IF(LOG('Indicator Data'!Z118)&gt;DT$195,10,IF(LOG('Indicator Data'!Z118)&lt;DT$194,0,10-(DT$195-LOG('Indicator Data'!Z118))/(DT$195-DT$194)*10))),1)</f>
        <v>4</v>
      </c>
      <c r="DU115" s="56">
        <f>'Indicator Data'!Z118/'Indicator Data'!$CL118</f>
        <v>1.5735020236573494E-3</v>
      </c>
      <c r="DV115" s="55">
        <f t="shared" si="216"/>
        <v>0</v>
      </c>
      <c r="DW115" s="55">
        <f t="shared" si="178"/>
        <v>2.2000000000000002</v>
      </c>
      <c r="DX115" s="55">
        <f t="shared" si="179"/>
        <v>3.9</v>
      </c>
      <c r="DY115" s="57">
        <f>IF(BL115="x",ROUND((10-GEOMEAN(((10-DX115)/10*9+1),((10-CZ115)/10*9+1),((10-DJ115)/10*9+1)))/9*10,1),ROUND((10-GEOMEAN(((10-BL115)/10*9+1),((10-DX115)/10*9+1),((10-CZ115)/10*9+1),((10-DJ115)/10*9+1)))/9*10,1))</f>
        <v>4.8</v>
      </c>
      <c r="DZ115" s="58">
        <f>IF(ROUND(IF(AP115="x",(10-GEOMEAN(((10-AO115)/10*9+1),((10-DY115)/10*9+1),((10-AU115)/10*9+1),((10-AQ115)/10*9+1),((10-AR115)/10*9+1)))/9*10,(10-GEOMEAN(((10-AO115)/10*9+1),((10-DY115)/10*9+1),((10-AP115)/10*9+1),((10-AQ115)/10*9+1),((10-AR115)/10*9+1),((10-AU115)/10*9+1)))/9*10),1)=0,0.1,ROUND(IF(AP115="x",(10-GEOMEAN(((10-AO115)/10*9+1),((10-DY115)/10*9+1),((10-AU115)/10*9+1),((10-AQ115)/10*9+1),((10-AR115)/10*9+1)))/9*10,(10-GEOMEAN(((10-AO115)/10*9+1),((10-DY115)/10*9+1),((10-AP115)/10*9+1),((10-AQ115)/10*9+1),((10-AR115)/10*9+1),((10-AU115)/10*9+1)))/9*10),1))</f>
        <v>4.0999999999999996</v>
      </c>
      <c r="EA115" s="55">
        <f>ROUND(IF('Indicator Data'!AM118=0,0,IF('Indicator Data'!AM118&gt;EA$195,10,IF('Indicator Data'!AM118&lt;EA$194,0,10-(EA$195-'Indicator Data'!AM118)/(EA$195-EA$194)*10))),1)</f>
        <v>2.1</v>
      </c>
      <c r="EB115" s="55">
        <f>ROUND(IF('Indicator Data'!AN118=0,0,IF(LOG('Indicator Data'!AN118)&gt;LOG(EB$195),10,IF(LOG('Indicator Data'!AN118)&lt;LOG(EB$194),0,10-(LOG(EB$195)-LOG('Indicator Data'!AN118))/(LOG(EB$195)-LOG(EB$194))*10))),1)</f>
        <v>2.7</v>
      </c>
      <c r="EC115" s="57">
        <f t="shared" si="217"/>
        <v>2.4</v>
      </c>
      <c r="ED115" s="55">
        <f>'Indicator Data'!AO118</f>
        <v>0</v>
      </c>
      <c r="EE115" s="55">
        <f>'Indicator Data'!AP118</f>
        <v>0</v>
      </c>
      <c r="EF115" s="57">
        <f t="shared" si="218"/>
        <v>0</v>
      </c>
      <c r="EG115" s="58">
        <f t="shared" si="219"/>
        <v>1.7</v>
      </c>
      <c r="EH115" s="15"/>
      <c r="EI115" s="104"/>
    </row>
    <row r="116" spans="1:139" s="4" customFormat="1" x14ac:dyDescent="0.25">
      <c r="A116" s="126" t="str">
        <f>'Indicator Data'!A119</f>
        <v>Mongolia</v>
      </c>
      <c r="B116" s="59" t="str">
        <f>'Indicator Data'!B119</f>
        <v>MNG</v>
      </c>
      <c r="C116" s="55">
        <f>ROUND(IF('Indicator Data'!C119=0,0.1,IF(LOG('Indicator Data'!C119)&gt;C$195,10,IF(LOG('Indicator Data'!C119)&lt;C$194,0,10-(C$195-LOG('Indicator Data'!C119))/(C$195-C$194)*10))),1)</f>
        <v>5.4</v>
      </c>
      <c r="D116" s="55">
        <f>ROUND(IF('Indicator Data'!D119=0,0.1,IF(LOG('Indicator Data'!D119)&gt;D$195,10,IF(LOG('Indicator Data'!D119)&lt;D$194,0,10-(D$195-LOG('Indicator Data'!D119))/(D$195-D$194)*10))),1)</f>
        <v>0.6</v>
      </c>
      <c r="E116" s="55">
        <f t="shared" si="180"/>
        <v>3.4</v>
      </c>
      <c r="F116" s="55">
        <f>IF('Indicator Data'!E119="No data",0.1,(ROUND(IF('Indicator Data'!E119=0,0,IF(LOG('Indicator Data'!E119)&gt;F$195,10,IF(LOG('Indicator Data'!E119)&lt;F$194,0,10-(F$195-LOG('Indicator Data'!E119))/(F$195-F$194)*10))),1)))</f>
        <v>5.3</v>
      </c>
      <c r="G116" s="55">
        <f>ROUND(IF('Indicator Data'!F119=0,0,IF(LOG('Indicator Data'!F119)&gt;G$195,10,IF(LOG('Indicator Data'!F119)&lt;G$194,0,10-(G$195-LOG('Indicator Data'!F119))/(G$195-G$194)*10))),1)</f>
        <v>0</v>
      </c>
      <c r="H116" s="55">
        <f>ROUND(IF('Indicator Data'!G119=0,0,IF(LOG('Indicator Data'!G119)&gt;H$195,10,IF(LOG('Indicator Data'!G119)&lt;H$194,0,10-(H$195-LOG('Indicator Data'!G119))/(H$195-H$194)*10))),1)</f>
        <v>0</v>
      </c>
      <c r="I116" s="55">
        <f>ROUND(IF('Indicator Data'!H119=0,0,IF(LOG('Indicator Data'!H119)&gt;I$195,10,IF(LOG('Indicator Data'!H119)&lt;I$194,0,10-(I$195-LOG('Indicator Data'!H119))/(I$195-I$194)*10))),1)</f>
        <v>0</v>
      </c>
      <c r="J116" s="55">
        <f t="shared" si="181"/>
        <v>0</v>
      </c>
      <c r="K116" s="55">
        <f>ROUND(IF('Indicator Data'!I119=0,0,IF(LOG('Indicator Data'!I119)&gt;K$195,10,IF(LOG('Indicator Data'!I119)&lt;K$194,0,10-(K$195-LOG('Indicator Data'!I119))/(K$195-K$194)*10))),1)</f>
        <v>0</v>
      </c>
      <c r="L116" s="55">
        <f t="shared" si="182"/>
        <v>0</v>
      </c>
      <c r="M116" s="55">
        <f>ROUND(IF('Indicator Data'!J119=0,0,IF(LOG('Indicator Data'!J119)&gt;M$195,10,IF(LOG('Indicator Data'!J119)&lt;M$194,0,10-(M$195-LOG('Indicator Data'!J119))/(M$195-M$194)*10))),1)</f>
        <v>7.8</v>
      </c>
      <c r="N116" s="56">
        <f>'Indicator Data'!C119/'Indicator Data'!$CL119</f>
        <v>4.8412105853206115E-4</v>
      </c>
      <c r="O116" s="56">
        <f>'Indicator Data'!D119/'Indicator Data'!$CL119</f>
        <v>5.2064207081843254E-6</v>
      </c>
      <c r="P116" s="56">
        <f>IF(F116=0.1,"x",'Indicator Data'!E119/'Indicator Data'!$CL119)</f>
        <v>4.6796387065768759E-3</v>
      </c>
      <c r="Q116" s="56">
        <f>'Indicator Data'!F119/'Indicator Data'!$CL119</f>
        <v>0</v>
      </c>
      <c r="R116" s="56">
        <f>'Indicator Data'!G119/'Indicator Data'!$CL119</f>
        <v>0</v>
      </c>
      <c r="S116" s="56">
        <f>'Indicator Data'!H119/'Indicator Data'!$CL119</f>
        <v>0</v>
      </c>
      <c r="T116" s="56">
        <f>'Indicator Data'!I119/'Indicator Data'!$CL119</f>
        <v>0</v>
      </c>
      <c r="U116" s="56">
        <f>'Indicator Data'!J119/'Indicator Data'!$CL119</f>
        <v>4.3636094588201113E-3</v>
      </c>
      <c r="V116" s="55">
        <f t="shared" si="183"/>
        <v>2.4</v>
      </c>
      <c r="W116" s="55">
        <f t="shared" si="184"/>
        <v>0.1</v>
      </c>
      <c r="X116" s="55">
        <f t="shared" si="185"/>
        <v>1.3</v>
      </c>
      <c r="Y116" s="55">
        <f t="shared" si="186"/>
        <v>3.1</v>
      </c>
      <c r="Z116" s="55">
        <f t="shared" si="187"/>
        <v>0</v>
      </c>
      <c r="AA116" s="55">
        <f t="shared" si="188"/>
        <v>0</v>
      </c>
      <c r="AB116" s="55">
        <f t="shared" si="189"/>
        <v>0</v>
      </c>
      <c r="AC116" s="55">
        <f t="shared" si="190"/>
        <v>0</v>
      </c>
      <c r="AD116" s="55">
        <f t="shared" si="191"/>
        <v>0</v>
      </c>
      <c r="AE116" s="55">
        <f t="shared" si="192"/>
        <v>0</v>
      </c>
      <c r="AF116" s="55">
        <f t="shared" si="193"/>
        <v>1.5</v>
      </c>
      <c r="AG116" s="55">
        <f>ROUND(IF('Indicator Data'!K119=0,0,IF('Indicator Data'!K119&gt;AG$195,10,IF('Indicator Data'!K119&lt;AG$194,0,10-(AG$195-'Indicator Data'!K119)/(AG$195-AG$194)*10))),1)</f>
        <v>1</v>
      </c>
      <c r="AH116" s="55">
        <f t="shared" si="194"/>
        <v>3.9</v>
      </c>
      <c r="AI116" s="55">
        <f t="shared" si="195"/>
        <v>0.4</v>
      </c>
      <c r="AJ116" s="55">
        <f t="shared" si="196"/>
        <v>0</v>
      </c>
      <c r="AK116" s="55">
        <f t="shared" si="197"/>
        <v>0</v>
      </c>
      <c r="AL116" s="55">
        <f t="shared" si="198"/>
        <v>0</v>
      </c>
      <c r="AM116" s="55">
        <f t="shared" si="199"/>
        <v>0</v>
      </c>
      <c r="AN116" s="55">
        <f t="shared" si="200"/>
        <v>5.5</v>
      </c>
      <c r="AO116" s="193">
        <f t="shared" si="201"/>
        <v>2.4</v>
      </c>
      <c r="AP116" s="193">
        <f t="shared" si="151"/>
        <v>4.3</v>
      </c>
      <c r="AQ116" s="193">
        <f t="shared" si="202"/>
        <v>0</v>
      </c>
      <c r="AR116" s="193">
        <f t="shared" si="203"/>
        <v>0</v>
      </c>
      <c r="AS116" s="55">
        <f t="shared" si="204"/>
        <v>3.3</v>
      </c>
      <c r="AT116" s="55">
        <f>IF('Indicator Data'!L119="No data","x",IF('Indicator Data'!CM119&lt;1000,"x",ROUND((IF('Indicator Data'!L119&gt;AT$195,10,IF('Indicator Data'!L119&lt;AT$194,0,10-(AT$195-'Indicator Data'!L119)/(AT$195-AT$194)*10))),1)))</f>
        <v>8.1</v>
      </c>
      <c r="AU116" s="193">
        <f t="shared" si="205"/>
        <v>5.7</v>
      </c>
      <c r="AV116" s="55">
        <f>IF('Indicator Data'!M119="No data","x",ROUND(IF('Indicator Data'!M119=0,0,IF(LOG('Indicator Data'!M119)&gt;AV$195,10,IF(LOG('Indicator Data'!M119)&lt;AV$194,0,10-(AV$195-LOG('Indicator Data'!M119))/(AV$195-AV$194)*10))),1))</f>
        <v>0</v>
      </c>
      <c r="AW116" s="56">
        <f>IF(AV116="x","x",'Indicator Data'!M119/'Indicator Data'!$CL119)</f>
        <v>1.2155429403132078E-6</v>
      </c>
      <c r="AX116" s="55">
        <f t="shared" si="152"/>
        <v>0</v>
      </c>
      <c r="AY116" s="55">
        <f t="shared" si="153"/>
        <v>0</v>
      </c>
      <c r="AZ116" s="55" t="str">
        <f>IF('Indicator Data'!N119="No data","x",ROUND(IF('Indicator Data'!N119=0,0,IF(LOG('Indicator Data'!N119)&gt;AZ$195,10,IF(LOG('Indicator Data'!N119)&lt;AZ$194,0,10-(AZ$195-LOG('Indicator Data'!N119))/(AZ$195-AZ$194)*10))),1))</f>
        <v>x</v>
      </c>
      <c r="BA116" s="56" t="str">
        <f>IF(AZ116="x","x",'Indicator Data'!N119/'Indicator Data'!$CL119)</f>
        <v>x</v>
      </c>
      <c r="BB116" s="55" t="str">
        <f t="shared" si="154"/>
        <v>x</v>
      </c>
      <c r="BC116" s="55" t="str">
        <f t="shared" si="155"/>
        <v>x</v>
      </c>
      <c r="BD116" s="55" t="str">
        <f>IF('Indicator Data'!O119="No data","x",ROUND(IF('Indicator Data'!O119=0,0,IF(LOG('Indicator Data'!O119)&gt;BD$195,10,IF(LOG('Indicator Data'!O119)&lt;BD$194,0,10-(BD$195-LOG('Indicator Data'!O119))/(BD$195-BD$194)*10))),1))</f>
        <v>x</v>
      </c>
      <c r="BE116" s="56" t="str">
        <f>IF(BD116="x","x",'Indicator Data'!O119/'Indicator Data'!$CL119)</f>
        <v>x</v>
      </c>
      <c r="BF116" s="55" t="str">
        <f t="shared" si="156"/>
        <v>x</v>
      </c>
      <c r="BG116" s="55" t="str">
        <f t="shared" si="157"/>
        <v>x</v>
      </c>
      <c r="BH116" s="55" t="str">
        <f>IF('Indicator Data'!P119="No data","x",ROUND(IF('Indicator Data'!P119=0,0,IF(LOG('Indicator Data'!P119)&gt;BH$195,10,IF(LOG('Indicator Data'!P119)&lt;BH$194,0,10-(BH$195-LOG('Indicator Data'!P119))/(BH$195-BH$194)*10))),1))</f>
        <v>x</v>
      </c>
      <c r="BI116" s="56" t="str">
        <f>IF(BH116="x","x",'Indicator Data'!P119/'Indicator Data'!$CL119)</f>
        <v>x</v>
      </c>
      <c r="BJ116" s="55" t="str">
        <f t="shared" si="158"/>
        <v>x</v>
      </c>
      <c r="BK116" s="55" t="str">
        <f t="shared" si="159"/>
        <v>x</v>
      </c>
      <c r="BL116" s="55">
        <f t="shared" si="160"/>
        <v>0</v>
      </c>
      <c r="BM116" s="55">
        <f>ROUND(IF('Indicator Data'!Q119=0,0,IF(LOG('Indicator Data'!Q119)&gt;BM$195,10,IF(LOG('Indicator Data'!Q119)&lt;BM$194,0,10-(BM$195-LOG('Indicator Data'!Q119))/(BM$195-BM$194)*10))),1)</f>
        <v>0</v>
      </c>
      <c r="BN116" s="55">
        <f>ROUND(IF('Indicator Data'!R119=0,0,IF(LOG('Indicator Data'!R119)&gt;BN$195,10,IF(LOG('Indicator Data'!R119)&lt;BN$194,0,10-(BN$195-LOG('Indicator Data'!R119))/(BN$195-BN$194)*10))),1)</f>
        <v>0</v>
      </c>
      <c r="BO116" s="55">
        <f t="shared" si="161"/>
        <v>0</v>
      </c>
      <c r="BP116" s="56">
        <f>'Indicator Data'!Q119/'Indicator Data'!$CL119</f>
        <v>0</v>
      </c>
      <c r="BQ116" s="56">
        <f>'Indicator Data'!R119/'Indicator Data'!$CL119</f>
        <v>0</v>
      </c>
      <c r="BR116" s="55">
        <f t="shared" si="206"/>
        <v>0</v>
      </c>
      <c r="BS116" s="55">
        <f t="shared" si="207"/>
        <v>0</v>
      </c>
      <c r="BT116" s="55">
        <f t="shared" si="138"/>
        <v>0</v>
      </c>
      <c r="BU116" s="55">
        <f t="shared" si="162"/>
        <v>0</v>
      </c>
      <c r="BV116" s="55">
        <f>ROUND(IF('Indicator Data'!S119=0,0,IF(LOG('Indicator Data'!S119)&gt;BV$195,10,IF(LOG('Indicator Data'!S119)&lt;BV$194,0,10-(BV$195-LOG('Indicator Data'!S119))/(BV$195-BV$194)*10))),1)</f>
        <v>0</v>
      </c>
      <c r="BW116" s="55">
        <f>ROUND(IF('Indicator Data'!T119=0,0,IF(LOG('Indicator Data'!T119)&gt;BW$195,10,IF(LOG('Indicator Data'!T119)&lt;BW$194,0,10-(BW$195-LOG('Indicator Data'!T119))/(BW$195-BW$194)*10))),1)</f>
        <v>0</v>
      </c>
      <c r="BX116" s="55">
        <f t="shared" si="163"/>
        <v>0</v>
      </c>
      <c r="BY116" s="56">
        <f>'Indicator Data'!S119/'Indicator Data'!$CL119</f>
        <v>0</v>
      </c>
      <c r="BZ116" s="56">
        <f>'Indicator Data'!T119/'Indicator Data'!$CL119</f>
        <v>0</v>
      </c>
      <c r="CA116" s="55">
        <f t="shared" si="208"/>
        <v>0</v>
      </c>
      <c r="CB116" s="55">
        <f t="shared" si="209"/>
        <v>0</v>
      </c>
      <c r="CC116" s="55">
        <f t="shared" si="164"/>
        <v>0</v>
      </c>
      <c r="CD116" s="55">
        <f t="shared" si="165"/>
        <v>0</v>
      </c>
      <c r="CE116" s="55">
        <f t="shared" si="166"/>
        <v>0</v>
      </c>
      <c r="CF116" s="55">
        <f>ROUND(IF('Indicator Data'!U119=0,0,IF(LOG('Indicator Data'!U119)&gt;CF$195,10,IF(LOG('Indicator Data'!U119)&lt;CF$194,0,10-(CF$195-LOG('Indicator Data'!U119))/(CF$195-CF$194)*10))),1)</f>
        <v>0</v>
      </c>
      <c r="CG116" s="56">
        <f>'Indicator Data'!U119/'Indicator Data'!$CL119</f>
        <v>0</v>
      </c>
      <c r="CH116" s="55">
        <f t="shared" si="210"/>
        <v>0</v>
      </c>
      <c r="CI116" s="55">
        <f t="shared" si="167"/>
        <v>0</v>
      </c>
      <c r="CJ116" s="55">
        <f>ROUND(IF('Indicator Data'!V119=0,0,IF(LOG('Indicator Data'!V119)&gt;CJ$195,10,IF(LOG('Indicator Data'!V119)&lt;CJ$194,0,10-(CJ$195-LOG('Indicator Data'!V119))/(CJ$195-CJ$194)*10))),1)</f>
        <v>0</v>
      </c>
      <c r="CK116" s="56">
        <f>IF('Indicator Data'!V119/'Indicator Data'!$CL119&gt;1,1,'Indicator Data'!V119/'Indicator Data'!$CL119)</f>
        <v>0</v>
      </c>
      <c r="CL116" s="55">
        <f t="shared" si="211"/>
        <v>0</v>
      </c>
      <c r="CM116" s="55">
        <f t="shared" si="168"/>
        <v>0</v>
      </c>
      <c r="CN116" s="55">
        <f>ROUND(IF('Indicator Data'!W119=0,0,IF(LOG('Indicator Data'!W119)&gt;CN$195,10,IF(LOG('Indicator Data'!W119)&lt;CN$194,0,10-(CN$195-LOG('Indicator Data'!W119))/(CN$195-CN$194)*10))),1)</f>
        <v>0</v>
      </c>
      <c r="CO116" s="56">
        <f>'Indicator Data'!W119/'Indicator Data'!$CL119</f>
        <v>0</v>
      </c>
      <c r="CP116" s="55">
        <f t="shared" si="212"/>
        <v>0</v>
      </c>
      <c r="CQ116" s="55">
        <f t="shared" si="169"/>
        <v>0</v>
      </c>
      <c r="CR116" s="55">
        <f>ROUND(IF('Indicator Data'!X119=0,0,IF(LOG('Indicator Data'!X119)&gt;CR$195,10,IF(LOG('Indicator Data'!X119)&lt;CR$194,0,10-(CR$195-LOG('Indicator Data'!X119))/(CR$195-CR$194)*10))),1)</f>
        <v>0</v>
      </c>
      <c r="CS116" s="56">
        <f>'Indicator Data'!X119/'Indicator Data'!$CL119</f>
        <v>0</v>
      </c>
      <c r="CT116" s="55">
        <f t="shared" si="213"/>
        <v>0</v>
      </c>
      <c r="CU116" s="55">
        <f t="shared" si="170"/>
        <v>0</v>
      </c>
      <c r="CV116" s="55">
        <f>ROUND(IF('Indicator Data'!Y119=0,0,IF(LOG('Indicator Data'!Y119)&gt;CR$195,10,IF(LOG('Indicator Data'!Y119)&lt;CR$194,0,10-(CR$195-LOG('Indicator Data'!Y119))/(CR$195-CR$194)*10))),1)</f>
        <v>0</v>
      </c>
      <c r="CW116" s="56">
        <f>'Indicator Data'!Y119/'Indicator Data'!$CL119</f>
        <v>0</v>
      </c>
      <c r="CX116" s="55">
        <f t="shared" si="214"/>
        <v>0</v>
      </c>
      <c r="CY116" s="55">
        <f t="shared" si="171"/>
        <v>0</v>
      </c>
      <c r="CZ116" s="55">
        <f t="shared" si="172"/>
        <v>0</v>
      </c>
      <c r="DA116" s="55">
        <f>IF('Indicator Data'!AE119="No data","x",ROUND(IF('Indicator Data'!AE119&gt;DA$195,0,IF('Indicator Data'!AE119&lt;DA$194,10,(DA$195-'Indicator Data'!AE119)/(DA$195-DA$194)*10)),1))</f>
        <v>4.5999999999999996</v>
      </c>
      <c r="DB116" s="55">
        <f>IF('Indicator Data'!AF119="No data","x",ROUND(IF('Indicator Data'!AF119&gt;DB$195,0,IF('Indicator Data'!AF119&lt;DB$194,10,(DB$195-'Indicator Data'!AF119)/(DB$195-DB$194)*10)),1))</f>
        <v>2.8</v>
      </c>
      <c r="DC116" s="55">
        <f>IF('Indicator Data'!AH119="No data","x",ROUND(IF('Indicator Data'!AH119&gt;DC$195,0,IF('Indicator Data'!AH119&lt;DC$194,10,(DC$195-'Indicator Data'!AH119)/(DC$195-DC$194)*10)),1))</f>
        <v>2.9</v>
      </c>
      <c r="DD116" s="55">
        <f>IF(AND(DB116="x",DA116="x",DC116="x"),"x",ROUND(AVERAGE(DA116:DC116),1))</f>
        <v>3.4</v>
      </c>
      <c r="DE116" s="55">
        <f>IF('Indicator Data'!AA119="No data","x",ROUND(IF(LOG('Indicator Data'!AA119)&gt;DE$195,10,IF(LOG('Indicator Data'!AA119)&lt;DE$194,0,10-(DE$195-LOG('Indicator Data'!AA119))/(DE$195-DE$194)*10)),1))</f>
        <v>1</v>
      </c>
      <c r="DF116" s="55">
        <f>IF('Indicator Data'!AB119="No data","x",ROUND(IF('Indicator Data'!AB119&gt;DF$195,10,IF('Indicator Data'!AB119&lt;DF$194,0,10-(DF$195-'Indicator Data'!AB119)/(DF$195-DF$194)*10)),1))</f>
        <v>4.9000000000000004</v>
      </c>
      <c r="DG116" s="55">
        <f>IF('Indicator Data'!AC119="No data","x",ROUND(IF('Indicator Data'!AC119&gt;DG$195,10,IF('Indicator Data'!AC119&lt;DG$194,0,10-(DG$195-'Indicator Data'!AC119)/(DG$195-DG$194)*10)),1))</f>
        <v>6.8</v>
      </c>
      <c r="DH116" s="55">
        <f>IF('Indicator Data'!AD119="No data","x",ROUND(IF('Indicator Data'!AD119&gt;DH$195,10,IF('Indicator Data'!AD119&lt;DH$194,0,10-(DH$195-'Indicator Data'!AD119)/(DH$195-DH$194)*10)),1))</f>
        <v>0</v>
      </c>
      <c r="DI116" s="55">
        <f t="shared" si="173"/>
        <v>3.2</v>
      </c>
      <c r="DJ116" s="55">
        <f t="shared" si="174"/>
        <v>3.3</v>
      </c>
      <c r="DK116" s="55">
        <f>IF('Indicator Data'!AK119="No data","x",ROUND(IF('Indicator Data'!AK119&gt;DK$195,10,IF('Indicator Data'!AK119&lt;DK$194,0,10-(DK$195-'Indicator Data'!AK119)/(DK$195-DK$194)*10)),1))</f>
        <v>4.3</v>
      </c>
      <c r="DL116" s="55">
        <f>IF('Indicator Data'!AL119="No data","x",ROUND(IF('Indicator Data'!AL119&gt;DL$195,10,IF('Indicator Data'!AL119&lt;DL$194,0,10-(DL$195-'Indicator Data'!AL119)/(DL$195-DL$194)*10)),1))</f>
        <v>4.5</v>
      </c>
      <c r="DM116" s="55">
        <f t="shared" si="175"/>
        <v>3.6</v>
      </c>
      <c r="DN116" s="55">
        <f>IF('Indicator Data'!AG119="No data","x",ROUND(IF('Indicator Data'!AG119&gt;DN$195,10,IF('Indicator Data'!AG119&lt;DN$194,0,10-(DN$195-'Indicator Data'!AG119)/(DN$195-DN$194)*10)),1))</f>
        <v>3.4</v>
      </c>
      <c r="DO116" s="55">
        <f t="shared" si="176"/>
        <v>3.4</v>
      </c>
      <c r="DP116" s="194">
        <f>IF('Indicator Data'!AI119="No data","x",'Indicator Data'!AI119/'Indicator Data'!$CK119)</f>
        <v>9.0404162755251393E-4</v>
      </c>
      <c r="DQ116" s="55">
        <f t="shared" si="215"/>
        <v>9</v>
      </c>
      <c r="DR116" s="55">
        <f>IF('Indicator Data'!AJ119="No data","x",ROUND(IF('Indicator Data'!AJ119&gt;DR$195,10,IF('Indicator Data'!AJ119&lt;DR$194,0,10-(DR$195-'Indicator Data'!AJ119)/(DR$195-DR$194)*10)),1))</f>
        <v>6</v>
      </c>
      <c r="DS116" s="55">
        <f t="shared" si="177"/>
        <v>7.5</v>
      </c>
      <c r="DT116" s="55">
        <f>ROUND(IF('Indicator Data'!Z119=0,0,IF(LOG('Indicator Data'!Z119)&gt;DT$195,10,IF(LOG('Indicator Data'!Z119)&lt;DT$194,0,10-(DT$195-LOG('Indicator Data'!Z119))/(DT$195-DT$194)*10))),1)</f>
        <v>0</v>
      </c>
      <c r="DU116" s="56">
        <f>'Indicator Data'!Z119/'Indicator Data'!$CL119</f>
        <v>0</v>
      </c>
      <c r="DV116" s="55">
        <f t="shared" si="216"/>
        <v>0</v>
      </c>
      <c r="DW116" s="55">
        <f t="shared" si="178"/>
        <v>0</v>
      </c>
      <c r="DX116" s="55">
        <f t="shared" si="179"/>
        <v>4.8</v>
      </c>
      <c r="DY116" s="57">
        <f>IF(BL116="x",ROUND((10-GEOMEAN(((10-DX116)/10*9+1),((10-CZ116)/10*9+1),((10-DJ116)/10*9+1)))/9*10,1),ROUND((10-GEOMEAN(((10-BL116)/10*9+1),((10-DX116)/10*9+1),((10-CZ116)/10*9+1),((10-DJ116)/10*9+1)))/9*10,1))</f>
        <v>2.2999999999999998</v>
      </c>
      <c r="DZ116" s="58">
        <f>IF(ROUND(IF(AP116="x",(10-GEOMEAN(((10-AO116)/10*9+1),((10-DY116)/10*9+1),((10-AU116)/10*9+1),((10-AQ116)/10*9+1),((10-AR116)/10*9+1)))/9*10,(10-GEOMEAN(((10-AO116)/10*9+1),((10-DY116)/10*9+1),((10-AP116)/10*9+1),((10-AQ116)/10*9+1),((10-AR116)/10*9+1),((10-AU116)/10*9+1)))/9*10),1)=0,0.1,ROUND(IF(AP116="x",(10-GEOMEAN(((10-AO116)/10*9+1),((10-DY116)/10*9+1),((10-AU116)/10*9+1),((10-AQ116)/10*9+1),((10-AR116)/10*9+1)))/9*10,(10-GEOMEAN(((10-AO116)/10*9+1),((10-DY116)/10*9+1),((10-AP116)/10*9+1),((10-AQ116)/10*9+1),((10-AR116)/10*9+1),((10-AU116)/10*9+1)))/9*10),1))</f>
        <v>2.7</v>
      </c>
      <c r="EA116" s="55">
        <f>ROUND(IF('Indicator Data'!AM119=0,0,IF('Indicator Data'!AM119&gt;EA$195,10,IF('Indicator Data'!AM119&lt;EA$194,0,10-(EA$195-'Indicator Data'!AM119)/(EA$195-EA$194)*10))),1)</f>
        <v>0.6</v>
      </c>
      <c r="EB116" s="55">
        <f>ROUND(IF('Indicator Data'!AN119=0,0,IF(LOG('Indicator Data'!AN119)&gt;LOG(EB$195),10,IF(LOG('Indicator Data'!AN119)&lt;LOG(EB$194),0,10-(LOG(EB$195)-LOG('Indicator Data'!AN119))/(LOG(EB$195)-LOG(EB$194))*10))),1)</f>
        <v>0</v>
      </c>
      <c r="EC116" s="57">
        <f t="shared" si="217"/>
        <v>0.3</v>
      </c>
      <c r="ED116" s="55">
        <f>'Indicator Data'!AO119</f>
        <v>0</v>
      </c>
      <c r="EE116" s="55">
        <f>'Indicator Data'!AP119</f>
        <v>0</v>
      </c>
      <c r="EF116" s="57">
        <f t="shared" si="218"/>
        <v>0</v>
      </c>
      <c r="EG116" s="58">
        <f t="shared" si="219"/>
        <v>0.2</v>
      </c>
      <c r="EH116" s="15"/>
      <c r="EI116" s="104"/>
    </row>
    <row r="117" spans="1:139" s="4" customFormat="1" x14ac:dyDescent="0.25">
      <c r="A117" s="126" t="str">
        <f>'Indicator Data'!A120</f>
        <v>Montenegro</v>
      </c>
      <c r="B117" s="59" t="str">
        <f>'Indicator Data'!B120</f>
        <v>MNE</v>
      </c>
      <c r="C117" s="55">
        <f>ROUND(IF('Indicator Data'!C120=0,0.1,IF(LOG('Indicator Data'!C120)&gt;C$195,10,IF(LOG('Indicator Data'!C120)&lt;C$194,0,10-(C$195-LOG('Indicator Data'!C120))/(C$195-C$194)*10))),1)</f>
        <v>5.3</v>
      </c>
      <c r="D117" s="55">
        <f>ROUND(IF('Indicator Data'!D120=0,0.1,IF(LOG('Indicator Data'!D120)&gt;D$195,10,IF(LOG('Indicator Data'!D120)&lt;D$194,0,10-(D$195-LOG('Indicator Data'!D120))/(D$195-D$194)*10))),1)</f>
        <v>0.1</v>
      </c>
      <c r="E117" s="55">
        <f t="shared" si="180"/>
        <v>3.1</v>
      </c>
      <c r="F117" s="55">
        <f>IF('Indicator Data'!E120="No data",0.1,(ROUND(IF('Indicator Data'!E120=0,0,IF(LOG('Indicator Data'!E120)&gt;F$195,10,IF(LOG('Indicator Data'!E120)&lt;F$194,0,10-(F$195-LOG('Indicator Data'!E120))/(F$195-F$194)*10))),1)))</f>
        <v>4.0999999999999996</v>
      </c>
      <c r="G117" s="55">
        <f>ROUND(IF('Indicator Data'!F120=0,0,IF(LOG('Indicator Data'!F120)&gt;G$195,10,IF(LOG('Indicator Data'!F120)&lt;G$194,0,10-(G$195-LOG('Indicator Data'!F120))/(G$195-G$194)*10))),1)</f>
        <v>5.6</v>
      </c>
      <c r="H117" s="55">
        <f>ROUND(IF('Indicator Data'!G120=0,0,IF(LOG('Indicator Data'!G120)&gt;H$195,10,IF(LOG('Indicator Data'!G120)&lt;H$194,0,10-(H$195-LOG('Indicator Data'!G120))/(H$195-H$194)*10))),1)</f>
        <v>0</v>
      </c>
      <c r="I117" s="55">
        <f>ROUND(IF('Indicator Data'!H120=0,0,IF(LOG('Indicator Data'!H120)&gt;I$195,10,IF(LOG('Indicator Data'!H120)&lt;I$194,0,10-(I$195-LOG('Indicator Data'!H120))/(I$195-I$194)*10))),1)</f>
        <v>0</v>
      </c>
      <c r="J117" s="55">
        <f t="shared" si="181"/>
        <v>0</v>
      </c>
      <c r="K117" s="55">
        <f>ROUND(IF('Indicator Data'!I120=0,0,IF(LOG('Indicator Data'!I120)&gt;K$195,10,IF(LOG('Indicator Data'!I120)&lt;K$194,0,10-(K$195-LOG('Indicator Data'!I120))/(K$195-K$194)*10))),1)</f>
        <v>0</v>
      </c>
      <c r="L117" s="55">
        <f t="shared" si="182"/>
        <v>0</v>
      </c>
      <c r="M117" s="55">
        <f>ROUND(IF('Indicator Data'!J120=0,0,IF(LOG('Indicator Data'!J120)&gt;M$195,10,IF(LOG('Indicator Data'!J120)&lt;M$194,0,10-(M$195-LOG('Indicator Data'!J120))/(M$195-M$194)*10))),1)</f>
        <v>0</v>
      </c>
      <c r="N117" s="56">
        <f>'Indicator Data'!C120/'Indicator Data'!$CL120</f>
        <v>2.071560176982627E-3</v>
      </c>
      <c r="O117" s="56">
        <f>'Indicator Data'!D120/'Indicator Data'!$CL120</f>
        <v>0</v>
      </c>
      <c r="P117" s="56">
        <f>IF(F117=0.1,"x",'Indicator Data'!E120/'Indicator Data'!$CL120)</f>
        <v>6.8570601351978207E-3</v>
      </c>
      <c r="Q117" s="56">
        <f>'Indicator Data'!F120/'Indicator Data'!$CL120</f>
        <v>3.6131665914856728E-5</v>
      </c>
      <c r="R117" s="56">
        <f>'Indicator Data'!G120/'Indicator Data'!$CL120</f>
        <v>0</v>
      </c>
      <c r="S117" s="56">
        <f>'Indicator Data'!H120/'Indicator Data'!$CL120</f>
        <v>0</v>
      </c>
      <c r="T117" s="56">
        <f>'Indicator Data'!I120/'Indicator Data'!$CL120</f>
        <v>0</v>
      </c>
      <c r="U117" s="56">
        <f>'Indicator Data'!J120/'Indicator Data'!$CL120</f>
        <v>0</v>
      </c>
      <c r="V117" s="55">
        <f t="shared" si="183"/>
        <v>10</v>
      </c>
      <c r="W117" s="55">
        <f t="shared" si="184"/>
        <v>0</v>
      </c>
      <c r="X117" s="55">
        <f t="shared" si="185"/>
        <v>7.6</v>
      </c>
      <c r="Y117" s="55">
        <f t="shared" si="186"/>
        <v>4.5999999999999996</v>
      </c>
      <c r="Z117" s="55">
        <f t="shared" si="187"/>
        <v>9</v>
      </c>
      <c r="AA117" s="55">
        <f t="shared" si="188"/>
        <v>0</v>
      </c>
      <c r="AB117" s="55">
        <f t="shared" si="189"/>
        <v>0</v>
      </c>
      <c r="AC117" s="55">
        <f t="shared" si="190"/>
        <v>0</v>
      </c>
      <c r="AD117" s="55">
        <f t="shared" si="191"/>
        <v>0</v>
      </c>
      <c r="AE117" s="55">
        <f t="shared" si="192"/>
        <v>0</v>
      </c>
      <c r="AF117" s="55">
        <f t="shared" si="193"/>
        <v>0</v>
      </c>
      <c r="AG117" s="55">
        <f>ROUND(IF('Indicator Data'!K120=0,0,IF('Indicator Data'!K120&gt;AG$195,10,IF('Indicator Data'!K120&lt;AG$194,0,10-(AG$195-'Indicator Data'!K120)/(AG$195-AG$194)*10))),1)</f>
        <v>0</v>
      </c>
      <c r="AH117" s="55">
        <f t="shared" si="194"/>
        <v>7.7</v>
      </c>
      <c r="AI117" s="55">
        <f t="shared" si="195"/>
        <v>0.1</v>
      </c>
      <c r="AJ117" s="55">
        <f t="shared" si="196"/>
        <v>0</v>
      </c>
      <c r="AK117" s="55">
        <f t="shared" si="197"/>
        <v>0</v>
      </c>
      <c r="AL117" s="55">
        <f t="shared" si="198"/>
        <v>0</v>
      </c>
      <c r="AM117" s="55">
        <f t="shared" si="199"/>
        <v>0</v>
      </c>
      <c r="AN117" s="55">
        <f t="shared" si="200"/>
        <v>0</v>
      </c>
      <c r="AO117" s="193">
        <f t="shared" si="201"/>
        <v>5.8</v>
      </c>
      <c r="AP117" s="193">
        <f t="shared" si="151"/>
        <v>4.4000000000000004</v>
      </c>
      <c r="AQ117" s="193">
        <f t="shared" si="202"/>
        <v>7.7</v>
      </c>
      <c r="AR117" s="193">
        <f t="shared" si="203"/>
        <v>0</v>
      </c>
      <c r="AS117" s="55">
        <f t="shared" si="204"/>
        <v>0</v>
      </c>
      <c r="AT117" s="55">
        <f>IF('Indicator Data'!L120="No data","x",IF('Indicator Data'!CM120&lt;1000,"x",ROUND((IF('Indicator Data'!L120&gt;AT$195,10,IF('Indicator Data'!L120&lt;AT$194,0,10-(AT$195-'Indicator Data'!L120)/(AT$195-AT$194)*10))),1)))</f>
        <v>4</v>
      </c>
      <c r="AU117" s="193">
        <f t="shared" si="205"/>
        <v>2</v>
      </c>
      <c r="AV117" s="55">
        <f>IF('Indicator Data'!M120="No data","x",ROUND(IF('Indicator Data'!M120=0,0,IF(LOG('Indicator Data'!M120)&gt;AV$195,10,IF(LOG('Indicator Data'!M120)&lt;AV$194,0,10-(AV$195-LOG('Indicator Data'!M120))/(AV$195-AV$194)*10))),1))</f>
        <v>2.4</v>
      </c>
      <c r="AW117" s="56">
        <f>IF(AV117="x","x",'Indicator Data'!M120/'Indicator Data'!$CL120)</f>
        <v>7.3931310059856866E-4</v>
      </c>
      <c r="AX117" s="55">
        <f t="shared" si="152"/>
        <v>0</v>
      </c>
      <c r="AY117" s="55">
        <f t="shared" si="153"/>
        <v>1.3</v>
      </c>
      <c r="AZ117" s="55" t="str">
        <f>IF('Indicator Data'!N120="No data","x",ROUND(IF('Indicator Data'!N120=0,0,IF(LOG('Indicator Data'!N120)&gt;AZ$195,10,IF(LOG('Indicator Data'!N120)&lt;AZ$194,0,10-(AZ$195-LOG('Indicator Data'!N120))/(AZ$195-AZ$194)*10))),1))</f>
        <v>x</v>
      </c>
      <c r="BA117" s="56" t="str">
        <f>IF(AZ117="x","x",'Indicator Data'!N120/'Indicator Data'!$CL120)</f>
        <v>x</v>
      </c>
      <c r="BB117" s="55" t="str">
        <f t="shared" si="154"/>
        <v>x</v>
      </c>
      <c r="BC117" s="55" t="str">
        <f t="shared" si="155"/>
        <v>x</v>
      </c>
      <c r="BD117" s="55" t="str">
        <f>IF('Indicator Data'!O120="No data","x",ROUND(IF('Indicator Data'!O120=0,0,IF(LOG('Indicator Data'!O120)&gt;BD$195,10,IF(LOG('Indicator Data'!O120)&lt;BD$194,0,10-(BD$195-LOG('Indicator Data'!O120))/(BD$195-BD$194)*10))),1))</f>
        <v>x</v>
      </c>
      <c r="BE117" s="56" t="str">
        <f>IF(BD117="x","x",'Indicator Data'!O120/'Indicator Data'!$CL120)</f>
        <v>x</v>
      </c>
      <c r="BF117" s="55" t="str">
        <f t="shared" si="156"/>
        <v>x</v>
      </c>
      <c r="BG117" s="55" t="str">
        <f t="shared" si="157"/>
        <v>x</v>
      </c>
      <c r="BH117" s="55" t="str">
        <f>IF('Indicator Data'!P120="No data","x",ROUND(IF('Indicator Data'!P120=0,0,IF(LOG('Indicator Data'!P120)&gt;BH$195,10,IF(LOG('Indicator Data'!P120)&lt;BH$194,0,10-(BH$195-LOG('Indicator Data'!P120))/(BH$195-BH$194)*10))),1))</f>
        <v>x</v>
      </c>
      <c r="BI117" s="56" t="str">
        <f>IF(BH117="x","x",'Indicator Data'!P120/'Indicator Data'!$CL120)</f>
        <v>x</v>
      </c>
      <c r="BJ117" s="55" t="str">
        <f t="shared" si="158"/>
        <v>x</v>
      </c>
      <c r="BK117" s="55" t="str">
        <f t="shared" si="159"/>
        <v>x</v>
      </c>
      <c r="BL117" s="55">
        <f t="shared" si="160"/>
        <v>1.3</v>
      </c>
      <c r="BM117" s="55">
        <f>ROUND(IF('Indicator Data'!Q120=0,0,IF(LOG('Indicator Data'!Q120)&gt;BM$195,10,IF(LOG('Indicator Data'!Q120)&lt;BM$194,0,10-(BM$195-LOG('Indicator Data'!Q120))/(BM$195-BM$194)*10))),1)</f>
        <v>0</v>
      </c>
      <c r="BN117" s="55">
        <f>ROUND(IF('Indicator Data'!R120=0,0,IF(LOG('Indicator Data'!R120)&gt;BN$195,10,IF(LOG('Indicator Data'!R120)&lt;BN$194,0,10-(BN$195-LOG('Indicator Data'!R120))/(BN$195-BN$194)*10))),1)</f>
        <v>0</v>
      </c>
      <c r="BO117" s="55">
        <f t="shared" si="161"/>
        <v>0</v>
      </c>
      <c r="BP117" s="56">
        <f>'Indicator Data'!Q120/'Indicator Data'!$CL120</f>
        <v>0</v>
      </c>
      <c r="BQ117" s="56">
        <f>'Indicator Data'!R120/'Indicator Data'!$CL120</f>
        <v>0</v>
      </c>
      <c r="BR117" s="55">
        <f t="shared" si="206"/>
        <v>0</v>
      </c>
      <c r="BS117" s="55">
        <f t="shared" si="207"/>
        <v>0</v>
      </c>
      <c r="BT117" s="55">
        <f t="shared" si="138"/>
        <v>0</v>
      </c>
      <c r="BU117" s="55">
        <f t="shared" si="162"/>
        <v>0</v>
      </c>
      <c r="BV117" s="55">
        <f>ROUND(IF('Indicator Data'!S120=0,0,IF(LOG('Indicator Data'!S120)&gt;BV$195,10,IF(LOG('Indicator Data'!S120)&lt;BV$194,0,10-(BV$195-LOG('Indicator Data'!S120))/(BV$195-BV$194)*10))),1)</f>
        <v>0</v>
      </c>
      <c r="BW117" s="55">
        <f>ROUND(IF('Indicator Data'!T120=0,0,IF(LOG('Indicator Data'!T120)&gt;BW$195,10,IF(LOG('Indicator Data'!T120)&lt;BW$194,0,10-(BW$195-LOG('Indicator Data'!T120))/(BW$195-BW$194)*10))),1)</f>
        <v>0</v>
      </c>
      <c r="BX117" s="55">
        <f t="shared" si="163"/>
        <v>0</v>
      </c>
      <c r="BY117" s="56">
        <f>'Indicator Data'!S120/'Indicator Data'!$CL120</f>
        <v>0</v>
      </c>
      <c r="BZ117" s="56">
        <f>'Indicator Data'!T120/'Indicator Data'!$CL120</f>
        <v>0</v>
      </c>
      <c r="CA117" s="55">
        <f t="shared" si="208"/>
        <v>0</v>
      </c>
      <c r="CB117" s="55">
        <f t="shared" si="209"/>
        <v>0</v>
      </c>
      <c r="CC117" s="55">
        <f t="shared" si="164"/>
        <v>0</v>
      </c>
      <c r="CD117" s="55">
        <f t="shared" si="165"/>
        <v>0</v>
      </c>
      <c r="CE117" s="55">
        <f t="shared" si="166"/>
        <v>0</v>
      </c>
      <c r="CF117" s="55">
        <f>ROUND(IF('Indicator Data'!U120=0,0,IF(LOG('Indicator Data'!U120)&gt;CF$195,10,IF(LOG('Indicator Data'!U120)&lt;CF$194,0,10-(CF$195-LOG('Indicator Data'!U120))/(CF$195-CF$194)*10))),1)</f>
        <v>0</v>
      </c>
      <c r="CG117" s="56">
        <f>'Indicator Data'!U120/'Indicator Data'!$CL120</f>
        <v>0</v>
      </c>
      <c r="CH117" s="55">
        <f t="shared" si="210"/>
        <v>0</v>
      </c>
      <c r="CI117" s="55">
        <f t="shared" si="167"/>
        <v>0</v>
      </c>
      <c r="CJ117" s="55">
        <f>ROUND(IF('Indicator Data'!V120=0,0,IF(LOG('Indicator Data'!V120)&gt;CJ$195,10,IF(LOG('Indicator Data'!V120)&lt;CJ$194,0,10-(CJ$195-LOG('Indicator Data'!V120))/(CJ$195-CJ$194)*10))),1)</f>
        <v>6</v>
      </c>
      <c r="CK117" s="56">
        <f>IF('Indicator Data'!V120/'Indicator Data'!$CL120&gt;1,1,'Indicator Data'!V120/'Indicator Data'!$CL120)</f>
        <v>0.2494671099498047</v>
      </c>
      <c r="CL117" s="55">
        <f t="shared" si="211"/>
        <v>2.5</v>
      </c>
      <c r="CM117" s="55">
        <f t="shared" si="168"/>
        <v>4.5</v>
      </c>
      <c r="CN117" s="55">
        <f>ROUND(IF('Indicator Data'!W120=0,0,IF(LOG('Indicator Data'!W120)&gt;CN$195,10,IF(LOG('Indicator Data'!W120)&lt;CN$194,0,10-(CN$195-LOG('Indicator Data'!W120))/(CN$195-CN$194)*10))),1)</f>
        <v>0</v>
      </c>
      <c r="CO117" s="56">
        <f>'Indicator Data'!W120/'Indicator Data'!$CL120</f>
        <v>0</v>
      </c>
      <c r="CP117" s="55">
        <f t="shared" si="212"/>
        <v>0</v>
      </c>
      <c r="CQ117" s="55">
        <f t="shared" si="169"/>
        <v>0</v>
      </c>
      <c r="CR117" s="55">
        <f>ROUND(IF('Indicator Data'!X120=0,0,IF(LOG('Indicator Data'!X120)&gt;CR$195,10,IF(LOG('Indicator Data'!X120)&lt;CR$194,0,10-(CR$195-LOG('Indicator Data'!X120))/(CR$195-CR$194)*10))),1)</f>
        <v>6.2</v>
      </c>
      <c r="CS117" s="56">
        <f>'Indicator Data'!X120/'Indicator Data'!$CL120</f>
        <v>0.34332084748495584</v>
      </c>
      <c r="CT117" s="55">
        <f t="shared" si="213"/>
        <v>3.4</v>
      </c>
      <c r="CU117" s="55">
        <f t="shared" si="170"/>
        <v>5</v>
      </c>
      <c r="CV117" s="55">
        <f>ROUND(IF('Indicator Data'!Y120=0,0,IF(LOG('Indicator Data'!Y120)&gt;CR$195,10,IF(LOG('Indicator Data'!Y120)&lt;CR$194,0,10-(CR$195-LOG('Indicator Data'!Y120))/(CR$195-CR$194)*10))),1)</f>
        <v>0</v>
      </c>
      <c r="CW117" s="56">
        <f>'Indicator Data'!Y120/'Indicator Data'!$CL120</f>
        <v>0</v>
      </c>
      <c r="CX117" s="55">
        <f t="shared" si="214"/>
        <v>0</v>
      </c>
      <c r="CY117" s="55">
        <f t="shared" si="171"/>
        <v>0</v>
      </c>
      <c r="CZ117" s="55">
        <f t="shared" si="172"/>
        <v>2.7</v>
      </c>
      <c r="DA117" s="55">
        <f>IF('Indicator Data'!AE120="No data","x",ROUND(IF('Indicator Data'!AE120&gt;DA$195,0,IF('Indicator Data'!AE120&lt;DA$194,10,(DA$195-'Indicator Data'!AE120)/(DA$195-DA$194)*10)),1))</f>
        <v>0.2</v>
      </c>
      <c r="DB117" s="55">
        <f>IF('Indicator Data'!AF120="No data","x",ROUND(IF('Indicator Data'!AF120&gt;DB$195,0,IF('Indicator Data'!AF120&lt;DB$194,10,(DB$195-'Indicator Data'!AF120)/(DB$195-DB$194)*10)),1))</f>
        <v>0.5</v>
      </c>
      <c r="DC117" s="55" t="str">
        <f>IF('Indicator Data'!AH120="No data","x",ROUND(IF('Indicator Data'!AH120&gt;DC$195,0,IF('Indicator Data'!AH120&lt;DC$194,10,(DC$195-'Indicator Data'!AH120)/(DC$195-DC$194)*10)),1))</f>
        <v>x</v>
      </c>
      <c r="DD117" s="55">
        <f>IF(AND(DB117="x",DA117="x",DC117="x"),"x",ROUND(AVERAGE(DA117:DC117),1))</f>
        <v>0.4</v>
      </c>
      <c r="DE117" s="55">
        <f>IF('Indicator Data'!AA120="No data","x",ROUND(IF(LOG('Indicator Data'!AA120)&gt;DE$195,10,IF(LOG('Indicator Data'!AA120)&lt;DE$194,0,10-(DE$195-LOG('Indicator Data'!AA120))/(DE$195-DE$194)*10)),1))</f>
        <v>5.6</v>
      </c>
      <c r="DF117" s="55">
        <f>IF('Indicator Data'!AB120="No data","x",ROUND(IF('Indicator Data'!AB120&gt;DF$195,10,IF('Indicator Data'!AB120&lt;DF$194,0,10-(DF$195-'Indicator Data'!AB120)/(DF$195-DF$194)*10)),1))</f>
        <v>2.5</v>
      </c>
      <c r="DG117" s="55">
        <f>IF('Indicator Data'!AC120="No data","x",ROUND(IF('Indicator Data'!AC120&gt;DG$195,10,IF('Indicator Data'!AC120&lt;DG$194,0,10-(DG$195-'Indicator Data'!AC120)/(DG$195-DG$194)*10)),1))</f>
        <v>6.7</v>
      </c>
      <c r="DH117" s="55">
        <f>IF('Indicator Data'!AD120="No data","x",ROUND(IF('Indicator Data'!AD120&gt;DH$195,10,IF('Indicator Data'!AD120&lt;DH$194,0,10-(DH$195-'Indicator Data'!AD120)/(DH$195-DH$194)*10)),1))</f>
        <v>1.7</v>
      </c>
      <c r="DI117" s="55">
        <f t="shared" si="173"/>
        <v>4.0999999999999996</v>
      </c>
      <c r="DJ117" s="55">
        <f t="shared" si="174"/>
        <v>2.9</v>
      </c>
      <c r="DK117" s="55">
        <f>IF('Indicator Data'!AK120="No data","x",ROUND(IF('Indicator Data'!AK120&gt;DK$195,10,IF('Indicator Data'!AK120&lt;DK$194,0,10-(DK$195-'Indicator Data'!AK120)/(DK$195-DK$194)*10)),1))</f>
        <v>3</v>
      </c>
      <c r="DL117" s="55">
        <f>IF('Indicator Data'!AL120="No data","x",ROUND(IF('Indicator Data'!AL120&gt;DL$195,10,IF('Indicator Data'!AL120&lt;DL$194,0,10-(DL$195-'Indicator Data'!AL120)/(DL$195-DL$194)*10)),1))</f>
        <v>0.6</v>
      </c>
      <c r="DM117" s="55">
        <f t="shared" si="175"/>
        <v>3.4</v>
      </c>
      <c r="DN117" s="55">
        <f>IF('Indicator Data'!AG120="No data","x",ROUND(IF('Indicator Data'!AG120&gt;DN$195,10,IF('Indicator Data'!AG120&lt;DN$194,0,10-(DN$195-'Indicator Data'!AG120)/(DN$195-DN$194)*10)),1))</f>
        <v>0</v>
      </c>
      <c r="DO117" s="55">
        <f t="shared" si="176"/>
        <v>0.2</v>
      </c>
      <c r="DP117" s="194">
        <f>IF('Indicator Data'!AI120="No data","x",'Indicator Data'!AI120/'Indicator Data'!$CK120)</f>
        <v>5.093637773260812E-4</v>
      </c>
      <c r="DQ117" s="55">
        <f t="shared" si="215"/>
        <v>5.0999999999999996</v>
      </c>
      <c r="DR117" s="55">
        <f>IF('Indicator Data'!AJ120="No data","x",ROUND(IF('Indicator Data'!AJ120&gt;DR$195,10,IF('Indicator Data'!AJ120&lt;DR$194,0,10-(DR$195-'Indicator Data'!AJ120)/(DR$195-DR$194)*10)),1))</f>
        <v>2</v>
      </c>
      <c r="DS117" s="55">
        <f t="shared" si="177"/>
        <v>3.6</v>
      </c>
      <c r="DT117" s="55">
        <f>ROUND(IF('Indicator Data'!Z120=0,0,IF(LOG('Indicator Data'!Z120)&gt;DT$195,10,IF(LOG('Indicator Data'!Z120)&lt;DT$194,0,10-(DT$195-LOG('Indicator Data'!Z120))/(DT$195-DT$194)*10))),1)</f>
        <v>6.9</v>
      </c>
      <c r="DU117" s="56">
        <f>'Indicator Data'!Z120/'Indicator Data'!$CL120</f>
        <v>1.0000003388103487</v>
      </c>
      <c r="DV117" s="55">
        <f t="shared" si="216"/>
        <v>10</v>
      </c>
      <c r="DW117" s="55">
        <f t="shared" si="178"/>
        <v>8.9</v>
      </c>
      <c r="DX117" s="55">
        <f t="shared" si="179"/>
        <v>2.4</v>
      </c>
      <c r="DY117" s="57">
        <f>IF(BL117="x",ROUND((10-GEOMEAN(((10-DX117)/10*9+1),((10-CZ117)/10*9+1),((10-DJ117)/10*9+1)))/9*10,1),ROUND((10-GEOMEAN(((10-BL117)/10*9+1),((10-DX117)/10*9+1),((10-CZ117)/10*9+1),((10-DJ117)/10*9+1)))/9*10,1))</f>
        <v>2.2999999999999998</v>
      </c>
      <c r="DZ117" s="58">
        <f>IF(ROUND(IF(AP117="x",(10-GEOMEAN(((10-AO117)/10*9+1),((10-DY117)/10*9+1),((10-AU117)/10*9+1),((10-AQ117)/10*9+1),((10-AR117)/10*9+1)))/9*10,(10-GEOMEAN(((10-AO117)/10*9+1),((10-DY117)/10*9+1),((10-AP117)/10*9+1),((10-AQ117)/10*9+1),((10-AR117)/10*9+1),((10-AU117)/10*9+1)))/9*10),1)=0,0.1,ROUND(IF(AP117="x",(10-GEOMEAN(((10-AO117)/10*9+1),((10-DY117)/10*9+1),((10-AU117)/10*9+1),((10-AQ117)/10*9+1),((10-AR117)/10*9+1)))/9*10,(10-GEOMEAN(((10-AO117)/10*9+1),((10-DY117)/10*9+1),((10-AP117)/10*9+1),((10-AQ117)/10*9+1),((10-AR117)/10*9+1),((10-AU117)/10*9+1)))/9*10),1))</f>
        <v>4.2</v>
      </c>
      <c r="EA117" s="55">
        <f>ROUND(IF('Indicator Data'!AM120=0,0,IF('Indicator Data'!AM120&gt;EA$195,10,IF('Indicator Data'!AM120&lt;EA$194,0,10-(EA$195-'Indicator Data'!AM120)/(EA$195-EA$194)*10))),1)</f>
        <v>0.1</v>
      </c>
      <c r="EB117" s="55">
        <f>ROUND(IF('Indicator Data'!AN120=0,0,IF(LOG('Indicator Data'!AN120)&gt;LOG(EB$195),10,IF(LOG('Indicator Data'!AN120)&lt;LOG(EB$194),0,10-(LOG(EB$195)-LOG('Indicator Data'!AN120))/(LOG(EB$195)-LOG(EB$194))*10))),1)</f>
        <v>0</v>
      </c>
      <c r="EC117" s="57">
        <f t="shared" si="217"/>
        <v>0.1</v>
      </c>
      <c r="ED117" s="55">
        <f>'Indicator Data'!AO120</f>
        <v>0</v>
      </c>
      <c r="EE117" s="55">
        <f>'Indicator Data'!AP120</f>
        <v>0</v>
      </c>
      <c r="EF117" s="57">
        <f t="shared" si="218"/>
        <v>0</v>
      </c>
      <c r="EG117" s="58">
        <f t="shared" si="219"/>
        <v>0.1</v>
      </c>
      <c r="EH117" s="15"/>
      <c r="EI117" s="104"/>
    </row>
    <row r="118" spans="1:139" s="4" customFormat="1" x14ac:dyDescent="0.25">
      <c r="A118" s="126" t="str">
        <f>'Indicator Data'!A121</f>
        <v>Morocco</v>
      </c>
      <c r="B118" s="59" t="str">
        <f>'Indicator Data'!B121</f>
        <v>MAR</v>
      </c>
      <c r="C118" s="55">
        <f>ROUND(IF('Indicator Data'!C121=0,0.1,IF(LOG('Indicator Data'!C121)&gt;C$195,10,IF(LOG('Indicator Data'!C121)&lt;C$194,0,10-(C$195-LOG('Indicator Data'!C121))/(C$195-C$194)*10))),1)</f>
        <v>8.9</v>
      </c>
      <c r="D118" s="55">
        <f>ROUND(IF('Indicator Data'!D121=0,0.1,IF(LOG('Indicator Data'!D121)&gt;D$195,10,IF(LOG('Indicator Data'!D121)&lt;D$194,0,10-(D$195-LOG('Indicator Data'!D121))/(D$195-D$194)*10))),1)</f>
        <v>0.1</v>
      </c>
      <c r="E118" s="55">
        <f t="shared" si="180"/>
        <v>6.2</v>
      </c>
      <c r="F118" s="55">
        <f>IF('Indicator Data'!E121="No data",0.1,(ROUND(IF('Indicator Data'!E121=0,0,IF(LOG('Indicator Data'!E121)&gt;F$195,10,IF(LOG('Indicator Data'!E121)&lt;F$194,0,10-(F$195-LOG('Indicator Data'!E121))/(F$195-F$194)*10))),1)))</f>
        <v>7.8</v>
      </c>
      <c r="G118" s="55">
        <f>ROUND(IF('Indicator Data'!F121=0,0,IF(LOG('Indicator Data'!F121)&gt;G$195,10,IF(LOG('Indicator Data'!F121)&lt;G$194,0,10-(G$195-LOG('Indicator Data'!F121))/(G$195-G$194)*10))),1)</f>
        <v>6.7</v>
      </c>
      <c r="H118" s="55">
        <f>ROUND(IF('Indicator Data'!G121=0,0,IF(LOG('Indicator Data'!G121)&gt;H$195,10,IF(LOG('Indicator Data'!G121)&lt;H$194,0,10-(H$195-LOG('Indicator Data'!G121))/(H$195-H$194)*10))),1)</f>
        <v>0</v>
      </c>
      <c r="I118" s="55">
        <f>ROUND(IF('Indicator Data'!H121=0,0,IF(LOG('Indicator Data'!H121)&gt;I$195,10,IF(LOG('Indicator Data'!H121)&lt;I$194,0,10-(I$195-LOG('Indicator Data'!H121))/(I$195-I$194)*10))),1)</f>
        <v>0</v>
      </c>
      <c r="J118" s="55">
        <f t="shared" si="181"/>
        <v>0</v>
      </c>
      <c r="K118" s="55">
        <f>ROUND(IF('Indicator Data'!I121=0,0,IF(LOG('Indicator Data'!I121)&gt;K$195,10,IF(LOG('Indicator Data'!I121)&lt;K$194,0,10-(K$195-LOG('Indicator Data'!I121))/(K$195-K$194)*10))),1)</f>
        <v>0</v>
      </c>
      <c r="L118" s="55">
        <f t="shared" si="182"/>
        <v>0</v>
      </c>
      <c r="M118" s="55">
        <f>ROUND(IF('Indicator Data'!J121=0,0,IF(LOG('Indicator Data'!J121)&gt;M$195,10,IF(LOG('Indicator Data'!J121)&lt;M$194,0,10-(M$195-LOG('Indicator Data'!J121))/(M$195-M$194)*10))),1)</f>
        <v>7.2</v>
      </c>
      <c r="N118" s="56">
        <f>'Indicator Data'!C121/'Indicator Data'!$CL121</f>
        <v>1.0761796777177457E-3</v>
      </c>
      <c r="O118" s="56">
        <f>'Indicator Data'!D121/'Indicator Data'!$CL121</f>
        <v>0</v>
      </c>
      <c r="P118" s="56">
        <f>IF(F118=0.1,"x",'Indicator Data'!E121/'Indicator Data'!$CL121)</f>
        <v>3.9546448981495801E-3</v>
      </c>
      <c r="Q118" s="56">
        <f>'Indicator Data'!F121/'Indicator Data'!$CL121</f>
        <v>3.1575181745453735E-6</v>
      </c>
      <c r="R118" s="56">
        <f>'Indicator Data'!G121/'Indicator Data'!$CL121</f>
        <v>0</v>
      </c>
      <c r="S118" s="56">
        <f>'Indicator Data'!H121/'Indicator Data'!$CL121</f>
        <v>0</v>
      </c>
      <c r="T118" s="56">
        <f>'Indicator Data'!I121/'Indicator Data'!$CL121</f>
        <v>0</v>
      </c>
      <c r="U118" s="56">
        <f>'Indicator Data'!J121/'Indicator Data'!$CL121</f>
        <v>2.2849503838306593E-4</v>
      </c>
      <c r="V118" s="55">
        <f t="shared" si="183"/>
        <v>5.4</v>
      </c>
      <c r="W118" s="55">
        <f t="shared" si="184"/>
        <v>0</v>
      </c>
      <c r="X118" s="55">
        <f t="shared" si="185"/>
        <v>3.1</v>
      </c>
      <c r="Y118" s="55">
        <f t="shared" si="186"/>
        <v>2.6</v>
      </c>
      <c r="Z118" s="55">
        <f t="shared" si="187"/>
        <v>6.7</v>
      </c>
      <c r="AA118" s="55">
        <f t="shared" si="188"/>
        <v>0</v>
      </c>
      <c r="AB118" s="55">
        <f t="shared" si="189"/>
        <v>0</v>
      </c>
      <c r="AC118" s="55">
        <f t="shared" si="190"/>
        <v>0</v>
      </c>
      <c r="AD118" s="55">
        <f t="shared" si="191"/>
        <v>0</v>
      </c>
      <c r="AE118" s="55">
        <f t="shared" si="192"/>
        <v>0</v>
      </c>
      <c r="AF118" s="55">
        <f t="shared" si="193"/>
        <v>0.1</v>
      </c>
      <c r="AG118" s="55">
        <f>ROUND(IF('Indicator Data'!K121=0,0,IF('Indicator Data'!K121&gt;AG$195,10,IF('Indicator Data'!K121&lt;AG$194,0,10-(AG$195-'Indicator Data'!K121)/(AG$195-AG$194)*10))),1)</f>
        <v>1.9</v>
      </c>
      <c r="AH118" s="55">
        <f t="shared" si="194"/>
        <v>7.2</v>
      </c>
      <c r="AI118" s="55">
        <f t="shared" si="195"/>
        <v>0.1</v>
      </c>
      <c r="AJ118" s="55">
        <f t="shared" si="196"/>
        <v>0</v>
      </c>
      <c r="AK118" s="55">
        <f t="shared" si="197"/>
        <v>0</v>
      </c>
      <c r="AL118" s="55">
        <f t="shared" si="198"/>
        <v>0</v>
      </c>
      <c r="AM118" s="55">
        <f t="shared" si="199"/>
        <v>0</v>
      </c>
      <c r="AN118" s="55">
        <f t="shared" si="200"/>
        <v>4.5</v>
      </c>
      <c r="AO118" s="193">
        <f t="shared" si="201"/>
        <v>4.8</v>
      </c>
      <c r="AP118" s="193">
        <f t="shared" si="151"/>
        <v>5.8</v>
      </c>
      <c r="AQ118" s="193">
        <f t="shared" si="202"/>
        <v>6.7</v>
      </c>
      <c r="AR118" s="193">
        <f t="shared" si="203"/>
        <v>0</v>
      </c>
      <c r="AS118" s="55">
        <f t="shared" si="204"/>
        <v>3.2</v>
      </c>
      <c r="AT118" s="55">
        <f>IF('Indicator Data'!L121="No data","x",IF('Indicator Data'!CM121&lt;1000,"x",ROUND((IF('Indicator Data'!L121&gt;AT$195,10,IF('Indicator Data'!L121&lt;AT$194,0,10-(AT$195-'Indicator Data'!L121)/(AT$195-AT$194)*10))),1)))</f>
        <v>9.1</v>
      </c>
      <c r="AU118" s="193">
        <f t="shared" si="205"/>
        <v>6.2</v>
      </c>
      <c r="AV118" s="55">
        <f>IF('Indicator Data'!M121="No data","x",ROUND(IF('Indicator Data'!M121=0,0,IF(LOG('Indicator Data'!M121)&gt;AV$195,10,IF(LOG('Indicator Data'!M121)&lt;AV$194,0,10-(AV$195-LOG('Indicator Data'!M121))/(AV$195-AV$194)*10))),1))</f>
        <v>0</v>
      </c>
      <c r="AW118" s="56">
        <f>IF(AV118="x","x",'Indicator Data'!M121/'Indicator Data'!$CL121)</f>
        <v>0</v>
      </c>
      <c r="AX118" s="55">
        <f t="shared" si="152"/>
        <v>0</v>
      </c>
      <c r="AY118" s="55">
        <f t="shared" si="153"/>
        <v>0</v>
      </c>
      <c r="AZ118" s="55">
        <f>IF('Indicator Data'!N121="No data","x",ROUND(IF('Indicator Data'!N121=0,0,IF(LOG('Indicator Data'!N121)&gt;AZ$195,10,IF(LOG('Indicator Data'!N121)&lt;AZ$194,0,10-(AZ$195-LOG('Indicator Data'!N121))/(AZ$195-AZ$194)*10))),1))</f>
        <v>0</v>
      </c>
      <c r="BA118" s="56">
        <f>IF(AZ118="x","x",'Indicator Data'!N121/'Indicator Data'!$CL121)</f>
        <v>0</v>
      </c>
      <c r="BB118" s="55">
        <f t="shared" si="154"/>
        <v>0</v>
      </c>
      <c r="BC118" s="55">
        <f t="shared" si="155"/>
        <v>0</v>
      </c>
      <c r="BD118" s="55">
        <f>IF('Indicator Data'!O121="No data","x",ROUND(IF('Indicator Data'!O121=0,0,IF(LOG('Indicator Data'!O121)&gt;BD$195,10,IF(LOG('Indicator Data'!O121)&lt;BD$194,0,10-(BD$195-LOG('Indicator Data'!O121))/(BD$195-BD$194)*10))),1))</f>
        <v>0</v>
      </c>
      <c r="BE118" s="56">
        <f>IF(BD118="x","x",'Indicator Data'!O121/'Indicator Data'!$CL121)</f>
        <v>0</v>
      </c>
      <c r="BF118" s="55">
        <f t="shared" si="156"/>
        <v>0</v>
      </c>
      <c r="BG118" s="55">
        <f t="shared" si="157"/>
        <v>0</v>
      </c>
      <c r="BH118" s="55">
        <f>IF('Indicator Data'!P121="No data","x",ROUND(IF('Indicator Data'!P121=0,0,IF(LOG('Indicator Data'!P121)&gt;BH$195,10,IF(LOG('Indicator Data'!P121)&lt;BH$194,0,10-(BH$195-LOG('Indicator Data'!P121))/(BH$195-BH$194)*10))),1))</f>
        <v>0</v>
      </c>
      <c r="BI118" s="56">
        <f>IF(BH118="x","x",'Indicator Data'!P121/'Indicator Data'!$CL121)</f>
        <v>0</v>
      </c>
      <c r="BJ118" s="55">
        <f t="shared" si="158"/>
        <v>0</v>
      </c>
      <c r="BK118" s="55">
        <f t="shared" si="159"/>
        <v>0</v>
      </c>
      <c r="BL118" s="55">
        <f t="shared" si="160"/>
        <v>0</v>
      </c>
      <c r="BM118" s="55">
        <f>ROUND(IF('Indicator Data'!Q121=0,0,IF(LOG('Indicator Data'!Q121)&gt;BM$195,10,IF(LOG('Indicator Data'!Q121)&lt;BM$194,0,10-(BM$195-LOG('Indicator Data'!Q121))/(BM$195-BM$194)*10))),1)</f>
        <v>0</v>
      </c>
      <c r="BN118" s="55">
        <f>ROUND(IF('Indicator Data'!R121=0,0,IF(LOG('Indicator Data'!R121)&gt;BN$195,10,IF(LOG('Indicator Data'!R121)&lt;BN$194,0,10-(BN$195-LOG('Indicator Data'!R121))/(BN$195-BN$194)*10))),1)</f>
        <v>0</v>
      </c>
      <c r="BO118" s="55">
        <f t="shared" si="161"/>
        <v>0</v>
      </c>
      <c r="BP118" s="56">
        <f>'Indicator Data'!Q121/'Indicator Data'!$CL121</f>
        <v>0</v>
      </c>
      <c r="BQ118" s="56">
        <f>'Indicator Data'!R121/'Indicator Data'!$CL121</f>
        <v>0</v>
      </c>
      <c r="BR118" s="55">
        <f t="shared" si="206"/>
        <v>0</v>
      </c>
      <c r="BS118" s="55">
        <f t="shared" si="207"/>
        <v>0</v>
      </c>
      <c r="BT118" s="55">
        <f t="shared" si="138"/>
        <v>0</v>
      </c>
      <c r="BU118" s="55">
        <f t="shared" si="162"/>
        <v>0</v>
      </c>
      <c r="BV118" s="55">
        <f>ROUND(IF('Indicator Data'!S121=0,0,IF(LOG('Indicator Data'!S121)&gt;BV$195,10,IF(LOG('Indicator Data'!S121)&lt;BV$194,0,10-(BV$195-LOG('Indicator Data'!S121))/(BV$195-BV$194)*10))),1)</f>
        <v>0</v>
      </c>
      <c r="BW118" s="55">
        <f>ROUND(IF('Indicator Data'!T121=0,0,IF(LOG('Indicator Data'!T121)&gt;BW$195,10,IF(LOG('Indicator Data'!T121)&lt;BW$194,0,10-(BW$195-LOG('Indicator Data'!T121))/(BW$195-BW$194)*10))),1)</f>
        <v>0</v>
      </c>
      <c r="BX118" s="55">
        <f t="shared" si="163"/>
        <v>0</v>
      </c>
      <c r="BY118" s="56">
        <f>'Indicator Data'!S121/'Indicator Data'!$CL121</f>
        <v>0</v>
      </c>
      <c r="BZ118" s="56">
        <f>'Indicator Data'!T121/'Indicator Data'!$CL121</f>
        <v>0</v>
      </c>
      <c r="CA118" s="55">
        <f t="shared" si="208"/>
        <v>0</v>
      </c>
      <c r="CB118" s="55">
        <f t="shared" si="209"/>
        <v>0</v>
      </c>
      <c r="CC118" s="55">
        <f t="shared" si="164"/>
        <v>0</v>
      </c>
      <c r="CD118" s="55">
        <f t="shared" si="165"/>
        <v>0</v>
      </c>
      <c r="CE118" s="55">
        <f t="shared" si="166"/>
        <v>0</v>
      </c>
      <c r="CF118" s="55">
        <f>ROUND(IF('Indicator Data'!U121=0,0,IF(LOG('Indicator Data'!U121)&gt;CF$195,10,IF(LOG('Indicator Data'!U121)&lt;CF$194,0,10-(CF$195-LOG('Indicator Data'!U121))/(CF$195-CF$194)*10))),1)</f>
        <v>7.2</v>
      </c>
      <c r="CG118" s="56">
        <f>'Indicator Data'!U121/'Indicator Data'!$CL121</f>
        <v>3.0811001508265008E-2</v>
      </c>
      <c r="CH118" s="55">
        <f t="shared" si="210"/>
        <v>0.3</v>
      </c>
      <c r="CI118" s="55">
        <f t="shared" si="167"/>
        <v>4.5999999999999996</v>
      </c>
      <c r="CJ118" s="55">
        <f>ROUND(IF('Indicator Data'!V121=0,0,IF(LOG('Indicator Data'!V121)&gt;CJ$195,10,IF(LOG('Indicator Data'!V121)&lt;CJ$194,0,10-(CJ$195-LOG('Indicator Data'!V121))/(CJ$195-CJ$194)*10))),1)</f>
        <v>9</v>
      </c>
      <c r="CK118" s="56">
        <f>IF('Indicator Data'!V121/'Indicator Data'!$CL121&gt;1,1,'Indicator Data'!V121/'Indicator Data'!$CL121)</f>
        <v>0.57908864580904706</v>
      </c>
      <c r="CL118" s="55">
        <f t="shared" si="211"/>
        <v>5.8</v>
      </c>
      <c r="CM118" s="55">
        <f t="shared" si="168"/>
        <v>7.8</v>
      </c>
      <c r="CN118" s="55">
        <f>ROUND(IF('Indicator Data'!W121=0,0,IF(LOG('Indicator Data'!W121)&gt;CN$195,10,IF(LOG('Indicator Data'!W121)&lt;CN$194,0,10-(CN$195-LOG('Indicator Data'!W121))/(CN$195-CN$194)*10))),1)</f>
        <v>0</v>
      </c>
      <c r="CO118" s="56">
        <f>'Indicator Data'!W121/'Indicator Data'!$CL121</f>
        <v>0</v>
      </c>
      <c r="CP118" s="55">
        <f t="shared" si="212"/>
        <v>0</v>
      </c>
      <c r="CQ118" s="55">
        <f t="shared" si="169"/>
        <v>0</v>
      </c>
      <c r="CR118" s="55">
        <f>ROUND(IF('Indicator Data'!X121=0,0,IF(LOG('Indicator Data'!X121)&gt;CR$195,10,IF(LOG('Indicator Data'!X121)&lt;CR$194,0,10-(CR$195-LOG('Indicator Data'!X121))/(CR$195-CR$194)*10))),1)</f>
        <v>7.2</v>
      </c>
      <c r="CS118" s="56">
        <f>'Indicator Data'!X121/'Indicator Data'!$CL121</f>
        <v>3.14341754951242E-2</v>
      </c>
      <c r="CT118" s="55">
        <f t="shared" si="213"/>
        <v>0.3</v>
      </c>
      <c r="CU118" s="55">
        <f t="shared" si="170"/>
        <v>4.5999999999999996</v>
      </c>
      <c r="CV118" s="55">
        <f>ROUND(IF('Indicator Data'!Y121=0,0,IF(LOG('Indicator Data'!Y121)&gt;CR$195,10,IF(LOG('Indicator Data'!Y121)&lt;CR$194,0,10-(CR$195-LOG('Indicator Data'!Y121))/(CR$195-CR$194)*10))),1)</f>
        <v>0</v>
      </c>
      <c r="CW118" s="56">
        <f>'Indicator Data'!Y121/'Indicator Data'!$CL121</f>
        <v>0</v>
      </c>
      <c r="CX118" s="55">
        <f t="shared" si="214"/>
        <v>0</v>
      </c>
      <c r="CY118" s="55">
        <f t="shared" si="171"/>
        <v>0</v>
      </c>
      <c r="CZ118" s="55">
        <f t="shared" si="172"/>
        <v>4.8</v>
      </c>
      <c r="DA118" s="55">
        <f>IF('Indicator Data'!AE121="No data","x",ROUND(IF('Indicator Data'!AE121&gt;DA$195,0,IF('Indicator Data'!AE121&lt;DA$194,10,(DA$195-'Indicator Data'!AE121)/(DA$195-DA$194)*10)),1))</f>
        <v>1.3</v>
      </c>
      <c r="DB118" s="55">
        <f>IF('Indicator Data'!AF121="No data","x",ROUND(IF('Indicator Data'!AF121&gt;DB$195,0,IF('Indicator Data'!AF121&lt;DB$194,10,(DB$195-'Indicator Data'!AF121)/(DB$195-DB$194)*10)),1))</f>
        <v>2.2000000000000002</v>
      </c>
      <c r="DC118" s="55" t="str">
        <f>IF('Indicator Data'!AH121="No data","x",ROUND(IF('Indicator Data'!AH121&gt;DC$195,0,IF('Indicator Data'!AH121&lt;DC$194,10,(DC$195-'Indicator Data'!AH121)/(DC$195-DC$194)*10)),1))</f>
        <v>x</v>
      </c>
      <c r="DD118" s="55">
        <f>IF(AND(DB118="x",DA118="x",DC118="x"),"x",ROUND(AVERAGE(DA118:DC118),1))</f>
        <v>1.8</v>
      </c>
      <c r="DE118" s="55">
        <f>IF('Indicator Data'!AA121="No data","x",ROUND(IF(LOG('Indicator Data'!AA121)&gt;DE$195,10,IF(LOG('Indicator Data'!AA121)&lt;DE$194,0,10-(DE$195-LOG('Indicator Data'!AA121))/(DE$195-DE$194)*10)),1))</f>
        <v>6.4</v>
      </c>
      <c r="DF118" s="55">
        <f>IF('Indicator Data'!AB121="No data","x",ROUND(IF('Indicator Data'!AB121&gt;DF$195,10,IF('Indicator Data'!AB121&lt;DF$194,0,10-(DF$195-'Indicator Data'!AB121)/(DF$195-DF$194)*10)),1))</f>
        <v>5.2</v>
      </c>
      <c r="DG118" s="55">
        <f>IF('Indicator Data'!AC121="No data","x",ROUND(IF('Indicator Data'!AC121&gt;DG$195,10,IF('Indicator Data'!AC121&lt;DG$194,0,10-(DG$195-'Indicator Data'!AC121)/(DG$195-DG$194)*10)),1))</f>
        <v>6.2</v>
      </c>
      <c r="DH118" s="55">
        <f>IF('Indicator Data'!AD121="No data","x",ROUND(IF('Indicator Data'!AD121&gt;DH$195,10,IF('Indicator Data'!AD121&lt;DH$194,0,10-(DH$195-'Indicator Data'!AD121)/(DH$195-DH$194)*10)),1))</f>
        <v>4.5999999999999996</v>
      </c>
      <c r="DI118" s="55">
        <f t="shared" si="173"/>
        <v>5.6</v>
      </c>
      <c r="DJ118" s="55">
        <f t="shared" si="174"/>
        <v>4.3</v>
      </c>
      <c r="DK118" s="55">
        <f>IF('Indicator Data'!AK121="No data","x",ROUND(IF('Indicator Data'!AK121&gt;DK$195,10,IF('Indicator Data'!AK121&lt;DK$194,0,10-(DK$195-'Indicator Data'!AK121)/(DK$195-DK$194)*10)),1))</f>
        <v>1.1000000000000001</v>
      </c>
      <c r="DL118" s="55">
        <f>IF('Indicator Data'!AL121="No data","x",ROUND(IF('Indicator Data'!AL121&gt;DL$195,10,IF('Indicator Data'!AL121&lt;DL$194,0,10-(DL$195-'Indicator Data'!AL121)/(DL$195-DL$194)*10)),1))</f>
        <v>2.8</v>
      </c>
      <c r="DM118" s="55">
        <f t="shared" si="175"/>
        <v>4.4000000000000004</v>
      </c>
      <c r="DN118" s="55">
        <f>IF('Indicator Data'!AG121="No data","x",ROUND(IF('Indicator Data'!AG121&gt;DN$195,10,IF('Indicator Data'!AG121&lt;DN$194,0,10-(DN$195-'Indicator Data'!AG121)/(DN$195-DN$194)*10)),1))</f>
        <v>2.4</v>
      </c>
      <c r="DO118" s="55">
        <f t="shared" si="176"/>
        <v>2</v>
      </c>
      <c r="DP118" s="194">
        <f>IF('Indicator Data'!AI121="No data","x",'Indicator Data'!AI121/'Indicator Data'!$CK121)</f>
        <v>7.1941775123333514E-5</v>
      </c>
      <c r="DQ118" s="55">
        <f t="shared" si="215"/>
        <v>0.7</v>
      </c>
      <c r="DR118" s="55">
        <f>IF('Indicator Data'!AJ121="No data","x",ROUND(IF('Indicator Data'!AJ121&gt;DR$195,10,IF('Indicator Data'!AJ121&lt;DR$194,0,10-(DR$195-'Indicator Data'!AJ121)/(DR$195-DR$194)*10)),1))</f>
        <v>8</v>
      </c>
      <c r="DS118" s="55">
        <f t="shared" si="177"/>
        <v>4.4000000000000004</v>
      </c>
      <c r="DT118" s="55">
        <f>ROUND(IF('Indicator Data'!Z121=0,0,IF(LOG('Indicator Data'!Z121)&gt;DT$195,10,IF(LOG('Indicator Data'!Z121)&lt;DT$194,0,10-(DT$195-LOG('Indicator Data'!Z121))/(DT$195-DT$194)*10))),1)</f>
        <v>0</v>
      </c>
      <c r="DU118" s="56">
        <f>'Indicator Data'!Z121/'Indicator Data'!$CL121</f>
        <v>0</v>
      </c>
      <c r="DV118" s="55">
        <f t="shared" si="216"/>
        <v>0</v>
      </c>
      <c r="DW118" s="55">
        <f t="shared" si="178"/>
        <v>0</v>
      </c>
      <c r="DX118" s="55">
        <f t="shared" si="179"/>
        <v>3.6</v>
      </c>
      <c r="DY118" s="57">
        <f>IF(BL118="x",ROUND((10-GEOMEAN(((10-DX118)/10*9+1),((10-CZ118)/10*9+1),((10-DJ118)/10*9+1)))/9*10,1),ROUND((10-GEOMEAN(((10-BL118)/10*9+1),((10-DX118)/10*9+1),((10-CZ118)/10*9+1),((10-DJ118)/10*9+1)))/9*10,1))</f>
        <v>3.4</v>
      </c>
      <c r="DZ118" s="58">
        <f>IF(ROUND(IF(AP118="x",(10-GEOMEAN(((10-AO118)/10*9+1),((10-DY118)/10*9+1),((10-AU118)/10*9+1),((10-AQ118)/10*9+1),((10-AR118)/10*9+1)))/9*10,(10-GEOMEAN(((10-AO118)/10*9+1),((10-DY118)/10*9+1),((10-AP118)/10*9+1),((10-AQ118)/10*9+1),((10-AR118)/10*9+1),((10-AU118)/10*9+1)))/9*10),1)=0,0.1,ROUND(IF(AP118="x",(10-GEOMEAN(((10-AO118)/10*9+1),((10-DY118)/10*9+1),((10-AU118)/10*9+1),((10-AQ118)/10*9+1),((10-AR118)/10*9+1)))/9*10,(10-GEOMEAN(((10-AO118)/10*9+1),((10-DY118)/10*9+1),((10-AP118)/10*9+1),((10-AQ118)/10*9+1),((10-AR118)/10*9+1),((10-AU118)/10*9+1)))/9*10),1))</f>
        <v>4.8</v>
      </c>
      <c r="EA118" s="55">
        <f>ROUND(IF('Indicator Data'!AM121=0,0,IF('Indicator Data'!AM121&gt;EA$195,10,IF('Indicator Data'!AM121&lt;EA$194,0,10-(EA$195-'Indicator Data'!AM121)/(EA$195-EA$194)*10))),1)</f>
        <v>4.4000000000000004</v>
      </c>
      <c r="EB118" s="55">
        <f>ROUND(IF('Indicator Data'!AN121=0,0,IF(LOG('Indicator Data'!AN121)&gt;LOG(EB$195),10,IF(LOG('Indicator Data'!AN121)&lt;LOG(EB$194),0,10-(LOG(EB$195)-LOG('Indicator Data'!AN121))/(LOG(EB$195)-LOG(EB$194))*10))),1)</f>
        <v>6.9</v>
      </c>
      <c r="EC118" s="57">
        <f t="shared" si="217"/>
        <v>5.8</v>
      </c>
      <c r="ED118" s="55">
        <f>'Indicator Data'!AO121</f>
        <v>0</v>
      </c>
      <c r="EE118" s="55">
        <f>'Indicator Data'!AP121</f>
        <v>0</v>
      </c>
      <c r="EF118" s="57">
        <f t="shared" si="218"/>
        <v>0</v>
      </c>
      <c r="EG118" s="58">
        <f t="shared" si="219"/>
        <v>4.0999999999999996</v>
      </c>
      <c r="EH118" s="15"/>
      <c r="EI118" s="104"/>
    </row>
    <row r="119" spans="1:139" s="4" customFormat="1" x14ac:dyDescent="0.25">
      <c r="A119" s="126" t="str">
        <f>'Indicator Data'!A122</f>
        <v>Mozambique</v>
      </c>
      <c r="B119" s="59" t="str">
        <f>'Indicator Data'!B122</f>
        <v>MOZ</v>
      </c>
      <c r="C119" s="55">
        <f>ROUND(IF('Indicator Data'!C122=0,0.1,IF(LOG('Indicator Data'!C122)&gt;C$195,10,IF(LOG('Indicator Data'!C122)&lt;C$194,0,10-(C$195-LOG('Indicator Data'!C122))/(C$195-C$194)*10))),1)</f>
        <v>8.1</v>
      </c>
      <c r="D119" s="55">
        <f>ROUND(IF('Indicator Data'!D122=0,0.1,IF(LOG('Indicator Data'!D122)&gt;D$195,10,IF(LOG('Indicator Data'!D122)&lt;D$194,0,10-(D$195-LOG('Indicator Data'!D122))/(D$195-D$194)*10))),1)</f>
        <v>0.1</v>
      </c>
      <c r="E119" s="55">
        <f t="shared" si="180"/>
        <v>5.4</v>
      </c>
      <c r="F119" s="55">
        <f>IF('Indicator Data'!E122="No data",0.1,(ROUND(IF('Indicator Data'!E122=0,0,IF(LOG('Indicator Data'!E122)&gt;F$195,10,IF(LOG('Indicator Data'!E122)&lt;F$194,0,10-(F$195-LOG('Indicator Data'!E122))/(F$195-F$194)*10))),1)))</f>
        <v>8</v>
      </c>
      <c r="G119" s="55">
        <f>ROUND(IF('Indicator Data'!F122=0,0,IF(LOG('Indicator Data'!F122)&gt;G$195,10,IF(LOG('Indicator Data'!F122)&lt;G$194,0,10-(G$195-LOG('Indicator Data'!F122))/(G$195-G$194)*10))),1)</f>
        <v>6</v>
      </c>
      <c r="H119" s="55">
        <f>ROUND(IF('Indicator Data'!G122=0,0,IF(LOG('Indicator Data'!G122)&gt;H$195,10,IF(LOG('Indicator Data'!G122)&lt;H$194,0,10-(H$195-LOG('Indicator Data'!G122))/(H$195-H$194)*10))),1)</f>
        <v>7.6</v>
      </c>
      <c r="I119" s="55">
        <f>ROUND(IF('Indicator Data'!H122=0,0,IF(LOG('Indicator Data'!H122)&gt;I$195,10,IF(LOG('Indicator Data'!H122)&lt;I$194,0,10-(I$195-LOG('Indicator Data'!H122))/(I$195-I$194)*10))),1)</f>
        <v>8</v>
      </c>
      <c r="J119" s="55">
        <f t="shared" si="181"/>
        <v>7.8</v>
      </c>
      <c r="K119" s="55">
        <f>ROUND(IF('Indicator Data'!I122=0,0,IF(LOG('Indicator Data'!I122)&gt;K$195,10,IF(LOG('Indicator Data'!I122)&lt;K$194,0,10-(K$195-LOG('Indicator Data'!I122))/(K$195-K$194)*10))),1)</f>
        <v>7.1</v>
      </c>
      <c r="L119" s="55">
        <f t="shared" si="182"/>
        <v>7.5</v>
      </c>
      <c r="M119" s="55">
        <f>ROUND(IF('Indicator Data'!J122=0,0,IF(LOG('Indicator Data'!J122)&gt;M$195,10,IF(LOG('Indicator Data'!J122)&lt;M$194,0,10-(M$195-LOG('Indicator Data'!J122))/(M$195-M$194)*10))),1)</f>
        <v>10</v>
      </c>
      <c r="N119" s="56">
        <f>'Indicator Data'!C122/'Indicator Data'!$CL122</f>
        <v>6.2027888194641969E-4</v>
      </c>
      <c r="O119" s="56">
        <f>'Indicator Data'!D122/'Indicator Data'!$CL122</f>
        <v>0</v>
      </c>
      <c r="P119" s="56">
        <f>IF(F119=0.1,"x",'Indicator Data'!E122/'Indicator Data'!$CL122)</f>
        <v>5.5651195690244858E-3</v>
      </c>
      <c r="Q119" s="56">
        <f>'Indicator Data'!F122/'Indicator Data'!$CL122</f>
        <v>1.519097936657638E-6</v>
      </c>
      <c r="R119" s="56">
        <f>'Indicator Data'!G122/'Indicator Data'!$CL122</f>
        <v>3.897203889337301E-3</v>
      </c>
      <c r="S119" s="56">
        <f>'Indicator Data'!H122/'Indicator Data'!$CL122</f>
        <v>1.5027482747510408E-4</v>
      </c>
      <c r="T119" s="56">
        <f>'Indicator Data'!I122/'Indicator Data'!$CL122</f>
        <v>1.2018596747415651E-3</v>
      </c>
      <c r="U119" s="56">
        <f>'Indicator Data'!J122/'Indicator Data'!$CL122</f>
        <v>9.5159397931662212E-3</v>
      </c>
      <c r="V119" s="55">
        <f t="shared" si="183"/>
        <v>3.1</v>
      </c>
      <c r="W119" s="55">
        <f t="shared" si="184"/>
        <v>0</v>
      </c>
      <c r="X119" s="55">
        <f t="shared" si="185"/>
        <v>1.7</v>
      </c>
      <c r="Y119" s="55">
        <f t="shared" si="186"/>
        <v>3.7</v>
      </c>
      <c r="Z119" s="55">
        <f t="shared" si="187"/>
        <v>6</v>
      </c>
      <c r="AA119" s="55">
        <f t="shared" si="188"/>
        <v>2.2000000000000002</v>
      </c>
      <c r="AB119" s="55">
        <f t="shared" si="189"/>
        <v>0.3</v>
      </c>
      <c r="AC119" s="55">
        <f t="shared" si="190"/>
        <v>1.3</v>
      </c>
      <c r="AD119" s="55">
        <f t="shared" si="191"/>
        <v>1.2</v>
      </c>
      <c r="AE119" s="55">
        <f t="shared" si="192"/>
        <v>1.3</v>
      </c>
      <c r="AF119" s="55">
        <f t="shared" si="193"/>
        <v>3.2</v>
      </c>
      <c r="AG119" s="55">
        <f>ROUND(IF('Indicator Data'!K122=0,0,IF('Indicator Data'!K122&gt;AG$195,10,IF('Indicator Data'!K122&lt;AG$194,0,10-(AG$195-'Indicator Data'!K122)/(AG$195-AG$194)*10))),1)</f>
        <v>10</v>
      </c>
      <c r="AH119" s="55">
        <f t="shared" si="194"/>
        <v>5.6</v>
      </c>
      <c r="AI119" s="55">
        <f t="shared" si="195"/>
        <v>0.1</v>
      </c>
      <c r="AJ119" s="55">
        <f t="shared" si="196"/>
        <v>4.9000000000000004</v>
      </c>
      <c r="AK119" s="55">
        <f t="shared" si="197"/>
        <v>4.2</v>
      </c>
      <c r="AL119" s="55">
        <f t="shared" si="198"/>
        <v>4.5999999999999996</v>
      </c>
      <c r="AM119" s="55">
        <f t="shared" si="199"/>
        <v>4.2</v>
      </c>
      <c r="AN119" s="55">
        <f t="shared" si="200"/>
        <v>8.1</v>
      </c>
      <c r="AO119" s="193">
        <f t="shared" si="201"/>
        <v>3.8</v>
      </c>
      <c r="AP119" s="193">
        <f t="shared" si="151"/>
        <v>6.3</v>
      </c>
      <c r="AQ119" s="193">
        <f t="shared" si="202"/>
        <v>6</v>
      </c>
      <c r="AR119" s="193">
        <f t="shared" si="203"/>
        <v>5.2</v>
      </c>
      <c r="AS119" s="55">
        <f t="shared" si="204"/>
        <v>9.1</v>
      </c>
      <c r="AT119" s="55">
        <f>IF('Indicator Data'!L122="No data","x",IF('Indicator Data'!CM122&lt;1000,"x",ROUND((IF('Indicator Data'!L122&gt;AT$195,10,IF('Indicator Data'!L122&lt;AT$194,0,10-(AT$195-'Indicator Data'!L122)/(AT$195-AT$194)*10))),1)))</f>
        <v>6.1</v>
      </c>
      <c r="AU119" s="193">
        <f t="shared" si="205"/>
        <v>7.6</v>
      </c>
      <c r="AV119" s="55">
        <f>IF('Indicator Data'!M122="No data","x",ROUND(IF('Indicator Data'!M122=0,0,IF(LOG('Indicator Data'!M122)&gt;AV$195,10,IF(LOG('Indicator Data'!M122)&lt;AV$194,0,10-(AV$195-LOG('Indicator Data'!M122))/(AV$195-AV$194)*10))),1))</f>
        <v>8.1999999999999993</v>
      </c>
      <c r="AW119" s="56">
        <f>IF(AV119="x","x",'Indicator Data'!M122/'Indicator Data'!$CL122)</f>
        <v>0.20759900199037185</v>
      </c>
      <c r="AX119" s="55">
        <f t="shared" si="152"/>
        <v>2.2999999999999998</v>
      </c>
      <c r="AY119" s="55">
        <f t="shared" si="153"/>
        <v>6</v>
      </c>
      <c r="AZ119" s="55">
        <f>IF('Indicator Data'!N122="No data","x",ROUND(IF('Indicator Data'!N122=0,0,IF(LOG('Indicator Data'!N122)&gt;AZ$195,10,IF(LOG('Indicator Data'!N122)&lt;AZ$194,0,10-(AZ$195-LOG('Indicator Data'!N122))/(AZ$195-AZ$194)*10))),1))</f>
        <v>6.6</v>
      </c>
      <c r="BA119" s="56">
        <f>IF(AZ119="x","x",'Indicator Data'!N122/'Indicator Data'!$CL122)</f>
        <v>3.2738493828172606E-3</v>
      </c>
      <c r="BB119" s="55">
        <f t="shared" si="154"/>
        <v>0.7</v>
      </c>
      <c r="BC119" s="55">
        <f t="shared" si="155"/>
        <v>4.3</v>
      </c>
      <c r="BD119" s="55">
        <f>IF('Indicator Data'!O122="No data","x",ROUND(IF('Indicator Data'!O122=0,0,IF(LOG('Indicator Data'!O122)&gt;BD$195,10,IF(LOG('Indicator Data'!O122)&lt;BD$194,0,10-(BD$195-LOG('Indicator Data'!O122))/(BD$195-BD$194)*10))),1))</f>
        <v>0</v>
      </c>
      <c r="BE119" s="56">
        <f>IF(BD119="x","x",'Indicator Data'!O122/'Indicator Data'!$CL122)</f>
        <v>0</v>
      </c>
      <c r="BF119" s="55">
        <f t="shared" si="156"/>
        <v>0</v>
      </c>
      <c r="BG119" s="55">
        <f t="shared" si="157"/>
        <v>0</v>
      </c>
      <c r="BH119" s="55">
        <f>IF('Indicator Data'!P122="No data","x",ROUND(IF('Indicator Data'!P122=0,0,IF(LOG('Indicator Data'!P122)&gt;BH$195,10,IF(LOG('Indicator Data'!P122)&lt;BH$194,0,10-(BH$195-LOG('Indicator Data'!P122))/(BH$195-BH$194)*10))),1))</f>
        <v>7.5</v>
      </c>
      <c r="BI119" s="56">
        <f>IF(BH119="x","x",'Indicator Data'!P122/'Indicator Data'!$CL122)</f>
        <v>1.1202040294312522E-2</v>
      </c>
      <c r="BJ119" s="55">
        <f t="shared" si="158"/>
        <v>1.1000000000000001</v>
      </c>
      <c r="BK119" s="55">
        <f t="shared" si="159"/>
        <v>5.0999999999999996</v>
      </c>
      <c r="BL119" s="55">
        <f t="shared" si="160"/>
        <v>4.2</v>
      </c>
      <c r="BM119" s="55">
        <f>ROUND(IF('Indicator Data'!Q122=0,0,IF(LOG('Indicator Data'!Q122)&gt;BM$195,10,IF(LOG('Indicator Data'!Q122)&lt;BM$194,0,10-(BM$195-LOG('Indicator Data'!Q122))/(BM$195-BM$194)*10))),1)</f>
        <v>9.1999999999999993</v>
      </c>
      <c r="BN119" s="55">
        <f>ROUND(IF('Indicator Data'!R122=0,0,IF(LOG('Indicator Data'!R122)&gt;BN$195,10,IF(LOG('Indicator Data'!R122)&lt;BN$194,0,10-(BN$195-LOG('Indicator Data'!R122))/(BN$195-BN$194)*10))),1)</f>
        <v>0</v>
      </c>
      <c r="BO119" s="55">
        <f t="shared" si="161"/>
        <v>3.0666666666666664</v>
      </c>
      <c r="BP119" s="56">
        <f>'Indicator Data'!Q122/'Indicator Data'!$CL122</f>
        <v>0.98136786231158524</v>
      </c>
      <c r="BQ119" s="56">
        <f>'Indicator Data'!R122/'Indicator Data'!$CL122</f>
        <v>0</v>
      </c>
      <c r="BR119" s="55">
        <f t="shared" si="206"/>
        <v>9.8000000000000007</v>
      </c>
      <c r="BS119" s="55">
        <f t="shared" si="207"/>
        <v>0</v>
      </c>
      <c r="BT119" s="55">
        <f t="shared" si="138"/>
        <v>3.2666666666666671</v>
      </c>
      <c r="BU119" s="55">
        <f t="shared" si="162"/>
        <v>3.2</v>
      </c>
      <c r="BV119" s="55">
        <f>ROUND(IF('Indicator Data'!S122=0,0,IF(LOG('Indicator Data'!S122)&gt;BV$195,10,IF(LOG('Indicator Data'!S122)&lt;BV$194,0,10-(BV$195-LOG('Indicator Data'!S122))/(BV$195-BV$194)*10))),1)</f>
        <v>4.5</v>
      </c>
      <c r="BW119" s="55">
        <f>ROUND(IF('Indicator Data'!T122=0,0,IF(LOG('Indicator Data'!T122)&gt;BW$195,10,IF(LOG('Indicator Data'!T122)&lt;BW$194,0,10-(BW$195-LOG('Indicator Data'!T122))/(BW$195-BW$194)*10))),1)</f>
        <v>9.1999999999999993</v>
      </c>
      <c r="BX119" s="55">
        <f t="shared" si="163"/>
        <v>7.6333333333333329</v>
      </c>
      <c r="BY119" s="56">
        <f>'Indicator Data'!S122/'Indicator Data'!$CL122</f>
        <v>5.1790032123918777E-4</v>
      </c>
      <c r="BZ119" s="56">
        <f>'Indicator Data'!T122/'Indicator Data'!$CL122</f>
        <v>0.97997128843351422</v>
      </c>
      <c r="CA119" s="55">
        <f t="shared" si="208"/>
        <v>0</v>
      </c>
      <c r="CB119" s="55">
        <f t="shared" si="209"/>
        <v>9.8000000000000007</v>
      </c>
      <c r="CC119" s="55">
        <f t="shared" si="164"/>
        <v>6.5333333333333341</v>
      </c>
      <c r="CD119" s="55">
        <f t="shared" si="165"/>
        <v>7.1</v>
      </c>
      <c r="CE119" s="55">
        <f t="shared" si="166"/>
        <v>5.5</v>
      </c>
      <c r="CF119" s="55">
        <f>ROUND(IF('Indicator Data'!U122=0,0,IF(LOG('Indicator Data'!U122)&gt;CF$195,10,IF(LOG('Indicator Data'!U122)&lt;CF$194,0,10-(CF$195-LOG('Indicator Data'!U122))/(CF$195-CF$194)*10))),1)</f>
        <v>8.6</v>
      </c>
      <c r="CG119" s="56">
        <f>'Indicator Data'!U122/'Indicator Data'!$CL122</f>
        <v>0.38664223676257087</v>
      </c>
      <c r="CH119" s="55">
        <f t="shared" si="210"/>
        <v>4.3</v>
      </c>
      <c r="CI119" s="55">
        <f t="shared" si="167"/>
        <v>7</v>
      </c>
      <c r="CJ119" s="55">
        <f>ROUND(IF('Indicator Data'!V122=0,0,IF(LOG('Indicator Data'!V122)&gt;CJ$195,10,IF(LOG('Indicator Data'!V122)&lt;CJ$194,0,10-(CJ$195-LOG('Indicator Data'!V122))/(CJ$195-CJ$194)*10))),1)</f>
        <v>9.1999999999999993</v>
      </c>
      <c r="CK119" s="56">
        <f>IF('Indicator Data'!V122/'Indicator Data'!$CL122&gt;1,1,'Indicator Data'!V122/'Indicator Data'!$CL122)</f>
        <v>0.94919828007210605</v>
      </c>
      <c r="CL119" s="55">
        <f t="shared" si="211"/>
        <v>9.5</v>
      </c>
      <c r="CM119" s="55">
        <f t="shared" si="168"/>
        <v>9.4</v>
      </c>
      <c r="CN119" s="55">
        <f>ROUND(IF('Indicator Data'!W122=0,0,IF(LOG('Indicator Data'!W122)&gt;CN$195,10,IF(LOG('Indicator Data'!W122)&lt;CN$194,0,10-(CN$195-LOG('Indicator Data'!W122))/(CN$195-CN$194)*10))),1)</f>
        <v>0</v>
      </c>
      <c r="CO119" s="56">
        <f>'Indicator Data'!W122/'Indicator Data'!$CL122</f>
        <v>0</v>
      </c>
      <c r="CP119" s="55">
        <f t="shared" si="212"/>
        <v>0</v>
      </c>
      <c r="CQ119" s="55">
        <f t="shared" si="169"/>
        <v>0</v>
      </c>
      <c r="CR119" s="55">
        <f>ROUND(IF('Indicator Data'!X122=0,0,IF(LOG('Indicator Data'!X122)&gt;CR$195,10,IF(LOG('Indicator Data'!X122)&lt;CR$194,0,10-(CR$195-LOG('Indicator Data'!X122))/(CR$195-CR$194)*10))),1)</f>
        <v>9.1</v>
      </c>
      <c r="CS119" s="56">
        <f>'Indicator Data'!X122/'Indicator Data'!$CL122</f>
        <v>0.79300378141307171</v>
      </c>
      <c r="CT119" s="55">
        <f t="shared" si="213"/>
        <v>7.9</v>
      </c>
      <c r="CU119" s="55">
        <f t="shared" si="170"/>
        <v>8.6</v>
      </c>
      <c r="CV119" s="55">
        <f>ROUND(IF('Indicator Data'!Y122=0,0,IF(LOG('Indicator Data'!Y122)&gt;CR$195,10,IF(LOG('Indicator Data'!Y122)&lt;CR$194,0,10-(CR$195-LOG('Indicator Data'!Y122))/(CR$195-CR$194)*10))),1)</f>
        <v>0</v>
      </c>
      <c r="CW119" s="56">
        <f>'Indicator Data'!Y122/'Indicator Data'!$CL122</f>
        <v>0</v>
      </c>
      <c r="CX119" s="55">
        <f t="shared" si="214"/>
        <v>0</v>
      </c>
      <c r="CY119" s="55">
        <f t="shared" si="171"/>
        <v>0</v>
      </c>
      <c r="CZ119" s="55">
        <f t="shared" si="172"/>
        <v>8</v>
      </c>
      <c r="DA119" s="55">
        <f>IF('Indicator Data'!AE122="No data","x",ROUND(IF('Indicator Data'!AE122&gt;DA$195,0,IF('Indicator Data'!AE122&lt;DA$194,10,(DA$195-'Indicator Data'!AE122)/(DA$195-DA$194)*10)),1))</f>
        <v>7.8</v>
      </c>
      <c r="DB119" s="55">
        <f>IF('Indicator Data'!AF122="No data","x",ROUND(IF('Indicator Data'!AF122&gt;DB$195,0,IF('Indicator Data'!AF122&lt;DB$194,10,(DB$195-'Indicator Data'!AF122)/(DB$195-DB$194)*10)),1))</f>
        <v>7.4</v>
      </c>
      <c r="DC119" s="55">
        <f>IF('Indicator Data'!AH122="No data","x",ROUND(IF('Indicator Data'!AH122&gt;DC$195,0,IF('Indicator Data'!AH122&lt;DC$194,10,(DC$195-'Indicator Data'!AH122)/(DC$195-DC$194)*10)),1))</f>
        <v>8.8000000000000007</v>
      </c>
      <c r="DD119" s="55">
        <f>IF(AND(DB119="x",DA119="x",DC119="x"),"x",ROUND(AVERAGE(DA119:DC119),1))</f>
        <v>8</v>
      </c>
      <c r="DE119" s="55">
        <f>IF('Indicator Data'!AA122="No data","x",ROUND(IF(LOG('Indicator Data'!AA122)&gt;DE$195,10,IF(LOG('Indicator Data'!AA122)&lt;DE$194,0,10-(DE$195-LOG('Indicator Data'!AA122))/(DE$195-DE$194)*10)),1))</f>
        <v>5.2</v>
      </c>
      <c r="DF119" s="55">
        <f>IF('Indicator Data'!AB122="No data","x",ROUND(IF('Indicator Data'!AB122&gt;DF$195,10,IF('Indicator Data'!AB122&lt;DF$194,0,10-(DF$195-'Indicator Data'!AB122)/(DF$195-DF$194)*10)),1))</f>
        <v>9</v>
      </c>
      <c r="DG119" s="55">
        <f>IF('Indicator Data'!AC122="No data","x",ROUND(IF('Indicator Data'!AC122&gt;DG$195,10,IF('Indicator Data'!AC122&lt;DG$194,0,10-(DG$195-'Indicator Data'!AC122)/(DG$195-DG$194)*10)),1))</f>
        <v>3.6</v>
      </c>
      <c r="DH119" s="55">
        <f>IF('Indicator Data'!AD122="No data","x",ROUND(IF('Indicator Data'!AD122&gt;DH$195,10,IF('Indicator Data'!AD122&lt;DH$194,0,10-(DH$195-'Indicator Data'!AD122)/(DH$195-DH$194)*10)),1))</f>
        <v>3.4</v>
      </c>
      <c r="DI119" s="55">
        <f t="shared" si="173"/>
        <v>5.3</v>
      </c>
      <c r="DJ119" s="55">
        <f t="shared" si="174"/>
        <v>6.2</v>
      </c>
      <c r="DK119" s="55">
        <f>IF('Indicator Data'!AK122="No data","x",ROUND(IF('Indicator Data'!AK122&gt;DK$195,10,IF('Indicator Data'!AK122&lt;DK$194,0,10-(DK$195-'Indicator Data'!AK122)/(DK$195-DK$194)*10)),1))</f>
        <v>8.5</v>
      </c>
      <c r="DL119" s="55">
        <f>IF('Indicator Data'!AL122="No data","x",ROUND(IF('Indicator Data'!AL122&gt;DL$195,10,IF('Indicator Data'!AL122&lt;DL$194,0,10-(DL$195-'Indicator Data'!AL122)/(DL$195-DL$194)*10)),1))</f>
        <v>7.7</v>
      </c>
      <c r="DM119" s="55">
        <f t="shared" si="175"/>
        <v>6.2</v>
      </c>
      <c r="DN119" s="55">
        <f>IF('Indicator Data'!AG122="No data","x",ROUND(IF('Indicator Data'!AG122&gt;DN$195,10,IF('Indicator Data'!AG122&lt;DN$194,0,10-(DN$195-'Indicator Data'!AG122)/(DN$195-DN$194)*10)),1))</f>
        <v>9.1</v>
      </c>
      <c r="DO119" s="55">
        <f t="shared" si="176"/>
        <v>8.3000000000000007</v>
      </c>
      <c r="DP119" s="194">
        <f>IF('Indicator Data'!AI122="No data","x",'Indicator Data'!AI122/'Indicator Data'!$CK122)</f>
        <v>2.0680796917218702E-4</v>
      </c>
      <c r="DQ119" s="55">
        <f t="shared" si="215"/>
        <v>2.1</v>
      </c>
      <c r="DR119" s="55">
        <f>IF('Indicator Data'!AJ122="No data","x",ROUND(IF('Indicator Data'!AJ122&gt;DR$195,10,IF('Indicator Data'!AJ122&lt;DR$194,0,10-(DR$195-'Indicator Data'!AJ122)/(DR$195-DR$194)*10)),1))</f>
        <v>6</v>
      </c>
      <c r="DS119" s="55">
        <f t="shared" si="177"/>
        <v>4.0999999999999996</v>
      </c>
      <c r="DT119" s="55">
        <f>ROUND(IF('Indicator Data'!Z122=0,0,IF(LOG('Indicator Data'!Z122)&gt;DT$195,10,IF(LOG('Indicator Data'!Z122)&lt;DT$194,0,10-(DT$195-LOG('Indicator Data'!Z122))/(DT$195-DT$194)*10))),1)</f>
        <v>7.8</v>
      </c>
      <c r="DU119" s="56">
        <f>'Indicator Data'!Z122/'Indicator Data'!$CL122</f>
        <v>0.11096328624053391</v>
      </c>
      <c r="DV119" s="55">
        <f t="shared" si="216"/>
        <v>1.1000000000000001</v>
      </c>
      <c r="DW119" s="55">
        <f t="shared" si="178"/>
        <v>5.4</v>
      </c>
      <c r="DX119" s="55">
        <f t="shared" si="179"/>
        <v>6.2</v>
      </c>
      <c r="DY119" s="57">
        <f>IF(BL119="x",ROUND((10-GEOMEAN(((10-DX119)/10*9+1),((10-CZ119)/10*9+1),((10-DJ119)/10*9+1)))/9*10,1),ROUND((10-GEOMEAN(((10-BL119)/10*9+1),((10-DX119)/10*9+1),((10-CZ119)/10*9+1),((10-DJ119)/10*9+1)))/9*10,1))</f>
        <v>6.3</v>
      </c>
      <c r="DZ119" s="58">
        <f>IF(ROUND(IF(AP119="x",(10-GEOMEAN(((10-AO119)/10*9+1),((10-DY119)/10*9+1),((10-AU119)/10*9+1),((10-AQ119)/10*9+1),((10-AR119)/10*9+1)))/9*10,(10-GEOMEAN(((10-AO119)/10*9+1),((10-DY119)/10*9+1),((10-AP119)/10*9+1),((10-AQ119)/10*9+1),((10-AR119)/10*9+1),((10-AU119)/10*9+1)))/9*10),1)=0,0.1,ROUND(IF(AP119="x",(10-GEOMEAN(((10-AO119)/10*9+1),((10-DY119)/10*9+1),((10-AU119)/10*9+1),((10-AQ119)/10*9+1),((10-AR119)/10*9+1)))/9*10,(10-GEOMEAN(((10-AO119)/10*9+1),((10-DY119)/10*9+1),((10-AP119)/10*9+1),((10-AQ119)/10*9+1),((10-AR119)/10*9+1),((10-AU119)/10*9+1)))/9*10),1))</f>
        <v>6</v>
      </c>
      <c r="EA119" s="55">
        <f>ROUND(IF('Indicator Data'!AM122=0,0,IF('Indicator Data'!AM122&gt;EA$195,10,IF('Indicator Data'!AM122&lt;EA$194,0,10-(EA$195-'Indicator Data'!AM122)/(EA$195-EA$194)*10))),1)</f>
        <v>6.8</v>
      </c>
      <c r="EB119" s="55">
        <f>ROUND(IF('Indicator Data'!AN122=0,0,IF(LOG('Indicator Data'!AN122)&gt;LOG(EB$195),10,IF(LOG('Indicator Data'!AN122)&lt;LOG(EB$194),0,10-(LOG(EB$195)-LOG('Indicator Data'!AN122))/(LOG(EB$195)-LOG(EB$194))*10))),1)</f>
        <v>6.4</v>
      </c>
      <c r="EC119" s="57">
        <f t="shared" si="217"/>
        <v>6.6</v>
      </c>
      <c r="ED119" s="55">
        <f>'Indicator Data'!AO122</f>
        <v>0</v>
      </c>
      <c r="EE119" s="55">
        <f>'Indicator Data'!AP122</f>
        <v>0</v>
      </c>
      <c r="EF119" s="57">
        <f t="shared" si="218"/>
        <v>0</v>
      </c>
      <c r="EG119" s="58">
        <f t="shared" si="219"/>
        <v>4.5999999999999996</v>
      </c>
      <c r="EH119" s="15"/>
      <c r="EI119" s="104"/>
    </row>
    <row r="120" spans="1:139" s="4" customFormat="1" x14ac:dyDescent="0.25">
      <c r="A120" s="126" t="str">
        <f>'Indicator Data'!A123</f>
        <v>Myanmar</v>
      </c>
      <c r="B120" s="59" t="str">
        <f>'Indicator Data'!B123</f>
        <v>MMR</v>
      </c>
      <c r="C120" s="55">
        <f>ROUND(IF('Indicator Data'!C123=0,0.1,IF(LOG('Indicator Data'!C123)&gt;C$195,10,IF(LOG('Indicator Data'!C123)&lt;C$194,0,10-(C$195-LOG('Indicator Data'!C123))/(C$195-C$194)*10))),1)</f>
        <v>10</v>
      </c>
      <c r="D120" s="55">
        <f>ROUND(IF('Indicator Data'!D123=0,0.1,IF(LOG('Indicator Data'!D123)&gt;D$195,10,IF(LOG('Indicator Data'!D123)&lt;D$194,0,10-(D$195-LOG('Indicator Data'!D123))/(D$195-D$194)*10))),1)</f>
        <v>10</v>
      </c>
      <c r="E120" s="55">
        <f t="shared" si="180"/>
        <v>10</v>
      </c>
      <c r="F120" s="55">
        <f>IF('Indicator Data'!E123="No data",0.1,(ROUND(IF('Indicator Data'!E123=0,0,IF(LOG('Indicator Data'!E123)&gt;F$195,10,IF(LOG('Indicator Data'!E123)&lt;F$194,0,10-(F$195-LOG('Indicator Data'!E123))/(F$195-F$194)*10))),1)))</f>
        <v>9.8000000000000007</v>
      </c>
      <c r="G120" s="55">
        <f>ROUND(IF('Indicator Data'!F123=0,0,IF(LOG('Indicator Data'!F123)&gt;G$195,10,IF(LOG('Indicator Data'!F123)&lt;G$194,0,10-(G$195-LOG('Indicator Data'!F123))/(G$195-G$194)*10))),1)</f>
        <v>8.8000000000000007</v>
      </c>
      <c r="H120" s="55">
        <f>ROUND(IF('Indicator Data'!G123=0,0,IF(LOG('Indicator Data'!G123)&gt;H$195,10,IF(LOG('Indicator Data'!G123)&lt;H$194,0,10-(H$195-LOG('Indicator Data'!G123))/(H$195-H$194)*10))),1)</f>
        <v>8.1999999999999993</v>
      </c>
      <c r="I120" s="55">
        <f>ROUND(IF('Indicator Data'!H123=0,0,IF(LOG('Indicator Data'!H123)&gt;I$195,10,IF(LOG('Indicator Data'!H123)&lt;I$194,0,10-(I$195-LOG('Indicator Data'!H123))/(I$195-I$194)*10))),1)</f>
        <v>7.6</v>
      </c>
      <c r="J120" s="55">
        <f t="shared" si="181"/>
        <v>7.9</v>
      </c>
      <c r="K120" s="55">
        <f>ROUND(IF('Indicator Data'!I123=0,0,IF(LOG('Indicator Data'!I123)&gt;K$195,10,IF(LOG('Indicator Data'!I123)&lt;K$194,0,10-(K$195-LOG('Indicator Data'!I123))/(K$195-K$194)*10))),1)</f>
        <v>8</v>
      </c>
      <c r="L120" s="55">
        <f t="shared" si="182"/>
        <v>8</v>
      </c>
      <c r="M120" s="55">
        <f>ROUND(IF('Indicator Data'!J123=0,0,IF(LOG('Indicator Data'!J123)&gt;M$195,10,IF(LOG('Indicator Data'!J123)&lt;M$194,0,10-(M$195-LOG('Indicator Data'!J123))/(M$195-M$194)*10))),1)</f>
        <v>0</v>
      </c>
      <c r="N120" s="56">
        <f>'Indicator Data'!C123/'Indicator Data'!$CL123</f>
        <v>1.8851018918514023E-3</v>
      </c>
      <c r="O120" s="56">
        <f>'Indicator Data'!D123/'Indicator Data'!$CL123</f>
        <v>2.5610729190485098E-4</v>
      </c>
      <c r="P120" s="56">
        <f>IF(F120=0.1,"x",'Indicator Data'!E123/'Indicator Data'!$CL123)</f>
        <v>1.5249326521705032E-2</v>
      </c>
      <c r="Q120" s="56">
        <f>'Indicator Data'!F123/'Indicator Data'!$CL123</f>
        <v>3.3534947015140184E-5</v>
      </c>
      <c r="R120" s="56">
        <f>'Indicator Data'!G123/'Indicator Data'!$CL123</f>
        <v>3.6700072114691958E-3</v>
      </c>
      <c r="S120" s="56">
        <f>'Indicator Data'!H123/'Indicator Data'!$CL123</f>
        <v>4.1023822541342394E-5</v>
      </c>
      <c r="T120" s="56">
        <f>'Indicator Data'!I123/'Indicator Data'!$CL123</f>
        <v>1.8668372377232359E-3</v>
      </c>
      <c r="U120" s="56">
        <f>'Indicator Data'!J123/'Indicator Data'!$CL123</f>
        <v>0</v>
      </c>
      <c r="V120" s="55">
        <f t="shared" si="183"/>
        <v>9.4</v>
      </c>
      <c r="W120" s="55">
        <f t="shared" si="184"/>
        <v>2.6</v>
      </c>
      <c r="X120" s="55">
        <f t="shared" si="185"/>
        <v>7.3</v>
      </c>
      <c r="Y120" s="55">
        <f t="shared" si="186"/>
        <v>10</v>
      </c>
      <c r="Z120" s="55">
        <f t="shared" si="187"/>
        <v>8.9</v>
      </c>
      <c r="AA120" s="55">
        <f t="shared" si="188"/>
        <v>2</v>
      </c>
      <c r="AB120" s="55">
        <f t="shared" si="189"/>
        <v>0.1</v>
      </c>
      <c r="AC120" s="55">
        <f t="shared" si="190"/>
        <v>1.1000000000000001</v>
      </c>
      <c r="AD120" s="55">
        <f t="shared" si="191"/>
        <v>1.9</v>
      </c>
      <c r="AE120" s="55">
        <f t="shared" si="192"/>
        <v>1.5</v>
      </c>
      <c r="AF120" s="55">
        <f t="shared" si="193"/>
        <v>0</v>
      </c>
      <c r="AG120" s="55">
        <f>ROUND(IF('Indicator Data'!K123=0,0,IF('Indicator Data'!K123&gt;AG$195,10,IF('Indicator Data'!K123&lt;AG$194,0,10-(AG$195-'Indicator Data'!K123)/(AG$195-AG$194)*10))),1)</f>
        <v>0</v>
      </c>
      <c r="AH120" s="55">
        <f t="shared" si="194"/>
        <v>9.6999999999999993</v>
      </c>
      <c r="AI120" s="55">
        <f t="shared" si="195"/>
        <v>6.3</v>
      </c>
      <c r="AJ120" s="55">
        <f t="shared" si="196"/>
        <v>5.0999999999999996</v>
      </c>
      <c r="AK120" s="55">
        <f t="shared" si="197"/>
        <v>3.9</v>
      </c>
      <c r="AL120" s="55">
        <f t="shared" si="198"/>
        <v>4.5</v>
      </c>
      <c r="AM120" s="55">
        <f t="shared" si="199"/>
        <v>5</v>
      </c>
      <c r="AN120" s="55">
        <f t="shared" si="200"/>
        <v>0</v>
      </c>
      <c r="AO120" s="193">
        <f t="shared" si="201"/>
        <v>9.1</v>
      </c>
      <c r="AP120" s="193">
        <f t="shared" si="151"/>
        <v>9.9</v>
      </c>
      <c r="AQ120" s="193">
        <f t="shared" si="202"/>
        <v>8.9</v>
      </c>
      <c r="AR120" s="193">
        <f t="shared" si="203"/>
        <v>5.6</v>
      </c>
      <c r="AS120" s="55">
        <f t="shared" si="204"/>
        <v>0</v>
      </c>
      <c r="AT120" s="55">
        <f>IF('Indicator Data'!L123="No data","x",IF('Indicator Data'!CM123&lt;1000,"x",ROUND((IF('Indicator Data'!L123&gt;AT$195,10,IF('Indicator Data'!L123&lt;AT$194,0,10-(AT$195-'Indicator Data'!L123)/(AT$195-AT$194)*10))),1)))</f>
        <v>2</v>
      </c>
      <c r="AU120" s="193">
        <f t="shared" si="205"/>
        <v>1</v>
      </c>
      <c r="AV120" s="55">
        <f>IF('Indicator Data'!M123="No data","x",ROUND(IF('Indicator Data'!M123=0,0,IF(LOG('Indicator Data'!M123)&gt;AV$195,10,IF(LOG('Indicator Data'!M123)&lt;AV$194,0,10-(AV$195-LOG('Indicator Data'!M123))/(AV$195-AV$194)*10))),1))</f>
        <v>8.9</v>
      </c>
      <c r="AW120" s="56">
        <f>IF(AV120="x","x",'Indicator Data'!M123/'Indicator Data'!$CL123)</f>
        <v>0.30765095358228928</v>
      </c>
      <c r="AX120" s="55">
        <f t="shared" si="152"/>
        <v>3.4</v>
      </c>
      <c r="AY120" s="55">
        <f t="shared" si="153"/>
        <v>7</v>
      </c>
      <c r="AZ120" s="55" t="str">
        <f>IF('Indicator Data'!N123="No data","x",ROUND(IF('Indicator Data'!N123=0,0,IF(LOG('Indicator Data'!N123)&gt;AZ$195,10,IF(LOG('Indicator Data'!N123)&lt;AZ$194,0,10-(AZ$195-LOG('Indicator Data'!N123))/(AZ$195-AZ$194)*10))),1))</f>
        <v>x</v>
      </c>
      <c r="BA120" s="56" t="str">
        <f>IF(AZ120="x","x",'Indicator Data'!N123/'Indicator Data'!$CL123)</f>
        <v>x</v>
      </c>
      <c r="BB120" s="55" t="str">
        <f t="shared" si="154"/>
        <v>x</v>
      </c>
      <c r="BC120" s="55" t="str">
        <f t="shared" si="155"/>
        <v>x</v>
      </c>
      <c r="BD120" s="55" t="str">
        <f>IF('Indicator Data'!O123="No data","x",ROUND(IF('Indicator Data'!O123=0,0,IF(LOG('Indicator Data'!O123)&gt;BD$195,10,IF(LOG('Indicator Data'!O123)&lt;BD$194,0,10-(BD$195-LOG('Indicator Data'!O123))/(BD$195-BD$194)*10))),1))</f>
        <v>x</v>
      </c>
      <c r="BE120" s="56" t="str">
        <f>IF(BD120="x","x",'Indicator Data'!O123/'Indicator Data'!$CL123)</f>
        <v>x</v>
      </c>
      <c r="BF120" s="55" t="str">
        <f t="shared" si="156"/>
        <v>x</v>
      </c>
      <c r="BG120" s="55" t="str">
        <f t="shared" si="157"/>
        <v>x</v>
      </c>
      <c r="BH120" s="55" t="str">
        <f>IF('Indicator Data'!P123="No data","x",ROUND(IF('Indicator Data'!P123=0,0,IF(LOG('Indicator Data'!P123)&gt;BH$195,10,IF(LOG('Indicator Data'!P123)&lt;BH$194,0,10-(BH$195-LOG('Indicator Data'!P123))/(BH$195-BH$194)*10))),1))</f>
        <v>x</v>
      </c>
      <c r="BI120" s="56" t="str">
        <f>IF(BH120="x","x",'Indicator Data'!P123/'Indicator Data'!$CL123)</f>
        <v>x</v>
      </c>
      <c r="BJ120" s="55" t="str">
        <f t="shared" si="158"/>
        <v>x</v>
      </c>
      <c r="BK120" s="55" t="str">
        <f t="shared" si="159"/>
        <v>x</v>
      </c>
      <c r="BL120" s="55">
        <f t="shared" si="160"/>
        <v>7</v>
      </c>
      <c r="BM120" s="55">
        <f>ROUND(IF('Indicator Data'!Q123=0,0,IF(LOG('Indicator Data'!Q123)&gt;BM$195,10,IF(LOG('Indicator Data'!Q123)&lt;BM$194,0,10-(BM$195-LOG('Indicator Data'!Q123))/(BM$195-BM$194)*10))),1)</f>
        <v>8.9</v>
      </c>
      <c r="BN120" s="55">
        <f>ROUND(IF('Indicator Data'!R123=0,0,IF(LOG('Indicator Data'!R123)&gt;BN$195,10,IF(LOG('Indicator Data'!R123)&lt;BN$194,0,10-(BN$195-LOG('Indicator Data'!R123))/(BN$195-BN$194)*10))),1)</f>
        <v>10</v>
      </c>
      <c r="BO120" s="55">
        <f t="shared" si="161"/>
        <v>9.6333333333333329</v>
      </c>
      <c r="BP120" s="56">
        <f>'Indicator Data'!Q123/'Indicator Data'!$CL123</f>
        <v>0.33228586752552253</v>
      </c>
      <c r="BQ120" s="56">
        <f>'Indicator Data'!R123/'Indicator Data'!$CL123</f>
        <v>0.42791954405067345</v>
      </c>
      <c r="BR120" s="55">
        <f t="shared" si="206"/>
        <v>3.3</v>
      </c>
      <c r="BS120" s="55">
        <f t="shared" si="207"/>
        <v>5.3</v>
      </c>
      <c r="BT120" s="55">
        <f t="shared" si="138"/>
        <v>4.6333333333333329</v>
      </c>
      <c r="BU120" s="55">
        <f t="shared" si="162"/>
        <v>8</v>
      </c>
      <c r="BV120" s="55">
        <f>ROUND(IF('Indicator Data'!S123=0,0,IF(LOG('Indicator Data'!S123)&gt;BV$195,10,IF(LOG('Indicator Data'!S123)&lt;BV$194,0,10-(BV$195-LOG('Indicator Data'!S123))/(BV$195-BV$194)*10))),1)</f>
        <v>7.9</v>
      </c>
      <c r="BW120" s="55">
        <f>ROUND(IF('Indicator Data'!T123=0,0,IF(LOG('Indicator Data'!T123)&gt;BW$195,10,IF(LOG('Indicator Data'!T123)&lt;BW$194,0,10-(BW$195-LOG('Indicator Data'!T123))/(BW$195-BW$194)*10))),1)</f>
        <v>9.5</v>
      </c>
      <c r="BX120" s="55">
        <f t="shared" si="163"/>
        <v>8.9666666666666668</v>
      </c>
      <c r="BY120" s="56">
        <f>'Indicator Data'!S123/'Indicator Data'!$CL123</f>
        <v>6.2693032401074281E-2</v>
      </c>
      <c r="BZ120" s="56">
        <f>'Indicator Data'!T123/'Indicator Data'!$CL123</f>
        <v>0.80718950171090909</v>
      </c>
      <c r="CA120" s="55">
        <f t="shared" si="208"/>
        <v>1</v>
      </c>
      <c r="CB120" s="55">
        <f t="shared" si="209"/>
        <v>8.1</v>
      </c>
      <c r="CC120" s="55">
        <f t="shared" si="164"/>
        <v>5.7333333333333334</v>
      </c>
      <c r="CD120" s="55">
        <f t="shared" si="165"/>
        <v>7.7</v>
      </c>
      <c r="CE120" s="55">
        <f t="shared" si="166"/>
        <v>7.9</v>
      </c>
      <c r="CF120" s="55">
        <f>ROUND(IF('Indicator Data'!U123=0,0,IF(LOG('Indicator Data'!U123)&gt;CF$195,10,IF(LOG('Indicator Data'!U123)&lt;CF$194,0,10-(CF$195-LOG('Indicator Data'!U123))/(CF$195-CF$194)*10))),1)</f>
        <v>9.1999999999999993</v>
      </c>
      <c r="CG120" s="56">
        <f>'Indicator Data'!U123/'Indicator Data'!$CL123</f>
        <v>0.48810191130483294</v>
      </c>
      <c r="CH120" s="55">
        <f t="shared" si="210"/>
        <v>5.4</v>
      </c>
      <c r="CI120" s="55">
        <f t="shared" si="167"/>
        <v>7.8</v>
      </c>
      <c r="CJ120" s="55">
        <f>ROUND(IF('Indicator Data'!V123=0,0,IF(LOG('Indicator Data'!V123)&gt;CJ$195,10,IF(LOG('Indicator Data'!V123)&lt;CJ$194,0,10-(CJ$195-LOG('Indicator Data'!V123))/(CJ$195-CJ$194)*10))),1)</f>
        <v>9.6</v>
      </c>
      <c r="CK120" s="56">
        <f>IF('Indicator Data'!V123/'Indicator Data'!$CL123&gt;1,1,'Indicator Data'!V123/'Indicator Data'!$CL123)</f>
        <v>0.94609174497503079</v>
      </c>
      <c r="CL120" s="55">
        <f t="shared" si="211"/>
        <v>9.5</v>
      </c>
      <c r="CM120" s="55">
        <f t="shared" si="168"/>
        <v>9.6</v>
      </c>
      <c r="CN120" s="55">
        <f>ROUND(IF('Indicator Data'!W123=0,0,IF(LOG('Indicator Data'!W123)&gt;CN$195,10,IF(LOG('Indicator Data'!W123)&lt;CN$194,0,10-(CN$195-LOG('Indicator Data'!W123))/(CN$195-CN$194)*10))),1)</f>
        <v>0</v>
      </c>
      <c r="CO120" s="56">
        <f>'Indicator Data'!W123/'Indicator Data'!$CL123</f>
        <v>0</v>
      </c>
      <c r="CP120" s="55">
        <f t="shared" si="212"/>
        <v>0</v>
      </c>
      <c r="CQ120" s="55">
        <f t="shared" si="169"/>
        <v>0</v>
      </c>
      <c r="CR120" s="55">
        <f>ROUND(IF('Indicator Data'!X123=0,0,IF(LOG('Indicator Data'!X123)&gt;CR$195,10,IF(LOG('Indicator Data'!X123)&lt;CR$194,0,10-(CR$195-LOG('Indicator Data'!X123))/(CR$195-CR$194)*10))),1)</f>
        <v>9.6</v>
      </c>
      <c r="CS120" s="56">
        <f>'Indicator Data'!X123/'Indicator Data'!$CL123</f>
        <v>0.93922675290389657</v>
      </c>
      <c r="CT120" s="55">
        <f t="shared" si="213"/>
        <v>9.4</v>
      </c>
      <c r="CU120" s="55">
        <f t="shared" si="170"/>
        <v>9.5</v>
      </c>
      <c r="CV120" s="55">
        <f>ROUND(IF('Indicator Data'!Y123=0,0,IF(LOG('Indicator Data'!Y123)&gt;CR$195,10,IF(LOG('Indicator Data'!Y123)&lt;CR$194,0,10-(CR$195-LOG('Indicator Data'!Y123))/(CR$195-CR$194)*10))),1)</f>
        <v>0</v>
      </c>
      <c r="CW120" s="56">
        <f>'Indicator Data'!Y123/'Indicator Data'!$CL123</f>
        <v>0</v>
      </c>
      <c r="CX120" s="55">
        <f t="shared" si="214"/>
        <v>0</v>
      </c>
      <c r="CY120" s="55">
        <f t="shared" si="171"/>
        <v>0</v>
      </c>
      <c r="CZ120" s="55">
        <f t="shared" si="172"/>
        <v>8.9</v>
      </c>
      <c r="DA120" s="55">
        <f>IF('Indicator Data'!AE123="No data","x",ROUND(IF('Indicator Data'!AE123&gt;DA$195,0,IF('Indicator Data'!AE123&lt;DA$194,10,(DA$195-'Indicator Data'!AE123)/(DA$195-DA$194)*10)),1))</f>
        <v>4</v>
      </c>
      <c r="DB120" s="55">
        <f>IF('Indicator Data'!AF123="No data","x",ROUND(IF('Indicator Data'!AF123&gt;DB$195,0,IF('Indicator Data'!AF123&lt;DB$194,10,(DB$195-'Indicator Data'!AF123)/(DB$195-DB$194)*10)),1))</f>
        <v>3</v>
      </c>
      <c r="DC120" s="55">
        <f>IF('Indicator Data'!AH123="No data","x",ROUND(IF('Indicator Data'!AH123&gt;DC$195,0,IF('Indicator Data'!AH123&lt;DC$194,10,(DC$195-'Indicator Data'!AH123)/(DC$195-DC$194)*10)),1))</f>
        <v>2.1</v>
      </c>
      <c r="DD120" s="55">
        <f>IF(AND(DB120="x",DA120="x",DC120="x"),"x",ROUND(AVERAGE(DA120:DC120),1))</f>
        <v>3</v>
      </c>
      <c r="DE120" s="55">
        <f>IF('Indicator Data'!AA123="No data","x",ROUND(IF(LOG('Indicator Data'!AA123)&gt;DE$195,10,IF(LOG('Indicator Data'!AA123)&lt;DE$194,0,10-(DE$195-LOG('Indicator Data'!AA123))/(DE$195-DE$194)*10)),1))</f>
        <v>6.4</v>
      </c>
      <c r="DF120" s="55">
        <f>IF('Indicator Data'!AB123="No data","x",ROUND(IF('Indicator Data'!AB123&gt;DF$195,10,IF('Indicator Data'!AB123&lt;DF$194,0,10-(DF$195-'Indicator Data'!AB123)/(DF$195-DF$194)*10)),1))</f>
        <v>4.0999999999999996</v>
      </c>
      <c r="DG120" s="55">
        <f>IF('Indicator Data'!AC123="No data","x",ROUND(IF('Indicator Data'!AC123&gt;DG$195,10,IF('Indicator Data'!AC123&lt;DG$194,0,10-(DG$195-'Indicator Data'!AC123)/(DG$195-DG$194)*10)),1))</f>
        <v>3.1</v>
      </c>
      <c r="DH120" s="55">
        <f>IF('Indicator Data'!AD123="No data","x",ROUND(IF('Indicator Data'!AD123&gt;DH$195,10,IF('Indicator Data'!AD123&lt;DH$194,0,10-(DH$195-'Indicator Data'!AD123)/(DH$195-DH$194)*10)),1))</f>
        <v>3.2</v>
      </c>
      <c r="DI120" s="55">
        <f t="shared" si="173"/>
        <v>4.2</v>
      </c>
      <c r="DJ120" s="55">
        <f t="shared" si="174"/>
        <v>3.8</v>
      </c>
      <c r="DK120" s="55">
        <f>IF('Indicator Data'!AK123="No data","x",ROUND(IF('Indicator Data'!AK123&gt;DK$195,10,IF('Indicator Data'!AK123&lt;DK$194,0,10-(DK$195-'Indicator Data'!AK123)/(DK$195-DK$194)*10)),1))</f>
        <v>6.3</v>
      </c>
      <c r="DL120" s="55">
        <f>IF('Indicator Data'!AL123="No data","x",ROUND(IF('Indicator Data'!AL123&gt;DL$195,10,IF('Indicator Data'!AL123&lt;DL$194,0,10-(DL$195-'Indicator Data'!AL123)/(DL$195-DL$194)*10)),1))</f>
        <v>2.2000000000000002</v>
      </c>
      <c r="DM120" s="55">
        <f t="shared" si="175"/>
        <v>4.2</v>
      </c>
      <c r="DN120" s="55">
        <f>IF('Indicator Data'!AG123="No data","x",ROUND(IF('Indicator Data'!AG123&gt;DN$195,10,IF('Indicator Data'!AG123&lt;DN$194,0,10-(DN$195-'Indicator Data'!AG123)/(DN$195-DN$194)*10)),1))</f>
        <v>3.1</v>
      </c>
      <c r="DO120" s="55">
        <f t="shared" si="176"/>
        <v>3.1</v>
      </c>
      <c r="DP120" s="194">
        <f>IF('Indicator Data'!AI123="No data","x",'Indicator Data'!AI123/'Indicator Data'!$CK123)</f>
        <v>3.6927187324678251E-4</v>
      </c>
      <c r="DQ120" s="55">
        <f t="shared" si="215"/>
        <v>3.7</v>
      </c>
      <c r="DR120" s="55">
        <f>IF('Indicator Data'!AJ123="No data","x",ROUND(IF('Indicator Data'!AJ123&gt;DR$195,10,IF('Indicator Data'!AJ123&lt;DR$194,0,10-(DR$195-'Indicator Data'!AJ123)/(DR$195-DR$194)*10)),1))</f>
        <v>4</v>
      </c>
      <c r="DS120" s="55">
        <f t="shared" si="177"/>
        <v>3.9</v>
      </c>
      <c r="DT120" s="55">
        <f>ROUND(IF('Indicator Data'!Z123=0,0,IF(LOG('Indicator Data'!Z123)&gt;DT$195,10,IF(LOG('Indicator Data'!Z123)&lt;DT$194,0,10-(DT$195-LOG('Indicator Data'!Z123))/(DT$195-DT$194)*10))),1)</f>
        <v>0</v>
      </c>
      <c r="DU120" s="56">
        <f>'Indicator Data'!Z123/'Indicator Data'!$CL123</f>
        <v>0</v>
      </c>
      <c r="DV120" s="55">
        <f t="shared" si="216"/>
        <v>0</v>
      </c>
      <c r="DW120" s="55">
        <f t="shared" si="178"/>
        <v>0</v>
      </c>
      <c r="DX120" s="55">
        <f t="shared" si="179"/>
        <v>3.7</v>
      </c>
      <c r="DY120" s="57">
        <f>IF(BL120="x",ROUND((10-GEOMEAN(((10-DX120)/10*9+1),((10-CZ120)/10*9+1),((10-DJ120)/10*9+1)))/9*10,1),ROUND((10-GEOMEAN(((10-BL120)/10*9+1),((10-DX120)/10*9+1),((10-CZ120)/10*9+1),((10-DJ120)/10*9+1)))/9*10,1))</f>
        <v>6.4</v>
      </c>
      <c r="DZ120" s="58">
        <f>IF(ROUND(IF(AP120="x",(10-GEOMEAN(((10-AO120)/10*9+1),((10-DY120)/10*9+1),((10-AU120)/10*9+1),((10-AQ120)/10*9+1),((10-AR120)/10*9+1)))/9*10,(10-GEOMEAN(((10-AO120)/10*9+1),((10-DY120)/10*9+1),((10-AP120)/10*9+1),((10-AQ120)/10*9+1),((10-AR120)/10*9+1),((10-AU120)/10*9+1)))/9*10),1)=0,0.1,ROUND(IF(AP120="x",(10-GEOMEAN(((10-AO120)/10*9+1),((10-DY120)/10*9+1),((10-AU120)/10*9+1),((10-AQ120)/10*9+1),((10-AR120)/10*9+1)))/9*10,(10-GEOMEAN(((10-AO120)/10*9+1),((10-DY120)/10*9+1),((10-AP120)/10*9+1),((10-AQ120)/10*9+1),((10-AR120)/10*9+1),((10-AU120)/10*9+1)))/9*10),1))</f>
        <v>7.8</v>
      </c>
      <c r="EA120" s="55">
        <f>ROUND(IF('Indicator Data'!AM123=0,0,IF('Indicator Data'!AM123&gt;EA$195,10,IF('Indicator Data'!AM123&lt;EA$194,0,10-(EA$195-'Indicator Data'!AM123)/(EA$195-EA$194)*10))),1)</f>
        <v>10</v>
      </c>
      <c r="EB120" s="55">
        <f>ROUND(IF('Indicator Data'!AN123=0,0,IF(LOG('Indicator Data'!AN123)&gt;LOG(EB$195),10,IF(LOG('Indicator Data'!AN123)&lt;LOG(EB$194),0,10-(LOG(EB$195)-LOG('Indicator Data'!AN123))/(LOG(EB$195)-LOG(EB$194))*10))),1)</f>
        <v>8.3000000000000007</v>
      </c>
      <c r="EC120" s="57">
        <f t="shared" si="217"/>
        <v>9.3000000000000007</v>
      </c>
      <c r="ED120" s="55">
        <f>'Indicator Data'!AO123</f>
        <v>0</v>
      </c>
      <c r="EE120" s="55">
        <f>'Indicator Data'!AP123</f>
        <v>4</v>
      </c>
      <c r="EF120" s="57">
        <f t="shared" si="218"/>
        <v>7</v>
      </c>
      <c r="EG120" s="58">
        <f t="shared" si="219"/>
        <v>7</v>
      </c>
      <c r="EH120" s="15"/>
      <c r="EI120" s="104"/>
    </row>
    <row r="121" spans="1:139" s="4" customFormat="1" x14ac:dyDescent="0.25">
      <c r="A121" s="126" t="str">
        <f>'Indicator Data'!A124</f>
        <v>Namibia</v>
      </c>
      <c r="B121" s="59" t="str">
        <f>'Indicator Data'!B124</f>
        <v>NAM</v>
      </c>
      <c r="C121" s="55">
        <f>ROUND(IF('Indicator Data'!C124=0,0.1,IF(LOG('Indicator Data'!C124)&gt;C$195,10,IF(LOG('Indicator Data'!C124)&lt;C$194,0,10-(C$195-LOG('Indicator Data'!C124))/(C$195-C$194)*10))),1)</f>
        <v>0.1</v>
      </c>
      <c r="D121" s="55">
        <f>ROUND(IF('Indicator Data'!D124=0,0.1,IF(LOG('Indicator Data'!D124)&gt;D$195,10,IF(LOG('Indicator Data'!D124)&lt;D$194,0,10-(D$195-LOG('Indicator Data'!D124))/(D$195-D$194)*10))),1)</f>
        <v>0.1</v>
      </c>
      <c r="E121" s="55">
        <f t="shared" si="180"/>
        <v>0.1</v>
      </c>
      <c r="F121" s="55">
        <f>IF('Indicator Data'!E124="No data",0.1,(ROUND(IF('Indicator Data'!E124=0,0,IF(LOG('Indicator Data'!E124)&gt;F$195,10,IF(LOG('Indicator Data'!E124)&lt;F$194,0,10-(F$195-LOG('Indicator Data'!E124))/(F$195-F$194)*10))),1)))</f>
        <v>5.9</v>
      </c>
      <c r="G121" s="55">
        <f>ROUND(IF('Indicator Data'!F124=0,0,IF(LOG('Indicator Data'!F124)&gt;G$195,10,IF(LOG('Indicator Data'!F124)&lt;G$194,0,10-(G$195-LOG('Indicator Data'!F124))/(G$195-G$194)*10))),1)</f>
        <v>0</v>
      </c>
      <c r="H121" s="55">
        <f>ROUND(IF('Indicator Data'!G124=0,0,IF(LOG('Indicator Data'!G124)&gt;H$195,10,IF(LOG('Indicator Data'!G124)&lt;H$194,0,10-(H$195-LOG('Indicator Data'!G124))/(H$195-H$194)*10))),1)</f>
        <v>0</v>
      </c>
      <c r="I121" s="55">
        <f>ROUND(IF('Indicator Data'!H124=0,0,IF(LOG('Indicator Data'!H124)&gt;I$195,10,IF(LOG('Indicator Data'!H124)&lt;I$194,0,10-(I$195-LOG('Indicator Data'!H124))/(I$195-I$194)*10))),1)</f>
        <v>0</v>
      </c>
      <c r="J121" s="55">
        <f t="shared" si="181"/>
        <v>0</v>
      </c>
      <c r="K121" s="55">
        <f>ROUND(IF('Indicator Data'!I124=0,0,IF(LOG('Indicator Data'!I124)&gt;K$195,10,IF(LOG('Indicator Data'!I124)&lt;K$194,0,10-(K$195-LOG('Indicator Data'!I124))/(K$195-K$194)*10))),1)</f>
        <v>0</v>
      </c>
      <c r="L121" s="55">
        <f t="shared" si="182"/>
        <v>0</v>
      </c>
      <c r="M121" s="55">
        <f>ROUND(IF('Indicator Data'!J124=0,0,IF(LOG('Indicator Data'!J124)&gt;M$195,10,IF(LOG('Indicator Data'!J124)&lt;M$194,0,10-(M$195-LOG('Indicator Data'!J124))/(M$195-M$194)*10))),1)</f>
        <v>9.5</v>
      </c>
      <c r="N121" s="56">
        <f>'Indicator Data'!C124/'Indicator Data'!$CL124</f>
        <v>0</v>
      </c>
      <c r="O121" s="56">
        <f>'Indicator Data'!D124/'Indicator Data'!$CL124</f>
        <v>0</v>
      </c>
      <c r="P121" s="56">
        <f>IF(F121=0.1,"x",'Indicator Data'!E124/'Indicator Data'!$CL124)</f>
        <v>9.3022115281243441E-3</v>
      </c>
      <c r="Q121" s="56">
        <f>'Indicator Data'!F124/'Indicator Data'!$CL124</f>
        <v>0</v>
      </c>
      <c r="R121" s="56">
        <f>'Indicator Data'!G124/'Indicator Data'!$CL124</f>
        <v>0</v>
      </c>
      <c r="S121" s="56">
        <f>'Indicator Data'!H124/'Indicator Data'!$CL124</f>
        <v>0</v>
      </c>
      <c r="T121" s="56">
        <f>'Indicator Data'!I124/'Indicator Data'!$CL124</f>
        <v>0</v>
      </c>
      <c r="U121" s="56">
        <f>'Indicator Data'!J124/'Indicator Data'!$CL124</f>
        <v>2.4748389620824311E-2</v>
      </c>
      <c r="V121" s="55">
        <f t="shared" si="183"/>
        <v>0</v>
      </c>
      <c r="W121" s="55">
        <f t="shared" si="184"/>
        <v>0</v>
      </c>
      <c r="X121" s="55">
        <f t="shared" si="185"/>
        <v>0</v>
      </c>
      <c r="Y121" s="55">
        <f t="shared" si="186"/>
        <v>6.2</v>
      </c>
      <c r="Z121" s="55">
        <f t="shared" si="187"/>
        <v>0</v>
      </c>
      <c r="AA121" s="55">
        <f t="shared" si="188"/>
        <v>0</v>
      </c>
      <c r="AB121" s="55">
        <f t="shared" si="189"/>
        <v>0</v>
      </c>
      <c r="AC121" s="55">
        <f t="shared" si="190"/>
        <v>0</v>
      </c>
      <c r="AD121" s="55">
        <f t="shared" si="191"/>
        <v>0</v>
      </c>
      <c r="AE121" s="55">
        <f t="shared" si="192"/>
        <v>0</v>
      </c>
      <c r="AF121" s="55">
        <f t="shared" si="193"/>
        <v>8.1999999999999993</v>
      </c>
      <c r="AG121" s="55">
        <f>ROUND(IF('Indicator Data'!K124=0,0,IF('Indicator Data'!K124&gt;AG$195,10,IF('Indicator Data'!K124&lt;AG$194,0,10-(AG$195-'Indicator Data'!K124)/(AG$195-AG$194)*10))),1)</f>
        <v>6.7</v>
      </c>
      <c r="AH121" s="55">
        <f t="shared" si="194"/>
        <v>0.1</v>
      </c>
      <c r="AI121" s="55">
        <f t="shared" si="195"/>
        <v>0.1</v>
      </c>
      <c r="AJ121" s="55">
        <f t="shared" si="196"/>
        <v>0</v>
      </c>
      <c r="AK121" s="55">
        <f t="shared" si="197"/>
        <v>0</v>
      </c>
      <c r="AL121" s="55">
        <f t="shared" si="198"/>
        <v>0</v>
      </c>
      <c r="AM121" s="55">
        <f t="shared" si="199"/>
        <v>0</v>
      </c>
      <c r="AN121" s="55">
        <f t="shared" si="200"/>
        <v>8.9</v>
      </c>
      <c r="AO121" s="193">
        <f t="shared" si="201"/>
        <v>0.1</v>
      </c>
      <c r="AP121" s="193">
        <f t="shared" si="151"/>
        <v>6.1</v>
      </c>
      <c r="AQ121" s="193">
        <f t="shared" si="202"/>
        <v>0</v>
      </c>
      <c r="AR121" s="193">
        <f t="shared" si="203"/>
        <v>0</v>
      </c>
      <c r="AS121" s="55">
        <f t="shared" si="204"/>
        <v>7.8</v>
      </c>
      <c r="AT121" s="55">
        <f>IF('Indicator Data'!L124="No data","x",IF('Indicator Data'!CM124&lt;1000,"x",ROUND((IF('Indicator Data'!L124&gt;AT$195,10,IF('Indicator Data'!L124&lt;AT$194,0,10-(AT$195-'Indicator Data'!L124)/(AT$195-AT$194)*10))),1)))</f>
        <v>9.1</v>
      </c>
      <c r="AU121" s="193">
        <f t="shared" si="205"/>
        <v>8.5</v>
      </c>
      <c r="AV121" s="55">
        <f>IF('Indicator Data'!M124="No data","x",ROUND(IF('Indicator Data'!M124=0,0,IF(LOG('Indicator Data'!M124)&gt;AV$195,10,IF(LOG('Indicator Data'!M124)&lt;AV$194,0,10-(AV$195-LOG('Indicator Data'!M124))/(AV$195-AV$194)*10))),1))</f>
        <v>7.2</v>
      </c>
      <c r="AW121" s="56">
        <f>IF(AV121="x","x",'Indicator Data'!M124/'Indicator Data'!$CL124)</f>
        <v>0.467463658278711</v>
      </c>
      <c r="AX121" s="55">
        <f t="shared" si="152"/>
        <v>5.2</v>
      </c>
      <c r="AY121" s="55">
        <f t="shared" si="153"/>
        <v>6.3</v>
      </c>
      <c r="AZ121" s="55">
        <f>IF('Indicator Data'!N124="No data","x",ROUND(IF('Indicator Data'!N124=0,0,IF(LOG('Indicator Data'!N124)&gt;AZ$195,10,IF(LOG('Indicator Data'!N124)&lt;AZ$194,0,10-(AZ$195-LOG('Indicator Data'!N124))/(AZ$195-AZ$194)*10))),1))</f>
        <v>0</v>
      </c>
      <c r="BA121" s="56">
        <f>IF(AZ121="x","x",'Indicator Data'!N124/'Indicator Data'!$CL124)</f>
        <v>0</v>
      </c>
      <c r="BB121" s="55">
        <f t="shared" si="154"/>
        <v>0</v>
      </c>
      <c r="BC121" s="55">
        <f t="shared" si="155"/>
        <v>0</v>
      </c>
      <c r="BD121" s="55">
        <f>IF('Indicator Data'!O124="No data","x",ROUND(IF('Indicator Data'!O124=0,0,IF(LOG('Indicator Data'!O124)&gt;BD$195,10,IF(LOG('Indicator Data'!O124)&lt;BD$194,0,10-(BD$195-LOG('Indicator Data'!O124))/(BD$195-BD$194)*10))),1))</f>
        <v>0</v>
      </c>
      <c r="BE121" s="56">
        <f>IF(BD121="x","x",'Indicator Data'!O124/'Indicator Data'!$CL124)</f>
        <v>0</v>
      </c>
      <c r="BF121" s="55">
        <f t="shared" si="156"/>
        <v>0</v>
      </c>
      <c r="BG121" s="55">
        <f t="shared" si="157"/>
        <v>0</v>
      </c>
      <c r="BH121" s="55">
        <f>IF('Indicator Data'!P124="No data","x",ROUND(IF('Indicator Data'!P124=0,0,IF(LOG('Indicator Data'!P124)&gt;BH$195,10,IF(LOG('Indicator Data'!P124)&lt;BH$194,0,10-(BH$195-LOG('Indicator Data'!P124))/(BH$195-BH$194)*10))),1))</f>
        <v>0</v>
      </c>
      <c r="BI121" s="56">
        <f>IF(BH121="x","x",'Indicator Data'!P124/'Indicator Data'!$CL124)</f>
        <v>0</v>
      </c>
      <c r="BJ121" s="55">
        <f t="shared" si="158"/>
        <v>0</v>
      </c>
      <c r="BK121" s="55">
        <f t="shared" si="159"/>
        <v>0</v>
      </c>
      <c r="BL121" s="55">
        <f t="shared" si="160"/>
        <v>2.1</v>
      </c>
      <c r="BM121" s="55">
        <f>ROUND(IF('Indicator Data'!Q124=0,0,IF(LOG('Indicator Data'!Q124)&gt;BM$195,10,IF(LOG('Indicator Data'!Q124)&lt;BM$194,0,10-(BM$195-LOG('Indicator Data'!Q124))/(BM$195-BM$194)*10))),1)</f>
        <v>7.4</v>
      </c>
      <c r="BN121" s="55">
        <f>ROUND(IF('Indicator Data'!R124=0,0,IF(LOG('Indicator Data'!R124)&gt;BN$195,10,IF(LOG('Indicator Data'!R124)&lt;BN$194,0,10-(BN$195-LOG('Indicator Data'!R124))/(BN$195-BN$194)*10))),1)</f>
        <v>0</v>
      </c>
      <c r="BO121" s="55">
        <f t="shared" si="161"/>
        <v>2.4666666666666668</v>
      </c>
      <c r="BP121" s="56">
        <f>'Indicator Data'!Q124/'Indicator Data'!$CL124</f>
        <v>0.61117537269699007</v>
      </c>
      <c r="BQ121" s="56">
        <f>'Indicator Data'!R124/'Indicator Data'!$CL124</f>
        <v>0</v>
      </c>
      <c r="BR121" s="55">
        <f t="shared" si="206"/>
        <v>6.1</v>
      </c>
      <c r="BS121" s="55">
        <f t="shared" si="207"/>
        <v>0</v>
      </c>
      <c r="BT121" s="55">
        <f t="shared" si="138"/>
        <v>2.0333333333333332</v>
      </c>
      <c r="BU121" s="55">
        <f t="shared" si="162"/>
        <v>2.2999999999999998</v>
      </c>
      <c r="BV121" s="55">
        <f>ROUND(IF('Indicator Data'!S124=0,0,IF(LOG('Indicator Data'!S124)&gt;BV$195,10,IF(LOG('Indicator Data'!S124)&lt;BV$194,0,10-(BV$195-LOG('Indicator Data'!S124))/(BV$195-BV$194)*10))),1)</f>
        <v>5.8</v>
      </c>
      <c r="BW121" s="55">
        <f>ROUND(IF('Indicator Data'!T124=0,0,IF(LOG('Indicator Data'!T124)&gt;BW$195,10,IF(LOG('Indicator Data'!T124)&lt;BW$194,0,10-(BW$195-LOG('Indicator Data'!T124))/(BW$195-BW$194)*10))),1)</f>
        <v>7.3</v>
      </c>
      <c r="BX121" s="55">
        <f t="shared" si="163"/>
        <v>6.8</v>
      </c>
      <c r="BY121" s="56">
        <f>'Indicator Data'!S124/'Indicator Data'!$CL124</f>
        <v>5.012807859474866E-2</v>
      </c>
      <c r="BZ121" s="56">
        <f>'Indicator Data'!T124/'Indicator Data'!$CL124</f>
        <v>0.56104527329765397</v>
      </c>
      <c r="CA121" s="55">
        <f t="shared" si="208"/>
        <v>0.8</v>
      </c>
      <c r="CB121" s="55">
        <f t="shared" si="209"/>
        <v>5.6</v>
      </c>
      <c r="CC121" s="55">
        <f t="shared" si="164"/>
        <v>4</v>
      </c>
      <c r="CD121" s="55">
        <f t="shared" si="165"/>
        <v>5.6</v>
      </c>
      <c r="CE121" s="55">
        <f t="shared" si="166"/>
        <v>4.0999999999999996</v>
      </c>
      <c r="CF121" s="55">
        <f>ROUND(IF('Indicator Data'!U124=0,0,IF(LOG('Indicator Data'!U124)&gt;CF$195,10,IF(LOG('Indicator Data'!U124)&lt;CF$194,0,10-(CF$195-LOG('Indicator Data'!U124))/(CF$195-CF$194)*10))),1)</f>
        <v>4</v>
      </c>
      <c r="CG121" s="56">
        <f>'Indicator Data'!U124/'Indicator Data'!$CL124</f>
        <v>2.5591469294682615E-3</v>
      </c>
      <c r="CH121" s="55">
        <f t="shared" si="210"/>
        <v>0</v>
      </c>
      <c r="CI121" s="55">
        <f t="shared" si="167"/>
        <v>2.2000000000000002</v>
      </c>
      <c r="CJ121" s="55">
        <f>ROUND(IF('Indicator Data'!V124=0,0,IF(LOG('Indicator Data'!V124)&gt;CJ$195,10,IF(LOG('Indicator Data'!V124)&lt;CJ$194,0,10-(CJ$195-LOG('Indicator Data'!V124))/(CJ$195-CJ$194)*10))),1)</f>
        <v>7.6</v>
      </c>
      <c r="CK121" s="56">
        <f>IF('Indicator Data'!V124/'Indicator Data'!$CL124&gt;1,1,'Indicator Data'!V124/'Indicator Data'!$CL124)</f>
        <v>0.813625067393833</v>
      </c>
      <c r="CL121" s="55">
        <f t="shared" si="211"/>
        <v>8.1</v>
      </c>
      <c r="CM121" s="55">
        <f t="shared" si="168"/>
        <v>7.9</v>
      </c>
      <c r="CN121" s="55">
        <f>ROUND(IF('Indicator Data'!W124=0,0,IF(LOG('Indicator Data'!W124)&gt;CN$195,10,IF(LOG('Indicator Data'!W124)&lt;CN$194,0,10-(CN$195-LOG('Indicator Data'!W124))/(CN$195-CN$194)*10))),1)</f>
        <v>0</v>
      </c>
      <c r="CO121" s="56">
        <f>'Indicator Data'!W124/'Indicator Data'!$CL124</f>
        <v>0</v>
      </c>
      <c r="CP121" s="55">
        <f t="shared" si="212"/>
        <v>0</v>
      </c>
      <c r="CQ121" s="55">
        <f t="shared" si="169"/>
        <v>0</v>
      </c>
      <c r="CR121" s="55">
        <f>ROUND(IF('Indicator Data'!X124=0,0,IF(LOG('Indicator Data'!X124)&gt;CR$195,10,IF(LOG('Indicator Data'!X124)&lt;CR$194,0,10-(CR$195-LOG('Indicator Data'!X124))/(CR$195-CR$194)*10))),1)</f>
        <v>6.6</v>
      </c>
      <c r="CS121" s="56">
        <f>'Indicator Data'!X124/'Indicator Data'!$CL124</f>
        <v>0.15908911351223112</v>
      </c>
      <c r="CT121" s="55">
        <f t="shared" si="213"/>
        <v>1.6</v>
      </c>
      <c r="CU121" s="55">
        <f t="shared" si="170"/>
        <v>4.5999999999999996</v>
      </c>
      <c r="CV121" s="55">
        <f>ROUND(IF('Indicator Data'!Y124=0,0,IF(LOG('Indicator Data'!Y124)&gt;CR$195,10,IF(LOG('Indicator Data'!Y124)&lt;CR$194,0,10-(CR$195-LOG('Indicator Data'!Y124))/(CR$195-CR$194)*10))),1)</f>
        <v>0</v>
      </c>
      <c r="CW121" s="56">
        <f>'Indicator Data'!Y124/'Indicator Data'!$CL124</f>
        <v>0</v>
      </c>
      <c r="CX121" s="55">
        <f t="shared" si="214"/>
        <v>0</v>
      </c>
      <c r="CY121" s="55">
        <f t="shared" si="171"/>
        <v>0</v>
      </c>
      <c r="CZ121" s="55">
        <f t="shared" si="172"/>
        <v>5.0999999999999996</v>
      </c>
      <c r="DA121" s="55">
        <f>IF('Indicator Data'!AE124="No data","x",ROUND(IF('Indicator Data'!AE124&gt;DA$195,0,IF('Indicator Data'!AE124&lt;DA$194,10,(DA$195-'Indicator Data'!AE124)/(DA$195-DA$194)*10)),1))</f>
        <v>7.3</v>
      </c>
      <c r="DB121" s="55">
        <f>IF('Indicator Data'!AF124="No data","x",ROUND(IF('Indicator Data'!AF124&gt;DB$195,0,IF('Indicator Data'!AF124&lt;DB$194,10,(DB$195-'Indicator Data'!AF124)/(DB$195-DB$194)*10)),1))</f>
        <v>2.9</v>
      </c>
      <c r="DC121" s="55">
        <f>IF('Indicator Data'!AH124="No data","x",ROUND(IF('Indicator Data'!AH124&gt;DC$195,0,IF('Indicator Data'!AH124&lt;DC$194,10,(DC$195-'Indicator Data'!AH124)/(DC$195-DC$194)*10)),1))</f>
        <v>5.5</v>
      </c>
      <c r="DD121" s="55">
        <f>IF(AND(DB121="x",DA121="x",DC121="x"),"x",ROUND(AVERAGE(DA121:DC121),1))</f>
        <v>5.2</v>
      </c>
      <c r="DE121" s="55">
        <f>IF('Indicator Data'!AA124="No data","x",ROUND(IF(LOG('Indicator Data'!AA124)&gt;DE$195,10,IF(LOG('Indicator Data'!AA124)&lt;DE$194,0,10-(DE$195-LOG('Indicator Data'!AA124))/(DE$195-DE$194)*10)),1))</f>
        <v>1.6</v>
      </c>
      <c r="DF121" s="55">
        <f>IF('Indicator Data'!AB124="No data","x",ROUND(IF('Indicator Data'!AB124&gt;DF$195,10,IF('Indicator Data'!AB124&lt;DF$194,0,10-(DF$195-'Indicator Data'!AB124)/(DF$195-DF$194)*10)),1))</f>
        <v>8.3000000000000007</v>
      </c>
      <c r="DG121" s="55">
        <f>IF('Indicator Data'!AC124="No data","x",ROUND(IF('Indicator Data'!AC124&gt;DG$195,10,IF('Indicator Data'!AC124&lt;DG$194,0,10-(DG$195-'Indicator Data'!AC124)/(DG$195-DG$194)*10)),1))</f>
        <v>5</v>
      </c>
      <c r="DH121" s="55">
        <f>IF('Indicator Data'!AD124="No data","x",ROUND(IF('Indicator Data'!AD124&gt;DH$195,10,IF('Indicator Data'!AD124&lt;DH$194,0,10-(DH$195-'Indicator Data'!AD124)/(DH$195-DH$194)*10)),1))</f>
        <v>3.2</v>
      </c>
      <c r="DI121" s="55">
        <f t="shared" si="173"/>
        <v>4.5</v>
      </c>
      <c r="DJ121" s="55">
        <f t="shared" si="174"/>
        <v>4.7</v>
      </c>
      <c r="DK121" s="55">
        <f>IF('Indicator Data'!AK124="No data","x",ROUND(IF('Indicator Data'!AK124&gt;DK$195,10,IF('Indicator Data'!AK124&lt;DK$194,0,10-(DK$195-'Indicator Data'!AK124)/(DK$195-DK$194)*10)),1))</f>
        <v>4.7</v>
      </c>
      <c r="DL121" s="55">
        <f>IF('Indicator Data'!AL124="No data","x",ROUND(IF('Indicator Data'!AL124&gt;DL$195,10,IF('Indicator Data'!AL124&lt;DL$194,0,10-(DL$195-'Indicator Data'!AL124)/(DL$195-DL$194)*10)),1))</f>
        <v>5.6</v>
      </c>
      <c r="DM121" s="55">
        <f t="shared" si="175"/>
        <v>4.7</v>
      </c>
      <c r="DN121" s="55">
        <f>IF('Indicator Data'!AG124="No data","x",ROUND(IF('Indicator Data'!AG124&gt;DN$195,10,IF('Indicator Data'!AG124&lt;DN$194,0,10-(DN$195-'Indicator Data'!AG124)/(DN$195-DN$194)*10)),1))</f>
        <v>10</v>
      </c>
      <c r="DO121" s="55">
        <f t="shared" si="176"/>
        <v>6.4</v>
      </c>
      <c r="DP121" s="194">
        <f>IF('Indicator Data'!AI124="No data","x",'Indicator Data'!AI124/'Indicator Data'!$CK124)</f>
        <v>2.0136791306461132E-4</v>
      </c>
      <c r="DQ121" s="55">
        <f t="shared" si="215"/>
        <v>2</v>
      </c>
      <c r="DR121" s="55">
        <f>IF('Indicator Data'!AJ124="No data","x",ROUND(IF('Indicator Data'!AJ124&gt;DR$195,10,IF('Indicator Data'!AJ124&lt;DR$194,0,10-(DR$195-'Indicator Data'!AJ124)/(DR$195-DR$194)*10)),1))</f>
        <v>6</v>
      </c>
      <c r="DS121" s="55">
        <f t="shared" si="177"/>
        <v>4</v>
      </c>
      <c r="DT121" s="55">
        <f>ROUND(IF('Indicator Data'!Z124=0,0,IF(LOG('Indicator Data'!Z124)&gt;DT$195,10,IF(LOG('Indicator Data'!Z124)&lt;DT$194,0,10-(DT$195-LOG('Indicator Data'!Z124))/(DT$195-DT$194)*10))),1)</f>
        <v>0</v>
      </c>
      <c r="DU121" s="56">
        <f>'Indicator Data'!Z124/'Indicator Data'!$CL124</f>
        <v>0</v>
      </c>
      <c r="DV121" s="55">
        <f t="shared" si="216"/>
        <v>0</v>
      </c>
      <c r="DW121" s="55">
        <f t="shared" si="178"/>
        <v>0</v>
      </c>
      <c r="DX121" s="55">
        <f t="shared" si="179"/>
        <v>5</v>
      </c>
      <c r="DY121" s="57">
        <f>IF(BL121="x",ROUND((10-GEOMEAN(((10-DX121)/10*9+1),((10-CZ121)/10*9+1),((10-DJ121)/10*9+1)))/9*10,1),ROUND((10-GEOMEAN(((10-BL121)/10*9+1),((10-DX121)/10*9+1),((10-CZ121)/10*9+1),((10-DJ121)/10*9+1)))/9*10,1))</f>
        <v>4.3</v>
      </c>
      <c r="DZ121" s="58">
        <f>IF(ROUND(IF(AP121="x",(10-GEOMEAN(((10-AO121)/10*9+1),((10-DY121)/10*9+1),((10-AU121)/10*9+1),((10-AQ121)/10*9+1),((10-AR121)/10*9+1)))/9*10,(10-GEOMEAN(((10-AO121)/10*9+1),((10-DY121)/10*9+1),((10-AP121)/10*9+1),((10-AQ121)/10*9+1),((10-AR121)/10*9+1),((10-AU121)/10*9+1)))/9*10),1)=0,0.1,ROUND(IF(AP121="x",(10-GEOMEAN(((10-AO121)/10*9+1),((10-DY121)/10*9+1),((10-AU121)/10*9+1),((10-AQ121)/10*9+1),((10-AR121)/10*9+1)))/9*10,(10-GEOMEAN(((10-AO121)/10*9+1),((10-DY121)/10*9+1),((10-AP121)/10*9+1),((10-AQ121)/10*9+1),((10-AR121)/10*9+1),((10-AU121)/10*9+1)))/9*10),1))</f>
        <v>4.0999999999999996</v>
      </c>
      <c r="EA121" s="55">
        <f>ROUND(IF('Indicator Data'!AM124=0,0,IF('Indicator Data'!AM124&gt;EA$195,10,IF('Indicator Data'!AM124&lt;EA$194,0,10-(EA$195-'Indicator Data'!AM124)/(EA$195-EA$194)*10))),1)</f>
        <v>1.1000000000000001</v>
      </c>
      <c r="EB121" s="55">
        <f>ROUND(IF('Indicator Data'!AN124=0,0,IF(LOG('Indicator Data'!AN124)&gt;LOG(EB$195),10,IF(LOG('Indicator Data'!AN124)&lt;LOG(EB$194),0,10-(LOG(EB$195)-LOG('Indicator Data'!AN124))/(LOG(EB$195)-LOG(EB$194))*10))),1)</f>
        <v>0</v>
      </c>
      <c r="EC121" s="57">
        <f t="shared" si="217"/>
        <v>0.6</v>
      </c>
      <c r="ED121" s="55">
        <f>'Indicator Data'!AO124</f>
        <v>0</v>
      </c>
      <c r="EE121" s="55">
        <f>'Indicator Data'!AP124</f>
        <v>0</v>
      </c>
      <c r="EF121" s="57">
        <f t="shared" si="218"/>
        <v>0</v>
      </c>
      <c r="EG121" s="58">
        <f t="shared" si="219"/>
        <v>0.4</v>
      </c>
      <c r="EH121" s="15"/>
      <c r="EI121" s="104"/>
    </row>
    <row r="122" spans="1:139" s="4" customFormat="1" x14ac:dyDescent="0.25">
      <c r="A122" s="126" t="str">
        <f>'Indicator Data'!A125</f>
        <v>Nauru</v>
      </c>
      <c r="B122" s="59" t="str">
        <f>'Indicator Data'!B125</f>
        <v>NRU</v>
      </c>
      <c r="C122" s="55">
        <f>ROUND(IF('Indicator Data'!C125=0,0.1,IF(LOG('Indicator Data'!C125)&gt;C$195,10,IF(LOG('Indicator Data'!C125)&lt;C$194,0,10-(C$195-LOG('Indicator Data'!C125))/(C$195-C$194)*10))),1)</f>
        <v>0.1</v>
      </c>
      <c r="D122" s="55">
        <f>ROUND(IF('Indicator Data'!D125=0,0.1,IF(LOG('Indicator Data'!D125)&gt;D$195,10,IF(LOG('Indicator Data'!D125)&lt;D$194,0,10-(D$195-LOG('Indicator Data'!D125))/(D$195-D$194)*10))),1)</f>
        <v>0.1</v>
      </c>
      <c r="E122" s="55">
        <f t="shared" si="180"/>
        <v>0.1</v>
      </c>
      <c r="F122" s="55">
        <f>IF('Indicator Data'!E125="No data",0.1,(ROUND(IF('Indicator Data'!E125=0,0,IF(LOG('Indicator Data'!E125)&gt;F$195,10,IF(LOG('Indicator Data'!E125)&lt;F$194,0,10-(F$195-LOG('Indicator Data'!E125))/(F$195-F$194)*10))),1)))</f>
        <v>0.1</v>
      </c>
      <c r="G122" s="55">
        <f>ROUND(IF('Indicator Data'!F125=0,0,IF(LOG('Indicator Data'!F125)&gt;G$195,10,IF(LOG('Indicator Data'!F125)&lt;G$194,0,10-(G$195-LOG('Indicator Data'!F125))/(G$195-G$194)*10))),1)</f>
        <v>3.4</v>
      </c>
      <c r="H122" s="55">
        <f>ROUND(IF('Indicator Data'!G125=0,0,IF(LOG('Indicator Data'!G125)&gt;H$195,10,IF(LOG('Indicator Data'!G125)&lt;H$194,0,10-(H$195-LOG('Indicator Data'!G125))/(H$195-H$194)*10))),1)</f>
        <v>0</v>
      </c>
      <c r="I122" s="55">
        <f>ROUND(IF('Indicator Data'!H125=0,0,IF(LOG('Indicator Data'!H125)&gt;I$195,10,IF(LOG('Indicator Data'!H125)&lt;I$194,0,10-(I$195-LOG('Indicator Data'!H125))/(I$195-I$194)*10))),1)</f>
        <v>0</v>
      </c>
      <c r="J122" s="55">
        <f t="shared" si="181"/>
        <v>0</v>
      </c>
      <c r="K122" s="55">
        <f>ROUND(IF('Indicator Data'!I125=0,0,IF(LOG('Indicator Data'!I125)&gt;K$195,10,IF(LOG('Indicator Data'!I125)&lt;K$194,0,10-(K$195-LOG('Indicator Data'!I125))/(K$195-K$194)*10))),1)</f>
        <v>0</v>
      </c>
      <c r="L122" s="55">
        <f t="shared" si="182"/>
        <v>0</v>
      </c>
      <c r="M122" s="55">
        <f>ROUND(IF('Indicator Data'!J125=0,0,IF(LOG('Indicator Data'!J125)&gt;M$195,10,IF(LOG('Indicator Data'!J125)&lt;M$194,0,10-(M$195-LOG('Indicator Data'!J125))/(M$195-M$194)*10))),1)</f>
        <v>0</v>
      </c>
      <c r="N122" s="56">
        <f>'Indicator Data'!C125/'Indicator Data'!$CL125</f>
        <v>0</v>
      </c>
      <c r="O122" s="56">
        <f>'Indicator Data'!D125/'Indicator Data'!$CL125</f>
        <v>0</v>
      </c>
      <c r="P122" s="56" t="str">
        <f>IF(F122=0.1,"x",'Indicator Data'!E125/'Indicator Data'!$CL125)</f>
        <v>x</v>
      </c>
      <c r="Q122" s="56">
        <f>'Indicator Data'!F125/'Indicator Data'!$CL125</f>
        <v>1.0193699863040501E-4</v>
      </c>
      <c r="R122" s="56">
        <f>'Indicator Data'!G125/'Indicator Data'!$CL125</f>
        <v>0</v>
      </c>
      <c r="S122" s="56">
        <f>'Indicator Data'!H125/'Indicator Data'!$CL125</f>
        <v>0</v>
      </c>
      <c r="T122" s="56">
        <f>'Indicator Data'!I125/'Indicator Data'!$CL125</f>
        <v>0</v>
      </c>
      <c r="U122" s="56">
        <f>'Indicator Data'!J125/'Indicator Data'!$CL125</f>
        <v>0</v>
      </c>
      <c r="V122" s="55">
        <f t="shared" si="183"/>
        <v>0</v>
      </c>
      <c r="W122" s="55">
        <f t="shared" si="184"/>
        <v>0</v>
      </c>
      <c r="X122" s="55">
        <f t="shared" si="185"/>
        <v>0</v>
      </c>
      <c r="Y122" s="55">
        <f t="shared" si="186"/>
        <v>0.1</v>
      </c>
      <c r="Z122" s="55">
        <f t="shared" si="187"/>
        <v>10</v>
      </c>
      <c r="AA122" s="55">
        <f t="shared" si="188"/>
        <v>0</v>
      </c>
      <c r="AB122" s="55">
        <f t="shared" si="189"/>
        <v>0</v>
      </c>
      <c r="AC122" s="55">
        <f t="shared" si="190"/>
        <v>0</v>
      </c>
      <c r="AD122" s="55">
        <f t="shared" si="191"/>
        <v>0</v>
      </c>
      <c r="AE122" s="55">
        <f t="shared" si="192"/>
        <v>0</v>
      </c>
      <c r="AF122" s="55">
        <f t="shared" si="193"/>
        <v>0</v>
      </c>
      <c r="AG122" s="55">
        <f>ROUND(IF('Indicator Data'!K125=0,0,IF('Indicator Data'!K125&gt;AG$195,10,IF('Indicator Data'!K125&lt;AG$194,0,10-(AG$195-'Indicator Data'!K125)/(AG$195-AG$194)*10))),1)</f>
        <v>0</v>
      </c>
      <c r="AH122" s="55">
        <f t="shared" si="194"/>
        <v>0.1</v>
      </c>
      <c r="AI122" s="55">
        <f t="shared" si="195"/>
        <v>0.1</v>
      </c>
      <c r="AJ122" s="55">
        <f t="shared" si="196"/>
        <v>0</v>
      </c>
      <c r="AK122" s="55">
        <f t="shared" si="197"/>
        <v>0</v>
      </c>
      <c r="AL122" s="55">
        <f t="shared" si="198"/>
        <v>0</v>
      </c>
      <c r="AM122" s="55">
        <f t="shared" si="199"/>
        <v>0</v>
      </c>
      <c r="AN122" s="55">
        <f t="shared" si="200"/>
        <v>0</v>
      </c>
      <c r="AO122" s="193">
        <f t="shared" si="201"/>
        <v>0.1</v>
      </c>
      <c r="AP122" s="193">
        <f t="shared" si="151"/>
        <v>0.1</v>
      </c>
      <c r="AQ122" s="193">
        <f t="shared" si="202"/>
        <v>8.1999999999999993</v>
      </c>
      <c r="AR122" s="193">
        <f t="shared" si="203"/>
        <v>0</v>
      </c>
      <c r="AS122" s="55">
        <f t="shared" si="204"/>
        <v>0</v>
      </c>
      <c r="AT122" s="55" t="str">
        <f>IF('Indicator Data'!L125="No data","x",IF('Indicator Data'!CM125&lt;1000,"x",ROUND((IF('Indicator Data'!L125&gt;AT$195,10,IF('Indicator Data'!L125&lt;AT$194,0,10-(AT$195-'Indicator Data'!L125)/(AT$195-AT$194)*10))),1)))</f>
        <v>x</v>
      </c>
      <c r="AU122" s="193">
        <f t="shared" si="205"/>
        <v>0</v>
      </c>
      <c r="AV122" s="55" t="str">
        <f>IF('Indicator Data'!M125="No data","x",ROUND(IF('Indicator Data'!M125=0,0,IF(LOG('Indicator Data'!M125)&gt;AV$195,10,IF(LOG('Indicator Data'!M125)&lt;AV$194,0,10-(AV$195-LOG('Indicator Data'!M125))/(AV$195-AV$194)*10))),1))</f>
        <v>x</v>
      </c>
      <c r="AW122" s="56" t="str">
        <f>IF(AV122="x","x",'Indicator Data'!M125/'Indicator Data'!$CL125)</f>
        <v>x</v>
      </c>
      <c r="AX122" s="55" t="str">
        <f t="shared" si="152"/>
        <v>x</v>
      </c>
      <c r="AY122" s="55" t="str">
        <f t="shared" si="153"/>
        <v>x</v>
      </c>
      <c r="AZ122" s="55" t="str">
        <f>IF('Indicator Data'!N125="No data","x",ROUND(IF('Indicator Data'!N125=0,0,IF(LOG('Indicator Data'!N125)&gt;AZ$195,10,IF(LOG('Indicator Data'!N125)&lt;AZ$194,0,10-(AZ$195-LOG('Indicator Data'!N125))/(AZ$195-AZ$194)*10))),1))</f>
        <v>x</v>
      </c>
      <c r="BA122" s="56" t="str">
        <f>IF(AZ122="x","x",'Indicator Data'!N125/'Indicator Data'!$CL125)</f>
        <v>x</v>
      </c>
      <c r="BB122" s="55" t="str">
        <f t="shared" si="154"/>
        <v>x</v>
      </c>
      <c r="BC122" s="55" t="str">
        <f t="shared" si="155"/>
        <v>x</v>
      </c>
      <c r="BD122" s="55" t="str">
        <f>IF('Indicator Data'!O125="No data","x",ROUND(IF('Indicator Data'!O125=0,0,IF(LOG('Indicator Data'!O125)&gt;BD$195,10,IF(LOG('Indicator Data'!O125)&lt;BD$194,0,10-(BD$195-LOG('Indicator Data'!O125))/(BD$195-BD$194)*10))),1))</f>
        <v>x</v>
      </c>
      <c r="BE122" s="56" t="str">
        <f>IF(BD122="x","x",'Indicator Data'!O125/'Indicator Data'!$CL125)</f>
        <v>x</v>
      </c>
      <c r="BF122" s="55" t="str">
        <f t="shared" si="156"/>
        <v>x</v>
      </c>
      <c r="BG122" s="55" t="str">
        <f t="shared" si="157"/>
        <v>x</v>
      </c>
      <c r="BH122" s="55" t="str">
        <f>IF('Indicator Data'!P125="No data","x",ROUND(IF('Indicator Data'!P125=0,0,IF(LOG('Indicator Data'!P125)&gt;BH$195,10,IF(LOG('Indicator Data'!P125)&lt;BH$194,0,10-(BH$195-LOG('Indicator Data'!P125))/(BH$195-BH$194)*10))),1))</f>
        <v>x</v>
      </c>
      <c r="BI122" s="56" t="str">
        <f>IF(BH122="x","x",'Indicator Data'!P125/'Indicator Data'!$CL125)</f>
        <v>x</v>
      </c>
      <c r="BJ122" s="55" t="str">
        <f t="shared" si="158"/>
        <v>x</v>
      </c>
      <c r="BK122" s="55" t="str">
        <f t="shared" si="159"/>
        <v>x</v>
      </c>
      <c r="BL122" s="55" t="str">
        <f t="shared" si="160"/>
        <v>x</v>
      </c>
      <c r="BM122" s="55">
        <f>ROUND(IF('Indicator Data'!Q125=0,0,IF(LOG('Indicator Data'!Q125)&gt;BM$195,10,IF(LOG('Indicator Data'!Q125)&lt;BM$194,0,10-(BM$195-LOG('Indicator Data'!Q125))/(BM$195-BM$194)*10))),1)</f>
        <v>0</v>
      </c>
      <c r="BN122" s="55">
        <f>ROUND(IF('Indicator Data'!R125=0,0,IF(LOG('Indicator Data'!R125)&gt;BN$195,10,IF(LOG('Indicator Data'!R125)&lt;BN$194,0,10-(BN$195-LOG('Indicator Data'!R125))/(BN$195-BN$194)*10))),1)</f>
        <v>0</v>
      </c>
      <c r="BO122" s="55">
        <f t="shared" si="161"/>
        <v>0</v>
      </c>
      <c r="BP122" s="56">
        <f>'Indicator Data'!Q125/'Indicator Data'!$CL125</f>
        <v>0</v>
      </c>
      <c r="BQ122" s="56">
        <f>'Indicator Data'!R125/'Indicator Data'!$CL125</f>
        <v>0</v>
      </c>
      <c r="BR122" s="55">
        <f t="shared" si="206"/>
        <v>0</v>
      </c>
      <c r="BS122" s="55">
        <f t="shared" si="207"/>
        <v>0</v>
      </c>
      <c r="BT122" s="55">
        <f t="shared" si="138"/>
        <v>0</v>
      </c>
      <c r="BU122" s="55">
        <f t="shared" si="162"/>
        <v>0</v>
      </c>
      <c r="BV122" s="55">
        <f>ROUND(IF('Indicator Data'!S125=0,0,IF(LOG('Indicator Data'!S125)&gt;BV$195,10,IF(LOG('Indicator Data'!S125)&lt;BV$194,0,10-(BV$195-LOG('Indicator Data'!S125))/(BV$195-BV$194)*10))),1)</f>
        <v>0</v>
      </c>
      <c r="BW122" s="55">
        <f>ROUND(IF('Indicator Data'!T125=0,0,IF(LOG('Indicator Data'!T125)&gt;BW$195,10,IF(LOG('Indicator Data'!T125)&lt;BW$194,0,10-(BW$195-LOG('Indicator Data'!T125))/(BW$195-BW$194)*10))),1)</f>
        <v>0</v>
      </c>
      <c r="BX122" s="55">
        <f t="shared" si="163"/>
        <v>0</v>
      </c>
      <c r="BY122" s="56">
        <f>'Indicator Data'!S125/'Indicator Data'!$CL125</f>
        <v>0</v>
      </c>
      <c r="BZ122" s="56">
        <f>'Indicator Data'!T125/'Indicator Data'!$CL125</f>
        <v>0</v>
      </c>
      <c r="CA122" s="55">
        <f t="shared" si="208"/>
        <v>0</v>
      </c>
      <c r="CB122" s="55">
        <f t="shared" si="209"/>
        <v>0</v>
      </c>
      <c r="CC122" s="55">
        <f t="shared" si="164"/>
        <v>0</v>
      </c>
      <c r="CD122" s="55">
        <f t="shared" si="165"/>
        <v>0</v>
      </c>
      <c r="CE122" s="55">
        <f t="shared" si="166"/>
        <v>0</v>
      </c>
      <c r="CF122" s="55">
        <f>ROUND(IF('Indicator Data'!U125=0,0,IF(LOG('Indicator Data'!U125)&gt;CF$195,10,IF(LOG('Indicator Data'!U125)&lt;CF$194,0,10-(CF$195-LOG('Indicator Data'!U125))/(CF$195-CF$194)*10))),1)</f>
        <v>3.7</v>
      </c>
      <c r="CG122" s="56">
        <f>'Indicator Data'!U125/'Indicator Data'!$CL125</f>
        <v>0.38231265897084721</v>
      </c>
      <c r="CH122" s="55">
        <f t="shared" si="210"/>
        <v>4.2</v>
      </c>
      <c r="CI122" s="55">
        <f t="shared" si="167"/>
        <v>4</v>
      </c>
      <c r="CJ122" s="55">
        <f>ROUND(IF('Indicator Data'!V125=0,0,IF(LOG('Indicator Data'!V125)&gt;CJ$195,10,IF(LOG('Indicator Data'!V125)&lt;CJ$194,0,10-(CJ$195-LOG('Indicator Data'!V125))/(CJ$195-CJ$194)*10))),1)</f>
        <v>4.0999999999999996</v>
      </c>
      <c r="CK122" s="56">
        <f>IF('Indicator Data'!V125/'Indicator Data'!$CL125&gt;1,1,'Indicator Data'!V125/'Indicator Data'!$CL125)</f>
        <v>0.74634614585110548</v>
      </c>
      <c r="CL122" s="55">
        <f t="shared" si="211"/>
        <v>7.5</v>
      </c>
      <c r="CM122" s="55">
        <f t="shared" si="168"/>
        <v>6.1</v>
      </c>
      <c r="CN122" s="55">
        <f>ROUND(IF('Indicator Data'!W125=0,0,IF(LOG('Indicator Data'!W125)&gt;CN$195,10,IF(LOG('Indicator Data'!W125)&lt;CN$194,0,10-(CN$195-LOG('Indicator Data'!W125))/(CN$195-CN$194)*10))),1)</f>
        <v>0</v>
      </c>
      <c r="CO122" s="56">
        <f>'Indicator Data'!W125/'Indicator Data'!$CL125</f>
        <v>0</v>
      </c>
      <c r="CP122" s="55">
        <f t="shared" si="212"/>
        <v>0</v>
      </c>
      <c r="CQ122" s="55">
        <f t="shared" si="169"/>
        <v>0</v>
      </c>
      <c r="CR122" s="55">
        <f>ROUND(IF('Indicator Data'!X125=0,0,IF(LOG('Indicator Data'!X125)&gt;CR$195,10,IF(LOG('Indicator Data'!X125)&lt;CR$194,0,10-(CR$195-LOG('Indicator Data'!X125))/(CR$195-CR$194)*10))),1)</f>
        <v>0</v>
      </c>
      <c r="CS122" s="56">
        <f>'Indicator Data'!X125/'Indicator Data'!$CL125</f>
        <v>0</v>
      </c>
      <c r="CT122" s="55">
        <f t="shared" si="213"/>
        <v>0</v>
      </c>
      <c r="CU122" s="55">
        <f t="shared" si="170"/>
        <v>0</v>
      </c>
      <c r="CV122" s="55">
        <f>ROUND(IF('Indicator Data'!Y125=0,0,IF(LOG('Indicator Data'!Y125)&gt;CR$195,10,IF(LOG('Indicator Data'!Y125)&lt;CR$194,0,10-(CR$195-LOG('Indicator Data'!Y125))/(CR$195-CR$194)*10))),1)</f>
        <v>0</v>
      </c>
      <c r="CW122" s="56">
        <f>'Indicator Data'!Y125/'Indicator Data'!$CL125</f>
        <v>0</v>
      </c>
      <c r="CX122" s="55">
        <f t="shared" si="214"/>
        <v>0</v>
      </c>
      <c r="CY122" s="55">
        <f t="shared" si="171"/>
        <v>0</v>
      </c>
      <c r="CZ122" s="55">
        <f t="shared" si="172"/>
        <v>3</v>
      </c>
      <c r="DA122" s="55">
        <f>IF('Indicator Data'!AE125="No data","x",ROUND(IF('Indicator Data'!AE125&gt;DA$195,0,IF('Indicator Data'!AE125&lt;DA$194,10,(DA$195-'Indicator Data'!AE125)/(DA$195-DA$194)*10)),1))</f>
        <v>3.8</v>
      </c>
      <c r="DB122" s="55">
        <f>IF('Indicator Data'!AF125="No data","x",ROUND(IF('Indicator Data'!AF125&gt;DB$195,0,IF('Indicator Data'!AF125&lt;DB$194,10,(DB$195-'Indicator Data'!AF125)/(DB$195-DB$194)*10)),1))</f>
        <v>0.1</v>
      </c>
      <c r="DC122" s="55" t="str">
        <f>IF('Indicator Data'!AH125="No data","x",ROUND(IF('Indicator Data'!AH125&gt;DC$195,0,IF('Indicator Data'!AH125&lt;DC$194,10,(DC$195-'Indicator Data'!AH125)/(DC$195-DC$194)*10)),1))</f>
        <v>x</v>
      </c>
      <c r="DD122" s="55">
        <f>IF(AND(DB122="x",DA122="x",DC122="x"),"x",ROUND(AVERAGE(DA122:DC122),1))</f>
        <v>2</v>
      </c>
      <c r="DE122" s="55">
        <f>IF('Indicator Data'!AA125="No data","x",ROUND(IF(LOG('Indicator Data'!AA125)&gt;DE$195,10,IF(LOG('Indicator Data'!AA125)&lt;DE$194,0,10-(DE$195-LOG('Indicator Data'!AA125))/(DE$195-DE$194)*10)),1))</f>
        <v>9.3000000000000007</v>
      </c>
      <c r="DF122" s="55">
        <f>IF('Indicator Data'!AB125="No data","x",ROUND(IF('Indicator Data'!AB125&gt;DF$195,10,IF('Indicator Data'!AB125&lt;DF$194,0,10-(DF$195-'Indicator Data'!AB125)/(DF$195-DF$194)*10)),1))</f>
        <v>0</v>
      </c>
      <c r="DG122" s="55">
        <f>IF('Indicator Data'!AC125="No data","x",ROUND(IF('Indicator Data'!AC125&gt;DG$195,10,IF('Indicator Data'!AC125&lt;DG$194,0,10-(DG$195-'Indicator Data'!AC125)/(DG$195-DG$194)*10)),1))</f>
        <v>10</v>
      </c>
      <c r="DH122" s="55" t="str">
        <f>IF('Indicator Data'!AD125="No data","x",ROUND(IF('Indicator Data'!AD125&gt;DH$195,10,IF('Indicator Data'!AD125&lt;DH$194,0,10-(DH$195-'Indicator Data'!AD125)/(DH$195-DH$194)*10)),1))</f>
        <v>x</v>
      </c>
      <c r="DI122" s="55">
        <f t="shared" si="173"/>
        <v>6.4</v>
      </c>
      <c r="DJ122" s="55">
        <f t="shared" si="174"/>
        <v>4.9000000000000004</v>
      </c>
      <c r="DK122" s="55" t="str">
        <f>IF('Indicator Data'!AK125="No data","x",ROUND(IF('Indicator Data'!AK125&gt;DK$195,10,IF('Indicator Data'!AK125&lt;DK$194,0,10-(DK$195-'Indicator Data'!AK125)/(DK$195-DK$194)*10)),1))</f>
        <v>x</v>
      </c>
      <c r="DL122" s="55" t="str">
        <f>IF('Indicator Data'!AL125="No data","x",ROUND(IF('Indicator Data'!AL125&gt;DL$195,10,IF('Indicator Data'!AL125&lt;DL$194,0,10-(DL$195-'Indicator Data'!AL125)/(DL$195-DL$194)*10)),1))</f>
        <v>x</v>
      </c>
      <c r="DM122" s="55">
        <f t="shared" si="175"/>
        <v>6.4</v>
      </c>
      <c r="DN122" s="55">
        <f>IF('Indicator Data'!AG125="No data","x",ROUND(IF('Indicator Data'!AG125&gt;DN$195,10,IF('Indicator Data'!AG125&lt;DN$194,0,10-(DN$195-'Indicator Data'!AG125)/(DN$195-DN$194)*10)),1))</f>
        <v>0.9</v>
      </c>
      <c r="DO122" s="55">
        <f t="shared" si="176"/>
        <v>1.6</v>
      </c>
      <c r="DP122" s="194" t="str">
        <f>IF('Indicator Data'!AI125="No data","x",'Indicator Data'!AI125/'Indicator Data'!$CK125)</f>
        <v>x</v>
      </c>
      <c r="DQ122" s="55" t="str">
        <f t="shared" si="215"/>
        <v>x</v>
      </c>
      <c r="DR122" s="55">
        <f>IF('Indicator Data'!AJ125="No data","x",ROUND(IF('Indicator Data'!AJ125&gt;DR$195,10,IF('Indicator Data'!AJ125&lt;DR$194,0,10-(DR$195-'Indicator Data'!AJ125)/(DR$195-DR$194)*10)),1))</f>
        <v>8</v>
      </c>
      <c r="DS122" s="55">
        <f t="shared" si="177"/>
        <v>8</v>
      </c>
      <c r="DT122" s="55">
        <f>ROUND(IF('Indicator Data'!Z125=0,0,IF(LOG('Indicator Data'!Z125)&gt;DT$195,10,IF(LOG('Indicator Data'!Z125)&lt;DT$194,0,10-(DT$195-LOG('Indicator Data'!Z125))/(DT$195-DT$194)*10))),1)</f>
        <v>0</v>
      </c>
      <c r="DU122" s="56">
        <f>'Indicator Data'!Z125/'Indicator Data'!$CL125</f>
        <v>0</v>
      </c>
      <c r="DV122" s="55">
        <f t="shared" si="216"/>
        <v>0</v>
      </c>
      <c r="DW122" s="55">
        <f t="shared" si="178"/>
        <v>0</v>
      </c>
      <c r="DX122" s="55">
        <f t="shared" si="179"/>
        <v>5.3</v>
      </c>
      <c r="DY122" s="57">
        <f>IF(BL122="x",ROUND((10-GEOMEAN(((10-DX122)/10*9+1),((10-CZ122)/10*9+1),((10-DJ122)/10*9+1)))/9*10,1),ROUND((10-GEOMEAN(((10-BL122)/10*9+1),((10-DX122)/10*9+1),((10-CZ122)/10*9+1),((10-DJ122)/10*9+1)))/9*10,1))</f>
        <v>4.5</v>
      </c>
      <c r="DZ122" s="58">
        <f>IF(ROUND(IF(AP122="x",(10-GEOMEAN(((10-AO122)/10*9+1),((10-DY122)/10*9+1),((10-AU122)/10*9+1),((10-AQ122)/10*9+1),((10-AR122)/10*9+1)))/9*10,(10-GEOMEAN(((10-AO122)/10*9+1),((10-DY122)/10*9+1),((10-AP122)/10*9+1),((10-AQ122)/10*9+1),((10-AR122)/10*9+1),((10-AU122)/10*9+1)))/9*10),1)=0,0.1,ROUND(IF(AP122="x",(10-GEOMEAN(((10-AO122)/10*9+1),((10-DY122)/10*9+1),((10-AU122)/10*9+1),((10-AQ122)/10*9+1),((10-AR122)/10*9+1)))/9*10,(10-GEOMEAN(((10-AO122)/10*9+1),((10-DY122)/10*9+1),((10-AP122)/10*9+1),((10-AQ122)/10*9+1),((10-AR122)/10*9+1),((10-AU122)/10*9+1)))/9*10),1))</f>
        <v>3</v>
      </c>
      <c r="EA122" s="55">
        <f>ROUND(IF('Indicator Data'!AM125=0,0,IF('Indicator Data'!AM125&gt;EA$195,10,IF('Indicator Data'!AM125&lt;EA$194,0,10-(EA$195-'Indicator Data'!AM125)/(EA$195-EA$194)*10))),1)</f>
        <v>0</v>
      </c>
      <c r="EB122" s="55">
        <f>ROUND(IF('Indicator Data'!AN125=0,0,IF(LOG('Indicator Data'!AN125)&gt;LOG(EB$195),10,IF(LOG('Indicator Data'!AN125)&lt;LOG(EB$194),0,10-(LOG(EB$195)-LOG('Indicator Data'!AN125))/(LOG(EB$195)-LOG(EB$194))*10))),1)</f>
        <v>0</v>
      </c>
      <c r="EC122" s="57">
        <f t="shared" si="217"/>
        <v>0</v>
      </c>
      <c r="ED122" s="55">
        <f>'Indicator Data'!AO125</f>
        <v>0</v>
      </c>
      <c r="EE122" s="55">
        <f>'Indicator Data'!AP125</f>
        <v>0</v>
      </c>
      <c r="EF122" s="57">
        <f t="shared" si="218"/>
        <v>0</v>
      </c>
      <c r="EG122" s="58">
        <f t="shared" si="219"/>
        <v>0</v>
      </c>
      <c r="EH122" s="15"/>
      <c r="EI122" s="104"/>
    </row>
    <row r="123" spans="1:139" s="4" customFormat="1" x14ac:dyDescent="0.25">
      <c r="A123" s="126" t="str">
        <f>'Indicator Data'!A126</f>
        <v>Nepal</v>
      </c>
      <c r="B123" s="59" t="str">
        <f>'Indicator Data'!B126</f>
        <v>NPL</v>
      </c>
      <c r="C123" s="55">
        <f>ROUND(IF('Indicator Data'!C126=0,0.1,IF(LOG('Indicator Data'!C126)&gt;C$195,10,IF(LOG('Indicator Data'!C126)&lt;C$194,0,10-(C$195-LOG('Indicator Data'!C126))/(C$195-C$194)*10))),1)</f>
        <v>9.4</v>
      </c>
      <c r="D123" s="55">
        <f>ROUND(IF('Indicator Data'!D126=0,0.1,IF(LOG('Indicator Data'!D126)&gt;D$195,10,IF(LOG('Indicator Data'!D126)&lt;D$194,0,10-(D$195-LOG('Indicator Data'!D126))/(D$195-D$194)*10))),1)</f>
        <v>10</v>
      </c>
      <c r="E123" s="55">
        <f t="shared" si="180"/>
        <v>9.6999999999999993</v>
      </c>
      <c r="F123" s="55">
        <f>IF('Indicator Data'!E126="No data",0.1,(ROUND(IF('Indicator Data'!E126=0,0,IF(LOG('Indicator Data'!E126)&gt;F$195,10,IF(LOG('Indicator Data'!E126)&lt;F$194,0,10-(F$195-LOG('Indicator Data'!E126))/(F$195-F$194)*10))),1)))</f>
        <v>8.1999999999999993</v>
      </c>
      <c r="G123" s="55">
        <f>ROUND(IF('Indicator Data'!F126=0,0,IF(LOG('Indicator Data'!F126)&gt;G$195,10,IF(LOG('Indicator Data'!F126)&lt;G$194,0,10-(G$195-LOG('Indicator Data'!F126))/(G$195-G$194)*10))),1)</f>
        <v>0</v>
      </c>
      <c r="H123" s="55">
        <f>ROUND(IF('Indicator Data'!G126=0,0,IF(LOG('Indicator Data'!G126)&gt;H$195,10,IF(LOG('Indicator Data'!G126)&lt;H$194,0,10-(H$195-LOG('Indicator Data'!G126))/(H$195-H$194)*10))),1)</f>
        <v>1.6</v>
      </c>
      <c r="I123" s="55">
        <f>ROUND(IF('Indicator Data'!H126=0,0,IF(LOG('Indicator Data'!H126)&gt;I$195,10,IF(LOG('Indicator Data'!H126)&lt;I$194,0,10-(I$195-LOG('Indicator Data'!H126))/(I$195-I$194)*10))),1)</f>
        <v>0</v>
      </c>
      <c r="J123" s="55">
        <f t="shared" si="181"/>
        <v>0.8</v>
      </c>
      <c r="K123" s="55">
        <f>ROUND(IF('Indicator Data'!I126=0,0,IF(LOG('Indicator Data'!I126)&gt;K$195,10,IF(LOG('Indicator Data'!I126)&lt;K$194,0,10-(K$195-LOG('Indicator Data'!I126))/(K$195-K$194)*10))),1)</f>
        <v>0</v>
      </c>
      <c r="L123" s="55">
        <f t="shared" si="182"/>
        <v>0.4</v>
      </c>
      <c r="M123" s="55">
        <f>ROUND(IF('Indicator Data'!J126=0,0,IF(LOG('Indicator Data'!J126)&gt;M$195,10,IF(LOG('Indicator Data'!J126)&lt;M$194,0,10-(M$195-LOG('Indicator Data'!J126))/(M$195-M$194)*10))),1)</f>
        <v>7.9</v>
      </c>
      <c r="N123" s="56">
        <f>'Indicator Data'!C126/'Indicator Data'!$CL126</f>
        <v>2.1052631263988467E-3</v>
      </c>
      <c r="O123" s="56">
        <f>'Indicator Data'!D126/'Indicator Data'!$CL126</f>
        <v>2.1029753753912714E-3</v>
      </c>
      <c r="P123" s="56">
        <f>IF(F123=0.1,"x",'Indicator Data'!E126/'Indicator Data'!$CL126)</f>
        <v>6.7848529074695761E-3</v>
      </c>
      <c r="Q123" s="56">
        <f>'Indicator Data'!F126/'Indicator Data'!$CL126</f>
        <v>0</v>
      </c>
      <c r="R123" s="56">
        <f>'Indicator Data'!G126/'Indicator Data'!$CL126</f>
        <v>1.4882375514833385E-5</v>
      </c>
      <c r="S123" s="56">
        <f>'Indicator Data'!H126/'Indicator Data'!$CL126</f>
        <v>0</v>
      </c>
      <c r="T123" s="56">
        <f>'Indicator Data'!I126/'Indicator Data'!$CL126</f>
        <v>0</v>
      </c>
      <c r="U123" s="56">
        <f>'Indicator Data'!J126/'Indicator Data'!$CL126</f>
        <v>5.070708348070414E-4</v>
      </c>
      <c r="V123" s="55">
        <f t="shared" si="183"/>
        <v>10</v>
      </c>
      <c r="W123" s="55">
        <f t="shared" si="184"/>
        <v>10</v>
      </c>
      <c r="X123" s="55">
        <f t="shared" si="185"/>
        <v>10</v>
      </c>
      <c r="Y123" s="55">
        <f t="shared" si="186"/>
        <v>4.5</v>
      </c>
      <c r="Z123" s="55">
        <f t="shared" si="187"/>
        <v>0</v>
      </c>
      <c r="AA123" s="55">
        <f t="shared" si="188"/>
        <v>0</v>
      </c>
      <c r="AB123" s="55">
        <f t="shared" si="189"/>
        <v>0</v>
      </c>
      <c r="AC123" s="55">
        <f t="shared" si="190"/>
        <v>0</v>
      </c>
      <c r="AD123" s="55">
        <f t="shared" si="191"/>
        <v>0</v>
      </c>
      <c r="AE123" s="55">
        <f t="shared" si="192"/>
        <v>0</v>
      </c>
      <c r="AF123" s="55">
        <f t="shared" si="193"/>
        <v>0.2</v>
      </c>
      <c r="AG123" s="55">
        <f>ROUND(IF('Indicator Data'!K126=0,0,IF('Indicator Data'!K126&gt;AG$195,10,IF('Indicator Data'!K126&lt;AG$194,0,10-(AG$195-'Indicator Data'!K126)/(AG$195-AG$194)*10))),1)</f>
        <v>1.9</v>
      </c>
      <c r="AH123" s="55">
        <f t="shared" si="194"/>
        <v>9.6999999999999993</v>
      </c>
      <c r="AI123" s="55">
        <f t="shared" si="195"/>
        <v>10</v>
      </c>
      <c r="AJ123" s="55">
        <f t="shared" si="196"/>
        <v>0.8</v>
      </c>
      <c r="AK123" s="55">
        <f t="shared" si="197"/>
        <v>0</v>
      </c>
      <c r="AL123" s="55">
        <f t="shared" si="198"/>
        <v>0.4</v>
      </c>
      <c r="AM123" s="55">
        <f t="shared" si="199"/>
        <v>0</v>
      </c>
      <c r="AN123" s="55">
        <f t="shared" si="200"/>
        <v>5.2</v>
      </c>
      <c r="AO123" s="193">
        <f t="shared" si="201"/>
        <v>9.9</v>
      </c>
      <c r="AP123" s="193">
        <f t="shared" si="151"/>
        <v>6.7</v>
      </c>
      <c r="AQ123" s="193">
        <f t="shared" si="202"/>
        <v>0</v>
      </c>
      <c r="AR123" s="193">
        <f t="shared" si="203"/>
        <v>0.2</v>
      </c>
      <c r="AS123" s="55">
        <f t="shared" si="204"/>
        <v>3.6</v>
      </c>
      <c r="AT123" s="55">
        <f>IF('Indicator Data'!L126="No data","x",IF('Indicator Data'!CM126&lt;1000,"x",ROUND((IF('Indicator Data'!L126&gt;AT$195,10,IF('Indicator Data'!L126&lt;AT$194,0,10-(AT$195-'Indicator Data'!L126)/(AT$195-AT$194)*10))),1)))</f>
        <v>2</v>
      </c>
      <c r="AU123" s="193">
        <f t="shared" si="205"/>
        <v>2.8</v>
      </c>
      <c r="AV123" s="55">
        <f>IF('Indicator Data'!M126="No data","x",ROUND(IF('Indicator Data'!M126=0,0,IF(LOG('Indicator Data'!M126)&gt;AV$195,10,IF(LOG('Indicator Data'!M126)&lt;AV$194,0,10-(AV$195-LOG('Indicator Data'!M126))/(AV$195-AV$194)*10))),1))</f>
        <v>8.9</v>
      </c>
      <c r="AW123" s="56">
        <f>IF(AV123="x","x",'Indicator Data'!M126/'Indicator Data'!$CL126)</f>
        <v>0.56426362507907213</v>
      </c>
      <c r="AX123" s="55">
        <f t="shared" si="152"/>
        <v>6.3</v>
      </c>
      <c r="AY123" s="55">
        <f t="shared" si="153"/>
        <v>7.8</v>
      </c>
      <c r="AZ123" s="55" t="str">
        <f>IF('Indicator Data'!N126="No data","x",ROUND(IF('Indicator Data'!N126=0,0,IF(LOG('Indicator Data'!N126)&gt;AZ$195,10,IF(LOG('Indicator Data'!N126)&lt;AZ$194,0,10-(AZ$195-LOG('Indicator Data'!N126))/(AZ$195-AZ$194)*10))),1))</f>
        <v>x</v>
      </c>
      <c r="BA123" s="56" t="str">
        <f>IF(AZ123="x","x",'Indicator Data'!N126/'Indicator Data'!$CL126)</f>
        <v>x</v>
      </c>
      <c r="BB123" s="55" t="str">
        <f t="shared" si="154"/>
        <v>x</v>
      </c>
      <c r="BC123" s="55" t="str">
        <f t="shared" si="155"/>
        <v>x</v>
      </c>
      <c r="BD123" s="55" t="str">
        <f>IF('Indicator Data'!O126="No data","x",ROUND(IF('Indicator Data'!O126=0,0,IF(LOG('Indicator Data'!O126)&gt;BD$195,10,IF(LOG('Indicator Data'!O126)&lt;BD$194,0,10-(BD$195-LOG('Indicator Data'!O126))/(BD$195-BD$194)*10))),1))</f>
        <v>x</v>
      </c>
      <c r="BE123" s="56" t="str">
        <f>IF(BD123="x","x",'Indicator Data'!O126/'Indicator Data'!$CL126)</f>
        <v>x</v>
      </c>
      <c r="BF123" s="55" t="str">
        <f t="shared" si="156"/>
        <v>x</v>
      </c>
      <c r="BG123" s="55" t="str">
        <f t="shared" si="157"/>
        <v>x</v>
      </c>
      <c r="BH123" s="55" t="str">
        <f>IF('Indicator Data'!P126="No data","x",ROUND(IF('Indicator Data'!P126=0,0,IF(LOG('Indicator Data'!P126)&gt;BH$195,10,IF(LOG('Indicator Data'!P126)&lt;BH$194,0,10-(BH$195-LOG('Indicator Data'!P126))/(BH$195-BH$194)*10))),1))</f>
        <v>x</v>
      </c>
      <c r="BI123" s="56" t="str">
        <f>IF(BH123="x","x",'Indicator Data'!P126/'Indicator Data'!$CL126)</f>
        <v>x</v>
      </c>
      <c r="BJ123" s="55" t="str">
        <f t="shared" si="158"/>
        <v>x</v>
      </c>
      <c r="BK123" s="55" t="str">
        <f t="shared" si="159"/>
        <v>x</v>
      </c>
      <c r="BL123" s="55">
        <f t="shared" si="160"/>
        <v>7.8</v>
      </c>
      <c r="BM123" s="55">
        <f>ROUND(IF('Indicator Data'!Q126=0,0,IF(LOG('Indicator Data'!Q126)&gt;BM$195,10,IF(LOG('Indicator Data'!Q126)&lt;BM$194,0,10-(BM$195-LOG('Indicator Data'!Q126))/(BM$195-BM$194)*10))),1)</f>
        <v>9.1</v>
      </c>
      <c r="BN123" s="55">
        <f>ROUND(IF('Indicator Data'!R126=0,0,IF(LOG('Indicator Data'!R126)&gt;BN$195,10,IF(LOG('Indicator Data'!R126)&lt;BN$194,0,10-(BN$195-LOG('Indicator Data'!R126))/(BN$195-BN$194)*10))),1)</f>
        <v>0</v>
      </c>
      <c r="BO123" s="55">
        <f t="shared" si="161"/>
        <v>3.0333333333333332</v>
      </c>
      <c r="BP123" s="56">
        <f>'Indicator Data'!Q126/'Indicator Data'!$CL126</f>
        <v>0.80347721946079365</v>
      </c>
      <c r="BQ123" s="56">
        <f>'Indicator Data'!R126/'Indicator Data'!$CL126</f>
        <v>0</v>
      </c>
      <c r="BR123" s="55">
        <f t="shared" si="206"/>
        <v>8</v>
      </c>
      <c r="BS123" s="55">
        <f t="shared" si="207"/>
        <v>0</v>
      </c>
      <c r="BT123" s="55">
        <f t="shared" si="138"/>
        <v>2.6666666666666665</v>
      </c>
      <c r="BU123" s="55">
        <f t="shared" si="162"/>
        <v>2.9</v>
      </c>
      <c r="BV123" s="55">
        <f>ROUND(IF('Indicator Data'!S126=0,0,IF(LOG('Indicator Data'!S126)&gt;BV$195,10,IF(LOG('Indicator Data'!S126)&lt;BV$194,0,10-(BV$195-LOG('Indicator Data'!S126))/(BV$195-BV$194)*10))),1)</f>
        <v>8.8000000000000007</v>
      </c>
      <c r="BW123" s="55">
        <f>ROUND(IF('Indicator Data'!T126=0,0,IF(LOG('Indicator Data'!T126)&gt;BW$195,10,IF(LOG('Indicator Data'!T126)&lt;BW$194,0,10-(BW$195-LOG('Indicator Data'!T126))/(BW$195-BW$194)*10))),1)</f>
        <v>7.9</v>
      </c>
      <c r="BX123" s="55">
        <f t="shared" si="163"/>
        <v>8.2000000000000011</v>
      </c>
      <c r="BY123" s="56">
        <f>'Indicator Data'!S126/'Indicator Data'!$CL126</f>
        <v>0.51143490425672755</v>
      </c>
      <c r="BZ123" s="56">
        <f>'Indicator Data'!T126/'Indicator Data'!$CL126</f>
        <v>0.11719849767871574</v>
      </c>
      <c r="CA123" s="55">
        <f t="shared" si="208"/>
        <v>8.5</v>
      </c>
      <c r="CB123" s="55">
        <f t="shared" si="209"/>
        <v>1.2</v>
      </c>
      <c r="CC123" s="55">
        <f t="shared" si="164"/>
        <v>3.6333333333333329</v>
      </c>
      <c r="CD123" s="55">
        <f t="shared" si="165"/>
        <v>6.4</v>
      </c>
      <c r="CE123" s="55">
        <f t="shared" si="166"/>
        <v>4.9000000000000004</v>
      </c>
      <c r="CF123" s="55">
        <f>ROUND(IF('Indicator Data'!U126=0,0,IF(LOG('Indicator Data'!U126)&gt;CF$195,10,IF(LOG('Indicator Data'!U126)&lt;CF$194,0,10-(CF$195-LOG('Indicator Data'!U126))/(CF$195-CF$194)*10))),1)</f>
        <v>8.5</v>
      </c>
      <c r="CG123" s="56">
        <f>'Indicator Data'!U126/'Indicator Data'!$CL126</f>
        <v>0.32021394430329153</v>
      </c>
      <c r="CH123" s="55">
        <f t="shared" si="210"/>
        <v>3.6</v>
      </c>
      <c r="CI123" s="55">
        <f t="shared" si="167"/>
        <v>6.7</v>
      </c>
      <c r="CJ123" s="55">
        <f>ROUND(IF('Indicator Data'!V126=0,0,IF(LOG('Indicator Data'!V126)&gt;CJ$195,10,IF(LOG('Indicator Data'!V126)&lt;CJ$194,0,10-(CJ$195-LOG('Indicator Data'!V126))/(CJ$195-CJ$194)*10))),1)</f>
        <v>9</v>
      </c>
      <c r="CK123" s="56">
        <f>IF('Indicator Data'!V126/'Indicator Data'!$CL126&gt;1,1,'Indicator Data'!V126/'Indicator Data'!$CL126)</f>
        <v>0.70608540179374157</v>
      </c>
      <c r="CL123" s="55">
        <f t="shared" si="211"/>
        <v>7.1</v>
      </c>
      <c r="CM123" s="55">
        <f t="shared" si="168"/>
        <v>8.1999999999999993</v>
      </c>
      <c r="CN123" s="55">
        <f>ROUND(IF('Indicator Data'!W126=0,0,IF(LOG('Indicator Data'!W126)&gt;CN$195,10,IF(LOG('Indicator Data'!W126)&lt;CN$194,0,10-(CN$195-LOG('Indicator Data'!W126))/(CN$195-CN$194)*10))),1)</f>
        <v>0</v>
      </c>
      <c r="CO123" s="56">
        <f>'Indicator Data'!W126/'Indicator Data'!$CL126</f>
        <v>0</v>
      </c>
      <c r="CP123" s="55">
        <f t="shared" si="212"/>
        <v>0</v>
      </c>
      <c r="CQ123" s="55">
        <f t="shared" si="169"/>
        <v>0</v>
      </c>
      <c r="CR123" s="55">
        <f>ROUND(IF('Indicator Data'!X126=0,0,IF(LOG('Indicator Data'!X126)&gt;CR$195,10,IF(LOG('Indicator Data'!X126)&lt;CR$194,0,10-(CR$195-LOG('Indicator Data'!X126))/(CR$195-CR$194)*10))),1)</f>
        <v>9.1999999999999993</v>
      </c>
      <c r="CS123" s="56">
        <f>'Indicator Data'!X126/'Indicator Data'!$CL126</f>
        <v>0.89854310633477585</v>
      </c>
      <c r="CT123" s="55">
        <f t="shared" si="213"/>
        <v>9</v>
      </c>
      <c r="CU123" s="55">
        <f t="shared" si="170"/>
        <v>9.1</v>
      </c>
      <c r="CV123" s="55">
        <f>ROUND(IF('Indicator Data'!Y126=0,0,IF(LOG('Indicator Data'!Y126)&gt;CR$195,10,IF(LOG('Indicator Data'!Y126)&lt;CR$194,0,10-(CR$195-LOG('Indicator Data'!Y126))/(CR$195-CR$194)*10))),1)</f>
        <v>0</v>
      </c>
      <c r="CW123" s="56">
        <f>'Indicator Data'!Y126/'Indicator Data'!$CL126</f>
        <v>0</v>
      </c>
      <c r="CX123" s="55">
        <f t="shared" si="214"/>
        <v>0</v>
      </c>
      <c r="CY123" s="55">
        <f t="shared" si="171"/>
        <v>0</v>
      </c>
      <c r="CZ123" s="55">
        <f t="shared" si="172"/>
        <v>7.6</v>
      </c>
      <c r="DA123" s="55">
        <f>IF('Indicator Data'!AE126="No data","x",ROUND(IF('Indicator Data'!AE126&gt;DA$195,0,IF('Indicator Data'!AE126&lt;DA$194,10,(DA$195-'Indicator Data'!AE126)/(DA$195-DA$194)*10)),1))</f>
        <v>4.2</v>
      </c>
      <c r="DB123" s="55">
        <f>IF('Indicator Data'!AF126="No data","x",ROUND(IF('Indicator Data'!AF126&gt;DB$195,0,IF('Indicator Data'!AF126&lt;DB$194,10,(DB$195-'Indicator Data'!AF126)/(DB$195-DB$194)*10)),1))</f>
        <v>1.9</v>
      </c>
      <c r="DC123" s="55">
        <f>IF('Indicator Data'!AH126="No data","x",ROUND(IF('Indicator Data'!AH126&gt;DC$195,0,IF('Indicator Data'!AH126&lt;DC$194,10,(DC$195-'Indicator Data'!AH126)/(DC$195-DC$194)*10)),1))</f>
        <v>5.2</v>
      </c>
      <c r="DD123" s="55">
        <f>IF(AND(DB123="x",DA123="x",DC123="x"),"x",ROUND(AVERAGE(DA123:DC123),1))</f>
        <v>3.8</v>
      </c>
      <c r="DE123" s="55">
        <f>IF('Indicator Data'!AA126="No data","x",ROUND(IF(LOG('Indicator Data'!AA126)&gt;DE$195,10,IF(LOG('Indicator Data'!AA126)&lt;DE$194,0,10-(DE$195-LOG('Indicator Data'!AA126))/(DE$195-DE$194)*10)),1))</f>
        <v>7.6</v>
      </c>
      <c r="DF123" s="55">
        <f>IF('Indicator Data'!AB126="No data","x",ROUND(IF('Indicator Data'!AB126&gt;DF$195,10,IF('Indicator Data'!AB126&lt;DF$194,0,10-(DF$195-'Indicator Data'!AB126)/(DF$195-DF$194)*10)),1))</f>
        <v>7.9</v>
      </c>
      <c r="DG123" s="55">
        <f>IF('Indicator Data'!AC126="No data","x",ROUND(IF('Indicator Data'!AC126&gt;DG$195,10,IF('Indicator Data'!AC126&lt;DG$194,0,10-(DG$195-'Indicator Data'!AC126)/(DG$195-DG$194)*10)),1))</f>
        <v>2</v>
      </c>
      <c r="DH123" s="55">
        <f>IF('Indicator Data'!AD126="No data","x",ROUND(IF('Indicator Data'!AD126&gt;DH$195,10,IF('Indicator Data'!AD126&lt;DH$194,0,10-(DH$195-'Indicator Data'!AD126)/(DH$195-DH$194)*10)),1))</f>
        <v>3.2</v>
      </c>
      <c r="DI123" s="55">
        <f t="shared" si="173"/>
        <v>5.2</v>
      </c>
      <c r="DJ123" s="55">
        <f t="shared" si="174"/>
        <v>4.7</v>
      </c>
      <c r="DK123" s="55">
        <f>IF('Indicator Data'!AK126="No data","x",ROUND(IF('Indicator Data'!AK126&gt;DK$195,10,IF('Indicator Data'!AK126&lt;DK$194,0,10-(DK$195-'Indicator Data'!AK126)/(DK$195-DK$194)*10)),1))</f>
        <v>5.7</v>
      </c>
      <c r="DL123" s="55">
        <f>IF('Indicator Data'!AL126="No data","x",ROUND(IF('Indicator Data'!AL126&gt;DL$195,10,IF('Indicator Data'!AL126&lt;DL$194,0,10-(DL$195-'Indicator Data'!AL126)/(DL$195-DL$194)*10)),1))</f>
        <v>3</v>
      </c>
      <c r="DM123" s="55">
        <f t="shared" si="175"/>
        <v>4.9000000000000004</v>
      </c>
      <c r="DN123" s="55">
        <f>IF('Indicator Data'!AG126="No data","x",ROUND(IF('Indicator Data'!AG126&gt;DN$195,10,IF('Indicator Data'!AG126&lt;DN$194,0,10-(DN$195-'Indicator Data'!AG126)/(DN$195-DN$194)*10)),1))</f>
        <v>7.2</v>
      </c>
      <c r="DO123" s="55">
        <f t="shared" si="176"/>
        <v>4.5999999999999996</v>
      </c>
      <c r="DP123" s="194">
        <f>IF('Indicator Data'!AI126="No data","x",'Indicator Data'!AI126/'Indicator Data'!$CK126)</f>
        <v>7.1514851676908811E-4</v>
      </c>
      <c r="DQ123" s="55">
        <f t="shared" si="215"/>
        <v>7.2</v>
      </c>
      <c r="DR123" s="55">
        <f>IF('Indicator Data'!AJ126="No data","x",ROUND(IF('Indicator Data'!AJ126&gt;DR$195,10,IF('Indicator Data'!AJ126&lt;DR$194,0,10-(DR$195-'Indicator Data'!AJ126)/(DR$195-DR$194)*10)),1))</f>
        <v>2</v>
      </c>
      <c r="DS123" s="55">
        <f t="shared" si="177"/>
        <v>4.5999999999999996</v>
      </c>
      <c r="DT123" s="55">
        <f>ROUND(IF('Indicator Data'!Z126=0,0,IF(LOG('Indicator Data'!Z126)&gt;DT$195,10,IF(LOG('Indicator Data'!Z126)&lt;DT$194,0,10-(DT$195-LOG('Indicator Data'!Z126))/(DT$195-DT$194)*10))),1)</f>
        <v>7.6</v>
      </c>
      <c r="DU123" s="56">
        <f>'Indicator Data'!Z126/'Indicator Data'!$CL126</f>
        <v>7.1424191109285107E-2</v>
      </c>
      <c r="DV123" s="55">
        <f t="shared" si="216"/>
        <v>0.7</v>
      </c>
      <c r="DW123" s="55">
        <f t="shared" si="178"/>
        <v>5.0999999999999996</v>
      </c>
      <c r="DX123" s="55">
        <f t="shared" si="179"/>
        <v>4.7</v>
      </c>
      <c r="DY123" s="57">
        <f>IF(BL123="x",ROUND((10-GEOMEAN(((10-DX123)/10*9+1),((10-CZ123)/10*9+1),((10-DJ123)/10*9+1)))/9*10,1),ROUND((10-GEOMEAN(((10-BL123)/10*9+1),((10-DX123)/10*9+1),((10-CZ123)/10*9+1),((10-DJ123)/10*9+1)))/9*10,1))</f>
        <v>6.4</v>
      </c>
      <c r="DZ123" s="58">
        <f>IF(ROUND(IF(AP123="x",(10-GEOMEAN(((10-AO123)/10*9+1),((10-DY123)/10*9+1),((10-AU123)/10*9+1),((10-AQ123)/10*9+1),((10-AR123)/10*9+1)))/9*10,(10-GEOMEAN(((10-AO123)/10*9+1),((10-DY123)/10*9+1),((10-AP123)/10*9+1),((10-AQ123)/10*9+1),((10-AR123)/10*9+1),((10-AU123)/10*9+1)))/9*10),1)=0,0.1,ROUND(IF(AP123="x",(10-GEOMEAN(((10-AO123)/10*9+1),((10-DY123)/10*9+1),((10-AU123)/10*9+1),((10-AQ123)/10*9+1),((10-AR123)/10*9+1)))/9*10,(10-GEOMEAN(((10-AO123)/10*9+1),((10-DY123)/10*9+1),((10-AP123)/10*9+1),((10-AQ123)/10*9+1),((10-AR123)/10*9+1),((10-AU123)/10*9+1)))/9*10),1))</f>
        <v>5.7</v>
      </c>
      <c r="EA123" s="55">
        <f>ROUND(IF('Indicator Data'!AM126=0,0,IF('Indicator Data'!AM126&gt;EA$195,10,IF('Indicator Data'!AM126&lt;EA$194,0,10-(EA$195-'Indicator Data'!AM126)/(EA$195-EA$194)*10))),1)</f>
        <v>7.9</v>
      </c>
      <c r="EB123" s="55">
        <f>ROUND(IF('Indicator Data'!AN126=0,0,IF(LOG('Indicator Data'!AN126)&gt;LOG(EB$195),10,IF(LOG('Indicator Data'!AN126)&lt;LOG(EB$194),0,10-(LOG(EB$195)-LOG('Indicator Data'!AN126))/(LOG(EB$195)-LOG(EB$194))*10))),1)</f>
        <v>8.1</v>
      </c>
      <c r="EC123" s="57">
        <f t="shared" si="217"/>
        <v>8</v>
      </c>
      <c r="ED123" s="55">
        <f>'Indicator Data'!AO126</f>
        <v>0</v>
      </c>
      <c r="EE123" s="55">
        <f>'Indicator Data'!AP126</f>
        <v>0</v>
      </c>
      <c r="EF123" s="57">
        <f t="shared" si="218"/>
        <v>0</v>
      </c>
      <c r="EG123" s="58">
        <f t="shared" si="219"/>
        <v>5.6</v>
      </c>
      <c r="EH123" s="15"/>
      <c r="EI123" s="104"/>
    </row>
    <row r="124" spans="1:139" s="4" customFormat="1" x14ac:dyDescent="0.25">
      <c r="A124" s="126" t="str">
        <f>'Indicator Data'!A127</f>
        <v>Netherlands</v>
      </c>
      <c r="B124" s="59" t="str">
        <f>'Indicator Data'!B127</f>
        <v>NLD</v>
      </c>
      <c r="C124" s="55">
        <f>ROUND(IF('Indicator Data'!C127=0,0.1,IF(LOG('Indicator Data'!C127)&gt;C$195,10,IF(LOG('Indicator Data'!C127)&lt;C$194,0,10-(C$195-LOG('Indicator Data'!C127))/(C$195-C$194)*10))),1)</f>
        <v>6.4</v>
      </c>
      <c r="D124" s="55">
        <f>ROUND(IF('Indicator Data'!D127=0,0.1,IF(LOG('Indicator Data'!D127)&gt;D$195,10,IF(LOG('Indicator Data'!D127)&lt;D$194,0,10-(D$195-LOG('Indicator Data'!D127))/(D$195-D$194)*10))),1)</f>
        <v>0.1</v>
      </c>
      <c r="E124" s="55">
        <f t="shared" si="180"/>
        <v>3.9</v>
      </c>
      <c r="F124" s="55">
        <f>IF('Indicator Data'!E127="No data",0.1,(ROUND(IF('Indicator Data'!E127=0,0,IF(LOG('Indicator Data'!E127)&gt;F$195,10,IF(LOG('Indicator Data'!E127)&lt;F$194,0,10-(F$195-LOG('Indicator Data'!E127))/(F$195-F$194)*10))),1)))</f>
        <v>7.4</v>
      </c>
      <c r="G124" s="55">
        <f>ROUND(IF('Indicator Data'!F127=0,0,IF(LOG('Indicator Data'!F127)&gt;G$195,10,IF(LOG('Indicator Data'!F127)&lt;G$194,0,10-(G$195-LOG('Indicator Data'!F127))/(G$195-G$194)*10))),1)</f>
        <v>0</v>
      </c>
      <c r="H124" s="55">
        <f>ROUND(IF('Indicator Data'!G127=0,0,IF(LOG('Indicator Data'!G127)&gt;H$195,10,IF(LOG('Indicator Data'!G127)&lt;H$194,0,10-(H$195-LOG('Indicator Data'!G127))/(H$195-H$194)*10))),1)</f>
        <v>0</v>
      </c>
      <c r="I124" s="55">
        <f>ROUND(IF('Indicator Data'!H127=0,0,IF(LOG('Indicator Data'!H127)&gt;I$195,10,IF(LOG('Indicator Data'!H127)&lt;I$194,0,10-(I$195-LOG('Indicator Data'!H127))/(I$195-I$194)*10))),1)</f>
        <v>0</v>
      </c>
      <c r="J124" s="55">
        <f t="shared" si="181"/>
        <v>0</v>
      </c>
      <c r="K124" s="55">
        <f>ROUND(IF('Indicator Data'!I127=0,0,IF(LOG('Indicator Data'!I127)&gt;K$195,10,IF(LOG('Indicator Data'!I127)&lt;K$194,0,10-(K$195-LOG('Indicator Data'!I127))/(K$195-K$194)*10))),1)</f>
        <v>0</v>
      </c>
      <c r="L124" s="55">
        <f t="shared" si="182"/>
        <v>0</v>
      </c>
      <c r="M124" s="55">
        <f>ROUND(IF('Indicator Data'!J127=0,0,IF(LOG('Indicator Data'!J127)&gt;M$195,10,IF(LOG('Indicator Data'!J127)&lt;M$194,0,10-(M$195-LOG('Indicator Data'!J127))/(M$195-M$194)*10))),1)</f>
        <v>0</v>
      </c>
      <c r="N124" s="56">
        <f>'Indicator Data'!C127/'Indicator Data'!$CL127</f>
        <v>2.0637870819763908E-4</v>
      </c>
      <c r="O124" s="56">
        <f>'Indicator Data'!D127/'Indicator Data'!$CL127</f>
        <v>0</v>
      </c>
      <c r="P124" s="56">
        <f>IF(F124=0.1,"x",'Indicator Data'!E127/'Indicator Data'!$CL127)</f>
        <v>5.2539940095622751E-3</v>
      </c>
      <c r="Q124" s="56">
        <f>'Indicator Data'!F127/'Indicator Data'!$CL127</f>
        <v>0</v>
      </c>
      <c r="R124" s="56">
        <f>'Indicator Data'!G127/'Indicator Data'!$CL127</f>
        <v>0</v>
      </c>
      <c r="S124" s="56">
        <f>'Indicator Data'!H127/'Indicator Data'!$CL127</f>
        <v>0</v>
      </c>
      <c r="T124" s="56">
        <f>'Indicator Data'!I127/'Indicator Data'!$CL127</f>
        <v>0</v>
      </c>
      <c r="U124" s="56">
        <f>'Indicator Data'!J127/'Indicator Data'!$CL127</f>
        <v>0</v>
      </c>
      <c r="V124" s="55">
        <f t="shared" si="183"/>
        <v>1</v>
      </c>
      <c r="W124" s="55">
        <f t="shared" si="184"/>
        <v>0</v>
      </c>
      <c r="X124" s="55">
        <f t="shared" si="185"/>
        <v>0.5</v>
      </c>
      <c r="Y124" s="55">
        <f t="shared" si="186"/>
        <v>3.5</v>
      </c>
      <c r="Z124" s="55">
        <f t="shared" si="187"/>
        <v>0</v>
      </c>
      <c r="AA124" s="55">
        <f t="shared" si="188"/>
        <v>0</v>
      </c>
      <c r="AB124" s="55">
        <f t="shared" si="189"/>
        <v>0</v>
      </c>
      <c r="AC124" s="55">
        <f t="shared" si="190"/>
        <v>0</v>
      </c>
      <c r="AD124" s="55">
        <f t="shared" si="191"/>
        <v>0</v>
      </c>
      <c r="AE124" s="55">
        <f t="shared" si="192"/>
        <v>0</v>
      </c>
      <c r="AF124" s="55">
        <f t="shared" si="193"/>
        <v>0</v>
      </c>
      <c r="AG124" s="55">
        <f>ROUND(IF('Indicator Data'!K127=0,0,IF('Indicator Data'!K127&gt;AG$195,10,IF('Indicator Data'!K127&lt;AG$194,0,10-(AG$195-'Indicator Data'!K127)/(AG$195-AG$194)*10))),1)</f>
        <v>0</v>
      </c>
      <c r="AH124" s="55">
        <f t="shared" si="194"/>
        <v>3.7</v>
      </c>
      <c r="AI124" s="55">
        <f t="shared" si="195"/>
        <v>0.1</v>
      </c>
      <c r="AJ124" s="55">
        <f t="shared" si="196"/>
        <v>0</v>
      </c>
      <c r="AK124" s="55">
        <f t="shared" si="197"/>
        <v>0</v>
      </c>
      <c r="AL124" s="55">
        <f t="shared" si="198"/>
        <v>0</v>
      </c>
      <c r="AM124" s="55">
        <f t="shared" si="199"/>
        <v>0</v>
      </c>
      <c r="AN124" s="55">
        <f t="shared" si="200"/>
        <v>0</v>
      </c>
      <c r="AO124" s="193">
        <f t="shared" si="201"/>
        <v>2.4</v>
      </c>
      <c r="AP124" s="193">
        <f t="shared" si="151"/>
        <v>5.8</v>
      </c>
      <c r="AQ124" s="193">
        <f t="shared" si="202"/>
        <v>0</v>
      </c>
      <c r="AR124" s="193">
        <f t="shared" si="203"/>
        <v>0</v>
      </c>
      <c r="AS124" s="55">
        <f t="shared" si="204"/>
        <v>0</v>
      </c>
      <c r="AT124" s="55">
        <f>IF('Indicator Data'!L127="No data","x",IF('Indicator Data'!CM127&lt;1000,"x",ROUND((IF('Indicator Data'!L127&gt;AT$195,10,IF('Indicator Data'!L127&lt;AT$194,0,10-(AT$195-'Indicator Data'!L127)/(AT$195-AT$194)*10))),1)))</f>
        <v>1</v>
      </c>
      <c r="AU124" s="193">
        <f t="shared" si="205"/>
        <v>0.5</v>
      </c>
      <c r="AV124" s="55">
        <f>IF('Indicator Data'!M127="No data","x",ROUND(IF('Indicator Data'!M127=0,0,IF(LOG('Indicator Data'!M127)&gt;AV$195,10,IF(LOG('Indicator Data'!M127)&lt;AV$194,0,10-(AV$195-LOG('Indicator Data'!M127))/(AV$195-AV$194)*10))),1))</f>
        <v>0</v>
      </c>
      <c r="AW124" s="56">
        <f>IF(AV124="x","x",'Indicator Data'!M127/'Indicator Data'!$CL127)</f>
        <v>0</v>
      </c>
      <c r="AX124" s="55">
        <f t="shared" si="152"/>
        <v>0</v>
      </c>
      <c r="AY124" s="55">
        <f t="shared" si="153"/>
        <v>0</v>
      </c>
      <c r="AZ124" s="55" t="str">
        <f>IF('Indicator Data'!N127="No data","x",ROUND(IF('Indicator Data'!N127=0,0,IF(LOG('Indicator Data'!N127)&gt;AZ$195,10,IF(LOG('Indicator Data'!N127)&lt;AZ$194,0,10-(AZ$195-LOG('Indicator Data'!N127))/(AZ$195-AZ$194)*10))),1))</f>
        <v>x</v>
      </c>
      <c r="BA124" s="56" t="str">
        <f>IF(AZ124="x","x",'Indicator Data'!N127/'Indicator Data'!$CL127)</f>
        <v>x</v>
      </c>
      <c r="BB124" s="55" t="str">
        <f t="shared" si="154"/>
        <v>x</v>
      </c>
      <c r="BC124" s="55" t="str">
        <f t="shared" si="155"/>
        <v>x</v>
      </c>
      <c r="BD124" s="55" t="str">
        <f>IF('Indicator Data'!O127="No data","x",ROUND(IF('Indicator Data'!O127=0,0,IF(LOG('Indicator Data'!O127)&gt;BD$195,10,IF(LOG('Indicator Data'!O127)&lt;BD$194,0,10-(BD$195-LOG('Indicator Data'!O127))/(BD$195-BD$194)*10))),1))</f>
        <v>x</v>
      </c>
      <c r="BE124" s="56" t="str">
        <f>IF(BD124="x","x",'Indicator Data'!O127/'Indicator Data'!$CL127)</f>
        <v>x</v>
      </c>
      <c r="BF124" s="55" t="str">
        <f t="shared" si="156"/>
        <v>x</v>
      </c>
      <c r="BG124" s="55" t="str">
        <f t="shared" si="157"/>
        <v>x</v>
      </c>
      <c r="BH124" s="55" t="str">
        <f>IF('Indicator Data'!P127="No data","x",ROUND(IF('Indicator Data'!P127=0,0,IF(LOG('Indicator Data'!P127)&gt;BH$195,10,IF(LOG('Indicator Data'!P127)&lt;BH$194,0,10-(BH$195-LOG('Indicator Data'!P127))/(BH$195-BH$194)*10))),1))</f>
        <v>x</v>
      </c>
      <c r="BI124" s="56" t="str">
        <f>IF(BH124="x","x",'Indicator Data'!P127/'Indicator Data'!$CL127)</f>
        <v>x</v>
      </c>
      <c r="BJ124" s="55" t="str">
        <f t="shared" si="158"/>
        <v>x</v>
      </c>
      <c r="BK124" s="55" t="str">
        <f t="shared" si="159"/>
        <v>x</v>
      </c>
      <c r="BL124" s="55">
        <f t="shared" si="160"/>
        <v>0</v>
      </c>
      <c r="BM124" s="55">
        <f>ROUND(IF('Indicator Data'!Q127=0,0,IF(LOG('Indicator Data'!Q127)&gt;BM$195,10,IF(LOG('Indicator Data'!Q127)&lt;BM$194,0,10-(BM$195-LOG('Indicator Data'!Q127))/(BM$195-BM$194)*10))),1)</f>
        <v>0</v>
      </c>
      <c r="BN124" s="55">
        <f>ROUND(IF('Indicator Data'!R127=0,0,IF(LOG('Indicator Data'!R127)&gt;BN$195,10,IF(LOG('Indicator Data'!R127)&lt;BN$194,0,10-(BN$195-LOG('Indicator Data'!R127))/(BN$195-BN$194)*10))),1)</f>
        <v>0</v>
      </c>
      <c r="BO124" s="55">
        <f t="shared" si="161"/>
        <v>0</v>
      </c>
      <c r="BP124" s="56">
        <f>'Indicator Data'!Q127/'Indicator Data'!$CL127</f>
        <v>0</v>
      </c>
      <c r="BQ124" s="56">
        <f>'Indicator Data'!R127/'Indicator Data'!$CL127</f>
        <v>0</v>
      </c>
      <c r="BR124" s="55">
        <f t="shared" si="206"/>
        <v>0</v>
      </c>
      <c r="BS124" s="55">
        <f t="shared" si="207"/>
        <v>0</v>
      </c>
      <c r="BT124" s="55">
        <f t="shared" si="138"/>
        <v>0</v>
      </c>
      <c r="BU124" s="55">
        <f t="shared" si="162"/>
        <v>0</v>
      </c>
      <c r="BV124" s="55">
        <f>ROUND(IF('Indicator Data'!S127=0,0,IF(LOG('Indicator Data'!S127)&gt;BV$195,10,IF(LOG('Indicator Data'!S127)&lt;BV$194,0,10-(BV$195-LOG('Indicator Data'!S127))/(BV$195-BV$194)*10))),1)</f>
        <v>0</v>
      </c>
      <c r="BW124" s="55">
        <f>ROUND(IF('Indicator Data'!T127=0,0,IF(LOG('Indicator Data'!T127)&gt;BW$195,10,IF(LOG('Indicator Data'!T127)&lt;BW$194,0,10-(BW$195-LOG('Indicator Data'!T127))/(BW$195-BW$194)*10))),1)</f>
        <v>0</v>
      </c>
      <c r="BX124" s="55">
        <f t="shared" si="163"/>
        <v>0</v>
      </c>
      <c r="BY124" s="56">
        <f>'Indicator Data'!S127/'Indicator Data'!$CL127</f>
        <v>0</v>
      </c>
      <c r="BZ124" s="56">
        <f>'Indicator Data'!T127/'Indicator Data'!$CL127</f>
        <v>0</v>
      </c>
      <c r="CA124" s="55">
        <f t="shared" si="208"/>
        <v>0</v>
      </c>
      <c r="CB124" s="55">
        <f t="shared" si="209"/>
        <v>0</v>
      </c>
      <c r="CC124" s="55">
        <f t="shared" si="164"/>
        <v>0</v>
      </c>
      <c r="CD124" s="55">
        <f t="shared" si="165"/>
        <v>0</v>
      </c>
      <c r="CE124" s="55">
        <f t="shared" si="166"/>
        <v>0</v>
      </c>
      <c r="CF124" s="55">
        <f>ROUND(IF('Indicator Data'!U127=0,0,IF(LOG('Indicator Data'!U127)&gt;CF$195,10,IF(LOG('Indicator Data'!U127)&lt;CF$194,0,10-(CF$195-LOG('Indicator Data'!U127))/(CF$195-CF$194)*10))),1)</f>
        <v>0</v>
      </c>
      <c r="CG124" s="56">
        <f>'Indicator Data'!U127/'Indicator Data'!$CL127</f>
        <v>0</v>
      </c>
      <c r="CH124" s="55">
        <f t="shared" si="210"/>
        <v>0</v>
      </c>
      <c r="CI124" s="55">
        <f t="shared" si="167"/>
        <v>0</v>
      </c>
      <c r="CJ124" s="55">
        <f>ROUND(IF('Indicator Data'!V127=0,0,IF(LOG('Indicator Data'!V127)&gt;CJ$195,10,IF(LOG('Indicator Data'!V127)&lt;CJ$194,0,10-(CJ$195-LOG('Indicator Data'!V127))/(CJ$195-CJ$194)*10))),1)</f>
        <v>0</v>
      </c>
      <c r="CK124" s="56">
        <f>IF('Indicator Data'!V127/'Indicator Data'!$CL127&gt;1,1,'Indicator Data'!V127/'Indicator Data'!$CL127)</f>
        <v>0</v>
      </c>
      <c r="CL124" s="55">
        <f t="shared" si="211"/>
        <v>0</v>
      </c>
      <c r="CM124" s="55">
        <f t="shared" si="168"/>
        <v>0</v>
      </c>
      <c r="CN124" s="55">
        <f>ROUND(IF('Indicator Data'!W127=0,0,IF(LOG('Indicator Data'!W127)&gt;CN$195,10,IF(LOG('Indicator Data'!W127)&lt;CN$194,0,10-(CN$195-LOG('Indicator Data'!W127))/(CN$195-CN$194)*10))),1)</f>
        <v>0</v>
      </c>
      <c r="CO124" s="56">
        <f>'Indicator Data'!W127/'Indicator Data'!$CL127</f>
        <v>0</v>
      </c>
      <c r="CP124" s="55">
        <f t="shared" si="212"/>
        <v>0</v>
      </c>
      <c r="CQ124" s="55">
        <f t="shared" si="169"/>
        <v>0</v>
      </c>
      <c r="CR124" s="55">
        <f>ROUND(IF('Indicator Data'!X127=0,0,IF(LOG('Indicator Data'!X127)&gt;CR$195,10,IF(LOG('Indicator Data'!X127)&lt;CR$194,0,10-(CR$195-LOG('Indicator Data'!X127))/(CR$195-CR$194)*10))),1)</f>
        <v>0</v>
      </c>
      <c r="CS124" s="56">
        <f>'Indicator Data'!X127/'Indicator Data'!$CL127</f>
        <v>0</v>
      </c>
      <c r="CT124" s="55">
        <f t="shared" si="213"/>
        <v>0</v>
      </c>
      <c r="CU124" s="55">
        <f t="shared" si="170"/>
        <v>0</v>
      </c>
      <c r="CV124" s="55">
        <f>ROUND(IF('Indicator Data'!Y127=0,0,IF(LOG('Indicator Data'!Y127)&gt;CR$195,10,IF(LOG('Indicator Data'!Y127)&lt;CR$194,0,10-(CR$195-LOG('Indicator Data'!Y127))/(CR$195-CR$194)*10))),1)</f>
        <v>0</v>
      </c>
      <c r="CW124" s="56">
        <f>'Indicator Data'!Y127/'Indicator Data'!$CL127</f>
        <v>0</v>
      </c>
      <c r="CX124" s="55">
        <f t="shared" si="214"/>
        <v>0</v>
      </c>
      <c r="CY124" s="55">
        <f t="shared" si="171"/>
        <v>0</v>
      </c>
      <c r="CZ124" s="55">
        <f t="shared" si="172"/>
        <v>0</v>
      </c>
      <c r="DA124" s="55">
        <f>IF('Indicator Data'!AE127="No data","x",ROUND(IF('Indicator Data'!AE127&gt;DA$195,0,IF('Indicator Data'!AE127&lt;DA$194,10,(DA$195-'Indicator Data'!AE127)/(DA$195-DA$194)*10)),1))</f>
        <v>0.3</v>
      </c>
      <c r="DB124" s="55">
        <f>IF('Indicator Data'!AF127="No data","x",ROUND(IF('Indicator Data'!AF127&gt;DB$195,0,IF('Indicator Data'!AF127&lt;DB$194,10,(DB$195-'Indicator Data'!AF127)/(DB$195-DB$194)*10)),1))</f>
        <v>0</v>
      </c>
      <c r="DC124" s="55" t="str">
        <f>IF('Indicator Data'!AH127="No data","x",ROUND(IF('Indicator Data'!AH127&gt;DC$195,0,IF('Indicator Data'!AH127&lt;DC$194,10,(DC$195-'Indicator Data'!AH127)/(DC$195-DC$194)*10)),1))</f>
        <v>x</v>
      </c>
      <c r="DD124" s="55">
        <f>IF(AND(DB124="x",DA124="x",DC124="x"),"x",ROUND(AVERAGE(DA124:DC124),1))</f>
        <v>0.2</v>
      </c>
      <c r="DE124" s="55">
        <f>IF('Indicator Data'!AA127="No data","x",ROUND(IF(LOG('Indicator Data'!AA127)&gt;DE$195,10,IF(LOG('Indicator Data'!AA127)&lt;DE$194,0,10-(DE$195-LOG('Indicator Data'!AA127))/(DE$195-DE$194)*10)),1))</f>
        <v>9</v>
      </c>
      <c r="DF124" s="55">
        <f>IF('Indicator Data'!AB127="No data","x",ROUND(IF('Indicator Data'!AB127&gt;DF$195,10,IF('Indicator Data'!AB127&lt;DF$194,0,10-(DF$195-'Indicator Data'!AB127)/(DF$195-DF$194)*10)),1))</f>
        <v>3.4</v>
      </c>
      <c r="DG124" s="55">
        <f>IF('Indicator Data'!AC127="No data","x",ROUND(IF('Indicator Data'!AC127&gt;DG$195,10,IF('Indicator Data'!AC127&lt;DG$194,0,10-(DG$195-'Indicator Data'!AC127)/(DG$195-DG$194)*10)),1))</f>
        <v>9.1</v>
      </c>
      <c r="DH124" s="55">
        <f>IF('Indicator Data'!AD127="No data","x",ROUND(IF('Indicator Data'!AD127&gt;DH$195,10,IF('Indicator Data'!AD127&lt;DH$194,0,10-(DH$195-'Indicator Data'!AD127)/(DH$195-DH$194)*10)),1))</f>
        <v>0.3</v>
      </c>
      <c r="DI124" s="55">
        <f t="shared" si="173"/>
        <v>5.5</v>
      </c>
      <c r="DJ124" s="55">
        <f t="shared" si="174"/>
        <v>3.7</v>
      </c>
      <c r="DK124" s="55" t="str">
        <f>IF('Indicator Data'!AK127="No data","x",ROUND(IF('Indicator Data'!AK127&gt;DK$195,10,IF('Indicator Data'!AK127&lt;DK$194,0,10-(DK$195-'Indicator Data'!AK127)/(DK$195-DK$194)*10)),1))</f>
        <v>x</v>
      </c>
      <c r="DL124" s="55">
        <f>IF('Indicator Data'!AL127="No data","x",ROUND(IF('Indicator Data'!AL127&gt;DL$195,10,IF('Indicator Data'!AL127&lt;DL$194,0,10-(DL$195-'Indicator Data'!AL127)/(DL$195-DL$194)*10)),1))</f>
        <v>0</v>
      </c>
      <c r="DM124" s="55">
        <f t="shared" si="175"/>
        <v>4.4000000000000004</v>
      </c>
      <c r="DN124" s="55">
        <f>IF('Indicator Data'!AG127="No data","x",ROUND(IF('Indicator Data'!AG127&gt;DN$195,10,IF('Indicator Data'!AG127&lt;DN$194,0,10-(DN$195-'Indicator Data'!AG127)/(DN$195-DN$194)*10)),1))</f>
        <v>0</v>
      </c>
      <c r="DO124" s="55">
        <f t="shared" si="176"/>
        <v>0.1</v>
      </c>
      <c r="DP124" s="194">
        <f>IF('Indicator Data'!AI127="No data","x",'Indicator Data'!AI127/'Indicator Data'!$CK127)</f>
        <v>3.7229377536414566E-4</v>
      </c>
      <c r="DQ124" s="55">
        <f t="shared" si="215"/>
        <v>3.7</v>
      </c>
      <c r="DR124" s="55">
        <f>IF('Indicator Data'!AJ127="No data","x",ROUND(IF('Indicator Data'!AJ127&gt;DR$195,10,IF('Indicator Data'!AJ127&lt;DR$194,0,10-(DR$195-'Indicator Data'!AJ127)/(DR$195-DR$194)*10)),1))</f>
        <v>8</v>
      </c>
      <c r="DS124" s="55">
        <f t="shared" si="177"/>
        <v>5.9</v>
      </c>
      <c r="DT124" s="55">
        <f>ROUND(IF('Indicator Data'!Z127=0,0,IF(LOG('Indicator Data'!Z127)&gt;DT$195,10,IF(LOG('Indicator Data'!Z127)&lt;DT$194,0,10-(DT$195-LOG('Indicator Data'!Z127))/(DT$195-DT$194)*10))),1)</f>
        <v>8.9</v>
      </c>
      <c r="DU124" s="56">
        <f>'Indicator Data'!Z127/'Indicator Data'!$CL127</f>
        <v>0.9817645242152262</v>
      </c>
      <c r="DV124" s="55">
        <f t="shared" si="216"/>
        <v>9.8000000000000007</v>
      </c>
      <c r="DW124" s="55">
        <f t="shared" si="178"/>
        <v>9.4</v>
      </c>
      <c r="DX124" s="55">
        <f t="shared" si="179"/>
        <v>3.5</v>
      </c>
      <c r="DY124" s="57">
        <f>IF(BL124="x",ROUND((10-GEOMEAN(((10-DX124)/10*9+1),((10-CZ124)/10*9+1),((10-DJ124)/10*9+1)))/9*10,1),ROUND((10-GEOMEAN(((10-BL124)/10*9+1),((10-DX124)/10*9+1),((10-CZ124)/10*9+1),((10-DJ124)/10*9+1)))/9*10,1))</f>
        <v>2</v>
      </c>
      <c r="DZ124" s="58">
        <f>IF(ROUND(IF(AP124="x",(10-GEOMEAN(((10-AO124)/10*9+1),((10-DY124)/10*9+1),((10-AU124)/10*9+1),((10-AQ124)/10*9+1),((10-AR124)/10*9+1)))/9*10,(10-GEOMEAN(((10-AO124)/10*9+1),((10-DY124)/10*9+1),((10-AP124)/10*9+1),((10-AQ124)/10*9+1),((10-AR124)/10*9+1),((10-AU124)/10*9+1)))/9*10),1)=0,0.1,ROUND(IF(AP124="x",(10-GEOMEAN(((10-AO124)/10*9+1),((10-DY124)/10*9+1),((10-AU124)/10*9+1),((10-AQ124)/10*9+1),((10-AR124)/10*9+1)))/9*10,(10-GEOMEAN(((10-AO124)/10*9+1),((10-DY124)/10*9+1),((10-AP124)/10*9+1),((10-AQ124)/10*9+1),((10-AR124)/10*9+1),((10-AU124)/10*9+1)))/9*10),1))</f>
        <v>2.1</v>
      </c>
      <c r="EA124" s="55">
        <f>ROUND(IF('Indicator Data'!AM127=0,0,IF('Indicator Data'!AM127&gt;EA$195,10,IF('Indicator Data'!AM127&lt;EA$194,0,10-(EA$195-'Indicator Data'!AM127)/(EA$195-EA$194)*10))),1)</f>
        <v>0</v>
      </c>
      <c r="EB124" s="55">
        <f>ROUND(IF('Indicator Data'!AN127=0,0,IF(LOG('Indicator Data'!AN127)&gt;LOG(EB$195),10,IF(LOG('Indicator Data'!AN127)&lt;LOG(EB$194),0,10-(LOG(EB$195)-LOG('Indicator Data'!AN127))/(LOG(EB$195)-LOG(EB$194))*10))),1)</f>
        <v>0</v>
      </c>
      <c r="EC124" s="57">
        <f t="shared" si="217"/>
        <v>0</v>
      </c>
      <c r="ED124" s="55">
        <f>'Indicator Data'!AO127</f>
        <v>0</v>
      </c>
      <c r="EE124" s="55">
        <f>'Indicator Data'!AP127</f>
        <v>0</v>
      </c>
      <c r="EF124" s="57">
        <f t="shared" si="218"/>
        <v>0</v>
      </c>
      <c r="EG124" s="58">
        <f t="shared" si="219"/>
        <v>0</v>
      </c>
      <c r="EH124" s="15"/>
      <c r="EI124" s="104"/>
    </row>
    <row r="125" spans="1:139" s="4" customFormat="1" x14ac:dyDescent="0.25">
      <c r="A125" s="126" t="str">
        <f>'Indicator Data'!A128</f>
        <v>New Zealand</v>
      </c>
      <c r="B125" s="59" t="str">
        <f>'Indicator Data'!B128</f>
        <v>NZL</v>
      </c>
      <c r="C125" s="55">
        <f>ROUND(IF('Indicator Data'!C128=0,0.1,IF(LOG('Indicator Data'!C128)&gt;C$195,10,IF(LOG('Indicator Data'!C128)&lt;C$194,0,10-(C$195-LOG('Indicator Data'!C128))/(C$195-C$194)*10))),1)</f>
        <v>7.2</v>
      </c>
      <c r="D125" s="55">
        <f>ROUND(IF('Indicator Data'!D128=0,0.1,IF(LOG('Indicator Data'!D128)&gt;D$195,10,IF(LOG('Indicator Data'!D128)&lt;D$194,0,10-(D$195-LOG('Indicator Data'!D128))/(D$195-D$194)*10))),1)</f>
        <v>7.6</v>
      </c>
      <c r="E125" s="55">
        <f t="shared" si="180"/>
        <v>7.4</v>
      </c>
      <c r="F125" s="55">
        <f>IF('Indicator Data'!E128="No data",0.1,(ROUND(IF('Indicator Data'!E128=0,0,IF(LOG('Indicator Data'!E128)&gt;F$195,10,IF(LOG('Indicator Data'!E128)&lt;F$194,0,10-(F$195-LOG('Indicator Data'!E128))/(F$195-F$194)*10))),1)))</f>
        <v>5.3</v>
      </c>
      <c r="G125" s="55">
        <f>ROUND(IF('Indicator Data'!F128=0,0,IF(LOG('Indicator Data'!F128)&gt;G$195,10,IF(LOG('Indicator Data'!F128)&lt;G$194,0,10-(G$195-LOG('Indicator Data'!F128))/(G$195-G$194)*10))),1)</f>
        <v>6.1</v>
      </c>
      <c r="H125" s="55">
        <f>ROUND(IF('Indicator Data'!G128=0,0,IF(LOG('Indicator Data'!G128)&gt;H$195,10,IF(LOG('Indicator Data'!G128)&lt;H$194,0,10-(H$195-LOG('Indicator Data'!G128))/(H$195-H$194)*10))),1)</f>
        <v>4.9000000000000004</v>
      </c>
      <c r="I125" s="55">
        <f>ROUND(IF('Indicator Data'!H128=0,0,IF(LOG('Indicator Data'!H128)&gt;I$195,10,IF(LOG('Indicator Data'!H128)&lt;I$194,0,10-(I$195-LOG('Indicator Data'!H128))/(I$195-I$194)*10))),1)</f>
        <v>0</v>
      </c>
      <c r="J125" s="55">
        <f t="shared" si="181"/>
        <v>2.8</v>
      </c>
      <c r="K125" s="55">
        <f>ROUND(IF('Indicator Data'!I128=0,0,IF(LOG('Indicator Data'!I128)&gt;K$195,10,IF(LOG('Indicator Data'!I128)&lt;K$194,0,10-(K$195-LOG('Indicator Data'!I128))/(K$195-K$194)*10))),1)</f>
        <v>5.7</v>
      </c>
      <c r="L125" s="55">
        <f t="shared" si="182"/>
        <v>4.4000000000000004</v>
      </c>
      <c r="M125" s="55">
        <f>ROUND(IF('Indicator Data'!J128=0,0,IF(LOG('Indicator Data'!J128)&gt;M$195,10,IF(LOG('Indicator Data'!J128)&lt;M$194,0,10-(M$195-LOG('Indicator Data'!J128))/(M$195-M$194)*10))),1)</f>
        <v>0</v>
      </c>
      <c r="N125" s="56">
        <f>'Indicator Data'!C128/'Indicator Data'!$CL128</f>
        <v>1.6121157579495424E-3</v>
      </c>
      <c r="O125" s="56">
        <f>'Indicator Data'!D128/'Indicator Data'!$CL128</f>
        <v>4.3378111158837163E-4</v>
      </c>
      <c r="P125" s="56">
        <f>IF(F125=0.1,"x",'Indicator Data'!E128/'Indicator Data'!$CL128)</f>
        <v>2.8400882538821685E-3</v>
      </c>
      <c r="Q125" s="56">
        <f>'Indicator Data'!F128/'Indicator Data'!$CL128</f>
        <v>1.0691337534553186E-5</v>
      </c>
      <c r="R125" s="56">
        <f>'Indicator Data'!G128/'Indicator Data'!$CL128</f>
        <v>1.9854517783490697E-3</v>
      </c>
      <c r="S125" s="56">
        <f>'Indicator Data'!H128/'Indicator Data'!$CL128</f>
        <v>0</v>
      </c>
      <c r="T125" s="56">
        <f>'Indicator Data'!I128/'Indicator Data'!$CL128</f>
        <v>1.5620073728184404E-3</v>
      </c>
      <c r="U125" s="56">
        <f>'Indicator Data'!J128/'Indicator Data'!$CL128</f>
        <v>0</v>
      </c>
      <c r="V125" s="55">
        <f t="shared" si="183"/>
        <v>8.1</v>
      </c>
      <c r="W125" s="55">
        <f t="shared" si="184"/>
        <v>4.3</v>
      </c>
      <c r="X125" s="55">
        <f t="shared" si="185"/>
        <v>6.6</v>
      </c>
      <c r="Y125" s="55">
        <f t="shared" si="186"/>
        <v>1.9</v>
      </c>
      <c r="Z125" s="55">
        <f t="shared" si="187"/>
        <v>7.8</v>
      </c>
      <c r="AA125" s="55">
        <f t="shared" si="188"/>
        <v>1.1000000000000001</v>
      </c>
      <c r="AB125" s="55">
        <f t="shared" si="189"/>
        <v>0</v>
      </c>
      <c r="AC125" s="55">
        <f t="shared" si="190"/>
        <v>0.6</v>
      </c>
      <c r="AD125" s="55">
        <f t="shared" si="191"/>
        <v>1.6</v>
      </c>
      <c r="AE125" s="55">
        <f t="shared" si="192"/>
        <v>1.1000000000000001</v>
      </c>
      <c r="AF125" s="55">
        <f t="shared" si="193"/>
        <v>0</v>
      </c>
      <c r="AG125" s="55">
        <f>ROUND(IF('Indicator Data'!K128=0,0,IF('Indicator Data'!K128&gt;AG$195,10,IF('Indicator Data'!K128&lt;AG$194,0,10-(AG$195-'Indicator Data'!K128)/(AG$195-AG$194)*10))),1)</f>
        <v>1.9</v>
      </c>
      <c r="AH125" s="55">
        <f t="shared" si="194"/>
        <v>7.7</v>
      </c>
      <c r="AI125" s="55">
        <f t="shared" si="195"/>
        <v>6</v>
      </c>
      <c r="AJ125" s="55">
        <f t="shared" si="196"/>
        <v>3</v>
      </c>
      <c r="AK125" s="55">
        <f t="shared" si="197"/>
        <v>0</v>
      </c>
      <c r="AL125" s="55">
        <f t="shared" si="198"/>
        <v>1.6</v>
      </c>
      <c r="AM125" s="55">
        <f t="shared" si="199"/>
        <v>3.7</v>
      </c>
      <c r="AN125" s="55">
        <f t="shared" si="200"/>
        <v>0</v>
      </c>
      <c r="AO125" s="193">
        <f t="shared" si="201"/>
        <v>7</v>
      </c>
      <c r="AP125" s="193">
        <f t="shared" si="151"/>
        <v>3.8</v>
      </c>
      <c r="AQ125" s="193">
        <f t="shared" si="202"/>
        <v>7</v>
      </c>
      <c r="AR125" s="193">
        <f t="shared" si="203"/>
        <v>2.9</v>
      </c>
      <c r="AS125" s="55">
        <f t="shared" si="204"/>
        <v>1</v>
      </c>
      <c r="AT125" s="55">
        <f>IF('Indicator Data'!L128="No data","x",IF('Indicator Data'!CM128&lt;1000,"x",ROUND((IF('Indicator Data'!L128&gt;AT$195,10,IF('Indicator Data'!L128&lt;AT$194,0,10-(AT$195-'Indicator Data'!L128)/(AT$195-AT$194)*10))),1)))</f>
        <v>2</v>
      </c>
      <c r="AU125" s="193">
        <f t="shared" si="205"/>
        <v>1.5</v>
      </c>
      <c r="AV125" s="55" t="str">
        <f>IF('Indicator Data'!M128="No data","x",ROUND(IF('Indicator Data'!M128=0,0,IF(LOG('Indicator Data'!M128)&gt;AV$195,10,IF(LOG('Indicator Data'!M128)&lt;AV$194,0,10-(AV$195-LOG('Indicator Data'!M128))/(AV$195-AV$194)*10))),1))</f>
        <v>x</v>
      </c>
      <c r="AW125" s="56" t="str">
        <f>IF(AV125="x","x",'Indicator Data'!M128/'Indicator Data'!$CL128)</f>
        <v>x</v>
      </c>
      <c r="AX125" s="55" t="str">
        <f t="shared" si="152"/>
        <v>x</v>
      </c>
      <c r="AY125" s="55" t="str">
        <f t="shared" si="153"/>
        <v>x</v>
      </c>
      <c r="AZ125" s="55" t="str">
        <f>IF('Indicator Data'!N128="No data","x",ROUND(IF('Indicator Data'!N128=0,0,IF(LOG('Indicator Data'!N128)&gt;AZ$195,10,IF(LOG('Indicator Data'!N128)&lt;AZ$194,0,10-(AZ$195-LOG('Indicator Data'!N128))/(AZ$195-AZ$194)*10))),1))</f>
        <v>x</v>
      </c>
      <c r="BA125" s="56" t="str">
        <f>IF(AZ125="x","x",'Indicator Data'!N128/'Indicator Data'!$CL128)</f>
        <v>x</v>
      </c>
      <c r="BB125" s="55" t="str">
        <f t="shared" si="154"/>
        <v>x</v>
      </c>
      <c r="BC125" s="55" t="str">
        <f t="shared" si="155"/>
        <v>x</v>
      </c>
      <c r="BD125" s="55" t="str">
        <f>IF('Indicator Data'!O128="No data","x",ROUND(IF('Indicator Data'!O128=0,0,IF(LOG('Indicator Data'!O128)&gt;BD$195,10,IF(LOG('Indicator Data'!O128)&lt;BD$194,0,10-(BD$195-LOG('Indicator Data'!O128))/(BD$195-BD$194)*10))),1))</f>
        <v>x</v>
      </c>
      <c r="BE125" s="56" t="str">
        <f>IF(BD125="x","x",'Indicator Data'!O128/'Indicator Data'!$CL128)</f>
        <v>x</v>
      </c>
      <c r="BF125" s="55" t="str">
        <f t="shared" si="156"/>
        <v>x</v>
      </c>
      <c r="BG125" s="55" t="str">
        <f t="shared" si="157"/>
        <v>x</v>
      </c>
      <c r="BH125" s="55" t="str">
        <f>IF('Indicator Data'!P128="No data","x",ROUND(IF('Indicator Data'!P128=0,0,IF(LOG('Indicator Data'!P128)&gt;BH$195,10,IF(LOG('Indicator Data'!P128)&lt;BH$194,0,10-(BH$195-LOG('Indicator Data'!P128))/(BH$195-BH$194)*10))),1))</f>
        <v>x</v>
      </c>
      <c r="BI125" s="56" t="str">
        <f>IF(BH125="x","x",'Indicator Data'!P128/'Indicator Data'!$CL128)</f>
        <v>x</v>
      </c>
      <c r="BJ125" s="55" t="str">
        <f t="shared" si="158"/>
        <v>x</v>
      </c>
      <c r="BK125" s="55" t="str">
        <f t="shared" si="159"/>
        <v>x</v>
      </c>
      <c r="BL125" s="55" t="str">
        <f t="shared" si="160"/>
        <v>x</v>
      </c>
      <c r="BM125" s="55">
        <f>ROUND(IF('Indicator Data'!Q128=0,0,IF(LOG('Indicator Data'!Q128)&gt;BM$195,10,IF(LOG('Indicator Data'!Q128)&lt;BM$194,0,10-(BM$195-LOG('Indicator Data'!Q128))/(BM$195-BM$194)*10))),1)</f>
        <v>0</v>
      </c>
      <c r="BN125" s="55">
        <f>ROUND(IF('Indicator Data'!R128=0,0,IF(LOG('Indicator Data'!R128)&gt;BN$195,10,IF(LOG('Indicator Data'!R128)&lt;BN$194,0,10-(BN$195-LOG('Indicator Data'!R128))/(BN$195-BN$194)*10))),1)</f>
        <v>0</v>
      </c>
      <c r="BO125" s="55">
        <f t="shared" si="161"/>
        <v>0</v>
      </c>
      <c r="BP125" s="56">
        <f>'Indicator Data'!Q128/'Indicator Data'!$CL128</f>
        <v>0</v>
      </c>
      <c r="BQ125" s="56">
        <f>'Indicator Data'!R128/'Indicator Data'!$CL128</f>
        <v>0</v>
      </c>
      <c r="BR125" s="55">
        <f t="shared" si="206"/>
        <v>0</v>
      </c>
      <c r="BS125" s="55">
        <f t="shared" si="207"/>
        <v>0</v>
      </c>
      <c r="BT125" s="55">
        <f t="shared" si="138"/>
        <v>0</v>
      </c>
      <c r="BU125" s="55">
        <f t="shared" si="162"/>
        <v>0</v>
      </c>
      <c r="BV125" s="55">
        <f>ROUND(IF('Indicator Data'!S128=0,0,IF(LOG('Indicator Data'!S128)&gt;BV$195,10,IF(LOG('Indicator Data'!S128)&lt;BV$194,0,10-(BV$195-LOG('Indicator Data'!S128))/(BV$195-BV$194)*10))),1)</f>
        <v>0</v>
      </c>
      <c r="BW125" s="55">
        <f>ROUND(IF('Indicator Data'!T128=0,0,IF(LOG('Indicator Data'!T128)&gt;BW$195,10,IF(LOG('Indicator Data'!T128)&lt;BW$194,0,10-(BW$195-LOG('Indicator Data'!T128))/(BW$195-BW$194)*10))),1)</f>
        <v>0</v>
      </c>
      <c r="BX125" s="55">
        <f t="shared" si="163"/>
        <v>0</v>
      </c>
      <c r="BY125" s="56">
        <f>'Indicator Data'!S128/'Indicator Data'!$CL128</f>
        <v>0</v>
      </c>
      <c r="BZ125" s="56">
        <f>'Indicator Data'!T128/'Indicator Data'!$CL128</f>
        <v>0</v>
      </c>
      <c r="CA125" s="55">
        <f t="shared" si="208"/>
        <v>0</v>
      </c>
      <c r="CB125" s="55">
        <f t="shared" si="209"/>
        <v>0</v>
      </c>
      <c r="CC125" s="55">
        <f t="shared" si="164"/>
        <v>0</v>
      </c>
      <c r="CD125" s="55">
        <f t="shared" si="165"/>
        <v>0</v>
      </c>
      <c r="CE125" s="55">
        <f t="shared" si="166"/>
        <v>0</v>
      </c>
      <c r="CF125" s="55">
        <f>ROUND(IF('Indicator Data'!U128=0,0,IF(LOG('Indicator Data'!U128)&gt;CF$195,10,IF(LOG('Indicator Data'!U128)&lt;CF$194,0,10-(CF$195-LOG('Indicator Data'!U128))/(CF$195-CF$194)*10))),1)</f>
        <v>0</v>
      </c>
      <c r="CG125" s="56">
        <f>'Indicator Data'!U128/'Indicator Data'!$CL128</f>
        <v>0</v>
      </c>
      <c r="CH125" s="55">
        <f t="shared" si="210"/>
        <v>0</v>
      </c>
      <c r="CI125" s="55">
        <f t="shared" si="167"/>
        <v>0</v>
      </c>
      <c r="CJ125" s="55">
        <f>ROUND(IF('Indicator Data'!V128=0,0,IF(LOG('Indicator Data'!V128)&gt;CJ$195,10,IF(LOG('Indicator Data'!V128)&lt;CJ$194,0,10-(CJ$195-LOG('Indicator Data'!V128))/(CJ$195-CJ$194)*10))),1)</f>
        <v>0</v>
      </c>
      <c r="CK125" s="56">
        <f>IF('Indicator Data'!V128/'Indicator Data'!$CL128&gt;1,1,'Indicator Data'!V128/'Indicator Data'!$CL128)</f>
        <v>0</v>
      </c>
      <c r="CL125" s="55">
        <f t="shared" si="211"/>
        <v>0</v>
      </c>
      <c r="CM125" s="55">
        <f t="shared" si="168"/>
        <v>0</v>
      </c>
      <c r="CN125" s="55">
        <f>ROUND(IF('Indicator Data'!W128=0,0,IF(LOG('Indicator Data'!W128)&gt;CN$195,10,IF(LOG('Indicator Data'!W128)&lt;CN$194,0,10-(CN$195-LOG('Indicator Data'!W128))/(CN$195-CN$194)*10))),1)</f>
        <v>0</v>
      </c>
      <c r="CO125" s="56">
        <f>'Indicator Data'!W128/'Indicator Data'!$CL128</f>
        <v>0</v>
      </c>
      <c r="CP125" s="55">
        <f t="shared" si="212"/>
        <v>0</v>
      </c>
      <c r="CQ125" s="55">
        <f t="shared" si="169"/>
        <v>0</v>
      </c>
      <c r="CR125" s="55">
        <f>ROUND(IF('Indicator Data'!X128=0,0,IF(LOG('Indicator Data'!X128)&gt;CR$195,10,IF(LOG('Indicator Data'!X128)&lt;CR$194,0,10-(CR$195-LOG('Indicator Data'!X128))/(CR$195-CR$194)*10))),1)</f>
        <v>5.7</v>
      </c>
      <c r="CS125" s="56">
        <f>'Indicator Data'!X128/'Indicator Data'!$CL128</f>
        <v>2.3117802060538019E-2</v>
      </c>
      <c r="CT125" s="55">
        <f t="shared" si="213"/>
        <v>0.2</v>
      </c>
      <c r="CU125" s="55">
        <f t="shared" si="170"/>
        <v>3.4</v>
      </c>
      <c r="CV125" s="55">
        <f>ROUND(IF('Indicator Data'!Y128=0,0,IF(LOG('Indicator Data'!Y128)&gt;CR$195,10,IF(LOG('Indicator Data'!Y128)&lt;CR$194,0,10-(CR$195-LOG('Indicator Data'!Y128))/(CR$195-CR$194)*10))),1)</f>
        <v>0</v>
      </c>
      <c r="CW125" s="56">
        <f>'Indicator Data'!Y128/'Indicator Data'!$CL128</f>
        <v>0</v>
      </c>
      <c r="CX125" s="55">
        <f t="shared" si="214"/>
        <v>0</v>
      </c>
      <c r="CY125" s="55">
        <f t="shared" si="171"/>
        <v>0</v>
      </c>
      <c r="CZ125" s="55">
        <f t="shared" si="172"/>
        <v>1</v>
      </c>
      <c r="DA125" s="55">
        <f>IF('Indicator Data'!AE128="No data","x",ROUND(IF('Indicator Data'!AE128&gt;DA$195,0,IF('Indicator Data'!AE128&lt;DA$194,10,(DA$195-'Indicator Data'!AE128)/(DA$195-DA$194)*10)),1))</f>
        <v>0</v>
      </c>
      <c r="DB125" s="55">
        <f>IF('Indicator Data'!AF128="No data","x",ROUND(IF('Indicator Data'!AF128&gt;DB$195,0,IF('Indicator Data'!AF128&lt;DB$194,10,(DB$195-'Indicator Data'!AF128)/(DB$195-DB$194)*10)),1))</f>
        <v>0</v>
      </c>
      <c r="DC125" s="55" t="str">
        <f>IF('Indicator Data'!AH128="No data","x",ROUND(IF('Indicator Data'!AH128&gt;DC$195,0,IF('Indicator Data'!AH128&lt;DC$194,10,(DC$195-'Indicator Data'!AH128)/(DC$195-DC$194)*10)),1))</f>
        <v>x</v>
      </c>
      <c r="DD125" s="55">
        <f>IF(AND(DB125="x",DA125="x",DC125="x"),"x",ROUND(AVERAGE(DA125:DC125),1))</f>
        <v>0</v>
      </c>
      <c r="DE125" s="55">
        <f>IF('Indicator Data'!AA128="No data","x",ROUND(IF(LOG('Indicator Data'!AA128)&gt;DE$195,10,IF(LOG('Indicator Data'!AA128)&lt;DE$194,0,10-(DE$195-LOG('Indicator Data'!AA128))/(DE$195-DE$194)*10)),1))</f>
        <v>4.2</v>
      </c>
      <c r="DF125" s="55">
        <f>IF('Indicator Data'!AB128="No data","x",ROUND(IF('Indicator Data'!AB128&gt;DF$195,10,IF('Indicator Data'!AB128&lt;DF$194,0,10-(DF$195-'Indicator Data'!AB128)/(DF$195-DF$194)*10)),1))</f>
        <v>5</v>
      </c>
      <c r="DG125" s="55">
        <f>IF('Indicator Data'!AC128="No data","x",ROUND(IF('Indicator Data'!AC128&gt;DG$195,10,IF('Indicator Data'!AC128&lt;DG$194,0,10-(DG$195-'Indicator Data'!AC128)/(DG$195-DG$194)*10)),1))</f>
        <v>8.6999999999999993</v>
      </c>
      <c r="DH125" s="55">
        <f>IF('Indicator Data'!AD128="No data","x",ROUND(IF('Indicator Data'!AD128&gt;DH$195,10,IF('Indicator Data'!AD128&lt;DH$194,0,10-(DH$195-'Indicator Data'!AD128)/(DH$195-DH$194)*10)),1))</f>
        <v>1</v>
      </c>
      <c r="DI125" s="55">
        <f t="shared" si="173"/>
        <v>4.7</v>
      </c>
      <c r="DJ125" s="55">
        <f t="shared" si="174"/>
        <v>3.1</v>
      </c>
      <c r="DK125" s="55" t="str">
        <f>IF('Indicator Data'!AK128="No data","x",ROUND(IF('Indicator Data'!AK128&gt;DK$195,10,IF('Indicator Data'!AK128&lt;DK$194,0,10-(DK$195-'Indicator Data'!AK128)/(DK$195-DK$194)*10)),1))</f>
        <v>x</v>
      </c>
      <c r="DL125" s="55">
        <f>IF('Indicator Data'!AL128="No data","x",ROUND(IF('Indicator Data'!AL128&gt;DL$195,10,IF('Indicator Data'!AL128&lt;DL$194,0,10-(DL$195-'Indicator Data'!AL128)/(DL$195-DL$194)*10)),1))</f>
        <v>0.9</v>
      </c>
      <c r="DM125" s="55">
        <f t="shared" si="175"/>
        <v>4</v>
      </c>
      <c r="DN125" s="55">
        <f>IF('Indicator Data'!AG128="No data","x",ROUND(IF('Indicator Data'!AG128&gt;DN$195,10,IF('Indicator Data'!AG128&lt;DN$194,0,10-(DN$195-'Indicator Data'!AG128)/(DN$195-DN$194)*10)),1))</f>
        <v>0</v>
      </c>
      <c r="DO125" s="55">
        <f t="shared" si="176"/>
        <v>0</v>
      </c>
      <c r="DP125" s="194">
        <f>IF('Indicator Data'!AI128="No data","x",'Indicator Data'!AI128/'Indicator Data'!$CK128)</f>
        <v>5.6227612322177871E-4</v>
      </c>
      <c r="DQ125" s="55">
        <f t="shared" si="215"/>
        <v>5.6</v>
      </c>
      <c r="DR125" s="55">
        <f>IF('Indicator Data'!AJ128="No data","x",ROUND(IF('Indicator Data'!AJ128&gt;DR$195,10,IF('Indicator Data'!AJ128&lt;DR$194,0,10-(DR$195-'Indicator Data'!AJ128)/(DR$195-DR$194)*10)),1))</f>
        <v>10</v>
      </c>
      <c r="DS125" s="55">
        <f t="shared" si="177"/>
        <v>7.8</v>
      </c>
      <c r="DT125" s="55">
        <f>ROUND(IF('Indicator Data'!Z128=0,0,IF(LOG('Indicator Data'!Z128)&gt;DT$195,10,IF(LOG('Indicator Data'!Z128)&lt;DT$194,0,10-(DT$195-LOG('Indicator Data'!Z128))/(DT$195-DT$194)*10))),1)</f>
        <v>7.8</v>
      </c>
      <c r="DU125" s="56">
        <f>'Indicator Data'!Z128/'Indicator Data'!$CL128</f>
        <v>0.6078459252480829</v>
      </c>
      <c r="DV125" s="55">
        <f t="shared" si="216"/>
        <v>6.1</v>
      </c>
      <c r="DW125" s="55">
        <f t="shared" si="178"/>
        <v>7</v>
      </c>
      <c r="DX125" s="55">
        <f t="shared" si="179"/>
        <v>3.9</v>
      </c>
      <c r="DY125" s="57">
        <f>IF(BL125="x",ROUND((10-GEOMEAN(((10-DX125)/10*9+1),((10-CZ125)/10*9+1),((10-DJ125)/10*9+1)))/9*10,1),ROUND((10-GEOMEAN(((10-BL125)/10*9+1),((10-DX125)/10*9+1),((10-CZ125)/10*9+1),((10-DJ125)/10*9+1)))/9*10,1))</f>
        <v>2.8</v>
      </c>
      <c r="DZ125" s="58">
        <f>IF(ROUND(IF(AP125="x",(10-GEOMEAN(((10-AO125)/10*9+1),((10-DY125)/10*9+1),((10-AU125)/10*9+1),((10-AQ125)/10*9+1),((10-AR125)/10*9+1)))/9*10,(10-GEOMEAN(((10-AO125)/10*9+1),((10-DY125)/10*9+1),((10-AP125)/10*9+1),((10-AQ125)/10*9+1),((10-AR125)/10*9+1),((10-AU125)/10*9+1)))/9*10),1)=0,0.1,ROUND(IF(AP125="x",(10-GEOMEAN(((10-AO125)/10*9+1),((10-DY125)/10*9+1),((10-AU125)/10*9+1),((10-AQ125)/10*9+1),((10-AR125)/10*9+1)))/9*10,(10-GEOMEAN(((10-AO125)/10*9+1),((10-DY125)/10*9+1),((10-AP125)/10*9+1),((10-AQ125)/10*9+1),((10-AR125)/10*9+1),((10-AU125)/10*9+1)))/9*10),1))</f>
        <v>4.5</v>
      </c>
      <c r="EA125" s="55">
        <f>ROUND(IF('Indicator Data'!AM128=0,0,IF('Indicator Data'!AM128&gt;EA$195,10,IF('Indicator Data'!AM128&lt;EA$194,0,10-(EA$195-'Indicator Data'!AM128)/(EA$195-EA$194)*10))),1)</f>
        <v>0</v>
      </c>
      <c r="EB125" s="55">
        <f>ROUND(IF('Indicator Data'!AN128=0,0,IF(LOG('Indicator Data'!AN128)&gt;LOG(EB$195),10,IF(LOG('Indicator Data'!AN128)&lt;LOG(EB$194),0,10-(LOG(EB$195)-LOG('Indicator Data'!AN128))/(LOG(EB$195)-LOG(EB$194))*10))),1)</f>
        <v>0</v>
      </c>
      <c r="EC125" s="57">
        <f t="shared" si="217"/>
        <v>0</v>
      </c>
      <c r="ED125" s="55">
        <f>'Indicator Data'!AO128</f>
        <v>0</v>
      </c>
      <c r="EE125" s="55">
        <f>'Indicator Data'!AP128</f>
        <v>0</v>
      </c>
      <c r="EF125" s="57">
        <f t="shared" si="218"/>
        <v>0</v>
      </c>
      <c r="EG125" s="58">
        <f t="shared" si="219"/>
        <v>0</v>
      </c>
      <c r="EH125" s="15"/>
      <c r="EI125" s="104"/>
    </row>
    <row r="126" spans="1:139" s="4" customFormat="1" x14ac:dyDescent="0.25">
      <c r="A126" s="126" t="str">
        <f>'Indicator Data'!A129</f>
        <v>Nicaragua</v>
      </c>
      <c r="B126" s="59" t="str">
        <f>'Indicator Data'!B129</f>
        <v>NIC</v>
      </c>
      <c r="C126" s="55">
        <f>ROUND(IF('Indicator Data'!C129=0,0.1,IF(LOG('Indicator Data'!C129)&gt;C$195,10,IF(LOG('Indicator Data'!C129)&lt;C$194,0,10-(C$195-LOG('Indicator Data'!C129))/(C$195-C$194)*10))),1)</f>
        <v>7.8</v>
      </c>
      <c r="D126" s="55">
        <f>ROUND(IF('Indicator Data'!D129=0,0.1,IF(LOG('Indicator Data'!D129)&gt;D$195,10,IF(LOG('Indicator Data'!D129)&lt;D$194,0,10-(D$195-LOG('Indicator Data'!D129))/(D$195-D$194)*10))),1)</f>
        <v>9.6999999999999993</v>
      </c>
      <c r="E126" s="55">
        <f t="shared" si="180"/>
        <v>8.9</v>
      </c>
      <c r="F126" s="55">
        <f>IF('Indicator Data'!E129="No data",0.1,(ROUND(IF('Indicator Data'!E129=0,0,IF(LOG('Indicator Data'!E129)&gt;F$195,10,IF(LOG('Indicator Data'!E129)&lt;F$194,0,10-(F$195-LOG('Indicator Data'!E129))/(F$195-F$194)*10))),1)))</f>
        <v>6.3</v>
      </c>
      <c r="G126" s="55">
        <f>ROUND(IF('Indicator Data'!F129=0,0,IF(LOG('Indicator Data'!F129)&gt;G$195,10,IF(LOG('Indicator Data'!F129)&lt;G$194,0,10-(G$195-LOG('Indicator Data'!F129))/(G$195-G$194)*10))),1)</f>
        <v>7.1</v>
      </c>
      <c r="H126" s="55">
        <f>ROUND(IF('Indicator Data'!G129=0,0,IF(LOG('Indicator Data'!G129)&gt;H$195,10,IF(LOG('Indicator Data'!G129)&lt;H$194,0,10-(H$195-LOG('Indicator Data'!G129))/(H$195-H$194)*10))),1)</f>
        <v>5.7</v>
      </c>
      <c r="I126" s="55">
        <f>ROUND(IF('Indicator Data'!H129=0,0,IF(LOG('Indicator Data'!H129)&gt;I$195,10,IF(LOG('Indicator Data'!H129)&lt;I$194,0,10-(I$195-LOG('Indicator Data'!H129))/(I$195-I$194)*10))),1)</f>
        <v>6.4</v>
      </c>
      <c r="J126" s="55">
        <f t="shared" si="181"/>
        <v>6.1</v>
      </c>
      <c r="K126" s="55">
        <f>ROUND(IF('Indicator Data'!I129=0,0,IF(LOG('Indicator Data'!I129)&gt;K$195,10,IF(LOG('Indicator Data'!I129)&lt;K$194,0,10-(K$195-LOG('Indicator Data'!I129))/(K$195-K$194)*10))),1)</f>
        <v>5.2</v>
      </c>
      <c r="L126" s="55">
        <f t="shared" si="182"/>
        <v>5.7</v>
      </c>
      <c r="M126" s="55">
        <f>ROUND(IF('Indicator Data'!J129=0,0,IF(LOG('Indicator Data'!J129)&gt;M$195,10,IF(LOG('Indicator Data'!J129)&lt;M$194,0,10-(M$195-LOG('Indicator Data'!J129))/(M$195-M$194)*10))),1)</f>
        <v>8.9</v>
      </c>
      <c r="N126" s="56">
        <f>'Indicator Data'!C129/'Indicator Data'!$CL129</f>
        <v>2.0901460172743584E-3</v>
      </c>
      <c r="O126" s="56">
        <f>'Indicator Data'!D129/'Indicator Data'!$CL129</f>
        <v>1.3013315934472282E-3</v>
      </c>
      <c r="P126" s="56">
        <f>IF(F126=0.1,"x",'Indicator Data'!E129/'Indicator Data'!$CL129)</f>
        <v>5.6237663256994011E-3</v>
      </c>
      <c r="Q126" s="56">
        <f>'Indicator Data'!F129/'Indicator Data'!$CL129</f>
        <v>3.0012430394975017E-5</v>
      </c>
      <c r="R126" s="56">
        <f>'Indicator Data'!G129/'Indicator Data'!$CL129</f>
        <v>3.1252629459130447E-3</v>
      </c>
      <c r="S126" s="56">
        <f>'Indicator Data'!H129/'Indicator Data'!$CL129</f>
        <v>4.8811570921010104E-5</v>
      </c>
      <c r="T126" s="56">
        <f>'Indicator Data'!I129/'Indicator Data'!$CL129</f>
        <v>6.3087984110698201E-4</v>
      </c>
      <c r="U126" s="56">
        <f>'Indicator Data'!J129/'Indicator Data'!$CL129</f>
        <v>6.1771603800878545E-3</v>
      </c>
      <c r="V126" s="55">
        <f t="shared" si="183"/>
        <v>10</v>
      </c>
      <c r="W126" s="55">
        <f t="shared" si="184"/>
        <v>10</v>
      </c>
      <c r="X126" s="55">
        <f t="shared" si="185"/>
        <v>10</v>
      </c>
      <c r="Y126" s="55">
        <f t="shared" si="186"/>
        <v>3.7</v>
      </c>
      <c r="Z126" s="55">
        <f t="shared" si="187"/>
        <v>8.8000000000000007</v>
      </c>
      <c r="AA126" s="55">
        <f t="shared" si="188"/>
        <v>1.7</v>
      </c>
      <c r="AB126" s="55">
        <f t="shared" si="189"/>
        <v>0.1</v>
      </c>
      <c r="AC126" s="55">
        <f t="shared" si="190"/>
        <v>0.9</v>
      </c>
      <c r="AD126" s="55">
        <f t="shared" si="191"/>
        <v>0.6</v>
      </c>
      <c r="AE126" s="55">
        <f t="shared" si="192"/>
        <v>0.8</v>
      </c>
      <c r="AF126" s="55">
        <f t="shared" si="193"/>
        <v>2.1</v>
      </c>
      <c r="AG126" s="55">
        <f>ROUND(IF('Indicator Data'!K129=0,0,IF('Indicator Data'!K129&gt;AG$195,10,IF('Indicator Data'!K129&lt;AG$194,0,10-(AG$195-'Indicator Data'!K129)/(AG$195-AG$194)*10))),1)</f>
        <v>5.7</v>
      </c>
      <c r="AH126" s="55">
        <f t="shared" si="194"/>
        <v>8.9</v>
      </c>
      <c r="AI126" s="55">
        <f t="shared" si="195"/>
        <v>9.9</v>
      </c>
      <c r="AJ126" s="55">
        <f t="shared" si="196"/>
        <v>3.7</v>
      </c>
      <c r="AK126" s="55">
        <f t="shared" si="197"/>
        <v>3.3</v>
      </c>
      <c r="AL126" s="55">
        <f t="shared" si="198"/>
        <v>3.5</v>
      </c>
      <c r="AM126" s="55">
        <f t="shared" si="199"/>
        <v>2.9</v>
      </c>
      <c r="AN126" s="55">
        <f t="shared" si="200"/>
        <v>6.6</v>
      </c>
      <c r="AO126" s="193">
        <f t="shared" si="201"/>
        <v>9.5</v>
      </c>
      <c r="AP126" s="193">
        <f t="shared" si="151"/>
        <v>5.0999999999999996</v>
      </c>
      <c r="AQ126" s="193">
        <f t="shared" si="202"/>
        <v>8.1</v>
      </c>
      <c r="AR126" s="193">
        <f t="shared" si="203"/>
        <v>3.6</v>
      </c>
      <c r="AS126" s="55">
        <f t="shared" si="204"/>
        <v>6.2</v>
      </c>
      <c r="AT126" s="55">
        <f>IF('Indicator Data'!L129="No data","x",IF('Indicator Data'!CM129&lt;1000,"x",ROUND((IF('Indicator Data'!L129&gt;AT$195,10,IF('Indicator Data'!L129&lt;AT$194,0,10-(AT$195-'Indicator Data'!L129)/(AT$195-AT$194)*10))),1)))</f>
        <v>2</v>
      </c>
      <c r="AU126" s="193">
        <f t="shared" si="205"/>
        <v>4.0999999999999996</v>
      </c>
      <c r="AV126" s="55" t="str">
        <f>IF('Indicator Data'!M129="No data","x",ROUND(IF('Indicator Data'!M129=0,0,IF(LOG('Indicator Data'!M129)&gt;AV$195,10,IF(LOG('Indicator Data'!M129)&lt;AV$194,0,10-(AV$195-LOG('Indicator Data'!M129))/(AV$195-AV$194)*10))),1))</f>
        <v>x</v>
      </c>
      <c r="AW126" s="56" t="str">
        <f>IF(AV126="x","x",'Indicator Data'!M129/'Indicator Data'!$CL129)</f>
        <v>x</v>
      </c>
      <c r="AX126" s="55" t="str">
        <f t="shared" si="152"/>
        <v>x</v>
      </c>
      <c r="AY126" s="55" t="str">
        <f t="shared" si="153"/>
        <v>x</v>
      </c>
      <c r="AZ126" s="55" t="str">
        <f>IF('Indicator Data'!N129="No data","x",ROUND(IF('Indicator Data'!N129=0,0,IF(LOG('Indicator Data'!N129)&gt;AZ$195,10,IF(LOG('Indicator Data'!N129)&lt;AZ$194,0,10-(AZ$195-LOG('Indicator Data'!N129))/(AZ$195-AZ$194)*10))),1))</f>
        <v>x</v>
      </c>
      <c r="BA126" s="56" t="str">
        <f>IF(AZ126="x","x",'Indicator Data'!N129/'Indicator Data'!$CL129)</f>
        <v>x</v>
      </c>
      <c r="BB126" s="55" t="str">
        <f t="shared" si="154"/>
        <v>x</v>
      </c>
      <c r="BC126" s="55" t="str">
        <f t="shared" si="155"/>
        <v>x</v>
      </c>
      <c r="BD126" s="55" t="str">
        <f>IF('Indicator Data'!O129="No data","x",ROUND(IF('Indicator Data'!O129=0,0,IF(LOG('Indicator Data'!O129)&gt;BD$195,10,IF(LOG('Indicator Data'!O129)&lt;BD$194,0,10-(BD$195-LOG('Indicator Data'!O129))/(BD$195-BD$194)*10))),1))</f>
        <v>x</v>
      </c>
      <c r="BE126" s="56" t="str">
        <f>IF(BD126="x","x",'Indicator Data'!O129/'Indicator Data'!$CL129)</f>
        <v>x</v>
      </c>
      <c r="BF126" s="55" t="str">
        <f t="shared" si="156"/>
        <v>x</v>
      </c>
      <c r="BG126" s="55" t="str">
        <f t="shared" si="157"/>
        <v>x</v>
      </c>
      <c r="BH126" s="55" t="str">
        <f>IF('Indicator Data'!P129="No data","x",ROUND(IF('Indicator Data'!P129=0,0,IF(LOG('Indicator Data'!P129)&gt;BH$195,10,IF(LOG('Indicator Data'!P129)&lt;BH$194,0,10-(BH$195-LOG('Indicator Data'!P129))/(BH$195-BH$194)*10))),1))</f>
        <v>x</v>
      </c>
      <c r="BI126" s="56" t="str">
        <f>IF(BH126="x","x",'Indicator Data'!P129/'Indicator Data'!$CL129)</f>
        <v>x</v>
      </c>
      <c r="BJ126" s="55" t="str">
        <f t="shared" si="158"/>
        <v>x</v>
      </c>
      <c r="BK126" s="55" t="str">
        <f t="shared" si="159"/>
        <v>x</v>
      </c>
      <c r="BL126" s="55" t="str">
        <f t="shared" si="160"/>
        <v>x</v>
      </c>
      <c r="BM126" s="55">
        <f>ROUND(IF('Indicator Data'!Q129=0,0,IF(LOG('Indicator Data'!Q129)&gt;BM$195,10,IF(LOG('Indicator Data'!Q129)&lt;BM$194,0,10-(BM$195-LOG('Indicator Data'!Q129))/(BM$195-BM$194)*10))),1)</f>
        <v>7.1</v>
      </c>
      <c r="BN126" s="55">
        <f>ROUND(IF('Indicator Data'!R129=0,0,IF(LOG('Indicator Data'!R129)&gt;BN$195,10,IF(LOG('Indicator Data'!R129)&lt;BN$194,0,10-(BN$195-LOG('Indicator Data'!R129))/(BN$195-BN$194)*10))),1)</f>
        <v>9.1999999999999993</v>
      </c>
      <c r="BO126" s="55">
        <f t="shared" si="161"/>
        <v>8.4999999999999982</v>
      </c>
      <c r="BP126" s="56">
        <f>'Indicator Data'!Q129/'Indicator Data'!$CL129</f>
        <v>0.14224264480076376</v>
      </c>
      <c r="BQ126" s="56">
        <f>'Indicator Data'!R129/'Indicator Data'!$CL129</f>
        <v>0.55008606101382562</v>
      </c>
      <c r="BR126" s="55">
        <f t="shared" si="206"/>
        <v>1.4</v>
      </c>
      <c r="BS126" s="55">
        <f t="shared" si="207"/>
        <v>6.9</v>
      </c>
      <c r="BT126" s="55">
        <f t="shared" si="138"/>
        <v>5.0666666666666673</v>
      </c>
      <c r="BU126" s="55">
        <f t="shared" si="162"/>
        <v>7.1</v>
      </c>
      <c r="BV126" s="55">
        <f>ROUND(IF('Indicator Data'!S129=0,0,IF(LOG('Indicator Data'!S129)&gt;BV$195,10,IF(LOG('Indicator Data'!S129)&lt;BV$194,0,10-(BV$195-LOG('Indicator Data'!S129))/(BV$195-BV$194)*10))),1)</f>
        <v>7.8</v>
      </c>
      <c r="BW126" s="55">
        <f>ROUND(IF('Indicator Data'!T129=0,0,IF(LOG('Indicator Data'!T129)&gt;BW$195,10,IF(LOG('Indicator Data'!T129)&lt;BW$194,0,10-(BW$195-LOG('Indicator Data'!T129))/(BW$195-BW$194)*10))),1)</f>
        <v>7</v>
      </c>
      <c r="BX126" s="55">
        <f t="shared" si="163"/>
        <v>7.2666666666666666</v>
      </c>
      <c r="BY126" s="56">
        <f>'Indicator Data'!S129/'Indicator Data'!$CL129</f>
        <v>0.46699737543958791</v>
      </c>
      <c r="BZ126" s="56">
        <f>'Indicator Data'!T129/'Indicator Data'!$CL129</f>
        <v>0.12138480758410523</v>
      </c>
      <c r="CA126" s="55">
        <f t="shared" si="208"/>
        <v>7.8</v>
      </c>
      <c r="CB126" s="55">
        <f t="shared" si="209"/>
        <v>1.2</v>
      </c>
      <c r="CC126" s="55">
        <f t="shared" si="164"/>
        <v>3.4</v>
      </c>
      <c r="CD126" s="55">
        <f t="shared" si="165"/>
        <v>5.7</v>
      </c>
      <c r="CE126" s="55">
        <f t="shared" si="166"/>
        <v>6.5</v>
      </c>
      <c r="CF126" s="55">
        <f>ROUND(IF('Indicator Data'!U129=0,0,IF(LOG('Indicator Data'!U129)&gt;CF$195,10,IF(LOG('Indicator Data'!U129)&lt;CF$194,0,10-(CF$195-LOG('Indicator Data'!U129))/(CF$195-CF$194)*10))),1)</f>
        <v>8.1999999999999993</v>
      </c>
      <c r="CG126" s="56">
        <f>'Indicator Data'!U129/'Indicator Data'!$CL129</f>
        <v>0.84363472060097966</v>
      </c>
      <c r="CH126" s="55">
        <f t="shared" si="210"/>
        <v>9.4</v>
      </c>
      <c r="CI126" s="55">
        <f t="shared" si="167"/>
        <v>8.9</v>
      </c>
      <c r="CJ126" s="55">
        <f>ROUND(IF('Indicator Data'!V129=0,0,IF(LOG('Indicator Data'!V129)&gt;CJ$195,10,IF(LOG('Indicator Data'!V129)&lt;CJ$194,0,10-(CJ$195-LOG('Indicator Data'!V129))/(CJ$195-CJ$194)*10))),1)</f>
        <v>8.1</v>
      </c>
      <c r="CK126" s="56">
        <f>IF('Indicator Data'!V129/'Indicator Data'!$CL129&gt;1,1,'Indicator Data'!V129/'Indicator Data'!$CL129)</f>
        <v>0.77471249459700176</v>
      </c>
      <c r="CL126" s="55">
        <f t="shared" si="211"/>
        <v>7.7</v>
      </c>
      <c r="CM126" s="55">
        <f t="shared" si="168"/>
        <v>7.9</v>
      </c>
      <c r="CN126" s="55">
        <f>ROUND(IF('Indicator Data'!W129=0,0,IF(LOG('Indicator Data'!W129)&gt;CN$195,10,IF(LOG('Indicator Data'!W129)&lt;CN$194,0,10-(CN$195-LOG('Indicator Data'!W129))/(CN$195-CN$194)*10))),1)</f>
        <v>0</v>
      </c>
      <c r="CO126" s="56">
        <f>'Indicator Data'!W129/'Indicator Data'!$CL129</f>
        <v>0</v>
      </c>
      <c r="CP126" s="55">
        <f t="shared" si="212"/>
        <v>0</v>
      </c>
      <c r="CQ126" s="55">
        <f t="shared" si="169"/>
        <v>0</v>
      </c>
      <c r="CR126" s="55">
        <f>ROUND(IF('Indicator Data'!X129=0,0,IF(LOG('Indicator Data'!X129)&gt;CR$195,10,IF(LOG('Indicator Data'!X129)&lt;CR$194,0,10-(CR$195-LOG('Indicator Data'!X129))/(CR$195-CR$194)*10))),1)</f>
        <v>8.1999999999999993</v>
      </c>
      <c r="CS126" s="56">
        <f>'Indicator Data'!X129/'Indicator Data'!$CL129</f>
        <v>0.91416740799671736</v>
      </c>
      <c r="CT126" s="55">
        <f t="shared" si="213"/>
        <v>9.1</v>
      </c>
      <c r="CU126" s="55">
        <f t="shared" si="170"/>
        <v>8.6999999999999993</v>
      </c>
      <c r="CV126" s="55">
        <f>ROUND(IF('Indicator Data'!Y129=0,0,IF(LOG('Indicator Data'!Y129)&gt;CR$195,10,IF(LOG('Indicator Data'!Y129)&lt;CR$194,0,10-(CR$195-LOG('Indicator Data'!Y129))/(CR$195-CR$194)*10))),1)</f>
        <v>0</v>
      </c>
      <c r="CW126" s="56">
        <f>'Indicator Data'!Y129/'Indicator Data'!$CL129</f>
        <v>0</v>
      </c>
      <c r="CX126" s="55">
        <f t="shared" si="214"/>
        <v>0</v>
      </c>
      <c r="CY126" s="55">
        <f t="shared" si="171"/>
        <v>0</v>
      </c>
      <c r="CZ126" s="55">
        <f t="shared" si="172"/>
        <v>8.1</v>
      </c>
      <c r="DA126" s="55">
        <f>IF('Indicator Data'!AE129="No data","x",ROUND(IF('Indicator Data'!AE129&gt;DA$195,0,IF('Indicator Data'!AE129&lt;DA$194,10,(DA$195-'Indicator Data'!AE129)/(DA$195-DA$194)*10)),1))</f>
        <v>2.8</v>
      </c>
      <c r="DB126" s="55">
        <f>IF('Indicator Data'!AF129="No data","x",ROUND(IF('Indicator Data'!AF129&gt;DB$195,0,IF('Indicator Data'!AF129&lt;DB$194,10,(DB$195-'Indicator Data'!AF129)/(DB$195-DB$194)*10)),1))</f>
        <v>3.1</v>
      </c>
      <c r="DC126" s="55" t="str">
        <f>IF('Indicator Data'!AH129="No data","x",ROUND(IF('Indicator Data'!AH129&gt;DC$195,0,IF('Indicator Data'!AH129&lt;DC$194,10,(DC$195-'Indicator Data'!AH129)/(DC$195-DC$194)*10)),1))</f>
        <v>x</v>
      </c>
      <c r="DD126" s="55">
        <f>IF(AND(DB126="x",DA126="x",DC126="x"),"x",ROUND(AVERAGE(DA126:DC126),1))</f>
        <v>3</v>
      </c>
      <c r="DE126" s="55">
        <f>IF('Indicator Data'!AA129="No data","x",ROUND(IF(LOG('Indicator Data'!AA129)&gt;DE$195,10,IF(LOG('Indicator Data'!AA129)&lt;DE$194,0,10-(DE$195-LOG('Indicator Data'!AA129))/(DE$195-DE$194)*10)),1))</f>
        <v>5.8</v>
      </c>
      <c r="DF126" s="55">
        <f>IF('Indicator Data'!AB129="No data","x",ROUND(IF('Indicator Data'!AB129&gt;DF$195,10,IF('Indicator Data'!AB129&lt;DF$194,0,10-(DF$195-'Indicator Data'!AB129)/(DF$195-DF$194)*10)),1))</f>
        <v>4.4000000000000004</v>
      </c>
      <c r="DG126" s="55">
        <f>IF('Indicator Data'!AC129="No data","x",ROUND(IF('Indicator Data'!AC129&gt;DG$195,10,IF('Indicator Data'!AC129&lt;DG$194,0,10-(DG$195-'Indicator Data'!AC129)/(DG$195-DG$194)*10)),1))</f>
        <v>5.9</v>
      </c>
      <c r="DH126" s="55" t="str">
        <f>IF('Indicator Data'!AD129="No data","x",ROUND(IF('Indicator Data'!AD129&gt;DH$195,10,IF('Indicator Data'!AD129&lt;DH$194,0,10-(DH$195-'Indicator Data'!AD129)/(DH$195-DH$194)*10)),1))</f>
        <v>x</v>
      </c>
      <c r="DI126" s="55">
        <f t="shared" si="173"/>
        <v>5.4</v>
      </c>
      <c r="DJ126" s="55">
        <f t="shared" si="174"/>
        <v>4.5999999999999996</v>
      </c>
      <c r="DK126" s="55">
        <f>IF('Indicator Data'!AK129="No data","x",ROUND(IF('Indicator Data'!AK129&gt;DK$195,10,IF('Indicator Data'!AK129&lt;DK$194,0,10-(DK$195-'Indicator Data'!AK129)/(DK$195-DK$194)*10)),1))</f>
        <v>4.8</v>
      </c>
      <c r="DL126" s="55">
        <f>IF('Indicator Data'!AL129="No data","x",ROUND(IF('Indicator Data'!AL129&gt;DL$195,10,IF('Indicator Data'!AL129&lt;DL$194,0,10-(DL$195-'Indicator Data'!AL129)/(DL$195-DL$194)*10)),1))</f>
        <v>3.4</v>
      </c>
      <c r="DM126" s="55">
        <f t="shared" si="175"/>
        <v>4.9000000000000004</v>
      </c>
      <c r="DN126" s="55">
        <f>IF('Indicator Data'!AG129="No data","x",ROUND(IF('Indicator Data'!AG129&gt;DN$195,10,IF('Indicator Data'!AG129&lt;DN$194,0,10-(DN$195-'Indicator Data'!AG129)/(DN$195-DN$194)*10)),1))</f>
        <v>2.2000000000000002</v>
      </c>
      <c r="DO126" s="55">
        <f t="shared" si="176"/>
        <v>2.7</v>
      </c>
      <c r="DP126" s="194">
        <f>IF('Indicator Data'!AI129="No data","x",'Indicator Data'!AI129/'Indicator Data'!$CK129)</f>
        <v>6.1557373714970489E-5</v>
      </c>
      <c r="DQ126" s="55">
        <f t="shared" si="215"/>
        <v>0.6</v>
      </c>
      <c r="DR126" s="55">
        <f>IF('Indicator Data'!AJ129="No data","x",ROUND(IF('Indicator Data'!AJ129&gt;DR$195,10,IF('Indicator Data'!AJ129&lt;DR$194,0,10-(DR$195-'Indicator Data'!AJ129)/(DR$195-DR$194)*10)),1))</f>
        <v>8</v>
      </c>
      <c r="DS126" s="55">
        <f t="shared" si="177"/>
        <v>4.3</v>
      </c>
      <c r="DT126" s="55">
        <f>ROUND(IF('Indicator Data'!Z129=0,0,IF(LOG('Indicator Data'!Z129)&gt;DT$195,10,IF(LOG('Indicator Data'!Z129)&lt;DT$194,0,10-(DT$195-LOG('Indicator Data'!Z129))/(DT$195-DT$194)*10))),1)</f>
        <v>6.1</v>
      </c>
      <c r="DU126" s="56">
        <f>'Indicator Data'!Z129/'Indicator Data'!$CL129</f>
        <v>3.2114655544682326E-2</v>
      </c>
      <c r="DV126" s="55">
        <f t="shared" si="216"/>
        <v>0.3</v>
      </c>
      <c r="DW126" s="55">
        <f t="shared" si="178"/>
        <v>3.8</v>
      </c>
      <c r="DX126" s="55">
        <f t="shared" si="179"/>
        <v>4</v>
      </c>
      <c r="DY126" s="57">
        <f>IF(BL126="x",ROUND((10-GEOMEAN(((10-DX126)/10*9+1),((10-CZ126)/10*9+1),((10-DJ126)/10*9+1)))/9*10,1),ROUND((10-GEOMEAN(((10-BL126)/10*9+1),((10-DX126)/10*9+1),((10-CZ126)/10*9+1),((10-DJ126)/10*9+1)))/9*10,1))</f>
        <v>5.9</v>
      </c>
      <c r="DZ126" s="58">
        <f>IF(ROUND(IF(AP126="x",(10-GEOMEAN(((10-AO126)/10*9+1),((10-DY126)/10*9+1),((10-AU126)/10*9+1),((10-AQ126)/10*9+1),((10-AR126)/10*9+1)))/9*10,(10-GEOMEAN(((10-AO126)/10*9+1),((10-DY126)/10*9+1),((10-AP126)/10*9+1),((10-AQ126)/10*9+1),((10-AR126)/10*9+1),((10-AU126)/10*9+1)))/9*10),1)=0,0.1,ROUND(IF(AP126="x",(10-GEOMEAN(((10-AO126)/10*9+1),((10-DY126)/10*9+1),((10-AU126)/10*9+1),((10-AQ126)/10*9+1),((10-AR126)/10*9+1)))/9*10,(10-GEOMEAN(((10-AO126)/10*9+1),((10-DY126)/10*9+1),((10-AP126)/10*9+1),((10-AQ126)/10*9+1),((10-AR126)/10*9+1),((10-AU126)/10*9+1)))/9*10),1))</f>
        <v>6.6</v>
      </c>
      <c r="EA126" s="55">
        <f>ROUND(IF('Indicator Data'!AM129=0,0,IF('Indicator Data'!AM129&gt;EA$195,10,IF('Indicator Data'!AM129&lt;EA$194,0,10-(EA$195-'Indicator Data'!AM129)/(EA$195-EA$194)*10))),1)</f>
        <v>4</v>
      </c>
      <c r="EB126" s="55">
        <f>ROUND(IF('Indicator Data'!AN129=0,0,IF(LOG('Indicator Data'!AN129)&gt;LOG(EB$195),10,IF(LOG('Indicator Data'!AN129)&lt;LOG(EB$194),0,10-(LOG(EB$195)-LOG('Indicator Data'!AN129))/(LOG(EB$195)-LOG(EB$194))*10))),1)</f>
        <v>5.7</v>
      </c>
      <c r="EC126" s="57">
        <f t="shared" si="217"/>
        <v>4.9000000000000004</v>
      </c>
      <c r="ED126" s="55">
        <f>'Indicator Data'!AO129</f>
        <v>4</v>
      </c>
      <c r="EE126" s="55">
        <f>'Indicator Data'!AP129</f>
        <v>0</v>
      </c>
      <c r="EF126" s="57">
        <f t="shared" si="218"/>
        <v>8</v>
      </c>
      <c r="EG126" s="58">
        <f t="shared" si="219"/>
        <v>8</v>
      </c>
      <c r="EH126" s="15"/>
      <c r="EI126" s="104"/>
    </row>
    <row r="127" spans="1:139" s="4" customFormat="1" x14ac:dyDescent="0.25">
      <c r="A127" s="126" t="str">
        <f>'Indicator Data'!A130</f>
        <v>Niger</v>
      </c>
      <c r="B127" s="59" t="str">
        <f>'Indicator Data'!B130</f>
        <v>NER</v>
      </c>
      <c r="C127" s="55">
        <f>ROUND(IF('Indicator Data'!C130=0,0.1,IF(LOG('Indicator Data'!C130)&gt;C$195,10,IF(LOG('Indicator Data'!C130)&lt;C$194,0,10-(C$195-LOG('Indicator Data'!C130))/(C$195-C$194)*10))),1)</f>
        <v>0.1</v>
      </c>
      <c r="D127" s="55">
        <f>ROUND(IF('Indicator Data'!D130=0,0.1,IF(LOG('Indicator Data'!D130)&gt;D$195,10,IF(LOG('Indicator Data'!D130)&lt;D$194,0,10-(D$195-LOG('Indicator Data'!D130))/(D$195-D$194)*10))),1)</f>
        <v>0.1</v>
      </c>
      <c r="E127" s="55">
        <f t="shared" si="180"/>
        <v>0.1</v>
      </c>
      <c r="F127" s="55">
        <f>IF('Indicator Data'!E130="No data",0.1,(ROUND(IF('Indicator Data'!E130=0,0,IF(LOG('Indicator Data'!E130)&gt;F$195,10,IF(LOG('Indicator Data'!E130)&lt;F$194,0,10-(F$195-LOG('Indicator Data'!E130))/(F$195-F$194)*10))),1)))</f>
        <v>8.1999999999999993</v>
      </c>
      <c r="G127" s="55">
        <f>ROUND(IF('Indicator Data'!F130=0,0,IF(LOG('Indicator Data'!F130)&gt;G$195,10,IF(LOG('Indicator Data'!F130)&lt;G$194,0,10-(G$195-LOG('Indicator Data'!F130))/(G$195-G$194)*10))),1)</f>
        <v>0</v>
      </c>
      <c r="H127" s="55">
        <f>ROUND(IF('Indicator Data'!G130=0,0,IF(LOG('Indicator Data'!G130)&gt;H$195,10,IF(LOG('Indicator Data'!G130)&lt;H$194,0,10-(H$195-LOG('Indicator Data'!G130))/(H$195-H$194)*10))),1)</f>
        <v>0</v>
      </c>
      <c r="I127" s="55">
        <f>ROUND(IF('Indicator Data'!H130=0,0,IF(LOG('Indicator Data'!H130)&gt;I$195,10,IF(LOG('Indicator Data'!H130)&lt;I$194,0,10-(I$195-LOG('Indicator Data'!H130))/(I$195-I$194)*10))),1)</f>
        <v>0</v>
      </c>
      <c r="J127" s="55">
        <f t="shared" si="181"/>
        <v>0</v>
      </c>
      <c r="K127" s="55">
        <f>ROUND(IF('Indicator Data'!I130=0,0,IF(LOG('Indicator Data'!I130)&gt;K$195,10,IF(LOG('Indicator Data'!I130)&lt;K$194,0,10-(K$195-LOG('Indicator Data'!I130))/(K$195-K$194)*10))),1)</f>
        <v>0</v>
      </c>
      <c r="L127" s="55">
        <f t="shared" si="182"/>
        <v>0</v>
      </c>
      <c r="M127" s="55">
        <f>ROUND(IF('Indicator Data'!J130=0,0,IF(LOG('Indicator Data'!J130)&gt;M$195,10,IF(LOG('Indicator Data'!J130)&lt;M$194,0,10-(M$195-LOG('Indicator Data'!J130))/(M$195-M$194)*10))),1)</f>
        <v>10</v>
      </c>
      <c r="N127" s="56">
        <f>'Indicator Data'!C130/'Indicator Data'!$CL130</f>
        <v>0</v>
      </c>
      <c r="O127" s="56">
        <f>'Indicator Data'!D130/'Indicator Data'!$CL130</f>
        <v>0</v>
      </c>
      <c r="P127" s="56">
        <f>IF(F127=0.1,"x",'Indicator Data'!E130/'Indicator Data'!$CL130)</f>
        <v>9.7025341232685313E-3</v>
      </c>
      <c r="Q127" s="56">
        <f>'Indicator Data'!F130/'Indicator Data'!$CL130</f>
        <v>0</v>
      </c>
      <c r="R127" s="56">
        <f>'Indicator Data'!G130/'Indicator Data'!$CL130</f>
        <v>0</v>
      </c>
      <c r="S127" s="56">
        <f>'Indicator Data'!H130/'Indicator Data'!$CL130</f>
        <v>0</v>
      </c>
      <c r="T127" s="56">
        <f>'Indicator Data'!I130/'Indicator Data'!$CL130</f>
        <v>0</v>
      </c>
      <c r="U127" s="56">
        <f>'Indicator Data'!J130/'Indicator Data'!$CL130</f>
        <v>3.420274873991485E-2</v>
      </c>
      <c r="V127" s="55">
        <f t="shared" si="183"/>
        <v>0</v>
      </c>
      <c r="W127" s="55">
        <f t="shared" si="184"/>
        <v>0</v>
      </c>
      <c r="X127" s="55">
        <f t="shared" si="185"/>
        <v>0</v>
      </c>
      <c r="Y127" s="55">
        <f t="shared" si="186"/>
        <v>6.5</v>
      </c>
      <c r="Z127" s="55">
        <f t="shared" si="187"/>
        <v>0</v>
      </c>
      <c r="AA127" s="55">
        <f t="shared" si="188"/>
        <v>0</v>
      </c>
      <c r="AB127" s="55">
        <f t="shared" si="189"/>
        <v>0</v>
      </c>
      <c r="AC127" s="55">
        <f t="shared" si="190"/>
        <v>0</v>
      </c>
      <c r="AD127" s="55">
        <f t="shared" si="191"/>
        <v>0</v>
      </c>
      <c r="AE127" s="55">
        <f t="shared" si="192"/>
        <v>0</v>
      </c>
      <c r="AF127" s="55">
        <f t="shared" si="193"/>
        <v>10</v>
      </c>
      <c r="AG127" s="55">
        <f>ROUND(IF('Indicator Data'!K130=0,0,IF('Indicator Data'!K130&gt;AG$195,10,IF('Indicator Data'!K130&lt;AG$194,0,10-(AG$195-'Indicator Data'!K130)/(AG$195-AG$194)*10))),1)</f>
        <v>8.6</v>
      </c>
      <c r="AH127" s="55">
        <f t="shared" si="194"/>
        <v>0.1</v>
      </c>
      <c r="AI127" s="55">
        <f t="shared" si="195"/>
        <v>0.1</v>
      </c>
      <c r="AJ127" s="55">
        <f t="shared" si="196"/>
        <v>0</v>
      </c>
      <c r="AK127" s="55">
        <f t="shared" si="197"/>
        <v>0</v>
      </c>
      <c r="AL127" s="55">
        <f t="shared" si="198"/>
        <v>0</v>
      </c>
      <c r="AM127" s="55">
        <f t="shared" si="199"/>
        <v>0</v>
      </c>
      <c r="AN127" s="55">
        <f t="shared" si="200"/>
        <v>10</v>
      </c>
      <c r="AO127" s="193">
        <f t="shared" si="201"/>
        <v>0.1</v>
      </c>
      <c r="AP127" s="193">
        <f t="shared" si="151"/>
        <v>7.4</v>
      </c>
      <c r="AQ127" s="193">
        <f t="shared" si="202"/>
        <v>0</v>
      </c>
      <c r="AR127" s="193">
        <f t="shared" si="203"/>
        <v>0</v>
      </c>
      <c r="AS127" s="55">
        <f t="shared" si="204"/>
        <v>9.3000000000000007</v>
      </c>
      <c r="AT127" s="55">
        <f>IF('Indicator Data'!L130="No data","x",IF('Indicator Data'!CM130&lt;1000,"x",ROUND((IF('Indicator Data'!L130&gt;AT$195,10,IF('Indicator Data'!L130&lt;AT$194,0,10-(AT$195-'Indicator Data'!L130)/(AT$195-AT$194)*10))),1)))</f>
        <v>4</v>
      </c>
      <c r="AU127" s="193">
        <f t="shared" si="205"/>
        <v>6.7</v>
      </c>
      <c r="AV127" s="55">
        <f>IF('Indicator Data'!M130="No data","x",ROUND(IF('Indicator Data'!M130=0,0,IF(LOG('Indicator Data'!M130)&gt;AV$195,10,IF(LOG('Indicator Data'!M130)&lt;AV$194,0,10-(AV$195-LOG('Indicator Data'!M130))/(AV$195-AV$194)*10))),1))</f>
        <v>8.8000000000000007</v>
      </c>
      <c r="AW127" s="56">
        <f>IF(AV127="x","x",'Indicator Data'!M130/'Indicator Data'!$CL130)</f>
        <v>0.7428947966822963</v>
      </c>
      <c r="AX127" s="55">
        <f t="shared" si="152"/>
        <v>8.3000000000000007</v>
      </c>
      <c r="AY127" s="55">
        <f t="shared" si="153"/>
        <v>8.6</v>
      </c>
      <c r="AZ127" s="55">
        <f>IF('Indicator Data'!N130="No data","x",ROUND(IF('Indicator Data'!N130=0,0,IF(LOG('Indicator Data'!N130)&gt;AZ$195,10,IF(LOG('Indicator Data'!N130)&lt;AZ$194,0,10-(AZ$195-LOG('Indicator Data'!N130))/(AZ$195-AZ$194)*10))),1))</f>
        <v>0</v>
      </c>
      <c r="BA127" s="56">
        <f>IF(AZ127="x","x",'Indicator Data'!N130/'Indicator Data'!$CL130)</f>
        <v>0</v>
      </c>
      <c r="BB127" s="55">
        <f t="shared" si="154"/>
        <v>0</v>
      </c>
      <c r="BC127" s="55">
        <f t="shared" si="155"/>
        <v>0</v>
      </c>
      <c r="BD127" s="55">
        <f>IF('Indicator Data'!O130="No data","x",ROUND(IF('Indicator Data'!O130=0,0,IF(LOG('Indicator Data'!O130)&gt;BD$195,10,IF(LOG('Indicator Data'!O130)&lt;BD$194,0,10-(BD$195-LOG('Indicator Data'!O130))/(BD$195-BD$194)*10))),1))</f>
        <v>6.8</v>
      </c>
      <c r="BE127" s="56">
        <f>IF(BD127="x","x",'Indicator Data'!O130/'Indicator Data'!$CL130)</f>
        <v>5.9331336534265257E-3</v>
      </c>
      <c r="BF127" s="55">
        <f t="shared" si="156"/>
        <v>0.6</v>
      </c>
      <c r="BG127" s="55">
        <f t="shared" si="157"/>
        <v>4.4000000000000004</v>
      </c>
      <c r="BH127" s="55">
        <f>IF('Indicator Data'!P130="No data","x",ROUND(IF('Indicator Data'!P130=0,0,IF(LOG('Indicator Data'!P130)&gt;BH$195,10,IF(LOG('Indicator Data'!P130)&lt;BH$194,0,10-(BH$195-LOG('Indicator Data'!P130))/(BH$195-BH$194)*10))),1))</f>
        <v>0</v>
      </c>
      <c r="BI127" s="56">
        <f>IF(BH127="x","x",'Indicator Data'!P130/'Indicator Data'!$CL130)</f>
        <v>0</v>
      </c>
      <c r="BJ127" s="55">
        <f t="shared" si="158"/>
        <v>0</v>
      </c>
      <c r="BK127" s="55">
        <f t="shared" si="159"/>
        <v>0</v>
      </c>
      <c r="BL127" s="55">
        <f t="shared" si="160"/>
        <v>4.4000000000000004</v>
      </c>
      <c r="BM127" s="55">
        <f>ROUND(IF('Indicator Data'!Q130=0,0,IF(LOG('Indicator Data'!Q130)&gt;BM$195,10,IF(LOG('Indicator Data'!Q130)&lt;BM$194,0,10-(BM$195-LOG('Indicator Data'!Q130))/(BM$195-BM$194)*10))),1)</f>
        <v>9</v>
      </c>
      <c r="BN127" s="55">
        <f>ROUND(IF('Indicator Data'!R130=0,0,IF(LOG('Indicator Data'!R130)&gt;BN$195,10,IF(LOG('Indicator Data'!R130)&lt;BN$194,0,10-(BN$195-LOG('Indicator Data'!R130))/(BN$195-BN$194)*10))),1)</f>
        <v>0</v>
      </c>
      <c r="BO127" s="55">
        <f t="shared" si="161"/>
        <v>3</v>
      </c>
      <c r="BP127" s="56">
        <f>'Indicator Data'!Q130/'Indicator Data'!$CL130</f>
        <v>0.9980029530688197</v>
      </c>
      <c r="BQ127" s="56">
        <f>'Indicator Data'!R130/'Indicator Data'!$CL130</f>
        <v>0</v>
      </c>
      <c r="BR127" s="55">
        <f t="shared" si="206"/>
        <v>10</v>
      </c>
      <c r="BS127" s="55">
        <f t="shared" si="207"/>
        <v>0</v>
      </c>
      <c r="BT127" s="55">
        <f t="shared" si="138"/>
        <v>3.3333333333333335</v>
      </c>
      <c r="BU127" s="55">
        <f t="shared" si="162"/>
        <v>3.2</v>
      </c>
      <c r="BV127" s="55">
        <f>ROUND(IF('Indicator Data'!S130=0,0,IF(LOG('Indicator Data'!S130)&gt;BV$195,10,IF(LOG('Indicator Data'!S130)&lt;BV$194,0,10-(BV$195-LOG('Indicator Data'!S130))/(BV$195-BV$194)*10))),1)</f>
        <v>7.3</v>
      </c>
      <c r="BW127" s="55">
        <f>ROUND(IF('Indicator Data'!T130=0,0,IF(LOG('Indicator Data'!T130)&gt;BW$195,10,IF(LOG('Indicator Data'!T130)&lt;BW$194,0,10-(BW$195-LOG('Indicator Data'!T130))/(BW$195-BW$194)*10))),1)</f>
        <v>9</v>
      </c>
      <c r="BX127" s="55">
        <f t="shared" si="163"/>
        <v>8.4333333333333336</v>
      </c>
      <c r="BY127" s="56">
        <f>'Indicator Data'!S130/'Indicator Data'!$CL130</f>
        <v>6.2615341698621096E-2</v>
      </c>
      <c r="BZ127" s="56">
        <f>'Indicator Data'!T130/'Indicator Data'!$CL130</f>
        <v>0.93538761137019866</v>
      </c>
      <c r="CA127" s="55">
        <f t="shared" si="208"/>
        <v>1</v>
      </c>
      <c r="CB127" s="55">
        <f t="shared" si="209"/>
        <v>9.4</v>
      </c>
      <c r="CC127" s="55">
        <f t="shared" si="164"/>
        <v>6.6000000000000005</v>
      </c>
      <c r="CD127" s="55">
        <f t="shared" si="165"/>
        <v>7.6</v>
      </c>
      <c r="CE127" s="55">
        <f t="shared" si="166"/>
        <v>5.8</v>
      </c>
      <c r="CF127" s="55">
        <f>ROUND(IF('Indicator Data'!U130=0,0,IF(LOG('Indicator Data'!U130)&gt;CF$195,10,IF(LOG('Indicator Data'!U130)&lt;CF$194,0,10-(CF$195-LOG('Indicator Data'!U130))/(CF$195-CF$194)*10))),1)</f>
        <v>7.5</v>
      </c>
      <c r="CG127" s="56">
        <f>'Indicator Data'!U130/'Indicator Data'!$CL130</f>
        <v>8.5882256422533054E-2</v>
      </c>
      <c r="CH127" s="55">
        <f t="shared" si="210"/>
        <v>1</v>
      </c>
      <c r="CI127" s="55">
        <f t="shared" si="167"/>
        <v>5.0999999999999996</v>
      </c>
      <c r="CJ127" s="55">
        <f>ROUND(IF('Indicator Data'!V130=0,0,IF(LOG('Indicator Data'!V130)&gt;CJ$195,10,IF(LOG('Indicator Data'!V130)&lt;CJ$194,0,10-(CJ$195-LOG('Indicator Data'!V130))/(CJ$195-CJ$194)*10))),1)</f>
        <v>9</v>
      </c>
      <c r="CK127" s="56">
        <f>IF('Indicator Data'!V130/'Indicator Data'!$CL130&gt;1,1,'Indicator Data'!V130/'Indicator Data'!$CL130)</f>
        <v>0.98361867213525322</v>
      </c>
      <c r="CL127" s="55">
        <f t="shared" si="211"/>
        <v>9.8000000000000007</v>
      </c>
      <c r="CM127" s="55">
        <f t="shared" si="168"/>
        <v>9.4</v>
      </c>
      <c r="CN127" s="55">
        <f>ROUND(IF('Indicator Data'!W130=0,0,IF(LOG('Indicator Data'!W130)&gt;CN$195,10,IF(LOG('Indicator Data'!W130)&lt;CN$194,0,10-(CN$195-LOG('Indicator Data'!W130))/(CN$195-CN$194)*10))),1)</f>
        <v>0</v>
      </c>
      <c r="CO127" s="56">
        <f>'Indicator Data'!W130/'Indicator Data'!$CL130</f>
        <v>0</v>
      </c>
      <c r="CP127" s="55">
        <f t="shared" si="212"/>
        <v>0</v>
      </c>
      <c r="CQ127" s="55">
        <f t="shared" si="169"/>
        <v>0</v>
      </c>
      <c r="CR127" s="55">
        <f>ROUND(IF('Indicator Data'!X130=0,0,IF(LOG('Indicator Data'!X130)&gt;CR$195,10,IF(LOG('Indicator Data'!X130)&lt;CR$194,0,10-(CR$195-LOG('Indicator Data'!X130))/(CR$195-CR$194)*10))),1)</f>
        <v>8.9</v>
      </c>
      <c r="CS127" s="56">
        <f>'Indicator Data'!X130/'Indicator Data'!$CL130</f>
        <v>0.84475211603628442</v>
      </c>
      <c r="CT127" s="55">
        <f t="shared" si="213"/>
        <v>8.4</v>
      </c>
      <c r="CU127" s="55">
        <f t="shared" si="170"/>
        <v>8.6999999999999993</v>
      </c>
      <c r="CV127" s="55">
        <f>ROUND(IF('Indicator Data'!Y130=0,0,IF(LOG('Indicator Data'!Y130)&gt;CR$195,10,IF(LOG('Indicator Data'!Y130)&lt;CR$194,0,10-(CR$195-LOG('Indicator Data'!Y130))/(CR$195-CR$194)*10))),1)</f>
        <v>0</v>
      </c>
      <c r="CW127" s="56">
        <f>'Indicator Data'!Y130/'Indicator Data'!$CL130</f>
        <v>0</v>
      </c>
      <c r="CX127" s="55">
        <f t="shared" si="214"/>
        <v>0</v>
      </c>
      <c r="CY127" s="55">
        <f t="shared" si="171"/>
        <v>0</v>
      </c>
      <c r="CZ127" s="55">
        <f t="shared" si="172"/>
        <v>7.7</v>
      </c>
      <c r="DA127" s="55">
        <f>IF('Indicator Data'!AE130="No data","x",ROUND(IF('Indicator Data'!AE130&gt;DA$195,0,IF('Indicator Data'!AE130&lt;DA$194,10,(DA$195-'Indicator Data'!AE130)/(DA$195-DA$194)*10)),1))</f>
        <v>9.6</v>
      </c>
      <c r="DB127" s="55">
        <f>IF('Indicator Data'!AF130="No data","x",ROUND(IF('Indicator Data'!AF130&gt;DB$195,0,IF('Indicator Data'!AF130&lt;DB$194,10,(DB$195-'Indicator Data'!AF130)/(DB$195-DB$194)*10)),1))</f>
        <v>8.3000000000000007</v>
      </c>
      <c r="DC127" s="55">
        <f>IF('Indicator Data'!AH130="No data","x",ROUND(IF('Indicator Data'!AH130&gt;DC$195,0,IF('Indicator Data'!AH130&lt;DC$194,10,(DC$195-'Indicator Data'!AH130)/(DC$195-DC$194)*10)),1))</f>
        <v>9.1</v>
      </c>
      <c r="DD127" s="55">
        <f>IF(AND(DB127="x",DA127="x",DC127="x"),"x",ROUND(AVERAGE(DA127:DC127),1))</f>
        <v>9</v>
      </c>
      <c r="DE127" s="55">
        <f>IF('Indicator Data'!AA130="No data","x",ROUND(IF(LOG('Indicator Data'!AA130)&gt;DE$195,10,IF(LOG('Indicator Data'!AA130)&lt;DE$194,0,10-(DE$195-LOG('Indicator Data'!AA130))/(DE$195-DE$194)*10)),1))</f>
        <v>4.2</v>
      </c>
      <c r="DF127" s="55">
        <f>IF('Indicator Data'!AB130="No data","x",ROUND(IF('Indicator Data'!AB130&gt;DF$195,10,IF('Indicator Data'!AB130&lt;DF$194,0,10-(DF$195-'Indicator Data'!AB130)/(DF$195-DF$194)*10)),1))</f>
        <v>8.8000000000000007</v>
      </c>
      <c r="DG127" s="55">
        <f>IF('Indicator Data'!AC130="No data","x",ROUND(IF('Indicator Data'!AC130&gt;DG$195,10,IF('Indicator Data'!AC130&lt;DG$194,0,10-(DG$195-'Indicator Data'!AC130)/(DG$195-DG$194)*10)),1))</f>
        <v>1.6</v>
      </c>
      <c r="DH127" s="55">
        <f>IF('Indicator Data'!AD130="No data","x",ROUND(IF('Indicator Data'!AD130&gt;DH$195,10,IF('Indicator Data'!AD130&lt;DH$194,0,10-(DH$195-'Indicator Data'!AD130)/(DH$195-DH$194)*10)),1))</f>
        <v>5.6</v>
      </c>
      <c r="DI127" s="55">
        <f t="shared" si="173"/>
        <v>5.0999999999999996</v>
      </c>
      <c r="DJ127" s="55">
        <f t="shared" si="174"/>
        <v>6.4</v>
      </c>
      <c r="DK127" s="55">
        <f>IF('Indicator Data'!AK130="No data","x",ROUND(IF('Indicator Data'!AK130&gt;DK$195,10,IF('Indicator Data'!AK130&lt;DK$194,0,10-(DK$195-'Indicator Data'!AK130)/(DK$195-DK$194)*10)),1))</f>
        <v>6.9</v>
      </c>
      <c r="DL127" s="55">
        <f>IF('Indicator Data'!AL130="No data","x",ROUND(IF('Indicator Data'!AL130&gt;DL$195,10,IF('Indicator Data'!AL130&lt;DL$194,0,10-(DL$195-'Indicator Data'!AL130)/(DL$195-DL$194)*10)),1))</f>
        <v>9.9</v>
      </c>
      <c r="DM127" s="55">
        <f t="shared" si="175"/>
        <v>6.2</v>
      </c>
      <c r="DN127" s="55">
        <f>IF('Indicator Data'!AG130="No data","x",ROUND(IF('Indicator Data'!AG130&gt;DN$195,10,IF('Indicator Data'!AG130&lt;DN$194,0,10-(DN$195-'Indicator Data'!AG130)/(DN$195-DN$194)*10)),1))</f>
        <v>10</v>
      </c>
      <c r="DO127" s="55">
        <f t="shared" si="176"/>
        <v>9.3000000000000007</v>
      </c>
      <c r="DP127" s="194" t="str">
        <f>IF('Indicator Data'!AI130="No data","x",'Indicator Data'!AI130/'Indicator Data'!$CK130)</f>
        <v>x</v>
      </c>
      <c r="DQ127" s="55" t="str">
        <f t="shared" si="215"/>
        <v>x</v>
      </c>
      <c r="DR127" s="55">
        <f>IF('Indicator Data'!AJ130="No data","x",ROUND(IF('Indicator Data'!AJ130&gt;DR$195,10,IF('Indicator Data'!AJ130&lt;DR$194,0,10-(DR$195-'Indicator Data'!AJ130)/(DR$195-DR$194)*10)),1))</f>
        <v>4</v>
      </c>
      <c r="DS127" s="55">
        <f t="shared" si="177"/>
        <v>4</v>
      </c>
      <c r="DT127" s="55">
        <f>ROUND(IF('Indicator Data'!Z130=0,0,IF(LOG('Indicator Data'!Z130)&gt;DT$195,10,IF(LOG('Indicator Data'!Z130)&lt;DT$194,0,10-(DT$195-LOG('Indicator Data'!Z130))/(DT$195-DT$194)*10))),1)</f>
        <v>5.0999999999999996</v>
      </c>
      <c r="DU127" s="56">
        <f>'Indicator Data'!Z130/'Indicator Data'!$CL130</f>
        <v>1.8504287085324689E-3</v>
      </c>
      <c r="DV127" s="55">
        <f t="shared" si="216"/>
        <v>0</v>
      </c>
      <c r="DW127" s="55">
        <f t="shared" si="178"/>
        <v>2.9</v>
      </c>
      <c r="DX127" s="55">
        <f t="shared" si="179"/>
        <v>6.5</v>
      </c>
      <c r="DY127" s="57">
        <f>IF(BL127="x",ROUND((10-GEOMEAN(((10-DX127)/10*9+1),((10-CZ127)/10*9+1),((10-DJ127)/10*9+1)))/9*10,1),ROUND((10-GEOMEAN(((10-BL127)/10*9+1),((10-DX127)/10*9+1),((10-CZ127)/10*9+1),((10-DJ127)/10*9+1)))/9*10,1))</f>
        <v>6.4</v>
      </c>
      <c r="DZ127" s="58">
        <f>IF(ROUND(IF(AP127="x",(10-GEOMEAN(((10-AO127)/10*9+1),((10-DY127)/10*9+1),((10-AU127)/10*9+1),((10-AQ127)/10*9+1),((10-AR127)/10*9+1)))/9*10,(10-GEOMEAN(((10-AO127)/10*9+1),((10-DY127)/10*9+1),((10-AP127)/10*9+1),((10-AQ127)/10*9+1),((10-AR127)/10*9+1),((10-AU127)/10*9+1)))/9*10),1)=0,0.1,ROUND(IF(AP127="x",(10-GEOMEAN(((10-AO127)/10*9+1),((10-DY127)/10*9+1),((10-AU127)/10*9+1),((10-AQ127)/10*9+1),((10-AR127)/10*9+1)))/9*10,(10-GEOMEAN(((10-AO127)/10*9+1),((10-DY127)/10*9+1),((10-AP127)/10*9+1),((10-AQ127)/10*9+1),((10-AR127)/10*9+1),((10-AU127)/10*9+1)))/9*10),1))</f>
        <v>4.2</v>
      </c>
      <c r="EA127" s="55">
        <f>ROUND(IF('Indicator Data'!AM130=0,0,IF('Indicator Data'!AM130&gt;EA$195,10,IF('Indicator Data'!AM130&lt;EA$194,0,10-(EA$195-'Indicator Data'!AM130)/(EA$195-EA$194)*10))),1)</f>
        <v>9.6999999999999993</v>
      </c>
      <c r="EB127" s="55">
        <f>ROUND(IF('Indicator Data'!AN130=0,0,IF(LOG('Indicator Data'!AN130)&gt;LOG(EB$195),10,IF(LOG('Indicator Data'!AN130)&lt;LOG(EB$194),0,10-(LOG(EB$195)-LOG('Indicator Data'!AN130))/(LOG(EB$195)-LOG(EB$194))*10))),1)</f>
        <v>9.6999999999999993</v>
      </c>
      <c r="EC127" s="57">
        <f t="shared" si="217"/>
        <v>9.6999999999999993</v>
      </c>
      <c r="ED127" s="55">
        <f>'Indicator Data'!AO130</f>
        <v>0</v>
      </c>
      <c r="EE127" s="55">
        <f>'Indicator Data'!AP130</f>
        <v>0</v>
      </c>
      <c r="EF127" s="57">
        <f t="shared" si="218"/>
        <v>0</v>
      </c>
      <c r="EG127" s="58">
        <f t="shared" si="219"/>
        <v>6.8</v>
      </c>
      <c r="EH127" s="15"/>
      <c r="EI127" s="104"/>
    </row>
    <row r="128" spans="1:139" s="4" customFormat="1" x14ac:dyDescent="0.25">
      <c r="A128" s="126" t="str">
        <f>'Indicator Data'!A131</f>
        <v>Nigeria</v>
      </c>
      <c r="B128" s="59" t="str">
        <f>'Indicator Data'!B131</f>
        <v>NGA</v>
      </c>
      <c r="C128" s="55">
        <f>ROUND(IF('Indicator Data'!C131=0,0.1,IF(LOG('Indicator Data'!C131)&gt;C$195,10,IF(LOG('Indicator Data'!C131)&lt;C$194,0,10-(C$195-LOG('Indicator Data'!C131))/(C$195-C$194)*10))),1)</f>
        <v>0.1</v>
      </c>
      <c r="D128" s="55">
        <f>ROUND(IF('Indicator Data'!D131=0,0.1,IF(LOG('Indicator Data'!D131)&gt;D$195,10,IF(LOG('Indicator Data'!D131)&lt;D$194,0,10-(D$195-LOG('Indicator Data'!D131))/(D$195-D$194)*10))),1)</f>
        <v>0.1</v>
      </c>
      <c r="E128" s="55">
        <f t="shared" si="180"/>
        <v>0.1</v>
      </c>
      <c r="F128" s="55">
        <f>IF('Indicator Data'!E131="No data",0.1,(ROUND(IF('Indicator Data'!E131=0,0,IF(LOG('Indicator Data'!E131)&gt;F$195,10,IF(LOG('Indicator Data'!E131)&lt;F$194,0,10-(F$195-LOG('Indicator Data'!E131))/(F$195-F$194)*10))),1)))</f>
        <v>9.9</v>
      </c>
      <c r="G128" s="55">
        <f>ROUND(IF('Indicator Data'!F131=0,0,IF(LOG('Indicator Data'!F131)&gt;G$195,10,IF(LOG('Indicator Data'!F131)&lt;G$194,0,10-(G$195-LOG('Indicator Data'!F131))/(G$195-G$194)*10))),1)</f>
        <v>0</v>
      </c>
      <c r="H128" s="55">
        <f>ROUND(IF('Indicator Data'!G131=0,0,IF(LOG('Indicator Data'!G131)&gt;H$195,10,IF(LOG('Indicator Data'!G131)&lt;H$194,0,10-(H$195-LOG('Indicator Data'!G131))/(H$195-H$194)*10))),1)</f>
        <v>0</v>
      </c>
      <c r="I128" s="55">
        <f>ROUND(IF('Indicator Data'!H131=0,0,IF(LOG('Indicator Data'!H131)&gt;I$195,10,IF(LOG('Indicator Data'!H131)&lt;I$194,0,10-(I$195-LOG('Indicator Data'!H131))/(I$195-I$194)*10))),1)</f>
        <v>0</v>
      </c>
      <c r="J128" s="55">
        <f t="shared" si="181"/>
        <v>0</v>
      </c>
      <c r="K128" s="55">
        <f>ROUND(IF('Indicator Data'!I131=0,0,IF(LOG('Indicator Data'!I131)&gt;K$195,10,IF(LOG('Indicator Data'!I131)&lt;K$194,0,10-(K$195-LOG('Indicator Data'!I131))/(K$195-K$194)*10))),1)</f>
        <v>0</v>
      </c>
      <c r="L128" s="55">
        <f t="shared" si="182"/>
        <v>0</v>
      </c>
      <c r="M128" s="55">
        <f>ROUND(IF('Indicator Data'!J131=0,0,IF(LOG('Indicator Data'!J131)&gt;M$195,10,IF(LOG('Indicator Data'!J131)&lt;M$194,0,10-(M$195-LOG('Indicator Data'!J131))/(M$195-M$194)*10))),1)</f>
        <v>0</v>
      </c>
      <c r="N128" s="56">
        <f>'Indicator Data'!C131/'Indicator Data'!$CL131</f>
        <v>0</v>
      </c>
      <c r="O128" s="56">
        <f>'Indicator Data'!D131/'Indicator Data'!$CL131</f>
        <v>0</v>
      </c>
      <c r="P128" s="56">
        <f>IF(F128=0.1,"x",'Indicator Data'!E131/'Indicator Data'!$CL131)</f>
        <v>4.916916575975849E-3</v>
      </c>
      <c r="Q128" s="56">
        <f>'Indicator Data'!F131/'Indicator Data'!$CL131</f>
        <v>0</v>
      </c>
      <c r="R128" s="56">
        <f>'Indicator Data'!G131/'Indicator Data'!$CL131</f>
        <v>0</v>
      </c>
      <c r="S128" s="56">
        <f>'Indicator Data'!H131/'Indicator Data'!$CL131</f>
        <v>0</v>
      </c>
      <c r="T128" s="56">
        <f>'Indicator Data'!I131/'Indicator Data'!$CL131</f>
        <v>0</v>
      </c>
      <c r="U128" s="56">
        <f>'Indicator Data'!J131/'Indicator Data'!$CL131</f>
        <v>0</v>
      </c>
      <c r="V128" s="55">
        <f t="shared" si="183"/>
        <v>0</v>
      </c>
      <c r="W128" s="55">
        <f t="shared" si="184"/>
        <v>0</v>
      </c>
      <c r="X128" s="55">
        <f t="shared" si="185"/>
        <v>0</v>
      </c>
      <c r="Y128" s="55">
        <f t="shared" si="186"/>
        <v>3.3</v>
      </c>
      <c r="Z128" s="55">
        <f t="shared" si="187"/>
        <v>0</v>
      </c>
      <c r="AA128" s="55">
        <f t="shared" si="188"/>
        <v>0</v>
      </c>
      <c r="AB128" s="55">
        <f t="shared" si="189"/>
        <v>0</v>
      </c>
      <c r="AC128" s="55">
        <f t="shared" si="190"/>
        <v>0</v>
      </c>
      <c r="AD128" s="55">
        <f t="shared" si="191"/>
        <v>0</v>
      </c>
      <c r="AE128" s="55">
        <f t="shared" si="192"/>
        <v>0</v>
      </c>
      <c r="AF128" s="55">
        <f t="shared" si="193"/>
        <v>0</v>
      </c>
      <c r="AG128" s="55">
        <f>ROUND(IF('Indicator Data'!K131=0,0,IF('Indicator Data'!K131&gt;AG$195,10,IF('Indicator Data'!K131&lt;AG$194,0,10-(AG$195-'Indicator Data'!K131)/(AG$195-AG$194)*10))),1)</f>
        <v>0</v>
      </c>
      <c r="AH128" s="55">
        <f t="shared" si="194"/>
        <v>0.1</v>
      </c>
      <c r="AI128" s="55">
        <f t="shared" si="195"/>
        <v>0.1</v>
      </c>
      <c r="AJ128" s="55">
        <f t="shared" si="196"/>
        <v>0</v>
      </c>
      <c r="AK128" s="55">
        <f t="shared" si="197"/>
        <v>0</v>
      </c>
      <c r="AL128" s="55">
        <f t="shared" si="198"/>
        <v>0</v>
      </c>
      <c r="AM128" s="55">
        <f t="shared" si="199"/>
        <v>0</v>
      </c>
      <c r="AN128" s="55">
        <f t="shared" si="200"/>
        <v>0</v>
      </c>
      <c r="AO128" s="193">
        <f t="shared" si="201"/>
        <v>0.1</v>
      </c>
      <c r="AP128" s="193">
        <f t="shared" si="151"/>
        <v>8</v>
      </c>
      <c r="AQ128" s="193">
        <f t="shared" si="202"/>
        <v>0</v>
      </c>
      <c r="AR128" s="193">
        <f t="shared" si="203"/>
        <v>0</v>
      </c>
      <c r="AS128" s="55">
        <f t="shared" si="204"/>
        <v>0</v>
      </c>
      <c r="AT128" s="55">
        <f>IF('Indicator Data'!L131="No data","x",IF('Indicator Data'!CM131&lt;1000,"x",ROUND((IF('Indicator Data'!L131&gt;AT$195,10,IF('Indicator Data'!L131&lt;AT$194,0,10-(AT$195-'Indicator Data'!L131)/(AT$195-AT$194)*10))),1)))</f>
        <v>1</v>
      </c>
      <c r="AU128" s="193">
        <f t="shared" si="205"/>
        <v>0.5</v>
      </c>
      <c r="AV128" s="55">
        <f>IF('Indicator Data'!M131="No data","x",ROUND(IF('Indicator Data'!M131=0,0,IF(LOG('Indicator Data'!M131)&gt;AV$195,10,IF(LOG('Indicator Data'!M131)&lt;AV$194,0,10-(AV$195-LOG('Indicator Data'!M131))/(AV$195-AV$194)*10))),1))</f>
        <v>9.8000000000000007</v>
      </c>
      <c r="AW128" s="56">
        <f>IF(AV128="x","x",'Indicator Data'!M131/'Indicator Data'!$CL131)</f>
        <v>0.42461093701305952</v>
      </c>
      <c r="AX128" s="55">
        <f t="shared" si="152"/>
        <v>4.7</v>
      </c>
      <c r="AY128" s="55">
        <f t="shared" si="153"/>
        <v>8.1999999999999993</v>
      </c>
      <c r="AZ128" s="55">
        <f>IF('Indicator Data'!N131="No data","x",ROUND(IF('Indicator Data'!N131=0,0,IF(LOG('Indicator Data'!N131)&gt;AZ$195,10,IF(LOG('Indicator Data'!N131)&lt;AZ$194,0,10-(AZ$195-LOG('Indicator Data'!N131))/(AZ$195-AZ$194)*10))),1))</f>
        <v>9.4</v>
      </c>
      <c r="BA128" s="56">
        <f>IF(AZ128="x","x",'Indicator Data'!N131/'Indicator Data'!$CL131)</f>
        <v>2.4684721070498607E-2</v>
      </c>
      <c r="BB128" s="55">
        <f t="shared" si="154"/>
        <v>4.9000000000000004</v>
      </c>
      <c r="BC128" s="55">
        <f t="shared" si="155"/>
        <v>7.9</v>
      </c>
      <c r="BD128" s="55">
        <f>IF('Indicator Data'!O131="No data","x",ROUND(IF('Indicator Data'!O131=0,0,IF(LOG('Indicator Data'!O131)&gt;BD$195,10,IF(LOG('Indicator Data'!O131)&lt;BD$194,0,10-(BD$195-LOG('Indicator Data'!O131))/(BD$195-BD$194)*10))),1))</f>
        <v>10</v>
      </c>
      <c r="BE128" s="56">
        <f>IF(BD128="x","x",'Indicator Data'!O131/'Indicator Data'!$CL131)</f>
        <v>0.3166903929055998</v>
      </c>
      <c r="BF128" s="55">
        <f t="shared" si="156"/>
        <v>10</v>
      </c>
      <c r="BG128" s="55">
        <f t="shared" si="157"/>
        <v>10</v>
      </c>
      <c r="BH128" s="55">
        <f>IF('Indicator Data'!P131="No data","x",ROUND(IF('Indicator Data'!P131=0,0,IF(LOG('Indicator Data'!P131)&gt;BH$195,10,IF(LOG('Indicator Data'!P131)&lt;BH$194,0,10-(BH$195-LOG('Indicator Data'!P131))/(BH$195-BH$194)*10))),1))</f>
        <v>9.1999999999999993</v>
      </c>
      <c r="BI128" s="56">
        <f>IF(BH128="x","x",'Indicator Data'!P131/'Indicator Data'!$CL131)</f>
        <v>1.9348384468115962E-2</v>
      </c>
      <c r="BJ128" s="55">
        <f t="shared" si="158"/>
        <v>1.9</v>
      </c>
      <c r="BK128" s="55">
        <f t="shared" si="159"/>
        <v>6.9</v>
      </c>
      <c r="BL128" s="55">
        <f t="shared" si="160"/>
        <v>8.5</v>
      </c>
      <c r="BM128" s="55">
        <f>ROUND(IF('Indicator Data'!Q131=0,0,IF(LOG('Indicator Data'!Q131)&gt;BM$195,10,IF(LOG('Indicator Data'!Q131)&lt;BM$194,0,10-(BM$195-LOG('Indicator Data'!Q131))/(BM$195-BM$194)*10))),1)</f>
        <v>10</v>
      </c>
      <c r="BN128" s="55">
        <f>ROUND(IF('Indicator Data'!R131=0,0,IF(LOG('Indicator Data'!R131)&gt;BN$195,10,IF(LOG('Indicator Data'!R131)&lt;BN$194,0,10-(BN$195-LOG('Indicator Data'!R131))/(BN$195-BN$194)*10))),1)</f>
        <v>0</v>
      </c>
      <c r="BO128" s="55">
        <f t="shared" si="161"/>
        <v>3.3333333333333335</v>
      </c>
      <c r="BP128" s="56">
        <f>'Indicator Data'!Q131/'Indicator Data'!$CL131</f>
        <v>0.99887007229166647</v>
      </c>
      <c r="BQ128" s="56">
        <f>'Indicator Data'!R131/'Indicator Data'!$CL131</f>
        <v>0</v>
      </c>
      <c r="BR128" s="55">
        <f t="shared" si="206"/>
        <v>10</v>
      </c>
      <c r="BS128" s="55">
        <f t="shared" si="207"/>
        <v>0</v>
      </c>
      <c r="BT128" s="55">
        <f t="shared" si="138"/>
        <v>3.3333333333333335</v>
      </c>
      <c r="BU128" s="55">
        <f t="shared" si="162"/>
        <v>3.3</v>
      </c>
      <c r="BV128" s="55">
        <f>ROUND(IF('Indicator Data'!S131=0,0,IF(LOG('Indicator Data'!S131)&gt;BV$195,10,IF(LOG('Indicator Data'!S131)&lt;BV$194,0,10-(BV$195-LOG('Indicator Data'!S131))/(BV$195-BV$194)*10))),1)</f>
        <v>7.3</v>
      </c>
      <c r="BW128" s="55">
        <f>ROUND(IF('Indicator Data'!T131=0,0,IF(LOG('Indicator Data'!T131)&gt;BW$195,10,IF(LOG('Indicator Data'!T131)&lt;BW$194,0,10-(BW$195-LOG('Indicator Data'!T131))/(BW$195-BW$194)*10))),1)</f>
        <v>10</v>
      </c>
      <c r="BX128" s="55">
        <f t="shared" si="163"/>
        <v>9.1</v>
      </c>
      <c r="BY128" s="56">
        <f>'Indicator Data'!S131/'Indicator Data'!$CL131</f>
        <v>7.3044212309357473E-3</v>
      </c>
      <c r="BZ128" s="56">
        <f>'Indicator Data'!T131/'Indicator Data'!$CL131</f>
        <v>0.9915656510607308</v>
      </c>
      <c r="CA128" s="55">
        <f t="shared" si="208"/>
        <v>0.1</v>
      </c>
      <c r="CB128" s="55">
        <f t="shared" si="209"/>
        <v>9.9</v>
      </c>
      <c r="CC128" s="55">
        <f t="shared" si="164"/>
        <v>6.6333333333333329</v>
      </c>
      <c r="CD128" s="55">
        <f t="shared" si="165"/>
        <v>8.1</v>
      </c>
      <c r="CE128" s="55">
        <f t="shared" si="166"/>
        <v>6.3</v>
      </c>
      <c r="CF128" s="55">
        <f>ROUND(IF('Indicator Data'!U131=0,0,IF(LOG('Indicator Data'!U131)&gt;CF$195,10,IF(LOG('Indicator Data'!U131)&lt;CF$194,0,10-(CF$195-LOG('Indicator Data'!U131))/(CF$195-CF$194)*10))),1)</f>
        <v>10</v>
      </c>
      <c r="CG128" s="56">
        <f>'Indicator Data'!U131/'Indicator Data'!$CL131</f>
        <v>0.59309635675438066</v>
      </c>
      <c r="CH128" s="55">
        <f t="shared" si="210"/>
        <v>6.6</v>
      </c>
      <c r="CI128" s="55">
        <f t="shared" si="167"/>
        <v>8.9</v>
      </c>
      <c r="CJ128" s="55">
        <f>ROUND(IF('Indicator Data'!V131=0,0,IF(LOG('Indicator Data'!V131)&gt;CJ$195,10,IF(LOG('Indicator Data'!V131)&lt;CJ$194,0,10-(CJ$195-LOG('Indicator Data'!V131))/(CJ$195-CJ$194)*10))),1)</f>
        <v>10</v>
      </c>
      <c r="CK128" s="56">
        <f>IF('Indicator Data'!V131/'Indicator Data'!$CL131&gt;1,1,'Indicator Data'!V131/'Indicator Data'!$CL131)</f>
        <v>0.96746744221578518</v>
      </c>
      <c r="CL128" s="55">
        <f t="shared" si="211"/>
        <v>9.6999999999999993</v>
      </c>
      <c r="CM128" s="55">
        <f t="shared" si="168"/>
        <v>9.9</v>
      </c>
      <c r="CN128" s="55">
        <f>ROUND(IF('Indicator Data'!W131=0,0,IF(LOG('Indicator Data'!W131)&gt;CN$195,10,IF(LOG('Indicator Data'!W131)&lt;CN$194,0,10-(CN$195-LOG('Indicator Data'!W131))/(CN$195-CN$194)*10))),1)</f>
        <v>0</v>
      </c>
      <c r="CO128" s="56">
        <f>'Indicator Data'!W131/'Indicator Data'!$CL131</f>
        <v>0</v>
      </c>
      <c r="CP128" s="55">
        <f t="shared" si="212"/>
        <v>0</v>
      </c>
      <c r="CQ128" s="55">
        <f t="shared" si="169"/>
        <v>0</v>
      </c>
      <c r="CR128" s="55">
        <f>ROUND(IF('Indicator Data'!X131=0,0,IF(LOG('Indicator Data'!X131)&gt;CR$195,10,IF(LOG('Indicator Data'!X131)&lt;CR$194,0,10-(CR$195-LOG('Indicator Data'!X131))/(CR$195-CR$194)*10))),1)</f>
        <v>10</v>
      </c>
      <c r="CS128" s="56">
        <f>'Indicator Data'!X131/'Indicator Data'!$CL131</f>
        <v>0.99461151072998688</v>
      </c>
      <c r="CT128" s="55">
        <f t="shared" si="213"/>
        <v>9.9</v>
      </c>
      <c r="CU128" s="55">
        <f t="shared" si="170"/>
        <v>10</v>
      </c>
      <c r="CV128" s="55">
        <f>ROUND(IF('Indicator Data'!Y131=0,0,IF(LOG('Indicator Data'!Y131)&gt;CR$195,10,IF(LOG('Indicator Data'!Y131)&lt;CR$194,0,10-(CR$195-LOG('Indicator Data'!Y131))/(CR$195-CR$194)*10))),1)</f>
        <v>0</v>
      </c>
      <c r="CW128" s="56">
        <f>'Indicator Data'!Y131/'Indicator Data'!$CL131</f>
        <v>0</v>
      </c>
      <c r="CX128" s="55">
        <f t="shared" si="214"/>
        <v>0</v>
      </c>
      <c r="CY128" s="55">
        <f t="shared" si="171"/>
        <v>0</v>
      </c>
      <c r="CZ128" s="55">
        <f t="shared" si="172"/>
        <v>9.1999999999999993</v>
      </c>
      <c r="DA128" s="55">
        <f>IF('Indicator Data'!AE131="No data","x",ROUND(IF('Indicator Data'!AE131&gt;DA$195,0,IF('Indicator Data'!AE131&lt;DA$194,10,(DA$195-'Indicator Data'!AE131)/(DA$195-DA$194)*10)),1))</f>
        <v>6.8</v>
      </c>
      <c r="DB128" s="55">
        <f>IF('Indicator Data'!AF131="No data","x",ROUND(IF('Indicator Data'!AF131&gt;DB$195,0,IF('Indicator Data'!AF131&lt;DB$194,10,(DB$195-'Indicator Data'!AF131)/(DB$195-DB$194)*10)),1))</f>
        <v>4.8</v>
      </c>
      <c r="DC128" s="55">
        <f>IF('Indicator Data'!AH131="No data","x",ROUND(IF('Indicator Data'!AH131&gt;DC$195,0,IF('Indicator Data'!AH131&lt;DC$194,10,(DC$195-'Indicator Data'!AH131)/(DC$195-DC$194)*10)),1))</f>
        <v>5.8</v>
      </c>
      <c r="DD128" s="55">
        <f>IF(AND(DB128="x",DA128="x",DC128="x"),"x",ROUND(AVERAGE(DA128:DC128),1))</f>
        <v>5.8</v>
      </c>
      <c r="DE128" s="55">
        <f>IF('Indicator Data'!AA131="No data","x",ROUND(IF(LOG('Indicator Data'!AA131)&gt;DE$195,10,IF(LOG('Indicator Data'!AA131)&lt;DE$194,0,10-(DE$195-LOG('Indicator Data'!AA131))/(DE$195-DE$194)*10)),1))</f>
        <v>7.8</v>
      </c>
      <c r="DF128" s="55">
        <f>IF('Indicator Data'!AB131="No data","x",ROUND(IF('Indicator Data'!AB131&gt;DF$195,10,IF('Indicator Data'!AB131&lt;DF$194,0,10-(DF$195-'Indicator Data'!AB131)/(DF$195-DF$194)*10)),1))</f>
        <v>8.6999999999999993</v>
      </c>
      <c r="DG128" s="55">
        <f>IF('Indicator Data'!AC131="No data","x",ROUND(IF('Indicator Data'!AC131&gt;DG$195,10,IF('Indicator Data'!AC131&lt;DG$194,0,10-(DG$195-'Indicator Data'!AC131)/(DG$195-DG$194)*10)),1))</f>
        <v>5</v>
      </c>
      <c r="DH128" s="55">
        <f>IF('Indicator Data'!AD131="No data","x",ROUND(IF('Indicator Data'!AD131&gt;DH$195,10,IF('Indicator Data'!AD131&lt;DH$194,0,10-(DH$195-'Indicator Data'!AD131)/(DH$195-DH$194)*10)),1))</f>
        <v>4.0999999999999996</v>
      </c>
      <c r="DI128" s="55">
        <f t="shared" si="173"/>
        <v>6.4</v>
      </c>
      <c r="DJ128" s="55">
        <f t="shared" si="174"/>
        <v>6.2</v>
      </c>
      <c r="DK128" s="55">
        <f>IF('Indicator Data'!AK131="No data","x",ROUND(IF('Indicator Data'!AK131&gt;DK$195,10,IF('Indicator Data'!AK131&lt;DK$194,0,10-(DK$195-'Indicator Data'!AK131)/(DK$195-DK$194)*10)),1))</f>
        <v>6</v>
      </c>
      <c r="DL128" s="55">
        <f>IF('Indicator Data'!AL131="No data","x",ROUND(IF('Indicator Data'!AL131&gt;DL$195,10,IF('Indicator Data'!AL131&lt;DL$194,0,10-(DL$195-'Indicator Data'!AL131)/(DL$195-DL$194)*10)),1))</f>
        <v>7.8</v>
      </c>
      <c r="DM128" s="55">
        <f t="shared" si="175"/>
        <v>6.6</v>
      </c>
      <c r="DN128" s="55">
        <f>IF('Indicator Data'!AG131="No data","x",ROUND(IF('Indicator Data'!AG131&gt;DN$195,10,IF('Indicator Data'!AG131&lt;DN$194,0,10-(DN$195-'Indicator Data'!AG131)/(DN$195-DN$194)*10)),1))</f>
        <v>6.6</v>
      </c>
      <c r="DO128" s="55">
        <f t="shared" si="176"/>
        <v>6</v>
      </c>
      <c r="DP128" s="194">
        <f>IF('Indicator Data'!AI131="No data","x",'Indicator Data'!AI131/'Indicator Data'!$CK131)</f>
        <v>2.0625426650224051E-6</v>
      </c>
      <c r="DQ128" s="55">
        <f t="shared" si="215"/>
        <v>0</v>
      </c>
      <c r="DR128" s="55">
        <f>IF('Indicator Data'!AJ131="No data","x",ROUND(IF('Indicator Data'!AJ131&gt;DR$195,10,IF('Indicator Data'!AJ131&lt;DR$194,0,10-(DR$195-'Indicator Data'!AJ131)/(DR$195-DR$194)*10)),1))</f>
        <v>8</v>
      </c>
      <c r="DS128" s="55">
        <f t="shared" si="177"/>
        <v>4</v>
      </c>
      <c r="DT128" s="55">
        <f>ROUND(IF('Indicator Data'!Z131=0,0,IF(LOG('Indicator Data'!Z131)&gt;DT$195,10,IF(LOG('Indicator Data'!Z131)&lt;DT$194,0,10-(DT$195-LOG('Indicator Data'!Z131))/(DT$195-DT$194)*10))),1)</f>
        <v>9.4</v>
      </c>
      <c r="DU128" s="56">
        <f>'Indicator Data'!Z131/'Indicator Data'!$CL131</f>
        <v>0.21523361903683569</v>
      </c>
      <c r="DV128" s="55">
        <f t="shared" si="216"/>
        <v>2.2000000000000002</v>
      </c>
      <c r="DW128" s="55">
        <f t="shared" si="178"/>
        <v>7.2</v>
      </c>
      <c r="DX128" s="55">
        <f t="shared" si="179"/>
        <v>5.5</v>
      </c>
      <c r="DY128" s="57">
        <f>IF(BL128="x",ROUND((10-GEOMEAN(((10-DX128)/10*9+1),((10-CZ128)/10*9+1),((10-DJ128)/10*9+1)))/9*10,1),ROUND((10-GEOMEAN(((10-BL128)/10*9+1),((10-DX128)/10*9+1),((10-CZ128)/10*9+1),((10-DJ128)/10*9+1)))/9*10,1))</f>
        <v>7.7</v>
      </c>
      <c r="DZ128" s="58">
        <f>IF(ROUND(IF(AP128="x",(10-GEOMEAN(((10-AO128)/10*9+1),((10-DY128)/10*9+1),((10-AU128)/10*9+1),((10-AQ128)/10*9+1),((10-AR128)/10*9+1)))/9*10,(10-GEOMEAN(((10-AO128)/10*9+1),((10-DY128)/10*9+1),((10-AP128)/10*9+1),((10-AQ128)/10*9+1),((10-AR128)/10*9+1),((10-AU128)/10*9+1)))/9*10),1)=0,0.1,ROUND(IF(AP128="x",(10-GEOMEAN(((10-AO128)/10*9+1),((10-DY128)/10*9+1),((10-AU128)/10*9+1),((10-AQ128)/10*9+1),((10-AR128)/10*9+1)))/9*10,(10-GEOMEAN(((10-AO128)/10*9+1),((10-DY128)/10*9+1),((10-AP128)/10*9+1),((10-AQ128)/10*9+1),((10-AR128)/10*9+1),((10-AU128)/10*9+1)))/9*10),1))</f>
        <v>3.8</v>
      </c>
      <c r="EA128" s="55">
        <f>ROUND(IF('Indicator Data'!AM131=0,0,IF('Indicator Data'!AM131&gt;EA$195,10,IF('Indicator Data'!AM131&lt;EA$194,0,10-(EA$195-'Indicator Data'!AM131)/(EA$195-EA$194)*10))),1)</f>
        <v>10</v>
      </c>
      <c r="EB128" s="55">
        <f>ROUND(IF('Indicator Data'!AN131=0,0,IF(LOG('Indicator Data'!AN131)&gt;LOG(EB$195),10,IF(LOG('Indicator Data'!AN131)&lt;LOG(EB$194),0,10-(LOG(EB$195)-LOG('Indicator Data'!AN131))/(LOG(EB$195)-LOG(EB$194))*10))),1)</f>
        <v>9.9</v>
      </c>
      <c r="EC128" s="57">
        <f t="shared" si="217"/>
        <v>10</v>
      </c>
      <c r="ED128" s="55">
        <f>'Indicator Data'!AO131</f>
        <v>5</v>
      </c>
      <c r="EE128" s="55">
        <f>'Indicator Data'!AP131</f>
        <v>5</v>
      </c>
      <c r="EF128" s="57">
        <f t="shared" si="218"/>
        <v>10</v>
      </c>
      <c r="EG128" s="58">
        <f t="shared" si="219"/>
        <v>10</v>
      </c>
      <c r="EH128" s="15"/>
      <c r="EI128" s="104"/>
    </row>
    <row r="129" spans="1:139" s="4" customFormat="1" x14ac:dyDescent="0.25">
      <c r="A129" s="126" t="str">
        <f>'Indicator Data'!A132</f>
        <v>North Macedonia</v>
      </c>
      <c r="B129" s="59" t="str">
        <f>'Indicator Data'!B132</f>
        <v>MKD</v>
      </c>
      <c r="C129" s="55">
        <f>ROUND(IF('Indicator Data'!C132=0,0.1,IF(LOG('Indicator Data'!C132)&gt;C$195,10,IF(LOG('Indicator Data'!C132)&lt;C$194,0,10-(C$195-LOG('Indicator Data'!C132))/(C$195-C$194)*10))),1)</f>
        <v>6.6</v>
      </c>
      <c r="D129" s="55">
        <f>ROUND(IF('Indicator Data'!D132=0,0.1,IF(LOG('Indicator Data'!D132)&gt;D$195,10,IF(LOG('Indicator Data'!D132)&lt;D$194,0,10-(D$195-LOG('Indicator Data'!D132))/(D$195-D$194)*10))),1)</f>
        <v>5.2</v>
      </c>
      <c r="E129" s="55">
        <f t="shared" si="180"/>
        <v>5.9</v>
      </c>
      <c r="F129" s="55">
        <f>IF('Indicator Data'!E132="No data",0.1,(ROUND(IF('Indicator Data'!E132=0,0,IF(LOG('Indicator Data'!E132)&gt;F$195,10,IF(LOG('Indicator Data'!E132)&lt;F$194,0,10-(F$195-LOG('Indicator Data'!E132))/(F$195-F$194)*10))),1)))</f>
        <v>5</v>
      </c>
      <c r="G129" s="55">
        <f>ROUND(IF('Indicator Data'!F132=0,0,IF(LOG('Indicator Data'!F132)&gt;G$195,10,IF(LOG('Indicator Data'!F132)&lt;G$194,0,10-(G$195-LOG('Indicator Data'!F132))/(G$195-G$194)*10))),1)</f>
        <v>0</v>
      </c>
      <c r="H129" s="55">
        <f>ROUND(IF('Indicator Data'!G132=0,0,IF(LOG('Indicator Data'!G132)&gt;H$195,10,IF(LOG('Indicator Data'!G132)&lt;H$194,0,10-(H$195-LOG('Indicator Data'!G132))/(H$195-H$194)*10))),1)</f>
        <v>0</v>
      </c>
      <c r="I129" s="55">
        <f>ROUND(IF('Indicator Data'!H132=0,0,IF(LOG('Indicator Data'!H132)&gt;I$195,10,IF(LOG('Indicator Data'!H132)&lt;I$194,0,10-(I$195-LOG('Indicator Data'!H132))/(I$195-I$194)*10))),1)</f>
        <v>0</v>
      </c>
      <c r="J129" s="55">
        <f t="shared" si="181"/>
        <v>0</v>
      </c>
      <c r="K129" s="55">
        <f>ROUND(IF('Indicator Data'!I132=0,0,IF(LOG('Indicator Data'!I132)&gt;K$195,10,IF(LOG('Indicator Data'!I132)&lt;K$194,0,10-(K$195-LOG('Indicator Data'!I132))/(K$195-K$194)*10))),1)</f>
        <v>0</v>
      </c>
      <c r="L129" s="55">
        <f t="shared" si="182"/>
        <v>0</v>
      </c>
      <c r="M129" s="55">
        <f>ROUND(IF('Indicator Data'!J132=0,0,IF(LOG('Indicator Data'!J132)&gt;M$195,10,IF(LOG('Indicator Data'!J132)&lt;M$194,0,10-(M$195-LOG('Indicator Data'!J132))/(M$195-M$194)*10))),1)</f>
        <v>3.6</v>
      </c>
      <c r="N129" s="56">
        <f>'Indicator Data'!C132/'Indicator Data'!$CL132</f>
        <v>2.1052633962678913E-3</v>
      </c>
      <c r="O129" s="56">
        <f>'Indicator Data'!D132/'Indicator Data'!$CL132</f>
        <v>1.7777383738181568E-4</v>
      </c>
      <c r="P129" s="56">
        <f>IF(F129=0.1,"x",'Indicator Data'!E132/'Indicator Data'!$CL132)</f>
        <v>5.0154392481991713E-3</v>
      </c>
      <c r="Q129" s="56">
        <f>'Indicator Data'!F132/'Indicator Data'!$CL132</f>
        <v>0</v>
      </c>
      <c r="R129" s="56">
        <f>'Indicator Data'!G132/'Indicator Data'!$CL132</f>
        <v>0</v>
      </c>
      <c r="S129" s="56">
        <f>'Indicator Data'!H132/'Indicator Data'!$CL132</f>
        <v>0</v>
      </c>
      <c r="T129" s="56">
        <f>'Indicator Data'!I132/'Indicator Data'!$CL132</f>
        <v>0</v>
      </c>
      <c r="U129" s="56">
        <f>'Indicator Data'!J132/'Indicator Data'!$CL132</f>
        <v>1.3713724792008508E-4</v>
      </c>
      <c r="V129" s="55">
        <f t="shared" si="183"/>
        <v>10</v>
      </c>
      <c r="W129" s="55">
        <f t="shared" si="184"/>
        <v>1.8</v>
      </c>
      <c r="X129" s="55">
        <f t="shared" si="185"/>
        <v>7.9</v>
      </c>
      <c r="Y129" s="55">
        <f t="shared" si="186"/>
        <v>3.3</v>
      </c>
      <c r="Z129" s="55">
        <f t="shared" si="187"/>
        <v>0</v>
      </c>
      <c r="AA129" s="55">
        <f t="shared" si="188"/>
        <v>0</v>
      </c>
      <c r="AB129" s="55">
        <f t="shared" si="189"/>
        <v>0</v>
      </c>
      <c r="AC129" s="55">
        <f t="shared" si="190"/>
        <v>0</v>
      </c>
      <c r="AD129" s="55">
        <f t="shared" si="191"/>
        <v>0</v>
      </c>
      <c r="AE129" s="55">
        <f t="shared" si="192"/>
        <v>0</v>
      </c>
      <c r="AF129" s="55">
        <f t="shared" si="193"/>
        <v>0</v>
      </c>
      <c r="AG129" s="55">
        <f>ROUND(IF('Indicator Data'!K132=0,0,IF('Indicator Data'!K132&gt;AG$195,10,IF('Indicator Data'!K132&lt;AG$194,0,10-(AG$195-'Indicator Data'!K132)/(AG$195-AG$194)*10))),1)</f>
        <v>1</v>
      </c>
      <c r="AH129" s="55">
        <f t="shared" si="194"/>
        <v>8.3000000000000007</v>
      </c>
      <c r="AI129" s="55">
        <f t="shared" si="195"/>
        <v>3.5</v>
      </c>
      <c r="AJ129" s="55">
        <f t="shared" si="196"/>
        <v>0</v>
      </c>
      <c r="AK129" s="55">
        <f t="shared" si="197"/>
        <v>0</v>
      </c>
      <c r="AL129" s="55">
        <f t="shared" si="198"/>
        <v>0</v>
      </c>
      <c r="AM129" s="55">
        <f t="shared" si="199"/>
        <v>0</v>
      </c>
      <c r="AN129" s="55">
        <f t="shared" si="200"/>
        <v>2</v>
      </c>
      <c r="AO129" s="193">
        <f t="shared" si="201"/>
        <v>7</v>
      </c>
      <c r="AP129" s="193">
        <f t="shared" si="151"/>
        <v>4.2</v>
      </c>
      <c r="AQ129" s="193">
        <f t="shared" si="202"/>
        <v>0</v>
      </c>
      <c r="AR129" s="193">
        <f t="shared" si="203"/>
        <v>0</v>
      </c>
      <c r="AS129" s="55">
        <f t="shared" si="204"/>
        <v>1.5</v>
      </c>
      <c r="AT129" s="55">
        <f>IF('Indicator Data'!L132="No data","x",IF('Indicator Data'!CM132&lt;1000,"x",ROUND((IF('Indicator Data'!L132&gt;AT$195,10,IF('Indicator Data'!L132&lt;AT$194,0,10-(AT$195-'Indicator Data'!L132)/(AT$195-AT$194)*10))),1)))</f>
        <v>5.0999999999999996</v>
      </c>
      <c r="AU129" s="193">
        <f t="shared" si="205"/>
        <v>3.3</v>
      </c>
      <c r="AV129" s="55">
        <f>IF('Indicator Data'!M132="No data","x",ROUND(IF('Indicator Data'!M132=0,0,IF(LOG('Indicator Data'!M132)&gt;AV$195,10,IF(LOG('Indicator Data'!M132)&lt;AV$194,0,10-(AV$195-LOG('Indicator Data'!M132))/(AV$195-AV$194)*10))),1))</f>
        <v>7.5</v>
      </c>
      <c r="AW129" s="56">
        <f>IF(AV129="x","x",'Indicator Data'!M132/'Indicator Data'!$CL132)</f>
        <v>0.8886338326973694</v>
      </c>
      <c r="AX129" s="55">
        <f t="shared" si="152"/>
        <v>9.9</v>
      </c>
      <c r="AY129" s="55">
        <f t="shared" si="153"/>
        <v>9</v>
      </c>
      <c r="AZ129" s="55" t="str">
        <f>IF('Indicator Data'!N132="No data","x",ROUND(IF('Indicator Data'!N132=0,0,IF(LOG('Indicator Data'!N132)&gt;AZ$195,10,IF(LOG('Indicator Data'!N132)&lt;AZ$194,0,10-(AZ$195-LOG('Indicator Data'!N132))/(AZ$195-AZ$194)*10))),1))</f>
        <v>x</v>
      </c>
      <c r="BA129" s="56" t="str">
        <f>IF(AZ129="x","x",'Indicator Data'!N132/'Indicator Data'!$CL132)</f>
        <v>x</v>
      </c>
      <c r="BB129" s="55" t="str">
        <f t="shared" si="154"/>
        <v>x</v>
      </c>
      <c r="BC129" s="55" t="str">
        <f t="shared" si="155"/>
        <v>x</v>
      </c>
      <c r="BD129" s="55" t="str">
        <f>IF('Indicator Data'!O132="No data","x",ROUND(IF('Indicator Data'!O132=0,0,IF(LOG('Indicator Data'!O132)&gt;BD$195,10,IF(LOG('Indicator Data'!O132)&lt;BD$194,0,10-(BD$195-LOG('Indicator Data'!O132))/(BD$195-BD$194)*10))),1))</f>
        <v>x</v>
      </c>
      <c r="BE129" s="56" t="str">
        <f>IF(BD129="x","x",'Indicator Data'!O132/'Indicator Data'!$CL132)</f>
        <v>x</v>
      </c>
      <c r="BF129" s="55" t="str">
        <f t="shared" si="156"/>
        <v>x</v>
      </c>
      <c r="BG129" s="55" t="str">
        <f t="shared" si="157"/>
        <v>x</v>
      </c>
      <c r="BH129" s="55" t="str">
        <f>IF('Indicator Data'!P132="No data","x",ROUND(IF('Indicator Data'!P132=0,0,IF(LOG('Indicator Data'!P132)&gt;BH$195,10,IF(LOG('Indicator Data'!P132)&lt;BH$194,0,10-(BH$195-LOG('Indicator Data'!P132))/(BH$195-BH$194)*10))),1))</f>
        <v>x</v>
      </c>
      <c r="BI129" s="56" t="str">
        <f>IF(BH129="x","x",'Indicator Data'!P132/'Indicator Data'!$CL132)</f>
        <v>x</v>
      </c>
      <c r="BJ129" s="55" t="str">
        <f t="shared" si="158"/>
        <v>x</v>
      </c>
      <c r="BK129" s="55" t="str">
        <f t="shared" si="159"/>
        <v>x</v>
      </c>
      <c r="BL129" s="55">
        <f t="shared" si="160"/>
        <v>9</v>
      </c>
      <c r="BM129" s="55">
        <f>ROUND(IF('Indicator Data'!Q132=0,0,IF(LOG('Indicator Data'!Q132)&gt;BM$195,10,IF(LOG('Indicator Data'!Q132)&lt;BM$194,0,10-(BM$195-LOG('Indicator Data'!Q132))/(BM$195-BM$194)*10))),1)</f>
        <v>0</v>
      </c>
      <c r="BN129" s="55">
        <f>ROUND(IF('Indicator Data'!R132=0,0,IF(LOG('Indicator Data'!R132)&gt;BN$195,10,IF(LOG('Indicator Data'!R132)&lt;BN$194,0,10-(BN$195-LOG('Indicator Data'!R132))/(BN$195-BN$194)*10))),1)</f>
        <v>0</v>
      </c>
      <c r="BO129" s="55">
        <f t="shared" si="161"/>
        <v>0</v>
      </c>
      <c r="BP129" s="56">
        <f>'Indicator Data'!Q132/'Indicator Data'!$CL132</f>
        <v>0</v>
      </c>
      <c r="BQ129" s="56">
        <f>'Indicator Data'!R132/'Indicator Data'!$CL132</f>
        <v>0</v>
      </c>
      <c r="BR129" s="55">
        <f t="shared" si="206"/>
        <v>0</v>
      </c>
      <c r="BS129" s="55">
        <f t="shared" si="207"/>
        <v>0</v>
      </c>
      <c r="BT129" s="55">
        <f t="shared" si="138"/>
        <v>0</v>
      </c>
      <c r="BU129" s="55">
        <f t="shared" si="162"/>
        <v>0</v>
      </c>
      <c r="BV129" s="55">
        <f>ROUND(IF('Indicator Data'!S132=0,0,IF(LOG('Indicator Data'!S132)&gt;BV$195,10,IF(LOG('Indicator Data'!S132)&lt;BV$194,0,10-(BV$195-LOG('Indicator Data'!S132))/(BV$195-BV$194)*10))),1)</f>
        <v>0</v>
      </c>
      <c r="BW129" s="55">
        <f>ROUND(IF('Indicator Data'!T132=0,0,IF(LOG('Indicator Data'!T132)&gt;BW$195,10,IF(LOG('Indicator Data'!T132)&lt;BW$194,0,10-(BW$195-LOG('Indicator Data'!T132))/(BW$195-BW$194)*10))),1)</f>
        <v>0</v>
      </c>
      <c r="BX129" s="55">
        <f t="shared" si="163"/>
        <v>0</v>
      </c>
      <c r="BY129" s="56">
        <f>'Indicator Data'!S132/'Indicator Data'!$CL132</f>
        <v>0</v>
      </c>
      <c r="BZ129" s="56">
        <f>'Indicator Data'!T132/'Indicator Data'!$CL132</f>
        <v>0</v>
      </c>
      <c r="CA129" s="55">
        <f t="shared" si="208"/>
        <v>0</v>
      </c>
      <c r="CB129" s="55">
        <f t="shared" si="209"/>
        <v>0</v>
      </c>
      <c r="CC129" s="55">
        <f t="shared" si="164"/>
        <v>0</v>
      </c>
      <c r="CD129" s="55">
        <f t="shared" si="165"/>
        <v>0</v>
      </c>
      <c r="CE129" s="55">
        <f t="shared" si="166"/>
        <v>0</v>
      </c>
      <c r="CF129" s="55">
        <f>ROUND(IF('Indicator Data'!U132=0,0,IF(LOG('Indicator Data'!U132)&gt;CF$195,10,IF(LOG('Indicator Data'!U132)&lt;CF$194,0,10-(CF$195-LOG('Indicator Data'!U132))/(CF$195-CF$194)*10))),1)</f>
        <v>0</v>
      </c>
      <c r="CG129" s="56">
        <f>'Indicator Data'!U132/'Indicator Data'!$CL132</f>
        <v>0</v>
      </c>
      <c r="CH129" s="55">
        <f t="shared" si="210"/>
        <v>0</v>
      </c>
      <c r="CI129" s="55">
        <f t="shared" si="167"/>
        <v>0</v>
      </c>
      <c r="CJ129" s="55">
        <f>ROUND(IF('Indicator Data'!V132=0,0,IF(LOG('Indicator Data'!V132)&gt;CJ$195,10,IF(LOG('Indicator Data'!V132)&lt;CJ$194,0,10-(CJ$195-LOG('Indicator Data'!V132))/(CJ$195-CJ$194)*10))),1)</f>
        <v>0</v>
      </c>
      <c r="CK129" s="56">
        <f>IF('Indicator Data'!V132/'Indicator Data'!$CL132&gt;1,1,'Indicator Data'!V132/'Indicator Data'!$CL132)</f>
        <v>0</v>
      </c>
      <c r="CL129" s="55">
        <f t="shared" si="211"/>
        <v>0</v>
      </c>
      <c r="CM129" s="55">
        <f t="shared" si="168"/>
        <v>0</v>
      </c>
      <c r="CN129" s="55">
        <f>ROUND(IF('Indicator Data'!W132=0,0,IF(LOG('Indicator Data'!W132)&gt;CN$195,10,IF(LOG('Indicator Data'!W132)&lt;CN$194,0,10-(CN$195-LOG('Indicator Data'!W132))/(CN$195-CN$194)*10))),1)</f>
        <v>0</v>
      </c>
      <c r="CO129" s="56">
        <f>'Indicator Data'!W132/'Indicator Data'!$CL132</f>
        <v>0</v>
      </c>
      <c r="CP129" s="55">
        <f t="shared" si="212"/>
        <v>0</v>
      </c>
      <c r="CQ129" s="55">
        <f t="shared" si="169"/>
        <v>0</v>
      </c>
      <c r="CR129" s="55">
        <f>ROUND(IF('Indicator Data'!X132=0,0,IF(LOG('Indicator Data'!X132)&gt;CR$195,10,IF(LOG('Indicator Data'!X132)&lt;CR$194,0,10-(CR$195-LOG('Indicator Data'!X132))/(CR$195-CR$194)*10))),1)</f>
        <v>0</v>
      </c>
      <c r="CS129" s="56">
        <f>'Indicator Data'!X132/'Indicator Data'!$CL132</f>
        <v>0</v>
      </c>
      <c r="CT129" s="55">
        <f t="shared" si="213"/>
        <v>0</v>
      </c>
      <c r="CU129" s="55">
        <f t="shared" si="170"/>
        <v>0</v>
      </c>
      <c r="CV129" s="55">
        <f>ROUND(IF('Indicator Data'!Y132=0,0,IF(LOG('Indicator Data'!Y132)&gt;CR$195,10,IF(LOG('Indicator Data'!Y132)&lt;CR$194,0,10-(CR$195-LOG('Indicator Data'!Y132))/(CR$195-CR$194)*10))),1)</f>
        <v>0</v>
      </c>
      <c r="CW129" s="56">
        <f>'Indicator Data'!Y132/'Indicator Data'!$CL132</f>
        <v>0</v>
      </c>
      <c r="CX129" s="55">
        <f t="shared" si="214"/>
        <v>0</v>
      </c>
      <c r="CY129" s="55">
        <f t="shared" si="171"/>
        <v>0</v>
      </c>
      <c r="CZ129" s="55">
        <f t="shared" si="172"/>
        <v>0</v>
      </c>
      <c r="DA129" s="55">
        <f>IF('Indicator Data'!AE132="No data","x",ROUND(IF('Indicator Data'!AE132&gt;DA$195,0,IF('Indicator Data'!AE132&lt;DA$194,10,(DA$195-'Indicator Data'!AE132)/(DA$195-DA$194)*10)),1))</f>
        <v>0.1</v>
      </c>
      <c r="DB129" s="55">
        <f>IF('Indicator Data'!AF132="No data","x",ROUND(IF('Indicator Data'!AF132&gt;DB$195,0,IF('Indicator Data'!AF132&lt;DB$194,10,(DB$195-'Indicator Data'!AF132)/(DB$195-DB$194)*10)),1))</f>
        <v>1.1000000000000001</v>
      </c>
      <c r="DC129" s="55" t="str">
        <f>IF('Indicator Data'!AH132="No data","x",ROUND(IF('Indicator Data'!AH132&gt;DC$195,0,IF('Indicator Data'!AH132&lt;DC$194,10,(DC$195-'Indicator Data'!AH132)/(DC$195-DC$194)*10)),1))</f>
        <v>x</v>
      </c>
      <c r="DD129" s="55">
        <f>IF(AND(DB129="x",DA129="x",DC129="x"),"x",ROUND(AVERAGE(DA129:DC129),1))</f>
        <v>0.6</v>
      </c>
      <c r="DE129" s="55">
        <f>IF('Indicator Data'!AA132="No data","x",ROUND(IF(LOG('Indicator Data'!AA132)&gt;DE$195,10,IF(LOG('Indicator Data'!AA132)&lt;DE$194,0,10-(DE$195-LOG('Indicator Data'!AA132))/(DE$195-DE$194)*10)),1))</f>
        <v>6.4</v>
      </c>
      <c r="DF129" s="55">
        <f>IF('Indicator Data'!AB132="No data","x",ROUND(IF('Indicator Data'!AB132&gt;DF$195,10,IF('Indicator Data'!AB132&lt;DF$194,0,10-(DF$195-'Indicator Data'!AB132)/(DF$195-DF$194)*10)),1))</f>
        <v>2.4</v>
      </c>
      <c r="DG129" s="55">
        <f>IF('Indicator Data'!AC132="No data","x",ROUND(IF('Indicator Data'!AC132&gt;DG$195,10,IF('Indicator Data'!AC132&lt;DG$194,0,10-(DG$195-'Indicator Data'!AC132)/(DG$195-DG$194)*10)),1))</f>
        <v>5.8</v>
      </c>
      <c r="DH129" s="55" t="str">
        <f>IF('Indicator Data'!AD132="No data","x",ROUND(IF('Indicator Data'!AD132&gt;DH$195,10,IF('Indicator Data'!AD132&lt;DH$194,0,10-(DH$195-'Indicator Data'!AD132)/(DH$195-DH$194)*10)),1))</f>
        <v>x</v>
      </c>
      <c r="DI129" s="55">
        <f t="shared" si="173"/>
        <v>4.9000000000000004</v>
      </c>
      <c r="DJ129" s="55">
        <f t="shared" si="174"/>
        <v>3.5</v>
      </c>
      <c r="DK129" s="55">
        <f>IF('Indicator Data'!AK132="No data","x",ROUND(IF('Indicator Data'!AK132&gt;DK$195,10,IF('Indicator Data'!AK132&lt;DK$194,0,10-(DK$195-'Indicator Data'!AK132)/(DK$195-DK$194)*10)),1))</f>
        <v>0.9</v>
      </c>
      <c r="DL129" s="55">
        <f>IF('Indicator Data'!AL132="No data","x",ROUND(IF('Indicator Data'!AL132&gt;DL$195,10,IF('Indicator Data'!AL132&lt;DL$194,0,10-(DL$195-'Indicator Data'!AL132)/(DL$195-DL$194)*10)),1))</f>
        <v>0.3</v>
      </c>
      <c r="DM129" s="55">
        <f t="shared" si="175"/>
        <v>3.2</v>
      </c>
      <c r="DN129" s="55">
        <f>IF('Indicator Data'!AG132="No data","x",ROUND(IF('Indicator Data'!AG132&gt;DN$195,10,IF('Indicator Data'!AG132&lt;DN$194,0,10-(DN$195-'Indicator Data'!AG132)/(DN$195-DN$194)*10)),1))</f>
        <v>0.2</v>
      </c>
      <c r="DO129" s="55">
        <f t="shared" si="176"/>
        <v>0.5</v>
      </c>
      <c r="DP129" s="194">
        <f>IF('Indicator Data'!AI132="No data","x",'Indicator Data'!AI132/'Indicator Data'!$CK132)</f>
        <v>2.5636618693223771E-4</v>
      </c>
      <c r="DQ129" s="55">
        <f t="shared" si="215"/>
        <v>2.6</v>
      </c>
      <c r="DR129" s="55">
        <f>IF('Indicator Data'!AJ132="No data","x",ROUND(IF('Indicator Data'!AJ132&gt;DR$195,10,IF('Indicator Data'!AJ132&lt;DR$194,0,10-(DR$195-'Indicator Data'!AJ132)/(DR$195-DR$194)*10)),1))</f>
        <v>6</v>
      </c>
      <c r="DS129" s="55">
        <f t="shared" si="177"/>
        <v>4.3</v>
      </c>
      <c r="DT129" s="55">
        <f>ROUND(IF('Indicator Data'!Z132=0,0,IF(LOG('Indicator Data'!Z132)&gt;DT$195,10,IF(LOG('Indicator Data'!Z132)&lt;DT$194,0,10-(DT$195-LOG('Indicator Data'!Z132))/(DT$195-DT$194)*10))),1)</f>
        <v>7.4</v>
      </c>
      <c r="DU129" s="56">
        <f>'Indicator Data'!Z132/'Indicator Data'!$CL132</f>
        <v>0.7836934037657407</v>
      </c>
      <c r="DV129" s="55">
        <f t="shared" si="216"/>
        <v>7.8</v>
      </c>
      <c r="DW129" s="55">
        <f t="shared" si="178"/>
        <v>7.6</v>
      </c>
      <c r="DX129" s="55">
        <f t="shared" si="179"/>
        <v>2.7</v>
      </c>
      <c r="DY129" s="57">
        <f>IF(BL129="x",ROUND((10-GEOMEAN(((10-DX129)/10*9+1),((10-CZ129)/10*9+1),((10-DJ129)/10*9+1)))/9*10,1),ROUND((10-GEOMEAN(((10-BL129)/10*9+1),((10-DX129)/10*9+1),((10-CZ129)/10*9+1),((10-DJ129)/10*9+1)))/9*10,1))</f>
        <v>4.9000000000000004</v>
      </c>
      <c r="DZ129" s="58">
        <f>IF(ROUND(IF(AP129="x",(10-GEOMEAN(((10-AO129)/10*9+1),((10-DY129)/10*9+1),((10-AU129)/10*9+1),((10-AQ129)/10*9+1),((10-AR129)/10*9+1)))/9*10,(10-GEOMEAN(((10-AO129)/10*9+1),((10-DY129)/10*9+1),((10-AP129)/10*9+1),((10-AQ129)/10*9+1),((10-AR129)/10*9+1),((10-AU129)/10*9+1)))/9*10),1)=0,0.1,ROUND(IF(AP129="x",(10-GEOMEAN(((10-AO129)/10*9+1),((10-DY129)/10*9+1),((10-AU129)/10*9+1),((10-AQ129)/10*9+1),((10-AR129)/10*9+1)))/9*10,(10-GEOMEAN(((10-AO129)/10*9+1),((10-DY129)/10*9+1),((10-AP129)/10*9+1),((10-AQ129)/10*9+1),((10-AR129)/10*9+1),((10-AU129)/10*9+1)))/9*10),1))</f>
        <v>3.7</v>
      </c>
      <c r="EA129" s="55">
        <f>ROUND(IF('Indicator Data'!AM132=0,0,IF('Indicator Data'!AM132&gt;EA$195,10,IF('Indicator Data'!AM132&lt;EA$194,0,10-(EA$195-'Indicator Data'!AM132)/(EA$195-EA$194)*10))),1)</f>
        <v>2.2000000000000002</v>
      </c>
      <c r="EB129" s="55">
        <f>ROUND(IF('Indicator Data'!AN132=0,0,IF(LOG('Indicator Data'!AN132)&gt;LOG(EB$195),10,IF(LOG('Indicator Data'!AN132)&lt;LOG(EB$194),0,10-(LOG(EB$195)-LOG('Indicator Data'!AN132))/(LOG(EB$195)-LOG(EB$194))*10))),1)</f>
        <v>2.9</v>
      </c>
      <c r="EC129" s="57">
        <f t="shared" si="217"/>
        <v>2.6</v>
      </c>
      <c r="ED129" s="55">
        <f>'Indicator Data'!AO132</f>
        <v>0</v>
      </c>
      <c r="EE129" s="55">
        <f>'Indicator Data'!AP132</f>
        <v>0</v>
      </c>
      <c r="EF129" s="57">
        <f t="shared" si="218"/>
        <v>0</v>
      </c>
      <c r="EG129" s="58">
        <f t="shared" si="219"/>
        <v>1.8</v>
      </c>
      <c r="EH129" s="15"/>
      <c r="EI129" s="104"/>
    </row>
    <row r="130" spans="1:139" s="4" customFormat="1" x14ac:dyDescent="0.25">
      <c r="A130" s="126" t="str">
        <f>'Indicator Data'!A133</f>
        <v>Norway</v>
      </c>
      <c r="B130" s="59" t="str">
        <f>'Indicator Data'!B133</f>
        <v>NOR</v>
      </c>
      <c r="C130" s="55">
        <f>ROUND(IF('Indicator Data'!C133=0,0.1,IF(LOG('Indicator Data'!C133)&gt;C$195,10,IF(LOG('Indicator Data'!C133)&lt;C$194,0,10-(C$195-LOG('Indicator Data'!C133))/(C$195-C$194)*10))),1)</f>
        <v>2.8</v>
      </c>
      <c r="D130" s="55">
        <f>ROUND(IF('Indicator Data'!D133=0,0.1,IF(LOG('Indicator Data'!D133)&gt;D$195,10,IF(LOG('Indicator Data'!D133)&lt;D$194,0,10-(D$195-LOG('Indicator Data'!D133))/(D$195-D$194)*10))),1)</f>
        <v>0.1</v>
      </c>
      <c r="E130" s="55">
        <f t="shared" si="180"/>
        <v>1.5</v>
      </c>
      <c r="F130" s="55">
        <f>IF('Indicator Data'!E133="No data",0.1,(ROUND(IF('Indicator Data'!E133=0,0,IF(LOG('Indicator Data'!E133)&gt;F$195,10,IF(LOG('Indicator Data'!E133)&lt;F$194,0,10-(F$195-LOG('Indicator Data'!E133))/(F$195-F$194)*10))),1)))</f>
        <v>0.1</v>
      </c>
      <c r="G130" s="55">
        <f>ROUND(IF('Indicator Data'!F133=0,0,IF(LOG('Indicator Data'!F133)&gt;G$195,10,IF(LOG('Indicator Data'!F133)&lt;G$194,0,10-(G$195-LOG('Indicator Data'!F133))/(G$195-G$194)*10))),1)</f>
        <v>0</v>
      </c>
      <c r="H130" s="55">
        <f>ROUND(IF('Indicator Data'!G133=0,0,IF(LOG('Indicator Data'!G133)&gt;H$195,10,IF(LOG('Indicator Data'!G133)&lt;H$194,0,10-(H$195-LOG('Indicator Data'!G133))/(H$195-H$194)*10))),1)</f>
        <v>0</v>
      </c>
      <c r="I130" s="55">
        <f>ROUND(IF('Indicator Data'!H133=0,0,IF(LOG('Indicator Data'!H133)&gt;I$195,10,IF(LOG('Indicator Data'!H133)&lt;I$194,0,10-(I$195-LOG('Indicator Data'!H133))/(I$195-I$194)*10))),1)</f>
        <v>0</v>
      </c>
      <c r="J130" s="55">
        <f t="shared" si="181"/>
        <v>0</v>
      </c>
      <c r="K130" s="55">
        <f>ROUND(IF('Indicator Data'!I133=0,0,IF(LOG('Indicator Data'!I133)&gt;K$195,10,IF(LOG('Indicator Data'!I133)&lt;K$194,0,10-(K$195-LOG('Indicator Data'!I133))/(K$195-K$194)*10))),1)</f>
        <v>0</v>
      </c>
      <c r="L130" s="55">
        <f t="shared" si="182"/>
        <v>0</v>
      </c>
      <c r="M130" s="55">
        <f>ROUND(IF('Indicator Data'!J133=0,0,IF(LOG('Indicator Data'!J133)&gt;M$195,10,IF(LOG('Indicator Data'!J133)&lt;M$194,0,10-(M$195-LOG('Indicator Data'!J133))/(M$195-M$194)*10))),1)</f>
        <v>0</v>
      </c>
      <c r="N130" s="56">
        <f>'Indicator Data'!C133/'Indicator Data'!$CL133</f>
        <v>2.6315742457969987E-5</v>
      </c>
      <c r="O130" s="56">
        <f>'Indicator Data'!D133/'Indicator Data'!$CL133</f>
        <v>0</v>
      </c>
      <c r="P130" s="56" t="str">
        <f>IF(F130=0.1,"x",'Indicator Data'!E133/'Indicator Data'!$CL133)</f>
        <v>x</v>
      </c>
      <c r="Q130" s="56">
        <f>'Indicator Data'!F133/'Indicator Data'!$CL133</f>
        <v>0</v>
      </c>
      <c r="R130" s="56">
        <f>'Indicator Data'!G133/'Indicator Data'!$CL133</f>
        <v>0</v>
      </c>
      <c r="S130" s="56">
        <f>'Indicator Data'!H133/'Indicator Data'!$CL133</f>
        <v>0</v>
      </c>
      <c r="T130" s="56">
        <f>'Indicator Data'!I133/'Indicator Data'!$CL133</f>
        <v>0</v>
      </c>
      <c r="U130" s="56">
        <f>'Indicator Data'!J133/'Indicator Data'!$CL133</f>
        <v>0</v>
      </c>
      <c r="V130" s="55">
        <f t="shared" si="183"/>
        <v>0.1</v>
      </c>
      <c r="W130" s="55">
        <f t="shared" si="184"/>
        <v>0</v>
      </c>
      <c r="X130" s="55">
        <f t="shared" si="185"/>
        <v>0.1</v>
      </c>
      <c r="Y130" s="55">
        <f t="shared" si="186"/>
        <v>0.1</v>
      </c>
      <c r="Z130" s="55">
        <f t="shared" si="187"/>
        <v>0</v>
      </c>
      <c r="AA130" s="55">
        <f t="shared" si="188"/>
        <v>0</v>
      </c>
      <c r="AB130" s="55">
        <f t="shared" si="189"/>
        <v>0</v>
      </c>
      <c r="AC130" s="55">
        <f t="shared" si="190"/>
        <v>0</v>
      </c>
      <c r="AD130" s="55">
        <f t="shared" si="191"/>
        <v>0</v>
      </c>
      <c r="AE130" s="55">
        <f t="shared" si="192"/>
        <v>0</v>
      </c>
      <c r="AF130" s="55">
        <f t="shared" si="193"/>
        <v>0</v>
      </c>
      <c r="AG130" s="55">
        <f>ROUND(IF('Indicator Data'!K133=0,0,IF('Indicator Data'!K133&gt;AG$195,10,IF('Indicator Data'!K133&lt;AG$194,0,10-(AG$195-'Indicator Data'!K133)/(AG$195-AG$194)*10))),1)</f>
        <v>0</v>
      </c>
      <c r="AH130" s="55">
        <f t="shared" si="194"/>
        <v>1.5</v>
      </c>
      <c r="AI130" s="55">
        <f t="shared" si="195"/>
        <v>0.1</v>
      </c>
      <c r="AJ130" s="55">
        <f t="shared" si="196"/>
        <v>0</v>
      </c>
      <c r="AK130" s="55">
        <f t="shared" si="197"/>
        <v>0</v>
      </c>
      <c r="AL130" s="55">
        <f t="shared" si="198"/>
        <v>0</v>
      </c>
      <c r="AM130" s="55">
        <f t="shared" si="199"/>
        <v>0</v>
      </c>
      <c r="AN130" s="55">
        <f t="shared" si="200"/>
        <v>0</v>
      </c>
      <c r="AO130" s="193">
        <f t="shared" si="201"/>
        <v>0.8</v>
      </c>
      <c r="AP130" s="193">
        <f t="shared" si="151"/>
        <v>0.1</v>
      </c>
      <c r="AQ130" s="193">
        <f t="shared" si="202"/>
        <v>0</v>
      </c>
      <c r="AR130" s="193">
        <f t="shared" si="203"/>
        <v>0</v>
      </c>
      <c r="AS130" s="55">
        <f t="shared" si="204"/>
        <v>0</v>
      </c>
      <c r="AT130" s="55">
        <f>IF('Indicator Data'!L133="No data","x",IF('Indicator Data'!CM133&lt;1000,"x",ROUND((IF('Indicator Data'!L133&gt;AT$195,10,IF('Indicator Data'!L133&lt;AT$194,0,10-(AT$195-'Indicator Data'!L133)/(AT$195-AT$194)*10))),1)))</f>
        <v>0</v>
      </c>
      <c r="AU130" s="193">
        <f t="shared" si="205"/>
        <v>0</v>
      </c>
      <c r="AV130" s="55">
        <f>IF('Indicator Data'!M133="No data","x",ROUND(IF('Indicator Data'!M133=0,0,IF(LOG('Indicator Data'!M133)&gt;AV$195,10,IF(LOG('Indicator Data'!M133)&lt;AV$194,0,10-(AV$195-LOG('Indicator Data'!M133))/(AV$195-AV$194)*10))),1))</f>
        <v>0</v>
      </c>
      <c r="AW130" s="56">
        <f>IF(AV130="x","x",'Indicator Data'!M133/'Indicator Data'!$CL133)</f>
        <v>0</v>
      </c>
      <c r="AX130" s="55">
        <f t="shared" si="152"/>
        <v>0</v>
      </c>
      <c r="AY130" s="55">
        <f t="shared" si="153"/>
        <v>0</v>
      </c>
      <c r="AZ130" s="55" t="str">
        <f>IF('Indicator Data'!N133="No data","x",ROUND(IF('Indicator Data'!N133=0,0,IF(LOG('Indicator Data'!N133)&gt;AZ$195,10,IF(LOG('Indicator Data'!N133)&lt;AZ$194,0,10-(AZ$195-LOG('Indicator Data'!N133))/(AZ$195-AZ$194)*10))),1))</f>
        <v>x</v>
      </c>
      <c r="BA130" s="56" t="str">
        <f>IF(AZ130="x","x",'Indicator Data'!N133/'Indicator Data'!$CL133)</f>
        <v>x</v>
      </c>
      <c r="BB130" s="55" t="str">
        <f t="shared" si="154"/>
        <v>x</v>
      </c>
      <c r="BC130" s="55" t="str">
        <f t="shared" si="155"/>
        <v>x</v>
      </c>
      <c r="BD130" s="55" t="str">
        <f>IF('Indicator Data'!O133="No data","x",ROUND(IF('Indicator Data'!O133=0,0,IF(LOG('Indicator Data'!O133)&gt;BD$195,10,IF(LOG('Indicator Data'!O133)&lt;BD$194,0,10-(BD$195-LOG('Indicator Data'!O133))/(BD$195-BD$194)*10))),1))</f>
        <v>x</v>
      </c>
      <c r="BE130" s="56" t="str">
        <f>IF(BD130="x","x",'Indicator Data'!O133/'Indicator Data'!$CL133)</f>
        <v>x</v>
      </c>
      <c r="BF130" s="55" t="str">
        <f t="shared" si="156"/>
        <v>x</v>
      </c>
      <c r="BG130" s="55" t="str">
        <f t="shared" si="157"/>
        <v>x</v>
      </c>
      <c r="BH130" s="55" t="str">
        <f>IF('Indicator Data'!P133="No data","x",ROUND(IF('Indicator Data'!P133=0,0,IF(LOG('Indicator Data'!P133)&gt;BH$195,10,IF(LOG('Indicator Data'!P133)&lt;BH$194,0,10-(BH$195-LOG('Indicator Data'!P133))/(BH$195-BH$194)*10))),1))</f>
        <v>x</v>
      </c>
      <c r="BI130" s="56" t="str">
        <f>IF(BH130="x","x",'Indicator Data'!P133/'Indicator Data'!$CL133)</f>
        <v>x</v>
      </c>
      <c r="BJ130" s="55" t="str">
        <f t="shared" si="158"/>
        <v>x</v>
      </c>
      <c r="BK130" s="55" t="str">
        <f t="shared" si="159"/>
        <v>x</v>
      </c>
      <c r="BL130" s="55">
        <f t="shared" si="160"/>
        <v>0</v>
      </c>
      <c r="BM130" s="55">
        <f>ROUND(IF('Indicator Data'!Q133=0,0,IF(LOG('Indicator Data'!Q133)&gt;BM$195,10,IF(LOG('Indicator Data'!Q133)&lt;BM$194,0,10-(BM$195-LOG('Indicator Data'!Q133))/(BM$195-BM$194)*10))),1)</f>
        <v>0</v>
      </c>
      <c r="BN130" s="55">
        <f>ROUND(IF('Indicator Data'!R133=0,0,IF(LOG('Indicator Data'!R133)&gt;BN$195,10,IF(LOG('Indicator Data'!R133)&lt;BN$194,0,10-(BN$195-LOG('Indicator Data'!R133))/(BN$195-BN$194)*10))),1)</f>
        <v>0</v>
      </c>
      <c r="BO130" s="55">
        <f t="shared" si="161"/>
        <v>0</v>
      </c>
      <c r="BP130" s="56">
        <f>'Indicator Data'!Q133/'Indicator Data'!$CL133</f>
        <v>0</v>
      </c>
      <c r="BQ130" s="56">
        <f>'Indicator Data'!R133/'Indicator Data'!$CL133</f>
        <v>0</v>
      </c>
      <c r="BR130" s="55">
        <f t="shared" si="206"/>
        <v>0</v>
      </c>
      <c r="BS130" s="55">
        <f t="shared" si="207"/>
        <v>0</v>
      </c>
      <c r="BT130" s="55">
        <f t="shared" si="138"/>
        <v>0</v>
      </c>
      <c r="BU130" s="55">
        <f t="shared" si="162"/>
        <v>0</v>
      </c>
      <c r="BV130" s="55">
        <f>ROUND(IF('Indicator Data'!S133=0,0,IF(LOG('Indicator Data'!S133)&gt;BV$195,10,IF(LOG('Indicator Data'!S133)&lt;BV$194,0,10-(BV$195-LOG('Indicator Data'!S133))/(BV$195-BV$194)*10))),1)</f>
        <v>0</v>
      </c>
      <c r="BW130" s="55">
        <f>ROUND(IF('Indicator Data'!T133=0,0,IF(LOG('Indicator Data'!T133)&gt;BW$195,10,IF(LOG('Indicator Data'!T133)&lt;BW$194,0,10-(BW$195-LOG('Indicator Data'!T133))/(BW$195-BW$194)*10))),1)</f>
        <v>0</v>
      </c>
      <c r="BX130" s="55">
        <f t="shared" si="163"/>
        <v>0</v>
      </c>
      <c r="BY130" s="56">
        <f>'Indicator Data'!S133/'Indicator Data'!$CL133</f>
        <v>0</v>
      </c>
      <c r="BZ130" s="56">
        <f>'Indicator Data'!T133/'Indicator Data'!$CL133</f>
        <v>0</v>
      </c>
      <c r="CA130" s="55">
        <f t="shared" si="208"/>
        <v>0</v>
      </c>
      <c r="CB130" s="55">
        <f t="shared" si="209"/>
        <v>0</v>
      </c>
      <c r="CC130" s="55">
        <f t="shared" si="164"/>
        <v>0</v>
      </c>
      <c r="CD130" s="55">
        <f t="shared" si="165"/>
        <v>0</v>
      </c>
      <c r="CE130" s="55">
        <f t="shared" si="166"/>
        <v>0</v>
      </c>
      <c r="CF130" s="55">
        <f>ROUND(IF('Indicator Data'!U133=0,0,IF(LOG('Indicator Data'!U133)&gt;CF$195,10,IF(LOG('Indicator Data'!U133)&lt;CF$194,0,10-(CF$195-LOG('Indicator Data'!U133))/(CF$195-CF$194)*10))),1)</f>
        <v>0</v>
      </c>
      <c r="CG130" s="56">
        <f>'Indicator Data'!U133/'Indicator Data'!$CL133</f>
        <v>0</v>
      </c>
      <c r="CH130" s="55">
        <f t="shared" si="210"/>
        <v>0</v>
      </c>
      <c r="CI130" s="55">
        <f t="shared" si="167"/>
        <v>0</v>
      </c>
      <c r="CJ130" s="55">
        <f>ROUND(IF('Indicator Data'!V133=0,0,IF(LOG('Indicator Data'!V133)&gt;CJ$195,10,IF(LOG('Indicator Data'!V133)&lt;CJ$194,0,10-(CJ$195-LOG('Indicator Data'!V133))/(CJ$195-CJ$194)*10))),1)</f>
        <v>0</v>
      </c>
      <c r="CK130" s="56">
        <f>IF('Indicator Data'!V133/'Indicator Data'!$CL133&gt;1,1,'Indicator Data'!V133/'Indicator Data'!$CL133)</f>
        <v>0</v>
      </c>
      <c r="CL130" s="55">
        <f t="shared" si="211"/>
        <v>0</v>
      </c>
      <c r="CM130" s="55">
        <f t="shared" si="168"/>
        <v>0</v>
      </c>
      <c r="CN130" s="55">
        <f>ROUND(IF('Indicator Data'!W133=0,0,IF(LOG('Indicator Data'!W133)&gt;CN$195,10,IF(LOG('Indicator Data'!W133)&lt;CN$194,0,10-(CN$195-LOG('Indicator Data'!W133))/(CN$195-CN$194)*10))),1)</f>
        <v>0</v>
      </c>
      <c r="CO130" s="56">
        <f>'Indicator Data'!W133/'Indicator Data'!$CL133</f>
        <v>0</v>
      </c>
      <c r="CP130" s="55">
        <f t="shared" si="212"/>
        <v>0</v>
      </c>
      <c r="CQ130" s="55">
        <f t="shared" si="169"/>
        <v>0</v>
      </c>
      <c r="CR130" s="55">
        <f>ROUND(IF('Indicator Data'!X133=0,0,IF(LOG('Indicator Data'!X133)&gt;CR$195,10,IF(LOG('Indicator Data'!X133)&lt;CR$194,0,10-(CR$195-LOG('Indicator Data'!X133))/(CR$195-CR$194)*10))),1)</f>
        <v>0</v>
      </c>
      <c r="CS130" s="56">
        <f>'Indicator Data'!X133/'Indicator Data'!$CL133</f>
        <v>0</v>
      </c>
      <c r="CT130" s="55">
        <f t="shared" si="213"/>
        <v>0</v>
      </c>
      <c r="CU130" s="55">
        <f t="shared" si="170"/>
        <v>0</v>
      </c>
      <c r="CV130" s="55">
        <f>ROUND(IF('Indicator Data'!Y133=0,0,IF(LOG('Indicator Data'!Y133)&gt;CR$195,10,IF(LOG('Indicator Data'!Y133)&lt;CR$194,0,10-(CR$195-LOG('Indicator Data'!Y133))/(CR$195-CR$194)*10))),1)</f>
        <v>0</v>
      </c>
      <c r="CW130" s="56">
        <f>'Indicator Data'!Y133/'Indicator Data'!$CL133</f>
        <v>0</v>
      </c>
      <c r="CX130" s="55">
        <f t="shared" si="214"/>
        <v>0</v>
      </c>
      <c r="CY130" s="55">
        <f t="shared" si="171"/>
        <v>0</v>
      </c>
      <c r="CZ130" s="55">
        <f t="shared" si="172"/>
        <v>0</v>
      </c>
      <c r="DA130" s="55">
        <f>IF('Indicator Data'!AE133="No data","x",ROUND(IF('Indicator Data'!AE133&gt;DA$195,0,IF('Indicator Data'!AE133&lt;DA$194,10,(DA$195-'Indicator Data'!AE133)/(DA$195-DA$194)*10)),1))</f>
        <v>0.2</v>
      </c>
      <c r="DB130" s="55">
        <f>IF('Indicator Data'!AF133="No data","x",ROUND(IF('Indicator Data'!AF133&gt;DB$195,0,IF('Indicator Data'!AF133&lt;DB$194,10,(DB$195-'Indicator Data'!AF133)/(DB$195-DB$194)*10)),1))</f>
        <v>0</v>
      </c>
      <c r="DC130" s="55" t="str">
        <f>IF('Indicator Data'!AH133="No data","x",ROUND(IF('Indicator Data'!AH133&gt;DC$195,0,IF('Indicator Data'!AH133&lt;DC$194,10,(DC$195-'Indicator Data'!AH133)/(DC$195-DC$194)*10)),1))</f>
        <v>x</v>
      </c>
      <c r="DD130" s="55">
        <f>IF(AND(DB130="x",DA130="x",DC130="x"),"x",ROUND(AVERAGE(DA130:DC130),1))</f>
        <v>0.1</v>
      </c>
      <c r="DE130" s="55">
        <f>IF('Indicator Data'!AA133="No data","x",ROUND(IF(LOG('Indicator Data'!AA133)&gt;DE$195,10,IF(LOG('Indicator Data'!AA133)&lt;DE$194,0,10-(DE$195-LOG('Indicator Data'!AA133))/(DE$195-DE$194)*10)),1))</f>
        <v>3.9</v>
      </c>
      <c r="DF130" s="55">
        <f>IF('Indicator Data'!AB133="No data","x",ROUND(IF('Indicator Data'!AB133&gt;DF$195,10,IF('Indicator Data'!AB133&lt;DF$194,0,10-(DF$195-'Indicator Data'!AB133)/(DF$195-DF$194)*10)),1))</f>
        <v>3.6</v>
      </c>
      <c r="DG130" s="55">
        <f>IF('Indicator Data'!AC133="No data","x",ROUND(IF('Indicator Data'!AC133&gt;DG$195,10,IF('Indicator Data'!AC133&lt;DG$194,0,10-(DG$195-'Indicator Data'!AC133)/(DG$195-DG$194)*10)),1))</f>
        <v>8.1999999999999993</v>
      </c>
      <c r="DH130" s="55">
        <f>IF('Indicator Data'!AD133="No data","x",ROUND(IF('Indicator Data'!AD133&gt;DH$195,10,IF('Indicator Data'!AD133&lt;DH$194,0,10-(DH$195-'Indicator Data'!AD133)/(DH$195-DH$194)*10)),1))</f>
        <v>0.3</v>
      </c>
      <c r="DI130" s="55">
        <f t="shared" si="173"/>
        <v>4</v>
      </c>
      <c r="DJ130" s="55">
        <f t="shared" si="174"/>
        <v>2.7</v>
      </c>
      <c r="DK130" s="55">
        <f>IF('Indicator Data'!AK133="No data","x",ROUND(IF('Indicator Data'!AK133&gt;DK$195,10,IF('Indicator Data'!AK133&lt;DK$194,0,10-(DK$195-'Indicator Data'!AK133)/(DK$195-DK$194)*10)),1))</f>
        <v>0</v>
      </c>
      <c r="DL130" s="55">
        <f>IF('Indicator Data'!AL133="No data","x",ROUND(IF('Indicator Data'!AL133&gt;DL$195,10,IF('Indicator Data'!AL133&lt;DL$194,0,10-(DL$195-'Indicator Data'!AL133)/(DL$195-DL$194)*10)),1))</f>
        <v>0.4</v>
      </c>
      <c r="DM130" s="55">
        <f t="shared" si="175"/>
        <v>2.7</v>
      </c>
      <c r="DN130" s="55">
        <f>IF('Indicator Data'!AG133="No data","x",ROUND(IF('Indicator Data'!AG133&gt;DN$195,10,IF('Indicator Data'!AG133&lt;DN$194,0,10-(DN$195-'Indicator Data'!AG133)/(DN$195-DN$194)*10)),1))</f>
        <v>0</v>
      </c>
      <c r="DO130" s="55">
        <f t="shared" si="176"/>
        <v>0.1</v>
      </c>
      <c r="DP130" s="194">
        <f>IF('Indicator Data'!AI133="No data","x",'Indicator Data'!AI133/'Indicator Data'!$CK133)</f>
        <v>9.1431930536571267E-4</v>
      </c>
      <c r="DQ130" s="55">
        <f t="shared" si="215"/>
        <v>9.1</v>
      </c>
      <c r="DR130" s="55">
        <f>IF('Indicator Data'!AJ133="No data","x",ROUND(IF('Indicator Data'!AJ133&gt;DR$195,10,IF('Indicator Data'!AJ133&lt;DR$194,0,10-(DR$195-'Indicator Data'!AJ133)/(DR$195-DR$194)*10)),1))</f>
        <v>10</v>
      </c>
      <c r="DS130" s="55">
        <f t="shared" si="177"/>
        <v>9.6</v>
      </c>
      <c r="DT130" s="55">
        <f>ROUND(IF('Indicator Data'!Z133=0,0,IF(LOG('Indicator Data'!Z133)&gt;DT$195,10,IF(LOG('Indicator Data'!Z133)&lt;DT$194,0,10-(DT$195-LOG('Indicator Data'!Z133))/(DT$195-DT$194)*10))),1)</f>
        <v>7.6</v>
      </c>
      <c r="DU130" s="56">
        <f>'Indicator Data'!Z133/'Indicator Data'!$CL133</f>
        <v>0.41761040918792924</v>
      </c>
      <c r="DV130" s="55">
        <f t="shared" si="216"/>
        <v>4.2</v>
      </c>
      <c r="DW130" s="55">
        <f t="shared" si="178"/>
        <v>6.2</v>
      </c>
      <c r="DX130" s="55">
        <f t="shared" si="179"/>
        <v>4.0999999999999996</v>
      </c>
      <c r="DY130" s="57">
        <f>IF(BL130="x",ROUND((10-GEOMEAN(((10-DX130)/10*9+1),((10-CZ130)/10*9+1),((10-DJ130)/10*9+1)))/9*10,1),ROUND((10-GEOMEAN(((10-BL130)/10*9+1),((10-DX130)/10*9+1),((10-CZ130)/10*9+1),((10-DJ130)/10*9+1)))/9*10,1))</f>
        <v>1.9</v>
      </c>
      <c r="DZ130" s="58">
        <f>IF(ROUND(IF(AP130="x",(10-GEOMEAN(((10-AO130)/10*9+1),((10-DY130)/10*9+1),((10-AU130)/10*9+1),((10-AQ130)/10*9+1),((10-AR130)/10*9+1)))/9*10,(10-GEOMEAN(((10-AO130)/10*9+1),((10-DY130)/10*9+1),((10-AP130)/10*9+1),((10-AQ130)/10*9+1),((10-AR130)/10*9+1),((10-AU130)/10*9+1)))/9*10),1)=0,0.1,ROUND(IF(AP130="x",(10-GEOMEAN(((10-AO130)/10*9+1),((10-DY130)/10*9+1),((10-AU130)/10*9+1),((10-AQ130)/10*9+1),((10-AR130)/10*9+1)))/9*10,(10-GEOMEAN(((10-AO130)/10*9+1),((10-DY130)/10*9+1),((10-AP130)/10*9+1),((10-AQ130)/10*9+1),((10-AR130)/10*9+1),((10-AU130)/10*9+1)))/9*10),1))</f>
        <v>0.5</v>
      </c>
      <c r="EA130" s="55">
        <f>ROUND(IF('Indicator Data'!AM133=0,0,IF('Indicator Data'!AM133&gt;EA$195,10,IF('Indicator Data'!AM133&lt;EA$194,0,10-(EA$195-'Indicator Data'!AM133)/(EA$195-EA$194)*10))),1)</f>
        <v>0</v>
      </c>
      <c r="EB130" s="55">
        <f>ROUND(IF('Indicator Data'!AN133=0,0,IF(LOG('Indicator Data'!AN133)&gt;LOG(EB$195),10,IF(LOG('Indicator Data'!AN133)&lt;LOG(EB$194),0,10-(LOG(EB$195)-LOG('Indicator Data'!AN133))/(LOG(EB$195)-LOG(EB$194))*10))),1)</f>
        <v>0</v>
      </c>
      <c r="EC130" s="57">
        <f t="shared" si="217"/>
        <v>0</v>
      </c>
      <c r="ED130" s="55">
        <f>'Indicator Data'!AO133</f>
        <v>0</v>
      </c>
      <c r="EE130" s="55">
        <f>'Indicator Data'!AP133</f>
        <v>0</v>
      </c>
      <c r="EF130" s="57">
        <f t="shared" si="218"/>
        <v>0</v>
      </c>
      <c r="EG130" s="58">
        <f t="shared" si="219"/>
        <v>0</v>
      </c>
      <c r="EH130" s="15"/>
      <c r="EI130" s="104"/>
    </row>
    <row r="131" spans="1:139" s="4" customFormat="1" x14ac:dyDescent="0.25">
      <c r="A131" s="126" t="str">
        <f>'Indicator Data'!A134</f>
        <v>Oman</v>
      </c>
      <c r="B131" s="59" t="str">
        <f>'Indicator Data'!B134</f>
        <v>OMN</v>
      </c>
      <c r="C131" s="55">
        <f>ROUND(IF('Indicator Data'!C134=0,0.1,IF(LOG('Indicator Data'!C134)&gt;C$195,10,IF(LOG('Indicator Data'!C134)&lt;C$194,0,10-(C$195-LOG('Indicator Data'!C134))/(C$195-C$194)*10))),1)</f>
        <v>0.1</v>
      </c>
      <c r="D131" s="55">
        <f>ROUND(IF('Indicator Data'!D134=0,0.1,IF(LOG('Indicator Data'!D134)&gt;D$195,10,IF(LOG('Indicator Data'!D134)&lt;D$194,0,10-(D$195-LOG('Indicator Data'!D134))/(D$195-D$194)*10))),1)</f>
        <v>0.1</v>
      </c>
      <c r="E131" s="55">
        <f t="shared" ref="E131:E162" si="220">ROUND((10-GEOMEAN(((10-C131)/10*9+1),((10-D131)/10*9+1)))/9*10,1)</f>
        <v>0.1</v>
      </c>
      <c r="F131" s="55">
        <f>IF('Indicator Data'!E134="No data",0.1,(ROUND(IF('Indicator Data'!E134=0,0,IF(LOG('Indicator Data'!E134)&gt;F$195,10,IF(LOG('Indicator Data'!E134)&lt;F$194,0,10-(F$195-LOG('Indicator Data'!E134))/(F$195-F$194)*10))),1)))</f>
        <v>5.2</v>
      </c>
      <c r="G131" s="55">
        <f>ROUND(IF('Indicator Data'!F134=0,0,IF(LOG('Indicator Data'!F134)&gt;G$195,10,IF(LOG('Indicator Data'!F134)&lt;G$194,0,10-(G$195-LOG('Indicator Data'!F134))/(G$195-G$194)*10))),1)</f>
        <v>7.9</v>
      </c>
      <c r="H131" s="55">
        <f>ROUND(IF('Indicator Data'!G134=0,0,IF(LOG('Indicator Data'!G134)&gt;H$195,10,IF(LOG('Indicator Data'!G134)&lt;H$194,0,10-(H$195-LOG('Indicator Data'!G134))/(H$195-H$194)*10))),1)</f>
        <v>4.7</v>
      </c>
      <c r="I131" s="55">
        <f>ROUND(IF('Indicator Data'!H134=0,0,IF(LOG('Indicator Data'!H134)&gt;I$195,10,IF(LOG('Indicator Data'!H134)&lt;I$194,0,10-(I$195-LOG('Indicator Data'!H134))/(I$195-I$194)*10))),1)</f>
        <v>0</v>
      </c>
      <c r="J131" s="55">
        <f t="shared" ref="J131:J162" si="221">ROUND((10-GEOMEAN(((10-H131)/10*9+1),((10-I131)/10*9+1)))/9*10,1)</f>
        <v>2.7</v>
      </c>
      <c r="K131" s="55">
        <f>ROUND(IF('Indicator Data'!I134=0,0,IF(LOG('Indicator Data'!I134)&gt;K$195,10,IF(LOG('Indicator Data'!I134)&lt;K$194,0,10-(K$195-LOG('Indicator Data'!I134))/(K$195-K$194)*10))),1)</f>
        <v>6.1</v>
      </c>
      <c r="L131" s="55">
        <f t="shared" ref="L131:L162" si="222">ROUND((10-GEOMEAN(((10-J131)/10*9+1),((10-K131)/10*9+1)))/9*10,1)</f>
        <v>4.5999999999999996</v>
      </c>
      <c r="M131" s="55">
        <f>ROUND(IF('Indicator Data'!J134=0,0,IF(LOG('Indicator Data'!J134)&gt;M$195,10,IF(LOG('Indicator Data'!J134)&lt;M$194,0,10-(M$195-LOG('Indicator Data'!J134))/(M$195-M$194)*10))),1)</f>
        <v>0</v>
      </c>
      <c r="N131" s="56">
        <f>'Indicator Data'!C134/'Indicator Data'!$CL134</f>
        <v>0</v>
      </c>
      <c r="O131" s="56">
        <f>'Indicator Data'!D134/'Indicator Data'!$CL134</f>
        <v>0</v>
      </c>
      <c r="P131" s="56">
        <f>IF(F131=0.1,"x",'Indicator Data'!E134/'Indicator Data'!$CL134)</f>
        <v>2.5567572256263698E-3</v>
      </c>
      <c r="Q131" s="56">
        <f>'Indicator Data'!F134/'Indicator Data'!$CL134</f>
        <v>1.1852985331895066E-4</v>
      </c>
      <c r="R131" s="56">
        <f>'Indicator Data'!G134/'Indicator Data'!$CL134</f>
        <v>1.6942867786884333E-3</v>
      </c>
      <c r="S131" s="56">
        <f>'Indicator Data'!H134/'Indicator Data'!$CL134</f>
        <v>0</v>
      </c>
      <c r="T131" s="56">
        <f>'Indicator Data'!I134/'Indicator Data'!$CL134</f>
        <v>2.5554839140153247E-3</v>
      </c>
      <c r="U131" s="56">
        <f>'Indicator Data'!J134/'Indicator Data'!$CL134</f>
        <v>0</v>
      </c>
      <c r="V131" s="55">
        <f t="shared" ref="V131:V162" si="223">ROUND(IF(N131&gt;V$195,10,IF(N131&lt;V$194,0,10-(V$195-N131)/(V$195-V$194)*10)),1)</f>
        <v>0</v>
      </c>
      <c r="W131" s="55">
        <f t="shared" ref="W131:W162" si="224">ROUND(IF(O131&gt;W$195,10,IF(O131&lt;W$194,0,10-(W$195-O131)/(W$195-W$194)*10)),1)</f>
        <v>0</v>
      </c>
      <c r="X131" s="55">
        <f t="shared" ref="X131:X162" si="225">ROUND(((10-GEOMEAN(((10-V131)/10*9+1),((10-W131)/10*9+1)))/9*10),1)</f>
        <v>0</v>
      </c>
      <c r="Y131" s="55">
        <f t="shared" ref="Y131:Y162" si="226">IF(P131="x",0.1,ROUND(IF(P131&gt;Y$195,10,IF(P131&lt;Y$194,0,10-(Y$195-P131)/(Y$195-Y$194)*10)),1))</f>
        <v>1.7</v>
      </c>
      <c r="Z131" s="55">
        <f t="shared" ref="Z131:Z162" si="227">ROUND(IF(Q131=0,0,IF(LOG(Q131)&gt;Z$195,10,IF(LOG(Q131)&lt;=Z$194,0,10-(Z$195-LOG(Q131))/(Z$195-Z$194)*10))),1)</f>
        <v>10</v>
      </c>
      <c r="AA131" s="55">
        <f t="shared" ref="AA131:AA162" si="228">ROUND(IF(R131&gt;AA$195,10,IF(R131&lt;AA$194,0,10-(AA$195-R131)/(AA$195-AA$194)*10)),1)</f>
        <v>0.9</v>
      </c>
      <c r="AB131" s="55">
        <f t="shared" ref="AB131:AB162" si="229">ROUND(IF(S131&gt;AB$195,10,IF(S131&lt;AB$194,0,10-(AB$195-S131)/(AB$195-AB$194)*10)),1)</f>
        <v>0</v>
      </c>
      <c r="AC131" s="55">
        <f t="shared" ref="AC131:AC162" si="230">ROUND(((10-GEOMEAN(((10-AA131)/10*9+1),((10-AB131)/10*9+1)))/9*10),1)</f>
        <v>0.5</v>
      </c>
      <c r="AD131" s="55">
        <f t="shared" ref="AD131:AD162" si="231">ROUND(IF(T131=0,0,IF(T131&gt;AD$195,10,IF(T131&lt;=AD$194,0,10-(AD$195-T131)/(AD$195-AD$194)*10))),1)</f>
        <v>2.6</v>
      </c>
      <c r="AE131" s="55">
        <f t="shared" ref="AE131:AE162" si="232">ROUND((10-GEOMEAN(((10-AC131)/10*9+1),((10-AD131)/10*9+1)))/9*10,1)</f>
        <v>1.6</v>
      </c>
      <c r="AF131" s="55">
        <f t="shared" ref="AF131:AF162" si="233">ROUND(IF(U131&gt;AF$195,10,IF(U131&lt;AF$194,0,10-(AF$195-U131)/(AF$195-AF$194)*10)),1)</f>
        <v>0</v>
      </c>
      <c r="AG131" s="55">
        <f>ROUND(IF('Indicator Data'!K134=0,0,IF('Indicator Data'!K134&gt;AG$195,10,IF('Indicator Data'!K134&lt;AG$194,0,10-(AG$195-'Indicator Data'!K134)/(AG$195-AG$194)*10))),1)</f>
        <v>0</v>
      </c>
      <c r="AH131" s="55">
        <f t="shared" ref="AH131:AH162" si="234">ROUND(AVERAGE(C131,V131),1)</f>
        <v>0.1</v>
      </c>
      <c r="AI131" s="55">
        <f t="shared" ref="AI131:AI162" si="235">ROUND(AVERAGE(D131,W131),1)</f>
        <v>0.1</v>
      </c>
      <c r="AJ131" s="55">
        <f t="shared" ref="AJ131:AJ162" si="236">ROUND(AVERAGE(AA131,H131),1)</f>
        <v>2.8</v>
      </c>
      <c r="AK131" s="55">
        <f t="shared" ref="AK131:AK162" si="237">ROUND(AVERAGE(AB131,I131),1)</f>
        <v>0</v>
      </c>
      <c r="AL131" s="55">
        <f t="shared" ref="AL131:AL162" si="238">ROUND((10-GEOMEAN(((10-AJ131)/10*9+1),((10-AK131)/10*9+1)))/9*10,1)</f>
        <v>1.5</v>
      </c>
      <c r="AM131" s="55">
        <f t="shared" ref="AM131:AM162" si="239">ROUND(AVERAGE(AD131,K131),1)</f>
        <v>4.4000000000000004</v>
      </c>
      <c r="AN131" s="55">
        <f t="shared" ref="AN131:AN162" si="240">ROUND((10-GEOMEAN(((10-M131)/10*9+1),((10-AF131)/10*9+1)))/9*10,1)</f>
        <v>0</v>
      </c>
      <c r="AO131" s="193">
        <f t="shared" ref="AO131:AO162" si="241">ROUND((10-GEOMEAN(((10-E131)/10*9+1),((10-X131)/10*9+1)))/9*10,1)</f>
        <v>0.1</v>
      </c>
      <c r="AP131" s="193">
        <f t="shared" si="151"/>
        <v>3.7</v>
      </c>
      <c r="AQ131" s="193">
        <f t="shared" ref="AQ131:AQ162" si="242">ROUND((10-GEOMEAN(((10-G131)/10*9+1),((10-Z131)/10*9+1)))/9*10,1)</f>
        <v>9.1999999999999993</v>
      </c>
      <c r="AR131" s="193">
        <f t="shared" ref="AR131:AR162" si="243">ROUND((10-GEOMEAN(((10-L131)/10*9+1),((10-AE131)/10*9+1)))/9*10,1)</f>
        <v>3.2</v>
      </c>
      <c r="AS131" s="55">
        <f t="shared" ref="AS131:AS162" si="244">ROUND(AVERAGE(AG131,AN131),1)</f>
        <v>0</v>
      </c>
      <c r="AT131" s="55">
        <f>IF('Indicator Data'!L134="No data","x",IF('Indicator Data'!CM134&lt;1000,"x",ROUND((IF('Indicator Data'!L134&gt;AT$195,10,IF('Indicator Data'!L134&lt;AT$194,0,10-(AT$195-'Indicator Data'!L134)/(AT$195-AT$194)*10))),1)))</f>
        <v>10</v>
      </c>
      <c r="AU131" s="193">
        <f t="shared" ref="AU131:AU162" si="245">ROUND(AVERAGE(AS131,AT131),1)</f>
        <v>5</v>
      </c>
      <c r="AV131" s="55">
        <f>IF('Indicator Data'!M134="No data","x",ROUND(IF('Indicator Data'!M134=0,0,IF(LOG('Indicator Data'!M134)&gt;AV$195,10,IF(LOG('Indicator Data'!M134)&lt;AV$194,0,10-(AV$195-LOG('Indicator Data'!M134))/(AV$195-AV$194)*10))),1))</f>
        <v>7.6</v>
      </c>
      <c r="AW131" s="56">
        <f>IF(AV131="x","x",'Indicator Data'!M134/'Indicator Data'!$CL134)</f>
        <v>0.45942631311010529</v>
      </c>
      <c r="AX131" s="55">
        <f t="shared" si="152"/>
        <v>5.0999999999999996</v>
      </c>
      <c r="AY131" s="55">
        <f t="shared" si="153"/>
        <v>6.5</v>
      </c>
      <c r="AZ131" s="55" t="str">
        <f>IF('Indicator Data'!N134="No data","x",ROUND(IF('Indicator Data'!N134=0,0,IF(LOG('Indicator Data'!N134)&gt;AZ$195,10,IF(LOG('Indicator Data'!N134)&lt;AZ$194,0,10-(AZ$195-LOG('Indicator Data'!N134))/(AZ$195-AZ$194)*10))),1))</f>
        <v>x</v>
      </c>
      <c r="BA131" s="56" t="str">
        <f>IF(AZ131="x","x",'Indicator Data'!N134/'Indicator Data'!$CL134)</f>
        <v>x</v>
      </c>
      <c r="BB131" s="55" t="str">
        <f t="shared" si="154"/>
        <v>x</v>
      </c>
      <c r="BC131" s="55" t="str">
        <f t="shared" si="155"/>
        <v>x</v>
      </c>
      <c r="BD131" s="55" t="str">
        <f>IF('Indicator Data'!O134="No data","x",ROUND(IF('Indicator Data'!O134=0,0,IF(LOG('Indicator Data'!O134)&gt;BD$195,10,IF(LOG('Indicator Data'!O134)&lt;BD$194,0,10-(BD$195-LOG('Indicator Data'!O134))/(BD$195-BD$194)*10))),1))</f>
        <v>x</v>
      </c>
      <c r="BE131" s="56" t="str">
        <f>IF(BD131="x","x",'Indicator Data'!O134/'Indicator Data'!$CL134)</f>
        <v>x</v>
      </c>
      <c r="BF131" s="55" t="str">
        <f t="shared" si="156"/>
        <v>x</v>
      </c>
      <c r="BG131" s="55" t="str">
        <f t="shared" si="157"/>
        <v>x</v>
      </c>
      <c r="BH131" s="55" t="str">
        <f>IF('Indicator Data'!P134="No data","x",ROUND(IF('Indicator Data'!P134=0,0,IF(LOG('Indicator Data'!P134)&gt;BH$195,10,IF(LOG('Indicator Data'!P134)&lt;BH$194,0,10-(BH$195-LOG('Indicator Data'!P134))/(BH$195-BH$194)*10))),1))</f>
        <v>x</v>
      </c>
      <c r="BI131" s="56" t="str">
        <f>IF(BH131="x","x",'Indicator Data'!P134/'Indicator Data'!$CL134)</f>
        <v>x</v>
      </c>
      <c r="BJ131" s="55" t="str">
        <f t="shared" si="158"/>
        <v>x</v>
      </c>
      <c r="BK131" s="55" t="str">
        <f t="shared" si="159"/>
        <v>x</v>
      </c>
      <c r="BL131" s="55">
        <f t="shared" si="160"/>
        <v>6.5</v>
      </c>
      <c r="BM131" s="55">
        <f>ROUND(IF('Indicator Data'!Q134=0,0,IF(LOG('Indicator Data'!Q134)&gt;BM$195,10,IF(LOG('Indicator Data'!Q134)&lt;BM$194,0,10-(BM$195-LOG('Indicator Data'!Q134))/(BM$195-BM$194)*10))),1)</f>
        <v>0</v>
      </c>
      <c r="BN131" s="55">
        <f>ROUND(IF('Indicator Data'!R134=0,0,IF(LOG('Indicator Data'!R134)&gt;BN$195,10,IF(LOG('Indicator Data'!R134)&lt;BN$194,0,10-(BN$195-LOG('Indicator Data'!R134))/(BN$195-BN$194)*10))),1)</f>
        <v>0</v>
      </c>
      <c r="BO131" s="55">
        <f t="shared" si="161"/>
        <v>0</v>
      </c>
      <c r="BP131" s="56">
        <f>'Indicator Data'!Q134/'Indicator Data'!$CL134</f>
        <v>0</v>
      </c>
      <c r="BQ131" s="56">
        <f>'Indicator Data'!R134/'Indicator Data'!$CL134</f>
        <v>0</v>
      </c>
      <c r="BR131" s="55">
        <f t="shared" ref="BR131:BR162" si="246">ROUND(IF(BP131&gt;BR$195,10,IF(BP131&lt;BR$194,0,10-(BR$195-BP131)/(BR$195-BR$194)*10)),1)</f>
        <v>0</v>
      </c>
      <c r="BS131" s="55">
        <f t="shared" ref="BS131:BS162" si="247">ROUND(IF(BQ131&gt;BS$195,10,IF(BQ131&lt;BS$194,0,10-(BS$195-BQ131)/(BS$195-BS$194)*10)),1)</f>
        <v>0</v>
      </c>
      <c r="BT131" s="55">
        <f t="shared" ref="BT131:BT193" si="248">AVERAGE(BR131,BS131,BS131)</f>
        <v>0</v>
      </c>
      <c r="BU131" s="55">
        <f t="shared" si="162"/>
        <v>0</v>
      </c>
      <c r="BV131" s="55">
        <f>ROUND(IF('Indicator Data'!S134=0,0,IF(LOG('Indicator Data'!S134)&gt;BV$195,10,IF(LOG('Indicator Data'!S134)&lt;BV$194,0,10-(BV$195-LOG('Indicator Data'!S134))/(BV$195-BV$194)*10))),1)</f>
        <v>0</v>
      </c>
      <c r="BW131" s="55">
        <f>ROUND(IF('Indicator Data'!T134=0,0,IF(LOG('Indicator Data'!T134)&gt;BW$195,10,IF(LOG('Indicator Data'!T134)&lt;BW$194,0,10-(BW$195-LOG('Indicator Data'!T134))/(BW$195-BW$194)*10))),1)</f>
        <v>0</v>
      </c>
      <c r="BX131" s="55">
        <f t="shared" si="163"/>
        <v>0</v>
      </c>
      <c r="BY131" s="56">
        <f>'Indicator Data'!S134/'Indicator Data'!$CL134</f>
        <v>0</v>
      </c>
      <c r="BZ131" s="56">
        <f>'Indicator Data'!T134/'Indicator Data'!$CL134</f>
        <v>0</v>
      </c>
      <c r="CA131" s="55">
        <f t="shared" ref="CA131:CA162" si="249">ROUND(IF(BY131&gt;CA$195,10,IF(BY131&lt;CA$194,0,10-(CA$195-BY131)/(CA$195-CA$194)*10)),1)</f>
        <v>0</v>
      </c>
      <c r="CB131" s="55">
        <f t="shared" ref="CB131:CB162" si="250">ROUND(IF(BZ131&gt;CB$195,10,IF(BZ131&lt;CB$194,0,10-(CB$195-BZ131)/(CB$195-CB$194)*10)),1)</f>
        <v>0</v>
      </c>
      <c r="CC131" s="55">
        <f t="shared" si="164"/>
        <v>0</v>
      </c>
      <c r="CD131" s="55">
        <f t="shared" si="165"/>
        <v>0</v>
      </c>
      <c r="CE131" s="55">
        <f t="shared" si="166"/>
        <v>0</v>
      </c>
      <c r="CF131" s="55">
        <f>ROUND(IF('Indicator Data'!U134=0,0,IF(LOG('Indicator Data'!U134)&gt;CF$195,10,IF(LOG('Indicator Data'!U134)&lt;CF$194,0,10-(CF$195-LOG('Indicator Data'!U134))/(CF$195-CF$194)*10))),1)</f>
        <v>6.5</v>
      </c>
      <c r="CG131" s="56">
        <f>'Indicator Data'!U134/'Indicator Data'!$CL134</f>
        <v>7.637222957419125E-2</v>
      </c>
      <c r="CH131" s="55">
        <f t="shared" ref="CH131:CH162" si="251">ROUND(IF(CG131&gt;CH$195,10,IF(CG131&lt;CH$194,0,10-(CH$195-CG131)/(CH$195-CH$194)*10)),1)</f>
        <v>0.8</v>
      </c>
      <c r="CI131" s="55">
        <f t="shared" si="167"/>
        <v>4.2</v>
      </c>
      <c r="CJ131" s="55">
        <f>ROUND(IF('Indicator Data'!V134=0,0,IF(LOG('Indicator Data'!V134)&gt;CJ$195,10,IF(LOG('Indicator Data'!V134)&lt;CJ$194,0,10-(CJ$195-LOG('Indicator Data'!V134))/(CJ$195-CJ$194)*10))),1)</f>
        <v>7.9</v>
      </c>
      <c r="CK131" s="56">
        <f>IF('Indicator Data'!V134/'Indicator Data'!$CL134&gt;1,1,'Indicator Data'!V134/'Indicator Data'!$CL134)</f>
        <v>0.74247279149716983</v>
      </c>
      <c r="CL131" s="55">
        <f t="shared" ref="CL131:CL162" si="252">ROUND(IF(CK131&gt;CL$195,10,IF(CK131&lt;CL$194,0,10-(CL$195-CK131)/(CL$195-CL$194)*10)),1)</f>
        <v>7.4</v>
      </c>
      <c r="CM131" s="55">
        <f t="shared" si="168"/>
        <v>7.7</v>
      </c>
      <c r="CN131" s="55">
        <f>ROUND(IF('Indicator Data'!W134=0,0,IF(LOG('Indicator Data'!W134)&gt;CN$195,10,IF(LOG('Indicator Data'!W134)&lt;CN$194,0,10-(CN$195-LOG('Indicator Data'!W134))/(CN$195-CN$194)*10))),1)</f>
        <v>0</v>
      </c>
      <c r="CO131" s="56">
        <f>'Indicator Data'!W134/'Indicator Data'!$CL134</f>
        <v>0</v>
      </c>
      <c r="CP131" s="55">
        <f t="shared" ref="CP131:CP162" si="253">ROUND(IF(CO131&gt;CP$195,10,IF(CO131&lt;CP$194,0,10-(CP$195-CO131)/(CP$195-CP$194)*10)),1)</f>
        <v>0</v>
      </c>
      <c r="CQ131" s="55">
        <f t="shared" si="169"/>
        <v>0</v>
      </c>
      <c r="CR131" s="55">
        <f>ROUND(IF('Indicator Data'!X134=0,0,IF(LOG('Indicator Data'!X134)&gt;CR$195,10,IF(LOG('Indicator Data'!X134)&lt;CR$194,0,10-(CR$195-LOG('Indicator Data'!X134))/(CR$195-CR$194)*10))),1)</f>
        <v>7.8</v>
      </c>
      <c r="CS131" s="56">
        <f>'Indicator Data'!X134/'Indicator Data'!$CL134</f>
        <v>0.68817478246944608</v>
      </c>
      <c r="CT131" s="55">
        <f t="shared" ref="CT131:CT162" si="254">ROUND(IF(CS131&gt;CT$195,10,IF(CS131&lt;CT$194,0,10-(CT$195-CS131)/(CT$195-CT$194)*10)),1)</f>
        <v>6.9</v>
      </c>
      <c r="CU131" s="55">
        <f t="shared" si="170"/>
        <v>7.4</v>
      </c>
      <c r="CV131" s="55">
        <f>ROUND(IF('Indicator Data'!Y134=0,0,IF(LOG('Indicator Data'!Y134)&gt;CR$195,10,IF(LOG('Indicator Data'!Y134)&lt;CR$194,0,10-(CR$195-LOG('Indicator Data'!Y134))/(CR$195-CR$194)*10))),1)</f>
        <v>0</v>
      </c>
      <c r="CW131" s="56">
        <f>'Indicator Data'!Y134/'Indicator Data'!$CL134</f>
        <v>0</v>
      </c>
      <c r="CX131" s="55">
        <f t="shared" ref="CX131:CX162" si="255">ROUND(IF(CW131&gt;CX$195,10,IF(CW131&lt;CX$194,0,10-(CX$195-CW131)/(CX$195-CX$194)*10)),1)</f>
        <v>0</v>
      </c>
      <c r="CY131" s="55">
        <f t="shared" si="171"/>
        <v>0</v>
      </c>
      <c r="CZ131" s="55">
        <f t="shared" si="172"/>
        <v>5.5</v>
      </c>
      <c r="DA131" s="55">
        <f>IF('Indicator Data'!AE134="No data","x",ROUND(IF('Indicator Data'!AE134&gt;DA$195,0,IF('Indicator Data'!AE134&lt;DA$194,10,(DA$195-'Indicator Data'!AE134)/(DA$195-DA$194)*10)),1))</f>
        <v>0</v>
      </c>
      <c r="DB131" s="55">
        <f>IF('Indicator Data'!AF134="No data","x",ROUND(IF('Indicator Data'!AF134&gt;DB$195,0,IF('Indicator Data'!AF134&lt;DB$194,10,(DB$195-'Indicator Data'!AF134)/(DB$195-DB$194)*10)),1))</f>
        <v>1.3</v>
      </c>
      <c r="DC131" s="55">
        <f>IF('Indicator Data'!AH134="No data","x",ROUND(IF('Indicator Data'!AH134&gt;DC$195,0,IF('Indicator Data'!AH134&lt;DC$194,10,(DC$195-'Indicator Data'!AH134)/(DC$195-DC$194)*10)),1))</f>
        <v>0.3</v>
      </c>
      <c r="DD131" s="55">
        <f>IF(AND(DB131="x",DA131="x",DC131="x"),"x",ROUND(AVERAGE(DA131:DC131),1))</f>
        <v>0.5</v>
      </c>
      <c r="DE131" s="55">
        <f>IF('Indicator Data'!AA134="No data","x",ROUND(IF(LOG('Indicator Data'!AA134)&gt;DE$195,10,IF(LOG('Indicator Data'!AA134)&lt;DE$194,0,10-(DE$195-LOG('Indicator Data'!AA134))/(DE$195-DE$194)*10)),1))</f>
        <v>4</v>
      </c>
      <c r="DF131" s="55">
        <f>IF('Indicator Data'!AB134="No data","x",ROUND(IF('Indicator Data'!AB134&gt;DF$195,10,IF('Indicator Data'!AB134&lt;DF$194,0,10-(DF$195-'Indicator Data'!AB134)/(DF$195-DF$194)*10)),1))</f>
        <v>9.3000000000000007</v>
      </c>
      <c r="DG131" s="55">
        <f>IF('Indicator Data'!AC134="No data","x",ROUND(IF('Indicator Data'!AC134&gt;DG$195,10,IF('Indicator Data'!AC134&lt;DG$194,0,10-(DG$195-'Indicator Data'!AC134)/(DG$195-DG$194)*10)),1))</f>
        <v>8.5</v>
      </c>
      <c r="DH131" s="55" t="str">
        <f>IF('Indicator Data'!AD134="No data","x",ROUND(IF('Indicator Data'!AD134&gt;DH$195,10,IF('Indicator Data'!AD134&lt;DH$194,0,10-(DH$195-'Indicator Data'!AD134)/(DH$195-DH$194)*10)),1))</f>
        <v>x</v>
      </c>
      <c r="DI131" s="55">
        <f t="shared" si="173"/>
        <v>7.3</v>
      </c>
      <c r="DJ131" s="55">
        <f t="shared" si="174"/>
        <v>5</v>
      </c>
      <c r="DK131" s="55" t="str">
        <f>IF('Indicator Data'!AK134="No data","x",ROUND(IF('Indicator Data'!AK134&gt;DK$195,10,IF('Indicator Data'!AK134&lt;DK$194,0,10-(DK$195-'Indicator Data'!AK134)/(DK$195-DK$194)*10)),1))</f>
        <v>x</v>
      </c>
      <c r="DL131" s="55">
        <f>IF('Indicator Data'!AL134="No data","x",ROUND(IF('Indicator Data'!AL134&gt;DL$195,10,IF('Indicator Data'!AL134&lt;DL$194,0,10-(DL$195-'Indicator Data'!AL134)/(DL$195-DL$194)*10)),1))</f>
        <v>2.7</v>
      </c>
      <c r="DM131" s="55">
        <f t="shared" si="175"/>
        <v>6.1</v>
      </c>
      <c r="DN131" s="55">
        <f>IF('Indicator Data'!AG134="No data","x",ROUND(IF('Indicator Data'!AG134&gt;DN$195,10,IF('Indicator Data'!AG134&lt;DN$194,0,10-(DN$195-'Indicator Data'!AG134)/(DN$195-DN$194)*10)),1))</f>
        <v>0</v>
      </c>
      <c r="DO131" s="55">
        <f t="shared" si="176"/>
        <v>0.4</v>
      </c>
      <c r="DP131" s="194">
        <f>IF('Indicator Data'!AI134="No data","x",'Indicator Data'!AI134/'Indicator Data'!$CK134)</f>
        <v>1.4245831282561715E-4</v>
      </c>
      <c r="DQ131" s="55">
        <f t="shared" ref="DQ131:DQ162" si="256">IF(DP131="x","x",ROUND(IF(DP131&gt;DQ$195,10,IF(DP131&lt;DQ$194,0,10-(DQ$195-DP131)/(DQ$195-DQ$194)*10)),1))</f>
        <v>1.4</v>
      </c>
      <c r="DR131" s="55">
        <f>IF('Indicator Data'!AJ134="No data","x",ROUND(IF('Indicator Data'!AJ134&gt;DR$195,10,IF('Indicator Data'!AJ134&lt;DR$194,0,10-(DR$195-'Indicator Data'!AJ134)/(DR$195-DR$194)*10)),1))</f>
        <v>10</v>
      </c>
      <c r="DS131" s="55">
        <f t="shared" si="177"/>
        <v>5.7</v>
      </c>
      <c r="DT131" s="55">
        <f>ROUND(IF('Indicator Data'!Z134=0,0,IF(LOG('Indicator Data'!Z134)&gt;DT$195,10,IF(LOG('Indicator Data'!Z134)&lt;DT$194,0,10-(DT$195-LOG('Indicator Data'!Z134))/(DT$195-DT$194)*10))),1)</f>
        <v>0</v>
      </c>
      <c r="DU131" s="56">
        <f>'Indicator Data'!Z134/'Indicator Data'!$CL134</f>
        <v>0</v>
      </c>
      <c r="DV131" s="55">
        <f t="shared" ref="DV131:DV162" si="257">ROUND(IF(DU131&gt;DV$195,10,IF(DU131&lt;DV$194,0,10-(DV$195-DU131)/(DV$195-DV$194)*10)),1)</f>
        <v>0</v>
      </c>
      <c r="DW131" s="55">
        <f t="shared" si="178"/>
        <v>0</v>
      </c>
      <c r="DX131" s="55">
        <f t="shared" si="179"/>
        <v>4.0999999999999996</v>
      </c>
      <c r="DY131" s="57">
        <f>IF(BL131="x",ROUND((10-GEOMEAN(((10-DX131)/10*9+1),((10-CZ131)/10*9+1),((10-DJ131)/10*9+1)))/9*10,1),ROUND((10-GEOMEAN(((10-BL131)/10*9+1),((10-DX131)/10*9+1),((10-CZ131)/10*9+1),((10-DJ131)/10*9+1)))/9*10,1))</f>
        <v>5.3</v>
      </c>
      <c r="DZ131" s="58">
        <f>IF(ROUND(IF(AP131="x",(10-GEOMEAN(((10-AO131)/10*9+1),((10-DY131)/10*9+1),((10-AU131)/10*9+1),((10-AQ131)/10*9+1),((10-AR131)/10*9+1)))/9*10,(10-GEOMEAN(((10-AO131)/10*9+1),((10-DY131)/10*9+1),((10-AP131)/10*9+1),((10-AQ131)/10*9+1),((10-AR131)/10*9+1),((10-AU131)/10*9+1)))/9*10),1)=0,0.1,ROUND(IF(AP131="x",(10-GEOMEAN(((10-AO131)/10*9+1),((10-DY131)/10*9+1),((10-AU131)/10*9+1),((10-AQ131)/10*9+1),((10-AR131)/10*9+1)))/9*10,(10-GEOMEAN(((10-AO131)/10*9+1),((10-DY131)/10*9+1),((10-AP131)/10*9+1),((10-AQ131)/10*9+1),((10-AR131)/10*9+1),((10-AU131)/10*9+1)))/9*10),1))</f>
        <v>5.2</v>
      </c>
      <c r="EA131" s="55">
        <f>ROUND(IF('Indicator Data'!AM134=0,0,IF('Indicator Data'!AM134&gt;EA$195,10,IF('Indicator Data'!AM134&lt;EA$194,0,10-(EA$195-'Indicator Data'!AM134)/(EA$195-EA$194)*10))),1)</f>
        <v>0.3</v>
      </c>
      <c r="EB131" s="55">
        <f>ROUND(IF('Indicator Data'!AN134=0,0,IF(LOG('Indicator Data'!AN134)&gt;LOG(EB$195),10,IF(LOG('Indicator Data'!AN134)&lt;LOG(EB$194),0,10-(LOG(EB$195)-LOG('Indicator Data'!AN134))/(LOG(EB$195)-LOG(EB$194))*10))),1)</f>
        <v>0</v>
      </c>
      <c r="EC131" s="57">
        <f t="shared" ref="EC131:EC162" si="258">ROUND((10-GEOMEAN(((10-EA131)/10*9+1),((10-EB131)/10*9+1)))/9*10,1)</f>
        <v>0.2</v>
      </c>
      <c r="ED131" s="55">
        <f>'Indicator Data'!AO134</f>
        <v>0</v>
      </c>
      <c r="EE131" s="55">
        <f>'Indicator Data'!AP134</f>
        <v>0</v>
      </c>
      <c r="EF131" s="57">
        <f t="shared" ref="EF131:EF162" si="259">ROUND(IF(ED131=5,10,IF(EE131=5,9,IF(ED131=4,8,IF(EE131=4,7,0)))),1)</f>
        <v>0</v>
      </c>
      <c r="EG131" s="58">
        <f t="shared" ref="EG131:EG162" si="260">ROUND(IF(EF131&gt;5,EF131,EC131/10*7),1)</f>
        <v>0.1</v>
      </c>
      <c r="EH131" s="15"/>
      <c r="EI131" s="104"/>
    </row>
    <row r="132" spans="1:139" s="4" customFormat="1" x14ac:dyDescent="0.25">
      <c r="A132" s="126" t="str">
        <f>'Indicator Data'!A135</f>
        <v>Pakistan</v>
      </c>
      <c r="B132" s="59" t="str">
        <f>'Indicator Data'!B135</f>
        <v>PAK</v>
      </c>
      <c r="C132" s="55">
        <f>ROUND(IF('Indicator Data'!C135=0,0.1,IF(LOG('Indicator Data'!C135)&gt;C$195,10,IF(LOG('Indicator Data'!C135)&lt;C$194,0,10-(C$195-LOG('Indicator Data'!C135))/(C$195-C$194)*10))),1)</f>
        <v>10</v>
      </c>
      <c r="D132" s="55">
        <f>ROUND(IF('Indicator Data'!D135=0,0.1,IF(LOG('Indicator Data'!D135)&gt;D$195,10,IF(LOG('Indicator Data'!D135)&lt;D$194,0,10-(D$195-LOG('Indicator Data'!D135))/(D$195-D$194)*10))),1)</f>
        <v>10</v>
      </c>
      <c r="E132" s="55">
        <f t="shared" si="220"/>
        <v>10</v>
      </c>
      <c r="F132" s="55">
        <f>IF('Indicator Data'!E135="No data",0.1,(ROUND(IF('Indicator Data'!E135=0,0,IF(LOG('Indicator Data'!E135)&gt;F$195,10,IF(LOG('Indicator Data'!E135)&lt;F$194,0,10-(F$195-LOG('Indicator Data'!E135))/(F$195-F$194)*10))),1)))</f>
        <v>10</v>
      </c>
      <c r="G132" s="55">
        <f>ROUND(IF('Indicator Data'!F135=0,0,IF(LOG('Indicator Data'!F135)&gt;G$195,10,IF(LOG('Indicator Data'!F135)&lt;G$194,0,10-(G$195-LOG('Indicator Data'!F135))/(G$195-G$194)*10))),1)</f>
        <v>7.4</v>
      </c>
      <c r="H132" s="55">
        <f>ROUND(IF('Indicator Data'!G135=0,0,IF(LOG('Indicator Data'!G135)&gt;H$195,10,IF(LOG('Indicator Data'!G135)&lt;H$194,0,10-(H$195-LOG('Indicator Data'!G135))/(H$195-H$194)*10))),1)</f>
        <v>7.4</v>
      </c>
      <c r="I132" s="55">
        <f>ROUND(IF('Indicator Data'!H135=0,0,IF(LOG('Indicator Data'!H135)&gt;I$195,10,IF(LOG('Indicator Data'!H135)&lt;I$194,0,10-(I$195-LOG('Indicator Data'!H135))/(I$195-I$194)*10))),1)</f>
        <v>3.5</v>
      </c>
      <c r="J132" s="55">
        <f t="shared" si="221"/>
        <v>5.8</v>
      </c>
      <c r="K132" s="55">
        <f>ROUND(IF('Indicator Data'!I135=0,0,IF(LOG('Indicator Data'!I135)&gt;K$195,10,IF(LOG('Indicator Data'!I135)&lt;K$194,0,10-(K$195-LOG('Indicator Data'!I135))/(K$195-K$194)*10))),1)</f>
        <v>6.6</v>
      </c>
      <c r="L132" s="55">
        <f t="shared" si="222"/>
        <v>6.2</v>
      </c>
      <c r="M132" s="55">
        <f>ROUND(IF('Indicator Data'!J135=0,0,IF(LOG('Indicator Data'!J135)&gt;M$195,10,IF(LOG('Indicator Data'!J135)&lt;M$194,0,10-(M$195-LOG('Indicator Data'!J135))/(M$195-M$194)*10))),1)</f>
        <v>10</v>
      </c>
      <c r="N132" s="56">
        <f>'Indicator Data'!C135/'Indicator Data'!$CL135</f>
        <v>2.1029823593189034E-3</v>
      </c>
      <c r="O132" s="56">
        <f>'Indicator Data'!D135/'Indicator Data'!$CL135</f>
        <v>3.3846886785122955E-4</v>
      </c>
      <c r="P132" s="56">
        <f>IF(F132=0.1,"x",'Indicator Data'!E135/'Indicator Data'!$CL135)</f>
        <v>9.8233277586427057E-3</v>
      </c>
      <c r="Q132" s="56">
        <f>'Indicator Data'!F135/'Indicator Data'!$CL135</f>
        <v>1.4333512095487671E-6</v>
      </c>
      <c r="R132" s="56">
        <f>'Indicator Data'!G135/'Indicator Data'!$CL135</f>
        <v>4.6544379574879721E-4</v>
      </c>
      <c r="S132" s="56">
        <f>'Indicator Data'!H135/'Indicator Data'!$CL135</f>
        <v>1.5135218086025519E-8</v>
      </c>
      <c r="T132" s="56">
        <f>'Indicator Data'!I135/'Indicator Data'!$CL135</f>
        <v>1.0751671415908227E-4</v>
      </c>
      <c r="U132" s="56">
        <f>'Indicator Data'!J135/'Indicator Data'!$CL135</f>
        <v>1.0407619692404193E-3</v>
      </c>
      <c r="V132" s="55">
        <f t="shared" si="223"/>
        <v>10</v>
      </c>
      <c r="W132" s="55">
        <f t="shared" si="224"/>
        <v>3.4</v>
      </c>
      <c r="X132" s="55">
        <f t="shared" si="225"/>
        <v>8.1999999999999993</v>
      </c>
      <c r="Y132" s="55">
        <f t="shared" si="226"/>
        <v>6.5</v>
      </c>
      <c r="Z132" s="55">
        <f t="shared" si="227"/>
        <v>5.9</v>
      </c>
      <c r="AA132" s="55">
        <f t="shared" si="228"/>
        <v>0.3</v>
      </c>
      <c r="AB132" s="55">
        <f t="shared" si="229"/>
        <v>0</v>
      </c>
      <c r="AC132" s="55">
        <f t="shared" si="230"/>
        <v>0.2</v>
      </c>
      <c r="AD132" s="55">
        <f t="shared" si="231"/>
        <v>0.1</v>
      </c>
      <c r="AE132" s="55">
        <f t="shared" si="232"/>
        <v>0.2</v>
      </c>
      <c r="AF132" s="55">
        <f t="shared" si="233"/>
        <v>0.3</v>
      </c>
      <c r="AG132" s="55">
        <f>ROUND(IF('Indicator Data'!K135=0,0,IF('Indicator Data'!K135&gt;AG$195,10,IF('Indicator Data'!K135&lt;AG$194,0,10-(AG$195-'Indicator Data'!K135)/(AG$195-AG$194)*10))),1)</f>
        <v>1.9</v>
      </c>
      <c r="AH132" s="55">
        <f t="shared" si="234"/>
        <v>10</v>
      </c>
      <c r="AI132" s="55">
        <f t="shared" si="235"/>
        <v>6.7</v>
      </c>
      <c r="AJ132" s="55">
        <f t="shared" si="236"/>
        <v>3.9</v>
      </c>
      <c r="AK132" s="55">
        <f t="shared" si="237"/>
        <v>1.8</v>
      </c>
      <c r="AL132" s="55">
        <f t="shared" si="238"/>
        <v>2.9</v>
      </c>
      <c r="AM132" s="55">
        <f t="shared" si="239"/>
        <v>3.4</v>
      </c>
      <c r="AN132" s="55">
        <f t="shared" si="240"/>
        <v>7.6</v>
      </c>
      <c r="AO132" s="193">
        <f t="shared" si="241"/>
        <v>9.3000000000000007</v>
      </c>
      <c r="AP132" s="193">
        <f t="shared" ref="AP132:AP193" si="261">IF(AND(Y132="x",F132="x"),"x",ROUND((10-GEOMEAN(((10-F132)/10*9+1),((10-Y132)/10*9+1)))/9*10,1))</f>
        <v>8.8000000000000007</v>
      </c>
      <c r="AQ132" s="193">
        <f t="shared" si="242"/>
        <v>6.7</v>
      </c>
      <c r="AR132" s="193">
        <f t="shared" si="243"/>
        <v>3.8</v>
      </c>
      <c r="AS132" s="55">
        <f t="shared" si="244"/>
        <v>4.8</v>
      </c>
      <c r="AT132" s="55">
        <f>IF('Indicator Data'!L135="No data","x",IF('Indicator Data'!CM135&lt;1000,"x",ROUND((IF('Indicator Data'!L135&gt;AT$195,10,IF('Indicator Data'!L135&lt;AT$194,0,10-(AT$195-'Indicator Data'!L135)/(AT$195-AT$194)*10))),1)))</f>
        <v>6.1</v>
      </c>
      <c r="AU132" s="193">
        <f t="shared" si="245"/>
        <v>5.5</v>
      </c>
      <c r="AV132" s="55">
        <f>IF('Indicator Data'!M135="No data","x",ROUND(IF('Indicator Data'!M135=0,0,IF(LOG('Indicator Data'!M135)&gt;AV$195,10,IF(LOG('Indicator Data'!M135)&lt;AV$194,0,10-(AV$195-LOG('Indicator Data'!M135))/(AV$195-AV$194)*10))),1))</f>
        <v>10</v>
      </c>
      <c r="AW132" s="56">
        <f>IF(AV132="x","x",'Indicator Data'!M135/'Indicator Data'!$CL135)</f>
        <v>0.77682543041577135</v>
      </c>
      <c r="AX132" s="55">
        <f t="shared" ref="AX132:AX193" si="262">IF(AV132="x","x",ROUND(IF(AW132&gt;AX$195,10,IF(AW132&lt;AX$194,0,10-(AX$195-AW132)/(AX$195-AX$194)*10)),1))</f>
        <v>8.6</v>
      </c>
      <c r="AY132" s="55">
        <f t="shared" ref="AY132:AY193" si="263">IF(AND(AV132="x",AX132="x"),"x",ROUND((10-GEOMEAN(((10-AV132)/10*9+1),((10-AX132)/10*9+1)))/9*10,1))</f>
        <v>9.4</v>
      </c>
      <c r="AZ132" s="55" t="str">
        <f>IF('Indicator Data'!N135="No data","x",ROUND(IF('Indicator Data'!N135=0,0,IF(LOG('Indicator Data'!N135)&gt;AZ$195,10,IF(LOG('Indicator Data'!N135)&lt;AZ$194,0,10-(AZ$195-LOG('Indicator Data'!N135))/(AZ$195-AZ$194)*10))),1))</f>
        <v>x</v>
      </c>
      <c r="BA132" s="56" t="str">
        <f>IF(AZ132="x","x",'Indicator Data'!N135/'Indicator Data'!$CL135)</f>
        <v>x</v>
      </c>
      <c r="BB132" s="55" t="str">
        <f t="shared" ref="BB132:BB193" si="264">IF(AZ132="x","x",ROUND(IF(BA132&gt;BB$195,10,IF(BA132&lt;BB$194,0,10-(BB$195-BA132)/(BB$195-BB$194)*10)),1))</f>
        <v>x</v>
      </c>
      <c r="BC132" s="55" t="str">
        <f t="shared" ref="BC132:BC193" si="265">IF(AND(AZ132="x",BB132="x"),"x",ROUND((10-GEOMEAN(((10-AZ132)/10*9+1),((10-BB132)/10*9+1)))/9*10,1))</f>
        <v>x</v>
      </c>
      <c r="BD132" s="55" t="str">
        <f>IF('Indicator Data'!O135="No data","x",ROUND(IF('Indicator Data'!O135=0,0,IF(LOG('Indicator Data'!O135)&gt;BD$195,10,IF(LOG('Indicator Data'!O135)&lt;BD$194,0,10-(BD$195-LOG('Indicator Data'!O135))/(BD$195-BD$194)*10))),1))</f>
        <v>x</v>
      </c>
      <c r="BE132" s="56" t="str">
        <f>IF(BD132="x","x",'Indicator Data'!O135/'Indicator Data'!$CL135)</f>
        <v>x</v>
      </c>
      <c r="BF132" s="55" t="str">
        <f t="shared" ref="BF132:BF193" si="266">IF(BD132="x","x",ROUND(IF(BE132&gt;BF$195,10,IF(BE132&lt;BF$194,0,10-(BF$195-BE132)/(BF$195-BF$194)*10)),1))</f>
        <v>x</v>
      </c>
      <c r="BG132" s="55" t="str">
        <f t="shared" ref="BG132:BG193" si="267">IF(AND(BD132="x",BF132="x"),"x",ROUND((10-GEOMEAN(((10-BD132)/10*9+1),((10-BF132)/10*9+1)))/9*10,1))</f>
        <v>x</v>
      </c>
      <c r="BH132" s="55" t="str">
        <f>IF('Indicator Data'!P135="No data","x",ROUND(IF('Indicator Data'!P135=0,0,IF(LOG('Indicator Data'!P135)&gt;BH$195,10,IF(LOG('Indicator Data'!P135)&lt;BH$194,0,10-(BH$195-LOG('Indicator Data'!P135))/(BH$195-BH$194)*10))),1))</f>
        <v>x</v>
      </c>
      <c r="BI132" s="56" t="str">
        <f>IF(BH132="x","x",'Indicator Data'!P135/'Indicator Data'!$CL135)</f>
        <v>x</v>
      </c>
      <c r="BJ132" s="55" t="str">
        <f t="shared" ref="BJ132:BJ193" si="268">IF(BH132="x","x",ROUND(IF(BI132&gt;BJ$195,10,IF(BI132&lt;BJ$194,0,10-(BJ$195-BI132)/(BJ$195-BJ$194)*10)),1))</f>
        <v>x</v>
      </c>
      <c r="BK132" s="55" t="str">
        <f t="shared" ref="BK132:BK193" si="269">IF(AND(BH132="x",BJ132="x"),"x",ROUND((10-GEOMEAN(((10-BH132)/10*9+1),((10-BJ132)/10*9+1)))/9*10,1))</f>
        <v>x</v>
      </c>
      <c r="BL132" s="55">
        <f t="shared" ref="BL132:BL193" si="270">IF(AND(BC132="x",BG132="x",BK132="x",AY132="x"),"x",IF(AND(BC132="x",BG132="x",BK132="x"),AY132,ROUND((10-GEOMEAN(((10-AY132)/10*9+1),((10-BC132)/10*9+1),((10-BG132)/10*9+1),((10-BK132)/10*9+1)))/9*10,1)))</f>
        <v>9.4</v>
      </c>
      <c r="BM132" s="55">
        <f>ROUND(IF('Indicator Data'!Q135=0,0,IF(LOG('Indicator Data'!Q135)&gt;BM$195,10,IF(LOG('Indicator Data'!Q135)&lt;BM$194,0,10-(BM$195-LOG('Indicator Data'!Q135))/(BM$195-BM$194)*10))),1)</f>
        <v>10</v>
      </c>
      <c r="BN132" s="55">
        <f>ROUND(IF('Indicator Data'!R135=0,0,IF(LOG('Indicator Data'!R135)&gt;BN$195,10,IF(LOG('Indicator Data'!R135)&lt;BN$194,0,10-(BN$195-LOG('Indicator Data'!R135))/(BN$195-BN$194)*10))),1)</f>
        <v>10</v>
      </c>
      <c r="BO132" s="55">
        <f t="shared" ref="BO132:BO193" si="271">AVERAGE(BM132,BN132,BN132)</f>
        <v>10</v>
      </c>
      <c r="BP132" s="56">
        <f>'Indicator Data'!Q135/'Indicator Data'!$CL135</f>
        <v>0.67916133358455288</v>
      </c>
      <c r="BQ132" s="56">
        <f>'Indicator Data'!R135/'Indicator Data'!$CL135</f>
        <v>0.2677766034822574</v>
      </c>
      <c r="BR132" s="55">
        <f t="shared" si="246"/>
        <v>6.8</v>
      </c>
      <c r="BS132" s="55">
        <f t="shared" si="247"/>
        <v>3.3</v>
      </c>
      <c r="BT132" s="55">
        <f t="shared" si="248"/>
        <v>4.4666666666666659</v>
      </c>
      <c r="BU132" s="55">
        <f t="shared" ref="BU132:BU193" si="272">ROUND((10-GEOMEAN(((10-BT132)/10*9+1),((10-BO132)/10*9+1)))/9*10,1)</f>
        <v>8.4</v>
      </c>
      <c r="BV132" s="55">
        <f>ROUND(IF('Indicator Data'!S135=0,0,IF(LOG('Indicator Data'!S135)&gt;BV$195,10,IF(LOG('Indicator Data'!S135)&lt;BV$194,0,10-(BV$195-LOG('Indicator Data'!S135))/(BV$195-BV$194)*10))),1)</f>
        <v>10</v>
      </c>
      <c r="BW132" s="55">
        <f>ROUND(IF('Indicator Data'!T135=0,0,IF(LOG('Indicator Data'!T135)&gt;BW$195,10,IF(LOG('Indicator Data'!T135)&lt;BW$194,0,10-(BW$195-LOG('Indicator Data'!T135))/(BW$195-BW$194)*10))),1)</f>
        <v>9.3000000000000007</v>
      </c>
      <c r="BX132" s="55">
        <f t="shared" ref="BX132:BX193" si="273">AVERAGE(BV132,BW132,BW132)</f>
        <v>9.5333333333333332</v>
      </c>
      <c r="BY132" s="56">
        <f>'Indicator Data'!S135/'Indicator Data'!$CL135</f>
        <v>0.62250924880143388</v>
      </c>
      <c r="BZ132" s="56">
        <f>'Indicator Data'!T135/'Indicator Data'!$CL135</f>
        <v>0.17683988811712217</v>
      </c>
      <c r="CA132" s="55">
        <f t="shared" si="249"/>
        <v>10</v>
      </c>
      <c r="CB132" s="55">
        <f t="shared" si="250"/>
        <v>1.8</v>
      </c>
      <c r="CC132" s="55">
        <f t="shared" ref="CC132:CC193" si="274">AVERAGE(CA132,CB132,CB132)</f>
        <v>4.5333333333333341</v>
      </c>
      <c r="CD132" s="55">
        <f t="shared" ref="CD132:CD193" si="275">ROUND((10-GEOMEAN(((10-CC132)/10*9+1),((10-BX132)/10*9+1)))/9*10,1)</f>
        <v>7.9</v>
      </c>
      <c r="CE132" s="55">
        <f t="shared" ref="CE132:CE193" si="276">ROUND((10-GEOMEAN(((10-CD132)/10*9+1),((10-BU132)/10*9+1)))/9*10,1)</f>
        <v>8.1999999999999993</v>
      </c>
      <c r="CF132" s="55">
        <f>ROUND(IF('Indicator Data'!U135=0,0,IF(LOG('Indicator Data'!U135)&gt;CF$195,10,IF(LOG('Indicator Data'!U135)&lt;CF$194,0,10-(CF$195-LOG('Indicator Data'!U135))/(CF$195-CF$194)*10))),1)</f>
        <v>9.5</v>
      </c>
      <c r="CG132" s="56">
        <f>'Indicator Data'!U135/'Indicator Data'!$CL135</f>
        <v>0.22388396811367944</v>
      </c>
      <c r="CH132" s="55">
        <f t="shared" si="251"/>
        <v>2.5</v>
      </c>
      <c r="CI132" s="55">
        <f t="shared" ref="CI132:CI193" si="277">ROUND((10-GEOMEAN(((10-CF132)/10*9+1),((10-CH132)/10*9+1)))/9*10,1)</f>
        <v>7.4</v>
      </c>
      <c r="CJ132" s="55">
        <f>ROUND(IF('Indicator Data'!V135=0,0,IF(LOG('Indicator Data'!V135)&gt;CJ$195,10,IF(LOG('Indicator Data'!V135)&lt;CJ$194,0,10-(CJ$195-LOG('Indicator Data'!V135))/(CJ$195-CJ$194)*10))),1)</f>
        <v>10</v>
      </c>
      <c r="CK132" s="56">
        <f>IF('Indicator Data'!V135/'Indicator Data'!$CL135&gt;1,1,'Indicator Data'!V135/'Indicator Data'!$CL135)</f>
        <v>0.78964157788190159</v>
      </c>
      <c r="CL132" s="55">
        <f t="shared" si="252"/>
        <v>7.9</v>
      </c>
      <c r="CM132" s="55">
        <f t="shared" ref="CM132:CM193" si="278">ROUND((10-GEOMEAN(((10-CJ132)/10*9+1),((10-CL132)/10*9+1)))/9*10,1)</f>
        <v>9.1999999999999993</v>
      </c>
      <c r="CN132" s="55">
        <f>ROUND(IF('Indicator Data'!W135=0,0,IF(LOG('Indicator Data'!W135)&gt;CN$195,10,IF(LOG('Indicator Data'!W135)&lt;CN$194,0,10-(CN$195-LOG('Indicator Data'!W135))/(CN$195-CN$194)*10))),1)</f>
        <v>0</v>
      </c>
      <c r="CO132" s="56">
        <f>'Indicator Data'!W135/'Indicator Data'!$CL135</f>
        <v>0</v>
      </c>
      <c r="CP132" s="55">
        <f t="shared" si="253"/>
        <v>0</v>
      </c>
      <c r="CQ132" s="55">
        <f t="shared" ref="CQ132:CQ193" si="279">ROUND((10-GEOMEAN(((10-CN132)/10*9+1),((10-CP132)/10*9+1)))/9*10,1)</f>
        <v>0</v>
      </c>
      <c r="CR132" s="55">
        <f>ROUND(IF('Indicator Data'!X135=0,0,IF(LOG('Indicator Data'!X135)&gt;CR$195,10,IF(LOG('Indicator Data'!X135)&lt;CR$194,0,10-(CR$195-LOG('Indicator Data'!X135))/(CR$195-CR$194)*10))),1)</f>
        <v>10</v>
      </c>
      <c r="CS132" s="56">
        <f>'Indicator Data'!X135/'Indicator Data'!$CL135</f>
        <v>0.86166829001718437</v>
      </c>
      <c r="CT132" s="55">
        <f t="shared" si="254"/>
        <v>8.6</v>
      </c>
      <c r="CU132" s="55">
        <f t="shared" ref="CU132:CU193" si="280">ROUND((10-GEOMEAN(((10-CR132)/10*9+1),((10-CT132)/10*9+1)))/9*10,1)</f>
        <v>9.4</v>
      </c>
      <c r="CV132" s="55">
        <f>ROUND(IF('Indicator Data'!Y135=0,0,IF(LOG('Indicator Data'!Y135)&gt;CR$195,10,IF(LOG('Indicator Data'!Y135)&lt;CR$194,0,10-(CR$195-LOG('Indicator Data'!Y135))/(CR$195-CR$194)*10))),1)</f>
        <v>0</v>
      </c>
      <c r="CW132" s="56">
        <f>'Indicator Data'!Y135/'Indicator Data'!$CL135</f>
        <v>0</v>
      </c>
      <c r="CX132" s="55">
        <f t="shared" si="255"/>
        <v>0</v>
      </c>
      <c r="CY132" s="55">
        <f t="shared" ref="CY132:CY193" si="281">ROUND((10-GEOMEAN(((10-CV132)/10*9+1),((10-CX132)/10*9+1)))/9*10,1)</f>
        <v>0</v>
      </c>
      <c r="CZ132" s="55">
        <f t="shared" ref="CZ132:CZ193" si="282">ROUND((10-GEOMEAN(((10-CM132)/10*9+1),((10-CE132)/10*9+1),((10-CI132)/10*9+1),((10-CU132)/10*9+1)))/9*10,1)</f>
        <v>8.6999999999999993</v>
      </c>
      <c r="DA132" s="55">
        <f>IF('Indicator Data'!AE135="No data","x",ROUND(IF('Indicator Data'!AE135&gt;DA$195,0,IF('Indicator Data'!AE135&lt;DA$194,10,(DA$195-'Indicator Data'!AE135)/(DA$195-DA$194)*10)),1))</f>
        <v>4.5</v>
      </c>
      <c r="DB132" s="55">
        <f>IF('Indicator Data'!AF135="No data","x",ROUND(IF('Indicator Data'!AF135&gt;DB$195,0,IF('Indicator Data'!AF135&lt;DB$194,10,(DB$195-'Indicator Data'!AF135)/(DB$195-DB$194)*10)),1))</f>
        <v>1.4</v>
      </c>
      <c r="DC132" s="55">
        <f>IF('Indicator Data'!AH135="No data","x",ROUND(IF('Indicator Data'!AH135&gt;DC$195,0,IF('Indicator Data'!AH135&lt;DC$194,10,(DC$195-'Indicator Data'!AH135)/(DC$195-DC$194)*10)),1))</f>
        <v>4</v>
      </c>
      <c r="DD132" s="55">
        <f>IF(AND(DB132="x",DA132="x",DC132="x"),"x",ROUND(AVERAGE(DA132:DC132),1))</f>
        <v>3.3</v>
      </c>
      <c r="DE132" s="55">
        <f>IF('Indicator Data'!AA135="No data","x",ROUND(IF(LOG('Indicator Data'!AA135)&gt;DE$195,10,IF(LOG('Indicator Data'!AA135)&lt;DE$194,0,10-(DE$195-LOG('Indicator Data'!AA135))/(DE$195-DE$194)*10)),1))</f>
        <v>8.1</v>
      </c>
      <c r="DF132" s="55">
        <f>IF('Indicator Data'!AB135="No data","x",ROUND(IF('Indicator Data'!AB135&gt;DF$195,10,IF('Indicator Data'!AB135&lt;DF$194,0,10-(DF$195-'Indicator Data'!AB135)/(DF$195-DF$194)*10)),1))</f>
        <v>6.1</v>
      </c>
      <c r="DG132" s="55">
        <f>IF('Indicator Data'!AC135="No data","x",ROUND(IF('Indicator Data'!AC135&gt;DG$195,10,IF('Indicator Data'!AC135&lt;DG$194,0,10-(DG$195-'Indicator Data'!AC135)/(DG$195-DG$194)*10)),1))</f>
        <v>3.7</v>
      </c>
      <c r="DH132" s="55">
        <f>IF('Indicator Data'!AD135="No data","x",ROUND(IF('Indicator Data'!AD135&gt;DH$195,10,IF('Indicator Data'!AD135&lt;DH$194,0,10-(DH$195-'Indicator Data'!AD135)/(DH$195-DH$194)*10)),1))</f>
        <v>6.9</v>
      </c>
      <c r="DI132" s="55">
        <f t="shared" ref="DI132:DI193" si="283">ROUND(AVERAGE(DE132:DH132),1)</f>
        <v>6.2</v>
      </c>
      <c r="DJ132" s="55">
        <f t="shared" ref="DJ132:DJ193" si="284">ROUND(AVERAGE(DD132,DI132,DI132),1)</f>
        <v>5.2</v>
      </c>
      <c r="DK132" s="55">
        <f>IF('Indicator Data'!AK135="No data","x",ROUND(IF('Indicator Data'!AK135&gt;DK$195,10,IF('Indicator Data'!AK135&lt;DK$194,0,10-(DK$195-'Indicator Data'!AK135)/(DK$195-DK$194)*10)),1))</f>
        <v>4.5</v>
      </c>
      <c r="DL132" s="55">
        <f>IF('Indicator Data'!AL135="No data","x",ROUND(IF('Indicator Data'!AL135&gt;DL$195,10,IF('Indicator Data'!AL135&lt;DL$194,0,10-(DL$195-'Indicator Data'!AL135)/(DL$195-DL$194)*10)),1))</f>
        <v>5.2</v>
      </c>
      <c r="DM132" s="55">
        <f t="shared" ref="DM132:DM193" si="285">ROUND(AVERAGE(DE132,DF132,DG132,DH132,DK132,DL132),1)</f>
        <v>5.8</v>
      </c>
      <c r="DN132" s="55">
        <f>IF('Indicator Data'!AG135="No data","x",ROUND(IF('Indicator Data'!AG135&gt;DN$195,10,IF('Indicator Data'!AG135&lt;DN$194,0,10-(DN$195-'Indicator Data'!AG135)/(DN$195-DN$194)*10)),1))</f>
        <v>3.5</v>
      </c>
      <c r="DO132" s="55">
        <f t="shared" ref="DO132:DO193" si="286">IF(AND(DB132="x",DA132="x",DC132="x"),"x",ROUND(AVERAGE(DA132:DC132,DN132),1))</f>
        <v>3.4</v>
      </c>
      <c r="DP132" s="194">
        <f>IF('Indicator Data'!AI135="No data","x",'Indicator Data'!AI135/'Indicator Data'!$CK135)</f>
        <v>6.3723103789296276E-5</v>
      </c>
      <c r="DQ132" s="55">
        <f t="shared" si="256"/>
        <v>0.6</v>
      </c>
      <c r="DR132" s="55">
        <f>IF('Indicator Data'!AJ135="No data","x",ROUND(IF('Indicator Data'!AJ135&gt;DR$195,10,IF('Indicator Data'!AJ135&lt;DR$194,0,10-(DR$195-'Indicator Data'!AJ135)/(DR$195-DR$194)*10)),1))</f>
        <v>4</v>
      </c>
      <c r="DS132" s="55">
        <f t="shared" ref="DS132:DS193" si="287">IF(AND(DQ132="x",DR132="x"),"x",ROUND(AVERAGE(DQ132:DR132),1))</f>
        <v>2.2999999999999998</v>
      </c>
      <c r="DT132" s="55">
        <f>ROUND(IF('Indicator Data'!Z135=0,0,IF(LOG('Indicator Data'!Z135)&gt;DT$195,10,IF(LOG('Indicator Data'!Z135)&lt;DT$194,0,10-(DT$195-LOG('Indicator Data'!Z135))/(DT$195-DT$194)*10))),1)</f>
        <v>9.9</v>
      </c>
      <c r="DU132" s="56">
        <f>'Indicator Data'!Z135/'Indicator Data'!$CL135</f>
        <v>0.41855083237214463</v>
      </c>
      <c r="DV132" s="55">
        <f t="shared" si="257"/>
        <v>4.2</v>
      </c>
      <c r="DW132" s="55">
        <f t="shared" ref="DW132:DW193" si="288">ROUND((10-GEOMEAN(((10-DT132)/10*9+1),((10-DV132)/10*9+1)))/9*10,1)</f>
        <v>8.1999999999999993</v>
      </c>
      <c r="DX132" s="55">
        <f t="shared" ref="DX132:DX193" si="289">ROUND(AVERAGE(DO132,DS132,DM132),1)</f>
        <v>3.8</v>
      </c>
      <c r="DY132" s="57">
        <f>IF(BL132="x",ROUND((10-GEOMEAN(((10-DX132)/10*9+1),((10-CZ132)/10*9+1),((10-DJ132)/10*9+1)))/9*10,1),ROUND((10-GEOMEAN(((10-BL132)/10*9+1),((10-DX132)/10*9+1),((10-CZ132)/10*9+1),((10-DJ132)/10*9+1)))/9*10,1))</f>
        <v>7.5</v>
      </c>
      <c r="DZ132" s="58">
        <f>IF(ROUND(IF(AP132="x",(10-GEOMEAN(((10-AO132)/10*9+1),((10-DY132)/10*9+1),((10-AU132)/10*9+1),((10-AQ132)/10*9+1),((10-AR132)/10*9+1)))/9*10,(10-GEOMEAN(((10-AO132)/10*9+1),((10-DY132)/10*9+1),((10-AP132)/10*9+1),((10-AQ132)/10*9+1),((10-AR132)/10*9+1),((10-AU132)/10*9+1)))/9*10),1)=0,0.1,ROUND(IF(AP132="x",(10-GEOMEAN(((10-AO132)/10*9+1),((10-DY132)/10*9+1),((10-AU132)/10*9+1),((10-AQ132)/10*9+1),((10-AR132)/10*9+1)))/9*10,(10-GEOMEAN(((10-AO132)/10*9+1),((10-DY132)/10*9+1),((10-AP132)/10*9+1),((10-AQ132)/10*9+1),((10-AR132)/10*9+1),((10-AU132)/10*9+1)))/9*10),1))</f>
        <v>7.4</v>
      </c>
      <c r="EA132" s="55">
        <f>ROUND(IF('Indicator Data'!AM135=0,0,IF('Indicator Data'!AM135&gt;EA$195,10,IF('Indicator Data'!AM135&lt;EA$194,0,10-(EA$195-'Indicator Data'!AM135)/(EA$195-EA$194)*10))),1)</f>
        <v>10</v>
      </c>
      <c r="EB132" s="55">
        <f>ROUND(IF('Indicator Data'!AN135=0,0,IF(LOG('Indicator Data'!AN135)&gt;LOG(EB$195),10,IF(LOG('Indicator Data'!AN135)&lt;LOG(EB$194),0,10-(LOG(EB$195)-LOG('Indicator Data'!AN135))/(LOG(EB$195)-LOG(EB$194))*10))),1)</f>
        <v>9.3000000000000007</v>
      </c>
      <c r="EC132" s="57">
        <f t="shared" si="258"/>
        <v>9.6999999999999993</v>
      </c>
      <c r="ED132" s="55">
        <f>'Indicator Data'!AO135</f>
        <v>4</v>
      </c>
      <c r="EE132" s="55">
        <f>'Indicator Data'!AP135</f>
        <v>0</v>
      </c>
      <c r="EF132" s="57">
        <f t="shared" si="259"/>
        <v>8</v>
      </c>
      <c r="EG132" s="58">
        <f t="shared" si="260"/>
        <v>8</v>
      </c>
      <c r="EH132" s="15"/>
      <c r="EI132" s="104"/>
    </row>
    <row r="133" spans="1:139" s="4" customFormat="1" x14ac:dyDescent="0.25">
      <c r="A133" s="126" t="str">
        <f>'Indicator Data'!A136</f>
        <v>Palau</v>
      </c>
      <c r="B133" s="59" t="str">
        <f>'Indicator Data'!B136</f>
        <v>PLW</v>
      </c>
      <c r="C133" s="55">
        <f>ROUND(IF('Indicator Data'!C136=0,0.1,IF(LOG('Indicator Data'!C136)&gt;C$195,10,IF(LOG('Indicator Data'!C136)&lt;C$194,0,10-(C$195-LOG('Indicator Data'!C136))/(C$195-C$194)*10))),1)</f>
        <v>0.1</v>
      </c>
      <c r="D133" s="55">
        <f>ROUND(IF('Indicator Data'!D136=0,0.1,IF(LOG('Indicator Data'!D136)&gt;D$195,10,IF(LOG('Indicator Data'!D136)&lt;D$194,0,10-(D$195-LOG('Indicator Data'!D136))/(D$195-D$194)*10))),1)</f>
        <v>0.1</v>
      </c>
      <c r="E133" s="55">
        <f t="shared" si="220"/>
        <v>0.1</v>
      </c>
      <c r="F133" s="55">
        <f>IF('Indicator Data'!E136="No data",0.1,(ROUND(IF('Indicator Data'!E136=0,0,IF(LOG('Indicator Data'!E136)&gt;F$195,10,IF(LOG('Indicator Data'!E136)&lt;F$194,0,10-(F$195-LOG('Indicator Data'!E136))/(F$195-F$194)*10))),1)))</f>
        <v>0.1</v>
      </c>
      <c r="G133" s="55">
        <f>ROUND(IF('Indicator Data'!F136=0,0,IF(LOG('Indicator Data'!F136)&gt;G$195,10,IF(LOG('Indicator Data'!F136)&lt;G$194,0,10-(G$195-LOG('Indicator Data'!F136))/(G$195-G$194)*10))),1)</f>
        <v>3.6</v>
      </c>
      <c r="H133" s="55">
        <f>ROUND(IF('Indicator Data'!G136=0,0,IF(LOG('Indicator Data'!G136)&gt;H$195,10,IF(LOG('Indicator Data'!G136)&lt;H$194,0,10-(H$195-LOG('Indicator Data'!G136))/(H$195-H$194)*10))),1)</f>
        <v>1.5</v>
      </c>
      <c r="I133" s="55">
        <f>ROUND(IF('Indicator Data'!H136=0,0,IF(LOG('Indicator Data'!H136)&gt;I$195,10,IF(LOG('Indicator Data'!H136)&lt;I$194,0,10-(I$195-LOG('Indicator Data'!H136))/(I$195-I$194)*10))),1)</f>
        <v>5.2</v>
      </c>
      <c r="J133" s="55">
        <f t="shared" si="221"/>
        <v>3.6</v>
      </c>
      <c r="K133" s="55">
        <f>ROUND(IF('Indicator Data'!I136=0,0,IF(LOG('Indicator Data'!I136)&gt;K$195,10,IF(LOG('Indicator Data'!I136)&lt;K$194,0,10-(K$195-LOG('Indicator Data'!I136))/(K$195-K$194)*10))),1)</f>
        <v>1.7</v>
      </c>
      <c r="L133" s="55">
        <f t="shared" si="222"/>
        <v>2.7</v>
      </c>
      <c r="M133" s="55">
        <f>ROUND(IF('Indicator Data'!J136=0,0,IF(LOG('Indicator Data'!J136)&gt;M$195,10,IF(LOG('Indicator Data'!J136)&lt;M$194,0,10-(M$195-LOG('Indicator Data'!J136))/(M$195-M$194)*10))),1)</f>
        <v>0</v>
      </c>
      <c r="N133" s="56">
        <f>'Indicator Data'!C136/'Indicator Data'!$CL136</f>
        <v>0</v>
      </c>
      <c r="O133" s="56">
        <f>'Indicator Data'!D136/'Indicator Data'!$CL136</f>
        <v>0</v>
      </c>
      <c r="P133" s="56" t="str">
        <f>IF(F133=0.1,"x",'Indicator Data'!E136/'Indicator Data'!$CL136)</f>
        <v>x</v>
      </c>
      <c r="Q133" s="56">
        <f>'Indicator Data'!F136/'Indicator Data'!$CL136</f>
        <v>6.7822084448828141E-5</v>
      </c>
      <c r="R133" s="56">
        <f>'Indicator Data'!G136/'Indicator Data'!$CL136</f>
        <v>1.8390352731200977E-2</v>
      </c>
      <c r="S133" s="56">
        <f>'Indicator Data'!H136/'Indicator Data'!$CL136</f>
        <v>2.047015170729416E-3</v>
      </c>
      <c r="T133" s="56">
        <f>'Indicator Data'!I136/'Indicator Data'!$CL136</f>
        <v>3.4028462730731298E-3</v>
      </c>
      <c r="U133" s="56">
        <f>'Indicator Data'!J136/'Indicator Data'!$CL136</f>
        <v>0</v>
      </c>
      <c r="V133" s="55">
        <f t="shared" si="223"/>
        <v>0</v>
      </c>
      <c r="W133" s="55">
        <f t="shared" si="224"/>
        <v>0</v>
      </c>
      <c r="X133" s="55">
        <f t="shared" si="225"/>
        <v>0</v>
      </c>
      <c r="Y133" s="55">
        <f t="shared" si="226"/>
        <v>0.1</v>
      </c>
      <c r="Z133" s="55">
        <f t="shared" si="227"/>
        <v>9.6</v>
      </c>
      <c r="AA133" s="55">
        <f t="shared" si="228"/>
        <v>10</v>
      </c>
      <c r="AB133" s="55">
        <f t="shared" si="229"/>
        <v>4.0999999999999996</v>
      </c>
      <c r="AC133" s="55">
        <f t="shared" si="230"/>
        <v>8.3000000000000007</v>
      </c>
      <c r="AD133" s="55">
        <f t="shared" si="231"/>
        <v>3.4</v>
      </c>
      <c r="AE133" s="55">
        <f t="shared" si="232"/>
        <v>6.5</v>
      </c>
      <c r="AF133" s="55">
        <f t="shared" si="233"/>
        <v>0</v>
      </c>
      <c r="AG133" s="55">
        <f>ROUND(IF('Indicator Data'!K136=0,0,IF('Indicator Data'!K136&gt;AG$195,10,IF('Indicator Data'!K136&lt;AG$194,0,10-(AG$195-'Indicator Data'!K136)/(AG$195-AG$194)*10))),1)</f>
        <v>0</v>
      </c>
      <c r="AH133" s="55">
        <f t="shared" si="234"/>
        <v>0.1</v>
      </c>
      <c r="AI133" s="55">
        <f t="shared" si="235"/>
        <v>0.1</v>
      </c>
      <c r="AJ133" s="55">
        <f t="shared" si="236"/>
        <v>5.8</v>
      </c>
      <c r="AK133" s="55">
        <f t="shared" si="237"/>
        <v>4.7</v>
      </c>
      <c r="AL133" s="55">
        <f t="shared" si="238"/>
        <v>5.3</v>
      </c>
      <c r="AM133" s="55">
        <f t="shared" si="239"/>
        <v>2.6</v>
      </c>
      <c r="AN133" s="55">
        <f t="shared" si="240"/>
        <v>0</v>
      </c>
      <c r="AO133" s="193">
        <f t="shared" si="241"/>
        <v>0.1</v>
      </c>
      <c r="AP133" s="193">
        <f t="shared" si="261"/>
        <v>0.1</v>
      </c>
      <c r="AQ133" s="193">
        <f t="shared" si="242"/>
        <v>7.7</v>
      </c>
      <c r="AR133" s="193">
        <f t="shared" si="243"/>
        <v>4.9000000000000004</v>
      </c>
      <c r="AS133" s="55">
        <f t="shared" si="244"/>
        <v>0</v>
      </c>
      <c r="AT133" s="55" t="str">
        <f>IF('Indicator Data'!L136="No data","x",IF('Indicator Data'!CM136&lt;1000,"x",ROUND((IF('Indicator Data'!L136&gt;AT$195,10,IF('Indicator Data'!L136&lt;AT$194,0,10-(AT$195-'Indicator Data'!L136)/(AT$195-AT$194)*10))),1)))</f>
        <v>x</v>
      </c>
      <c r="AU133" s="193">
        <f t="shared" si="245"/>
        <v>0</v>
      </c>
      <c r="AV133" s="55">
        <f>IF('Indicator Data'!M136="No data","x",ROUND(IF('Indicator Data'!M136=0,0,IF(LOG('Indicator Data'!M136)&gt;AV$195,10,IF(LOG('Indicator Data'!M136)&lt;AV$194,0,10-(AV$195-LOG('Indicator Data'!M136))/(AV$195-AV$194)*10))),1))</f>
        <v>0</v>
      </c>
      <c r="AW133" s="56">
        <f>IF(AV133="x","x",'Indicator Data'!M136/'Indicator Data'!$CL136)</f>
        <v>0</v>
      </c>
      <c r="AX133" s="55">
        <f t="shared" si="262"/>
        <v>0</v>
      </c>
      <c r="AY133" s="55">
        <f t="shared" si="263"/>
        <v>0</v>
      </c>
      <c r="AZ133" s="55" t="str">
        <f>IF('Indicator Data'!N136="No data","x",ROUND(IF('Indicator Data'!N136=0,0,IF(LOG('Indicator Data'!N136)&gt;AZ$195,10,IF(LOG('Indicator Data'!N136)&lt;AZ$194,0,10-(AZ$195-LOG('Indicator Data'!N136))/(AZ$195-AZ$194)*10))),1))</f>
        <v>x</v>
      </c>
      <c r="BA133" s="56" t="str">
        <f>IF(AZ133="x","x",'Indicator Data'!N136/'Indicator Data'!$CL136)</f>
        <v>x</v>
      </c>
      <c r="BB133" s="55" t="str">
        <f t="shared" si="264"/>
        <v>x</v>
      </c>
      <c r="BC133" s="55" t="str">
        <f t="shared" si="265"/>
        <v>x</v>
      </c>
      <c r="BD133" s="55" t="str">
        <f>IF('Indicator Data'!O136="No data","x",ROUND(IF('Indicator Data'!O136=0,0,IF(LOG('Indicator Data'!O136)&gt;BD$195,10,IF(LOG('Indicator Data'!O136)&lt;BD$194,0,10-(BD$195-LOG('Indicator Data'!O136))/(BD$195-BD$194)*10))),1))</f>
        <v>x</v>
      </c>
      <c r="BE133" s="56" t="str">
        <f>IF(BD133="x","x",'Indicator Data'!O136/'Indicator Data'!$CL136)</f>
        <v>x</v>
      </c>
      <c r="BF133" s="55" t="str">
        <f t="shared" si="266"/>
        <v>x</v>
      </c>
      <c r="BG133" s="55" t="str">
        <f t="shared" si="267"/>
        <v>x</v>
      </c>
      <c r="BH133" s="55" t="str">
        <f>IF('Indicator Data'!P136="No data","x",ROUND(IF('Indicator Data'!P136=0,0,IF(LOG('Indicator Data'!P136)&gt;BH$195,10,IF(LOG('Indicator Data'!P136)&lt;BH$194,0,10-(BH$195-LOG('Indicator Data'!P136))/(BH$195-BH$194)*10))),1))</f>
        <v>x</v>
      </c>
      <c r="BI133" s="56" t="str">
        <f>IF(BH133="x","x",'Indicator Data'!P136/'Indicator Data'!$CL136)</f>
        <v>x</v>
      </c>
      <c r="BJ133" s="55" t="str">
        <f t="shared" si="268"/>
        <v>x</v>
      </c>
      <c r="BK133" s="55" t="str">
        <f t="shared" si="269"/>
        <v>x</v>
      </c>
      <c r="BL133" s="55">
        <f t="shared" si="270"/>
        <v>0</v>
      </c>
      <c r="BM133" s="55">
        <f>ROUND(IF('Indicator Data'!Q136=0,0,IF(LOG('Indicator Data'!Q136)&gt;BM$195,10,IF(LOG('Indicator Data'!Q136)&lt;BM$194,0,10-(BM$195-LOG('Indicator Data'!Q136))/(BM$195-BM$194)*10))),1)</f>
        <v>0</v>
      </c>
      <c r="BN133" s="55">
        <f>ROUND(IF('Indicator Data'!R136=0,0,IF(LOG('Indicator Data'!R136)&gt;BN$195,10,IF(LOG('Indicator Data'!R136)&lt;BN$194,0,10-(BN$195-LOG('Indicator Data'!R136))/(BN$195-BN$194)*10))),1)</f>
        <v>0</v>
      </c>
      <c r="BO133" s="55">
        <f t="shared" si="271"/>
        <v>0</v>
      </c>
      <c r="BP133" s="56">
        <f>'Indicator Data'!Q136/'Indicator Data'!$CL136</f>
        <v>0</v>
      </c>
      <c r="BQ133" s="56">
        <f>'Indicator Data'!R136/'Indicator Data'!$CL136</f>
        <v>0</v>
      </c>
      <c r="BR133" s="55">
        <f t="shared" si="246"/>
        <v>0</v>
      </c>
      <c r="BS133" s="55">
        <f t="shared" si="247"/>
        <v>0</v>
      </c>
      <c r="BT133" s="55">
        <f t="shared" si="248"/>
        <v>0</v>
      </c>
      <c r="BU133" s="55">
        <f t="shared" si="272"/>
        <v>0</v>
      </c>
      <c r="BV133" s="55">
        <f>ROUND(IF('Indicator Data'!S136=0,0,IF(LOG('Indicator Data'!S136)&gt;BV$195,10,IF(LOG('Indicator Data'!S136)&lt;BV$194,0,10-(BV$195-LOG('Indicator Data'!S136))/(BV$195-BV$194)*10))),1)</f>
        <v>0</v>
      </c>
      <c r="BW133" s="55">
        <f>ROUND(IF('Indicator Data'!T136=0,0,IF(LOG('Indicator Data'!T136)&gt;BW$195,10,IF(LOG('Indicator Data'!T136)&lt;BW$194,0,10-(BW$195-LOG('Indicator Data'!T136))/(BW$195-BW$194)*10))),1)</f>
        <v>0</v>
      </c>
      <c r="BX133" s="55">
        <f t="shared" si="273"/>
        <v>0</v>
      </c>
      <c r="BY133" s="56">
        <f>'Indicator Data'!S136/'Indicator Data'!$CL136</f>
        <v>0</v>
      </c>
      <c r="BZ133" s="56">
        <f>'Indicator Data'!T136/'Indicator Data'!$CL136</f>
        <v>0</v>
      </c>
      <c r="CA133" s="55">
        <f t="shared" si="249"/>
        <v>0</v>
      </c>
      <c r="CB133" s="55">
        <f t="shared" si="250"/>
        <v>0</v>
      </c>
      <c r="CC133" s="55">
        <f t="shared" si="274"/>
        <v>0</v>
      </c>
      <c r="CD133" s="55">
        <f t="shared" si="275"/>
        <v>0</v>
      </c>
      <c r="CE133" s="55">
        <f t="shared" si="276"/>
        <v>0</v>
      </c>
      <c r="CF133" s="55">
        <f>ROUND(IF('Indicator Data'!U136=0,0,IF(LOG('Indicator Data'!U136)&gt;CF$195,10,IF(LOG('Indicator Data'!U136)&lt;CF$194,0,10-(CF$195-LOG('Indicator Data'!U136))/(CF$195-CF$194)*10))),1)</f>
        <v>0</v>
      </c>
      <c r="CG133" s="56">
        <f>'Indicator Data'!U136/'Indicator Data'!$CL136</f>
        <v>0</v>
      </c>
      <c r="CH133" s="55">
        <f t="shared" si="251"/>
        <v>0</v>
      </c>
      <c r="CI133" s="55">
        <f t="shared" si="277"/>
        <v>0</v>
      </c>
      <c r="CJ133" s="55">
        <f>ROUND(IF('Indicator Data'!V136=0,0,IF(LOG('Indicator Data'!V136)&gt;CJ$195,10,IF(LOG('Indicator Data'!V136)&lt;CJ$194,0,10-(CJ$195-LOG('Indicator Data'!V136))/(CJ$195-CJ$194)*10))),1)</f>
        <v>4.5</v>
      </c>
      <c r="CK133" s="56">
        <f>IF('Indicator Data'!V136/'Indicator Data'!$CL136&gt;1,1,'Indicator Data'!V136/'Indicator Data'!$CL136)</f>
        <v>0.63667429756704708</v>
      </c>
      <c r="CL133" s="55">
        <f t="shared" si="252"/>
        <v>6.4</v>
      </c>
      <c r="CM133" s="55">
        <f t="shared" si="278"/>
        <v>5.5</v>
      </c>
      <c r="CN133" s="55">
        <f>ROUND(IF('Indicator Data'!W136=0,0,IF(LOG('Indicator Data'!W136)&gt;CN$195,10,IF(LOG('Indicator Data'!W136)&lt;CN$194,0,10-(CN$195-LOG('Indicator Data'!W136))/(CN$195-CN$194)*10))),1)</f>
        <v>0</v>
      </c>
      <c r="CO133" s="56">
        <f>'Indicator Data'!W136/'Indicator Data'!$CL136</f>
        <v>0</v>
      </c>
      <c r="CP133" s="55">
        <f t="shared" si="253"/>
        <v>0</v>
      </c>
      <c r="CQ133" s="55">
        <f t="shared" si="279"/>
        <v>0</v>
      </c>
      <c r="CR133" s="55">
        <f>ROUND(IF('Indicator Data'!X136=0,0,IF(LOG('Indicator Data'!X136)&gt;CR$195,10,IF(LOG('Indicator Data'!X136)&lt;CR$194,0,10-(CR$195-LOG('Indicator Data'!X136))/(CR$195-CR$194)*10))),1)</f>
        <v>3.8</v>
      </c>
      <c r="CS133" s="56">
        <f>'Indicator Data'!X136/'Indicator Data'!$CL136</f>
        <v>0.22809922450472031</v>
      </c>
      <c r="CT133" s="55">
        <f t="shared" si="254"/>
        <v>2.2999999999999998</v>
      </c>
      <c r="CU133" s="55">
        <f t="shared" si="280"/>
        <v>3.1</v>
      </c>
      <c r="CV133" s="55">
        <f>ROUND(IF('Indicator Data'!Y136=0,0,IF(LOG('Indicator Data'!Y136)&gt;CR$195,10,IF(LOG('Indicator Data'!Y136)&lt;CR$194,0,10-(CR$195-LOG('Indicator Data'!Y136))/(CR$195-CR$194)*10))),1)</f>
        <v>0</v>
      </c>
      <c r="CW133" s="56">
        <f>'Indicator Data'!Y136/'Indicator Data'!$CL136</f>
        <v>0</v>
      </c>
      <c r="CX133" s="55">
        <f t="shared" si="255"/>
        <v>0</v>
      </c>
      <c r="CY133" s="55">
        <f t="shared" si="281"/>
        <v>0</v>
      </c>
      <c r="CZ133" s="55">
        <f t="shared" si="282"/>
        <v>2.5</v>
      </c>
      <c r="DA133" s="55">
        <f>IF('Indicator Data'!AE136="No data","x",ROUND(IF('Indicator Data'!AE136&gt;DA$195,0,IF('Indicator Data'!AE136&lt;DA$194,10,(DA$195-'Indicator Data'!AE136)/(DA$195-DA$194)*10)),1))</f>
        <v>0</v>
      </c>
      <c r="DB133" s="55">
        <f>IF('Indicator Data'!AF136="No data","x",ROUND(IF('Indicator Data'!AF136&gt;DB$195,0,IF('Indicator Data'!AF136&lt;DB$194,10,(DB$195-'Indicator Data'!AF136)/(DB$195-DB$194)*10)),1))</f>
        <v>0</v>
      </c>
      <c r="DC133" s="55" t="str">
        <f>IF('Indicator Data'!AH136="No data","x",ROUND(IF('Indicator Data'!AH136&gt;DC$195,0,IF('Indicator Data'!AH136&lt;DC$194,10,(DC$195-'Indicator Data'!AH136)/(DC$195-DC$194)*10)),1))</f>
        <v>x</v>
      </c>
      <c r="DD133" s="55">
        <f>IF(AND(DB133="x",DA133="x",DC133="x"),"x",ROUND(AVERAGE(DA133:DC133),1))</f>
        <v>0</v>
      </c>
      <c r="DE133" s="55">
        <f>IF('Indicator Data'!AA136="No data","x",ROUND(IF(LOG('Indicator Data'!AA136)&gt;DE$195,10,IF(LOG('Indicator Data'!AA136)&lt;DE$194,0,10-(DE$195-LOG('Indicator Data'!AA136))/(DE$195-DE$194)*10)),1))</f>
        <v>5.3</v>
      </c>
      <c r="DF133" s="55">
        <f>IF('Indicator Data'!AB136="No data","x",ROUND(IF('Indicator Data'!AB136&gt;DF$195,10,IF('Indicator Data'!AB136&lt;DF$194,0,10-(DF$195-'Indicator Data'!AB136)/(DF$195-DF$194)*10)),1))</f>
        <v>3.8</v>
      </c>
      <c r="DG133" s="55">
        <f>IF('Indicator Data'!AC136="No data","x",ROUND(IF('Indicator Data'!AC136&gt;DG$195,10,IF('Indicator Data'!AC136&lt;DG$194,0,10-(DG$195-'Indicator Data'!AC136)/(DG$195-DG$194)*10)),1))</f>
        <v>8</v>
      </c>
      <c r="DH133" s="55" t="str">
        <f>IF('Indicator Data'!AD136="No data","x",ROUND(IF('Indicator Data'!AD136&gt;DH$195,10,IF('Indicator Data'!AD136&lt;DH$194,0,10-(DH$195-'Indicator Data'!AD136)/(DH$195-DH$194)*10)),1))</f>
        <v>x</v>
      </c>
      <c r="DI133" s="55">
        <f t="shared" si="283"/>
        <v>5.7</v>
      </c>
      <c r="DJ133" s="55">
        <f t="shared" si="284"/>
        <v>3.8</v>
      </c>
      <c r="DK133" s="55" t="str">
        <f>IF('Indicator Data'!AK136="No data","x",ROUND(IF('Indicator Data'!AK136&gt;DK$195,10,IF('Indicator Data'!AK136&lt;DK$194,0,10-(DK$195-'Indicator Data'!AK136)/(DK$195-DK$194)*10)),1))</f>
        <v>x</v>
      </c>
      <c r="DL133" s="55" t="str">
        <f>IF('Indicator Data'!AL136="No data","x",ROUND(IF('Indicator Data'!AL136&gt;DL$195,10,IF('Indicator Data'!AL136&lt;DL$194,0,10-(DL$195-'Indicator Data'!AL136)/(DL$195-DL$194)*10)),1))</f>
        <v>x</v>
      </c>
      <c r="DM133" s="55">
        <f t="shared" si="285"/>
        <v>5.7</v>
      </c>
      <c r="DN133" s="55">
        <f>IF('Indicator Data'!AG136="No data","x",ROUND(IF('Indicator Data'!AG136&gt;DN$195,10,IF('Indicator Data'!AG136&lt;DN$194,0,10-(DN$195-'Indicator Data'!AG136)/(DN$195-DN$194)*10)),1))</f>
        <v>0</v>
      </c>
      <c r="DO133" s="55">
        <f t="shared" si="286"/>
        <v>0</v>
      </c>
      <c r="DP133" s="194">
        <f>IF('Indicator Data'!AI136="No data","x",'Indicator Data'!AI136/'Indicator Data'!$CK136)</f>
        <v>6.1428491651309544E-4</v>
      </c>
      <c r="DQ133" s="55">
        <f t="shared" si="256"/>
        <v>6.1</v>
      </c>
      <c r="DR133" s="55">
        <f>IF('Indicator Data'!AJ136="No data","x",ROUND(IF('Indicator Data'!AJ136&gt;DR$195,10,IF('Indicator Data'!AJ136&lt;DR$194,0,10-(DR$195-'Indicator Data'!AJ136)/(DR$195-DR$194)*10)),1))</f>
        <v>8</v>
      </c>
      <c r="DS133" s="55">
        <f t="shared" si="287"/>
        <v>7.1</v>
      </c>
      <c r="DT133" s="55">
        <f>ROUND(IF('Indicator Data'!Z136=0,0,IF(LOG('Indicator Data'!Z136)&gt;DT$195,10,IF(LOG('Indicator Data'!Z136)&lt;DT$194,0,10-(DT$195-LOG('Indicator Data'!Z136))/(DT$195-DT$194)*10))),1)</f>
        <v>0</v>
      </c>
      <c r="DU133" s="56">
        <f>'Indicator Data'!Z136/'Indicator Data'!$CL136</f>
        <v>0</v>
      </c>
      <c r="DV133" s="55">
        <f t="shared" si="257"/>
        <v>0</v>
      </c>
      <c r="DW133" s="55">
        <f t="shared" si="288"/>
        <v>0</v>
      </c>
      <c r="DX133" s="55">
        <f t="shared" si="289"/>
        <v>4.3</v>
      </c>
      <c r="DY133" s="57">
        <f>IF(BL133="x",ROUND((10-GEOMEAN(((10-DX133)/10*9+1),((10-CZ133)/10*9+1),((10-DJ133)/10*9+1)))/9*10,1),ROUND((10-GEOMEAN(((10-BL133)/10*9+1),((10-DX133)/10*9+1),((10-CZ133)/10*9+1),((10-DJ133)/10*9+1)))/9*10,1))</f>
        <v>2.8</v>
      </c>
      <c r="DZ133" s="58">
        <f>IF(ROUND(IF(AP133="x",(10-GEOMEAN(((10-AO133)/10*9+1),((10-DY133)/10*9+1),((10-AU133)/10*9+1),((10-AQ133)/10*9+1),((10-AR133)/10*9+1)))/9*10,(10-GEOMEAN(((10-AO133)/10*9+1),((10-DY133)/10*9+1),((10-AP133)/10*9+1),((10-AQ133)/10*9+1),((10-AR133)/10*9+1),((10-AU133)/10*9+1)))/9*10),1)=0,0.1,ROUND(IF(AP133="x",(10-GEOMEAN(((10-AO133)/10*9+1),((10-DY133)/10*9+1),((10-AU133)/10*9+1),((10-AQ133)/10*9+1),((10-AR133)/10*9+1)))/9*10,(10-GEOMEAN(((10-AO133)/10*9+1),((10-DY133)/10*9+1),((10-AP133)/10*9+1),((10-AQ133)/10*9+1),((10-AR133)/10*9+1),((10-AU133)/10*9+1)))/9*10),1))</f>
        <v>3.2</v>
      </c>
      <c r="EA133" s="55">
        <f>ROUND(IF('Indicator Data'!AM136=0,0,IF('Indicator Data'!AM136&gt;EA$195,10,IF('Indicator Data'!AM136&lt;EA$194,0,10-(EA$195-'Indicator Data'!AM136)/(EA$195-EA$194)*10))),1)</f>
        <v>0</v>
      </c>
      <c r="EB133" s="55">
        <f>ROUND(IF('Indicator Data'!AN136=0,0,IF(LOG('Indicator Data'!AN136)&gt;LOG(EB$195),10,IF(LOG('Indicator Data'!AN136)&lt;LOG(EB$194),0,10-(LOG(EB$195)-LOG('Indicator Data'!AN136))/(LOG(EB$195)-LOG(EB$194))*10))),1)</f>
        <v>0</v>
      </c>
      <c r="EC133" s="57">
        <f t="shared" si="258"/>
        <v>0</v>
      </c>
      <c r="ED133" s="55">
        <f>'Indicator Data'!AO136</f>
        <v>0</v>
      </c>
      <c r="EE133" s="55">
        <f>'Indicator Data'!AP136</f>
        <v>0</v>
      </c>
      <c r="EF133" s="57">
        <f t="shared" si="259"/>
        <v>0</v>
      </c>
      <c r="EG133" s="58">
        <f t="shared" si="260"/>
        <v>0</v>
      </c>
      <c r="EH133" s="15"/>
      <c r="EI133" s="104"/>
    </row>
    <row r="134" spans="1:139" s="4" customFormat="1" x14ac:dyDescent="0.25">
      <c r="A134" s="126" t="str">
        <f>'Indicator Data'!A137</f>
        <v>Palestine</v>
      </c>
      <c r="B134" s="59" t="str">
        <f>'Indicator Data'!B137</f>
        <v>PSE</v>
      </c>
      <c r="C134" s="55">
        <f>ROUND(IF('Indicator Data'!C137=0,0.1,IF(LOG('Indicator Data'!C137)&gt;C$195,10,IF(LOG('Indicator Data'!C137)&lt;C$194,0,10-(C$195-LOG('Indicator Data'!C137))/(C$195-C$194)*10))),1)</f>
        <v>7</v>
      </c>
      <c r="D134" s="55">
        <f>ROUND(IF('Indicator Data'!D137=0,0.1,IF(LOG('Indicator Data'!D137)&gt;D$195,10,IF(LOG('Indicator Data'!D137)&lt;D$194,0,10-(D$195-LOG('Indicator Data'!D137))/(D$195-D$194)*10))),1)</f>
        <v>4.7</v>
      </c>
      <c r="E134" s="55">
        <f t="shared" si="220"/>
        <v>6</v>
      </c>
      <c r="F134" s="55">
        <f>IF('Indicator Data'!E137="No data",0.1,(ROUND(IF('Indicator Data'!E137=0,0,IF(LOG('Indicator Data'!E137)&gt;F$195,10,IF(LOG('Indicator Data'!E137)&lt;F$194,0,10-(F$195-LOG('Indicator Data'!E137))/(F$195-F$194)*10))),1)))</f>
        <v>3.1</v>
      </c>
      <c r="G134" s="55">
        <f>ROUND(IF('Indicator Data'!F137=0,0,IF(LOG('Indicator Data'!F137)&gt;G$195,10,IF(LOG('Indicator Data'!F137)&lt;G$194,0,10-(G$195-LOG('Indicator Data'!F137))/(G$195-G$194)*10))),1)</f>
        <v>4.9000000000000004</v>
      </c>
      <c r="H134" s="55">
        <f>ROUND(IF('Indicator Data'!G137=0,0,IF(LOG('Indicator Data'!G137)&gt;H$195,10,IF(LOG('Indicator Data'!G137)&lt;H$194,0,10-(H$195-LOG('Indicator Data'!G137))/(H$195-H$194)*10))),1)</f>
        <v>0</v>
      </c>
      <c r="I134" s="55">
        <f>ROUND(IF('Indicator Data'!H137=0,0,IF(LOG('Indicator Data'!H137)&gt;I$195,10,IF(LOG('Indicator Data'!H137)&lt;I$194,0,10-(I$195-LOG('Indicator Data'!H137))/(I$195-I$194)*10))),1)</f>
        <v>0</v>
      </c>
      <c r="J134" s="55">
        <f t="shared" si="221"/>
        <v>0</v>
      </c>
      <c r="K134" s="55">
        <f>ROUND(IF('Indicator Data'!I137=0,0,IF(LOG('Indicator Data'!I137)&gt;K$195,10,IF(LOG('Indicator Data'!I137)&lt;K$194,0,10-(K$195-LOG('Indicator Data'!I137))/(K$195-K$194)*10))),1)</f>
        <v>0</v>
      </c>
      <c r="L134" s="55">
        <f t="shared" si="222"/>
        <v>0</v>
      </c>
      <c r="M134" s="55">
        <f>ROUND(IF('Indicator Data'!J137=0,0,IF(LOG('Indicator Data'!J137)&gt;M$195,10,IF(LOG('Indicator Data'!J137)&lt;M$194,0,10-(M$195-LOG('Indicator Data'!J137))/(M$195-M$194)*10))),1)</f>
        <v>0</v>
      </c>
      <c r="N134" s="56">
        <f>'Indicator Data'!C137/'Indicator Data'!$CL137</f>
        <v>1.3416269677287132E-3</v>
      </c>
      <c r="O134" s="56">
        <f>'Indicator Data'!D137/'Indicator Data'!$CL137</f>
        <v>5.3464969093470681E-5</v>
      </c>
      <c r="P134" s="56">
        <f>IF(F134=0.1,"x",'Indicator Data'!E137/'Indicator Data'!$CL137)</f>
        <v>3.8009240580520433E-4</v>
      </c>
      <c r="Q134" s="56">
        <f>'Indicator Data'!F137/'Indicator Data'!$CL137</f>
        <v>1.8993954948739901E-6</v>
      </c>
      <c r="R134" s="56">
        <f>'Indicator Data'!G137/'Indicator Data'!$CL137</f>
        <v>0</v>
      </c>
      <c r="S134" s="56">
        <f>'Indicator Data'!H137/'Indicator Data'!$CL137</f>
        <v>0</v>
      </c>
      <c r="T134" s="56">
        <f>'Indicator Data'!I137/'Indicator Data'!$CL137</f>
        <v>0</v>
      </c>
      <c r="U134" s="56">
        <f>'Indicator Data'!J137/'Indicator Data'!$CL137</f>
        <v>0</v>
      </c>
      <c r="V134" s="55">
        <f t="shared" si="223"/>
        <v>6.7</v>
      </c>
      <c r="W134" s="55">
        <f t="shared" si="224"/>
        <v>0.5</v>
      </c>
      <c r="X134" s="55">
        <f t="shared" si="225"/>
        <v>4.3</v>
      </c>
      <c r="Y134" s="55">
        <f t="shared" si="226"/>
        <v>0.3</v>
      </c>
      <c r="Z134" s="55">
        <f t="shared" si="227"/>
        <v>6.2</v>
      </c>
      <c r="AA134" s="55">
        <f t="shared" si="228"/>
        <v>0</v>
      </c>
      <c r="AB134" s="55">
        <f t="shared" si="229"/>
        <v>0</v>
      </c>
      <c r="AC134" s="55">
        <f t="shared" si="230"/>
        <v>0</v>
      </c>
      <c r="AD134" s="55">
        <f t="shared" si="231"/>
        <v>0</v>
      </c>
      <c r="AE134" s="55">
        <f t="shared" si="232"/>
        <v>0</v>
      </c>
      <c r="AF134" s="55">
        <f t="shared" si="233"/>
        <v>0</v>
      </c>
      <c r="AG134" s="55">
        <f>ROUND(IF('Indicator Data'!K137=0,0,IF('Indicator Data'!K137&gt;AG$195,10,IF('Indicator Data'!K137&lt;AG$194,0,10-(AG$195-'Indicator Data'!K137)/(AG$195-AG$194)*10))),1)</f>
        <v>0</v>
      </c>
      <c r="AH134" s="55">
        <f t="shared" si="234"/>
        <v>6.9</v>
      </c>
      <c r="AI134" s="55">
        <f t="shared" si="235"/>
        <v>2.6</v>
      </c>
      <c r="AJ134" s="55">
        <f t="shared" si="236"/>
        <v>0</v>
      </c>
      <c r="AK134" s="55">
        <f t="shared" si="237"/>
        <v>0</v>
      </c>
      <c r="AL134" s="55">
        <f t="shared" si="238"/>
        <v>0</v>
      </c>
      <c r="AM134" s="55">
        <f t="shared" si="239"/>
        <v>0</v>
      </c>
      <c r="AN134" s="55">
        <f t="shared" si="240"/>
        <v>0</v>
      </c>
      <c r="AO134" s="193">
        <f t="shared" si="241"/>
        <v>5.2</v>
      </c>
      <c r="AP134" s="193">
        <f t="shared" si="261"/>
        <v>1.8</v>
      </c>
      <c r="AQ134" s="193">
        <f t="shared" si="242"/>
        <v>5.6</v>
      </c>
      <c r="AR134" s="193">
        <f t="shared" si="243"/>
        <v>0</v>
      </c>
      <c r="AS134" s="55">
        <f t="shared" si="244"/>
        <v>0</v>
      </c>
      <c r="AT134" s="55">
        <f>IF('Indicator Data'!L137="No data","x",IF('Indicator Data'!CM137&lt;1000,"x",ROUND((IF('Indicator Data'!L137&gt;AT$195,10,IF('Indicator Data'!L137&lt;AT$194,0,10-(AT$195-'Indicator Data'!L137)/(AT$195-AT$194)*10))),1)))</f>
        <v>0</v>
      </c>
      <c r="AU134" s="193">
        <f t="shared" si="245"/>
        <v>0</v>
      </c>
      <c r="AV134" s="55">
        <f>IF('Indicator Data'!M137="No data","x",ROUND(IF('Indicator Data'!M137=0,0,IF(LOG('Indicator Data'!M137)&gt;AV$195,10,IF(LOG('Indicator Data'!M137)&lt;AV$194,0,10-(AV$195-LOG('Indicator Data'!M137))/(AV$195-AV$194)*10))),1))</f>
        <v>0</v>
      </c>
      <c r="AW134" s="56">
        <f>IF(AV134="x","x",'Indicator Data'!M137/'Indicator Data'!$CL137)</f>
        <v>0</v>
      </c>
      <c r="AX134" s="55">
        <f t="shared" si="262"/>
        <v>0</v>
      </c>
      <c r="AY134" s="55">
        <f t="shared" si="263"/>
        <v>0</v>
      </c>
      <c r="AZ134" s="55" t="str">
        <f>IF('Indicator Data'!N137="No data","x",ROUND(IF('Indicator Data'!N137=0,0,IF(LOG('Indicator Data'!N137)&gt;AZ$195,10,IF(LOG('Indicator Data'!N137)&lt;AZ$194,0,10-(AZ$195-LOG('Indicator Data'!N137))/(AZ$195-AZ$194)*10))),1))</f>
        <v>x</v>
      </c>
      <c r="BA134" s="56" t="str">
        <f>IF(AZ134="x","x",'Indicator Data'!N137/'Indicator Data'!$CL137)</f>
        <v>x</v>
      </c>
      <c r="BB134" s="55" t="str">
        <f t="shared" si="264"/>
        <v>x</v>
      </c>
      <c r="BC134" s="55" t="str">
        <f t="shared" si="265"/>
        <v>x</v>
      </c>
      <c r="BD134" s="55" t="str">
        <f>IF('Indicator Data'!O137="No data","x",ROUND(IF('Indicator Data'!O137=0,0,IF(LOG('Indicator Data'!O137)&gt;BD$195,10,IF(LOG('Indicator Data'!O137)&lt;BD$194,0,10-(BD$195-LOG('Indicator Data'!O137))/(BD$195-BD$194)*10))),1))</f>
        <v>x</v>
      </c>
      <c r="BE134" s="56" t="str">
        <f>IF(BD134="x","x",'Indicator Data'!O137/'Indicator Data'!$CL137)</f>
        <v>x</v>
      </c>
      <c r="BF134" s="55" t="str">
        <f t="shared" si="266"/>
        <v>x</v>
      </c>
      <c r="BG134" s="55" t="str">
        <f t="shared" si="267"/>
        <v>x</v>
      </c>
      <c r="BH134" s="55" t="str">
        <f>IF('Indicator Data'!P137="No data","x",ROUND(IF('Indicator Data'!P137=0,0,IF(LOG('Indicator Data'!P137)&gt;BH$195,10,IF(LOG('Indicator Data'!P137)&lt;BH$194,0,10-(BH$195-LOG('Indicator Data'!P137))/(BH$195-BH$194)*10))),1))</f>
        <v>x</v>
      </c>
      <c r="BI134" s="56" t="str">
        <f>IF(BH134="x","x",'Indicator Data'!P137/'Indicator Data'!$CL137)</f>
        <v>x</v>
      </c>
      <c r="BJ134" s="55" t="str">
        <f t="shared" si="268"/>
        <v>x</v>
      </c>
      <c r="BK134" s="55" t="str">
        <f t="shared" si="269"/>
        <v>x</v>
      </c>
      <c r="BL134" s="55">
        <f t="shared" si="270"/>
        <v>0</v>
      </c>
      <c r="BM134" s="55">
        <f>ROUND(IF('Indicator Data'!Q137=0,0,IF(LOG('Indicator Data'!Q137)&gt;BM$195,10,IF(LOG('Indicator Data'!Q137)&lt;BM$194,0,10-(BM$195-LOG('Indicator Data'!Q137))/(BM$195-BM$194)*10))),1)</f>
        <v>0</v>
      </c>
      <c r="BN134" s="55">
        <f>ROUND(IF('Indicator Data'!R137=0,0,IF(LOG('Indicator Data'!R137)&gt;BN$195,10,IF(LOG('Indicator Data'!R137)&lt;BN$194,0,10-(BN$195-LOG('Indicator Data'!R137))/(BN$195-BN$194)*10))),1)</f>
        <v>0</v>
      </c>
      <c r="BO134" s="55">
        <f t="shared" si="271"/>
        <v>0</v>
      </c>
      <c r="BP134" s="56">
        <f>'Indicator Data'!Q137/'Indicator Data'!$CL137</f>
        <v>0</v>
      </c>
      <c r="BQ134" s="56">
        <f>'Indicator Data'!R137/'Indicator Data'!$CL137</f>
        <v>0</v>
      </c>
      <c r="BR134" s="55">
        <f t="shared" si="246"/>
        <v>0</v>
      </c>
      <c r="BS134" s="55">
        <f t="shared" si="247"/>
        <v>0</v>
      </c>
      <c r="BT134" s="55">
        <f t="shared" si="248"/>
        <v>0</v>
      </c>
      <c r="BU134" s="55">
        <f t="shared" si="272"/>
        <v>0</v>
      </c>
      <c r="BV134" s="55">
        <f>ROUND(IF('Indicator Data'!S137=0,0,IF(LOG('Indicator Data'!S137)&gt;BV$195,10,IF(LOG('Indicator Data'!S137)&lt;BV$194,0,10-(BV$195-LOG('Indicator Data'!S137))/(BV$195-BV$194)*10))),1)</f>
        <v>0</v>
      </c>
      <c r="BW134" s="55">
        <f>ROUND(IF('Indicator Data'!T137=0,0,IF(LOG('Indicator Data'!T137)&gt;BW$195,10,IF(LOG('Indicator Data'!T137)&lt;BW$194,0,10-(BW$195-LOG('Indicator Data'!T137))/(BW$195-BW$194)*10))),1)</f>
        <v>0</v>
      </c>
      <c r="BX134" s="55">
        <f t="shared" si="273"/>
        <v>0</v>
      </c>
      <c r="BY134" s="56">
        <f>'Indicator Data'!S137/'Indicator Data'!$CL137</f>
        <v>0</v>
      </c>
      <c r="BZ134" s="56">
        <f>'Indicator Data'!T137/'Indicator Data'!$CL137</f>
        <v>0</v>
      </c>
      <c r="CA134" s="55">
        <f t="shared" si="249"/>
        <v>0</v>
      </c>
      <c r="CB134" s="55">
        <f t="shared" si="250"/>
        <v>0</v>
      </c>
      <c r="CC134" s="55">
        <f t="shared" si="274"/>
        <v>0</v>
      </c>
      <c r="CD134" s="55">
        <f t="shared" si="275"/>
        <v>0</v>
      </c>
      <c r="CE134" s="55">
        <f t="shared" si="276"/>
        <v>0</v>
      </c>
      <c r="CF134" s="55">
        <f>ROUND(IF('Indicator Data'!U137=0,0,IF(LOG('Indicator Data'!U137)&gt;CF$195,10,IF(LOG('Indicator Data'!U137)&lt;CF$194,0,10-(CF$195-LOG('Indicator Data'!U137))/(CF$195-CF$194)*10))),1)</f>
        <v>5.4</v>
      </c>
      <c r="CG134" s="56">
        <f>'Indicator Data'!U137/'Indicator Data'!$CL137</f>
        <v>1.2766038637048675E-2</v>
      </c>
      <c r="CH134" s="55">
        <f t="shared" si="251"/>
        <v>0.1</v>
      </c>
      <c r="CI134" s="55">
        <f t="shared" si="277"/>
        <v>3.2</v>
      </c>
      <c r="CJ134" s="55">
        <f>ROUND(IF('Indicator Data'!V137=0,0,IF(LOG('Indicator Data'!V137)&gt;CJ$195,10,IF(LOG('Indicator Data'!V137)&lt;CJ$194,0,10-(CJ$195-LOG('Indicator Data'!V137))/(CJ$195-CJ$194)*10))),1)</f>
        <v>8.1</v>
      </c>
      <c r="CK134" s="56">
        <f>IF('Indicator Data'!V137/'Indicator Data'!$CL137&gt;1,1,'Indicator Data'!V137/'Indicator Data'!$CL137)</f>
        <v>0.9547563264104727</v>
      </c>
      <c r="CL134" s="55">
        <f t="shared" si="252"/>
        <v>9.5</v>
      </c>
      <c r="CM134" s="55">
        <f t="shared" si="278"/>
        <v>8.9</v>
      </c>
      <c r="CN134" s="55">
        <f>ROUND(IF('Indicator Data'!W137=0,0,IF(LOG('Indicator Data'!W137)&gt;CN$195,10,IF(LOG('Indicator Data'!W137)&lt;CN$194,0,10-(CN$195-LOG('Indicator Data'!W137))/(CN$195-CN$194)*10))),1)</f>
        <v>0</v>
      </c>
      <c r="CO134" s="56">
        <f>'Indicator Data'!W137/'Indicator Data'!$CL137</f>
        <v>0</v>
      </c>
      <c r="CP134" s="55">
        <f t="shared" si="253"/>
        <v>0</v>
      </c>
      <c r="CQ134" s="55">
        <f t="shared" si="279"/>
        <v>0</v>
      </c>
      <c r="CR134" s="55">
        <f>ROUND(IF('Indicator Data'!X137=0,0,IF(LOG('Indicator Data'!X137)&gt;CR$195,10,IF(LOG('Indicator Data'!X137)&lt;CR$194,0,10-(CR$195-LOG('Indicator Data'!X137))/(CR$195-CR$194)*10))),1)</f>
        <v>7.3</v>
      </c>
      <c r="CS134" s="56">
        <f>'Indicator Data'!X137/'Indicator Data'!$CL137</f>
        <v>0.26128492786370316</v>
      </c>
      <c r="CT134" s="55">
        <f t="shared" si="254"/>
        <v>2.6</v>
      </c>
      <c r="CU134" s="55">
        <f t="shared" si="280"/>
        <v>5.4</v>
      </c>
      <c r="CV134" s="55">
        <f>ROUND(IF('Indicator Data'!Y137=0,0,IF(LOG('Indicator Data'!Y137)&gt;CR$195,10,IF(LOG('Indicator Data'!Y137)&lt;CR$194,0,10-(CR$195-LOG('Indicator Data'!Y137))/(CR$195-CR$194)*10))),1)</f>
        <v>0</v>
      </c>
      <c r="CW134" s="56">
        <f>'Indicator Data'!Y137/'Indicator Data'!$CL137</f>
        <v>0</v>
      </c>
      <c r="CX134" s="55">
        <f t="shared" si="255"/>
        <v>0</v>
      </c>
      <c r="CY134" s="55">
        <f t="shared" si="281"/>
        <v>0</v>
      </c>
      <c r="CZ134" s="55">
        <f t="shared" si="282"/>
        <v>5.3</v>
      </c>
      <c r="DA134" s="55">
        <f>IF('Indicator Data'!AE137="No data","x",ROUND(IF('Indicator Data'!AE137&gt;DA$195,0,IF('Indicator Data'!AE137&lt;DA$194,10,(DA$195-'Indicator Data'!AE137)/(DA$195-DA$194)*10)),1))</f>
        <v>0.3</v>
      </c>
      <c r="DB134" s="55">
        <f>IF('Indicator Data'!AF137="No data","x",ROUND(IF('Indicator Data'!AF137&gt;DB$195,0,IF('Indicator Data'!AF137&lt;DB$194,10,(DB$195-'Indicator Data'!AF137)/(DB$195-DB$194)*10)),1))</f>
        <v>0.5</v>
      </c>
      <c r="DC134" s="55" t="str">
        <f>IF('Indicator Data'!AH137="No data","x",ROUND(IF('Indicator Data'!AH137&gt;DC$195,0,IF('Indicator Data'!AH137&lt;DC$194,10,(DC$195-'Indicator Data'!AH137)/(DC$195-DC$194)*10)),1))</f>
        <v>x</v>
      </c>
      <c r="DD134" s="55">
        <f>IF(AND(DB134="x",DA134="x",DC134="x"),"x",ROUND(AVERAGE(DA134:DC134),1))</f>
        <v>0.4</v>
      </c>
      <c r="DE134" s="55">
        <f>IF('Indicator Data'!AA137="No data","x",ROUND(IF(LOG('Indicator Data'!AA137)&gt;DE$195,10,IF(LOG('Indicator Data'!AA137)&lt;DE$194,0,10-(DE$195-LOG('Indicator Data'!AA137))/(DE$195-DE$194)*10)),1))</f>
        <v>9.6</v>
      </c>
      <c r="DF134" s="55">
        <f>IF('Indicator Data'!AB137="No data","x",ROUND(IF('Indicator Data'!AB137&gt;DF$195,10,IF('Indicator Data'!AB137&lt;DF$194,0,10-(DF$195-'Indicator Data'!AB137)/(DF$195-DF$194)*10)),1))</f>
        <v>6.5</v>
      </c>
      <c r="DG134" s="55">
        <f>IF('Indicator Data'!AC137="No data","x",ROUND(IF('Indicator Data'!AC137&gt;DG$195,10,IF('Indicator Data'!AC137&lt;DG$194,0,10-(DG$195-'Indicator Data'!AC137)/(DG$195-DG$194)*10)),1))</f>
        <v>7.6</v>
      </c>
      <c r="DH134" s="55">
        <f>IF('Indicator Data'!AD137="No data","x",ROUND(IF('Indicator Data'!AD137&gt;DH$195,10,IF('Indicator Data'!AD137&lt;DH$194,0,10-(DH$195-'Indicator Data'!AD137)/(DH$195-DH$194)*10)),1))</f>
        <v>10</v>
      </c>
      <c r="DI134" s="55">
        <f t="shared" si="283"/>
        <v>8.4</v>
      </c>
      <c r="DJ134" s="55">
        <f t="shared" si="284"/>
        <v>5.7</v>
      </c>
      <c r="DK134" s="55">
        <f>IF('Indicator Data'!AK137="No data","x",ROUND(IF('Indicator Data'!AK137&gt;DK$195,10,IF('Indicator Data'!AK137&lt;DK$194,0,10-(DK$195-'Indicator Data'!AK137)/(DK$195-DK$194)*10)),1))</f>
        <v>4.4000000000000004</v>
      </c>
      <c r="DL134" s="55">
        <f>IF('Indicator Data'!AL137="No data","x",ROUND(IF('Indicator Data'!AL137&gt;DL$195,10,IF('Indicator Data'!AL137&lt;DL$194,0,10-(DL$195-'Indicator Data'!AL137)/(DL$195-DL$194)*10)),1))</f>
        <v>5.9</v>
      </c>
      <c r="DM134" s="55">
        <f t="shared" si="285"/>
        <v>7.3</v>
      </c>
      <c r="DN134" s="55">
        <f>IF('Indicator Data'!AG137="No data","x",ROUND(IF('Indicator Data'!AG137&gt;DN$195,10,IF('Indicator Data'!AG137&lt;DN$194,0,10-(DN$195-'Indicator Data'!AG137)/(DN$195-DN$194)*10)),1))</f>
        <v>0.1</v>
      </c>
      <c r="DO134" s="55">
        <f t="shared" si="286"/>
        <v>0.3</v>
      </c>
      <c r="DP134" s="194">
        <f>IF('Indicator Data'!AI137="No data","x",'Indicator Data'!AI137/'Indicator Data'!$CK137)</f>
        <v>1.1161967368973276E-4</v>
      </c>
      <c r="DQ134" s="55">
        <f t="shared" si="256"/>
        <v>1.1000000000000001</v>
      </c>
      <c r="DR134" s="55" t="str">
        <f>IF('Indicator Data'!AJ137="No data","x",ROUND(IF('Indicator Data'!AJ137&gt;DR$195,10,IF('Indicator Data'!AJ137&lt;DR$194,0,10-(DR$195-'Indicator Data'!AJ137)/(DR$195-DR$194)*10)),1))</f>
        <v>x</v>
      </c>
      <c r="DS134" s="55">
        <f t="shared" si="287"/>
        <v>1.1000000000000001</v>
      </c>
      <c r="DT134" s="55">
        <f>ROUND(IF('Indicator Data'!Z137=0,0,IF(LOG('Indicator Data'!Z137)&gt;DT$195,10,IF(LOG('Indicator Data'!Z137)&lt;DT$194,0,10-(DT$195-LOG('Indicator Data'!Z137))/(DT$195-DT$194)*10))),1)</f>
        <v>8.1</v>
      </c>
      <c r="DU134" s="56">
        <f>'Indicator Data'!Z137/'Indicator Data'!$CL137</f>
        <v>0.99999992324598552</v>
      </c>
      <c r="DV134" s="55">
        <f t="shared" si="257"/>
        <v>10</v>
      </c>
      <c r="DW134" s="55">
        <f t="shared" si="288"/>
        <v>9.3000000000000007</v>
      </c>
      <c r="DX134" s="55">
        <f t="shared" si="289"/>
        <v>2.9</v>
      </c>
      <c r="DY134" s="57">
        <f>IF(BL134="x",ROUND((10-GEOMEAN(((10-DX134)/10*9+1),((10-CZ134)/10*9+1),((10-DJ134)/10*9+1)))/9*10,1),ROUND((10-GEOMEAN(((10-BL134)/10*9+1),((10-DX134)/10*9+1),((10-CZ134)/10*9+1),((10-DJ134)/10*9+1)))/9*10,1))</f>
        <v>3.8</v>
      </c>
      <c r="DZ134" s="58">
        <f>IF(ROUND(IF(AP134="x",(10-GEOMEAN(((10-AO134)/10*9+1),((10-DY134)/10*9+1),((10-AU134)/10*9+1),((10-AQ134)/10*9+1),((10-AR134)/10*9+1)))/9*10,(10-GEOMEAN(((10-AO134)/10*9+1),((10-DY134)/10*9+1),((10-AP134)/10*9+1),((10-AQ134)/10*9+1),((10-AR134)/10*9+1),((10-AU134)/10*9+1)))/9*10),1)=0,0.1,ROUND(IF(AP134="x",(10-GEOMEAN(((10-AO134)/10*9+1),((10-DY134)/10*9+1),((10-AU134)/10*9+1),((10-AQ134)/10*9+1),((10-AR134)/10*9+1)))/9*10,(10-GEOMEAN(((10-AO134)/10*9+1),((10-DY134)/10*9+1),((10-AP134)/10*9+1),((10-AQ134)/10*9+1),((10-AR134)/10*9+1),((10-AU134)/10*9+1)))/9*10),1))</f>
        <v>3.1</v>
      </c>
      <c r="EA134" s="55">
        <f>ROUND(IF('Indicator Data'!AM137=0,0,IF('Indicator Data'!AM137&gt;EA$195,10,IF('Indicator Data'!AM137&lt;EA$194,0,10-(EA$195-'Indicator Data'!AM137)/(EA$195-EA$194)*10))),1)</f>
        <v>1.5</v>
      </c>
      <c r="EB134" s="55">
        <f>ROUND(IF('Indicator Data'!AN137=0,0,IF(LOG('Indicator Data'!AN137)&gt;LOG(EB$195),10,IF(LOG('Indicator Data'!AN137)&lt;LOG(EB$194),0,10-(LOG(EB$195)-LOG('Indicator Data'!AN137))/(LOG(EB$195)-LOG(EB$194))*10))),1)</f>
        <v>7.9</v>
      </c>
      <c r="EC134" s="57">
        <f t="shared" si="258"/>
        <v>5.6</v>
      </c>
      <c r="ED134" s="55">
        <f>'Indicator Data'!AO137</f>
        <v>0</v>
      </c>
      <c r="EE134" s="55">
        <f>'Indicator Data'!AP137</f>
        <v>4</v>
      </c>
      <c r="EF134" s="57">
        <f t="shared" si="259"/>
        <v>7</v>
      </c>
      <c r="EG134" s="58">
        <f t="shared" si="260"/>
        <v>7</v>
      </c>
      <c r="EH134" s="15"/>
      <c r="EI134" s="104"/>
    </row>
    <row r="135" spans="1:139" s="4" customFormat="1" x14ac:dyDescent="0.25">
      <c r="A135" s="126" t="str">
        <f>'Indicator Data'!A138</f>
        <v>Panama</v>
      </c>
      <c r="B135" s="59" t="str">
        <f>'Indicator Data'!B138</f>
        <v>PAN</v>
      </c>
      <c r="C135" s="55">
        <f>ROUND(IF('Indicator Data'!C138=0,0.1,IF(LOG('Indicator Data'!C138)&gt;C$195,10,IF(LOG('Indicator Data'!C138)&lt;C$194,0,10-(C$195-LOG('Indicator Data'!C138))/(C$195-C$194)*10))),1)</f>
        <v>7.3</v>
      </c>
      <c r="D135" s="55">
        <f>ROUND(IF('Indicator Data'!D138=0,0.1,IF(LOG('Indicator Data'!D138)&gt;D$195,10,IF(LOG('Indicator Data'!D138)&lt;D$194,0,10-(D$195-LOG('Indicator Data'!D138))/(D$195-D$194)*10))),1)</f>
        <v>8.6999999999999993</v>
      </c>
      <c r="E135" s="55">
        <f t="shared" si="220"/>
        <v>8.1</v>
      </c>
      <c r="F135" s="55">
        <f>IF('Indicator Data'!E138="No data",0.1,(ROUND(IF('Indicator Data'!E138=0,0,IF(LOG('Indicator Data'!E138)&gt;F$195,10,IF(LOG('Indicator Data'!E138)&lt;F$194,0,10-(F$195-LOG('Indicator Data'!E138))/(F$195-F$194)*10))),1)))</f>
        <v>4.5</v>
      </c>
      <c r="G135" s="55">
        <f>ROUND(IF('Indicator Data'!F138=0,0,IF(LOG('Indicator Data'!F138)&gt;G$195,10,IF(LOG('Indicator Data'!F138)&lt;G$194,0,10-(G$195-LOG('Indicator Data'!F138))/(G$195-G$194)*10))),1)</f>
        <v>7.6</v>
      </c>
      <c r="H135" s="55">
        <f>ROUND(IF('Indicator Data'!G138=0,0,IF(LOG('Indicator Data'!G138)&gt;H$195,10,IF(LOG('Indicator Data'!G138)&lt;H$194,0,10-(H$195-LOG('Indicator Data'!G138))/(H$195-H$194)*10))),1)</f>
        <v>2.7</v>
      </c>
      <c r="I135" s="55">
        <f>ROUND(IF('Indicator Data'!H138=0,0,IF(LOG('Indicator Data'!H138)&gt;I$195,10,IF(LOG('Indicator Data'!H138)&lt;I$194,0,10-(I$195-LOG('Indicator Data'!H138))/(I$195-I$194)*10))),1)</f>
        <v>0</v>
      </c>
      <c r="J135" s="55">
        <f t="shared" si="221"/>
        <v>1.4</v>
      </c>
      <c r="K135" s="55">
        <f>ROUND(IF('Indicator Data'!I138=0,0,IF(LOG('Indicator Data'!I138)&gt;K$195,10,IF(LOG('Indicator Data'!I138)&lt;K$194,0,10-(K$195-LOG('Indicator Data'!I138))/(K$195-K$194)*10))),1)</f>
        <v>5.5</v>
      </c>
      <c r="L135" s="55">
        <f t="shared" si="222"/>
        <v>3.7</v>
      </c>
      <c r="M135" s="55">
        <f>ROUND(IF('Indicator Data'!J138=0,0,IF(LOG('Indicator Data'!J138)&gt;M$195,10,IF(LOG('Indicator Data'!J138)&lt;M$194,0,10-(M$195-LOG('Indicator Data'!J138))/(M$195-M$194)*10))),1)</f>
        <v>0</v>
      </c>
      <c r="N135" s="56">
        <f>'Indicator Data'!C138/'Indicator Data'!$CL138</f>
        <v>2.0852913165707431E-3</v>
      </c>
      <c r="O135" s="56">
        <f>'Indicator Data'!D138/'Indicator Data'!$CL138</f>
        <v>1.0202512828969904E-3</v>
      </c>
      <c r="P135" s="56">
        <f>IF(F135=0.1,"x",'Indicator Data'!E138/'Indicator Data'!$CL138)</f>
        <v>1.6569392245297237E-3</v>
      </c>
      <c r="Q135" s="56">
        <f>'Indicator Data'!F138/'Indicator Data'!$CL138</f>
        <v>9.6473956626169728E-5</v>
      </c>
      <c r="R135" s="56">
        <f>'Indicator Data'!G138/'Indicator Data'!$CL138</f>
        <v>3.1709584361929257E-4</v>
      </c>
      <c r="S135" s="56">
        <f>'Indicator Data'!H138/'Indicator Data'!$CL138</f>
        <v>0</v>
      </c>
      <c r="T135" s="56">
        <f>'Indicator Data'!I138/'Indicator Data'!$CL138</f>
        <v>1.4132244517911642E-3</v>
      </c>
      <c r="U135" s="56">
        <f>'Indicator Data'!J138/'Indicator Data'!$CL138</f>
        <v>0</v>
      </c>
      <c r="V135" s="55">
        <f t="shared" si="223"/>
        <v>10</v>
      </c>
      <c r="W135" s="55">
        <f t="shared" si="224"/>
        <v>10</v>
      </c>
      <c r="X135" s="55">
        <f t="shared" si="225"/>
        <v>10</v>
      </c>
      <c r="Y135" s="55">
        <f t="shared" si="226"/>
        <v>1.1000000000000001</v>
      </c>
      <c r="Z135" s="55">
        <f t="shared" si="227"/>
        <v>10</v>
      </c>
      <c r="AA135" s="55">
        <f t="shared" si="228"/>
        <v>0.2</v>
      </c>
      <c r="AB135" s="55">
        <f t="shared" si="229"/>
        <v>0</v>
      </c>
      <c r="AC135" s="55">
        <f t="shared" si="230"/>
        <v>0.1</v>
      </c>
      <c r="AD135" s="55">
        <f t="shared" si="231"/>
        <v>1.4</v>
      </c>
      <c r="AE135" s="55">
        <f t="shared" si="232"/>
        <v>0.8</v>
      </c>
      <c r="AF135" s="55">
        <f t="shared" si="233"/>
        <v>0</v>
      </c>
      <c r="AG135" s="55">
        <f>ROUND(IF('Indicator Data'!K138=0,0,IF('Indicator Data'!K138&gt;AG$195,10,IF('Indicator Data'!K138&lt;AG$194,0,10-(AG$195-'Indicator Data'!K138)/(AG$195-AG$194)*10))),1)</f>
        <v>2.9</v>
      </c>
      <c r="AH135" s="55">
        <f t="shared" si="234"/>
        <v>8.6999999999999993</v>
      </c>
      <c r="AI135" s="55">
        <f t="shared" si="235"/>
        <v>9.4</v>
      </c>
      <c r="AJ135" s="55">
        <f t="shared" si="236"/>
        <v>1.5</v>
      </c>
      <c r="AK135" s="55">
        <f t="shared" si="237"/>
        <v>0</v>
      </c>
      <c r="AL135" s="55">
        <f t="shared" si="238"/>
        <v>0.8</v>
      </c>
      <c r="AM135" s="55">
        <f t="shared" si="239"/>
        <v>3.5</v>
      </c>
      <c r="AN135" s="55">
        <f t="shared" si="240"/>
        <v>0</v>
      </c>
      <c r="AO135" s="193">
        <f t="shared" si="241"/>
        <v>9.3000000000000007</v>
      </c>
      <c r="AP135" s="193">
        <f t="shared" si="261"/>
        <v>3</v>
      </c>
      <c r="AQ135" s="193">
        <f t="shared" si="242"/>
        <v>9.1</v>
      </c>
      <c r="AR135" s="193">
        <f t="shared" si="243"/>
        <v>2.4</v>
      </c>
      <c r="AS135" s="55">
        <f t="shared" si="244"/>
        <v>1.5</v>
      </c>
      <c r="AT135" s="55">
        <f>IF('Indicator Data'!L138="No data","x",IF('Indicator Data'!CM138&lt;1000,"x",ROUND((IF('Indicator Data'!L138&gt;AT$195,10,IF('Indicator Data'!L138&lt;AT$194,0,10-(AT$195-'Indicator Data'!L138)/(AT$195-AT$194)*10))),1)))</f>
        <v>1</v>
      </c>
      <c r="AU135" s="193">
        <f t="shared" si="245"/>
        <v>1.3</v>
      </c>
      <c r="AV135" s="55" t="str">
        <f>IF('Indicator Data'!M138="No data","x",ROUND(IF('Indicator Data'!M138=0,0,IF(LOG('Indicator Data'!M138)&gt;AV$195,10,IF(LOG('Indicator Data'!M138)&lt;AV$194,0,10-(AV$195-LOG('Indicator Data'!M138))/(AV$195-AV$194)*10))),1))</f>
        <v>x</v>
      </c>
      <c r="AW135" s="56" t="str">
        <f>IF(AV135="x","x",'Indicator Data'!M138/'Indicator Data'!$CL138)</f>
        <v>x</v>
      </c>
      <c r="AX135" s="55" t="str">
        <f t="shared" si="262"/>
        <v>x</v>
      </c>
      <c r="AY135" s="55" t="str">
        <f t="shared" si="263"/>
        <v>x</v>
      </c>
      <c r="AZ135" s="55" t="str">
        <f>IF('Indicator Data'!N138="No data","x",ROUND(IF('Indicator Data'!N138=0,0,IF(LOG('Indicator Data'!N138)&gt;AZ$195,10,IF(LOG('Indicator Data'!N138)&lt;AZ$194,0,10-(AZ$195-LOG('Indicator Data'!N138))/(AZ$195-AZ$194)*10))),1))</f>
        <v>x</v>
      </c>
      <c r="BA135" s="56" t="str">
        <f>IF(AZ135="x","x",'Indicator Data'!N138/'Indicator Data'!$CL138)</f>
        <v>x</v>
      </c>
      <c r="BB135" s="55" t="str">
        <f t="shared" si="264"/>
        <v>x</v>
      </c>
      <c r="BC135" s="55" t="str">
        <f t="shared" si="265"/>
        <v>x</v>
      </c>
      <c r="BD135" s="55" t="str">
        <f>IF('Indicator Data'!O138="No data","x",ROUND(IF('Indicator Data'!O138=0,0,IF(LOG('Indicator Data'!O138)&gt;BD$195,10,IF(LOG('Indicator Data'!O138)&lt;BD$194,0,10-(BD$195-LOG('Indicator Data'!O138))/(BD$195-BD$194)*10))),1))</f>
        <v>x</v>
      </c>
      <c r="BE135" s="56" t="str">
        <f>IF(BD135="x","x",'Indicator Data'!O138/'Indicator Data'!$CL138)</f>
        <v>x</v>
      </c>
      <c r="BF135" s="55" t="str">
        <f t="shared" si="266"/>
        <v>x</v>
      </c>
      <c r="BG135" s="55" t="str">
        <f t="shared" si="267"/>
        <v>x</v>
      </c>
      <c r="BH135" s="55" t="str">
        <f>IF('Indicator Data'!P138="No data","x",ROUND(IF('Indicator Data'!P138=0,0,IF(LOG('Indicator Data'!P138)&gt;BH$195,10,IF(LOG('Indicator Data'!P138)&lt;BH$194,0,10-(BH$195-LOG('Indicator Data'!P138))/(BH$195-BH$194)*10))),1))</f>
        <v>x</v>
      </c>
      <c r="BI135" s="56" t="str">
        <f>IF(BH135="x","x",'Indicator Data'!P138/'Indicator Data'!$CL138)</f>
        <v>x</v>
      </c>
      <c r="BJ135" s="55" t="str">
        <f t="shared" si="268"/>
        <v>x</v>
      </c>
      <c r="BK135" s="55" t="str">
        <f t="shared" si="269"/>
        <v>x</v>
      </c>
      <c r="BL135" s="55" t="str">
        <f t="shared" si="270"/>
        <v>x</v>
      </c>
      <c r="BM135" s="55">
        <f>ROUND(IF('Indicator Data'!Q138=0,0,IF(LOG('Indicator Data'!Q138)&gt;BM$195,10,IF(LOG('Indicator Data'!Q138)&lt;BM$194,0,10-(BM$195-LOG('Indicator Data'!Q138))/(BM$195-BM$194)*10))),1)</f>
        <v>7</v>
      </c>
      <c r="BN135" s="55">
        <f>ROUND(IF('Indicator Data'!R138=0,0,IF(LOG('Indicator Data'!R138)&gt;BN$195,10,IF(LOG('Indicator Data'!R138)&lt;BN$194,0,10-(BN$195-LOG('Indicator Data'!R138))/(BN$195-BN$194)*10))),1)</f>
        <v>8.1</v>
      </c>
      <c r="BO135" s="55">
        <f t="shared" si="271"/>
        <v>7.7333333333333334</v>
      </c>
      <c r="BP135" s="56">
        <f>'Indicator Data'!Q138/'Indicator Data'!$CL138</f>
        <v>0.18839700504448145</v>
      </c>
      <c r="BQ135" s="56">
        <f>'Indicator Data'!R138/'Indicator Data'!$CL138</f>
        <v>0.17710288811652403</v>
      </c>
      <c r="BR135" s="55">
        <f t="shared" si="246"/>
        <v>1.9</v>
      </c>
      <c r="BS135" s="55">
        <f t="shared" si="247"/>
        <v>2.2000000000000002</v>
      </c>
      <c r="BT135" s="55">
        <f t="shared" si="248"/>
        <v>2.1</v>
      </c>
      <c r="BU135" s="55">
        <f t="shared" si="272"/>
        <v>5.6</v>
      </c>
      <c r="BV135" s="55">
        <f>ROUND(IF('Indicator Data'!S138=0,0,IF(LOG('Indicator Data'!S138)&gt;BV$195,10,IF(LOG('Indicator Data'!S138)&lt;BV$194,0,10-(BV$195-LOG('Indicator Data'!S138))/(BV$195-BV$194)*10))),1)</f>
        <v>5</v>
      </c>
      <c r="BW135" s="55">
        <f>ROUND(IF('Indicator Data'!T138=0,0,IF(LOG('Indicator Data'!T138)&gt;BW$195,10,IF(LOG('Indicator Data'!T138)&lt;BW$194,0,10-(BW$195-LOG('Indicator Data'!T138))/(BW$195-BW$194)*10))),1)</f>
        <v>5.7</v>
      </c>
      <c r="BX135" s="55">
        <f t="shared" si="273"/>
        <v>5.4666666666666659</v>
      </c>
      <c r="BY135" s="56">
        <f>'Indicator Data'!S138/'Indicator Data'!$CL138</f>
        <v>7.9274788620513747E-3</v>
      </c>
      <c r="BZ135" s="56">
        <f>'Indicator Data'!T138/'Indicator Data'!$CL138</f>
        <v>2.5768444880120027E-2</v>
      </c>
      <c r="CA135" s="55">
        <f t="shared" si="249"/>
        <v>0.1</v>
      </c>
      <c r="CB135" s="55">
        <f t="shared" si="250"/>
        <v>0.3</v>
      </c>
      <c r="CC135" s="55">
        <f t="shared" si="274"/>
        <v>0.23333333333333331</v>
      </c>
      <c r="CD135" s="55">
        <f t="shared" si="275"/>
        <v>3.3</v>
      </c>
      <c r="CE135" s="55">
        <f t="shared" si="276"/>
        <v>4.5999999999999996</v>
      </c>
      <c r="CF135" s="55">
        <f>ROUND(IF('Indicator Data'!U138=0,0,IF(LOG('Indicator Data'!U138)&gt;CF$195,10,IF(LOG('Indicator Data'!U138)&lt;CF$194,0,10-(CF$195-LOG('Indicator Data'!U138))/(CF$195-CF$194)*10))),1)</f>
        <v>7.9</v>
      </c>
      <c r="CG135" s="56">
        <f>'Indicator Data'!U138/'Indicator Data'!$CL138</f>
        <v>0.79741441992793016</v>
      </c>
      <c r="CH135" s="55">
        <f t="shared" si="251"/>
        <v>8.9</v>
      </c>
      <c r="CI135" s="55">
        <f t="shared" si="277"/>
        <v>8.4</v>
      </c>
      <c r="CJ135" s="55">
        <f>ROUND(IF('Indicator Data'!V138=0,0,IF(LOG('Indicator Data'!V138)&gt;CJ$195,10,IF(LOG('Indicator Data'!V138)&lt;CJ$194,0,10-(CJ$195-LOG('Indicator Data'!V138))/(CJ$195-CJ$194)*10))),1)</f>
        <v>7.8</v>
      </c>
      <c r="CK135" s="56">
        <f>IF('Indicator Data'!V138/'Indicator Data'!$CL138&gt;1,1,'Indicator Data'!V138/'Indicator Data'!$CL138)</f>
        <v>0.74389712335688885</v>
      </c>
      <c r="CL135" s="55">
        <f t="shared" si="252"/>
        <v>7.4</v>
      </c>
      <c r="CM135" s="55">
        <f t="shared" si="278"/>
        <v>7.6</v>
      </c>
      <c r="CN135" s="55">
        <f>ROUND(IF('Indicator Data'!W138=0,0,IF(LOG('Indicator Data'!W138)&gt;CN$195,10,IF(LOG('Indicator Data'!W138)&lt;CN$194,0,10-(CN$195-LOG('Indicator Data'!W138))/(CN$195-CN$194)*10))),1)</f>
        <v>0</v>
      </c>
      <c r="CO135" s="56">
        <f>'Indicator Data'!W138/'Indicator Data'!$CL138</f>
        <v>0</v>
      </c>
      <c r="CP135" s="55">
        <f t="shared" si="253"/>
        <v>0</v>
      </c>
      <c r="CQ135" s="55">
        <f t="shared" si="279"/>
        <v>0</v>
      </c>
      <c r="CR135" s="55">
        <f>ROUND(IF('Indicator Data'!X138=0,0,IF(LOG('Indicator Data'!X138)&gt;CR$195,10,IF(LOG('Indicator Data'!X138)&lt;CR$194,0,10-(CR$195-LOG('Indicator Data'!X138))/(CR$195-CR$194)*10))),1)</f>
        <v>8</v>
      </c>
      <c r="CS135" s="56">
        <f>'Indicator Data'!X138/'Indicator Data'!$CL138</f>
        <v>0.96049428399154557</v>
      </c>
      <c r="CT135" s="55">
        <f t="shared" si="254"/>
        <v>9.6</v>
      </c>
      <c r="CU135" s="55">
        <f t="shared" si="280"/>
        <v>8.9</v>
      </c>
      <c r="CV135" s="55">
        <f>ROUND(IF('Indicator Data'!Y138=0,0,IF(LOG('Indicator Data'!Y138)&gt;CR$195,10,IF(LOG('Indicator Data'!Y138)&lt;CR$194,0,10-(CR$195-LOG('Indicator Data'!Y138))/(CR$195-CR$194)*10))),1)</f>
        <v>0</v>
      </c>
      <c r="CW135" s="56">
        <f>'Indicator Data'!Y138/'Indicator Data'!$CL138</f>
        <v>0</v>
      </c>
      <c r="CX135" s="55">
        <f t="shared" si="255"/>
        <v>0</v>
      </c>
      <c r="CY135" s="55">
        <f t="shared" si="281"/>
        <v>0</v>
      </c>
      <c r="CZ135" s="55">
        <f t="shared" si="282"/>
        <v>7.7</v>
      </c>
      <c r="DA135" s="55">
        <f>IF('Indicator Data'!AE138="No data","x",ROUND(IF('Indicator Data'!AE138&gt;DA$195,0,IF('Indicator Data'!AE138&lt;DA$194,10,(DA$195-'Indicator Data'!AE138)/(DA$195-DA$194)*10)),1))</f>
        <v>1.9</v>
      </c>
      <c r="DB135" s="55">
        <f>IF('Indicator Data'!AF138="No data","x",ROUND(IF('Indicator Data'!AF138&gt;DB$195,0,IF('Indicator Data'!AF138&lt;DB$194,10,(DB$195-'Indicator Data'!AF138)/(DB$195-DB$194)*10)),1))</f>
        <v>0.6</v>
      </c>
      <c r="DC135" s="55" t="str">
        <f>IF('Indicator Data'!AH138="No data","x",ROUND(IF('Indicator Data'!AH138&gt;DC$195,0,IF('Indicator Data'!AH138&lt;DC$194,10,(DC$195-'Indicator Data'!AH138)/(DC$195-DC$194)*10)),1))</f>
        <v>x</v>
      </c>
      <c r="DD135" s="55">
        <f>IF(AND(DB135="x",DA135="x",DC135="x"),"x",ROUND(AVERAGE(DA135:DC135),1))</f>
        <v>1.3</v>
      </c>
      <c r="DE135" s="55">
        <f>IF('Indicator Data'!AA138="No data","x",ROUND(IF(LOG('Indicator Data'!AA138)&gt;DE$195,10,IF(LOG('Indicator Data'!AA138)&lt;DE$194,0,10-(DE$195-LOG('Indicator Data'!AA138))/(DE$195-DE$194)*10)),1))</f>
        <v>5.8</v>
      </c>
      <c r="DF135" s="55">
        <f>IF('Indicator Data'!AB138="No data","x",ROUND(IF('Indicator Data'!AB138&gt;DF$195,10,IF('Indicator Data'!AB138&lt;DF$194,0,10-(DF$195-'Indicator Data'!AB138)/(DF$195-DF$194)*10)),1))</f>
        <v>5.3</v>
      </c>
      <c r="DG135" s="55">
        <f>IF('Indicator Data'!AC138="No data","x",ROUND(IF('Indicator Data'!AC138&gt;DG$195,10,IF('Indicator Data'!AC138&lt;DG$194,0,10-(DG$195-'Indicator Data'!AC138)/(DG$195-DG$194)*10)),1))</f>
        <v>6.8</v>
      </c>
      <c r="DH135" s="55">
        <f>IF('Indicator Data'!AD138="No data","x",ROUND(IF('Indicator Data'!AD138&gt;DH$195,10,IF('Indicator Data'!AD138&lt;DH$194,0,10-(DH$195-'Indicator Data'!AD138)/(DH$195-DH$194)*10)),1))</f>
        <v>2.4</v>
      </c>
      <c r="DI135" s="55">
        <f t="shared" si="283"/>
        <v>5.0999999999999996</v>
      </c>
      <c r="DJ135" s="55">
        <f t="shared" si="284"/>
        <v>3.8</v>
      </c>
      <c r="DK135" s="55">
        <f>IF('Indicator Data'!AK138="No data","x",ROUND(IF('Indicator Data'!AK138&gt;DK$195,10,IF('Indicator Data'!AK138&lt;DK$194,0,10-(DK$195-'Indicator Data'!AK138)/(DK$195-DK$194)*10)),1))</f>
        <v>2.5</v>
      </c>
      <c r="DL135" s="55">
        <f>IF('Indicator Data'!AL138="No data","x",ROUND(IF('Indicator Data'!AL138&gt;DL$195,10,IF('Indicator Data'!AL138&lt;DL$194,0,10-(DL$195-'Indicator Data'!AL138)/(DL$195-DL$194)*10)),1))</f>
        <v>2.8</v>
      </c>
      <c r="DM135" s="55">
        <f t="shared" si="285"/>
        <v>4.3</v>
      </c>
      <c r="DN135" s="55">
        <f>IF('Indicator Data'!AG138="No data","x",ROUND(IF('Indicator Data'!AG138&gt;DN$195,10,IF('Indicator Data'!AG138&lt;DN$194,0,10-(DN$195-'Indicator Data'!AG138)/(DN$195-DN$194)*10)),1))</f>
        <v>1.5</v>
      </c>
      <c r="DO135" s="55">
        <f t="shared" si="286"/>
        <v>1.3</v>
      </c>
      <c r="DP135" s="194">
        <f>IF('Indicator Data'!AI138="No data","x",'Indicator Data'!AI138/'Indicator Data'!$CK138)</f>
        <v>2.310340774067107E-4</v>
      </c>
      <c r="DQ135" s="55">
        <f t="shared" si="256"/>
        <v>2.2999999999999998</v>
      </c>
      <c r="DR135" s="55">
        <f>IF('Indicator Data'!AJ138="No data","x",ROUND(IF('Indicator Data'!AJ138&gt;DR$195,10,IF('Indicator Data'!AJ138&lt;DR$194,0,10-(DR$195-'Indicator Data'!AJ138)/(DR$195-DR$194)*10)),1))</f>
        <v>8</v>
      </c>
      <c r="DS135" s="55">
        <f t="shared" si="287"/>
        <v>5.2</v>
      </c>
      <c r="DT135" s="55">
        <f>ROUND(IF('Indicator Data'!Z138=0,0,IF(LOG('Indicator Data'!Z138)&gt;DT$195,10,IF(LOG('Indicator Data'!Z138)&lt;DT$194,0,10-(DT$195-LOG('Indicator Data'!Z138))/(DT$195-DT$194)*10))),1)</f>
        <v>0</v>
      </c>
      <c r="DU135" s="56">
        <f>'Indicator Data'!Z138/'Indicator Data'!$CL138</f>
        <v>0</v>
      </c>
      <c r="DV135" s="55">
        <f t="shared" si="257"/>
        <v>0</v>
      </c>
      <c r="DW135" s="55">
        <f t="shared" si="288"/>
        <v>0</v>
      </c>
      <c r="DX135" s="55">
        <f t="shared" si="289"/>
        <v>3.6</v>
      </c>
      <c r="DY135" s="57">
        <f>IF(BL135="x",ROUND((10-GEOMEAN(((10-DX135)/10*9+1),((10-CZ135)/10*9+1),((10-DJ135)/10*9+1)))/9*10,1),ROUND((10-GEOMEAN(((10-BL135)/10*9+1),((10-DX135)/10*9+1),((10-CZ135)/10*9+1),((10-DJ135)/10*9+1)))/9*10,1))</f>
        <v>5.4</v>
      </c>
      <c r="DZ135" s="58">
        <f>IF(ROUND(IF(AP135="x",(10-GEOMEAN(((10-AO135)/10*9+1),((10-DY135)/10*9+1),((10-AU135)/10*9+1),((10-AQ135)/10*9+1),((10-AR135)/10*9+1)))/9*10,(10-GEOMEAN(((10-AO135)/10*9+1),((10-DY135)/10*9+1),((10-AP135)/10*9+1),((10-AQ135)/10*9+1),((10-AR135)/10*9+1),((10-AU135)/10*9+1)))/9*10),1)=0,0.1,ROUND(IF(AP135="x",(10-GEOMEAN(((10-AO135)/10*9+1),((10-DY135)/10*9+1),((10-AU135)/10*9+1),((10-AQ135)/10*9+1),((10-AR135)/10*9+1)))/9*10,(10-GEOMEAN(((10-AO135)/10*9+1),((10-DY135)/10*9+1),((10-AP135)/10*9+1),((10-AQ135)/10*9+1),((10-AR135)/10*9+1),((10-AU135)/10*9+1)))/9*10),1))</f>
        <v>6.2</v>
      </c>
      <c r="EA135" s="55">
        <f>ROUND(IF('Indicator Data'!AM138=0,0,IF('Indicator Data'!AM138&gt;EA$195,10,IF('Indicator Data'!AM138&lt;EA$194,0,10-(EA$195-'Indicator Data'!AM138)/(EA$195-EA$194)*10))),1)</f>
        <v>0.4</v>
      </c>
      <c r="EB135" s="55">
        <f>ROUND(IF('Indicator Data'!AN138=0,0,IF(LOG('Indicator Data'!AN138)&gt;LOG(EB$195),10,IF(LOG('Indicator Data'!AN138)&lt;LOG(EB$194),0,10-(LOG(EB$195)-LOG('Indicator Data'!AN138))/(LOG(EB$195)-LOG(EB$194))*10))),1)</f>
        <v>0</v>
      </c>
      <c r="EC135" s="57">
        <f t="shared" si="258"/>
        <v>0.2</v>
      </c>
      <c r="ED135" s="55">
        <f>'Indicator Data'!AO138</f>
        <v>0</v>
      </c>
      <c r="EE135" s="55">
        <f>'Indicator Data'!AP138</f>
        <v>0</v>
      </c>
      <c r="EF135" s="57">
        <f t="shared" si="259"/>
        <v>0</v>
      </c>
      <c r="EG135" s="58">
        <f t="shared" si="260"/>
        <v>0.1</v>
      </c>
      <c r="EH135" s="15"/>
      <c r="EI135" s="104"/>
    </row>
    <row r="136" spans="1:139" s="4" customFormat="1" x14ac:dyDescent="0.25">
      <c r="A136" s="126" t="str">
        <f>'Indicator Data'!A139</f>
        <v>Papua New Guinea</v>
      </c>
      <c r="B136" s="59" t="str">
        <f>'Indicator Data'!B139</f>
        <v>PNG</v>
      </c>
      <c r="C136" s="55">
        <f>ROUND(IF('Indicator Data'!C139=0,0.1,IF(LOG('Indicator Data'!C139)&gt;C$195,10,IF(LOG('Indicator Data'!C139)&lt;C$194,0,10-(C$195-LOG('Indicator Data'!C139))/(C$195-C$194)*10))),1)</f>
        <v>8</v>
      </c>
      <c r="D136" s="55">
        <f>ROUND(IF('Indicator Data'!D139=0,0.1,IF(LOG('Indicator Data'!D139)&gt;D$195,10,IF(LOG('Indicator Data'!D139)&lt;D$194,0,10-(D$195-LOG('Indicator Data'!D139))/(D$195-D$194)*10))),1)</f>
        <v>10</v>
      </c>
      <c r="E136" s="55">
        <f t="shared" si="220"/>
        <v>9.3000000000000007</v>
      </c>
      <c r="F136" s="55">
        <f>IF('Indicator Data'!E139="No data",0.1,(ROUND(IF('Indicator Data'!E139=0,0,IF(LOG('Indicator Data'!E139)&gt;F$195,10,IF(LOG('Indicator Data'!E139)&lt;F$194,0,10-(F$195-LOG('Indicator Data'!E139))/(F$195-F$194)*10))),1)))</f>
        <v>6.4</v>
      </c>
      <c r="G136" s="55">
        <f>ROUND(IF('Indicator Data'!F139=0,0,IF(LOG('Indicator Data'!F139)&gt;G$195,10,IF(LOG('Indicator Data'!F139)&lt;G$194,0,10-(G$195-LOG('Indicator Data'!F139))/(G$195-G$194)*10))),1)</f>
        <v>7.6</v>
      </c>
      <c r="H136" s="55">
        <f>ROUND(IF('Indicator Data'!G139=0,0,IF(LOG('Indicator Data'!G139)&gt;H$195,10,IF(LOG('Indicator Data'!G139)&lt;H$194,0,10-(H$195-LOG('Indicator Data'!G139))/(H$195-H$194)*10))),1)</f>
        <v>3.5</v>
      </c>
      <c r="I136" s="55">
        <f>ROUND(IF('Indicator Data'!H139=0,0,IF(LOG('Indicator Data'!H139)&gt;I$195,10,IF(LOG('Indicator Data'!H139)&lt;I$194,0,10-(I$195-LOG('Indicator Data'!H139))/(I$195-I$194)*10))),1)</f>
        <v>0</v>
      </c>
      <c r="J136" s="55">
        <f t="shared" si="221"/>
        <v>1.9</v>
      </c>
      <c r="K136" s="55">
        <f>ROUND(IF('Indicator Data'!I139=0,0,IF(LOG('Indicator Data'!I139)&gt;K$195,10,IF(LOG('Indicator Data'!I139)&lt;K$194,0,10-(K$195-LOG('Indicator Data'!I139))/(K$195-K$194)*10))),1)</f>
        <v>5.9</v>
      </c>
      <c r="L136" s="55">
        <f t="shared" si="222"/>
        <v>4.2</v>
      </c>
      <c r="M136" s="55">
        <f>ROUND(IF('Indicator Data'!J139=0,0,IF(LOG('Indicator Data'!J139)&gt;M$195,10,IF(LOG('Indicator Data'!J139)&lt;M$194,0,10-(M$195-LOG('Indicator Data'!J139))/(M$195-M$194)*10))),1)</f>
        <v>9.8000000000000007</v>
      </c>
      <c r="N136" s="56">
        <f>'Indicator Data'!C139/'Indicator Data'!$CL139</f>
        <v>2.0113145992527361E-3</v>
      </c>
      <c r="O136" s="56">
        <f>'Indicator Data'!D139/'Indicator Data'!$CL139</f>
        <v>1.9493934598470498E-3</v>
      </c>
      <c r="P136" s="56">
        <f>IF(F136=0.1,"x",'Indicator Data'!E139/'Indicator Data'!$CL139)</f>
        <v>4.8471381689730829E-3</v>
      </c>
      <c r="Q136" s="56">
        <f>'Indicator Data'!F139/'Indicator Data'!$CL139</f>
        <v>4.6977508597384125E-5</v>
      </c>
      <c r="R136" s="56">
        <f>'Indicator Data'!G139/'Indicator Data'!$CL139</f>
        <v>3.1869343385861315E-4</v>
      </c>
      <c r="S136" s="56">
        <f>'Indicator Data'!H139/'Indicator Data'!$CL139</f>
        <v>0</v>
      </c>
      <c r="T136" s="56">
        <f>'Indicator Data'!I139/'Indicator Data'!$CL139</f>
        <v>1.2353755221363777E-3</v>
      </c>
      <c r="U136" s="56">
        <f>'Indicator Data'!J139/'Indicator Data'!$CL139</f>
        <v>1.1324712455858098E-2</v>
      </c>
      <c r="V136" s="55">
        <f t="shared" si="223"/>
        <v>10</v>
      </c>
      <c r="W136" s="55">
        <f t="shared" si="224"/>
        <v>10</v>
      </c>
      <c r="X136" s="55">
        <f t="shared" si="225"/>
        <v>10</v>
      </c>
      <c r="Y136" s="55">
        <f t="shared" si="226"/>
        <v>3.2</v>
      </c>
      <c r="Z136" s="55">
        <f t="shared" si="227"/>
        <v>9.3000000000000007</v>
      </c>
      <c r="AA136" s="55">
        <f t="shared" si="228"/>
        <v>0.2</v>
      </c>
      <c r="AB136" s="55">
        <f t="shared" si="229"/>
        <v>0</v>
      </c>
      <c r="AC136" s="55">
        <f t="shared" si="230"/>
        <v>0.1</v>
      </c>
      <c r="AD136" s="55">
        <f t="shared" si="231"/>
        <v>1.2</v>
      </c>
      <c r="AE136" s="55">
        <f t="shared" si="232"/>
        <v>0.7</v>
      </c>
      <c r="AF136" s="55">
        <f t="shared" si="233"/>
        <v>3.8</v>
      </c>
      <c r="AG136" s="55">
        <f>ROUND(IF('Indicator Data'!K139=0,0,IF('Indicator Data'!K139&gt;AG$195,10,IF('Indicator Data'!K139&lt;AG$194,0,10-(AG$195-'Indicator Data'!K139)/(AG$195-AG$194)*10))),1)</f>
        <v>1.9</v>
      </c>
      <c r="AH136" s="55">
        <f t="shared" si="234"/>
        <v>9</v>
      </c>
      <c r="AI136" s="55">
        <f t="shared" si="235"/>
        <v>10</v>
      </c>
      <c r="AJ136" s="55">
        <f t="shared" si="236"/>
        <v>1.9</v>
      </c>
      <c r="AK136" s="55">
        <f t="shared" si="237"/>
        <v>0</v>
      </c>
      <c r="AL136" s="55">
        <f t="shared" si="238"/>
        <v>1</v>
      </c>
      <c r="AM136" s="55">
        <f t="shared" si="239"/>
        <v>3.6</v>
      </c>
      <c r="AN136" s="55">
        <f t="shared" si="240"/>
        <v>8</v>
      </c>
      <c r="AO136" s="193">
        <f t="shared" si="241"/>
        <v>9.6999999999999993</v>
      </c>
      <c r="AP136" s="193">
        <f t="shared" si="261"/>
        <v>5</v>
      </c>
      <c r="AQ136" s="193">
        <f t="shared" si="242"/>
        <v>8.6</v>
      </c>
      <c r="AR136" s="193">
        <f t="shared" si="243"/>
        <v>2.6</v>
      </c>
      <c r="AS136" s="55">
        <f t="shared" si="244"/>
        <v>5</v>
      </c>
      <c r="AT136" s="55">
        <f>IF('Indicator Data'!L139="No data","x",IF('Indicator Data'!CM139&lt;1000,"x",ROUND((IF('Indicator Data'!L139&gt;AT$195,10,IF('Indicator Data'!L139&lt;AT$194,0,10-(AT$195-'Indicator Data'!L139)/(AT$195-AT$194)*10))),1)))</f>
        <v>0</v>
      </c>
      <c r="AU136" s="193">
        <f t="shared" si="245"/>
        <v>2.5</v>
      </c>
      <c r="AV136" s="55">
        <f>IF('Indicator Data'!M139="No data","x",ROUND(IF('Indicator Data'!M139=0,0,IF(LOG('Indicator Data'!M139)&gt;AV$195,10,IF(LOG('Indicator Data'!M139)&lt;AV$194,0,10-(AV$195-LOG('Indicator Data'!M139))/(AV$195-AV$194)*10))),1))</f>
        <v>7.8</v>
      </c>
      <c r="AW136" s="56">
        <f>IF(AV136="x","x",'Indicator Data'!M139/'Indicator Data'!$CL139)</f>
        <v>0.35483652765298301</v>
      </c>
      <c r="AX136" s="55">
        <f t="shared" si="262"/>
        <v>3.9</v>
      </c>
      <c r="AY136" s="55">
        <f t="shared" si="263"/>
        <v>6.2</v>
      </c>
      <c r="AZ136" s="55" t="str">
        <f>IF('Indicator Data'!N139="No data","x",ROUND(IF('Indicator Data'!N139=0,0,IF(LOG('Indicator Data'!N139)&gt;AZ$195,10,IF(LOG('Indicator Data'!N139)&lt;AZ$194,0,10-(AZ$195-LOG('Indicator Data'!N139))/(AZ$195-AZ$194)*10))),1))</f>
        <v>x</v>
      </c>
      <c r="BA136" s="56" t="str">
        <f>IF(AZ136="x","x",'Indicator Data'!N139/'Indicator Data'!$CL139)</f>
        <v>x</v>
      </c>
      <c r="BB136" s="55" t="str">
        <f t="shared" si="264"/>
        <v>x</v>
      </c>
      <c r="BC136" s="55" t="str">
        <f t="shared" si="265"/>
        <v>x</v>
      </c>
      <c r="BD136" s="55" t="str">
        <f>IF('Indicator Data'!O139="No data","x",ROUND(IF('Indicator Data'!O139=0,0,IF(LOG('Indicator Data'!O139)&gt;BD$195,10,IF(LOG('Indicator Data'!O139)&lt;BD$194,0,10-(BD$195-LOG('Indicator Data'!O139))/(BD$195-BD$194)*10))),1))</f>
        <v>x</v>
      </c>
      <c r="BE136" s="56" t="str">
        <f>IF(BD136="x","x",'Indicator Data'!O139/'Indicator Data'!$CL139)</f>
        <v>x</v>
      </c>
      <c r="BF136" s="55" t="str">
        <f t="shared" si="266"/>
        <v>x</v>
      </c>
      <c r="BG136" s="55" t="str">
        <f t="shared" si="267"/>
        <v>x</v>
      </c>
      <c r="BH136" s="55" t="str">
        <f>IF('Indicator Data'!P139="No data","x",ROUND(IF('Indicator Data'!P139=0,0,IF(LOG('Indicator Data'!P139)&gt;BH$195,10,IF(LOG('Indicator Data'!P139)&lt;BH$194,0,10-(BH$195-LOG('Indicator Data'!P139))/(BH$195-BH$194)*10))),1))</f>
        <v>x</v>
      </c>
      <c r="BI136" s="56" t="str">
        <f>IF(BH136="x","x",'Indicator Data'!P139/'Indicator Data'!$CL139)</f>
        <v>x</v>
      </c>
      <c r="BJ136" s="55" t="str">
        <f t="shared" si="268"/>
        <v>x</v>
      </c>
      <c r="BK136" s="55" t="str">
        <f t="shared" si="269"/>
        <v>x</v>
      </c>
      <c r="BL136" s="55">
        <f t="shared" si="270"/>
        <v>6.2</v>
      </c>
      <c r="BM136" s="55">
        <f>ROUND(IF('Indicator Data'!Q139=0,0,IF(LOG('Indicator Data'!Q139)&gt;BM$195,10,IF(LOG('Indicator Data'!Q139)&lt;BM$194,0,10-(BM$195-LOG('Indicator Data'!Q139))/(BM$195-BM$194)*10))),1)</f>
        <v>6.4</v>
      </c>
      <c r="BN136" s="55">
        <f>ROUND(IF('Indicator Data'!R139=0,0,IF(LOG('Indicator Data'!R139)&gt;BN$195,10,IF(LOG('Indicator Data'!R139)&lt;BN$194,0,10-(BN$195-LOG('Indicator Data'!R139))/(BN$195-BN$194)*10))),1)</f>
        <v>9.6</v>
      </c>
      <c r="BO136" s="55">
        <f t="shared" si="271"/>
        <v>8.5333333333333332</v>
      </c>
      <c r="BP136" s="56">
        <f>'Indicator Data'!Q139/'Indicator Data'!$CL139</f>
        <v>3.7059903312404566E-2</v>
      </c>
      <c r="BQ136" s="56">
        <f>'Indicator Data'!R139/'Indicator Data'!$CL139</f>
        <v>0.73205495395960041</v>
      </c>
      <c r="BR136" s="55">
        <f t="shared" si="246"/>
        <v>0.4</v>
      </c>
      <c r="BS136" s="55">
        <f t="shared" si="247"/>
        <v>9.1999999999999993</v>
      </c>
      <c r="BT136" s="55">
        <f t="shared" si="248"/>
        <v>6.2666666666666657</v>
      </c>
      <c r="BU136" s="55">
        <f t="shared" si="272"/>
        <v>7.6</v>
      </c>
      <c r="BV136" s="55">
        <f>ROUND(IF('Indicator Data'!S139=0,0,IF(LOG('Indicator Data'!S139)&gt;BV$195,10,IF(LOG('Indicator Data'!S139)&lt;BV$194,0,10-(BV$195-LOG('Indicator Data'!S139))/(BV$195-BV$194)*10))),1)</f>
        <v>5.7</v>
      </c>
      <c r="BW136" s="55">
        <f>ROUND(IF('Indicator Data'!T139=0,0,IF(LOG('Indicator Data'!T139)&gt;BW$195,10,IF(LOG('Indicator Data'!T139)&lt;BW$194,0,10-(BW$195-LOG('Indicator Data'!T139))/(BW$195-BW$194)*10))),1)</f>
        <v>8.1</v>
      </c>
      <c r="BX136" s="55">
        <f t="shared" si="273"/>
        <v>7.3</v>
      </c>
      <c r="BY136" s="56">
        <f>'Indicator Data'!S139/'Indicator Data'!$CL139</f>
        <v>1.2102617893951289E-2</v>
      </c>
      <c r="BZ136" s="56">
        <f>'Indicator Data'!T139/'Indicator Data'!$CL139</f>
        <v>0.63585192523392942</v>
      </c>
      <c r="CA136" s="55">
        <f t="shared" si="249"/>
        <v>0.2</v>
      </c>
      <c r="CB136" s="55">
        <f t="shared" si="250"/>
        <v>6.4</v>
      </c>
      <c r="CC136" s="55">
        <f t="shared" si="274"/>
        <v>4.333333333333333</v>
      </c>
      <c r="CD136" s="55">
        <f t="shared" si="275"/>
        <v>6</v>
      </c>
      <c r="CE136" s="55">
        <f t="shared" si="276"/>
        <v>6.9</v>
      </c>
      <c r="CF136" s="55">
        <f>ROUND(IF('Indicator Data'!U139=0,0,IF(LOG('Indicator Data'!U139)&gt;CF$195,10,IF(LOG('Indicator Data'!U139)&lt;CF$194,0,10-(CF$195-LOG('Indicator Data'!U139))/(CF$195-CF$194)*10))),1)</f>
        <v>7.8</v>
      </c>
      <c r="CG136" s="56">
        <f>'Indicator Data'!U139/'Indicator Data'!$CL139</f>
        <v>0.35803888555957086</v>
      </c>
      <c r="CH136" s="55">
        <f t="shared" si="251"/>
        <v>4</v>
      </c>
      <c r="CI136" s="55">
        <f t="shared" si="277"/>
        <v>6.3</v>
      </c>
      <c r="CJ136" s="55">
        <f>ROUND(IF('Indicator Data'!V139=0,0,IF(LOG('Indicator Data'!V139)&gt;CJ$195,10,IF(LOG('Indicator Data'!V139)&lt;CJ$194,0,10-(CJ$195-LOG('Indicator Data'!V139))/(CJ$195-CJ$194)*10))),1)</f>
        <v>7.6</v>
      </c>
      <c r="CK136" s="56">
        <f>IF('Indicator Data'!V139/'Indicator Data'!$CL139&gt;1,1,'Indicator Data'!V139/'Indicator Data'!$CL139)</f>
        <v>0.27358905130448458</v>
      </c>
      <c r="CL136" s="55">
        <f t="shared" si="252"/>
        <v>2.7</v>
      </c>
      <c r="CM136" s="55">
        <f t="shared" si="278"/>
        <v>5.7</v>
      </c>
      <c r="CN136" s="55">
        <f>ROUND(IF('Indicator Data'!W139=0,0,IF(LOG('Indicator Data'!W139)&gt;CN$195,10,IF(LOG('Indicator Data'!W139)&lt;CN$194,0,10-(CN$195-LOG('Indicator Data'!W139))/(CN$195-CN$194)*10))),1)</f>
        <v>0</v>
      </c>
      <c r="CO136" s="56">
        <f>'Indicator Data'!W139/'Indicator Data'!$CL139</f>
        <v>0</v>
      </c>
      <c r="CP136" s="55">
        <f t="shared" si="253"/>
        <v>0</v>
      </c>
      <c r="CQ136" s="55">
        <f t="shared" si="279"/>
        <v>0</v>
      </c>
      <c r="CR136" s="55">
        <f>ROUND(IF('Indicator Data'!X139=0,0,IF(LOG('Indicator Data'!X139)&gt;CR$195,10,IF(LOG('Indicator Data'!X139)&lt;CR$194,0,10-(CR$195-LOG('Indicator Data'!X139))/(CR$195-CR$194)*10))),1)</f>
        <v>8.1999999999999993</v>
      </c>
      <c r="CS136" s="56">
        <f>'Indicator Data'!X139/'Indicator Data'!$CL139</f>
        <v>0.77778496177934164</v>
      </c>
      <c r="CT136" s="55">
        <f t="shared" si="254"/>
        <v>7.8</v>
      </c>
      <c r="CU136" s="55">
        <f t="shared" si="280"/>
        <v>8</v>
      </c>
      <c r="CV136" s="55">
        <f>ROUND(IF('Indicator Data'!Y139=0,0,IF(LOG('Indicator Data'!Y139)&gt;CR$195,10,IF(LOG('Indicator Data'!Y139)&lt;CR$194,0,10-(CR$195-LOG('Indicator Data'!Y139))/(CR$195-CR$194)*10))),1)</f>
        <v>0</v>
      </c>
      <c r="CW136" s="56">
        <f>'Indicator Data'!Y139/'Indicator Data'!$CL139</f>
        <v>0</v>
      </c>
      <c r="CX136" s="55">
        <f t="shared" si="255"/>
        <v>0</v>
      </c>
      <c r="CY136" s="55">
        <f t="shared" si="281"/>
        <v>0</v>
      </c>
      <c r="CZ136" s="55">
        <f t="shared" si="282"/>
        <v>6.8</v>
      </c>
      <c r="DA136" s="55">
        <f>IF('Indicator Data'!AE139="No data","x",ROUND(IF('Indicator Data'!AE139&gt;DA$195,0,IF('Indicator Data'!AE139&lt;DA$194,10,(DA$195-'Indicator Data'!AE139)/(DA$195-DA$194)*10)),1))</f>
        <v>9.6999999999999993</v>
      </c>
      <c r="DB136" s="55">
        <f>IF('Indicator Data'!AF139="No data","x",ROUND(IF('Indicator Data'!AF139&gt;DB$195,0,IF('Indicator Data'!AF139&lt;DB$194,10,(DB$195-'Indicator Data'!AF139)/(DB$195-DB$194)*10)),1))</f>
        <v>9.8000000000000007</v>
      </c>
      <c r="DC136" s="55" t="str">
        <f>IF('Indicator Data'!AH139="No data","x",ROUND(IF('Indicator Data'!AH139&gt;DC$195,0,IF('Indicator Data'!AH139&lt;DC$194,10,(DC$195-'Indicator Data'!AH139)/(DC$195-DC$194)*10)),1))</f>
        <v>x</v>
      </c>
      <c r="DD136" s="55">
        <f>IF(AND(DB136="x",DA136="x",DC136="x"),"x",ROUND(AVERAGE(DA136:DC136),1))</f>
        <v>9.8000000000000007</v>
      </c>
      <c r="DE136" s="55">
        <f>IF('Indicator Data'!AA139="No data","x",ROUND(IF(LOG('Indicator Data'!AA139)&gt;DE$195,10,IF(LOG('Indicator Data'!AA139)&lt;DE$194,0,10-(DE$195-LOG('Indicator Data'!AA139))/(DE$195-DE$194)*10)),1))</f>
        <v>4.3</v>
      </c>
      <c r="DF136" s="55">
        <f>IF('Indicator Data'!AB139="No data","x",ROUND(IF('Indicator Data'!AB139&gt;DF$195,10,IF('Indicator Data'!AB139&lt;DF$194,0,10-(DF$195-'Indicator Data'!AB139)/(DF$195-DF$194)*10)),1))</f>
        <v>5.8</v>
      </c>
      <c r="DG136" s="55">
        <f>IF('Indicator Data'!AC139="No data","x",ROUND(IF('Indicator Data'!AC139&gt;DG$195,10,IF('Indicator Data'!AC139&lt;DG$194,0,10-(DG$195-'Indicator Data'!AC139)/(DG$195-DG$194)*10)),1))</f>
        <v>1.3</v>
      </c>
      <c r="DH136" s="55" t="str">
        <f>IF('Indicator Data'!AD139="No data","x",ROUND(IF('Indicator Data'!AD139&gt;DH$195,10,IF('Indicator Data'!AD139&lt;DH$194,0,10-(DH$195-'Indicator Data'!AD139)/(DH$195-DH$194)*10)),1))</f>
        <v>x</v>
      </c>
      <c r="DI136" s="55">
        <f t="shared" si="283"/>
        <v>3.8</v>
      </c>
      <c r="DJ136" s="55">
        <f t="shared" si="284"/>
        <v>5.8</v>
      </c>
      <c r="DK136" s="55" t="str">
        <f>IF('Indicator Data'!AK139="No data","x",ROUND(IF('Indicator Data'!AK139&gt;DK$195,10,IF('Indicator Data'!AK139&lt;DK$194,0,10-(DK$195-'Indicator Data'!AK139)/(DK$195-DK$194)*10)),1))</f>
        <v>x</v>
      </c>
      <c r="DL136" s="55">
        <f>IF('Indicator Data'!AL139="No data","x",ROUND(IF('Indicator Data'!AL139&gt;DL$195,10,IF('Indicator Data'!AL139&lt;DL$194,0,10-(DL$195-'Indicator Data'!AL139)/(DL$195-DL$194)*10)),1))</f>
        <v>5</v>
      </c>
      <c r="DM136" s="55">
        <f t="shared" si="285"/>
        <v>4.0999999999999996</v>
      </c>
      <c r="DN136" s="55">
        <f>IF('Indicator Data'!AG139="No data","x",ROUND(IF('Indicator Data'!AG139&gt;DN$195,10,IF('Indicator Data'!AG139&lt;DN$194,0,10-(DN$195-'Indicator Data'!AG139)/(DN$195-DN$194)*10)),1))</f>
        <v>4.8</v>
      </c>
      <c r="DO136" s="55">
        <f t="shared" si="286"/>
        <v>8.1</v>
      </c>
      <c r="DP136" s="194">
        <f>IF('Indicator Data'!AI139="No data","x",'Indicator Data'!AI139/'Indicator Data'!$CK139)</f>
        <v>1.1967954697457077E-5</v>
      </c>
      <c r="DQ136" s="55">
        <f t="shared" si="256"/>
        <v>0.1</v>
      </c>
      <c r="DR136" s="55">
        <f>IF('Indicator Data'!AJ139="No data","x",ROUND(IF('Indicator Data'!AJ139&gt;DR$195,10,IF('Indicator Data'!AJ139&lt;DR$194,0,10-(DR$195-'Indicator Data'!AJ139)/(DR$195-DR$194)*10)),1))</f>
        <v>2</v>
      </c>
      <c r="DS136" s="55">
        <f t="shared" si="287"/>
        <v>1.1000000000000001</v>
      </c>
      <c r="DT136" s="55">
        <f>ROUND(IF('Indicator Data'!Z139=0,0,IF(LOG('Indicator Data'!Z139)&gt;DT$195,10,IF(LOG('Indicator Data'!Z139)&lt;DT$194,0,10-(DT$195-LOG('Indicator Data'!Z139))/(DT$195-DT$194)*10))),1)</f>
        <v>0</v>
      </c>
      <c r="DU136" s="56">
        <f>'Indicator Data'!Z139/'Indicator Data'!$CL139</f>
        <v>0</v>
      </c>
      <c r="DV136" s="55">
        <f t="shared" si="257"/>
        <v>0</v>
      </c>
      <c r="DW136" s="55">
        <f t="shared" si="288"/>
        <v>0</v>
      </c>
      <c r="DX136" s="55">
        <f t="shared" si="289"/>
        <v>4.4000000000000004</v>
      </c>
      <c r="DY136" s="57">
        <f>IF(BL136="x",ROUND((10-GEOMEAN(((10-DX136)/10*9+1),((10-CZ136)/10*9+1),((10-DJ136)/10*9+1)))/9*10,1),ROUND((10-GEOMEAN(((10-BL136)/10*9+1),((10-DX136)/10*9+1),((10-CZ136)/10*9+1),((10-DJ136)/10*9+1)))/9*10,1))</f>
        <v>5.9</v>
      </c>
      <c r="DZ136" s="58">
        <f>IF(ROUND(IF(AP136="x",(10-GEOMEAN(((10-AO136)/10*9+1),((10-DY136)/10*9+1),((10-AU136)/10*9+1),((10-AQ136)/10*9+1),((10-AR136)/10*9+1)))/9*10,(10-GEOMEAN(((10-AO136)/10*9+1),((10-DY136)/10*9+1),((10-AP136)/10*9+1),((10-AQ136)/10*9+1),((10-AR136)/10*9+1),((10-AU136)/10*9+1)))/9*10),1)=0,0.1,ROUND(IF(AP136="x",(10-GEOMEAN(((10-AO136)/10*9+1),((10-DY136)/10*9+1),((10-AU136)/10*9+1),((10-AQ136)/10*9+1),((10-AR136)/10*9+1)))/9*10,(10-GEOMEAN(((10-AO136)/10*9+1),((10-DY136)/10*9+1),((10-AP136)/10*9+1),((10-AQ136)/10*9+1),((10-AR136)/10*9+1),((10-AU136)/10*9+1)))/9*10),1))</f>
        <v>6.6</v>
      </c>
      <c r="EA136" s="55">
        <f>ROUND(IF('Indicator Data'!AM139=0,0,IF('Indicator Data'!AM139&gt;EA$195,10,IF('Indicator Data'!AM139&lt;EA$194,0,10-(EA$195-'Indicator Data'!AM139)/(EA$195-EA$194)*10))),1)</f>
        <v>4.8</v>
      </c>
      <c r="EB136" s="55">
        <f>ROUND(IF('Indicator Data'!AN139=0,0,IF(LOG('Indicator Data'!AN139)&gt;LOG(EB$195),10,IF(LOG('Indicator Data'!AN139)&lt;LOG(EB$194),0,10-(LOG(EB$195)-LOG('Indicator Data'!AN139))/(LOG(EB$195)-LOG(EB$194))*10))),1)</f>
        <v>4.4000000000000004</v>
      </c>
      <c r="EC136" s="57">
        <f t="shared" si="258"/>
        <v>4.5999999999999996</v>
      </c>
      <c r="ED136" s="55">
        <f>'Indicator Data'!AO139</f>
        <v>0</v>
      </c>
      <c r="EE136" s="55">
        <f>'Indicator Data'!AP139</f>
        <v>0</v>
      </c>
      <c r="EF136" s="57">
        <f t="shared" si="259"/>
        <v>0</v>
      </c>
      <c r="EG136" s="58">
        <f t="shared" si="260"/>
        <v>3.2</v>
      </c>
      <c r="EH136" s="15"/>
      <c r="EI136" s="104"/>
    </row>
    <row r="137" spans="1:139" s="4" customFormat="1" x14ac:dyDescent="0.25">
      <c r="A137" s="126" t="str">
        <f>'Indicator Data'!A140</f>
        <v>Paraguay</v>
      </c>
      <c r="B137" s="54" t="str">
        <f>'Indicator Data'!B140</f>
        <v>PRY</v>
      </c>
      <c r="C137" s="55">
        <f>ROUND(IF('Indicator Data'!C140=0,0.1,IF(LOG('Indicator Data'!C140)&gt;C$195,10,IF(LOG('Indicator Data'!C140)&lt;C$194,0,10-(C$195-LOG('Indicator Data'!C140))/(C$195-C$194)*10))),1)</f>
        <v>0</v>
      </c>
      <c r="D137" s="55">
        <f>ROUND(IF('Indicator Data'!D140=0,0.1,IF(LOG('Indicator Data'!D140)&gt;D$195,10,IF(LOG('Indicator Data'!D140)&lt;D$194,0,10-(D$195-LOG('Indicator Data'!D140))/(D$195-D$194)*10))),1)</f>
        <v>0.1</v>
      </c>
      <c r="E137" s="55">
        <f t="shared" si="220"/>
        <v>0.1</v>
      </c>
      <c r="F137" s="55">
        <f>IF('Indicator Data'!E140="No data",0.1,(ROUND(IF('Indicator Data'!E140=0,0,IF(LOG('Indicator Data'!E140)&gt;F$195,10,IF(LOG('Indicator Data'!E140)&lt;F$194,0,10-(F$195-LOG('Indicator Data'!E140))/(F$195-F$194)*10))),1)))</f>
        <v>6.2</v>
      </c>
      <c r="G137" s="55">
        <f>ROUND(IF('Indicator Data'!F140=0,0,IF(LOG('Indicator Data'!F140)&gt;G$195,10,IF(LOG('Indicator Data'!F140)&lt;G$194,0,10-(G$195-LOG('Indicator Data'!F140))/(G$195-G$194)*10))),1)</f>
        <v>0</v>
      </c>
      <c r="H137" s="55">
        <f>ROUND(IF('Indicator Data'!G140=0,0,IF(LOG('Indicator Data'!G140)&gt;H$195,10,IF(LOG('Indicator Data'!G140)&lt;H$194,0,10-(H$195-LOG('Indicator Data'!G140))/(H$195-H$194)*10))),1)</f>
        <v>0</v>
      </c>
      <c r="I137" s="55">
        <f>ROUND(IF('Indicator Data'!H140=0,0,IF(LOG('Indicator Data'!H140)&gt;I$195,10,IF(LOG('Indicator Data'!H140)&lt;I$194,0,10-(I$195-LOG('Indicator Data'!H140))/(I$195-I$194)*10))),1)</f>
        <v>0</v>
      </c>
      <c r="J137" s="55">
        <f t="shared" si="221"/>
        <v>0</v>
      </c>
      <c r="K137" s="55">
        <f>ROUND(IF('Indicator Data'!I140=0,0,IF(LOG('Indicator Data'!I140)&gt;K$195,10,IF(LOG('Indicator Data'!I140)&lt;K$194,0,10-(K$195-LOG('Indicator Data'!I140))/(K$195-K$194)*10))),1)</f>
        <v>0</v>
      </c>
      <c r="L137" s="55">
        <f t="shared" si="222"/>
        <v>0</v>
      </c>
      <c r="M137" s="55">
        <f>ROUND(IF('Indicator Data'!J140=0,0,IF(LOG('Indicator Data'!J140)&gt;M$195,10,IF(LOG('Indicator Data'!J140)&lt;M$194,0,10-(M$195-LOG('Indicator Data'!J140))/(M$195-M$194)*10))),1)</f>
        <v>9.3000000000000007</v>
      </c>
      <c r="N137" s="56">
        <f>'Indicator Data'!C140/'Indicator Data'!$CL140</f>
        <v>1.2169526670892242E-7</v>
      </c>
      <c r="O137" s="56">
        <f>'Indicator Data'!D140/'Indicator Data'!$CL140</f>
        <v>0</v>
      </c>
      <c r="P137" s="56">
        <f>IF(F137=0.1,"x",'Indicator Data'!E140/'Indicator Data'!$CL140)</f>
        <v>4.4146435577070934E-3</v>
      </c>
      <c r="Q137" s="56">
        <f>'Indicator Data'!F140/'Indicator Data'!$CL140</f>
        <v>0</v>
      </c>
      <c r="R137" s="56">
        <f>'Indicator Data'!G140/'Indicator Data'!$CL140</f>
        <v>0</v>
      </c>
      <c r="S137" s="56">
        <f>'Indicator Data'!H140/'Indicator Data'!$CL140</f>
        <v>0</v>
      </c>
      <c r="T137" s="56">
        <f>'Indicator Data'!I140/'Indicator Data'!$CL140</f>
        <v>0</v>
      </c>
      <c r="U137" s="56">
        <f>'Indicator Data'!J140/'Indicator Data'!$CL140</f>
        <v>7.6729101078007915E-3</v>
      </c>
      <c r="V137" s="55">
        <f t="shared" si="223"/>
        <v>0</v>
      </c>
      <c r="W137" s="55">
        <f t="shared" si="224"/>
        <v>0</v>
      </c>
      <c r="X137" s="55">
        <f t="shared" si="225"/>
        <v>0</v>
      </c>
      <c r="Y137" s="55">
        <f t="shared" si="226"/>
        <v>2.9</v>
      </c>
      <c r="Z137" s="55">
        <f t="shared" si="227"/>
        <v>0</v>
      </c>
      <c r="AA137" s="55">
        <f t="shared" si="228"/>
        <v>0</v>
      </c>
      <c r="AB137" s="55">
        <f t="shared" si="229"/>
        <v>0</v>
      </c>
      <c r="AC137" s="55">
        <f t="shared" si="230"/>
        <v>0</v>
      </c>
      <c r="AD137" s="55">
        <f t="shared" si="231"/>
        <v>0</v>
      </c>
      <c r="AE137" s="55">
        <f t="shared" si="232"/>
        <v>0</v>
      </c>
      <c r="AF137" s="55">
        <f t="shared" si="233"/>
        <v>2.6</v>
      </c>
      <c r="AG137" s="55">
        <f>ROUND(IF('Indicator Data'!K140=0,0,IF('Indicator Data'!K140&gt;AG$195,10,IF('Indicator Data'!K140&lt;AG$194,0,10-(AG$195-'Indicator Data'!K140)/(AG$195-AG$194)*10))),1)</f>
        <v>6.7</v>
      </c>
      <c r="AH137" s="55">
        <f t="shared" si="234"/>
        <v>0</v>
      </c>
      <c r="AI137" s="55">
        <f t="shared" si="235"/>
        <v>0.1</v>
      </c>
      <c r="AJ137" s="55">
        <f t="shared" si="236"/>
        <v>0</v>
      </c>
      <c r="AK137" s="55">
        <f t="shared" si="237"/>
        <v>0</v>
      </c>
      <c r="AL137" s="55">
        <f t="shared" si="238"/>
        <v>0</v>
      </c>
      <c r="AM137" s="55">
        <f t="shared" si="239"/>
        <v>0</v>
      </c>
      <c r="AN137" s="55">
        <f t="shared" si="240"/>
        <v>7.2</v>
      </c>
      <c r="AO137" s="193">
        <f t="shared" si="241"/>
        <v>0.1</v>
      </c>
      <c r="AP137" s="193">
        <f t="shared" si="261"/>
        <v>4.8</v>
      </c>
      <c r="AQ137" s="193">
        <f t="shared" si="242"/>
        <v>0</v>
      </c>
      <c r="AR137" s="193">
        <f t="shared" si="243"/>
        <v>0</v>
      </c>
      <c r="AS137" s="55">
        <f t="shared" si="244"/>
        <v>7</v>
      </c>
      <c r="AT137" s="55">
        <f>IF('Indicator Data'!L140="No data","x",IF('Indicator Data'!CM140&lt;1000,"x",ROUND((IF('Indicator Data'!L140&gt;AT$195,10,IF('Indicator Data'!L140&lt;AT$194,0,10-(AT$195-'Indicator Data'!L140)/(AT$195-AT$194)*10))),1)))</f>
        <v>0</v>
      </c>
      <c r="AU137" s="193">
        <f t="shared" si="245"/>
        <v>3.5</v>
      </c>
      <c r="AV137" s="55" t="str">
        <f>IF('Indicator Data'!M140="No data","x",ROUND(IF('Indicator Data'!M140=0,0,IF(LOG('Indicator Data'!M140)&gt;AV$195,10,IF(LOG('Indicator Data'!M140)&lt;AV$194,0,10-(AV$195-LOG('Indicator Data'!M140))/(AV$195-AV$194)*10))),1))</f>
        <v>x</v>
      </c>
      <c r="AW137" s="56" t="str">
        <f>IF(AV137="x","x",'Indicator Data'!M140/'Indicator Data'!$CL140)</f>
        <v>x</v>
      </c>
      <c r="AX137" s="55" t="str">
        <f t="shared" si="262"/>
        <v>x</v>
      </c>
      <c r="AY137" s="55" t="str">
        <f t="shared" si="263"/>
        <v>x</v>
      </c>
      <c r="AZ137" s="55" t="str">
        <f>IF('Indicator Data'!N140="No data","x",ROUND(IF('Indicator Data'!N140=0,0,IF(LOG('Indicator Data'!N140)&gt;AZ$195,10,IF(LOG('Indicator Data'!N140)&lt;AZ$194,0,10-(AZ$195-LOG('Indicator Data'!N140))/(AZ$195-AZ$194)*10))),1))</f>
        <v>x</v>
      </c>
      <c r="BA137" s="56" t="str">
        <f>IF(AZ137="x","x",'Indicator Data'!N140/'Indicator Data'!$CL140)</f>
        <v>x</v>
      </c>
      <c r="BB137" s="55" t="str">
        <f t="shared" si="264"/>
        <v>x</v>
      </c>
      <c r="BC137" s="55" t="str">
        <f t="shared" si="265"/>
        <v>x</v>
      </c>
      <c r="BD137" s="55" t="str">
        <f>IF('Indicator Data'!O140="No data","x",ROUND(IF('Indicator Data'!O140=0,0,IF(LOG('Indicator Data'!O140)&gt;BD$195,10,IF(LOG('Indicator Data'!O140)&lt;BD$194,0,10-(BD$195-LOG('Indicator Data'!O140))/(BD$195-BD$194)*10))),1))</f>
        <v>x</v>
      </c>
      <c r="BE137" s="56" t="str">
        <f>IF(BD137="x","x",'Indicator Data'!O140/'Indicator Data'!$CL140)</f>
        <v>x</v>
      </c>
      <c r="BF137" s="55" t="str">
        <f t="shared" si="266"/>
        <v>x</v>
      </c>
      <c r="BG137" s="55" t="str">
        <f t="shared" si="267"/>
        <v>x</v>
      </c>
      <c r="BH137" s="55" t="str">
        <f>IF('Indicator Data'!P140="No data","x",ROUND(IF('Indicator Data'!P140=0,0,IF(LOG('Indicator Data'!P140)&gt;BH$195,10,IF(LOG('Indicator Data'!P140)&lt;BH$194,0,10-(BH$195-LOG('Indicator Data'!P140))/(BH$195-BH$194)*10))),1))</f>
        <v>x</v>
      </c>
      <c r="BI137" s="56" t="str">
        <f>IF(BH137="x","x",'Indicator Data'!P140/'Indicator Data'!$CL140)</f>
        <v>x</v>
      </c>
      <c r="BJ137" s="55" t="str">
        <f t="shared" si="268"/>
        <v>x</v>
      </c>
      <c r="BK137" s="55" t="str">
        <f t="shared" si="269"/>
        <v>x</v>
      </c>
      <c r="BL137" s="55" t="str">
        <f t="shared" si="270"/>
        <v>x</v>
      </c>
      <c r="BM137" s="55">
        <f>ROUND(IF('Indicator Data'!Q140=0,0,IF(LOG('Indicator Data'!Q140)&gt;BM$195,10,IF(LOG('Indicator Data'!Q140)&lt;BM$194,0,10-(BM$195-LOG('Indicator Data'!Q140))/(BM$195-BM$194)*10))),1)</f>
        <v>5.9</v>
      </c>
      <c r="BN137" s="55">
        <f>ROUND(IF('Indicator Data'!R140=0,0,IF(LOG('Indicator Data'!R140)&gt;BN$195,10,IF(LOG('Indicator Data'!R140)&lt;BN$194,0,10-(BN$195-LOG('Indicator Data'!R140))/(BN$195-BN$194)*10))),1)</f>
        <v>8.3000000000000007</v>
      </c>
      <c r="BO137" s="55">
        <f t="shared" si="271"/>
        <v>7.5</v>
      </c>
      <c r="BP137" s="56">
        <f>'Indicator Data'!Q140/'Indicator Data'!$CL140</f>
        <v>2.1282220074578102E-2</v>
      </c>
      <c r="BQ137" s="56">
        <f>'Indicator Data'!R140/'Indicator Data'!$CL140</f>
        <v>0.14561943538039937</v>
      </c>
      <c r="BR137" s="55">
        <f t="shared" si="246"/>
        <v>0.2</v>
      </c>
      <c r="BS137" s="55">
        <f t="shared" si="247"/>
        <v>1.8</v>
      </c>
      <c r="BT137" s="55">
        <f t="shared" si="248"/>
        <v>1.2666666666666666</v>
      </c>
      <c r="BU137" s="55">
        <f t="shared" si="272"/>
        <v>5.0999999999999996</v>
      </c>
      <c r="BV137" s="55">
        <f>ROUND(IF('Indicator Data'!S140=0,0,IF(LOG('Indicator Data'!S140)&gt;BV$195,10,IF(LOG('Indicator Data'!S140)&lt;BV$194,0,10-(BV$195-LOG('Indicator Data'!S140))/(BV$195-BV$194)*10))),1)</f>
        <v>0</v>
      </c>
      <c r="BW137" s="55">
        <f>ROUND(IF('Indicator Data'!T140=0,0,IF(LOG('Indicator Data'!T140)&gt;BW$195,10,IF(LOG('Indicator Data'!T140)&lt;BW$194,0,10-(BW$195-LOG('Indicator Data'!T140))/(BW$195-BW$194)*10))),1)</f>
        <v>0</v>
      </c>
      <c r="BX137" s="55">
        <f t="shared" si="273"/>
        <v>0</v>
      </c>
      <c r="BY137" s="56">
        <f>'Indicator Data'!S140/'Indicator Data'!$CL140</f>
        <v>7.5526715763060001E-7</v>
      </c>
      <c r="BZ137" s="56">
        <f>'Indicator Data'!T140/'Indicator Data'!$CL140</f>
        <v>0</v>
      </c>
      <c r="CA137" s="55">
        <f t="shared" si="249"/>
        <v>0</v>
      </c>
      <c r="CB137" s="55">
        <f t="shared" si="250"/>
        <v>0</v>
      </c>
      <c r="CC137" s="55">
        <f t="shared" si="274"/>
        <v>0</v>
      </c>
      <c r="CD137" s="55">
        <f t="shared" si="275"/>
        <v>0</v>
      </c>
      <c r="CE137" s="55">
        <f t="shared" si="276"/>
        <v>2.9</v>
      </c>
      <c r="CF137" s="55">
        <f>ROUND(IF('Indicator Data'!U140=0,0,IF(LOG('Indicator Data'!U140)&gt;CF$195,10,IF(LOG('Indicator Data'!U140)&lt;CF$194,0,10-(CF$195-LOG('Indicator Data'!U140))/(CF$195-CF$194)*10))),1)</f>
        <v>8.1999999999999993</v>
      </c>
      <c r="CG137" s="56">
        <f>'Indicator Data'!U140/'Indicator Data'!$CL140</f>
        <v>0.81518174597827786</v>
      </c>
      <c r="CH137" s="55">
        <f t="shared" si="251"/>
        <v>9.1</v>
      </c>
      <c r="CI137" s="55">
        <f t="shared" si="277"/>
        <v>8.6999999999999993</v>
      </c>
      <c r="CJ137" s="55">
        <f>ROUND(IF('Indicator Data'!V140=0,0,IF(LOG('Indicator Data'!V140)&gt;CJ$195,10,IF(LOG('Indicator Data'!V140)&lt;CJ$194,0,10-(CJ$195-LOG('Indicator Data'!V140))/(CJ$195-CJ$194)*10))),1)</f>
        <v>8.3000000000000007</v>
      </c>
      <c r="CK137" s="56">
        <f>IF('Indicator Data'!V140/'Indicator Data'!$CL140&gt;1,1,'Indicator Data'!V140/'Indicator Data'!$CL140)</f>
        <v>0.99395666876882693</v>
      </c>
      <c r="CL137" s="55">
        <f t="shared" si="252"/>
        <v>9.9</v>
      </c>
      <c r="CM137" s="55">
        <f t="shared" si="278"/>
        <v>9.3000000000000007</v>
      </c>
      <c r="CN137" s="55">
        <f>ROUND(IF('Indicator Data'!W140=0,0,IF(LOG('Indicator Data'!W140)&gt;CN$195,10,IF(LOG('Indicator Data'!W140)&lt;CN$194,0,10-(CN$195-LOG('Indicator Data'!W140))/(CN$195-CN$194)*10))),1)</f>
        <v>0</v>
      </c>
      <c r="CO137" s="56">
        <f>'Indicator Data'!W140/'Indicator Data'!$CL140</f>
        <v>0</v>
      </c>
      <c r="CP137" s="55">
        <f t="shared" si="253"/>
        <v>0</v>
      </c>
      <c r="CQ137" s="55">
        <f t="shared" si="279"/>
        <v>0</v>
      </c>
      <c r="CR137" s="55">
        <f>ROUND(IF('Indicator Data'!X140=0,0,IF(LOG('Indicator Data'!X140)&gt;CR$195,10,IF(LOG('Indicator Data'!X140)&lt;CR$194,0,10-(CR$195-LOG('Indicator Data'!X140))/(CR$195-CR$194)*10))),1)</f>
        <v>8.1999999999999993</v>
      </c>
      <c r="CS137" s="56">
        <f>'Indicator Data'!X140/'Indicator Data'!$CL140</f>
        <v>0.86559227701416919</v>
      </c>
      <c r="CT137" s="55">
        <f t="shared" si="254"/>
        <v>8.6999999999999993</v>
      </c>
      <c r="CU137" s="55">
        <f t="shared" si="280"/>
        <v>8.5</v>
      </c>
      <c r="CV137" s="55">
        <f>ROUND(IF('Indicator Data'!Y140=0,0,IF(LOG('Indicator Data'!Y140)&gt;CR$195,10,IF(LOG('Indicator Data'!Y140)&lt;CR$194,0,10-(CR$195-LOG('Indicator Data'!Y140))/(CR$195-CR$194)*10))),1)</f>
        <v>0</v>
      </c>
      <c r="CW137" s="56">
        <f>'Indicator Data'!Y140/'Indicator Data'!$CL140</f>
        <v>0</v>
      </c>
      <c r="CX137" s="55">
        <f t="shared" si="255"/>
        <v>0</v>
      </c>
      <c r="CY137" s="55">
        <f t="shared" si="281"/>
        <v>0</v>
      </c>
      <c r="CZ137" s="55">
        <f t="shared" si="282"/>
        <v>8</v>
      </c>
      <c r="DA137" s="55">
        <f>IF('Indicator Data'!AE140="No data","x",ROUND(IF('Indicator Data'!AE140&gt;DA$195,0,IF('Indicator Data'!AE140&lt;DA$194,10,(DA$195-'Indicator Data'!AE140)/(DA$195-DA$194)*10)),1))</f>
        <v>1.1000000000000001</v>
      </c>
      <c r="DB137" s="55">
        <f>IF('Indicator Data'!AF140="No data","x",ROUND(IF('Indicator Data'!AF140&gt;DB$195,0,IF('Indicator Data'!AF140&lt;DB$194,10,(DB$195-'Indicator Data'!AF140)/(DB$195-DB$194)*10)),1))</f>
        <v>0.1</v>
      </c>
      <c r="DC137" s="55">
        <f>IF('Indicator Data'!AH140="No data","x",ROUND(IF('Indicator Data'!AH140&gt;DC$195,0,IF('Indicator Data'!AH140&lt;DC$194,10,(DC$195-'Indicator Data'!AH140)/(DC$195-DC$194)*10)),1))</f>
        <v>2</v>
      </c>
      <c r="DD137" s="55">
        <f>IF(AND(DB137="x",DA137="x",DC137="x"),"x",ROUND(AVERAGE(DA137:DC137),1))</f>
        <v>1.1000000000000001</v>
      </c>
      <c r="DE137" s="55">
        <f>IF('Indicator Data'!AA140="No data","x",ROUND(IF(LOG('Indicator Data'!AA140)&gt;DE$195,10,IF(LOG('Indicator Data'!AA140)&lt;DE$194,0,10-(DE$195-LOG('Indicator Data'!AA140))/(DE$195-DE$194)*10)),1))</f>
        <v>4.0999999999999996</v>
      </c>
      <c r="DF137" s="55">
        <f>IF('Indicator Data'!AB140="No data","x",ROUND(IF('Indicator Data'!AB140&gt;DF$195,10,IF('Indicator Data'!AB140&lt;DF$194,0,10-(DF$195-'Indicator Data'!AB140)/(DF$195-DF$194)*10)),1))</f>
        <v>4.5999999999999996</v>
      </c>
      <c r="DG137" s="55">
        <f>IF('Indicator Data'!AC140="No data","x",ROUND(IF('Indicator Data'!AC140&gt;DG$195,10,IF('Indicator Data'!AC140&lt;DG$194,0,10-(DG$195-'Indicator Data'!AC140)/(DG$195-DG$194)*10)),1))</f>
        <v>6.2</v>
      </c>
      <c r="DH137" s="55">
        <f>IF('Indicator Data'!AD140="No data","x",ROUND(IF('Indicator Data'!AD140&gt;DH$195,10,IF('Indicator Data'!AD140&lt;DH$194,0,10-(DH$195-'Indicator Data'!AD140)/(DH$195-DH$194)*10)),1))</f>
        <v>0</v>
      </c>
      <c r="DI137" s="55">
        <f t="shared" si="283"/>
        <v>3.7</v>
      </c>
      <c r="DJ137" s="55">
        <f t="shared" si="284"/>
        <v>2.8</v>
      </c>
      <c r="DK137" s="55">
        <f>IF('Indicator Data'!AK140="No data","x",ROUND(IF('Indicator Data'!AK140&gt;DK$195,10,IF('Indicator Data'!AK140&lt;DK$194,0,10-(DK$195-'Indicator Data'!AK140)/(DK$195-DK$194)*10)),1))</f>
        <v>2</v>
      </c>
      <c r="DL137" s="55">
        <f>IF('Indicator Data'!AL140="No data","x",ROUND(IF('Indicator Data'!AL140&gt;DL$195,10,IF('Indicator Data'!AL140&lt;DL$194,0,10-(DL$195-'Indicator Data'!AL140)/(DL$195-DL$194)*10)),1))</f>
        <v>3.3</v>
      </c>
      <c r="DM137" s="55">
        <f t="shared" si="285"/>
        <v>3.4</v>
      </c>
      <c r="DN137" s="55">
        <f>IF('Indicator Data'!AG140="No data","x",ROUND(IF('Indicator Data'!AG140&gt;DN$195,10,IF('Indicator Data'!AG140&lt;DN$194,0,10-(DN$195-'Indicator Data'!AG140)/(DN$195-DN$194)*10)),1))</f>
        <v>0.2</v>
      </c>
      <c r="DO137" s="55">
        <f t="shared" si="286"/>
        <v>0.9</v>
      </c>
      <c r="DP137" s="194">
        <f>IF('Indicator Data'!AI140="No data","x",'Indicator Data'!AI140/'Indicator Data'!$CK140)</f>
        <v>2.60348118930931E-4</v>
      </c>
      <c r="DQ137" s="55">
        <f t="shared" si="256"/>
        <v>2.6</v>
      </c>
      <c r="DR137" s="55">
        <f>IF('Indicator Data'!AJ140="No data","x",ROUND(IF('Indicator Data'!AJ140&gt;DR$195,10,IF('Indicator Data'!AJ140&lt;DR$194,0,10-(DR$195-'Indicator Data'!AJ140)/(DR$195-DR$194)*10)),1))</f>
        <v>8</v>
      </c>
      <c r="DS137" s="55">
        <f t="shared" si="287"/>
        <v>5.3</v>
      </c>
      <c r="DT137" s="55">
        <f>ROUND(IF('Indicator Data'!Z140=0,0,IF(LOG('Indicator Data'!Z140)&gt;DT$195,10,IF(LOG('Indicator Data'!Z140)&lt;DT$194,0,10-(DT$195-LOG('Indicator Data'!Z140))/(DT$195-DT$194)*10))),1)</f>
        <v>0</v>
      </c>
      <c r="DU137" s="56">
        <f>'Indicator Data'!Z140/'Indicator Data'!$CL140</f>
        <v>0</v>
      </c>
      <c r="DV137" s="55">
        <f t="shared" si="257"/>
        <v>0</v>
      </c>
      <c r="DW137" s="55">
        <f t="shared" si="288"/>
        <v>0</v>
      </c>
      <c r="DX137" s="55">
        <f t="shared" si="289"/>
        <v>3.2</v>
      </c>
      <c r="DY137" s="57">
        <f>IF(BL137="x",ROUND((10-GEOMEAN(((10-DX137)/10*9+1),((10-CZ137)/10*9+1),((10-DJ137)/10*9+1)))/9*10,1),ROUND((10-GEOMEAN(((10-BL137)/10*9+1),((10-DX137)/10*9+1),((10-CZ137)/10*9+1),((10-DJ137)/10*9+1)))/9*10,1))</f>
        <v>5.2</v>
      </c>
      <c r="DZ137" s="58">
        <f>IF(ROUND(IF(AP137="x",(10-GEOMEAN(((10-AO137)/10*9+1),((10-DY137)/10*9+1),((10-AU137)/10*9+1),((10-AQ137)/10*9+1),((10-AR137)/10*9+1)))/9*10,(10-GEOMEAN(((10-AO137)/10*9+1),((10-DY137)/10*9+1),((10-AP137)/10*9+1),((10-AQ137)/10*9+1),((10-AR137)/10*9+1),((10-AU137)/10*9+1)))/9*10),1)=0,0.1,ROUND(IF(AP137="x",(10-GEOMEAN(((10-AO137)/10*9+1),((10-DY137)/10*9+1),((10-AU137)/10*9+1),((10-AQ137)/10*9+1),((10-AR137)/10*9+1)))/9*10,(10-GEOMEAN(((10-AO137)/10*9+1),((10-DY137)/10*9+1),((10-AP137)/10*9+1),((10-AQ137)/10*9+1),((10-AR137)/10*9+1),((10-AU137)/10*9+1)))/9*10),1))</f>
        <v>2.6</v>
      </c>
      <c r="EA137" s="55">
        <f>ROUND(IF('Indicator Data'!AM140=0,0,IF('Indicator Data'!AM140&gt;EA$195,10,IF('Indicator Data'!AM140&lt;EA$194,0,10-(EA$195-'Indicator Data'!AM140)/(EA$195-EA$194)*10))),1)</f>
        <v>3.2</v>
      </c>
      <c r="EB137" s="55">
        <f>ROUND(IF('Indicator Data'!AN140=0,0,IF(LOG('Indicator Data'!AN140)&gt;LOG(EB$195),10,IF(LOG('Indicator Data'!AN140)&lt;LOG(EB$194),0,10-(LOG(EB$195)-LOG('Indicator Data'!AN140))/(LOG(EB$195)-LOG(EB$194))*10))),1)</f>
        <v>2.9</v>
      </c>
      <c r="EC137" s="57">
        <f t="shared" si="258"/>
        <v>3.1</v>
      </c>
      <c r="ED137" s="55">
        <f>'Indicator Data'!AO140</f>
        <v>0</v>
      </c>
      <c r="EE137" s="55">
        <f>'Indicator Data'!AP140</f>
        <v>0</v>
      </c>
      <c r="EF137" s="57">
        <f t="shared" si="259"/>
        <v>0</v>
      </c>
      <c r="EG137" s="58">
        <f t="shared" si="260"/>
        <v>2.2000000000000002</v>
      </c>
      <c r="EH137" s="15"/>
      <c r="EI137" s="104"/>
    </row>
    <row r="138" spans="1:139" s="4" customFormat="1" x14ac:dyDescent="0.25">
      <c r="A138" s="126" t="str">
        <f>'Indicator Data'!A141</f>
        <v>Peru</v>
      </c>
      <c r="B138" s="59" t="str">
        <f>'Indicator Data'!B141</f>
        <v>PER</v>
      </c>
      <c r="C138" s="55">
        <f>ROUND(IF('Indicator Data'!C141=0,0.1,IF(LOG('Indicator Data'!C141)&gt;C$195,10,IF(LOG('Indicator Data'!C141)&lt;C$194,0,10-(C$195-LOG('Indicator Data'!C141))/(C$195-C$194)*10))),1)</f>
        <v>9.5</v>
      </c>
      <c r="D138" s="55">
        <f>ROUND(IF('Indicator Data'!D141=0,0.1,IF(LOG('Indicator Data'!D141)&gt;D$195,10,IF(LOG('Indicator Data'!D141)&lt;D$194,0,10-(D$195-LOG('Indicator Data'!D141))/(D$195-D$194)*10))),1)</f>
        <v>10</v>
      </c>
      <c r="E138" s="55">
        <f t="shared" si="220"/>
        <v>9.8000000000000007</v>
      </c>
      <c r="F138" s="55">
        <f>IF('Indicator Data'!E141="No data",0.1,(ROUND(IF('Indicator Data'!E141=0,0,IF(LOG('Indicator Data'!E141)&gt;F$195,10,IF(LOG('Indicator Data'!E141)&lt;F$194,0,10-(F$195-LOG('Indicator Data'!E141))/(F$195-F$194)*10))),1)))</f>
        <v>8.1</v>
      </c>
      <c r="G138" s="55">
        <f>ROUND(IF('Indicator Data'!F141=0,0,IF(LOG('Indicator Data'!F141)&gt;G$195,10,IF(LOG('Indicator Data'!F141)&lt;G$194,0,10-(G$195-LOG('Indicator Data'!F141))/(G$195-G$194)*10))),1)</f>
        <v>8.9</v>
      </c>
      <c r="H138" s="55">
        <f>ROUND(IF('Indicator Data'!G141=0,0,IF(LOG('Indicator Data'!G141)&gt;H$195,10,IF(LOG('Indicator Data'!G141)&lt;H$194,0,10-(H$195-LOG('Indicator Data'!G141))/(H$195-H$194)*10))),1)</f>
        <v>0</v>
      </c>
      <c r="I138" s="55">
        <f>ROUND(IF('Indicator Data'!H141=0,0,IF(LOG('Indicator Data'!H141)&gt;I$195,10,IF(LOG('Indicator Data'!H141)&lt;I$194,0,10-(I$195-LOG('Indicator Data'!H141))/(I$195-I$194)*10))),1)</f>
        <v>0</v>
      </c>
      <c r="J138" s="55">
        <f t="shared" si="221"/>
        <v>0</v>
      </c>
      <c r="K138" s="55">
        <f>ROUND(IF('Indicator Data'!I141=0,0,IF(LOG('Indicator Data'!I141)&gt;K$195,10,IF(LOG('Indicator Data'!I141)&lt;K$194,0,10-(K$195-LOG('Indicator Data'!I141))/(K$195-K$194)*10))),1)</f>
        <v>0</v>
      </c>
      <c r="L138" s="55">
        <f t="shared" si="222"/>
        <v>0</v>
      </c>
      <c r="M138" s="55">
        <f>ROUND(IF('Indicator Data'!J141=0,0,IF(LOG('Indicator Data'!J141)&gt;M$195,10,IF(LOG('Indicator Data'!J141)&lt;M$194,0,10-(M$195-LOG('Indicator Data'!J141))/(M$195-M$194)*10))),1)</f>
        <v>9.9</v>
      </c>
      <c r="N138" s="56">
        <f>'Indicator Data'!C141/'Indicator Data'!$CL141</f>
        <v>2.045963214224658E-3</v>
      </c>
      <c r="O138" s="56">
        <f>'Indicator Data'!D141/'Indicator Data'!$CL141</f>
        <v>1.7765266430686192E-3</v>
      </c>
      <c r="P138" s="56">
        <f>IF(F138=0.1,"x",'Indicator Data'!E141/'Indicator Data'!$CL141)</f>
        <v>5.5722701303168821E-3</v>
      </c>
      <c r="Q138" s="56">
        <f>'Indicator Data'!F141/'Indicator Data'!$CL141</f>
        <v>7.2386841849673313E-5</v>
      </c>
      <c r="R138" s="56">
        <f>'Indicator Data'!G141/'Indicator Data'!$CL141</f>
        <v>0</v>
      </c>
      <c r="S138" s="56">
        <f>'Indicator Data'!H141/'Indicator Data'!$CL141</f>
        <v>0</v>
      </c>
      <c r="T138" s="56">
        <f>'Indicator Data'!I141/'Indicator Data'!$CL141</f>
        <v>0</v>
      </c>
      <c r="U138" s="56">
        <f>'Indicator Data'!J141/'Indicator Data'!$CL141</f>
        <v>3.0249691279428384E-3</v>
      </c>
      <c r="V138" s="55">
        <f t="shared" si="223"/>
        <v>10</v>
      </c>
      <c r="W138" s="55">
        <f t="shared" si="224"/>
        <v>10</v>
      </c>
      <c r="X138" s="55">
        <f t="shared" si="225"/>
        <v>10</v>
      </c>
      <c r="Y138" s="55">
        <f t="shared" si="226"/>
        <v>3.7</v>
      </c>
      <c r="Z138" s="55">
        <f t="shared" si="227"/>
        <v>9.6999999999999993</v>
      </c>
      <c r="AA138" s="55">
        <f t="shared" si="228"/>
        <v>0</v>
      </c>
      <c r="AB138" s="55">
        <f t="shared" si="229"/>
        <v>0</v>
      </c>
      <c r="AC138" s="55">
        <f t="shared" si="230"/>
        <v>0</v>
      </c>
      <c r="AD138" s="55">
        <f t="shared" si="231"/>
        <v>0</v>
      </c>
      <c r="AE138" s="55">
        <f t="shared" si="232"/>
        <v>0</v>
      </c>
      <c r="AF138" s="55">
        <f t="shared" si="233"/>
        <v>1</v>
      </c>
      <c r="AG138" s="55">
        <f>ROUND(IF('Indicator Data'!K141=0,0,IF('Indicator Data'!K141&gt;AG$195,10,IF('Indicator Data'!K141&lt;AG$194,0,10-(AG$195-'Indicator Data'!K141)/(AG$195-AG$194)*10))),1)</f>
        <v>4.8</v>
      </c>
      <c r="AH138" s="55">
        <f t="shared" si="234"/>
        <v>9.8000000000000007</v>
      </c>
      <c r="AI138" s="55">
        <f t="shared" si="235"/>
        <v>10</v>
      </c>
      <c r="AJ138" s="55">
        <f t="shared" si="236"/>
        <v>0</v>
      </c>
      <c r="AK138" s="55">
        <f t="shared" si="237"/>
        <v>0</v>
      </c>
      <c r="AL138" s="55">
        <f t="shared" si="238"/>
        <v>0</v>
      </c>
      <c r="AM138" s="55">
        <f t="shared" si="239"/>
        <v>0</v>
      </c>
      <c r="AN138" s="55">
        <f t="shared" si="240"/>
        <v>7.6</v>
      </c>
      <c r="AO138" s="193">
        <f t="shared" si="241"/>
        <v>9.9</v>
      </c>
      <c r="AP138" s="193">
        <f t="shared" si="261"/>
        <v>6.4</v>
      </c>
      <c r="AQ138" s="193">
        <f t="shared" si="242"/>
        <v>9.3000000000000007</v>
      </c>
      <c r="AR138" s="193">
        <f t="shared" si="243"/>
        <v>0</v>
      </c>
      <c r="AS138" s="55">
        <f t="shared" si="244"/>
        <v>6.2</v>
      </c>
      <c r="AT138" s="55">
        <f>IF('Indicator Data'!L141="No data","x",IF('Indicator Data'!CM141&lt;1000,"x",ROUND((IF('Indicator Data'!L141&gt;AT$195,10,IF('Indicator Data'!L141&lt;AT$194,0,10-(AT$195-'Indicator Data'!L141)/(AT$195-AT$194)*10))),1)))</f>
        <v>3</v>
      </c>
      <c r="AU138" s="193">
        <f t="shared" si="245"/>
        <v>4.5999999999999996</v>
      </c>
      <c r="AV138" s="55" t="str">
        <f>IF('Indicator Data'!M141="No data","x",ROUND(IF('Indicator Data'!M141=0,0,IF(LOG('Indicator Data'!M141)&gt;AV$195,10,IF(LOG('Indicator Data'!M141)&lt;AV$194,0,10-(AV$195-LOG('Indicator Data'!M141))/(AV$195-AV$194)*10))),1))</f>
        <v>x</v>
      </c>
      <c r="AW138" s="56" t="str">
        <f>IF(AV138="x","x",'Indicator Data'!M141/'Indicator Data'!$CL141)</f>
        <v>x</v>
      </c>
      <c r="AX138" s="55" t="str">
        <f t="shared" si="262"/>
        <v>x</v>
      </c>
      <c r="AY138" s="55" t="str">
        <f t="shared" si="263"/>
        <v>x</v>
      </c>
      <c r="AZ138" s="55" t="str">
        <f>IF('Indicator Data'!N141="No data","x",ROUND(IF('Indicator Data'!N141=0,0,IF(LOG('Indicator Data'!N141)&gt;AZ$195,10,IF(LOG('Indicator Data'!N141)&lt;AZ$194,0,10-(AZ$195-LOG('Indicator Data'!N141))/(AZ$195-AZ$194)*10))),1))</f>
        <v>x</v>
      </c>
      <c r="BA138" s="56" t="str">
        <f>IF(AZ138="x","x",'Indicator Data'!N141/'Indicator Data'!$CL141)</f>
        <v>x</v>
      </c>
      <c r="BB138" s="55" t="str">
        <f t="shared" si="264"/>
        <v>x</v>
      </c>
      <c r="BC138" s="55" t="str">
        <f t="shared" si="265"/>
        <v>x</v>
      </c>
      <c r="BD138" s="55" t="str">
        <f>IF('Indicator Data'!O141="No data","x",ROUND(IF('Indicator Data'!O141=0,0,IF(LOG('Indicator Data'!O141)&gt;BD$195,10,IF(LOG('Indicator Data'!O141)&lt;BD$194,0,10-(BD$195-LOG('Indicator Data'!O141))/(BD$195-BD$194)*10))),1))</f>
        <v>x</v>
      </c>
      <c r="BE138" s="56" t="str">
        <f>IF(BD138="x","x",'Indicator Data'!O141/'Indicator Data'!$CL141)</f>
        <v>x</v>
      </c>
      <c r="BF138" s="55" t="str">
        <f t="shared" si="266"/>
        <v>x</v>
      </c>
      <c r="BG138" s="55" t="str">
        <f t="shared" si="267"/>
        <v>x</v>
      </c>
      <c r="BH138" s="55" t="str">
        <f>IF('Indicator Data'!P141="No data","x",ROUND(IF('Indicator Data'!P141=0,0,IF(LOG('Indicator Data'!P141)&gt;BH$195,10,IF(LOG('Indicator Data'!P141)&lt;BH$194,0,10-(BH$195-LOG('Indicator Data'!P141))/(BH$195-BH$194)*10))),1))</f>
        <v>x</v>
      </c>
      <c r="BI138" s="56" t="str">
        <f>IF(BH138="x","x",'Indicator Data'!P141/'Indicator Data'!$CL141)</f>
        <v>x</v>
      </c>
      <c r="BJ138" s="55" t="str">
        <f t="shared" si="268"/>
        <v>x</v>
      </c>
      <c r="BK138" s="55" t="str">
        <f t="shared" si="269"/>
        <v>x</v>
      </c>
      <c r="BL138" s="55" t="str">
        <f t="shared" si="270"/>
        <v>x</v>
      </c>
      <c r="BM138" s="55">
        <f>ROUND(IF('Indicator Data'!Q141=0,0,IF(LOG('Indicator Data'!Q141)&gt;BM$195,10,IF(LOG('Indicator Data'!Q141)&lt;BM$194,0,10-(BM$195-LOG('Indicator Data'!Q141))/(BM$195-BM$194)*10))),1)</f>
        <v>8.1999999999999993</v>
      </c>
      <c r="BN138" s="55">
        <f>ROUND(IF('Indicator Data'!R141=0,0,IF(LOG('Indicator Data'!R141)&gt;BN$195,10,IF(LOG('Indicator Data'!R141)&lt;BN$194,0,10-(BN$195-LOG('Indicator Data'!R141))/(BN$195-BN$194)*10))),1)</f>
        <v>9.5</v>
      </c>
      <c r="BO138" s="55">
        <f t="shared" si="271"/>
        <v>9.0666666666666664</v>
      </c>
      <c r="BP138" s="56">
        <f>'Indicator Data'!Q141/'Indicator Data'!$CL141</f>
        <v>0.18852401301138355</v>
      </c>
      <c r="BQ138" s="56">
        <f>'Indicator Data'!R141/'Indicator Data'!$CL141</f>
        <v>0.15401619158554314</v>
      </c>
      <c r="BR138" s="55">
        <f t="shared" si="246"/>
        <v>1.9</v>
      </c>
      <c r="BS138" s="55">
        <f t="shared" si="247"/>
        <v>1.9</v>
      </c>
      <c r="BT138" s="55">
        <f t="shared" si="248"/>
        <v>1.8999999999999997</v>
      </c>
      <c r="BU138" s="55">
        <f t="shared" si="272"/>
        <v>6.8</v>
      </c>
      <c r="BV138" s="55">
        <f>ROUND(IF('Indicator Data'!S141=0,0,IF(LOG('Indicator Data'!S141)&gt;BV$195,10,IF(LOG('Indicator Data'!S141)&lt;BV$194,0,10-(BV$195-LOG('Indicator Data'!S141))/(BV$195-BV$194)*10))),1)</f>
        <v>7.5</v>
      </c>
      <c r="BW138" s="55">
        <f>ROUND(IF('Indicator Data'!T141=0,0,IF(LOG('Indicator Data'!T141)&gt;BW$195,10,IF(LOG('Indicator Data'!T141)&lt;BW$194,0,10-(BW$195-LOG('Indicator Data'!T141))/(BW$195-BW$194)*10))),1)</f>
        <v>7.3</v>
      </c>
      <c r="BX138" s="55">
        <f t="shared" si="273"/>
        <v>7.3666666666666671</v>
      </c>
      <c r="BY138" s="56">
        <f>'Indicator Data'!S141/'Indicator Data'!$CL141</f>
        <v>5.880979864320094E-2</v>
      </c>
      <c r="BZ138" s="56">
        <f>'Indicator Data'!T141/'Indicator Data'!$CL141</f>
        <v>3.8500270669392517E-2</v>
      </c>
      <c r="CA138" s="55">
        <f t="shared" si="249"/>
        <v>1</v>
      </c>
      <c r="CB138" s="55">
        <f t="shared" si="250"/>
        <v>0.4</v>
      </c>
      <c r="CC138" s="55">
        <f t="shared" si="274"/>
        <v>0.6</v>
      </c>
      <c r="CD138" s="55">
        <f t="shared" si="275"/>
        <v>4.8</v>
      </c>
      <c r="CE138" s="55">
        <f t="shared" si="276"/>
        <v>5.9</v>
      </c>
      <c r="CF138" s="55">
        <f>ROUND(IF('Indicator Data'!U141=0,0,IF(LOG('Indicator Data'!U141)&gt;CF$195,10,IF(LOG('Indicator Data'!U141)&lt;CF$194,0,10-(CF$195-LOG('Indicator Data'!U141))/(CF$195-CF$194)*10))),1)</f>
        <v>8.3000000000000007</v>
      </c>
      <c r="CG138" s="56">
        <f>'Indicator Data'!U141/'Indicator Data'!$CL141</f>
        <v>0.20290205146776188</v>
      </c>
      <c r="CH138" s="55">
        <f t="shared" si="251"/>
        <v>2.2999999999999998</v>
      </c>
      <c r="CI138" s="55">
        <f t="shared" si="277"/>
        <v>6.1</v>
      </c>
      <c r="CJ138" s="55">
        <f>ROUND(IF('Indicator Data'!V141=0,0,IF(LOG('Indicator Data'!V141)&gt;CJ$195,10,IF(LOG('Indicator Data'!V141)&lt;CJ$194,0,10-(CJ$195-LOG('Indicator Data'!V141))/(CJ$195-CJ$194)*10))),1)</f>
        <v>8.8000000000000007</v>
      </c>
      <c r="CK138" s="56">
        <f>IF('Indicator Data'!V141/'Indicator Data'!$CL141&gt;1,1,'Indicator Data'!V141/'Indicator Data'!$CL141)</f>
        <v>0.48856193965355527</v>
      </c>
      <c r="CL138" s="55">
        <f t="shared" si="252"/>
        <v>4.9000000000000004</v>
      </c>
      <c r="CM138" s="55">
        <f t="shared" si="278"/>
        <v>7.3</v>
      </c>
      <c r="CN138" s="55">
        <f>ROUND(IF('Indicator Data'!W141=0,0,IF(LOG('Indicator Data'!W141)&gt;CN$195,10,IF(LOG('Indicator Data'!W141)&lt;CN$194,0,10-(CN$195-LOG('Indicator Data'!W141))/(CN$195-CN$194)*10))),1)</f>
        <v>0</v>
      </c>
      <c r="CO138" s="56">
        <f>'Indicator Data'!W141/'Indicator Data'!$CL141</f>
        <v>0</v>
      </c>
      <c r="CP138" s="55">
        <f t="shared" si="253"/>
        <v>0</v>
      </c>
      <c r="CQ138" s="55">
        <f t="shared" si="279"/>
        <v>0</v>
      </c>
      <c r="CR138" s="55">
        <f>ROUND(IF('Indicator Data'!X141=0,0,IF(LOG('Indicator Data'!X141)&gt;CR$195,10,IF(LOG('Indicator Data'!X141)&lt;CR$194,0,10-(CR$195-LOG('Indicator Data'!X141))/(CR$195-CR$194)*10))),1)</f>
        <v>9</v>
      </c>
      <c r="CS138" s="56">
        <f>'Indicator Data'!X141/'Indicator Data'!$CL141</f>
        <v>0.59040355662737432</v>
      </c>
      <c r="CT138" s="55">
        <f t="shared" si="254"/>
        <v>5.9</v>
      </c>
      <c r="CU138" s="55">
        <f t="shared" si="280"/>
        <v>7.8</v>
      </c>
      <c r="CV138" s="55">
        <f>ROUND(IF('Indicator Data'!Y141=0,0,IF(LOG('Indicator Data'!Y141)&gt;CR$195,10,IF(LOG('Indicator Data'!Y141)&lt;CR$194,0,10-(CR$195-LOG('Indicator Data'!Y141))/(CR$195-CR$194)*10))),1)</f>
        <v>0</v>
      </c>
      <c r="CW138" s="56">
        <f>'Indicator Data'!Y141/'Indicator Data'!$CL141</f>
        <v>0</v>
      </c>
      <c r="CX138" s="55">
        <f t="shared" si="255"/>
        <v>0</v>
      </c>
      <c r="CY138" s="55">
        <f t="shared" si="281"/>
        <v>0</v>
      </c>
      <c r="CZ138" s="55">
        <f t="shared" si="282"/>
        <v>6.9</v>
      </c>
      <c r="DA138" s="55">
        <f>IF('Indicator Data'!AE141="No data","x",ROUND(IF('Indicator Data'!AE141&gt;DA$195,0,IF('Indicator Data'!AE141&lt;DA$194,10,(DA$195-'Indicator Data'!AE141)/(DA$195-DA$194)*10)),1))</f>
        <v>2.9</v>
      </c>
      <c r="DB138" s="55">
        <f>IF('Indicator Data'!AF141="No data","x",ROUND(IF('Indicator Data'!AF141&gt;DB$195,0,IF('Indicator Data'!AF141&lt;DB$194,10,(DB$195-'Indicator Data'!AF141)/(DB$195-DB$194)*10)),1))</f>
        <v>1.5</v>
      </c>
      <c r="DC138" s="55" t="str">
        <f>IF('Indicator Data'!AH141="No data","x",ROUND(IF('Indicator Data'!AH141&gt;DC$195,0,IF('Indicator Data'!AH141&lt;DC$194,10,(DC$195-'Indicator Data'!AH141)/(DC$195-DC$194)*10)),1))</f>
        <v>x</v>
      </c>
      <c r="DD138" s="55">
        <f>IF(AND(DB138="x",DA138="x",DC138="x"),"x",ROUND(AVERAGE(DA138:DC138),1))</f>
        <v>2.2000000000000002</v>
      </c>
      <c r="DE138" s="55">
        <f>IF('Indicator Data'!AA141="No data","x",ROUND(IF(LOG('Indicator Data'!AA141)&gt;DE$195,10,IF(LOG('Indicator Data'!AA141)&lt;DE$194,0,10-(DE$195-LOG('Indicator Data'!AA141))/(DE$195-DE$194)*10)),1))</f>
        <v>4.7</v>
      </c>
      <c r="DF138" s="55">
        <f>IF('Indicator Data'!AB141="No data","x",ROUND(IF('Indicator Data'!AB141&gt;DF$195,10,IF('Indicator Data'!AB141&lt;DF$194,0,10-(DF$195-'Indicator Data'!AB141)/(DF$195-DF$194)*10)),1))</f>
        <v>4.9000000000000004</v>
      </c>
      <c r="DG138" s="55">
        <f>IF('Indicator Data'!AC141="No data","x",ROUND(IF('Indicator Data'!AC141&gt;DG$195,10,IF('Indicator Data'!AC141&lt;DG$194,0,10-(DG$195-'Indicator Data'!AC141)/(DG$195-DG$194)*10)),1))</f>
        <v>7.8</v>
      </c>
      <c r="DH138" s="55">
        <f>IF('Indicator Data'!AD141="No data","x",ROUND(IF('Indicator Data'!AD141&gt;DH$195,10,IF('Indicator Data'!AD141&lt;DH$194,0,10-(DH$195-'Indicator Data'!AD141)/(DH$195-DH$194)*10)),1))</f>
        <v>2.5</v>
      </c>
      <c r="DI138" s="55">
        <f t="shared" si="283"/>
        <v>5</v>
      </c>
      <c r="DJ138" s="55">
        <f t="shared" si="284"/>
        <v>4.0999999999999996</v>
      </c>
      <c r="DK138" s="55">
        <f>IF('Indicator Data'!AK141="No data","x",ROUND(IF('Indicator Data'!AK141&gt;DK$195,10,IF('Indicator Data'!AK141&lt;DK$194,0,10-(DK$195-'Indicator Data'!AK141)/(DK$195-DK$194)*10)),1))</f>
        <v>3.8</v>
      </c>
      <c r="DL138" s="55">
        <f>IF('Indicator Data'!AL141="No data","x",ROUND(IF('Indicator Data'!AL141&gt;DL$195,10,IF('Indicator Data'!AL141&lt;DL$194,0,10-(DL$195-'Indicator Data'!AL141)/(DL$195-DL$194)*10)),1))</f>
        <v>2.4</v>
      </c>
      <c r="DM138" s="55">
        <f t="shared" si="285"/>
        <v>4.4000000000000004</v>
      </c>
      <c r="DN138" s="55">
        <f>IF('Indicator Data'!AG141="No data","x",ROUND(IF('Indicator Data'!AG141&gt;DN$195,10,IF('Indicator Data'!AG141&lt;DN$194,0,10-(DN$195-'Indicator Data'!AG141)/(DN$195-DN$194)*10)),1))</f>
        <v>2.2000000000000002</v>
      </c>
      <c r="DO138" s="55">
        <f t="shared" si="286"/>
        <v>2.2000000000000002</v>
      </c>
      <c r="DP138" s="194">
        <f>IF('Indicator Data'!AI141="No data","x",'Indicator Data'!AI141/'Indicator Data'!$CK141)</f>
        <v>3.179192413852951E-5</v>
      </c>
      <c r="DQ138" s="55">
        <f t="shared" si="256"/>
        <v>0.3</v>
      </c>
      <c r="DR138" s="55">
        <f>IF('Indicator Data'!AJ141="No data","x",ROUND(IF('Indicator Data'!AJ141&gt;DR$195,10,IF('Indicator Data'!AJ141&lt;DR$194,0,10-(DR$195-'Indicator Data'!AJ141)/(DR$195-DR$194)*10)),1))</f>
        <v>4</v>
      </c>
      <c r="DS138" s="55">
        <f t="shared" si="287"/>
        <v>2.2000000000000002</v>
      </c>
      <c r="DT138" s="55">
        <f>ROUND(IF('Indicator Data'!Z141=0,0,IF(LOG('Indicator Data'!Z141)&gt;DT$195,10,IF(LOG('Indicator Data'!Z141)&lt;DT$194,0,10-(DT$195-LOG('Indicator Data'!Z141))/(DT$195-DT$194)*10))),1)</f>
        <v>0</v>
      </c>
      <c r="DU138" s="56">
        <f>'Indicator Data'!Z141/'Indicator Data'!$CL141</f>
        <v>0</v>
      </c>
      <c r="DV138" s="55">
        <f t="shared" si="257"/>
        <v>0</v>
      </c>
      <c r="DW138" s="55">
        <f t="shared" si="288"/>
        <v>0</v>
      </c>
      <c r="DX138" s="55">
        <f t="shared" si="289"/>
        <v>2.9</v>
      </c>
      <c r="DY138" s="57">
        <f>IF(BL138="x",ROUND((10-GEOMEAN(((10-DX138)/10*9+1),((10-CZ138)/10*9+1),((10-DJ138)/10*9+1)))/9*10,1),ROUND((10-GEOMEAN(((10-BL138)/10*9+1),((10-DX138)/10*9+1),((10-CZ138)/10*9+1),((10-DJ138)/10*9+1)))/9*10,1))</f>
        <v>4.9000000000000004</v>
      </c>
      <c r="DZ138" s="58">
        <f>IF(ROUND(IF(AP138="x",(10-GEOMEAN(((10-AO138)/10*9+1),((10-DY138)/10*9+1),((10-AU138)/10*9+1),((10-AQ138)/10*9+1),((10-AR138)/10*9+1)))/9*10,(10-GEOMEAN(((10-AO138)/10*9+1),((10-DY138)/10*9+1),((10-AP138)/10*9+1),((10-AQ138)/10*9+1),((10-AR138)/10*9+1),((10-AU138)/10*9+1)))/9*10),1)=0,0.1,ROUND(IF(AP138="x",(10-GEOMEAN(((10-AO138)/10*9+1),((10-DY138)/10*9+1),((10-AU138)/10*9+1),((10-AQ138)/10*9+1),((10-AR138)/10*9+1)))/9*10,(10-GEOMEAN(((10-AO138)/10*9+1),((10-DY138)/10*9+1),((10-AP138)/10*9+1),((10-AQ138)/10*9+1),((10-AR138)/10*9+1),((10-AU138)/10*9+1)))/9*10),1))</f>
        <v>7</v>
      </c>
      <c r="EA138" s="55">
        <f>ROUND(IF('Indicator Data'!AM141=0,0,IF('Indicator Data'!AM141&gt;EA$195,10,IF('Indicator Data'!AM141&lt;EA$194,0,10-(EA$195-'Indicator Data'!AM141)/(EA$195-EA$194)*10))),1)</f>
        <v>3.9</v>
      </c>
      <c r="EB138" s="55">
        <f>ROUND(IF('Indicator Data'!AN141=0,0,IF(LOG('Indicator Data'!AN141)&gt;LOG(EB$195),10,IF(LOG('Indicator Data'!AN141)&lt;LOG(EB$194),0,10-(LOG(EB$195)-LOG('Indicator Data'!AN141))/(LOG(EB$195)-LOG(EB$194))*10))),1)</f>
        <v>1.6</v>
      </c>
      <c r="EC138" s="57">
        <f t="shared" si="258"/>
        <v>2.8</v>
      </c>
      <c r="ED138" s="55">
        <f>'Indicator Data'!AO141</f>
        <v>0</v>
      </c>
      <c r="EE138" s="55">
        <f>'Indicator Data'!AP141</f>
        <v>0</v>
      </c>
      <c r="EF138" s="57">
        <f t="shared" si="259"/>
        <v>0</v>
      </c>
      <c r="EG138" s="58">
        <f t="shared" si="260"/>
        <v>2</v>
      </c>
      <c r="EH138" s="15"/>
      <c r="EI138" s="104"/>
    </row>
    <row r="139" spans="1:139" s="4" customFormat="1" x14ac:dyDescent="0.25">
      <c r="A139" s="126" t="str">
        <f>'Indicator Data'!A142</f>
        <v>Philippines</v>
      </c>
      <c r="B139" s="59" t="str">
        <f>'Indicator Data'!B142</f>
        <v>PHL</v>
      </c>
      <c r="C139" s="55">
        <f>ROUND(IF('Indicator Data'!C142=0,0.1,IF(LOG('Indicator Data'!C142)&gt;C$195,10,IF(LOG('Indicator Data'!C142)&lt;C$194,0,10-(C$195-LOG('Indicator Data'!C142))/(C$195-C$194)*10))),1)</f>
        <v>10</v>
      </c>
      <c r="D139" s="55">
        <f>ROUND(IF('Indicator Data'!D142=0,0.1,IF(LOG('Indicator Data'!D142)&gt;D$195,10,IF(LOG('Indicator Data'!D142)&lt;D$194,0,10-(D$195-LOG('Indicator Data'!D142))/(D$195-D$194)*10))),1)</f>
        <v>10</v>
      </c>
      <c r="E139" s="55">
        <f t="shared" si="220"/>
        <v>10</v>
      </c>
      <c r="F139" s="55">
        <f>IF('Indicator Data'!E142="No data",0.1,(ROUND(IF('Indicator Data'!E142=0,0,IF(LOG('Indicator Data'!E142)&gt;F$195,10,IF(LOG('Indicator Data'!E142)&lt;F$194,0,10-(F$195-LOG('Indicator Data'!E142))/(F$195-F$194)*10))),1)))</f>
        <v>9.1999999999999993</v>
      </c>
      <c r="G139" s="55">
        <f>ROUND(IF('Indicator Data'!F142=0,0,IF(LOG('Indicator Data'!F142)&gt;G$195,10,IF(LOG('Indicator Data'!F142)&lt;G$194,0,10-(G$195-LOG('Indicator Data'!F142))/(G$195-G$194)*10))),1)</f>
        <v>9.4</v>
      </c>
      <c r="H139" s="55">
        <f>ROUND(IF('Indicator Data'!G142=0,0,IF(LOG('Indicator Data'!G142)&gt;H$195,10,IF(LOG('Indicator Data'!G142)&lt;H$194,0,10-(H$195-LOG('Indicator Data'!G142))/(H$195-H$194)*10))),1)</f>
        <v>10</v>
      </c>
      <c r="I139" s="55">
        <f>ROUND(IF('Indicator Data'!H142=0,0,IF(LOG('Indicator Data'!H142)&gt;I$195,10,IF(LOG('Indicator Data'!H142)&lt;I$194,0,10-(I$195-LOG('Indicator Data'!H142))/(I$195-I$194)*10))),1)</f>
        <v>10</v>
      </c>
      <c r="J139" s="55">
        <f t="shared" si="221"/>
        <v>10</v>
      </c>
      <c r="K139" s="55">
        <f>ROUND(IF('Indicator Data'!I142=0,0,IF(LOG('Indicator Data'!I142)&gt;K$195,10,IF(LOG('Indicator Data'!I142)&lt;K$194,0,10-(K$195-LOG('Indicator Data'!I142))/(K$195-K$194)*10))),1)</f>
        <v>9.8000000000000007</v>
      </c>
      <c r="L139" s="55">
        <f t="shared" si="222"/>
        <v>9.9</v>
      </c>
      <c r="M139" s="55">
        <f>ROUND(IF('Indicator Data'!J142=0,0,IF(LOG('Indicator Data'!J142)&gt;M$195,10,IF(LOG('Indicator Data'!J142)&lt;M$194,0,10-(M$195-LOG('Indicator Data'!J142))/(M$195-M$194)*10))),1)</f>
        <v>10</v>
      </c>
      <c r="N139" s="56">
        <f>'Indicator Data'!C142/'Indicator Data'!$CL142</f>
        <v>1.9735048695199665E-3</v>
      </c>
      <c r="O139" s="56">
        <f>'Indicator Data'!D142/'Indicator Data'!$CL142</f>
        <v>1.6679646274866773E-3</v>
      </c>
      <c r="P139" s="56">
        <f>IF(F139=0.1,"x",'Indicator Data'!E142/'Indicator Data'!$CL142)</f>
        <v>4.8065778265760232E-3</v>
      </c>
      <c r="Q139" s="56">
        <f>'Indicator Data'!F142/'Indicator Data'!$CL142</f>
        <v>4.482783974392229E-5</v>
      </c>
      <c r="R139" s="56">
        <f>'Indicator Data'!G142/'Indicator Data'!$CL142</f>
        <v>1.7325610525787277E-2</v>
      </c>
      <c r="S139" s="56">
        <f>'Indicator Data'!H142/'Indicator Data'!$CL142</f>
        <v>1.2135552636483591E-2</v>
      </c>
      <c r="T139" s="56">
        <f>'Indicator Data'!I142/'Indicator Data'!$CL142</f>
        <v>7.6423831864314796E-3</v>
      </c>
      <c r="U139" s="56">
        <f>'Indicator Data'!J142/'Indicator Data'!$CL142</f>
        <v>1.1502547501956119E-3</v>
      </c>
      <c r="V139" s="55">
        <f t="shared" si="223"/>
        <v>9.9</v>
      </c>
      <c r="W139" s="55">
        <f t="shared" si="224"/>
        <v>10</v>
      </c>
      <c r="X139" s="55">
        <f t="shared" si="225"/>
        <v>10</v>
      </c>
      <c r="Y139" s="55">
        <f t="shared" si="226"/>
        <v>3.2</v>
      </c>
      <c r="Z139" s="55">
        <f t="shared" si="227"/>
        <v>9.1999999999999993</v>
      </c>
      <c r="AA139" s="55">
        <f t="shared" si="228"/>
        <v>9.6</v>
      </c>
      <c r="AB139" s="55">
        <f t="shared" si="229"/>
        <v>10</v>
      </c>
      <c r="AC139" s="55">
        <f t="shared" si="230"/>
        <v>9.8000000000000007</v>
      </c>
      <c r="AD139" s="55">
        <f t="shared" si="231"/>
        <v>7.6</v>
      </c>
      <c r="AE139" s="55">
        <f t="shared" si="232"/>
        <v>9</v>
      </c>
      <c r="AF139" s="55">
        <f t="shared" si="233"/>
        <v>0.4</v>
      </c>
      <c r="AG139" s="55">
        <f>ROUND(IF('Indicator Data'!K142=0,0,IF('Indicator Data'!K142&gt;AG$195,10,IF('Indicator Data'!K142&lt;AG$194,0,10-(AG$195-'Indicator Data'!K142)/(AG$195-AG$194)*10))),1)</f>
        <v>6.7</v>
      </c>
      <c r="AH139" s="55">
        <f t="shared" si="234"/>
        <v>10</v>
      </c>
      <c r="AI139" s="55">
        <f t="shared" si="235"/>
        <v>10</v>
      </c>
      <c r="AJ139" s="55">
        <f t="shared" si="236"/>
        <v>9.8000000000000007</v>
      </c>
      <c r="AK139" s="55">
        <f t="shared" si="237"/>
        <v>10</v>
      </c>
      <c r="AL139" s="55">
        <f t="shared" si="238"/>
        <v>9.9</v>
      </c>
      <c r="AM139" s="55">
        <f t="shared" si="239"/>
        <v>8.6999999999999993</v>
      </c>
      <c r="AN139" s="55">
        <f t="shared" si="240"/>
        <v>7.7</v>
      </c>
      <c r="AO139" s="193">
        <f t="shared" si="241"/>
        <v>10</v>
      </c>
      <c r="AP139" s="193">
        <f t="shared" si="261"/>
        <v>7.2</v>
      </c>
      <c r="AQ139" s="193">
        <f t="shared" si="242"/>
        <v>9.3000000000000007</v>
      </c>
      <c r="AR139" s="193">
        <f t="shared" si="243"/>
        <v>9.5</v>
      </c>
      <c r="AS139" s="55">
        <f t="shared" si="244"/>
        <v>7.2</v>
      </c>
      <c r="AT139" s="55">
        <f>IF('Indicator Data'!L142="No data","x",IF('Indicator Data'!CM142&lt;1000,"x",ROUND((IF('Indicator Data'!L142&gt;AT$195,10,IF('Indicator Data'!L142&lt;AT$194,0,10-(AT$195-'Indicator Data'!L142)/(AT$195-AT$194)*10))),1)))</f>
        <v>1</v>
      </c>
      <c r="AU139" s="193">
        <f t="shared" si="245"/>
        <v>4.0999999999999996</v>
      </c>
      <c r="AV139" s="55">
        <f>IF('Indicator Data'!M142="No data","x",ROUND(IF('Indicator Data'!M142=0,0,IF(LOG('Indicator Data'!M142)&gt;AV$195,10,IF(LOG('Indicator Data'!M142)&lt;AV$194,0,10-(AV$195-LOG('Indicator Data'!M142))/(AV$195-AV$194)*10))),1))</f>
        <v>8.9</v>
      </c>
      <c r="AW139" s="56">
        <f>IF(AV139="x","x",'Indicator Data'!M142/'Indicator Data'!$CL142)</f>
        <v>0.15755195371409841</v>
      </c>
      <c r="AX139" s="55">
        <f t="shared" si="262"/>
        <v>1.8</v>
      </c>
      <c r="AY139" s="55">
        <f t="shared" si="263"/>
        <v>6.6</v>
      </c>
      <c r="AZ139" s="55" t="str">
        <f>IF('Indicator Data'!N142="No data","x",ROUND(IF('Indicator Data'!N142=0,0,IF(LOG('Indicator Data'!N142)&gt;AZ$195,10,IF(LOG('Indicator Data'!N142)&lt;AZ$194,0,10-(AZ$195-LOG('Indicator Data'!N142))/(AZ$195-AZ$194)*10))),1))</f>
        <v>x</v>
      </c>
      <c r="BA139" s="56" t="str">
        <f>IF(AZ139="x","x",'Indicator Data'!N142/'Indicator Data'!$CL142)</f>
        <v>x</v>
      </c>
      <c r="BB139" s="55" t="str">
        <f t="shared" si="264"/>
        <v>x</v>
      </c>
      <c r="BC139" s="55" t="str">
        <f t="shared" si="265"/>
        <v>x</v>
      </c>
      <c r="BD139" s="55" t="str">
        <f>IF('Indicator Data'!O142="No data","x",ROUND(IF('Indicator Data'!O142=0,0,IF(LOG('Indicator Data'!O142)&gt;BD$195,10,IF(LOG('Indicator Data'!O142)&lt;BD$194,0,10-(BD$195-LOG('Indicator Data'!O142))/(BD$195-BD$194)*10))),1))</f>
        <v>x</v>
      </c>
      <c r="BE139" s="56" t="str">
        <f>IF(BD139="x","x",'Indicator Data'!O142/'Indicator Data'!$CL142)</f>
        <v>x</v>
      </c>
      <c r="BF139" s="55" t="str">
        <f t="shared" si="266"/>
        <v>x</v>
      </c>
      <c r="BG139" s="55" t="str">
        <f t="shared" si="267"/>
        <v>x</v>
      </c>
      <c r="BH139" s="55" t="str">
        <f>IF('Indicator Data'!P142="No data","x",ROUND(IF('Indicator Data'!P142=0,0,IF(LOG('Indicator Data'!P142)&gt;BH$195,10,IF(LOG('Indicator Data'!P142)&lt;BH$194,0,10-(BH$195-LOG('Indicator Data'!P142))/(BH$195-BH$194)*10))),1))</f>
        <v>x</v>
      </c>
      <c r="BI139" s="56" t="str">
        <f>IF(BH139="x","x",'Indicator Data'!P142/'Indicator Data'!$CL142)</f>
        <v>x</v>
      </c>
      <c r="BJ139" s="55" t="str">
        <f t="shared" si="268"/>
        <v>x</v>
      </c>
      <c r="BK139" s="55" t="str">
        <f t="shared" si="269"/>
        <v>x</v>
      </c>
      <c r="BL139" s="55">
        <f t="shared" si="270"/>
        <v>6.6</v>
      </c>
      <c r="BM139" s="55">
        <f>ROUND(IF('Indicator Data'!Q142=0,0,IF(LOG('Indicator Data'!Q142)&gt;BM$195,10,IF(LOG('Indicator Data'!Q142)&lt;BM$194,0,10-(BM$195-LOG('Indicator Data'!Q142))/(BM$195-BM$194)*10))),1)</f>
        <v>9.1</v>
      </c>
      <c r="BN139" s="55">
        <f>ROUND(IF('Indicator Data'!R142=0,0,IF(LOG('Indicator Data'!R142)&gt;BN$195,10,IF(LOG('Indicator Data'!R142)&lt;BN$194,0,10-(BN$195-LOG('Indicator Data'!R142))/(BN$195-BN$194)*10))),1)</f>
        <v>10</v>
      </c>
      <c r="BO139" s="55">
        <f t="shared" si="271"/>
        <v>9.7000000000000011</v>
      </c>
      <c r="BP139" s="56">
        <f>'Indicator Data'!Q142/'Indicator Data'!$CL142</f>
        <v>0.23274292152909065</v>
      </c>
      <c r="BQ139" s="56">
        <f>'Indicator Data'!R142/'Indicator Data'!$CL142</f>
        <v>0.29077790627458555</v>
      </c>
      <c r="BR139" s="55">
        <f t="shared" si="246"/>
        <v>2.2999999999999998</v>
      </c>
      <c r="BS139" s="55">
        <f t="shared" si="247"/>
        <v>3.6</v>
      </c>
      <c r="BT139" s="55">
        <f t="shared" si="248"/>
        <v>3.1666666666666665</v>
      </c>
      <c r="BU139" s="55">
        <f t="shared" si="272"/>
        <v>7.8</v>
      </c>
      <c r="BV139" s="55">
        <f>ROUND(IF('Indicator Data'!S142=0,0,IF(LOG('Indicator Data'!S142)&gt;BV$195,10,IF(LOG('Indicator Data'!S142)&lt;BV$194,0,10-(BV$195-LOG('Indicator Data'!S142))/(BV$195-BV$194)*10))),1)</f>
        <v>8.8000000000000007</v>
      </c>
      <c r="BW139" s="55">
        <f>ROUND(IF('Indicator Data'!T142=0,0,IF(LOG('Indicator Data'!T142)&gt;BW$195,10,IF(LOG('Indicator Data'!T142)&lt;BW$194,0,10-(BW$195-LOG('Indicator Data'!T142))/(BW$195-BW$194)*10))),1)</f>
        <v>9.4</v>
      </c>
      <c r="BX139" s="55">
        <f t="shared" si="273"/>
        <v>9.2000000000000011</v>
      </c>
      <c r="BY139" s="56">
        <f>'Indicator Data'!S142/'Indicator Data'!$CL142</f>
        <v>0.15178021063713645</v>
      </c>
      <c r="BZ139" s="56">
        <f>'Indicator Data'!T142/'Indicator Data'!$CL142</f>
        <v>0.37120989917798147</v>
      </c>
      <c r="CA139" s="55">
        <f t="shared" si="249"/>
        <v>2.5</v>
      </c>
      <c r="CB139" s="55">
        <f t="shared" si="250"/>
        <v>3.7</v>
      </c>
      <c r="CC139" s="55">
        <f t="shared" si="274"/>
        <v>3.3000000000000003</v>
      </c>
      <c r="CD139" s="55">
        <f t="shared" si="275"/>
        <v>7.2</v>
      </c>
      <c r="CE139" s="55">
        <f t="shared" si="276"/>
        <v>7.5</v>
      </c>
      <c r="CF139" s="55">
        <f>ROUND(IF('Indicator Data'!U142=0,0,IF(LOG('Indicator Data'!U142)&gt;CF$195,10,IF(LOG('Indicator Data'!U142)&lt;CF$194,0,10-(CF$195-LOG('Indicator Data'!U142))/(CF$195-CF$194)*10))),1)</f>
        <v>9.9</v>
      </c>
      <c r="CG139" s="56">
        <f>'Indicator Data'!U142/'Indicator Data'!$CL142</f>
        <v>0.79728459640169569</v>
      </c>
      <c r="CH139" s="55">
        <f t="shared" si="251"/>
        <v>8.9</v>
      </c>
      <c r="CI139" s="55">
        <f t="shared" si="277"/>
        <v>9.5</v>
      </c>
      <c r="CJ139" s="55">
        <f>ROUND(IF('Indicator Data'!V142=0,0,IF(LOG('Indicator Data'!V142)&gt;CJ$195,10,IF(LOG('Indicator Data'!V142)&lt;CJ$194,0,10-(CJ$195-LOG('Indicator Data'!V142))/(CJ$195-CJ$194)*10))),1)</f>
        <v>9.9</v>
      </c>
      <c r="CK139" s="56">
        <f>IF('Indicator Data'!V142/'Indicator Data'!$CL142&gt;1,1,'Indicator Data'!V142/'Indicator Data'!$CL142)</f>
        <v>0.8419874310125206</v>
      </c>
      <c r="CL139" s="55">
        <f t="shared" si="252"/>
        <v>8.4</v>
      </c>
      <c r="CM139" s="55">
        <f t="shared" si="278"/>
        <v>9.3000000000000007</v>
      </c>
      <c r="CN139" s="55">
        <f>ROUND(IF('Indicator Data'!W142=0,0,IF(LOG('Indicator Data'!W142)&gt;CN$195,10,IF(LOG('Indicator Data'!W142)&lt;CN$194,0,10-(CN$195-LOG('Indicator Data'!W142))/(CN$195-CN$194)*10))),1)</f>
        <v>0</v>
      </c>
      <c r="CO139" s="56">
        <f>'Indicator Data'!W142/'Indicator Data'!$CL142</f>
        <v>0</v>
      </c>
      <c r="CP139" s="55">
        <f t="shared" si="253"/>
        <v>0</v>
      </c>
      <c r="CQ139" s="55">
        <f t="shared" si="279"/>
        <v>0</v>
      </c>
      <c r="CR139" s="55">
        <f>ROUND(IF('Indicator Data'!X142=0,0,IF(LOG('Indicator Data'!X142)&gt;CR$195,10,IF(LOG('Indicator Data'!X142)&lt;CR$194,0,10-(CR$195-LOG('Indicator Data'!X142))/(CR$195-CR$194)*10))),1)</f>
        <v>9.9</v>
      </c>
      <c r="CS139" s="56">
        <f>'Indicator Data'!X142/'Indicator Data'!$CL142</f>
        <v>0.84861726073886889</v>
      </c>
      <c r="CT139" s="55">
        <f t="shared" si="254"/>
        <v>8.5</v>
      </c>
      <c r="CU139" s="55">
        <f t="shared" si="280"/>
        <v>9.3000000000000007</v>
      </c>
      <c r="CV139" s="55">
        <f>ROUND(IF('Indicator Data'!Y142=0,0,IF(LOG('Indicator Data'!Y142)&gt;CR$195,10,IF(LOG('Indicator Data'!Y142)&lt;CR$194,0,10-(CR$195-LOG('Indicator Data'!Y142))/(CR$195-CR$194)*10))),1)</f>
        <v>0</v>
      </c>
      <c r="CW139" s="56">
        <f>'Indicator Data'!Y142/'Indicator Data'!$CL142</f>
        <v>0</v>
      </c>
      <c r="CX139" s="55">
        <f t="shared" si="255"/>
        <v>0</v>
      </c>
      <c r="CY139" s="55">
        <f t="shared" si="281"/>
        <v>0</v>
      </c>
      <c r="CZ139" s="55">
        <f t="shared" si="282"/>
        <v>9</v>
      </c>
      <c r="DA139" s="55">
        <f>IF('Indicator Data'!AE142="No data","x",ROUND(IF('Indicator Data'!AE142&gt;DA$195,0,IF('Indicator Data'!AE142&lt;DA$194,10,(DA$195-'Indicator Data'!AE142)/(DA$195-DA$194)*10)),1))</f>
        <v>2.6</v>
      </c>
      <c r="DB139" s="55">
        <f>IF('Indicator Data'!AF142="No data","x",ROUND(IF('Indicator Data'!AF142&gt;DB$195,0,IF('Indicator Data'!AF142&lt;DB$194,10,(DB$195-'Indicator Data'!AF142)/(DB$195-DB$194)*10)),1))</f>
        <v>1.1000000000000001</v>
      </c>
      <c r="DC139" s="55">
        <f>IF('Indicator Data'!AH142="No data","x",ROUND(IF('Indicator Data'!AH142&gt;DC$195,0,IF('Indicator Data'!AH142&lt;DC$194,10,(DC$195-'Indicator Data'!AH142)/(DC$195-DC$194)*10)),1))</f>
        <v>2.2000000000000002</v>
      </c>
      <c r="DD139" s="55">
        <f>IF(AND(DB139="x",DA139="x",DC139="x"),"x",ROUND(AVERAGE(DA139:DC139),1))</f>
        <v>2</v>
      </c>
      <c r="DE139" s="55">
        <f>IF('Indicator Data'!AA142="No data","x",ROUND(IF(LOG('Indicator Data'!AA142)&gt;DE$195,10,IF(LOG('Indicator Data'!AA142)&lt;DE$194,0,10-(DE$195-LOG('Indicator Data'!AA142))/(DE$195-DE$194)*10)),1))</f>
        <v>8.5</v>
      </c>
      <c r="DF139" s="55">
        <f>IF('Indicator Data'!AB142="No data","x",ROUND(IF('Indicator Data'!AB142&gt;DF$195,10,IF('Indicator Data'!AB142&lt;DF$194,0,10-(DF$195-'Indicator Data'!AB142)/(DF$195-DF$194)*10)),1))</f>
        <v>4.8</v>
      </c>
      <c r="DG139" s="55">
        <f>IF('Indicator Data'!AC142="No data","x",ROUND(IF('Indicator Data'!AC142&gt;DG$195,10,IF('Indicator Data'!AC142&lt;DG$194,0,10-(DG$195-'Indicator Data'!AC142)/(DG$195-DG$194)*10)),1))</f>
        <v>4.7</v>
      </c>
      <c r="DH139" s="55">
        <f>IF('Indicator Data'!AD142="No data","x",ROUND(IF('Indicator Data'!AD142&gt;DH$195,10,IF('Indicator Data'!AD142&lt;DH$194,0,10-(DH$195-'Indicator Data'!AD142)/(DH$195-DH$194)*10)),1))</f>
        <v>3.9</v>
      </c>
      <c r="DI139" s="55">
        <f t="shared" si="283"/>
        <v>5.5</v>
      </c>
      <c r="DJ139" s="55">
        <f t="shared" si="284"/>
        <v>4.3</v>
      </c>
      <c r="DK139" s="55">
        <f>IF('Indicator Data'!AK142="No data","x",ROUND(IF('Indicator Data'!AK142&gt;DK$195,10,IF('Indicator Data'!AK142&lt;DK$194,0,10-(DK$195-'Indicator Data'!AK142)/(DK$195-DK$194)*10)),1))</f>
        <v>4.8</v>
      </c>
      <c r="DL139" s="55">
        <f>IF('Indicator Data'!AL142="No data","x",ROUND(IF('Indicator Data'!AL142&gt;DL$195,10,IF('Indicator Data'!AL142&lt;DL$194,0,10-(DL$195-'Indicator Data'!AL142)/(DL$195-DL$194)*10)),1))</f>
        <v>3.3</v>
      </c>
      <c r="DM139" s="55">
        <f t="shared" si="285"/>
        <v>5</v>
      </c>
      <c r="DN139" s="55">
        <f>IF('Indicator Data'!AG142="No data","x",ROUND(IF('Indicator Data'!AG142&gt;DN$195,10,IF('Indicator Data'!AG142&lt;DN$194,0,10-(DN$195-'Indicator Data'!AG142)/(DN$195-DN$194)*10)),1))</f>
        <v>1.7</v>
      </c>
      <c r="DO139" s="55">
        <f t="shared" si="286"/>
        <v>1.9</v>
      </c>
      <c r="DP139" s="194">
        <f>IF('Indicator Data'!AI142="No data","x",'Indicator Data'!AI142/'Indicator Data'!$CK142)</f>
        <v>1.0187345900570754E-4</v>
      </c>
      <c r="DQ139" s="55">
        <f t="shared" si="256"/>
        <v>1</v>
      </c>
      <c r="DR139" s="55" t="str">
        <f>IF('Indicator Data'!AJ142="No data","x",ROUND(IF('Indicator Data'!AJ142&gt;DR$195,10,IF('Indicator Data'!AJ142&lt;DR$194,0,10-(DR$195-'Indicator Data'!AJ142)/(DR$195-DR$194)*10)),1))</f>
        <v>x</v>
      </c>
      <c r="DS139" s="55">
        <f t="shared" si="287"/>
        <v>1</v>
      </c>
      <c r="DT139" s="55">
        <f>ROUND(IF('Indicator Data'!Z142=0,0,IF(LOG('Indicator Data'!Z142)&gt;DT$195,10,IF(LOG('Indicator Data'!Z142)&lt;DT$194,0,10-(DT$195-LOG('Indicator Data'!Z142))/(DT$195-DT$194)*10))),1)</f>
        <v>9.6999999999999993</v>
      </c>
      <c r="DU139" s="56">
        <f>'Indicator Data'!Z142/'Indicator Data'!$CL142</f>
        <v>0.61367599721813715</v>
      </c>
      <c r="DV139" s="55">
        <f t="shared" si="257"/>
        <v>6.1</v>
      </c>
      <c r="DW139" s="55">
        <f t="shared" si="288"/>
        <v>8.5</v>
      </c>
      <c r="DX139" s="55">
        <f t="shared" si="289"/>
        <v>2.6</v>
      </c>
      <c r="DY139" s="57">
        <f>IF(BL139="x",ROUND((10-GEOMEAN(((10-DX139)/10*9+1),((10-CZ139)/10*9+1),((10-DJ139)/10*9+1)))/9*10,1),ROUND((10-GEOMEAN(((10-BL139)/10*9+1),((10-DX139)/10*9+1),((10-CZ139)/10*9+1),((10-DJ139)/10*9+1)))/9*10,1))</f>
        <v>6.3</v>
      </c>
      <c r="DZ139" s="58">
        <f>IF(ROUND(IF(AP139="x",(10-GEOMEAN(((10-AO139)/10*9+1),((10-DY139)/10*9+1),((10-AU139)/10*9+1),((10-AQ139)/10*9+1),((10-AR139)/10*9+1)))/9*10,(10-GEOMEAN(((10-AO139)/10*9+1),((10-DY139)/10*9+1),((10-AP139)/10*9+1),((10-AQ139)/10*9+1),((10-AR139)/10*9+1),((10-AU139)/10*9+1)))/9*10),1)=0,0.1,ROUND(IF(AP139="x",(10-GEOMEAN(((10-AO139)/10*9+1),((10-DY139)/10*9+1),((10-AU139)/10*9+1),((10-AQ139)/10*9+1),((10-AR139)/10*9+1)))/9*10,(10-GEOMEAN(((10-AO139)/10*9+1),((10-DY139)/10*9+1),((10-AP139)/10*9+1),((10-AQ139)/10*9+1),((10-AR139)/10*9+1),((10-AU139)/10*9+1)))/9*10),1))</f>
        <v>8.4</v>
      </c>
      <c r="EA139" s="55">
        <f>ROUND(IF('Indicator Data'!AM142=0,0,IF('Indicator Data'!AM142&gt;EA$195,10,IF('Indicator Data'!AM142&lt;EA$194,0,10-(EA$195-'Indicator Data'!AM142)/(EA$195-EA$194)*10))),1)</f>
        <v>8.8000000000000007</v>
      </c>
      <c r="EB139" s="55">
        <f>ROUND(IF('Indicator Data'!AN142=0,0,IF(LOG('Indicator Data'!AN142)&gt;LOG(EB$195),10,IF(LOG('Indicator Data'!AN142)&lt;LOG(EB$194),0,10-(LOG(EB$195)-LOG('Indicator Data'!AN142))/(LOG(EB$195)-LOG(EB$194))*10))),1)</f>
        <v>8.6999999999999993</v>
      </c>
      <c r="EC139" s="57">
        <f t="shared" si="258"/>
        <v>8.8000000000000007</v>
      </c>
      <c r="ED139" s="55">
        <f>'Indicator Data'!AO142</f>
        <v>0</v>
      </c>
      <c r="EE139" s="55">
        <f>'Indicator Data'!AP142</f>
        <v>4</v>
      </c>
      <c r="EF139" s="57">
        <f t="shared" si="259"/>
        <v>7</v>
      </c>
      <c r="EG139" s="58">
        <f t="shared" si="260"/>
        <v>7</v>
      </c>
      <c r="EH139" s="15"/>
      <c r="EI139" s="104"/>
    </row>
    <row r="140" spans="1:139" s="4" customFormat="1" x14ac:dyDescent="0.25">
      <c r="A140" s="126" t="str">
        <f>'Indicator Data'!A143</f>
        <v>Poland</v>
      </c>
      <c r="B140" s="59" t="str">
        <f>'Indicator Data'!B143</f>
        <v>POL</v>
      </c>
      <c r="C140" s="55">
        <f>ROUND(IF('Indicator Data'!C143=0,0.1,IF(LOG('Indicator Data'!C143)&gt;C$195,10,IF(LOG('Indicator Data'!C143)&lt;C$194,0,10-(C$195-LOG('Indicator Data'!C143))/(C$195-C$194)*10))),1)</f>
        <v>4</v>
      </c>
      <c r="D140" s="55">
        <f>ROUND(IF('Indicator Data'!D143=0,0.1,IF(LOG('Indicator Data'!D143)&gt;D$195,10,IF(LOG('Indicator Data'!D143)&lt;D$194,0,10-(D$195-LOG('Indicator Data'!D143))/(D$195-D$194)*10))),1)</f>
        <v>0.1</v>
      </c>
      <c r="E140" s="55">
        <f t="shared" si="220"/>
        <v>2.2999999999999998</v>
      </c>
      <c r="F140" s="55">
        <f>IF('Indicator Data'!E143="No data",0.1,(ROUND(IF('Indicator Data'!E143=0,0,IF(LOG('Indicator Data'!E143)&gt;F$195,10,IF(LOG('Indicator Data'!E143)&lt;F$194,0,10-(F$195-LOG('Indicator Data'!E143))/(F$195-F$194)*10))),1)))</f>
        <v>8.1</v>
      </c>
      <c r="G140" s="55">
        <f>ROUND(IF('Indicator Data'!F143=0,0,IF(LOG('Indicator Data'!F143)&gt;G$195,10,IF(LOG('Indicator Data'!F143)&lt;G$194,0,10-(G$195-LOG('Indicator Data'!F143))/(G$195-G$194)*10))),1)</f>
        <v>0</v>
      </c>
      <c r="H140" s="55">
        <f>ROUND(IF('Indicator Data'!G143=0,0,IF(LOG('Indicator Data'!G143)&gt;H$195,10,IF(LOG('Indicator Data'!G143)&lt;H$194,0,10-(H$195-LOG('Indicator Data'!G143))/(H$195-H$194)*10))),1)</f>
        <v>0</v>
      </c>
      <c r="I140" s="55">
        <f>ROUND(IF('Indicator Data'!H143=0,0,IF(LOG('Indicator Data'!H143)&gt;I$195,10,IF(LOG('Indicator Data'!H143)&lt;I$194,0,10-(I$195-LOG('Indicator Data'!H143))/(I$195-I$194)*10))),1)</f>
        <v>0</v>
      </c>
      <c r="J140" s="55">
        <f t="shared" si="221"/>
        <v>0</v>
      </c>
      <c r="K140" s="55">
        <f>ROUND(IF('Indicator Data'!I143=0,0,IF(LOG('Indicator Data'!I143)&gt;K$195,10,IF(LOG('Indicator Data'!I143)&lt;K$194,0,10-(K$195-LOG('Indicator Data'!I143))/(K$195-K$194)*10))),1)</f>
        <v>0</v>
      </c>
      <c r="L140" s="55">
        <f t="shared" si="222"/>
        <v>0</v>
      </c>
      <c r="M140" s="55">
        <f>ROUND(IF('Indicator Data'!J143=0,0,IF(LOG('Indicator Data'!J143)&gt;M$195,10,IF(LOG('Indicator Data'!J143)&lt;M$194,0,10-(M$195-LOG('Indicator Data'!J143))/(M$195-M$194)*10))),1)</f>
        <v>0</v>
      </c>
      <c r="N140" s="56">
        <f>'Indicator Data'!C143/'Indicator Data'!$CL143</f>
        <v>1.0311374250914835E-5</v>
      </c>
      <c r="O140" s="56">
        <f>'Indicator Data'!D143/'Indicator Data'!$CL143</f>
        <v>0</v>
      </c>
      <c r="P140" s="56">
        <f>IF(F140=0.1,"x",'Indicator Data'!E143/'Indicator Data'!$CL143)</f>
        <v>4.4111215974434008E-3</v>
      </c>
      <c r="Q140" s="56">
        <f>'Indicator Data'!F143/'Indicator Data'!$CL143</f>
        <v>0</v>
      </c>
      <c r="R140" s="56">
        <f>'Indicator Data'!G143/'Indicator Data'!$CL143</f>
        <v>0</v>
      </c>
      <c r="S140" s="56">
        <f>'Indicator Data'!H143/'Indicator Data'!$CL143</f>
        <v>0</v>
      </c>
      <c r="T140" s="56">
        <f>'Indicator Data'!I143/'Indicator Data'!$CL143</f>
        <v>0</v>
      </c>
      <c r="U140" s="56">
        <f>'Indicator Data'!J143/'Indicator Data'!$CL143</f>
        <v>0</v>
      </c>
      <c r="V140" s="55">
        <f t="shared" si="223"/>
        <v>0.1</v>
      </c>
      <c r="W140" s="55">
        <f t="shared" si="224"/>
        <v>0</v>
      </c>
      <c r="X140" s="55">
        <f t="shared" si="225"/>
        <v>0.1</v>
      </c>
      <c r="Y140" s="55">
        <f t="shared" si="226"/>
        <v>2.9</v>
      </c>
      <c r="Z140" s="55">
        <f t="shared" si="227"/>
        <v>0</v>
      </c>
      <c r="AA140" s="55">
        <f t="shared" si="228"/>
        <v>0</v>
      </c>
      <c r="AB140" s="55">
        <f t="shared" si="229"/>
        <v>0</v>
      </c>
      <c r="AC140" s="55">
        <f t="shared" si="230"/>
        <v>0</v>
      </c>
      <c r="AD140" s="55">
        <f t="shared" si="231"/>
        <v>0</v>
      </c>
      <c r="AE140" s="55">
        <f t="shared" si="232"/>
        <v>0</v>
      </c>
      <c r="AF140" s="55">
        <f t="shared" si="233"/>
        <v>0</v>
      </c>
      <c r="AG140" s="55">
        <f>ROUND(IF('Indicator Data'!K143=0,0,IF('Indicator Data'!K143&gt;AG$195,10,IF('Indicator Data'!K143&lt;AG$194,0,10-(AG$195-'Indicator Data'!K143)/(AG$195-AG$194)*10))),1)</f>
        <v>1</v>
      </c>
      <c r="AH140" s="55">
        <f t="shared" si="234"/>
        <v>2.1</v>
      </c>
      <c r="AI140" s="55">
        <f t="shared" si="235"/>
        <v>0.1</v>
      </c>
      <c r="AJ140" s="55">
        <f t="shared" si="236"/>
        <v>0</v>
      </c>
      <c r="AK140" s="55">
        <f t="shared" si="237"/>
        <v>0</v>
      </c>
      <c r="AL140" s="55">
        <f t="shared" si="238"/>
        <v>0</v>
      </c>
      <c r="AM140" s="55">
        <f t="shared" si="239"/>
        <v>0</v>
      </c>
      <c r="AN140" s="55">
        <f t="shared" si="240"/>
        <v>0</v>
      </c>
      <c r="AO140" s="193">
        <f t="shared" si="241"/>
        <v>1.3</v>
      </c>
      <c r="AP140" s="193">
        <f t="shared" si="261"/>
        <v>6.1</v>
      </c>
      <c r="AQ140" s="193">
        <f t="shared" si="242"/>
        <v>0</v>
      </c>
      <c r="AR140" s="193">
        <f t="shared" si="243"/>
        <v>0</v>
      </c>
      <c r="AS140" s="55">
        <f t="shared" si="244"/>
        <v>0.5</v>
      </c>
      <c r="AT140" s="55">
        <f>IF('Indicator Data'!L143="No data","x",IF('Indicator Data'!CM143&lt;1000,"x",ROUND((IF('Indicator Data'!L143&gt;AT$195,10,IF('Indicator Data'!L143&lt;AT$194,0,10-(AT$195-'Indicator Data'!L143)/(AT$195-AT$194)*10))),1)))</f>
        <v>3</v>
      </c>
      <c r="AU140" s="193">
        <f t="shared" si="245"/>
        <v>1.8</v>
      </c>
      <c r="AV140" s="55">
        <f>IF('Indicator Data'!M143="No data","x",ROUND(IF('Indicator Data'!M143=0,0,IF(LOG('Indicator Data'!M143)&gt;AV$195,10,IF(LOG('Indicator Data'!M143)&lt;AV$194,0,10-(AV$195-LOG('Indicator Data'!M143))/(AV$195-AV$194)*10))),1))</f>
        <v>3.7</v>
      </c>
      <c r="AW140" s="56">
        <f>IF(AV140="x","x",'Indicator Data'!M143/'Indicator Data'!$CL143)</f>
        <v>9.981693054111547E-5</v>
      </c>
      <c r="AX140" s="55">
        <f t="shared" si="262"/>
        <v>0</v>
      </c>
      <c r="AY140" s="55">
        <f t="shared" si="263"/>
        <v>2</v>
      </c>
      <c r="AZ140" s="55" t="str">
        <f>IF('Indicator Data'!N143="No data","x",ROUND(IF('Indicator Data'!N143=0,0,IF(LOG('Indicator Data'!N143)&gt;AZ$195,10,IF(LOG('Indicator Data'!N143)&lt;AZ$194,0,10-(AZ$195-LOG('Indicator Data'!N143))/(AZ$195-AZ$194)*10))),1))</f>
        <v>x</v>
      </c>
      <c r="BA140" s="56" t="str">
        <f>IF(AZ140="x","x",'Indicator Data'!N143/'Indicator Data'!$CL143)</f>
        <v>x</v>
      </c>
      <c r="BB140" s="55" t="str">
        <f t="shared" si="264"/>
        <v>x</v>
      </c>
      <c r="BC140" s="55" t="str">
        <f t="shared" si="265"/>
        <v>x</v>
      </c>
      <c r="BD140" s="55" t="str">
        <f>IF('Indicator Data'!O143="No data","x",ROUND(IF('Indicator Data'!O143=0,0,IF(LOG('Indicator Data'!O143)&gt;BD$195,10,IF(LOG('Indicator Data'!O143)&lt;BD$194,0,10-(BD$195-LOG('Indicator Data'!O143))/(BD$195-BD$194)*10))),1))</f>
        <v>x</v>
      </c>
      <c r="BE140" s="56" t="str">
        <f>IF(BD140="x","x",'Indicator Data'!O143/'Indicator Data'!$CL143)</f>
        <v>x</v>
      </c>
      <c r="BF140" s="55" t="str">
        <f t="shared" si="266"/>
        <v>x</v>
      </c>
      <c r="BG140" s="55" t="str">
        <f t="shared" si="267"/>
        <v>x</v>
      </c>
      <c r="BH140" s="55" t="str">
        <f>IF('Indicator Data'!P143="No data","x",ROUND(IF('Indicator Data'!P143=0,0,IF(LOG('Indicator Data'!P143)&gt;BH$195,10,IF(LOG('Indicator Data'!P143)&lt;BH$194,0,10-(BH$195-LOG('Indicator Data'!P143))/(BH$195-BH$194)*10))),1))</f>
        <v>x</v>
      </c>
      <c r="BI140" s="56" t="str">
        <f>IF(BH140="x","x",'Indicator Data'!P143/'Indicator Data'!$CL143)</f>
        <v>x</v>
      </c>
      <c r="BJ140" s="55" t="str">
        <f t="shared" si="268"/>
        <v>x</v>
      </c>
      <c r="BK140" s="55" t="str">
        <f t="shared" si="269"/>
        <v>x</v>
      </c>
      <c r="BL140" s="55">
        <f t="shared" si="270"/>
        <v>2</v>
      </c>
      <c r="BM140" s="55">
        <f>ROUND(IF('Indicator Data'!Q143=0,0,IF(LOG('Indicator Data'!Q143)&gt;BM$195,10,IF(LOG('Indicator Data'!Q143)&lt;BM$194,0,10-(BM$195-LOG('Indicator Data'!Q143))/(BM$195-BM$194)*10))),1)</f>
        <v>0</v>
      </c>
      <c r="BN140" s="55">
        <f>ROUND(IF('Indicator Data'!R143=0,0,IF(LOG('Indicator Data'!R143)&gt;BN$195,10,IF(LOG('Indicator Data'!R143)&lt;BN$194,0,10-(BN$195-LOG('Indicator Data'!R143))/(BN$195-BN$194)*10))),1)</f>
        <v>0</v>
      </c>
      <c r="BO140" s="55">
        <f t="shared" si="271"/>
        <v>0</v>
      </c>
      <c r="BP140" s="56">
        <f>'Indicator Data'!Q143/'Indicator Data'!$CL143</f>
        <v>0</v>
      </c>
      <c r="BQ140" s="56">
        <f>'Indicator Data'!R143/'Indicator Data'!$CL143</f>
        <v>0</v>
      </c>
      <c r="BR140" s="55">
        <f t="shared" si="246"/>
        <v>0</v>
      </c>
      <c r="BS140" s="55">
        <f t="shared" si="247"/>
        <v>0</v>
      </c>
      <c r="BT140" s="55">
        <f t="shared" si="248"/>
        <v>0</v>
      </c>
      <c r="BU140" s="55">
        <f t="shared" si="272"/>
        <v>0</v>
      </c>
      <c r="BV140" s="55">
        <f>ROUND(IF('Indicator Data'!S143=0,0,IF(LOG('Indicator Data'!S143)&gt;BV$195,10,IF(LOG('Indicator Data'!S143)&lt;BV$194,0,10-(BV$195-LOG('Indicator Data'!S143))/(BV$195-BV$194)*10))),1)</f>
        <v>0</v>
      </c>
      <c r="BW140" s="55">
        <f>ROUND(IF('Indicator Data'!T143=0,0,IF(LOG('Indicator Data'!T143)&gt;BW$195,10,IF(LOG('Indicator Data'!T143)&lt;BW$194,0,10-(BW$195-LOG('Indicator Data'!T143))/(BW$195-BW$194)*10))),1)</f>
        <v>0</v>
      </c>
      <c r="BX140" s="55">
        <f t="shared" si="273"/>
        <v>0</v>
      </c>
      <c r="BY140" s="56">
        <f>'Indicator Data'!S143/'Indicator Data'!$CL143</f>
        <v>0</v>
      </c>
      <c r="BZ140" s="56">
        <f>'Indicator Data'!T143/'Indicator Data'!$CL143</f>
        <v>0</v>
      </c>
      <c r="CA140" s="55">
        <f t="shared" si="249"/>
        <v>0</v>
      </c>
      <c r="CB140" s="55">
        <f t="shared" si="250"/>
        <v>0</v>
      </c>
      <c r="CC140" s="55">
        <f t="shared" si="274"/>
        <v>0</v>
      </c>
      <c r="CD140" s="55">
        <f t="shared" si="275"/>
        <v>0</v>
      </c>
      <c r="CE140" s="55">
        <f t="shared" si="276"/>
        <v>0</v>
      </c>
      <c r="CF140" s="55">
        <f>ROUND(IF('Indicator Data'!U143=0,0,IF(LOG('Indicator Data'!U143)&gt;CF$195,10,IF(LOG('Indicator Data'!U143)&lt;CF$194,0,10-(CF$195-LOG('Indicator Data'!U143))/(CF$195-CF$194)*10))),1)</f>
        <v>0</v>
      </c>
      <c r="CG140" s="56">
        <f>'Indicator Data'!U143/'Indicator Data'!$CL143</f>
        <v>0</v>
      </c>
      <c r="CH140" s="55">
        <f t="shared" si="251"/>
        <v>0</v>
      </c>
      <c r="CI140" s="55">
        <f t="shared" si="277"/>
        <v>0</v>
      </c>
      <c r="CJ140" s="55">
        <f>ROUND(IF('Indicator Data'!V143=0,0,IF(LOG('Indicator Data'!V143)&gt;CJ$195,10,IF(LOG('Indicator Data'!V143)&lt;CJ$194,0,10-(CJ$195-LOG('Indicator Data'!V143))/(CJ$195-CJ$194)*10))),1)</f>
        <v>0</v>
      </c>
      <c r="CK140" s="56">
        <f>IF('Indicator Data'!V143/'Indicator Data'!$CL143&gt;1,1,'Indicator Data'!V143/'Indicator Data'!$CL143)</f>
        <v>0</v>
      </c>
      <c r="CL140" s="55">
        <f t="shared" si="252"/>
        <v>0</v>
      </c>
      <c r="CM140" s="55">
        <f t="shared" si="278"/>
        <v>0</v>
      </c>
      <c r="CN140" s="55">
        <f>ROUND(IF('Indicator Data'!W143=0,0,IF(LOG('Indicator Data'!W143)&gt;CN$195,10,IF(LOG('Indicator Data'!W143)&lt;CN$194,0,10-(CN$195-LOG('Indicator Data'!W143))/(CN$195-CN$194)*10))),1)</f>
        <v>0</v>
      </c>
      <c r="CO140" s="56">
        <f>'Indicator Data'!W143/'Indicator Data'!$CL143</f>
        <v>0</v>
      </c>
      <c r="CP140" s="55">
        <f t="shared" si="253"/>
        <v>0</v>
      </c>
      <c r="CQ140" s="55">
        <f t="shared" si="279"/>
        <v>0</v>
      </c>
      <c r="CR140" s="55">
        <f>ROUND(IF('Indicator Data'!X143=0,0,IF(LOG('Indicator Data'!X143)&gt;CR$195,10,IF(LOG('Indicator Data'!X143)&lt;CR$194,0,10-(CR$195-LOG('Indicator Data'!X143))/(CR$195-CR$194)*10))),1)</f>
        <v>0</v>
      </c>
      <c r="CS140" s="56">
        <f>'Indicator Data'!X143/'Indicator Data'!$CL143</f>
        <v>0</v>
      </c>
      <c r="CT140" s="55">
        <f t="shared" si="254"/>
        <v>0</v>
      </c>
      <c r="CU140" s="55">
        <f t="shared" si="280"/>
        <v>0</v>
      </c>
      <c r="CV140" s="55">
        <f>ROUND(IF('Indicator Data'!Y143=0,0,IF(LOG('Indicator Data'!Y143)&gt;CR$195,10,IF(LOG('Indicator Data'!Y143)&lt;CR$194,0,10-(CR$195-LOG('Indicator Data'!Y143))/(CR$195-CR$194)*10))),1)</f>
        <v>0</v>
      </c>
      <c r="CW140" s="56">
        <f>'Indicator Data'!Y143/'Indicator Data'!$CL143</f>
        <v>0</v>
      </c>
      <c r="CX140" s="55">
        <f t="shared" si="255"/>
        <v>0</v>
      </c>
      <c r="CY140" s="55">
        <f t="shared" si="281"/>
        <v>0</v>
      </c>
      <c r="CZ140" s="55">
        <f t="shared" si="282"/>
        <v>0</v>
      </c>
      <c r="DA140" s="55">
        <f>IF('Indicator Data'!AE143="No data","x",ROUND(IF('Indicator Data'!AE143&gt;DA$195,0,IF('Indicator Data'!AE143&lt;DA$194,10,(DA$195-'Indicator Data'!AE143)/(DA$195-DA$194)*10)),1))</f>
        <v>0.1</v>
      </c>
      <c r="DB140" s="55">
        <f>IF('Indicator Data'!AF143="No data","x",ROUND(IF('Indicator Data'!AF143&gt;DB$195,0,IF('Indicator Data'!AF143&lt;DB$194,10,(DB$195-'Indicator Data'!AF143)/(DB$195-DB$194)*10)),1))</f>
        <v>0</v>
      </c>
      <c r="DC140" s="55" t="str">
        <f>IF('Indicator Data'!AH143="No data","x",ROUND(IF('Indicator Data'!AH143&gt;DC$195,0,IF('Indicator Data'!AH143&lt;DC$194,10,(DC$195-'Indicator Data'!AH143)/(DC$195-DC$194)*10)),1))</f>
        <v>x</v>
      </c>
      <c r="DD140" s="55">
        <f>IF(AND(DB140="x",DA140="x",DC140="x"),"x",ROUND(AVERAGE(DA140:DC140),1))</f>
        <v>0.1</v>
      </c>
      <c r="DE140" s="55">
        <f>IF('Indicator Data'!AA143="No data","x",ROUND(IF(LOG('Indicator Data'!AA143)&gt;DE$195,10,IF(LOG('Indicator Data'!AA143)&lt;DE$194,0,10-(DE$195-LOG('Indicator Data'!AA143))/(DE$195-DE$194)*10)),1))</f>
        <v>7</v>
      </c>
      <c r="DF140" s="55">
        <f>IF('Indicator Data'!AB143="No data","x",ROUND(IF('Indicator Data'!AB143&gt;DF$195,10,IF('Indicator Data'!AB143&lt;DF$194,0,10-(DF$195-'Indicator Data'!AB143)/(DF$195-DF$194)*10)),1))</f>
        <v>1.6</v>
      </c>
      <c r="DG140" s="55">
        <f>IF('Indicator Data'!AC143="No data","x",ROUND(IF('Indicator Data'!AC143&gt;DG$195,10,IF('Indicator Data'!AC143&lt;DG$194,0,10-(DG$195-'Indicator Data'!AC143)/(DG$195-DG$194)*10)),1))</f>
        <v>6</v>
      </c>
      <c r="DH140" s="55">
        <f>IF('Indicator Data'!AD143="No data","x",ROUND(IF('Indicator Data'!AD143&gt;DH$195,10,IF('Indicator Data'!AD143&lt;DH$194,0,10-(DH$195-'Indicator Data'!AD143)/(DH$195-DH$194)*10)),1))</f>
        <v>5.2</v>
      </c>
      <c r="DI140" s="55">
        <f t="shared" si="283"/>
        <v>5</v>
      </c>
      <c r="DJ140" s="55">
        <f t="shared" si="284"/>
        <v>3.4</v>
      </c>
      <c r="DK140" s="55">
        <f>IF('Indicator Data'!AK143="No data","x",ROUND(IF('Indicator Data'!AK143&gt;DK$195,10,IF('Indicator Data'!AK143&lt;DK$194,0,10-(DK$195-'Indicator Data'!AK143)/(DK$195-DK$194)*10)),1))</f>
        <v>0</v>
      </c>
      <c r="DL140" s="55">
        <f>IF('Indicator Data'!AL143="No data","x",ROUND(IF('Indicator Data'!AL143&gt;DL$195,10,IF('Indicator Data'!AL143&lt;DL$194,0,10-(DL$195-'Indicator Data'!AL143)/(DL$195-DL$194)*10)),1))</f>
        <v>0</v>
      </c>
      <c r="DM140" s="55">
        <f t="shared" si="285"/>
        <v>3.3</v>
      </c>
      <c r="DN140" s="55">
        <f>IF('Indicator Data'!AG143="No data","x",ROUND(IF('Indicator Data'!AG143&gt;DN$195,10,IF('Indicator Data'!AG143&lt;DN$194,0,10-(DN$195-'Indicator Data'!AG143)/(DN$195-DN$194)*10)),1))</f>
        <v>0</v>
      </c>
      <c r="DO140" s="55">
        <f t="shared" si="286"/>
        <v>0</v>
      </c>
      <c r="DP140" s="194">
        <f>IF('Indicator Data'!AI143="No data","x",'Indicator Data'!AI143/'Indicator Data'!$CK143)</f>
        <v>3.9311666154272142E-5</v>
      </c>
      <c r="DQ140" s="55">
        <f t="shared" si="256"/>
        <v>0.4</v>
      </c>
      <c r="DR140" s="55" t="str">
        <f>IF('Indicator Data'!AJ143="No data","x",ROUND(IF('Indicator Data'!AJ143&gt;DR$195,10,IF('Indicator Data'!AJ143&lt;DR$194,0,10-(DR$195-'Indicator Data'!AJ143)/(DR$195-DR$194)*10)),1))</f>
        <v>x</v>
      </c>
      <c r="DS140" s="55">
        <f t="shared" si="287"/>
        <v>0.4</v>
      </c>
      <c r="DT140" s="55">
        <f>ROUND(IF('Indicator Data'!Z143=0,0,IF(LOG('Indicator Data'!Z143)&gt;DT$195,10,IF(LOG('Indicator Data'!Z143)&lt;DT$194,0,10-(DT$195-LOG('Indicator Data'!Z143))/(DT$195-DT$194)*10))),1)</f>
        <v>8.8000000000000007</v>
      </c>
      <c r="DU140" s="56">
        <f>'Indicator Data'!Z143/'Indicator Data'!$CL143</f>
        <v>0.372299811714976</v>
      </c>
      <c r="DV140" s="55">
        <f t="shared" si="257"/>
        <v>3.7</v>
      </c>
      <c r="DW140" s="55">
        <f t="shared" si="288"/>
        <v>7</v>
      </c>
      <c r="DX140" s="55">
        <f t="shared" si="289"/>
        <v>1.2</v>
      </c>
      <c r="DY140" s="57">
        <f>IF(BL140="x",ROUND((10-GEOMEAN(((10-DX140)/10*9+1),((10-CZ140)/10*9+1),((10-DJ140)/10*9+1)))/9*10,1),ROUND((10-GEOMEAN(((10-BL140)/10*9+1),((10-DX140)/10*9+1),((10-CZ140)/10*9+1),((10-DJ140)/10*9+1)))/9*10,1))</f>
        <v>1.7</v>
      </c>
      <c r="DZ140" s="58">
        <f>IF(ROUND(IF(AP140="x",(10-GEOMEAN(((10-AO140)/10*9+1),((10-DY140)/10*9+1),((10-AU140)/10*9+1),((10-AQ140)/10*9+1),((10-AR140)/10*9+1)))/9*10,(10-GEOMEAN(((10-AO140)/10*9+1),((10-DY140)/10*9+1),((10-AP140)/10*9+1),((10-AQ140)/10*9+1),((10-AR140)/10*9+1),((10-AU140)/10*9+1)))/9*10),1)=0,0.1,ROUND(IF(AP140="x",(10-GEOMEAN(((10-AO140)/10*9+1),((10-DY140)/10*9+1),((10-AU140)/10*9+1),((10-AQ140)/10*9+1),((10-AR140)/10*9+1)))/9*10,(10-GEOMEAN(((10-AO140)/10*9+1),((10-DY140)/10*9+1),((10-AP140)/10*9+1),((10-AQ140)/10*9+1),((10-AR140)/10*9+1),((10-AU140)/10*9+1)))/9*10),1))</f>
        <v>2.1</v>
      </c>
      <c r="EA140" s="55">
        <f>ROUND(IF('Indicator Data'!AM143=0,0,IF('Indicator Data'!AM143&gt;EA$195,10,IF('Indicator Data'!AM143&lt;EA$194,0,10-(EA$195-'Indicator Data'!AM143)/(EA$195-EA$194)*10))),1)</f>
        <v>0.1</v>
      </c>
      <c r="EB140" s="55">
        <f>ROUND(IF('Indicator Data'!AN143=0,0,IF(LOG('Indicator Data'!AN143)&gt;LOG(EB$195),10,IF(LOG('Indicator Data'!AN143)&lt;LOG(EB$194),0,10-(LOG(EB$195)-LOG('Indicator Data'!AN143))/(LOG(EB$195)-LOG(EB$194))*10))),1)</f>
        <v>0</v>
      </c>
      <c r="EC140" s="57">
        <f t="shared" si="258"/>
        <v>0.1</v>
      </c>
      <c r="ED140" s="55">
        <f>'Indicator Data'!AO143</f>
        <v>0</v>
      </c>
      <c r="EE140" s="55">
        <f>'Indicator Data'!AP143</f>
        <v>0</v>
      </c>
      <c r="EF140" s="57">
        <f t="shared" si="259"/>
        <v>0</v>
      </c>
      <c r="EG140" s="58">
        <f t="shared" si="260"/>
        <v>0.1</v>
      </c>
      <c r="EH140" s="15"/>
      <c r="EI140" s="104"/>
    </row>
    <row r="141" spans="1:139" s="4" customFormat="1" x14ac:dyDescent="0.25">
      <c r="A141" s="126" t="str">
        <f>'Indicator Data'!A144</f>
        <v>Portugal</v>
      </c>
      <c r="B141" s="59" t="str">
        <f>'Indicator Data'!B144</f>
        <v>PRT</v>
      </c>
      <c r="C141" s="55">
        <f>ROUND(IF('Indicator Data'!C144=0,0.1,IF(LOG('Indicator Data'!C144)&gt;C$195,10,IF(LOG('Indicator Data'!C144)&lt;C$194,0,10-(C$195-LOG('Indicator Data'!C144))/(C$195-C$194)*10))),1)</f>
        <v>7.4</v>
      </c>
      <c r="D141" s="55">
        <f>ROUND(IF('Indicator Data'!D144=0,0.1,IF(LOG('Indicator Data'!D144)&gt;D$195,10,IF(LOG('Indicator Data'!D144)&lt;D$194,0,10-(D$195-LOG('Indicator Data'!D144))/(D$195-D$194)*10))),1)</f>
        <v>0.1</v>
      </c>
      <c r="E141" s="55">
        <f t="shared" si="220"/>
        <v>4.7</v>
      </c>
      <c r="F141" s="55">
        <f>IF('Indicator Data'!E144="No data",0.1,(ROUND(IF('Indicator Data'!E144=0,0,IF(LOG('Indicator Data'!E144)&gt;F$195,10,IF(LOG('Indicator Data'!E144)&lt;F$194,0,10-(F$195-LOG('Indicator Data'!E144))/(F$195-F$194)*10))),1)))</f>
        <v>5.6</v>
      </c>
      <c r="G141" s="55">
        <f>ROUND(IF('Indicator Data'!F144=0,0,IF(LOG('Indicator Data'!F144)&gt;G$195,10,IF(LOG('Indicator Data'!F144)&lt;G$194,0,10-(G$195-LOG('Indicator Data'!F144))/(G$195-G$194)*10))),1)</f>
        <v>5.8</v>
      </c>
      <c r="H141" s="55">
        <f>ROUND(IF('Indicator Data'!G144=0,0,IF(LOG('Indicator Data'!G144)&gt;H$195,10,IF(LOG('Indicator Data'!G144)&lt;H$194,0,10-(H$195-LOG('Indicator Data'!G144))/(H$195-H$194)*10))),1)</f>
        <v>1.7</v>
      </c>
      <c r="I141" s="55">
        <f>ROUND(IF('Indicator Data'!H144=0,0,IF(LOG('Indicator Data'!H144)&gt;I$195,10,IF(LOG('Indicator Data'!H144)&lt;I$194,0,10-(I$195-LOG('Indicator Data'!H144))/(I$195-I$194)*10))),1)</f>
        <v>0</v>
      </c>
      <c r="J141" s="55">
        <f t="shared" si="221"/>
        <v>0.9</v>
      </c>
      <c r="K141" s="55">
        <f>ROUND(IF('Indicator Data'!I144=0,0,IF(LOG('Indicator Data'!I144)&gt;K$195,10,IF(LOG('Indicator Data'!I144)&lt;K$194,0,10-(K$195-LOG('Indicator Data'!I144))/(K$195-K$194)*10))),1)</f>
        <v>0</v>
      </c>
      <c r="L141" s="55">
        <f t="shared" si="222"/>
        <v>0.5</v>
      </c>
      <c r="M141" s="55">
        <f>ROUND(IF('Indicator Data'!J144=0,0,IF(LOG('Indicator Data'!J144)&gt;M$195,10,IF(LOG('Indicator Data'!J144)&lt;M$194,0,10-(M$195-LOG('Indicator Data'!J144))/(M$195-M$194)*10))),1)</f>
        <v>0</v>
      </c>
      <c r="N141" s="56">
        <f>'Indicator Data'!C144/'Indicator Data'!$CL144</f>
        <v>8.9508333081330673E-4</v>
      </c>
      <c r="O141" s="56">
        <f>'Indicator Data'!D144/'Indicator Data'!$CL144</f>
        <v>0</v>
      </c>
      <c r="P141" s="56">
        <f>IF(F141=0.1,"x",'Indicator Data'!E144/'Indicator Data'!$CL144)</f>
        <v>1.683254904370381E-3</v>
      </c>
      <c r="Q141" s="56">
        <f>'Indicator Data'!F144/'Indicator Data'!$CL144</f>
        <v>3.06392723709004E-6</v>
      </c>
      <c r="R141" s="56">
        <f>'Indicator Data'!G144/'Indicator Data'!$CL144</f>
        <v>4.5391655962146966E-5</v>
      </c>
      <c r="S141" s="56">
        <f>'Indicator Data'!H144/'Indicator Data'!$CL144</f>
        <v>0</v>
      </c>
      <c r="T141" s="56">
        <f>'Indicator Data'!I144/'Indicator Data'!$CL144</f>
        <v>0</v>
      </c>
      <c r="U141" s="56">
        <f>'Indicator Data'!J144/'Indicator Data'!$CL144</f>
        <v>0</v>
      </c>
      <c r="V141" s="55">
        <f t="shared" si="223"/>
        <v>4.5</v>
      </c>
      <c r="W141" s="55">
        <f t="shared" si="224"/>
        <v>0</v>
      </c>
      <c r="X141" s="55">
        <f t="shared" si="225"/>
        <v>2.5</v>
      </c>
      <c r="Y141" s="55">
        <f t="shared" si="226"/>
        <v>1.1000000000000001</v>
      </c>
      <c r="Z141" s="55">
        <f t="shared" si="227"/>
        <v>6.6</v>
      </c>
      <c r="AA141" s="55">
        <f t="shared" si="228"/>
        <v>0</v>
      </c>
      <c r="AB141" s="55">
        <f t="shared" si="229"/>
        <v>0</v>
      </c>
      <c r="AC141" s="55">
        <f t="shared" si="230"/>
        <v>0</v>
      </c>
      <c r="AD141" s="55">
        <f t="shared" si="231"/>
        <v>0</v>
      </c>
      <c r="AE141" s="55">
        <f t="shared" si="232"/>
        <v>0</v>
      </c>
      <c r="AF141" s="55">
        <f t="shared" si="233"/>
        <v>0</v>
      </c>
      <c r="AG141" s="55">
        <f>ROUND(IF('Indicator Data'!K144=0,0,IF('Indicator Data'!K144&gt;AG$195,10,IF('Indicator Data'!K144&lt;AG$194,0,10-(AG$195-'Indicator Data'!K144)/(AG$195-AG$194)*10))),1)</f>
        <v>1.9</v>
      </c>
      <c r="AH141" s="55">
        <f t="shared" si="234"/>
        <v>6</v>
      </c>
      <c r="AI141" s="55">
        <f t="shared" si="235"/>
        <v>0.1</v>
      </c>
      <c r="AJ141" s="55">
        <f t="shared" si="236"/>
        <v>0.9</v>
      </c>
      <c r="AK141" s="55">
        <f t="shared" si="237"/>
        <v>0</v>
      </c>
      <c r="AL141" s="55">
        <f t="shared" si="238"/>
        <v>0.5</v>
      </c>
      <c r="AM141" s="55">
        <f t="shared" si="239"/>
        <v>0</v>
      </c>
      <c r="AN141" s="55">
        <f t="shared" si="240"/>
        <v>0</v>
      </c>
      <c r="AO141" s="193">
        <f t="shared" si="241"/>
        <v>3.7</v>
      </c>
      <c r="AP141" s="193">
        <f t="shared" si="261"/>
        <v>3.7</v>
      </c>
      <c r="AQ141" s="193">
        <f t="shared" si="242"/>
        <v>6.2</v>
      </c>
      <c r="AR141" s="193">
        <f t="shared" si="243"/>
        <v>0.3</v>
      </c>
      <c r="AS141" s="55">
        <f t="shared" si="244"/>
        <v>1</v>
      </c>
      <c r="AT141" s="55">
        <f>IF('Indicator Data'!L144="No data","x",IF('Indicator Data'!CM144&lt;1000,"x",ROUND((IF('Indicator Data'!L144&gt;AT$195,10,IF('Indicator Data'!L144&lt;AT$194,0,10-(AT$195-'Indicator Data'!L144)/(AT$195-AT$194)*10))),1)))</f>
        <v>4</v>
      </c>
      <c r="AU141" s="193">
        <f t="shared" si="245"/>
        <v>2.5</v>
      </c>
      <c r="AV141" s="55">
        <f>IF('Indicator Data'!M144="No data","x",ROUND(IF('Indicator Data'!M144=0,0,IF(LOG('Indicator Data'!M144)&gt;AV$195,10,IF(LOG('Indicator Data'!M144)&lt;AV$194,0,10-(AV$195-LOG('Indicator Data'!M144))/(AV$195-AV$194)*10))),1))</f>
        <v>0</v>
      </c>
      <c r="AW141" s="56">
        <f>IF(AV141="x","x",'Indicator Data'!M144/'Indicator Data'!$CL144)</f>
        <v>0</v>
      </c>
      <c r="AX141" s="55">
        <f t="shared" si="262"/>
        <v>0</v>
      </c>
      <c r="AY141" s="55">
        <f t="shared" si="263"/>
        <v>0</v>
      </c>
      <c r="AZ141" s="55" t="str">
        <f>IF('Indicator Data'!N144="No data","x",ROUND(IF('Indicator Data'!N144=0,0,IF(LOG('Indicator Data'!N144)&gt;AZ$195,10,IF(LOG('Indicator Data'!N144)&lt;AZ$194,0,10-(AZ$195-LOG('Indicator Data'!N144))/(AZ$195-AZ$194)*10))),1))</f>
        <v>x</v>
      </c>
      <c r="BA141" s="56" t="str">
        <f>IF(AZ141="x","x",'Indicator Data'!N144/'Indicator Data'!$CL144)</f>
        <v>x</v>
      </c>
      <c r="BB141" s="55" t="str">
        <f t="shared" si="264"/>
        <v>x</v>
      </c>
      <c r="BC141" s="55" t="str">
        <f t="shared" si="265"/>
        <v>x</v>
      </c>
      <c r="BD141" s="55" t="str">
        <f>IF('Indicator Data'!O144="No data","x",ROUND(IF('Indicator Data'!O144=0,0,IF(LOG('Indicator Data'!O144)&gt;BD$195,10,IF(LOG('Indicator Data'!O144)&lt;BD$194,0,10-(BD$195-LOG('Indicator Data'!O144))/(BD$195-BD$194)*10))),1))</f>
        <v>x</v>
      </c>
      <c r="BE141" s="56" t="str">
        <f>IF(BD141="x","x",'Indicator Data'!O144/'Indicator Data'!$CL144)</f>
        <v>x</v>
      </c>
      <c r="BF141" s="55" t="str">
        <f t="shared" si="266"/>
        <v>x</v>
      </c>
      <c r="BG141" s="55" t="str">
        <f t="shared" si="267"/>
        <v>x</v>
      </c>
      <c r="BH141" s="55" t="str">
        <f>IF('Indicator Data'!P144="No data","x",ROUND(IF('Indicator Data'!P144=0,0,IF(LOG('Indicator Data'!P144)&gt;BH$195,10,IF(LOG('Indicator Data'!P144)&lt;BH$194,0,10-(BH$195-LOG('Indicator Data'!P144))/(BH$195-BH$194)*10))),1))</f>
        <v>x</v>
      </c>
      <c r="BI141" s="56" t="str">
        <f>IF(BH141="x","x",'Indicator Data'!P144/'Indicator Data'!$CL144)</f>
        <v>x</v>
      </c>
      <c r="BJ141" s="55" t="str">
        <f t="shared" si="268"/>
        <v>x</v>
      </c>
      <c r="BK141" s="55" t="str">
        <f t="shared" si="269"/>
        <v>x</v>
      </c>
      <c r="BL141" s="55">
        <f t="shared" si="270"/>
        <v>0</v>
      </c>
      <c r="BM141" s="55">
        <f>ROUND(IF('Indicator Data'!Q144=0,0,IF(LOG('Indicator Data'!Q144)&gt;BM$195,10,IF(LOG('Indicator Data'!Q144)&lt;BM$194,0,10-(BM$195-LOG('Indicator Data'!Q144))/(BM$195-BM$194)*10))),1)</f>
        <v>0</v>
      </c>
      <c r="BN141" s="55">
        <f>ROUND(IF('Indicator Data'!R144=0,0,IF(LOG('Indicator Data'!R144)&gt;BN$195,10,IF(LOG('Indicator Data'!R144)&lt;BN$194,0,10-(BN$195-LOG('Indicator Data'!R144))/(BN$195-BN$194)*10))),1)</f>
        <v>0</v>
      </c>
      <c r="BO141" s="55">
        <f t="shared" si="271"/>
        <v>0</v>
      </c>
      <c r="BP141" s="56">
        <f>'Indicator Data'!Q144/'Indicator Data'!$CL144</f>
        <v>0</v>
      </c>
      <c r="BQ141" s="56">
        <f>'Indicator Data'!R144/'Indicator Data'!$CL144</f>
        <v>0</v>
      </c>
      <c r="BR141" s="55">
        <f t="shared" si="246"/>
        <v>0</v>
      </c>
      <c r="BS141" s="55">
        <f t="shared" si="247"/>
        <v>0</v>
      </c>
      <c r="BT141" s="55">
        <f t="shared" si="248"/>
        <v>0</v>
      </c>
      <c r="BU141" s="55">
        <f t="shared" si="272"/>
        <v>0</v>
      </c>
      <c r="BV141" s="55">
        <f>ROUND(IF('Indicator Data'!S144=0,0,IF(LOG('Indicator Data'!S144)&gt;BV$195,10,IF(LOG('Indicator Data'!S144)&lt;BV$194,0,10-(BV$195-LOG('Indicator Data'!S144))/(BV$195-BV$194)*10))),1)</f>
        <v>0</v>
      </c>
      <c r="BW141" s="55">
        <f>ROUND(IF('Indicator Data'!T144=0,0,IF(LOG('Indicator Data'!T144)&gt;BW$195,10,IF(LOG('Indicator Data'!T144)&lt;BW$194,0,10-(BW$195-LOG('Indicator Data'!T144))/(BW$195-BW$194)*10))),1)</f>
        <v>0</v>
      </c>
      <c r="BX141" s="55">
        <f t="shared" si="273"/>
        <v>0</v>
      </c>
      <c r="BY141" s="56">
        <f>'Indicator Data'!S144/'Indicator Data'!$CL144</f>
        <v>0</v>
      </c>
      <c r="BZ141" s="56">
        <f>'Indicator Data'!T144/'Indicator Data'!$CL144</f>
        <v>0</v>
      </c>
      <c r="CA141" s="55">
        <f t="shared" si="249"/>
        <v>0</v>
      </c>
      <c r="CB141" s="55">
        <f t="shared" si="250"/>
        <v>0</v>
      </c>
      <c r="CC141" s="55">
        <f t="shared" si="274"/>
        <v>0</v>
      </c>
      <c r="CD141" s="55">
        <f t="shared" si="275"/>
        <v>0</v>
      </c>
      <c r="CE141" s="55">
        <f t="shared" si="276"/>
        <v>0</v>
      </c>
      <c r="CF141" s="55">
        <f>ROUND(IF('Indicator Data'!U144=0,0,IF(LOG('Indicator Data'!U144)&gt;CF$195,10,IF(LOG('Indicator Data'!U144)&lt;CF$194,0,10-(CF$195-LOG('Indicator Data'!U144))/(CF$195-CF$194)*10))),1)</f>
        <v>0</v>
      </c>
      <c r="CG141" s="56">
        <f>'Indicator Data'!U144/'Indicator Data'!$CL144</f>
        <v>0</v>
      </c>
      <c r="CH141" s="55">
        <f t="shared" si="251"/>
        <v>0</v>
      </c>
      <c r="CI141" s="55">
        <f t="shared" si="277"/>
        <v>0</v>
      </c>
      <c r="CJ141" s="55">
        <f>ROUND(IF('Indicator Data'!V144=0,0,IF(LOG('Indicator Data'!V144)&gt;CJ$195,10,IF(LOG('Indicator Data'!V144)&lt;CJ$194,0,10-(CJ$195-LOG('Indicator Data'!V144))/(CJ$195-CJ$194)*10))),1)</f>
        <v>7.2</v>
      </c>
      <c r="CK141" s="56">
        <f>IF('Indicator Data'!V144/'Indicator Data'!$CL144&gt;1,1,'Indicator Data'!V144/'Indicator Data'!$CL144)</f>
        <v>0.10527835673449545</v>
      </c>
      <c r="CL141" s="55">
        <f t="shared" si="252"/>
        <v>1.1000000000000001</v>
      </c>
      <c r="CM141" s="55">
        <f t="shared" si="278"/>
        <v>4.9000000000000004</v>
      </c>
      <c r="CN141" s="55">
        <f>ROUND(IF('Indicator Data'!W144=0,0,IF(LOG('Indicator Data'!W144)&gt;CN$195,10,IF(LOG('Indicator Data'!W144)&lt;CN$194,0,10-(CN$195-LOG('Indicator Data'!W144))/(CN$195-CN$194)*10))),1)</f>
        <v>0</v>
      </c>
      <c r="CO141" s="56">
        <f>'Indicator Data'!W144/'Indicator Data'!$CL144</f>
        <v>0</v>
      </c>
      <c r="CP141" s="55">
        <f t="shared" si="253"/>
        <v>0</v>
      </c>
      <c r="CQ141" s="55">
        <f t="shared" si="279"/>
        <v>0</v>
      </c>
      <c r="CR141" s="55">
        <f>ROUND(IF('Indicator Data'!X144=0,0,IF(LOG('Indicator Data'!X144)&gt;CR$195,10,IF(LOG('Indicator Data'!X144)&lt;CR$194,0,10-(CR$195-LOG('Indicator Data'!X144))/(CR$195-CR$194)*10))),1)</f>
        <v>6.4</v>
      </c>
      <c r="CS141" s="56">
        <f>'Indicator Data'!X144/'Indicator Data'!$CL144</f>
        <v>2.8363698115250965E-2</v>
      </c>
      <c r="CT141" s="55">
        <f t="shared" si="254"/>
        <v>0.3</v>
      </c>
      <c r="CU141" s="55">
        <f t="shared" si="280"/>
        <v>4</v>
      </c>
      <c r="CV141" s="55">
        <f>ROUND(IF('Indicator Data'!Y144=0,0,IF(LOG('Indicator Data'!Y144)&gt;CR$195,10,IF(LOG('Indicator Data'!Y144)&lt;CR$194,0,10-(CR$195-LOG('Indicator Data'!Y144))/(CR$195-CR$194)*10))),1)</f>
        <v>0</v>
      </c>
      <c r="CW141" s="56">
        <f>'Indicator Data'!Y144/'Indicator Data'!$CL144</f>
        <v>0</v>
      </c>
      <c r="CX141" s="55">
        <f t="shared" si="255"/>
        <v>0</v>
      </c>
      <c r="CY141" s="55">
        <f t="shared" si="281"/>
        <v>0</v>
      </c>
      <c r="CZ141" s="55">
        <f t="shared" si="282"/>
        <v>2.5</v>
      </c>
      <c r="DA141" s="55">
        <f>IF('Indicator Data'!AE144="No data","x",ROUND(IF('Indicator Data'!AE144&gt;DA$195,0,IF('Indicator Data'!AE144&lt;DA$194,10,(DA$195-'Indicator Data'!AE144)/(DA$195-DA$194)*10)),1))</f>
        <v>0</v>
      </c>
      <c r="DB141" s="55">
        <f>IF('Indicator Data'!AF144="No data","x",ROUND(IF('Indicator Data'!AF144&gt;DB$195,0,IF('Indicator Data'!AF144&lt;DB$194,10,(DB$195-'Indicator Data'!AF144)/(DB$195-DB$194)*10)),1))</f>
        <v>0</v>
      </c>
      <c r="DC141" s="55" t="str">
        <f>IF('Indicator Data'!AH144="No data","x",ROUND(IF('Indicator Data'!AH144&gt;DC$195,0,IF('Indicator Data'!AH144&lt;DC$194,10,(DC$195-'Indicator Data'!AH144)/(DC$195-DC$194)*10)),1))</f>
        <v>x</v>
      </c>
      <c r="DD141" s="55">
        <f>IF(AND(DB141="x",DA141="x",DC141="x"),"x",ROUND(AVERAGE(DA141:DC141),1))</f>
        <v>0</v>
      </c>
      <c r="DE141" s="55">
        <f>IF('Indicator Data'!AA144="No data","x",ROUND(IF(LOG('Indicator Data'!AA144)&gt;DE$195,10,IF(LOG('Indicator Data'!AA144)&lt;DE$194,0,10-(DE$195-LOG('Indicator Data'!AA144))/(DE$195-DE$194)*10)),1))</f>
        <v>6.8</v>
      </c>
      <c r="DF141" s="55">
        <f>IF('Indicator Data'!AB144="No data","x",ROUND(IF('Indicator Data'!AB144&gt;DF$195,10,IF('Indicator Data'!AB144&lt;DF$194,0,10-(DF$195-'Indicator Data'!AB144)/(DF$195-DF$194)*10)),1))</f>
        <v>2.8</v>
      </c>
      <c r="DG141" s="55">
        <f>IF('Indicator Data'!AC144="No data","x",ROUND(IF('Indicator Data'!AC144&gt;DG$195,10,IF('Indicator Data'!AC144&lt;DG$194,0,10-(DG$195-'Indicator Data'!AC144)/(DG$195-DG$194)*10)),1))</f>
        <v>6.5</v>
      </c>
      <c r="DH141" s="55">
        <f>IF('Indicator Data'!AD144="No data","x",ROUND(IF('Indicator Data'!AD144&gt;DH$195,10,IF('Indicator Data'!AD144&lt;DH$194,0,10-(DH$195-'Indicator Data'!AD144)/(DH$195-DH$194)*10)),1))</f>
        <v>8.4</v>
      </c>
      <c r="DI141" s="55">
        <f t="shared" si="283"/>
        <v>6.1</v>
      </c>
      <c r="DJ141" s="55">
        <f t="shared" si="284"/>
        <v>4.0999999999999996</v>
      </c>
      <c r="DK141" s="55">
        <f>IF('Indicator Data'!AK144="No data","x",ROUND(IF('Indicator Data'!AK144&gt;DK$195,10,IF('Indicator Data'!AK144&lt;DK$194,0,10-(DK$195-'Indicator Data'!AK144)/(DK$195-DK$194)*10)),1))</f>
        <v>0.4</v>
      </c>
      <c r="DL141" s="55">
        <f>IF('Indicator Data'!AL144="No data","x",ROUND(IF('Indicator Data'!AL144&gt;DL$195,10,IF('Indicator Data'!AL144&lt;DL$194,0,10-(DL$195-'Indicator Data'!AL144)/(DL$195-DL$194)*10)),1))</f>
        <v>0</v>
      </c>
      <c r="DM141" s="55">
        <f t="shared" si="285"/>
        <v>4.2</v>
      </c>
      <c r="DN141" s="55">
        <f>IF('Indicator Data'!AG144="No data","x",ROUND(IF('Indicator Data'!AG144&gt;DN$195,10,IF('Indicator Data'!AG144&lt;DN$194,0,10-(DN$195-'Indicator Data'!AG144)/(DN$195-DN$194)*10)),1))</f>
        <v>0</v>
      </c>
      <c r="DO141" s="55">
        <f t="shared" si="286"/>
        <v>0</v>
      </c>
      <c r="DP141" s="194">
        <f>IF('Indicator Data'!AI144="No data","x",'Indicator Data'!AI144/'Indicator Data'!$CK144)</f>
        <v>6.111792900866602E-4</v>
      </c>
      <c r="DQ141" s="55">
        <f t="shared" si="256"/>
        <v>6.1</v>
      </c>
      <c r="DR141" s="55">
        <f>IF('Indicator Data'!AJ144="No data","x",ROUND(IF('Indicator Data'!AJ144&gt;DR$195,10,IF('Indicator Data'!AJ144&lt;DR$194,0,10-(DR$195-'Indicator Data'!AJ144)/(DR$195-DR$194)*10)),1))</f>
        <v>8</v>
      </c>
      <c r="DS141" s="55">
        <f t="shared" si="287"/>
        <v>7.1</v>
      </c>
      <c r="DT141" s="55">
        <f>ROUND(IF('Indicator Data'!Z144=0,0,IF(LOG('Indicator Data'!Z144)&gt;DT$195,10,IF(LOG('Indicator Data'!Z144)&lt;DT$194,0,10-(DT$195-LOG('Indicator Data'!Z144))/(DT$195-DT$194)*10))),1)</f>
        <v>8.1999999999999993</v>
      </c>
      <c r="DU141" s="56">
        <f>'Indicator Data'!Z144/'Indicator Data'!$CL144</f>
        <v>0.52200995349233992</v>
      </c>
      <c r="DV141" s="55">
        <f t="shared" si="257"/>
        <v>5.2</v>
      </c>
      <c r="DW141" s="55">
        <f t="shared" si="288"/>
        <v>7</v>
      </c>
      <c r="DX141" s="55">
        <f t="shared" si="289"/>
        <v>3.8</v>
      </c>
      <c r="DY141" s="57">
        <f>IF(BL141="x",ROUND((10-GEOMEAN(((10-DX141)/10*9+1),((10-CZ141)/10*9+1),((10-DJ141)/10*9+1)))/9*10,1),ROUND((10-GEOMEAN(((10-BL141)/10*9+1),((10-DX141)/10*9+1),((10-CZ141)/10*9+1),((10-DJ141)/10*9+1)))/9*10,1))</f>
        <v>2.7</v>
      </c>
      <c r="DZ141" s="58">
        <f>IF(ROUND(IF(AP141="x",(10-GEOMEAN(((10-AO141)/10*9+1),((10-DY141)/10*9+1),((10-AU141)/10*9+1),((10-AQ141)/10*9+1),((10-AR141)/10*9+1)))/9*10,(10-GEOMEAN(((10-AO141)/10*9+1),((10-DY141)/10*9+1),((10-AP141)/10*9+1),((10-AQ141)/10*9+1),((10-AR141)/10*9+1),((10-AU141)/10*9+1)))/9*10),1)=0,0.1,ROUND(IF(AP141="x",(10-GEOMEAN(((10-AO141)/10*9+1),((10-DY141)/10*9+1),((10-AU141)/10*9+1),((10-AQ141)/10*9+1),((10-AR141)/10*9+1)))/9*10,(10-GEOMEAN(((10-AO141)/10*9+1),((10-DY141)/10*9+1),((10-AP141)/10*9+1),((10-AQ141)/10*9+1),((10-AR141)/10*9+1),((10-AU141)/10*9+1)))/9*10),1))</f>
        <v>3.4</v>
      </c>
      <c r="EA141" s="55">
        <f>ROUND(IF('Indicator Data'!AM144=0,0,IF('Indicator Data'!AM144&gt;EA$195,10,IF('Indicator Data'!AM144&lt;EA$194,0,10-(EA$195-'Indicator Data'!AM144)/(EA$195-EA$194)*10))),1)</f>
        <v>0</v>
      </c>
      <c r="EB141" s="55">
        <f>ROUND(IF('Indicator Data'!AN144=0,0,IF(LOG('Indicator Data'!AN144)&gt;LOG(EB$195),10,IF(LOG('Indicator Data'!AN144)&lt;LOG(EB$194),0,10-(LOG(EB$195)-LOG('Indicator Data'!AN144))/(LOG(EB$195)-LOG(EB$194))*10))),1)</f>
        <v>0</v>
      </c>
      <c r="EC141" s="57">
        <f t="shared" si="258"/>
        <v>0</v>
      </c>
      <c r="ED141" s="55">
        <f>'Indicator Data'!AO144</f>
        <v>0</v>
      </c>
      <c r="EE141" s="55">
        <f>'Indicator Data'!AP144</f>
        <v>0</v>
      </c>
      <c r="EF141" s="57">
        <f t="shared" si="259"/>
        <v>0</v>
      </c>
      <c r="EG141" s="58">
        <f t="shared" si="260"/>
        <v>0</v>
      </c>
      <c r="EH141" s="15"/>
      <c r="EI141" s="104"/>
    </row>
    <row r="142" spans="1:139" s="4" customFormat="1" x14ac:dyDescent="0.25">
      <c r="A142" s="126" t="str">
        <f>'Indicator Data'!A145</f>
        <v>Qatar</v>
      </c>
      <c r="B142" s="59" t="str">
        <f>'Indicator Data'!B145</f>
        <v>QAT</v>
      </c>
      <c r="C142" s="55">
        <f>ROUND(IF('Indicator Data'!C145=0,0.1,IF(LOG('Indicator Data'!C145)&gt;C$195,10,IF(LOG('Indicator Data'!C145)&lt;C$194,0,10-(C$195-LOG('Indicator Data'!C145))/(C$195-C$194)*10))),1)</f>
        <v>0.1</v>
      </c>
      <c r="D142" s="55">
        <f>ROUND(IF('Indicator Data'!D145=0,0.1,IF(LOG('Indicator Data'!D145)&gt;D$195,10,IF(LOG('Indicator Data'!D145)&lt;D$194,0,10-(D$195-LOG('Indicator Data'!D145))/(D$195-D$194)*10))),1)</f>
        <v>0.1</v>
      </c>
      <c r="E142" s="55">
        <f t="shared" si="220"/>
        <v>0.1</v>
      </c>
      <c r="F142" s="55">
        <f>IF('Indicator Data'!E145="No data",0.1,(ROUND(IF('Indicator Data'!E145=0,0,IF(LOG('Indicator Data'!E145)&gt;F$195,10,IF(LOG('Indicator Data'!E145)&lt;F$194,0,10-(F$195-LOG('Indicator Data'!E145))/(F$195-F$194)*10))),1)))</f>
        <v>0</v>
      </c>
      <c r="G142" s="55">
        <f>ROUND(IF('Indicator Data'!F145=0,0,IF(LOG('Indicator Data'!F145)&gt;G$195,10,IF(LOG('Indicator Data'!F145)&lt;G$194,0,10-(G$195-LOG('Indicator Data'!F145))/(G$195-G$194)*10))),1)</f>
        <v>1.2</v>
      </c>
      <c r="H142" s="55">
        <f>ROUND(IF('Indicator Data'!G145=0,0,IF(LOG('Indicator Data'!G145)&gt;H$195,10,IF(LOG('Indicator Data'!G145)&lt;H$194,0,10-(H$195-LOG('Indicator Data'!G145))/(H$195-H$194)*10))),1)</f>
        <v>0</v>
      </c>
      <c r="I142" s="55">
        <f>ROUND(IF('Indicator Data'!H145=0,0,IF(LOG('Indicator Data'!H145)&gt;I$195,10,IF(LOG('Indicator Data'!H145)&lt;I$194,0,10-(I$195-LOG('Indicator Data'!H145))/(I$195-I$194)*10))),1)</f>
        <v>0</v>
      </c>
      <c r="J142" s="55">
        <f t="shared" si="221"/>
        <v>0</v>
      </c>
      <c r="K142" s="55">
        <f>ROUND(IF('Indicator Data'!I145=0,0,IF(LOG('Indicator Data'!I145)&gt;K$195,10,IF(LOG('Indicator Data'!I145)&lt;K$194,0,10-(K$195-LOG('Indicator Data'!I145))/(K$195-K$194)*10))),1)</f>
        <v>0</v>
      </c>
      <c r="L142" s="55">
        <f t="shared" si="222"/>
        <v>0</v>
      </c>
      <c r="M142" s="55">
        <f>ROUND(IF('Indicator Data'!J145=0,0,IF(LOG('Indicator Data'!J145)&gt;M$195,10,IF(LOG('Indicator Data'!J145)&lt;M$194,0,10-(M$195-LOG('Indicator Data'!J145))/(M$195-M$194)*10))),1)</f>
        <v>0</v>
      </c>
      <c r="N142" s="56">
        <f>'Indicator Data'!C145/'Indicator Data'!$CL145</f>
        <v>0</v>
      </c>
      <c r="O142" s="56">
        <f>'Indicator Data'!D145/'Indicator Data'!$CL145</f>
        <v>0</v>
      </c>
      <c r="P142" s="56">
        <f>IF(F142=0.1,"x",'Indicator Data'!E145/'Indicator Data'!$CL145)</f>
        <v>5.3337798456045225E-6</v>
      </c>
      <c r="Q142" s="56">
        <f>'Indicator Data'!F145/'Indicator Data'!$CL145</f>
        <v>2.5038071281600506E-8</v>
      </c>
      <c r="R142" s="56">
        <f>'Indicator Data'!G145/'Indicator Data'!$CL145</f>
        <v>0</v>
      </c>
      <c r="S142" s="56">
        <f>'Indicator Data'!H145/'Indicator Data'!$CL145</f>
        <v>0</v>
      </c>
      <c r="T142" s="56">
        <f>'Indicator Data'!I145/'Indicator Data'!$CL145</f>
        <v>0</v>
      </c>
      <c r="U142" s="56">
        <f>'Indicator Data'!J145/'Indicator Data'!$CL145</f>
        <v>0</v>
      </c>
      <c r="V142" s="55">
        <f t="shared" si="223"/>
        <v>0</v>
      </c>
      <c r="W142" s="55">
        <f t="shared" si="224"/>
        <v>0</v>
      </c>
      <c r="X142" s="55">
        <f t="shared" si="225"/>
        <v>0</v>
      </c>
      <c r="Y142" s="55">
        <f t="shared" si="226"/>
        <v>0</v>
      </c>
      <c r="Z142" s="55">
        <f t="shared" si="227"/>
        <v>2</v>
      </c>
      <c r="AA142" s="55">
        <f t="shared" si="228"/>
        <v>0</v>
      </c>
      <c r="AB142" s="55">
        <f t="shared" si="229"/>
        <v>0</v>
      </c>
      <c r="AC142" s="55">
        <f t="shared" si="230"/>
        <v>0</v>
      </c>
      <c r="AD142" s="55">
        <f t="shared" si="231"/>
        <v>0</v>
      </c>
      <c r="AE142" s="55">
        <f t="shared" si="232"/>
        <v>0</v>
      </c>
      <c r="AF142" s="55">
        <f t="shared" si="233"/>
        <v>0</v>
      </c>
      <c r="AG142" s="55">
        <f>ROUND(IF('Indicator Data'!K145=0,0,IF('Indicator Data'!K145&gt;AG$195,10,IF('Indicator Data'!K145&lt;AG$194,0,10-(AG$195-'Indicator Data'!K145)/(AG$195-AG$194)*10))),1)</f>
        <v>0</v>
      </c>
      <c r="AH142" s="55">
        <f t="shared" si="234"/>
        <v>0.1</v>
      </c>
      <c r="AI142" s="55">
        <f t="shared" si="235"/>
        <v>0.1</v>
      </c>
      <c r="AJ142" s="55">
        <f t="shared" si="236"/>
        <v>0</v>
      </c>
      <c r="AK142" s="55">
        <f t="shared" si="237"/>
        <v>0</v>
      </c>
      <c r="AL142" s="55">
        <f t="shared" si="238"/>
        <v>0</v>
      </c>
      <c r="AM142" s="55">
        <f t="shared" si="239"/>
        <v>0</v>
      </c>
      <c r="AN142" s="55">
        <f t="shared" si="240"/>
        <v>0</v>
      </c>
      <c r="AO142" s="193">
        <f t="shared" si="241"/>
        <v>0.1</v>
      </c>
      <c r="AP142" s="193">
        <f t="shared" si="261"/>
        <v>0</v>
      </c>
      <c r="AQ142" s="193">
        <f t="shared" si="242"/>
        <v>1.6</v>
      </c>
      <c r="AR142" s="193">
        <f t="shared" si="243"/>
        <v>0</v>
      </c>
      <c r="AS142" s="55">
        <f t="shared" si="244"/>
        <v>0</v>
      </c>
      <c r="AT142" s="55">
        <f>IF('Indicator Data'!L145="No data","x",IF('Indicator Data'!CM145&lt;1000,"x",ROUND((IF('Indicator Data'!L145&gt;AT$195,10,IF('Indicator Data'!L145&lt;AT$194,0,10-(AT$195-'Indicator Data'!L145)/(AT$195-AT$194)*10))),1)))</f>
        <v>6.1</v>
      </c>
      <c r="AU142" s="193">
        <f t="shared" si="245"/>
        <v>3.1</v>
      </c>
      <c r="AV142" s="55">
        <f>IF('Indicator Data'!M145="No data","x",ROUND(IF('Indicator Data'!M145=0,0,IF(LOG('Indicator Data'!M145)&gt;AV$195,10,IF(LOG('Indicator Data'!M145)&lt;AV$194,0,10-(AV$195-LOG('Indicator Data'!M145))/(AV$195-AV$194)*10))),1))</f>
        <v>0</v>
      </c>
      <c r="AW142" s="56">
        <f>IF(AV142="x","x",'Indicator Data'!M145/'Indicator Data'!$CL145)</f>
        <v>0</v>
      </c>
      <c r="AX142" s="55">
        <f t="shared" si="262"/>
        <v>0</v>
      </c>
      <c r="AY142" s="55">
        <f t="shared" si="263"/>
        <v>0</v>
      </c>
      <c r="AZ142" s="55" t="str">
        <f>IF('Indicator Data'!N145="No data","x",ROUND(IF('Indicator Data'!N145=0,0,IF(LOG('Indicator Data'!N145)&gt;AZ$195,10,IF(LOG('Indicator Data'!N145)&lt;AZ$194,0,10-(AZ$195-LOG('Indicator Data'!N145))/(AZ$195-AZ$194)*10))),1))</f>
        <v>x</v>
      </c>
      <c r="BA142" s="56" t="str">
        <f>IF(AZ142="x","x",'Indicator Data'!N145/'Indicator Data'!$CL145)</f>
        <v>x</v>
      </c>
      <c r="BB142" s="55" t="str">
        <f t="shared" si="264"/>
        <v>x</v>
      </c>
      <c r="BC142" s="55" t="str">
        <f t="shared" si="265"/>
        <v>x</v>
      </c>
      <c r="BD142" s="55" t="str">
        <f>IF('Indicator Data'!O145="No data","x",ROUND(IF('Indicator Data'!O145=0,0,IF(LOG('Indicator Data'!O145)&gt;BD$195,10,IF(LOG('Indicator Data'!O145)&lt;BD$194,0,10-(BD$195-LOG('Indicator Data'!O145))/(BD$195-BD$194)*10))),1))</f>
        <v>x</v>
      </c>
      <c r="BE142" s="56" t="str">
        <f>IF(BD142="x","x",'Indicator Data'!O145/'Indicator Data'!$CL145)</f>
        <v>x</v>
      </c>
      <c r="BF142" s="55" t="str">
        <f t="shared" si="266"/>
        <v>x</v>
      </c>
      <c r="BG142" s="55" t="str">
        <f t="shared" si="267"/>
        <v>x</v>
      </c>
      <c r="BH142" s="55" t="str">
        <f>IF('Indicator Data'!P145="No data","x",ROUND(IF('Indicator Data'!P145=0,0,IF(LOG('Indicator Data'!P145)&gt;BH$195,10,IF(LOG('Indicator Data'!P145)&lt;BH$194,0,10-(BH$195-LOG('Indicator Data'!P145))/(BH$195-BH$194)*10))),1))</f>
        <v>x</v>
      </c>
      <c r="BI142" s="56" t="str">
        <f>IF(BH142="x","x",'Indicator Data'!P145/'Indicator Data'!$CL145)</f>
        <v>x</v>
      </c>
      <c r="BJ142" s="55" t="str">
        <f t="shared" si="268"/>
        <v>x</v>
      </c>
      <c r="BK142" s="55" t="str">
        <f t="shared" si="269"/>
        <v>x</v>
      </c>
      <c r="BL142" s="55">
        <f t="shared" si="270"/>
        <v>0</v>
      </c>
      <c r="BM142" s="55">
        <f>ROUND(IF('Indicator Data'!Q145=0,0,IF(LOG('Indicator Data'!Q145)&gt;BM$195,10,IF(LOG('Indicator Data'!Q145)&lt;BM$194,0,10-(BM$195-LOG('Indicator Data'!Q145))/(BM$195-BM$194)*10))),1)</f>
        <v>0</v>
      </c>
      <c r="BN142" s="55">
        <f>ROUND(IF('Indicator Data'!R145=0,0,IF(LOG('Indicator Data'!R145)&gt;BN$195,10,IF(LOG('Indicator Data'!R145)&lt;BN$194,0,10-(BN$195-LOG('Indicator Data'!R145))/(BN$195-BN$194)*10))),1)</f>
        <v>0</v>
      </c>
      <c r="BO142" s="55">
        <f t="shared" si="271"/>
        <v>0</v>
      </c>
      <c r="BP142" s="56">
        <f>'Indicator Data'!Q145/'Indicator Data'!$CL145</f>
        <v>0</v>
      </c>
      <c r="BQ142" s="56">
        <f>'Indicator Data'!R145/'Indicator Data'!$CL145</f>
        <v>0</v>
      </c>
      <c r="BR142" s="55">
        <f t="shared" si="246"/>
        <v>0</v>
      </c>
      <c r="BS142" s="55">
        <f t="shared" si="247"/>
        <v>0</v>
      </c>
      <c r="BT142" s="55">
        <f t="shared" si="248"/>
        <v>0</v>
      </c>
      <c r="BU142" s="55">
        <f t="shared" si="272"/>
        <v>0</v>
      </c>
      <c r="BV142" s="55">
        <f>ROUND(IF('Indicator Data'!S145=0,0,IF(LOG('Indicator Data'!S145)&gt;BV$195,10,IF(LOG('Indicator Data'!S145)&lt;BV$194,0,10-(BV$195-LOG('Indicator Data'!S145))/(BV$195-BV$194)*10))),1)</f>
        <v>0</v>
      </c>
      <c r="BW142" s="55">
        <f>ROUND(IF('Indicator Data'!T145=0,0,IF(LOG('Indicator Data'!T145)&gt;BW$195,10,IF(LOG('Indicator Data'!T145)&lt;BW$194,0,10-(BW$195-LOG('Indicator Data'!T145))/(BW$195-BW$194)*10))),1)</f>
        <v>0</v>
      </c>
      <c r="BX142" s="55">
        <f t="shared" si="273"/>
        <v>0</v>
      </c>
      <c r="BY142" s="56">
        <f>'Indicator Data'!S145/'Indicator Data'!$CL145</f>
        <v>0</v>
      </c>
      <c r="BZ142" s="56">
        <f>'Indicator Data'!T145/'Indicator Data'!$CL145</f>
        <v>0</v>
      </c>
      <c r="CA142" s="55">
        <f t="shared" si="249"/>
        <v>0</v>
      </c>
      <c r="CB142" s="55">
        <f t="shared" si="250"/>
        <v>0</v>
      </c>
      <c r="CC142" s="55">
        <f t="shared" si="274"/>
        <v>0</v>
      </c>
      <c r="CD142" s="55">
        <f t="shared" si="275"/>
        <v>0</v>
      </c>
      <c r="CE142" s="55">
        <f t="shared" si="276"/>
        <v>0</v>
      </c>
      <c r="CF142" s="55">
        <f>ROUND(IF('Indicator Data'!U145=0,0,IF(LOG('Indicator Data'!U145)&gt;CF$195,10,IF(LOG('Indicator Data'!U145)&lt;CF$194,0,10-(CF$195-LOG('Indicator Data'!U145))/(CF$195-CF$194)*10))),1)</f>
        <v>0</v>
      </c>
      <c r="CG142" s="56">
        <f>'Indicator Data'!U145/'Indicator Data'!$CL145</f>
        <v>0</v>
      </c>
      <c r="CH142" s="55">
        <f t="shared" si="251"/>
        <v>0</v>
      </c>
      <c r="CI142" s="55">
        <f t="shared" si="277"/>
        <v>0</v>
      </c>
      <c r="CJ142" s="55">
        <f>ROUND(IF('Indicator Data'!V145=0,0,IF(LOG('Indicator Data'!V145)&gt;CJ$195,10,IF(LOG('Indicator Data'!V145)&lt;CJ$194,0,10-(CJ$195-LOG('Indicator Data'!V145))/(CJ$195-CJ$194)*10))),1)</f>
        <v>7.2</v>
      </c>
      <c r="CK142" s="56">
        <f>IF('Indicator Data'!V145/'Indicator Data'!$CL145&gt;1,1,'Indicator Data'!V145/'Indicator Data'!$CL145)</f>
        <v>0.46022467135743012</v>
      </c>
      <c r="CL142" s="55">
        <f t="shared" si="252"/>
        <v>4.5999999999999996</v>
      </c>
      <c r="CM142" s="55">
        <f t="shared" si="278"/>
        <v>6.1</v>
      </c>
      <c r="CN142" s="55">
        <f>ROUND(IF('Indicator Data'!W145=0,0,IF(LOG('Indicator Data'!W145)&gt;CN$195,10,IF(LOG('Indicator Data'!W145)&lt;CN$194,0,10-(CN$195-LOG('Indicator Data'!W145))/(CN$195-CN$194)*10))),1)</f>
        <v>0</v>
      </c>
      <c r="CO142" s="56">
        <f>'Indicator Data'!W145/'Indicator Data'!$CL145</f>
        <v>0</v>
      </c>
      <c r="CP142" s="55">
        <f t="shared" si="253"/>
        <v>0</v>
      </c>
      <c r="CQ142" s="55">
        <f t="shared" si="279"/>
        <v>0</v>
      </c>
      <c r="CR142" s="55">
        <f>ROUND(IF('Indicator Data'!X145=0,0,IF(LOG('Indicator Data'!X145)&gt;CR$195,10,IF(LOG('Indicator Data'!X145)&lt;CR$194,0,10-(CR$195-LOG('Indicator Data'!X145))/(CR$195-CR$194)*10))),1)</f>
        <v>7</v>
      </c>
      <c r="CS142" s="56">
        <f>'Indicator Data'!X145/'Indicator Data'!$CL145</f>
        <v>0.3301843109500428</v>
      </c>
      <c r="CT142" s="55">
        <f t="shared" si="254"/>
        <v>3.3</v>
      </c>
      <c r="CU142" s="55">
        <f t="shared" si="280"/>
        <v>5.4</v>
      </c>
      <c r="CV142" s="55">
        <f>ROUND(IF('Indicator Data'!Y145=0,0,IF(LOG('Indicator Data'!Y145)&gt;CR$195,10,IF(LOG('Indicator Data'!Y145)&lt;CR$194,0,10-(CR$195-LOG('Indicator Data'!Y145))/(CR$195-CR$194)*10))),1)</f>
        <v>0</v>
      </c>
      <c r="CW142" s="56">
        <f>'Indicator Data'!Y145/'Indicator Data'!$CL145</f>
        <v>0</v>
      </c>
      <c r="CX142" s="55">
        <f t="shared" si="255"/>
        <v>0</v>
      </c>
      <c r="CY142" s="55">
        <f t="shared" si="281"/>
        <v>0</v>
      </c>
      <c r="CZ142" s="55">
        <f t="shared" si="282"/>
        <v>3.4</v>
      </c>
      <c r="DA142" s="55">
        <f>IF('Indicator Data'!AE145="No data","x",ROUND(IF('Indicator Data'!AE145&gt;DA$195,0,IF('Indicator Data'!AE145&lt;DA$194,10,(DA$195-'Indicator Data'!AE145)/(DA$195-DA$194)*10)),1))</f>
        <v>0</v>
      </c>
      <c r="DB142" s="55">
        <f>IF('Indicator Data'!AF145="No data","x",ROUND(IF('Indicator Data'!AF145&gt;DB$195,0,IF('Indicator Data'!AF145&lt;DB$194,10,(DB$195-'Indicator Data'!AF145)/(DB$195-DB$194)*10)),1))</f>
        <v>0.1</v>
      </c>
      <c r="DC142" s="55" t="str">
        <f>IF('Indicator Data'!AH145="No data","x",ROUND(IF('Indicator Data'!AH145&gt;DC$195,0,IF('Indicator Data'!AH145&lt;DC$194,10,(DC$195-'Indicator Data'!AH145)/(DC$195-DC$194)*10)),1))</f>
        <v>x</v>
      </c>
      <c r="DD142" s="55">
        <f>IF(AND(DB142="x",DA142="x",DC142="x"),"x",ROUND(AVERAGE(DA142:DC142),1))</f>
        <v>0.1</v>
      </c>
      <c r="DE142" s="55">
        <f>IF('Indicator Data'!AA145="No data","x",ROUND(IF(LOG('Indicator Data'!AA145)&gt;DE$195,10,IF(LOG('Indicator Data'!AA145)&lt;DE$194,0,10-(DE$195-LOG('Indicator Data'!AA145))/(DE$195-DE$194)*10)),1))</f>
        <v>7.9</v>
      </c>
      <c r="DF142" s="55">
        <f>IF('Indicator Data'!AB145="No data","x",ROUND(IF('Indicator Data'!AB145&gt;DF$195,10,IF('Indicator Data'!AB145&lt;DF$194,0,10-(DF$195-'Indicator Data'!AB145)/(DF$195-DF$194)*10)),1))</f>
        <v>5.2</v>
      </c>
      <c r="DG142" s="55">
        <f>IF('Indicator Data'!AC145="No data","x",ROUND(IF('Indicator Data'!AC145&gt;DG$195,10,IF('Indicator Data'!AC145&lt;DG$194,0,10-(DG$195-'Indicator Data'!AC145)/(DG$195-DG$194)*10)),1))</f>
        <v>9.9</v>
      </c>
      <c r="DH142" s="55" t="str">
        <f>IF('Indicator Data'!AD145="No data","x",ROUND(IF('Indicator Data'!AD145&gt;DH$195,10,IF('Indicator Data'!AD145&lt;DH$194,0,10-(DH$195-'Indicator Data'!AD145)/(DH$195-DH$194)*10)),1))</f>
        <v>x</v>
      </c>
      <c r="DI142" s="55">
        <f t="shared" si="283"/>
        <v>7.7</v>
      </c>
      <c r="DJ142" s="55">
        <f t="shared" si="284"/>
        <v>5.2</v>
      </c>
      <c r="DK142" s="55" t="str">
        <f>IF('Indicator Data'!AK145="No data","x",ROUND(IF('Indicator Data'!AK145&gt;DK$195,10,IF('Indicator Data'!AK145&lt;DK$194,0,10-(DK$195-'Indicator Data'!AK145)/(DK$195-DK$194)*10)),1))</f>
        <v>x</v>
      </c>
      <c r="DL142" s="55">
        <f>IF('Indicator Data'!AL145="No data","x",ROUND(IF('Indicator Data'!AL145&gt;DL$195,10,IF('Indicator Data'!AL145&lt;DL$194,0,10-(DL$195-'Indicator Data'!AL145)/(DL$195-DL$194)*10)),1))</f>
        <v>0</v>
      </c>
      <c r="DM142" s="55">
        <f t="shared" si="285"/>
        <v>5.8</v>
      </c>
      <c r="DN142" s="55">
        <f>IF('Indicator Data'!AG145="No data","x",ROUND(IF('Indicator Data'!AG145&gt;DN$195,10,IF('Indicator Data'!AG145&lt;DN$194,0,10-(DN$195-'Indicator Data'!AG145)/(DN$195-DN$194)*10)),1))</f>
        <v>0</v>
      </c>
      <c r="DO142" s="55">
        <f t="shared" si="286"/>
        <v>0</v>
      </c>
      <c r="DP142" s="194">
        <f>IF('Indicator Data'!AI145="No data","x",'Indicator Data'!AI145/'Indicator Data'!$CK145)</f>
        <v>2.4158088807579026E-4</v>
      </c>
      <c r="DQ142" s="55">
        <f t="shared" si="256"/>
        <v>2.4</v>
      </c>
      <c r="DR142" s="55">
        <f>IF('Indicator Data'!AJ145="No data","x",ROUND(IF('Indicator Data'!AJ145&gt;DR$195,10,IF('Indicator Data'!AJ145&lt;DR$194,0,10-(DR$195-'Indicator Data'!AJ145)/(DR$195-DR$194)*10)),1))</f>
        <v>10</v>
      </c>
      <c r="DS142" s="55">
        <f t="shared" si="287"/>
        <v>6.2</v>
      </c>
      <c r="DT142" s="55">
        <f>ROUND(IF('Indicator Data'!Z145=0,0,IF(LOG('Indicator Data'!Z145)&gt;DT$195,10,IF(LOG('Indicator Data'!Z145)&lt;DT$194,0,10-(DT$195-LOG('Indicator Data'!Z145))/(DT$195-DT$194)*10))),1)</f>
        <v>0</v>
      </c>
      <c r="DU142" s="56">
        <f>'Indicator Data'!Z145/'Indicator Data'!$CL145</f>
        <v>0</v>
      </c>
      <c r="DV142" s="55">
        <f t="shared" si="257"/>
        <v>0</v>
      </c>
      <c r="DW142" s="55">
        <f t="shared" si="288"/>
        <v>0</v>
      </c>
      <c r="DX142" s="55">
        <f t="shared" si="289"/>
        <v>4</v>
      </c>
      <c r="DY142" s="57">
        <f>IF(BL142="x",ROUND((10-GEOMEAN(((10-DX142)/10*9+1),((10-CZ142)/10*9+1),((10-DJ142)/10*9+1)))/9*10,1),ROUND((10-GEOMEAN(((10-BL142)/10*9+1),((10-DX142)/10*9+1),((10-CZ142)/10*9+1),((10-DJ142)/10*9+1)))/9*10,1))</f>
        <v>3.4</v>
      </c>
      <c r="DZ142" s="58">
        <f>IF(ROUND(IF(AP142="x",(10-GEOMEAN(((10-AO142)/10*9+1),((10-DY142)/10*9+1),((10-AU142)/10*9+1),((10-AQ142)/10*9+1),((10-AR142)/10*9+1)))/9*10,(10-GEOMEAN(((10-AO142)/10*9+1),((10-DY142)/10*9+1),((10-AP142)/10*9+1),((10-AQ142)/10*9+1),((10-AR142)/10*9+1),((10-AU142)/10*9+1)))/9*10),1)=0,0.1,ROUND(IF(AP142="x",(10-GEOMEAN(((10-AO142)/10*9+1),((10-DY142)/10*9+1),((10-AU142)/10*9+1),((10-AQ142)/10*9+1),((10-AR142)/10*9+1)))/9*10,(10-GEOMEAN(((10-AO142)/10*9+1),((10-DY142)/10*9+1),((10-AP142)/10*9+1),((10-AQ142)/10*9+1),((10-AR142)/10*9+1),((10-AU142)/10*9+1)))/9*10),1))</f>
        <v>1.5</v>
      </c>
      <c r="EA142" s="55">
        <f>ROUND(IF('Indicator Data'!AM145=0,0,IF('Indicator Data'!AM145&gt;EA$195,10,IF('Indicator Data'!AM145&lt;EA$194,0,10-(EA$195-'Indicator Data'!AM145)/(EA$195-EA$194)*10))),1)</f>
        <v>0.1</v>
      </c>
      <c r="EB142" s="55">
        <f>ROUND(IF('Indicator Data'!AN145=0,0,IF(LOG('Indicator Data'!AN145)&gt;LOG(EB$195),10,IF(LOG('Indicator Data'!AN145)&lt;LOG(EB$194),0,10-(LOG(EB$195)-LOG('Indicator Data'!AN145))/(LOG(EB$195)-LOG(EB$194))*10))),1)</f>
        <v>0</v>
      </c>
      <c r="EC142" s="57">
        <f t="shared" si="258"/>
        <v>0.1</v>
      </c>
      <c r="ED142" s="55">
        <f>'Indicator Data'!AO145</f>
        <v>0</v>
      </c>
      <c r="EE142" s="55">
        <f>'Indicator Data'!AP145</f>
        <v>0</v>
      </c>
      <c r="EF142" s="57">
        <f t="shared" si="259"/>
        <v>0</v>
      </c>
      <c r="EG142" s="58">
        <f t="shared" si="260"/>
        <v>0.1</v>
      </c>
      <c r="EH142" s="15"/>
      <c r="EI142" s="104"/>
    </row>
    <row r="143" spans="1:139" s="4" customFormat="1" x14ac:dyDescent="0.25">
      <c r="A143" s="126" t="str">
        <f>'Indicator Data'!A146</f>
        <v>Romania</v>
      </c>
      <c r="B143" s="59" t="str">
        <f>'Indicator Data'!B146</f>
        <v>ROU</v>
      </c>
      <c r="C143" s="55">
        <f>ROUND(IF('Indicator Data'!C146=0,0.1,IF(LOG('Indicator Data'!C146)&gt;C$195,10,IF(LOG('Indicator Data'!C146)&lt;C$194,0,10-(C$195-LOG('Indicator Data'!C146))/(C$195-C$194)*10))),1)</f>
        <v>8.9</v>
      </c>
      <c r="D143" s="55">
        <f>ROUND(IF('Indicator Data'!D146=0,0.1,IF(LOG('Indicator Data'!D146)&gt;D$195,10,IF(LOG('Indicator Data'!D146)&lt;D$194,0,10-(D$195-LOG('Indicator Data'!D146))/(D$195-D$194)*10))),1)</f>
        <v>0.1</v>
      </c>
      <c r="E143" s="55">
        <f t="shared" si="220"/>
        <v>6.2</v>
      </c>
      <c r="F143" s="55">
        <f>IF('Indicator Data'!E146="No data",0.1,(ROUND(IF('Indicator Data'!E146=0,0,IF(LOG('Indicator Data'!E146)&gt;F$195,10,IF(LOG('Indicator Data'!E146)&lt;F$194,0,10-(F$195-LOG('Indicator Data'!E146))/(F$195-F$194)*10))),1)))</f>
        <v>8</v>
      </c>
      <c r="G143" s="55">
        <f>ROUND(IF('Indicator Data'!F146=0,0,IF(LOG('Indicator Data'!F146)&gt;G$195,10,IF(LOG('Indicator Data'!F146)&lt;G$194,0,10-(G$195-LOG('Indicator Data'!F146))/(G$195-G$194)*10))),1)</f>
        <v>0</v>
      </c>
      <c r="H143" s="55">
        <f>ROUND(IF('Indicator Data'!G146=0,0,IF(LOG('Indicator Data'!G146)&gt;H$195,10,IF(LOG('Indicator Data'!G146)&lt;H$194,0,10-(H$195-LOG('Indicator Data'!G146))/(H$195-H$194)*10))),1)</f>
        <v>0</v>
      </c>
      <c r="I143" s="55">
        <f>ROUND(IF('Indicator Data'!H146=0,0,IF(LOG('Indicator Data'!H146)&gt;I$195,10,IF(LOG('Indicator Data'!H146)&lt;I$194,0,10-(I$195-LOG('Indicator Data'!H146))/(I$195-I$194)*10))),1)</f>
        <v>0</v>
      </c>
      <c r="J143" s="55">
        <f t="shared" si="221"/>
        <v>0</v>
      </c>
      <c r="K143" s="55">
        <f>ROUND(IF('Indicator Data'!I146=0,0,IF(LOG('Indicator Data'!I146)&gt;K$195,10,IF(LOG('Indicator Data'!I146)&lt;K$194,0,10-(K$195-LOG('Indicator Data'!I146))/(K$195-K$194)*10))),1)</f>
        <v>0</v>
      </c>
      <c r="L143" s="55">
        <f t="shared" si="222"/>
        <v>0</v>
      </c>
      <c r="M143" s="55">
        <f>ROUND(IF('Indicator Data'!J146=0,0,IF(LOG('Indicator Data'!J146)&gt;M$195,10,IF(LOG('Indicator Data'!J146)&lt;M$194,0,10-(M$195-LOG('Indicator Data'!J146))/(M$195-M$194)*10))),1)</f>
        <v>0</v>
      </c>
      <c r="N143" s="56">
        <f>'Indicator Data'!C146/'Indicator Data'!$CL146</f>
        <v>1.9107899743858996E-3</v>
      </c>
      <c r="O143" s="56">
        <f>'Indicator Data'!D146/'Indicator Data'!$CL146</f>
        <v>0</v>
      </c>
      <c r="P143" s="56">
        <f>IF(F143=0.1,"x",'Indicator Data'!E146/'Indicator Data'!$CL146)</f>
        <v>8.4788034151357765E-3</v>
      </c>
      <c r="Q143" s="56">
        <f>'Indicator Data'!F146/'Indicator Data'!$CL146</f>
        <v>0</v>
      </c>
      <c r="R143" s="56">
        <f>'Indicator Data'!G146/'Indicator Data'!$CL146</f>
        <v>0</v>
      </c>
      <c r="S143" s="56">
        <f>'Indicator Data'!H146/'Indicator Data'!$CL146</f>
        <v>0</v>
      </c>
      <c r="T143" s="56">
        <f>'Indicator Data'!I146/'Indicator Data'!$CL146</f>
        <v>0</v>
      </c>
      <c r="U143" s="56">
        <f>'Indicator Data'!J146/'Indicator Data'!$CL146</f>
        <v>0</v>
      </c>
      <c r="V143" s="55">
        <f t="shared" si="223"/>
        <v>9.6</v>
      </c>
      <c r="W143" s="55">
        <f t="shared" si="224"/>
        <v>0</v>
      </c>
      <c r="X143" s="55">
        <f t="shared" si="225"/>
        <v>7</v>
      </c>
      <c r="Y143" s="55">
        <f t="shared" si="226"/>
        <v>5.7</v>
      </c>
      <c r="Z143" s="55">
        <f t="shared" si="227"/>
        <v>0</v>
      </c>
      <c r="AA143" s="55">
        <f t="shared" si="228"/>
        <v>0</v>
      </c>
      <c r="AB143" s="55">
        <f t="shared" si="229"/>
        <v>0</v>
      </c>
      <c r="AC143" s="55">
        <f t="shared" si="230"/>
        <v>0</v>
      </c>
      <c r="AD143" s="55">
        <f t="shared" si="231"/>
        <v>0</v>
      </c>
      <c r="AE143" s="55">
        <f t="shared" si="232"/>
        <v>0</v>
      </c>
      <c r="AF143" s="55">
        <f t="shared" si="233"/>
        <v>0</v>
      </c>
      <c r="AG143" s="55">
        <f>ROUND(IF('Indicator Data'!K146=0,0,IF('Indicator Data'!K146&gt;AG$195,10,IF('Indicator Data'!K146&lt;AG$194,0,10-(AG$195-'Indicator Data'!K146)/(AG$195-AG$194)*10))),1)</f>
        <v>1</v>
      </c>
      <c r="AH143" s="55">
        <f t="shared" si="234"/>
        <v>9.3000000000000007</v>
      </c>
      <c r="AI143" s="55">
        <f t="shared" si="235"/>
        <v>0.1</v>
      </c>
      <c r="AJ143" s="55">
        <f t="shared" si="236"/>
        <v>0</v>
      </c>
      <c r="AK143" s="55">
        <f t="shared" si="237"/>
        <v>0</v>
      </c>
      <c r="AL143" s="55">
        <f t="shared" si="238"/>
        <v>0</v>
      </c>
      <c r="AM143" s="55">
        <f t="shared" si="239"/>
        <v>0</v>
      </c>
      <c r="AN143" s="55">
        <f t="shared" si="240"/>
        <v>0</v>
      </c>
      <c r="AO143" s="193">
        <f t="shared" si="241"/>
        <v>6.6</v>
      </c>
      <c r="AP143" s="193">
        <f t="shared" si="261"/>
        <v>7</v>
      </c>
      <c r="AQ143" s="193">
        <f t="shared" si="242"/>
        <v>0</v>
      </c>
      <c r="AR143" s="193">
        <f t="shared" si="243"/>
        <v>0</v>
      </c>
      <c r="AS143" s="55">
        <f t="shared" si="244"/>
        <v>0.5</v>
      </c>
      <c r="AT143" s="55">
        <f>IF('Indicator Data'!L146="No data","x",IF('Indicator Data'!CM146&lt;1000,"x",ROUND((IF('Indicator Data'!L146&gt;AT$195,10,IF('Indicator Data'!L146&lt;AT$194,0,10-(AT$195-'Indicator Data'!L146)/(AT$195-AT$194)*10))),1)))</f>
        <v>5.0999999999999996</v>
      </c>
      <c r="AU143" s="193">
        <f t="shared" si="245"/>
        <v>2.8</v>
      </c>
      <c r="AV143" s="55">
        <f>IF('Indicator Data'!M146="No data","x",ROUND(IF('Indicator Data'!M146=0,0,IF(LOG('Indicator Data'!M146)&gt;AV$195,10,IF(LOG('Indicator Data'!M146)&lt;AV$194,0,10-(AV$195-LOG('Indicator Data'!M146))/(AV$195-AV$194)*10))),1))</f>
        <v>8.9</v>
      </c>
      <c r="AW143" s="56">
        <f>IF(AV143="x","x",'Indicator Data'!M146/'Indicator Data'!$CL146)</f>
        <v>0.82301921971443515</v>
      </c>
      <c r="AX143" s="55">
        <f t="shared" si="262"/>
        <v>9.1</v>
      </c>
      <c r="AY143" s="55">
        <f t="shared" si="263"/>
        <v>9</v>
      </c>
      <c r="AZ143" s="55" t="str">
        <f>IF('Indicator Data'!N146="No data","x",ROUND(IF('Indicator Data'!N146=0,0,IF(LOG('Indicator Data'!N146)&gt;AZ$195,10,IF(LOG('Indicator Data'!N146)&lt;AZ$194,0,10-(AZ$195-LOG('Indicator Data'!N146))/(AZ$195-AZ$194)*10))),1))</f>
        <v>x</v>
      </c>
      <c r="BA143" s="56" t="str">
        <f>IF(AZ143="x","x",'Indicator Data'!N146/'Indicator Data'!$CL146)</f>
        <v>x</v>
      </c>
      <c r="BB143" s="55" t="str">
        <f t="shared" si="264"/>
        <v>x</v>
      </c>
      <c r="BC143" s="55" t="str">
        <f t="shared" si="265"/>
        <v>x</v>
      </c>
      <c r="BD143" s="55" t="str">
        <f>IF('Indicator Data'!O146="No data","x",ROUND(IF('Indicator Data'!O146=0,0,IF(LOG('Indicator Data'!O146)&gt;BD$195,10,IF(LOG('Indicator Data'!O146)&lt;BD$194,0,10-(BD$195-LOG('Indicator Data'!O146))/(BD$195-BD$194)*10))),1))</f>
        <v>x</v>
      </c>
      <c r="BE143" s="56" t="str">
        <f>IF(BD143="x","x",'Indicator Data'!O146/'Indicator Data'!$CL146)</f>
        <v>x</v>
      </c>
      <c r="BF143" s="55" t="str">
        <f t="shared" si="266"/>
        <v>x</v>
      </c>
      <c r="BG143" s="55" t="str">
        <f t="shared" si="267"/>
        <v>x</v>
      </c>
      <c r="BH143" s="55" t="str">
        <f>IF('Indicator Data'!P146="No data","x",ROUND(IF('Indicator Data'!P146=0,0,IF(LOG('Indicator Data'!P146)&gt;BH$195,10,IF(LOG('Indicator Data'!P146)&lt;BH$194,0,10-(BH$195-LOG('Indicator Data'!P146))/(BH$195-BH$194)*10))),1))</f>
        <v>x</v>
      </c>
      <c r="BI143" s="56" t="str">
        <f>IF(BH143="x","x",'Indicator Data'!P146/'Indicator Data'!$CL146)</f>
        <v>x</v>
      </c>
      <c r="BJ143" s="55" t="str">
        <f t="shared" si="268"/>
        <v>x</v>
      </c>
      <c r="BK143" s="55" t="str">
        <f t="shared" si="269"/>
        <v>x</v>
      </c>
      <c r="BL143" s="55">
        <f t="shared" si="270"/>
        <v>9</v>
      </c>
      <c r="BM143" s="55">
        <f>ROUND(IF('Indicator Data'!Q146=0,0,IF(LOG('Indicator Data'!Q146)&gt;BM$195,10,IF(LOG('Indicator Data'!Q146)&lt;BM$194,0,10-(BM$195-LOG('Indicator Data'!Q146))/(BM$195-BM$194)*10))),1)</f>
        <v>0</v>
      </c>
      <c r="BN143" s="55">
        <f>ROUND(IF('Indicator Data'!R146=0,0,IF(LOG('Indicator Data'!R146)&gt;BN$195,10,IF(LOG('Indicator Data'!R146)&lt;BN$194,0,10-(BN$195-LOG('Indicator Data'!R146))/(BN$195-BN$194)*10))),1)</f>
        <v>0</v>
      </c>
      <c r="BO143" s="55">
        <f t="shared" si="271"/>
        <v>0</v>
      </c>
      <c r="BP143" s="56">
        <f>'Indicator Data'!Q146/'Indicator Data'!$CL146</f>
        <v>0</v>
      </c>
      <c r="BQ143" s="56">
        <f>'Indicator Data'!R146/'Indicator Data'!$CL146</f>
        <v>0</v>
      </c>
      <c r="BR143" s="55">
        <f t="shared" si="246"/>
        <v>0</v>
      </c>
      <c r="BS143" s="55">
        <f t="shared" si="247"/>
        <v>0</v>
      </c>
      <c r="BT143" s="55">
        <f t="shared" si="248"/>
        <v>0</v>
      </c>
      <c r="BU143" s="55">
        <f t="shared" si="272"/>
        <v>0</v>
      </c>
      <c r="BV143" s="55">
        <f>ROUND(IF('Indicator Data'!S146=0,0,IF(LOG('Indicator Data'!S146)&gt;BV$195,10,IF(LOG('Indicator Data'!S146)&lt;BV$194,0,10-(BV$195-LOG('Indicator Data'!S146))/(BV$195-BV$194)*10))),1)</f>
        <v>0</v>
      </c>
      <c r="BW143" s="55">
        <f>ROUND(IF('Indicator Data'!T146=0,0,IF(LOG('Indicator Data'!T146)&gt;BW$195,10,IF(LOG('Indicator Data'!T146)&lt;BW$194,0,10-(BW$195-LOG('Indicator Data'!T146))/(BW$195-BW$194)*10))),1)</f>
        <v>0</v>
      </c>
      <c r="BX143" s="55">
        <f t="shared" si="273"/>
        <v>0</v>
      </c>
      <c r="BY143" s="56">
        <f>'Indicator Data'!S146/'Indicator Data'!$CL146</f>
        <v>0</v>
      </c>
      <c r="BZ143" s="56">
        <f>'Indicator Data'!T146/'Indicator Data'!$CL146</f>
        <v>0</v>
      </c>
      <c r="CA143" s="55">
        <f t="shared" si="249"/>
        <v>0</v>
      </c>
      <c r="CB143" s="55">
        <f t="shared" si="250"/>
        <v>0</v>
      </c>
      <c r="CC143" s="55">
        <f t="shared" si="274"/>
        <v>0</v>
      </c>
      <c r="CD143" s="55">
        <f t="shared" si="275"/>
        <v>0</v>
      </c>
      <c r="CE143" s="55">
        <f t="shared" si="276"/>
        <v>0</v>
      </c>
      <c r="CF143" s="55">
        <f>ROUND(IF('Indicator Data'!U146=0,0,IF(LOG('Indicator Data'!U146)&gt;CF$195,10,IF(LOG('Indicator Data'!U146)&lt;CF$194,0,10-(CF$195-LOG('Indicator Data'!U146))/(CF$195-CF$194)*10))),1)</f>
        <v>0</v>
      </c>
      <c r="CG143" s="56">
        <f>'Indicator Data'!U146/'Indicator Data'!$CL146</f>
        <v>0</v>
      </c>
      <c r="CH143" s="55">
        <f t="shared" si="251"/>
        <v>0</v>
      </c>
      <c r="CI143" s="55">
        <f t="shared" si="277"/>
        <v>0</v>
      </c>
      <c r="CJ143" s="55">
        <f>ROUND(IF('Indicator Data'!V146=0,0,IF(LOG('Indicator Data'!V146)&gt;CJ$195,10,IF(LOG('Indicator Data'!V146)&lt;CJ$194,0,10-(CJ$195-LOG('Indicator Data'!V146))/(CJ$195-CJ$194)*10))),1)</f>
        <v>0</v>
      </c>
      <c r="CK143" s="56">
        <f>IF('Indicator Data'!V146/'Indicator Data'!$CL146&gt;1,1,'Indicator Data'!V146/'Indicator Data'!$CL146)</f>
        <v>0</v>
      </c>
      <c r="CL143" s="55">
        <f t="shared" si="252"/>
        <v>0</v>
      </c>
      <c r="CM143" s="55">
        <f t="shared" si="278"/>
        <v>0</v>
      </c>
      <c r="CN143" s="55">
        <f>ROUND(IF('Indicator Data'!W146=0,0,IF(LOG('Indicator Data'!W146)&gt;CN$195,10,IF(LOG('Indicator Data'!W146)&lt;CN$194,0,10-(CN$195-LOG('Indicator Data'!W146))/(CN$195-CN$194)*10))),1)</f>
        <v>0</v>
      </c>
      <c r="CO143" s="56">
        <f>'Indicator Data'!W146/'Indicator Data'!$CL146</f>
        <v>0</v>
      </c>
      <c r="CP143" s="55">
        <f t="shared" si="253"/>
        <v>0</v>
      </c>
      <c r="CQ143" s="55">
        <f t="shared" si="279"/>
        <v>0</v>
      </c>
      <c r="CR143" s="55">
        <f>ROUND(IF('Indicator Data'!X146=0,0,IF(LOG('Indicator Data'!X146)&gt;CR$195,10,IF(LOG('Indicator Data'!X146)&lt;CR$194,0,10-(CR$195-LOG('Indicator Data'!X146))/(CR$195-CR$194)*10))),1)</f>
        <v>0</v>
      </c>
      <c r="CS143" s="56">
        <f>'Indicator Data'!X146/'Indicator Data'!$CL146</f>
        <v>0</v>
      </c>
      <c r="CT143" s="55">
        <f t="shared" si="254"/>
        <v>0</v>
      </c>
      <c r="CU143" s="55">
        <f t="shared" si="280"/>
        <v>0</v>
      </c>
      <c r="CV143" s="55">
        <f>ROUND(IF('Indicator Data'!Y146=0,0,IF(LOG('Indicator Data'!Y146)&gt;CR$195,10,IF(LOG('Indicator Data'!Y146)&lt;CR$194,0,10-(CR$195-LOG('Indicator Data'!Y146))/(CR$195-CR$194)*10))),1)</f>
        <v>0</v>
      </c>
      <c r="CW143" s="56">
        <f>'Indicator Data'!Y146/'Indicator Data'!$CL146</f>
        <v>0</v>
      </c>
      <c r="CX143" s="55">
        <f t="shared" si="255"/>
        <v>0</v>
      </c>
      <c r="CY143" s="55">
        <f t="shared" si="281"/>
        <v>0</v>
      </c>
      <c r="CZ143" s="55">
        <f t="shared" si="282"/>
        <v>0</v>
      </c>
      <c r="DA143" s="55">
        <f>IF('Indicator Data'!AE146="No data","x",ROUND(IF('Indicator Data'!AE146&gt;DA$195,0,IF('Indicator Data'!AE146&lt;DA$194,10,(DA$195-'Indicator Data'!AE146)/(DA$195-DA$194)*10)),1))</f>
        <v>1.7</v>
      </c>
      <c r="DB143" s="55">
        <f>IF('Indicator Data'!AF146="No data","x",ROUND(IF('Indicator Data'!AF146&gt;DB$195,0,IF('Indicator Data'!AF146&lt;DB$194,10,(DB$195-'Indicator Data'!AF146)/(DB$195-DB$194)*10)),1))</f>
        <v>0</v>
      </c>
      <c r="DC143" s="55" t="str">
        <f>IF('Indicator Data'!AH146="No data","x",ROUND(IF('Indicator Data'!AH146&gt;DC$195,0,IF('Indicator Data'!AH146&lt;DC$194,10,(DC$195-'Indicator Data'!AH146)/(DC$195-DC$194)*10)),1))</f>
        <v>x</v>
      </c>
      <c r="DD143" s="55">
        <f>IF(AND(DB143="x",DA143="x",DC143="x"),"x",ROUND(AVERAGE(DA143:DC143),1))</f>
        <v>0.9</v>
      </c>
      <c r="DE143" s="55">
        <f>IF('Indicator Data'!AA146="No data","x",ROUND(IF(LOG('Indicator Data'!AA146)&gt;DE$195,10,IF(LOG('Indicator Data'!AA146)&lt;DE$194,0,10-(DE$195-LOG('Indicator Data'!AA146))/(DE$195-DE$194)*10)),1))</f>
        <v>6.4</v>
      </c>
      <c r="DF143" s="55">
        <f>IF('Indicator Data'!AB146="No data","x",ROUND(IF('Indicator Data'!AB146&gt;DF$195,10,IF('Indicator Data'!AB146&lt;DF$194,0,10-(DF$195-'Indicator Data'!AB146)/(DF$195-DF$194)*10)),1))</f>
        <v>0.9</v>
      </c>
      <c r="DG143" s="55">
        <f>IF('Indicator Data'!AC146="No data","x",ROUND(IF('Indicator Data'!AC146&gt;DG$195,10,IF('Indicator Data'!AC146&lt;DG$194,0,10-(DG$195-'Indicator Data'!AC146)/(DG$195-DG$194)*10)),1))</f>
        <v>5.4</v>
      </c>
      <c r="DH143" s="55">
        <f>IF('Indicator Data'!AD146="No data","x",ROUND(IF('Indicator Data'!AD146&gt;DH$195,10,IF('Indicator Data'!AD146&lt;DH$194,0,10-(DH$195-'Indicator Data'!AD146)/(DH$195-DH$194)*10)),1))</f>
        <v>8.9</v>
      </c>
      <c r="DI143" s="55">
        <f t="shared" si="283"/>
        <v>5.4</v>
      </c>
      <c r="DJ143" s="55">
        <f t="shared" si="284"/>
        <v>3.9</v>
      </c>
      <c r="DK143" s="55">
        <f>IF('Indicator Data'!AK146="No data","x",ROUND(IF('Indicator Data'!AK146&gt;DK$195,10,IF('Indicator Data'!AK146&lt;DK$194,0,10-(DK$195-'Indicator Data'!AK146)/(DK$195-DK$194)*10)),1))</f>
        <v>1.6</v>
      </c>
      <c r="DL143" s="55">
        <f>IF('Indicator Data'!AL146="No data","x",ROUND(IF('Indicator Data'!AL146&gt;DL$195,10,IF('Indicator Data'!AL146&lt;DL$194,0,10-(DL$195-'Indicator Data'!AL146)/(DL$195-DL$194)*10)),1))</f>
        <v>0</v>
      </c>
      <c r="DM143" s="55">
        <f t="shared" si="285"/>
        <v>3.9</v>
      </c>
      <c r="DN143" s="55">
        <f>IF('Indicator Data'!AG146="No data","x",ROUND(IF('Indicator Data'!AG146&gt;DN$195,10,IF('Indicator Data'!AG146&lt;DN$194,0,10-(DN$195-'Indicator Data'!AG146)/(DN$195-DN$194)*10)),1))</f>
        <v>0</v>
      </c>
      <c r="DO143" s="55">
        <f t="shared" si="286"/>
        <v>0.6</v>
      </c>
      <c r="DP143" s="194">
        <f>IF('Indicator Data'!AI146="No data","x",'Indicator Data'!AI146/'Indicator Data'!$CK146)</f>
        <v>5.9058425579708177E-4</v>
      </c>
      <c r="DQ143" s="55">
        <f t="shared" si="256"/>
        <v>5.9</v>
      </c>
      <c r="DR143" s="55">
        <f>IF('Indicator Data'!AJ146="No data","x",ROUND(IF('Indicator Data'!AJ146&gt;DR$195,10,IF('Indicator Data'!AJ146&lt;DR$194,0,10-(DR$195-'Indicator Data'!AJ146)/(DR$195-DR$194)*10)),1))</f>
        <v>8</v>
      </c>
      <c r="DS143" s="55">
        <f t="shared" si="287"/>
        <v>7</v>
      </c>
      <c r="DT143" s="55">
        <f>ROUND(IF('Indicator Data'!Z146=0,0,IF(LOG('Indicator Data'!Z146)&gt;DT$195,10,IF(LOG('Indicator Data'!Z146)&lt;DT$194,0,10-(DT$195-LOG('Indicator Data'!Z146))/(DT$195-DT$194)*10))),1)</f>
        <v>7.9</v>
      </c>
      <c r="DU143" s="56">
        <f>'Indicator Data'!Z146/'Indicator Data'!$CL146</f>
        <v>0.18732309109810977</v>
      </c>
      <c r="DV143" s="55">
        <f t="shared" si="257"/>
        <v>1.9</v>
      </c>
      <c r="DW143" s="55">
        <f t="shared" si="288"/>
        <v>5.7</v>
      </c>
      <c r="DX143" s="55">
        <f t="shared" si="289"/>
        <v>3.8</v>
      </c>
      <c r="DY143" s="57">
        <f>IF(BL143="x",ROUND((10-GEOMEAN(((10-DX143)/10*9+1),((10-CZ143)/10*9+1),((10-DJ143)/10*9+1)))/9*10,1),ROUND((10-GEOMEAN(((10-BL143)/10*9+1),((10-DX143)/10*9+1),((10-CZ143)/10*9+1),((10-DJ143)/10*9+1)))/9*10,1))</f>
        <v>5.2</v>
      </c>
      <c r="DZ143" s="58">
        <f>IF(ROUND(IF(AP143="x",(10-GEOMEAN(((10-AO143)/10*9+1),((10-DY143)/10*9+1),((10-AU143)/10*9+1),((10-AQ143)/10*9+1),((10-AR143)/10*9+1)))/9*10,(10-GEOMEAN(((10-AO143)/10*9+1),((10-DY143)/10*9+1),((10-AP143)/10*9+1),((10-AQ143)/10*9+1),((10-AR143)/10*9+1),((10-AU143)/10*9+1)))/9*10),1)=0,0.1,ROUND(IF(AP143="x",(10-GEOMEAN(((10-AO143)/10*9+1),((10-DY143)/10*9+1),((10-AU143)/10*9+1),((10-AQ143)/10*9+1),((10-AR143)/10*9+1)))/9*10,(10-GEOMEAN(((10-AO143)/10*9+1),((10-DY143)/10*9+1),((10-AP143)/10*9+1),((10-AQ143)/10*9+1),((10-AR143)/10*9+1),((10-AU143)/10*9+1)))/9*10),1))</f>
        <v>4.2</v>
      </c>
      <c r="EA143" s="55">
        <f>ROUND(IF('Indicator Data'!AM146=0,0,IF('Indicator Data'!AM146&gt;EA$195,10,IF('Indicator Data'!AM146&lt;EA$194,0,10-(EA$195-'Indicator Data'!AM146)/(EA$195-EA$194)*10))),1)</f>
        <v>2</v>
      </c>
      <c r="EB143" s="55">
        <f>ROUND(IF('Indicator Data'!AN146=0,0,IF(LOG('Indicator Data'!AN146)&gt;LOG(EB$195),10,IF(LOG('Indicator Data'!AN146)&lt;LOG(EB$194),0,10-(LOG(EB$195)-LOG('Indicator Data'!AN146))/(LOG(EB$195)-LOG(EB$194))*10))),1)</f>
        <v>5.6</v>
      </c>
      <c r="EC143" s="57">
        <f t="shared" si="258"/>
        <v>4</v>
      </c>
      <c r="ED143" s="55">
        <f>'Indicator Data'!AO146</f>
        <v>0</v>
      </c>
      <c r="EE143" s="55">
        <f>'Indicator Data'!AP146</f>
        <v>0</v>
      </c>
      <c r="EF143" s="57">
        <f t="shared" si="259"/>
        <v>0</v>
      </c>
      <c r="EG143" s="58">
        <f t="shared" si="260"/>
        <v>2.8</v>
      </c>
      <c r="EH143" s="15"/>
      <c r="EI143" s="104"/>
    </row>
    <row r="144" spans="1:139" s="4" customFormat="1" x14ac:dyDescent="0.25">
      <c r="A144" s="126" t="str">
        <f>'Indicator Data'!A147</f>
        <v>Russian Federation</v>
      </c>
      <c r="B144" s="59" t="str">
        <f>'Indicator Data'!B147</f>
        <v>RUS</v>
      </c>
      <c r="C144" s="55">
        <f>ROUND(IF('Indicator Data'!C147=0,0.1,IF(LOG('Indicator Data'!C147)&gt;C$195,10,IF(LOG('Indicator Data'!C147)&lt;C$194,0,10-(C$195-LOG('Indicator Data'!C147))/(C$195-C$194)*10))),1)</f>
        <v>8.3000000000000007</v>
      </c>
      <c r="D144" s="55">
        <f>ROUND(IF('Indicator Data'!D147=0,0.1,IF(LOG('Indicator Data'!D147)&gt;D$195,10,IF(LOG('Indicator Data'!D147)&lt;D$194,0,10-(D$195-LOG('Indicator Data'!D147))/(D$195-D$194)*10))),1)</f>
        <v>6.9</v>
      </c>
      <c r="E144" s="55">
        <f t="shared" si="220"/>
        <v>7.7</v>
      </c>
      <c r="F144" s="55">
        <f>IF('Indicator Data'!E147="No data",0.1,(ROUND(IF('Indicator Data'!E147=0,0,IF(LOG('Indicator Data'!E147)&gt;F$195,10,IF(LOG('Indicator Data'!E147)&lt;F$194,0,10-(F$195-LOG('Indicator Data'!E147))/(F$195-F$194)*10))),1)))</f>
        <v>10</v>
      </c>
      <c r="G144" s="55">
        <f>ROUND(IF('Indicator Data'!F147=0,0,IF(LOG('Indicator Data'!F147)&gt;G$195,10,IF(LOG('Indicator Data'!F147)&lt;G$194,0,10-(G$195-LOG('Indicator Data'!F147))/(G$195-G$194)*10))),1)</f>
        <v>6.2</v>
      </c>
      <c r="H144" s="55">
        <f>ROUND(IF('Indicator Data'!G147=0,0,IF(LOG('Indicator Data'!G147)&gt;H$195,10,IF(LOG('Indicator Data'!G147)&lt;H$194,0,10-(H$195-LOG('Indicator Data'!G147))/(H$195-H$194)*10))),1)</f>
        <v>5.7</v>
      </c>
      <c r="I144" s="55">
        <f>ROUND(IF('Indicator Data'!H147=0,0,IF(LOG('Indicator Data'!H147)&gt;I$195,10,IF(LOG('Indicator Data'!H147)&lt;I$194,0,10-(I$195-LOG('Indicator Data'!H147))/(I$195-I$194)*10))),1)</f>
        <v>6.8</v>
      </c>
      <c r="J144" s="55">
        <f t="shared" si="221"/>
        <v>6.3</v>
      </c>
      <c r="K144" s="55">
        <f>ROUND(IF('Indicator Data'!I147=0,0,IF(LOG('Indicator Data'!I147)&gt;K$195,10,IF(LOG('Indicator Data'!I147)&lt;K$194,0,10-(K$195-LOG('Indicator Data'!I147))/(K$195-K$194)*10))),1)</f>
        <v>6</v>
      </c>
      <c r="L144" s="55">
        <f t="shared" si="222"/>
        <v>6.2</v>
      </c>
      <c r="M144" s="55">
        <f>ROUND(IF('Indicator Data'!J147=0,0,IF(LOG('Indicator Data'!J147)&gt;M$195,10,IF(LOG('Indicator Data'!J147)&lt;M$194,0,10-(M$195-LOG('Indicator Data'!J147))/(M$195-M$194)*10))),1)</f>
        <v>8.6</v>
      </c>
      <c r="N144" s="56">
        <f>'Indicator Data'!C147/'Indicator Data'!$CL147</f>
        <v>1.4964410492981564E-4</v>
      </c>
      <c r="O144" s="56">
        <f>'Indicator Data'!D147/'Indicator Data'!$CL147</f>
        <v>8.0838447512296542E-6</v>
      </c>
      <c r="P144" s="56">
        <f>IF(F144=0.1,"x",'Indicator Data'!E147/'Indicator Data'!$CL147)</f>
        <v>7.0018044529216502E-3</v>
      </c>
      <c r="Q144" s="56">
        <f>'Indicator Data'!F147/'Indicator Data'!$CL147</f>
        <v>3.8890748092891993E-7</v>
      </c>
      <c r="R144" s="56">
        <f>'Indicator Data'!G147/'Indicator Data'!$CL147</f>
        <v>1.3272889751894746E-4</v>
      </c>
      <c r="S144" s="56">
        <f>'Indicator Data'!H147/'Indicator Data'!$CL147</f>
        <v>3.9941852218544871E-6</v>
      </c>
      <c r="T144" s="56">
        <f>'Indicator Data'!I147/'Indicator Data'!$CL147</f>
        <v>6.7459185956850171E-5</v>
      </c>
      <c r="U144" s="56">
        <f>'Indicator Data'!J147/'Indicator Data'!$CL147</f>
        <v>1.991518019432228E-4</v>
      </c>
      <c r="V144" s="55">
        <f t="shared" si="223"/>
        <v>0.7</v>
      </c>
      <c r="W144" s="55">
        <f t="shared" si="224"/>
        <v>0.1</v>
      </c>
      <c r="X144" s="55">
        <f t="shared" si="225"/>
        <v>0.4</v>
      </c>
      <c r="Y144" s="55">
        <f t="shared" si="226"/>
        <v>4.7</v>
      </c>
      <c r="Z144" s="55">
        <f t="shared" si="227"/>
        <v>4.5999999999999996</v>
      </c>
      <c r="AA144" s="55">
        <f t="shared" si="228"/>
        <v>0.1</v>
      </c>
      <c r="AB144" s="55">
        <f t="shared" si="229"/>
        <v>0</v>
      </c>
      <c r="AC144" s="55">
        <f t="shared" si="230"/>
        <v>0.1</v>
      </c>
      <c r="AD144" s="55">
        <f t="shared" si="231"/>
        <v>0.1</v>
      </c>
      <c r="AE144" s="55">
        <f t="shared" si="232"/>
        <v>0.1</v>
      </c>
      <c r="AF144" s="55">
        <f t="shared" si="233"/>
        <v>0.1</v>
      </c>
      <c r="AG144" s="55">
        <f>ROUND(IF('Indicator Data'!K147=0,0,IF('Indicator Data'!K147&gt;AG$195,10,IF('Indicator Data'!K147&lt;AG$194,0,10-(AG$195-'Indicator Data'!K147)/(AG$195-AG$194)*10))),1)</f>
        <v>4.8</v>
      </c>
      <c r="AH144" s="55">
        <f t="shared" si="234"/>
        <v>4.5</v>
      </c>
      <c r="AI144" s="55">
        <f t="shared" si="235"/>
        <v>3.5</v>
      </c>
      <c r="AJ144" s="55">
        <f t="shared" si="236"/>
        <v>2.9</v>
      </c>
      <c r="AK144" s="55">
        <f t="shared" si="237"/>
        <v>3.4</v>
      </c>
      <c r="AL144" s="55">
        <f t="shared" si="238"/>
        <v>3.2</v>
      </c>
      <c r="AM144" s="55">
        <f t="shared" si="239"/>
        <v>3.1</v>
      </c>
      <c r="AN144" s="55">
        <f t="shared" si="240"/>
        <v>5.9</v>
      </c>
      <c r="AO144" s="193">
        <f t="shared" si="241"/>
        <v>5.0999999999999996</v>
      </c>
      <c r="AP144" s="193">
        <f t="shared" si="261"/>
        <v>8.4</v>
      </c>
      <c r="AQ144" s="193">
        <f t="shared" si="242"/>
        <v>5.5</v>
      </c>
      <c r="AR144" s="193">
        <f t="shared" si="243"/>
        <v>3.8</v>
      </c>
      <c r="AS144" s="55">
        <f t="shared" si="244"/>
        <v>5.4</v>
      </c>
      <c r="AT144" s="55">
        <f>IF('Indicator Data'!L147="No data","x",IF('Indicator Data'!CM147&lt;1000,"x",ROUND((IF('Indicator Data'!L147&gt;AT$195,10,IF('Indicator Data'!L147&lt;AT$194,0,10-(AT$195-'Indicator Data'!L147)/(AT$195-AT$194)*10))),1)))</f>
        <v>5.0999999999999996</v>
      </c>
      <c r="AU144" s="193">
        <f t="shared" si="245"/>
        <v>5.3</v>
      </c>
      <c r="AV144" s="55">
        <f>IF('Indicator Data'!M147="No data","x",ROUND(IF('Indicator Data'!M147=0,0,IF(LOG('Indicator Data'!M147)&gt;AV$195,10,IF(LOG('Indicator Data'!M147)&lt;AV$194,0,10-(AV$195-LOG('Indicator Data'!M147))/(AV$195-AV$194)*10))),1))</f>
        <v>8.8000000000000007</v>
      </c>
      <c r="AW144" s="56">
        <f>IF(AV144="x","x",'Indicator Data'!M147/'Indicator Data'!$CL147)</f>
        <v>0.10837613332281544</v>
      </c>
      <c r="AX144" s="55">
        <f t="shared" si="262"/>
        <v>1.2</v>
      </c>
      <c r="AY144" s="55">
        <f t="shared" si="263"/>
        <v>6.3</v>
      </c>
      <c r="AZ144" s="55" t="str">
        <f>IF('Indicator Data'!N147="No data","x",ROUND(IF('Indicator Data'!N147=0,0,IF(LOG('Indicator Data'!N147)&gt;AZ$195,10,IF(LOG('Indicator Data'!N147)&lt;AZ$194,0,10-(AZ$195-LOG('Indicator Data'!N147))/(AZ$195-AZ$194)*10))),1))</f>
        <v>x</v>
      </c>
      <c r="BA144" s="56" t="str">
        <f>IF(AZ144="x","x",'Indicator Data'!N147/'Indicator Data'!$CL147)</f>
        <v>x</v>
      </c>
      <c r="BB144" s="55" t="str">
        <f t="shared" si="264"/>
        <v>x</v>
      </c>
      <c r="BC144" s="55" t="str">
        <f t="shared" si="265"/>
        <v>x</v>
      </c>
      <c r="BD144" s="55" t="str">
        <f>IF('Indicator Data'!O147="No data","x",ROUND(IF('Indicator Data'!O147=0,0,IF(LOG('Indicator Data'!O147)&gt;BD$195,10,IF(LOG('Indicator Data'!O147)&lt;BD$194,0,10-(BD$195-LOG('Indicator Data'!O147))/(BD$195-BD$194)*10))),1))</f>
        <v>x</v>
      </c>
      <c r="BE144" s="56" t="str">
        <f>IF(BD144="x","x",'Indicator Data'!O147/'Indicator Data'!$CL147)</f>
        <v>x</v>
      </c>
      <c r="BF144" s="55" t="str">
        <f t="shared" si="266"/>
        <v>x</v>
      </c>
      <c r="BG144" s="55" t="str">
        <f t="shared" si="267"/>
        <v>x</v>
      </c>
      <c r="BH144" s="55" t="str">
        <f>IF('Indicator Data'!P147="No data","x",ROUND(IF('Indicator Data'!P147=0,0,IF(LOG('Indicator Data'!P147)&gt;BH$195,10,IF(LOG('Indicator Data'!P147)&lt;BH$194,0,10-(BH$195-LOG('Indicator Data'!P147))/(BH$195-BH$194)*10))),1))</f>
        <v>x</v>
      </c>
      <c r="BI144" s="56" t="str">
        <f>IF(BH144="x","x",'Indicator Data'!P147/'Indicator Data'!$CL147)</f>
        <v>x</v>
      </c>
      <c r="BJ144" s="55" t="str">
        <f t="shared" si="268"/>
        <v>x</v>
      </c>
      <c r="BK144" s="55" t="str">
        <f t="shared" si="269"/>
        <v>x</v>
      </c>
      <c r="BL144" s="55">
        <f t="shared" si="270"/>
        <v>6.3</v>
      </c>
      <c r="BM144" s="55">
        <f>ROUND(IF('Indicator Data'!Q147=0,0,IF(LOG('Indicator Data'!Q147)&gt;BM$195,10,IF(LOG('Indicator Data'!Q147)&lt;BM$194,0,10-(BM$195-LOG('Indicator Data'!Q147))/(BM$195-BM$194)*10))),1)</f>
        <v>0</v>
      </c>
      <c r="BN144" s="55">
        <f>ROUND(IF('Indicator Data'!R147=0,0,IF(LOG('Indicator Data'!R147)&gt;BN$195,10,IF(LOG('Indicator Data'!R147)&lt;BN$194,0,10-(BN$195-LOG('Indicator Data'!R147))/(BN$195-BN$194)*10))),1)</f>
        <v>0</v>
      </c>
      <c r="BO144" s="55">
        <f t="shared" si="271"/>
        <v>0</v>
      </c>
      <c r="BP144" s="56">
        <f>'Indicator Data'!Q147/'Indicator Data'!$CL147</f>
        <v>0</v>
      </c>
      <c r="BQ144" s="56">
        <f>'Indicator Data'!R147/'Indicator Data'!$CL147</f>
        <v>0</v>
      </c>
      <c r="BR144" s="55">
        <f t="shared" si="246"/>
        <v>0</v>
      </c>
      <c r="BS144" s="55">
        <f t="shared" si="247"/>
        <v>0</v>
      </c>
      <c r="BT144" s="55">
        <f t="shared" si="248"/>
        <v>0</v>
      </c>
      <c r="BU144" s="55">
        <f t="shared" si="272"/>
        <v>0</v>
      </c>
      <c r="BV144" s="55">
        <f>ROUND(IF('Indicator Data'!S147=0,0,IF(LOG('Indicator Data'!S147)&gt;BV$195,10,IF(LOG('Indicator Data'!S147)&lt;BV$194,0,10-(BV$195-LOG('Indicator Data'!S147))/(BV$195-BV$194)*10))),1)</f>
        <v>0</v>
      </c>
      <c r="BW144" s="55">
        <f>ROUND(IF('Indicator Data'!T147=0,0,IF(LOG('Indicator Data'!T147)&gt;BW$195,10,IF(LOG('Indicator Data'!T147)&lt;BW$194,0,10-(BW$195-LOG('Indicator Data'!T147))/(BW$195-BW$194)*10))),1)</f>
        <v>0</v>
      </c>
      <c r="BX144" s="55">
        <f t="shared" si="273"/>
        <v>0</v>
      </c>
      <c r="BY144" s="56">
        <f>'Indicator Data'!S147/'Indicator Data'!$CL147</f>
        <v>0</v>
      </c>
      <c r="BZ144" s="56">
        <f>'Indicator Data'!T147/'Indicator Data'!$CL147</f>
        <v>0</v>
      </c>
      <c r="CA144" s="55">
        <f t="shared" si="249"/>
        <v>0</v>
      </c>
      <c r="CB144" s="55">
        <f t="shared" si="250"/>
        <v>0</v>
      </c>
      <c r="CC144" s="55">
        <f t="shared" si="274"/>
        <v>0</v>
      </c>
      <c r="CD144" s="55">
        <f t="shared" si="275"/>
        <v>0</v>
      </c>
      <c r="CE144" s="55">
        <f t="shared" si="276"/>
        <v>0</v>
      </c>
      <c r="CF144" s="55">
        <f>ROUND(IF('Indicator Data'!U147=0,0,IF(LOG('Indicator Data'!U147)&gt;CF$195,10,IF(LOG('Indicator Data'!U147)&lt;CF$194,0,10-(CF$195-LOG('Indicator Data'!U147))/(CF$195-CF$194)*10))),1)</f>
        <v>0</v>
      </c>
      <c r="CG144" s="56">
        <f>'Indicator Data'!U147/'Indicator Data'!$CL147</f>
        <v>0</v>
      </c>
      <c r="CH144" s="55">
        <f t="shared" si="251"/>
        <v>0</v>
      </c>
      <c r="CI144" s="55">
        <f t="shared" si="277"/>
        <v>0</v>
      </c>
      <c r="CJ144" s="55">
        <f>ROUND(IF('Indicator Data'!V147=0,0,IF(LOG('Indicator Data'!V147)&gt;CJ$195,10,IF(LOG('Indicator Data'!V147)&lt;CJ$194,0,10-(CJ$195-LOG('Indicator Data'!V147))/(CJ$195-CJ$194)*10))),1)</f>
        <v>0</v>
      </c>
      <c r="CK144" s="56">
        <f>IF('Indicator Data'!V147/'Indicator Data'!$CL147&gt;1,1,'Indicator Data'!V147/'Indicator Data'!$CL147)</f>
        <v>0</v>
      </c>
      <c r="CL144" s="55">
        <f t="shared" si="252"/>
        <v>0</v>
      </c>
      <c r="CM144" s="55">
        <f t="shared" si="278"/>
        <v>0</v>
      </c>
      <c r="CN144" s="55">
        <f>ROUND(IF('Indicator Data'!W147=0,0,IF(LOG('Indicator Data'!W147)&gt;CN$195,10,IF(LOG('Indicator Data'!W147)&lt;CN$194,0,10-(CN$195-LOG('Indicator Data'!W147))/(CN$195-CN$194)*10))),1)</f>
        <v>0</v>
      </c>
      <c r="CO144" s="56">
        <f>'Indicator Data'!W147/'Indicator Data'!$CL147</f>
        <v>0</v>
      </c>
      <c r="CP144" s="55">
        <f t="shared" si="253"/>
        <v>0</v>
      </c>
      <c r="CQ144" s="55">
        <f t="shared" si="279"/>
        <v>0</v>
      </c>
      <c r="CR144" s="55">
        <f>ROUND(IF('Indicator Data'!X147=0,0,IF(LOG('Indicator Data'!X147)&gt;CR$195,10,IF(LOG('Indicator Data'!X147)&lt;CR$194,0,10-(CR$195-LOG('Indicator Data'!X147))/(CR$195-CR$194)*10))),1)</f>
        <v>6</v>
      </c>
      <c r="CS144" s="56">
        <f>'Indicator Data'!X147/'Indicator Data'!$CL147</f>
        <v>1.065475726932133E-3</v>
      </c>
      <c r="CT144" s="55">
        <f t="shared" si="254"/>
        <v>0</v>
      </c>
      <c r="CU144" s="55">
        <f t="shared" si="280"/>
        <v>3.6</v>
      </c>
      <c r="CV144" s="55">
        <f>ROUND(IF('Indicator Data'!Y147=0,0,IF(LOG('Indicator Data'!Y147)&gt;CR$195,10,IF(LOG('Indicator Data'!Y147)&lt;CR$194,0,10-(CR$195-LOG('Indicator Data'!Y147))/(CR$195-CR$194)*10))),1)</f>
        <v>0</v>
      </c>
      <c r="CW144" s="56">
        <f>'Indicator Data'!Y147/'Indicator Data'!$CL147</f>
        <v>0</v>
      </c>
      <c r="CX144" s="55">
        <f t="shared" si="255"/>
        <v>0</v>
      </c>
      <c r="CY144" s="55">
        <f t="shared" si="281"/>
        <v>0</v>
      </c>
      <c r="CZ144" s="55">
        <f t="shared" si="282"/>
        <v>1</v>
      </c>
      <c r="DA144" s="55">
        <f>IF('Indicator Data'!AE147="No data","x",ROUND(IF('Indicator Data'!AE147&gt;DA$195,0,IF('Indicator Data'!AE147&lt;DA$194,10,(DA$195-'Indicator Data'!AE147)/(DA$195-DA$194)*10)),1))</f>
        <v>1.1000000000000001</v>
      </c>
      <c r="DB144" s="55">
        <f>IF('Indicator Data'!AF147="No data","x",ROUND(IF('Indicator Data'!AF147&gt;DB$195,0,IF('Indicator Data'!AF147&lt;DB$194,10,(DB$195-'Indicator Data'!AF147)/(DB$195-DB$194)*10)),1))</f>
        <v>0.5</v>
      </c>
      <c r="DC144" s="55" t="str">
        <f>IF('Indicator Data'!AH147="No data","x",ROUND(IF('Indicator Data'!AH147&gt;DC$195,0,IF('Indicator Data'!AH147&lt;DC$194,10,(DC$195-'Indicator Data'!AH147)/(DC$195-DC$194)*10)),1))</f>
        <v>x</v>
      </c>
      <c r="DD144" s="55">
        <f>IF(AND(DB144="x",DA144="x",DC144="x"),"x",ROUND(AVERAGE(DA144:DC144),1))</f>
        <v>0.8</v>
      </c>
      <c r="DE144" s="55">
        <f>IF('Indicator Data'!AA147="No data","x",ROUND(IF(LOG('Indicator Data'!AA147)&gt;DE$195,10,IF(LOG('Indicator Data'!AA147)&lt;DE$194,0,10-(DE$195-LOG('Indicator Data'!AA147))/(DE$195-DE$194)*10)),1))</f>
        <v>3.2</v>
      </c>
      <c r="DF144" s="55">
        <f>IF('Indicator Data'!AB147="No data","x",ROUND(IF('Indicator Data'!AB147&gt;DF$195,10,IF('Indicator Data'!AB147&lt;DF$194,0,10-(DF$195-'Indicator Data'!AB147)/(DF$195-DF$194)*10)),1))</f>
        <v>2</v>
      </c>
      <c r="DG144" s="55">
        <f>IF('Indicator Data'!AC147="No data","x",ROUND(IF('Indicator Data'!AC147&gt;DG$195,10,IF('Indicator Data'!AC147&lt;DG$194,0,10-(DG$195-'Indicator Data'!AC147)/(DG$195-DG$194)*10)),1))</f>
        <v>7.4</v>
      </c>
      <c r="DH144" s="55">
        <f>IF('Indicator Data'!AD147="No data","x",ROUND(IF('Indicator Data'!AD147&gt;DH$195,10,IF('Indicator Data'!AD147&lt;DH$194,0,10-(DH$195-'Indicator Data'!AD147)/(DH$195-DH$194)*10)),1))</f>
        <v>0.8</v>
      </c>
      <c r="DI144" s="55">
        <f t="shared" si="283"/>
        <v>3.4</v>
      </c>
      <c r="DJ144" s="55">
        <f t="shared" si="284"/>
        <v>2.5</v>
      </c>
      <c r="DK144" s="55" t="str">
        <f>IF('Indicator Data'!AK147="No data","x",ROUND(IF('Indicator Data'!AK147&gt;DK$195,10,IF('Indicator Data'!AK147&lt;DK$194,0,10-(DK$195-'Indicator Data'!AK147)/(DK$195-DK$194)*10)),1))</f>
        <v>x</v>
      </c>
      <c r="DL144" s="55">
        <f>IF('Indicator Data'!AL147="No data","x",ROUND(IF('Indicator Data'!AL147&gt;DL$195,10,IF('Indicator Data'!AL147&lt;DL$194,0,10-(DL$195-'Indicator Data'!AL147)/(DL$195-DL$194)*10)),1))</f>
        <v>1</v>
      </c>
      <c r="DM144" s="55">
        <f t="shared" si="285"/>
        <v>2.9</v>
      </c>
      <c r="DN144" s="55">
        <f>IF('Indicator Data'!AG147="No data","x",ROUND(IF('Indicator Data'!AG147&gt;DN$195,10,IF('Indicator Data'!AG147&lt;DN$194,0,10-(DN$195-'Indicator Data'!AG147)/(DN$195-DN$194)*10)),1))</f>
        <v>0</v>
      </c>
      <c r="DO144" s="55">
        <f t="shared" si="286"/>
        <v>0.5</v>
      </c>
      <c r="DP144" s="194">
        <f>IF('Indicator Data'!AI147="No data","x",'Indicator Data'!AI147/'Indicator Data'!$CK147)</f>
        <v>4.4524411071777492E-4</v>
      </c>
      <c r="DQ144" s="55">
        <f t="shared" si="256"/>
        <v>4.5</v>
      </c>
      <c r="DR144" s="55">
        <f>IF('Indicator Data'!AJ147="No data","x",ROUND(IF('Indicator Data'!AJ147&gt;DR$195,10,IF('Indicator Data'!AJ147&lt;DR$194,0,10-(DR$195-'Indicator Data'!AJ147)/(DR$195-DR$194)*10)),1))</f>
        <v>10</v>
      </c>
      <c r="DS144" s="55">
        <f t="shared" si="287"/>
        <v>7.3</v>
      </c>
      <c r="DT144" s="55">
        <f>ROUND(IF('Indicator Data'!Z147=0,0,IF(LOG('Indicator Data'!Z147)&gt;DT$195,10,IF(LOG('Indicator Data'!Z147)&lt;DT$194,0,10-(DT$195-LOG('Indicator Data'!Z147))/(DT$195-DT$194)*10))),1)</f>
        <v>9</v>
      </c>
      <c r="DU144" s="56">
        <f>'Indicator Data'!Z147/'Indicator Data'!$CL147</f>
        <v>0.14505589082923553</v>
      </c>
      <c r="DV144" s="55">
        <f t="shared" si="257"/>
        <v>1.5</v>
      </c>
      <c r="DW144" s="55">
        <f t="shared" si="288"/>
        <v>6.6</v>
      </c>
      <c r="DX144" s="55">
        <f t="shared" si="289"/>
        <v>3.6</v>
      </c>
      <c r="DY144" s="57">
        <f>IF(BL144="x",ROUND((10-GEOMEAN(((10-DX144)/10*9+1),((10-CZ144)/10*9+1),((10-DJ144)/10*9+1)))/9*10,1),ROUND((10-GEOMEAN(((10-BL144)/10*9+1),((10-DX144)/10*9+1),((10-CZ144)/10*9+1),((10-DJ144)/10*9+1)))/9*10,1))</f>
        <v>3.6</v>
      </c>
      <c r="DZ144" s="58">
        <f>IF(ROUND(IF(AP144="x",(10-GEOMEAN(((10-AO144)/10*9+1),((10-DY144)/10*9+1),((10-AU144)/10*9+1),((10-AQ144)/10*9+1),((10-AR144)/10*9+1)))/9*10,(10-GEOMEAN(((10-AO144)/10*9+1),((10-DY144)/10*9+1),((10-AP144)/10*9+1),((10-AQ144)/10*9+1),((10-AR144)/10*9+1),((10-AU144)/10*9+1)))/9*10),1)=0,0.1,ROUND(IF(AP144="x",(10-GEOMEAN(((10-AO144)/10*9+1),((10-DY144)/10*9+1),((10-AU144)/10*9+1),((10-AQ144)/10*9+1),((10-AR144)/10*9+1)))/9*10,(10-GEOMEAN(((10-AO144)/10*9+1),((10-DY144)/10*9+1),((10-AP144)/10*9+1),((10-AQ144)/10*9+1),((10-AR144)/10*9+1),((10-AU144)/10*9+1)))/9*10),1))</f>
        <v>5.6</v>
      </c>
      <c r="EA144" s="55">
        <f>ROUND(IF('Indicator Data'!AM147=0,0,IF('Indicator Data'!AM147&gt;EA$195,10,IF('Indicator Data'!AM147&lt;EA$194,0,10-(EA$195-'Indicator Data'!AM147)/(EA$195-EA$194)*10))),1)</f>
        <v>9.8000000000000007</v>
      </c>
      <c r="EB144" s="55">
        <f>ROUND(IF('Indicator Data'!AN147=0,0,IF(LOG('Indicator Data'!AN147)&gt;LOG(EB$195),10,IF(LOG('Indicator Data'!AN147)&lt;LOG(EB$194),0,10-(LOG(EB$195)-LOG('Indicator Data'!AN147))/(LOG(EB$195)-LOG(EB$194))*10))),1)</f>
        <v>9.5</v>
      </c>
      <c r="EC144" s="57">
        <f t="shared" si="258"/>
        <v>9.6999999999999993</v>
      </c>
      <c r="ED144" s="55">
        <f>'Indicator Data'!AO147</f>
        <v>0</v>
      </c>
      <c r="EE144" s="55">
        <f>'Indicator Data'!AP147</f>
        <v>0</v>
      </c>
      <c r="EF144" s="57">
        <f t="shared" si="259"/>
        <v>0</v>
      </c>
      <c r="EG144" s="58">
        <f t="shared" si="260"/>
        <v>6.8</v>
      </c>
      <c r="EH144" s="15"/>
      <c r="EI144" s="104"/>
    </row>
    <row r="145" spans="1:140" s="4" customFormat="1" x14ac:dyDescent="0.25">
      <c r="A145" s="126" t="str">
        <f>'Indicator Data'!A148</f>
        <v>Rwanda</v>
      </c>
      <c r="B145" s="59" t="str">
        <f>'Indicator Data'!B148</f>
        <v>RWA</v>
      </c>
      <c r="C145" s="55">
        <f>ROUND(IF('Indicator Data'!C148=0,0.1,IF(LOG('Indicator Data'!C148)&gt;C$195,10,IF(LOG('Indicator Data'!C148)&lt;C$194,0,10-(C$195-LOG('Indicator Data'!C148))/(C$195-C$194)*10))),1)</f>
        <v>7.9</v>
      </c>
      <c r="D145" s="55">
        <f>ROUND(IF('Indicator Data'!D148=0,0.1,IF(LOG('Indicator Data'!D148)&gt;D$195,10,IF(LOG('Indicator Data'!D148)&lt;D$194,0,10-(D$195-LOG('Indicator Data'!D148))/(D$195-D$194)*10))),1)</f>
        <v>0.1</v>
      </c>
      <c r="E145" s="55">
        <f t="shared" si="220"/>
        <v>5.2</v>
      </c>
      <c r="F145" s="55">
        <f>IF('Indicator Data'!E148="No data",0.1,(ROUND(IF('Indicator Data'!E148=0,0,IF(LOG('Indicator Data'!E148)&gt;F$195,10,IF(LOG('Indicator Data'!E148)&lt;F$194,0,10-(F$195-LOG('Indicator Data'!E148))/(F$195-F$194)*10))),1)))</f>
        <v>6.3</v>
      </c>
      <c r="G145" s="55">
        <f>ROUND(IF('Indicator Data'!F148=0,0,IF(LOG('Indicator Data'!F148)&gt;G$195,10,IF(LOG('Indicator Data'!F148)&lt;G$194,0,10-(G$195-LOG('Indicator Data'!F148))/(G$195-G$194)*10))),1)</f>
        <v>0</v>
      </c>
      <c r="H145" s="55">
        <f>ROUND(IF('Indicator Data'!G148=0,0,IF(LOG('Indicator Data'!G148)&gt;H$195,10,IF(LOG('Indicator Data'!G148)&lt;H$194,0,10-(H$195-LOG('Indicator Data'!G148))/(H$195-H$194)*10))),1)</f>
        <v>0</v>
      </c>
      <c r="I145" s="55">
        <f>ROUND(IF('Indicator Data'!H148=0,0,IF(LOG('Indicator Data'!H148)&gt;I$195,10,IF(LOG('Indicator Data'!H148)&lt;I$194,0,10-(I$195-LOG('Indicator Data'!H148))/(I$195-I$194)*10))),1)</f>
        <v>0</v>
      </c>
      <c r="J145" s="55">
        <f t="shared" si="221"/>
        <v>0</v>
      </c>
      <c r="K145" s="55">
        <f>ROUND(IF('Indicator Data'!I148=0,0,IF(LOG('Indicator Data'!I148)&gt;K$195,10,IF(LOG('Indicator Data'!I148)&lt;K$194,0,10-(K$195-LOG('Indicator Data'!I148))/(K$195-K$194)*10))),1)</f>
        <v>0</v>
      </c>
      <c r="L145" s="55">
        <f t="shared" si="222"/>
        <v>0</v>
      </c>
      <c r="M145" s="55">
        <f>ROUND(IF('Indicator Data'!J148=0,0,IF(LOG('Indicator Data'!J148)&gt;M$195,10,IF(LOG('Indicator Data'!J148)&lt;M$194,0,10-(M$195-LOG('Indicator Data'!J148))/(M$195-M$194)*10))),1)</f>
        <v>9.6</v>
      </c>
      <c r="N145" s="56">
        <f>'Indicator Data'!C148/'Indicator Data'!$CL148</f>
        <v>1.2482857335157414E-3</v>
      </c>
      <c r="O145" s="56">
        <f>'Indicator Data'!D148/'Indicator Data'!$CL148</f>
        <v>0</v>
      </c>
      <c r="P145" s="56">
        <f>IF(F145=0.1,"x",'Indicator Data'!E148/'Indicator Data'!$CL148)</f>
        <v>2.7577995414444184E-3</v>
      </c>
      <c r="Q145" s="56">
        <f>'Indicator Data'!F148/'Indicator Data'!$CL148</f>
        <v>0</v>
      </c>
      <c r="R145" s="56">
        <f>'Indicator Data'!G148/'Indicator Data'!$CL148</f>
        <v>0</v>
      </c>
      <c r="S145" s="56">
        <f>'Indicator Data'!H148/'Indicator Data'!$CL148</f>
        <v>0</v>
      </c>
      <c r="T145" s="56">
        <f>'Indicator Data'!I148/'Indicator Data'!$CL148</f>
        <v>0</v>
      </c>
      <c r="U145" s="56">
        <f>'Indicator Data'!J148/'Indicator Data'!$CL148</f>
        <v>6.0467892795553011E-3</v>
      </c>
      <c r="V145" s="55">
        <f t="shared" si="223"/>
        <v>6.2</v>
      </c>
      <c r="W145" s="55">
        <f t="shared" si="224"/>
        <v>0</v>
      </c>
      <c r="X145" s="55">
        <f t="shared" si="225"/>
        <v>3.7</v>
      </c>
      <c r="Y145" s="55">
        <f t="shared" si="226"/>
        <v>1.8</v>
      </c>
      <c r="Z145" s="55">
        <f t="shared" si="227"/>
        <v>0</v>
      </c>
      <c r="AA145" s="55">
        <f t="shared" si="228"/>
        <v>0</v>
      </c>
      <c r="AB145" s="55">
        <f t="shared" si="229"/>
        <v>0</v>
      </c>
      <c r="AC145" s="55">
        <f t="shared" si="230"/>
        <v>0</v>
      </c>
      <c r="AD145" s="55">
        <f t="shared" si="231"/>
        <v>0</v>
      </c>
      <c r="AE145" s="55">
        <f t="shared" si="232"/>
        <v>0</v>
      </c>
      <c r="AF145" s="55">
        <f t="shared" si="233"/>
        <v>2</v>
      </c>
      <c r="AG145" s="55">
        <f>ROUND(IF('Indicator Data'!K148=0,0,IF('Indicator Data'!K148&gt;AG$195,10,IF('Indicator Data'!K148&lt;AG$194,0,10-(AG$195-'Indicator Data'!K148)/(AG$195-AG$194)*10))),1)</f>
        <v>4.8</v>
      </c>
      <c r="AH145" s="55">
        <f t="shared" si="234"/>
        <v>7.1</v>
      </c>
      <c r="AI145" s="55">
        <f t="shared" si="235"/>
        <v>0.1</v>
      </c>
      <c r="AJ145" s="55">
        <f t="shared" si="236"/>
        <v>0</v>
      </c>
      <c r="AK145" s="55">
        <f t="shared" si="237"/>
        <v>0</v>
      </c>
      <c r="AL145" s="55">
        <f t="shared" si="238"/>
        <v>0</v>
      </c>
      <c r="AM145" s="55">
        <f t="shared" si="239"/>
        <v>0</v>
      </c>
      <c r="AN145" s="55">
        <f t="shared" si="240"/>
        <v>7.4</v>
      </c>
      <c r="AO145" s="193">
        <f t="shared" si="241"/>
        <v>4.5</v>
      </c>
      <c r="AP145" s="193">
        <f t="shared" si="261"/>
        <v>4.4000000000000004</v>
      </c>
      <c r="AQ145" s="193">
        <f t="shared" si="242"/>
        <v>0</v>
      </c>
      <c r="AR145" s="193">
        <f t="shared" si="243"/>
        <v>0</v>
      </c>
      <c r="AS145" s="55">
        <f t="shared" si="244"/>
        <v>6.1</v>
      </c>
      <c r="AT145" s="55">
        <f>IF('Indicator Data'!L148="No data","x",IF('Indicator Data'!CM148&lt;1000,"x",ROUND((IF('Indicator Data'!L148&gt;AT$195,10,IF('Indicator Data'!L148&lt;AT$194,0,10-(AT$195-'Indicator Data'!L148)/(AT$195-AT$194)*10))),1)))</f>
        <v>4</v>
      </c>
      <c r="AU145" s="193">
        <f t="shared" si="245"/>
        <v>5.0999999999999996</v>
      </c>
      <c r="AV145" s="55">
        <f>IF('Indicator Data'!M148="No data","x",ROUND(IF('Indicator Data'!M148=0,0,IF(LOG('Indicator Data'!M148)&gt;AV$195,10,IF(LOG('Indicator Data'!M148)&lt;AV$194,0,10-(AV$195-LOG('Indicator Data'!M148))/(AV$195-AV$194)*10))),1))</f>
        <v>7.9</v>
      </c>
      <c r="AW145" s="56">
        <f>IF(AV145="x","x",'Indicator Data'!M148/'Indicator Data'!$CL148)</f>
        <v>0.3066381801685954</v>
      </c>
      <c r="AX145" s="55">
        <f t="shared" si="262"/>
        <v>3.4</v>
      </c>
      <c r="AY145" s="55">
        <f t="shared" si="263"/>
        <v>6.1</v>
      </c>
      <c r="AZ145" s="55">
        <f>IF('Indicator Data'!N148="No data","x",ROUND(IF('Indicator Data'!N148=0,0,IF(LOG('Indicator Data'!N148)&gt;AZ$195,10,IF(LOG('Indicator Data'!N148)&lt;AZ$194,0,10-(AZ$195-LOG('Indicator Data'!N148))/(AZ$195-AZ$194)*10))),1))</f>
        <v>6.2</v>
      </c>
      <c r="BA145" s="56">
        <f>IF(AZ145="x","x",'Indicator Data'!N148/'Indicator Data'!$CL148)</f>
        <v>4.3172633148814664E-3</v>
      </c>
      <c r="BB145" s="55">
        <f t="shared" si="264"/>
        <v>0.9</v>
      </c>
      <c r="BC145" s="55">
        <f t="shared" si="265"/>
        <v>4</v>
      </c>
      <c r="BD145" s="55">
        <f>IF('Indicator Data'!O148="No data","x",ROUND(IF('Indicator Data'!O148=0,0,IF(LOG('Indicator Data'!O148)&gt;BD$195,10,IF(LOG('Indicator Data'!O148)&lt;BD$194,0,10-(BD$195-LOG('Indicator Data'!O148))/(BD$195-BD$194)*10))),1))</f>
        <v>0</v>
      </c>
      <c r="BE145" s="56">
        <f>IF(BD145="x","x",'Indicator Data'!O148/'Indicator Data'!$CL148)</f>
        <v>0</v>
      </c>
      <c r="BF145" s="55">
        <f t="shared" si="266"/>
        <v>0</v>
      </c>
      <c r="BG145" s="55">
        <f t="shared" si="267"/>
        <v>0</v>
      </c>
      <c r="BH145" s="55">
        <f>IF('Indicator Data'!P148="No data","x",ROUND(IF('Indicator Data'!P148=0,0,IF(LOG('Indicator Data'!P148)&gt;BH$195,10,IF(LOG('Indicator Data'!P148)&lt;BH$194,0,10-(BH$195-LOG('Indicator Data'!P148))/(BH$195-BH$194)*10))),1))</f>
        <v>8.8000000000000007</v>
      </c>
      <c r="BI145" s="56">
        <f>IF(BH145="x","x",'Indicator Data'!P148/'Indicator Data'!$CL148)</f>
        <v>0.16108946140611133</v>
      </c>
      <c r="BJ145" s="55">
        <f t="shared" si="268"/>
        <v>10</v>
      </c>
      <c r="BK145" s="55">
        <f t="shared" si="269"/>
        <v>9.5</v>
      </c>
      <c r="BL145" s="55">
        <f t="shared" si="270"/>
        <v>6.1</v>
      </c>
      <c r="BM145" s="55">
        <f>ROUND(IF('Indicator Data'!Q148=0,0,IF(LOG('Indicator Data'!Q148)&gt;BM$195,10,IF(LOG('Indicator Data'!Q148)&lt;BM$194,0,10-(BM$195-LOG('Indicator Data'!Q148))/(BM$195-BM$194)*10))),1)</f>
        <v>8.6</v>
      </c>
      <c r="BN145" s="55">
        <f>ROUND(IF('Indicator Data'!R148=0,0,IF(LOG('Indicator Data'!R148)&gt;BN$195,10,IF(LOG('Indicator Data'!R148)&lt;BN$194,0,10-(BN$195-LOG('Indicator Data'!R148))/(BN$195-BN$194)*10))),1)</f>
        <v>0</v>
      </c>
      <c r="BO145" s="55">
        <f t="shared" si="271"/>
        <v>2.8666666666666667</v>
      </c>
      <c r="BP145" s="56">
        <f>'Indicator Data'!Q148/'Indicator Data'!$CL148</f>
        <v>0.86313064423070374</v>
      </c>
      <c r="BQ145" s="56">
        <f>'Indicator Data'!R148/'Indicator Data'!$CL148</f>
        <v>0</v>
      </c>
      <c r="BR145" s="55">
        <f t="shared" si="246"/>
        <v>8.6</v>
      </c>
      <c r="BS145" s="55">
        <f t="shared" si="247"/>
        <v>0</v>
      </c>
      <c r="BT145" s="55">
        <f t="shared" si="248"/>
        <v>2.8666666666666667</v>
      </c>
      <c r="BU145" s="55">
        <f t="shared" si="272"/>
        <v>2.9</v>
      </c>
      <c r="BV145" s="55">
        <f>ROUND(IF('Indicator Data'!S148=0,0,IF(LOG('Indicator Data'!S148)&gt;BV$195,10,IF(LOG('Indicator Data'!S148)&lt;BV$194,0,10-(BV$195-LOG('Indicator Data'!S148))/(BV$195-BV$194)*10))),1)</f>
        <v>0</v>
      </c>
      <c r="BW145" s="55">
        <f>ROUND(IF('Indicator Data'!T148=0,0,IF(LOG('Indicator Data'!T148)&gt;BW$195,10,IF(LOG('Indicator Data'!T148)&lt;BW$194,0,10-(BW$195-LOG('Indicator Data'!T148))/(BW$195-BW$194)*10))),1)</f>
        <v>8.5</v>
      </c>
      <c r="BX145" s="55">
        <f t="shared" si="273"/>
        <v>5.666666666666667</v>
      </c>
      <c r="BY145" s="56">
        <f>'Indicator Data'!S148/'Indicator Data'!$CL148</f>
        <v>0</v>
      </c>
      <c r="BZ145" s="56">
        <f>'Indicator Data'!T148/'Indicator Data'!$CL148</f>
        <v>0.71381500134785669</v>
      </c>
      <c r="CA145" s="55">
        <f t="shared" si="249"/>
        <v>0</v>
      </c>
      <c r="CB145" s="55">
        <f t="shared" si="250"/>
        <v>7.1</v>
      </c>
      <c r="CC145" s="55">
        <f t="shared" si="274"/>
        <v>4.7333333333333334</v>
      </c>
      <c r="CD145" s="55">
        <f t="shared" si="275"/>
        <v>5.2</v>
      </c>
      <c r="CE145" s="55">
        <f t="shared" si="276"/>
        <v>4.0999999999999996</v>
      </c>
      <c r="CF145" s="55">
        <f>ROUND(IF('Indicator Data'!U148=0,0,IF(LOG('Indicator Data'!U148)&gt;CF$195,10,IF(LOG('Indicator Data'!U148)&lt;CF$194,0,10-(CF$195-LOG('Indicator Data'!U148))/(CF$195-CF$194)*10))),1)</f>
        <v>8.4</v>
      </c>
      <c r="CG145" s="56">
        <f>'Indicator Data'!U148/'Indicator Data'!$CL148</f>
        <v>0.60835255899360718</v>
      </c>
      <c r="CH145" s="55">
        <f t="shared" si="251"/>
        <v>6.8</v>
      </c>
      <c r="CI145" s="55">
        <f t="shared" si="277"/>
        <v>7.7</v>
      </c>
      <c r="CJ145" s="55">
        <f>ROUND(IF('Indicator Data'!V148=0,0,IF(LOG('Indicator Data'!V148)&gt;CJ$195,10,IF(LOG('Indicator Data'!V148)&lt;CJ$194,0,10-(CJ$195-LOG('Indicator Data'!V148))/(CJ$195-CJ$194)*10))),1)</f>
        <v>8.1999999999999993</v>
      </c>
      <c r="CK145" s="56">
        <f>IF('Indicator Data'!V148/'Indicator Data'!$CL148&gt;1,1,'Indicator Data'!V148/'Indicator Data'!$CL148)</f>
        <v>0.46380525906891318</v>
      </c>
      <c r="CL145" s="55">
        <f t="shared" si="252"/>
        <v>4.5999999999999996</v>
      </c>
      <c r="CM145" s="55">
        <f t="shared" si="278"/>
        <v>6.8</v>
      </c>
      <c r="CN145" s="55">
        <f>ROUND(IF('Indicator Data'!W148=0,0,IF(LOG('Indicator Data'!W148)&gt;CN$195,10,IF(LOG('Indicator Data'!W148)&lt;CN$194,0,10-(CN$195-LOG('Indicator Data'!W148))/(CN$195-CN$194)*10))),1)</f>
        <v>0</v>
      </c>
      <c r="CO145" s="56">
        <f>'Indicator Data'!W148/'Indicator Data'!$CL148</f>
        <v>0</v>
      </c>
      <c r="CP145" s="55">
        <f t="shared" si="253"/>
        <v>0</v>
      </c>
      <c r="CQ145" s="55">
        <f t="shared" si="279"/>
        <v>0</v>
      </c>
      <c r="CR145" s="55">
        <f>ROUND(IF('Indicator Data'!X148=0,0,IF(LOG('Indicator Data'!X148)&gt;CR$195,10,IF(LOG('Indicator Data'!X148)&lt;CR$194,0,10-(CR$195-LOG('Indicator Data'!X148))/(CR$195-CR$194)*10))),1)</f>
        <v>7.4</v>
      </c>
      <c r="CS145" s="56">
        <f>'Indicator Data'!X148/'Indicator Data'!$CL148</f>
        <v>0.12131920165788528</v>
      </c>
      <c r="CT145" s="55">
        <f t="shared" si="254"/>
        <v>1.2</v>
      </c>
      <c r="CU145" s="55">
        <f t="shared" si="280"/>
        <v>5</v>
      </c>
      <c r="CV145" s="55">
        <f>ROUND(IF('Indicator Data'!Y148=0,0,IF(LOG('Indicator Data'!Y148)&gt;CR$195,10,IF(LOG('Indicator Data'!Y148)&lt;CR$194,0,10-(CR$195-LOG('Indicator Data'!Y148))/(CR$195-CR$194)*10))),1)</f>
        <v>0</v>
      </c>
      <c r="CW145" s="56">
        <f>'Indicator Data'!Y148/'Indicator Data'!$CL148</f>
        <v>0</v>
      </c>
      <c r="CX145" s="55">
        <f t="shared" si="255"/>
        <v>0</v>
      </c>
      <c r="CY145" s="55">
        <f t="shared" si="281"/>
        <v>0</v>
      </c>
      <c r="CZ145" s="55">
        <f t="shared" si="282"/>
        <v>6.1</v>
      </c>
      <c r="DA145" s="55">
        <f>IF('Indicator Data'!AE148="No data","x",ROUND(IF('Indicator Data'!AE148&gt;DA$195,0,IF('Indicator Data'!AE148&lt;DA$194,10,(DA$195-'Indicator Data'!AE148)/(DA$195-DA$194)*10)),1))</f>
        <v>3.7</v>
      </c>
      <c r="DB145" s="55">
        <f>IF('Indicator Data'!AF148="No data","x",ROUND(IF('Indicator Data'!AF148&gt;DB$195,0,IF('Indicator Data'!AF148&lt;DB$194,10,(DB$195-'Indicator Data'!AF148)/(DB$195-DB$194)*10)),1))</f>
        <v>7</v>
      </c>
      <c r="DC145" s="55">
        <f>IF('Indicator Data'!AH148="No data","x",ROUND(IF('Indicator Data'!AH148&gt;DC$195,0,IF('Indicator Data'!AH148&lt;DC$194,10,(DC$195-'Indicator Data'!AH148)/(DC$195-DC$194)*10)),1))</f>
        <v>9.5</v>
      </c>
      <c r="DD145" s="55">
        <f>IF(AND(DB145="x",DA145="x",DC145="x"),"x",ROUND(AVERAGE(DA145:DC145),1))</f>
        <v>6.7</v>
      </c>
      <c r="DE145" s="55">
        <f>IF('Indicator Data'!AA148="No data","x",ROUND(IF(LOG('Indicator Data'!AA148)&gt;DE$195,10,IF(LOG('Indicator Data'!AA148)&lt;DE$194,0,10-(DE$195-LOG('Indicator Data'!AA148))/(DE$195-DE$194)*10)),1))</f>
        <v>9</v>
      </c>
      <c r="DF145" s="55">
        <f>IF('Indicator Data'!AB148="No data","x",ROUND(IF('Indicator Data'!AB148&gt;DF$195,10,IF('Indicator Data'!AB148&lt;DF$194,0,10-(DF$195-'Indicator Data'!AB148)/(DF$195-DF$194)*10)),1))</f>
        <v>6.9</v>
      </c>
      <c r="DG145" s="55">
        <f>IF('Indicator Data'!AC148="No data","x",ROUND(IF('Indicator Data'!AC148&gt;DG$195,10,IF('Indicator Data'!AC148&lt;DG$194,0,10-(DG$195-'Indicator Data'!AC148)/(DG$195-DG$194)*10)),1))</f>
        <v>1.7</v>
      </c>
      <c r="DH145" s="55">
        <f>IF('Indicator Data'!AD148="No data","x",ROUND(IF('Indicator Data'!AD148&gt;DH$195,10,IF('Indicator Data'!AD148&lt;DH$194,0,10-(DH$195-'Indicator Data'!AD148)/(DH$195-DH$194)*10)),1))</f>
        <v>3.2</v>
      </c>
      <c r="DI145" s="55">
        <f t="shared" si="283"/>
        <v>5.2</v>
      </c>
      <c r="DJ145" s="55">
        <f t="shared" si="284"/>
        <v>5.7</v>
      </c>
      <c r="DK145" s="55">
        <f>IF('Indicator Data'!AK148="No data","x",ROUND(IF('Indicator Data'!AK148&gt;DK$195,10,IF('Indicator Data'!AK148&lt;DK$194,0,10-(DK$195-'Indicator Data'!AK148)/(DK$195-DK$194)*10)),1))</f>
        <v>5.0999999999999996</v>
      </c>
      <c r="DL145" s="55">
        <f>IF('Indicator Data'!AL148="No data","x",ROUND(IF('Indicator Data'!AL148&gt;DL$195,10,IF('Indicator Data'!AL148&lt;DL$194,0,10-(DL$195-'Indicator Data'!AL148)/(DL$195-DL$194)*10)),1))</f>
        <v>6.4</v>
      </c>
      <c r="DM145" s="55">
        <f t="shared" si="285"/>
        <v>5.4</v>
      </c>
      <c r="DN145" s="55">
        <f>IF('Indicator Data'!AG148="No data","x",ROUND(IF('Indicator Data'!AG148&gt;DN$195,10,IF('Indicator Data'!AG148&lt;DN$194,0,10-(DN$195-'Indicator Data'!AG148)/(DN$195-DN$194)*10)),1))</f>
        <v>0.7</v>
      </c>
      <c r="DO145" s="55">
        <f t="shared" si="286"/>
        <v>5.2</v>
      </c>
      <c r="DP145" s="194">
        <f>IF('Indicator Data'!AI148="No data","x",'Indicator Data'!AI148/'Indicator Data'!$CK148)</f>
        <v>3.431166420187907E-4</v>
      </c>
      <c r="DQ145" s="55">
        <f t="shared" si="256"/>
        <v>3.4</v>
      </c>
      <c r="DR145" s="55">
        <f>IF('Indicator Data'!AJ148="No data","x",ROUND(IF('Indicator Data'!AJ148&gt;DR$195,10,IF('Indicator Data'!AJ148&lt;DR$194,0,10-(DR$195-'Indicator Data'!AJ148)/(DR$195-DR$194)*10)),1))</f>
        <v>8</v>
      </c>
      <c r="DS145" s="55">
        <f t="shared" si="287"/>
        <v>5.7</v>
      </c>
      <c r="DT145" s="55">
        <f>ROUND(IF('Indicator Data'!Z148=0,0,IF(LOG('Indicator Data'!Z148)&gt;DT$195,10,IF(LOG('Indicator Data'!Z148)&lt;DT$194,0,10-(DT$195-LOG('Indicator Data'!Z148))/(DT$195-DT$194)*10))),1)</f>
        <v>8.6999999999999993</v>
      </c>
      <c r="DU145" s="56">
        <f>'Indicator Data'!Z148/'Indicator Data'!$CL148</f>
        <v>1.0000000285337258</v>
      </c>
      <c r="DV145" s="55">
        <f t="shared" si="257"/>
        <v>10</v>
      </c>
      <c r="DW145" s="55">
        <f t="shared" si="288"/>
        <v>9.5</v>
      </c>
      <c r="DX145" s="55">
        <f t="shared" si="289"/>
        <v>5.4</v>
      </c>
      <c r="DY145" s="57">
        <f>IF(BL145="x",ROUND((10-GEOMEAN(((10-DX145)/10*9+1),((10-CZ145)/10*9+1),((10-DJ145)/10*9+1)))/9*10,1),ROUND((10-GEOMEAN(((10-BL145)/10*9+1),((10-DX145)/10*9+1),((10-CZ145)/10*9+1),((10-DJ145)/10*9+1)))/9*10,1))</f>
        <v>5.8</v>
      </c>
      <c r="DZ145" s="58">
        <f>IF(ROUND(IF(AP145="x",(10-GEOMEAN(((10-AO145)/10*9+1),((10-DY145)/10*9+1),((10-AU145)/10*9+1),((10-AQ145)/10*9+1),((10-AR145)/10*9+1)))/9*10,(10-GEOMEAN(((10-AO145)/10*9+1),((10-DY145)/10*9+1),((10-AP145)/10*9+1),((10-AQ145)/10*9+1),((10-AR145)/10*9+1),((10-AU145)/10*9+1)))/9*10),1)=0,0.1,ROUND(IF(AP145="x",(10-GEOMEAN(((10-AO145)/10*9+1),((10-DY145)/10*9+1),((10-AU145)/10*9+1),((10-AQ145)/10*9+1),((10-AR145)/10*9+1)))/9*10,(10-GEOMEAN(((10-AO145)/10*9+1),((10-DY145)/10*9+1),((10-AP145)/10*9+1),((10-AQ145)/10*9+1),((10-AR145)/10*9+1),((10-AU145)/10*9+1)))/9*10),1))</f>
        <v>3.6</v>
      </c>
      <c r="EA145" s="55">
        <f>ROUND(IF('Indicator Data'!AM148=0,0,IF('Indicator Data'!AM148&gt;EA$195,10,IF('Indicator Data'!AM148&lt;EA$194,0,10-(EA$195-'Indicator Data'!AM148)/(EA$195-EA$194)*10))),1)</f>
        <v>3.2</v>
      </c>
      <c r="EB145" s="55">
        <f>ROUND(IF('Indicator Data'!AN148=0,0,IF(LOG('Indicator Data'!AN148)&gt;LOG(EB$195),10,IF(LOG('Indicator Data'!AN148)&lt;LOG(EB$194),0,10-(LOG(EB$195)-LOG('Indicator Data'!AN148))/(LOG(EB$195)-LOG(EB$194))*10))),1)</f>
        <v>5.3</v>
      </c>
      <c r="EC145" s="57">
        <f t="shared" si="258"/>
        <v>4.3</v>
      </c>
      <c r="ED145" s="55">
        <f>'Indicator Data'!AO148</f>
        <v>0</v>
      </c>
      <c r="EE145" s="55">
        <f>'Indicator Data'!AP148</f>
        <v>0</v>
      </c>
      <c r="EF145" s="57">
        <f t="shared" si="259"/>
        <v>0</v>
      </c>
      <c r="EG145" s="58">
        <f t="shared" si="260"/>
        <v>3</v>
      </c>
      <c r="EH145" s="15"/>
      <c r="EI145" s="104"/>
    </row>
    <row r="146" spans="1:140" s="4" customFormat="1" x14ac:dyDescent="0.25">
      <c r="A146" s="126" t="str">
        <f>'Indicator Data'!A149</f>
        <v>Saint Kitts and Nevis</v>
      </c>
      <c r="B146" s="59" t="str">
        <f>'Indicator Data'!B149</f>
        <v>KNA</v>
      </c>
      <c r="C146" s="55">
        <f>ROUND(IF('Indicator Data'!C149=0,0.1,IF(LOG('Indicator Data'!C149)&gt;C$195,10,IF(LOG('Indicator Data'!C149)&lt;C$194,0,10-(C$195-LOG('Indicator Data'!C149))/(C$195-C$194)*10))),1)</f>
        <v>2.5</v>
      </c>
      <c r="D146" s="55">
        <f>ROUND(IF('Indicator Data'!D149=0,0.1,IF(LOG('Indicator Data'!D149)&gt;D$195,10,IF(LOG('Indicator Data'!D149)&lt;D$194,0,10-(D$195-LOG('Indicator Data'!D149))/(D$195-D$194)*10))),1)</f>
        <v>0.1</v>
      </c>
      <c r="E146" s="55">
        <f t="shared" si="220"/>
        <v>1.4</v>
      </c>
      <c r="F146" s="55">
        <f>IF('Indicator Data'!E149="No data",0.1,(ROUND(IF('Indicator Data'!E149=0,0,IF(LOG('Indicator Data'!E149)&gt;F$195,10,IF(LOG('Indicator Data'!E149)&lt;F$194,0,10-(F$195-LOG('Indicator Data'!E149))/(F$195-F$194)*10))),1)))</f>
        <v>0.1</v>
      </c>
      <c r="G146" s="55">
        <f>ROUND(IF('Indicator Data'!F149=0,0,IF(LOG('Indicator Data'!F149)&gt;G$195,10,IF(LOG('Indicator Data'!F149)&lt;G$194,0,10-(G$195-LOG('Indicator Data'!F149))/(G$195-G$194)*10))),1)</f>
        <v>0</v>
      </c>
      <c r="H146" s="55">
        <f>ROUND(IF('Indicator Data'!G149=0,0,IF(LOG('Indicator Data'!G149)&gt;H$195,10,IF(LOG('Indicator Data'!G149)&lt;H$194,0,10-(H$195-LOG('Indicator Data'!G149))/(H$195-H$194)*10))),1)</f>
        <v>2.6</v>
      </c>
      <c r="I146" s="55">
        <f>ROUND(IF('Indicator Data'!H149=0,0,IF(LOG('Indicator Data'!H149)&gt;I$195,10,IF(LOG('Indicator Data'!H149)&lt;I$194,0,10-(I$195-LOG('Indicator Data'!H149))/(I$195-I$194)*10))),1)</f>
        <v>6.5</v>
      </c>
      <c r="J146" s="55">
        <f t="shared" si="221"/>
        <v>4.8</v>
      </c>
      <c r="K146" s="55">
        <f>ROUND(IF('Indicator Data'!I149=0,0,IF(LOG('Indicator Data'!I149)&gt;K$195,10,IF(LOG('Indicator Data'!I149)&lt;K$194,0,10-(K$195-LOG('Indicator Data'!I149))/(K$195-K$194)*10))),1)</f>
        <v>3</v>
      </c>
      <c r="L146" s="55">
        <f t="shared" si="222"/>
        <v>4</v>
      </c>
      <c r="M146" s="55">
        <f>ROUND(IF('Indicator Data'!J149=0,0,IF(LOG('Indicator Data'!J149)&gt;M$195,10,IF(LOG('Indicator Data'!J149)&lt;M$194,0,10-(M$195-LOG('Indicator Data'!J149))/(M$195-M$194)*10))),1)</f>
        <v>0</v>
      </c>
      <c r="N146" s="56">
        <f>'Indicator Data'!C149/'Indicator Data'!$CL149</f>
        <v>1.7867944341413888E-3</v>
      </c>
      <c r="O146" s="56">
        <f>'Indicator Data'!D149/'Indicator Data'!$CL149</f>
        <v>0</v>
      </c>
      <c r="P146" s="56" t="str">
        <f>IF(F146=0.1,"x",'Indicator Data'!E149/'Indicator Data'!$CL149)</f>
        <v>x</v>
      </c>
      <c r="Q146" s="56">
        <f>'Indicator Data'!F149/'Indicator Data'!$CL149</f>
        <v>0</v>
      </c>
      <c r="R146" s="56">
        <f>'Indicator Data'!G149/'Indicator Data'!$CL149</f>
        <v>1.8969912905779887E-2</v>
      </c>
      <c r="S146" s="56">
        <f>'Indicator Data'!H149/'Indicator Data'!$CL149</f>
        <v>5.990498812351544E-3</v>
      </c>
      <c r="T146" s="56">
        <f>'Indicator Data'!I149/'Indicator Data'!$CL149</f>
        <v>5.5315266681062398E-3</v>
      </c>
      <c r="U146" s="56">
        <f>'Indicator Data'!J149/'Indicator Data'!$CL149</f>
        <v>0</v>
      </c>
      <c r="V146" s="55">
        <f t="shared" si="223"/>
        <v>8.9</v>
      </c>
      <c r="W146" s="55">
        <f t="shared" si="224"/>
        <v>0</v>
      </c>
      <c r="X146" s="55">
        <f t="shared" si="225"/>
        <v>6.2</v>
      </c>
      <c r="Y146" s="55">
        <f t="shared" si="226"/>
        <v>0.1</v>
      </c>
      <c r="Z146" s="55">
        <f t="shared" si="227"/>
        <v>0</v>
      </c>
      <c r="AA146" s="55">
        <f t="shared" si="228"/>
        <v>10</v>
      </c>
      <c r="AB146" s="55">
        <f t="shared" si="229"/>
        <v>10</v>
      </c>
      <c r="AC146" s="55">
        <f t="shared" si="230"/>
        <v>10</v>
      </c>
      <c r="AD146" s="55">
        <f t="shared" si="231"/>
        <v>5.5</v>
      </c>
      <c r="AE146" s="55">
        <f t="shared" si="232"/>
        <v>8.6</v>
      </c>
      <c r="AF146" s="55">
        <f t="shared" si="233"/>
        <v>0</v>
      </c>
      <c r="AG146" s="55">
        <f>ROUND(IF('Indicator Data'!K149=0,0,IF('Indicator Data'!K149&gt;AG$195,10,IF('Indicator Data'!K149&lt;AG$194,0,10-(AG$195-'Indicator Data'!K149)/(AG$195-AG$194)*10))),1)</f>
        <v>0</v>
      </c>
      <c r="AH146" s="55">
        <f t="shared" si="234"/>
        <v>5.7</v>
      </c>
      <c r="AI146" s="55">
        <f t="shared" si="235"/>
        <v>0.1</v>
      </c>
      <c r="AJ146" s="55">
        <f t="shared" si="236"/>
        <v>6.3</v>
      </c>
      <c r="AK146" s="55">
        <f t="shared" si="237"/>
        <v>8.3000000000000007</v>
      </c>
      <c r="AL146" s="55">
        <f t="shared" si="238"/>
        <v>7.4</v>
      </c>
      <c r="AM146" s="55">
        <f t="shared" si="239"/>
        <v>4.3</v>
      </c>
      <c r="AN146" s="55">
        <f t="shared" si="240"/>
        <v>0</v>
      </c>
      <c r="AO146" s="193">
        <f t="shared" si="241"/>
        <v>4.2</v>
      </c>
      <c r="AP146" s="193">
        <f t="shared" si="261"/>
        <v>0.1</v>
      </c>
      <c r="AQ146" s="193">
        <f t="shared" si="242"/>
        <v>0</v>
      </c>
      <c r="AR146" s="193">
        <f t="shared" si="243"/>
        <v>6.9</v>
      </c>
      <c r="AS146" s="55">
        <f t="shared" si="244"/>
        <v>0</v>
      </c>
      <c r="AT146" s="55" t="str">
        <f>IF('Indicator Data'!L149="No data","x",IF('Indicator Data'!CM149&lt;1000,"x",ROUND((IF('Indicator Data'!L149&gt;AT$195,10,IF('Indicator Data'!L149&lt;AT$194,0,10-(AT$195-'Indicator Data'!L149)/(AT$195-AT$194)*10))),1)))</f>
        <v>x</v>
      </c>
      <c r="AU146" s="193">
        <f t="shared" si="245"/>
        <v>0</v>
      </c>
      <c r="AV146" s="55" t="str">
        <f>IF('Indicator Data'!M149="No data","x",ROUND(IF('Indicator Data'!M149=0,0,IF(LOG('Indicator Data'!M149)&gt;AV$195,10,IF(LOG('Indicator Data'!M149)&lt;AV$194,0,10-(AV$195-LOG('Indicator Data'!M149))/(AV$195-AV$194)*10))),1))</f>
        <v>x</v>
      </c>
      <c r="AW146" s="56" t="str">
        <f>IF(AV146="x","x",'Indicator Data'!M149/'Indicator Data'!$CL149)</f>
        <v>x</v>
      </c>
      <c r="AX146" s="55" t="str">
        <f t="shared" si="262"/>
        <v>x</v>
      </c>
      <c r="AY146" s="55" t="str">
        <f t="shared" si="263"/>
        <v>x</v>
      </c>
      <c r="AZ146" s="55" t="str">
        <f>IF('Indicator Data'!N149="No data","x",ROUND(IF('Indicator Data'!N149=0,0,IF(LOG('Indicator Data'!N149)&gt;AZ$195,10,IF(LOG('Indicator Data'!N149)&lt;AZ$194,0,10-(AZ$195-LOG('Indicator Data'!N149))/(AZ$195-AZ$194)*10))),1))</f>
        <v>x</v>
      </c>
      <c r="BA146" s="56" t="str">
        <f>IF(AZ146="x","x",'Indicator Data'!N149/'Indicator Data'!$CL149)</f>
        <v>x</v>
      </c>
      <c r="BB146" s="55" t="str">
        <f t="shared" si="264"/>
        <v>x</v>
      </c>
      <c r="BC146" s="55" t="str">
        <f t="shared" si="265"/>
        <v>x</v>
      </c>
      <c r="BD146" s="55" t="str">
        <f>IF('Indicator Data'!O149="No data","x",ROUND(IF('Indicator Data'!O149=0,0,IF(LOG('Indicator Data'!O149)&gt;BD$195,10,IF(LOG('Indicator Data'!O149)&lt;BD$194,0,10-(BD$195-LOG('Indicator Data'!O149))/(BD$195-BD$194)*10))),1))</f>
        <v>x</v>
      </c>
      <c r="BE146" s="56" t="str">
        <f>IF(BD146="x","x",'Indicator Data'!O149/'Indicator Data'!$CL149)</f>
        <v>x</v>
      </c>
      <c r="BF146" s="55" t="str">
        <f t="shared" si="266"/>
        <v>x</v>
      </c>
      <c r="BG146" s="55" t="str">
        <f t="shared" si="267"/>
        <v>x</v>
      </c>
      <c r="BH146" s="55" t="str">
        <f>IF('Indicator Data'!P149="No data","x",ROUND(IF('Indicator Data'!P149=0,0,IF(LOG('Indicator Data'!P149)&gt;BH$195,10,IF(LOG('Indicator Data'!P149)&lt;BH$194,0,10-(BH$195-LOG('Indicator Data'!P149))/(BH$195-BH$194)*10))),1))</f>
        <v>x</v>
      </c>
      <c r="BI146" s="56" t="str">
        <f>IF(BH146="x","x",'Indicator Data'!P149/'Indicator Data'!$CL149)</f>
        <v>x</v>
      </c>
      <c r="BJ146" s="55" t="str">
        <f t="shared" si="268"/>
        <v>x</v>
      </c>
      <c r="BK146" s="55" t="str">
        <f t="shared" si="269"/>
        <v>x</v>
      </c>
      <c r="BL146" s="55" t="str">
        <f t="shared" si="270"/>
        <v>x</v>
      </c>
      <c r="BM146" s="55">
        <f>ROUND(IF('Indicator Data'!Q149=0,0,IF(LOG('Indicator Data'!Q149)&gt;BM$195,10,IF(LOG('Indicator Data'!Q149)&lt;BM$194,0,10-(BM$195-LOG('Indicator Data'!Q149))/(BM$195-BM$194)*10))),1)</f>
        <v>0</v>
      </c>
      <c r="BN146" s="55">
        <f>ROUND(IF('Indicator Data'!R149=0,0,IF(LOG('Indicator Data'!R149)&gt;BN$195,10,IF(LOG('Indicator Data'!R149)&lt;BN$194,0,10-(BN$195-LOG('Indicator Data'!R149))/(BN$195-BN$194)*10))),1)</f>
        <v>0</v>
      </c>
      <c r="BO146" s="55">
        <f t="shared" si="271"/>
        <v>0</v>
      </c>
      <c r="BP146" s="56">
        <f>'Indicator Data'!Q149/'Indicator Data'!$CL149</f>
        <v>0</v>
      </c>
      <c r="BQ146" s="56">
        <f>'Indicator Data'!R149/'Indicator Data'!$CL149</f>
        <v>0</v>
      </c>
      <c r="BR146" s="55">
        <f t="shared" si="246"/>
        <v>0</v>
      </c>
      <c r="BS146" s="55">
        <f t="shared" si="247"/>
        <v>0</v>
      </c>
      <c r="BT146" s="55">
        <f t="shared" si="248"/>
        <v>0</v>
      </c>
      <c r="BU146" s="55">
        <f t="shared" si="272"/>
        <v>0</v>
      </c>
      <c r="BV146" s="55">
        <f>ROUND(IF('Indicator Data'!S149=0,0,IF(LOG('Indicator Data'!S149)&gt;BV$195,10,IF(LOG('Indicator Data'!S149)&lt;BV$194,0,10-(BV$195-LOG('Indicator Data'!S149))/(BV$195-BV$194)*10))),1)</f>
        <v>0</v>
      </c>
      <c r="BW146" s="55">
        <f>ROUND(IF('Indicator Data'!T149=0,0,IF(LOG('Indicator Data'!T149)&gt;BW$195,10,IF(LOG('Indicator Data'!T149)&lt;BW$194,0,10-(BW$195-LOG('Indicator Data'!T149))/(BW$195-BW$194)*10))),1)</f>
        <v>0</v>
      </c>
      <c r="BX146" s="55">
        <f t="shared" si="273"/>
        <v>0</v>
      </c>
      <c r="BY146" s="56">
        <f>'Indicator Data'!S149/'Indicator Data'!$CL149</f>
        <v>0</v>
      </c>
      <c r="BZ146" s="56">
        <f>'Indicator Data'!T149/'Indicator Data'!$CL149</f>
        <v>0</v>
      </c>
      <c r="CA146" s="55">
        <f t="shared" si="249"/>
        <v>0</v>
      </c>
      <c r="CB146" s="55">
        <f t="shared" si="250"/>
        <v>0</v>
      </c>
      <c r="CC146" s="55">
        <f t="shared" si="274"/>
        <v>0</v>
      </c>
      <c r="CD146" s="55">
        <f t="shared" si="275"/>
        <v>0</v>
      </c>
      <c r="CE146" s="55">
        <f t="shared" si="276"/>
        <v>0</v>
      </c>
      <c r="CF146" s="55">
        <f>ROUND(IF('Indicator Data'!U149=0,0,IF(LOG('Indicator Data'!U149)&gt;CF$195,10,IF(LOG('Indicator Data'!U149)&lt;CF$194,0,10-(CF$195-LOG('Indicator Data'!U149))/(CF$195-CF$194)*10))),1)</f>
        <v>4.4000000000000004</v>
      </c>
      <c r="CG146" s="56">
        <f>'Indicator Data'!U149/'Indicator Data'!$CL149</f>
        <v>0.20226013100122364</v>
      </c>
      <c r="CH146" s="55">
        <f t="shared" si="251"/>
        <v>2.2000000000000002</v>
      </c>
      <c r="CI146" s="55">
        <f t="shared" si="277"/>
        <v>3.4</v>
      </c>
      <c r="CJ146" s="55">
        <f>ROUND(IF('Indicator Data'!V149=0,0,IF(LOG('Indicator Data'!V149)&gt;CJ$195,10,IF(LOG('Indicator Data'!V149)&lt;CJ$194,0,10-(CJ$195-LOG('Indicator Data'!V149))/(CJ$195-CJ$194)*10))),1)</f>
        <v>4.8</v>
      </c>
      <c r="CK146" s="56">
        <f>IF('Indicator Data'!V149/'Indicator Data'!$CL149&gt;1,1,'Indicator Data'!V149/'Indicator Data'!$CL149)</f>
        <v>0.42276640050924924</v>
      </c>
      <c r="CL146" s="55">
        <f t="shared" si="252"/>
        <v>4.2</v>
      </c>
      <c r="CM146" s="55">
        <f t="shared" si="278"/>
        <v>4.5</v>
      </c>
      <c r="CN146" s="55">
        <f>ROUND(IF('Indicator Data'!W149=0,0,IF(LOG('Indicator Data'!W149)&gt;CN$195,10,IF(LOG('Indicator Data'!W149)&lt;CN$194,0,10-(CN$195-LOG('Indicator Data'!W149))/(CN$195-CN$194)*10))),1)</f>
        <v>0</v>
      </c>
      <c r="CO146" s="56">
        <f>'Indicator Data'!W149/'Indicator Data'!$CL149</f>
        <v>0</v>
      </c>
      <c r="CP146" s="55">
        <f t="shared" si="253"/>
        <v>0</v>
      </c>
      <c r="CQ146" s="55">
        <f t="shared" si="279"/>
        <v>0</v>
      </c>
      <c r="CR146" s="55">
        <f>ROUND(IF('Indicator Data'!X149=0,0,IF(LOG('Indicator Data'!X149)&gt;CR$195,10,IF(LOG('Indicator Data'!X149)&lt;CR$194,0,10-(CR$195-LOG('Indicator Data'!X149))/(CR$195-CR$194)*10))),1)</f>
        <v>5</v>
      </c>
      <c r="CS146" s="56">
        <f>'Indicator Data'!X149/'Indicator Data'!$CL149</f>
        <v>0.584329463094724</v>
      </c>
      <c r="CT146" s="55">
        <f t="shared" si="254"/>
        <v>5.8</v>
      </c>
      <c r="CU146" s="55">
        <f t="shared" si="280"/>
        <v>5.4</v>
      </c>
      <c r="CV146" s="55">
        <f>ROUND(IF('Indicator Data'!Y149=0,0,IF(LOG('Indicator Data'!Y149)&gt;CR$195,10,IF(LOG('Indicator Data'!Y149)&lt;CR$194,0,10-(CR$195-LOG('Indicator Data'!Y149))/(CR$195-CR$194)*10))),1)</f>
        <v>0</v>
      </c>
      <c r="CW146" s="56">
        <f>'Indicator Data'!Y149/'Indicator Data'!$CL149</f>
        <v>0</v>
      </c>
      <c r="CX146" s="55">
        <f t="shared" si="255"/>
        <v>0</v>
      </c>
      <c r="CY146" s="55">
        <f t="shared" si="281"/>
        <v>0</v>
      </c>
      <c r="CZ146" s="55">
        <f t="shared" si="282"/>
        <v>3.6</v>
      </c>
      <c r="DA146" s="55">
        <f>IF('Indicator Data'!AE149="No data","x",ROUND(IF('Indicator Data'!AE149&gt;DA$195,0,IF('Indicator Data'!AE149&lt;DA$194,10,(DA$195-'Indicator Data'!AE149)/(DA$195-DA$194)*10)),1))</f>
        <v>0.9</v>
      </c>
      <c r="DB146" s="55">
        <f>IF('Indicator Data'!AF149="No data","x",ROUND(IF('Indicator Data'!AF149&gt;DB$195,0,IF('Indicator Data'!AF149&lt;DB$194,10,(DB$195-'Indicator Data'!AF149)/(DB$195-DB$194)*10)),1))</f>
        <v>0.2</v>
      </c>
      <c r="DC146" s="55" t="str">
        <f>IF('Indicator Data'!AH149="No data","x",ROUND(IF('Indicator Data'!AH149&gt;DC$195,0,IF('Indicator Data'!AH149&lt;DC$194,10,(DC$195-'Indicator Data'!AH149)/(DC$195-DC$194)*10)),1))</f>
        <v>x</v>
      </c>
      <c r="DD146" s="55">
        <f>IF(AND(DB146="x",DA146="x",DC146="x"),"x",ROUND(AVERAGE(DA146:DC146),1))</f>
        <v>0.6</v>
      </c>
      <c r="DE146" s="55">
        <f>IF('Indicator Data'!AA149="No data","x",ROUND(IF(LOG('Indicator Data'!AA149)&gt;DE$195,10,IF(LOG('Indicator Data'!AA149)&lt;DE$194,0,10-(DE$195-LOG('Indicator Data'!AA149))/(DE$195-DE$194)*10)),1))</f>
        <v>7.7</v>
      </c>
      <c r="DF146" s="55">
        <f>IF('Indicator Data'!AB149="No data","x",ROUND(IF('Indicator Data'!AB149&gt;DF$195,10,IF('Indicator Data'!AB149&lt;DF$194,0,10-(DF$195-'Indicator Data'!AB149)/(DF$195-DF$194)*10)),1))</f>
        <v>2.9</v>
      </c>
      <c r="DG146" s="55">
        <f>IF('Indicator Data'!AC149="No data","x",ROUND(IF('Indicator Data'!AC149&gt;DG$195,10,IF('Indicator Data'!AC149&lt;DG$194,0,10-(DG$195-'Indicator Data'!AC149)/(DG$195-DG$194)*10)),1))</f>
        <v>3.1</v>
      </c>
      <c r="DH146" s="55" t="str">
        <f>IF('Indicator Data'!AD149="No data","x",ROUND(IF('Indicator Data'!AD149&gt;DH$195,10,IF('Indicator Data'!AD149&lt;DH$194,0,10-(DH$195-'Indicator Data'!AD149)/(DH$195-DH$194)*10)),1))</f>
        <v>x</v>
      </c>
      <c r="DI146" s="55">
        <f t="shared" si="283"/>
        <v>4.5999999999999996</v>
      </c>
      <c r="DJ146" s="55">
        <f t="shared" si="284"/>
        <v>3.3</v>
      </c>
      <c r="DK146" s="55" t="str">
        <f>IF('Indicator Data'!AK149="No data","x",ROUND(IF('Indicator Data'!AK149&gt;DK$195,10,IF('Indicator Data'!AK149&lt;DK$194,0,10-(DK$195-'Indicator Data'!AK149)/(DK$195-DK$194)*10)),1))</f>
        <v>x</v>
      </c>
      <c r="DL146" s="55" t="str">
        <f>IF('Indicator Data'!AL149="No data","x",ROUND(IF('Indicator Data'!AL149&gt;DL$195,10,IF('Indicator Data'!AL149&lt;DL$194,0,10-(DL$195-'Indicator Data'!AL149)/(DL$195-DL$194)*10)),1))</f>
        <v>x</v>
      </c>
      <c r="DM146" s="55">
        <f t="shared" si="285"/>
        <v>4.5999999999999996</v>
      </c>
      <c r="DN146" s="55">
        <f>IF('Indicator Data'!AG149="No data","x",ROUND(IF('Indicator Data'!AG149&gt;DN$195,10,IF('Indicator Data'!AG149&lt;DN$194,0,10-(DN$195-'Indicator Data'!AG149)/(DN$195-DN$194)*10)),1))</f>
        <v>0.1</v>
      </c>
      <c r="DO146" s="55">
        <f t="shared" si="286"/>
        <v>0.4</v>
      </c>
      <c r="DP146" s="194" t="str">
        <f>IF('Indicator Data'!AI149="No data","x",'Indicator Data'!AI149/'Indicator Data'!$CK149)</f>
        <v>x</v>
      </c>
      <c r="DQ146" s="55" t="str">
        <f t="shared" si="256"/>
        <v>x</v>
      </c>
      <c r="DR146" s="55">
        <f>IF('Indicator Data'!AJ149="No data","x",ROUND(IF('Indicator Data'!AJ149&gt;DR$195,10,IF('Indicator Data'!AJ149&lt;DR$194,0,10-(DR$195-'Indicator Data'!AJ149)/(DR$195-DR$194)*10)),1))</f>
        <v>8</v>
      </c>
      <c r="DS146" s="55">
        <f t="shared" si="287"/>
        <v>8</v>
      </c>
      <c r="DT146" s="55">
        <f>ROUND(IF('Indicator Data'!Z149=0,0,IF(LOG('Indicator Data'!Z149)&gt;DT$195,10,IF(LOG('Indicator Data'!Z149)&lt;DT$194,0,10-(DT$195-LOG('Indicator Data'!Z149))/(DT$195-DT$194)*10))),1)</f>
        <v>0</v>
      </c>
      <c r="DU146" s="56">
        <f>'Indicator Data'!Z149/'Indicator Data'!$CL149</f>
        <v>0</v>
      </c>
      <c r="DV146" s="55">
        <f t="shared" si="257"/>
        <v>0</v>
      </c>
      <c r="DW146" s="55">
        <f t="shared" si="288"/>
        <v>0</v>
      </c>
      <c r="DX146" s="55">
        <f t="shared" si="289"/>
        <v>4.3</v>
      </c>
      <c r="DY146" s="57">
        <f>IF(BL146="x",ROUND((10-GEOMEAN(((10-DX146)/10*9+1),((10-CZ146)/10*9+1),((10-DJ146)/10*9+1)))/9*10,1),ROUND((10-GEOMEAN(((10-BL146)/10*9+1),((10-DX146)/10*9+1),((10-CZ146)/10*9+1),((10-DJ146)/10*9+1)))/9*10,1))</f>
        <v>3.7</v>
      </c>
      <c r="DZ146" s="58">
        <f>IF(ROUND(IF(AP146="x",(10-GEOMEAN(((10-AO146)/10*9+1),((10-DY146)/10*9+1),((10-AU146)/10*9+1),((10-AQ146)/10*9+1),((10-AR146)/10*9+1)))/9*10,(10-GEOMEAN(((10-AO146)/10*9+1),((10-DY146)/10*9+1),((10-AP146)/10*9+1),((10-AQ146)/10*9+1),((10-AR146)/10*9+1),((10-AU146)/10*9+1)))/9*10),1)=0,0.1,ROUND(IF(AP146="x",(10-GEOMEAN(((10-AO146)/10*9+1),((10-DY146)/10*9+1),((10-AU146)/10*9+1),((10-AQ146)/10*9+1),((10-AR146)/10*9+1)))/9*10,(10-GEOMEAN(((10-AO146)/10*9+1),((10-DY146)/10*9+1),((10-AP146)/10*9+1),((10-AQ146)/10*9+1),((10-AR146)/10*9+1),((10-AU146)/10*9+1)))/9*10),1))</f>
        <v>3</v>
      </c>
      <c r="EA146" s="55">
        <f>ROUND(IF('Indicator Data'!AM149=0,0,IF('Indicator Data'!AM149&gt;EA$195,10,IF('Indicator Data'!AM149&lt;EA$194,0,10-(EA$195-'Indicator Data'!AM149)/(EA$195-EA$194)*10))),1)</f>
        <v>0</v>
      </c>
      <c r="EB146" s="55">
        <f>ROUND(IF('Indicator Data'!AN149=0,0,IF(LOG('Indicator Data'!AN149)&gt;LOG(EB$195),10,IF(LOG('Indicator Data'!AN149)&lt;LOG(EB$194),0,10-(LOG(EB$195)-LOG('Indicator Data'!AN149))/(LOG(EB$195)-LOG(EB$194))*10))),1)</f>
        <v>0</v>
      </c>
      <c r="EC146" s="57">
        <f t="shared" si="258"/>
        <v>0</v>
      </c>
      <c r="ED146" s="55">
        <f>'Indicator Data'!AO149</f>
        <v>0</v>
      </c>
      <c r="EE146" s="55">
        <f>'Indicator Data'!AP149</f>
        <v>0</v>
      </c>
      <c r="EF146" s="57">
        <f t="shared" si="259"/>
        <v>0</v>
      </c>
      <c r="EG146" s="58">
        <f t="shared" si="260"/>
        <v>0</v>
      </c>
      <c r="EH146" s="15"/>
      <c r="EI146" s="104"/>
    </row>
    <row r="147" spans="1:140" s="4" customFormat="1" x14ac:dyDescent="0.25">
      <c r="A147" s="126" t="str">
        <f>'Indicator Data'!A150</f>
        <v>Saint Lucia</v>
      </c>
      <c r="B147" s="59" t="str">
        <f>'Indicator Data'!B150</f>
        <v>LCA</v>
      </c>
      <c r="C147" s="55">
        <f>ROUND(IF('Indicator Data'!C150=0,0.1,IF(LOG('Indicator Data'!C150)&gt;C$195,10,IF(LOG('Indicator Data'!C150)&lt;C$194,0,10-(C$195-LOG('Indicator Data'!C150))/(C$195-C$194)*10))),1)</f>
        <v>3.8</v>
      </c>
      <c r="D147" s="55">
        <f>ROUND(IF('Indicator Data'!D150=0,0.1,IF(LOG('Indicator Data'!D150)&gt;D$195,10,IF(LOG('Indicator Data'!D150)&lt;D$194,0,10-(D$195-LOG('Indicator Data'!D150))/(D$195-D$194)*10))),1)</f>
        <v>0.1</v>
      </c>
      <c r="E147" s="55">
        <f t="shared" si="220"/>
        <v>2.1</v>
      </c>
      <c r="F147" s="55">
        <f>IF('Indicator Data'!E150="No data",0.1,(ROUND(IF('Indicator Data'!E150=0,0,IF(LOG('Indicator Data'!E150)&gt;F$195,10,IF(LOG('Indicator Data'!E150)&lt;F$194,0,10-(F$195-LOG('Indicator Data'!E150))/(F$195-F$194)*10))),1)))</f>
        <v>0.1</v>
      </c>
      <c r="G147" s="55">
        <f>ROUND(IF('Indicator Data'!F150=0,0,IF(LOG('Indicator Data'!F150)&gt;G$195,10,IF(LOG('Indicator Data'!F150)&lt;G$194,0,10-(G$195-LOG('Indicator Data'!F150))/(G$195-G$194)*10))),1)</f>
        <v>0</v>
      </c>
      <c r="H147" s="55">
        <f>ROUND(IF('Indicator Data'!G150=0,0,IF(LOG('Indicator Data'!G150)&gt;H$195,10,IF(LOG('Indicator Data'!G150)&lt;H$194,0,10-(H$195-LOG('Indicator Data'!G150))/(H$195-H$194)*10))),1)</f>
        <v>3.5</v>
      </c>
      <c r="I147" s="55">
        <f>ROUND(IF('Indicator Data'!H150=0,0,IF(LOG('Indicator Data'!H150)&gt;I$195,10,IF(LOG('Indicator Data'!H150)&lt;I$194,0,10-(I$195-LOG('Indicator Data'!H150))/(I$195-I$194)*10))),1)</f>
        <v>6.5</v>
      </c>
      <c r="J147" s="55">
        <f t="shared" si="221"/>
        <v>5.2</v>
      </c>
      <c r="K147" s="55">
        <f>ROUND(IF('Indicator Data'!I150=0,0,IF(LOG('Indicator Data'!I150)&gt;K$195,10,IF(LOG('Indicator Data'!I150)&lt;K$194,0,10-(K$195-LOG('Indicator Data'!I150))/(K$195-K$194)*10))),1)</f>
        <v>3.5</v>
      </c>
      <c r="L147" s="55">
        <f t="shared" si="222"/>
        <v>4.4000000000000004</v>
      </c>
      <c r="M147" s="55">
        <f>ROUND(IF('Indicator Data'!J150=0,0,IF(LOG('Indicator Data'!J150)&gt;M$195,10,IF(LOG('Indicator Data'!J150)&lt;M$194,0,10-(M$195-LOG('Indicator Data'!J150))/(M$195-M$194)*10))),1)</f>
        <v>0</v>
      </c>
      <c r="N147" s="56">
        <f>'Indicator Data'!C150/'Indicator Data'!$CL150</f>
        <v>1.7361454671760673E-3</v>
      </c>
      <c r="O147" s="56">
        <f>'Indicator Data'!D150/'Indicator Data'!$CL150</f>
        <v>0</v>
      </c>
      <c r="P147" s="56" t="str">
        <f>IF(F147=0.1,"x",'Indicator Data'!E150/'Indicator Data'!$CL150)</f>
        <v>x</v>
      </c>
      <c r="Q147" s="56">
        <f>'Indicator Data'!F150/'Indicator Data'!$CL150</f>
        <v>0</v>
      </c>
      <c r="R147" s="56">
        <f>'Indicator Data'!G150/'Indicator Data'!$CL150</f>
        <v>1.3988345882950719E-2</v>
      </c>
      <c r="S147" s="56">
        <f>'Indicator Data'!H150/'Indicator Data'!$CL150</f>
        <v>1.998335126135817E-3</v>
      </c>
      <c r="T147" s="56">
        <f>'Indicator Data'!I150/'Indicator Data'!$CL150</f>
        <v>3.0237568851723524E-3</v>
      </c>
      <c r="U147" s="56">
        <f>'Indicator Data'!J150/'Indicator Data'!$CL150</f>
        <v>0</v>
      </c>
      <c r="V147" s="55">
        <f t="shared" si="223"/>
        <v>8.6999999999999993</v>
      </c>
      <c r="W147" s="55">
        <f t="shared" si="224"/>
        <v>0</v>
      </c>
      <c r="X147" s="55">
        <f t="shared" si="225"/>
        <v>5.9</v>
      </c>
      <c r="Y147" s="55">
        <f t="shared" si="226"/>
        <v>0.1</v>
      </c>
      <c r="Z147" s="55">
        <f t="shared" si="227"/>
        <v>0</v>
      </c>
      <c r="AA147" s="55">
        <f t="shared" si="228"/>
        <v>7.8</v>
      </c>
      <c r="AB147" s="55">
        <f t="shared" si="229"/>
        <v>4</v>
      </c>
      <c r="AC147" s="55">
        <f t="shared" si="230"/>
        <v>6.3</v>
      </c>
      <c r="AD147" s="55">
        <f t="shared" si="231"/>
        <v>3</v>
      </c>
      <c r="AE147" s="55">
        <f t="shared" si="232"/>
        <v>4.9000000000000004</v>
      </c>
      <c r="AF147" s="55">
        <f t="shared" si="233"/>
        <v>0</v>
      </c>
      <c r="AG147" s="55">
        <f>ROUND(IF('Indicator Data'!K150=0,0,IF('Indicator Data'!K150&gt;AG$195,10,IF('Indicator Data'!K150&lt;AG$194,0,10-(AG$195-'Indicator Data'!K150)/(AG$195-AG$194)*10))),1)</f>
        <v>1</v>
      </c>
      <c r="AH147" s="55">
        <f t="shared" si="234"/>
        <v>6.3</v>
      </c>
      <c r="AI147" s="55">
        <f t="shared" si="235"/>
        <v>0.1</v>
      </c>
      <c r="AJ147" s="55">
        <f t="shared" si="236"/>
        <v>5.7</v>
      </c>
      <c r="AK147" s="55">
        <f t="shared" si="237"/>
        <v>5.3</v>
      </c>
      <c r="AL147" s="55">
        <f t="shared" si="238"/>
        <v>5.5</v>
      </c>
      <c r="AM147" s="55">
        <f t="shared" si="239"/>
        <v>3.3</v>
      </c>
      <c r="AN147" s="55">
        <f t="shared" si="240"/>
        <v>0</v>
      </c>
      <c r="AO147" s="193">
        <f t="shared" si="241"/>
        <v>4.3</v>
      </c>
      <c r="AP147" s="193">
        <f t="shared" si="261"/>
        <v>0.1</v>
      </c>
      <c r="AQ147" s="193">
        <f t="shared" si="242"/>
        <v>0</v>
      </c>
      <c r="AR147" s="193">
        <f t="shared" si="243"/>
        <v>4.7</v>
      </c>
      <c r="AS147" s="55">
        <f t="shared" si="244"/>
        <v>0.5</v>
      </c>
      <c r="AT147" s="55" t="str">
        <f>IF('Indicator Data'!L150="No data","x",IF('Indicator Data'!CM150&lt;1000,"x",ROUND((IF('Indicator Data'!L150&gt;AT$195,10,IF('Indicator Data'!L150&lt;AT$194,0,10-(AT$195-'Indicator Data'!L150)/(AT$195-AT$194)*10))),1)))</f>
        <v>x</v>
      </c>
      <c r="AU147" s="193">
        <f t="shared" si="245"/>
        <v>0.5</v>
      </c>
      <c r="AV147" s="55" t="str">
        <f>IF('Indicator Data'!M150="No data","x",ROUND(IF('Indicator Data'!M150=0,0,IF(LOG('Indicator Data'!M150)&gt;AV$195,10,IF(LOG('Indicator Data'!M150)&lt;AV$194,0,10-(AV$195-LOG('Indicator Data'!M150))/(AV$195-AV$194)*10))),1))</f>
        <v>x</v>
      </c>
      <c r="AW147" s="56" t="str">
        <f>IF(AV147="x","x",'Indicator Data'!M150/'Indicator Data'!$CL150)</f>
        <v>x</v>
      </c>
      <c r="AX147" s="55" t="str">
        <f t="shared" si="262"/>
        <v>x</v>
      </c>
      <c r="AY147" s="55" t="str">
        <f t="shared" si="263"/>
        <v>x</v>
      </c>
      <c r="AZ147" s="55" t="str">
        <f>IF('Indicator Data'!N150="No data","x",ROUND(IF('Indicator Data'!N150=0,0,IF(LOG('Indicator Data'!N150)&gt;AZ$195,10,IF(LOG('Indicator Data'!N150)&lt;AZ$194,0,10-(AZ$195-LOG('Indicator Data'!N150))/(AZ$195-AZ$194)*10))),1))</f>
        <v>x</v>
      </c>
      <c r="BA147" s="56" t="str">
        <f>IF(AZ147="x","x",'Indicator Data'!N150/'Indicator Data'!$CL150)</f>
        <v>x</v>
      </c>
      <c r="BB147" s="55" t="str">
        <f t="shared" si="264"/>
        <v>x</v>
      </c>
      <c r="BC147" s="55" t="str">
        <f t="shared" si="265"/>
        <v>x</v>
      </c>
      <c r="BD147" s="55" t="str">
        <f>IF('Indicator Data'!O150="No data","x",ROUND(IF('Indicator Data'!O150=0,0,IF(LOG('Indicator Data'!O150)&gt;BD$195,10,IF(LOG('Indicator Data'!O150)&lt;BD$194,0,10-(BD$195-LOG('Indicator Data'!O150))/(BD$195-BD$194)*10))),1))</f>
        <v>x</v>
      </c>
      <c r="BE147" s="56" t="str">
        <f>IF(BD147="x","x",'Indicator Data'!O150/'Indicator Data'!$CL150)</f>
        <v>x</v>
      </c>
      <c r="BF147" s="55" t="str">
        <f t="shared" si="266"/>
        <v>x</v>
      </c>
      <c r="BG147" s="55" t="str">
        <f t="shared" si="267"/>
        <v>x</v>
      </c>
      <c r="BH147" s="55" t="str">
        <f>IF('Indicator Data'!P150="No data","x",ROUND(IF('Indicator Data'!P150=0,0,IF(LOG('Indicator Data'!P150)&gt;BH$195,10,IF(LOG('Indicator Data'!P150)&lt;BH$194,0,10-(BH$195-LOG('Indicator Data'!P150))/(BH$195-BH$194)*10))),1))</f>
        <v>x</v>
      </c>
      <c r="BI147" s="56" t="str">
        <f>IF(BH147="x","x",'Indicator Data'!P150/'Indicator Data'!$CL150)</f>
        <v>x</v>
      </c>
      <c r="BJ147" s="55" t="str">
        <f t="shared" si="268"/>
        <v>x</v>
      </c>
      <c r="BK147" s="55" t="str">
        <f t="shared" si="269"/>
        <v>x</v>
      </c>
      <c r="BL147" s="55" t="str">
        <f t="shared" si="270"/>
        <v>x</v>
      </c>
      <c r="BM147" s="55">
        <f>ROUND(IF('Indicator Data'!Q150=0,0,IF(LOG('Indicator Data'!Q150)&gt;BM$195,10,IF(LOG('Indicator Data'!Q150)&lt;BM$194,0,10-(BM$195-LOG('Indicator Data'!Q150))/(BM$195-BM$194)*10))),1)</f>
        <v>0</v>
      </c>
      <c r="BN147" s="55">
        <f>ROUND(IF('Indicator Data'!R150=0,0,IF(LOG('Indicator Data'!R150)&gt;BN$195,10,IF(LOG('Indicator Data'!R150)&lt;BN$194,0,10-(BN$195-LOG('Indicator Data'!R150))/(BN$195-BN$194)*10))),1)</f>
        <v>0</v>
      </c>
      <c r="BO147" s="55">
        <f t="shared" si="271"/>
        <v>0</v>
      </c>
      <c r="BP147" s="56">
        <f>'Indicator Data'!Q150/'Indicator Data'!$CL150</f>
        <v>0</v>
      </c>
      <c r="BQ147" s="56">
        <f>'Indicator Data'!R150/'Indicator Data'!$CL150</f>
        <v>0</v>
      </c>
      <c r="BR147" s="55">
        <f t="shared" si="246"/>
        <v>0</v>
      </c>
      <c r="BS147" s="55">
        <f t="shared" si="247"/>
        <v>0</v>
      </c>
      <c r="BT147" s="55">
        <f t="shared" si="248"/>
        <v>0</v>
      </c>
      <c r="BU147" s="55">
        <f t="shared" si="272"/>
        <v>0</v>
      </c>
      <c r="BV147" s="55">
        <f>ROUND(IF('Indicator Data'!S150=0,0,IF(LOG('Indicator Data'!S150)&gt;BV$195,10,IF(LOG('Indicator Data'!S150)&lt;BV$194,0,10-(BV$195-LOG('Indicator Data'!S150))/(BV$195-BV$194)*10))),1)</f>
        <v>0</v>
      </c>
      <c r="BW147" s="55">
        <f>ROUND(IF('Indicator Data'!T150=0,0,IF(LOG('Indicator Data'!T150)&gt;BW$195,10,IF(LOG('Indicator Data'!T150)&lt;BW$194,0,10-(BW$195-LOG('Indicator Data'!T150))/(BW$195-BW$194)*10))),1)</f>
        <v>0</v>
      </c>
      <c r="BX147" s="55">
        <f t="shared" si="273"/>
        <v>0</v>
      </c>
      <c r="BY147" s="56">
        <f>'Indicator Data'!S150/'Indicator Data'!$CL150</f>
        <v>0</v>
      </c>
      <c r="BZ147" s="56">
        <f>'Indicator Data'!T150/'Indicator Data'!$CL150</f>
        <v>0</v>
      </c>
      <c r="CA147" s="55">
        <f t="shared" si="249"/>
        <v>0</v>
      </c>
      <c r="CB147" s="55">
        <f t="shared" si="250"/>
        <v>0</v>
      </c>
      <c r="CC147" s="55">
        <f t="shared" si="274"/>
        <v>0</v>
      </c>
      <c r="CD147" s="55">
        <f t="shared" si="275"/>
        <v>0</v>
      </c>
      <c r="CE147" s="55">
        <f t="shared" si="276"/>
        <v>0</v>
      </c>
      <c r="CF147" s="55">
        <f>ROUND(IF('Indicator Data'!U150=0,0,IF(LOG('Indicator Data'!U150)&gt;CF$195,10,IF(LOG('Indicator Data'!U150)&lt;CF$194,0,10-(CF$195-LOG('Indicator Data'!U150))/(CF$195-CF$194)*10))),1)</f>
        <v>6</v>
      </c>
      <c r="CG147" s="56">
        <f>'Indicator Data'!U150/'Indicator Data'!$CL150</f>
        <v>0.85424786079924753</v>
      </c>
      <c r="CH147" s="55">
        <f t="shared" si="251"/>
        <v>9.5</v>
      </c>
      <c r="CI147" s="55">
        <f t="shared" si="277"/>
        <v>8.1999999999999993</v>
      </c>
      <c r="CJ147" s="55">
        <f>ROUND(IF('Indicator Data'!V150=0,0,IF(LOG('Indicator Data'!V150)&gt;CJ$195,10,IF(LOG('Indicator Data'!V150)&lt;CJ$194,0,10-(CJ$195-LOG('Indicator Data'!V150))/(CJ$195-CJ$194)*10))),1)</f>
        <v>6.1</v>
      </c>
      <c r="CK147" s="56">
        <f>IF('Indicator Data'!V150/'Indicator Data'!$CL150&gt;1,1,'Indicator Data'!V150/'Indicator Data'!$CL150)</f>
        <v>0.93485668506316255</v>
      </c>
      <c r="CL147" s="55">
        <f t="shared" si="252"/>
        <v>9.3000000000000007</v>
      </c>
      <c r="CM147" s="55">
        <f t="shared" si="278"/>
        <v>8.1</v>
      </c>
      <c r="CN147" s="55">
        <f>ROUND(IF('Indicator Data'!W150=0,0,IF(LOG('Indicator Data'!W150)&gt;CN$195,10,IF(LOG('Indicator Data'!W150)&lt;CN$194,0,10-(CN$195-LOG('Indicator Data'!W150))/(CN$195-CN$194)*10))),1)</f>
        <v>0</v>
      </c>
      <c r="CO147" s="56">
        <f>'Indicator Data'!W150/'Indicator Data'!$CL150</f>
        <v>0</v>
      </c>
      <c r="CP147" s="55">
        <f t="shared" si="253"/>
        <v>0</v>
      </c>
      <c r="CQ147" s="55">
        <f t="shared" si="279"/>
        <v>0</v>
      </c>
      <c r="CR147" s="55">
        <f>ROUND(IF('Indicator Data'!X150=0,0,IF(LOG('Indicator Data'!X150)&gt;CR$195,10,IF(LOG('Indicator Data'!X150)&lt;CR$194,0,10-(CR$195-LOG('Indicator Data'!X150))/(CR$195-CR$194)*10))),1)</f>
        <v>6</v>
      </c>
      <c r="CS147" s="56">
        <f>'Indicator Data'!X150/'Indicator Data'!$CL150</f>
        <v>0.84685463324126065</v>
      </c>
      <c r="CT147" s="55">
        <f t="shared" si="254"/>
        <v>8.5</v>
      </c>
      <c r="CU147" s="55">
        <f t="shared" si="280"/>
        <v>7.5</v>
      </c>
      <c r="CV147" s="55">
        <f>ROUND(IF('Indicator Data'!Y150=0,0,IF(LOG('Indicator Data'!Y150)&gt;CR$195,10,IF(LOG('Indicator Data'!Y150)&lt;CR$194,0,10-(CR$195-LOG('Indicator Data'!Y150))/(CR$195-CR$194)*10))),1)</f>
        <v>0</v>
      </c>
      <c r="CW147" s="56">
        <f>'Indicator Data'!Y150/'Indicator Data'!$CL150</f>
        <v>0</v>
      </c>
      <c r="CX147" s="55">
        <f t="shared" si="255"/>
        <v>0</v>
      </c>
      <c r="CY147" s="55">
        <f t="shared" si="281"/>
        <v>0</v>
      </c>
      <c r="CZ147" s="55">
        <f t="shared" si="282"/>
        <v>6.8</v>
      </c>
      <c r="DA147" s="55">
        <f>IF('Indicator Data'!AE150="No data","x",ROUND(IF('Indicator Data'!AE150&gt;DA$195,0,IF('Indicator Data'!AE150&lt;DA$194,10,(DA$195-'Indicator Data'!AE150)/(DA$195-DA$194)*10)),1))</f>
        <v>1.3</v>
      </c>
      <c r="DB147" s="55">
        <f>IF('Indicator Data'!AF150="No data","x",ROUND(IF('Indicator Data'!AF150&gt;DB$195,0,IF('Indicator Data'!AF150&lt;DB$194,10,(DB$195-'Indicator Data'!AF150)/(DB$195-DB$194)*10)),1))</f>
        <v>0.3</v>
      </c>
      <c r="DC147" s="55">
        <f>IF('Indicator Data'!AH150="No data","x",ROUND(IF('Indicator Data'!AH150&gt;DC$195,0,IF('Indicator Data'!AH150&lt;DC$194,10,(DC$195-'Indicator Data'!AH150)/(DC$195-DC$194)*10)),1))</f>
        <v>1.3</v>
      </c>
      <c r="DD147" s="55">
        <f>IF(AND(DB147="x",DA147="x",DC147="x"),"x",ROUND(AVERAGE(DA147:DC147),1))</f>
        <v>1</v>
      </c>
      <c r="DE147" s="55">
        <f>IF('Indicator Data'!AA150="No data","x",ROUND(IF(LOG('Indicator Data'!AA150)&gt;DE$195,10,IF(LOG('Indicator Data'!AA150)&lt;DE$194,0,10-(DE$195-LOG('Indicator Data'!AA150))/(DE$195-DE$194)*10)),1))</f>
        <v>8.1999999999999993</v>
      </c>
      <c r="DF147" s="55">
        <f>IF('Indicator Data'!AB150="No data","x",ROUND(IF('Indicator Data'!AB150&gt;DF$195,10,IF('Indicator Data'!AB150&lt;DF$194,0,10-(DF$195-'Indicator Data'!AB150)/(DF$195-DF$194)*10)),1))</f>
        <v>3.1</v>
      </c>
      <c r="DG147" s="55">
        <f>IF('Indicator Data'!AC150="No data","x",ROUND(IF('Indicator Data'!AC150&gt;DG$195,10,IF('Indicator Data'!AC150&lt;DG$194,0,10-(DG$195-'Indicator Data'!AC150)/(DG$195-DG$194)*10)),1))</f>
        <v>1.9</v>
      </c>
      <c r="DH147" s="55" t="str">
        <f>IF('Indicator Data'!AD150="No data","x",ROUND(IF('Indicator Data'!AD150&gt;DH$195,10,IF('Indicator Data'!AD150&lt;DH$194,0,10-(DH$195-'Indicator Data'!AD150)/(DH$195-DH$194)*10)),1))</f>
        <v>x</v>
      </c>
      <c r="DI147" s="55">
        <f t="shared" si="283"/>
        <v>4.4000000000000004</v>
      </c>
      <c r="DJ147" s="55">
        <f t="shared" si="284"/>
        <v>3.3</v>
      </c>
      <c r="DK147" s="55">
        <f>IF('Indicator Data'!AK150="No data","x",ROUND(IF('Indicator Data'!AK150&gt;DK$195,10,IF('Indicator Data'!AK150&lt;DK$194,0,10-(DK$195-'Indicator Data'!AK150)/(DK$195-DK$194)*10)),1))</f>
        <v>1.3</v>
      </c>
      <c r="DL147" s="55">
        <f>IF('Indicator Data'!AL150="No data","x",ROUND(IF('Indicator Data'!AL150&gt;DL$195,10,IF('Indicator Data'!AL150&lt;DL$194,0,10-(DL$195-'Indicator Data'!AL150)/(DL$195-DL$194)*10)),1))</f>
        <v>0.7</v>
      </c>
      <c r="DM147" s="55">
        <f t="shared" si="285"/>
        <v>3</v>
      </c>
      <c r="DN147" s="55">
        <f>IF('Indicator Data'!AG150="No data","x",ROUND(IF('Indicator Data'!AG150&gt;DN$195,10,IF('Indicator Data'!AG150&lt;DN$194,0,10-(DN$195-'Indicator Data'!AG150)/(DN$195-DN$194)*10)),1))</f>
        <v>0.3</v>
      </c>
      <c r="DO147" s="55">
        <f t="shared" si="286"/>
        <v>0.8</v>
      </c>
      <c r="DP147" s="194">
        <f>IF('Indicator Data'!AI150="No data","x",'Indicator Data'!AI150/'Indicator Data'!$CK150)</f>
        <v>1.374464646020375E-4</v>
      </c>
      <c r="DQ147" s="55">
        <f t="shared" si="256"/>
        <v>1.4</v>
      </c>
      <c r="DR147" s="55">
        <f>IF('Indicator Data'!AJ150="No data","x",ROUND(IF('Indicator Data'!AJ150&gt;DR$195,10,IF('Indicator Data'!AJ150&lt;DR$194,0,10-(DR$195-'Indicator Data'!AJ150)/(DR$195-DR$194)*10)),1))</f>
        <v>8</v>
      </c>
      <c r="DS147" s="55">
        <f t="shared" si="287"/>
        <v>4.7</v>
      </c>
      <c r="DT147" s="55">
        <f>ROUND(IF('Indicator Data'!Z150=0,0,IF(LOG('Indicator Data'!Z150)&gt;DT$195,10,IF(LOG('Indicator Data'!Z150)&lt;DT$194,0,10-(DT$195-LOG('Indicator Data'!Z150))/(DT$195-DT$194)*10))),1)</f>
        <v>0</v>
      </c>
      <c r="DU147" s="56">
        <f>'Indicator Data'!Z150/'Indicator Data'!$CL150</f>
        <v>0</v>
      </c>
      <c r="DV147" s="55">
        <f t="shared" si="257"/>
        <v>0</v>
      </c>
      <c r="DW147" s="55">
        <f t="shared" si="288"/>
        <v>0</v>
      </c>
      <c r="DX147" s="55">
        <f t="shared" si="289"/>
        <v>2.8</v>
      </c>
      <c r="DY147" s="57">
        <f>IF(BL147="x",ROUND((10-GEOMEAN(((10-DX147)/10*9+1),((10-CZ147)/10*9+1),((10-DJ147)/10*9+1)))/9*10,1),ROUND((10-GEOMEAN(((10-BL147)/10*9+1),((10-DX147)/10*9+1),((10-CZ147)/10*9+1),((10-DJ147)/10*9+1)))/9*10,1))</f>
        <v>4.5999999999999996</v>
      </c>
      <c r="DZ147" s="58">
        <f>IF(ROUND(IF(AP147="x",(10-GEOMEAN(((10-AO147)/10*9+1),((10-DY147)/10*9+1),((10-AU147)/10*9+1),((10-AQ147)/10*9+1),((10-AR147)/10*9+1)))/9*10,(10-GEOMEAN(((10-AO147)/10*9+1),((10-DY147)/10*9+1),((10-AP147)/10*9+1),((10-AQ147)/10*9+1),((10-AR147)/10*9+1),((10-AU147)/10*9+1)))/9*10),1)=0,0.1,ROUND(IF(AP147="x",(10-GEOMEAN(((10-AO147)/10*9+1),((10-DY147)/10*9+1),((10-AU147)/10*9+1),((10-AQ147)/10*9+1),((10-AR147)/10*9+1)))/9*10,(10-GEOMEAN(((10-AO147)/10*9+1),((10-DY147)/10*9+1),((10-AP147)/10*9+1),((10-AQ147)/10*9+1),((10-AR147)/10*9+1),((10-AU147)/10*9+1)))/9*10),1))</f>
        <v>2.6</v>
      </c>
      <c r="EA147" s="55">
        <f>ROUND(IF('Indicator Data'!AM150=0,0,IF('Indicator Data'!AM150&gt;EA$195,10,IF('Indicator Data'!AM150&lt;EA$194,0,10-(EA$195-'Indicator Data'!AM150)/(EA$195-EA$194)*10))),1)</f>
        <v>0</v>
      </c>
      <c r="EB147" s="55">
        <f>ROUND(IF('Indicator Data'!AN150=0,0,IF(LOG('Indicator Data'!AN150)&gt;LOG(EB$195),10,IF(LOG('Indicator Data'!AN150)&lt;LOG(EB$194),0,10-(LOG(EB$195)-LOG('Indicator Data'!AN150))/(LOG(EB$195)-LOG(EB$194))*10))),1)</f>
        <v>0</v>
      </c>
      <c r="EC147" s="57">
        <f t="shared" si="258"/>
        <v>0</v>
      </c>
      <c r="ED147" s="55">
        <f>'Indicator Data'!AO150</f>
        <v>0</v>
      </c>
      <c r="EE147" s="55">
        <f>'Indicator Data'!AP150</f>
        <v>0</v>
      </c>
      <c r="EF147" s="57">
        <f t="shared" si="259"/>
        <v>0</v>
      </c>
      <c r="EG147" s="58">
        <f t="shared" si="260"/>
        <v>0</v>
      </c>
      <c r="EH147" s="15"/>
      <c r="EI147" s="104"/>
    </row>
    <row r="148" spans="1:140" s="4" customFormat="1" x14ac:dyDescent="0.25">
      <c r="A148" s="126" t="str">
        <f>'Indicator Data'!A151</f>
        <v>Saint Vincent and the Grenadines</v>
      </c>
      <c r="B148" s="59" t="str">
        <f>'Indicator Data'!B151</f>
        <v>VCT</v>
      </c>
      <c r="C148" s="55">
        <f>ROUND(IF('Indicator Data'!C151=0,0.1,IF(LOG('Indicator Data'!C151)&gt;C$195,10,IF(LOG('Indicator Data'!C151)&lt;C$194,0,10-(C$195-LOG('Indicator Data'!C151))/(C$195-C$194)*10))),1)</f>
        <v>3.3</v>
      </c>
      <c r="D148" s="55">
        <f>ROUND(IF('Indicator Data'!D151=0,0.1,IF(LOG('Indicator Data'!D151)&gt;D$195,10,IF(LOG('Indicator Data'!D151)&lt;D$194,0,10-(D$195-LOG('Indicator Data'!D151))/(D$195-D$194)*10))),1)</f>
        <v>0.1</v>
      </c>
      <c r="E148" s="55">
        <f t="shared" si="220"/>
        <v>1.8</v>
      </c>
      <c r="F148" s="55">
        <f>IF('Indicator Data'!E151="No data",0.1,(ROUND(IF('Indicator Data'!E151=0,0,IF(LOG('Indicator Data'!E151)&gt;F$195,10,IF(LOG('Indicator Data'!E151)&lt;F$194,0,10-(F$195-LOG('Indicator Data'!E151))/(F$195-F$194)*10))),1)))</f>
        <v>0.1</v>
      </c>
      <c r="G148" s="55">
        <f>ROUND(IF('Indicator Data'!F151=0,0,IF(LOG('Indicator Data'!F151)&gt;G$195,10,IF(LOG('Indicator Data'!F151)&lt;G$194,0,10-(G$195-LOG('Indicator Data'!F151))/(G$195-G$194)*10))),1)</f>
        <v>0</v>
      </c>
      <c r="H148" s="55">
        <f>ROUND(IF('Indicator Data'!G151=0,0,IF(LOG('Indicator Data'!G151)&gt;H$195,10,IF(LOG('Indicator Data'!G151)&lt;H$194,0,10-(H$195-LOG('Indicator Data'!G151))/(H$195-H$194)*10))),1)</f>
        <v>3</v>
      </c>
      <c r="I148" s="55">
        <f>ROUND(IF('Indicator Data'!H151=0,0,IF(LOG('Indicator Data'!H151)&gt;I$195,10,IF(LOG('Indicator Data'!H151)&lt;I$194,0,10-(I$195-LOG('Indicator Data'!H151))/(I$195-I$194)*10))),1)</f>
        <v>6.2</v>
      </c>
      <c r="J148" s="55">
        <f t="shared" si="221"/>
        <v>4.8</v>
      </c>
      <c r="K148" s="55">
        <f>ROUND(IF('Indicator Data'!I151=0,0,IF(LOG('Indicator Data'!I151)&gt;K$195,10,IF(LOG('Indicator Data'!I151)&lt;K$194,0,10-(K$195-LOG('Indicator Data'!I151))/(K$195-K$194)*10))),1)</f>
        <v>2.9</v>
      </c>
      <c r="L148" s="55">
        <f t="shared" si="222"/>
        <v>3.9</v>
      </c>
      <c r="M148" s="55">
        <f>ROUND(IF('Indicator Data'!J151=0,0,IF(LOG('Indicator Data'!J151)&gt;M$195,10,IF(LOG('Indicator Data'!J151)&lt;M$194,0,10-(M$195-LOG('Indicator Data'!J151))/(M$195-M$194)*10))),1)</f>
        <v>0</v>
      </c>
      <c r="N148" s="56">
        <f>'Indicator Data'!C151/'Indicator Data'!$CL151</f>
        <v>1.9444553395795128E-3</v>
      </c>
      <c r="O148" s="56">
        <f>'Indicator Data'!D151/'Indicator Data'!$CL151</f>
        <v>0</v>
      </c>
      <c r="P148" s="56" t="str">
        <f>IF(F148=0.1,"x",'Indicator Data'!E151/'Indicator Data'!$CL151)</f>
        <v>x</v>
      </c>
      <c r="Q148" s="56">
        <f>'Indicator Data'!F151/'Indicator Data'!$CL151</f>
        <v>0</v>
      </c>
      <c r="R148" s="56">
        <f>'Indicator Data'!G151/'Indicator Data'!$CL151</f>
        <v>1.398580329246679E-2</v>
      </c>
      <c r="S148" s="56">
        <f>'Indicator Data'!H151/'Indicator Data'!$CL151</f>
        <v>1.9759779649558755E-3</v>
      </c>
      <c r="T148" s="56">
        <f>'Indicator Data'!I151/'Indicator Data'!$CL151</f>
        <v>2.4512616250388264E-3</v>
      </c>
      <c r="U148" s="56">
        <f>'Indicator Data'!J151/'Indicator Data'!$CL151</f>
        <v>0</v>
      </c>
      <c r="V148" s="55">
        <f t="shared" si="223"/>
        <v>9.6999999999999993</v>
      </c>
      <c r="W148" s="55">
        <f t="shared" si="224"/>
        <v>0</v>
      </c>
      <c r="X148" s="55">
        <f t="shared" si="225"/>
        <v>7.2</v>
      </c>
      <c r="Y148" s="55">
        <f t="shared" si="226"/>
        <v>0.1</v>
      </c>
      <c r="Z148" s="55">
        <f t="shared" si="227"/>
        <v>0</v>
      </c>
      <c r="AA148" s="55">
        <f t="shared" si="228"/>
        <v>7.8</v>
      </c>
      <c r="AB148" s="55">
        <f t="shared" si="229"/>
        <v>4</v>
      </c>
      <c r="AC148" s="55">
        <f t="shared" si="230"/>
        <v>6.3</v>
      </c>
      <c r="AD148" s="55">
        <f t="shared" si="231"/>
        <v>2.5</v>
      </c>
      <c r="AE148" s="55">
        <f t="shared" si="232"/>
        <v>4.7</v>
      </c>
      <c r="AF148" s="55">
        <f t="shared" si="233"/>
        <v>0</v>
      </c>
      <c r="AG148" s="55">
        <f>ROUND(IF('Indicator Data'!K151=0,0,IF('Indicator Data'!K151&gt;AG$195,10,IF('Indicator Data'!K151&lt;AG$194,0,10-(AG$195-'Indicator Data'!K151)/(AG$195-AG$194)*10))),1)</f>
        <v>1</v>
      </c>
      <c r="AH148" s="55">
        <f t="shared" si="234"/>
        <v>6.5</v>
      </c>
      <c r="AI148" s="55">
        <f t="shared" si="235"/>
        <v>0.1</v>
      </c>
      <c r="AJ148" s="55">
        <f t="shared" si="236"/>
        <v>5.4</v>
      </c>
      <c r="AK148" s="55">
        <f t="shared" si="237"/>
        <v>5.0999999999999996</v>
      </c>
      <c r="AL148" s="55">
        <f t="shared" si="238"/>
        <v>5.3</v>
      </c>
      <c r="AM148" s="55">
        <f t="shared" si="239"/>
        <v>2.7</v>
      </c>
      <c r="AN148" s="55">
        <f t="shared" si="240"/>
        <v>0</v>
      </c>
      <c r="AO148" s="193">
        <f t="shared" si="241"/>
        <v>5.0999999999999996</v>
      </c>
      <c r="AP148" s="193">
        <f t="shared" si="261"/>
        <v>0.1</v>
      </c>
      <c r="AQ148" s="193">
        <f t="shared" si="242"/>
        <v>0</v>
      </c>
      <c r="AR148" s="193">
        <f t="shared" si="243"/>
        <v>4.3</v>
      </c>
      <c r="AS148" s="55">
        <f t="shared" si="244"/>
        <v>0.5</v>
      </c>
      <c r="AT148" s="55" t="str">
        <f>IF('Indicator Data'!L151="No data","x",IF('Indicator Data'!CM151&lt;1000,"x",ROUND((IF('Indicator Data'!L151&gt;AT$195,10,IF('Indicator Data'!L151&lt;AT$194,0,10-(AT$195-'Indicator Data'!L151)/(AT$195-AT$194)*10))),1)))</f>
        <v>x</v>
      </c>
      <c r="AU148" s="193">
        <f t="shared" si="245"/>
        <v>0.5</v>
      </c>
      <c r="AV148" s="55" t="str">
        <f>IF('Indicator Data'!M151="No data","x",ROUND(IF('Indicator Data'!M151=0,0,IF(LOG('Indicator Data'!M151)&gt;AV$195,10,IF(LOG('Indicator Data'!M151)&lt;AV$194,0,10-(AV$195-LOG('Indicator Data'!M151))/(AV$195-AV$194)*10))),1))</f>
        <v>x</v>
      </c>
      <c r="AW148" s="56" t="str">
        <f>IF(AV148="x","x",'Indicator Data'!M151/'Indicator Data'!$CL151)</f>
        <v>x</v>
      </c>
      <c r="AX148" s="55" t="str">
        <f t="shared" si="262"/>
        <v>x</v>
      </c>
      <c r="AY148" s="55" t="str">
        <f t="shared" si="263"/>
        <v>x</v>
      </c>
      <c r="AZ148" s="55" t="str">
        <f>IF('Indicator Data'!N151="No data","x",ROUND(IF('Indicator Data'!N151=0,0,IF(LOG('Indicator Data'!N151)&gt;AZ$195,10,IF(LOG('Indicator Data'!N151)&lt;AZ$194,0,10-(AZ$195-LOG('Indicator Data'!N151))/(AZ$195-AZ$194)*10))),1))</f>
        <v>x</v>
      </c>
      <c r="BA148" s="56" t="str">
        <f>IF(AZ148="x","x",'Indicator Data'!N151/'Indicator Data'!$CL151)</f>
        <v>x</v>
      </c>
      <c r="BB148" s="55" t="str">
        <f t="shared" si="264"/>
        <v>x</v>
      </c>
      <c r="BC148" s="55" t="str">
        <f t="shared" si="265"/>
        <v>x</v>
      </c>
      <c r="BD148" s="55" t="str">
        <f>IF('Indicator Data'!O151="No data","x",ROUND(IF('Indicator Data'!O151=0,0,IF(LOG('Indicator Data'!O151)&gt;BD$195,10,IF(LOG('Indicator Data'!O151)&lt;BD$194,0,10-(BD$195-LOG('Indicator Data'!O151))/(BD$195-BD$194)*10))),1))</f>
        <v>x</v>
      </c>
      <c r="BE148" s="56" t="str">
        <f>IF(BD148="x","x",'Indicator Data'!O151/'Indicator Data'!$CL151)</f>
        <v>x</v>
      </c>
      <c r="BF148" s="55" t="str">
        <f t="shared" si="266"/>
        <v>x</v>
      </c>
      <c r="BG148" s="55" t="str">
        <f t="shared" si="267"/>
        <v>x</v>
      </c>
      <c r="BH148" s="55" t="str">
        <f>IF('Indicator Data'!P151="No data","x",ROUND(IF('Indicator Data'!P151=0,0,IF(LOG('Indicator Data'!P151)&gt;BH$195,10,IF(LOG('Indicator Data'!P151)&lt;BH$194,0,10-(BH$195-LOG('Indicator Data'!P151))/(BH$195-BH$194)*10))),1))</f>
        <v>x</v>
      </c>
      <c r="BI148" s="56" t="str">
        <f>IF(BH148="x","x",'Indicator Data'!P151/'Indicator Data'!$CL151)</f>
        <v>x</v>
      </c>
      <c r="BJ148" s="55" t="str">
        <f t="shared" si="268"/>
        <v>x</v>
      </c>
      <c r="BK148" s="55" t="str">
        <f t="shared" si="269"/>
        <v>x</v>
      </c>
      <c r="BL148" s="55" t="str">
        <f t="shared" si="270"/>
        <v>x</v>
      </c>
      <c r="BM148" s="55">
        <f>ROUND(IF('Indicator Data'!Q151=0,0,IF(LOG('Indicator Data'!Q151)&gt;BM$195,10,IF(LOG('Indicator Data'!Q151)&lt;BM$194,0,10-(BM$195-LOG('Indicator Data'!Q151))/(BM$195-BM$194)*10))),1)</f>
        <v>0</v>
      </c>
      <c r="BN148" s="55">
        <f>ROUND(IF('Indicator Data'!R151=0,0,IF(LOG('Indicator Data'!R151)&gt;BN$195,10,IF(LOG('Indicator Data'!R151)&lt;BN$194,0,10-(BN$195-LOG('Indicator Data'!R151))/(BN$195-BN$194)*10))),1)</f>
        <v>0</v>
      </c>
      <c r="BO148" s="55">
        <f t="shared" si="271"/>
        <v>0</v>
      </c>
      <c r="BP148" s="56">
        <f>'Indicator Data'!Q151/'Indicator Data'!$CL151</f>
        <v>0</v>
      </c>
      <c r="BQ148" s="56">
        <f>'Indicator Data'!R151/'Indicator Data'!$CL151</f>
        <v>0</v>
      </c>
      <c r="BR148" s="55">
        <f t="shared" si="246"/>
        <v>0</v>
      </c>
      <c r="BS148" s="55">
        <f t="shared" si="247"/>
        <v>0</v>
      </c>
      <c r="BT148" s="55">
        <f t="shared" si="248"/>
        <v>0</v>
      </c>
      <c r="BU148" s="55">
        <f t="shared" si="272"/>
        <v>0</v>
      </c>
      <c r="BV148" s="55">
        <f>ROUND(IF('Indicator Data'!S151=0,0,IF(LOG('Indicator Data'!S151)&gt;BV$195,10,IF(LOG('Indicator Data'!S151)&lt;BV$194,0,10-(BV$195-LOG('Indicator Data'!S151))/(BV$195-BV$194)*10))),1)</f>
        <v>0</v>
      </c>
      <c r="BW148" s="55">
        <f>ROUND(IF('Indicator Data'!T151=0,0,IF(LOG('Indicator Data'!T151)&gt;BW$195,10,IF(LOG('Indicator Data'!T151)&lt;BW$194,0,10-(BW$195-LOG('Indicator Data'!T151))/(BW$195-BW$194)*10))),1)</f>
        <v>0</v>
      </c>
      <c r="BX148" s="55">
        <f t="shared" si="273"/>
        <v>0</v>
      </c>
      <c r="BY148" s="56">
        <f>'Indicator Data'!S151/'Indicator Data'!$CL151</f>
        <v>0</v>
      </c>
      <c r="BZ148" s="56">
        <f>'Indicator Data'!T151/'Indicator Data'!$CL151</f>
        <v>0</v>
      </c>
      <c r="CA148" s="55">
        <f t="shared" si="249"/>
        <v>0</v>
      </c>
      <c r="CB148" s="55">
        <f t="shared" si="250"/>
        <v>0</v>
      </c>
      <c r="CC148" s="55">
        <f t="shared" si="274"/>
        <v>0</v>
      </c>
      <c r="CD148" s="55">
        <f t="shared" si="275"/>
        <v>0</v>
      </c>
      <c r="CE148" s="55">
        <f t="shared" si="276"/>
        <v>0</v>
      </c>
      <c r="CF148" s="55">
        <f>ROUND(IF('Indicator Data'!U151=0,0,IF(LOG('Indicator Data'!U151)&gt;CF$195,10,IF(LOG('Indicator Data'!U151)&lt;CF$194,0,10-(CF$195-LOG('Indicator Data'!U151))/(CF$195-CF$194)*10))),1)</f>
        <v>5.2</v>
      </c>
      <c r="CG148" s="56">
        <f>'Indicator Data'!U151/'Indicator Data'!$CL151</f>
        <v>0.40725548592205513</v>
      </c>
      <c r="CH148" s="55">
        <f t="shared" si="251"/>
        <v>4.5</v>
      </c>
      <c r="CI148" s="55">
        <f t="shared" si="277"/>
        <v>4.9000000000000004</v>
      </c>
      <c r="CJ148" s="55">
        <f>ROUND(IF('Indicator Data'!V151=0,0,IF(LOG('Indicator Data'!V151)&gt;CJ$195,10,IF(LOG('Indicator Data'!V151)&lt;CJ$194,0,10-(CJ$195-LOG('Indicator Data'!V151))/(CJ$195-CJ$194)*10))),1)</f>
        <v>5.7</v>
      </c>
      <c r="CK148" s="56">
        <f>IF('Indicator Data'!V151/'Indicator Data'!$CL151&gt;1,1,'Indicator Data'!V151/'Indicator Data'!$CL151)</f>
        <v>0.88625525213955525</v>
      </c>
      <c r="CL148" s="55">
        <f t="shared" si="252"/>
        <v>8.9</v>
      </c>
      <c r="CM148" s="55">
        <f t="shared" si="278"/>
        <v>7.7</v>
      </c>
      <c r="CN148" s="55">
        <f>ROUND(IF('Indicator Data'!W151=0,0,IF(LOG('Indicator Data'!W151)&gt;CN$195,10,IF(LOG('Indicator Data'!W151)&lt;CN$194,0,10-(CN$195-LOG('Indicator Data'!W151))/(CN$195-CN$194)*10))),1)</f>
        <v>0</v>
      </c>
      <c r="CO148" s="56">
        <f>'Indicator Data'!W151/'Indicator Data'!$CL151</f>
        <v>0</v>
      </c>
      <c r="CP148" s="55">
        <f t="shared" si="253"/>
        <v>0</v>
      </c>
      <c r="CQ148" s="55">
        <f t="shared" si="279"/>
        <v>0</v>
      </c>
      <c r="CR148" s="55">
        <f>ROUND(IF('Indicator Data'!X151=0,0,IF(LOG('Indicator Data'!X151)&gt;CR$195,10,IF(LOG('Indicator Data'!X151)&lt;CR$194,0,10-(CR$195-LOG('Indicator Data'!X151))/(CR$195-CR$194)*10))),1)</f>
        <v>5.5</v>
      </c>
      <c r="CS148" s="56">
        <f>'Indicator Data'!X151/'Indicator Data'!$CL151</f>
        <v>0.6198687043101716</v>
      </c>
      <c r="CT148" s="55">
        <f t="shared" si="254"/>
        <v>6.2</v>
      </c>
      <c r="CU148" s="55">
        <f t="shared" si="280"/>
        <v>5.9</v>
      </c>
      <c r="CV148" s="55">
        <f>ROUND(IF('Indicator Data'!Y151=0,0,IF(LOG('Indicator Data'!Y151)&gt;CR$195,10,IF(LOG('Indicator Data'!Y151)&lt;CR$194,0,10-(CR$195-LOG('Indicator Data'!Y151))/(CR$195-CR$194)*10))),1)</f>
        <v>0</v>
      </c>
      <c r="CW148" s="56">
        <f>'Indicator Data'!Y151/'Indicator Data'!$CL151</f>
        <v>0</v>
      </c>
      <c r="CX148" s="55">
        <f t="shared" si="255"/>
        <v>0</v>
      </c>
      <c r="CY148" s="55">
        <f t="shared" si="281"/>
        <v>0</v>
      </c>
      <c r="CZ148" s="55">
        <f t="shared" si="282"/>
        <v>5.2</v>
      </c>
      <c r="DA148" s="55">
        <f>IF('Indicator Data'!AE151="No data","x",ROUND(IF('Indicator Data'!AE151&gt;DA$195,0,IF('Indicator Data'!AE151&lt;DA$194,10,(DA$195-'Indicator Data'!AE151)/(DA$195-DA$194)*10)),1))</f>
        <v>1.4</v>
      </c>
      <c r="DB148" s="55">
        <f>IF('Indicator Data'!AF151="No data","x",ROUND(IF('Indicator Data'!AF151&gt;DB$195,0,IF('Indicator Data'!AF151&lt;DB$194,10,(DB$195-'Indicator Data'!AF151)/(DB$195-DB$194)*10)),1))</f>
        <v>0.8</v>
      </c>
      <c r="DC148" s="55" t="str">
        <f>IF('Indicator Data'!AH151="No data","x",ROUND(IF('Indicator Data'!AH151&gt;DC$195,0,IF('Indicator Data'!AH151&lt;DC$194,10,(DC$195-'Indicator Data'!AH151)/(DC$195-DC$194)*10)),1))</f>
        <v>x</v>
      </c>
      <c r="DD148" s="55">
        <f>IF(AND(DB148="x",DA148="x",DC148="x"),"x",ROUND(AVERAGE(DA148:DC148),1))</f>
        <v>1.1000000000000001</v>
      </c>
      <c r="DE148" s="55">
        <f>IF('Indicator Data'!AA151="No data","x",ROUND(IF(LOG('Indicator Data'!AA151)&gt;DE$195,10,IF(LOG('Indicator Data'!AA151)&lt;DE$194,0,10-(DE$195-LOG('Indicator Data'!AA151))/(DE$195-DE$194)*10)),1))</f>
        <v>8.1999999999999993</v>
      </c>
      <c r="DF148" s="55">
        <f>IF('Indicator Data'!AB151="No data","x",ROUND(IF('Indicator Data'!AB151&gt;DF$195,10,IF('Indicator Data'!AB151&lt;DF$194,0,10-(DF$195-'Indicator Data'!AB151)/(DF$195-DF$194)*10)),1))</f>
        <v>3.6</v>
      </c>
      <c r="DG148" s="55">
        <f>IF('Indicator Data'!AC151="No data","x",ROUND(IF('Indicator Data'!AC151&gt;DG$195,10,IF('Indicator Data'!AC151&lt;DG$194,0,10-(DG$195-'Indicator Data'!AC151)/(DG$195-DG$194)*10)),1))</f>
        <v>5.2</v>
      </c>
      <c r="DH148" s="55" t="str">
        <f>IF('Indicator Data'!AD151="No data","x",ROUND(IF('Indicator Data'!AD151&gt;DH$195,10,IF('Indicator Data'!AD151&lt;DH$194,0,10-(DH$195-'Indicator Data'!AD151)/(DH$195-DH$194)*10)),1))</f>
        <v>x</v>
      </c>
      <c r="DI148" s="55">
        <f t="shared" si="283"/>
        <v>5.7</v>
      </c>
      <c r="DJ148" s="55">
        <f t="shared" si="284"/>
        <v>4.2</v>
      </c>
      <c r="DK148" s="55" t="str">
        <f>IF('Indicator Data'!AK151="No data","x",ROUND(IF('Indicator Data'!AK151&gt;DK$195,10,IF('Indicator Data'!AK151&lt;DK$194,0,10-(DK$195-'Indicator Data'!AK151)/(DK$195-DK$194)*10)),1))</f>
        <v>x</v>
      </c>
      <c r="DL148" s="55">
        <f>IF('Indicator Data'!AL151="No data","x",ROUND(IF('Indicator Data'!AL151&gt;DL$195,10,IF('Indicator Data'!AL151&lt;DL$194,0,10-(DL$195-'Indicator Data'!AL151)/(DL$195-DL$194)*10)),1))</f>
        <v>1.4</v>
      </c>
      <c r="DM148" s="55">
        <f t="shared" si="285"/>
        <v>4.5999999999999996</v>
      </c>
      <c r="DN148" s="55">
        <f>IF('Indicator Data'!AG151="No data","x",ROUND(IF('Indicator Data'!AG151&gt;DN$195,10,IF('Indicator Data'!AG151&lt;DN$194,0,10-(DN$195-'Indicator Data'!AG151)/(DN$195-DN$194)*10)),1))</f>
        <v>1.1000000000000001</v>
      </c>
      <c r="DO148" s="55">
        <f t="shared" si="286"/>
        <v>1.1000000000000001</v>
      </c>
      <c r="DP148" s="194">
        <f>IF('Indicator Data'!AI151="No data","x",'Indicator Data'!AI151/'Indicator Data'!$CK151)</f>
        <v>3.6294347155430543E-4</v>
      </c>
      <c r="DQ148" s="55">
        <f t="shared" si="256"/>
        <v>3.6</v>
      </c>
      <c r="DR148" s="55">
        <f>IF('Indicator Data'!AJ151="No data","x",ROUND(IF('Indicator Data'!AJ151&gt;DR$195,10,IF('Indicator Data'!AJ151&lt;DR$194,0,10-(DR$195-'Indicator Data'!AJ151)/(DR$195-DR$194)*10)),1))</f>
        <v>8</v>
      </c>
      <c r="DS148" s="55">
        <f t="shared" si="287"/>
        <v>5.8</v>
      </c>
      <c r="DT148" s="55">
        <f>ROUND(IF('Indicator Data'!Z151=0,0,IF(LOG('Indicator Data'!Z151)&gt;DT$195,10,IF(LOG('Indicator Data'!Z151)&lt;DT$194,0,10-(DT$195-LOG('Indicator Data'!Z151))/(DT$195-DT$194)*10))),1)</f>
        <v>0</v>
      </c>
      <c r="DU148" s="56">
        <f>'Indicator Data'!Z151/'Indicator Data'!$CL151</f>
        <v>0</v>
      </c>
      <c r="DV148" s="55">
        <f t="shared" si="257"/>
        <v>0</v>
      </c>
      <c r="DW148" s="55">
        <f t="shared" si="288"/>
        <v>0</v>
      </c>
      <c r="DX148" s="55">
        <f t="shared" si="289"/>
        <v>3.8</v>
      </c>
      <c r="DY148" s="57">
        <f>IF(BL148="x",ROUND((10-GEOMEAN(((10-DX148)/10*9+1),((10-CZ148)/10*9+1),((10-DJ148)/10*9+1)))/9*10,1),ROUND((10-GEOMEAN(((10-BL148)/10*9+1),((10-DX148)/10*9+1),((10-CZ148)/10*9+1),((10-DJ148)/10*9+1)))/9*10,1))</f>
        <v>4.4000000000000004</v>
      </c>
      <c r="DZ148" s="58">
        <f>IF(ROUND(IF(AP148="x",(10-GEOMEAN(((10-AO148)/10*9+1),((10-DY148)/10*9+1),((10-AU148)/10*9+1),((10-AQ148)/10*9+1),((10-AR148)/10*9+1)))/9*10,(10-GEOMEAN(((10-AO148)/10*9+1),((10-DY148)/10*9+1),((10-AP148)/10*9+1),((10-AQ148)/10*9+1),((10-AR148)/10*9+1),((10-AU148)/10*9+1)))/9*10),1)=0,0.1,ROUND(IF(AP148="x",(10-GEOMEAN(((10-AO148)/10*9+1),((10-DY148)/10*9+1),((10-AU148)/10*9+1),((10-AQ148)/10*9+1),((10-AR148)/10*9+1)))/9*10,(10-GEOMEAN(((10-AO148)/10*9+1),((10-DY148)/10*9+1),((10-AP148)/10*9+1),((10-AQ148)/10*9+1),((10-AR148)/10*9+1),((10-AU148)/10*9+1)))/9*10),1))</f>
        <v>2.7</v>
      </c>
      <c r="EA148" s="55">
        <f>ROUND(IF('Indicator Data'!AM151=0,0,IF('Indicator Data'!AM151&gt;EA$195,10,IF('Indicator Data'!AM151&lt;EA$194,0,10-(EA$195-'Indicator Data'!AM151)/(EA$195-EA$194)*10))),1)</f>
        <v>0</v>
      </c>
      <c r="EB148" s="55">
        <f>ROUND(IF('Indicator Data'!AN151=0,0,IF(LOG('Indicator Data'!AN151)&gt;LOG(EB$195),10,IF(LOG('Indicator Data'!AN151)&lt;LOG(EB$194),0,10-(LOG(EB$195)-LOG('Indicator Data'!AN151))/(LOG(EB$195)-LOG(EB$194))*10))),1)</f>
        <v>0</v>
      </c>
      <c r="EC148" s="57">
        <f t="shared" si="258"/>
        <v>0</v>
      </c>
      <c r="ED148" s="55">
        <f>'Indicator Data'!AO151</f>
        <v>0</v>
      </c>
      <c r="EE148" s="55">
        <f>'Indicator Data'!AP151</f>
        <v>0</v>
      </c>
      <c r="EF148" s="57">
        <f t="shared" si="259"/>
        <v>0</v>
      </c>
      <c r="EG148" s="58">
        <f t="shared" si="260"/>
        <v>0</v>
      </c>
      <c r="EH148" s="15"/>
      <c r="EI148" s="104"/>
    </row>
    <row r="149" spans="1:140" s="4" customFormat="1" x14ac:dyDescent="0.25">
      <c r="A149" s="126" t="str">
        <f>'Indicator Data'!A152</f>
        <v>Samoa</v>
      </c>
      <c r="B149" s="59" t="str">
        <f>'Indicator Data'!B152</f>
        <v>WSM</v>
      </c>
      <c r="C149" s="55">
        <f>ROUND(IF('Indicator Data'!C152=0,0.1,IF(LOG('Indicator Data'!C152)&gt;C$195,10,IF(LOG('Indicator Data'!C152)&lt;C$194,0,10-(C$195-LOG('Indicator Data'!C152))/(C$195-C$194)*10))),1)</f>
        <v>3.8</v>
      </c>
      <c r="D149" s="55">
        <f>ROUND(IF('Indicator Data'!D152=0,0.1,IF(LOG('Indicator Data'!D152)&gt;D$195,10,IF(LOG('Indicator Data'!D152)&lt;D$194,0,10-(D$195-LOG('Indicator Data'!D152))/(D$195-D$194)*10))),1)</f>
        <v>0.1</v>
      </c>
      <c r="E149" s="55">
        <f t="shared" si="220"/>
        <v>2.1</v>
      </c>
      <c r="F149" s="55">
        <f>IF('Indicator Data'!E152="No data",0.1,(ROUND(IF('Indicator Data'!E152=0,0,IF(LOG('Indicator Data'!E152)&gt;F$195,10,IF(LOG('Indicator Data'!E152)&lt;F$194,0,10-(F$195-LOG('Indicator Data'!E152))/(F$195-F$194)*10))),1)))</f>
        <v>0.1</v>
      </c>
      <c r="G149" s="55">
        <f>ROUND(IF('Indicator Data'!F152=0,0,IF(LOG('Indicator Data'!F152)&gt;G$195,10,IF(LOG('Indicator Data'!F152)&lt;G$194,0,10-(G$195-LOG('Indicator Data'!F152))/(G$195-G$194)*10))),1)</f>
        <v>4.4000000000000004</v>
      </c>
      <c r="H149" s="55">
        <f>ROUND(IF('Indicator Data'!G152=0,0,IF(LOG('Indicator Data'!G152)&gt;H$195,10,IF(LOG('Indicator Data'!G152)&lt;H$194,0,10-(H$195-LOG('Indicator Data'!G152))/(H$195-H$194)*10))),1)</f>
        <v>3.9</v>
      </c>
      <c r="I149" s="55">
        <f>ROUND(IF('Indicator Data'!H152=0,0,IF(LOG('Indicator Data'!H152)&gt;I$195,10,IF(LOG('Indicator Data'!H152)&lt;I$194,0,10-(I$195-LOG('Indicator Data'!H152))/(I$195-I$194)*10))),1)</f>
        <v>6.6</v>
      </c>
      <c r="J149" s="55">
        <f t="shared" si="221"/>
        <v>5.4</v>
      </c>
      <c r="K149" s="55">
        <f>ROUND(IF('Indicator Data'!I152=0,0,IF(LOG('Indicator Data'!I152)&gt;K$195,10,IF(LOG('Indicator Data'!I152)&lt;K$194,0,10-(K$195-LOG('Indicator Data'!I152))/(K$195-K$194)*10))),1)</f>
        <v>0</v>
      </c>
      <c r="L149" s="55">
        <f t="shared" si="222"/>
        <v>3.1</v>
      </c>
      <c r="M149" s="55">
        <f>ROUND(IF('Indicator Data'!J152=0,0,IF(LOG('Indicator Data'!J152)&gt;M$195,10,IF(LOG('Indicator Data'!J152)&lt;M$194,0,10-(M$195-LOG('Indicator Data'!J152))/(M$195-M$194)*10))),1)</f>
        <v>0</v>
      </c>
      <c r="N149" s="56">
        <f>'Indicator Data'!C152/'Indicator Data'!$CL152</f>
        <v>1.7465942377861768E-3</v>
      </c>
      <c r="O149" s="56">
        <f>'Indicator Data'!D152/'Indicator Data'!$CL152</f>
        <v>0</v>
      </c>
      <c r="P149" s="56" t="str">
        <f>IF(F149=0.1,"x",'Indicator Data'!E152/'Indicator Data'!$CL152)</f>
        <v>x</v>
      </c>
      <c r="Q149" s="56">
        <f>'Indicator Data'!F152/'Indicator Data'!$CL152</f>
        <v>2.145651768894777E-5</v>
      </c>
      <c r="R149" s="56">
        <f>'Indicator Data'!G152/'Indicator Data'!$CL152</f>
        <v>1.8982104042892332E-2</v>
      </c>
      <c r="S149" s="56">
        <f>'Indicator Data'!H152/'Indicator Data'!$CL152</f>
        <v>1.9981162150412984E-3</v>
      </c>
      <c r="T149" s="56">
        <f>'Indicator Data'!I152/'Indicator Data'!$CL152</f>
        <v>0</v>
      </c>
      <c r="U149" s="56">
        <f>'Indicator Data'!J152/'Indicator Data'!$CL152</f>
        <v>0</v>
      </c>
      <c r="V149" s="55">
        <f t="shared" si="223"/>
        <v>8.6999999999999993</v>
      </c>
      <c r="W149" s="55">
        <f t="shared" si="224"/>
        <v>0</v>
      </c>
      <c r="X149" s="55">
        <f t="shared" si="225"/>
        <v>5.9</v>
      </c>
      <c r="Y149" s="55">
        <f t="shared" si="226"/>
        <v>0.1</v>
      </c>
      <c r="Z149" s="55">
        <f t="shared" si="227"/>
        <v>8.5</v>
      </c>
      <c r="AA149" s="55">
        <f t="shared" si="228"/>
        <v>10</v>
      </c>
      <c r="AB149" s="55">
        <f t="shared" si="229"/>
        <v>4</v>
      </c>
      <c r="AC149" s="55">
        <f t="shared" si="230"/>
        <v>8.3000000000000007</v>
      </c>
      <c r="AD149" s="55">
        <f t="shared" si="231"/>
        <v>0</v>
      </c>
      <c r="AE149" s="55">
        <f t="shared" si="232"/>
        <v>5.5</v>
      </c>
      <c r="AF149" s="55">
        <f t="shared" si="233"/>
        <v>0</v>
      </c>
      <c r="AG149" s="55">
        <f>ROUND(IF('Indicator Data'!K152=0,0,IF('Indicator Data'!K152&gt;AG$195,10,IF('Indicator Data'!K152&lt;AG$194,0,10-(AG$195-'Indicator Data'!K152)/(AG$195-AG$194)*10))),1)</f>
        <v>1</v>
      </c>
      <c r="AH149" s="55">
        <f t="shared" si="234"/>
        <v>6.3</v>
      </c>
      <c r="AI149" s="55">
        <f t="shared" si="235"/>
        <v>0.1</v>
      </c>
      <c r="AJ149" s="55">
        <f t="shared" si="236"/>
        <v>7</v>
      </c>
      <c r="AK149" s="55">
        <f t="shared" si="237"/>
        <v>5.3</v>
      </c>
      <c r="AL149" s="55">
        <f t="shared" si="238"/>
        <v>6.2</v>
      </c>
      <c r="AM149" s="55">
        <f t="shared" si="239"/>
        <v>0</v>
      </c>
      <c r="AN149" s="55">
        <f t="shared" si="240"/>
        <v>0</v>
      </c>
      <c r="AO149" s="193">
        <f t="shared" si="241"/>
        <v>4.3</v>
      </c>
      <c r="AP149" s="193">
        <f t="shared" si="261"/>
        <v>0.1</v>
      </c>
      <c r="AQ149" s="193">
        <f t="shared" si="242"/>
        <v>6.9</v>
      </c>
      <c r="AR149" s="193">
        <f t="shared" si="243"/>
        <v>4.4000000000000004</v>
      </c>
      <c r="AS149" s="55">
        <f t="shared" si="244"/>
        <v>0.5</v>
      </c>
      <c r="AT149" s="55" t="str">
        <f>IF('Indicator Data'!L152="No data","x",IF('Indicator Data'!CM152&lt;1000,"x",ROUND((IF('Indicator Data'!L152&gt;AT$195,10,IF('Indicator Data'!L152&lt;AT$194,0,10-(AT$195-'Indicator Data'!L152)/(AT$195-AT$194)*10))),1)))</f>
        <v>x</v>
      </c>
      <c r="AU149" s="193">
        <f t="shared" si="245"/>
        <v>0.5</v>
      </c>
      <c r="AV149" s="55" t="str">
        <f>IF('Indicator Data'!M152="No data","x",ROUND(IF('Indicator Data'!M152=0,0,IF(LOG('Indicator Data'!M152)&gt;AV$195,10,IF(LOG('Indicator Data'!M152)&lt;AV$194,0,10-(AV$195-LOG('Indicator Data'!M152))/(AV$195-AV$194)*10))),1))</f>
        <v>x</v>
      </c>
      <c r="AW149" s="56" t="str">
        <f>IF(AV149="x","x",'Indicator Data'!M152/'Indicator Data'!$CL152)</f>
        <v>x</v>
      </c>
      <c r="AX149" s="55" t="str">
        <f t="shared" si="262"/>
        <v>x</v>
      </c>
      <c r="AY149" s="55" t="str">
        <f t="shared" si="263"/>
        <v>x</v>
      </c>
      <c r="AZ149" s="55" t="str">
        <f>IF('Indicator Data'!N152="No data","x",ROUND(IF('Indicator Data'!N152=0,0,IF(LOG('Indicator Data'!N152)&gt;AZ$195,10,IF(LOG('Indicator Data'!N152)&lt;AZ$194,0,10-(AZ$195-LOG('Indicator Data'!N152))/(AZ$195-AZ$194)*10))),1))</f>
        <v>x</v>
      </c>
      <c r="BA149" s="56" t="str">
        <f>IF(AZ149="x","x",'Indicator Data'!N152/'Indicator Data'!$CL152)</f>
        <v>x</v>
      </c>
      <c r="BB149" s="55" t="str">
        <f t="shared" si="264"/>
        <v>x</v>
      </c>
      <c r="BC149" s="55" t="str">
        <f t="shared" si="265"/>
        <v>x</v>
      </c>
      <c r="BD149" s="55" t="str">
        <f>IF('Indicator Data'!O152="No data","x",ROUND(IF('Indicator Data'!O152=0,0,IF(LOG('Indicator Data'!O152)&gt;BD$195,10,IF(LOG('Indicator Data'!O152)&lt;BD$194,0,10-(BD$195-LOG('Indicator Data'!O152))/(BD$195-BD$194)*10))),1))</f>
        <v>x</v>
      </c>
      <c r="BE149" s="56" t="str">
        <f>IF(BD149="x","x",'Indicator Data'!O152/'Indicator Data'!$CL152)</f>
        <v>x</v>
      </c>
      <c r="BF149" s="55" t="str">
        <f t="shared" si="266"/>
        <v>x</v>
      </c>
      <c r="BG149" s="55" t="str">
        <f t="shared" si="267"/>
        <v>x</v>
      </c>
      <c r="BH149" s="55" t="str">
        <f>IF('Indicator Data'!P152="No data","x",ROUND(IF('Indicator Data'!P152=0,0,IF(LOG('Indicator Data'!P152)&gt;BH$195,10,IF(LOG('Indicator Data'!P152)&lt;BH$194,0,10-(BH$195-LOG('Indicator Data'!P152))/(BH$195-BH$194)*10))),1))</f>
        <v>x</v>
      </c>
      <c r="BI149" s="56" t="str">
        <f>IF(BH149="x","x",'Indicator Data'!P152/'Indicator Data'!$CL152)</f>
        <v>x</v>
      </c>
      <c r="BJ149" s="55" t="str">
        <f t="shared" si="268"/>
        <v>x</v>
      </c>
      <c r="BK149" s="55" t="str">
        <f t="shared" si="269"/>
        <v>x</v>
      </c>
      <c r="BL149" s="55" t="str">
        <f t="shared" si="270"/>
        <v>x</v>
      </c>
      <c r="BM149" s="55">
        <f>ROUND(IF('Indicator Data'!Q152=0,0,IF(LOG('Indicator Data'!Q152)&gt;BM$195,10,IF(LOG('Indicator Data'!Q152)&lt;BM$194,0,10-(BM$195-LOG('Indicator Data'!Q152))/(BM$195-BM$194)*10))),1)</f>
        <v>0</v>
      </c>
      <c r="BN149" s="55">
        <f>ROUND(IF('Indicator Data'!R152=0,0,IF(LOG('Indicator Data'!R152)&gt;BN$195,10,IF(LOG('Indicator Data'!R152)&lt;BN$194,0,10-(BN$195-LOG('Indicator Data'!R152))/(BN$195-BN$194)*10))),1)</f>
        <v>0</v>
      </c>
      <c r="BO149" s="55">
        <f t="shared" si="271"/>
        <v>0</v>
      </c>
      <c r="BP149" s="56">
        <f>'Indicator Data'!Q152/'Indicator Data'!$CL152</f>
        <v>0</v>
      </c>
      <c r="BQ149" s="56">
        <f>'Indicator Data'!R152/'Indicator Data'!$CL152</f>
        <v>0</v>
      </c>
      <c r="BR149" s="55">
        <f t="shared" si="246"/>
        <v>0</v>
      </c>
      <c r="BS149" s="55">
        <f t="shared" si="247"/>
        <v>0</v>
      </c>
      <c r="BT149" s="55">
        <f t="shared" si="248"/>
        <v>0</v>
      </c>
      <c r="BU149" s="55">
        <f t="shared" si="272"/>
        <v>0</v>
      </c>
      <c r="BV149" s="55">
        <f>ROUND(IF('Indicator Data'!S152=0,0,IF(LOG('Indicator Data'!S152)&gt;BV$195,10,IF(LOG('Indicator Data'!S152)&lt;BV$194,0,10-(BV$195-LOG('Indicator Data'!S152))/(BV$195-BV$194)*10))),1)</f>
        <v>0</v>
      </c>
      <c r="BW149" s="55">
        <f>ROUND(IF('Indicator Data'!T152=0,0,IF(LOG('Indicator Data'!T152)&gt;BW$195,10,IF(LOG('Indicator Data'!T152)&lt;BW$194,0,10-(BW$195-LOG('Indicator Data'!T152))/(BW$195-BW$194)*10))),1)</f>
        <v>0</v>
      </c>
      <c r="BX149" s="55">
        <f t="shared" si="273"/>
        <v>0</v>
      </c>
      <c r="BY149" s="56">
        <f>'Indicator Data'!S152/'Indicator Data'!$CL152</f>
        <v>0</v>
      </c>
      <c r="BZ149" s="56">
        <f>'Indicator Data'!T152/'Indicator Data'!$CL152</f>
        <v>0</v>
      </c>
      <c r="CA149" s="55">
        <f t="shared" si="249"/>
        <v>0</v>
      </c>
      <c r="CB149" s="55">
        <f t="shared" si="250"/>
        <v>0</v>
      </c>
      <c r="CC149" s="55">
        <f t="shared" si="274"/>
        <v>0</v>
      </c>
      <c r="CD149" s="55">
        <f t="shared" si="275"/>
        <v>0</v>
      </c>
      <c r="CE149" s="55">
        <f t="shared" si="276"/>
        <v>0</v>
      </c>
      <c r="CF149" s="55">
        <f>ROUND(IF('Indicator Data'!U152=0,0,IF(LOG('Indicator Data'!U152)&gt;CF$195,10,IF(LOG('Indicator Data'!U152)&lt;CF$194,0,10-(CF$195-LOG('Indicator Data'!U152))/(CF$195-CF$194)*10))),1)</f>
        <v>4.8</v>
      </c>
      <c r="CG149" s="56">
        <f>'Indicator Data'!U152/'Indicator Data'!$CL152</f>
        <v>0.12630674643426418</v>
      </c>
      <c r="CH149" s="55">
        <f t="shared" si="251"/>
        <v>1.4</v>
      </c>
      <c r="CI149" s="55">
        <f t="shared" si="277"/>
        <v>3.3</v>
      </c>
      <c r="CJ149" s="55">
        <f>ROUND(IF('Indicator Data'!V152=0,0,IF(LOG('Indicator Data'!V152)&gt;CJ$195,10,IF(LOG('Indicator Data'!V152)&lt;CJ$194,0,10-(CJ$195-LOG('Indicator Data'!V152))/(CJ$195-CJ$194)*10))),1)</f>
        <v>4.9000000000000004</v>
      </c>
      <c r="CK149" s="56">
        <f>IF('Indicator Data'!V152/'Indicator Data'!$CL152&gt;1,1,'Indicator Data'!V152/'Indicator Data'!$CL152)</f>
        <v>0.13677711527263131</v>
      </c>
      <c r="CL149" s="55">
        <f t="shared" si="252"/>
        <v>1.4</v>
      </c>
      <c r="CM149" s="55">
        <f t="shared" si="278"/>
        <v>3.3</v>
      </c>
      <c r="CN149" s="55">
        <f>ROUND(IF('Indicator Data'!W152=0,0,IF(LOG('Indicator Data'!W152)&gt;CN$195,10,IF(LOG('Indicator Data'!W152)&lt;CN$194,0,10-(CN$195-LOG('Indicator Data'!W152))/(CN$195-CN$194)*10))),1)</f>
        <v>0</v>
      </c>
      <c r="CO149" s="56">
        <f>'Indicator Data'!W152/'Indicator Data'!$CL152</f>
        <v>0</v>
      </c>
      <c r="CP149" s="55">
        <f t="shared" si="253"/>
        <v>0</v>
      </c>
      <c r="CQ149" s="55">
        <f t="shared" si="279"/>
        <v>0</v>
      </c>
      <c r="CR149" s="55">
        <f>ROUND(IF('Indicator Data'!X152=0,0,IF(LOG('Indicator Data'!X152)&gt;CR$195,10,IF(LOG('Indicator Data'!X152)&lt;CR$194,0,10-(CR$195-LOG('Indicator Data'!X152))/(CR$195-CR$194)*10))),1)</f>
        <v>5.9</v>
      </c>
      <c r="CS149" s="56">
        <f>'Indicator Data'!X152/'Indicator Data'!$CL152</f>
        <v>0.6507049005682406</v>
      </c>
      <c r="CT149" s="55">
        <f t="shared" si="254"/>
        <v>6.5</v>
      </c>
      <c r="CU149" s="55">
        <f t="shared" si="280"/>
        <v>6.2</v>
      </c>
      <c r="CV149" s="55">
        <f>ROUND(IF('Indicator Data'!Y152=0,0,IF(LOG('Indicator Data'!Y152)&gt;CR$195,10,IF(LOG('Indicator Data'!Y152)&lt;CR$194,0,10-(CR$195-LOG('Indicator Data'!Y152))/(CR$195-CR$194)*10))),1)</f>
        <v>0</v>
      </c>
      <c r="CW149" s="56">
        <f>'Indicator Data'!Y152/'Indicator Data'!$CL152</f>
        <v>0</v>
      </c>
      <c r="CX149" s="55">
        <f t="shared" si="255"/>
        <v>0</v>
      </c>
      <c r="CY149" s="55">
        <f t="shared" si="281"/>
        <v>0</v>
      </c>
      <c r="CZ149" s="55">
        <f t="shared" si="282"/>
        <v>3.5</v>
      </c>
      <c r="DA149" s="55">
        <f>IF('Indicator Data'!AE152="No data","x",ROUND(IF('Indicator Data'!AE152&gt;DA$195,0,IF('Indicator Data'!AE152&lt;DA$194,10,(DA$195-'Indicator Data'!AE152)/(DA$195-DA$194)*10)),1))</f>
        <v>0.2</v>
      </c>
      <c r="DB149" s="55">
        <f>IF('Indicator Data'!AF152="No data","x",ROUND(IF('Indicator Data'!AF152&gt;DB$195,0,IF('Indicator Data'!AF152&lt;DB$194,10,(DB$195-'Indicator Data'!AF152)/(DB$195-DB$194)*10)),1))</f>
        <v>0.4</v>
      </c>
      <c r="DC149" s="55" t="str">
        <f>IF('Indicator Data'!AH152="No data","x",ROUND(IF('Indicator Data'!AH152&gt;DC$195,0,IF('Indicator Data'!AH152&lt;DC$194,10,(DC$195-'Indicator Data'!AH152)/(DC$195-DC$194)*10)),1))</f>
        <v>x</v>
      </c>
      <c r="DD149" s="55">
        <f>IF(AND(DB149="x",DA149="x",DC149="x"),"x",ROUND(AVERAGE(DA149:DC149),1))</f>
        <v>0.3</v>
      </c>
      <c r="DE149" s="55">
        <f>IF('Indicator Data'!AA152="No data","x",ROUND(IF(LOG('Indicator Data'!AA152)&gt;DE$195,10,IF(LOG('Indicator Data'!AA152)&lt;DE$194,0,10-(DE$195-LOG('Indicator Data'!AA152))/(DE$195-DE$194)*10)),1))</f>
        <v>6.1</v>
      </c>
      <c r="DF149" s="55">
        <f>IF('Indicator Data'!AB152="No data","x",ROUND(IF('Indicator Data'!AB152&gt;DF$195,10,IF('Indicator Data'!AB152&lt;DF$194,0,10-(DF$195-'Indicator Data'!AB152)/(DF$195-DF$194)*10)),1))</f>
        <v>0.4</v>
      </c>
      <c r="DG149" s="55">
        <f>IF('Indicator Data'!AC152="No data","x",ROUND(IF('Indicator Data'!AC152&gt;DG$195,10,IF('Indicator Data'!AC152&lt;DG$194,0,10-(DG$195-'Indicator Data'!AC152)/(DG$195-DG$194)*10)),1))</f>
        <v>1.8</v>
      </c>
      <c r="DH149" s="55" t="str">
        <f>IF('Indicator Data'!AD152="No data","x",ROUND(IF('Indicator Data'!AD152&gt;DH$195,10,IF('Indicator Data'!AD152&lt;DH$194,0,10-(DH$195-'Indicator Data'!AD152)/(DH$195-DH$194)*10)),1))</f>
        <v>x</v>
      </c>
      <c r="DI149" s="55">
        <f t="shared" si="283"/>
        <v>2.8</v>
      </c>
      <c r="DJ149" s="55">
        <f t="shared" si="284"/>
        <v>2</v>
      </c>
      <c r="DK149" s="55" t="str">
        <f>IF('Indicator Data'!AK152="No data","x",ROUND(IF('Indicator Data'!AK152&gt;DK$195,10,IF('Indicator Data'!AK152&lt;DK$194,0,10-(DK$195-'Indicator Data'!AK152)/(DK$195-DK$194)*10)),1))</f>
        <v>x</v>
      </c>
      <c r="DL149" s="55">
        <f>IF('Indicator Data'!AL152="No data","x",ROUND(IF('Indicator Data'!AL152&gt;DL$195,10,IF('Indicator Data'!AL152&lt;DL$194,0,10-(DL$195-'Indicator Data'!AL152)/(DL$195-DL$194)*10)),1))</f>
        <v>6</v>
      </c>
      <c r="DM149" s="55">
        <f t="shared" si="285"/>
        <v>3.6</v>
      </c>
      <c r="DN149" s="55">
        <f>IF('Indicator Data'!AG152="No data","x",ROUND(IF('Indicator Data'!AG152&gt;DN$195,10,IF('Indicator Data'!AG152&lt;DN$194,0,10-(DN$195-'Indicator Data'!AG152)/(DN$195-DN$194)*10)),1))</f>
        <v>0</v>
      </c>
      <c r="DO149" s="55">
        <f t="shared" si="286"/>
        <v>0.2</v>
      </c>
      <c r="DP149" s="194">
        <f>IF('Indicator Data'!AI152="No data","x",'Indicator Data'!AI152/'Indicator Data'!$CK152)</f>
        <v>6.1183908632029779E-5</v>
      </c>
      <c r="DQ149" s="55">
        <f t="shared" si="256"/>
        <v>0.6</v>
      </c>
      <c r="DR149" s="55">
        <f>IF('Indicator Data'!AJ152="No data","x",ROUND(IF('Indicator Data'!AJ152&gt;DR$195,10,IF('Indicator Data'!AJ152&lt;DR$194,0,10-(DR$195-'Indicator Data'!AJ152)/(DR$195-DR$194)*10)),1))</f>
        <v>10</v>
      </c>
      <c r="DS149" s="55">
        <f t="shared" si="287"/>
        <v>5.3</v>
      </c>
      <c r="DT149" s="55">
        <f>ROUND(IF('Indicator Data'!Z152=0,0,IF(LOG('Indicator Data'!Z152)&gt;DT$195,10,IF(LOG('Indicator Data'!Z152)&lt;DT$194,0,10-(DT$195-LOG('Indicator Data'!Z152))/(DT$195-DT$194)*10))),1)</f>
        <v>6.1</v>
      </c>
      <c r="DU149" s="56">
        <f>'Indicator Data'!Z152/'Indicator Data'!$CL152</f>
        <v>0.99999990659738758</v>
      </c>
      <c r="DV149" s="55">
        <f t="shared" si="257"/>
        <v>10</v>
      </c>
      <c r="DW149" s="55">
        <f t="shared" si="288"/>
        <v>8.8000000000000007</v>
      </c>
      <c r="DX149" s="55">
        <f t="shared" si="289"/>
        <v>3</v>
      </c>
      <c r="DY149" s="57">
        <f>IF(BL149="x",ROUND((10-GEOMEAN(((10-DX149)/10*9+1),((10-CZ149)/10*9+1),((10-DJ149)/10*9+1)))/9*10,1),ROUND((10-GEOMEAN(((10-BL149)/10*9+1),((10-DX149)/10*9+1),((10-CZ149)/10*9+1),((10-DJ149)/10*9+1)))/9*10,1))</f>
        <v>2.9</v>
      </c>
      <c r="DZ149" s="58">
        <f>IF(ROUND(IF(AP149="x",(10-GEOMEAN(((10-AO149)/10*9+1),((10-DY149)/10*9+1),((10-AU149)/10*9+1),((10-AQ149)/10*9+1),((10-AR149)/10*9+1)))/9*10,(10-GEOMEAN(((10-AO149)/10*9+1),((10-DY149)/10*9+1),((10-AP149)/10*9+1),((10-AQ149)/10*9+1),((10-AR149)/10*9+1),((10-AU149)/10*9+1)))/9*10),1)=0,0.1,ROUND(IF(AP149="x",(10-GEOMEAN(((10-AO149)/10*9+1),((10-DY149)/10*9+1),((10-AU149)/10*9+1),((10-AQ149)/10*9+1),((10-AR149)/10*9+1)))/9*10,(10-GEOMEAN(((10-AO149)/10*9+1),((10-DY149)/10*9+1),((10-AP149)/10*9+1),((10-AQ149)/10*9+1),((10-AR149)/10*9+1),((10-AU149)/10*9+1)))/9*10),1))</f>
        <v>3.6</v>
      </c>
      <c r="EA149" s="55">
        <f>ROUND(IF('Indicator Data'!AM152=0,0,IF('Indicator Data'!AM152&gt;EA$195,10,IF('Indicator Data'!AM152&lt;EA$194,0,10-(EA$195-'Indicator Data'!AM152)/(EA$195-EA$194)*10))),1)</f>
        <v>0</v>
      </c>
      <c r="EB149" s="55">
        <f>ROUND(IF('Indicator Data'!AN152=0,0,IF(LOG('Indicator Data'!AN152)&gt;LOG(EB$195),10,IF(LOG('Indicator Data'!AN152)&lt;LOG(EB$194),0,10-(LOG(EB$195)-LOG('Indicator Data'!AN152))/(LOG(EB$195)-LOG(EB$194))*10))),1)</f>
        <v>0</v>
      </c>
      <c r="EC149" s="57">
        <f t="shared" si="258"/>
        <v>0</v>
      </c>
      <c r="ED149" s="55">
        <f>'Indicator Data'!AO152</f>
        <v>0</v>
      </c>
      <c r="EE149" s="55">
        <f>'Indicator Data'!AP152</f>
        <v>0</v>
      </c>
      <c r="EF149" s="57">
        <f t="shared" si="259"/>
        <v>0</v>
      </c>
      <c r="EG149" s="58">
        <f t="shared" si="260"/>
        <v>0</v>
      </c>
      <c r="EH149" s="15"/>
      <c r="EI149" s="104"/>
    </row>
    <row r="150" spans="1:140" s="4" customFormat="1" x14ac:dyDescent="0.25">
      <c r="A150" s="126" t="str">
        <f>'Indicator Data'!A153</f>
        <v>Sao Tome and Principe</v>
      </c>
      <c r="B150" s="59" t="str">
        <f>'Indicator Data'!B153</f>
        <v>STP</v>
      </c>
      <c r="C150" s="55">
        <f>ROUND(IF('Indicator Data'!C153=0,0.1,IF(LOG('Indicator Data'!C153)&gt;C$195,10,IF(LOG('Indicator Data'!C153)&lt;C$194,0,10-(C$195-LOG('Indicator Data'!C153))/(C$195-C$194)*10))),1)</f>
        <v>0.1</v>
      </c>
      <c r="D150" s="55">
        <f>ROUND(IF('Indicator Data'!D153=0,0.1,IF(LOG('Indicator Data'!D153)&gt;D$195,10,IF(LOG('Indicator Data'!D153)&lt;D$194,0,10-(D$195-LOG('Indicator Data'!D153))/(D$195-D$194)*10))),1)</f>
        <v>0.1</v>
      </c>
      <c r="E150" s="55">
        <f t="shared" si="220"/>
        <v>0.1</v>
      </c>
      <c r="F150" s="55">
        <f>IF('Indicator Data'!E153="No data",0.1,(ROUND(IF('Indicator Data'!E153=0,0,IF(LOG('Indicator Data'!E153)&gt;F$195,10,IF(LOG('Indicator Data'!E153)&lt;F$194,0,10-(F$195-LOG('Indicator Data'!E153))/(F$195-F$194)*10))),1)))</f>
        <v>0.1</v>
      </c>
      <c r="G150" s="55">
        <f>ROUND(IF('Indicator Data'!F153=0,0,IF(LOG('Indicator Data'!F153)&gt;G$195,10,IF(LOG('Indicator Data'!F153)&lt;G$194,0,10-(G$195-LOG('Indicator Data'!F153))/(G$195-G$194)*10))),1)</f>
        <v>0</v>
      </c>
      <c r="H150" s="55">
        <f>ROUND(IF('Indicator Data'!G153=0,0,IF(LOG('Indicator Data'!G153)&gt;H$195,10,IF(LOG('Indicator Data'!G153)&lt;H$194,0,10-(H$195-LOG('Indicator Data'!G153))/(H$195-H$194)*10))),1)</f>
        <v>0</v>
      </c>
      <c r="I150" s="55">
        <f>ROUND(IF('Indicator Data'!H153=0,0,IF(LOG('Indicator Data'!H153)&gt;I$195,10,IF(LOG('Indicator Data'!H153)&lt;I$194,0,10-(I$195-LOG('Indicator Data'!H153))/(I$195-I$194)*10))),1)</f>
        <v>0</v>
      </c>
      <c r="J150" s="55">
        <f t="shared" si="221"/>
        <v>0</v>
      </c>
      <c r="K150" s="55">
        <f>ROUND(IF('Indicator Data'!I153=0,0,IF(LOG('Indicator Data'!I153)&gt;K$195,10,IF(LOG('Indicator Data'!I153)&lt;K$194,0,10-(K$195-LOG('Indicator Data'!I153))/(K$195-K$194)*10))),1)</f>
        <v>0</v>
      </c>
      <c r="L150" s="55">
        <f t="shared" si="222"/>
        <v>0</v>
      </c>
      <c r="M150" s="55">
        <f>ROUND(IF('Indicator Data'!J153=0,0,IF(LOG('Indicator Data'!J153)&gt;M$195,10,IF(LOG('Indicator Data'!J153)&lt;M$194,0,10-(M$195-LOG('Indicator Data'!J153))/(M$195-M$194)*10))),1)</f>
        <v>0</v>
      </c>
      <c r="N150" s="56">
        <f>'Indicator Data'!C153/'Indicator Data'!$CL153</f>
        <v>0</v>
      </c>
      <c r="O150" s="56">
        <f>'Indicator Data'!D153/'Indicator Data'!$CL153</f>
        <v>0</v>
      </c>
      <c r="P150" s="56" t="str">
        <f>IF(F150=0.1,"x",'Indicator Data'!E153/'Indicator Data'!$CL153)</f>
        <v>x</v>
      </c>
      <c r="Q150" s="56">
        <f>'Indicator Data'!F153/'Indicator Data'!$CL153</f>
        <v>0</v>
      </c>
      <c r="R150" s="56">
        <f>'Indicator Data'!G153/'Indicator Data'!$CL153</f>
        <v>0</v>
      </c>
      <c r="S150" s="56">
        <f>'Indicator Data'!H153/'Indicator Data'!$CL153</f>
        <v>0</v>
      </c>
      <c r="T150" s="56">
        <f>'Indicator Data'!I153/'Indicator Data'!$CL153</f>
        <v>0</v>
      </c>
      <c r="U150" s="56">
        <f>'Indicator Data'!J153/'Indicator Data'!$CL153</f>
        <v>0</v>
      </c>
      <c r="V150" s="55">
        <f t="shared" si="223"/>
        <v>0</v>
      </c>
      <c r="W150" s="55">
        <f t="shared" si="224"/>
        <v>0</v>
      </c>
      <c r="X150" s="55">
        <f t="shared" si="225"/>
        <v>0</v>
      </c>
      <c r="Y150" s="55">
        <f t="shared" si="226"/>
        <v>0.1</v>
      </c>
      <c r="Z150" s="55">
        <f t="shared" si="227"/>
        <v>0</v>
      </c>
      <c r="AA150" s="55">
        <f t="shared" si="228"/>
        <v>0</v>
      </c>
      <c r="AB150" s="55">
        <f t="shared" si="229"/>
        <v>0</v>
      </c>
      <c r="AC150" s="55">
        <f t="shared" si="230"/>
        <v>0</v>
      </c>
      <c r="AD150" s="55">
        <f t="shared" si="231"/>
        <v>0</v>
      </c>
      <c r="AE150" s="55">
        <f t="shared" si="232"/>
        <v>0</v>
      </c>
      <c r="AF150" s="55">
        <f t="shared" si="233"/>
        <v>0</v>
      </c>
      <c r="AG150" s="55">
        <f>ROUND(IF('Indicator Data'!K153=0,0,IF('Indicator Data'!K153&gt;AG$195,10,IF('Indicator Data'!K153&lt;AG$194,0,10-(AG$195-'Indicator Data'!K153)/(AG$195-AG$194)*10))),1)</f>
        <v>0</v>
      </c>
      <c r="AH150" s="55">
        <f t="shared" si="234"/>
        <v>0.1</v>
      </c>
      <c r="AI150" s="55">
        <f t="shared" si="235"/>
        <v>0.1</v>
      </c>
      <c r="AJ150" s="55">
        <f t="shared" si="236"/>
        <v>0</v>
      </c>
      <c r="AK150" s="55">
        <f t="shared" si="237"/>
        <v>0</v>
      </c>
      <c r="AL150" s="55">
        <f t="shared" si="238"/>
        <v>0</v>
      </c>
      <c r="AM150" s="55">
        <f t="shared" si="239"/>
        <v>0</v>
      </c>
      <c r="AN150" s="55">
        <f t="shared" si="240"/>
        <v>0</v>
      </c>
      <c r="AO150" s="193">
        <f t="shared" si="241"/>
        <v>0.1</v>
      </c>
      <c r="AP150" s="193">
        <f t="shared" si="261"/>
        <v>0.1</v>
      </c>
      <c r="AQ150" s="193">
        <f t="shared" si="242"/>
        <v>0</v>
      </c>
      <c r="AR150" s="193">
        <f t="shared" si="243"/>
        <v>0</v>
      </c>
      <c r="AS150" s="55">
        <f t="shared" si="244"/>
        <v>0</v>
      </c>
      <c r="AT150" s="55" t="str">
        <f>IF('Indicator Data'!L153="No data","x",IF('Indicator Data'!CM153&lt;1000,"x",ROUND((IF('Indicator Data'!L153&gt;AT$195,10,IF('Indicator Data'!L153&lt;AT$194,0,10-(AT$195-'Indicator Data'!L153)/(AT$195-AT$194)*10))),1)))</f>
        <v>x</v>
      </c>
      <c r="AU150" s="193">
        <f t="shared" si="245"/>
        <v>0</v>
      </c>
      <c r="AV150" s="55">
        <f>IF('Indicator Data'!M153="No data","x",ROUND(IF('Indicator Data'!M153=0,0,IF(LOG('Indicator Data'!M153)&gt;AV$195,10,IF(LOG('Indicator Data'!M153)&lt;AV$194,0,10-(AV$195-LOG('Indicator Data'!M153))/(AV$195-AV$194)*10))),1))</f>
        <v>5.2</v>
      </c>
      <c r="AW150" s="56">
        <f>IF(AV150="x","x",'Indicator Data'!M153/'Indicator Data'!$CL153)</f>
        <v>0.21707250598285208</v>
      </c>
      <c r="AX150" s="55">
        <f t="shared" si="262"/>
        <v>2.4</v>
      </c>
      <c r="AY150" s="55">
        <f t="shared" si="263"/>
        <v>3.9</v>
      </c>
      <c r="AZ150" s="55">
        <f>IF('Indicator Data'!N153="No data","x",ROUND(IF('Indicator Data'!N153=0,0,IF(LOG('Indicator Data'!N153)&gt;AZ$195,10,IF(LOG('Indicator Data'!N153)&lt;AZ$194,0,10-(AZ$195-LOG('Indicator Data'!N153))/(AZ$195-AZ$194)*10))),1))</f>
        <v>0</v>
      </c>
      <c r="BA150" s="56">
        <f>IF(AZ150="x","x",'Indicator Data'!N153/'Indicator Data'!$CL153)</f>
        <v>0</v>
      </c>
      <c r="BB150" s="55">
        <f t="shared" si="264"/>
        <v>0</v>
      </c>
      <c r="BC150" s="55">
        <f t="shared" si="265"/>
        <v>0</v>
      </c>
      <c r="BD150" s="55">
        <f>IF('Indicator Data'!O153="No data","x",ROUND(IF('Indicator Data'!O153=0,0,IF(LOG('Indicator Data'!O153)&gt;BD$195,10,IF(LOG('Indicator Data'!O153)&lt;BD$194,0,10-(BD$195-LOG('Indicator Data'!O153))/(BD$195-BD$194)*10))),1))</f>
        <v>0</v>
      </c>
      <c r="BE150" s="56">
        <f>IF(BD150="x","x",'Indicator Data'!O153/'Indicator Data'!$CL153)</f>
        <v>0</v>
      </c>
      <c r="BF150" s="55">
        <f t="shared" si="266"/>
        <v>0</v>
      </c>
      <c r="BG150" s="55">
        <f t="shared" si="267"/>
        <v>0</v>
      </c>
      <c r="BH150" s="55">
        <f>IF('Indicator Data'!P153="No data","x",ROUND(IF('Indicator Data'!P153=0,0,IF(LOG('Indicator Data'!P153)&gt;BH$195,10,IF(LOG('Indicator Data'!P153)&lt;BH$194,0,10-(BH$195-LOG('Indicator Data'!P153))/(BH$195-BH$194)*10))),1))</f>
        <v>5.7</v>
      </c>
      <c r="BI150" s="56">
        <f>IF(BH150="x","x",'Indicator Data'!P153/'Indicator Data'!$CL153)</f>
        <v>0.1448092202906317</v>
      </c>
      <c r="BJ150" s="55">
        <f t="shared" si="268"/>
        <v>10</v>
      </c>
      <c r="BK150" s="55">
        <f t="shared" si="269"/>
        <v>8.6999999999999993</v>
      </c>
      <c r="BL150" s="55">
        <f t="shared" si="270"/>
        <v>4.3</v>
      </c>
      <c r="BM150" s="55">
        <f>ROUND(IF('Indicator Data'!Q153=0,0,IF(LOG('Indicator Data'!Q153)&gt;BM$195,10,IF(LOG('Indicator Data'!Q153)&lt;BM$194,0,10-(BM$195-LOG('Indicator Data'!Q153))/(BM$195-BM$194)*10))),1)</f>
        <v>6.1</v>
      </c>
      <c r="BN150" s="55">
        <f>ROUND(IF('Indicator Data'!R153=0,0,IF(LOG('Indicator Data'!R153)&gt;BN$195,10,IF(LOG('Indicator Data'!R153)&lt;BN$194,0,10-(BN$195-LOG('Indicator Data'!R153))/(BN$195-BN$194)*10))),1)</f>
        <v>0</v>
      </c>
      <c r="BO150" s="55">
        <f t="shared" si="271"/>
        <v>2.0333333333333332</v>
      </c>
      <c r="BP150" s="56">
        <f>'Indicator Data'!Q153/'Indicator Data'!$CL153</f>
        <v>0.90360610263522889</v>
      </c>
      <c r="BQ150" s="56">
        <f>'Indicator Data'!R153/'Indicator Data'!$CL153</f>
        <v>0</v>
      </c>
      <c r="BR150" s="55">
        <f t="shared" si="246"/>
        <v>9</v>
      </c>
      <c r="BS150" s="55">
        <f t="shared" si="247"/>
        <v>0</v>
      </c>
      <c r="BT150" s="55">
        <f t="shared" si="248"/>
        <v>3</v>
      </c>
      <c r="BU150" s="55">
        <f t="shared" si="272"/>
        <v>2.5</v>
      </c>
      <c r="BV150" s="55">
        <f>ROUND(IF('Indicator Data'!S153=0,0,IF(LOG('Indicator Data'!S153)&gt;BV$195,10,IF(LOG('Indicator Data'!S153)&lt;BV$194,0,10-(BV$195-LOG('Indicator Data'!S153))/(BV$195-BV$194)*10))),1)</f>
        <v>0</v>
      </c>
      <c r="BW150" s="55">
        <f>ROUND(IF('Indicator Data'!T153=0,0,IF(LOG('Indicator Data'!T153)&gt;BW$195,10,IF(LOG('Indicator Data'!T153)&lt;BW$194,0,10-(BW$195-LOG('Indicator Data'!T153))/(BW$195-BW$194)*10))),1)</f>
        <v>6</v>
      </c>
      <c r="BX150" s="55">
        <f t="shared" si="273"/>
        <v>4</v>
      </c>
      <c r="BY150" s="56">
        <f>'Indicator Data'!S153/'Indicator Data'!$CL153</f>
        <v>0</v>
      </c>
      <c r="BZ150" s="56">
        <f>'Indicator Data'!T153/'Indicator Data'!$CL153</f>
        <v>0.86648909343084102</v>
      </c>
      <c r="CA150" s="55">
        <f t="shared" si="249"/>
        <v>0</v>
      </c>
      <c r="CB150" s="55">
        <f t="shared" si="250"/>
        <v>8.6999999999999993</v>
      </c>
      <c r="CC150" s="55">
        <f t="shared" si="274"/>
        <v>5.8</v>
      </c>
      <c r="CD150" s="55">
        <f t="shared" si="275"/>
        <v>5</v>
      </c>
      <c r="CE150" s="55">
        <f t="shared" si="276"/>
        <v>3.9</v>
      </c>
      <c r="CF150" s="55">
        <f>ROUND(IF('Indicator Data'!U153=0,0,IF(LOG('Indicator Data'!U153)&gt;CF$195,10,IF(LOG('Indicator Data'!U153)&lt;CF$194,0,10-(CF$195-LOG('Indicator Data'!U153))/(CF$195-CF$194)*10))),1)</f>
        <v>5.5</v>
      </c>
      <c r="CG150" s="56">
        <f>'Indicator Data'!U153/'Indicator Data'!$CL153</f>
        <v>0.35476295549111081</v>
      </c>
      <c r="CH150" s="55">
        <f t="shared" si="251"/>
        <v>3.9</v>
      </c>
      <c r="CI150" s="55">
        <f t="shared" si="277"/>
        <v>4.8</v>
      </c>
      <c r="CJ150" s="55">
        <f>ROUND(IF('Indicator Data'!V153=0,0,IF(LOG('Indicator Data'!V153)&gt;CJ$195,10,IF(LOG('Indicator Data'!V153)&lt;CJ$194,0,10-(CJ$195-LOG('Indicator Data'!V153))/(CJ$195-CJ$194)*10))),1)</f>
        <v>5.4</v>
      </c>
      <c r="CK150" s="56">
        <f>IF('Indicator Data'!V153/'Indicator Data'!$CL153&gt;1,1,'Indicator Data'!V153/'Indicator Data'!$CL153)</f>
        <v>0.31900008819873493</v>
      </c>
      <c r="CL150" s="55">
        <f t="shared" si="252"/>
        <v>3.2</v>
      </c>
      <c r="CM150" s="55">
        <f t="shared" si="278"/>
        <v>4.4000000000000004</v>
      </c>
      <c r="CN150" s="55">
        <f>ROUND(IF('Indicator Data'!W153=0,0,IF(LOG('Indicator Data'!W153)&gt;CN$195,10,IF(LOG('Indicator Data'!W153)&lt;CN$194,0,10-(CN$195-LOG('Indicator Data'!W153))/(CN$195-CN$194)*10))),1)</f>
        <v>0</v>
      </c>
      <c r="CO150" s="56">
        <f>'Indicator Data'!W153/'Indicator Data'!$CL153</f>
        <v>0</v>
      </c>
      <c r="CP150" s="55">
        <f t="shared" si="253"/>
        <v>0</v>
      </c>
      <c r="CQ150" s="55">
        <f t="shared" si="279"/>
        <v>0</v>
      </c>
      <c r="CR150" s="55">
        <f>ROUND(IF('Indicator Data'!X153=0,0,IF(LOG('Indicator Data'!X153)&gt;CR$195,10,IF(LOG('Indicator Data'!X153)&lt;CR$194,0,10-(CR$195-LOG('Indicator Data'!X153))/(CR$195-CR$194)*10))),1)</f>
        <v>6</v>
      </c>
      <c r="CS150" s="56">
        <f>'Indicator Data'!X153/'Indicator Data'!$CL153</f>
        <v>0.89678721716471232</v>
      </c>
      <c r="CT150" s="55">
        <f t="shared" si="254"/>
        <v>9</v>
      </c>
      <c r="CU150" s="55">
        <f t="shared" si="280"/>
        <v>7.8</v>
      </c>
      <c r="CV150" s="55">
        <f>ROUND(IF('Indicator Data'!Y153=0,0,IF(LOG('Indicator Data'!Y153)&gt;CR$195,10,IF(LOG('Indicator Data'!Y153)&lt;CR$194,0,10-(CR$195-LOG('Indicator Data'!Y153))/(CR$195-CR$194)*10))),1)</f>
        <v>0</v>
      </c>
      <c r="CW150" s="56">
        <f>'Indicator Data'!Y153/'Indicator Data'!$CL153</f>
        <v>0</v>
      </c>
      <c r="CX150" s="55">
        <f t="shared" si="255"/>
        <v>0</v>
      </c>
      <c r="CY150" s="55">
        <f t="shared" si="281"/>
        <v>0</v>
      </c>
      <c r="CZ150" s="55">
        <f t="shared" si="282"/>
        <v>5.5</v>
      </c>
      <c r="DA150" s="55">
        <f>IF('Indicator Data'!AE153="No data","x",ROUND(IF('Indicator Data'!AE153&gt;DA$195,0,IF('Indicator Data'!AE153&lt;DA$194,10,(DA$195-'Indicator Data'!AE153)/(DA$195-DA$194)*10)),1))</f>
        <v>6.3</v>
      </c>
      <c r="DB150" s="55">
        <f>IF('Indicator Data'!AF153="No data","x",ROUND(IF('Indicator Data'!AF153&gt;DB$195,0,IF('Indicator Data'!AF153&lt;DB$194,10,(DB$195-'Indicator Data'!AF153)/(DB$195-DB$194)*10)),1))</f>
        <v>2.6</v>
      </c>
      <c r="DC150" s="55">
        <f>IF('Indicator Data'!AH153="No data","x",ROUND(IF('Indicator Data'!AH153&gt;DC$195,0,IF('Indicator Data'!AH153&lt;DC$194,10,(DC$195-'Indicator Data'!AH153)/(DC$195-DC$194)*10)),1))</f>
        <v>5.9</v>
      </c>
      <c r="DD150" s="55">
        <f>IF(AND(DB150="x",DA150="x",DC150="x"),"x",ROUND(AVERAGE(DA150:DC150),1))</f>
        <v>4.9000000000000004</v>
      </c>
      <c r="DE150" s="55">
        <f>IF('Indicator Data'!AA153="No data","x",ROUND(IF(LOG('Indicator Data'!AA153)&gt;DE$195,10,IF(LOG('Indicator Data'!AA153)&lt;DE$194,0,10-(DE$195-LOG('Indicator Data'!AA153))/(DE$195-DE$194)*10)),1))</f>
        <v>7.8</v>
      </c>
      <c r="DF150" s="55">
        <f>IF('Indicator Data'!AB153="No data","x",ROUND(IF('Indicator Data'!AB153&gt;DF$195,10,IF('Indicator Data'!AB153&lt;DF$194,0,10-(DF$195-'Indicator Data'!AB153)/(DF$195-DF$194)*10)),1))</f>
        <v>6.7</v>
      </c>
      <c r="DG150" s="55">
        <f>IF('Indicator Data'!AC153="No data","x",ROUND(IF('Indicator Data'!AC153&gt;DG$195,10,IF('Indicator Data'!AC153&lt;DG$194,0,10-(DG$195-'Indicator Data'!AC153)/(DG$195-DG$194)*10)),1))</f>
        <v>7.3</v>
      </c>
      <c r="DH150" s="55">
        <f>IF('Indicator Data'!AD153="No data","x",ROUND(IF('Indicator Data'!AD153&gt;DH$195,10,IF('Indicator Data'!AD153&lt;DH$194,0,10-(DH$195-'Indicator Data'!AD153)/(DH$195-DH$194)*10)),1))</f>
        <v>2.6</v>
      </c>
      <c r="DI150" s="55">
        <f t="shared" si="283"/>
        <v>6.1</v>
      </c>
      <c r="DJ150" s="55">
        <f t="shared" si="284"/>
        <v>5.7</v>
      </c>
      <c r="DK150" s="55">
        <f>IF('Indicator Data'!AK153="No data","x",ROUND(IF('Indicator Data'!AK153&gt;DK$195,10,IF('Indicator Data'!AK153&lt;DK$194,0,10-(DK$195-'Indicator Data'!AK153)/(DK$195-DK$194)*10)),1))</f>
        <v>9.6</v>
      </c>
      <c r="DL150" s="55">
        <f>IF('Indicator Data'!AL153="No data","x",ROUND(IF('Indicator Data'!AL153&gt;DL$195,10,IF('Indicator Data'!AL153&lt;DL$194,0,10-(DL$195-'Indicator Data'!AL153)/(DL$195-DL$194)*10)),1))</f>
        <v>6.5</v>
      </c>
      <c r="DM150" s="55">
        <f t="shared" si="285"/>
        <v>6.8</v>
      </c>
      <c r="DN150" s="55">
        <f>IF('Indicator Data'!AG153="No data","x",ROUND(IF('Indicator Data'!AG153&gt;DN$195,10,IF('Indicator Data'!AG153&lt;DN$194,0,10-(DN$195-'Indicator Data'!AG153)/(DN$195-DN$194)*10)),1))</f>
        <v>10</v>
      </c>
      <c r="DO150" s="55">
        <f t="shared" si="286"/>
        <v>6.2</v>
      </c>
      <c r="DP150" s="194">
        <f>IF('Indicator Data'!AI153="No data","x",'Indicator Data'!AI153/'Indicator Data'!$CK153)</f>
        <v>3.0801599787705895E-4</v>
      </c>
      <c r="DQ150" s="55">
        <f t="shared" si="256"/>
        <v>3.1</v>
      </c>
      <c r="DR150" s="55">
        <f>IF('Indicator Data'!AJ153="No data","x",ROUND(IF('Indicator Data'!AJ153&gt;DR$195,10,IF('Indicator Data'!AJ153&lt;DR$194,0,10-(DR$195-'Indicator Data'!AJ153)/(DR$195-DR$194)*10)),1))</f>
        <v>0</v>
      </c>
      <c r="DS150" s="55">
        <f t="shared" si="287"/>
        <v>1.6</v>
      </c>
      <c r="DT150" s="55">
        <f>ROUND(IF('Indicator Data'!Z153=0,0,IF(LOG('Indicator Data'!Z153)&gt;DT$195,10,IF(LOG('Indicator Data'!Z153)&lt;DT$194,0,10-(DT$195-LOG('Indicator Data'!Z153))/(DT$195-DT$194)*10))),1)</f>
        <v>0</v>
      </c>
      <c r="DU150" s="56">
        <f>'Indicator Data'!Z153/'Indicator Data'!$CL153</f>
        <v>0</v>
      </c>
      <c r="DV150" s="55">
        <f t="shared" si="257"/>
        <v>0</v>
      </c>
      <c r="DW150" s="55">
        <f t="shared" si="288"/>
        <v>0</v>
      </c>
      <c r="DX150" s="55">
        <f t="shared" si="289"/>
        <v>4.9000000000000004</v>
      </c>
      <c r="DY150" s="57">
        <f>IF(BL150="x",ROUND((10-GEOMEAN(((10-DX150)/10*9+1),((10-CZ150)/10*9+1),((10-DJ150)/10*9+1)))/9*10,1),ROUND((10-GEOMEAN(((10-BL150)/10*9+1),((10-DX150)/10*9+1),((10-CZ150)/10*9+1),((10-DJ150)/10*9+1)))/9*10,1))</f>
        <v>5.0999999999999996</v>
      </c>
      <c r="DZ150" s="58">
        <f>IF(ROUND(IF(AP150="x",(10-GEOMEAN(((10-AO150)/10*9+1),((10-DY150)/10*9+1),((10-AU150)/10*9+1),((10-AQ150)/10*9+1),((10-AR150)/10*9+1)))/9*10,(10-GEOMEAN(((10-AO150)/10*9+1),((10-DY150)/10*9+1),((10-AP150)/10*9+1),((10-AQ150)/10*9+1),((10-AR150)/10*9+1),((10-AU150)/10*9+1)))/9*10),1)=0,0.1,ROUND(IF(AP150="x",(10-GEOMEAN(((10-AO150)/10*9+1),((10-DY150)/10*9+1),((10-AU150)/10*9+1),((10-AQ150)/10*9+1),((10-AR150)/10*9+1)))/9*10,(10-GEOMEAN(((10-AO150)/10*9+1),((10-DY150)/10*9+1),((10-AP150)/10*9+1),((10-AQ150)/10*9+1),((10-AR150)/10*9+1),((10-AU150)/10*9+1)))/9*10),1))</f>
        <v>1.1000000000000001</v>
      </c>
      <c r="EA150" s="55">
        <f>ROUND(IF('Indicator Data'!AM153=0,0,IF('Indicator Data'!AM153&gt;EA$195,10,IF('Indicator Data'!AM153&lt;EA$194,0,10-(EA$195-'Indicator Data'!AM153)/(EA$195-EA$194)*10))),1)</f>
        <v>0</v>
      </c>
      <c r="EB150" s="55">
        <f>ROUND(IF('Indicator Data'!AN153=0,0,IF(LOG('Indicator Data'!AN153)&gt;LOG(EB$195),10,IF(LOG('Indicator Data'!AN153)&lt;LOG(EB$194),0,10-(LOG(EB$195)-LOG('Indicator Data'!AN153))/(LOG(EB$195)-LOG(EB$194))*10))),1)</f>
        <v>0</v>
      </c>
      <c r="EC150" s="57">
        <f t="shared" si="258"/>
        <v>0</v>
      </c>
      <c r="ED150" s="55">
        <f>'Indicator Data'!AO153</f>
        <v>0</v>
      </c>
      <c r="EE150" s="55">
        <f>'Indicator Data'!AP153</f>
        <v>0</v>
      </c>
      <c r="EF150" s="57">
        <f t="shared" si="259"/>
        <v>0</v>
      </c>
      <c r="EG150" s="58">
        <f t="shared" si="260"/>
        <v>0</v>
      </c>
      <c r="EH150" s="15"/>
      <c r="EI150" s="104"/>
    </row>
    <row r="151" spans="1:140" s="4" customFormat="1" x14ac:dyDescent="0.25">
      <c r="A151" s="126" t="str">
        <f>'Indicator Data'!A154</f>
        <v>Saudi Arabia</v>
      </c>
      <c r="B151" s="59" t="str">
        <f>'Indicator Data'!B154</f>
        <v>SAU</v>
      </c>
      <c r="C151" s="55">
        <f>ROUND(IF('Indicator Data'!C154=0,0.1,IF(LOG('Indicator Data'!C154)&gt;C$195,10,IF(LOG('Indicator Data'!C154)&lt;C$194,0,10-(C$195-LOG('Indicator Data'!C154))/(C$195-C$194)*10))),1)</f>
        <v>6</v>
      </c>
      <c r="D151" s="55">
        <f>ROUND(IF('Indicator Data'!D154=0,0.1,IF(LOG('Indicator Data'!D154)&gt;D$195,10,IF(LOG('Indicator Data'!D154)&lt;D$194,0,10-(D$195-LOG('Indicator Data'!D154))/(D$195-D$194)*10))),1)</f>
        <v>1.1000000000000001</v>
      </c>
      <c r="E151" s="55">
        <f t="shared" si="220"/>
        <v>4</v>
      </c>
      <c r="F151" s="55">
        <f>IF('Indicator Data'!E154="No data",0.1,(ROUND(IF('Indicator Data'!E154=0,0,IF(LOG('Indicator Data'!E154)&gt;F$195,10,IF(LOG('Indicator Data'!E154)&lt;F$194,0,10-(F$195-LOG('Indicator Data'!E154))/(F$195-F$194)*10))),1)))</f>
        <v>6</v>
      </c>
      <c r="G151" s="55">
        <f>ROUND(IF('Indicator Data'!F154=0,0,IF(LOG('Indicator Data'!F154)&gt;G$195,10,IF(LOG('Indicator Data'!F154)&lt;G$194,0,10-(G$195-LOG('Indicator Data'!F154))/(G$195-G$194)*10))),1)</f>
        <v>0</v>
      </c>
      <c r="H151" s="55">
        <f>ROUND(IF('Indicator Data'!G154=0,0,IF(LOG('Indicator Data'!G154)&gt;H$195,10,IF(LOG('Indicator Data'!G154)&lt;H$194,0,10-(H$195-LOG('Indicator Data'!G154))/(H$195-H$194)*10))),1)</f>
        <v>0</v>
      </c>
      <c r="I151" s="55">
        <f>ROUND(IF('Indicator Data'!H154=0,0,IF(LOG('Indicator Data'!H154)&gt;I$195,10,IF(LOG('Indicator Data'!H154)&lt;I$194,0,10-(I$195-LOG('Indicator Data'!H154))/(I$195-I$194)*10))),1)</f>
        <v>0</v>
      </c>
      <c r="J151" s="55">
        <f t="shared" si="221"/>
        <v>0</v>
      </c>
      <c r="K151" s="55">
        <f>ROUND(IF('Indicator Data'!I154=0,0,IF(LOG('Indicator Data'!I154)&gt;K$195,10,IF(LOG('Indicator Data'!I154)&lt;K$194,0,10-(K$195-LOG('Indicator Data'!I154))/(K$195-K$194)*10))),1)</f>
        <v>0</v>
      </c>
      <c r="L151" s="55">
        <f t="shared" si="222"/>
        <v>0</v>
      </c>
      <c r="M151" s="55">
        <f>ROUND(IF('Indicator Data'!J154=0,0,IF(LOG('Indicator Data'!J154)&gt;M$195,10,IF(LOG('Indicator Data'!J154)&lt;M$194,0,10-(M$195-LOG('Indicator Data'!J154))/(M$195-M$194)*10))),1)</f>
        <v>0</v>
      </c>
      <c r="N151" s="56">
        <f>'Indicator Data'!C154/'Indicator Data'!$CL154</f>
        <v>8.032614519816926E-5</v>
      </c>
      <c r="O151" s="56">
        <f>'Indicator Data'!D154/'Indicator Data'!$CL154</f>
        <v>6.751498396100136E-7</v>
      </c>
      <c r="P151" s="56">
        <f>IF(F151=0.1,"x",'Indicator Data'!E154/'Indicator Data'!$CL154)</f>
        <v>7.6162084179149769E-4</v>
      </c>
      <c r="Q151" s="56">
        <f>'Indicator Data'!F154/'Indicator Data'!$CL154</f>
        <v>0</v>
      </c>
      <c r="R151" s="56">
        <f>'Indicator Data'!G154/'Indicator Data'!$CL154</f>
        <v>0</v>
      </c>
      <c r="S151" s="56">
        <f>'Indicator Data'!H154/'Indicator Data'!$CL154</f>
        <v>0</v>
      </c>
      <c r="T151" s="56">
        <f>'Indicator Data'!I154/'Indicator Data'!$CL154</f>
        <v>0</v>
      </c>
      <c r="U151" s="56">
        <f>'Indicator Data'!J154/'Indicator Data'!$CL154</f>
        <v>0</v>
      </c>
      <c r="V151" s="55">
        <f t="shared" si="223"/>
        <v>0.4</v>
      </c>
      <c r="W151" s="55">
        <f t="shared" si="224"/>
        <v>0</v>
      </c>
      <c r="X151" s="55">
        <f t="shared" si="225"/>
        <v>0.2</v>
      </c>
      <c r="Y151" s="55">
        <f t="shared" si="226"/>
        <v>0.5</v>
      </c>
      <c r="Z151" s="55">
        <f t="shared" si="227"/>
        <v>0</v>
      </c>
      <c r="AA151" s="55">
        <f t="shared" si="228"/>
        <v>0</v>
      </c>
      <c r="AB151" s="55">
        <f t="shared" si="229"/>
        <v>0</v>
      </c>
      <c r="AC151" s="55">
        <f t="shared" si="230"/>
        <v>0</v>
      </c>
      <c r="AD151" s="55">
        <f t="shared" si="231"/>
        <v>0</v>
      </c>
      <c r="AE151" s="55">
        <f t="shared" si="232"/>
        <v>0</v>
      </c>
      <c r="AF151" s="55">
        <f t="shared" si="233"/>
        <v>0</v>
      </c>
      <c r="AG151" s="55">
        <f>ROUND(IF('Indicator Data'!K154=0,0,IF('Indicator Data'!K154&gt;AG$195,10,IF('Indicator Data'!K154&lt;AG$194,0,10-(AG$195-'Indicator Data'!K154)/(AG$195-AG$194)*10))),1)</f>
        <v>0</v>
      </c>
      <c r="AH151" s="55">
        <f t="shared" si="234"/>
        <v>3.2</v>
      </c>
      <c r="AI151" s="55">
        <f t="shared" si="235"/>
        <v>0.6</v>
      </c>
      <c r="AJ151" s="55">
        <f t="shared" si="236"/>
        <v>0</v>
      </c>
      <c r="AK151" s="55">
        <f t="shared" si="237"/>
        <v>0</v>
      </c>
      <c r="AL151" s="55">
        <f t="shared" si="238"/>
        <v>0</v>
      </c>
      <c r="AM151" s="55">
        <f t="shared" si="239"/>
        <v>0</v>
      </c>
      <c r="AN151" s="55">
        <f t="shared" si="240"/>
        <v>0</v>
      </c>
      <c r="AO151" s="193">
        <f t="shared" si="241"/>
        <v>2.2999999999999998</v>
      </c>
      <c r="AP151" s="193">
        <f t="shared" si="261"/>
        <v>3.7</v>
      </c>
      <c r="AQ151" s="193">
        <f t="shared" si="242"/>
        <v>0</v>
      </c>
      <c r="AR151" s="193">
        <f t="shared" si="243"/>
        <v>0</v>
      </c>
      <c r="AS151" s="55">
        <f t="shared" si="244"/>
        <v>0</v>
      </c>
      <c r="AT151" s="55">
        <f>IF('Indicator Data'!L154="No data","x",IF('Indicator Data'!CM154&lt;1000,"x",ROUND((IF('Indicator Data'!L154&gt;AT$195,10,IF('Indicator Data'!L154&lt;AT$194,0,10-(AT$195-'Indicator Data'!L154)/(AT$195-AT$194)*10))),1)))</f>
        <v>8.1</v>
      </c>
      <c r="AU151" s="193">
        <f t="shared" si="245"/>
        <v>4.0999999999999996</v>
      </c>
      <c r="AV151" s="55">
        <f>IF('Indicator Data'!M154="No data","x",ROUND(IF('Indicator Data'!M154=0,0,IF(LOG('Indicator Data'!M154)&gt;AV$195,10,IF(LOG('Indicator Data'!M154)&lt;AV$194,0,10-(AV$195-LOG('Indicator Data'!M154))/(AV$195-AV$194)*10))),1))</f>
        <v>9</v>
      </c>
      <c r="AW151" s="56">
        <f>IF(AV151="x","x",'Indicator Data'!M154/'Indicator Data'!$CL154)</f>
        <v>0.61335596329065589</v>
      </c>
      <c r="AX151" s="55">
        <f t="shared" si="262"/>
        <v>6.8</v>
      </c>
      <c r="AY151" s="55">
        <f t="shared" si="263"/>
        <v>8.1</v>
      </c>
      <c r="AZ151" s="55" t="str">
        <f>IF('Indicator Data'!N154="No data","x",ROUND(IF('Indicator Data'!N154=0,0,IF(LOG('Indicator Data'!N154)&gt;AZ$195,10,IF(LOG('Indicator Data'!N154)&lt;AZ$194,0,10-(AZ$195-LOG('Indicator Data'!N154))/(AZ$195-AZ$194)*10))),1))</f>
        <v>x</v>
      </c>
      <c r="BA151" s="56" t="str">
        <f>IF(AZ151="x","x",'Indicator Data'!N154/'Indicator Data'!$CL154)</f>
        <v>x</v>
      </c>
      <c r="BB151" s="55" t="str">
        <f t="shared" si="264"/>
        <v>x</v>
      </c>
      <c r="BC151" s="55" t="str">
        <f t="shared" si="265"/>
        <v>x</v>
      </c>
      <c r="BD151" s="55" t="str">
        <f>IF('Indicator Data'!O154="No data","x",ROUND(IF('Indicator Data'!O154=0,0,IF(LOG('Indicator Data'!O154)&gt;BD$195,10,IF(LOG('Indicator Data'!O154)&lt;BD$194,0,10-(BD$195-LOG('Indicator Data'!O154))/(BD$195-BD$194)*10))),1))</f>
        <v>x</v>
      </c>
      <c r="BE151" s="56" t="str">
        <f>IF(BD151="x","x",'Indicator Data'!O154/'Indicator Data'!$CL154)</f>
        <v>x</v>
      </c>
      <c r="BF151" s="55" t="str">
        <f t="shared" si="266"/>
        <v>x</v>
      </c>
      <c r="BG151" s="55" t="str">
        <f t="shared" si="267"/>
        <v>x</v>
      </c>
      <c r="BH151" s="55" t="str">
        <f>IF('Indicator Data'!P154="No data","x",ROUND(IF('Indicator Data'!P154=0,0,IF(LOG('Indicator Data'!P154)&gt;BH$195,10,IF(LOG('Indicator Data'!P154)&lt;BH$194,0,10-(BH$195-LOG('Indicator Data'!P154))/(BH$195-BH$194)*10))),1))</f>
        <v>x</v>
      </c>
      <c r="BI151" s="56" t="str">
        <f>IF(BH151="x","x",'Indicator Data'!P154/'Indicator Data'!$CL154)</f>
        <v>x</v>
      </c>
      <c r="BJ151" s="55" t="str">
        <f t="shared" si="268"/>
        <v>x</v>
      </c>
      <c r="BK151" s="55" t="str">
        <f t="shared" si="269"/>
        <v>x</v>
      </c>
      <c r="BL151" s="55">
        <f t="shared" si="270"/>
        <v>8.1</v>
      </c>
      <c r="BM151" s="55">
        <f>ROUND(IF('Indicator Data'!Q154=0,0,IF(LOG('Indicator Data'!Q154)&gt;BM$195,10,IF(LOG('Indicator Data'!Q154)&lt;BM$194,0,10-(BM$195-LOG('Indicator Data'!Q154))/(BM$195-BM$194)*10))),1)</f>
        <v>6.4</v>
      </c>
      <c r="BN151" s="55">
        <f>ROUND(IF('Indicator Data'!R154=0,0,IF(LOG('Indicator Data'!R154)&gt;BN$195,10,IF(LOG('Indicator Data'!R154)&lt;BN$194,0,10-(BN$195-LOG('Indicator Data'!R154))/(BN$195-BN$194)*10))),1)</f>
        <v>0</v>
      </c>
      <c r="BO151" s="55">
        <f t="shared" si="271"/>
        <v>2.1333333333333333</v>
      </c>
      <c r="BP151" s="56">
        <f>'Indicator Data'!Q154/'Indicator Data'!$CL154</f>
        <v>1.0263549884841553E-2</v>
      </c>
      <c r="BQ151" s="56">
        <f>'Indicator Data'!R154/'Indicator Data'!$CL154</f>
        <v>0</v>
      </c>
      <c r="BR151" s="55">
        <f t="shared" si="246"/>
        <v>0.1</v>
      </c>
      <c r="BS151" s="55">
        <f t="shared" si="247"/>
        <v>0</v>
      </c>
      <c r="BT151" s="55">
        <f t="shared" si="248"/>
        <v>3.3333333333333333E-2</v>
      </c>
      <c r="BU151" s="55">
        <f t="shared" si="272"/>
        <v>1.1000000000000001</v>
      </c>
      <c r="BV151" s="55">
        <f>ROUND(IF('Indicator Data'!S154=0,0,IF(LOG('Indicator Data'!S154)&gt;BV$195,10,IF(LOG('Indicator Data'!S154)&lt;BV$194,0,10-(BV$195-LOG('Indicator Data'!S154))/(BV$195-BV$194)*10))),1)</f>
        <v>7.3</v>
      </c>
      <c r="BW151" s="55">
        <f>ROUND(IF('Indicator Data'!T154=0,0,IF(LOG('Indicator Data'!T154)&gt;BW$195,10,IF(LOG('Indicator Data'!T154)&lt;BW$194,0,10-(BW$195-LOG('Indicator Data'!T154))/(BW$195-BW$194)*10))),1)</f>
        <v>6.8</v>
      </c>
      <c r="BX151" s="55">
        <f t="shared" si="273"/>
        <v>6.9666666666666659</v>
      </c>
      <c r="BY151" s="56">
        <f>'Indicator Data'!S154/'Indicator Data'!$CL154</f>
        <v>4.0382902827075143E-2</v>
      </c>
      <c r="BZ151" s="56">
        <f>'Indicator Data'!T154/'Indicator Data'!$CL154</f>
        <v>1.9318765687559178E-2</v>
      </c>
      <c r="CA151" s="55">
        <f t="shared" si="249"/>
        <v>0.7</v>
      </c>
      <c r="CB151" s="55">
        <f t="shared" si="250"/>
        <v>0.2</v>
      </c>
      <c r="CC151" s="55">
        <f t="shared" si="274"/>
        <v>0.36666666666666664</v>
      </c>
      <c r="CD151" s="55">
        <f t="shared" si="275"/>
        <v>4.4000000000000004</v>
      </c>
      <c r="CE151" s="55">
        <f t="shared" si="276"/>
        <v>2.9</v>
      </c>
      <c r="CF151" s="55">
        <f>ROUND(IF('Indicator Data'!U154=0,0,IF(LOG('Indicator Data'!U154)&gt;CF$195,10,IF(LOG('Indicator Data'!U154)&lt;CF$194,0,10-(CF$195-LOG('Indicator Data'!U154))/(CF$195-CF$194)*10))),1)</f>
        <v>8.1999999999999993</v>
      </c>
      <c r="CG151" s="56">
        <f>'Indicator Data'!U154/'Indicator Data'!$CL154</f>
        <v>0.16756374157206469</v>
      </c>
      <c r="CH151" s="55">
        <f t="shared" si="251"/>
        <v>1.9</v>
      </c>
      <c r="CI151" s="55">
        <f t="shared" si="277"/>
        <v>5.9</v>
      </c>
      <c r="CJ151" s="55">
        <f>ROUND(IF('Indicator Data'!V154=0,0,IF(LOG('Indicator Data'!V154)&gt;CJ$195,10,IF(LOG('Indicator Data'!V154)&lt;CJ$194,0,10-(CJ$195-LOG('Indicator Data'!V154))/(CJ$195-CJ$194)*10))),1)</f>
        <v>9</v>
      </c>
      <c r="CK151" s="56">
        <f>IF('Indicator Data'!V154/'Indicator Data'!$CL154&gt;1,1,'Indicator Data'!V154/'Indicator Data'!$CL154)</f>
        <v>0.6019213878206936</v>
      </c>
      <c r="CL151" s="55">
        <f t="shared" si="252"/>
        <v>6</v>
      </c>
      <c r="CM151" s="55">
        <f t="shared" si="278"/>
        <v>7.8</v>
      </c>
      <c r="CN151" s="55">
        <f>ROUND(IF('Indicator Data'!W154=0,0,IF(LOG('Indicator Data'!W154)&gt;CN$195,10,IF(LOG('Indicator Data'!W154)&lt;CN$194,0,10-(CN$195-LOG('Indicator Data'!W154))/(CN$195-CN$194)*10))),1)</f>
        <v>0</v>
      </c>
      <c r="CO151" s="56">
        <f>'Indicator Data'!W154/'Indicator Data'!$CL154</f>
        <v>0</v>
      </c>
      <c r="CP151" s="55">
        <f t="shared" si="253"/>
        <v>0</v>
      </c>
      <c r="CQ151" s="55">
        <f t="shared" si="279"/>
        <v>0</v>
      </c>
      <c r="CR151" s="55">
        <f>ROUND(IF('Indicator Data'!X154=0,0,IF(LOG('Indicator Data'!X154)&gt;CR$195,10,IF(LOG('Indicator Data'!X154)&lt;CR$194,0,10-(CR$195-LOG('Indicator Data'!X154))/(CR$195-CR$194)*10))),1)</f>
        <v>8.6</v>
      </c>
      <c r="CS151" s="56">
        <f>'Indicator Data'!X154/'Indicator Data'!$CL154</f>
        <v>0.32657929048691736</v>
      </c>
      <c r="CT151" s="55">
        <f t="shared" si="254"/>
        <v>3.3</v>
      </c>
      <c r="CU151" s="55">
        <f t="shared" si="280"/>
        <v>6.7</v>
      </c>
      <c r="CV151" s="55">
        <f>ROUND(IF('Indicator Data'!Y154=0,0,IF(LOG('Indicator Data'!Y154)&gt;CR$195,10,IF(LOG('Indicator Data'!Y154)&lt;CR$194,0,10-(CR$195-LOG('Indicator Data'!Y154))/(CR$195-CR$194)*10))),1)</f>
        <v>0</v>
      </c>
      <c r="CW151" s="56">
        <f>'Indicator Data'!Y154/'Indicator Data'!$CL154</f>
        <v>0</v>
      </c>
      <c r="CX151" s="55">
        <f t="shared" si="255"/>
        <v>0</v>
      </c>
      <c r="CY151" s="55">
        <f t="shared" si="281"/>
        <v>0</v>
      </c>
      <c r="CZ151" s="55">
        <f t="shared" si="282"/>
        <v>6.1</v>
      </c>
      <c r="DA151" s="55">
        <f>IF('Indicator Data'!AE154="No data","x",ROUND(IF('Indicator Data'!AE154&gt;DA$195,0,IF('Indicator Data'!AE154&lt;DA$194,10,(DA$195-'Indicator Data'!AE154)/(DA$195-DA$194)*10)),1))</f>
        <v>0</v>
      </c>
      <c r="DB151" s="55">
        <f>IF('Indicator Data'!AF154="No data","x",ROUND(IF('Indicator Data'!AF154&gt;DB$195,0,IF('Indicator Data'!AF154&lt;DB$194,10,(DB$195-'Indicator Data'!AF154)/(DB$195-DB$194)*10)),1))</f>
        <v>0</v>
      </c>
      <c r="DC151" s="55" t="str">
        <f>IF('Indicator Data'!AH154="No data","x",ROUND(IF('Indicator Data'!AH154&gt;DC$195,0,IF('Indicator Data'!AH154&lt;DC$194,10,(DC$195-'Indicator Data'!AH154)/(DC$195-DC$194)*10)),1))</f>
        <v>x</v>
      </c>
      <c r="DD151" s="55">
        <f>IF(AND(DB151="x",DA151="x",DC151="x"),"x",ROUND(AVERAGE(DA151:DC151),1))</f>
        <v>0</v>
      </c>
      <c r="DE151" s="55">
        <f>IF('Indicator Data'!AA154="No data","x",ROUND(IF(LOG('Indicator Data'!AA154)&gt;DE$195,10,IF(LOG('Indicator Data'!AA154)&lt;DE$194,0,10-(DE$195-LOG('Indicator Data'!AA154))/(DE$195-DE$194)*10)),1))</f>
        <v>4</v>
      </c>
      <c r="DF151" s="55">
        <f>IF('Indicator Data'!AB154="No data","x",ROUND(IF('Indicator Data'!AB154&gt;DF$195,10,IF('Indicator Data'!AB154&lt;DF$194,0,10-(DF$195-'Indicator Data'!AB154)/(DF$195-DF$194)*10)),1))</f>
        <v>5.0999999999999996</v>
      </c>
      <c r="DG151" s="55">
        <f>IF('Indicator Data'!AC154="No data","x",ROUND(IF('Indicator Data'!AC154&gt;DG$195,10,IF('Indicator Data'!AC154&lt;DG$194,0,10-(DG$195-'Indicator Data'!AC154)/(DG$195-DG$194)*10)),1))</f>
        <v>8.4</v>
      </c>
      <c r="DH151" s="55" t="str">
        <f>IF('Indicator Data'!AD154="No data","x",ROUND(IF('Indicator Data'!AD154&gt;DH$195,10,IF('Indicator Data'!AD154&lt;DH$194,0,10-(DH$195-'Indicator Data'!AD154)/(DH$195-DH$194)*10)),1))</f>
        <v>x</v>
      </c>
      <c r="DI151" s="55">
        <f t="shared" si="283"/>
        <v>5.8</v>
      </c>
      <c r="DJ151" s="55">
        <f t="shared" si="284"/>
        <v>3.9</v>
      </c>
      <c r="DK151" s="55">
        <f>IF('Indicator Data'!AK154="No data","x",ROUND(IF('Indicator Data'!AK154&gt;DK$195,10,IF('Indicator Data'!AK154&lt;DK$194,0,10-(DK$195-'Indicator Data'!AK154)/(DK$195-DK$194)*10)),1))</f>
        <v>2</v>
      </c>
      <c r="DL151" s="55">
        <f>IF('Indicator Data'!AL154="No data","x",ROUND(IF('Indicator Data'!AL154&gt;DL$195,10,IF('Indicator Data'!AL154&lt;DL$194,0,10-(DL$195-'Indicator Data'!AL154)/(DL$195-DL$194)*10)),1))</f>
        <v>2.5</v>
      </c>
      <c r="DM151" s="55">
        <f t="shared" si="285"/>
        <v>4.4000000000000004</v>
      </c>
      <c r="DN151" s="55">
        <f>IF('Indicator Data'!AG154="No data","x",ROUND(IF('Indicator Data'!AG154&gt;DN$195,10,IF('Indicator Data'!AG154&lt;DN$194,0,10-(DN$195-'Indicator Data'!AG154)/(DN$195-DN$194)*10)),1))</f>
        <v>0</v>
      </c>
      <c r="DO151" s="55">
        <f t="shared" si="286"/>
        <v>0</v>
      </c>
      <c r="DP151" s="194">
        <f>IF('Indicator Data'!AI154="No data","x",'Indicator Data'!AI154/'Indicator Data'!$CK154)</f>
        <v>8.6795386153118106E-5</v>
      </c>
      <c r="DQ151" s="55">
        <f t="shared" si="256"/>
        <v>0.9</v>
      </c>
      <c r="DR151" s="55">
        <f>IF('Indicator Data'!AJ154="No data","x",ROUND(IF('Indicator Data'!AJ154&gt;DR$195,10,IF('Indicator Data'!AJ154&lt;DR$194,0,10-(DR$195-'Indicator Data'!AJ154)/(DR$195-DR$194)*10)),1))</f>
        <v>8</v>
      </c>
      <c r="DS151" s="55">
        <f t="shared" si="287"/>
        <v>4.5</v>
      </c>
      <c r="DT151" s="55">
        <f>ROUND(IF('Indicator Data'!Z154=0,0,IF(LOG('Indicator Data'!Z154)&gt;DT$195,10,IF(LOG('Indicator Data'!Z154)&lt;DT$194,0,10-(DT$195-LOG('Indicator Data'!Z154))/(DT$195-DT$194)*10))),1)</f>
        <v>0</v>
      </c>
      <c r="DU151" s="56">
        <f>'Indicator Data'!Z154/'Indicator Data'!$CL154</f>
        <v>0</v>
      </c>
      <c r="DV151" s="55">
        <f t="shared" si="257"/>
        <v>0</v>
      </c>
      <c r="DW151" s="55">
        <f t="shared" si="288"/>
        <v>0</v>
      </c>
      <c r="DX151" s="55">
        <f t="shared" si="289"/>
        <v>3</v>
      </c>
      <c r="DY151" s="57">
        <f>IF(BL151="x",ROUND((10-GEOMEAN(((10-DX151)/10*9+1),((10-CZ151)/10*9+1),((10-DJ151)/10*9+1)))/9*10,1),ROUND((10-GEOMEAN(((10-BL151)/10*9+1),((10-DX151)/10*9+1),((10-CZ151)/10*9+1),((10-DJ151)/10*9+1)))/9*10,1))</f>
        <v>5.7</v>
      </c>
      <c r="DZ151" s="58">
        <f>IF(ROUND(IF(AP151="x",(10-GEOMEAN(((10-AO151)/10*9+1),((10-DY151)/10*9+1),((10-AU151)/10*9+1),((10-AQ151)/10*9+1),((10-AR151)/10*9+1)))/9*10,(10-GEOMEAN(((10-AO151)/10*9+1),((10-DY151)/10*9+1),((10-AP151)/10*9+1),((10-AQ151)/10*9+1),((10-AR151)/10*9+1),((10-AU151)/10*9+1)))/9*10),1)=0,0.1,ROUND(IF(AP151="x",(10-GEOMEAN(((10-AO151)/10*9+1),((10-DY151)/10*9+1),((10-AU151)/10*9+1),((10-AQ151)/10*9+1),((10-AR151)/10*9+1)))/9*10,(10-GEOMEAN(((10-AO151)/10*9+1),((10-DY151)/10*9+1),((10-AP151)/10*9+1),((10-AQ151)/10*9+1),((10-AR151)/10*9+1),((10-AU151)/10*9+1)))/9*10),1))</f>
        <v>2.9</v>
      </c>
      <c r="EA151" s="55">
        <f>ROUND(IF('Indicator Data'!AM154=0,0,IF('Indicator Data'!AM154&gt;EA$195,10,IF('Indicator Data'!AM154&lt;EA$194,0,10-(EA$195-'Indicator Data'!AM154)/(EA$195-EA$194)*10))),1)</f>
        <v>6</v>
      </c>
      <c r="EB151" s="55">
        <f>ROUND(IF('Indicator Data'!AN154=0,0,IF(LOG('Indicator Data'!AN154)&gt;LOG(EB$195),10,IF(LOG('Indicator Data'!AN154)&lt;LOG(EB$194),0,10-(LOG(EB$195)-LOG('Indicator Data'!AN154))/(LOG(EB$195)-LOG(EB$194))*10))),1)</f>
        <v>7.2</v>
      </c>
      <c r="EC151" s="57">
        <f t="shared" si="258"/>
        <v>6.6</v>
      </c>
      <c r="ED151" s="55">
        <f>'Indicator Data'!AO154</f>
        <v>0</v>
      </c>
      <c r="EE151" s="55">
        <f>'Indicator Data'!AP154</f>
        <v>0</v>
      </c>
      <c r="EF151" s="57">
        <f t="shared" si="259"/>
        <v>0</v>
      </c>
      <c r="EG151" s="58">
        <f t="shared" si="260"/>
        <v>4.5999999999999996</v>
      </c>
      <c r="EH151" s="15"/>
      <c r="EI151" s="104"/>
    </row>
    <row r="152" spans="1:140" s="4" customFormat="1" x14ac:dyDescent="0.25">
      <c r="A152" s="126" t="str">
        <f>'Indicator Data'!A155</f>
        <v>Senegal</v>
      </c>
      <c r="B152" s="59" t="str">
        <f>'Indicator Data'!B155</f>
        <v>SEN</v>
      </c>
      <c r="C152" s="55">
        <f>ROUND(IF('Indicator Data'!C155=0,0.1,IF(LOG('Indicator Data'!C155)&gt;C$195,10,IF(LOG('Indicator Data'!C155)&lt;C$194,0,10-(C$195-LOG('Indicator Data'!C155))/(C$195-C$194)*10))),1)</f>
        <v>0.1</v>
      </c>
      <c r="D152" s="55">
        <f>ROUND(IF('Indicator Data'!D155=0,0.1,IF(LOG('Indicator Data'!D155)&gt;D$195,10,IF(LOG('Indicator Data'!D155)&lt;D$194,0,10-(D$195-LOG('Indicator Data'!D155))/(D$195-D$194)*10))),1)</f>
        <v>0.1</v>
      </c>
      <c r="E152" s="55">
        <f t="shared" si="220"/>
        <v>0.1</v>
      </c>
      <c r="F152" s="55">
        <f>IF('Indicator Data'!E155="No data",0.1,(ROUND(IF('Indicator Data'!E155=0,0,IF(LOG('Indicator Data'!E155)&gt;F$195,10,IF(LOG('Indicator Data'!E155)&lt;F$194,0,10-(F$195-LOG('Indicator Data'!E155))/(F$195-F$194)*10))),1)))</f>
        <v>6.7</v>
      </c>
      <c r="G152" s="55">
        <f>ROUND(IF('Indicator Data'!F155=0,0,IF(LOG('Indicator Data'!F155)&gt;G$195,10,IF(LOG('Indicator Data'!F155)&lt;G$194,0,10-(G$195-LOG('Indicator Data'!F155))/(G$195-G$194)*10))),1)</f>
        <v>6.1</v>
      </c>
      <c r="H152" s="55">
        <f>ROUND(IF('Indicator Data'!G155=0,0,IF(LOG('Indicator Data'!G155)&gt;H$195,10,IF(LOG('Indicator Data'!G155)&lt;H$194,0,10-(H$195-LOG('Indicator Data'!G155))/(H$195-H$194)*10))),1)</f>
        <v>0</v>
      </c>
      <c r="I152" s="55">
        <f>ROUND(IF('Indicator Data'!H155=0,0,IF(LOG('Indicator Data'!H155)&gt;I$195,10,IF(LOG('Indicator Data'!H155)&lt;I$194,0,10-(I$195-LOG('Indicator Data'!H155))/(I$195-I$194)*10))),1)</f>
        <v>0</v>
      </c>
      <c r="J152" s="55">
        <f t="shared" si="221"/>
        <v>0</v>
      </c>
      <c r="K152" s="55">
        <f>ROUND(IF('Indicator Data'!I155=0,0,IF(LOG('Indicator Data'!I155)&gt;K$195,10,IF(LOG('Indicator Data'!I155)&lt;K$194,0,10-(K$195-LOG('Indicator Data'!I155))/(K$195-K$194)*10))),1)</f>
        <v>0</v>
      </c>
      <c r="L152" s="55">
        <f t="shared" si="222"/>
        <v>0</v>
      </c>
      <c r="M152" s="55">
        <f>ROUND(IF('Indicator Data'!J155=0,0,IF(LOG('Indicator Data'!J155)&gt;M$195,10,IF(LOG('Indicator Data'!J155)&lt;M$194,0,10-(M$195-LOG('Indicator Data'!J155))/(M$195-M$194)*10))),1)</f>
        <v>9.3000000000000007</v>
      </c>
      <c r="N152" s="56">
        <f>'Indicator Data'!C155/'Indicator Data'!$CL155</f>
        <v>0</v>
      </c>
      <c r="O152" s="56">
        <f>'Indicator Data'!D155/'Indicator Data'!$CL155</f>
        <v>0</v>
      </c>
      <c r="P152" s="56">
        <f>IF(F152=0.1,"x",'Indicator Data'!E155/'Indicator Data'!$CL155)</f>
        <v>3.2642930392456481E-3</v>
      </c>
      <c r="Q152" s="56">
        <f>'Indicator Data'!F155/'Indicator Data'!$CL155</f>
        <v>2.8828324129898253E-6</v>
      </c>
      <c r="R152" s="56">
        <f>'Indicator Data'!G155/'Indicator Data'!$CL155</f>
        <v>0</v>
      </c>
      <c r="S152" s="56">
        <f>'Indicator Data'!H155/'Indicator Data'!$CL155</f>
        <v>0</v>
      </c>
      <c r="T152" s="56">
        <f>'Indicator Data'!I155/'Indicator Data'!$CL155</f>
        <v>0</v>
      </c>
      <c r="U152" s="56">
        <f>'Indicator Data'!J155/'Indicator Data'!$CL155</f>
        <v>3.3573860870773861E-3</v>
      </c>
      <c r="V152" s="55">
        <f t="shared" si="223"/>
        <v>0</v>
      </c>
      <c r="W152" s="55">
        <f t="shared" si="224"/>
        <v>0</v>
      </c>
      <c r="X152" s="55">
        <f t="shared" si="225"/>
        <v>0</v>
      </c>
      <c r="Y152" s="55">
        <f t="shared" si="226"/>
        <v>2.2000000000000002</v>
      </c>
      <c r="Z152" s="55">
        <f t="shared" si="227"/>
        <v>6.6</v>
      </c>
      <c r="AA152" s="55">
        <f t="shared" si="228"/>
        <v>0</v>
      </c>
      <c r="AB152" s="55">
        <f t="shared" si="229"/>
        <v>0</v>
      </c>
      <c r="AC152" s="55">
        <f t="shared" si="230"/>
        <v>0</v>
      </c>
      <c r="AD152" s="55">
        <f t="shared" si="231"/>
        <v>0</v>
      </c>
      <c r="AE152" s="55">
        <f t="shared" si="232"/>
        <v>0</v>
      </c>
      <c r="AF152" s="55">
        <f t="shared" si="233"/>
        <v>1.1000000000000001</v>
      </c>
      <c r="AG152" s="55">
        <f>ROUND(IF('Indicator Data'!K155=0,0,IF('Indicator Data'!K155&gt;AG$195,10,IF('Indicator Data'!K155&lt;AG$194,0,10-(AG$195-'Indicator Data'!K155)/(AG$195-AG$194)*10))),1)</f>
        <v>2.9</v>
      </c>
      <c r="AH152" s="55">
        <f t="shared" si="234"/>
        <v>0.1</v>
      </c>
      <c r="AI152" s="55">
        <f t="shared" si="235"/>
        <v>0.1</v>
      </c>
      <c r="AJ152" s="55">
        <f t="shared" si="236"/>
        <v>0</v>
      </c>
      <c r="AK152" s="55">
        <f t="shared" si="237"/>
        <v>0</v>
      </c>
      <c r="AL152" s="55">
        <f t="shared" si="238"/>
        <v>0</v>
      </c>
      <c r="AM152" s="55">
        <f t="shared" si="239"/>
        <v>0</v>
      </c>
      <c r="AN152" s="55">
        <f t="shared" si="240"/>
        <v>6.9</v>
      </c>
      <c r="AO152" s="193">
        <f t="shared" si="241"/>
        <v>0.1</v>
      </c>
      <c r="AP152" s="193">
        <f t="shared" si="261"/>
        <v>4.8</v>
      </c>
      <c r="AQ152" s="193">
        <f t="shared" si="242"/>
        <v>6.4</v>
      </c>
      <c r="AR152" s="193">
        <f t="shared" si="243"/>
        <v>0</v>
      </c>
      <c r="AS152" s="55">
        <f t="shared" si="244"/>
        <v>4.9000000000000004</v>
      </c>
      <c r="AT152" s="55">
        <f>IF('Indicator Data'!L155="No data","x",IF('Indicator Data'!CM155&lt;1000,"x",ROUND((IF('Indicator Data'!L155&gt;AT$195,10,IF('Indicator Data'!L155&lt;AT$194,0,10-(AT$195-'Indicator Data'!L155)/(AT$195-AT$194)*10))),1)))</f>
        <v>10</v>
      </c>
      <c r="AU152" s="193">
        <f t="shared" si="245"/>
        <v>7.5</v>
      </c>
      <c r="AV152" s="55">
        <f>IF('Indicator Data'!M155="No data","x",ROUND(IF('Indicator Data'!M155=0,0,IF(LOG('Indicator Data'!M155)&gt;AV$195,10,IF(LOG('Indicator Data'!M155)&lt;AV$194,0,10-(AV$195-LOG('Indicator Data'!M155))/(AV$195-AV$194)*10))),1))</f>
        <v>8.3000000000000007</v>
      </c>
      <c r="AW152" s="56">
        <f>IF(AV152="x","x",'Indicator Data'!M155/'Indicator Data'!$CL155)</f>
        <v>0.41850334232730579</v>
      </c>
      <c r="AX152" s="55">
        <f t="shared" si="262"/>
        <v>4.7</v>
      </c>
      <c r="AY152" s="55">
        <f t="shared" si="263"/>
        <v>6.9</v>
      </c>
      <c r="AZ152" s="55">
        <f>IF('Indicator Data'!N155="No data","x",ROUND(IF('Indicator Data'!N155=0,0,IF(LOG('Indicator Data'!N155)&gt;AZ$195,10,IF(LOG('Indicator Data'!N155)&lt;AZ$194,0,10-(AZ$195-LOG('Indicator Data'!N155))/(AZ$195-AZ$194)*10))),1))</f>
        <v>0</v>
      </c>
      <c r="BA152" s="56">
        <f>IF(AZ152="x","x",'Indicator Data'!N155/'Indicator Data'!$CL155)</f>
        <v>0</v>
      </c>
      <c r="BB152" s="55">
        <f t="shared" si="264"/>
        <v>0</v>
      </c>
      <c r="BC152" s="55">
        <f t="shared" si="265"/>
        <v>0</v>
      </c>
      <c r="BD152" s="55">
        <f>IF('Indicator Data'!O155="No data","x",ROUND(IF('Indicator Data'!O155=0,0,IF(LOG('Indicator Data'!O155)&gt;BD$195,10,IF(LOG('Indicator Data'!O155)&lt;BD$194,0,10-(BD$195-LOG('Indicator Data'!O155))/(BD$195-BD$194)*10))),1))</f>
        <v>7.1</v>
      </c>
      <c r="BE152" s="56">
        <f>IF(BD152="x","x",'Indicator Data'!O155/'Indicator Data'!$CL155)</f>
        <v>1.2166581629227629E-2</v>
      </c>
      <c r="BF152" s="55">
        <f t="shared" si="266"/>
        <v>1.2</v>
      </c>
      <c r="BG152" s="55">
        <f t="shared" si="267"/>
        <v>4.8</v>
      </c>
      <c r="BH152" s="55">
        <f>IF('Indicator Data'!P155="No data","x",ROUND(IF('Indicator Data'!P155=0,0,IF(LOG('Indicator Data'!P155)&gt;BH$195,10,IF(LOG('Indicator Data'!P155)&lt;BH$194,0,10-(BH$195-LOG('Indicator Data'!P155))/(BH$195-BH$194)*10))),1))</f>
        <v>0</v>
      </c>
      <c r="BI152" s="56">
        <f>IF(BH152="x","x",'Indicator Data'!P155/'Indicator Data'!$CL155)</f>
        <v>0</v>
      </c>
      <c r="BJ152" s="55">
        <f t="shared" si="268"/>
        <v>0</v>
      </c>
      <c r="BK152" s="55">
        <f t="shared" si="269"/>
        <v>0</v>
      </c>
      <c r="BL152" s="55">
        <f t="shared" si="270"/>
        <v>3.5</v>
      </c>
      <c r="BM152" s="55">
        <f>ROUND(IF('Indicator Data'!Q155=0,0,IF(LOG('Indicator Data'!Q155)&gt;BM$195,10,IF(LOG('Indicator Data'!Q155)&lt;BM$194,0,10-(BM$195-LOG('Indicator Data'!Q155))/(BM$195-BM$194)*10))),1)</f>
        <v>8.8000000000000007</v>
      </c>
      <c r="BN152" s="55">
        <f>ROUND(IF('Indicator Data'!R155=0,0,IF(LOG('Indicator Data'!R155)&gt;BN$195,10,IF(LOG('Indicator Data'!R155)&lt;BN$194,0,10-(BN$195-LOG('Indicator Data'!R155))/(BN$195-BN$194)*10))),1)</f>
        <v>0</v>
      </c>
      <c r="BO152" s="55">
        <f t="shared" si="271"/>
        <v>2.9333333333333336</v>
      </c>
      <c r="BP152" s="56">
        <f>'Indicator Data'!Q155/'Indicator Data'!$CL155</f>
        <v>0.97800112798420424</v>
      </c>
      <c r="BQ152" s="56">
        <f>'Indicator Data'!R155/'Indicator Data'!$CL155</f>
        <v>0</v>
      </c>
      <c r="BR152" s="55">
        <f t="shared" si="246"/>
        <v>9.8000000000000007</v>
      </c>
      <c r="BS152" s="55">
        <f t="shared" si="247"/>
        <v>0</v>
      </c>
      <c r="BT152" s="55">
        <f t="shared" si="248"/>
        <v>3.2666666666666671</v>
      </c>
      <c r="BU152" s="55">
        <f t="shared" si="272"/>
        <v>3.1</v>
      </c>
      <c r="BV152" s="55">
        <f>ROUND(IF('Indicator Data'!S155=0,0,IF(LOG('Indicator Data'!S155)&gt;BV$195,10,IF(LOG('Indicator Data'!S155)&lt;BV$194,0,10-(BV$195-LOG('Indicator Data'!S155))/(BV$195-BV$194)*10))),1)</f>
        <v>6.3</v>
      </c>
      <c r="BW152" s="55">
        <f>ROUND(IF('Indicator Data'!T155=0,0,IF(LOG('Indicator Data'!T155)&gt;BW$195,10,IF(LOG('Indicator Data'!T155)&lt;BW$194,0,10-(BW$195-LOG('Indicator Data'!T155))/(BW$195-BW$194)*10))),1)</f>
        <v>8.8000000000000007</v>
      </c>
      <c r="BX152" s="55">
        <f t="shared" si="273"/>
        <v>7.9666666666666677</v>
      </c>
      <c r="BY152" s="56">
        <f>'Indicator Data'!S155/'Indicator Data'!$CL155</f>
        <v>1.5818345385106302E-2</v>
      </c>
      <c r="BZ152" s="56">
        <f>'Indicator Data'!T155/'Indicator Data'!$CL155</f>
        <v>0.96218278259909795</v>
      </c>
      <c r="CA152" s="55">
        <f t="shared" si="249"/>
        <v>0.3</v>
      </c>
      <c r="CB152" s="55">
        <f t="shared" si="250"/>
        <v>9.6</v>
      </c>
      <c r="CC152" s="55">
        <f t="shared" si="274"/>
        <v>6.5</v>
      </c>
      <c r="CD152" s="55">
        <f t="shared" si="275"/>
        <v>7.3</v>
      </c>
      <c r="CE152" s="55">
        <f t="shared" si="276"/>
        <v>5.6</v>
      </c>
      <c r="CF152" s="55">
        <f>ROUND(IF('Indicator Data'!U155=0,0,IF(LOG('Indicator Data'!U155)&gt;CF$195,10,IF(LOG('Indicator Data'!U155)&lt;CF$194,0,10-(CF$195-LOG('Indicator Data'!U155))/(CF$195-CF$194)*10))),1)</f>
        <v>7.9</v>
      </c>
      <c r="CG152" s="56">
        <f>'Indicator Data'!U155/'Indicator Data'!$CL155</f>
        <v>0.22286320498433071</v>
      </c>
      <c r="CH152" s="55">
        <f t="shared" si="251"/>
        <v>2.5</v>
      </c>
      <c r="CI152" s="55">
        <f t="shared" si="277"/>
        <v>5.9</v>
      </c>
      <c r="CJ152" s="55">
        <f>ROUND(IF('Indicator Data'!V155=0,0,IF(LOG('Indicator Data'!V155)&gt;CJ$195,10,IF(LOG('Indicator Data'!V155)&lt;CJ$194,0,10-(CJ$195-LOG('Indicator Data'!V155))/(CJ$195-CJ$194)*10))),1)</f>
        <v>8.8000000000000007</v>
      </c>
      <c r="CK152" s="56">
        <f>IF('Indicator Data'!V155/'Indicator Data'!$CL155&gt;1,1,'Indicator Data'!V155/'Indicator Data'!$CL155)</f>
        <v>0.93337276369976441</v>
      </c>
      <c r="CL152" s="55">
        <f t="shared" si="252"/>
        <v>9.3000000000000007</v>
      </c>
      <c r="CM152" s="55">
        <f t="shared" si="278"/>
        <v>9.1</v>
      </c>
      <c r="CN152" s="55">
        <f>ROUND(IF('Indicator Data'!W155=0,0,IF(LOG('Indicator Data'!W155)&gt;CN$195,10,IF(LOG('Indicator Data'!W155)&lt;CN$194,0,10-(CN$195-LOG('Indicator Data'!W155))/(CN$195-CN$194)*10))),1)</f>
        <v>0</v>
      </c>
      <c r="CO152" s="56">
        <f>'Indicator Data'!W155/'Indicator Data'!$CL155</f>
        <v>0</v>
      </c>
      <c r="CP152" s="55">
        <f t="shared" si="253"/>
        <v>0</v>
      </c>
      <c r="CQ152" s="55">
        <f t="shared" si="279"/>
        <v>0</v>
      </c>
      <c r="CR152" s="55">
        <f>ROUND(IF('Indicator Data'!X155=0,0,IF(LOG('Indicator Data'!X155)&gt;CR$195,10,IF(LOG('Indicator Data'!X155)&lt;CR$194,0,10-(CR$195-LOG('Indicator Data'!X155))/(CR$195-CR$194)*10))),1)</f>
        <v>8.8000000000000007</v>
      </c>
      <c r="CS152" s="56">
        <f>'Indicator Data'!X155/'Indicator Data'!$CL155</f>
        <v>0.91821632788604712</v>
      </c>
      <c r="CT152" s="55">
        <f t="shared" si="254"/>
        <v>9.1999999999999993</v>
      </c>
      <c r="CU152" s="55">
        <f t="shared" si="280"/>
        <v>9</v>
      </c>
      <c r="CV152" s="55">
        <f>ROUND(IF('Indicator Data'!Y155=0,0,IF(LOG('Indicator Data'!Y155)&gt;CR$195,10,IF(LOG('Indicator Data'!Y155)&lt;CR$194,0,10-(CR$195-LOG('Indicator Data'!Y155))/(CR$195-CR$194)*10))),1)</f>
        <v>0</v>
      </c>
      <c r="CW152" s="56">
        <f>'Indicator Data'!Y155/'Indicator Data'!$CL155</f>
        <v>0</v>
      </c>
      <c r="CX152" s="55">
        <f t="shared" si="255"/>
        <v>0</v>
      </c>
      <c r="CY152" s="55">
        <f t="shared" si="281"/>
        <v>0</v>
      </c>
      <c r="CZ152" s="55">
        <f t="shared" si="282"/>
        <v>7.8</v>
      </c>
      <c r="DA152" s="55">
        <f>IF('Indicator Data'!AE155="No data","x",ROUND(IF('Indicator Data'!AE155&gt;DA$195,0,IF('Indicator Data'!AE155&lt;DA$194,10,(DA$195-'Indicator Data'!AE155)/(DA$195-DA$194)*10)),1))</f>
        <v>5.4</v>
      </c>
      <c r="DB152" s="55">
        <f>IF('Indicator Data'!AF155="No data","x",ROUND(IF('Indicator Data'!AF155&gt;DB$195,0,IF('Indicator Data'!AF155&lt;DB$194,10,(DB$195-'Indicator Data'!AF155)/(DB$195-DB$194)*10)),1))</f>
        <v>3.2</v>
      </c>
      <c r="DC152" s="55">
        <f>IF('Indicator Data'!AH155="No data","x",ROUND(IF('Indicator Data'!AH155&gt;DC$195,0,IF('Indicator Data'!AH155&lt;DC$194,10,(DC$195-'Indicator Data'!AH155)/(DC$195-DC$194)*10)),1))</f>
        <v>7.9</v>
      </c>
      <c r="DD152" s="55">
        <f>IF(AND(DB152="x",DA152="x",DC152="x"),"x",ROUND(AVERAGE(DA152:DC152),1))</f>
        <v>5.5</v>
      </c>
      <c r="DE152" s="55">
        <f>IF('Indicator Data'!AA155="No data","x",ROUND(IF(LOG('Indicator Data'!AA155)&gt;DE$195,10,IF(LOG('Indicator Data'!AA155)&lt;DE$194,0,10-(DE$195-LOG('Indicator Data'!AA155))/(DE$195-DE$194)*10)),1))</f>
        <v>6.4</v>
      </c>
      <c r="DF152" s="55">
        <f>IF('Indicator Data'!AB155="No data","x",ROUND(IF('Indicator Data'!AB155&gt;DF$195,10,IF('Indicator Data'!AB155&lt;DF$194,0,10-(DF$195-'Indicator Data'!AB155)/(DF$195-DF$194)*10)),1))</f>
        <v>7.9</v>
      </c>
      <c r="DG152" s="55">
        <f>IF('Indicator Data'!AC155="No data","x",ROUND(IF('Indicator Data'!AC155&gt;DG$195,10,IF('Indicator Data'!AC155&lt;DG$194,0,10-(DG$195-'Indicator Data'!AC155)/(DG$195-DG$194)*10)),1))</f>
        <v>4.7</v>
      </c>
      <c r="DH152" s="55">
        <f>IF('Indicator Data'!AD155="No data","x",ROUND(IF('Indicator Data'!AD155&gt;DH$195,10,IF('Indicator Data'!AD155&lt;DH$194,0,10-(DH$195-'Indicator Data'!AD155)/(DH$195-DH$194)*10)),1))</f>
        <v>9</v>
      </c>
      <c r="DI152" s="55">
        <f t="shared" si="283"/>
        <v>7</v>
      </c>
      <c r="DJ152" s="55">
        <f t="shared" si="284"/>
        <v>6.5</v>
      </c>
      <c r="DK152" s="55">
        <f>IF('Indicator Data'!AK155="No data","x",ROUND(IF('Indicator Data'!AK155&gt;DK$195,10,IF('Indicator Data'!AK155&lt;DK$194,0,10-(DK$195-'Indicator Data'!AK155)/(DK$195-DK$194)*10)),1))</f>
        <v>3.3</v>
      </c>
      <c r="DL152" s="55">
        <f>IF('Indicator Data'!AL155="No data","x",ROUND(IF('Indicator Data'!AL155&gt;DL$195,10,IF('Indicator Data'!AL155&lt;DL$194,0,10-(DL$195-'Indicator Data'!AL155)/(DL$195-DL$194)*10)),1))</f>
        <v>7.2</v>
      </c>
      <c r="DM152" s="55">
        <f t="shared" si="285"/>
        <v>6.4</v>
      </c>
      <c r="DN152" s="55">
        <f>IF('Indicator Data'!AG155="No data","x",ROUND(IF('Indicator Data'!AG155&gt;DN$195,10,IF('Indicator Data'!AG155&lt;DN$194,0,10-(DN$195-'Indicator Data'!AG155)/(DN$195-DN$194)*10)),1))</f>
        <v>4.5999999999999996</v>
      </c>
      <c r="DO152" s="55">
        <f t="shared" si="286"/>
        <v>5.3</v>
      </c>
      <c r="DP152" s="194">
        <f>IF('Indicator Data'!AI155="No data","x",'Indicator Data'!AI155/'Indicator Data'!$CK155)</f>
        <v>9.1646714216152525E-5</v>
      </c>
      <c r="DQ152" s="55">
        <f t="shared" si="256"/>
        <v>0.9</v>
      </c>
      <c r="DR152" s="55">
        <f>IF('Indicator Data'!AJ155="No data","x",ROUND(IF('Indicator Data'!AJ155&gt;DR$195,10,IF('Indicator Data'!AJ155&lt;DR$194,0,10-(DR$195-'Indicator Data'!AJ155)/(DR$195-DR$194)*10)),1))</f>
        <v>4</v>
      </c>
      <c r="DS152" s="55">
        <f t="shared" si="287"/>
        <v>2.5</v>
      </c>
      <c r="DT152" s="55">
        <f>ROUND(IF('Indicator Data'!Z155=0,0,IF(LOG('Indicator Data'!Z155)&gt;DT$195,10,IF(LOG('Indicator Data'!Z155)&lt;DT$194,0,10-(DT$195-LOG('Indicator Data'!Z155))/(DT$195-DT$194)*10))),1)</f>
        <v>8.3000000000000007</v>
      </c>
      <c r="DU152" s="56">
        <f>'Indicator Data'!Z155/'Indicator Data'!$CL155</f>
        <v>0.45110759561150149</v>
      </c>
      <c r="DV152" s="55">
        <f t="shared" si="257"/>
        <v>4.5</v>
      </c>
      <c r="DW152" s="55">
        <f t="shared" si="288"/>
        <v>6.8</v>
      </c>
      <c r="DX152" s="55">
        <f t="shared" si="289"/>
        <v>4.7</v>
      </c>
      <c r="DY152" s="57">
        <f>IF(BL152="x",ROUND((10-GEOMEAN(((10-DX152)/10*9+1),((10-CZ152)/10*9+1),((10-DJ152)/10*9+1)))/9*10,1),ROUND((10-GEOMEAN(((10-BL152)/10*9+1),((10-DX152)/10*9+1),((10-CZ152)/10*9+1),((10-DJ152)/10*9+1)))/9*10,1))</f>
        <v>5.9</v>
      </c>
      <c r="DZ152" s="58">
        <f>IF(ROUND(IF(AP152="x",(10-GEOMEAN(((10-AO152)/10*9+1),((10-DY152)/10*9+1),((10-AU152)/10*9+1),((10-AQ152)/10*9+1),((10-AR152)/10*9+1)))/9*10,(10-GEOMEAN(((10-AO152)/10*9+1),((10-DY152)/10*9+1),((10-AP152)/10*9+1),((10-AQ152)/10*9+1),((10-AR152)/10*9+1),((10-AU152)/10*9+1)))/9*10),1)=0,0.1,ROUND(IF(AP152="x",(10-GEOMEAN(((10-AO152)/10*9+1),((10-DY152)/10*9+1),((10-AU152)/10*9+1),((10-AQ152)/10*9+1),((10-AR152)/10*9+1)))/9*10,(10-GEOMEAN(((10-AO152)/10*9+1),((10-DY152)/10*9+1),((10-AP152)/10*9+1),((10-AQ152)/10*9+1),((10-AR152)/10*9+1),((10-AU152)/10*9+1)))/9*10),1))</f>
        <v>4.7</v>
      </c>
      <c r="EA152" s="55">
        <f>ROUND(IF('Indicator Data'!AM155=0,0,IF('Indicator Data'!AM155&gt;EA$195,10,IF('Indicator Data'!AM155&lt;EA$194,0,10-(EA$195-'Indicator Data'!AM155)/(EA$195-EA$194)*10))),1)</f>
        <v>6.8</v>
      </c>
      <c r="EB152" s="55">
        <f>ROUND(IF('Indicator Data'!AN155=0,0,IF(LOG('Indicator Data'!AN155)&gt;LOG(EB$195),10,IF(LOG('Indicator Data'!AN155)&lt;LOG(EB$194),0,10-(LOG(EB$195)-LOG('Indicator Data'!AN155))/(LOG(EB$195)-LOG(EB$194))*10))),1)</f>
        <v>2.9</v>
      </c>
      <c r="EC152" s="57">
        <f t="shared" si="258"/>
        <v>5.2</v>
      </c>
      <c r="ED152" s="55">
        <f>'Indicator Data'!AO155</f>
        <v>0</v>
      </c>
      <c r="EE152" s="55">
        <f>'Indicator Data'!AP155</f>
        <v>0</v>
      </c>
      <c r="EF152" s="57">
        <f t="shared" si="259"/>
        <v>0</v>
      </c>
      <c r="EG152" s="58">
        <f t="shared" si="260"/>
        <v>3.6</v>
      </c>
      <c r="EH152" s="15"/>
      <c r="EI152" s="104"/>
    </row>
    <row r="153" spans="1:140" s="4" customFormat="1" x14ac:dyDescent="0.25">
      <c r="A153" s="126" t="str">
        <f>'Indicator Data'!A156</f>
        <v>Serbia</v>
      </c>
      <c r="B153" s="59" t="str">
        <f>'Indicator Data'!B156</f>
        <v>SRB</v>
      </c>
      <c r="C153" s="55">
        <f>ROUND(IF('Indicator Data'!C156=0,0.1,IF(LOG('Indicator Data'!C156)&gt;C$195,10,IF(LOG('Indicator Data'!C156)&lt;C$194,0,10-(C$195-LOG('Indicator Data'!C156))/(C$195-C$194)*10))),1)</f>
        <v>7.7</v>
      </c>
      <c r="D153" s="55">
        <f>ROUND(IF('Indicator Data'!D156=0,0.1,IF(LOG('Indicator Data'!D156)&gt;D$195,10,IF(LOG('Indicator Data'!D156)&lt;D$194,0,10-(D$195-LOG('Indicator Data'!D156))/(D$195-D$194)*10))),1)</f>
        <v>0.1</v>
      </c>
      <c r="E153" s="55">
        <f t="shared" si="220"/>
        <v>5</v>
      </c>
      <c r="F153" s="55">
        <f>IF('Indicator Data'!E156="No data",0.1,(ROUND(IF('Indicator Data'!E156=0,0,IF(LOG('Indicator Data'!E156)&gt;F$195,10,IF(LOG('Indicator Data'!E156)&lt;F$194,0,10-(F$195-LOG('Indicator Data'!E156))/(F$195-F$194)*10))),1)))</f>
        <v>7.5</v>
      </c>
      <c r="G153" s="55">
        <f>ROUND(IF('Indicator Data'!F156=0,0,IF(LOG('Indicator Data'!F156)&gt;G$195,10,IF(LOG('Indicator Data'!F156)&lt;G$194,0,10-(G$195-LOG('Indicator Data'!F156))/(G$195-G$194)*10))),1)</f>
        <v>0</v>
      </c>
      <c r="H153" s="55">
        <f>ROUND(IF('Indicator Data'!G156=0,0,IF(LOG('Indicator Data'!G156)&gt;H$195,10,IF(LOG('Indicator Data'!G156)&lt;H$194,0,10-(H$195-LOG('Indicator Data'!G156))/(H$195-H$194)*10))),1)</f>
        <v>0</v>
      </c>
      <c r="I153" s="55">
        <f>ROUND(IF('Indicator Data'!H156=0,0,IF(LOG('Indicator Data'!H156)&gt;I$195,10,IF(LOG('Indicator Data'!H156)&lt;I$194,0,10-(I$195-LOG('Indicator Data'!H156))/(I$195-I$194)*10))),1)</f>
        <v>0</v>
      </c>
      <c r="J153" s="55">
        <f t="shared" si="221"/>
        <v>0</v>
      </c>
      <c r="K153" s="55">
        <f>ROUND(IF('Indicator Data'!I156=0,0,IF(LOG('Indicator Data'!I156)&gt;K$195,10,IF(LOG('Indicator Data'!I156)&lt;K$194,0,10-(K$195-LOG('Indicator Data'!I156))/(K$195-K$194)*10))),1)</f>
        <v>0</v>
      </c>
      <c r="L153" s="55">
        <f t="shared" si="222"/>
        <v>0</v>
      </c>
      <c r="M153" s="55">
        <f>ROUND(IF('Indicator Data'!J156=0,0,IF(LOG('Indicator Data'!J156)&gt;M$195,10,IF(LOG('Indicator Data'!J156)&lt;M$194,0,10-(M$195-LOG('Indicator Data'!J156))/(M$195-M$194)*10))),1)</f>
        <v>0</v>
      </c>
      <c r="N153" s="56">
        <f>'Indicator Data'!C156/'Indicator Data'!$CL156</f>
        <v>1.7540780537311828E-3</v>
      </c>
      <c r="O153" s="56">
        <f>'Indicator Data'!D156/'Indicator Data'!$CL156</f>
        <v>0</v>
      </c>
      <c r="P153" s="56">
        <f>IF(F153=0.1,"x",'Indicator Data'!E156/'Indicator Data'!$CL156)</f>
        <v>1.4581103088928219E-2</v>
      </c>
      <c r="Q153" s="56">
        <f>'Indicator Data'!F156/'Indicator Data'!$CL156</f>
        <v>0</v>
      </c>
      <c r="R153" s="56">
        <f>'Indicator Data'!G156/'Indicator Data'!$CL156</f>
        <v>0</v>
      </c>
      <c r="S153" s="56">
        <f>'Indicator Data'!H156/'Indicator Data'!$CL156</f>
        <v>0</v>
      </c>
      <c r="T153" s="56">
        <f>'Indicator Data'!I156/'Indicator Data'!$CL156</f>
        <v>0</v>
      </c>
      <c r="U153" s="56">
        <f>'Indicator Data'!J156/'Indicator Data'!$CL156</f>
        <v>0</v>
      </c>
      <c r="V153" s="55">
        <f t="shared" si="223"/>
        <v>8.8000000000000007</v>
      </c>
      <c r="W153" s="55">
        <f t="shared" si="224"/>
        <v>0</v>
      </c>
      <c r="X153" s="55">
        <f t="shared" si="225"/>
        <v>6</v>
      </c>
      <c r="Y153" s="55">
        <f t="shared" si="226"/>
        <v>9.6999999999999993</v>
      </c>
      <c r="Z153" s="55">
        <f t="shared" si="227"/>
        <v>0</v>
      </c>
      <c r="AA153" s="55">
        <f t="shared" si="228"/>
        <v>0</v>
      </c>
      <c r="AB153" s="55">
        <f t="shared" si="229"/>
        <v>0</v>
      </c>
      <c r="AC153" s="55">
        <f t="shared" si="230"/>
        <v>0</v>
      </c>
      <c r="AD153" s="55">
        <f t="shared" si="231"/>
        <v>0</v>
      </c>
      <c r="AE153" s="55">
        <f t="shared" si="232"/>
        <v>0</v>
      </c>
      <c r="AF153" s="55">
        <f t="shared" si="233"/>
        <v>0</v>
      </c>
      <c r="AG153" s="55">
        <f>ROUND(IF('Indicator Data'!K156=0,0,IF('Indicator Data'!K156&gt;AG$195,10,IF('Indicator Data'!K156&lt;AG$194,0,10-(AG$195-'Indicator Data'!K156)/(AG$195-AG$194)*10))),1)</f>
        <v>0</v>
      </c>
      <c r="AH153" s="55">
        <f t="shared" si="234"/>
        <v>8.3000000000000007</v>
      </c>
      <c r="AI153" s="55">
        <f t="shared" si="235"/>
        <v>0.1</v>
      </c>
      <c r="AJ153" s="55">
        <f t="shared" si="236"/>
        <v>0</v>
      </c>
      <c r="AK153" s="55">
        <f t="shared" si="237"/>
        <v>0</v>
      </c>
      <c r="AL153" s="55">
        <f t="shared" si="238"/>
        <v>0</v>
      </c>
      <c r="AM153" s="55">
        <f t="shared" si="239"/>
        <v>0</v>
      </c>
      <c r="AN153" s="55">
        <f t="shared" si="240"/>
        <v>0</v>
      </c>
      <c r="AO153" s="193">
        <f t="shared" si="241"/>
        <v>5.5</v>
      </c>
      <c r="AP153" s="193">
        <f t="shared" si="261"/>
        <v>8.9</v>
      </c>
      <c r="AQ153" s="193">
        <f t="shared" si="242"/>
        <v>0</v>
      </c>
      <c r="AR153" s="193">
        <f t="shared" si="243"/>
        <v>0</v>
      </c>
      <c r="AS153" s="55">
        <f t="shared" si="244"/>
        <v>0</v>
      </c>
      <c r="AT153" s="55">
        <f>IF('Indicator Data'!L156="No data","x",IF('Indicator Data'!CM156&lt;1000,"x",ROUND((IF('Indicator Data'!L156&gt;AT$195,10,IF('Indicator Data'!L156&lt;AT$194,0,10-(AT$195-'Indicator Data'!L156)/(AT$195-AT$194)*10))),1)))</f>
        <v>5.0999999999999996</v>
      </c>
      <c r="AU153" s="193">
        <f t="shared" si="245"/>
        <v>2.6</v>
      </c>
      <c r="AV153" s="55">
        <f>IF('Indicator Data'!M156="No data","x",ROUND(IF('Indicator Data'!M156=0,0,IF(LOG('Indicator Data'!M156)&gt;AV$195,10,IF(LOG('Indicator Data'!M156)&lt;AV$194,0,10-(AV$195-LOG('Indicator Data'!M156))/(AV$195-AV$194)*10))),1))</f>
        <v>8.1</v>
      </c>
      <c r="AW153" s="56">
        <f>IF(AV153="x","x",'Indicator Data'!M156/'Indicator Data'!$CL156)</f>
        <v>0.6856525886979481</v>
      </c>
      <c r="AX153" s="55">
        <f t="shared" si="262"/>
        <v>7.6</v>
      </c>
      <c r="AY153" s="55">
        <f t="shared" si="263"/>
        <v>7.9</v>
      </c>
      <c r="AZ153" s="55" t="str">
        <f>IF('Indicator Data'!N156="No data","x",ROUND(IF('Indicator Data'!N156=0,0,IF(LOG('Indicator Data'!N156)&gt;AZ$195,10,IF(LOG('Indicator Data'!N156)&lt;AZ$194,0,10-(AZ$195-LOG('Indicator Data'!N156))/(AZ$195-AZ$194)*10))),1))</f>
        <v>x</v>
      </c>
      <c r="BA153" s="56" t="str">
        <f>IF(AZ153="x","x",'Indicator Data'!N156/'Indicator Data'!$CL156)</f>
        <v>x</v>
      </c>
      <c r="BB153" s="55" t="str">
        <f t="shared" si="264"/>
        <v>x</v>
      </c>
      <c r="BC153" s="55" t="str">
        <f t="shared" si="265"/>
        <v>x</v>
      </c>
      <c r="BD153" s="55" t="str">
        <f>IF('Indicator Data'!O156="No data","x",ROUND(IF('Indicator Data'!O156=0,0,IF(LOG('Indicator Data'!O156)&gt;BD$195,10,IF(LOG('Indicator Data'!O156)&lt;BD$194,0,10-(BD$195-LOG('Indicator Data'!O156))/(BD$195-BD$194)*10))),1))</f>
        <v>x</v>
      </c>
      <c r="BE153" s="56" t="str">
        <f>IF(BD153="x","x",'Indicator Data'!O156/'Indicator Data'!$CL156)</f>
        <v>x</v>
      </c>
      <c r="BF153" s="55" t="str">
        <f t="shared" si="266"/>
        <v>x</v>
      </c>
      <c r="BG153" s="55" t="str">
        <f t="shared" si="267"/>
        <v>x</v>
      </c>
      <c r="BH153" s="55" t="str">
        <f>IF('Indicator Data'!P156="No data","x",ROUND(IF('Indicator Data'!P156=0,0,IF(LOG('Indicator Data'!P156)&gt;BH$195,10,IF(LOG('Indicator Data'!P156)&lt;BH$194,0,10-(BH$195-LOG('Indicator Data'!P156))/(BH$195-BH$194)*10))),1))</f>
        <v>x</v>
      </c>
      <c r="BI153" s="56" t="str">
        <f>IF(BH153="x","x",'Indicator Data'!P156/'Indicator Data'!$CL156)</f>
        <v>x</v>
      </c>
      <c r="BJ153" s="55" t="str">
        <f t="shared" si="268"/>
        <v>x</v>
      </c>
      <c r="BK153" s="55" t="str">
        <f t="shared" si="269"/>
        <v>x</v>
      </c>
      <c r="BL153" s="55">
        <f t="shared" si="270"/>
        <v>7.9</v>
      </c>
      <c r="BM153" s="55">
        <f>ROUND(IF('Indicator Data'!Q156=0,0,IF(LOG('Indicator Data'!Q156)&gt;BM$195,10,IF(LOG('Indicator Data'!Q156)&lt;BM$194,0,10-(BM$195-LOG('Indicator Data'!Q156))/(BM$195-BM$194)*10))),1)</f>
        <v>0</v>
      </c>
      <c r="BN153" s="55">
        <f>ROUND(IF('Indicator Data'!R156=0,0,IF(LOG('Indicator Data'!R156)&gt;BN$195,10,IF(LOG('Indicator Data'!R156)&lt;BN$194,0,10-(BN$195-LOG('Indicator Data'!R156))/(BN$195-BN$194)*10))),1)</f>
        <v>0</v>
      </c>
      <c r="BO153" s="55">
        <f t="shared" si="271"/>
        <v>0</v>
      </c>
      <c r="BP153" s="56">
        <f>'Indicator Data'!Q156/'Indicator Data'!$CL156</f>
        <v>0</v>
      </c>
      <c r="BQ153" s="56">
        <f>'Indicator Data'!R156/'Indicator Data'!$CL156</f>
        <v>0</v>
      </c>
      <c r="BR153" s="55">
        <f t="shared" si="246"/>
        <v>0</v>
      </c>
      <c r="BS153" s="55">
        <f t="shared" si="247"/>
        <v>0</v>
      </c>
      <c r="BT153" s="55">
        <f t="shared" si="248"/>
        <v>0</v>
      </c>
      <c r="BU153" s="55">
        <f t="shared" si="272"/>
        <v>0</v>
      </c>
      <c r="BV153" s="55">
        <f>ROUND(IF('Indicator Data'!S156=0,0,IF(LOG('Indicator Data'!S156)&gt;BV$195,10,IF(LOG('Indicator Data'!S156)&lt;BV$194,0,10-(BV$195-LOG('Indicator Data'!S156))/(BV$195-BV$194)*10))),1)</f>
        <v>0</v>
      </c>
      <c r="BW153" s="55">
        <f>ROUND(IF('Indicator Data'!T156=0,0,IF(LOG('Indicator Data'!T156)&gt;BW$195,10,IF(LOG('Indicator Data'!T156)&lt;BW$194,0,10-(BW$195-LOG('Indicator Data'!T156))/(BW$195-BW$194)*10))),1)</f>
        <v>0</v>
      </c>
      <c r="BX153" s="55">
        <f t="shared" si="273"/>
        <v>0</v>
      </c>
      <c r="BY153" s="56">
        <f>'Indicator Data'!S156/'Indicator Data'!$CL156</f>
        <v>0</v>
      </c>
      <c r="BZ153" s="56">
        <f>'Indicator Data'!T156/'Indicator Data'!$CL156</f>
        <v>0</v>
      </c>
      <c r="CA153" s="55">
        <f t="shared" si="249"/>
        <v>0</v>
      </c>
      <c r="CB153" s="55">
        <f t="shared" si="250"/>
        <v>0</v>
      </c>
      <c r="CC153" s="55">
        <f t="shared" si="274"/>
        <v>0</v>
      </c>
      <c r="CD153" s="55">
        <f t="shared" si="275"/>
        <v>0</v>
      </c>
      <c r="CE153" s="55">
        <f t="shared" si="276"/>
        <v>0</v>
      </c>
      <c r="CF153" s="55">
        <f>ROUND(IF('Indicator Data'!U156=0,0,IF(LOG('Indicator Data'!U156)&gt;CF$195,10,IF(LOG('Indicator Data'!U156)&lt;CF$194,0,10-(CF$195-LOG('Indicator Data'!U156))/(CF$195-CF$194)*10))),1)</f>
        <v>0</v>
      </c>
      <c r="CG153" s="56">
        <f>'Indicator Data'!U156/'Indicator Data'!$CL156</f>
        <v>0</v>
      </c>
      <c r="CH153" s="55">
        <f t="shared" si="251"/>
        <v>0</v>
      </c>
      <c r="CI153" s="55">
        <f t="shared" si="277"/>
        <v>0</v>
      </c>
      <c r="CJ153" s="55">
        <f>ROUND(IF('Indicator Data'!V156=0,0,IF(LOG('Indicator Data'!V156)&gt;CJ$195,10,IF(LOG('Indicator Data'!V156)&lt;CJ$194,0,10-(CJ$195-LOG('Indicator Data'!V156))/(CJ$195-CJ$194)*10))),1)</f>
        <v>0</v>
      </c>
      <c r="CK153" s="56">
        <f>IF('Indicator Data'!V156/'Indicator Data'!$CL156&gt;1,1,'Indicator Data'!V156/'Indicator Data'!$CL156)</f>
        <v>0</v>
      </c>
      <c r="CL153" s="55">
        <f t="shared" si="252"/>
        <v>0</v>
      </c>
      <c r="CM153" s="55">
        <f t="shared" si="278"/>
        <v>0</v>
      </c>
      <c r="CN153" s="55">
        <f>ROUND(IF('Indicator Data'!W156=0,0,IF(LOG('Indicator Data'!W156)&gt;CN$195,10,IF(LOG('Indicator Data'!W156)&lt;CN$194,0,10-(CN$195-LOG('Indicator Data'!W156))/(CN$195-CN$194)*10))),1)</f>
        <v>0</v>
      </c>
      <c r="CO153" s="56">
        <f>'Indicator Data'!W156/'Indicator Data'!$CL156</f>
        <v>0</v>
      </c>
      <c r="CP153" s="55">
        <f t="shared" si="253"/>
        <v>0</v>
      </c>
      <c r="CQ153" s="55">
        <f t="shared" si="279"/>
        <v>0</v>
      </c>
      <c r="CR153" s="55">
        <f>ROUND(IF('Indicator Data'!X156=0,0,IF(LOG('Indicator Data'!X156)&gt;CR$195,10,IF(LOG('Indicator Data'!X156)&lt;CR$194,0,10-(CR$195-LOG('Indicator Data'!X156))/(CR$195-CR$194)*10))),1)</f>
        <v>0</v>
      </c>
      <c r="CS153" s="56">
        <f>'Indicator Data'!X156/'Indicator Data'!$CL156</f>
        <v>0</v>
      </c>
      <c r="CT153" s="55">
        <f t="shared" si="254"/>
        <v>0</v>
      </c>
      <c r="CU153" s="55">
        <f t="shared" si="280"/>
        <v>0</v>
      </c>
      <c r="CV153" s="55">
        <f>ROUND(IF('Indicator Data'!Y156=0,0,IF(LOG('Indicator Data'!Y156)&gt;CR$195,10,IF(LOG('Indicator Data'!Y156)&lt;CR$194,0,10-(CR$195-LOG('Indicator Data'!Y156))/(CR$195-CR$194)*10))),1)</f>
        <v>0</v>
      </c>
      <c r="CW153" s="56">
        <f>'Indicator Data'!Y156/'Indicator Data'!$CL156</f>
        <v>0</v>
      </c>
      <c r="CX153" s="55">
        <f t="shared" si="255"/>
        <v>0</v>
      </c>
      <c r="CY153" s="55">
        <f t="shared" si="281"/>
        <v>0</v>
      </c>
      <c r="CZ153" s="55">
        <f t="shared" si="282"/>
        <v>0</v>
      </c>
      <c r="DA153" s="55">
        <f>IF('Indicator Data'!AE156="No data","x",ROUND(IF('Indicator Data'!AE156&gt;DA$195,0,IF('Indicator Data'!AE156&lt;DA$194,10,(DA$195-'Indicator Data'!AE156)/(DA$195-DA$194)*10)),1))</f>
        <v>0.3</v>
      </c>
      <c r="DB153" s="55">
        <f>IF('Indicator Data'!AF156="No data","x",ROUND(IF('Indicator Data'!AF156&gt;DB$195,0,IF('Indicator Data'!AF156&lt;DB$194,10,(DB$195-'Indicator Data'!AF156)/(DB$195-DB$194)*10)),1))</f>
        <v>2.4</v>
      </c>
      <c r="DC153" s="55">
        <f>IF('Indicator Data'!AH156="No data","x",ROUND(IF('Indicator Data'!AH156&gt;DC$195,0,IF('Indicator Data'!AH156&lt;DC$194,10,(DC$195-'Indicator Data'!AH156)/(DC$195-DC$194)*10)),1))</f>
        <v>0.2</v>
      </c>
      <c r="DD153" s="55">
        <f>IF(AND(DB153="x",DA153="x",DC153="x"),"x",ROUND(AVERAGE(DA153:DC153),1))</f>
        <v>1</v>
      </c>
      <c r="DE153" s="55">
        <f>IF('Indicator Data'!AA156="No data","x",ROUND(IF(LOG('Indicator Data'!AA156)&gt;DE$195,10,IF(LOG('Indicator Data'!AA156)&lt;DE$194,0,10-(DE$195-LOG('Indicator Data'!AA156))/(DE$195-DE$194)*10)),1))</f>
        <v>6.3</v>
      </c>
      <c r="DF153" s="55">
        <f>IF('Indicator Data'!AB156="No data","x",ROUND(IF('Indicator Data'!AB156&gt;DF$195,10,IF('Indicator Data'!AB156&lt;DF$194,0,10-(DF$195-'Indicator Data'!AB156)/(DF$195-DF$194)*10)),1))</f>
        <v>1.2</v>
      </c>
      <c r="DG153" s="55">
        <f>IF('Indicator Data'!AC156="No data","x",ROUND(IF('Indicator Data'!AC156&gt;DG$195,10,IF('Indicator Data'!AC156&lt;DG$194,0,10-(DG$195-'Indicator Data'!AC156)/(DG$195-DG$194)*10)),1))</f>
        <v>5.6</v>
      </c>
      <c r="DH153" s="55">
        <f>IF('Indicator Data'!AD156="No data","x",ROUND(IF('Indicator Data'!AD156&gt;DH$195,10,IF('Indicator Data'!AD156&lt;DH$194,0,10-(DH$195-'Indicator Data'!AD156)/(DH$195-DH$194)*10)),1))</f>
        <v>1.3</v>
      </c>
      <c r="DI153" s="55">
        <f t="shared" si="283"/>
        <v>3.6</v>
      </c>
      <c r="DJ153" s="55">
        <f t="shared" si="284"/>
        <v>2.7</v>
      </c>
      <c r="DK153" s="55">
        <f>IF('Indicator Data'!AK156="No data","x",ROUND(IF('Indicator Data'!AK156&gt;DK$195,10,IF('Indicator Data'!AK156&lt;DK$194,0,10-(DK$195-'Indicator Data'!AK156)/(DK$195-DK$194)*10)),1))</f>
        <v>0.4</v>
      </c>
      <c r="DL153" s="55">
        <f>IF('Indicator Data'!AL156="No data","x",ROUND(IF('Indicator Data'!AL156&gt;DL$195,10,IF('Indicator Data'!AL156&lt;DL$194,0,10-(DL$195-'Indicator Data'!AL156)/(DL$195-DL$194)*10)),1))</f>
        <v>0</v>
      </c>
      <c r="DM153" s="55">
        <f t="shared" si="285"/>
        <v>2.5</v>
      </c>
      <c r="DN153" s="55">
        <f>IF('Indicator Data'!AG156="No data","x",ROUND(IF('Indicator Data'!AG156&gt;DN$195,10,IF('Indicator Data'!AG156&lt;DN$194,0,10-(DN$195-'Indicator Data'!AG156)/(DN$195-DN$194)*10)),1))</f>
        <v>0</v>
      </c>
      <c r="DO153" s="55">
        <f t="shared" si="286"/>
        <v>0.7</v>
      </c>
      <c r="DP153" s="194">
        <f>IF('Indicator Data'!AI156="No data","x",'Indicator Data'!AI156/'Indicator Data'!$CK156)</f>
        <v>8.4645214809790312E-4</v>
      </c>
      <c r="DQ153" s="55">
        <f t="shared" si="256"/>
        <v>8.5</v>
      </c>
      <c r="DR153" s="55">
        <f>IF('Indicator Data'!AJ156="No data","x",ROUND(IF('Indicator Data'!AJ156&gt;DR$195,10,IF('Indicator Data'!AJ156&lt;DR$194,0,10-(DR$195-'Indicator Data'!AJ156)/(DR$195-DR$194)*10)),1))</f>
        <v>8</v>
      </c>
      <c r="DS153" s="55">
        <f t="shared" si="287"/>
        <v>8.3000000000000007</v>
      </c>
      <c r="DT153" s="55">
        <f>ROUND(IF('Indicator Data'!Z156=0,0,IF(LOG('Indicator Data'!Z156)&gt;DT$195,10,IF(LOG('Indicator Data'!Z156)&lt;DT$194,0,10-(DT$195-LOG('Indicator Data'!Z156))/(DT$195-DT$194)*10))),1)</f>
        <v>8.3000000000000007</v>
      </c>
      <c r="DU153" s="56">
        <f>'Indicator Data'!Z156/'Indicator Data'!$CL156</f>
        <v>0.90436014474759796</v>
      </c>
      <c r="DV153" s="55">
        <f t="shared" si="257"/>
        <v>9</v>
      </c>
      <c r="DW153" s="55">
        <f t="shared" si="288"/>
        <v>8.6999999999999993</v>
      </c>
      <c r="DX153" s="55">
        <f t="shared" si="289"/>
        <v>3.8</v>
      </c>
      <c r="DY153" s="57">
        <f>IF(BL153="x",ROUND((10-GEOMEAN(((10-DX153)/10*9+1),((10-CZ153)/10*9+1),((10-DJ153)/10*9+1)))/9*10,1),ROUND((10-GEOMEAN(((10-BL153)/10*9+1),((10-DX153)/10*9+1),((10-CZ153)/10*9+1),((10-DJ153)/10*9+1)))/9*10,1))</f>
        <v>4.3</v>
      </c>
      <c r="DZ153" s="58">
        <f>IF(ROUND(IF(AP153="x",(10-GEOMEAN(((10-AO153)/10*9+1),((10-DY153)/10*9+1),((10-AU153)/10*9+1),((10-AQ153)/10*9+1),((10-AR153)/10*9+1)))/9*10,(10-GEOMEAN(((10-AO153)/10*9+1),((10-DY153)/10*9+1),((10-AP153)/10*9+1),((10-AQ153)/10*9+1),((10-AR153)/10*9+1),((10-AU153)/10*9+1)))/9*10),1)=0,0.1,ROUND(IF(AP153="x",(10-GEOMEAN(((10-AO153)/10*9+1),((10-DY153)/10*9+1),((10-AU153)/10*9+1),((10-AQ153)/10*9+1),((10-AR153)/10*9+1)))/9*10,(10-GEOMEAN(((10-AO153)/10*9+1),((10-DY153)/10*9+1),((10-AP153)/10*9+1),((10-AQ153)/10*9+1),((10-AR153)/10*9+1),((10-AU153)/10*9+1)))/9*10),1))</f>
        <v>4.4000000000000004</v>
      </c>
      <c r="EA153" s="55">
        <f>ROUND(IF('Indicator Data'!AM156=0,0,IF('Indicator Data'!AM156&gt;EA$195,10,IF('Indicator Data'!AM156&lt;EA$194,0,10-(EA$195-'Indicator Data'!AM156)/(EA$195-EA$194)*10))),1)</f>
        <v>1.9</v>
      </c>
      <c r="EB153" s="55">
        <f>ROUND(IF('Indicator Data'!AN156=0,0,IF(LOG('Indicator Data'!AN156)&gt;LOG(EB$195),10,IF(LOG('Indicator Data'!AN156)&lt;LOG(EB$194),0,10-(LOG(EB$195)-LOG('Indicator Data'!AN156))/(LOG(EB$195)-LOG(EB$194))*10))),1)</f>
        <v>3.6</v>
      </c>
      <c r="EC153" s="57">
        <f t="shared" si="258"/>
        <v>2.8</v>
      </c>
      <c r="ED153" s="55">
        <f>'Indicator Data'!AO156</f>
        <v>0</v>
      </c>
      <c r="EE153" s="55">
        <f>'Indicator Data'!AP156</f>
        <v>0</v>
      </c>
      <c r="EF153" s="57">
        <f t="shared" si="259"/>
        <v>0</v>
      </c>
      <c r="EG153" s="58">
        <f t="shared" si="260"/>
        <v>2</v>
      </c>
      <c r="EH153" s="15"/>
      <c r="EI153" s="104"/>
    </row>
    <row r="154" spans="1:140" s="4" customFormat="1" x14ac:dyDescent="0.25">
      <c r="A154" s="126" t="str">
        <f>'Indicator Data'!A157</f>
        <v>Seychelles</v>
      </c>
      <c r="B154" s="59" t="str">
        <f>'Indicator Data'!B157</f>
        <v>SYC</v>
      </c>
      <c r="C154" s="55">
        <f>ROUND(IF('Indicator Data'!C157=0,0.1,IF(LOG('Indicator Data'!C157)&gt;C$195,10,IF(LOG('Indicator Data'!C157)&lt;C$194,0,10-(C$195-LOG('Indicator Data'!C157))/(C$195-C$194)*10))),1)</f>
        <v>0.1</v>
      </c>
      <c r="D154" s="55">
        <f>ROUND(IF('Indicator Data'!D157=0,0.1,IF(LOG('Indicator Data'!D157)&gt;D$195,10,IF(LOG('Indicator Data'!D157)&lt;D$194,0,10-(D$195-LOG('Indicator Data'!D157))/(D$195-D$194)*10))),1)</f>
        <v>0.1</v>
      </c>
      <c r="E154" s="55">
        <f t="shared" si="220"/>
        <v>0.1</v>
      </c>
      <c r="F154" s="55">
        <f>IF('Indicator Data'!E157="No data",0.1,(ROUND(IF('Indicator Data'!E157=0,0,IF(LOG('Indicator Data'!E157)&gt;F$195,10,IF(LOG('Indicator Data'!E157)&lt;F$194,0,10-(F$195-LOG('Indicator Data'!E157))/(F$195-F$194)*10))),1)))</f>
        <v>0.1</v>
      </c>
      <c r="G154" s="55">
        <f>ROUND(IF('Indicator Data'!F157=0,0,IF(LOG('Indicator Data'!F157)&gt;G$195,10,IF(LOG('Indicator Data'!F157)&lt;G$194,0,10-(G$195-LOG('Indicator Data'!F157))/(G$195-G$194)*10))),1)</f>
        <v>5.3</v>
      </c>
      <c r="H154" s="55">
        <f>ROUND(IF('Indicator Data'!G157=0,0,IF(LOG('Indicator Data'!G157)&gt;H$195,10,IF(LOG('Indicator Data'!G157)&lt;H$194,0,10-(H$195-LOG('Indicator Data'!G157))/(H$195-H$194)*10))),1)</f>
        <v>0</v>
      </c>
      <c r="I154" s="55">
        <f>ROUND(IF('Indicator Data'!H157=0,0,IF(LOG('Indicator Data'!H157)&gt;I$195,10,IF(LOG('Indicator Data'!H157)&lt;I$194,0,10-(I$195-LOG('Indicator Data'!H157))/(I$195-I$194)*10))),1)</f>
        <v>0</v>
      </c>
      <c r="J154" s="55">
        <f t="shared" si="221"/>
        <v>0</v>
      </c>
      <c r="K154" s="55">
        <f>ROUND(IF('Indicator Data'!I157=0,0,IF(LOG('Indicator Data'!I157)&gt;K$195,10,IF(LOG('Indicator Data'!I157)&lt;K$194,0,10-(K$195-LOG('Indicator Data'!I157))/(K$195-K$194)*10))),1)</f>
        <v>0</v>
      </c>
      <c r="L154" s="55">
        <f t="shared" si="222"/>
        <v>0</v>
      </c>
      <c r="M154" s="55">
        <f>ROUND(IF('Indicator Data'!J157=0,0,IF(LOG('Indicator Data'!J157)&gt;M$195,10,IF(LOG('Indicator Data'!J157)&lt;M$194,0,10-(M$195-LOG('Indicator Data'!J157))/(M$195-M$194)*10))),1)</f>
        <v>0</v>
      </c>
      <c r="N154" s="56">
        <f>'Indicator Data'!C157/'Indicator Data'!$CL157</f>
        <v>0</v>
      </c>
      <c r="O154" s="56">
        <f>'Indicator Data'!D157/'Indicator Data'!$CL157</f>
        <v>0</v>
      </c>
      <c r="P154" s="56" t="str">
        <f>IF(F154=0.1,"x",'Indicator Data'!E157/'Indicator Data'!$CL157)</f>
        <v>x</v>
      </c>
      <c r="Q154" s="56">
        <f>'Indicator Data'!F157/'Indicator Data'!$CL157</f>
        <v>1.5687615967492822E-4</v>
      </c>
      <c r="R154" s="56">
        <f>'Indicator Data'!G157/'Indicator Data'!$CL157</f>
        <v>0</v>
      </c>
      <c r="S154" s="56">
        <f>'Indicator Data'!H157/'Indicator Data'!$CL157</f>
        <v>0</v>
      </c>
      <c r="T154" s="56">
        <f>'Indicator Data'!I157/'Indicator Data'!$CL157</f>
        <v>0</v>
      </c>
      <c r="U154" s="56">
        <f>'Indicator Data'!J157/'Indicator Data'!$CL157</f>
        <v>0</v>
      </c>
      <c r="V154" s="55">
        <f t="shared" si="223"/>
        <v>0</v>
      </c>
      <c r="W154" s="55">
        <f t="shared" si="224"/>
        <v>0</v>
      </c>
      <c r="X154" s="55">
        <f t="shared" si="225"/>
        <v>0</v>
      </c>
      <c r="Y154" s="55">
        <f t="shared" si="226"/>
        <v>0.1</v>
      </c>
      <c r="Z154" s="55">
        <f t="shared" si="227"/>
        <v>10</v>
      </c>
      <c r="AA154" s="55">
        <f t="shared" si="228"/>
        <v>0</v>
      </c>
      <c r="AB154" s="55">
        <f t="shared" si="229"/>
        <v>0</v>
      </c>
      <c r="AC154" s="55">
        <f t="shared" si="230"/>
        <v>0</v>
      </c>
      <c r="AD154" s="55">
        <f t="shared" si="231"/>
        <v>0</v>
      </c>
      <c r="AE154" s="55">
        <f t="shared" si="232"/>
        <v>0</v>
      </c>
      <c r="AF154" s="55">
        <f t="shared" si="233"/>
        <v>0</v>
      </c>
      <c r="AG154" s="55">
        <f>ROUND(IF('Indicator Data'!K157=0,0,IF('Indicator Data'!K157&gt;AG$195,10,IF('Indicator Data'!K157&lt;AG$194,0,10-(AG$195-'Indicator Data'!K157)/(AG$195-AG$194)*10))),1)</f>
        <v>0</v>
      </c>
      <c r="AH154" s="55">
        <f t="shared" si="234"/>
        <v>0.1</v>
      </c>
      <c r="AI154" s="55">
        <f t="shared" si="235"/>
        <v>0.1</v>
      </c>
      <c r="AJ154" s="55">
        <f t="shared" si="236"/>
        <v>0</v>
      </c>
      <c r="AK154" s="55">
        <f t="shared" si="237"/>
        <v>0</v>
      </c>
      <c r="AL154" s="55">
        <f t="shared" si="238"/>
        <v>0</v>
      </c>
      <c r="AM154" s="55">
        <f t="shared" si="239"/>
        <v>0</v>
      </c>
      <c r="AN154" s="55">
        <f t="shared" si="240"/>
        <v>0</v>
      </c>
      <c r="AO154" s="193">
        <f t="shared" si="241"/>
        <v>0.1</v>
      </c>
      <c r="AP154" s="193">
        <f t="shared" si="261"/>
        <v>0.1</v>
      </c>
      <c r="AQ154" s="193">
        <f t="shared" si="242"/>
        <v>8.6</v>
      </c>
      <c r="AR154" s="193">
        <f t="shared" si="243"/>
        <v>0</v>
      </c>
      <c r="AS154" s="55">
        <f t="shared" si="244"/>
        <v>0</v>
      </c>
      <c r="AT154" s="55" t="str">
        <f>IF('Indicator Data'!L157="No data","x",IF('Indicator Data'!CM157&lt;1000,"x",ROUND((IF('Indicator Data'!L157&gt;AT$195,10,IF('Indicator Data'!L157&lt;AT$194,0,10-(AT$195-'Indicator Data'!L157)/(AT$195-AT$194)*10))),1)))</f>
        <v>x</v>
      </c>
      <c r="AU154" s="193">
        <f t="shared" si="245"/>
        <v>0</v>
      </c>
      <c r="AV154" s="55">
        <f>IF('Indicator Data'!M157="No data","x",ROUND(IF('Indicator Data'!M157=0,0,IF(LOG('Indicator Data'!M157)&gt;AV$195,10,IF(LOG('Indicator Data'!M157)&lt;AV$194,0,10-(AV$195-LOG('Indicator Data'!M157))/(AV$195-AV$194)*10))),1))</f>
        <v>0</v>
      </c>
      <c r="AW154" s="56">
        <f>IF(AV154="x","x",'Indicator Data'!M157/'Indicator Data'!$CL157)</f>
        <v>0</v>
      </c>
      <c r="AX154" s="55">
        <f t="shared" si="262"/>
        <v>0</v>
      </c>
      <c r="AY154" s="55">
        <f t="shared" si="263"/>
        <v>0</v>
      </c>
      <c r="AZ154" s="55">
        <f>IF('Indicator Data'!N157="No data","x",ROUND(IF('Indicator Data'!N157=0,0,IF(LOG('Indicator Data'!N157)&gt;AZ$195,10,IF(LOG('Indicator Data'!N157)&lt;AZ$194,0,10-(AZ$195-LOG('Indicator Data'!N157))/(AZ$195-AZ$194)*10))),1))</f>
        <v>0</v>
      </c>
      <c r="BA154" s="56">
        <f>IF(AZ154="x","x",'Indicator Data'!N157/'Indicator Data'!$CL157)</f>
        <v>0</v>
      </c>
      <c r="BB154" s="55">
        <f t="shared" si="264"/>
        <v>0</v>
      </c>
      <c r="BC154" s="55">
        <f t="shared" si="265"/>
        <v>0</v>
      </c>
      <c r="BD154" s="55">
        <f>IF('Indicator Data'!O157="No data","x",ROUND(IF('Indicator Data'!O157=0,0,IF(LOG('Indicator Data'!O157)&gt;BD$195,10,IF(LOG('Indicator Data'!O157)&lt;BD$194,0,10-(BD$195-LOG('Indicator Data'!O157))/(BD$195-BD$194)*10))),1))</f>
        <v>0</v>
      </c>
      <c r="BE154" s="56">
        <f>IF(BD154="x","x",'Indicator Data'!O157/'Indicator Data'!$CL157)</f>
        <v>0</v>
      </c>
      <c r="BF154" s="55">
        <f t="shared" si="266"/>
        <v>0</v>
      </c>
      <c r="BG154" s="55">
        <f t="shared" si="267"/>
        <v>0</v>
      </c>
      <c r="BH154" s="55">
        <f>IF('Indicator Data'!P157="No data","x",ROUND(IF('Indicator Data'!P157=0,0,IF(LOG('Indicator Data'!P157)&gt;BH$195,10,IF(LOG('Indicator Data'!P157)&lt;BH$194,0,10-(BH$195-LOG('Indicator Data'!P157))/(BH$195-BH$194)*10))),1))</f>
        <v>0</v>
      </c>
      <c r="BI154" s="56">
        <f>IF(BH154="x","x",'Indicator Data'!P157/'Indicator Data'!$CL157)</f>
        <v>0</v>
      </c>
      <c r="BJ154" s="55">
        <f t="shared" si="268"/>
        <v>0</v>
      </c>
      <c r="BK154" s="55">
        <f t="shared" si="269"/>
        <v>0</v>
      </c>
      <c r="BL154" s="55">
        <f t="shared" si="270"/>
        <v>0</v>
      </c>
      <c r="BM154" s="55">
        <f>ROUND(IF('Indicator Data'!Q157=0,0,IF(LOG('Indicator Data'!Q157)&gt;BM$195,10,IF(LOG('Indicator Data'!Q157)&lt;BM$194,0,10-(BM$195-LOG('Indicator Data'!Q157))/(BM$195-BM$194)*10))),1)</f>
        <v>0</v>
      </c>
      <c r="BN154" s="55">
        <f>ROUND(IF('Indicator Data'!R157=0,0,IF(LOG('Indicator Data'!R157)&gt;BN$195,10,IF(LOG('Indicator Data'!R157)&lt;BN$194,0,10-(BN$195-LOG('Indicator Data'!R157))/(BN$195-BN$194)*10))),1)</f>
        <v>0</v>
      </c>
      <c r="BO154" s="55">
        <f t="shared" si="271"/>
        <v>0</v>
      </c>
      <c r="BP154" s="56">
        <f>'Indicator Data'!Q157/'Indicator Data'!$CL157</f>
        <v>0</v>
      </c>
      <c r="BQ154" s="56">
        <f>'Indicator Data'!R157/'Indicator Data'!$CL157</f>
        <v>0</v>
      </c>
      <c r="BR154" s="55">
        <f t="shared" si="246"/>
        <v>0</v>
      </c>
      <c r="BS154" s="55">
        <f t="shared" si="247"/>
        <v>0</v>
      </c>
      <c r="BT154" s="55">
        <f t="shared" si="248"/>
        <v>0</v>
      </c>
      <c r="BU154" s="55">
        <f t="shared" si="272"/>
        <v>0</v>
      </c>
      <c r="BV154" s="55">
        <f>ROUND(IF('Indicator Data'!S157=0,0,IF(LOG('Indicator Data'!S157)&gt;BV$195,10,IF(LOG('Indicator Data'!S157)&lt;BV$194,0,10-(BV$195-LOG('Indicator Data'!S157))/(BV$195-BV$194)*10))),1)</f>
        <v>0</v>
      </c>
      <c r="BW154" s="55">
        <f>ROUND(IF('Indicator Data'!T157=0,0,IF(LOG('Indicator Data'!T157)&gt;BW$195,10,IF(LOG('Indicator Data'!T157)&lt;BW$194,0,10-(BW$195-LOG('Indicator Data'!T157))/(BW$195-BW$194)*10))),1)</f>
        <v>0</v>
      </c>
      <c r="BX154" s="55">
        <f t="shared" si="273"/>
        <v>0</v>
      </c>
      <c r="BY154" s="56">
        <f>'Indicator Data'!S157/'Indicator Data'!$CL157</f>
        <v>0</v>
      </c>
      <c r="BZ154" s="56">
        <f>'Indicator Data'!T157/'Indicator Data'!$CL157</f>
        <v>0</v>
      </c>
      <c r="CA154" s="55">
        <f t="shared" si="249"/>
        <v>0</v>
      </c>
      <c r="CB154" s="55">
        <f t="shared" si="250"/>
        <v>0</v>
      </c>
      <c r="CC154" s="55">
        <f t="shared" si="274"/>
        <v>0</v>
      </c>
      <c r="CD154" s="55">
        <f t="shared" si="275"/>
        <v>0</v>
      </c>
      <c r="CE154" s="55">
        <f t="shared" si="276"/>
        <v>0</v>
      </c>
      <c r="CF154" s="55">
        <f>ROUND(IF('Indicator Data'!U157=0,0,IF(LOG('Indicator Data'!U157)&gt;CF$195,10,IF(LOG('Indicator Data'!U157)&lt;CF$194,0,10-(CF$195-LOG('Indicator Data'!U157))/(CF$195-CF$194)*10))),1)</f>
        <v>4.9000000000000004</v>
      </c>
      <c r="CG154" s="56">
        <f>'Indicator Data'!U157/'Indicator Data'!$CL157</f>
        <v>0.27060982056783905</v>
      </c>
      <c r="CH154" s="55">
        <f t="shared" si="251"/>
        <v>3</v>
      </c>
      <c r="CI154" s="55">
        <f t="shared" si="277"/>
        <v>4</v>
      </c>
      <c r="CJ154" s="55">
        <f>ROUND(IF('Indicator Data'!V157=0,0,IF(LOG('Indicator Data'!V157)&gt;CJ$195,10,IF(LOG('Indicator Data'!V157)&lt;CJ$194,0,10-(CJ$195-LOG('Indicator Data'!V157))/(CJ$195-CJ$194)*10))),1)</f>
        <v>5.3</v>
      </c>
      <c r="CK154" s="56">
        <f>IF('Indicator Data'!V157/'Indicator Data'!$CL157&gt;1,1,'Indicator Data'!V157/'Indicator Data'!$CL157)</f>
        <v>0.5619627438587762</v>
      </c>
      <c r="CL154" s="55">
        <f t="shared" si="252"/>
        <v>5.6</v>
      </c>
      <c r="CM154" s="55">
        <f t="shared" si="278"/>
        <v>5.5</v>
      </c>
      <c r="CN154" s="55">
        <f>ROUND(IF('Indicator Data'!W157=0,0,IF(LOG('Indicator Data'!W157)&gt;CN$195,10,IF(LOG('Indicator Data'!W157)&lt;CN$194,0,10-(CN$195-LOG('Indicator Data'!W157))/(CN$195-CN$194)*10))),1)</f>
        <v>0</v>
      </c>
      <c r="CO154" s="56">
        <f>'Indicator Data'!W157/'Indicator Data'!$CL157</f>
        <v>0</v>
      </c>
      <c r="CP154" s="55">
        <f t="shared" si="253"/>
        <v>0</v>
      </c>
      <c r="CQ154" s="55">
        <f t="shared" si="279"/>
        <v>0</v>
      </c>
      <c r="CR154" s="55">
        <f>ROUND(IF('Indicator Data'!X157=0,0,IF(LOG('Indicator Data'!X157)&gt;CR$195,10,IF(LOG('Indicator Data'!X157)&lt;CR$194,0,10-(CR$195-LOG('Indicator Data'!X157))/(CR$195-CR$194)*10))),1)</f>
        <v>5</v>
      </c>
      <c r="CS154" s="56">
        <f>'Indicator Data'!X157/'Indicator Data'!$CL157</f>
        <v>0.34791551156306044</v>
      </c>
      <c r="CT154" s="55">
        <f t="shared" si="254"/>
        <v>3.5</v>
      </c>
      <c r="CU154" s="55">
        <f t="shared" si="280"/>
        <v>4.3</v>
      </c>
      <c r="CV154" s="55">
        <f>ROUND(IF('Indicator Data'!Y157=0,0,IF(LOG('Indicator Data'!Y157)&gt;CR$195,10,IF(LOG('Indicator Data'!Y157)&lt;CR$194,0,10-(CR$195-LOG('Indicator Data'!Y157))/(CR$195-CR$194)*10))),1)</f>
        <v>0</v>
      </c>
      <c r="CW154" s="56">
        <f>'Indicator Data'!Y157/'Indicator Data'!$CL157</f>
        <v>0</v>
      </c>
      <c r="CX154" s="55">
        <f t="shared" si="255"/>
        <v>0</v>
      </c>
      <c r="CY154" s="55">
        <f t="shared" si="281"/>
        <v>0</v>
      </c>
      <c r="CZ154" s="55">
        <f t="shared" si="282"/>
        <v>3.7</v>
      </c>
      <c r="DA154" s="55">
        <f>IF('Indicator Data'!AE157="No data","x",ROUND(IF('Indicator Data'!AE157&gt;DA$195,0,IF('Indicator Data'!AE157&lt;DA$194,10,(DA$195-'Indicator Data'!AE157)/(DA$195-DA$194)*10)),1))</f>
        <v>0</v>
      </c>
      <c r="DB154" s="55">
        <f>IF('Indicator Data'!AF157="No data","x",ROUND(IF('Indicator Data'!AF157&gt;DB$195,0,IF('Indicator Data'!AF157&lt;DB$194,10,(DB$195-'Indicator Data'!AF157)/(DB$195-DB$194)*10)),1))</f>
        <v>0.6</v>
      </c>
      <c r="DC154" s="55" t="str">
        <f>IF('Indicator Data'!AH157="No data","x",ROUND(IF('Indicator Data'!AH157&gt;DC$195,0,IF('Indicator Data'!AH157&lt;DC$194,10,(DC$195-'Indicator Data'!AH157)/(DC$195-DC$194)*10)),1))</f>
        <v>x</v>
      </c>
      <c r="DD154" s="55">
        <f>IF(AND(DB154="x",DA154="x",DC154="x"),"x",ROUND(AVERAGE(DA154:DC154),1))</f>
        <v>0.3</v>
      </c>
      <c r="DE154" s="55">
        <f>IF('Indicator Data'!AA157="No data","x",ROUND(IF(LOG('Indicator Data'!AA157)&gt;DE$195,10,IF(LOG('Indicator Data'!AA157)&lt;DE$194,0,10-(DE$195-LOG('Indicator Data'!AA157))/(DE$195-DE$194)*10)),1))</f>
        <v>7.7</v>
      </c>
      <c r="DF154" s="55">
        <f>IF('Indicator Data'!AB157="No data","x",ROUND(IF('Indicator Data'!AB157&gt;DF$195,10,IF('Indicator Data'!AB157&lt;DF$194,0,10-(DF$195-'Indicator Data'!AB157)/(DF$195-DF$194)*10)),1))</f>
        <v>4.5</v>
      </c>
      <c r="DG154" s="55">
        <f>IF('Indicator Data'!AC157="No data","x",ROUND(IF('Indicator Data'!AC157&gt;DG$195,10,IF('Indicator Data'!AC157&lt;DG$194,0,10-(DG$195-'Indicator Data'!AC157)/(DG$195-DG$194)*10)),1))</f>
        <v>5.7</v>
      </c>
      <c r="DH154" s="55" t="str">
        <f>IF('Indicator Data'!AD157="No data","x",ROUND(IF('Indicator Data'!AD157&gt;DH$195,10,IF('Indicator Data'!AD157&lt;DH$194,0,10-(DH$195-'Indicator Data'!AD157)/(DH$195-DH$194)*10)),1))</f>
        <v>x</v>
      </c>
      <c r="DI154" s="55">
        <f t="shared" si="283"/>
        <v>6</v>
      </c>
      <c r="DJ154" s="55">
        <f t="shared" si="284"/>
        <v>4.0999999999999996</v>
      </c>
      <c r="DK154" s="55" t="str">
        <f>IF('Indicator Data'!AK157="No data","x",ROUND(IF('Indicator Data'!AK157&gt;DK$195,10,IF('Indicator Data'!AK157&lt;DK$194,0,10-(DK$195-'Indicator Data'!AK157)/(DK$195-DK$194)*10)),1))</f>
        <v>x</v>
      </c>
      <c r="DL154" s="55">
        <f>IF('Indicator Data'!AL157="No data","x",ROUND(IF('Indicator Data'!AL157&gt;DL$195,10,IF('Indicator Data'!AL157&lt;DL$194,0,10-(DL$195-'Indicator Data'!AL157)/(DL$195-DL$194)*10)),1))</f>
        <v>2.1</v>
      </c>
      <c r="DM154" s="55">
        <f t="shared" si="285"/>
        <v>5</v>
      </c>
      <c r="DN154" s="55">
        <f>IF('Indicator Data'!AG157="No data","x",ROUND(IF('Indicator Data'!AG157&gt;DN$195,10,IF('Indicator Data'!AG157&lt;DN$194,0,10-(DN$195-'Indicator Data'!AG157)/(DN$195-DN$194)*10)),1))</f>
        <v>0</v>
      </c>
      <c r="DO154" s="55">
        <f t="shared" si="286"/>
        <v>0.2</v>
      </c>
      <c r="DP154" s="194" t="str">
        <f>IF('Indicator Data'!AI157="No data","x",'Indicator Data'!AI157/'Indicator Data'!$CK157)</f>
        <v>x</v>
      </c>
      <c r="DQ154" s="55" t="str">
        <f t="shared" si="256"/>
        <v>x</v>
      </c>
      <c r="DR154" s="55">
        <f>IF('Indicator Data'!AJ157="No data","x",ROUND(IF('Indicator Data'!AJ157&gt;DR$195,10,IF('Indicator Data'!AJ157&lt;DR$194,0,10-(DR$195-'Indicator Data'!AJ157)/(DR$195-DR$194)*10)),1))</f>
        <v>8</v>
      </c>
      <c r="DS154" s="55">
        <f t="shared" si="287"/>
        <v>8</v>
      </c>
      <c r="DT154" s="55">
        <f>ROUND(IF('Indicator Data'!Z157=0,0,IF(LOG('Indicator Data'!Z157)&gt;DT$195,10,IF(LOG('Indicator Data'!Z157)&lt;DT$194,0,10-(DT$195-LOG('Indicator Data'!Z157))/(DT$195-DT$194)*10))),1)</f>
        <v>0</v>
      </c>
      <c r="DU154" s="56">
        <f>'Indicator Data'!Z157/'Indicator Data'!$CL157</f>
        <v>0</v>
      </c>
      <c r="DV154" s="55">
        <f t="shared" si="257"/>
        <v>0</v>
      </c>
      <c r="DW154" s="55">
        <f t="shared" si="288"/>
        <v>0</v>
      </c>
      <c r="DX154" s="55">
        <f t="shared" si="289"/>
        <v>4.4000000000000004</v>
      </c>
      <c r="DY154" s="57">
        <f>IF(BL154="x",ROUND((10-GEOMEAN(((10-DX154)/10*9+1),((10-CZ154)/10*9+1),((10-DJ154)/10*9+1)))/9*10,1),ROUND((10-GEOMEAN(((10-BL154)/10*9+1),((10-DX154)/10*9+1),((10-CZ154)/10*9+1),((10-DJ154)/10*9+1)))/9*10,1))</f>
        <v>3.2</v>
      </c>
      <c r="DZ154" s="58">
        <f>IF(ROUND(IF(AP154="x",(10-GEOMEAN(((10-AO154)/10*9+1),((10-DY154)/10*9+1),((10-AU154)/10*9+1),((10-AQ154)/10*9+1),((10-AR154)/10*9+1)))/9*10,(10-GEOMEAN(((10-AO154)/10*9+1),((10-DY154)/10*9+1),((10-AP154)/10*9+1),((10-AQ154)/10*9+1),((10-AR154)/10*9+1),((10-AU154)/10*9+1)))/9*10),1)=0,0.1,ROUND(IF(AP154="x",(10-GEOMEAN(((10-AO154)/10*9+1),((10-DY154)/10*9+1),((10-AU154)/10*9+1),((10-AQ154)/10*9+1),((10-AR154)/10*9+1)))/9*10,(10-GEOMEAN(((10-AO154)/10*9+1),((10-DY154)/10*9+1),((10-AP154)/10*9+1),((10-AQ154)/10*9+1),((10-AR154)/10*9+1),((10-AU154)/10*9+1)))/9*10),1))</f>
        <v>2.9</v>
      </c>
      <c r="EA154" s="55">
        <f>ROUND(IF('Indicator Data'!AM157=0,0,IF('Indicator Data'!AM157&gt;EA$195,10,IF('Indicator Data'!AM157&lt;EA$194,0,10-(EA$195-'Indicator Data'!AM157)/(EA$195-EA$194)*10))),1)</f>
        <v>0</v>
      </c>
      <c r="EB154" s="55">
        <f>ROUND(IF('Indicator Data'!AN157=0,0,IF(LOG('Indicator Data'!AN157)&gt;LOG(EB$195),10,IF(LOG('Indicator Data'!AN157)&lt;LOG(EB$194),0,10-(LOG(EB$195)-LOG('Indicator Data'!AN157))/(LOG(EB$195)-LOG(EB$194))*10))),1)</f>
        <v>0</v>
      </c>
      <c r="EC154" s="57">
        <f t="shared" si="258"/>
        <v>0</v>
      </c>
      <c r="ED154" s="55">
        <f>'Indicator Data'!AO157</f>
        <v>0</v>
      </c>
      <c r="EE154" s="55">
        <f>'Indicator Data'!AP157</f>
        <v>0</v>
      </c>
      <c r="EF154" s="57">
        <f t="shared" si="259"/>
        <v>0</v>
      </c>
      <c r="EG154" s="58">
        <f t="shared" si="260"/>
        <v>0</v>
      </c>
      <c r="EH154" s="15"/>
      <c r="EI154" s="104"/>
    </row>
    <row r="155" spans="1:140" s="4" customFormat="1" x14ac:dyDescent="0.25">
      <c r="A155" s="126" t="str">
        <f>'Indicator Data'!A158</f>
        <v>Sierra Leone</v>
      </c>
      <c r="B155" s="59" t="str">
        <f>'Indicator Data'!B158</f>
        <v>SLE</v>
      </c>
      <c r="C155" s="55">
        <f>ROUND(IF('Indicator Data'!C158=0,0.1,IF(LOG('Indicator Data'!C158)&gt;C$195,10,IF(LOG('Indicator Data'!C158)&lt;C$194,0,10-(C$195-LOG('Indicator Data'!C158))/(C$195-C$194)*10))),1)</f>
        <v>0.1</v>
      </c>
      <c r="D155" s="55">
        <f>ROUND(IF('Indicator Data'!D158=0,0.1,IF(LOG('Indicator Data'!D158)&gt;D$195,10,IF(LOG('Indicator Data'!D158)&lt;D$194,0,10-(D$195-LOG('Indicator Data'!D158))/(D$195-D$194)*10))),1)</f>
        <v>0.1</v>
      </c>
      <c r="E155" s="55">
        <f t="shared" si="220"/>
        <v>0.1</v>
      </c>
      <c r="F155" s="55">
        <f>IF('Indicator Data'!E158="No data",0.1,(ROUND(IF('Indicator Data'!E158=0,0,IF(LOG('Indicator Data'!E158)&gt;F$195,10,IF(LOG('Indicator Data'!E158)&lt;F$194,0,10-(F$195-LOG('Indicator Data'!E158))/(F$195-F$194)*10))),1)))</f>
        <v>6</v>
      </c>
      <c r="G155" s="55">
        <f>ROUND(IF('Indicator Data'!F158=0,0,IF(LOG('Indicator Data'!F158)&gt;G$195,10,IF(LOG('Indicator Data'!F158)&lt;G$194,0,10-(G$195-LOG('Indicator Data'!F158))/(G$195-G$194)*10))),1)</f>
        <v>5.3</v>
      </c>
      <c r="H155" s="55">
        <f>ROUND(IF('Indicator Data'!G158=0,0,IF(LOG('Indicator Data'!G158)&gt;H$195,10,IF(LOG('Indicator Data'!G158)&lt;H$194,0,10-(H$195-LOG('Indicator Data'!G158))/(H$195-H$194)*10))),1)</f>
        <v>0</v>
      </c>
      <c r="I155" s="55">
        <f>ROUND(IF('Indicator Data'!H158=0,0,IF(LOG('Indicator Data'!H158)&gt;I$195,10,IF(LOG('Indicator Data'!H158)&lt;I$194,0,10-(I$195-LOG('Indicator Data'!H158))/(I$195-I$194)*10))),1)</f>
        <v>0</v>
      </c>
      <c r="J155" s="55">
        <f t="shared" si="221"/>
        <v>0</v>
      </c>
      <c r="K155" s="55">
        <f>ROUND(IF('Indicator Data'!I158=0,0,IF(LOG('Indicator Data'!I158)&gt;K$195,10,IF(LOG('Indicator Data'!I158)&lt;K$194,0,10-(K$195-LOG('Indicator Data'!I158))/(K$195-K$194)*10))),1)</f>
        <v>0</v>
      </c>
      <c r="L155" s="55">
        <f t="shared" si="222"/>
        <v>0</v>
      </c>
      <c r="M155" s="55">
        <f>ROUND(IF('Indicator Data'!J158=0,0,IF(LOG('Indicator Data'!J158)&gt;M$195,10,IF(LOG('Indicator Data'!J158)&lt;M$194,0,10-(M$195-LOG('Indicator Data'!J158))/(M$195-M$194)*10))),1)</f>
        <v>0</v>
      </c>
      <c r="N155" s="56">
        <f>'Indicator Data'!C158/'Indicator Data'!$CL158</f>
        <v>0</v>
      </c>
      <c r="O155" s="56">
        <f>'Indicator Data'!D158/'Indicator Data'!$CL158</f>
        <v>0</v>
      </c>
      <c r="P155" s="56">
        <f>IF(F155=0.1,"x",'Indicator Data'!E158/'Indicator Data'!$CL158)</f>
        <v>4.0208495823757049E-3</v>
      </c>
      <c r="Q155" s="56">
        <f>'Indicator Data'!F158/'Indicator Data'!$CL158</f>
        <v>2.2331805160969795E-6</v>
      </c>
      <c r="R155" s="56">
        <f>'Indicator Data'!G158/'Indicator Data'!$CL158</f>
        <v>0</v>
      </c>
      <c r="S155" s="56">
        <f>'Indicator Data'!H158/'Indicator Data'!$CL158</f>
        <v>0</v>
      </c>
      <c r="T155" s="56">
        <f>'Indicator Data'!I158/'Indicator Data'!$CL158</f>
        <v>0</v>
      </c>
      <c r="U155" s="56">
        <f>'Indicator Data'!J158/'Indicator Data'!$CL158</f>
        <v>0</v>
      </c>
      <c r="V155" s="55">
        <f t="shared" si="223"/>
        <v>0</v>
      </c>
      <c r="W155" s="55">
        <f t="shared" si="224"/>
        <v>0</v>
      </c>
      <c r="X155" s="55">
        <f t="shared" si="225"/>
        <v>0</v>
      </c>
      <c r="Y155" s="55">
        <f t="shared" si="226"/>
        <v>2.7</v>
      </c>
      <c r="Z155" s="55">
        <f t="shared" si="227"/>
        <v>6.3</v>
      </c>
      <c r="AA155" s="55">
        <f t="shared" si="228"/>
        <v>0</v>
      </c>
      <c r="AB155" s="55">
        <f t="shared" si="229"/>
        <v>0</v>
      </c>
      <c r="AC155" s="55">
        <f t="shared" si="230"/>
        <v>0</v>
      </c>
      <c r="AD155" s="55">
        <f t="shared" si="231"/>
        <v>0</v>
      </c>
      <c r="AE155" s="55">
        <f t="shared" si="232"/>
        <v>0</v>
      </c>
      <c r="AF155" s="55">
        <f t="shared" si="233"/>
        <v>0</v>
      </c>
      <c r="AG155" s="55">
        <f>ROUND(IF('Indicator Data'!K158=0,0,IF('Indicator Data'!K158&gt;AG$195,10,IF('Indicator Data'!K158&lt;AG$194,0,10-(AG$195-'Indicator Data'!K158)/(AG$195-AG$194)*10))),1)</f>
        <v>0</v>
      </c>
      <c r="AH155" s="55">
        <f t="shared" si="234"/>
        <v>0.1</v>
      </c>
      <c r="AI155" s="55">
        <f t="shared" si="235"/>
        <v>0.1</v>
      </c>
      <c r="AJ155" s="55">
        <f t="shared" si="236"/>
        <v>0</v>
      </c>
      <c r="AK155" s="55">
        <f t="shared" si="237"/>
        <v>0</v>
      </c>
      <c r="AL155" s="55">
        <f t="shared" si="238"/>
        <v>0</v>
      </c>
      <c r="AM155" s="55">
        <f t="shared" si="239"/>
        <v>0</v>
      </c>
      <c r="AN155" s="55">
        <f t="shared" si="240"/>
        <v>0</v>
      </c>
      <c r="AO155" s="193">
        <f t="shared" si="241"/>
        <v>0.1</v>
      </c>
      <c r="AP155" s="193">
        <f t="shared" si="261"/>
        <v>4.5999999999999996</v>
      </c>
      <c r="AQ155" s="193">
        <f t="shared" si="242"/>
        <v>5.8</v>
      </c>
      <c r="AR155" s="193">
        <f t="shared" si="243"/>
        <v>0</v>
      </c>
      <c r="AS155" s="55">
        <f t="shared" si="244"/>
        <v>0</v>
      </c>
      <c r="AT155" s="55">
        <f>IF('Indicator Data'!L158="No data","x",IF('Indicator Data'!CM158&lt;1000,"x",ROUND((IF('Indicator Data'!L158&gt;AT$195,10,IF('Indicator Data'!L158&lt;AT$194,0,10-(AT$195-'Indicator Data'!L158)/(AT$195-AT$194)*10))),1)))</f>
        <v>2</v>
      </c>
      <c r="AU155" s="193">
        <f t="shared" si="245"/>
        <v>1</v>
      </c>
      <c r="AV155" s="55">
        <f>IF('Indicator Data'!M158="No data","x",ROUND(IF('Indicator Data'!M158=0,0,IF(LOG('Indicator Data'!M158)&gt;AV$195,10,IF(LOG('Indicator Data'!M158)&lt;AV$194,0,10-(AV$195-LOG('Indicator Data'!M158))/(AV$195-AV$194)*10))),1))</f>
        <v>7.4</v>
      </c>
      <c r="AW155" s="56">
        <f>IF(AV155="x","x",'Indicator Data'!M158/'Indicator Data'!$CL158)</f>
        <v>0.22031155641145475</v>
      </c>
      <c r="AX155" s="55">
        <f t="shared" si="262"/>
        <v>2.4</v>
      </c>
      <c r="AY155" s="55">
        <f t="shared" si="263"/>
        <v>5.4</v>
      </c>
      <c r="AZ155" s="55">
        <f>IF('Indicator Data'!N158="No data","x",ROUND(IF('Indicator Data'!N158=0,0,IF(LOG('Indicator Data'!N158)&gt;AZ$195,10,IF(LOG('Indicator Data'!N158)&lt;AZ$194,0,10-(AZ$195-LOG('Indicator Data'!N158))/(AZ$195-AZ$194)*10))),1))</f>
        <v>8</v>
      </c>
      <c r="BA155" s="56">
        <f>IF(AZ155="x","x",'Indicator Data'!N158/'Indicator Data'!$CL158)</f>
        <v>9.1373852410057965E-2</v>
      </c>
      <c r="BB155" s="55">
        <f t="shared" si="264"/>
        <v>10</v>
      </c>
      <c r="BC155" s="55">
        <f t="shared" si="265"/>
        <v>9.3000000000000007</v>
      </c>
      <c r="BD155" s="55">
        <f>IF('Indicator Data'!O158="No data","x",ROUND(IF('Indicator Data'!O158=0,0,IF(LOG('Indicator Data'!O158)&gt;BD$195,10,IF(LOG('Indicator Data'!O158)&lt;BD$194,0,10-(BD$195-LOG('Indicator Data'!O158))/(BD$195-BD$194)*10))),1))</f>
        <v>9.4</v>
      </c>
      <c r="BE155" s="56">
        <f>IF(BD155="x","x",'Indicator Data'!O158/'Indicator Data'!$CL158)</f>
        <v>0.66054324196500036</v>
      </c>
      <c r="BF155" s="55">
        <f t="shared" si="266"/>
        <v>10</v>
      </c>
      <c r="BG155" s="55">
        <f t="shared" si="267"/>
        <v>9.6999999999999993</v>
      </c>
      <c r="BH155" s="55">
        <f>IF('Indicator Data'!P158="No data","x",ROUND(IF('Indicator Data'!P158=0,0,IF(LOG('Indicator Data'!P158)&gt;BH$195,10,IF(LOG('Indicator Data'!P158)&lt;BH$194,0,10-(BH$195-LOG('Indicator Data'!P158))/(BH$195-BH$194)*10))),1))</f>
        <v>6.4</v>
      </c>
      <c r="BI155" s="56">
        <f>IF(BH155="x","x",'Indicator Data'!P158/'Indicator Data'!$CL158)</f>
        <v>1.0210060875536393E-2</v>
      </c>
      <c r="BJ155" s="55">
        <f t="shared" si="268"/>
        <v>1</v>
      </c>
      <c r="BK155" s="55">
        <f t="shared" si="269"/>
        <v>4.2</v>
      </c>
      <c r="BL155" s="55">
        <f t="shared" si="270"/>
        <v>7.9</v>
      </c>
      <c r="BM155" s="55">
        <f>ROUND(IF('Indicator Data'!Q158=0,0,IF(LOG('Indicator Data'!Q158)&gt;BM$195,10,IF(LOG('Indicator Data'!Q158)&lt;BM$194,0,10-(BM$195-LOG('Indicator Data'!Q158))/(BM$195-BM$194)*10))),1)</f>
        <v>8.3000000000000007</v>
      </c>
      <c r="BN155" s="55">
        <f>ROUND(IF('Indicator Data'!R158=0,0,IF(LOG('Indicator Data'!R158)&gt;BN$195,10,IF(LOG('Indicator Data'!R158)&lt;BN$194,0,10-(BN$195-LOG('Indicator Data'!R158))/(BN$195-BN$194)*10))),1)</f>
        <v>0</v>
      </c>
      <c r="BO155" s="55">
        <f t="shared" si="271"/>
        <v>2.7666666666666671</v>
      </c>
      <c r="BP155" s="56">
        <f>'Indicator Data'!Q158/'Indicator Data'!$CL158</f>
        <v>0.96846318663478215</v>
      </c>
      <c r="BQ155" s="56">
        <f>'Indicator Data'!R158/'Indicator Data'!$CL158</f>
        <v>0</v>
      </c>
      <c r="BR155" s="55">
        <f t="shared" si="246"/>
        <v>9.6999999999999993</v>
      </c>
      <c r="BS155" s="55">
        <f t="shared" si="247"/>
        <v>0</v>
      </c>
      <c r="BT155" s="55">
        <f t="shared" si="248"/>
        <v>3.2333333333333329</v>
      </c>
      <c r="BU155" s="55">
        <f t="shared" si="272"/>
        <v>3</v>
      </c>
      <c r="BV155" s="55">
        <f>ROUND(IF('Indicator Data'!S158=0,0,IF(LOG('Indicator Data'!S158)&gt;BV$195,10,IF(LOG('Indicator Data'!S158)&lt;BV$194,0,10-(BV$195-LOG('Indicator Data'!S158))/(BV$195-BV$194)*10))),1)</f>
        <v>0</v>
      </c>
      <c r="BW155" s="55">
        <f>ROUND(IF('Indicator Data'!T158=0,0,IF(LOG('Indicator Data'!T158)&gt;BW$195,10,IF(LOG('Indicator Data'!T158)&lt;BW$194,0,10-(BW$195-LOG('Indicator Data'!T158))/(BW$195-BW$194)*10))),1)</f>
        <v>8.3000000000000007</v>
      </c>
      <c r="BX155" s="55">
        <f t="shared" si="273"/>
        <v>5.5333333333333341</v>
      </c>
      <c r="BY155" s="56">
        <f>'Indicator Data'!S158/'Indicator Data'!$CL158</f>
        <v>0</v>
      </c>
      <c r="BZ155" s="56">
        <f>'Indicator Data'!T158/'Indicator Data'!$CL158</f>
        <v>0.96846318663478215</v>
      </c>
      <c r="CA155" s="55">
        <f t="shared" si="249"/>
        <v>0</v>
      </c>
      <c r="CB155" s="55">
        <f t="shared" si="250"/>
        <v>9.6999999999999993</v>
      </c>
      <c r="CC155" s="55">
        <f t="shared" si="274"/>
        <v>6.4666666666666659</v>
      </c>
      <c r="CD155" s="55">
        <f t="shared" si="275"/>
        <v>6</v>
      </c>
      <c r="CE155" s="55">
        <f t="shared" si="276"/>
        <v>4.7</v>
      </c>
      <c r="CF155" s="55">
        <f>ROUND(IF('Indicator Data'!U158=0,0,IF(LOG('Indicator Data'!U158)&gt;CF$195,10,IF(LOG('Indicator Data'!U158)&lt;CF$194,0,10-(CF$195-LOG('Indicator Data'!U158))/(CF$195-CF$194)*10))),1)</f>
        <v>8.1999999999999993</v>
      </c>
      <c r="CG155" s="56">
        <f>'Indicator Data'!U158/'Indicator Data'!$CL158</f>
        <v>0.79139082705829555</v>
      </c>
      <c r="CH155" s="55">
        <f t="shared" si="251"/>
        <v>8.8000000000000007</v>
      </c>
      <c r="CI155" s="55">
        <f t="shared" si="277"/>
        <v>8.5</v>
      </c>
      <c r="CJ155" s="55">
        <f>ROUND(IF('Indicator Data'!V158=0,0,IF(LOG('Indicator Data'!V158)&gt;CJ$195,10,IF(LOG('Indicator Data'!V158)&lt;CJ$194,0,10-(CJ$195-LOG('Indicator Data'!V158))/(CJ$195-CJ$194)*10))),1)</f>
        <v>8.1</v>
      </c>
      <c r="CK155" s="56">
        <f>IF('Indicator Data'!V158/'Indicator Data'!$CL158&gt;1,1,'Indicator Data'!V158/'Indicator Data'!$CL158)</f>
        <v>0.7502757500087609</v>
      </c>
      <c r="CL155" s="55">
        <f t="shared" si="252"/>
        <v>7.5</v>
      </c>
      <c r="CM155" s="55">
        <f t="shared" si="278"/>
        <v>7.8</v>
      </c>
      <c r="CN155" s="55">
        <f>ROUND(IF('Indicator Data'!W158=0,0,IF(LOG('Indicator Data'!W158)&gt;CN$195,10,IF(LOG('Indicator Data'!W158)&lt;CN$194,0,10-(CN$195-LOG('Indicator Data'!W158))/(CN$195-CN$194)*10))),1)</f>
        <v>0</v>
      </c>
      <c r="CO155" s="56">
        <f>'Indicator Data'!W158/'Indicator Data'!$CL158</f>
        <v>0</v>
      </c>
      <c r="CP155" s="55">
        <f t="shared" si="253"/>
        <v>0</v>
      </c>
      <c r="CQ155" s="55">
        <f t="shared" si="279"/>
        <v>0</v>
      </c>
      <c r="CR155" s="55">
        <f>ROUND(IF('Indicator Data'!X158=0,0,IF(LOG('Indicator Data'!X158)&gt;CR$195,10,IF(LOG('Indicator Data'!X158)&lt;CR$194,0,10-(CR$195-LOG('Indicator Data'!X158))/(CR$195-CR$194)*10))),1)</f>
        <v>8.3000000000000007</v>
      </c>
      <c r="CS155" s="56">
        <f>'Indicator Data'!X158/'Indicator Data'!$CL158</f>
        <v>0.96424114365450786</v>
      </c>
      <c r="CT155" s="55">
        <f t="shared" si="254"/>
        <v>9.6</v>
      </c>
      <c r="CU155" s="55">
        <f t="shared" si="280"/>
        <v>9.1</v>
      </c>
      <c r="CV155" s="55">
        <f>ROUND(IF('Indicator Data'!Y158=0,0,IF(LOG('Indicator Data'!Y158)&gt;CR$195,10,IF(LOG('Indicator Data'!Y158)&lt;CR$194,0,10-(CR$195-LOG('Indicator Data'!Y158))/(CR$195-CR$194)*10))),1)</f>
        <v>0</v>
      </c>
      <c r="CW155" s="56">
        <f>'Indicator Data'!Y158/'Indicator Data'!$CL158</f>
        <v>0</v>
      </c>
      <c r="CX155" s="55">
        <f t="shared" si="255"/>
        <v>0</v>
      </c>
      <c r="CY155" s="55">
        <f t="shared" si="281"/>
        <v>0</v>
      </c>
      <c r="CZ155" s="55">
        <f t="shared" si="282"/>
        <v>7.9</v>
      </c>
      <c r="DA155" s="55">
        <f>IF('Indicator Data'!AE158="No data","x",ROUND(IF('Indicator Data'!AE158&gt;DA$195,0,IF('Indicator Data'!AE158&lt;DA$194,10,(DA$195-'Indicator Data'!AE158)/(DA$195-DA$194)*10)),1))</f>
        <v>9.4</v>
      </c>
      <c r="DB155" s="55">
        <f>IF('Indicator Data'!AF158="No data","x",ROUND(IF('Indicator Data'!AF158&gt;DB$195,0,IF('Indicator Data'!AF158&lt;DB$194,10,(DB$195-'Indicator Data'!AF158)/(DB$195-DB$194)*10)),1))</f>
        <v>6.5</v>
      </c>
      <c r="DC155" s="55">
        <f>IF('Indicator Data'!AH158="No data","x",ROUND(IF('Indicator Data'!AH158&gt;DC$195,0,IF('Indicator Data'!AH158&lt;DC$194,10,(DC$195-'Indicator Data'!AH158)/(DC$195-DC$194)*10)),1))</f>
        <v>8.1</v>
      </c>
      <c r="DD155" s="55">
        <f>IF(AND(DB155="x",DA155="x",DC155="x"),"x",ROUND(AVERAGE(DA155:DC155),1))</f>
        <v>8</v>
      </c>
      <c r="DE155" s="55">
        <f>IF('Indicator Data'!AA158="No data","x",ROUND(IF(LOG('Indicator Data'!AA158)&gt;DE$195,10,IF(LOG('Indicator Data'!AA158)&lt;DE$194,0,10-(DE$195-LOG('Indicator Data'!AA158))/(DE$195-DE$194)*10)),1))</f>
        <v>6.8</v>
      </c>
      <c r="DF155" s="55">
        <f>IF('Indicator Data'!AB158="No data","x",ROUND(IF('Indicator Data'!AB158&gt;DF$195,10,IF('Indicator Data'!AB158&lt;DF$194,0,10-(DF$195-'Indicator Data'!AB158)/(DF$195-DF$194)*10)),1))</f>
        <v>6.9</v>
      </c>
      <c r="DG155" s="55">
        <f>IF('Indicator Data'!AC158="No data","x",ROUND(IF('Indicator Data'!AC158&gt;DG$195,10,IF('Indicator Data'!AC158&lt;DG$194,0,10-(DG$195-'Indicator Data'!AC158)/(DG$195-DG$194)*10)),1))</f>
        <v>4.2</v>
      </c>
      <c r="DH155" s="55">
        <f>IF('Indicator Data'!AD158="No data","x",ROUND(IF('Indicator Data'!AD158&gt;DH$195,10,IF('Indicator Data'!AD158&lt;DH$194,0,10-(DH$195-'Indicator Data'!AD158)/(DH$195-DH$194)*10)),1))</f>
        <v>5.6</v>
      </c>
      <c r="DI155" s="55">
        <f t="shared" si="283"/>
        <v>5.9</v>
      </c>
      <c r="DJ155" s="55">
        <f t="shared" si="284"/>
        <v>6.6</v>
      </c>
      <c r="DK155" s="55">
        <f>IF('Indicator Data'!AK158="No data","x",ROUND(IF('Indicator Data'!AK158&gt;DK$195,10,IF('Indicator Data'!AK158&lt;DK$194,0,10-(DK$195-'Indicator Data'!AK158)/(DK$195-DK$194)*10)),1))</f>
        <v>6.6</v>
      </c>
      <c r="DL155" s="55">
        <f>IF('Indicator Data'!AL158="No data","x",ROUND(IF('Indicator Data'!AL158&gt;DL$195,10,IF('Indicator Data'!AL158&lt;DL$194,0,10-(DL$195-'Indicator Data'!AL158)/(DL$195-DL$194)*10)),1))</f>
        <v>6.5</v>
      </c>
      <c r="DM155" s="55">
        <f t="shared" si="285"/>
        <v>6.1</v>
      </c>
      <c r="DN155" s="55">
        <f>IF('Indicator Data'!AG158="No data","x",ROUND(IF('Indicator Data'!AG158&gt;DN$195,10,IF('Indicator Data'!AG158&lt;DN$194,0,10-(DN$195-'Indicator Data'!AG158)/(DN$195-DN$194)*10)),1))</f>
        <v>5.9</v>
      </c>
      <c r="DO155" s="55">
        <f t="shared" si="286"/>
        <v>7.5</v>
      </c>
      <c r="DP155" s="194">
        <f>IF('Indicator Data'!AI158="No data","x",'Indicator Data'!AI158/'Indicator Data'!$CK158)</f>
        <v>3.2156215417362837E-5</v>
      </c>
      <c r="DQ155" s="55">
        <f t="shared" si="256"/>
        <v>0.3</v>
      </c>
      <c r="DR155" s="55">
        <f>IF('Indicator Data'!AJ158="No data","x",ROUND(IF('Indicator Data'!AJ158&gt;DR$195,10,IF('Indicator Data'!AJ158&lt;DR$194,0,10-(DR$195-'Indicator Data'!AJ158)/(DR$195-DR$194)*10)),1))</f>
        <v>2</v>
      </c>
      <c r="DS155" s="55">
        <f t="shared" si="287"/>
        <v>1.2</v>
      </c>
      <c r="DT155" s="55">
        <f>ROUND(IF('Indicator Data'!Z158=0,0,IF(LOG('Indicator Data'!Z158)&gt;DT$195,10,IF(LOG('Indicator Data'!Z158)&lt;DT$194,0,10-(DT$195-LOG('Indicator Data'!Z158))/(DT$195-DT$194)*10))),1)</f>
        <v>8.3000000000000007</v>
      </c>
      <c r="DU155" s="56">
        <f>'Indicator Data'!Z158/'Indicator Data'!$CL158</f>
        <v>0.93563617862839121</v>
      </c>
      <c r="DV155" s="55">
        <f t="shared" si="257"/>
        <v>9.4</v>
      </c>
      <c r="DW155" s="55">
        <f t="shared" si="288"/>
        <v>8.9</v>
      </c>
      <c r="DX155" s="55">
        <f t="shared" si="289"/>
        <v>4.9000000000000004</v>
      </c>
      <c r="DY155" s="57">
        <f>IF(BL155="x",ROUND((10-GEOMEAN(((10-DX155)/10*9+1),((10-CZ155)/10*9+1),((10-DJ155)/10*9+1)))/9*10,1),ROUND((10-GEOMEAN(((10-BL155)/10*9+1),((10-DX155)/10*9+1),((10-CZ155)/10*9+1),((10-DJ155)/10*9+1)))/9*10,1))</f>
        <v>7</v>
      </c>
      <c r="DZ155" s="58">
        <f>IF(ROUND(IF(AP155="x",(10-GEOMEAN(((10-AO155)/10*9+1),((10-DY155)/10*9+1),((10-AU155)/10*9+1),((10-AQ155)/10*9+1),((10-AR155)/10*9+1)))/9*10,(10-GEOMEAN(((10-AO155)/10*9+1),((10-DY155)/10*9+1),((10-AP155)/10*9+1),((10-AQ155)/10*9+1),((10-AR155)/10*9+1),((10-AU155)/10*9+1)))/9*10),1)=0,0.1,ROUND(IF(AP155="x",(10-GEOMEAN(((10-AO155)/10*9+1),((10-DY155)/10*9+1),((10-AU155)/10*9+1),((10-AQ155)/10*9+1),((10-AR155)/10*9+1)))/9*10,(10-GEOMEAN(((10-AO155)/10*9+1),((10-DY155)/10*9+1),((10-AP155)/10*9+1),((10-AQ155)/10*9+1),((10-AR155)/10*9+1),((10-AU155)/10*9+1)))/9*10),1))</f>
        <v>3.6</v>
      </c>
      <c r="EA155" s="55">
        <f>ROUND(IF('Indicator Data'!AM158=0,0,IF('Indicator Data'!AM158&gt;EA$195,10,IF('Indicator Data'!AM158&lt;EA$194,0,10-(EA$195-'Indicator Data'!AM158)/(EA$195-EA$194)*10))),1)</f>
        <v>5.5</v>
      </c>
      <c r="EB155" s="55">
        <f>ROUND(IF('Indicator Data'!AN158=0,0,IF(LOG('Indicator Data'!AN158)&gt;LOG(EB$195),10,IF(LOG('Indicator Data'!AN158)&lt;LOG(EB$194),0,10-(LOG(EB$195)-LOG('Indicator Data'!AN158))/(LOG(EB$195)-LOG(EB$194))*10))),1)</f>
        <v>5.2</v>
      </c>
      <c r="EC155" s="57">
        <f t="shared" si="258"/>
        <v>5.4</v>
      </c>
      <c r="ED155" s="55">
        <f>'Indicator Data'!AO158</f>
        <v>0</v>
      </c>
      <c r="EE155" s="55">
        <f>'Indicator Data'!AP158</f>
        <v>0</v>
      </c>
      <c r="EF155" s="57">
        <f t="shared" si="259"/>
        <v>0</v>
      </c>
      <c r="EG155" s="58">
        <f t="shared" si="260"/>
        <v>3.8</v>
      </c>
      <c r="EH155" s="15"/>
      <c r="EI155" s="104"/>
    </row>
    <row r="156" spans="1:140" s="4" customFormat="1" x14ac:dyDescent="0.25">
      <c r="A156" s="127" t="str">
        <f>'Indicator Data'!A159</f>
        <v>Singapore</v>
      </c>
      <c r="B156" s="59" t="str">
        <f>'Indicator Data'!B159</f>
        <v>SGP</v>
      </c>
      <c r="C156" s="55">
        <f>ROUND(IF('Indicator Data'!C159=0,0.1,IF(LOG('Indicator Data'!C159)&gt;C$195,10,IF(LOG('Indicator Data'!C159)&lt;C$194,0,10-(C$195-LOG('Indicator Data'!C159))/(C$195-C$194)*10))),1)</f>
        <v>0.1</v>
      </c>
      <c r="D156" s="55">
        <f>ROUND(IF('Indicator Data'!D159=0,0.1,IF(LOG('Indicator Data'!D159)&gt;D$195,10,IF(LOG('Indicator Data'!D159)&lt;D$194,0,10-(D$195-LOG('Indicator Data'!D159))/(D$195-D$194)*10))),1)</f>
        <v>0.1</v>
      </c>
      <c r="E156" s="55">
        <f t="shared" si="220"/>
        <v>0.1</v>
      </c>
      <c r="F156" s="55">
        <f>IF('Indicator Data'!E159="No data",0.1,(ROUND(IF('Indicator Data'!E159=0,0,IF(LOG('Indicator Data'!E159)&gt;F$195,10,IF(LOG('Indicator Data'!E159)&lt;F$194,0,10-(F$195-LOG('Indicator Data'!E159))/(F$195-F$194)*10))),1)))</f>
        <v>0.1</v>
      </c>
      <c r="G156" s="55">
        <f>ROUND(IF('Indicator Data'!F159=0,0,IF(LOG('Indicator Data'!F159)&gt;G$195,10,IF(LOG('Indicator Data'!F159)&lt;G$194,0,10-(G$195-LOG('Indicator Data'!F159))/(G$195-G$194)*10))),1)</f>
        <v>0</v>
      </c>
      <c r="H156" s="55">
        <f>ROUND(IF('Indicator Data'!G159=0,0,IF(LOG('Indicator Data'!G159)&gt;H$195,10,IF(LOG('Indicator Data'!G159)&lt;H$194,0,10-(H$195-LOG('Indicator Data'!G159))/(H$195-H$194)*10))),1)</f>
        <v>0</v>
      </c>
      <c r="I156" s="55">
        <f>ROUND(IF('Indicator Data'!H159=0,0,IF(LOG('Indicator Data'!H159)&gt;I$195,10,IF(LOG('Indicator Data'!H159)&lt;I$194,0,10-(I$195-LOG('Indicator Data'!H159))/(I$195-I$194)*10))),1)</f>
        <v>0</v>
      </c>
      <c r="J156" s="55">
        <f t="shared" si="221"/>
        <v>0</v>
      </c>
      <c r="K156" s="55">
        <f>ROUND(IF('Indicator Data'!I159=0,0,IF(LOG('Indicator Data'!I159)&gt;K$195,10,IF(LOG('Indicator Data'!I159)&lt;K$194,0,10-(K$195-LOG('Indicator Data'!I159))/(K$195-K$194)*10))),1)</f>
        <v>0</v>
      </c>
      <c r="L156" s="55">
        <f t="shared" si="222"/>
        <v>0</v>
      </c>
      <c r="M156" s="55">
        <f>ROUND(IF('Indicator Data'!J159=0,0,IF(LOG('Indicator Data'!J159)&gt;M$195,10,IF(LOG('Indicator Data'!J159)&lt;M$194,0,10-(M$195-LOG('Indicator Data'!J159))/(M$195-M$194)*10))),1)</f>
        <v>0</v>
      </c>
      <c r="N156" s="56">
        <f>'Indicator Data'!C159/'Indicator Data'!$CL159</f>
        <v>0</v>
      </c>
      <c r="O156" s="56">
        <f>'Indicator Data'!D159/'Indicator Data'!$CL159</f>
        <v>0</v>
      </c>
      <c r="P156" s="56" t="str">
        <f>IF(F156=0.1,"x",'Indicator Data'!E159/'Indicator Data'!$CL159)</f>
        <v>x</v>
      </c>
      <c r="Q156" s="56">
        <f>'Indicator Data'!F159/'Indicator Data'!$CL159</f>
        <v>0</v>
      </c>
      <c r="R156" s="56">
        <f>'Indicator Data'!G159/'Indicator Data'!$CL159</f>
        <v>0</v>
      </c>
      <c r="S156" s="56">
        <f>'Indicator Data'!H159/'Indicator Data'!$CL159</f>
        <v>0</v>
      </c>
      <c r="T156" s="56">
        <f>'Indicator Data'!I159/'Indicator Data'!$CL159</f>
        <v>0</v>
      </c>
      <c r="U156" s="56">
        <f>'Indicator Data'!J159/'Indicator Data'!$CL159</f>
        <v>0</v>
      </c>
      <c r="V156" s="55">
        <f t="shared" si="223"/>
        <v>0</v>
      </c>
      <c r="W156" s="55">
        <f t="shared" si="224"/>
        <v>0</v>
      </c>
      <c r="X156" s="55">
        <f t="shared" si="225"/>
        <v>0</v>
      </c>
      <c r="Y156" s="55">
        <f t="shared" si="226"/>
        <v>0.1</v>
      </c>
      <c r="Z156" s="55">
        <f t="shared" si="227"/>
        <v>0</v>
      </c>
      <c r="AA156" s="55">
        <f t="shared" si="228"/>
        <v>0</v>
      </c>
      <c r="AB156" s="55">
        <f t="shared" si="229"/>
        <v>0</v>
      </c>
      <c r="AC156" s="55">
        <f t="shared" si="230"/>
        <v>0</v>
      </c>
      <c r="AD156" s="55">
        <f t="shared" si="231"/>
        <v>0</v>
      </c>
      <c r="AE156" s="55">
        <f t="shared" si="232"/>
        <v>0</v>
      </c>
      <c r="AF156" s="55">
        <f t="shared" si="233"/>
        <v>0</v>
      </c>
      <c r="AG156" s="55">
        <f>ROUND(IF('Indicator Data'!K159=0,0,IF('Indicator Data'!K159&gt;AG$195,10,IF('Indicator Data'!K159&lt;AG$194,0,10-(AG$195-'Indicator Data'!K159)/(AG$195-AG$194)*10))),1)</f>
        <v>0</v>
      </c>
      <c r="AH156" s="55">
        <f t="shared" si="234"/>
        <v>0.1</v>
      </c>
      <c r="AI156" s="55">
        <f t="shared" si="235"/>
        <v>0.1</v>
      </c>
      <c r="AJ156" s="55">
        <f t="shared" si="236"/>
        <v>0</v>
      </c>
      <c r="AK156" s="55">
        <f t="shared" si="237"/>
        <v>0</v>
      </c>
      <c r="AL156" s="55">
        <f t="shared" si="238"/>
        <v>0</v>
      </c>
      <c r="AM156" s="55">
        <f t="shared" si="239"/>
        <v>0</v>
      </c>
      <c r="AN156" s="55">
        <f t="shared" si="240"/>
        <v>0</v>
      </c>
      <c r="AO156" s="193">
        <f t="shared" si="241"/>
        <v>0.1</v>
      </c>
      <c r="AP156" s="193">
        <f t="shared" si="261"/>
        <v>0.1</v>
      </c>
      <c r="AQ156" s="193">
        <f t="shared" si="242"/>
        <v>0</v>
      </c>
      <c r="AR156" s="193">
        <f t="shared" si="243"/>
        <v>0</v>
      </c>
      <c r="AS156" s="55">
        <f t="shared" si="244"/>
        <v>0</v>
      </c>
      <c r="AT156" s="55" t="str">
        <f>IF('Indicator Data'!L159="No data","x",IF('Indicator Data'!CM159&lt;1000,"x",ROUND((IF('Indicator Data'!L159&gt;AT$195,10,IF('Indicator Data'!L159&lt;AT$194,0,10-(AT$195-'Indicator Data'!L159)/(AT$195-AT$194)*10))),1)))</f>
        <v>x</v>
      </c>
      <c r="AU156" s="193">
        <f t="shared" si="245"/>
        <v>0</v>
      </c>
      <c r="AV156" s="55">
        <f>IF('Indicator Data'!M159="No data","x",ROUND(IF('Indicator Data'!M159=0,0,IF(LOG('Indicator Data'!M159)&gt;AV$195,10,IF(LOG('Indicator Data'!M159)&lt;AV$194,0,10-(AV$195-LOG('Indicator Data'!M159))/(AV$195-AV$194)*10))),1))</f>
        <v>0</v>
      </c>
      <c r="AW156" s="56">
        <f>IF(AV156="x","x",'Indicator Data'!M159/'Indicator Data'!$CL159)</f>
        <v>0</v>
      </c>
      <c r="AX156" s="55">
        <f t="shared" si="262"/>
        <v>0</v>
      </c>
      <c r="AY156" s="55">
        <f t="shared" si="263"/>
        <v>0</v>
      </c>
      <c r="AZ156" s="55" t="str">
        <f>IF('Indicator Data'!N159="No data","x",ROUND(IF('Indicator Data'!N159=0,0,IF(LOG('Indicator Data'!N159)&gt;AZ$195,10,IF(LOG('Indicator Data'!N159)&lt;AZ$194,0,10-(AZ$195-LOG('Indicator Data'!N159))/(AZ$195-AZ$194)*10))),1))</f>
        <v>x</v>
      </c>
      <c r="BA156" s="56" t="str">
        <f>IF(AZ156="x","x",'Indicator Data'!N159/'Indicator Data'!$CL159)</f>
        <v>x</v>
      </c>
      <c r="BB156" s="55" t="str">
        <f t="shared" si="264"/>
        <v>x</v>
      </c>
      <c r="BC156" s="55" t="str">
        <f t="shared" si="265"/>
        <v>x</v>
      </c>
      <c r="BD156" s="55" t="str">
        <f>IF('Indicator Data'!O159="No data","x",ROUND(IF('Indicator Data'!O159=0,0,IF(LOG('Indicator Data'!O159)&gt;BD$195,10,IF(LOG('Indicator Data'!O159)&lt;BD$194,0,10-(BD$195-LOG('Indicator Data'!O159))/(BD$195-BD$194)*10))),1))</f>
        <v>x</v>
      </c>
      <c r="BE156" s="56" t="str">
        <f>IF(BD156="x","x",'Indicator Data'!O159/'Indicator Data'!$CL159)</f>
        <v>x</v>
      </c>
      <c r="BF156" s="55" t="str">
        <f t="shared" si="266"/>
        <v>x</v>
      </c>
      <c r="BG156" s="55" t="str">
        <f t="shared" si="267"/>
        <v>x</v>
      </c>
      <c r="BH156" s="55" t="str">
        <f>IF('Indicator Data'!P159="No data","x",ROUND(IF('Indicator Data'!P159=0,0,IF(LOG('Indicator Data'!P159)&gt;BH$195,10,IF(LOG('Indicator Data'!P159)&lt;BH$194,0,10-(BH$195-LOG('Indicator Data'!P159))/(BH$195-BH$194)*10))),1))</f>
        <v>x</v>
      </c>
      <c r="BI156" s="56" t="str">
        <f>IF(BH156="x","x",'Indicator Data'!P159/'Indicator Data'!$CL159)</f>
        <v>x</v>
      </c>
      <c r="BJ156" s="55" t="str">
        <f t="shared" si="268"/>
        <v>x</v>
      </c>
      <c r="BK156" s="55" t="str">
        <f t="shared" si="269"/>
        <v>x</v>
      </c>
      <c r="BL156" s="55">
        <f t="shared" si="270"/>
        <v>0</v>
      </c>
      <c r="BM156" s="55">
        <f>ROUND(IF('Indicator Data'!Q159=0,0,IF(LOG('Indicator Data'!Q159)&gt;BM$195,10,IF(LOG('Indicator Data'!Q159)&lt;BM$194,0,10-(BM$195-LOG('Indicator Data'!Q159))/(BM$195-BM$194)*10))),1)</f>
        <v>1.8</v>
      </c>
      <c r="BN156" s="55">
        <f>ROUND(IF('Indicator Data'!R159=0,0,IF(LOG('Indicator Data'!R159)&gt;BN$195,10,IF(LOG('Indicator Data'!R159)&lt;BN$194,0,10-(BN$195-LOG('Indicator Data'!R159))/(BN$195-BN$194)*10))),1)</f>
        <v>0</v>
      </c>
      <c r="BO156" s="55">
        <f t="shared" si="271"/>
        <v>0.6</v>
      </c>
      <c r="BP156" s="56">
        <f>'Indicator Data'!Q159/'Indicator Data'!$CL159</f>
        <v>3.4440140715634005E-5</v>
      </c>
      <c r="BQ156" s="56">
        <f>'Indicator Data'!R159/'Indicator Data'!$CL159</f>
        <v>0</v>
      </c>
      <c r="BR156" s="55">
        <f t="shared" si="246"/>
        <v>0</v>
      </c>
      <c r="BS156" s="55">
        <f t="shared" si="247"/>
        <v>0</v>
      </c>
      <c r="BT156" s="55">
        <f t="shared" si="248"/>
        <v>0</v>
      </c>
      <c r="BU156" s="55">
        <f t="shared" si="272"/>
        <v>0.3</v>
      </c>
      <c r="BV156" s="55">
        <f>ROUND(IF('Indicator Data'!S159=0,0,IF(LOG('Indicator Data'!S159)&gt;BV$195,10,IF(LOG('Indicator Data'!S159)&lt;BV$194,0,10-(BV$195-LOG('Indicator Data'!S159))/(BV$195-BV$194)*10))),1)</f>
        <v>1.8</v>
      </c>
      <c r="BW156" s="55">
        <f>ROUND(IF('Indicator Data'!T159=0,0,IF(LOG('Indicator Data'!T159)&gt;BW$195,10,IF(LOG('Indicator Data'!T159)&lt;BW$194,0,10-(BW$195-LOG('Indicator Data'!T159))/(BW$195-BW$194)*10))),1)</f>
        <v>0</v>
      </c>
      <c r="BX156" s="55">
        <f t="shared" si="273"/>
        <v>0.6</v>
      </c>
      <c r="BY156" s="56">
        <f>'Indicator Data'!S159/'Indicator Data'!$CL159</f>
        <v>3.4440140715634005E-5</v>
      </c>
      <c r="BZ156" s="56">
        <f>'Indicator Data'!T159/'Indicator Data'!$CL159</f>
        <v>0</v>
      </c>
      <c r="CA156" s="55">
        <f t="shared" si="249"/>
        <v>0</v>
      </c>
      <c r="CB156" s="55">
        <f t="shared" si="250"/>
        <v>0</v>
      </c>
      <c r="CC156" s="55">
        <f t="shared" si="274"/>
        <v>0</v>
      </c>
      <c r="CD156" s="55">
        <f t="shared" si="275"/>
        <v>0.3</v>
      </c>
      <c r="CE156" s="55">
        <f t="shared" si="276"/>
        <v>0.3</v>
      </c>
      <c r="CF156" s="55">
        <f>ROUND(IF('Indicator Data'!U159=0,0,IF(LOG('Indicator Data'!U159)&gt;CF$195,10,IF(LOG('Indicator Data'!U159)&lt;CF$194,0,10-(CF$195-LOG('Indicator Data'!U159))/(CF$195-CF$194)*10))),1)</f>
        <v>8.1</v>
      </c>
      <c r="CG156" s="56">
        <f>'Indicator Data'!U159/'Indicator Data'!$CL159</f>
        <v>0.84223364120082955</v>
      </c>
      <c r="CH156" s="55">
        <f t="shared" si="251"/>
        <v>9.4</v>
      </c>
      <c r="CI156" s="55">
        <f t="shared" si="277"/>
        <v>8.8000000000000007</v>
      </c>
      <c r="CJ156" s="55">
        <f>ROUND(IF('Indicator Data'!V159=0,0,IF(LOG('Indicator Data'!V159)&gt;CJ$195,10,IF(LOG('Indicator Data'!V159)&lt;CJ$194,0,10-(CJ$195-LOG('Indicator Data'!V159))/(CJ$195-CJ$194)*10))),1)</f>
        <v>8.1999999999999993</v>
      </c>
      <c r="CK156" s="56">
        <f>IF('Indicator Data'!V159/'Indicator Data'!$CL159&gt;1,1,'Indicator Data'!V159/'Indicator Data'!$CL159)</f>
        <v>0.9358969387996916</v>
      </c>
      <c r="CL156" s="55">
        <f t="shared" si="252"/>
        <v>9.4</v>
      </c>
      <c r="CM156" s="55">
        <f t="shared" si="278"/>
        <v>8.9</v>
      </c>
      <c r="CN156" s="55">
        <f>ROUND(IF('Indicator Data'!W159=0,0,IF(LOG('Indicator Data'!W159)&gt;CN$195,10,IF(LOG('Indicator Data'!W159)&lt;CN$194,0,10-(CN$195-LOG('Indicator Data'!W159))/(CN$195-CN$194)*10))),1)</f>
        <v>0</v>
      </c>
      <c r="CO156" s="56">
        <f>'Indicator Data'!W159/'Indicator Data'!$CL159</f>
        <v>0</v>
      </c>
      <c r="CP156" s="55">
        <f t="shared" si="253"/>
        <v>0</v>
      </c>
      <c r="CQ156" s="55">
        <f t="shared" si="279"/>
        <v>0</v>
      </c>
      <c r="CR156" s="55">
        <f>ROUND(IF('Indicator Data'!X159=0,0,IF(LOG('Indicator Data'!X159)&gt;CR$195,10,IF(LOG('Indicator Data'!X159)&lt;CR$194,0,10-(CR$195-LOG('Indicator Data'!X159))/(CR$195-CR$194)*10))),1)</f>
        <v>8.1999999999999993</v>
      </c>
      <c r="CS156" s="56">
        <f>'Indicator Data'!X159/'Indicator Data'!$CL159</f>
        <v>0.91221547877327425</v>
      </c>
      <c r="CT156" s="55">
        <f t="shared" si="254"/>
        <v>9.1</v>
      </c>
      <c r="CU156" s="55">
        <f t="shared" si="280"/>
        <v>8.6999999999999993</v>
      </c>
      <c r="CV156" s="55">
        <f>ROUND(IF('Indicator Data'!Y159=0,0,IF(LOG('Indicator Data'!Y159)&gt;CR$195,10,IF(LOG('Indicator Data'!Y159)&lt;CR$194,0,10-(CR$195-LOG('Indicator Data'!Y159))/(CR$195-CR$194)*10))),1)</f>
        <v>0</v>
      </c>
      <c r="CW156" s="56">
        <f>'Indicator Data'!Y159/'Indicator Data'!$CL159</f>
        <v>0</v>
      </c>
      <c r="CX156" s="55">
        <f t="shared" si="255"/>
        <v>0</v>
      </c>
      <c r="CY156" s="55">
        <f t="shared" si="281"/>
        <v>0</v>
      </c>
      <c r="CZ156" s="55">
        <f t="shared" si="282"/>
        <v>7.7</v>
      </c>
      <c r="DA156" s="55">
        <f>IF('Indicator Data'!AE159="No data","x",ROUND(IF('Indicator Data'!AE159&gt;DA$195,0,IF('Indicator Data'!AE159&lt;DA$194,10,(DA$195-'Indicator Data'!AE159)/(DA$195-DA$194)*10)),1))</f>
        <v>0</v>
      </c>
      <c r="DB156" s="55">
        <f>IF('Indicator Data'!AF159="No data","x",ROUND(IF('Indicator Data'!AF159&gt;DB$195,0,IF('Indicator Data'!AF159&lt;DB$194,10,(DB$195-'Indicator Data'!AF159)/(DB$195-DB$194)*10)),1))</f>
        <v>0</v>
      </c>
      <c r="DC156" s="55" t="str">
        <f>IF('Indicator Data'!AH159="No data","x",ROUND(IF('Indicator Data'!AH159&gt;DC$195,0,IF('Indicator Data'!AH159&lt;DC$194,10,(DC$195-'Indicator Data'!AH159)/(DC$195-DC$194)*10)),1))</f>
        <v>x</v>
      </c>
      <c r="DD156" s="55">
        <f>IF(AND(DB156="x",DA156="x",DC156="x"),"x",ROUND(AVERAGE(DA156:DC156),1))</f>
        <v>0</v>
      </c>
      <c r="DE156" s="55">
        <f>IF('Indicator Data'!AA159="No data","x",ROUND(IF(LOG('Indicator Data'!AA159)&gt;DE$195,10,IF(LOG('Indicator Data'!AA159)&lt;DE$194,0,10-(DE$195-LOG('Indicator Data'!AA159))/(DE$195-DE$194)*10)),1))</f>
        <v>10</v>
      </c>
      <c r="DF156" s="55">
        <f>IF('Indicator Data'!AB159="No data","x",ROUND(IF('Indicator Data'!AB159&gt;DF$195,10,IF('Indicator Data'!AB159&lt;DF$194,0,10-(DF$195-'Indicator Data'!AB159)/(DF$195-DF$194)*10)),1))</f>
        <v>2.4</v>
      </c>
      <c r="DG156" s="55">
        <f>IF('Indicator Data'!AC159="No data","x",ROUND(IF('Indicator Data'!AC159&gt;DG$195,10,IF('Indicator Data'!AC159&lt;DG$194,0,10-(DG$195-'Indicator Data'!AC159)/(DG$195-DG$194)*10)),1))</f>
        <v>10</v>
      </c>
      <c r="DH156" s="55">
        <f>IF('Indicator Data'!AD159="No data","x",ROUND(IF('Indicator Data'!AD159&gt;DH$195,10,IF('Indicator Data'!AD159&lt;DH$194,0,10-(DH$195-'Indicator Data'!AD159)/(DH$195-DH$194)*10)),1))</f>
        <v>1.8</v>
      </c>
      <c r="DI156" s="55">
        <f t="shared" si="283"/>
        <v>6.1</v>
      </c>
      <c r="DJ156" s="55">
        <f t="shared" si="284"/>
        <v>4.0999999999999996</v>
      </c>
      <c r="DK156" s="55" t="str">
        <f>IF('Indicator Data'!AK159="No data","x",ROUND(IF('Indicator Data'!AK159&gt;DK$195,10,IF('Indicator Data'!AK159&lt;DK$194,0,10-(DK$195-'Indicator Data'!AK159)/(DK$195-DK$194)*10)),1))</f>
        <v>x</v>
      </c>
      <c r="DL156" s="55">
        <f>IF('Indicator Data'!AL159="No data","x",ROUND(IF('Indicator Data'!AL159&gt;DL$195,10,IF('Indicator Data'!AL159&lt;DL$194,0,10-(DL$195-'Indicator Data'!AL159)/(DL$195-DL$194)*10)),1))</f>
        <v>0</v>
      </c>
      <c r="DM156" s="55">
        <f t="shared" si="285"/>
        <v>4.8</v>
      </c>
      <c r="DN156" s="55">
        <f>IF('Indicator Data'!AG159="No data","x",ROUND(IF('Indicator Data'!AG159&gt;DN$195,10,IF('Indicator Data'!AG159&lt;DN$194,0,10-(DN$195-'Indicator Data'!AG159)/(DN$195-DN$194)*10)),1))</f>
        <v>0</v>
      </c>
      <c r="DO156" s="55">
        <f t="shared" si="286"/>
        <v>0</v>
      </c>
      <c r="DP156" s="194">
        <f>IF('Indicator Data'!AI159="No data","x",'Indicator Data'!AI159/'Indicator Data'!$CK159)</f>
        <v>2.1423468913624405E-4</v>
      </c>
      <c r="DQ156" s="55">
        <f t="shared" si="256"/>
        <v>2.1</v>
      </c>
      <c r="DR156" s="55">
        <f>IF('Indicator Data'!AJ159="No data","x",ROUND(IF('Indicator Data'!AJ159&gt;DR$195,10,IF('Indicator Data'!AJ159&lt;DR$194,0,10-(DR$195-'Indicator Data'!AJ159)/(DR$195-DR$194)*10)),1))</f>
        <v>8</v>
      </c>
      <c r="DS156" s="55">
        <f t="shared" si="287"/>
        <v>5.0999999999999996</v>
      </c>
      <c r="DT156" s="55">
        <f>ROUND(IF('Indicator Data'!Z159=0,0,IF(LOG('Indicator Data'!Z159)&gt;DT$195,10,IF(LOG('Indicator Data'!Z159)&lt;DT$194,0,10-(DT$195-LOG('Indicator Data'!Z159))/(DT$195-DT$194)*10))),1)</f>
        <v>8.1999999999999993</v>
      </c>
      <c r="DU156" s="56">
        <f>'Indicator Data'!Z159/'Indicator Data'!$CL159</f>
        <v>0.99830007087352679</v>
      </c>
      <c r="DV156" s="55">
        <f t="shared" si="257"/>
        <v>10</v>
      </c>
      <c r="DW156" s="55">
        <f t="shared" si="288"/>
        <v>9.3000000000000007</v>
      </c>
      <c r="DX156" s="55">
        <f t="shared" si="289"/>
        <v>3.3</v>
      </c>
      <c r="DY156" s="57">
        <f>IF(BL156="x",ROUND((10-GEOMEAN(((10-DX156)/10*9+1),((10-CZ156)/10*9+1),((10-DJ156)/10*9+1)))/9*10,1),ROUND((10-GEOMEAN(((10-BL156)/10*9+1),((10-DX156)/10*9+1),((10-CZ156)/10*9+1),((10-DJ156)/10*9+1)))/9*10,1))</f>
        <v>4.4000000000000004</v>
      </c>
      <c r="DZ156" s="58">
        <f>IF(ROUND(IF(AP156="x",(10-GEOMEAN(((10-AO156)/10*9+1),((10-DY156)/10*9+1),((10-AU156)/10*9+1),((10-AQ156)/10*9+1),((10-AR156)/10*9+1)))/9*10,(10-GEOMEAN(((10-AO156)/10*9+1),((10-DY156)/10*9+1),((10-AP156)/10*9+1),((10-AQ156)/10*9+1),((10-AR156)/10*9+1),((10-AU156)/10*9+1)))/9*10),1)=0,0.1,ROUND(IF(AP156="x",(10-GEOMEAN(((10-AO156)/10*9+1),((10-DY156)/10*9+1),((10-AU156)/10*9+1),((10-AQ156)/10*9+1),((10-AR156)/10*9+1)))/9*10,(10-GEOMEAN(((10-AO156)/10*9+1),((10-DY156)/10*9+1),((10-AP156)/10*9+1),((10-AQ156)/10*9+1),((10-AR156)/10*9+1),((10-AU156)/10*9+1)))/9*10),1))</f>
        <v>0.9</v>
      </c>
      <c r="EA156" s="55">
        <f>ROUND(IF('Indicator Data'!AM159=0,0,IF('Indicator Data'!AM159&gt;EA$195,10,IF('Indicator Data'!AM159&lt;EA$194,0,10-(EA$195-'Indicator Data'!AM159)/(EA$195-EA$194)*10))),1)</f>
        <v>0.2</v>
      </c>
      <c r="EB156" s="55">
        <f>ROUND(IF('Indicator Data'!AN159=0,0,IF(LOG('Indicator Data'!AN159)&gt;LOG(EB$195),10,IF(LOG('Indicator Data'!AN159)&lt;LOG(EB$194),0,10-(LOG(EB$195)-LOG('Indicator Data'!AN159))/(LOG(EB$195)-LOG(EB$194))*10))),1)</f>
        <v>0</v>
      </c>
      <c r="EC156" s="57">
        <f t="shared" si="258"/>
        <v>0.1</v>
      </c>
      <c r="ED156" s="55">
        <f>'Indicator Data'!AO159</f>
        <v>0</v>
      </c>
      <c r="EE156" s="55">
        <f>'Indicator Data'!AP159</f>
        <v>0</v>
      </c>
      <c r="EF156" s="57">
        <f t="shared" si="259"/>
        <v>0</v>
      </c>
      <c r="EG156" s="58">
        <f t="shared" si="260"/>
        <v>0.1</v>
      </c>
      <c r="EH156" s="15"/>
      <c r="EI156" s="104"/>
    </row>
    <row r="157" spans="1:140" s="4" customFormat="1" x14ac:dyDescent="0.25">
      <c r="A157" s="127" t="str">
        <f>'Indicator Data'!A160</f>
        <v>Slovakia</v>
      </c>
      <c r="B157" s="59" t="str">
        <f>'Indicator Data'!B160</f>
        <v>SVK</v>
      </c>
      <c r="C157" s="55">
        <f>ROUND(IF('Indicator Data'!C160=0,0.1,IF(LOG('Indicator Data'!C160)&gt;C$195,10,IF(LOG('Indicator Data'!C160)&lt;C$194,0,10-(C$195-LOG('Indicator Data'!C160))/(C$195-C$194)*10))),1)</f>
        <v>7.1</v>
      </c>
      <c r="D157" s="55">
        <f>ROUND(IF('Indicator Data'!D160=0,0.1,IF(LOG('Indicator Data'!D160)&gt;D$195,10,IF(LOG('Indicator Data'!D160)&lt;D$194,0,10-(D$195-LOG('Indicator Data'!D160))/(D$195-D$194)*10))),1)</f>
        <v>0.1</v>
      </c>
      <c r="E157" s="55">
        <f t="shared" si="220"/>
        <v>4.5</v>
      </c>
      <c r="F157" s="55">
        <f>IF('Indicator Data'!E160="No data",0.1,(ROUND(IF('Indicator Data'!E160=0,0,IF(LOG('Indicator Data'!E160)&gt;F$195,10,IF(LOG('Indicator Data'!E160)&lt;F$194,0,10-(F$195-LOG('Indicator Data'!E160))/(F$195-F$194)*10))),1)))</f>
        <v>6.8</v>
      </c>
      <c r="G157" s="55">
        <f>ROUND(IF('Indicator Data'!F160=0,0,IF(LOG('Indicator Data'!F160)&gt;G$195,10,IF(LOG('Indicator Data'!F160)&lt;G$194,0,10-(G$195-LOG('Indicator Data'!F160))/(G$195-G$194)*10))),1)</f>
        <v>0</v>
      </c>
      <c r="H157" s="55">
        <f>ROUND(IF('Indicator Data'!G160=0,0,IF(LOG('Indicator Data'!G160)&gt;H$195,10,IF(LOG('Indicator Data'!G160)&lt;H$194,0,10-(H$195-LOG('Indicator Data'!G160))/(H$195-H$194)*10))),1)</f>
        <v>0</v>
      </c>
      <c r="I157" s="55">
        <f>ROUND(IF('Indicator Data'!H160=0,0,IF(LOG('Indicator Data'!H160)&gt;I$195,10,IF(LOG('Indicator Data'!H160)&lt;I$194,0,10-(I$195-LOG('Indicator Data'!H160))/(I$195-I$194)*10))),1)</f>
        <v>0</v>
      </c>
      <c r="J157" s="55">
        <f t="shared" si="221"/>
        <v>0</v>
      </c>
      <c r="K157" s="55">
        <f>ROUND(IF('Indicator Data'!I160=0,0,IF(LOG('Indicator Data'!I160)&gt;K$195,10,IF(LOG('Indicator Data'!I160)&lt;K$194,0,10-(K$195-LOG('Indicator Data'!I160))/(K$195-K$194)*10))),1)</f>
        <v>0</v>
      </c>
      <c r="L157" s="55">
        <f t="shared" si="222"/>
        <v>0</v>
      </c>
      <c r="M157" s="55">
        <f>ROUND(IF('Indicator Data'!J160=0,0,IF(LOG('Indicator Data'!J160)&gt;M$195,10,IF(LOG('Indicator Data'!J160)&lt;M$194,0,10-(M$195-LOG('Indicator Data'!J160))/(M$195-M$194)*10))),1)</f>
        <v>0</v>
      </c>
      <c r="N157" s="56">
        <f>'Indicator Data'!C160/'Indicator Data'!$CL160</f>
        <v>1.2716584269564363E-3</v>
      </c>
      <c r="O157" s="56">
        <f>'Indicator Data'!D160/'Indicator Data'!$CL160</f>
        <v>0</v>
      </c>
      <c r="P157" s="56">
        <f>IF(F157=0.1,"x",'Indicator Data'!E160/'Indicator Data'!$CL160)</f>
        <v>9.6889764048084161E-3</v>
      </c>
      <c r="Q157" s="56">
        <f>'Indicator Data'!F160/'Indicator Data'!$CL160</f>
        <v>0</v>
      </c>
      <c r="R157" s="56">
        <f>'Indicator Data'!G160/'Indicator Data'!$CL160</f>
        <v>0</v>
      </c>
      <c r="S157" s="56">
        <f>'Indicator Data'!H160/'Indicator Data'!$CL160</f>
        <v>0</v>
      </c>
      <c r="T157" s="56">
        <f>'Indicator Data'!I160/'Indicator Data'!$CL160</f>
        <v>0</v>
      </c>
      <c r="U157" s="56">
        <f>'Indicator Data'!J160/'Indicator Data'!$CL160</f>
        <v>0</v>
      </c>
      <c r="V157" s="55">
        <f t="shared" si="223"/>
        <v>6.4</v>
      </c>
      <c r="W157" s="55">
        <f t="shared" si="224"/>
        <v>0</v>
      </c>
      <c r="X157" s="55">
        <f t="shared" si="225"/>
        <v>3.9</v>
      </c>
      <c r="Y157" s="55">
        <f t="shared" si="226"/>
        <v>6.5</v>
      </c>
      <c r="Z157" s="55">
        <f t="shared" si="227"/>
        <v>0</v>
      </c>
      <c r="AA157" s="55">
        <f t="shared" si="228"/>
        <v>0</v>
      </c>
      <c r="AB157" s="55">
        <f t="shared" si="229"/>
        <v>0</v>
      </c>
      <c r="AC157" s="55">
        <f t="shared" si="230"/>
        <v>0</v>
      </c>
      <c r="AD157" s="55">
        <f t="shared" si="231"/>
        <v>0</v>
      </c>
      <c r="AE157" s="55">
        <f t="shared" si="232"/>
        <v>0</v>
      </c>
      <c r="AF157" s="55">
        <f t="shared" si="233"/>
        <v>0</v>
      </c>
      <c r="AG157" s="55">
        <f>ROUND(IF('Indicator Data'!K160=0,0,IF('Indicator Data'!K160&gt;AG$195,10,IF('Indicator Data'!K160&lt;AG$194,0,10-(AG$195-'Indicator Data'!K160)/(AG$195-AG$194)*10))),1)</f>
        <v>0</v>
      </c>
      <c r="AH157" s="55">
        <f t="shared" si="234"/>
        <v>6.8</v>
      </c>
      <c r="AI157" s="55">
        <f t="shared" si="235"/>
        <v>0.1</v>
      </c>
      <c r="AJ157" s="55">
        <f t="shared" si="236"/>
        <v>0</v>
      </c>
      <c r="AK157" s="55">
        <f t="shared" si="237"/>
        <v>0</v>
      </c>
      <c r="AL157" s="55">
        <f t="shared" si="238"/>
        <v>0</v>
      </c>
      <c r="AM157" s="55">
        <f t="shared" si="239"/>
        <v>0</v>
      </c>
      <c r="AN157" s="55">
        <f t="shared" si="240"/>
        <v>0</v>
      </c>
      <c r="AO157" s="193">
        <f t="shared" si="241"/>
        <v>4.2</v>
      </c>
      <c r="AP157" s="193">
        <f t="shared" si="261"/>
        <v>6.7</v>
      </c>
      <c r="AQ157" s="193">
        <f t="shared" si="242"/>
        <v>0</v>
      </c>
      <c r="AR157" s="193">
        <f t="shared" si="243"/>
        <v>0</v>
      </c>
      <c r="AS157" s="55">
        <f t="shared" si="244"/>
        <v>0</v>
      </c>
      <c r="AT157" s="55">
        <f>IF('Indicator Data'!L160="No data","x",IF('Indicator Data'!CM160&lt;1000,"x",ROUND((IF('Indicator Data'!L160&gt;AT$195,10,IF('Indicator Data'!L160&lt;AT$194,0,10-(AT$195-'Indicator Data'!L160)/(AT$195-AT$194)*10))),1)))</f>
        <v>4</v>
      </c>
      <c r="AU157" s="193">
        <f t="shared" si="245"/>
        <v>2</v>
      </c>
      <c r="AV157" s="55">
        <f>IF('Indicator Data'!M160="No data","x",ROUND(IF('Indicator Data'!M160=0,0,IF(LOG('Indicator Data'!M160)&gt;AV$195,10,IF(LOG('Indicator Data'!M160)&lt;AV$194,0,10-(AV$195-LOG('Indicator Data'!M160))/(AV$195-AV$194)*10))),1))</f>
        <v>4.2</v>
      </c>
      <c r="AW157" s="56">
        <f>IF(AV157="x","x",'Indicator Data'!M160/'Indicator Data'!$CL160)</f>
        <v>1.5325713742285437E-3</v>
      </c>
      <c r="AX157" s="55">
        <f t="shared" si="262"/>
        <v>0</v>
      </c>
      <c r="AY157" s="55">
        <f t="shared" si="263"/>
        <v>2.2999999999999998</v>
      </c>
      <c r="AZ157" s="55" t="str">
        <f>IF('Indicator Data'!N160="No data","x",ROUND(IF('Indicator Data'!N160=0,0,IF(LOG('Indicator Data'!N160)&gt;AZ$195,10,IF(LOG('Indicator Data'!N160)&lt;AZ$194,0,10-(AZ$195-LOG('Indicator Data'!N160))/(AZ$195-AZ$194)*10))),1))</f>
        <v>x</v>
      </c>
      <c r="BA157" s="56" t="str">
        <f>IF(AZ157="x","x",'Indicator Data'!N160/'Indicator Data'!$CL160)</f>
        <v>x</v>
      </c>
      <c r="BB157" s="55" t="str">
        <f t="shared" si="264"/>
        <v>x</v>
      </c>
      <c r="BC157" s="55" t="str">
        <f t="shared" si="265"/>
        <v>x</v>
      </c>
      <c r="BD157" s="55" t="str">
        <f>IF('Indicator Data'!O160="No data","x",ROUND(IF('Indicator Data'!O160=0,0,IF(LOG('Indicator Data'!O160)&gt;BD$195,10,IF(LOG('Indicator Data'!O160)&lt;BD$194,0,10-(BD$195-LOG('Indicator Data'!O160))/(BD$195-BD$194)*10))),1))</f>
        <v>x</v>
      </c>
      <c r="BE157" s="56" t="str">
        <f>IF(BD157="x","x",'Indicator Data'!O160/'Indicator Data'!$CL160)</f>
        <v>x</v>
      </c>
      <c r="BF157" s="55" t="str">
        <f t="shared" si="266"/>
        <v>x</v>
      </c>
      <c r="BG157" s="55" t="str">
        <f t="shared" si="267"/>
        <v>x</v>
      </c>
      <c r="BH157" s="55" t="str">
        <f>IF('Indicator Data'!P160="No data","x",ROUND(IF('Indicator Data'!P160=0,0,IF(LOG('Indicator Data'!P160)&gt;BH$195,10,IF(LOG('Indicator Data'!P160)&lt;BH$194,0,10-(BH$195-LOG('Indicator Data'!P160))/(BH$195-BH$194)*10))),1))</f>
        <v>x</v>
      </c>
      <c r="BI157" s="56" t="str">
        <f>IF(BH157="x","x",'Indicator Data'!P160/'Indicator Data'!$CL160)</f>
        <v>x</v>
      </c>
      <c r="BJ157" s="55" t="str">
        <f t="shared" si="268"/>
        <v>x</v>
      </c>
      <c r="BK157" s="55" t="str">
        <f t="shared" si="269"/>
        <v>x</v>
      </c>
      <c r="BL157" s="55">
        <f t="shared" si="270"/>
        <v>2.2999999999999998</v>
      </c>
      <c r="BM157" s="55">
        <f>ROUND(IF('Indicator Data'!Q160=0,0,IF(LOG('Indicator Data'!Q160)&gt;BM$195,10,IF(LOG('Indicator Data'!Q160)&lt;BM$194,0,10-(BM$195-LOG('Indicator Data'!Q160))/(BM$195-BM$194)*10))),1)</f>
        <v>0</v>
      </c>
      <c r="BN157" s="55">
        <f>ROUND(IF('Indicator Data'!R160=0,0,IF(LOG('Indicator Data'!R160)&gt;BN$195,10,IF(LOG('Indicator Data'!R160)&lt;BN$194,0,10-(BN$195-LOG('Indicator Data'!R160))/(BN$195-BN$194)*10))),1)</f>
        <v>0</v>
      </c>
      <c r="BO157" s="55">
        <f t="shared" si="271"/>
        <v>0</v>
      </c>
      <c r="BP157" s="56">
        <f>'Indicator Data'!Q160/'Indicator Data'!$CL160</f>
        <v>0</v>
      </c>
      <c r="BQ157" s="56">
        <f>'Indicator Data'!R160/'Indicator Data'!$CL160</f>
        <v>0</v>
      </c>
      <c r="BR157" s="55">
        <f t="shared" si="246"/>
        <v>0</v>
      </c>
      <c r="BS157" s="55">
        <f t="shared" si="247"/>
        <v>0</v>
      </c>
      <c r="BT157" s="55">
        <f t="shared" si="248"/>
        <v>0</v>
      </c>
      <c r="BU157" s="55">
        <f t="shared" si="272"/>
        <v>0</v>
      </c>
      <c r="BV157" s="55">
        <f>ROUND(IF('Indicator Data'!S160=0,0,IF(LOG('Indicator Data'!S160)&gt;BV$195,10,IF(LOG('Indicator Data'!S160)&lt;BV$194,0,10-(BV$195-LOG('Indicator Data'!S160))/(BV$195-BV$194)*10))),1)</f>
        <v>0</v>
      </c>
      <c r="BW157" s="55">
        <f>ROUND(IF('Indicator Data'!T160=0,0,IF(LOG('Indicator Data'!T160)&gt;BW$195,10,IF(LOG('Indicator Data'!T160)&lt;BW$194,0,10-(BW$195-LOG('Indicator Data'!T160))/(BW$195-BW$194)*10))),1)</f>
        <v>0</v>
      </c>
      <c r="BX157" s="55">
        <f t="shared" si="273"/>
        <v>0</v>
      </c>
      <c r="BY157" s="56">
        <f>'Indicator Data'!S160/'Indicator Data'!$CL160</f>
        <v>0</v>
      </c>
      <c r="BZ157" s="56">
        <f>'Indicator Data'!T160/'Indicator Data'!$CL160</f>
        <v>0</v>
      </c>
      <c r="CA157" s="55">
        <f t="shared" si="249"/>
        <v>0</v>
      </c>
      <c r="CB157" s="55">
        <f t="shared" si="250"/>
        <v>0</v>
      </c>
      <c r="CC157" s="55">
        <f t="shared" si="274"/>
        <v>0</v>
      </c>
      <c r="CD157" s="55">
        <f t="shared" si="275"/>
        <v>0</v>
      </c>
      <c r="CE157" s="55">
        <f t="shared" si="276"/>
        <v>0</v>
      </c>
      <c r="CF157" s="55">
        <f>ROUND(IF('Indicator Data'!U160=0,0,IF(LOG('Indicator Data'!U160)&gt;CF$195,10,IF(LOG('Indicator Data'!U160)&lt;CF$194,0,10-(CF$195-LOG('Indicator Data'!U160))/(CF$195-CF$194)*10))),1)</f>
        <v>0</v>
      </c>
      <c r="CG157" s="56">
        <f>'Indicator Data'!U160/'Indicator Data'!$CL160</f>
        <v>0</v>
      </c>
      <c r="CH157" s="55">
        <f t="shared" si="251"/>
        <v>0</v>
      </c>
      <c r="CI157" s="55">
        <f t="shared" si="277"/>
        <v>0</v>
      </c>
      <c r="CJ157" s="55">
        <f>ROUND(IF('Indicator Data'!V160=0,0,IF(LOG('Indicator Data'!V160)&gt;CJ$195,10,IF(LOG('Indicator Data'!V160)&lt;CJ$194,0,10-(CJ$195-LOG('Indicator Data'!V160))/(CJ$195-CJ$194)*10))),1)</f>
        <v>0</v>
      </c>
      <c r="CK157" s="56">
        <f>IF('Indicator Data'!V160/'Indicator Data'!$CL160&gt;1,1,'Indicator Data'!V160/'Indicator Data'!$CL160)</f>
        <v>0</v>
      </c>
      <c r="CL157" s="55">
        <f t="shared" si="252"/>
        <v>0</v>
      </c>
      <c r="CM157" s="55">
        <f t="shared" si="278"/>
        <v>0</v>
      </c>
      <c r="CN157" s="55">
        <f>ROUND(IF('Indicator Data'!W160=0,0,IF(LOG('Indicator Data'!W160)&gt;CN$195,10,IF(LOG('Indicator Data'!W160)&lt;CN$194,0,10-(CN$195-LOG('Indicator Data'!W160))/(CN$195-CN$194)*10))),1)</f>
        <v>0</v>
      </c>
      <c r="CO157" s="56">
        <f>'Indicator Data'!W160/'Indicator Data'!$CL160</f>
        <v>0</v>
      </c>
      <c r="CP157" s="55">
        <f t="shared" si="253"/>
        <v>0</v>
      </c>
      <c r="CQ157" s="55">
        <f t="shared" si="279"/>
        <v>0</v>
      </c>
      <c r="CR157" s="55">
        <f>ROUND(IF('Indicator Data'!X160=0,0,IF(LOG('Indicator Data'!X160)&gt;CR$195,10,IF(LOG('Indicator Data'!X160)&lt;CR$194,0,10-(CR$195-LOG('Indicator Data'!X160))/(CR$195-CR$194)*10))),1)</f>
        <v>0</v>
      </c>
      <c r="CS157" s="56">
        <f>'Indicator Data'!X160/'Indicator Data'!$CL160</f>
        <v>0</v>
      </c>
      <c r="CT157" s="55">
        <f t="shared" si="254"/>
        <v>0</v>
      </c>
      <c r="CU157" s="55">
        <f t="shared" si="280"/>
        <v>0</v>
      </c>
      <c r="CV157" s="55">
        <f>ROUND(IF('Indicator Data'!Y160=0,0,IF(LOG('Indicator Data'!Y160)&gt;CR$195,10,IF(LOG('Indicator Data'!Y160)&lt;CR$194,0,10-(CR$195-LOG('Indicator Data'!Y160))/(CR$195-CR$194)*10))),1)</f>
        <v>0</v>
      </c>
      <c r="CW157" s="56">
        <f>'Indicator Data'!Y160/'Indicator Data'!$CL160</f>
        <v>0</v>
      </c>
      <c r="CX157" s="55">
        <f t="shared" si="255"/>
        <v>0</v>
      </c>
      <c r="CY157" s="55">
        <f t="shared" si="281"/>
        <v>0</v>
      </c>
      <c r="CZ157" s="55">
        <f t="shared" si="282"/>
        <v>0</v>
      </c>
      <c r="DA157" s="55">
        <f>IF('Indicator Data'!AE160="No data","x",ROUND(IF('Indicator Data'!AE160&gt;DA$195,0,IF('Indicator Data'!AE160&lt;DA$194,10,(DA$195-'Indicator Data'!AE160)/(DA$195-DA$194)*10)),1))</f>
        <v>0.2</v>
      </c>
      <c r="DB157" s="55">
        <f>IF('Indicator Data'!AF160="No data","x",ROUND(IF('Indicator Data'!AF160&gt;DB$195,0,IF('Indicator Data'!AF160&lt;DB$194,10,(DB$195-'Indicator Data'!AF160)/(DB$195-DB$194)*10)),1))</f>
        <v>0</v>
      </c>
      <c r="DC157" s="55" t="str">
        <f>IF('Indicator Data'!AH160="No data","x",ROUND(IF('Indicator Data'!AH160&gt;DC$195,0,IF('Indicator Data'!AH160&lt;DC$194,10,(DC$195-'Indicator Data'!AH160)/(DC$195-DC$194)*10)),1))</f>
        <v>x</v>
      </c>
      <c r="DD157" s="55">
        <f>IF(AND(DB157="x",DA157="x",DC157="x"),"x",ROUND(AVERAGE(DA157:DC157),1))</f>
        <v>0.1</v>
      </c>
      <c r="DE157" s="55">
        <f>IF('Indicator Data'!AA160="No data","x",ROUND(IF(LOG('Indicator Data'!AA160)&gt;DE$195,10,IF(LOG('Indicator Data'!AA160)&lt;DE$194,0,10-(DE$195-LOG('Indicator Data'!AA160))/(DE$195-DE$194)*10)),1))</f>
        <v>6.8</v>
      </c>
      <c r="DF157" s="55">
        <f>IF('Indicator Data'!AB160="No data","x",ROUND(IF('Indicator Data'!AB160&gt;DF$195,10,IF('Indicator Data'!AB160&lt;DF$194,0,10-(DF$195-'Indicator Data'!AB160)/(DF$195-DF$194)*10)),1))</f>
        <v>1.8</v>
      </c>
      <c r="DG157" s="55">
        <f>IF('Indicator Data'!AC160="No data","x",ROUND(IF('Indicator Data'!AC160&gt;DG$195,10,IF('Indicator Data'!AC160&lt;DG$194,0,10-(DG$195-'Indicator Data'!AC160)/(DG$195-DG$194)*10)),1))</f>
        <v>5.4</v>
      </c>
      <c r="DH157" s="55">
        <f>IF('Indicator Data'!AD160="No data","x",ROUND(IF('Indicator Data'!AD160&gt;DH$195,10,IF('Indicator Data'!AD160&lt;DH$194,0,10-(DH$195-'Indicator Data'!AD160)/(DH$195-DH$194)*10)),1))</f>
        <v>5.3</v>
      </c>
      <c r="DI157" s="55">
        <f t="shared" si="283"/>
        <v>4.8</v>
      </c>
      <c r="DJ157" s="55">
        <f t="shared" si="284"/>
        <v>3.2</v>
      </c>
      <c r="DK157" s="55" t="str">
        <f>IF('Indicator Data'!AK160="No data","x",ROUND(IF('Indicator Data'!AK160&gt;DK$195,10,IF('Indicator Data'!AK160&lt;DK$194,0,10-(DK$195-'Indicator Data'!AK160)/(DK$195-DK$194)*10)),1))</f>
        <v>x</v>
      </c>
      <c r="DL157" s="55">
        <f>IF('Indicator Data'!AL160="No data","x",ROUND(IF('Indicator Data'!AL160&gt;DL$195,10,IF('Indicator Data'!AL160&lt;DL$194,0,10-(DL$195-'Indicator Data'!AL160)/(DL$195-DL$194)*10)),1))</f>
        <v>0.1</v>
      </c>
      <c r="DM157" s="55">
        <f t="shared" si="285"/>
        <v>3.9</v>
      </c>
      <c r="DN157" s="55">
        <f>IF('Indicator Data'!AG160="No data","x",ROUND(IF('Indicator Data'!AG160&gt;DN$195,10,IF('Indicator Data'!AG160&lt;DN$194,0,10-(DN$195-'Indicator Data'!AG160)/(DN$195-DN$194)*10)),1))</f>
        <v>0</v>
      </c>
      <c r="DO157" s="55">
        <f t="shared" si="286"/>
        <v>0.1</v>
      </c>
      <c r="DP157" s="194">
        <f>IF('Indicator Data'!AI160="No data","x",'Indicator Data'!AI160/'Indicator Data'!$CK160)</f>
        <v>5.8215413921506676E-4</v>
      </c>
      <c r="DQ157" s="55">
        <f t="shared" si="256"/>
        <v>5.8</v>
      </c>
      <c r="DR157" s="55">
        <f>IF('Indicator Data'!AJ160="No data","x",ROUND(IF('Indicator Data'!AJ160&gt;DR$195,10,IF('Indicator Data'!AJ160&lt;DR$194,0,10-(DR$195-'Indicator Data'!AJ160)/(DR$195-DR$194)*10)),1))</f>
        <v>6</v>
      </c>
      <c r="DS157" s="55">
        <f t="shared" si="287"/>
        <v>5.9</v>
      </c>
      <c r="DT157" s="55">
        <f>ROUND(IF('Indicator Data'!Z160=0,0,IF(LOG('Indicator Data'!Z160)&gt;DT$195,10,IF(LOG('Indicator Data'!Z160)&lt;DT$194,0,10-(DT$195-LOG('Indicator Data'!Z160))/(DT$195-DT$194)*10))),1)</f>
        <v>8.1</v>
      </c>
      <c r="DU157" s="56">
        <f>'Indicator Data'!Z160/'Indicator Data'!$CL160</f>
        <v>0.85898618501754009</v>
      </c>
      <c r="DV157" s="55">
        <f t="shared" si="257"/>
        <v>8.6</v>
      </c>
      <c r="DW157" s="55">
        <f t="shared" si="288"/>
        <v>8.4</v>
      </c>
      <c r="DX157" s="55">
        <f t="shared" si="289"/>
        <v>3.3</v>
      </c>
      <c r="DY157" s="57">
        <f>IF(BL157="x",ROUND((10-GEOMEAN(((10-DX157)/10*9+1),((10-CZ157)/10*9+1),((10-DJ157)/10*9+1)))/9*10,1),ROUND((10-GEOMEAN(((10-BL157)/10*9+1),((10-DX157)/10*9+1),((10-CZ157)/10*9+1),((10-DJ157)/10*9+1)))/9*10,1))</f>
        <v>2.2999999999999998</v>
      </c>
      <c r="DZ157" s="58">
        <f>IF(ROUND(IF(AP157="x",(10-GEOMEAN(((10-AO157)/10*9+1),((10-DY157)/10*9+1),((10-AU157)/10*9+1),((10-AQ157)/10*9+1),((10-AR157)/10*9+1)))/9*10,(10-GEOMEAN(((10-AO157)/10*9+1),((10-DY157)/10*9+1),((10-AP157)/10*9+1),((10-AQ157)/10*9+1),((10-AR157)/10*9+1),((10-AU157)/10*9+1)))/9*10),1)=0,0.1,ROUND(IF(AP157="x",(10-GEOMEAN(((10-AO157)/10*9+1),((10-DY157)/10*9+1),((10-AU157)/10*9+1),((10-AQ157)/10*9+1),((10-AR157)/10*9+1)))/9*10,(10-GEOMEAN(((10-AO157)/10*9+1),((10-DY157)/10*9+1),((10-AP157)/10*9+1),((10-AQ157)/10*9+1),((10-AR157)/10*9+1),((10-AU157)/10*9+1)))/9*10),1))</f>
        <v>2.9</v>
      </c>
      <c r="EA157" s="55">
        <f>ROUND(IF('Indicator Data'!AM160=0,0,IF('Indicator Data'!AM160&gt;EA$195,10,IF('Indicator Data'!AM160&lt;EA$194,0,10-(EA$195-'Indicator Data'!AM160)/(EA$195-EA$194)*10))),1)</f>
        <v>0.2</v>
      </c>
      <c r="EB157" s="55">
        <f>ROUND(IF('Indicator Data'!AN160=0,0,IF(LOG('Indicator Data'!AN160)&gt;LOG(EB$195),10,IF(LOG('Indicator Data'!AN160)&lt;LOG(EB$194),0,10-(LOG(EB$195)-LOG('Indicator Data'!AN160))/(LOG(EB$195)-LOG(EB$194))*10))),1)</f>
        <v>0</v>
      </c>
      <c r="EC157" s="57">
        <f t="shared" si="258"/>
        <v>0.1</v>
      </c>
      <c r="ED157" s="55">
        <f>'Indicator Data'!AO160</f>
        <v>0</v>
      </c>
      <c r="EE157" s="55">
        <f>'Indicator Data'!AP160</f>
        <v>0</v>
      </c>
      <c r="EF157" s="57">
        <f t="shared" si="259"/>
        <v>0</v>
      </c>
      <c r="EG157" s="58">
        <f t="shared" si="260"/>
        <v>0.1</v>
      </c>
      <c r="EH157" s="15"/>
      <c r="EI157" s="104"/>
    </row>
    <row r="158" spans="1:140" x14ac:dyDescent="0.25">
      <c r="A158" s="127" t="str">
        <f>'Indicator Data'!A161</f>
        <v>Slovenia</v>
      </c>
      <c r="B158" s="59" t="str">
        <f>'Indicator Data'!B161</f>
        <v>SVN</v>
      </c>
      <c r="C158" s="55">
        <f>ROUND(IF('Indicator Data'!C161=0,0.1,IF(LOG('Indicator Data'!C161)&gt;C$195,10,IF(LOG('Indicator Data'!C161)&lt;C$194,0,10-(C$195-LOG('Indicator Data'!C161))/(C$195-C$194)*10))),1)</f>
        <v>6.6</v>
      </c>
      <c r="D158" s="55">
        <f>ROUND(IF('Indicator Data'!D161=0,0.1,IF(LOG('Indicator Data'!D161)&gt;D$195,10,IF(LOG('Indicator Data'!D161)&lt;D$194,0,10-(D$195-LOG('Indicator Data'!D161))/(D$195-D$194)*10))),1)</f>
        <v>0.1</v>
      </c>
      <c r="E158" s="55">
        <f t="shared" si="220"/>
        <v>4.0999999999999996</v>
      </c>
      <c r="F158" s="55">
        <f>IF('Indicator Data'!E161="No data",0.1,(ROUND(IF('Indicator Data'!E161=0,0,IF(LOG('Indicator Data'!E161)&gt;F$195,10,IF(LOG('Indicator Data'!E161)&lt;F$194,0,10-(F$195-LOG('Indicator Data'!E161))/(F$195-F$194)*10))),1)))</f>
        <v>4.9000000000000004</v>
      </c>
      <c r="G158" s="55">
        <f>ROUND(IF('Indicator Data'!F161=0,0,IF(LOG('Indicator Data'!F161)&gt;G$195,10,IF(LOG('Indicator Data'!F161)&lt;G$194,0,10-(G$195-LOG('Indicator Data'!F161))/(G$195-G$194)*10))),1)</f>
        <v>4.5999999999999996</v>
      </c>
      <c r="H158" s="55">
        <f>ROUND(IF('Indicator Data'!G161=0,0,IF(LOG('Indicator Data'!G161)&gt;H$195,10,IF(LOG('Indicator Data'!G161)&lt;H$194,0,10-(H$195-LOG('Indicator Data'!G161))/(H$195-H$194)*10))),1)</f>
        <v>0</v>
      </c>
      <c r="I158" s="55">
        <f>ROUND(IF('Indicator Data'!H161=0,0,IF(LOG('Indicator Data'!H161)&gt;I$195,10,IF(LOG('Indicator Data'!H161)&lt;I$194,0,10-(I$195-LOG('Indicator Data'!H161))/(I$195-I$194)*10))),1)</f>
        <v>0</v>
      </c>
      <c r="J158" s="55">
        <f t="shared" si="221"/>
        <v>0</v>
      </c>
      <c r="K158" s="55">
        <f>ROUND(IF('Indicator Data'!I161=0,0,IF(LOG('Indicator Data'!I161)&gt;K$195,10,IF(LOG('Indicator Data'!I161)&lt;K$194,0,10-(K$195-LOG('Indicator Data'!I161))/(K$195-K$194)*10))),1)</f>
        <v>0</v>
      </c>
      <c r="L158" s="55">
        <f t="shared" si="222"/>
        <v>0</v>
      </c>
      <c r="M158" s="55">
        <f>ROUND(IF('Indicator Data'!J161=0,0,IF(LOG('Indicator Data'!J161)&gt;M$195,10,IF(LOG('Indicator Data'!J161)&lt;M$194,0,10-(M$195-LOG('Indicator Data'!J161))/(M$195-M$194)*10))),1)</f>
        <v>0</v>
      </c>
      <c r="N158" s="56">
        <f>'Indicator Data'!C161/'Indicator Data'!$CL161</f>
        <v>2.0618391818294662E-3</v>
      </c>
      <c r="O158" s="56">
        <f>'Indicator Data'!D161/'Indicator Data'!$CL161</f>
        <v>0</v>
      </c>
      <c r="P158" s="56">
        <f>IF(F158=0.1,"x",'Indicator Data'!E161/'Indicator Data'!$CL161)</f>
        <v>4.3743150505218438E-3</v>
      </c>
      <c r="Q158" s="56">
        <f>'Indicator Data'!F161/'Indicator Data'!$CL161</f>
        <v>2.8503903102423273E-6</v>
      </c>
      <c r="R158" s="56">
        <f>'Indicator Data'!G161/'Indicator Data'!$CL161</f>
        <v>0</v>
      </c>
      <c r="S158" s="56">
        <f>'Indicator Data'!H161/'Indicator Data'!$CL161</f>
        <v>0</v>
      </c>
      <c r="T158" s="56">
        <f>'Indicator Data'!I161/'Indicator Data'!$CL161</f>
        <v>0</v>
      </c>
      <c r="U158" s="56">
        <f>'Indicator Data'!J161/'Indicator Data'!$CL161</f>
        <v>0</v>
      </c>
      <c r="V158" s="55">
        <f t="shared" si="223"/>
        <v>10</v>
      </c>
      <c r="W158" s="55">
        <f t="shared" si="224"/>
        <v>0</v>
      </c>
      <c r="X158" s="55">
        <f t="shared" si="225"/>
        <v>7.6</v>
      </c>
      <c r="Y158" s="55">
        <f t="shared" si="226"/>
        <v>2.9</v>
      </c>
      <c r="Z158" s="55">
        <f t="shared" si="227"/>
        <v>6.6</v>
      </c>
      <c r="AA158" s="55">
        <f t="shared" si="228"/>
        <v>0</v>
      </c>
      <c r="AB158" s="55">
        <f t="shared" si="229"/>
        <v>0</v>
      </c>
      <c r="AC158" s="55">
        <f t="shared" si="230"/>
        <v>0</v>
      </c>
      <c r="AD158" s="55">
        <f t="shared" si="231"/>
        <v>0</v>
      </c>
      <c r="AE158" s="55">
        <f t="shared" si="232"/>
        <v>0</v>
      </c>
      <c r="AF158" s="55">
        <f t="shared" si="233"/>
        <v>0</v>
      </c>
      <c r="AG158" s="55">
        <f>ROUND(IF('Indicator Data'!K161=0,0,IF('Indicator Data'!K161&gt;AG$195,10,IF('Indicator Data'!K161&lt;AG$194,0,10-(AG$195-'Indicator Data'!K161)/(AG$195-AG$194)*10))),1)</f>
        <v>0</v>
      </c>
      <c r="AH158" s="55">
        <f t="shared" si="234"/>
        <v>8.3000000000000007</v>
      </c>
      <c r="AI158" s="55">
        <f t="shared" si="235"/>
        <v>0.1</v>
      </c>
      <c r="AJ158" s="55">
        <f t="shared" si="236"/>
        <v>0</v>
      </c>
      <c r="AK158" s="55">
        <f t="shared" si="237"/>
        <v>0</v>
      </c>
      <c r="AL158" s="55">
        <f t="shared" si="238"/>
        <v>0</v>
      </c>
      <c r="AM158" s="55">
        <f t="shared" si="239"/>
        <v>0</v>
      </c>
      <c r="AN158" s="55">
        <f t="shared" si="240"/>
        <v>0</v>
      </c>
      <c r="AO158" s="193">
        <f t="shared" si="241"/>
        <v>6.1</v>
      </c>
      <c r="AP158" s="193">
        <f t="shared" si="261"/>
        <v>4</v>
      </c>
      <c r="AQ158" s="193">
        <f t="shared" si="242"/>
        <v>5.7</v>
      </c>
      <c r="AR158" s="193">
        <f t="shared" si="243"/>
        <v>0</v>
      </c>
      <c r="AS158" s="55">
        <f t="shared" si="244"/>
        <v>0</v>
      </c>
      <c r="AT158" s="55">
        <f>IF('Indicator Data'!L161="No data","x",IF('Indicator Data'!CM161&lt;1000,"x",ROUND((IF('Indicator Data'!L161&gt;AT$195,10,IF('Indicator Data'!L161&lt;AT$194,0,10-(AT$195-'Indicator Data'!L161)/(AT$195-AT$194)*10))),1)))</f>
        <v>3</v>
      </c>
      <c r="AU158" s="193">
        <f t="shared" si="245"/>
        <v>1.5</v>
      </c>
      <c r="AV158" s="55">
        <f>IF('Indicator Data'!M161="No data","x",ROUND(IF('Indicator Data'!M161=0,0,IF(LOG('Indicator Data'!M161)&gt;AV$195,10,IF(LOG('Indicator Data'!M161)&lt;AV$194,0,10-(AV$195-LOG('Indicator Data'!M161))/(AV$195-AV$194)*10))),1))</f>
        <v>2</v>
      </c>
      <c r="AW158" s="56">
        <f>IF(AV158="x","x",'Indicator Data'!M161/'Indicator Data'!$CL161)</f>
        <v>1.2762164182138569E-4</v>
      </c>
      <c r="AX158" s="55">
        <f t="shared" si="262"/>
        <v>0</v>
      </c>
      <c r="AY158" s="55">
        <f t="shared" si="263"/>
        <v>1</v>
      </c>
      <c r="AZ158" s="55" t="str">
        <f>IF('Indicator Data'!N161="No data","x",ROUND(IF('Indicator Data'!N161=0,0,IF(LOG('Indicator Data'!N161)&gt;AZ$195,10,IF(LOG('Indicator Data'!N161)&lt;AZ$194,0,10-(AZ$195-LOG('Indicator Data'!N161))/(AZ$195-AZ$194)*10))),1))</f>
        <v>x</v>
      </c>
      <c r="BA158" s="56" t="str">
        <f>IF(AZ158="x","x",'Indicator Data'!N161/'Indicator Data'!$CL161)</f>
        <v>x</v>
      </c>
      <c r="BB158" s="55" t="str">
        <f t="shared" si="264"/>
        <v>x</v>
      </c>
      <c r="BC158" s="55" t="str">
        <f t="shared" si="265"/>
        <v>x</v>
      </c>
      <c r="BD158" s="55" t="str">
        <f>IF('Indicator Data'!O161="No data","x",ROUND(IF('Indicator Data'!O161=0,0,IF(LOG('Indicator Data'!O161)&gt;BD$195,10,IF(LOG('Indicator Data'!O161)&lt;BD$194,0,10-(BD$195-LOG('Indicator Data'!O161))/(BD$195-BD$194)*10))),1))</f>
        <v>x</v>
      </c>
      <c r="BE158" s="56" t="str">
        <f>IF(BD158="x","x",'Indicator Data'!O161/'Indicator Data'!$CL161)</f>
        <v>x</v>
      </c>
      <c r="BF158" s="55" t="str">
        <f t="shared" si="266"/>
        <v>x</v>
      </c>
      <c r="BG158" s="55" t="str">
        <f t="shared" si="267"/>
        <v>x</v>
      </c>
      <c r="BH158" s="55" t="str">
        <f>IF('Indicator Data'!P161="No data","x",ROUND(IF('Indicator Data'!P161=0,0,IF(LOG('Indicator Data'!P161)&gt;BH$195,10,IF(LOG('Indicator Data'!P161)&lt;BH$194,0,10-(BH$195-LOG('Indicator Data'!P161))/(BH$195-BH$194)*10))),1))</f>
        <v>x</v>
      </c>
      <c r="BI158" s="56" t="str">
        <f>IF(BH158="x","x",'Indicator Data'!P161/'Indicator Data'!$CL161)</f>
        <v>x</v>
      </c>
      <c r="BJ158" s="55" t="str">
        <f t="shared" si="268"/>
        <v>x</v>
      </c>
      <c r="BK158" s="55" t="str">
        <f t="shared" si="269"/>
        <v>x</v>
      </c>
      <c r="BL158" s="55">
        <f t="shared" si="270"/>
        <v>1</v>
      </c>
      <c r="BM158" s="55">
        <f>ROUND(IF('Indicator Data'!Q161=0,0,IF(LOG('Indicator Data'!Q161)&gt;BM$195,10,IF(LOG('Indicator Data'!Q161)&lt;BM$194,0,10-(BM$195-LOG('Indicator Data'!Q161))/(BM$195-BM$194)*10))),1)</f>
        <v>0</v>
      </c>
      <c r="BN158" s="55">
        <f>ROUND(IF('Indicator Data'!R161=0,0,IF(LOG('Indicator Data'!R161)&gt;BN$195,10,IF(LOG('Indicator Data'!R161)&lt;BN$194,0,10-(BN$195-LOG('Indicator Data'!R161))/(BN$195-BN$194)*10))),1)</f>
        <v>0</v>
      </c>
      <c r="BO158" s="55">
        <f t="shared" si="271"/>
        <v>0</v>
      </c>
      <c r="BP158" s="56">
        <f>'Indicator Data'!Q161/'Indicator Data'!$CL161</f>
        <v>0</v>
      </c>
      <c r="BQ158" s="56">
        <f>'Indicator Data'!R161/'Indicator Data'!$CL161</f>
        <v>0</v>
      </c>
      <c r="BR158" s="55">
        <f t="shared" si="246"/>
        <v>0</v>
      </c>
      <c r="BS158" s="55">
        <f t="shared" si="247"/>
        <v>0</v>
      </c>
      <c r="BT158" s="55">
        <f t="shared" si="248"/>
        <v>0</v>
      </c>
      <c r="BU158" s="55">
        <f t="shared" si="272"/>
        <v>0</v>
      </c>
      <c r="BV158" s="55">
        <f>ROUND(IF('Indicator Data'!S161=0,0,IF(LOG('Indicator Data'!S161)&gt;BV$195,10,IF(LOG('Indicator Data'!S161)&lt;BV$194,0,10-(BV$195-LOG('Indicator Data'!S161))/(BV$195-BV$194)*10))),1)</f>
        <v>0</v>
      </c>
      <c r="BW158" s="55">
        <f>ROUND(IF('Indicator Data'!T161=0,0,IF(LOG('Indicator Data'!T161)&gt;BW$195,10,IF(LOG('Indicator Data'!T161)&lt;BW$194,0,10-(BW$195-LOG('Indicator Data'!T161))/(BW$195-BW$194)*10))),1)</f>
        <v>0</v>
      </c>
      <c r="BX158" s="55">
        <f t="shared" si="273"/>
        <v>0</v>
      </c>
      <c r="BY158" s="56">
        <f>'Indicator Data'!S161/'Indicator Data'!$CL161</f>
        <v>0</v>
      </c>
      <c r="BZ158" s="56">
        <f>'Indicator Data'!T161/'Indicator Data'!$CL161</f>
        <v>0</v>
      </c>
      <c r="CA158" s="55">
        <f t="shared" si="249"/>
        <v>0</v>
      </c>
      <c r="CB158" s="55">
        <f t="shared" si="250"/>
        <v>0</v>
      </c>
      <c r="CC158" s="55">
        <f t="shared" si="274"/>
        <v>0</v>
      </c>
      <c r="CD158" s="55">
        <f t="shared" si="275"/>
        <v>0</v>
      </c>
      <c r="CE158" s="55">
        <f t="shared" si="276"/>
        <v>0</v>
      </c>
      <c r="CF158" s="55">
        <f>ROUND(IF('Indicator Data'!U161=0,0,IF(LOG('Indicator Data'!U161)&gt;CF$195,10,IF(LOG('Indicator Data'!U161)&lt;CF$194,0,10-(CF$195-LOG('Indicator Data'!U161))/(CF$195-CF$194)*10))),1)</f>
        <v>0</v>
      </c>
      <c r="CG158" s="56">
        <f>'Indicator Data'!U161/'Indicator Data'!$CL161</f>
        <v>0</v>
      </c>
      <c r="CH158" s="55">
        <f t="shared" si="251"/>
        <v>0</v>
      </c>
      <c r="CI158" s="55">
        <f t="shared" si="277"/>
        <v>0</v>
      </c>
      <c r="CJ158" s="55">
        <f>ROUND(IF('Indicator Data'!V161=0,0,IF(LOG('Indicator Data'!V161)&gt;CJ$195,10,IF(LOG('Indicator Data'!V161)&lt;CJ$194,0,10-(CJ$195-LOG('Indicator Data'!V161))/(CJ$195-CJ$194)*10))),1)</f>
        <v>3.7</v>
      </c>
      <c r="CK158" s="56">
        <f>IF('Indicator Data'!V161/'Indicator Data'!$CL161&gt;1,1,'Indicator Data'!V161/'Indicator Data'!$CL161)</f>
        <v>1.8037294031394509E-3</v>
      </c>
      <c r="CL158" s="55">
        <f t="shared" si="252"/>
        <v>0</v>
      </c>
      <c r="CM158" s="55">
        <f t="shared" si="278"/>
        <v>2</v>
      </c>
      <c r="CN158" s="55">
        <f>ROUND(IF('Indicator Data'!W161=0,0,IF(LOG('Indicator Data'!W161)&gt;CN$195,10,IF(LOG('Indicator Data'!W161)&lt;CN$194,0,10-(CN$195-LOG('Indicator Data'!W161))/(CN$195-CN$194)*10))),1)</f>
        <v>0</v>
      </c>
      <c r="CO158" s="56">
        <f>'Indicator Data'!W161/'Indicator Data'!$CL161</f>
        <v>0</v>
      </c>
      <c r="CP158" s="55">
        <f t="shared" si="253"/>
        <v>0</v>
      </c>
      <c r="CQ158" s="55">
        <f t="shared" si="279"/>
        <v>0</v>
      </c>
      <c r="CR158" s="55">
        <f>ROUND(IF('Indicator Data'!X161=0,0,IF(LOG('Indicator Data'!X161)&gt;CR$195,10,IF(LOG('Indicator Data'!X161)&lt;CR$194,0,10-(CR$195-LOG('Indicator Data'!X161))/(CR$195-CR$194)*10))),1)</f>
        <v>0</v>
      </c>
      <c r="CS158" s="56">
        <f>'Indicator Data'!X161/'Indicator Data'!$CL161</f>
        <v>0</v>
      </c>
      <c r="CT158" s="55">
        <f t="shared" si="254"/>
        <v>0</v>
      </c>
      <c r="CU158" s="55">
        <f t="shared" si="280"/>
        <v>0</v>
      </c>
      <c r="CV158" s="55">
        <f>ROUND(IF('Indicator Data'!Y161=0,0,IF(LOG('Indicator Data'!Y161)&gt;CR$195,10,IF(LOG('Indicator Data'!Y161)&lt;CR$194,0,10-(CR$195-LOG('Indicator Data'!Y161))/(CR$195-CR$194)*10))),1)</f>
        <v>0</v>
      </c>
      <c r="CW158" s="56">
        <f>'Indicator Data'!Y161/'Indicator Data'!$CL161</f>
        <v>0</v>
      </c>
      <c r="CX158" s="55">
        <f t="shared" si="255"/>
        <v>0</v>
      </c>
      <c r="CY158" s="55">
        <f t="shared" si="281"/>
        <v>0</v>
      </c>
      <c r="CZ158" s="55">
        <f t="shared" si="282"/>
        <v>0.5</v>
      </c>
      <c r="DA158" s="55">
        <f>IF('Indicator Data'!AE161="No data","x",ROUND(IF('Indicator Data'!AE161&gt;DA$195,0,IF('Indicator Data'!AE161&lt;DA$194,10,(DA$195-'Indicator Data'!AE161)/(DA$195-DA$194)*10)),1))</f>
        <v>0.1</v>
      </c>
      <c r="DB158" s="55">
        <f>IF('Indicator Data'!AF161="No data","x",ROUND(IF('Indicator Data'!AF161&gt;DB$195,0,IF('Indicator Data'!AF161&lt;DB$194,10,(DB$195-'Indicator Data'!AF161)/(DB$195-DB$194)*10)),1))</f>
        <v>0.1</v>
      </c>
      <c r="DC158" s="55" t="str">
        <f>IF('Indicator Data'!AH161="No data","x",ROUND(IF('Indicator Data'!AH161&gt;DC$195,0,IF('Indicator Data'!AH161&lt;DC$194,10,(DC$195-'Indicator Data'!AH161)/(DC$195-DC$194)*10)),1))</f>
        <v>x</v>
      </c>
      <c r="DD158" s="55">
        <f>IF(AND(DB158="x",DA158="x",DC158="x"),"x",ROUND(AVERAGE(DA158:DC158),1))</f>
        <v>0.1</v>
      </c>
      <c r="DE158" s="55">
        <f>IF('Indicator Data'!AA161="No data","x",ROUND(IF(LOG('Indicator Data'!AA161)&gt;DE$195,10,IF(LOG('Indicator Data'!AA161)&lt;DE$194,0,10-(DE$195-LOG('Indicator Data'!AA161))/(DE$195-DE$194)*10)),1))</f>
        <v>6.7</v>
      </c>
      <c r="DF158" s="55">
        <f>IF('Indicator Data'!AB161="No data","x",ROUND(IF('Indicator Data'!AB161&gt;DF$195,10,IF('Indicator Data'!AB161&lt;DF$194,0,10-(DF$195-'Indicator Data'!AB161)/(DF$195-DF$194)*10)),1))</f>
        <v>2.6</v>
      </c>
      <c r="DG158" s="55">
        <f>IF('Indicator Data'!AC161="No data","x",ROUND(IF('Indicator Data'!AC161&gt;DG$195,10,IF('Indicator Data'!AC161&lt;DG$194,0,10-(DG$195-'Indicator Data'!AC161)/(DG$195-DG$194)*10)),1))</f>
        <v>5.5</v>
      </c>
      <c r="DH158" s="55">
        <f>IF('Indicator Data'!AD161="No data","x",ROUND(IF('Indicator Data'!AD161&gt;DH$195,10,IF('Indicator Data'!AD161&lt;DH$194,0,10-(DH$195-'Indicator Data'!AD161)/(DH$195-DH$194)*10)),1))</f>
        <v>0.7</v>
      </c>
      <c r="DI158" s="55">
        <f t="shared" si="283"/>
        <v>3.9</v>
      </c>
      <c r="DJ158" s="55">
        <f t="shared" si="284"/>
        <v>2.6</v>
      </c>
      <c r="DK158" s="55">
        <f>IF('Indicator Data'!AK161="No data","x",ROUND(IF('Indicator Data'!AK161&gt;DK$195,10,IF('Indicator Data'!AK161&lt;DK$194,0,10-(DK$195-'Indicator Data'!AK161)/(DK$195-DK$194)*10)),1))</f>
        <v>0.4</v>
      </c>
      <c r="DL158" s="55">
        <f>IF('Indicator Data'!AL161="No data","x",ROUND(IF('Indicator Data'!AL161&gt;DL$195,10,IF('Indicator Data'!AL161&lt;DL$194,0,10-(DL$195-'Indicator Data'!AL161)/(DL$195-DL$194)*10)),1))</f>
        <v>0</v>
      </c>
      <c r="DM158" s="55">
        <f t="shared" si="285"/>
        <v>2.7</v>
      </c>
      <c r="DN158" s="55">
        <f>IF('Indicator Data'!AG161="No data","x",ROUND(IF('Indicator Data'!AG161&gt;DN$195,10,IF('Indicator Data'!AG161&lt;DN$194,0,10-(DN$195-'Indicator Data'!AG161)/(DN$195-DN$194)*10)),1))</f>
        <v>0</v>
      </c>
      <c r="DO158" s="55">
        <f t="shared" si="286"/>
        <v>0.1</v>
      </c>
      <c r="DP158" s="194">
        <f>IF('Indicator Data'!AI161="No data","x",'Indicator Data'!AI161/'Indicator Data'!$CK161)</f>
        <v>5.8141447209307279E-4</v>
      </c>
      <c r="DQ158" s="55">
        <f t="shared" si="256"/>
        <v>5.8</v>
      </c>
      <c r="DR158" s="55">
        <f>IF('Indicator Data'!AJ161="No data","x",ROUND(IF('Indicator Data'!AJ161&gt;DR$195,10,IF('Indicator Data'!AJ161&lt;DR$194,0,10-(DR$195-'Indicator Data'!AJ161)/(DR$195-DR$194)*10)),1))</f>
        <v>10</v>
      </c>
      <c r="DS158" s="55">
        <f t="shared" si="287"/>
        <v>7.9</v>
      </c>
      <c r="DT158" s="55">
        <f>ROUND(IF('Indicator Data'!Z161=0,0,IF(LOG('Indicator Data'!Z161)&gt;DT$195,10,IF(LOG('Indicator Data'!Z161)&lt;DT$194,0,10-(DT$195-LOG('Indicator Data'!Z161))/(DT$195-DT$194)*10))),1)</f>
        <v>7.6</v>
      </c>
      <c r="DU158" s="56">
        <f>'Indicator Data'!Z161/'Indicator Data'!$CL161</f>
        <v>0.99999979651489268</v>
      </c>
      <c r="DV158" s="55">
        <f t="shared" si="257"/>
        <v>10</v>
      </c>
      <c r="DW158" s="55">
        <f t="shared" si="288"/>
        <v>9.1</v>
      </c>
      <c r="DX158" s="55">
        <f t="shared" si="289"/>
        <v>3.6</v>
      </c>
      <c r="DY158" s="57">
        <f>IF(BL158="x",ROUND((10-GEOMEAN(((10-DX158)/10*9+1),((10-CZ158)/10*9+1),((10-DJ158)/10*9+1)))/9*10,1),ROUND((10-GEOMEAN(((10-BL158)/10*9+1),((10-DX158)/10*9+1),((10-CZ158)/10*9+1),((10-DJ158)/10*9+1)))/9*10,1))</f>
        <v>2</v>
      </c>
      <c r="DZ158" s="58">
        <f>IF(ROUND(IF(AP158="x",(10-GEOMEAN(((10-AO158)/10*9+1),((10-DY158)/10*9+1),((10-AU158)/10*9+1),((10-AQ158)/10*9+1),((10-AR158)/10*9+1)))/9*10,(10-GEOMEAN(((10-AO158)/10*9+1),((10-DY158)/10*9+1),((10-AP158)/10*9+1),((10-AQ158)/10*9+1),((10-AR158)/10*9+1),((10-AU158)/10*9+1)))/9*10),1)=0,0.1,ROUND(IF(AP158="x",(10-GEOMEAN(((10-AO158)/10*9+1),((10-DY158)/10*9+1),((10-AU158)/10*9+1),((10-AQ158)/10*9+1),((10-AR158)/10*9+1)))/9*10,(10-GEOMEAN(((10-AO158)/10*9+1),((10-DY158)/10*9+1),((10-AP158)/10*9+1),((10-AQ158)/10*9+1),((10-AR158)/10*9+1),((10-AU158)/10*9+1)))/9*10),1))</f>
        <v>3.5</v>
      </c>
      <c r="EA158" s="55">
        <f>ROUND(IF('Indicator Data'!AM161=0,0,IF('Indicator Data'!AM161&gt;EA$195,10,IF('Indicator Data'!AM161&lt;EA$194,0,10-(EA$195-'Indicator Data'!AM161)/(EA$195-EA$194)*10))),1)</f>
        <v>0</v>
      </c>
      <c r="EB158" s="55">
        <f>ROUND(IF('Indicator Data'!AN161=0,0,IF(LOG('Indicator Data'!AN161)&gt;LOG(EB$195),10,IF(LOG('Indicator Data'!AN161)&lt;LOG(EB$194),0,10-(LOG(EB$195)-LOG('Indicator Data'!AN161))/(LOG(EB$195)-LOG(EB$194))*10))),1)</f>
        <v>0</v>
      </c>
      <c r="EC158" s="57">
        <f t="shared" si="258"/>
        <v>0</v>
      </c>
      <c r="ED158" s="55">
        <f>'Indicator Data'!AO161</f>
        <v>0</v>
      </c>
      <c r="EE158" s="55">
        <f>'Indicator Data'!AP161</f>
        <v>0</v>
      </c>
      <c r="EF158" s="57">
        <f t="shared" si="259"/>
        <v>0</v>
      </c>
      <c r="EG158" s="58">
        <f t="shared" si="260"/>
        <v>0</v>
      </c>
      <c r="EH158" s="15"/>
      <c r="EI158" s="104"/>
      <c r="EJ158" s="4"/>
    </row>
    <row r="159" spans="1:140" x14ac:dyDescent="0.25">
      <c r="A159" s="127" t="str">
        <f>'Indicator Data'!A162</f>
        <v>Solomon Islands</v>
      </c>
      <c r="B159" s="59" t="str">
        <f>'Indicator Data'!B162</f>
        <v>SLB</v>
      </c>
      <c r="C159" s="55">
        <f>ROUND(IF('Indicator Data'!C162=0,0.1,IF(LOG('Indicator Data'!C162)&gt;C$195,10,IF(LOG('Indicator Data'!C162)&lt;C$194,0,10-(C$195-LOG('Indicator Data'!C162))/(C$195-C$194)*10))),1)</f>
        <v>5.0999999999999996</v>
      </c>
      <c r="D159" s="55">
        <f>ROUND(IF('Indicator Data'!D162=0,0.1,IF(LOG('Indicator Data'!D162)&gt;D$195,10,IF(LOG('Indicator Data'!D162)&lt;D$194,0,10-(D$195-LOG('Indicator Data'!D162))/(D$195-D$194)*10))),1)</f>
        <v>6.6</v>
      </c>
      <c r="E159" s="55">
        <f t="shared" si="220"/>
        <v>5.9</v>
      </c>
      <c r="F159" s="55">
        <f>IF('Indicator Data'!E162="No data",0.1,(ROUND(IF('Indicator Data'!E162=0,0,IF(LOG('Indicator Data'!E162)&gt;F$195,10,IF(LOG('Indicator Data'!E162)&lt;F$194,0,10-(F$195-LOG('Indicator Data'!E162))/(F$195-F$194)*10))),1)))</f>
        <v>0.1</v>
      </c>
      <c r="G159" s="55">
        <f>ROUND(IF('Indicator Data'!F162=0,0,IF(LOG('Indicator Data'!F162)&gt;G$195,10,IF(LOG('Indicator Data'!F162)&lt;G$194,0,10-(G$195-LOG('Indicator Data'!F162))/(G$195-G$194)*10))),1)</f>
        <v>6.2</v>
      </c>
      <c r="H159" s="55">
        <f>ROUND(IF('Indicator Data'!G162=0,0,IF(LOG('Indicator Data'!G162)&gt;H$195,10,IF(LOG('Indicator Data'!G162)&lt;H$194,0,10-(H$195-LOG('Indicator Data'!G162))/(H$195-H$194)*10))),1)</f>
        <v>3.7</v>
      </c>
      <c r="I159" s="55">
        <f>ROUND(IF('Indicator Data'!H162=0,0,IF(LOG('Indicator Data'!H162)&gt;I$195,10,IF(LOG('Indicator Data'!H162)&lt;I$194,0,10-(I$195-LOG('Indicator Data'!H162))/(I$195-I$194)*10))),1)</f>
        <v>6</v>
      </c>
      <c r="J159" s="55">
        <f t="shared" si="221"/>
        <v>5</v>
      </c>
      <c r="K159" s="55">
        <f>ROUND(IF('Indicator Data'!I162=0,0,IF(LOG('Indicator Data'!I162)&gt;K$195,10,IF(LOG('Indicator Data'!I162)&lt;K$194,0,10-(K$195-LOG('Indicator Data'!I162))/(K$195-K$194)*10))),1)</f>
        <v>4.8</v>
      </c>
      <c r="L159" s="55">
        <f t="shared" si="222"/>
        <v>4.9000000000000004</v>
      </c>
      <c r="M159" s="55">
        <f>ROUND(IF('Indicator Data'!J162=0,0,IF(LOG('Indicator Data'!J162)&gt;M$195,10,IF(LOG('Indicator Data'!J162)&lt;M$194,0,10-(M$195-LOG('Indicator Data'!J162))/(M$195-M$194)*10))),1)</f>
        <v>0</v>
      </c>
      <c r="N159" s="56">
        <f>'Indicator Data'!C162/'Indicator Data'!$CL162</f>
        <v>1.832102444031414E-3</v>
      </c>
      <c r="O159" s="56">
        <f>'Indicator Data'!D162/'Indicator Data'!$CL162</f>
        <v>1.5926147245912761E-3</v>
      </c>
      <c r="P159" s="56" t="str">
        <f>IF(F159=0.1,"x",'Indicator Data'!E162/'Indicator Data'!$CL162)</f>
        <v>x</v>
      </c>
      <c r="Q159" s="56">
        <f>'Indicator Data'!F162/'Indicator Data'!$CL162</f>
        <v>8.8880740107369707E-5</v>
      </c>
      <c r="R159" s="56">
        <f>'Indicator Data'!G162/'Indicator Data'!$CL162</f>
        <v>5.213168126307636E-3</v>
      </c>
      <c r="S159" s="56">
        <f>'Indicator Data'!H162/'Indicator Data'!$CL162</f>
        <v>2.5866745717463091E-4</v>
      </c>
      <c r="T159" s="56">
        <f>'Indicator Data'!I162/'Indicator Data'!$CL162</f>
        <v>4.1996432432988172E-3</v>
      </c>
      <c r="U159" s="56">
        <f>'Indicator Data'!J162/'Indicator Data'!$CL162</f>
        <v>1.713528824125115E-5</v>
      </c>
      <c r="V159" s="55">
        <f t="shared" si="223"/>
        <v>9.1999999999999993</v>
      </c>
      <c r="W159" s="55">
        <f t="shared" si="224"/>
        <v>10</v>
      </c>
      <c r="X159" s="55">
        <f t="shared" si="225"/>
        <v>9.6999999999999993</v>
      </c>
      <c r="Y159" s="55">
        <f t="shared" si="226"/>
        <v>0.1</v>
      </c>
      <c r="Z159" s="55">
        <f t="shared" si="227"/>
        <v>9.9</v>
      </c>
      <c r="AA159" s="55">
        <f t="shared" si="228"/>
        <v>2.9</v>
      </c>
      <c r="AB159" s="55">
        <f t="shared" si="229"/>
        <v>0.5</v>
      </c>
      <c r="AC159" s="55">
        <f t="shared" si="230"/>
        <v>1.8</v>
      </c>
      <c r="AD159" s="55">
        <f t="shared" si="231"/>
        <v>4.2</v>
      </c>
      <c r="AE159" s="55">
        <f t="shared" si="232"/>
        <v>3.1</v>
      </c>
      <c r="AF159" s="55">
        <f t="shared" si="233"/>
        <v>0</v>
      </c>
      <c r="AG159" s="55">
        <f>ROUND(IF('Indicator Data'!K162=0,0,IF('Indicator Data'!K162&gt;AG$195,10,IF('Indicator Data'!K162&lt;AG$194,0,10-(AG$195-'Indicator Data'!K162)/(AG$195-AG$194)*10))),1)</f>
        <v>2.9</v>
      </c>
      <c r="AH159" s="55">
        <f t="shared" si="234"/>
        <v>7.2</v>
      </c>
      <c r="AI159" s="55">
        <f t="shared" si="235"/>
        <v>8.3000000000000007</v>
      </c>
      <c r="AJ159" s="55">
        <f t="shared" si="236"/>
        <v>3.3</v>
      </c>
      <c r="AK159" s="55">
        <f t="shared" si="237"/>
        <v>3.3</v>
      </c>
      <c r="AL159" s="55">
        <f t="shared" si="238"/>
        <v>3.3</v>
      </c>
      <c r="AM159" s="55">
        <f t="shared" si="239"/>
        <v>4.5</v>
      </c>
      <c r="AN159" s="55">
        <f t="shared" si="240"/>
        <v>0</v>
      </c>
      <c r="AO159" s="193">
        <f t="shared" si="241"/>
        <v>8.4</v>
      </c>
      <c r="AP159" s="193">
        <f t="shared" si="261"/>
        <v>0.1</v>
      </c>
      <c r="AQ159" s="193">
        <f t="shared" si="242"/>
        <v>8.6999999999999993</v>
      </c>
      <c r="AR159" s="193">
        <f t="shared" si="243"/>
        <v>4.0999999999999996</v>
      </c>
      <c r="AS159" s="55">
        <f t="shared" si="244"/>
        <v>1.5</v>
      </c>
      <c r="AT159" s="55">
        <f>IF('Indicator Data'!L162="No data","x",IF('Indicator Data'!CM162&lt;1000,"x",ROUND((IF('Indicator Data'!L162&gt;AT$195,10,IF('Indicator Data'!L162&lt;AT$194,0,10-(AT$195-'Indicator Data'!L162)/(AT$195-AT$194)*10))),1)))</f>
        <v>5.0999999999999996</v>
      </c>
      <c r="AU159" s="193">
        <f t="shared" si="245"/>
        <v>3.3</v>
      </c>
      <c r="AV159" s="55">
        <f>IF('Indicator Data'!M162="No data","x",ROUND(IF('Indicator Data'!M162=0,0,IF(LOG('Indicator Data'!M162)&gt;AV$195,10,IF(LOG('Indicator Data'!M162)&lt;AV$194,0,10-(AV$195-LOG('Indicator Data'!M162))/(AV$195-AV$194)*10))),1))</f>
        <v>5.7</v>
      </c>
      <c r="AW159" s="56">
        <f>IF(AV159="x","x",'Indicator Data'!M162/'Indicator Data'!$CL162)</f>
        <v>0.16703010661781967</v>
      </c>
      <c r="AX159" s="55">
        <f t="shared" si="262"/>
        <v>1.9</v>
      </c>
      <c r="AY159" s="55">
        <f t="shared" si="263"/>
        <v>4.0999999999999996</v>
      </c>
      <c r="AZ159" s="55" t="str">
        <f>IF('Indicator Data'!N162="No data","x",ROUND(IF('Indicator Data'!N162=0,0,IF(LOG('Indicator Data'!N162)&gt;AZ$195,10,IF(LOG('Indicator Data'!N162)&lt;AZ$194,0,10-(AZ$195-LOG('Indicator Data'!N162))/(AZ$195-AZ$194)*10))),1))</f>
        <v>x</v>
      </c>
      <c r="BA159" s="56" t="str">
        <f>IF(AZ159="x","x",'Indicator Data'!N162/'Indicator Data'!$CL162)</f>
        <v>x</v>
      </c>
      <c r="BB159" s="55" t="str">
        <f t="shared" si="264"/>
        <v>x</v>
      </c>
      <c r="BC159" s="55" t="str">
        <f t="shared" si="265"/>
        <v>x</v>
      </c>
      <c r="BD159" s="55" t="str">
        <f>IF('Indicator Data'!O162="No data","x",ROUND(IF('Indicator Data'!O162=0,0,IF(LOG('Indicator Data'!O162)&gt;BD$195,10,IF(LOG('Indicator Data'!O162)&lt;BD$194,0,10-(BD$195-LOG('Indicator Data'!O162))/(BD$195-BD$194)*10))),1))</f>
        <v>x</v>
      </c>
      <c r="BE159" s="56" t="str">
        <f>IF(BD159="x","x",'Indicator Data'!O162/'Indicator Data'!$CL162)</f>
        <v>x</v>
      </c>
      <c r="BF159" s="55" t="str">
        <f t="shared" si="266"/>
        <v>x</v>
      </c>
      <c r="BG159" s="55" t="str">
        <f t="shared" si="267"/>
        <v>x</v>
      </c>
      <c r="BH159" s="55" t="str">
        <f>IF('Indicator Data'!P162="No data","x",ROUND(IF('Indicator Data'!P162=0,0,IF(LOG('Indicator Data'!P162)&gt;BH$195,10,IF(LOG('Indicator Data'!P162)&lt;BH$194,0,10-(BH$195-LOG('Indicator Data'!P162))/(BH$195-BH$194)*10))),1))</f>
        <v>x</v>
      </c>
      <c r="BI159" s="56" t="str">
        <f>IF(BH159="x","x",'Indicator Data'!P162/'Indicator Data'!$CL162)</f>
        <v>x</v>
      </c>
      <c r="BJ159" s="55" t="str">
        <f t="shared" si="268"/>
        <v>x</v>
      </c>
      <c r="BK159" s="55" t="str">
        <f t="shared" si="269"/>
        <v>x</v>
      </c>
      <c r="BL159" s="55">
        <f t="shared" si="270"/>
        <v>4.0999999999999996</v>
      </c>
      <c r="BM159" s="55">
        <f>ROUND(IF('Indicator Data'!Q162=0,0,IF(LOG('Indicator Data'!Q162)&gt;BM$195,10,IF(LOG('Indicator Data'!Q162)&lt;BM$194,0,10-(BM$195-LOG('Indicator Data'!Q162))/(BM$195-BM$194)*10))),1)</f>
        <v>0</v>
      </c>
      <c r="BN159" s="55">
        <f>ROUND(IF('Indicator Data'!R162=0,0,IF(LOG('Indicator Data'!R162)&gt;BN$195,10,IF(LOG('Indicator Data'!R162)&lt;BN$194,0,10-(BN$195-LOG('Indicator Data'!R162))/(BN$195-BN$194)*10))),1)</f>
        <v>7.7</v>
      </c>
      <c r="BO159" s="55">
        <f t="shared" si="271"/>
        <v>5.1333333333333337</v>
      </c>
      <c r="BP159" s="56">
        <f>'Indicator Data'!Q162/'Indicator Data'!$CL162</f>
        <v>0</v>
      </c>
      <c r="BQ159" s="56">
        <f>'Indicator Data'!R162/'Indicator Data'!$CL162</f>
        <v>0.7041695296877436</v>
      </c>
      <c r="BR159" s="55">
        <f t="shared" si="246"/>
        <v>0</v>
      </c>
      <c r="BS159" s="55">
        <f t="shared" si="247"/>
        <v>8.8000000000000007</v>
      </c>
      <c r="BT159" s="55">
        <f t="shared" si="248"/>
        <v>5.8666666666666671</v>
      </c>
      <c r="BU159" s="55">
        <f t="shared" si="272"/>
        <v>5.5</v>
      </c>
      <c r="BV159" s="55">
        <f>ROUND(IF('Indicator Data'!S162=0,0,IF(LOG('Indicator Data'!S162)&gt;BV$195,10,IF(LOG('Indicator Data'!S162)&lt;BV$194,0,10-(BV$195-LOG('Indicator Data'!S162))/(BV$195-BV$194)*10))),1)</f>
        <v>0</v>
      </c>
      <c r="BW159" s="55">
        <f>ROUND(IF('Indicator Data'!T162=0,0,IF(LOG('Indicator Data'!T162)&gt;BW$195,10,IF(LOG('Indicator Data'!T162)&lt;BW$194,0,10-(BW$195-LOG('Indicator Data'!T162))/(BW$195-BW$194)*10))),1)</f>
        <v>6.6</v>
      </c>
      <c r="BX159" s="55">
        <f t="shared" si="273"/>
        <v>4.3999999999999995</v>
      </c>
      <c r="BY159" s="56">
        <f>'Indicator Data'!S162/'Indicator Data'!$CL162</f>
        <v>0</v>
      </c>
      <c r="BZ159" s="56">
        <f>'Indicator Data'!T162/'Indicator Data'!$CL162</f>
        <v>0.70354923225341037</v>
      </c>
      <c r="CA159" s="55">
        <f t="shared" si="249"/>
        <v>0</v>
      </c>
      <c r="CB159" s="55">
        <f t="shared" si="250"/>
        <v>7</v>
      </c>
      <c r="CC159" s="55">
        <f t="shared" si="274"/>
        <v>4.666666666666667</v>
      </c>
      <c r="CD159" s="55">
        <f t="shared" si="275"/>
        <v>4.5</v>
      </c>
      <c r="CE159" s="55">
        <f t="shared" si="276"/>
        <v>5</v>
      </c>
      <c r="CF159" s="55">
        <f>ROUND(IF('Indicator Data'!U162=0,0,IF(LOG('Indicator Data'!U162)&gt;CF$195,10,IF(LOG('Indicator Data'!U162)&lt;CF$194,0,10-(CF$195-LOG('Indicator Data'!U162))/(CF$195-CF$194)*10))),1)</f>
        <v>6.2</v>
      </c>
      <c r="CG159" s="56">
        <f>'Indicator Data'!U162/'Indicator Data'!$CL162</f>
        <v>0.350430352764179</v>
      </c>
      <c r="CH159" s="55">
        <f t="shared" si="251"/>
        <v>3.9</v>
      </c>
      <c r="CI159" s="55">
        <f t="shared" si="277"/>
        <v>5.2</v>
      </c>
      <c r="CJ159" s="55">
        <f>ROUND(IF('Indicator Data'!V162=0,0,IF(LOG('Indicator Data'!V162)&gt;CJ$195,10,IF(LOG('Indicator Data'!V162)&lt;CJ$194,0,10-(CJ$195-LOG('Indicator Data'!V162))/(CJ$195-CJ$194)*10))),1)</f>
        <v>6</v>
      </c>
      <c r="CK159" s="56">
        <f>IF('Indicator Data'!V162/'Indicator Data'!$CL162&gt;1,1,'Indicator Data'!V162/'Indicator Data'!$CL162)</f>
        <v>0.28910040214636623</v>
      </c>
      <c r="CL159" s="55">
        <f t="shared" si="252"/>
        <v>2.9</v>
      </c>
      <c r="CM159" s="55">
        <f t="shared" si="278"/>
        <v>4.5999999999999996</v>
      </c>
      <c r="CN159" s="55">
        <f>ROUND(IF('Indicator Data'!W162=0,0,IF(LOG('Indicator Data'!W162)&gt;CN$195,10,IF(LOG('Indicator Data'!W162)&lt;CN$194,0,10-(CN$195-LOG('Indicator Data'!W162))/(CN$195-CN$194)*10))),1)</f>
        <v>0</v>
      </c>
      <c r="CO159" s="56">
        <f>'Indicator Data'!W162/'Indicator Data'!$CL162</f>
        <v>0</v>
      </c>
      <c r="CP159" s="55">
        <f t="shared" si="253"/>
        <v>0</v>
      </c>
      <c r="CQ159" s="55">
        <f t="shared" si="279"/>
        <v>0</v>
      </c>
      <c r="CR159" s="55">
        <f>ROUND(IF('Indicator Data'!X162=0,0,IF(LOG('Indicator Data'!X162)&gt;CR$195,10,IF(LOG('Indicator Data'!X162)&lt;CR$194,0,10-(CR$195-LOG('Indicator Data'!X162))/(CR$195-CR$194)*10))),1)</f>
        <v>6.6</v>
      </c>
      <c r="CS159" s="56">
        <f>'Indicator Data'!X162/'Indicator Data'!$CL162</f>
        <v>0.67857924756550392</v>
      </c>
      <c r="CT159" s="55">
        <f t="shared" si="254"/>
        <v>6.8</v>
      </c>
      <c r="CU159" s="55">
        <f t="shared" si="280"/>
        <v>6.7</v>
      </c>
      <c r="CV159" s="55">
        <f>ROUND(IF('Indicator Data'!Y162=0,0,IF(LOG('Indicator Data'!Y162)&gt;CR$195,10,IF(LOG('Indicator Data'!Y162)&lt;CR$194,0,10-(CR$195-LOG('Indicator Data'!Y162))/(CR$195-CR$194)*10))),1)</f>
        <v>0</v>
      </c>
      <c r="CW159" s="56">
        <f>'Indicator Data'!Y162/'Indicator Data'!$CL162</f>
        <v>0</v>
      </c>
      <c r="CX159" s="55">
        <f t="shared" si="255"/>
        <v>0</v>
      </c>
      <c r="CY159" s="55">
        <f t="shared" si="281"/>
        <v>0</v>
      </c>
      <c r="CZ159" s="55">
        <f t="shared" si="282"/>
        <v>5.4</v>
      </c>
      <c r="DA159" s="55">
        <f>IF('Indicator Data'!AE162="No data","x",ROUND(IF('Indicator Data'!AE162&gt;DA$195,0,IF('Indicator Data'!AE162&lt;DA$194,10,(DA$195-'Indicator Data'!AE162)/(DA$195-DA$194)*10)),1))</f>
        <v>7.4</v>
      </c>
      <c r="DB159" s="55">
        <f>IF('Indicator Data'!AF162="No data","x",ROUND(IF('Indicator Data'!AF162&gt;DB$195,0,IF('Indicator Data'!AF162&lt;DB$194,10,(DB$195-'Indicator Data'!AF162)/(DB$195-DB$194)*10)),1))</f>
        <v>5.4</v>
      </c>
      <c r="DC159" s="55">
        <f>IF('Indicator Data'!AH162="No data","x",ROUND(IF('Indicator Data'!AH162&gt;DC$195,0,IF('Indicator Data'!AH162&lt;DC$194,10,(DC$195-'Indicator Data'!AH162)/(DC$195-DC$194)*10)),1))</f>
        <v>6.4</v>
      </c>
      <c r="DD159" s="55">
        <f>IF(AND(DB159="x",DA159="x",DC159="x"),"x",ROUND(AVERAGE(DA159:DC159),1))</f>
        <v>6.4</v>
      </c>
      <c r="DE159" s="55">
        <f>IF('Indicator Data'!AA162="No data","x",ROUND(IF(LOG('Indicator Data'!AA162)&gt;DE$195,10,IF(LOG('Indicator Data'!AA162)&lt;DE$194,0,10-(DE$195-LOG('Indicator Data'!AA162))/(DE$195-DE$194)*10)),1))</f>
        <v>4.5999999999999996</v>
      </c>
      <c r="DF159" s="55">
        <f>IF('Indicator Data'!AB162="No data","x",ROUND(IF('Indicator Data'!AB162&gt;DF$195,10,IF('Indicator Data'!AB162&lt;DF$194,0,10-(DF$195-'Indicator Data'!AB162)/(DF$195-DF$194)*10)),1))</f>
        <v>9.3000000000000007</v>
      </c>
      <c r="DG159" s="55">
        <f>IF('Indicator Data'!AC162="No data","x",ROUND(IF('Indicator Data'!AC162&gt;DG$195,10,IF('Indicator Data'!AC162&lt;DG$194,0,10-(DG$195-'Indicator Data'!AC162)/(DG$195-DG$194)*10)),1))</f>
        <v>2.4</v>
      </c>
      <c r="DH159" s="55" t="str">
        <f>IF('Indicator Data'!AD162="No data","x",ROUND(IF('Indicator Data'!AD162&gt;DH$195,10,IF('Indicator Data'!AD162&lt;DH$194,0,10-(DH$195-'Indicator Data'!AD162)/(DH$195-DH$194)*10)),1))</f>
        <v>x</v>
      </c>
      <c r="DI159" s="55">
        <f t="shared" si="283"/>
        <v>5.4</v>
      </c>
      <c r="DJ159" s="55">
        <f t="shared" si="284"/>
        <v>5.7</v>
      </c>
      <c r="DK159" s="55" t="str">
        <f>IF('Indicator Data'!AK162="No data","x",ROUND(IF('Indicator Data'!AK162&gt;DK$195,10,IF('Indicator Data'!AK162&lt;DK$194,0,10-(DK$195-'Indicator Data'!AK162)/(DK$195-DK$194)*10)),1))</f>
        <v>x</v>
      </c>
      <c r="DL159" s="55">
        <f>IF('Indicator Data'!AL162="No data","x",ROUND(IF('Indicator Data'!AL162&gt;DL$195,10,IF('Indicator Data'!AL162&lt;DL$194,0,10-(DL$195-'Indicator Data'!AL162)/(DL$195-DL$194)*10)),1))</f>
        <v>6.8</v>
      </c>
      <c r="DM159" s="55">
        <f t="shared" si="285"/>
        <v>5.8</v>
      </c>
      <c r="DN159" s="55">
        <f>IF('Indicator Data'!AG162="No data","x",ROUND(IF('Indicator Data'!AG162&gt;DN$195,10,IF('Indicator Data'!AG162&lt;DN$194,0,10-(DN$195-'Indicator Data'!AG162)/(DN$195-DN$194)*10)),1))</f>
        <v>10</v>
      </c>
      <c r="DO159" s="55">
        <f t="shared" si="286"/>
        <v>7.3</v>
      </c>
      <c r="DP159" s="194" t="str">
        <f>IF('Indicator Data'!AI162="No data","x",'Indicator Data'!AI162/'Indicator Data'!$CK162)</f>
        <v>x</v>
      </c>
      <c r="DQ159" s="55" t="str">
        <f t="shared" si="256"/>
        <v>x</v>
      </c>
      <c r="DR159" s="55">
        <f>IF('Indicator Data'!AJ162="No data","x",ROUND(IF('Indicator Data'!AJ162&gt;DR$195,10,IF('Indicator Data'!AJ162&lt;DR$194,0,10-(DR$195-'Indicator Data'!AJ162)/(DR$195-DR$194)*10)),1))</f>
        <v>2</v>
      </c>
      <c r="DS159" s="55">
        <f t="shared" si="287"/>
        <v>2</v>
      </c>
      <c r="DT159" s="55">
        <f>ROUND(IF('Indicator Data'!Z162=0,0,IF(LOG('Indicator Data'!Z162)&gt;DT$195,10,IF(LOG('Indicator Data'!Z162)&lt;DT$194,0,10-(DT$195-LOG('Indicator Data'!Z162))/(DT$195-DT$194)*10))),1)</f>
        <v>0</v>
      </c>
      <c r="DU159" s="56">
        <f>'Indicator Data'!Z162/'Indicator Data'!$CL162</f>
        <v>0</v>
      </c>
      <c r="DV159" s="55">
        <f t="shared" si="257"/>
        <v>0</v>
      </c>
      <c r="DW159" s="55">
        <f t="shared" si="288"/>
        <v>0</v>
      </c>
      <c r="DX159" s="55">
        <f t="shared" si="289"/>
        <v>5</v>
      </c>
      <c r="DY159" s="57">
        <f>IF(BL159="x",ROUND((10-GEOMEAN(((10-DX159)/10*9+1),((10-CZ159)/10*9+1),((10-DJ159)/10*9+1)))/9*10,1),ROUND((10-GEOMEAN(((10-BL159)/10*9+1),((10-DX159)/10*9+1),((10-CZ159)/10*9+1),((10-DJ159)/10*9+1)))/9*10,1))</f>
        <v>5.0999999999999996</v>
      </c>
      <c r="DZ159" s="58">
        <f>IF(ROUND(IF(AP159="x",(10-GEOMEAN(((10-AO159)/10*9+1),((10-DY159)/10*9+1),((10-AU159)/10*9+1),((10-AQ159)/10*9+1),((10-AR159)/10*9+1)))/9*10,(10-GEOMEAN(((10-AO159)/10*9+1),((10-DY159)/10*9+1),((10-AP159)/10*9+1),((10-AQ159)/10*9+1),((10-AR159)/10*9+1),((10-AU159)/10*9+1)))/9*10),1)=0,0.1,ROUND(IF(AP159="x",(10-GEOMEAN(((10-AO159)/10*9+1),((10-DY159)/10*9+1),((10-AU159)/10*9+1),((10-AQ159)/10*9+1),((10-AR159)/10*9+1)))/9*10,(10-GEOMEAN(((10-AO159)/10*9+1),((10-DY159)/10*9+1),((10-AP159)/10*9+1),((10-AQ159)/10*9+1),((10-AR159)/10*9+1),((10-AU159)/10*9+1)))/9*10),1))</f>
        <v>5.8</v>
      </c>
      <c r="EA159" s="55">
        <f>ROUND(IF('Indicator Data'!AM162=0,0,IF('Indicator Data'!AM162&gt;EA$195,10,IF('Indicator Data'!AM162&lt;EA$194,0,10-(EA$195-'Indicator Data'!AM162)/(EA$195-EA$194)*10))),1)</f>
        <v>1.2</v>
      </c>
      <c r="EB159" s="55">
        <f>ROUND(IF('Indicator Data'!AN162=0,0,IF(LOG('Indicator Data'!AN162)&gt;LOG(EB$195),10,IF(LOG('Indicator Data'!AN162)&lt;LOG(EB$194),0,10-(LOG(EB$195)-LOG('Indicator Data'!AN162))/(LOG(EB$195)-LOG(EB$194))*10))),1)</f>
        <v>1.8</v>
      </c>
      <c r="EC159" s="57">
        <f t="shared" si="258"/>
        <v>1.5</v>
      </c>
      <c r="ED159" s="55">
        <f>'Indicator Data'!AO162</f>
        <v>0</v>
      </c>
      <c r="EE159" s="55">
        <f>'Indicator Data'!AP162</f>
        <v>0</v>
      </c>
      <c r="EF159" s="57">
        <f t="shared" si="259"/>
        <v>0</v>
      </c>
      <c r="EG159" s="58">
        <f t="shared" si="260"/>
        <v>1.1000000000000001</v>
      </c>
      <c r="EH159" s="15"/>
      <c r="EI159" s="104"/>
      <c r="EJ159" s="4"/>
    </row>
    <row r="160" spans="1:140" x14ac:dyDescent="0.25">
      <c r="A160" s="127" t="str">
        <f>'Indicator Data'!A163</f>
        <v>Somalia</v>
      </c>
      <c r="B160" s="59" t="str">
        <f>'Indicator Data'!B163</f>
        <v>SOM</v>
      </c>
      <c r="C160" s="55">
        <f>ROUND(IF('Indicator Data'!C163=0,0.1,IF(LOG('Indicator Data'!C163)&gt;C$195,10,IF(LOG('Indicator Data'!C163)&lt;C$194,0,10-(C$195-LOG('Indicator Data'!C163))/(C$195-C$194)*10))),1)</f>
        <v>4.9000000000000004</v>
      </c>
      <c r="D160" s="55">
        <f>ROUND(IF('Indicator Data'!D163=0,0.1,IF(LOG('Indicator Data'!D163)&gt;D$195,10,IF(LOG('Indicator Data'!D163)&lt;D$194,0,10-(D$195-LOG('Indicator Data'!D163))/(D$195-D$194)*10))),1)</f>
        <v>0.1</v>
      </c>
      <c r="E160" s="55">
        <f t="shared" si="220"/>
        <v>2.8</v>
      </c>
      <c r="F160" s="55">
        <f>IF('Indicator Data'!E163="No data",0.1,(ROUND(IF('Indicator Data'!E163=0,0,IF(LOG('Indicator Data'!E163)&gt;F$195,10,IF(LOG('Indicator Data'!E163)&lt;F$194,0,10-(F$195-LOG('Indicator Data'!E163))/(F$195-F$194)*10))),1)))</f>
        <v>7.7</v>
      </c>
      <c r="G160" s="55">
        <f>ROUND(IF('Indicator Data'!F163=0,0,IF(LOG('Indicator Data'!F163)&gt;G$195,10,IF(LOG('Indicator Data'!F163)&lt;G$194,0,10-(G$195-LOG('Indicator Data'!F163))/(G$195-G$194)*10))),1)</f>
        <v>7.4</v>
      </c>
      <c r="H160" s="55">
        <f>ROUND(IF('Indicator Data'!G163=0,0,IF(LOG('Indicator Data'!G163)&gt;H$195,10,IF(LOG('Indicator Data'!G163)&lt;H$194,0,10-(H$195-LOG('Indicator Data'!G163))/(H$195-H$194)*10))),1)</f>
        <v>0</v>
      </c>
      <c r="I160" s="55">
        <f>ROUND(IF('Indicator Data'!H163=0,0,IF(LOG('Indicator Data'!H163)&gt;I$195,10,IF(LOG('Indicator Data'!H163)&lt;I$194,0,10-(I$195-LOG('Indicator Data'!H163))/(I$195-I$194)*10))),1)</f>
        <v>0</v>
      </c>
      <c r="J160" s="55">
        <f t="shared" si="221"/>
        <v>0</v>
      </c>
      <c r="K160" s="55">
        <f>ROUND(IF('Indicator Data'!I163=0,0,IF(LOG('Indicator Data'!I163)&gt;K$195,10,IF(LOG('Indicator Data'!I163)&lt;K$194,0,10-(K$195-LOG('Indicator Data'!I163))/(K$195-K$194)*10))),1)</f>
        <v>3.4</v>
      </c>
      <c r="L160" s="55">
        <f t="shared" si="222"/>
        <v>1.9</v>
      </c>
      <c r="M160" s="55">
        <f>ROUND(IF('Indicator Data'!J163=0,0,IF(LOG('Indicator Data'!J163)&gt;M$195,10,IF(LOG('Indicator Data'!J163)&lt;M$194,0,10-(M$195-LOG('Indicator Data'!J163))/(M$195-M$194)*10))),1)</f>
        <v>10</v>
      </c>
      <c r="N160" s="56">
        <f>'Indicator Data'!C163/'Indicator Data'!$CL163</f>
        <v>8.2517209057949957E-5</v>
      </c>
      <c r="O160" s="56">
        <f>'Indicator Data'!D163/'Indicator Data'!$CL163</f>
        <v>0</v>
      </c>
      <c r="P160" s="56">
        <f>IF(F160=0.1,"x",'Indicator Data'!E163/'Indicator Data'!$CL163)</f>
        <v>1.0881207623550286E-2</v>
      </c>
      <c r="Q160" s="56">
        <f>'Indicator Data'!F163/'Indicator Data'!$CL163</f>
        <v>2.5360324312726317E-5</v>
      </c>
      <c r="R160" s="56">
        <f>'Indicator Data'!G163/'Indicator Data'!$CL163</f>
        <v>0</v>
      </c>
      <c r="S160" s="56">
        <f>'Indicator Data'!H163/'Indicator Data'!$CL163</f>
        <v>0</v>
      </c>
      <c r="T160" s="56">
        <f>'Indicator Data'!I163/'Indicator Data'!$CL163</f>
        <v>4.6788566193929875E-5</v>
      </c>
      <c r="U160" s="56">
        <f>'Indicator Data'!J163/'Indicator Data'!$CL163</f>
        <v>5.0263543926983317E-2</v>
      </c>
      <c r="V160" s="55">
        <f t="shared" si="223"/>
        <v>0.4</v>
      </c>
      <c r="W160" s="55">
        <f t="shared" si="224"/>
        <v>0</v>
      </c>
      <c r="X160" s="55">
        <f t="shared" si="225"/>
        <v>0.2</v>
      </c>
      <c r="Y160" s="55">
        <f t="shared" si="226"/>
        <v>7.3</v>
      </c>
      <c r="Z160" s="55">
        <f t="shared" si="227"/>
        <v>8.6999999999999993</v>
      </c>
      <c r="AA160" s="55">
        <f t="shared" si="228"/>
        <v>0</v>
      </c>
      <c r="AB160" s="55">
        <f t="shared" si="229"/>
        <v>0</v>
      </c>
      <c r="AC160" s="55">
        <f t="shared" si="230"/>
        <v>0</v>
      </c>
      <c r="AD160" s="55">
        <f t="shared" si="231"/>
        <v>0</v>
      </c>
      <c r="AE160" s="55">
        <f t="shared" si="232"/>
        <v>0</v>
      </c>
      <c r="AF160" s="55">
        <f t="shared" si="233"/>
        <v>10</v>
      </c>
      <c r="AG160" s="55">
        <f>ROUND(IF('Indicator Data'!K163=0,0,IF('Indicator Data'!K163&gt;AG$195,10,IF('Indicator Data'!K163&lt;AG$194,0,10-(AG$195-'Indicator Data'!K163)/(AG$195-AG$194)*10))),1)</f>
        <v>10</v>
      </c>
      <c r="AH160" s="55">
        <f t="shared" si="234"/>
        <v>2.7</v>
      </c>
      <c r="AI160" s="55">
        <f t="shared" si="235"/>
        <v>0.1</v>
      </c>
      <c r="AJ160" s="55">
        <f t="shared" si="236"/>
        <v>0</v>
      </c>
      <c r="AK160" s="55">
        <f t="shared" si="237"/>
        <v>0</v>
      </c>
      <c r="AL160" s="55">
        <f t="shared" si="238"/>
        <v>0</v>
      </c>
      <c r="AM160" s="55">
        <f t="shared" si="239"/>
        <v>1.7</v>
      </c>
      <c r="AN160" s="55">
        <f t="shared" si="240"/>
        <v>10</v>
      </c>
      <c r="AO160" s="193">
        <f t="shared" si="241"/>
        <v>1.6</v>
      </c>
      <c r="AP160" s="193">
        <f t="shared" si="261"/>
        <v>7.5</v>
      </c>
      <c r="AQ160" s="193">
        <f t="shared" si="242"/>
        <v>8.1</v>
      </c>
      <c r="AR160" s="193">
        <f t="shared" si="243"/>
        <v>1</v>
      </c>
      <c r="AS160" s="55">
        <f t="shared" si="244"/>
        <v>10</v>
      </c>
      <c r="AT160" s="55">
        <f>IF('Indicator Data'!L163="No data","x",IF('Indicator Data'!CM163&lt;1000,"x",ROUND((IF('Indicator Data'!L163&gt;AT$195,10,IF('Indicator Data'!L163&lt;AT$194,0,10-(AT$195-'Indicator Data'!L163)/(AT$195-AT$194)*10))),1)))</f>
        <v>10</v>
      </c>
      <c r="AU160" s="193">
        <f t="shared" si="245"/>
        <v>10</v>
      </c>
      <c r="AV160" s="55">
        <f>IF('Indicator Data'!M163="No data","x",ROUND(IF('Indicator Data'!M163=0,0,IF(LOG('Indicator Data'!M163)&gt;AV$195,10,IF(LOG('Indicator Data'!M163)&lt;AV$194,0,10-(AV$195-LOG('Indicator Data'!M163))/(AV$195-AV$194)*10))),1))</f>
        <v>8.1</v>
      </c>
      <c r="AW160" s="56">
        <f>IF(AV160="x","x",'Indicator Data'!M163/'Indicator Data'!$CL163)</f>
        <v>0.41612113091352571</v>
      </c>
      <c r="AX160" s="55">
        <f t="shared" si="262"/>
        <v>4.5999999999999996</v>
      </c>
      <c r="AY160" s="55">
        <f t="shared" si="263"/>
        <v>6.7</v>
      </c>
      <c r="AZ160" s="55">
        <f>IF('Indicator Data'!N163="No data","x",ROUND(IF('Indicator Data'!N163=0,0,IF(LOG('Indicator Data'!N163)&gt;AZ$195,10,IF(LOG('Indicator Data'!N163)&lt;AZ$194,0,10-(AZ$195-LOG('Indicator Data'!N163))/(AZ$195-AZ$194)*10))),1))</f>
        <v>0</v>
      </c>
      <c r="BA160" s="56">
        <f>IF(AZ160="x","x",'Indicator Data'!N163/'Indicator Data'!$CL163)</f>
        <v>0</v>
      </c>
      <c r="BB160" s="55">
        <f t="shared" si="264"/>
        <v>0</v>
      </c>
      <c r="BC160" s="55">
        <f t="shared" si="265"/>
        <v>0</v>
      </c>
      <c r="BD160" s="55">
        <f>IF('Indicator Data'!O163="No data","x",ROUND(IF('Indicator Data'!O163=0,0,IF(LOG('Indicator Data'!O163)&gt;BD$195,10,IF(LOG('Indicator Data'!O163)&lt;BD$194,0,10-(BD$195-LOG('Indicator Data'!O163))/(BD$195-BD$194)*10))),1))</f>
        <v>0</v>
      </c>
      <c r="BE160" s="56">
        <f>IF(BD160="x","x",'Indicator Data'!O163/'Indicator Data'!$CL163)</f>
        <v>0</v>
      </c>
      <c r="BF160" s="55">
        <f t="shared" si="266"/>
        <v>0</v>
      </c>
      <c r="BG160" s="55">
        <f t="shared" si="267"/>
        <v>0</v>
      </c>
      <c r="BH160" s="55">
        <f>IF('Indicator Data'!P163="No data","x",ROUND(IF('Indicator Data'!P163=0,0,IF(LOG('Indicator Data'!P163)&gt;BH$195,10,IF(LOG('Indicator Data'!P163)&lt;BH$194,0,10-(BH$195-LOG('Indicator Data'!P163))/(BH$195-BH$194)*10))),1))</f>
        <v>0</v>
      </c>
      <c r="BI160" s="56">
        <f>IF(BH160="x","x",'Indicator Data'!P163/'Indicator Data'!$CL163)</f>
        <v>0</v>
      </c>
      <c r="BJ160" s="55">
        <f t="shared" si="268"/>
        <v>0</v>
      </c>
      <c r="BK160" s="55">
        <f t="shared" si="269"/>
        <v>0</v>
      </c>
      <c r="BL160" s="55">
        <f t="shared" si="270"/>
        <v>2.2999999999999998</v>
      </c>
      <c r="BM160" s="55">
        <f>ROUND(IF('Indicator Data'!Q163=0,0,IF(LOG('Indicator Data'!Q163)&gt;BM$195,10,IF(LOG('Indicator Data'!Q163)&lt;BM$194,0,10-(BM$195-LOG('Indicator Data'!Q163))/(BM$195-BM$194)*10))),1)</f>
        <v>8.6</v>
      </c>
      <c r="BN160" s="55">
        <f>ROUND(IF('Indicator Data'!R163=0,0,IF(LOG('Indicator Data'!R163)&gt;BN$195,10,IF(LOG('Indicator Data'!R163)&lt;BN$194,0,10-(BN$195-LOG('Indicator Data'!R163))/(BN$195-BN$194)*10))),1)</f>
        <v>7.8</v>
      </c>
      <c r="BO160" s="55">
        <f t="shared" si="271"/>
        <v>8.0666666666666664</v>
      </c>
      <c r="BP160" s="56">
        <f>'Indicator Data'!Q163/'Indicator Data'!$CL163</f>
        <v>0.93828539972017855</v>
      </c>
      <c r="BQ160" s="56">
        <f>'Indicator Data'!R163/'Indicator Data'!$CL163</f>
        <v>4.5313676287235177E-2</v>
      </c>
      <c r="BR160" s="55">
        <f t="shared" si="246"/>
        <v>9.4</v>
      </c>
      <c r="BS160" s="55">
        <f t="shared" si="247"/>
        <v>0.6</v>
      </c>
      <c r="BT160" s="55">
        <f t="shared" si="248"/>
        <v>3.5333333333333332</v>
      </c>
      <c r="BU160" s="55">
        <f t="shared" si="272"/>
        <v>6.3</v>
      </c>
      <c r="BV160" s="55">
        <f>ROUND(IF('Indicator Data'!S163=0,0,IF(LOG('Indicator Data'!S163)&gt;BV$195,10,IF(LOG('Indicator Data'!S163)&lt;BV$194,0,10-(BV$195-LOG('Indicator Data'!S163))/(BV$195-BV$194)*10))),1)</f>
        <v>7.3</v>
      </c>
      <c r="BW160" s="55">
        <f>ROUND(IF('Indicator Data'!T163=0,0,IF(LOG('Indicator Data'!T163)&gt;BW$195,10,IF(LOG('Indicator Data'!T163)&lt;BW$194,0,10-(BW$195-LOG('Indicator Data'!T163))/(BW$195-BW$194)*10))),1)</f>
        <v>8.5</v>
      </c>
      <c r="BX160" s="55">
        <f t="shared" si="273"/>
        <v>8.1</v>
      </c>
      <c r="BY160" s="56">
        <f>'Indicator Data'!S163/'Indicator Data'!$CL163</f>
        <v>0.12125596139938888</v>
      </c>
      <c r="BZ160" s="56">
        <f>'Indicator Data'!T163/'Indicator Data'!$CL163</f>
        <v>0.85879365122892981</v>
      </c>
      <c r="CA160" s="55">
        <f t="shared" si="249"/>
        <v>2</v>
      </c>
      <c r="CB160" s="55">
        <f t="shared" si="250"/>
        <v>8.6</v>
      </c>
      <c r="CC160" s="55">
        <f t="shared" si="274"/>
        <v>6.3999999999999995</v>
      </c>
      <c r="CD160" s="55">
        <f t="shared" si="275"/>
        <v>7.3</v>
      </c>
      <c r="CE160" s="55">
        <f t="shared" si="276"/>
        <v>6.8</v>
      </c>
      <c r="CF160" s="55">
        <f>ROUND(IF('Indicator Data'!U163=0,0,IF(LOG('Indicator Data'!U163)&gt;CF$195,10,IF(LOG('Indicator Data'!U163)&lt;CF$194,0,10-(CF$195-LOG('Indicator Data'!U163))/(CF$195-CF$194)*10))),1)</f>
        <v>7.3</v>
      </c>
      <c r="CG160" s="56">
        <f>'Indicator Data'!U163/'Indicator Data'!$CL163</f>
        <v>0.12007706855625509</v>
      </c>
      <c r="CH160" s="55">
        <f t="shared" si="251"/>
        <v>1.3</v>
      </c>
      <c r="CI160" s="55">
        <f t="shared" si="277"/>
        <v>5</v>
      </c>
      <c r="CJ160" s="55">
        <f>ROUND(IF('Indicator Data'!V163=0,0,IF(LOG('Indicator Data'!V163)&gt;CJ$195,10,IF(LOG('Indicator Data'!V163)&lt;CJ$194,0,10-(CJ$195-LOG('Indicator Data'!V163))/(CJ$195-CJ$194)*10))),1)</f>
        <v>8.5</v>
      </c>
      <c r="CK160" s="56">
        <f>IF('Indicator Data'!V163/'Indicator Data'!$CL163&gt;1,1,'Indicator Data'!V163/'Indicator Data'!$CL163)</f>
        <v>0.79756233935790044</v>
      </c>
      <c r="CL160" s="55">
        <f t="shared" si="252"/>
        <v>8</v>
      </c>
      <c r="CM160" s="55">
        <f t="shared" si="278"/>
        <v>8.3000000000000007</v>
      </c>
      <c r="CN160" s="55">
        <f>ROUND(IF('Indicator Data'!W163=0,0,IF(LOG('Indicator Data'!W163)&gt;CN$195,10,IF(LOG('Indicator Data'!W163)&lt;CN$194,0,10-(CN$195-LOG('Indicator Data'!W163))/(CN$195-CN$194)*10))),1)</f>
        <v>0</v>
      </c>
      <c r="CO160" s="56">
        <f>'Indicator Data'!W163/'Indicator Data'!$CL163</f>
        <v>0</v>
      </c>
      <c r="CP160" s="55">
        <f t="shared" si="253"/>
        <v>0</v>
      </c>
      <c r="CQ160" s="55">
        <f t="shared" si="279"/>
        <v>0</v>
      </c>
      <c r="CR160" s="55">
        <f>ROUND(IF('Indicator Data'!X163=0,0,IF(LOG('Indicator Data'!X163)&gt;CR$195,10,IF(LOG('Indicator Data'!X163)&lt;CR$194,0,10-(CR$195-LOG('Indicator Data'!X163))/(CR$195-CR$194)*10))),1)</f>
        <v>8.4</v>
      </c>
      <c r="CS160" s="56">
        <f>'Indicator Data'!X163/'Indicator Data'!$CL163</f>
        <v>0.7410028637183198</v>
      </c>
      <c r="CT160" s="55">
        <f t="shared" si="254"/>
        <v>7.4</v>
      </c>
      <c r="CU160" s="55">
        <f t="shared" si="280"/>
        <v>7.9</v>
      </c>
      <c r="CV160" s="55">
        <f>ROUND(IF('Indicator Data'!Y163=0,0,IF(LOG('Indicator Data'!Y163)&gt;CR$195,10,IF(LOG('Indicator Data'!Y163)&lt;CR$194,0,10-(CR$195-LOG('Indicator Data'!Y163))/(CR$195-CR$194)*10))),1)</f>
        <v>0</v>
      </c>
      <c r="CW160" s="56">
        <f>'Indicator Data'!Y163/'Indicator Data'!$CL163</f>
        <v>0</v>
      </c>
      <c r="CX160" s="55">
        <f t="shared" si="255"/>
        <v>0</v>
      </c>
      <c r="CY160" s="55">
        <f t="shared" si="281"/>
        <v>0</v>
      </c>
      <c r="CZ160" s="55">
        <f t="shared" si="282"/>
        <v>7.2</v>
      </c>
      <c r="DA160" s="55">
        <f>IF('Indicator Data'!AE163="No data","x",ROUND(IF('Indicator Data'!AE163&gt;DA$195,0,IF('Indicator Data'!AE163&lt;DA$194,10,(DA$195-'Indicator Data'!AE163)/(DA$195-DA$194)*10)),1))</f>
        <v>6.9</v>
      </c>
      <c r="DB160" s="55">
        <f>IF('Indicator Data'!AF163="No data","x",ROUND(IF('Indicator Data'!AF163&gt;DB$195,0,IF('Indicator Data'!AF163&lt;DB$194,10,(DB$195-'Indicator Data'!AF163)/(DB$195-DB$194)*10)),1))</f>
        <v>7.9</v>
      </c>
      <c r="DC160" s="55">
        <f>IF('Indicator Data'!AH163="No data","x",ROUND(IF('Indicator Data'!AH163&gt;DC$195,0,IF('Indicator Data'!AH163&lt;DC$194,10,(DC$195-'Indicator Data'!AH163)/(DC$195-DC$194)*10)),1))</f>
        <v>9</v>
      </c>
      <c r="DD160" s="55">
        <f>IF(AND(DB160="x",DA160="x",DC160="x"),"x",ROUND(AVERAGE(DA160:DC160),1))</f>
        <v>7.9</v>
      </c>
      <c r="DE160" s="55">
        <f>IF('Indicator Data'!AA163="No data","x",ROUND(IF(LOG('Indicator Data'!AA163)&gt;DE$195,10,IF(LOG('Indicator Data'!AA163)&lt;DE$194,0,10-(DE$195-LOG('Indicator Data'!AA163))/(DE$195-DE$194)*10)),1))</f>
        <v>4.5999999999999996</v>
      </c>
      <c r="DF160" s="55">
        <f>IF('Indicator Data'!AB163="No data","x",ROUND(IF('Indicator Data'!AB163&gt;DF$195,10,IF('Indicator Data'!AB163&lt;DF$194,0,10-(DF$195-'Indicator Data'!AB163)/(DF$195-DF$194)*10)),1))</f>
        <v>8.5</v>
      </c>
      <c r="DG160" s="55">
        <f>IF('Indicator Data'!AC163="No data","x",ROUND(IF('Indicator Data'!AC163&gt;DG$195,10,IF('Indicator Data'!AC163&lt;DG$194,0,10-(DG$195-'Indicator Data'!AC163)/(DG$195-DG$194)*10)),1))</f>
        <v>4.5</v>
      </c>
      <c r="DH160" s="55" t="str">
        <f>IF('Indicator Data'!AD163="No data","x",ROUND(IF('Indicator Data'!AD163&gt;DH$195,10,IF('Indicator Data'!AD163&lt;DH$194,0,10-(DH$195-'Indicator Data'!AD163)/(DH$195-DH$194)*10)),1))</f>
        <v>x</v>
      </c>
      <c r="DI160" s="55">
        <f t="shared" si="283"/>
        <v>5.9</v>
      </c>
      <c r="DJ160" s="55">
        <f t="shared" si="284"/>
        <v>6.6</v>
      </c>
      <c r="DK160" s="55">
        <f>IF('Indicator Data'!AK163="No data","x",ROUND(IF('Indicator Data'!AK163&gt;DK$195,10,IF('Indicator Data'!AK163&lt;DK$194,0,10-(DK$195-'Indicator Data'!AK163)/(DK$195-DK$194)*10)),1))</f>
        <v>8.1999999999999993</v>
      </c>
      <c r="DL160" s="55">
        <f>IF('Indicator Data'!AL163="No data","x",ROUND(IF('Indicator Data'!AL163&gt;DL$195,10,IF('Indicator Data'!AL163&lt;DL$194,0,10-(DL$195-'Indicator Data'!AL163)/(DL$195-DL$194)*10)),1))</f>
        <v>8.5</v>
      </c>
      <c r="DM160" s="55">
        <f t="shared" si="285"/>
        <v>6.9</v>
      </c>
      <c r="DN160" s="55">
        <f>IF('Indicator Data'!AG163="No data","x",ROUND(IF('Indicator Data'!AG163&gt;DN$195,10,IF('Indicator Data'!AG163&lt;DN$194,0,10-(DN$195-'Indicator Data'!AG163)/(DN$195-DN$194)*10)),1))</f>
        <v>9.1999999999999993</v>
      </c>
      <c r="DO160" s="55">
        <f t="shared" si="286"/>
        <v>8.3000000000000007</v>
      </c>
      <c r="DP160" s="194">
        <f>IF('Indicator Data'!AI163="No data","x",'Indicator Data'!AI163/'Indicator Data'!$CK163)</f>
        <v>1.8170122721288708E-4</v>
      </c>
      <c r="DQ160" s="55">
        <f t="shared" si="256"/>
        <v>1.8</v>
      </c>
      <c r="DR160" s="55">
        <f>IF('Indicator Data'!AJ163="No data","x",ROUND(IF('Indicator Data'!AJ163&gt;DR$195,10,IF('Indicator Data'!AJ163&lt;DR$194,0,10-(DR$195-'Indicator Data'!AJ163)/(DR$195-DR$194)*10)),1))</f>
        <v>2</v>
      </c>
      <c r="DS160" s="55">
        <f t="shared" si="287"/>
        <v>1.9</v>
      </c>
      <c r="DT160" s="55">
        <f>ROUND(IF('Indicator Data'!Z163=0,0,IF(LOG('Indicator Data'!Z163)&gt;DT$195,10,IF(LOG('Indicator Data'!Z163)&lt;DT$194,0,10-(DT$195-LOG('Indicator Data'!Z163))/(DT$195-DT$194)*10))),1)</f>
        <v>0</v>
      </c>
      <c r="DU160" s="56">
        <f>'Indicator Data'!Z163/'Indicator Data'!$CL163</f>
        <v>0</v>
      </c>
      <c r="DV160" s="55">
        <f t="shared" si="257"/>
        <v>0</v>
      </c>
      <c r="DW160" s="55">
        <f t="shared" si="288"/>
        <v>0</v>
      </c>
      <c r="DX160" s="55">
        <f t="shared" si="289"/>
        <v>5.7</v>
      </c>
      <c r="DY160" s="57">
        <f>IF(BL160="x",ROUND((10-GEOMEAN(((10-DX160)/10*9+1),((10-CZ160)/10*9+1),((10-DJ160)/10*9+1)))/9*10,1),ROUND((10-GEOMEAN(((10-BL160)/10*9+1),((10-DX160)/10*9+1),((10-CZ160)/10*9+1),((10-DJ160)/10*9+1)))/9*10,1))</f>
        <v>5.7</v>
      </c>
      <c r="DZ160" s="58">
        <f>IF(ROUND(IF(AP160="x",(10-GEOMEAN(((10-AO160)/10*9+1),((10-DY160)/10*9+1),((10-AU160)/10*9+1),((10-AQ160)/10*9+1),((10-AR160)/10*9+1)))/9*10,(10-GEOMEAN(((10-AO160)/10*9+1),((10-DY160)/10*9+1),((10-AP160)/10*9+1),((10-AQ160)/10*9+1),((10-AR160)/10*9+1),((10-AU160)/10*9+1)))/9*10),1)=0,0.1,ROUND(IF(AP160="x",(10-GEOMEAN(((10-AO160)/10*9+1),((10-DY160)/10*9+1),((10-AU160)/10*9+1),((10-AQ160)/10*9+1),((10-AR160)/10*9+1)))/9*10,(10-GEOMEAN(((10-AO160)/10*9+1),((10-DY160)/10*9+1),((10-AP160)/10*9+1),((10-AQ160)/10*9+1),((10-AR160)/10*9+1),((10-AU160)/10*9+1)))/9*10),1))</f>
        <v>6.8</v>
      </c>
      <c r="EA160" s="55">
        <f>ROUND(IF('Indicator Data'!AM163=0,0,IF('Indicator Data'!AM163&gt;EA$195,10,IF('Indicator Data'!AM163&lt;EA$194,0,10-(EA$195-'Indicator Data'!AM163)/(EA$195-EA$194)*10))),1)</f>
        <v>10</v>
      </c>
      <c r="EB160" s="55">
        <f>ROUND(IF('Indicator Data'!AN163=0,0,IF(LOG('Indicator Data'!AN163)&gt;LOG(EB$195),10,IF(LOG('Indicator Data'!AN163)&lt;LOG(EB$194),0,10-(LOG(EB$195)-LOG('Indicator Data'!AN163))/(LOG(EB$195)-LOG(EB$194))*10))),1)</f>
        <v>10</v>
      </c>
      <c r="EC160" s="57">
        <f t="shared" si="258"/>
        <v>10</v>
      </c>
      <c r="ED160" s="55">
        <f>'Indicator Data'!AO163</f>
        <v>5</v>
      </c>
      <c r="EE160" s="55">
        <f>'Indicator Data'!AP163</f>
        <v>0</v>
      </c>
      <c r="EF160" s="57">
        <f t="shared" si="259"/>
        <v>10</v>
      </c>
      <c r="EG160" s="58">
        <f t="shared" si="260"/>
        <v>10</v>
      </c>
      <c r="EH160" s="15"/>
      <c r="EI160" s="104"/>
      <c r="EJ160" s="4"/>
    </row>
    <row r="161" spans="1:140" x14ac:dyDescent="0.25">
      <c r="A161" s="127" t="str">
        <f>'Indicator Data'!A164</f>
        <v>South Africa</v>
      </c>
      <c r="B161" s="59" t="str">
        <f>'Indicator Data'!B164</f>
        <v>ZAF</v>
      </c>
      <c r="C161" s="55">
        <f>ROUND(IF('Indicator Data'!C164=0,0.1,IF(LOG('Indicator Data'!C164)&gt;C$195,10,IF(LOG('Indicator Data'!C164)&lt;C$194,0,10-(C$195-LOG('Indicator Data'!C164))/(C$195-C$194)*10))),1)</f>
        <v>5.8</v>
      </c>
      <c r="D161" s="55">
        <f>ROUND(IF('Indicator Data'!D164=0,0.1,IF(LOG('Indicator Data'!D164)&gt;D$195,10,IF(LOG('Indicator Data'!D164)&lt;D$194,0,10-(D$195-LOG('Indicator Data'!D164))/(D$195-D$194)*10))),1)</f>
        <v>0.1</v>
      </c>
      <c r="E161" s="55">
        <f t="shared" si="220"/>
        <v>3.5</v>
      </c>
      <c r="F161" s="55">
        <f>IF('Indicator Data'!E164="No data",0.1,(ROUND(IF('Indicator Data'!E164=0,0,IF(LOG('Indicator Data'!E164)&gt;F$195,10,IF(LOG('Indicator Data'!E164)&lt;F$194,0,10-(F$195-LOG('Indicator Data'!E164))/(F$195-F$194)*10))),1)))</f>
        <v>7.4</v>
      </c>
      <c r="G161" s="55">
        <f>ROUND(IF('Indicator Data'!F164=0,0,IF(LOG('Indicator Data'!F164)&gt;G$195,10,IF(LOG('Indicator Data'!F164)&lt;G$194,0,10-(G$195-LOG('Indicator Data'!F164))/(G$195-G$194)*10))),1)</f>
        <v>5.3</v>
      </c>
      <c r="H161" s="55">
        <f>ROUND(IF('Indicator Data'!G164=0,0,IF(LOG('Indicator Data'!G164)&gt;H$195,10,IF(LOG('Indicator Data'!G164)&lt;H$194,0,10-(H$195-LOG('Indicator Data'!G164))/(H$195-H$194)*10))),1)</f>
        <v>2.9</v>
      </c>
      <c r="I161" s="55">
        <f>ROUND(IF('Indicator Data'!H164=0,0,IF(LOG('Indicator Data'!H164)&gt;I$195,10,IF(LOG('Indicator Data'!H164)&lt;I$194,0,10-(I$195-LOG('Indicator Data'!H164))/(I$195-I$194)*10))),1)</f>
        <v>0</v>
      </c>
      <c r="J161" s="55">
        <f t="shared" si="221"/>
        <v>1.6</v>
      </c>
      <c r="K161" s="55">
        <f>ROUND(IF('Indicator Data'!I164=0,0,IF(LOG('Indicator Data'!I164)&gt;K$195,10,IF(LOG('Indicator Data'!I164)&lt;K$194,0,10-(K$195-LOG('Indicator Data'!I164))/(K$195-K$194)*10))),1)</f>
        <v>0</v>
      </c>
      <c r="L161" s="55">
        <f t="shared" si="222"/>
        <v>0.8</v>
      </c>
      <c r="M161" s="55">
        <f>ROUND(IF('Indicator Data'!J164=0,0,IF(LOG('Indicator Data'!J164)&gt;M$195,10,IF(LOG('Indicator Data'!J164)&lt;M$194,0,10-(M$195-LOG('Indicator Data'!J164))/(M$195-M$194)*10))),1)</f>
        <v>10</v>
      </c>
      <c r="N161" s="56">
        <f>'Indicator Data'!C164/'Indicator Data'!$CL164</f>
        <v>3.7828531237630408E-5</v>
      </c>
      <c r="O161" s="56">
        <f>'Indicator Data'!D164/'Indicator Data'!$CL164</f>
        <v>0</v>
      </c>
      <c r="P161" s="56">
        <f>IF(F161=0.1,"x",'Indicator Data'!E164/'Indicator Data'!$CL164)</f>
        <v>1.7248692876923332E-3</v>
      </c>
      <c r="Q161" s="56">
        <f>'Indicator Data'!F164/'Indicator Data'!$CL164</f>
        <v>2.8760495824490755E-7</v>
      </c>
      <c r="R161" s="56">
        <f>'Indicator Data'!G164/'Indicator Data'!$CL164</f>
        <v>2.5557648274912331E-5</v>
      </c>
      <c r="S161" s="56">
        <f>'Indicator Data'!H164/'Indicator Data'!$CL164</f>
        <v>0</v>
      </c>
      <c r="T161" s="56">
        <f>'Indicator Data'!I164/'Indicator Data'!$CL164</f>
        <v>0</v>
      </c>
      <c r="U161" s="56">
        <f>'Indicator Data'!J164/'Indicator Data'!$CL164</f>
        <v>1.0571656037898107E-2</v>
      </c>
      <c r="V161" s="55">
        <f t="shared" si="223"/>
        <v>0.2</v>
      </c>
      <c r="W161" s="55">
        <f t="shared" si="224"/>
        <v>0</v>
      </c>
      <c r="X161" s="55">
        <f t="shared" si="225"/>
        <v>0.1</v>
      </c>
      <c r="Y161" s="55">
        <f t="shared" si="226"/>
        <v>1.1000000000000001</v>
      </c>
      <c r="Z161" s="55">
        <f t="shared" si="227"/>
        <v>4.4000000000000004</v>
      </c>
      <c r="AA161" s="55">
        <f t="shared" si="228"/>
        <v>0</v>
      </c>
      <c r="AB161" s="55">
        <f t="shared" si="229"/>
        <v>0</v>
      </c>
      <c r="AC161" s="55">
        <f t="shared" si="230"/>
        <v>0</v>
      </c>
      <c r="AD161" s="55">
        <f t="shared" si="231"/>
        <v>0</v>
      </c>
      <c r="AE161" s="55">
        <f t="shared" si="232"/>
        <v>0</v>
      </c>
      <c r="AF161" s="55">
        <f t="shared" si="233"/>
        <v>3.5</v>
      </c>
      <c r="AG161" s="55">
        <f>ROUND(IF('Indicator Data'!K164=0,0,IF('Indicator Data'!K164&gt;AG$195,10,IF('Indicator Data'!K164&lt;AG$194,0,10-(AG$195-'Indicator Data'!K164)/(AG$195-AG$194)*10))),1)</f>
        <v>6.7</v>
      </c>
      <c r="AH161" s="55">
        <f t="shared" si="234"/>
        <v>3</v>
      </c>
      <c r="AI161" s="55">
        <f t="shared" si="235"/>
        <v>0.1</v>
      </c>
      <c r="AJ161" s="55">
        <f t="shared" si="236"/>
        <v>1.5</v>
      </c>
      <c r="AK161" s="55">
        <f t="shared" si="237"/>
        <v>0</v>
      </c>
      <c r="AL161" s="55">
        <f t="shared" si="238"/>
        <v>0.8</v>
      </c>
      <c r="AM161" s="55">
        <f t="shared" si="239"/>
        <v>0</v>
      </c>
      <c r="AN161" s="55">
        <f t="shared" si="240"/>
        <v>8.1999999999999993</v>
      </c>
      <c r="AO161" s="193">
        <f t="shared" si="241"/>
        <v>2</v>
      </c>
      <c r="AP161" s="193">
        <f t="shared" si="261"/>
        <v>5</v>
      </c>
      <c r="AQ161" s="193">
        <f t="shared" si="242"/>
        <v>4.9000000000000004</v>
      </c>
      <c r="AR161" s="193">
        <f t="shared" si="243"/>
        <v>0.4</v>
      </c>
      <c r="AS161" s="55">
        <f t="shared" si="244"/>
        <v>7.5</v>
      </c>
      <c r="AT161" s="55">
        <f>IF('Indicator Data'!L164="No data","x",IF('Indicator Data'!CM164&lt;1000,"x",ROUND((IF('Indicator Data'!L164&gt;AT$195,10,IF('Indicator Data'!L164&lt;AT$194,0,10-(AT$195-'Indicator Data'!L164)/(AT$195-AT$194)*10))),1)))</f>
        <v>10</v>
      </c>
      <c r="AU161" s="193">
        <f t="shared" si="245"/>
        <v>8.8000000000000007</v>
      </c>
      <c r="AV161" s="55">
        <f>IF('Indicator Data'!M164="No data","x",ROUND(IF('Indicator Data'!M164=0,0,IF(LOG('Indicator Data'!M164)&gt;AV$195,10,IF(LOG('Indicator Data'!M164)&lt;AV$194,0,10-(AV$195-LOG('Indicator Data'!M164))/(AV$195-AV$194)*10))),1))</f>
        <v>9.5</v>
      </c>
      <c r="AW161" s="56">
        <f>IF(AV161="x","x",'Indicator Data'!M164/'Indicator Data'!$CL164)</f>
        <v>0.81285805611517969</v>
      </c>
      <c r="AX161" s="55">
        <f t="shared" si="262"/>
        <v>9</v>
      </c>
      <c r="AY161" s="55">
        <f t="shared" si="263"/>
        <v>9.3000000000000007</v>
      </c>
      <c r="AZ161" s="55">
        <f>IF('Indicator Data'!N164="No data","x",ROUND(IF('Indicator Data'!N164=0,0,IF(LOG('Indicator Data'!N164)&gt;AZ$195,10,IF(LOG('Indicator Data'!N164)&lt;AZ$194,0,10-(AZ$195-LOG('Indicator Data'!N164))/(AZ$195-AZ$194)*10))),1))</f>
        <v>0</v>
      </c>
      <c r="BA161" s="56">
        <f>IF(AZ161="x","x",'Indicator Data'!N164/'Indicator Data'!$CL164)</f>
        <v>0</v>
      </c>
      <c r="BB161" s="55">
        <f t="shared" si="264"/>
        <v>0</v>
      </c>
      <c r="BC161" s="55">
        <f t="shared" si="265"/>
        <v>0</v>
      </c>
      <c r="BD161" s="55">
        <f>IF('Indicator Data'!O164="No data","x",ROUND(IF('Indicator Data'!O164=0,0,IF(LOG('Indicator Data'!O164)&gt;BD$195,10,IF(LOG('Indicator Data'!O164)&lt;BD$194,0,10-(BD$195-LOG('Indicator Data'!O164))/(BD$195-BD$194)*10))),1))</f>
        <v>0</v>
      </c>
      <c r="BE161" s="56">
        <f>IF(BD161="x","x",'Indicator Data'!O164/'Indicator Data'!$CL164)</f>
        <v>0</v>
      </c>
      <c r="BF161" s="55">
        <f t="shared" si="266"/>
        <v>0</v>
      </c>
      <c r="BG161" s="55">
        <f t="shared" si="267"/>
        <v>0</v>
      </c>
      <c r="BH161" s="55">
        <f>IF('Indicator Data'!P164="No data","x",ROUND(IF('Indicator Data'!P164=0,0,IF(LOG('Indicator Data'!P164)&gt;BH$195,10,IF(LOG('Indicator Data'!P164)&lt;BH$194,0,10-(BH$195-LOG('Indicator Data'!P164))/(BH$195-BH$194)*10))),1))</f>
        <v>5.4</v>
      </c>
      <c r="BI161" s="56">
        <f>IF(BH161="x","x",'Indicator Data'!P164/'Indicator Data'!$CL164)</f>
        <v>3.185188003626266E-4</v>
      </c>
      <c r="BJ161" s="55">
        <f t="shared" si="268"/>
        <v>0</v>
      </c>
      <c r="BK161" s="55">
        <f t="shared" si="269"/>
        <v>3.1</v>
      </c>
      <c r="BL161" s="55">
        <f t="shared" si="270"/>
        <v>4.5999999999999996</v>
      </c>
      <c r="BM161" s="55">
        <f>ROUND(IF('Indicator Data'!Q164=0,0,IF(LOG('Indicator Data'!Q164)&gt;BM$195,10,IF(LOG('Indicator Data'!Q164)&lt;BM$194,0,10-(BM$195-LOG('Indicator Data'!Q164))/(BM$195-BM$194)*10))),1)</f>
        <v>8.9</v>
      </c>
      <c r="BN161" s="55">
        <f>ROUND(IF('Indicator Data'!R164=0,0,IF(LOG('Indicator Data'!R164)&gt;BN$195,10,IF(LOG('Indicator Data'!R164)&lt;BN$194,0,10-(BN$195-LOG('Indicator Data'!R164))/(BN$195-BN$194)*10))),1)</f>
        <v>7.3</v>
      </c>
      <c r="BO161" s="55">
        <f t="shared" si="271"/>
        <v>7.833333333333333</v>
      </c>
      <c r="BP161" s="56">
        <f>'Indicator Data'!Q164/'Indicator Data'!$CL164</f>
        <v>0.31723360719154015</v>
      </c>
      <c r="BQ161" s="56">
        <f>'Indicator Data'!R164/'Indicator Data'!$CL164</f>
        <v>4.371896215004647E-3</v>
      </c>
      <c r="BR161" s="55">
        <f t="shared" si="246"/>
        <v>3.2</v>
      </c>
      <c r="BS161" s="55">
        <f t="shared" si="247"/>
        <v>0.1</v>
      </c>
      <c r="BT161" s="55">
        <f t="shared" si="248"/>
        <v>1.1333333333333335</v>
      </c>
      <c r="BU161" s="55">
        <f t="shared" si="272"/>
        <v>5.4</v>
      </c>
      <c r="BV161" s="55">
        <f>ROUND(IF('Indicator Data'!S164=0,0,IF(LOG('Indicator Data'!S164)&gt;BV$195,10,IF(LOG('Indicator Data'!S164)&lt;BV$194,0,10-(BV$195-LOG('Indicator Data'!S164))/(BV$195-BV$194)*10))),1)</f>
        <v>8.6</v>
      </c>
      <c r="BW161" s="55">
        <f>ROUND(IF('Indicator Data'!T164=0,0,IF(LOG('Indicator Data'!T164)&gt;BW$195,10,IF(LOG('Indicator Data'!T164)&lt;BW$194,0,10-(BW$195-LOG('Indicator Data'!T164))/(BW$195-BW$194)*10))),1)</f>
        <v>8.3000000000000007</v>
      </c>
      <c r="BX161" s="55">
        <f t="shared" si="273"/>
        <v>8.4</v>
      </c>
      <c r="BY161" s="56">
        <f>'Indicator Data'!S164/'Indicator Data'!$CL164</f>
        <v>0.20308892641479104</v>
      </c>
      <c r="BZ161" s="56">
        <f>'Indicator Data'!T164/'Indicator Data'!$CL164</f>
        <v>0.11249358470155886</v>
      </c>
      <c r="CA161" s="55">
        <f t="shared" si="249"/>
        <v>3.4</v>
      </c>
      <c r="CB161" s="55">
        <f t="shared" si="250"/>
        <v>1.1000000000000001</v>
      </c>
      <c r="CC161" s="55">
        <f t="shared" si="274"/>
        <v>1.8666666666666665</v>
      </c>
      <c r="CD161" s="55">
        <f t="shared" si="275"/>
        <v>6.1</v>
      </c>
      <c r="CE161" s="55">
        <f t="shared" si="276"/>
        <v>5.8</v>
      </c>
      <c r="CF161" s="55">
        <f>ROUND(IF('Indicator Data'!U164=0,0,IF(LOG('Indicator Data'!U164)&gt;CF$195,10,IF(LOG('Indicator Data'!U164)&lt;CF$194,0,10-(CF$195-LOG('Indicator Data'!U164))/(CF$195-CF$194)*10))),1)</f>
        <v>7.2</v>
      </c>
      <c r="CG161" s="56">
        <f>'Indicator Data'!U164/'Indicator Data'!$CL164</f>
        <v>1.8783696654879903E-2</v>
      </c>
      <c r="CH161" s="55">
        <f t="shared" si="251"/>
        <v>0.2</v>
      </c>
      <c r="CI161" s="55">
        <f t="shared" si="277"/>
        <v>4.5999999999999996</v>
      </c>
      <c r="CJ161" s="55">
        <f>ROUND(IF('Indicator Data'!V164=0,0,IF(LOG('Indicator Data'!V164)&gt;CJ$195,10,IF(LOG('Indicator Data'!V164)&lt;CJ$194,0,10-(CJ$195-LOG('Indicator Data'!V164))/(CJ$195-CJ$194)*10))),1)</f>
        <v>9.1</v>
      </c>
      <c r="CK161" s="56">
        <f>IF('Indicator Data'!V164/'Indicator Data'!$CL164&gt;1,1,'Indicator Data'!V164/'Indicator Data'!$CL164)</f>
        <v>0.44175777445934056</v>
      </c>
      <c r="CL161" s="55">
        <f t="shared" si="252"/>
        <v>4.4000000000000004</v>
      </c>
      <c r="CM161" s="55">
        <f t="shared" si="278"/>
        <v>7.4</v>
      </c>
      <c r="CN161" s="55">
        <f>ROUND(IF('Indicator Data'!W164=0,0,IF(LOG('Indicator Data'!W164)&gt;CN$195,10,IF(LOG('Indicator Data'!W164)&lt;CN$194,0,10-(CN$195-LOG('Indicator Data'!W164))/(CN$195-CN$194)*10))),1)</f>
        <v>0</v>
      </c>
      <c r="CO161" s="56">
        <f>'Indicator Data'!W164/'Indicator Data'!$CL164</f>
        <v>0</v>
      </c>
      <c r="CP161" s="55">
        <f t="shared" si="253"/>
        <v>0</v>
      </c>
      <c r="CQ161" s="55">
        <f t="shared" si="279"/>
        <v>0</v>
      </c>
      <c r="CR161" s="55">
        <f>ROUND(IF('Indicator Data'!X164=0,0,IF(LOG('Indicator Data'!X164)&gt;CR$195,10,IF(LOG('Indicator Data'!X164)&lt;CR$194,0,10-(CR$195-LOG('Indicator Data'!X164))/(CR$195-CR$194)*10))),1)</f>
        <v>7.2</v>
      </c>
      <c r="CS161" s="56">
        <f>'Indicator Data'!X164/'Indicator Data'!$CL164</f>
        <v>2.1047567230043775E-2</v>
      </c>
      <c r="CT161" s="55">
        <f t="shared" si="254"/>
        <v>0.2</v>
      </c>
      <c r="CU161" s="55">
        <f t="shared" si="280"/>
        <v>4.5999999999999996</v>
      </c>
      <c r="CV161" s="55">
        <f>ROUND(IF('Indicator Data'!Y164=0,0,IF(LOG('Indicator Data'!Y164)&gt;CR$195,10,IF(LOG('Indicator Data'!Y164)&lt;CR$194,0,10-(CR$195-LOG('Indicator Data'!Y164))/(CR$195-CR$194)*10))),1)</f>
        <v>0</v>
      </c>
      <c r="CW161" s="56">
        <f>'Indicator Data'!Y164/'Indicator Data'!$CL164</f>
        <v>0</v>
      </c>
      <c r="CX161" s="55">
        <f t="shared" si="255"/>
        <v>0</v>
      </c>
      <c r="CY161" s="55">
        <f t="shared" si="281"/>
        <v>0</v>
      </c>
      <c r="CZ161" s="55">
        <f t="shared" si="282"/>
        <v>5.7</v>
      </c>
      <c r="DA161" s="55">
        <f>IF('Indicator Data'!AE164="No data","x",ROUND(IF('Indicator Data'!AE164&gt;DA$195,0,IF('Indicator Data'!AE164&lt;DA$194,10,(DA$195-'Indicator Data'!AE164)/(DA$195-DA$194)*10)),1))</f>
        <v>2.7</v>
      </c>
      <c r="DB161" s="55">
        <f>IF('Indicator Data'!AF164="No data","x",ROUND(IF('Indicator Data'!AF164&gt;DB$195,0,IF('Indicator Data'!AF164&lt;DB$194,10,(DB$195-'Indicator Data'!AF164)/(DB$195-DB$194)*10)),1))</f>
        <v>1.2</v>
      </c>
      <c r="DC161" s="55">
        <f>IF('Indicator Data'!AH164="No data","x",ROUND(IF('Indicator Data'!AH164&gt;DC$195,0,IF('Indicator Data'!AH164&lt;DC$194,10,(DC$195-'Indicator Data'!AH164)/(DC$195-DC$194)*10)),1))</f>
        <v>5.6</v>
      </c>
      <c r="DD161" s="55">
        <f>IF(AND(DB161="x",DA161="x",DC161="x"),"x",ROUND(AVERAGE(DA161:DC161),1))</f>
        <v>3.2</v>
      </c>
      <c r="DE161" s="55">
        <f>IF('Indicator Data'!AA164="No data","x",ROUND(IF(LOG('Indicator Data'!AA164)&gt;DE$195,10,IF(LOG('Indicator Data'!AA164)&lt;DE$194,0,10-(DE$195-LOG('Indicator Data'!AA164))/(DE$195-DE$194)*10)),1))</f>
        <v>5.6</v>
      </c>
      <c r="DF161" s="55">
        <f>IF('Indicator Data'!AB164="No data","x",ROUND(IF('Indicator Data'!AB164&gt;DF$195,10,IF('Indicator Data'!AB164&lt;DF$194,0,10-(DF$195-'Indicator Data'!AB164)/(DF$195-DF$194)*10)),1))</f>
        <v>5.2</v>
      </c>
      <c r="DG161" s="55">
        <f>IF('Indicator Data'!AC164="No data","x",ROUND(IF('Indicator Data'!AC164&gt;DG$195,10,IF('Indicator Data'!AC164&lt;DG$194,0,10-(DG$195-'Indicator Data'!AC164)/(DG$195-DG$194)*10)),1))</f>
        <v>6.6</v>
      </c>
      <c r="DH161" s="55">
        <f>IF('Indicator Data'!AD164="No data","x",ROUND(IF('Indicator Data'!AD164&gt;DH$195,10,IF('Indicator Data'!AD164&lt;DH$194,0,10-(DH$195-'Indicator Data'!AD164)/(DH$195-DH$194)*10)),1))</f>
        <v>6.6</v>
      </c>
      <c r="DI161" s="55">
        <f t="shared" si="283"/>
        <v>6</v>
      </c>
      <c r="DJ161" s="55">
        <f t="shared" si="284"/>
        <v>5.0999999999999996</v>
      </c>
      <c r="DK161" s="55">
        <f>IF('Indicator Data'!AK164="No data","x",ROUND(IF('Indicator Data'!AK164&gt;DK$195,10,IF('Indicator Data'!AK164&lt;DK$194,0,10-(DK$195-'Indicator Data'!AK164)/(DK$195-DK$194)*10)),1))</f>
        <v>2.9</v>
      </c>
      <c r="DL161" s="55">
        <f>IF('Indicator Data'!AL164="No data","x",ROUND(IF('Indicator Data'!AL164&gt;DL$195,10,IF('Indicator Data'!AL164&lt;DL$194,0,10-(DL$195-'Indicator Data'!AL164)/(DL$195-DL$194)*10)),1))</f>
        <v>3.3</v>
      </c>
      <c r="DM161" s="55">
        <f t="shared" si="285"/>
        <v>5</v>
      </c>
      <c r="DN161" s="55">
        <f>IF('Indicator Data'!AG164="No data","x",ROUND(IF('Indicator Data'!AG164&gt;DN$195,10,IF('Indicator Data'!AG164&lt;DN$194,0,10-(DN$195-'Indicator Data'!AG164)/(DN$195-DN$194)*10)),1))</f>
        <v>0.5</v>
      </c>
      <c r="DO161" s="55">
        <f t="shared" si="286"/>
        <v>2.5</v>
      </c>
      <c r="DP161" s="194">
        <f>IF('Indicator Data'!AI164="No data","x",'Indicator Data'!AI164/'Indicator Data'!$CK164)</f>
        <v>7.7034076926495753E-5</v>
      </c>
      <c r="DQ161" s="55">
        <f t="shared" si="256"/>
        <v>0.8</v>
      </c>
      <c r="DR161" s="55">
        <f>IF('Indicator Data'!AJ164="No data","x",ROUND(IF('Indicator Data'!AJ164&gt;DR$195,10,IF('Indicator Data'!AJ164&lt;DR$194,0,10-(DR$195-'Indicator Data'!AJ164)/(DR$195-DR$194)*10)),1))</f>
        <v>8</v>
      </c>
      <c r="DS161" s="55">
        <f t="shared" si="287"/>
        <v>4.4000000000000004</v>
      </c>
      <c r="DT161" s="55">
        <f>ROUND(IF('Indicator Data'!Z164=0,0,IF(LOG('Indicator Data'!Z164)&gt;DT$195,10,IF(LOG('Indicator Data'!Z164)&lt;DT$194,0,10-(DT$195-LOG('Indicator Data'!Z164))/(DT$195-DT$194)*10))),1)</f>
        <v>8.9</v>
      </c>
      <c r="DU161" s="56">
        <f>'Indicator Data'!Z164/'Indicator Data'!$CL164</f>
        <v>0.33424684328609816</v>
      </c>
      <c r="DV161" s="55">
        <f t="shared" si="257"/>
        <v>3.3</v>
      </c>
      <c r="DW161" s="55">
        <f t="shared" si="288"/>
        <v>7</v>
      </c>
      <c r="DX161" s="55">
        <f t="shared" si="289"/>
        <v>4</v>
      </c>
      <c r="DY161" s="57">
        <f>IF(BL161="x",ROUND((10-GEOMEAN(((10-DX161)/10*9+1),((10-CZ161)/10*9+1),((10-DJ161)/10*9+1)))/9*10,1),ROUND((10-GEOMEAN(((10-BL161)/10*9+1),((10-DX161)/10*9+1),((10-CZ161)/10*9+1),((10-DJ161)/10*9+1)))/9*10,1))</f>
        <v>4.9000000000000004</v>
      </c>
      <c r="DZ161" s="58">
        <f>IF(ROUND(IF(AP161="x",(10-GEOMEAN(((10-AO161)/10*9+1),((10-DY161)/10*9+1),((10-AU161)/10*9+1),((10-AQ161)/10*9+1),((10-AR161)/10*9+1)))/9*10,(10-GEOMEAN(((10-AO161)/10*9+1),((10-DY161)/10*9+1),((10-AP161)/10*9+1),((10-AQ161)/10*9+1),((10-AR161)/10*9+1),((10-AU161)/10*9+1)))/9*10),1)=0,0.1,ROUND(IF(AP161="x",(10-GEOMEAN(((10-AO161)/10*9+1),((10-DY161)/10*9+1),((10-AU161)/10*9+1),((10-AQ161)/10*9+1),((10-AR161)/10*9+1)))/9*10,(10-GEOMEAN(((10-AO161)/10*9+1),((10-DY161)/10*9+1),((10-AP161)/10*9+1),((10-AQ161)/10*9+1),((10-AR161)/10*9+1),((10-AU161)/10*9+1)))/9*10),1))</f>
        <v>5</v>
      </c>
      <c r="EA161" s="55">
        <f>ROUND(IF('Indicator Data'!AM164=0,0,IF('Indicator Data'!AM164&gt;EA$195,10,IF('Indicator Data'!AM164&lt;EA$194,0,10-(EA$195-'Indicator Data'!AM164)/(EA$195-EA$194)*10))),1)</f>
        <v>9.1999999999999993</v>
      </c>
      <c r="EB161" s="55">
        <f>ROUND(IF('Indicator Data'!AN164=0,0,IF(LOG('Indicator Data'!AN164)&gt;LOG(EB$195),10,IF(LOG('Indicator Data'!AN164)&lt;LOG(EB$194),0,10-(LOG(EB$195)-LOG('Indicator Data'!AN164))/(LOG(EB$195)-LOG(EB$194))*10))),1)</f>
        <v>9.5</v>
      </c>
      <c r="EC161" s="57">
        <f t="shared" si="258"/>
        <v>9.4</v>
      </c>
      <c r="ED161" s="55">
        <f>'Indicator Data'!AO164</f>
        <v>0</v>
      </c>
      <c r="EE161" s="55">
        <f>'Indicator Data'!AP164</f>
        <v>0</v>
      </c>
      <c r="EF161" s="57">
        <f t="shared" si="259"/>
        <v>0</v>
      </c>
      <c r="EG161" s="58">
        <f t="shared" si="260"/>
        <v>6.6</v>
      </c>
      <c r="EH161" s="15"/>
      <c r="EI161" s="104"/>
      <c r="EJ161" s="4"/>
    </row>
    <row r="162" spans="1:140" x14ac:dyDescent="0.25">
      <c r="A162" s="127" t="str">
        <f>'Indicator Data'!A165</f>
        <v>South Sudan</v>
      </c>
      <c r="B162" s="59" t="str">
        <f>'Indicator Data'!B165</f>
        <v>SSD</v>
      </c>
      <c r="C162" s="55">
        <f>ROUND(IF('Indicator Data'!C165=0,0.1,IF(LOG('Indicator Data'!C165)&gt;C$195,10,IF(LOG('Indicator Data'!C165)&lt;C$194,0,10-(C$195-LOG('Indicator Data'!C165))/(C$195-C$194)*10))),1)</f>
        <v>6.8</v>
      </c>
      <c r="D162" s="55">
        <f>ROUND(IF('Indicator Data'!D165=0,0.1,IF(LOG('Indicator Data'!D165)&gt;D$195,10,IF(LOG('Indicator Data'!D165)&lt;D$194,0,10-(D$195-LOG('Indicator Data'!D165))/(D$195-D$194)*10))),1)</f>
        <v>0.1</v>
      </c>
      <c r="E162" s="55">
        <f t="shared" si="220"/>
        <v>4.2</v>
      </c>
      <c r="F162" s="55">
        <f>IF('Indicator Data'!E165="No data",0.1,(ROUND(IF('Indicator Data'!E165=0,0,IF(LOG('Indicator Data'!E165)&gt;F$195,10,IF(LOG('Indicator Data'!E165)&lt;F$194,0,10-(F$195-LOG('Indicator Data'!E165))/(F$195-F$194)*10))),1)))</f>
        <v>7.7</v>
      </c>
      <c r="G162" s="55">
        <f>ROUND(IF('Indicator Data'!F165=0,0,IF(LOG('Indicator Data'!F165)&gt;G$195,10,IF(LOG('Indicator Data'!F165)&lt;G$194,0,10-(G$195-LOG('Indicator Data'!F165))/(G$195-G$194)*10))),1)</f>
        <v>0</v>
      </c>
      <c r="H162" s="55">
        <f>ROUND(IF('Indicator Data'!G165=0,0,IF(LOG('Indicator Data'!G165)&gt;H$195,10,IF(LOG('Indicator Data'!G165)&lt;H$194,0,10-(H$195-LOG('Indicator Data'!G165))/(H$195-H$194)*10))),1)</f>
        <v>0</v>
      </c>
      <c r="I162" s="55">
        <f>ROUND(IF('Indicator Data'!H165=0,0,IF(LOG('Indicator Data'!H165)&gt;I$195,10,IF(LOG('Indicator Data'!H165)&lt;I$194,0,10-(I$195-LOG('Indicator Data'!H165))/(I$195-I$194)*10))),1)</f>
        <v>0</v>
      </c>
      <c r="J162" s="55">
        <f t="shared" si="221"/>
        <v>0</v>
      </c>
      <c r="K162" s="55">
        <f>ROUND(IF('Indicator Data'!I165=0,0,IF(LOG('Indicator Data'!I165)&gt;K$195,10,IF(LOG('Indicator Data'!I165)&lt;K$194,0,10-(K$195-LOG('Indicator Data'!I165))/(K$195-K$194)*10))),1)</f>
        <v>0</v>
      </c>
      <c r="L162" s="55">
        <f t="shared" si="222"/>
        <v>0</v>
      </c>
      <c r="M162" s="55">
        <f>ROUND(IF('Indicator Data'!J165=0,0,IF(LOG('Indicator Data'!J165)&gt;M$195,10,IF(LOG('Indicator Data'!J165)&lt;M$194,0,10-(M$195-LOG('Indicator Data'!J165))/(M$195-M$194)*10))),1)</f>
        <v>10</v>
      </c>
      <c r="N162" s="56">
        <f>'Indicator Data'!C165/'Indicator Data'!$CL165</f>
        <v>4.369839242036613E-4</v>
      </c>
      <c r="O162" s="56">
        <f>'Indicator Data'!D165/'Indicator Data'!$CL165</f>
        <v>0</v>
      </c>
      <c r="P162" s="56">
        <f>IF(F162=0.1,"x",'Indicator Data'!E165/'Indicator Data'!$CL165)</f>
        <v>9.6271470403398313E-3</v>
      </c>
      <c r="Q162" s="56">
        <f>'Indicator Data'!F165/'Indicator Data'!$CL165</f>
        <v>0</v>
      </c>
      <c r="R162" s="56">
        <f>'Indicator Data'!G165/'Indicator Data'!$CL165</f>
        <v>0</v>
      </c>
      <c r="S162" s="56">
        <f>'Indicator Data'!H165/'Indicator Data'!$CL165</f>
        <v>0</v>
      </c>
      <c r="T162" s="56">
        <f>'Indicator Data'!I165/'Indicator Data'!$CL165</f>
        <v>0</v>
      </c>
      <c r="U162" s="56">
        <f>'Indicator Data'!J165/'Indicator Data'!$CL165</f>
        <v>1.839328449622965E-2</v>
      </c>
      <c r="V162" s="55">
        <f t="shared" si="223"/>
        <v>2.2000000000000002</v>
      </c>
      <c r="W162" s="55">
        <f t="shared" si="224"/>
        <v>0</v>
      </c>
      <c r="X162" s="55">
        <f t="shared" si="225"/>
        <v>1.2</v>
      </c>
      <c r="Y162" s="55">
        <f t="shared" si="226"/>
        <v>6.4</v>
      </c>
      <c r="Z162" s="55">
        <f t="shared" si="227"/>
        <v>0</v>
      </c>
      <c r="AA162" s="55">
        <f t="shared" si="228"/>
        <v>0</v>
      </c>
      <c r="AB162" s="55">
        <f t="shared" si="229"/>
        <v>0</v>
      </c>
      <c r="AC162" s="55">
        <f t="shared" si="230"/>
        <v>0</v>
      </c>
      <c r="AD162" s="55">
        <f t="shared" si="231"/>
        <v>0</v>
      </c>
      <c r="AE162" s="55">
        <f t="shared" si="232"/>
        <v>0</v>
      </c>
      <c r="AF162" s="55">
        <f t="shared" si="233"/>
        <v>6.1</v>
      </c>
      <c r="AG162" s="55">
        <f>ROUND(IF('Indicator Data'!K165=0,0,IF('Indicator Data'!K165&gt;AG$195,10,IF('Indicator Data'!K165&lt;AG$194,0,10-(AG$195-'Indicator Data'!K165)/(AG$195-AG$194)*10))),1)</f>
        <v>1.9</v>
      </c>
      <c r="AH162" s="55">
        <f t="shared" si="234"/>
        <v>4.5</v>
      </c>
      <c r="AI162" s="55">
        <f t="shared" si="235"/>
        <v>0.1</v>
      </c>
      <c r="AJ162" s="55">
        <f t="shared" si="236"/>
        <v>0</v>
      </c>
      <c r="AK162" s="55">
        <f t="shared" si="237"/>
        <v>0</v>
      </c>
      <c r="AL162" s="55">
        <f t="shared" si="238"/>
        <v>0</v>
      </c>
      <c r="AM162" s="55">
        <f t="shared" si="239"/>
        <v>0</v>
      </c>
      <c r="AN162" s="55">
        <f t="shared" si="240"/>
        <v>8.8000000000000007</v>
      </c>
      <c r="AO162" s="193">
        <f t="shared" si="241"/>
        <v>2.8</v>
      </c>
      <c r="AP162" s="193">
        <f t="shared" si="261"/>
        <v>7.1</v>
      </c>
      <c r="AQ162" s="193">
        <f t="shared" si="242"/>
        <v>0</v>
      </c>
      <c r="AR162" s="193">
        <f t="shared" si="243"/>
        <v>0</v>
      </c>
      <c r="AS162" s="55">
        <f t="shared" si="244"/>
        <v>5.4</v>
      </c>
      <c r="AT162" s="55">
        <f>IF('Indicator Data'!L165="No data","x",IF('Indicator Data'!CM165&lt;1000,"x",ROUND((IF('Indicator Data'!L165&gt;AT$195,10,IF('Indicator Data'!L165&lt;AT$194,0,10-(AT$195-'Indicator Data'!L165)/(AT$195-AT$194)*10))),1)))</f>
        <v>2</v>
      </c>
      <c r="AU162" s="193">
        <f t="shared" si="245"/>
        <v>3.7</v>
      </c>
      <c r="AV162" s="55">
        <f>IF('Indicator Data'!M165="No data","x",ROUND(IF('Indicator Data'!M165=0,0,IF(LOG('Indicator Data'!M165)&gt;AV$195,10,IF(LOG('Indicator Data'!M165)&lt;AV$194,0,10-(AV$195-LOG('Indicator Data'!M165))/(AV$195-AV$194)*10))),1))</f>
        <v>8.1</v>
      </c>
      <c r="AW162" s="56">
        <f>IF(AV162="x","x",'Indicator Data'!M165/'Indicator Data'!$CL165)</f>
        <v>0.41260914890416395</v>
      </c>
      <c r="AX162" s="55">
        <f t="shared" si="262"/>
        <v>4.5999999999999996</v>
      </c>
      <c r="AY162" s="55">
        <f t="shared" si="263"/>
        <v>6.7</v>
      </c>
      <c r="AZ162" s="55">
        <f>IF('Indicator Data'!N165="No data","x",ROUND(IF('Indicator Data'!N165=0,0,IF(LOG('Indicator Data'!N165)&gt;AZ$195,10,IF(LOG('Indicator Data'!N165)&lt;AZ$194,0,10-(AZ$195-LOG('Indicator Data'!N165))/(AZ$195-AZ$194)*10))),1))</f>
        <v>7.3</v>
      </c>
      <c r="BA162" s="56">
        <f>IF(AZ162="x","x",'Indicator Data'!N165/'Indicator Data'!$CL165)</f>
        <v>1.9078085812103188E-2</v>
      </c>
      <c r="BB162" s="55">
        <f t="shared" si="264"/>
        <v>3.8</v>
      </c>
      <c r="BC162" s="55">
        <f t="shared" si="265"/>
        <v>5.8</v>
      </c>
      <c r="BD162" s="55">
        <f>IF('Indicator Data'!O165="No data","x",ROUND(IF('Indicator Data'!O165=0,0,IF(LOG('Indicator Data'!O165)&gt;BD$195,10,IF(LOG('Indicator Data'!O165)&lt;BD$194,0,10-(BD$195-LOG('Indicator Data'!O165))/(BD$195-BD$194)*10))),1))</f>
        <v>0</v>
      </c>
      <c r="BE162" s="56">
        <f>IF(BD162="x","x",'Indicator Data'!O165/'Indicator Data'!$CL165)</f>
        <v>0</v>
      </c>
      <c r="BF162" s="55">
        <f t="shared" si="266"/>
        <v>0</v>
      </c>
      <c r="BG162" s="55">
        <f t="shared" si="267"/>
        <v>0</v>
      </c>
      <c r="BH162" s="55">
        <f>IF('Indicator Data'!P165="No data","x",ROUND(IF('Indicator Data'!P165=0,0,IF(LOG('Indicator Data'!P165)&gt;BH$195,10,IF(LOG('Indicator Data'!P165)&lt;BH$194,0,10-(BH$195-LOG('Indicator Data'!P165))/(BH$195-BH$194)*10))),1))</f>
        <v>7.9</v>
      </c>
      <c r="BI162" s="56">
        <f>IF(BH162="x","x",'Indicator Data'!P165/'Indicator Data'!$CL165)</f>
        <v>4.1874417726000902E-2</v>
      </c>
      <c r="BJ162" s="55">
        <f t="shared" si="268"/>
        <v>4.2</v>
      </c>
      <c r="BK162" s="55">
        <f t="shared" si="269"/>
        <v>6.4</v>
      </c>
      <c r="BL162" s="55">
        <f t="shared" si="270"/>
        <v>5.2</v>
      </c>
      <c r="BM162" s="55">
        <f>ROUND(IF('Indicator Data'!Q165=0,0,IF(LOG('Indicator Data'!Q165)&gt;BM$195,10,IF(LOG('Indicator Data'!Q165)&lt;BM$194,0,10-(BM$195-LOG('Indicator Data'!Q165))/(BM$195-BM$194)*10))),1)</f>
        <v>8.1</v>
      </c>
      <c r="BN162" s="55">
        <f>ROUND(IF('Indicator Data'!R165=0,0,IF(LOG('Indicator Data'!R165)&gt;BN$195,10,IF(LOG('Indicator Data'!R165)&lt;BN$194,0,10-(BN$195-LOG('Indicator Data'!R165))/(BN$195-BN$194)*10))),1)</f>
        <v>9.8000000000000007</v>
      </c>
      <c r="BO162" s="55">
        <f t="shared" si="271"/>
        <v>9.2333333333333325</v>
      </c>
      <c r="BP162" s="56">
        <f>'Indicator Data'!Q165/'Indicator Data'!$CL165</f>
        <v>0.39433383443843739</v>
      </c>
      <c r="BQ162" s="56">
        <f>'Indicator Data'!R165/'Indicator Data'!$CL165</f>
        <v>0.60402765943714987</v>
      </c>
      <c r="BR162" s="55">
        <f t="shared" si="246"/>
        <v>3.9</v>
      </c>
      <c r="BS162" s="55">
        <f t="shared" si="247"/>
        <v>7.6</v>
      </c>
      <c r="BT162" s="55">
        <f t="shared" si="248"/>
        <v>6.3666666666666671</v>
      </c>
      <c r="BU162" s="55">
        <f t="shared" si="272"/>
        <v>8.1</v>
      </c>
      <c r="BV162" s="55">
        <f>ROUND(IF('Indicator Data'!S165=0,0,IF(LOG('Indicator Data'!S165)&gt;BV$195,10,IF(LOG('Indicator Data'!S165)&lt;BV$194,0,10-(BV$195-LOG('Indicator Data'!S165))/(BV$195-BV$194)*10))),1)</f>
        <v>4.7</v>
      </c>
      <c r="BW162" s="55">
        <f>ROUND(IF('Indicator Data'!T165=0,0,IF(LOG('Indicator Data'!T165)&gt;BW$195,10,IF(LOG('Indicator Data'!T165)&lt;BW$194,0,10-(BW$195-LOG('Indicator Data'!T165))/(BW$195-BW$194)*10))),1)</f>
        <v>8.6999999999999993</v>
      </c>
      <c r="BX162" s="55">
        <f t="shared" si="273"/>
        <v>7.3666666666666663</v>
      </c>
      <c r="BY162" s="56">
        <f>'Indicator Data'!S165/'Indicator Data'!$CL165</f>
        <v>1.7009269575205858E-3</v>
      </c>
      <c r="BZ162" s="56">
        <f>'Indicator Data'!T165/'Indicator Data'!$CL165</f>
        <v>0.9966605669180667</v>
      </c>
      <c r="CA162" s="55">
        <f t="shared" si="249"/>
        <v>0</v>
      </c>
      <c r="CB162" s="55">
        <f t="shared" si="250"/>
        <v>10</v>
      </c>
      <c r="CC162" s="55">
        <f t="shared" si="274"/>
        <v>6.666666666666667</v>
      </c>
      <c r="CD162" s="55">
        <f t="shared" si="275"/>
        <v>7</v>
      </c>
      <c r="CE162" s="55">
        <f t="shared" si="276"/>
        <v>7.6</v>
      </c>
      <c r="CF162" s="55">
        <f>ROUND(IF('Indicator Data'!U165=0,0,IF(LOG('Indicator Data'!U165)&gt;CF$195,10,IF(LOG('Indicator Data'!U165)&lt;CF$194,0,10-(CF$195-LOG('Indicator Data'!U165))/(CF$195-CF$194)*10))),1)</f>
        <v>7.7</v>
      </c>
      <c r="CG162" s="56">
        <f>'Indicator Data'!U165/'Indicator Data'!$CL165</f>
        <v>0.18625806174023415</v>
      </c>
      <c r="CH162" s="55">
        <f t="shared" si="251"/>
        <v>2.1</v>
      </c>
      <c r="CI162" s="55">
        <f t="shared" si="277"/>
        <v>5.6</v>
      </c>
      <c r="CJ162" s="55">
        <f>ROUND(IF('Indicator Data'!V165=0,0,IF(LOG('Indicator Data'!V165)&gt;CJ$195,10,IF(LOG('Indicator Data'!V165)&lt;CJ$194,0,10-(CJ$195-LOG('Indicator Data'!V165))/(CJ$195-CJ$194)*10))),1)</f>
        <v>8.6999999999999993</v>
      </c>
      <c r="CK162" s="56">
        <f>IF('Indicator Data'!V165/'Indicator Data'!$CL165&gt;1,1,'Indicator Data'!V165/'Indicator Data'!$CL165)</f>
        <v>0.99734110812787702</v>
      </c>
      <c r="CL162" s="55">
        <f t="shared" si="252"/>
        <v>10</v>
      </c>
      <c r="CM162" s="55">
        <f t="shared" si="278"/>
        <v>9.5</v>
      </c>
      <c r="CN162" s="55">
        <f>ROUND(IF('Indicator Data'!W165=0,0,IF(LOG('Indicator Data'!W165)&gt;CN$195,10,IF(LOG('Indicator Data'!W165)&lt;CN$194,0,10-(CN$195-LOG('Indicator Data'!W165))/(CN$195-CN$194)*10))),1)</f>
        <v>0</v>
      </c>
      <c r="CO162" s="56">
        <f>'Indicator Data'!W165/'Indicator Data'!$CL165</f>
        <v>0</v>
      </c>
      <c r="CP162" s="55">
        <f t="shared" si="253"/>
        <v>0</v>
      </c>
      <c r="CQ162" s="55">
        <f t="shared" si="279"/>
        <v>0</v>
      </c>
      <c r="CR162" s="55">
        <f>ROUND(IF('Indicator Data'!X165=0,0,IF(LOG('Indicator Data'!X165)&gt;CR$195,10,IF(LOG('Indicator Data'!X165)&lt;CR$194,0,10-(CR$195-LOG('Indicator Data'!X165))/(CR$195-CR$194)*10))),1)</f>
        <v>8.4</v>
      </c>
      <c r="CS162" s="56">
        <f>'Indicator Data'!X165/'Indicator Data'!$CL165</f>
        <v>0.66210453017647986</v>
      </c>
      <c r="CT162" s="55">
        <f t="shared" si="254"/>
        <v>6.6</v>
      </c>
      <c r="CU162" s="55">
        <f t="shared" si="280"/>
        <v>7.6</v>
      </c>
      <c r="CV162" s="55">
        <f>ROUND(IF('Indicator Data'!Y165=0,0,IF(LOG('Indicator Data'!Y165)&gt;CR$195,10,IF(LOG('Indicator Data'!Y165)&lt;CR$194,0,10-(CR$195-LOG('Indicator Data'!Y165))/(CR$195-CR$194)*10))),1)</f>
        <v>0</v>
      </c>
      <c r="CW162" s="56">
        <f>'Indicator Data'!Y165/'Indicator Data'!$CL165</f>
        <v>0</v>
      </c>
      <c r="CX162" s="55">
        <f t="shared" si="255"/>
        <v>0</v>
      </c>
      <c r="CY162" s="55">
        <f t="shared" si="281"/>
        <v>0</v>
      </c>
      <c r="CZ162" s="55">
        <f t="shared" si="282"/>
        <v>7.9</v>
      </c>
      <c r="DA162" s="55">
        <f>IF('Indicator Data'!AE165="No data","x",ROUND(IF('Indicator Data'!AE165&gt;DA$195,0,IF('Indicator Data'!AE165&lt;DA$194,10,(DA$195-'Indicator Data'!AE165)/(DA$195-DA$194)*10)),1))</f>
        <v>9.9</v>
      </c>
      <c r="DB162" s="55">
        <f>IF('Indicator Data'!AF165="No data","x",ROUND(IF('Indicator Data'!AF165&gt;DB$195,0,IF('Indicator Data'!AF165&lt;DB$194,10,(DB$195-'Indicator Data'!AF165)/(DB$195-DB$194)*10)),1))</f>
        <v>9.9</v>
      </c>
      <c r="DC162" s="55" t="str">
        <f>IF('Indicator Data'!AH165="No data","x",ROUND(IF('Indicator Data'!AH165&gt;DC$195,0,IF('Indicator Data'!AH165&lt;DC$194,10,(DC$195-'Indicator Data'!AH165)/(DC$195-DC$194)*10)),1))</f>
        <v>x</v>
      </c>
      <c r="DD162" s="55">
        <f>IF(AND(DB162="x",DA162="x",DC162="x"),"x",ROUND(AVERAGE(DA162:DC162),1))</f>
        <v>9.9</v>
      </c>
      <c r="DE162" s="55">
        <f>IF('Indicator Data'!AA165="No data","x",ROUND(IF(LOG('Indicator Data'!AA165)&gt;DE$195,10,IF(LOG('Indicator Data'!AA165)&lt;DE$194,0,10-(DE$195-LOG('Indicator Data'!AA165))/(DE$195-DE$194)*10)),1))</f>
        <v>4.0999999999999996</v>
      </c>
      <c r="DF162" s="55">
        <f>IF('Indicator Data'!AB165="No data","x",ROUND(IF('Indicator Data'!AB165&gt;DF$195,10,IF('Indicator Data'!AB165&lt;DF$194,0,10-(DF$195-'Indicator Data'!AB165)/(DF$195-DF$194)*10)),1))</f>
        <v>5</v>
      </c>
      <c r="DG162" s="55">
        <f>IF('Indicator Data'!AC165="No data","x",ROUND(IF('Indicator Data'!AC165&gt;DG$195,10,IF('Indicator Data'!AC165&lt;DG$194,0,10-(DG$195-'Indicator Data'!AC165)/(DG$195-DG$194)*10)),1))</f>
        <v>2</v>
      </c>
      <c r="DH162" s="55">
        <f>IF('Indicator Data'!AD165="No data","x",ROUND(IF('Indicator Data'!AD165&gt;DH$195,10,IF('Indicator Data'!AD165&lt;DH$194,0,10-(DH$195-'Indicator Data'!AD165)/(DH$195-DH$194)*10)),1))</f>
        <v>5.6</v>
      </c>
      <c r="DI162" s="55">
        <f t="shared" si="283"/>
        <v>4.2</v>
      </c>
      <c r="DJ162" s="55">
        <f t="shared" si="284"/>
        <v>6.1</v>
      </c>
      <c r="DK162" s="55">
        <f>IF('Indicator Data'!AK165="No data","x",ROUND(IF('Indicator Data'!AK165&gt;DK$195,10,IF('Indicator Data'!AK165&lt;DK$194,0,10-(DK$195-'Indicator Data'!AK165)/(DK$195-DK$194)*10)),1))</f>
        <v>10</v>
      </c>
      <c r="DL162" s="55">
        <f>IF('Indicator Data'!AL165="No data","x",ROUND(IF('Indicator Data'!AL165&gt;DL$195,10,IF('Indicator Data'!AL165&lt;DL$194,0,10-(DL$195-'Indicator Data'!AL165)/(DL$195-DL$194)*10)),1))</f>
        <v>6.9</v>
      </c>
      <c r="DM162" s="55">
        <f t="shared" si="285"/>
        <v>5.6</v>
      </c>
      <c r="DN162" s="55">
        <f>IF('Indicator Data'!AG165="No data","x",ROUND(IF('Indicator Data'!AG165&gt;DN$195,10,IF('Indicator Data'!AG165&lt;DN$194,0,10-(DN$195-'Indicator Data'!AG165)/(DN$195-DN$194)*10)),1))</f>
        <v>10</v>
      </c>
      <c r="DO162" s="55">
        <f t="shared" si="286"/>
        <v>9.9</v>
      </c>
      <c r="DP162" s="194">
        <f>IF('Indicator Data'!AI165="No data","x",'Indicator Data'!AI165/'Indicator Data'!$CK165)</f>
        <v>2.6166371475010749E-4</v>
      </c>
      <c r="DQ162" s="55">
        <f t="shared" si="256"/>
        <v>2.6</v>
      </c>
      <c r="DR162" s="55">
        <f>IF('Indicator Data'!AJ165="No data","x",ROUND(IF('Indicator Data'!AJ165&gt;DR$195,10,IF('Indicator Data'!AJ165&lt;DR$194,0,10-(DR$195-'Indicator Data'!AJ165)/(DR$195-DR$194)*10)),1))</f>
        <v>2</v>
      </c>
      <c r="DS162" s="55">
        <f t="shared" si="287"/>
        <v>2.2999999999999998</v>
      </c>
      <c r="DT162" s="55">
        <f>ROUND(IF('Indicator Data'!Z165=0,0,IF(LOG('Indicator Data'!Z165)&gt;DT$195,10,IF(LOG('Indicator Data'!Z165)&lt;DT$194,0,10-(DT$195-LOG('Indicator Data'!Z165))/(DT$195-DT$194)*10))),1)</f>
        <v>0</v>
      </c>
      <c r="DU162" s="56">
        <f>'Indicator Data'!Z165/'Indicator Data'!$CL165</f>
        <v>0</v>
      </c>
      <c r="DV162" s="55">
        <f t="shared" si="257"/>
        <v>0</v>
      </c>
      <c r="DW162" s="55">
        <f t="shared" si="288"/>
        <v>0</v>
      </c>
      <c r="DX162" s="55">
        <f t="shared" si="289"/>
        <v>5.9</v>
      </c>
      <c r="DY162" s="57">
        <f>IF(BL162="x",ROUND((10-GEOMEAN(((10-DX162)/10*9+1),((10-CZ162)/10*9+1),((10-DJ162)/10*9+1)))/9*10,1),ROUND((10-GEOMEAN(((10-BL162)/10*9+1),((10-DX162)/10*9+1),((10-CZ162)/10*9+1),((10-DJ162)/10*9+1)))/9*10,1))</f>
        <v>6.4</v>
      </c>
      <c r="DZ162" s="58">
        <f>IF(ROUND(IF(AP162="x",(10-GEOMEAN(((10-AO162)/10*9+1),((10-DY162)/10*9+1),((10-AU162)/10*9+1),((10-AQ162)/10*9+1),((10-AR162)/10*9+1)))/9*10,(10-GEOMEAN(((10-AO162)/10*9+1),((10-DY162)/10*9+1),((10-AP162)/10*9+1),((10-AQ162)/10*9+1),((10-AR162)/10*9+1),((10-AU162)/10*9+1)))/9*10),1)=0,0.1,ROUND(IF(AP162="x",(10-GEOMEAN(((10-AO162)/10*9+1),((10-DY162)/10*9+1),((10-AU162)/10*9+1),((10-AQ162)/10*9+1),((10-AR162)/10*9+1)))/9*10,(10-GEOMEAN(((10-AO162)/10*9+1),((10-DY162)/10*9+1),((10-AP162)/10*9+1),((10-AQ162)/10*9+1),((10-AR162)/10*9+1),((10-AU162)/10*9+1)))/9*10),1))</f>
        <v>3.9</v>
      </c>
      <c r="EA162" s="55">
        <f>ROUND(IF('Indicator Data'!AM165=0,0,IF('Indicator Data'!AM165&gt;EA$195,10,IF('Indicator Data'!AM165&lt;EA$194,0,10-(EA$195-'Indicator Data'!AM165)/(EA$195-EA$194)*10))),1)</f>
        <v>10</v>
      </c>
      <c r="EB162" s="55">
        <f>ROUND(IF('Indicator Data'!AN165=0,0,IF(LOG('Indicator Data'!AN165)&gt;LOG(EB$195),10,IF(LOG('Indicator Data'!AN165)&lt;LOG(EB$194),0,10-(LOG(EB$195)-LOG('Indicator Data'!AN165))/(LOG(EB$195)-LOG(EB$194))*10))),1)</f>
        <v>10</v>
      </c>
      <c r="EC162" s="57">
        <f t="shared" si="258"/>
        <v>10</v>
      </c>
      <c r="ED162" s="55">
        <f>'Indicator Data'!AO165</f>
        <v>4</v>
      </c>
      <c r="EE162" s="55">
        <f>'Indicator Data'!AP165</f>
        <v>4</v>
      </c>
      <c r="EF162" s="57">
        <f t="shared" si="259"/>
        <v>8</v>
      </c>
      <c r="EG162" s="58">
        <f t="shared" si="260"/>
        <v>8</v>
      </c>
      <c r="EH162" s="15"/>
      <c r="EI162" s="104"/>
      <c r="EJ162" s="4"/>
    </row>
    <row r="163" spans="1:140" x14ac:dyDescent="0.25">
      <c r="A163" s="127" t="str">
        <f>'Indicator Data'!A166</f>
        <v>Spain</v>
      </c>
      <c r="B163" s="59" t="str">
        <f>'Indicator Data'!B166</f>
        <v>ESP</v>
      </c>
      <c r="C163" s="55">
        <f>ROUND(IF('Indicator Data'!C166=0,0.1,IF(LOG('Indicator Data'!C166)&gt;C$195,10,IF(LOG('Indicator Data'!C166)&lt;C$194,0,10-(C$195-LOG('Indicator Data'!C166))/(C$195-C$194)*10))),1)</f>
        <v>8.1</v>
      </c>
      <c r="D163" s="55">
        <f>ROUND(IF('Indicator Data'!D166=0,0.1,IF(LOG('Indicator Data'!D166)&gt;D$195,10,IF(LOG('Indicator Data'!D166)&lt;D$194,0,10-(D$195-LOG('Indicator Data'!D166))/(D$195-D$194)*10))),1)</f>
        <v>0.1</v>
      </c>
      <c r="E163" s="55">
        <f t="shared" ref="E163:E193" si="290">ROUND((10-GEOMEAN(((10-C163)/10*9+1),((10-D163)/10*9+1)))/9*10,1)</f>
        <v>5.4</v>
      </c>
      <c r="F163" s="55">
        <f>IF('Indicator Data'!E166="No data",0.1,(ROUND(IF('Indicator Data'!E166=0,0,IF(LOG('Indicator Data'!E166)&gt;F$195,10,IF(LOG('Indicator Data'!E166)&lt;F$194,0,10-(F$195-LOG('Indicator Data'!E166))/(F$195-F$194)*10))),1)))</f>
        <v>7.7</v>
      </c>
      <c r="G163" s="55">
        <f>ROUND(IF('Indicator Data'!F166=0,0,IF(LOG('Indicator Data'!F166)&gt;G$195,10,IF(LOG('Indicator Data'!F166)&lt;G$194,0,10-(G$195-LOG('Indicator Data'!F166))/(G$195-G$194)*10))),1)</f>
        <v>7.1</v>
      </c>
      <c r="H163" s="55">
        <f>ROUND(IF('Indicator Data'!G166=0,0,IF(LOG('Indicator Data'!G166)&gt;H$195,10,IF(LOG('Indicator Data'!G166)&lt;H$194,0,10-(H$195-LOG('Indicator Data'!G166))/(H$195-H$194)*10))),1)</f>
        <v>0</v>
      </c>
      <c r="I163" s="55">
        <f>ROUND(IF('Indicator Data'!H166=0,0,IF(LOG('Indicator Data'!H166)&gt;I$195,10,IF(LOG('Indicator Data'!H166)&lt;I$194,0,10-(I$195-LOG('Indicator Data'!H166))/(I$195-I$194)*10))),1)</f>
        <v>0</v>
      </c>
      <c r="J163" s="55">
        <f t="shared" ref="J163:J193" si="291">ROUND((10-GEOMEAN(((10-H163)/10*9+1),((10-I163)/10*9+1)))/9*10,1)</f>
        <v>0</v>
      </c>
      <c r="K163" s="55">
        <f>ROUND(IF('Indicator Data'!I166=0,0,IF(LOG('Indicator Data'!I166)&gt;K$195,10,IF(LOG('Indicator Data'!I166)&lt;K$194,0,10-(K$195-LOG('Indicator Data'!I166))/(K$195-K$194)*10))),1)</f>
        <v>0</v>
      </c>
      <c r="L163" s="55">
        <f t="shared" ref="L163:L193" si="292">ROUND((10-GEOMEAN(((10-J163)/10*9+1),((10-K163)/10*9+1)))/9*10,1)</f>
        <v>0</v>
      </c>
      <c r="M163" s="55">
        <f>ROUND(IF('Indicator Data'!J166=0,0,IF(LOG('Indicator Data'!J166)&gt;M$195,10,IF(LOG('Indicator Data'!J166)&lt;M$194,0,10-(M$195-LOG('Indicator Data'!J166))/(M$195-M$194)*10))),1)</f>
        <v>10</v>
      </c>
      <c r="N163" s="56">
        <f>'Indicator Data'!C166/'Indicator Data'!$CL166</f>
        <v>3.6626565853568454E-4</v>
      </c>
      <c r="O163" s="56">
        <f>'Indicator Data'!D166/'Indicator Data'!$CL166</f>
        <v>0</v>
      </c>
      <c r="P163" s="56">
        <f>IF(F163=0.1,"x",'Indicator Data'!E166/'Indicator Data'!$CL166)</f>
        <v>2.5677351629780801E-3</v>
      </c>
      <c r="Q163" s="56">
        <f>'Indicator Data'!F166/'Indicator Data'!$CL166</f>
        <v>4.1420509707816762E-6</v>
      </c>
      <c r="R163" s="56">
        <f>'Indicator Data'!G166/'Indicator Data'!$CL166</f>
        <v>0</v>
      </c>
      <c r="S163" s="56">
        <f>'Indicator Data'!H166/'Indicator Data'!$CL166</f>
        <v>0</v>
      </c>
      <c r="T163" s="56">
        <f>'Indicator Data'!I166/'Indicator Data'!$CL166</f>
        <v>0</v>
      </c>
      <c r="U163" s="56">
        <f>'Indicator Data'!J166/'Indicator Data'!$CL166</f>
        <v>3.7174932401032486E-3</v>
      </c>
      <c r="V163" s="55">
        <f t="shared" ref="V163:V193" si="293">ROUND(IF(N163&gt;V$195,10,IF(N163&lt;V$194,0,10-(V$195-N163)/(V$195-V$194)*10)),1)</f>
        <v>1.8</v>
      </c>
      <c r="W163" s="55">
        <f t="shared" ref="W163:W193" si="294">ROUND(IF(O163&gt;W$195,10,IF(O163&lt;W$194,0,10-(W$195-O163)/(W$195-W$194)*10)),1)</f>
        <v>0</v>
      </c>
      <c r="X163" s="55">
        <f t="shared" ref="X163:X193" si="295">ROUND(((10-GEOMEAN(((10-V163)/10*9+1),((10-W163)/10*9+1)))/9*10),1)</f>
        <v>0.9</v>
      </c>
      <c r="Y163" s="55">
        <f t="shared" ref="Y163:Y193" si="296">IF(P163="x",0.1,ROUND(IF(P163&gt;Y$195,10,IF(P163&lt;Y$194,0,10-(Y$195-P163)/(Y$195-Y$194)*10)),1))</f>
        <v>1.7</v>
      </c>
      <c r="Z163" s="55">
        <f t="shared" ref="Z163:Z193" si="297">ROUND(IF(Q163=0,0,IF(LOG(Q163)&gt;Z$195,10,IF(LOG(Q163)&lt;=Z$194,0,10-(Z$195-LOG(Q163))/(Z$195-Z$194)*10))),1)</f>
        <v>6.9</v>
      </c>
      <c r="AA163" s="55">
        <f t="shared" ref="AA163:AA193" si="298">ROUND(IF(R163&gt;AA$195,10,IF(R163&lt;AA$194,0,10-(AA$195-R163)/(AA$195-AA$194)*10)),1)</f>
        <v>0</v>
      </c>
      <c r="AB163" s="55">
        <f t="shared" ref="AB163:AB193" si="299">ROUND(IF(S163&gt;AB$195,10,IF(S163&lt;AB$194,0,10-(AB$195-S163)/(AB$195-AB$194)*10)),1)</f>
        <v>0</v>
      </c>
      <c r="AC163" s="55">
        <f t="shared" ref="AC163:AC193" si="300">ROUND(((10-GEOMEAN(((10-AA163)/10*9+1),((10-AB163)/10*9+1)))/9*10),1)</f>
        <v>0</v>
      </c>
      <c r="AD163" s="55">
        <f t="shared" ref="AD163:AD193" si="301">ROUND(IF(T163=0,0,IF(T163&gt;AD$195,10,IF(T163&lt;=AD$194,0,10-(AD$195-T163)/(AD$195-AD$194)*10))),1)</f>
        <v>0</v>
      </c>
      <c r="AE163" s="55">
        <f t="shared" ref="AE163:AE193" si="302">ROUND((10-GEOMEAN(((10-AC163)/10*9+1),((10-AD163)/10*9+1)))/9*10,1)</f>
        <v>0</v>
      </c>
      <c r="AF163" s="55">
        <f t="shared" ref="AF163:AF193" si="303">ROUND(IF(U163&gt;AF$195,10,IF(U163&lt;AF$194,0,10-(AF$195-U163)/(AF$195-AF$194)*10)),1)</f>
        <v>1.2</v>
      </c>
      <c r="AG163" s="55">
        <f>ROUND(IF('Indicator Data'!K166=0,0,IF('Indicator Data'!K166&gt;AG$195,10,IF('Indicator Data'!K166&lt;AG$194,0,10-(AG$195-'Indicator Data'!K166)/(AG$195-AG$194)*10))),1)</f>
        <v>1.9</v>
      </c>
      <c r="AH163" s="55">
        <f t="shared" ref="AH163:AH193" si="304">ROUND(AVERAGE(C163,V163),1)</f>
        <v>5</v>
      </c>
      <c r="AI163" s="55">
        <f t="shared" ref="AI163:AI193" si="305">ROUND(AVERAGE(D163,W163),1)</f>
        <v>0.1</v>
      </c>
      <c r="AJ163" s="55">
        <f t="shared" ref="AJ163:AJ193" si="306">ROUND(AVERAGE(AA163,H163),1)</f>
        <v>0</v>
      </c>
      <c r="AK163" s="55">
        <f t="shared" ref="AK163:AK193" si="307">ROUND(AVERAGE(AB163,I163),1)</f>
        <v>0</v>
      </c>
      <c r="AL163" s="55">
        <f t="shared" ref="AL163:AL193" si="308">ROUND((10-GEOMEAN(((10-AJ163)/10*9+1),((10-AK163)/10*9+1)))/9*10,1)</f>
        <v>0</v>
      </c>
      <c r="AM163" s="55">
        <f t="shared" ref="AM163:AM193" si="309">ROUND(AVERAGE(AD163,K163),1)</f>
        <v>0</v>
      </c>
      <c r="AN163" s="55">
        <f t="shared" ref="AN163:AN193" si="310">ROUND((10-GEOMEAN(((10-M163)/10*9+1),((10-AF163)/10*9+1)))/9*10,1)</f>
        <v>7.8</v>
      </c>
      <c r="AO163" s="193">
        <f t="shared" ref="AO163:AO193" si="311">ROUND((10-GEOMEAN(((10-E163)/10*9+1),((10-X163)/10*9+1)))/9*10,1)</f>
        <v>3.5</v>
      </c>
      <c r="AP163" s="193">
        <f t="shared" si="261"/>
        <v>5.4</v>
      </c>
      <c r="AQ163" s="193">
        <f t="shared" ref="AQ163:AQ193" si="312">ROUND((10-GEOMEAN(((10-G163)/10*9+1),((10-Z163)/10*9+1)))/9*10,1)</f>
        <v>7</v>
      </c>
      <c r="AR163" s="193">
        <f t="shared" ref="AR163:AR193" si="313">ROUND((10-GEOMEAN(((10-L163)/10*9+1),((10-AE163)/10*9+1)))/9*10,1)</f>
        <v>0</v>
      </c>
      <c r="AS163" s="55">
        <f t="shared" ref="AS163:AS193" si="314">ROUND(AVERAGE(AG163,AN163),1)</f>
        <v>4.9000000000000004</v>
      </c>
      <c r="AT163" s="55">
        <f>IF('Indicator Data'!L166="No data","x",IF('Indicator Data'!CM166&lt;1000,"x",ROUND((IF('Indicator Data'!L166&gt;AT$195,10,IF('Indicator Data'!L166&lt;AT$194,0,10-(AT$195-'Indicator Data'!L166)/(AT$195-AT$194)*10))),1)))</f>
        <v>4</v>
      </c>
      <c r="AU163" s="193">
        <f t="shared" ref="AU163:AU193" si="315">ROUND(AVERAGE(AS163,AT163),1)</f>
        <v>4.5</v>
      </c>
      <c r="AV163" s="55">
        <f>IF('Indicator Data'!M166="No data","x",ROUND(IF('Indicator Data'!M166=0,0,IF(LOG('Indicator Data'!M166)&gt;AV$195,10,IF(LOG('Indicator Data'!M166)&lt;AV$194,0,10-(AV$195-LOG('Indicator Data'!M166))/(AV$195-AV$194)*10))),1))</f>
        <v>0</v>
      </c>
      <c r="AW163" s="56">
        <f>IF(AV163="x","x",'Indicator Data'!M166/'Indicator Data'!$CL166)</f>
        <v>0</v>
      </c>
      <c r="AX163" s="55">
        <f t="shared" si="262"/>
        <v>0</v>
      </c>
      <c r="AY163" s="55">
        <f t="shared" si="263"/>
        <v>0</v>
      </c>
      <c r="AZ163" s="55" t="str">
        <f>IF('Indicator Data'!N166="No data","x",ROUND(IF('Indicator Data'!N166=0,0,IF(LOG('Indicator Data'!N166)&gt;AZ$195,10,IF(LOG('Indicator Data'!N166)&lt;AZ$194,0,10-(AZ$195-LOG('Indicator Data'!N166))/(AZ$195-AZ$194)*10))),1))</f>
        <v>x</v>
      </c>
      <c r="BA163" s="56" t="str">
        <f>IF(AZ163="x","x",'Indicator Data'!N166/'Indicator Data'!$CL166)</f>
        <v>x</v>
      </c>
      <c r="BB163" s="55" t="str">
        <f t="shared" si="264"/>
        <v>x</v>
      </c>
      <c r="BC163" s="55" t="str">
        <f t="shared" si="265"/>
        <v>x</v>
      </c>
      <c r="BD163" s="55" t="str">
        <f>IF('Indicator Data'!O166="No data","x",ROUND(IF('Indicator Data'!O166=0,0,IF(LOG('Indicator Data'!O166)&gt;BD$195,10,IF(LOG('Indicator Data'!O166)&lt;BD$194,0,10-(BD$195-LOG('Indicator Data'!O166))/(BD$195-BD$194)*10))),1))</f>
        <v>x</v>
      </c>
      <c r="BE163" s="56" t="str">
        <f>IF(BD163="x","x",'Indicator Data'!O166/'Indicator Data'!$CL166)</f>
        <v>x</v>
      </c>
      <c r="BF163" s="55" t="str">
        <f t="shared" si="266"/>
        <v>x</v>
      </c>
      <c r="BG163" s="55" t="str">
        <f t="shared" si="267"/>
        <v>x</v>
      </c>
      <c r="BH163" s="55" t="str">
        <f>IF('Indicator Data'!P166="No data","x",ROUND(IF('Indicator Data'!P166=0,0,IF(LOG('Indicator Data'!P166)&gt;BH$195,10,IF(LOG('Indicator Data'!P166)&lt;BH$194,0,10-(BH$195-LOG('Indicator Data'!P166))/(BH$195-BH$194)*10))),1))</f>
        <v>x</v>
      </c>
      <c r="BI163" s="56" t="str">
        <f>IF(BH163="x","x",'Indicator Data'!P166/'Indicator Data'!$CL166)</f>
        <v>x</v>
      </c>
      <c r="BJ163" s="55" t="str">
        <f t="shared" si="268"/>
        <v>x</v>
      </c>
      <c r="BK163" s="55" t="str">
        <f t="shared" si="269"/>
        <v>x</v>
      </c>
      <c r="BL163" s="55">
        <f t="shared" si="270"/>
        <v>0</v>
      </c>
      <c r="BM163" s="55">
        <f>ROUND(IF('Indicator Data'!Q166=0,0,IF(LOG('Indicator Data'!Q166)&gt;BM$195,10,IF(LOG('Indicator Data'!Q166)&lt;BM$194,0,10-(BM$195-LOG('Indicator Data'!Q166))/(BM$195-BM$194)*10))),1)</f>
        <v>0</v>
      </c>
      <c r="BN163" s="55">
        <f>ROUND(IF('Indicator Data'!R166=0,0,IF(LOG('Indicator Data'!R166)&gt;BN$195,10,IF(LOG('Indicator Data'!R166)&lt;BN$194,0,10-(BN$195-LOG('Indicator Data'!R166))/(BN$195-BN$194)*10))),1)</f>
        <v>0</v>
      </c>
      <c r="BO163" s="55">
        <f t="shared" si="271"/>
        <v>0</v>
      </c>
      <c r="BP163" s="56">
        <f>'Indicator Data'!Q166/'Indicator Data'!$CL166</f>
        <v>0</v>
      </c>
      <c r="BQ163" s="56">
        <f>'Indicator Data'!R166/'Indicator Data'!$CL166</f>
        <v>0</v>
      </c>
      <c r="BR163" s="55">
        <f t="shared" ref="BR163:BR193" si="316">ROUND(IF(BP163&gt;BR$195,10,IF(BP163&lt;BR$194,0,10-(BR$195-BP163)/(BR$195-BR$194)*10)),1)</f>
        <v>0</v>
      </c>
      <c r="BS163" s="55">
        <f t="shared" ref="BS163:BS193" si="317">ROUND(IF(BQ163&gt;BS$195,10,IF(BQ163&lt;BS$194,0,10-(BS$195-BQ163)/(BS$195-BS$194)*10)),1)</f>
        <v>0</v>
      </c>
      <c r="BT163" s="55">
        <f t="shared" si="248"/>
        <v>0</v>
      </c>
      <c r="BU163" s="55">
        <f t="shared" si="272"/>
        <v>0</v>
      </c>
      <c r="BV163" s="55">
        <f>ROUND(IF('Indicator Data'!S166=0,0,IF(LOG('Indicator Data'!S166)&gt;BV$195,10,IF(LOG('Indicator Data'!S166)&lt;BV$194,0,10-(BV$195-LOG('Indicator Data'!S166))/(BV$195-BV$194)*10))),1)</f>
        <v>0</v>
      </c>
      <c r="BW163" s="55">
        <f>ROUND(IF('Indicator Data'!T166=0,0,IF(LOG('Indicator Data'!T166)&gt;BW$195,10,IF(LOG('Indicator Data'!T166)&lt;BW$194,0,10-(BW$195-LOG('Indicator Data'!T166))/(BW$195-BW$194)*10))),1)</f>
        <v>0</v>
      </c>
      <c r="BX163" s="55">
        <f t="shared" si="273"/>
        <v>0</v>
      </c>
      <c r="BY163" s="56">
        <f>'Indicator Data'!S166/'Indicator Data'!$CL166</f>
        <v>0</v>
      </c>
      <c r="BZ163" s="56">
        <f>'Indicator Data'!T166/'Indicator Data'!$CL166</f>
        <v>0</v>
      </c>
      <c r="CA163" s="55">
        <f t="shared" ref="CA163:CA193" si="318">ROUND(IF(BY163&gt;CA$195,10,IF(BY163&lt;CA$194,0,10-(CA$195-BY163)/(CA$195-CA$194)*10)),1)</f>
        <v>0</v>
      </c>
      <c r="CB163" s="55">
        <f t="shared" ref="CB163:CB193" si="319">ROUND(IF(BZ163&gt;CB$195,10,IF(BZ163&lt;CB$194,0,10-(CB$195-BZ163)/(CB$195-CB$194)*10)),1)</f>
        <v>0</v>
      </c>
      <c r="CC163" s="55">
        <f t="shared" si="274"/>
        <v>0</v>
      </c>
      <c r="CD163" s="55">
        <f t="shared" si="275"/>
        <v>0</v>
      </c>
      <c r="CE163" s="55">
        <f t="shared" si="276"/>
        <v>0</v>
      </c>
      <c r="CF163" s="55">
        <f>ROUND(IF('Indicator Data'!U166=0,0,IF(LOG('Indicator Data'!U166)&gt;CF$195,10,IF(LOG('Indicator Data'!U166)&lt;CF$194,0,10-(CF$195-LOG('Indicator Data'!U166))/(CF$195-CF$194)*10))),1)</f>
        <v>5.4</v>
      </c>
      <c r="CG163" s="56">
        <f>'Indicator Data'!U166/'Indicator Data'!$CL166</f>
        <v>1.2739551028790254E-3</v>
      </c>
      <c r="CH163" s="55">
        <f t="shared" ref="CH163:CH193" si="320">ROUND(IF(CG163&gt;CH$195,10,IF(CG163&lt;CH$194,0,10-(CH$195-CG163)/(CH$195-CH$194)*10)),1)</f>
        <v>0</v>
      </c>
      <c r="CI163" s="55">
        <f t="shared" si="277"/>
        <v>3.1</v>
      </c>
      <c r="CJ163" s="55">
        <f>ROUND(IF('Indicator Data'!V166=0,0,IF(LOG('Indicator Data'!V166)&gt;CJ$195,10,IF(LOG('Indicator Data'!V166)&lt;CJ$194,0,10-(CJ$195-LOG('Indicator Data'!V166))/(CJ$195-CJ$194)*10))),1)</f>
        <v>8.4</v>
      </c>
      <c r="CK163" s="56">
        <f>IF('Indicator Data'!V166/'Indicator Data'!$CL166&gt;1,1,'Indicator Data'!V166/'Indicator Data'!$CL166)</f>
        <v>0.16439068517519784</v>
      </c>
      <c r="CL163" s="55">
        <f t="shared" ref="CL163:CL193" si="321">ROUND(IF(CK163&gt;CL$195,10,IF(CK163&lt;CL$194,0,10-(CL$195-CK163)/(CL$195-CL$194)*10)),1)</f>
        <v>1.6</v>
      </c>
      <c r="CM163" s="55">
        <f t="shared" si="278"/>
        <v>6</v>
      </c>
      <c r="CN163" s="55">
        <f>ROUND(IF('Indicator Data'!W166=0,0,IF(LOG('Indicator Data'!W166)&gt;CN$195,10,IF(LOG('Indicator Data'!W166)&lt;CN$194,0,10-(CN$195-LOG('Indicator Data'!W166))/(CN$195-CN$194)*10))),1)</f>
        <v>0</v>
      </c>
      <c r="CO163" s="56">
        <f>'Indicator Data'!W166/'Indicator Data'!$CL166</f>
        <v>0</v>
      </c>
      <c r="CP163" s="55">
        <f t="shared" ref="CP163:CP193" si="322">ROUND(IF(CO163&gt;CP$195,10,IF(CO163&lt;CP$194,0,10-(CP$195-CO163)/(CP$195-CP$194)*10)),1)</f>
        <v>0</v>
      </c>
      <c r="CQ163" s="55">
        <f t="shared" si="279"/>
        <v>0</v>
      </c>
      <c r="CR163" s="55">
        <f>ROUND(IF('Indicator Data'!X166=0,0,IF(LOG('Indicator Data'!X166)&gt;CR$195,10,IF(LOG('Indicator Data'!X166)&lt;CR$194,0,10-(CR$195-LOG('Indicator Data'!X166))/(CR$195-CR$194)*10))),1)</f>
        <v>7.3</v>
      </c>
      <c r="CS163" s="56">
        <f>'Indicator Data'!X166/'Indicator Data'!$CL166</f>
        <v>2.662829858521959E-2</v>
      </c>
      <c r="CT163" s="55">
        <f t="shared" ref="CT163:CT193" si="323">ROUND(IF(CS163&gt;CT$195,10,IF(CS163&lt;CT$194,0,10-(CT$195-CS163)/(CT$195-CT$194)*10)),1)</f>
        <v>0.3</v>
      </c>
      <c r="CU163" s="55">
        <f t="shared" si="280"/>
        <v>4.7</v>
      </c>
      <c r="CV163" s="55">
        <f>ROUND(IF('Indicator Data'!Y166=0,0,IF(LOG('Indicator Data'!Y166)&gt;CR$195,10,IF(LOG('Indicator Data'!Y166)&lt;CR$194,0,10-(CR$195-LOG('Indicator Data'!Y166))/(CR$195-CR$194)*10))),1)</f>
        <v>0</v>
      </c>
      <c r="CW163" s="56">
        <f>'Indicator Data'!Y166/'Indicator Data'!$CL166</f>
        <v>0</v>
      </c>
      <c r="CX163" s="55">
        <f t="shared" ref="CX163:CX193" si="324">ROUND(IF(CW163&gt;CX$195,10,IF(CW163&lt;CX$194,0,10-(CX$195-CW163)/(CX$195-CX$194)*10)),1)</f>
        <v>0</v>
      </c>
      <c r="CY163" s="55">
        <f t="shared" si="281"/>
        <v>0</v>
      </c>
      <c r="CZ163" s="55">
        <f t="shared" si="282"/>
        <v>3.8</v>
      </c>
      <c r="DA163" s="55">
        <f>IF('Indicator Data'!AE166="No data","x",ROUND(IF('Indicator Data'!AE166&gt;DA$195,0,IF('Indicator Data'!AE166&lt;DA$194,10,(DA$195-'Indicator Data'!AE166)/(DA$195-DA$194)*10)),1))</f>
        <v>0</v>
      </c>
      <c r="DB163" s="55">
        <f>IF('Indicator Data'!AF166="No data","x",ROUND(IF('Indicator Data'!AF166&gt;DB$195,0,IF('Indicator Data'!AF166&lt;DB$194,10,(DB$195-'Indicator Data'!AF166)/(DB$195-DB$194)*10)),1))</f>
        <v>0</v>
      </c>
      <c r="DC163" s="55" t="str">
        <f>IF('Indicator Data'!AH166="No data","x",ROUND(IF('Indicator Data'!AH166&gt;DC$195,0,IF('Indicator Data'!AH166&lt;DC$194,10,(DC$195-'Indicator Data'!AH166)/(DC$195-DC$194)*10)),1))</f>
        <v>x</v>
      </c>
      <c r="DD163" s="55">
        <f>IF(AND(DB163="x",DA163="x",DC163="x"),"x",ROUND(AVERAGE(DA163:DC163),1))</f>
        <v>0</v>
      </c>
      <c r="DE163" s="55">
        <f>IF('Indicator Data'!AA166="No data","x",ROUND(IF(LOG('Indicator Data'!AA166)&gt;DE$195,10,IF(LOG('Indicator Data'!AA166)&lt;DE$194,0,10-(DE$195-LOG('Indicator Data'!AA166))/(DE$195-DE$194)*10)),1))</f>
        <v>6.6</v>
      </c>
      <c r="DF163" s="55">
        <f>IF('Indicator Data'!AB166="No data","x",ROUND(IF('Indicator Data'!AB166&gt;DF$195,10,IF('Indicator Data'!AB166&lt;DF$194,0,10-(DF$195-'Indicator Data'!AB166)/(DF$195-DF$194)*10)),1))</f>
        <v>2.6</v>
      </c>
      <c r="DG163" s="55">
        <f>IF('Indicator Data'!AC166="No data","x",ROUND(IF('Indicator Data'!AC166&gt;DG$195,10,IF('Indicator Data'!AC166&lt;DG$194,0,10-(DG$195-'Indicator Data'!AC166)/(DG$195-DG$194)*10)),1))</f>
        <v>8</v>
      </c>
      <c r="DH163" s="55">
        <f>IF('Indicator Data'!AD166="No data","x",ROUND(IF('Indicator Data'!AD166&gt;DH$195,10,IF('Indicator Data'!AD166&lt;DH$194,0,10-(DH$195-'Indicator Data'!AD166)/(DH$195-DH$194)*10)),1))</f>
        <v>8.4</v>
      </c>
      <c r="DI163" s="55">
        <f t="shared" si="283"/>
        <v>6.4</v>
      </c>
      <c r="DJ163" s="55">
        <f t="shared" si="284"/>
        <v>4.3</v>
      </c>
      <c r="DK163" s="55">
        <f>IF('Indicator Data'!AK166="No data","x",ROUND(IF('Indicator Data'!AK166&gt;DK$195,10,IF('Indicator Data'!AK166&lt;DK$194,0,10-(DK$195-'Indicator Data'!AK166)/(DK$195-DK$194)*10)),1))</f>
        <v>0.9</v>
      </c>
      <c r="DL163" s="55">
        <f>IF('Indicator Data'!AL166="No data","x",ROUND(IF('Indicator Data'!AL166&gt;DL$195,10,IF('Indicator Data'!AL166&lt;DL$194,0,10-(DL$195-'Indicator Data'!AL166)/(DL$195-DL$194)*10)),1))</f>
        <v>0</v>
      </c>
      <c r="DM163" s="55">
        <f t="shared" si="285"/>
        <v>4.4000000000000004</v>
      </c>
      <c r="DN163" s="55">
        <f>IF('Indicator Data'!AG166="No data","x",ROUND(IF('Indicator Data'!AG166&gt;DN$195,10,IF('Indicator Data'!AG166&lt;DN$194,0,10-(DN$195-'Indicator Data'!AG166)/(DN$195-DN$194)*10)),1))</f>
        <v>0</v>
      </c>
      <c r="DO163" s="55">
        <f t="shared" si="286"/>
        <v>0</v>
      </c>
      <c r="DP163" s="194">
        <f>IF('Indicator Data'!AI166="No data","x",'Indicator Data'!AI166/'Indicator Data'!$CK166)</f>
        <v>1.1479387312849987E-3</v>
      </c>
      <c r="DQ163" s="55">
        <f t="shared" ref="DQ163:DQ193" si="325">IF(DP163="x","x",ROUND(IF(DP163&gt;DQ$195,10,IF(DP163&lt;DQ$194,0,10-(DQ$195-DP163)/(DQ$195-DQ$194)*10)),1))</f>
        <v>10</v>
      </c>
      <c r="DR163" s="55">
        <f>IF('Indicator Data'!AJ166="No data","x",ROUND(IF('Indicator Data'!AJ166&gt;DR$195,10,IF('Indicator Data'!AJ166&lt;DR$194,0,10-(DR$195-'Indicator Data'!AJ166)/(DR$195-DR$194)*10)),1))</f>
        <v>8</v>
      </c>
      <c r="DS163" s="55">
        <f t="shared" si="287"/>
        <v>9</v>
      </c>
      <c r="DT163" s="55">
        <f>ROUND(IF('Indicator Data'!Z166=0,0,IF(LOG('Indicator Data'!Z166)&gt;DT$195,10,IF(LOG('Indicator Data'!Z166)&lt;DT$194,0,10-(DT$195-LOG('Indicator Data'!Z166))/(DT$195-DT$194)*10))),1)</f>
        <v>8.9</v>
      </c>
      <c r="DU163" s="56">
        <f>'Indicator Data'!Z166/'Indicator Data'!$CL166</f>
        <v>0.34408765418517251</v>
      </c>
      <c r="DV163" s="55">
        <f t="shared" ref="DV163:DV193" si="326">ROUND(IF(DU163&gt;DV$195,10,IF(DU163&lt;DV$194,0,10-(DV$195-DU163)/(DV$195-DV$194)*10)),1)</f>
        <v>3.4</v>
      </c>
      <c r="DW163" s="55">
        <f t="shared" si="288"/>
        <v>7</v>
      </c>
      <c r="DX163" s="55">
        <f t="shared" si="289"/>
        <v>4.5</v>
      </c>
      <c r="DY163" s="57">
        <f>IF(BL163="x",ROUND((10-GEOMEAN(((10-DX163)/10*9+1),((10-CZ163)/10*9+1),((10-DJ163)/10*9+1)))/9*10,1),ROUND((10-GEOMEAN(((10-BL163)/10*9+1),((10-DX163)/10*9+1),((10-CZ163)/10*9+1),((10-DJ163)/10*9+1)))/9*10,1))</f>
        <v>3.3</v>
      </c>
      <c r="DZ163" s="58">
        <f>IF(ROUND(IF(AP163="x",(10-GEOMEAN(((10-AO163)/10*9+1),((10-DY163)/10*9+1),((10-AU163)/10*9+1),((10-AQ163)/10*9+1),((10-AR163)/10*9+1)))/9*10,(10-GEOMEAN(((10-AO163)/10*9+1),((10-DY163)/10*9+1),((10-AP163)/10*9+1),((10-AQ163)/10*9+1),((10-AR163)/10*9+1),((10-AU163)/10*9+1)))/9*10),1)=0,0.1,ROUND(IF(AP163="x",(10-GEOMEAN(((10-AO163)/10*9+1),((10-DY163)/10*9+1),((10-AU163)/10*9+1),((10-AQ163)/10*9+1),((10-AR163)/10*9+1)))/9*10,(10-GEOMEAN(((10-AO163)/10*9+1),((10-DY163)/10*9+1),((10-AP163)/10*9+1),((10-AQ163)/10*9+1),((10-AR163)/10*9+1),((10-AU163)/10*9+1)))/9*10),1))</f>
        <v>4.3</v>
      </c>
      <c r="EA163" s="55">
        <f>ROUND(IF('Indicator Data'!AM166=0,0,IF('Indicator Data'!AM166&gt;EA$195,10,IF('Indicator Data'!AM166&lt;EA$194,0,10-(EA$195-'Indicator Data'!AM166)/(EA$195-EA$194)*10))),1)</f>
        <v>0.6</v>
      </c>
      <c r="EB163" s="55">
        <f>ROUND(IF('Indicator Data'!AN166=0,0,IF(LOG('Indicator Data'!AN166)&gt;LOG(EB$195),10,IF(LOG('Indicator Data'!AN166)&lt;LOG(EB$194),0,10-(LOG(EB$195)-LOG('Indicator Data'!AN166))/(LOG(EB$195)-LOG(EB$194))*10))),1)</f>
        <v>2.4</v>
      </c>
      <c r="EC163" s="57">
        <f t="shared" ref="EC163:EC193" si="327">ROUND((10-GEOMEAN(((10-EA163)/10*9+1),((10-EB163)/10*9+1)))/9*10,1)</f>
        <v>1.5</v>
      </c>
      <c r="ED163" s="55">
        <f>'Indicator Data'!AO166</f>
        <v>0</v>
      </c>
      <c r="EE163" s="55">
        <f>'Indicator Data'!AP166</f>
        <v>0</v>
      </c>
      <c r="EF163" s="57">
        <f t="shared" ref="EF163:EF193" si="328">ROUND(IF(ED163=5,10,IF(EE163=5,9,IF(ED163=4,8,IF(EE163=4,7,0)))),1)</f>
        <v>0</v>
      </c>
      <c r="EG163" s="58">
        <f t="shared" ref="EG163:EG193" si="329">ROUND(IF(EF163&gt;5,EF163,EC163/10*7),1)</f>
        <v>1.1000000000000001</v>
      </c>
      <c r="EH163" s="15"/>
      <c r="EI163" s="104"/>
      <c r="EJ163" s="4"/>
    </row>
    <row r="164" spans="1:140" x14ac:dyDescent="0.25">
      <c r="A164" s="127" t="str">
        <f>'Indicator Data'!A167</f>
        <v>Sri Lanka</v>
      </c>
      <c r="B164" s="59" t="str">
        <f>'Indicator Data'!B167</f>
        <v>LKA</v>
      </c>
      <c r="C164" s="55">
        <f>ROUND(IF('Indicator Data'!C167=0,0.1,IF(LOG('Indicator Data'!C167)&gt;C$195,10,IF(LOG('Indicator Data'!C167)&lt;C$194,0,10-(C$195-LOG('Indicator Data'!C167))/(C$195-C$194)*10))),1)</f>
        <v>0.1</v>
      </c>
      <c r="D164" s="55">
        <f>ROUND(IF('Indicator Data'!D167=0,0.1,IF(LOG('Indicator Data'!D167)&gt;D$195,10,IF(LOG('Indicator Data'!D167)&lt;D$194,0,10-(D$195-LOG('Indicator Data'!D167))/(D$195-D$194)*10))),1)</f>
        <v>0.1</v>
      </c>
      <c r="E164" s="55">
        <f t="shared" si="290"/>
        <v>0.1</v>
      </c>
      <c r="F164" s="55">
        <f>IF('Indicator Data'!E167="No data",0.1,(ROUND(IF('Indicator Data'!E167=0,0,IF(LOG('Indicator Data'!E167)&gt;F$195,10,IF(LOG('Indicator Data'!E167)&lt;F$194,0,10-(F$195-LOG('Indicator Data'!E167))/(F$195-F$194)*10))),1)))</f>
        <v>7.7</v>
      </c>
      <c r="G164" s="55">
        <f>ROUND(IF('Indicator Data'!F167=0,0,IF(LOG('Indicator Data'!F167)&gt;G$195,10,IF(LOG('Indicator Data'!F167)&lt;G$194,0,10-(G$195-LOG('Indicator Data'!F167))/(G$195-G$194)*10))),1)</f>
        <v>8</v>
      </c>
      <c r="H164" s="55">
        <f>ROUND(IF('Indicator Data'!G167=0,0,IF(LOG('Indicator Data'!G167)&gt;H$195,10,IF(LOG('Indicator Data'!G167)&lt;H$194,0,10-(H$195-LOG('Indicator Data'!G167))/(H$195-H$194)*10))),1)</f>
        <v>6.5</v>
      </c>
      <c r="I164" s="55">
        <f>ROUND(IF('Indicator Data'!H167=0,0,IF(LOG('Indicator Data'!H167)&gt;I$195,10,IF(LOG('Indicator Data'!H167)&lt;I$194,0,10-(I$195-LOG('Indicator Data'!H167))/(I$195-I$194)*10))),1)</f>
        <v>0</v>
      </c>
      <c r="J164" s="55">
        <f t="shared" si="291"/>
        <v>4</v>
      </c>
      <c r="K164" s="55">
        <f>ROUND(IF('Indicator Data'!I167=0,0,IF(LOG('Indicator Data'!I167)&gt;K$195,10,IF(LOG('Indicator Data'!I167)&lt;K$194,0,10-(K$195-LOG('Indicator Data'!I167))/(K$195-K$194)*10))),1)</f>
        <v>6.9</v>
      </c>
      <c r="L164" s="55">
        <f t="shared" si="292"/>
        <v>5.6</v>
      </c>
      <c r="M164" s="55">
        <f>ROUND(IF('Indicator Data'!J167=0,0,IF(LOG('Indicator Data'!J167)&gt;M$195,10,IF(LOG('Indicator Data'!J167)&lt;M$194,0,10-(M$195-LOG('Indicator Data'!J167))/(M$195-M$194)*10))),1)</f>
        <v>10</v>
      </c>
      <c r="N164" s="56">
        <f>'Indicator Data'!C167/'Indicator Data'!$CL167</f>
        <v>0</v>
      </c>
      <c r="O164" s="56">
        <f>'Indicator Data'!D167/'Indicator Data'!$CL167</f>
        <v>0</v>
      </c>
      <c r="P164" s="56">
        <f>IF(F164=0.1,"x",'Indicator Data'!E167/'Indicator Data'!$CL167)</f>
        <v>5.6870727915792063E-3</v>
      </c>
      <c r="Q164" s="56">
        <f>'Indicator Data'!F167/'Indicator Data'!$CL167</f>
        <v>3.1108849304702108E-5</v>
      </c>
      <c r="R164" s="56">
        <f>'Indicator Data'!G167/'Indicator Data'!$CL167</f>
        <v>1.8387395832760076E-3</v>
      </c>
      <c r="S164" s="56">
        <f>'Indicator Data'!H167/'Indicator Data'!$CL167</f>
        <v>0</v>
      </c>
      <c r="T164" s="56">
        <f>'Indicator Data'!I167/'Indicator Data'!$CL167</f>
        <v>1.3255753341321745E-3</v>
      </c>
      <c r="U164" s="56">
        <f>'Indicator Data'!J167/'Indicator Data'!$CL167</f>
        <v>1.1731978257693964E-2</v>
      </c>
      <c r="V164" s="55">
        <f t="shared" si="293"/>
        <v>0</v>
      </c>
      <c r="W164" s="55">
        <f t="shared" si="294"/>
        <v>0</v>
      </c>
      <c r="X164" s="55">
        <f t="shared" si="295"/>
        <v>0</v>
      </c>
      <c r="Y164" s="55">
        <f t="shared" si="296"/>
        <v>3.8</v>
      </c>
      <c r="Z164" s="55">
        <f t="shared" si="297"/>
        <v>8.9</v>
      </c>
      <c r="AA164" s="55">
        <f t="shared" si="298"/>
        <v>1</v>
      </c>
      <c r="AB164" s="55">
        <f t="shared" si="299"/>
        <v>0</v>
      </c>
      <c r="AC164" s="55">
        <f t="shared" si="300"/>
        <v>0.5</v>
      </c>
      <c r="AD164" s="55">
        <f t="shared" si="301"/>
        <v>1.3</v>
      </c>
      <c r="AE164" s="55">
        <f t="shared" si="302"/>
        <v>0.9</v>
      </c>
      <c r="AF164" s="55">
        <f t="shared" si="303"/>
        <v>3.9</v>
      </c>
      <c r="AG164" s="55">
        <f>ROUND(IF('Indicator Data'!K167=0,0,IF('Indicator Data'!K167&gt;AG$195,10,IF('Indicator Data'!K167&lt;AG$194,0,10-(AG$195-'Indicator Data'!K167)/(AG$195-AG$194)*10))),1)</f>
        <v>5.7</v>
      </c>
      <c r="AH164" s="55">
        <f t="shared" si="304"/>
        <v>0.1</v>
      </c>
      <c r="AI164" s="55">
        <f t="shared" si="305"/>
        <v>0.1</v>
      </c>
      <c r="AJ164" s="55">
        <f t="shared" si="306"/>
        <v>3.8</v>
      </c>
      <c r="AK164" s="55">
        <f t="shared" si="307"/>
        <v>0</v>
      </c>
      <c r="AL164" s="55">
        <f t="shared" si="308"/>
        <v>2.1</v>
      </c>
      <c r="AM164" s="55">
        <f t="shared" si="309"/>
        <v>4.0999999999999996</v>
      </c>
      <c r="AN164" s="55">
        <f t="shared" si="310"/>
        <v>8.3000000000000007</v>
      </c>
      <c r="AO164" s="193">
        <f t="shared" si="311"/>
        <v>0.1</v>
      </c>
      <c r="AP164" s="193">
        <f t="shared" si="261"/>
        <v>6.1</v>
      </c>
      <c r="AQ164" s="193">
        <f t="shared" si="312"/>
        <v>8.5</v>
      </c>
      <c r="AR164" s="193">
        <f t="shared" si="313"/>
        <v>3.6</v>
      </c>
      <c r="AS164" s="55">
        <f t="shared" si="314"/>
        <v>7</v>
      </c>
      <c r="AT164" s="55">
        <f>IF('Indicator Data'!L167="No data","x",IF('Indicator Data'!CM167&lt;1000,"x",ROUND((IF('Indicator Data'!L167&gt;AT$195,10,IF('Indicator Data'!L167&lt;AT$194,0,10-(AT$195-'Indicator Data'!L167)/(AT$195-AT$194)*10))),1)))</f>
        <v>0</v>
      </c>
      <c r="AU164" s="193">
        <f t="shared" si="315"/>
        <v>3.5</v>
      </c>
      <c r="AV164" s="55">
        <f>IF('Indicator Data'!M167="No data","x",ROUND(IF('Indicator Data'!M167=0,0,IF(LOG('Indicator Data'!M167)&gt;AV$195,10,IF(LOG('Indicator Data'!M167)&lt;AV$194,0,10-(AV$195-LOG('Indicator Data'!M167))/(AV$195-AV$194)*10))),1))</f>
        <v>8.1999999999999993</v>
      </c>
      <c r="AW164" s="56">
        <f>IF(AV164="x","x",'Indicator Data'!M167/'Indicator Data'!$CL167)</f>
        <v>0.26028972835972147</v>
      </c>
      <c r="AX164" s="55">
        <f t="shared" si="262"/>
        <v>2.9</v>
      </c>
      <c r="AY164" s="55">
        <f t="shared" si="263"/>
        <v>6.2</v>
      </c>
      <c r="AZ164" s="55" t="str">
        <f>IF('Indicator Data'!N167="No data","x",ROUND(IF('Indicator Data'!N167=0,0,IF(LOG('Indicator Data'!N167)&gt;AZ$195,10,IF(LOG('Indicator Data'!N167)&lt;AZ$194,0,10-(AZ$195-LOG('Indicator Data'!N167))/(AZ$195-AZ$194)*10))),1))</f>
        <v>x</v>
      </c>
      <c r="BA164" s="56" t="str">
        <f>IF(AZ164="x","x",'Indicator Data'!N167/'Indicator Data'!$CL167)</f>
        <v>x</v>
      </c>
      <c r="BB164" s="55" t="str">
        <f t="shared" si="264"/>
        <v>x</v>
      </c>
      <c r="BC164" s="55" t="str">
        <f t="shared" si="265"/>
        <v>x</v>
      </c>
      <c r="BD164" s="55" t="str">
        <f>IF('Indicator Data'!O167="No data","x",ROUND(IF('Indicator Data'!O167=0,0,IF(LOG('Indicator Data'!O167)&gt;BD$195,10,IF(LOG('Indicator Data'!O167)&lt;BD$194,0,10-(BD$195-LOG('Indicator Data'!O167))/(BD$195-BD$194)*10))),1))</f>
        <v>x</v>
      </c>
      <c r="BE164" s="56" t="str">
        <f>IF(BD164="x","x",'Indicator Data'!O167/'Indicator Data'!$CL167)</f>
        <v>x</v>
      </c>
      <c r="BF164" s="55" t="str">
        <f t="shared" si="266"/>
        <v>x</v>
      </c>
      <c r="BG164" s="55" t="str">
        <f t="shared" si="267"/>
        <v>x</v>
      </c>
      <c r="BH164" s="55" t="str">
        <f>IF('Indicator Data'!P167="No data","x",ROUND(IF('Indicator Data'!P167=0,0,IF(LOG('Indicator Data'!P167)&gt;BH$195,10,IF(LOG('Indicator Data'!P167)&lt;BH$194,0,10-(BH$195-LOG('Indicator Data'!P167))/(BH$195-BH$194)*10))),1))</f>
        <v>x</v>
      </c>
      <c r="BI164" s="56" t="str">
        <f>IF(BH164="x","x",'Indicator Data'!P167/'Indicator Data'!$CL167)</f>
        <v>x</v>
      </c>
      <c r="BJ164" s="55" t="str">
        <f t="shared" si="268"/>
        <v>x</v>
      </c>
      <c r="BK164" s="55" t="str">
        <f t="shared" si="269"/>
        <v>x</v>
      </c>
      <c r="BL164" s="55">
        <f t="shared" si="270"/>
        <v>6.2</v>
      </c>
      <c r="BM164" s="55">
        <f>ROUND(IF('Indicator Data'!Q167=0,0,IF(LOG('Indicator Data'!Q167)&gt;BM$195,10,IF(LOG('Indicator Data'!Q167)&lt;BM$194,0,10-(BM$195-LOG('Indicator Data'!Q167))/(BM$195-BM$194)*10))),1)</f>
        <v>8.5</v>
      </c>
      <c r="BN164" s="55">
        <f>ROUND(IF('Indicator Data'!R167=0,0,IF(LOG('Indicator Data'!R167)&gt;BN$195,10,IF(LOG('Indicator Data'!R167)&lt;BN$194,0,10-(BN$195-LOG('Indicator Data'!R167))/(BN$195-BN$194)*10))),1)</f>
        <v>9.1999999999999993</v>
      </c>
      <c r="BO164" s="55">
        <f t="shared" si="271"/>
        <v>8.9666666666666668</v>
      </c>
      <c r="BP164" s="56">
        <f>'Indicator Data'!Q167/'Indicator Data'!$CL167</f>
        <v>0.40850845034754035</v>
      </c>
      <c r="BQ164" s="56">
        <f>'Indicator Data'!R167/'Indicator Data'!$CL167</f>
        <v>0.16909534083649311</v>
      </c>
      <c r="BR164" s="55">
        <f t="shared" si="316"/>
        <v>4.0999999999999996</v>
      </c>
      <c r="BS164" s="55">
        <f t="shared" si="317"/>
        <v>2.1</v>
      </c>
      <c r="BT164" s="55">
        <f t="shared" si="248"/>
        <v>2.7666666666666662</v>
      </c>
      <c r="BU164" s="55">
        <f t="shared" si="272"/>
        <v>6.9</v>
      </c>
      <c r="BV164" s="55">
        <f>ROUND(IF('Indicator Data'!S167=0,0,IF(LOG('Indicator Data'!S167)&gt;BV$195,10,IF(LOG('Indicator Data'!S167)&lt;BV$194,0,10-(BV$195-LOG('Indicator Data'!S167))/(BV$195-BV$194)*10))),1)</f>
        <v>8.6</v>
      </c>
      <c r="BW164" s="55">
        <f>ROUND(IF('Indicator Data'!T167=0,0,IF(LOG('Indicator Data'!T167)&gt;BW$195,10,IF(LOG('Indicator Data'!T167)&lt;BW$194,0,10-(BW$195-LOG('Indicator Data'!T167))/(BW$195-BW$194)*10))),1)</f>
        <v>0</v>
      </c>
      <c r="BX164" s="55">
        <f t="shared" si="273"/>
        <v>2.8666666666666667</v>
      </c>
      <c r="BY164" s="56">
        <f>'Indicator Data'!S167/'Indicator Data'!$CL167</f>
        <v>0.49313425253171539</v>
      </c>
      <c r="BZ164" s="56">
        <f>'Indicator Data'!T167/'Indicator Data'!$CL167</f>
        <v>0</v>
      </c>
      <c r="CA164" s="55">
        <f t="shared" si="318"/>
        <v>8.1999999999999993</v>
      </c>
      <c r="CB164" s="55">
        <f t="shared" si="319"/>
        <v>0</v>
      </c>
      <c r="CC164" s="55">
        <f t="shared" si="274"/>
        <v>2.7333333333333329</v>
      </c>
      <c r="CD164" s="55">
        <f t="shared" si="275"/>
        <v>2.8</v>
      </c>
      <c r="CE164" s="55">
        <f t="shared" si="276"/>
        <v>5.2</v>
      </c>
      <c r="CF164" s="55">
        <f>ROUND(IF('Indicator Data'!U167=0,0,IF(LOG('Indicator Data'!U167)&gt;CF$195,10,IF(LOG('Indicator Data'!U167)&lt;CF$194,0,10-(CF$195-LOG('Indicator Data'!U167))/(CF$195-CF$194)*10))),1)</f>
        <v>8.8000000000000007</v>
      </c>
      <c r="CG164" s="56">
        <f>'Indicator Data'!U167/'Indicator Data'!$CL167</f>
        <v>0.72227171935166223</v>
      </c>
      <c r="CH164" s="55">
        <f t="shared" si="320"/>
        <v>8</v>
      </c>
      <c r="CI164" s="55">
        <f t="shared" si="277"/>
        <v>8.4</v>
      </c>
      <c r="CJ164" s="55">
        <f>ROUND(IF('Indicator Data'!V167=0,0,IF(LOG('Indicator Data'!V167)&gt;CJ$195,10,IF(LOG('Indicator Data'!V167)&lt;CJ$194,0,10-(CJ$195-LOG('Indicator Data'!V167))/(CJ$195-CJ$194)*10))),1)</f>
        <v>9</v>
      </c>
      <c r="CK164" s="56">
        <f>IF('Indicator Data'!V167/'Indicator Data'!$CL167&gt;1,1,'Indicator Data'!V167/'Indicator Data'!$CL167)</f>
        <v>0.89692205120770907</v>
      </c>
      <c r="CL164" s="55">
        <f t="shared" si="321"/>
        <v>9</v>
      </c>
      <c r="CM164" s="55">
        <f t="shared" si="278"/>
        <v>9</v>
      </c>
      <c r="CN164" s="55">
        <f>ROUND(IF('Indicator Data'!W167=0,0,IF(LOG('Indicator Data'!W167)&gt;CN$195,10,IF(LOG('Indicator Data'!W167)&lt;CN$194,0,10-(CN$195-LOG('Indicator Data'!W167))/(CN$195-CN$194)*10))),1)</f>
        <v>0</v>
      </c>
      <c r="CO164" s="56">
        <f>'Indicator Data'!W167/'Indicator Data'!$CL167</f>
        <v>0</v>
      </c>
      <c r="CP164" s="55">
        <f t="shared" si="322"/>
        <v>0</v>
      </c>
      <c r="CQ164" s="55">
        <f t="shared" si="279"/>
        <v>0</v>
      </c>
      <c r="CR164" s="55">
        <f>ROUND(IF('Indicator Data'!X167=0,0,IF(LOG('Indicator Data'!X167)&gt;CR$195,10,IF(LOG('Indicator Data'!X167)&lt;CR$194,0,10-(CR$195-LOG('Indicator Data'!X167))/(CR$195-CR$194)*10))),1)</f>
        <v>9</v>
      </c>
      <c r="CS164" s="56">
        <f>'Indicator Data'!X167/'Indicator Data'!$CL167</f>
        <v>0.93796558610699887</v>
      </c>
      <c r="CT164" s="55">
        <f t="shared" si="323"/>
        <v>9.4</v>
      </c>
      <c r="CU164" s="55">
        <f t="shared" si="280"/>
        <v>9.1999999999999993</v>
      </c>
      <c r="CV164" s="55">
        <f>ROUND(IF('Indicator Data'!Y167=0,0,IF(LOG('Indicator Data'!Y167)&gt;CR$195,10,IF(LOG('Indicator Data'!Y167)&lt;CR$194,0,10-(CR$195-LOG('Indicator Data'!Y167))/(CR$195-CR$194)*10))),1)</f>
        <v>0</v>
      </c>
      <c r="CW164" s="56">
        <f>'Indicator Data'!Y167/'Indicator Data'!$CL167</f>
        <v>0</v>
      </c>
      <c r="CX164" s="55">
        <f t="shared" si="324"/>
        <v>0</v>
      </c>
      <c r="CY164" s="55">
        <f t="shared" si="281"/>
        <v>0</v>
      </c>
      <c r="CZ164" s="55">
        <f t="shared" si="282"/>
        <v>8.3000000000000007</v>
      </c>
      <c r="DA164" s="55">
        <f>IF('Indicator Data'!AE167="No data","x",ROUND(IF('Indicator Data'!AE167&gt;DA$195,0,IF('Indicator Data'!AE167&lt;DA$194,10,(DA$195-'Indicator Data'!AE167)/(DA$195-DA$194)*10)),1))</f>
        <v>0.5</v>
      </c>
      <c r="DB164" s="55">
        <f>IF('Indicator Data'!AF167="No data","x",ROUND(IF('Indicator Data'!AF167&gt;DB$195,0,IF('Indicator Data'!AF167&lt;DB$194,10,(DB$195-'Indicator Data'!AF167)/(DB$195-DB$194)*10)),1))</f>
        <v>1.8</v>
      </c>
      <c r="DC164" s="55" t="str">
        <f>IF('Indicator Data'!AH167="No data","x",ROUND(IF('Indicator Data'!AH167&gt;DC$195,0,IF('Indicator Data'!AH167&lt;DC$194,10,(DC$195-'Indicator Data'!AH167)/(DC$195-DC$194)*10)),1))</f>
        <v>x</v>
      </c>
      <c r="DD164" s="55">
        <f>IF(AND(DB164="x",DA164="x",DC164="x"),"x",ROUND(AVERAGE(DA164:DC164),1))</f>
        <v>1.2</v>
      </c>
      <c r="DE164" s="55">
        <f>IF('Indicator Data'!AA167="No data","x",ROUND(IF(LOG('Indicator Data'!AA167)&gt;DE$195,10,IF(LOG('Indicator Data'!AA167)&lt;DE$194,0,10-(DE$195-LOG('Indicator Data'!AA167))/(DE$195-DE$194)*10)),1))</f>
        <v>8.5</v>
      </c>
      <c r="DF164" s="55">
        <f>IF('Indicator Data'!AB167="No data","x",ROUND(IF('Indicator Data'!AB167&gt;DF$195,10,IF('Indicator Data'!AB167&lt;DF$194,0,10-(DF$195-'Indicator Data'!AB167)/(DF$195-DF$194)*10)),1))</f>
        <v>4.2</v>
      </c>
      <c r="DG164" s="55">
        <f>IF('Indicator Data'!AC167="No data","x",ROUND(IF('Indicator Data'!AC167&gt;DG$195,10,IF('Indicator Data'!AC167&lt;DG$194,0,10-(DG$195-'Indicator Data'!AC167)/(DG$195-DG$194)*10)),1))</f>
        <v>1.8</v>
      </c>
      <c r="DH164" s="55" t="str">
        <f>IF('Indicator Data'!AD167="No data","x",ROUND(IF('Indicator Data'!AD167&gt;DH$195,10,IF('Indicator Data'!AD167&lt;DH$194,0,10-(DH$195-'Indicator Data'!AD167)/(DH$195-DH$194)*10)),1))</f>
        <v>x</v>
      </c>
      <c r="DI164" s="55">
        <f t="shared" si="283"/>
        <v>4.8</v>
      </c>
      <c r="DJ164" s="55">
        <f t="shared" si="284"/>
        <v>3.6</v>
      </c>
      <c r="DK164" s="55" t="str">
        <f>IF('Indicator Data'!AK167="No data","x",ROUND(IF('Indicator Data'!AK167&gt;DK$195,10,IF('Indicator Data'!AK167&lt;DK$194,0,10-(DK$195-'Indicator Data'!AK167)/(DK$195-DK$194)*10)),1))</f>
        <v>x</v>
      </c>
      <c r="DL164" s="55">
        <f>IF('Indicator Data'!AL167="No data","x",ROUND(IF('Indicator Data'!AL167&gt;DL$195,10,IF('Indicator Data'!AL167&lt;DL$194,0,10-(DL$195-'Indicator Data'!AL167)/(DL$195-DL$194)*10)),1))</f>
        <v>1.9</v>
      </c>
      <c r="DM164" s="55">
        <f t="shared" si="285"/>
        <v>4.0999999999999996</v>
      </c>
      <c r="DN164" s="55">
        <f>IF('Indicator Data'!AG167="No data","x",ROUND(IF('Indicator Data'!AG167&gt;DN$195,10,IF('Indicator Data'!AG167&lt;DN$194,0,10-(DN$195-'Indicator Data'!AG167)/(DN$195-DN$194)*10)),1))</f>
        <v>0.2</v>
      </c>
      <c r="DO164" s="55">
        <f t="shared" si="286"/>
        <v>0.8</v>
      </c>
      <c r="DP164" s="194">
        <f>IF('Indicator Data'!AI167="No data","x",'Indicator Data'!AI167/'Indicator Data'!$CK167)</f>
        <v>1.7074296262113521E-4</v>
      </c>
      <c r="DQ164" s="55">
        <f t="shared" si="325"/>
        <v>1.7</v>
      </c>
      <c r="DR164" s="55">
        <f>IF('Indicator Data'!AJ167="No data","x",ROUND(IF('Indicator Data'!AJ167&gt;DR$195,10,IF('Indicator Data'!AJ167&lt;DR$194,0,10-(DR$195-'Indicator Data'!AJ167)/(DR$195-DR$194)*10)),1))</f>
        <v>2</v>
      </c>
      <c r="DS164" s="55">
        <f t="shared" si="287"/>
        <v>1.9</v>
      </c>
      <c r="DT164" s="55">
        <f>ROUND(IF('Indicator Data'!Z167=0,0,IF(LOG('Indicator Data'!Z167)&gt;DT$195,10,IF(LOG('Indicator Data'!Z167)&lt;DT$194,0,10-(DT$195-LOG('Indicator Data'!Z167))/(DT$195-DT$194)*10))),1)</f>
        <v>8.6</v>
      </c>
      <c r="DU164" s="56">
        <f>'Indicator Data'!Z167/'Indicator Data'!$CL167</f>
        <v>0.52103918250856407</v>
      </c>
      <c r="DV164" s="55">
        <f t="shared" si="326"/>
        <v>5.2</v>
      </c>
      <c r="DW164" s="55">
        <f t="shared" si="288"/>
        <v>7.3</v>
      </c>
      <c r="DX164" s="55">
        <f t="shared" si="289"/>
        <v>2.2999999999999998</v>
      </c>
      <c r="DY164" s="57">
        <f>IF(BL164="x",ROUND((10-GEOMEAN(((10-DX164)/10*9+1),((10-CZ164)/10*9+1),((10-DJ164)/10*9+1)))/9*10,1),ROUND((10-GEOMEAN(((10-BL164)/10*9+1),((10-DX164)/10*9+1),((10-CZ164)/10*9+1),((10-DJ164)/10*9+1)))/9*10,1))</f>
        <v>5.6</v>
      </c>
      <c r="DZ164" s="58">
        <f>IF(ROUND(IF(AP164="x",(10-GEOMEAN(((10-AO164)/10*9+1),((10-DY164)/10*9+1),((10-AU164)/10*9+1),((10-AQ164)/10*9+1),((10-AR164)/10*9+1)))/9*10,(10-GEOMEAN(((10-AO164)/10*9+1),((10-DY164)/10*9+1),((10-AP164)/10*9+1),((10-AQ164)/10*9+1),((10-AR164)/10*9+1),((10-AU164)/10*9+1)))/9*10),1)=0,0.1,ROUND(IF(AP164="x",(10-GEOMEAN(((10-AO164)/10*9+1),((10-DY164)/10*9+1),((10-AU164)/10*9+1),((10-AQ164)/10*9+1),((10-AR164)/10*9+1)))/9*10,(10-GEOMEAN(((10-AO164)/10*9+1),((10-DY164)/10*9+1),((10-AP164)/10*9+1),((10-AQ164)/10*9+1),((10-AR164)/10*9+1),((10-AU164)/10*9+1)))/9*10),1))</f>
        <v>5.0999999999999996</v>
      </c>
      <c r="EA164" s="55">
        <f>ROUND(IF('Indicator Data'!AM167=0,0,IF('Indicator Data'!AM167&gt;EA$195,10,IF('Indicator Data'!AM167&lt;EA$194,0,10-(EA$195-'Indicator Data'!AM167)/(EA$195-EA$194)*10))),1)</f>
        <v>2.7</v>
      </c>
      <c r="EB164" s="55">
        <f>ROUND(IF('Indicator Data'!AN167=0,0,IF(LOG('Indicator Data'!AN167)&gt;LOG(EB$195),10,IF(LOG('Indicator Data'!AN167)&lt;LOG(EB$194),0,10-(LOG(EB$195)-LOG('Indicator Data'!AN167))/(LOG(EB$195)-LOG(EB$194))*10))),1)</f>
        <v>5.4</v>
      </c>
      <c r="EC164" s="57">
        <f t="shared" si="327"/>
        <v>4.2</v>
      </c>
      <c r="ED164" s="55">
        <f>'Indicator Data'!AO167</f>
        <v>0</v>
      </c>
      <c r="EE164" s="55">
        <f>'Indicator Data'!AP167</f>
        <v>0</v>
      </c>
      <c r="EF164" s="57">
        <f t="shared" si="328"/>
        <v>0</v>
      </c>
      <c r="EG164" s="58">
        <f t="shared" si="329"/>
        <v>2.9</v>
      </c>
      <c r="EH164" s="15"/>
      <c r="EI164" s="104"/>
      <c r="EJ164" s="4"/>
    </row>
    <row r="165" spans="1:140" x14ac:dyDescent="0.25">
      <c r="A165" s="127" t="str">
        <f>'Indicator Data'!A168</f>
        <v>Sudan</v>
      </c>
      <c r="B165" s="59" t="str">
        <f>'Indicator Data'!B168</f>
        <v>SDN</v>
      </c>
      <c r="C165" s="55">
        <f>ROUND(IF('Indicator Data'!C168=0,0.1,IF(LOG('Indicator Data'!C168)&gt;C$195,10,IF(LOG('Indicator Data'!C168)&lt;C$194,0,10-(C$195-LOG('Indicator Data'!C168))/(C$195-C$194)*10))),1)</f>
        <v>0.1</v>
      </c>
      <c r="D165" s="55">
        <f>ROUND(IF('Indicator Data'!D168=0,0.1,IF(LOG('Indicator Data'!D168)&gt;D$195,10,IF(LOG('Indicator Data'!D168)&lt;D$194,0,10-(D$195-LOG('Indicator Data'!D168))/(D$195-D$194)*10))),1)</f>
        <v>0.1</v>
      </c>
      <c r="E165" s="55">
        <f t="shared" si="290"/>
        <v>0.1</v>
      </c>
      <c r="F165" s="55">
        <f>IF('Indicator Data'!E168="No data",0.1,(ROUND(IF('Indicator Data'!E168=0,0,IF(LOG('Indicator Data'!E168)&gt;F$195,10,IF(LOG('Indicator Data'!E168)&lt;F$194,0,10-(F$195-LOG('Indicator Data'!E168))/(F$195-F$194)*10))),1)))</f>
        <v>9</v>
      </c>
      <c r="G165" s="55">
        <f>ROUND(IF('Indicator Data'!F168=0,0,IF(LOG('Indicator Data'!F168)&gt;G$195,10,IF(LOG('Indicator Data'!F168)&lt;G$194,0,10-(G$195-LOG('Indicator Data'!F168))/(G$195-G$194)*10))),1)</f>
        <v>0</v>
      </c>
      <c r="H165" s="55">
        <f>ROUND(IF('Indicator Data'!G168=0,0,IF(LOG('Indicator Data'!G168)&gt;H$195,10,IF(LOG('Indicator Data'!G168)&lt;H$194,0,10-(H$195-LOG('Indicator Data'!G168))/(H$195-H$194)*10))),1)</f>
        <v>0</v>
      </c>
      <c r="I165" s="55">
        <f>ROUND(IF('Indicator Data'!H168=0,0,IF(LOG('Indicator Data'!H168)&gt;I$195,10,IF(LOG('Indicator Data'!H168)&lt;I$194,0,10-(I$195-LOG('Indicator Data'!H168))/(I$195-I$194)*10))),1)</f>
        <v>0</v>
      </c>
      <c r="J165" s="55">
        <f t="shared" si="291"/>
        <v>0</v>
      </c>
      <c r="K165" s="55">
        <f>ROUND(IF('Indicator Data'!I168=0,0,IF(LOG('Indicator Data'!I168)&gt;K$195,10,IF(LOG('Indicator Data'!I168)&lt;K$194,0,10-(K$195-LOG('Indicator Data'!I168))/(K$195-K$194)*10))),1)</f>
        <v>0</v>
      </c>
      <c r="L165" s="55">
        <f t="shared" si="292"/>
        <v>0</v>
      </c>
      <c r="M165" s="55">
        <f>ROUND(IF('Indicator Data'!J168=0,0,IF(LOG('Indicator Data'!J168)&gt;M$195,10,IF(LOG('Indicator Data'!J168)&lt;M$194,0,10-(M$195-LOG('Indicator Data'!J168))/(M$195-M$194)*10))),1)</f>
        <v>10</v>
      </c>
      <c r="N165" s="56">
        <f>'Indicator Data'!C168/'Indicator Data'!$CL168</f>
        <v>0</v>
      </c>
      <c r="O165" s="56">
        <f>'Indicator Data'!D168/'Indicator Data'!$CL168</f>
        <v>0</v>
      </c>
      <c r="P165" s="56">
        <f>IF(F165=0.1,"x",'Indicator Data'!E168/'Indicator Data'!$CL168)</f>
        <v>9.5534556402667482E-3</v>
      </c>
      <c r="Q165" s="56">
        <f>'Indicator Data'!F168/'Indicator Data'!$CL168</f>
        <v>0</v>
      </c>
      <c r="R165" s="56">
        <f>'Indicator Data'!G168/'Indicator Data'!$CL168</f>
        <v>0</v>
      </c>
      <c r="S165" s="56">
        <f>'Indicator Data'!H168/'Indicator Data'!$CL168</f>
        <v>0</v>
      </c>
      <c r="T165" s="56">
        <f>'Indicator Data'!I168/'Indicator Data'!$CL168</f>
        <v>0</v>
      </c>
      <c r="U165" s="56">
        <f>'Indicator Data'!J168/'Indicator Data'!$CL168</f>
        <v>1.3342782199044077E-2</v>
      </c>
      <c r="V165" s="55">
        <f t="shared" si="293"/>
        <v>0</v>
      </c>
      <c r="W165" s="55">
        <f t="shared" si="294"/>
        <v>0</v>
      </c>
      <c r="X165" s="55">
        <f t="shared" si="295"/>
        <v>0</v>
      </c>
      <c r="Y165" s="55">
        <f t="shared" si="296"/>
        <v>6.4</v>
      </c>
      <c r="Z165" s="55">
        <f t="shared" si="297"/>
        <v>0</v>
      </c>
      <c r="AA165" s="55">
        <f t="shared" si="298"/>
        <v>0</v>
      </c>
      <c r="AB165" s="55">
        <f t="shared" si="299"/>
        <v>0</v>
      </c>
      <c r="AC165" s="55">
        <f t="shared" si="300"/>
        <v>0</v>
      </c>
      <c r="AD165" s="55">
        <f t="shared" si="301"/>
        <v>0</v>
      </c>
      <c r="AE165" s="55">
        <f t="shared" si="302"/>
        <v>0</v>
      </c>
      <c r="AF165" s="55">
        <f t="shared" si="303"/>
        <v>4.4000000000000004</v>
      </c>
      <c r="AG165" s="55">
        <f>ROUND(IF('Indicator Data'!K168=0,0,IF('Indicator Data'!K168&gt;AG$195,10,IF('Indicator Data'!K168&lt;AG$194,0,10-(AG$195-'Indicator Data'!K168)/(AG$195-AG$194)*10))),1)</f>
        <v>6.7</v>
      </c>
      <c r="AH165" s="55">
        <f t="shared" si="304"/>
        <v>0.1</v>
      </c>
      <c r="AI165" s="55">
        <f t="shared" si="305"/>
        <v>0.1</v>
      </c>
      <c r="AJ165" s="55">
        <f t="shared" si="306"/>
        <v>0</v>
      </c>
      <c r="AK165" s="55">
        <f t="shared" si="307"/>
        <v>0</v>
      </c>
      <c r="AL165" s="55">
        <f t="shared" si="308"/>
        <v>0</v>
      </c>
      <c r="AM165" s="55">
        <f t="shared" si="309"/>
        <v>0</v>
      </c>
      <c r="AN165" s="55">
        <f t="shared" si="310"/>
        <v>8.4</v>
      </c>
      <c r="AO165" s="193">
        <f t="shared" si="311"/>
        <v>0.1</v>
      </c>
      <c r="AP165" s="193">
        <f t="shared" si="261"/>
        <v>8</v>
      </c>
      <c r="AQ165" s="193">
        <f t="shared" si="312"/>
        <v>0</v>
      </c>
      <c r="AR165" s="193">
        <f t="shared" si="313"/>
        <v>0</v>
      </c>
      <c r="AS165" s="55">
        <f t="shared" si="314"/>
        <v>7.6</v>
      </c>
      <c r="AT165" s="55">
        <f>IF('Indicator Data'!L168="No data","x",IF('Indicator Data'!CM168&lt;1000,"x",ROUND((IF('Indicator Data'!L168&gt;AT$195,10,IF('Indicator Data'!L168&lt;AT$194,0,10-(AT$195-'Indicator Data'!L168)/(AT$195-AT$194)*10))),1)))</f>
        <v>6.1</v>
      </c>
      <c r="AU165" s="193">
        <f t="shared" si="315"/>
        <v>6.9</v>
      </c>
      <c r="AV165" s="55">
        <f>IF('Indicator Data'!M168="No data","x",ROUND(IF('Indicator Data'!M168=0,0,IF(LOG('Indicator Data'!M168)&gt;AV$195,10,IF(LOG('Indicator Data'!M168)&lt;AV$194,0,10-(AV$195-LOG('Indicator Data'!M168))/(AV$195-AV$194)*10))),1))</f>
        <v>9.1999999999999993</v>
      </c>
      <c r="AW165" s="56">
        <f>IF(AV165="x","x",'Indicator Data'!M168/'Indicator Data'!$CL168)</f>
        <v>0.638855191509348</v>
      </c>
      <c r="AX165" s="55">
        <f t="shared" si="262"/>
        <v>7.1</v>
      </c>
      <c r="AY165" s="55">
        <f t="shared" si="263"/>
        <v>8.3000000000000007</v>
      </c>
      <c r="AZ165" s="55">
        <f>IF('Indicator Data'!N168="No data","x",ROUND(IF('Indicator Data'!N168=0,0,IF(LOG('Indicator Data'!N168)&gt;AZ$195,10,IF(LOG('Indicator Data'!N168)&lt;AZ$194,0,10-(AZ$195-LOG('Indicator Data'!N168))/(AZ$195-AZ$194)*10))),1))</f>
        <v>0</v>
      </c>
      <c r="BA165" s="56">
        <f>IF(AZ165="x","x",'Indicator Data'!N168/'Indicator Data'!$CL168)</f>
        <v>0</v>
      </c>
      <c r="BB165" s="55">
        <f t="shared" si="264"/>
        <v>0</v>
      </c>
      <c r="BC165" s="55">
        <f t="shared" si="265"/>
        <v>0</v>
      </c>
      <c r="BD165" s="55">
        <f>IF('Indicator Data'!O168="No data","x",ROUND(IF('Indicator Data'!O168=0,0,IF(LOG('Indicator Data'!O168)&gt;BD$195,10,IF(LOG('Indicator Data'!O168)&lt;BD$194,0,10-(BD$195-LOG('Indicator Data'!O168))/(BD$195-BD$194)*10))),1))</f>
        <v>0</v>
      </c>
      <c r="BE165" s="56">
        <f>IF(BD165="x","x",'Indicator Data'!O168/'Indicator Data'!$CL168)</f>
        <v>0</v>
      </c>
      <c r="BF165" s="55">
        <f t="shared" si="266"/>
        <v>0</v>
      </c>
      <c r="BG165" s="55">
        <f t="shared" si="267"/>
        <v>0</v>
      </c>
      <c r="BH165" s="55">
        <f>IF('Indicator Data'!P168="No data","x",ROUND(IF('Indicator Data'!P168=0,0,IF(LOG('Indicator Data'!P168)&gt;BH$195,10,IF(LOG('Indicator Data'!P168)&lt;BH$194,0,10-(BH$195-LOG('Indicator Data'!P168))/(BH$195-BH$194)*10))),1))</f>
        <v>0</v>
      </c>
      <c r="BI165" s="56">
        <f>IF(BH165="x","x",'Indicator Data'!P168/'Indicator Data'!$CL168)</f>
        <v>0</v>
      </c>
      <c r="BJ165" s="55">
        <f t="shared" si="268"/>
        <v>0</v>
      </c>
      <c r="BK165" s="55">
        <f t="shared" si="269"/>
        <v>0</v>
      </c>
      <c r="BL165" s="55">
        <f t="shared" si="270"/>
        <v>3.2</v>
      </c>
      <c r="BM165" s="55">
        <f>ROUND(IF('Indicator Data'!Q168=0,0,IF(LOG('Indicator Data'!Q168)&gt;BM$195,10,IF(LOG('Indicator Data'!Q168)&lt;BM$194,0,10-(BM$195-LOG('Indicator Data'!Q168))/(BM$195-BM$194)*10))),1)</f>
        <v>9.4</v>
      </c>
      <c r="BN165" s="55">
        <f>ROUND(IF('Indicator Data'!R168=0,0,IF(LOG('Indicator Data'!R168)&gt;BN$195,10,IF(LOG('Indicator Data'!R168)&lt;BN$194,0,10-(BN$195-LOG('Indicator Data'!R168))/(BN$195-BN$194)*10))),1)</f>
        <v>7.3</v>
      </c>
      <c r="BO165" s="55">
        <f t="shared" si="271"/>
        <v>8</v>
      </c>
      <c r="BP165" s="56">
        <f>'Indicator Data'!Q168/'Indicator Data'!$CL168</f>
        <v>0.99113126101144244</v>
      </c>
      <c r="BQ165" s="56">
        <f>'Indicator Data'!R168/'Indicator Data'!$CL168</f>
        <v>5.7219528922536353E-3</v>
      </c>
      <c r="BR165" s="55">
        <f t="shared" si="316"/>
        <v>9.9</v>
      </c>
      <c r="BS165" s="55">
        <f t="shared" si="317"/>
        <v>0.1</v>
      </c>
      <c r="BT165" s="55">
        <f t="shared" si="248"/>
        <v>3.3666666666666667</v>
      </c>
      <c r="BU165" s="55">
        <f t="shared" si="272"/>
        <v>6.2</v>
      </c>
      <c r="BV165" s="55">
        <f>ROUND(IF('Indicator Data'!S168=0,0,IF(LOG('Indicator Data'!S168)&gt;BV$195,10,IF(LOG('Indicator Data'!S168)&lt;BV$194,0,10-(BV$195-LOG('Indicator Data'!S168))/(BV$195-BV$194)*10))),1)</f>
        <v>8.3000000000000007</v>
      </c>
      <c r="BW165" s="55">
        <f>ROUND(IF('Indicator Data'!T168=0,0,IF(LOG('Indicator Data'!T168)&gt;BW$195,10,IF(LOG('Indicator Data'!T168)&lt;BW$194,0,10-(BW$195-LOG('Indicator Data'!T168))/(BW$195-BW$194)*10))),1)</f>
        <v>9.3000000000000007</v>
      </c>
      <c r="BX165" s="55">
        <f t="shared" si="273"/>
        <v>8.9666666666666668</v>
      </c>
      <c r="BY165" s="56">
        <f>'Indicator Data'!S168/'Indicator Data'!$CL168</f>
        <v>0.15036889604483339</v>
      </c>
      <c r="BZ165" s="56">
        <f>'Indicator Data'!T168/'Indicator Data'!$CL168</f>
        <v>0.84648431785886269</v>
      </c>
      <c r="CA165" s="55">
        <f t="shared" si="318"/>
        <v>2.5</v>
      </c>
      <c r="CB165" s="55">
        <f t="shared" si="319"/>
        <v>8.5</v>
      </c>
      <c r="CC165" s="55">
        <f t="shared" si="274"/>
        <v>6.5</v>
      </c>
      <c r="CD165" s="55">
        <f t="shared" si="275"/>
        <v>8</v>
      </c>
      <c r="CE165" s="55">
        <f t="shared" si="276"/>
        <v>7.2</v>
      </c>
      <c r="CF165" s="55">
        <f>ROUND(IF('Indicator Data'!U168=0,0,IF(LOG('Indicator Data'!U168)&gt;CF$195,10,IF(LOG('Indicator Data'!U168)&lt;CF$194,0,10-(CF$195-LOG('Indicator Data'!U168))/(CF$195-CF$194)*10))),1)</f>
        <v>8.6</v>
      </c>
      <c r="CG165" s="56">
        <f>'Indicator Data'!U168/'Indicator Data'!$CL168</f>
        <v>0.27973718819512794</v>
      </c>
      <c r="CH165" s="55">
        <f t="shared" si="320"/>
        <v>3.1</v>
      </c>
      <c r="CI165" s="55">
        <f t="shared" si="277"/>
        <v>6.6</v>
      </c>
      <c r="CJ165" s="55">
        <f>ROUND(IF('Indicator Data'!V168=0,0,IF(LOG('Indicator Data'!V168)&gt;CJ$195,10,IF(LOG('Indicator Data'!V168)&lt;CJ$194,0,10-(CJ$195-LOG('Indicator Data'!V168))/(CJ$195-CJ$194)*10))),1)</f>
        <v>9.4</v>
      </c>
      <c r="CK165" s="56">
        <f>IF('Indicator Data'!V168/'Indicator Data'!$CL168&gt;1,1,'Indicator Data'!V168/'Indicator Data'!$CL168)</f>
        <v>0.94971555037375222</v>
      </c>
      <c r="CL165" s="55">
        <f t="shared" si="321"/>
        <v>9.5</v>
      </c>
      <c r="CM165" s="55">
        <f t="shared" si="278"/>
        <v>9.5</v>
      </c>
      <c r="CN165" s="55">
        <f>ROUND(IF('Indicator Data'!W168=0,0,IF(LOG('Indicator Data'!W168)&gt;CN$195,10,IF(LOG('Indicator Data'!W168)&lt;CN$194,0,10-(CN$195-LOG('Indicator Data'!W168))/(CN$195-CN$194)*10))),1)</f>
        <v>0</v>
      </c>
      <c r="CO165" s="56">
        <f>'Indicator Data'!W168/'Indicator Data'!$CL168</f>
        <v>0</v>
      </c>
      <c r="CP165" s="55">
        <f t="shared" si="322"/>
        <v>0</v>
      </c>
      <c r="CQ165" s="55">
        <f t="shared" si="279"/>
        <v>0</v>
      </c>
      <c r="CR165" s="55">
        <f>ROUND(IF('Indicator Data'!X168=0,0,IF(LOG('Indicator Data'!X168)&gt;CR$195,10,IF(LOG('Indicator Data'!X168)&lt;CR$194,0,10-(CR$195-LOG('Indicator Data'!X168))/(CR$195-CR$194)*10))),1)</f>
        <v>8.6999999999999993</v>
      </c>
      <c r="CS165" s="56">
        <f>'Indicator Data'!X168/'Indicator Data'!$CL168</f>
        <v>0.32323777875502785</v>
      </c>
      <c r="CT165" s="55">
        <f t="shared" si="323"/>
        <v>3.2</v>
      </c>
      <c r="CU165" s="55">
        <f t="shared" si="280"/>
        <v>6.7</v>
      </c>
      <c r="CV165" s="55">
        <f>ROUND(IF('Indicator Data'!Y168=0,0,IF(LOG('Indicator Data'!Y168)&gt;CR$195,10,IF(LOG('Indicator Data'!Y168)&lt;CR$194,0,10-(CR$195-LOG('Indicator Data'!Y168))/(CR$195-CR$194)*10))),1)</f>
        <v>0</v>
      </c>
      <c r="CW165" s="56">
        <f>'Indicator Data'!Y168/'Indicator Data'!$CL168</f>
        <v>0</v>
      </c>
      <c r="CX165" s="55">
        <f t="shared" si="324"/>
        <v>0</v>
      </c>
      <c r="CY165" s="55">
        <f t="shared" si="281"/>
        <v>0</v>
      </c>
      <c r="CZ165" s="55">
        <f t="shared" si="282"/>
        <v>7.8</v>
      </c>
      <c r="DA165" s="55">
        <f>IF('Indicator Data'!AE168="No data","x",ROUND(IF('Indicator Data'!AE168&gt;DA$195,0,IF('Indicator Data'!AE168&lt;DA$194,10,(DA$195-'Indicator Data'!AE168)/(DA$195-DA$194)*10)),1))</f>
        <v>7</v>
      </c>
      <c r="DB165" s="55">
        <f>IF('Indicator Data'!AF168="No data","x",ROUND(IF('Indicator Data'!AF168&gt;DB$195,0,IF('Indicator Data'!AF168&lt;DB$194,10,(DB$195-'Indicator Data'!AF168)/(DB$195-DB$194)*10)),1))</f>
        <v>6.6</v>
      </c>
      <c r="DC165" s="55">
        <f>IF('Indicator Data'!AH168="No data","x",ROUND(IF('Indicator Data'!AH168&gt;DC$195,0,IF('Indicator Data'!AH168&lt;DC$194,10,(DC$195-'Indicator Data'!AH168)/(DC$195-DC$194)*10)),1))</f>
        <v>7.7</v>
      </c>
      <c r="DD165" s="55">
        <f>IF(AND(DB165="x",DA165="x",DC165="x"),"x",ROUND(AVERAGE(DA165:DC165),1))</f>
        <v>7.1</v>
      </c>
      <c r="DE165" s="55">
        <f>IF('Indicator Data'!AA168="No data","x",ROUND(IF(LOG('Indicator Data'!AA168)&gt;DE$195,10,IF(LOG('Indicator Data'!AA168)&lt;DE$194,0,10-(DE$195-LOG('Indicator Data'!AA168))/(DE$195-DE$194)*10)),1))</f>
        <v>4.2</v>
      </c>
      <c r="DF165" s="55">
        <f>IF('Indicator Data'!AB168="No data","x",ROUND(IF('Indicator Data'!AB168&gt;DF$195,10,IF('Indicator Data'!AB168&lt;DF$194,0,10-(DF$195-'Indicator Data'!AB168)/(DF$195-DF$194)*10)),1))</f>
        <v>7</v>
      </c>
      <c r="DG165" s="55">
        <f>IF('Indicator Data'!AC168="No data","x",ROUND(IF('Indicator Data'!AC168&gt;DG$195,10,IF('Indicator Data'!AC168&lt;DG$194,0,10-(DG$195-'Indicator Data'!AC168)/(DG$195-DG$194)*10)),1))</f>
        <v>3.5</v>
      </c>
      <c r="DH165" s="55">
        <f>IF('Indicator Data'!AD168="No data","x",ROUND(IF('Indicator Data'!AD168&gt;DH$195,10,IF('Indicator Data'!AD168&lt;DH$194,0,10-(DH$195-'Indicator Data'!AD168)/(DH$195-DH$194)*10)),1))</f>
        <v>5.0999999999999996</v>
      </c>
      <c r="DI165" s="55">
        <f t="shared" si="283"/>
        <v>5</v>
      </c>
      <c r="DJ165" s="55">
        <f t="shared" si="284"/>
        <v>5.7</v>
      </c>
      <c r="DK165" s="55">
        <f>IF('Indicator Data'!AK168="No data","x",ROUND(IF('Indicator Data'!AK168&gt;DK$195,10,IF('Indicator Data'!AK168&lt;DK$194,0,10-(DK$195-'Indicator Data'!AK168)/(DK$195-DK$194)*10)),1))</f>
        <v>10</v>
      </c>
      <c r="DL165" s="55">
        <f>IF('Indicator Data'!AL168="No data","x",ROUND(IF('Indicator Data'!AL168&gt;DL$195,10,IF('Indicator Data'!AL168&lt;DL$194,0,10-(DL$195-'Indicator Data'!AL168)/(DL$195-DL$194)*10)),1))</f>
        <v>6.4</v>
      </c>
      <c r="DM165" s="55">
        <f t="shared" si="285"/>
        <v>6</v>
      </c>
      <c r="DN165" s="55">
        <f>IF('Indicator Data'!AG168="No data","x",ROUND(IF('Indicator Data'!AG168&gt;DN$195,10,IF('Indicator Data'!AG168&lt;DN$194,0,10-(DN$195-'Indicator Data'!AG168)/(DN$195-DN$194)*10)),1))</f>
        <v>8.1</v>
      </c>
      <c r="DO165" s="55">
        <f t="shared" si="286"/>
        <v>7.4</v>
      </c>
      <c r="DP165" s="194">
        <f>IF('Indicator Data'!AI168="No data","x",'Indicator Data'!AI168/'Indicator Data'!$CK168)</f>
        <v>2.872621989069683E-4</v>
      </c>
      <c r="DQ165" s="55">
        <f t="shared" si="325"/>
        <v>2.9</v>
      </c>
      <c r="DR165" s="55">
        <f>IF('Indicator Data'!AJ168="No data","x",ROUND(IF('Indicator Data'!AJ168&gt;DR$195,10,IF('Indicator Data'!AJ168&lt;DR$194,0,10-(DR$195-'Indicator Data'!AJ168)/(DR$195-DR$194)*10)),1))</f>
        <v>8</v>
      </c>
      <c r="DS165" s="55">
        <f t="shared" si="287"/>
        <v>5.5</v>
      </c>
      <c r="DT165" s="55">
        <f>ROUND(IF('Indicator Data'!Z168=0,0,IF(LOG('Indicator Data'!Z168)&gt;DT$195,10,IF(LOG('Indicator Data'!Z168)&lt;DT$194,0,10-(DT$195-LOG('Indicator Data'!Z168))/(DT$195-DT$194)*10))),1)</f>
        <v>0</v>
      </c>
      <c r="DU165" s="56">
        <f>'Indicator Data'!Z168/'Indicator Data'!$CL168</f>
        <v>0</v>
      </c>
      <c r="DV165" s="55">
        <f t="shared" si="326"/>
        <v>0</v>
      </c>
      <c r="DW165" s="55">
        <f t="shared" si="288"/>
        <v>0</v>
      </c>
      <c r="DX165" s="55">
        <f t="shared" si="289"/>
        <v>6.3</v>
      </c>
      <c r="DY165" s="57">
        <f>IF(BL165="x",ROUND((10-GEOMEAN(((10-DX165)/10*9+1),((10-CZ165)/10*9+1),((10-DJ165)/10*9+1)))/9*10,1),ROUND((10-GEOMEAN(((10-BL165)/10*9+1),((10-DX165)/10*9+1),((10-CZ165)/10*9+1),((10-DJ165)/10*9+1)))/9*10,1))</f>
        <v>6</v>
      </c>
      <c r="DZ165" s="58">
        <f>IF(ROUND(IF(AP165="x",(10-GEOMEAN(((10-AO165)/10*9+1),((10-DY165)/10*9+1),((10-AU165)/10*9+1),((10-AQ165)/10*9+1),((10-AR165)/10*9+1)))/9*10,(10-GEOMEAN(((10-AO165)/10*9+1),((10-DY165)/10*9+1),((10-AP165)/10*9+1),((10-AQ165)/10*9+1),((10-AR165)/10*9+1),((10-AU165)/10*9+1)))/9*10),1)=0,0.1,ROUND(IF(AP165="x",(10-GEOMEAN(((10-AO165)/10*9+1),((10-DY165)/10*9+1),((10-AU165)/10*9+1),((10-AQ165)/10*9+1),((10-AR165)/10*9+1)))/9*10,(10-GEOMEAN(((10-AO165)/10*9+1),((10-DY165)/10*9+1),((10-AP165)/10*9+1),((10-AQ165)/10*9+1),((10-AR165)/10*9+1),((10-AU165)/10*9+1)))/9*10),1))</f>
        <v>4.4000000000000004</v>
      </c>
      <c r="EA165" s="55">
        <f>ROUND(IF('Indicator Data'!AM168=0,0,IF('Indicator Data'!AM168&gt;EA$195,10,IF('Indicator Data'!AM168&lt;EA$194,0,10-(EA$195-'Indicator Data'!AM168)/(EA$195-EA$194)*10))),1)</f>
        <v>10</v>
      </c>
      <c r="EB165" s="55">
        <f>ROUND(IF('Indicator Data'!AN168=0,0,IF(LOG('Indicator Data'!AN168)&gt;LOG(EB$195),10,IF(LOG('Indicator Data'!AN168)&lt;LOG(EB$194),0,10-(LOG(EB$195)-LOG('Indicator Data'!AN168))/(LOG(EB$195)-LOG(EB$194))*10))),1)</f>
        <v>9.9</v>
      </c>
      <c r="EC165" s="57">
        <f t="shared" si="327"/>
        <v>10</v>
      </c>
      <c r="ED165" s="55">
        <f>'Indicator Data'!AO168</f>
        <v>0</v>
      </c>
      <c r="EE165" s="55">
        <f>'Indicator Data'!AP168</f>
        <v>5</v>
      </c>
      <c r="EF165" s="57">
        <f t="shared" si="328"/>
        <v>9</v>
      </c>
      <c r="EG165" s="58">
        <f t="shared" si="329"/>
        <v>9</v>
      </c>
      <c r="EH165" s="15"/>
      <c r="EI165" s="104"/>
      <c r="EJ165" s="4"/>
    </row>
    <row r="166" spans="1:140" x14ac:dyDescent="0.25">
      <c r="A166" s="127" t="str">
        <f>'Indicator Data'!A169</f>
        <v>Suriname</v>
      </c>
      <c r="B166" s="59" t="str">
        <f>'Indicator Data'!B169</f>
        <v>SUR</v>
      </c>
      <c r="C166" s="55">
        <f>ROUND(IF('Indicator Data'!C169=0,0.1,IF(LOG('Indicator Data'!C169)&gt;C$195,10,IF(LOG('Indicator Data'!C169)&lt;C$194,0,10-(C$195-LOG('Indicator Data'!C169))/(C$195-C$194)*10))),1)</f>
        <v>0.1</v>
      </c>
      <c r="D166" s="55">
        <f>ROUND(IF('Indicator Data'!D169=0,0.1,IF(LOG('Indicator Data'!D169)&gt;D$195,10,IF(LOG('Indicator Data'!D169)&lt;D$194,0,10-(D$195-LOG('Indicator Data'!D169))/(D$195-D$194)*10))),1)</f>
        <v>0.1</v>
      </c>
      <c r="E166" s="55">
        <f t="shared" si="290"/>
        <v>0.1</v>
      </c>
      <c r="F166" s="55">
        <f>IF('Indicator Data'!E169="No data",0.1,(ROUND(IF('Indicator Data'!E169=0,0,IF(LOG('Indicator Data'!E169)&gt;F$195,10,IF(LOG('Indicator Data'!E169)&lt;F$194,0,10-(F$195-LOG('Indicator Data'!E169))/(F$195-F$194)*10))),1)))</f>
        <v>5.4</v>
      </c>
      <c r="G166" s="55">
        <f>ROUND(IF('Indicator Data'!F169=0,0,IF(LOG('Indicator Data'!F169)&gt;G$195,10,IF(LOG('Indicator Data'!F169)&lt;G$194,0,10-(G$195-LOG('Indicator Data'!F169))/(G$195-G$194)*10))),1)</f>
        <v>1.9</v>
      </c>
      <c r="H166" s="55">
        <f>ROUND(IF('Indicator Data'!G169=0,0,IF(LOG('Indicator Data'!G169)&gt;H$195,10,IF(LOG('Indicator Data'!G169)&lt;H$194,0,10-(H$195-LOG('Indicator Data'!G169))/(H$195-H$194)*10))),1)</f>
        <v>0</v>
      </c>
      <c r="I166" s="55">
        <f>ROUND(IF('Indicator Data'!H169=0,0,IF(LOG('Indicator Data'!H169)&gt;I$195,10,IF(LOG('Indicator Data'!H169)&lt;I$194,0,10-(I$195-LOG('Indicator Data'!H169))/(I$195-I$194)*10))),1)</f>
        <v>0</v>
      </c>
      <c r="J166" s="55">
        <f t="shared" si="291"/>
        <v>0</v>
      </c>
      <c r="K166" s="55">
        <f>ROUND(IF('Indicator Data'!I169=0,0,IF(LOG('Indicator Data'!I169)&gt;K$195,10,IF(LOG('Indicator Data'!I169)&lt;K$194,0,10-(K$195-LOG('Indicator Data'!I169))/(K$195-K$194)*10))),1)</f>
        <v>0</v>
      </c>
      <c r="L166" s="55">
        <f t="shared" si="292"/>
        <v>0</v>
      </c>
      <c r="M166" s="55">
        <f>ROUND(IF('Indicator Data'!J169=0,0,IF(LOG('Indicator Data'!J169)&gt;M$195,10,IF(LOG('Indicator Data'!J169)&lt;M$194,0,10-(M$195-LOG('Indicator Data'!J169))/(M$195-M$194)*10))),1)</f>
        <v>0</v>
      </c>
      <c r="N166" s="56">
        <f>'Indicator Data'!C169/'Indicator Data'!$CL169</f>
        <v>0</v>
      </c>
      <c r="O166" s="56">
        <f>'Indicator Data'!D169/'Indicator Data'!$CL169</f>
        <v>0</v>
      </c>
      <c r="P166" s="56">
        <f>IF(F166=0.1,"x",'Indicator Data'!E169/'Indicator Data'!$CL169)</f>
        <v>2.7647051494326703E-2</v>
      </c>
      <c r="Q166" s="56">
        <f>'Indicator Data'!F169/'Indicator Data'!$CL169</f>
        <v>2.6211400482511272E-7</v>
      </c>
      <c r="R166" s="56">
        <f>'Indicator Data'!G169/'Indicator Data'!$CL169</f>
        <v>0</v>
      </c>
      <c r="S166" s="56">
        <f>'Indicator Data'!H169/'Indicator Data'!$CL169</f>
        <v>0</v>
      </c>
      <c r="T166" s="56">
        <f>'Indicator Data'!I169/'Indicator Data'!$CL169</f>
        <v>0</v>
      </c>
      <c r="U166" s="56">
        <f>'Indicator Data'!J169/'Indicator Data'!$CL169</f>
        <v>0</v>
      </c>
      <c r="V166" s="55">
        <f t="shared" si="293"/>
        <v>0</v>
      </c>
      <c r="W166" s="55">
        <f t="shared" si="294"/>
        <v>0</v>
      </c>
      <c r="X166" s="55">
        <f t="shared" si="295"/>
        <v>0</v>
      </c>
      <c r="Y166" s="55">
        <f t="shared" si="296"/>
        <v>10</v>
      </c>
      <c r="Z166" s="55">
        <f t="shared" si="297"/>
        <v>4.3</v>
      </c>
      <c r="AA166" s="55">
        <f t="shared" si="298"/>
        <v>0</v>
      </c>
      <c r="AB166" s="55">
        <f t="shared" si="299"/>
        <v>0</v>
      </c>
      <c r="AC166" s="55">
        <f t="shared" si="300"/>
        <v>0</v>
      </c>
      <c r="AD166" s="55">
        <f t="shared" si="301"/>
        <v>0</v>
      </c>
      <c r="AE166" s="55">
        <f t="shared" si="302"/>
        <v>0</v>
      </c>
      <c r="AF166" s="55">
        <f t="shared" si="303"/>
        <v>0</v>
      </c>
      <c r="AG166" s="55">
        <f>ROUND(IF('Indicator Data'!K169=0,0,IF('Indicator Data'!K169&gt;AG$195,10,IF('Indicator Data'!K169&lt;AG$194,0,10-(AG$195-'Indicator Data'!K169)/(AG$195-AG$194)*10))),1)</f>
        <v>0</v>
      </c>
      <c r="AH166" s="55">
        <f t="shared" si="304"/>
        <v>0.1</v>
      </c>
      <c r="AI166" s="55">
        <f t="shared" si="305"/>
        <v>0.1</v>
      </c>
      <c r="AJ166" s="55">
        <f t="shared" si="306"/>
        <v>0</v>
      </c>
      <c r="AK166" s="55">
        <f t="shared" si="307"/>
        <v>0</v>
      </c>
      <c r="AL166" s="55">
        <f t="shared" si="308"/>
        <v>0</v>
      </c>
      <c r="AM166" s="55">
        <f t="shared" si="309"/>
        <v>0</v>
      </c>
      <c r="AN166" s="55">
        <f t="shared" si="310"/>
        <v>0</v>
      </c>
      <c r="AO166" s="193">
        <f t="shared" si="311"/>
        <v>0.1</v>
      </c>
      <c r="AP166" s="193">
        <f t="shared" si="261"/>
        <v>8.6</v>
      </c>
      <c r="AQ166" s="193">
        <f t="shared" si="312"/>
        <v>3.2</v>
      </c>
      <c r="AR166" s="193">
        <f t="shared" si="313"/>
        <v>0</v>
      </c>
      <c r="AS166" s="55">
        <f t="shared" si="314"/>
        <v>0</v>
      </c>
      <c r="AT166" s="55">
        <f>IF('Indicator Data'!L169="No data","x",IF('Indicator Data'!CM169&lt;1000,"x",ROUND((IF('Indicator Data'!L169&gt;AT$195,10,IF('Indicator Data'!L169&lt;AT$194,0,10-(AT$195-'Indicator Data'!L169)/(AT$195-AT$194)*10))),1)))</f>
        <v>3</v>
      </c>
      <c r="AU166" s="193">
        <f t="shared" si="315"/>
        <v>1.5</v>
      </c>
      <c r="AV166" s="55" t="str">
        <f>IF('Indicator Data'!M169="No data","x",ROUND(IF('Indicator Data'!M169=0,0,IF(LOG('Indicator Data'!M169)&gt;AV$195,10,IF(LOG('Indicator Data'!M169)&lt;AV$194,0,10-(AV$195-LOG('Indicator Data'!M169))/(AV$195-AV$194)*10))),1))</f>
        <v>x</v>
      </c>
      <c r="AW166" s="56" t="str">
        <f>IF(AV166="x","x",'Indicator Data'!M169/'Indicator Data'!$CL169)</f>
        <v>x</v>
      </c>
      <c r="AX166" s="55" t="str">
        <f t="shared" si="262"/>
        <v>x</v>
      </c>
      <c r="AY166" s="55" t="str">
        <f t="shared" si="263"/>
        <v>x</v>
      </c>
      <c r="AZ166" s="55" t="str">
        <f>IF('Indicator Data'!N169="No data","x",ROUND(IF('Indicator Data'!N169=0,0,IF(LOG('Indicator Data'!N169)&gt;AZ$195,10,IF(LOG('Indicator Data'!N169)&lt;AZ$194,0,10-(AZ$195-LOG('Indicator Data'!N169))/(AZ$195-AZ$194)*10))),1))</f>
        <v>x</v>
      </c>
      <c r="BA166" s="56" t="str">
        <f>IF(AZ166="x","x",'Indicator Data'!N169/'Indicator Data'!$CL169)</f>
        <v>x</v>
      </c>
      <c r="BB166" s="55" t="str">
        <f t="shared" si="264"/>
        <v>x</v>
      </c>
      <c r="BC166" s="55" t="str">
        <f t="shared" si="265"/>
        <v>x</v>
      </c>
      <c r="BD166" s="55" t="str">
        <f>IF('Indicator Data'!O169="No data","x",ROUND(IF('Indicator Data'!O169=0,0,IF(LOG('Indicator Data'!O169)&gt;BD$195,10,IF(LOG('Indicator Data'!O169)&lt;BD$194,0,10-(BD$195-LOG('Indicator Data'!O169))/(BD$195-BD$194)*10))),1))</f>
        <v>x</v>
      </c>
      <c r="BE166" s="56" t="str">
        <f>IF(BD166="x","x",'Indicator Data'!O169/'Indicator Data'!$CL169)</f>
        <v>x</v>
      </c>
      <c r="BF166" s="55" t="str">
        <f t="shared" si="266"/>
        <v>x</v>
      </c>
      <c r="BG166" s="55" t="str">
        <f t="shared" si="267"/>
        <v>x</v>
      </c>
      <c r="BH166" s="55" t="str">
        <f>IF('Indicator Data'!P169="No data","x",ROUND(IF('Indicator Data'!P169=0,0,IF(LOG('Indicator Data'!P169)&gt;BH$195,10,IF(LOG('Indicator Data'!P169)&lt;BH$194,0,10-(BH$195-LOG('Indicator Data'!P169))/(BH$195-BH$194)*10))),1))</f>
        <v>x</v>
      </c>
      <c r="BI166" s="56" t="str">
        <f>IF(BH166="x","x",'Indicator Data'!P169/'Indicator Data'!$CL169)</f>
        <v>x</v>
      </c>
      <c r="BJ166" s="55" t="str">
        <f t="shared" si="268"/>
        <v>x</v>
      </c>
      <c r="BK166" s="55" t="str">
        <f t="shared" si="269"/>
        <v>x</v>
      </c>
      <c r="BL166" s="55" t="str">
        <f t="shared" si="270"/>
        <v>x</v>
      </c>
      <c r="BM166" s="55">
        <f>ROUND(IF('Indicator Data'!Q169=0,0,IF(LOG('Indicator Data'!Q169)&gt;BM$195,10,IF(LOG('Indicator Data'!Q169)&lt;BM$194,0,10-(BM$195-LOG('Indicator Data'!Q169))/(BM$195-BM$194)*10))),1)</f>
        <v>0</v>
      </c>
      <c r="BN166" s="55">
        <f>ROUND(IF('Indicator Data'!R169=0,0,IF(LOG('Indicator Data'!R169)&gt;BN$195,10,IF(LOG('Indicator Data'!R169)&lt;BN$194,0,10-(BN$195-LOG('Indicator Data'!R169))/(BN$195-BN$194)*10))),1)</f>
        <v>6.1</v>
      </c>
      <c r="BO166" s="55">
        <f t="shared" si="271"/>
        <v>4.0666666666666664</v>
      </c>
      <c r="BP166" s="56">
        <f>'Indicator Data'!Q169/'Indicator Data'!$CL169</f>
        <v>0</v>
      </c>
      <c r="BQ166" s="56">
        <f>'Indicator Data'!R169/'Indicator Data'!$CL169</f>
        <v>8.3697431836514694E-2</v>
      </c>
      <c r="BR166" s="55">
        <f t="shared" si="316"/>
        <v>0</v>
      </c>
      <c r="BS166" s="55">
        <f t="shared" si="317"/>
        <v>1</v>
      </c>
      <c r="BT166" s="55">
        <f t="shared" si="248"/>
        <v>0.66666666666666663</v>
      </c>
      <c r="BU166" s="55">
        <f t="shared" si="272"/>
        <v>2.5</v>
      </c>
      <c r="BV166" s="55">
        <f>ROUND(IF('Indicator Data'!S169=0,0,IF(LOG('Indicator Data'!S169)&gt;BV$195,10,IF(LOG('Indicator Data'!S169)&lt;BV$194,0,10-(BV$195-LOG('Indicator Data'!S169))/(BV$195-BV$194)*10))),1)</f>
        <v>0</v>
      </c>
      <c r="BW166" s="55">
        <f>ROUND(IF('Indicator Data'!T169=0,0,IF(LOG('Indicator Data'!T169)&gt;BW$195,10,IF(LOG('Indicator Data'!T169)&lt;BW$194,0,10-(BW$195-LOG('Indicator Data'!T169))/(BW$195-BW$194)*10))),1)</f>
        <v>5.2</v>
      </c>
      <c r="BX166" s="55">
        <f t="shared" si="273"/>
        <v>3.4666666666666668</v>
      </c>
      <c r="BY166" s="56">
        <f>'Indicator Data'!S169/'Indicator Data'!$CL169</f>
        <v>0</v>
      </c>
      <c r="BZ166" s="56">
        <f>'Indicator Data'!T169/'Indicator Data'!$CL169</f>
        <v>8.3697431836514694E-2</v>
      </c>
      <c r="CA166" s="55">
        <f t="shared" si="318"/>
        <v>0</v>
      </c>
      <c r="CB166" s="55">
        <f t="shared" si="319"/>
        <v>0.8</v>
      </c>
      <c r="CC166" s="55">
        <f t="shared" si="274"/>
        <v>0.53333333333333333</v>
      </c>
      <c r="CD166" s="55">
        <f t="shared" si="275"/>
        <v>2.1</v>
      </c>
      <c r="CE166" s="55">
        <f t="shared" si="276"/>
        <v>2.2999999999999998</v>
      </c>
      <c r="CF166" s="55">
        <f>ROUND(IF('Indicator Data'!U169=0,0,IF(LOG('Indicator Data'!U169)&gt;CF$195,10,IF(LOG('Indicator Data'!U169)&lt;CF$194,0,10-(CF$195-LOG('Indicator Data'!U169))/(CF$195-CF$194)*10))),1)</f>
        <v>6.8</v>
      </c>
      <c r="CG166" s="56">
        <f>'Indicator Data'!U169/'Indicator Data'!$CL169</f>
        <v>0.99616058359129411</v>
      </c>
      <c r="CH166" s="55">
        <f t="shared" si="320"/>
        <v>10</v>
      </c>
      <c r="CI166" s="55">
        <f t="shared" si="277"/>
        <v>8.9</v>
      </c>
      <c r="CJ166" s="55">
        <f>ROUND(IF('Indicator Data'!V169=0,0,IF(LOG('Indicator Data'!V169)&gt;CJ$195,10,IF(LOG('Indicator Data'!V169)&lt;CJ$194,0,10-(CJ$195-LOG('Indicator Data'!V169))/(CJ$195-CJ$194)*10))),1)</f>
        <v>6.8</v>
      </c>
      <c r="CK166" s="56">
        <f>IF('Indicator Data'!V169/'Indicator Data'!$CL169&gt;1,1,'Indicator Data'!V169/'Indicator Data'!$CL169)</f>
        <v>0.98095136872241573</v>
      </c>
      <c r="CL166" s="55">
        <f t="shared" si="321"/>
        <v>9.8000000000000007</v>
      </c>
      <c r="CM166" s="55">
        <f t="shared" si="278"/>
        <v>8.6999999999999993</v>
      </c>
      <c r="CN166" s="55">
        <f>ROUND(IF('Indicator Data'!W169=0,0,IF(LOG('Indicator Data'!W169)&gt;CN$195,10,IF(LOG('Indicator Data'!W169)&lt;CN$194,0,10-(CN$195-LOG('Indicator Data'!W169))/(CN$195-CN$194)*10))),1)</f>
        <v>0</v>
      </c>
      <c r="CO166" s="56">
        <f>'Indicator Data'!W169/'Indicator Data'!$CL169</f>
        <v>0</v>
      </c>
      <c r="CP166" s="55">
        <f t="shared" si="322"/>
        <v>0</v>
      </c>
      <c r="CQ166" s="55">
        <f t="shared" si="279"/>
        <v>0</v>
      </c>
      <c r="CR166" s="55">
        <f>ROUND(IF('Indicator Data'!X169=0,0,IF(LOG('Indicator Data'!X169)&gt;CR$195,10,IF(LOG('Indicator Data'!X169)&lt;CR$194,0,10-(CR$195-LOG('Indicator Data'!X169))/(CR$195-CR$194)*10))),1)</f>
        <v>6.8</v>
      </c>
      <c r="CS166" s="56">
        <f>'Indicator Data'!X169/'Indicator Data'!$CL169</f>
        <v>0.99926707929686998</v>
      </c>
      <c r="CT166" s="55">
        <f t="shared" si="323"/>
        <v>10</v>
      </c>
      <c r="CU166" s="55">
        <f t="shared" si="280"/>
        <v>8.9</v>
      </c>
      <c r="CV166" s="55">
        <f>ROUND(IF('Indicator Data'!Y169=0,0,IF(LOG('Indicator Data'!Y169)&gt;CR$195,10,IF(LOG('Indicator Data'!Y169)&lt;CR$194,0,10-(CR$195-LOG('Indicator Data'!Y169))/(CR$195-CR$194)*10))),1)</f>
        <v>0</v>
      </c>
      <c r="CW166" s="56">
        <f>'Indicator Data'!Y169/'Indicator Data'!$CL169</f>
        <v>0</v>
      </c>
      <c r="CX166" s="55">
        <f t="shared" si="324"/>
        <v>0</v>
      </c>
      <c r="CY166" s="55">
        <f t="shared" si="281"/>
        <v>0</v>
      </c>
      <c r="CZ166" s="55">
        <f t="shared" si="282"/>
        <v>7.9</v>
      </c>
      <c r="DA166" s="55">
        <f>IF('Indicator Data'!AE169="No data","x",ROUND(IF('Indicator Data'!AE169&gt;DA$195,0,IF('Indicator Data'!AE169&lt;DA$194,10,(DA$195-'Indicator Data'!AE169)/(DA$195-DA$194)*10)),1))</f>
        <v>1.7</v>
      </c>
      <c r="DB166" s="55">
        <f>IF('Indicator Data'!AF169="No data","x",ROUND(IF('Indicator Data'!AF169&gt;DB$195,0,IF('Indicator Data'!AF169&lt;DB$194,10,(DB$195-'Indicator Data'!AF169)/(DB$195-DB$194)*10)),1))</f>
        <v>0.8</v>
      </c>
      <c r="DC166" s="55">
        <f>IF('Indicator Data'!AH169="No data","x",ROUND(IF('Indicator Data'!AH169&gt;DC$195,0,IF('Indicator Data'!AH169&lt;DC$194,10,(DC$195-'Indicator Data'!AH169)/(DC$195-DC$194)*10)),1))</f>
        <v>3.2</v>
      </c>
      <c r="DD166" s="55">
        <f>IF(AND(DB166="x",DA166="x",DC166="x"),"x",ROUND(AVERAGE(DA166:DC166),1))</f>
        <v>1.9</v>
      </c>
      <c r="DE166" s="55">
        <f>IF('Indicator Data'!AA169="No data","x",ROUND(IF(LOG('Indicator Data'!AA169)&gt;DE$195,10,IF(LOG('Indicator Data'!AA169)&lt;DE$194,0,10-(DE$195-LOG('Indicator Data'!AA169))/(DE$195-DE$194)*10)),1))</f>
        <v>1.9</v>
      </c>
      <c r="DF166" s="55">
        <f>IF('Indicator Data'!AB169="No data","x",ROUND(IF('Indicator Data'!AB169&gt;DF$195,10,IF('Indicator Data'!AB169&lt;DF$194,0,10-(DF$195-'Indicator Data'!AB169)/(DF$195-DF$194)*10)),1))</f>
        <v>3.3</v>
      </c>
      <c r="DG166" s="55">
        <f>IF('Indicator Data'!AC169="No data","x",ROUND(IF('Indicator Data'!AC169&gt;DG$195,10,IF('Indicator Data'!AC169&lt;DG$194,0,10-(DG$195-'Indicator Data'!AC169)/(DG$195-DG$194)*10)),1))</f>
        <v>6.6</v>
      </c>
      <c r="DH166" s="55" t="str">
        <f>IF('Indicator Data'!AD169="No data","x",ROUND(IF('Indicator Data'!AD169&gt;DH$195,10,IF('Indicator Data'!AD169&lt;DH$194,0,10-(DH$195-'Indicator Data'!AD169)/(DH$195-DH$194)*10)),1))</f>
        <v>x</v>
      </c>
      <c r="DI166" s="55">
        <f t="shared" si="283"/>
        <v>3.9</v>
      </c>
      <c r="DJ166" s="55">
        <f t="shared" si="284"/>
        <v>3.2</v>
      </c>
      <c r="DK166" s="55">
        <f>IF('Indicator Data'!AK169="No data","x",ROUND(IF('Indicator Data'!AK169&gt;DK$195,10,IF('Indicator Data'!AK169&lt;DK$194,0,10-(DK$195-'Indicator Data'!AK169)/(DK$195-DK$194)*10)),1))</f>
        <v>0.7</v>
      </c>
      <c r="DL166" s="55">
        <f>IF('Indicator Data'!AL169="No data","x",ROUND(IF('Indicator Data'!AL169&gt;DL$195,10,IF('Indicator Data'!AL169&lt;DL$194,0,10-(DL$195-'Indicator Data'!AL169)/(DL$195-DL$194)*10)),1))</f>
        <v>2.7</v>
      </c>
      <c r="DM166" s="55">
        <f t="shared" si="285"/>
        <v>3</v>
      </c>
      <c r="DN166" s="55">
        <f>IF('Indicator Data'!AG169="No data","x",ROUND(IF('Indicator Data'!AG169&gt;DN$195,10,IF('Indicator Data'!AG169&lt;DN$194,0,10-(DN$195-'Indicator Data'!AG169)/(DN$195-DN$194)*10)),1))</f>
        <v>0.9</v>
      </c>
      <c r="DO166" s="55">
        <f t="shared" si="286"/>
        <v>1.7</v>
      </c>
      <c r="DP166" s="194">
        <f>IF('Indicator Data'!AI169="No data","x",'Indicator Data'!AI169/'Indicator Data'!$CK169)</f>
        <v>1.1805740020243372E-4</v>
      </c>
      <c r="DQ166" s="55">
        <f t="shared" si="325"/>
        <v>1.2</v>
      </c>
      <c r="DR166" s="55">
        <f>IF('Indicator Data'!AJ169="No data","x",ROUND(IF('Indicator Data'!AJ169&gt;DR$195,10,IF('Indicator Data'!AJ169&lt;DR$194,0,10-(DR$195-'Indicator Data'!AJ169)/(DR$195-DR$194)*10)),1))</f>
        <v>8</v>
      </c>
      <c r="DS166" s="55">
        <f t="shared" si="287"/>
        <v>4.5999999999999996</v>
      </c>
      <c r="DT166" s="55">
        <f>ROUND(IF('Indicator Data'!Z169=0,0,IF(LOG('Indicator Data'!Z169)&gt;DT$195,10,IF(LOG('Indicator Data'!Z169)&lt;DT$194,0,10-(DT$195-LOG('Indicator Data'!Z169))/(DT$195-DT$194)*10))),1)</f>
        <v>0</v>
      </c>
      <c r="DU166" s="56">
        <f>'Indicator Data'!Z169/'Indicator Data'!$CL169</f>
        <v>0</v>
      </c>
      <c r="DV166" s="55">
        <f t="shared" si="326"/>
        <v>0</v>
      </c>
      <c r="DW166" s="55">
        <f t="shared" si="288"/>
        <v>0</v>
      </c>
      <c r="DX166" s="55">
        <f t="shared" si="289"/>
        <v>3.1</v>
      </c>
      <c r="DY166" s="57">
        <f>IF(BL166="x",ROUND((10-GEOMEAN(((10-DX166)/10*9+1),((10-CZ166)/10*9+1),((10-DJ166)/10*9+1)))/9*10,1),ROUND((10-GEOMEAN(((10-BL166)/10*9+1),((10-DX166)/10*9+1),((10-CZ166)/10*9+1),((10-DJ166)/10*9+1)))/9*10,1))</f>
        <v>5.2</v>
      </c>
      <c r="DZ166" s="58">
        <f>IF(ROUND(IF(AP166="x",(10-GEOMEAN(((10-AO166)/10*9+1),((10-DY166)/10*9+1),((10-AU166)/10*9+1),((10-AQ166)/10*9+1),((10-AR166)/10*9+1)))/9*10,(10-GEOMEAN(((10-AO166)/10*9+1),((10-DY166)/10*9+1),((10-AP166)/10*9+1),((10-AQ166)/10*9+1),((10-AR166)/10*9+1),((10-AU166)/10*9+1)))/9*10),1)=0,0.1,ROUND(IF(AP166="x",(10-GEOMEAN(((10-AO166)/10*9+1),((10-DY166)/10*9+1),((10-AU166)/10*9+1),((10-AQ166)/10*9+1),((10-AR166)/10*9+1)))/9*10,(10-GEOMEAN(((10-AO166)/10*9+1),((10-DY166)/10*9+1),((10-AP166)/10*9+1),((10-AQ166)/10*9+1),((10-AR166)/10*9+1),((10-AU166)/10*9+1)))/9*10),1))</f>
        <v>3.9</v>
      </c>
      <c r="EA166" s="55">
        <f>ROUND(IF('Indicator Data'!AM169=0,0,IF('Indicator Data'!AM169&gt;EA$195,10,IF('Indicator Data'!AM169&lt;EA$194,0,10-(EA$195-'Indicator Data'!AM169)/(EA$195-EA$194)*10))),1)</f>
        <v>0.2</v>
      </c>
      <c r="EB166" s="55">
        <f>ROUND(IF('Indicator Data'!AN169=0,0,IF(LOG('Indicator Data'!AN169)&gt;LOG(EB$195),10,IF(LOG('Indicator Data'!AN169)&lt;LOG(EB$194),0,10-(LOG(EB$195)-LOG('Indicator Data'!AN169))/(LOG(EB$195)-LOG(EB$194))*10))),1)</f>
        <v>0</v>
      </c>
      <c r="EC166" s="57">
        <f t="shared" si="327"/>
        <v>0.1</v>
      </c>
      <c r="ED166" s="55">
        <f>'Indicator Data'!AO169</f>
        <v>0</v>
      </c>
      <c r="EE166" s="55">
        <f>'Indicator Data'!AP169</f>
        <v>0</v>
      </c>
      <c r="EF166" s="57">
        <f t="shared" si="328"/>
        <v>0</v>
      </c>
      <c r="EG166" s="58">
        <f t="shared" si="329"/>
        <v>0.1</v>
      </c>
      <c r="EH166" s="15"/>
      <c r="EI166" s="104"/>
      <c r="EJ166" s="4"/>
    </row>
    <row r="167" spans="1:140" x14ac:dyDescent="0.25">
      <c r="A167" s="127" t="str">
        <f>'Indicator Data'!A170</f>
        <v>Sweden</v>
      </c>
      <c r="B167" s="59" t="str">
        <f>'Indicator Data'!B170</f>
        <v>SWE</v>
      </c>
      <c r="C167" s="55">
        <f>ROUND(IF('Indicator Data'!C170=0,0.1,IF(LOG('Indicator Data'!C170)&gt;C$195,10,IF(LOG('Indicator Data'!C170)&lt;C$194,0,10-(C$195-LOG('Indicator Data'!C170))/(C$195-C$194)*10))),1)</f>
        <v>0.1</v>
      </c>
      <c r="D167" s="55">
        <f>ROUND(IF('Indicator Data'!D170=0,0.1,IF(LOG('Indicator Data'!D170)&gt;D$195,10,IF(LOG('Indicator Data'!D170)&lt;D$194,0,10-(D$195-LOG('Indicator Data'!D170))/(D$195-D$194)*10))),1)</f>
        <v>0.1</v>
      </c>
      <c r="E167" s="55">
        <f t="shared" si="290"/>
        <v>0.1</v>
      </c>
      <c r="F167" s="55">
        <f>IF('Indicator Data'!E170="No data",0.1,(ROUND(IF('Indicator Data'!E170=0,0,IF(LOG('Indicator Data'!E170)&gt;F$195,10,IF(LOG('Indicator Data'!E170)&lt;F$194,0,10-(F$195-LOG('Indicator Data'!E170))/(F$195-F$194)*10))),1)))</f>
        <v>5.0999999999999996</v>
      </c>
      <c r="G167" s="55">
        <f>ROUND(IF('Indicator Data'!F170=0,0,IF(LOG('Indicator Data'!F170)&gt;G$195,10,IF(LOG('Indicator Data'!F170)&lt;G$194,0,10-(G$195-LOG('Indicator Data'!F170))/(G$195-G$194)*10))),1)</f>
        <v>0</v>
      </c>
      <c r="H167" s="55">
        <f>ROUND(IF('Indicator Data'!G170=0,0,IF(LOG('Indicator Data'!G170)&gt;H$195,10,IF(LOG('Indicator Data'!G170)&lt;H$194,0,10-(H$195-LOG('Indicator Data'!G170))/(H$195-H$194)*10))),1)</f>
        <v>0</v>
      </c>
      <c r="I167" s="55">
        <f>ROUND(IF('Indicator Data'!H170=0,0,IF(LOG('Indicator Data'!H170)&gt;I$195,10,IF(LOG('Indicator Data'!H170)&lt;I$194,0,10-(I$195-LOG('Indicator Data'!H170))/(I$195-I$194)*10))),1)</f>
        <v>0</v>
      </c>
      <c r="J167" s="55">
        <f t="shared" si="291"/>
        <v>0</v>
      </c>
      <c r="K167" s="55">
        <f>ROUND(IF('Indicator Data'!I170=0,0,IF(LOG('Indicator Data'!I170)&gt;K$195,10,IF(LOG('Indicator Data'!I170)&lt;K$194,0,10-(K$195-LOG('Indicator Data'!I170))/(K$195-K$194)*10))),1)</f>
        <v>0</v>
      </c>
      <c r="L167" s="55">
        <f t="shared" si="292"/>
        <v>0</v>
      </c>
      <c r="M167" s="55">
        <f>ROUND(IF('Indicator Data'!J170=0,0,IF(LOG('Indicator Data'!J170)&gt;M$195,10,IF(LOG('Indicator Data'!J170)&lt;M$194,0,10-(M$195-LOG('Indicator Data'!J170))/(M$195-M$194)*10))),1)</f>
        <v>0</v>
      </c>
      <c r="N167" s="56">
        <f>'Indicator Data'!C170/'Indicator Data'!$CL170</f>
        <v>0</v>
      </c>
      <c r="O167" s="56">
        <f>'Indicator Data'!D170/'Indicator Data'!$CL170</f>
        <v>0</v>
      </c>
      <c r="P167" s="56">
        <f>IF(F167=0.1,"x",'Indicator Data'!E170/'Indicator Data'!$CL170)</f>
        <v>1.1560469515250044E-3</v>
      </c>
      <c r="Q167" s="56">
        <f>'Indicator Data'!F170/'Indicator Data'!$CL170</f>
        <v>0</v>
      </c>
      <c r="R167" s="56">
        <f>'Indicator Data'!G170/'Indicator Data'!$CL170</f>
        <v>0</v>
      </c>
      <c r="S167" s="56">
        <f>'Indicator Data'!H170/'Indicator Data'!$CL170</f>
        <v>0</v>
      </c>
      <c r="T167" s="56">
        <f>'Indicator Data'!I170/'Indicator Data'!$CL170</f>
        <v>0</v>
      </c>
      <c r="U167" s="56">
        <f>'Indicator Data'!J170/'Indicator Data'!$CL170</f>
        <v>0</v>
      </c>
      <c r="V167" s="55">
        <f t="shared" si="293"/>
        <v>0</v>
      </c>
      <c r="W167" s="55">
        <f t="shared" si="294"/>
        <v>0</v>
      </c>
      <c r="X167" s="55">
        <f t="shared" si="295"/>
        <v>0</v>
      </c>
      <c r="Y167" s="55">
        <f t="shared" si="296"/>
        <v>0.8</v>
      </c>
      <c r="Z167" s="55">
        <f t="shared" si="297"/>
        <v>0</v>
      </c>
      <c r="AA167" s="55">
        <f t="shared" si="298"/>
        <v>0</v>
      </c>
      <c r="AB167" s="55">
        <f t="shared" si="299"/>
        <v>0</v>
      </c>
      <c r="AC167" s="55">
        <f t="shared" si="300"/>
        <v>0</v>
      </c>
      <c r="AD167" s="55">
        <f t="shared" si="301"/>
        <v>0</v>
      </c>
      <c r="AE167" s="55">
        <f t="shared" si="302"/>
        <v>0</v>
      </c>
      <c r="AF167" s="55">
        <f t="shared" si="303"/>
        <v>0</v>
      </c>
      <c r="AG167" s="55">
        <f>ROUND(IF('Indicator Data'!K170=0,0,IF('Indicator Data'!K170&gt;AG$195,10,IF('Indicator Data'!K170&lt;AG$194,0,10-(AG$195-'Indicator Data'!K170)/(AG$195-AG$194)*10))),1)</f>
        <v>0</v>
      </c>
      <c r="AH167" s="55">
        <f t="shared" si="304"/>
        <v>0.1</v>
      </c>
      <c r="AI167" s="55">
        <f t="shared" si="305"/>
        <v>0.1</v>
      </c>
      <c r="AJ167" s="55">
        <f t="shared" si="306"/>
        <v>0</v>
      </c>
      <c r="AK167" s="55">
        <f t="shared" si="307"/>
        <v>0</v>
      </c>
      <c r="AL167" s="55">
        <f t="shared" si="308"/>
        <v>0</v>
      </c>
      <c r="AM167" s="55">
        <f t="shared" si="309"/>
        <v>0</v>
      </c>
      <c r="AN167" s="55">
        <f t="shared" si="310"/>
        <v>0</v>
      </c>
      <c r="AO167" s="193">
        <f t="shared" si="311"/>
        <v>0.1</v>
      </c>
      <c r="AP167" s="193">
        <f t="shared" si="261"/>
        <v>3.2</v>
      </c>
      <c r="AQ167" s="193">
        <f t="shared" si="312"/>
        <v>0</v>
      </c>
      <c r="AR167" s="193">
        <f t="shared" si="313"/>
        <v>0</v>
      </c>
      <c r="AS167" s="55">
        <f t="shared" si="314"/>
        <v>0</v>
      </c>
      <c r="AT167" s="55">
        <f>IF('Indicator Data'!L170="No data","x",IF('Indicator Data'!CM170&lt;1000,"x",ROUND((IF('Indicator Data'!L170&gt;AT$195,10,IF('Indicator Data'!L170&lt;AT$194,0,10-(AT$195-'Indicator Data'!L170)/(AT$195-AT$194)*10))),1)))</f>
        <v>3</v>
      </c>
      <c r="AU167" s="193">
        <f t="shared" si="315"/>
        <v>1.5</v>
      </c>
      <c r="AV167" s="55">
        <f>IF('Indicator Data'!M170="No data","x",ROUND(IF('Indicator Data'!M170=0,0,IF(LOG('Indicator Data'!M170)&gt;AV$195,10,IF(LOG('Indicator Data'!M170)&lt;AV$194,0,10-(AV$195-LOG('Indicator Data'!M170))/(AV$195-AV$194)*10))),1))</f>
        <v>0</v>
      </c>
      <c r="AW167" s="56">
        <f>IF(AV167="x","x",'Indicator Data'!M170/'Indicator Data'!$CL170)</f>
        <v>0</v>
      </c>
      <c r="AX167" s="55">
        <f t="shared" si="262"/>
        <v>0</v>
      </c>
      <c r="AY167" s="55">
        <f t="shared" si="263"/>
        <v>0</v>
      </c>
      <c r="AZ167" s="55" t="str">
        <f>IF('Indicator Data'!N170="No data","x",ROUND(IF('Indicator Data'!N170=0,0,IF(LOG('Indicator Data'!N170)&gt;AZ$195,10,IF(LOG('Indicator Data'!N170)&lt;AZ$194,0,10-(AZ$195-LOG('Indicator Data'!N170))/(AZ$195-AZ$194)*10))),1))</f>
        <v>x</v>
      </c>
      <c r="BA167" s="56" t="str">
        <f>IF(AZ167="x","x",'Indicator Data'!N170/'Indicator Data'!$CL170)</f>
        <v>x</v>
      </c>
      <c r="BB167" s="55" t="str">
        <f t="shared" si="264"/>
        <v>x</v>
      </c>
      <c r="BC167" s="55" t="str">
        <f t="shared" si="265"/>
        <v>x</v>
      </c>
      <c r="BD167" s="55" t="str">
        <f>IF('Indicator Data'!O170="No data","x",ROUND(IF('Indicator Data'!O170=0,0,IF(LOG('Indicator Data'!O170)&gt;BD$195,10,IF(LOG('Indicator Data'!O170)&lt;BD$194,0,10-(BD$195-LOG('Indicator Data'!O170))/(BD$195-BD$194)*10))),1))</f>
        <v>x</v>
      </c>
      <c r="BE167" s="56" t="str">
        <f>IF(BD167="x","x",'Indicator Data'!O170/'Indicator Data'!$CL170)</f>
        <v>x</v>
      </c>
      <c r="BF167" s="55" t="str">
        <f t="shared" si="266"/>
        <v>x</v>
      </c>
      <c r="BG167" s="55" t="str">
        <f t="shared" si="267"/>
        <v>x</v>
      </c>
      <c r="BH167" s="55" t="str">
        <f>IF('Indicator Data'!P170="No data","x",ROUND(IF('Indicator Data'!P170=0,0,IF(LOG('Indicator Data'!P170)&gt;BH$195,10,IF(LOG('Indicator Data'!P170)&lt;BH$194,0,10-(BH$195-LOG('Indicator Data'!P170))/(BH$195-BH$194)*10))),1))</f>
        <v>x</v>
      </c>
      <c r="BI167" s="56" t="str">
        <f>IF(BH167="x","x",'Indicator Data'!P170/'Indicator Data'!$CL170)</f>
        <v>x</v>
      </c>
      <c r="BJ167" s="55" t="str">
        <f t="shared" si="268"/>
        <v>x</v>
      </c>
      <c r="BK167" s="55" t="str">
        <f t="shared" si="269"/>
        <v>x</v>
      </c>
      <c r="BL167" s="55">
        <f t="shared" si="270"/>
        <v>0</v>
      </c>
      <c r="BM167" s="55">
        <f>ROUND(IF('Indicator Data'!Q170=0,0,IF(LOG('Indicator Data'!Q170)&gt;BM$195,10,IF(LOG('Indicator Data'!Q170)&lt;BM$194,0,10-(BM$195-LOG('Indicator Data'!Q170))/(BM$195-BM$194)*10))),1)</f>
        <v>0</v>
      </c>
      <c r="BN167" s="55">
        <f>ROUND(IF('Indicator Data'!R170=0,0,IF(LOG('Indicator Data'!R170)&gt;BN$195,10,IF(LOG('Indicator Data'!R170)&lt;BN$194,0,10-(BN$195-LOG('Indicator Data'!R170))/(BN$195-BN$194)*10))),1)</f>
        <v>0</v>
      </c>
      <c r="BO167" s="55">
        <f t="shared" si="271"/>
        <v>0</v>
      </c>
      <c r="BP167" s="56">
        <f>'Indicator Data'!Q170/'Indicator Data'!$CL170</f>
        <v>0</v>
      </c>
      <c r="BQ167" s="56">
        <f>'Indicator Data'!R170/'Indicator Data'!$CL170</f>
        <v>0</v>
      </c>
      <c r="BR167" s="55">
        <f t="shared" si="316"/>
        <v>0</v>
      </c>
      <c r="BS167" s="55">
        <f t="shared" si="317"/>
        <v>0</v>
      </c>
      <c r="BT167" s="55">
        <f t="shared" si="248"/>
        <v>0</v>
      </c>
      <c r="BU167" s="55">
        <f t="shared" si="272"/>
        <v>0</v>
      </c>
      <c r="BV167" s="55">
        <f>ROUND(IF('Indicator Data'!S170=0,0,IF(LOG('Indicator Data'!S170)&gt;BV$195,10,IF(LOG('Indicator Data'!S170)&lt;BV$194,0,10-(BV$195-LOG('Indicator Data'!S170))/(BV$195-BV$194)*10))),1)</f>
        <v>0</v>
      </c>
      <c r="BW167" s="55">
        <f>ROUND(IF('Indicator Data'!T170=0,0,IF(LOG('Indicator Data'!T170)&gt;BW$195,10,IF(LOG('Indicator Data'!T170)&lt;BW$194,0,10-(BW$195-LOG('Indicator Data'!T170))/(BW$195-BW$194)*10))),1)</f>
        <v>0</v>
      </c>
      <c r="BX167" s="55">
        <f t="shared" si="273"/>
        <v>0</v>
      </c>
      <c r="BY167" s="56">
        <f>'Indicator Data'!S170/'Indicator Data'!$CL170</f>
        <v>0</v>
      </c>
      <c r="BZ167" s="56">
        <f>'Indicator Data'!T170/'Indicator Data'!$CL170</f>
        <v>0</v>
      </c>
      <c r="CA167" s="55">
        <f t="shared" si="318"/>
        <v>0</v>
      </c>
      <c r="CB167" s="55">
        <f t="shared" si="319"/>
        <v>0</v>
      </c>
      <c r="CC167" s="55">
        <f t="shared" si="274"/>
        <v>0</v>
      </c>
      <c r="CD167" s="55">
        <f t="shared" si="275"/>
        <v>0</v>
      </c>
      <c r="CE167" s="55">
        <f t="shared" si="276"/>
        <v>0</v>
      </c>
      <c r="CF167" s="55">
        <f>ROUND(IF('Indicator Data'!U170=0,0,IF(LOG('Indicator Data'!U170)&gt;CF$195,10,IF(LOG('Indicator Data'!U170)&lt;CF$194,0,10-(CF$195-LOG('Indicator Data'!U170))/(CF$195-CF$194)*10))),1)</f>
        <v>0</v>
      </c>
      <c r="CG167" s="56">
        <f>'Indicator Data'!U170/'Indicator Data'!$CL170</f>
        <v>0</v>
      </c>
      <c r="CH167" s="55">
        <f t="shared" si="320"/>
        <v>0</v>
      </c>
      <c r="CI167" s="55">
        <f t="shared" si="277"/>
        <v>0</v>
      </c>
      <c r="CJ167" s="55">
        <f>ROUND(IF('Indicator Data'!V170=0,0,IF(LOG('Indicator Data'!V170)&gt;CJ$195,10,IF(LOG('Indicator Data'!V170)&lt;CJ$194,0,10-(CJ$195-LOG('Indicator Data'!V170))/(CJ$195-CJ$194)*10))),1)</f>
        <v>0</v>
      </c>
      <c r="CK167" s="56">
        <f>IF('Indicator Data'!V170/'Indicator Data'!$CL170&gt;1,1,'Indicator Data'!V170/'Indicator Data'!$CL170)</f>
        <v>0</v>
      </c>
      <c r="CL167" s="55">
        <f t="shared" si="321"/>
        <v>0</v>
      </c>
      <c r="CM167" s="55">
        <f t="shared" si="278"/>
        <v>0</v>
      </c>
      <c r="CN167" s="55">
        <f>ROUND(IF('Indicator Data'!W170=0,0,IF(LOG('Indicator Data'!W170)&gt;CN$195,10,IF(LOG('Indicator Data'!W170)&lt;CN$194,0,10-(CN$195-LOG('Indicator Data'!W170))/(CN$195-CN$194)*10))),1)</f>
        <v>0</v>
      </c>
      <c r="CO167" s="56">
        <f>'Indicator Data'!W170/'Indicator Data'!$CL170</f>
        <v>0</v>
      </c>
      <c r="CP167" s="55">
        <f t="shared" si="322"/>
        <v>0</v>
      </c>
      <c r="CQ167" s="55">
        <f t="shared" si="279"/>
        <v>0</v>
      </c>
      <c r="CR167" s="55">
        <f>ROUND(IF('Indicator Data'!X170=0,0,IF(LOG('Indicator Data'!X170)&gt;CR$195,10,IF(LOG('Indicator Data'!X170)&lt;CR$194,0,10-(CR$195-LOG('Indicator Data'!X170))/(CR$195-CR$194)*10))),1)</f>
        <v>0</v>
      </c>
      <c r="CS167" s="56">
        <f>'Indicator Data'!X170/'Indicator Data'!$CL170</f>
        <v>0</v>
      </c>
      <c r="CT167" s="55">
        <f t="shared" si="323"/>
        <v>0</v>
      </c>
      <c r="CU167" s="55">
        <f t="shared" si="280"/>
        <v>0</v>
      </c>
      <c r="CV167" s="55">
        <f>ROUND(IF('Indicator Data'!Y170=0,0,IF(LOG('Indicator Data'!Y170)&gt;CR$195,10,IF(LOG('Indicator Data'!Y170)&lt;CR$194,0,10-(CR$195-LOG('Indicator Data'!Y170))/(CR$195-CR$194)*10))),1)</f>
        <v>0</v>
      </c>
      <c r="CW167" s="56">
        <f>'Indicator Data'!Y170/'Indicator Data'!$CL170</f>
        <v>0</v>
      </c>
      <c r="CX167" s="55">
        <f t="shared" si="324"/>
        <v>0</v>
      </c>
      <c r="CY167" s="55">
        <f t="shared" si="281"/>
        <v>0</v>
      </c>
      <c r="CZ167" s="55">
        <f t="shared" si="282"/>
        <v>0</v>
      </c>
      <c r="DA167" s="55">
        <f>IF('Indicator Data'!AE170="No data","x",ROUND(IF('Indicator Data'!AE170&gt;DA$195,0,IF('Indicator Data'!AE170&lt;DA$194,10,(DA$195-'Indicator Data'!AE170)/(DA$195-DA$194)*10)),1))</f>
        <v>0.1</v>
      </c>
      <c r="DB167" s="55">
        <f>IF('Indicator Data'!AF170="No data","x",ROUND(IF('Indicator Data'!AF170&gt;DB$195,0,IF('Indicator Data'!AF170&lt;DB$194,10,(DB$195-'Indicator Data'!AF170)/(DB$195-DB$194)*10)),1))</f>
        <v>0</v>
      </c>
      <c r="DC167" s="55" t="str">
        <f>IF('Indicator Data'!AH170="No data","x",ROUND(IF('Indicator Data'!AH170&gt;DC$195,0,IF('Indicator Data'!AH170&lt;DC$194,10,(DC$195-'Indicator Data'!AH170)/(DC$195-DC$194)*10)),1))</f>
        <v>x</v>
      </c>
      <c r="DD167" s="55">
        <f>IF(AND(DB167="x",DA167="x",DC167="x"),"x",ROUND(AVERAGE(DA167:DC167),1))</f>
        <v>0.1</v>
      </c>
      <c r="DE167" s="55">
        <f>IF('Indicator Data'!AA170="No data","x",ROUND(IF(LOG('Indicator Data'!AA170)&gt;DE$195,10,IF(LOG('Indicator Data'!AA170)&lt;DE$194,0,10-(DE$195-LOG('Indicator Data'!AA170))/(DE$195-DE$194)*10)),1))</f>
        <v>4.7</v>
      </c>
      <c r="DF167" s="55">
        <f>IF('Indicator Data'!AB170="No data","x",ROUND(IF('Indicator Data'!AB170&gt;DF$195,10,IF('Indicator Data'!AB170&lt;DF$194,0,10-(DF$195-'Indicator Data'!AB170)/(DF$195-DF$194)*10)),1))</f>
        <v>4.3</v>
      </c>
      <c r="DG167" s="55">
        <f>IF('Indicator Data'!AC170="No data","x",ROUND(IF('Indicator Data'!AC170&gt;DG$195,10,IF('Indicator Data'!AC170&lt;DG$194,0,10-(DG$195-'Indicator Data'!AC170)/(DG$195-DG$194)*10)),1))</f>
        <v>8.6999999999999993</v>
      </c>
      <c r="DH167" s="55" t="str">
        <f>IF('Indicator Data'!AD170="No data","x",ROUND(IF('Indicator Data'!AD170&gt;DH$195,10,IF('Indicator Data'!AD170&lt;DH$194,0,10-(DH$195-'Indicator Data'!AD170)/(DH$195-DH$194)*10)),1))</f>
        <v>x</v>
      </c>
      <c r="DI167" s="55">
        <f t="shared" si="283"/>
        <v>5.9</v>
      </c>
      <c r="DJ167" s="55">
        <f t="shared" si="284"/>
        <v>4</v>
      </c>
      <c r="DK167" s="55">
        <f>IF('Indicator Data'!AK170="No data","x",ROUND(IF('Indicator Data'!AK170&gt;DK$195,10,IF('Indicator Data'!AK170&lt;DK$194,0,10-(DK$195-'Indicator Data'!AK170)/(DK$195-DK$194)*10)),1))</f>
        <v>0</v>
      </c>
      <c r="DL167" s="55">
        <f>IF('Indicator Data'!AL170="No data","x",ROUND(IF('Indicator Data'!AL170&gt;DL$195,10,IF('Indicator Data'!AL170&lt;DL$194,0,10-(DL$195-'Indicator Data'!AL170)/(DL$195-DL$194)*10)),1))</f>
        <v>0.6</v>
      </c>
      <c r="DM167" s="55">
        <f t="shared" si="285"/>
        <v>3.7</v>
      </c>
      <c r="DN167" s="55">
        <f>IF('Indicator Data'!AG170="No data","x",ROUND(IF('Indicator Data'!AG170&gt;DN$195,10,IF('Indicator Data'!AG170&lt;DN$194,0,10-(DN$195-'Indicator Data'!AG170)/(DN$195-DN$194)*10)),1))</f>
        <v>0</v>
      </c>
      <c r="DO167" s="55">
        <f t="shared" si="286"/>
        <v>0</v>
      </c>
      <c r="DP167" s="194">
        <f>IF('Indicator Data'!AI170="No data","x",'Indicator Data'!AI170/'Indicator Data'!$CK170)</f>
        <v>4.0606196004684198E-4</v>
      </c>
      <c r="DQ167" s="55">
        <f t="shared" si="325"/>
        <v>4.0999999999999996</v>
      </c>
      <c r="DR167" s="55">
        <f>IF('Indicator Data'!AJ170="No data","x",ROUND(IF('Indicator Data'!AJ170&gt;DR$195,10,IF('Indicator Data'!AJ170&lt;DR$194,0,10-(DR$195-'Indicator Data'!AJ170)/(DR$195-DR$194)*10)),1))</f>
        <v>8</v>
      </c>
      <c r="DS167" s="55">
        <f t="shared" si="287"/>
        <v>6.1</v>
      </c>
      <c r="DT167" s="55">
        <f>ROUND(IF('Indicator Data'!Z170=0,0,IF(LOG('Indicator Data'!Z170)&gt;DT$195,10,IF(LOG('Indicator Data'!Z170)&lt;DT$194,0,10-(DT$195-LOG('Indicator Data'!Z170))/(DT$195-DT$194)*10))),1)</f>
        <v>8.1999999999999993</v>
      </c>
      <c r="DU167" s="56">
        <f>'Indicator Data'!Z170/'Indicator Data'!$CL170</f>
        <v>0.55420208061818144</v>
      </c>
      <c r="DV167" s="55">
        <f t="shared" si="326"/>
        <v>5.5</v>
      </c>
      <c r="DW167" s="55">
        <f t="shared" si="288"/>
        <v>7.1</v>
      </c>
      <c r="DX167" s="55">
        <f t="shared" si="289"/>
        <v>3.3</v>
      </c>
      <c r="DY167" s="57">
        <f>IF(BL167="x",ROUND((10-GEOMEAN(((10-DX167)/10*9+1),((10-CZ167)/10*9+1),((10-DJ167)/10*9+1)))/9*10,1),ROUND((10-GEOMEAN(((10-BL167)/10*9+1),((10-DX167)/10*9+1),((10-CZ167)/10*9+1),((10-DJ167)/10*9+1)))/9*10,1))</f>
        <v>2</v>
      </c>
      <c r="DZ167" s="58">
        <f>IF(ROUND(IF(AP167="x",(10-GEOMEAN(((10-AO167)/10*9+1),((10-DY167)/10*9+1),((10-AU167)/10*9+1),((10-AQ167)/10*9+1),((10-AR167)/10*9+1)))/9*10,(10-GEOMEAN(((10-AO167)/10*9+1),((10-DY167)/10*9+1),((10-AP167)/10*9+1),((10-AQ167)/10*9+1),((10-AR167)/10*9+1),((10-AU167)/10*9+1)))/9*10),1)=0,0.1,ROUND(IF(AP167="x",(10-GEOMEAN(((10-AO167)/10*9+1),((10-DY167)/10*9+1),((10-AU167)/10*9+1),((10-AQ167)/10*9+1),((10-AR167)/10*9+1)))/9*10,(10-GEOMEAN(((10-AO167)/10*9+1),((10-DY167)/10*9+1),((10-AP167)/10*9+1),((10-AQ167)/10*9+1),((10-AR167)/10*9+1),((10-AU167)/10*9+1)))/9*10),1))</f>
        <v>1.2</v>
      </c>
      <c r="EA167" s="55">
        <f>ROUND(IF('Indicator Data'!AM170=0,0,IF('Indicator Data'!AM170&gt;EA$195,10,IF('Indicator Data'!AM170&lt;EA$194,0,10-(EA$195-'Indicator Data'!AM170)/(EA$195-EA$194)*10))),1)</f>
        <v>0.1</v>
      </c>
      <c r="EB167" s="55">
        <f>ROUND(IF('Indicator Data'!AN170=0,0,IF(LOG('Indicator Data'!AN170)&gt;LOG(EB$195),10,IF(LOG('Indicator Data'!AN170)&lt;LOG(EB$194),0,10-(LOG(EB$195)-LOG('Indicator Data'!AN170))/(LOG(EB$195)-LOG(EB$194))*10))),1)</f>
        <v>0</v>
      </c>
      <c r="EC167" s="57">
        <f t="shared" si="327"/>
        <v>0.1</v>
      </c>
      <c r="ED167" s="55">
        <f>'Indicator Data'!AO170</f>
        <v>0</v>
      </c>
      <c r="EE167" s="55">
        <f>'Indicator Data'!AP170</f>
        <v>0</v>
      </c>
      <c r="EF167" s="57">
        <f t="shared" si="328"/>
        <v>0</v>
      </c>
      <c r="EG167" s="58">
        <f t="shared" si="329"/>
        <v>0.1</v>
      </c>
      <c r="EH167" s="15"/>
      <c r="EI167" s="104"/>
      <c r="EJ167" s="4"/>
    </row>
    <row r="168" spans="1:140" x14ac:dyDescent="0.25">
      <c r="A168" s="127" t="str">
        <f>'Indicator Data'!A171</f>
        <v>Switzerland</v>
      </c>
      <c r="B168" s="59" t="str">
        <f>'Indicator Data'!B171</f>
        <v>CHE</v>
      </c>
      <c r="C168" s="55">
        <f>ROUND(IF('Indicator Data'!C171=0,0.1,IF(LOG('Indicator Data'!C171)&gt;C$195,10,IF(LOG('Indicator Data'!C171)&lt;C$194,0,10-(C$195-LOG('Indicator Data'!C171))/(C$195-C$194)*10))),1)</f>
        <v>7.8</v>
      </c>
      <c r="D168" s="55">
        <f>ROUND(IF('Indicator Data'!D171=0,0.1,IF(LOG('Indicator Data'!D171)&gt;D$195,10,IF(LOG('Indicator Data'!D171)&lt;D$194,0,10-(D$195-LOG('Indicator Data'!D171))/(D$195-D$194)*10))),1)</f>
        <v>0.1</v>
      </c>
      <c r="E168" s="55">
        <f t="shared" si="290"/>
        <v>5.0999999999999996</v>
      </c>
      <c r="F168" s="55">
        <f>IF('Indicator Data'!E171="No data",0.1,(ROUND(IF('Indicator Data'!E171=0,0,IF(LOG('Indicator Data'!E171)&gt;F$195,10,IF(LOG('Indicator Data'!E171)&lt;F$194,0,10-(F$195-LOG('Indicator Data'!E171))/(F$195-F$194)*10))),1)))</f>
        <v>6</v>
      </c>
      <c r="G168" s="55">
        <f>ROUND(IF('Indicator Data'!F171=0,0,IF(LOG('Indicator Data'!F171)&gt;G$195,10,IF(LOG('Indicator Data'!F171)&lt;G$194,0,10-(G$195-LOG('Indicator Data'!F171))/(G$195-G$194)*10))),1)</f>
        <v>0</v>
      </c>
      <c r="H168" s="55">
        <f>ROUND(IF('Indicator Data'!G171=0,0,IF(LOG('Indicator Data'!G171)&gt;H$195,10,IF(LOG('Indicator Data'!G171)&lt;H$194,0,10-(H$195-LOG('Indicator Data'!G171))/(H$195-H$194)*10))),1)</f>
        <v>0</v>
      </c>
      <c r="I168" s="55">
        <f>ROUND(IF('Indicator Data'!H171=0,0,IF(LOG('Indicator Data'!H171)&gt;I$195,10,IF(LOG('Indicator Data'!H171)&lt;I$194,0,10-(I$195-LOG('Indicator Data'!H171))/(I$195-I$194)*10))),1)</f>
        <v>0</v>
      </c>
      <c r="J168" s="55">
        <f t="shared" si="291"/>
        <v>0</v>
      </c>
      <c r="K168" s="55">
        <f>ROUND(IF('Indicator Data'!I171=0,0,IF(LOG('Indicator Data'!I171)&gt;K$195,10,IF(LOG('Indicator Data'!I171)&lt;K$194,0,10-(K$195-LOG('Indicator Data'!I171))/(K$195-K$194)*10))),1)</f>
        <v>0</v>
      </c>
      <c r="L168" s="55">
        <f t="shared" si="292"/>
        <v>0</v>
      </c>
      <c r="M168" s="55">
        <f>ROUND(IF('Indicator Data'!J171=0,0,IF(LOG('Indicator Data'!J171)&gt;M$195,10,IF(LOG('Indicator Data'!J171)&lt;M$194,0,10-(M$195-LOG('Indicator Data'!J171))/(M$195-M$194)*10))),1)</f>
        <v>0</v>
      </c>
      <c r="N168" s="56">
        <f>'Indicator Data'!C171/'Indicator Data'!$CL171</f>
        <v>1.5337621157391578E-3</v>
      </c>
      <c r="O168" s="56">
        <f>'Indicator Data'!D171/'Indicator Data'!$CL171</f>
        <v>0</v>
      </c>
      <c r="P168" s="56">
        <f>IF(F168=0.1,"x",'Indicator Data'!E171/'Indicator Data'!$CL171)</f>
        <v>3.1582318894225808E-3</v>
      </c>
      <c r="Q168" s="56">
        <f>'Indicator Data'!F171/'Indicator Data'!$CL171</f>
        <v>0</v>
      </c>
      <c r="R168" s="56">
        <f>'Indicator Data'!G171/'Indicator Data'!$CL171</f>
        <v>0</v>
      </c>
      <c r="S168" s="56">
        <f>'Indicator Data'!H171/'Indicator Data'!$CL171</f>
        <v>0</v>
      </c>
      <c r="T168" s="56">
        <f>'Indicator Data'!I171/'Indicator Data'!$CL171</f>
        <v>0</v>
      </c>
      <c r="U168" s="56">
        <f>'Indicator Data'!J171/'Indicator Data'!$CL171</f>
        <v>0</v>
      </c>
      <c r="V168" s="55">
        <f t="shared" si="293"/>
        <v>7.7</v>
      </c>
      <c r="W168" s="55">
        <f t="shared" si="294"/>
        <v>0</v>
      </c>
      <c r="X168" s="55">
        <f t="shared" si="295"/>
        <v>5</v>
      </c>
      <c r="Y168" s="55">
        <f t="shared" si="296"/>
        <v>2.1</v>
      </c>
      <c r="Z168" s="55">
        <f t="shared" si="297"/>
        <v>0</v>
      </c>
      <c r="AA168" s="55">
        <f t="shared" si="298"/>
        <v>0</v>
      </c>
      <c r="AB168" s="55">
        <f t="shared" si="299"/>
        <v>0</v>
      </c>
      <c r="AC168" s="55">
        <f t="shared" si="300"/>
        <v>0</v>
      </c>
      <c r="AD168" s="55">
        <f t="shared" si="301"/>
        <v>0</v>
      </c>
      <c r="AE168" s="55">
        <f t="shared" si="302"/>
        <v>0</v>
      </c>
      <c r="AF168" s="55">
        <f t="shared" si="303"/>
        <v>0</v>
      </c>
      <c r="AG168" s="55">
        <f>ROUND(IF('Indicator Data'!K171=0,0,IF('Indicator Data'!K171&gt;AG$195,10,IF('Indicator Data'!K171&lt;AG$194,0,10-(AG$195-'Indicator Data'!K171)/(AG$195-AG$194)*10))),1)</f>
        <v>0</v>
      </c>
      <c r="AH168" s="55">
        <f t="shared" si="304"/>
        <v>7.8</v>
      </c>
      <c r="AI168" s="55">
        <f t="shared" si="305"/>
        <v>0.1</v>
      </c>
      <c r="AJ168" s="55">
        <f t="shared" si="306"/>
        <v>0</v>
      </c>
      <c r="AK168" s="55">
        <f t="shared" si="307"/>
        <v>0</v>
      </c>
      <c r="AL168" s="55">
        <f t="shared" si="308"/>
        <v>0</v>
      </c>
      <c r="AM168" s="55">
        <f t="shared" si="309"/>
        <v>0</v>
      </c>
      <c r="AN168" s="55">
        <f t="shared" si="310"/>
        <v>0</v>
      </c>
      <c r="AO168" s="193">
        <f t="shared" si="311"/>
        <v>5.0999999999999996</v>
      </c>
      <c r="AP168" s="193">
        <f t="shared" si="261"/>
        <v>4.3</v>
      </c>
      <c r="AQ168" s="193">
        <f t="shared" si="312"/>
        <v>0</v>
      </c>
      <c r="AR168" s="193">
        <f t="shared" si="313"/>
        <v>0</v>
      </c>
      <c r="AS168" s="55">
        <f t="shared" si="314"/>
        <v>0</v>
      </c>
      <c r="AT168" s="55">
        <f>IF('Indicator Data'!L171="No data","x",IF('Indicator Data'!CM171&lt;1000,"x",ROUND((IF('Indicator Data'!L171&gt;AT$195,10,IF('Indicator Data'!L171&lt;AT$194,0,10-(AT$195-'Indicator Data'!L171)/(AT$195-AT$194)*10))),1)))</f>
        <v>1</v>
      </c>
      <c r="AU168" s="193">
        <f t="shared" si="315"/>
        <v>0.5</v>
      </c>
      <c r="AV168" s="55">
        <f>IF('Indicator Data'!M171="No data","x",ROUND(IF('Indicator Data'!M171=0,0,IF(LOG('Indicator Data'!M171)&gt;AV$195,10,IF(LOG('Indicator Data'!M171)&lt;AV$194,0,10-(AV$195-LOG('Indicator Data'!M171))/(AV$195-AV$194)*10))),1))</f>
        <v>0</v>
      </c>
      <c r="AW168" s="56">
        <f>IF(AV168="x","x",'Indicator Data'!M171/'Indicator Data'!$CL171)</f>
        <v>0</v>
      </c>
      <c r="AX168" s="55">
        <f t="shared" si="262"/>
        <v>0</v>
      </c>
      <c r="AY168" s="55">
        <f t="shared" si="263"/>
        <v>0</v>
      </c>
      <c r="AZ168" s="55" t="str">
        <f>IF('Indicator Data'!N171="No data","x",ROUND(IF('Indicator Data'!N171=0,0,IF(LOG('Indicator Data'!N171)&gt;AZ$195,10,IF(LOG('Indicator Data'!N171)&lt;AZ$194,0,10-(AZ$195-LOG('Indicator Data'!N171))/(AZ$195-AZ$194)*10))),1))</f>
        <v>x</v>
      </c>
      <c r="BA168" s="56" t="str">
        <f>IF(AZ168="x","x",'Indicator Data'!N171/'Indicator Data'!$CL171)</f>
        <v>x</v>
      </c>
      <c r="BB168" s="55" t="str">
        <f t="shared" si="264"/>
        <v>x</v>
      </c>
      <c r="BC168" s="55" t="str">
        <f t="shared" si="265"/>
        <v>x</v>
      </c>
      <c r="BD168" s="55" t="str">
        <f>IF('Indicator Data'!O171="No data","x",ROUND(IF('Indicator Data'!O171=0,0,IF(LOG('Indicator Data'!O171)&gt;BD$195,10,IF(LOG('Indicator Data'!O171)&lt;BD$194,0,10-(BD$195-LOG('Indicator Data'!O171))/(BD$195-BD$194)*10))),1))</f>
        <v>x</v>
      </c>
      <c r="BE168" s="56" t="str">
        <f>IF(BD168="x","x",'Indicator Data'!O171/'Indicator Data'!$CL171)</f>
        <v>x</v>
      </c>
      <c r="BF168" s="55" t="str">
        <f t="shared" si="266"/>
        <v>x</v>
      </c>
      <c r="BG168" s="55" t="str">
        <f t="shared" si="267"/>
        <v>x</v>
      </c>
      <c r="BH168" s="55" t="str">
        <f>IF('Indicator Data'!P171="No data","x",ROUND(IF('Indicator Data'!P171=0,0,IF(LOG('Indicator Data'!P171)&gt;BH$195,10,IF(LOG('Indicator Data'!P171)&lt;BH$194,0,10-(BH$195-LOG('Indicator Data'!P171))/(BH$195-BH$194)*10))),1))</f>
        <v>x</v>
      </c>
      <c r="BI168" s="56" t="str">
        <f>IF(BH168="x","x",'Indicator Data'!P171/'Indicator Data'!$CL171)</f>
        <v>x</v>
      </c>
      <c r="BJ168" s="55" t="str">
        <f t="shared" si="268"/>
        <v>x</v>
      </c>
      <c r="BK168" s="55" t="str">
        <f t="shared" si="269"/>
        <v>x</v>
      </c>
      <c r="BL168" s="55">
        <f t="shared" si="270"/>
        <v>0</v>
      </c>
      <c r="BM168" s="55">
        <f>ROUND(IF('Indicator Data'!Q171=0,0,IF(LOG('Indicator Data'!Q171)&gt;BM$195,10,IF(LOG('Indicator Data'!Q171)&lt;BM$194,0,10-(BM$195-LOG('Indicator Data'!Q171))/(BM$195-BM$194)*10))),1)</f>
        <v>0</v>
      </c>
      <c r="BN168" s="55">
        <f>ROUND(IF('Indicator Data'!R171=0,0,IF(LOG('Indicator Data'!R171)&gt;BN$195,10,IF(LOG('Indicator Data'!R171)&lt;BN$194,0,10-(BN$195-LOG('Indicator Data'!R171))/(BN$195-BN$194)*10))),1)</f>
        <v>0</v>
      </c>
      <c r="BO168" s="55">
        <f t="shared" si="271"/>
        <v>0</v>
      </c>
      <c r="BP168" s="56">
        <f>'Indicator Data'!Q171/'Indicator Data'!$CL171</f>
        <v>0</v>
      </c>
      <c r="BQ168" s="56">
        <f>'Indicator Data'!R171/'Indicator Data'!$CL171</f>
        <v>0</v>
      </c>
      <c r="BR168" s="55">
        <f t="shared" si="316"/>
        <v>0</v>
      </c>
      <c r="BS168" s="55">
        <f t="shared" si="317"/>
        <v>0</v>
      </c>
      <c r="BT168" s="55">
        <f t="shared" si="248"/>
        <v>0</v>
      </c>
      <c r="BU168" s="55">
        <f t="shared" si="272"/>
        <v>0</v>
      </c>
      <c r="BV168" s="55">
        <f>ROUND(IF('Indicator Data'!S171=0,0,IF(LOG('Indicator Data'!S171)&gt;BV$195,10,IF(LOG('Indicator Data'!S171)&lt;BV$194,0,10-(BV$195-LOG('Indicator Data'!S171))/(BV$195-BV$194)*10))),1)</f>
        <v>0</v>
      </c>
      <c r="BW168" s="55">
        <f>ROUND(IF('Indicator Data'!T171=0,0,IF(LOG('Indicator Data'!T171)&gt;BW$195,10,IF(LOG('Indicator Data'!T171)&lt;BW$194,0,10-(BW$195-LOG('Indicator Data'!T171))/(BW$195-BW$194)*10))),1)</f>
        <v>0</v>
      </c>
      <c r="BX168" s="55">
        <f t="shared" si="273"/>
        <v>0</v>
      </c>
      <c r="BY168" s="56">
        <f>'Indicator Data'!S171/'Indicator Data'!$CL171</f>
        <v>0</v>
      </c>
      <c r="BZ168" s="56">
        <f>'Indicator Data'!T171/'Indicator Data'!$CL171</f>
        <v>0</v>
      </c>
      <c r="CA168" s="55">
        <f t="shared" si="318"/>
        <v>0</v>
      </c>
      <c r="CB168" s="55">
        <f t="shared" si="319"/>
        <v>0</v>
      </c>
      <c r="CC168" s="55">
        <f t="shared" si="274"/>
        <v>0</v>
      </c>
      <c r="CD168" s="55">
        <f t="shared" si="275"/>
        <v>0</v>
      </c>
      <c r="CE168" s="55">
        <f t="shared" si="276"/>
        <v>0</v>
      </c>
      <c r="CF168" s="55">
        <f>ROUND(IF('Indicator Data'!U171=0,0,IF(LOG('Indicator Data'!U171)&gt;CF$195,10,IF(LOG('Indicator Data'!U171)&lt;CF$194,0,10-(CF$195-LOG('Indicator Data'!U171))/(CF$195-CF$194)*10))),1)</f>
        <v>0</v>
      </c>
      <c r="CG168" s="56">
        <f>'Indicator Data'!U171/'Indicator Data'!$CL171</f>
        <v>0</v>
      </c>
      <c r="CH168" s="55">
        <f t="shared" si="320"/>
        <v>0</v>
      </c>
      <c r="CI168" s="55">
        <f t="shared" si="277"/>
        <v>0</v>
      </c>
      <c r="CJ168" s="55">
        <f>ROUND(IF('Indicator Data'!V171=0,0,IF(LOG('Indicator Data'!V171)&gt;CJ$195,10,IF(LOG('Indicator Data'!V171)&lt;CJ$194,0,10-(CJ$195-LOG('Indicator Data'!V171))/(CJ$195-CJ$194)*10))),1)</f>
        <v>0</v>
      </c>
      <c r="CK168" s="56">
        <f>IF('Indicator Data'!V171/'Indicator Data'!$CL171&gt;1,1,'Indicator Data'!V171/'Indicator Data'!$CL171)</f>
        <v>0</v>
      </c>
      <c r="CL168" s="55">
        <f t="shared" si="321"/>
        <v>0</v>
      </c>
      <c r="CM168" s="55">
        <f t="shared" si="278"/>
        <v>0</v>
      </c>
      <c r="CN168" s="55">
        <f>ROUND(IF('Indicator Data'!W171=0,0,IF(LOG('Indicator Data'!W171)&gt;CN$195,10,IF(LOG('Indicator Data'!W171)&lt;CN$194,0,10-(CN$195-LOG('Indicator Data'!W171))/(CN$195-CN$194)*10))),1)</f>
        <v>0</v>
      </c>
      <c r="CO168" s="56">
        <f>'Indicator Data'!W171/'Indicator Data'!$CL171</f>
        <v>0</v>
      </c>
      <c r="CP168" s="55">
        <f t="shared" si="322"/>
        <v>0</v>
      </c>
      <c r="CQ168" s="55">
        <f t="shared" si="279"/>
        <v>0</v>
      </c>
      <c r="CR168" s="55">
        <f>ROUND(IF('Indicator Data'!X171=0,0,IF(LOG('Indicator Data'!X171)&gt;CR$195,10,IF(LOG('Indicator Data'!X171)&lt;CR$194,0,10-(CR$195-LOG('Indicator Data'!X171))/(CR$195-CR$194)*10))),1)</f>
        <v>0</v>
      </c>
      <c r="CS168" s="56">
        <f>'Indicator Data'!X171/'Indicator Data'!$CL171</f>
        <v>0</v>
      </c>
      <c r="CT168" s="55">
        <f t="shared" si="323"/>
        <v>0</v>
      </c>
      <c r="CU168" s="55">
        <f t="shared" si="280"/>
        <v>0</v>
      </c>
      <c r="CV168" s="55">
        <f>ROUND(IF('Indicator Data'!Y171=0,0,IF(LOG('Indicator Data'!Y171)&gt;CR$195,10,IF(LOG('Indicator Data'!Y171)&lt;CR$194,0,10-(CR$195-LOG('Indicator Data'!Y171))/(CR$195-CR$194)*10))),1)</f>
        <v>0</v>
      </c>
      <c r="CW168" s="56">
        <f>'Indicator Data'!Y171/'Indicator Data'!$CL171</f>
        <v>0</v>
      </c>
      <c r="CX168" s="55">
        <f t="shared" si="324"/>
        <v>0</v>
      </c>
      <c r="CY168" s="55">
        <f t="shared" si="281"/>
        <v>0</v>
      </c>
      <c r="CZ168" s="55">
        <f t="shared" si="282"/>
        <v>0</v>
      </c>
      <c r="DA168" s="55">
        <f>IF('Indicator Data'!AE171="No data","x",ROUND(IF('Indicator Data'!AE171&gt;DA$195,0,IF('Indicator Data'!AE171&lt;DA$194,10,(DA$195-'Indicator Data'!AE171)/(DA$195-DA$194)*10)),1))</f>
        <v>0</v>
      </c>
      <c r="DB168" s="55">
        <f>IF('Indicator Data'!AF171="No data","x",ROUND(IF('Indicator Data'!AF171&gt;DB$195,0,IF('Indicator Data'!AF171&lt;DB$194,10,(DB$195-'Indicator Data'!AF171)/(DB$195-DB$194)*10)),1))</f>
        <v>0</v>
      </c>
      <c r="DC168" s="55" t="str">
        <f>IF('Indicator Data'!AH171="No data","x",ROUND(IF('Indicator Data'!AH171&gt;DC$195,0,IF('Indicator Data'!AH171&lt;DC$194,10,(DC$195-'Indicator Data'!AH171)/(DC$195-DC$194)*10)),1))</f>
        <v>x</v>
      </c>
      <c r="DD168" s="55">
        <f>IF(AND(DB168="x",DA168="x",DC168="x"),"x",ROUND(AVERAGE(DA168:DC168),1))</f>
        <v>0</v>
      </c>
      <c r="DE168" s="55">
        <f>IF('Indicator Data'!AA171="No data","x",ROUND(IF(LOG('Indicator Data'!AA171)&gt;DE$195,10,IF(LOG('Indicator Data'!AA171)&lt;DE$194,0,10-(DE$195-LOG('Indicator Data'!AA171))/(DE$195-DE$194)*10)),1))</f>
        <v>7.8</v>
      </c>
      <c r="DF168" s="55">
        <f>IF('Indicator Data'!AB171="No data","x",ROUND(IF('Indicator Data'!AB171&gt;DF$195,10,IF('Indicator Data'!AB171&lt;DF$194,0,10-(DF$195-'Indicator Data'!AB171)/(DF$195-DF$194)*10)),1))</f>
        <v>3</v>
      </c>
      <c r="DG168" s="55">
        <f>IF('Indicator Data'!AC171="No data","x",ROUND(IF('Indicator Data'!AC171&gt;DG$195,10,IF('Indicator Data'!AC171&lt;DG$194,0,10-(DG$195-'Indicator Data'!AC171)/(DG$195-DG$194)*10)),1))</f>
        <v>7.4</v>
      </c>
      <c r="DH168" s="55" t="str">
        <f>IF('Indicator Data'!AD171="No data","x",ROUND(IF('Indicator Data'!AD171&gt;DH$195,10,IF('Indicator Data'!AD171&lt;DH$194,0,10-(DH$195-'Indicator Data'!AD171)/(DH$195-DH$194)*10)),1))</f>
        <v>x</v>
      </c>
      <c r="DI168" s="55">
        <f t="shared" si="283"/>
        <v>6.1</v>
      </c>
      <c r="DJ168" s="55">
        <f t="shared" si="284"/>
        <v>4.0999999999999996</v>
      </c>
      <c r="DK168" s="55" t="str">
        <f>IF('Indicator Data'!AK171="No data","x",ROUND(IF('Indicator Data'!AK171&gt;DK$195,10,IF('Indicator Data'!AK171&lt;DK$194,0,10-(DK$195-'Indicator Data'!AK171)/(DK$195-DK$194)*10)),1))</f>
        <v>x</v>
      </c>
      <c r="DL168" s="55">
        <f>IF('Indicator Data'!AL171="No data","x",ROUND(IF('Indicator Data'!AL171&gt;DL$195,10,IF('Indicator Data'!AL171&lt;DL$194,0,10-(DL$195-'Indicator Data'!AL171)/(DL$195-DL$194)*10)),1))</f>
        <v>0.2</v>
      </c>
      <c r="DM168" s="55">
        <f t="shared" si="285"/>
        <v>4.5999999999999996</v>
      </c>
      <c r="DN168" s="55">
        <f>IF('Indicator Data'!AG171="No data","x",ROUND(IF('Indicator Data'!AG171&gt;DN$195,10,IF('Indicator Data'!AG171&lt;DN$194,0,10-(DN$195-'Indicator Data'!AG171)/(DN$195-DN$194)*10)),1))</f>
        <v>0</v>
      </c>
      <c r="DO168" s="55">
        <f t="shared" si="286"/>
        <v>0</v>
      </c>
      <c r="DP168" s="194">
        <f>IF('Indicator Data'!AI171="No data","x",'Indicator Data'!AI171/'Indicator Data'!$CK171)</f>
        <v>4.0568103748199241E-4</v>
      </c>
      <c r="DQ168" s="55">
        <f t="shared" si="325"/>
        <v>4.0999999999999996</v>
      </c>
      <c r="DR168" s="55" t="str">
        <f>IF('Indicator Data'!AJ171="No data","x",ROUND(IF('Indicator Data'!AJ171&gt;DR$195,10,IF('Indicator Data'!AJ171&lt;DR$194,0,10-(DR$195-'Indicator Data'!AJ171)/(DR$195-DR$194)*10)),1))</f>
        <v>x</v>
      </c>
      <c r="DS168" s="55">
        <f t="shared" si="287"/>
        <v>4.0999999999999996</v>
      </c>
      <c r="DT168" s="55">
        <f>ROUND(IF('Indicator Data'!Z171=0,0,IF(LOG('Indicator Data'!Z171)&gt;DT$195,10,IF(LOG('Indicator Data'!Z171)&lt;DT$194,0,10-(DT$195-LOG('Indicator Data'!Z171))/(DT$195-DT$194)*10))),1)</f>
        <v>8.5</v>
      </c>
      <c r="DU168" s="56">
        <f>'Indicator Data'!Z171/'Indicator Data'!$CL171</f>
        <v>1.000000027187641</v>
      </c>
      <c r="DV168" s="55">
        <f t="shared" si="326"/>
        <v>10</v>
      </c>
      <c r="DW168" s="55">
        <f t="shared" si="288"/>
        <v>9.4</v>
      </c>
      <c r="DX168" s="55">
        <f t="shared" si="289"/>
        <v>2.9</v>
      </c>
      <c r="DY168" s="57">
        <f>IF(BL168="x",ROUND((10-GEOMEAN(((10-DX168)/10*9+1),((10-CZ168)/10*9+1),((10-DJ168)/10*9+1)))/9*10,1),ROUND((10-GEOMEAN(((10-BL168)/10*9+1),((10-DX168)/10*9+1),((10-CZ168)/10*9+1),((10-DJ168)/10*9+1)))/9*10,1))</f>
        <v>1.9</v>
      </c>
      <c r="DZ168" s="58">
        <f>IF(ROUND(IF(AP168="x",(10-GEOMEAN(((10-AO168)/10*9+1),((10-DY168)/10*9+1),((10-AU168)/10*9+1),((10-AQ168)/10*9+1),((10-AR168)/10*9+1)))/9*10,(10-GEOMEAN(((10-AO168)/10*9+1),((10-DY168)/10*9+1),((10-AP168)/10*9+1),((10-AQ168)/10*9+1),((10-AR168)/10*9+1),((10-AU168)/10*9+1)))/9*10),1)=0,0.1,ROUND(IF(AP168="x",(10-GEOMEAN(((10-AO168)/10*9+1),((10-DY168)/10*9+1),((10-AU168)/10*9+1),((10-AQ168)/10*9+1),((10-AR168)/10*9+1)))/9*10,(10-GEOMEAN(((10-AO168)/10*9+1),((10-DY168)/10*9+1),((10-AP168)/10*9+1),((10-AQ168)/10*9+1),((10-AR168)/10*9+1),((10-AU168)/10*9+1)))/9*10),1))</f>
        <v>2.2000000000000002</v>
      </c>
      <c r="EA168" s="55">
        <f>ROUND(IF('Indicator Data'!AM171=0,0,IF('Indicator Data'!AM171&gt;EA$195,10,IF('Indicator Data'!AM171&lt;EA$194,0,10-(EA$195-'Indicator Data'!AM171)/(EA$195-EA$194)*10))),1)</f>
        <v>0.1</v>
      </c>
      <c r="EB168" s="55">
        <f>ROUND(IF('Indicator Data'!AN171=0,0,IF(LOG('Indicator Data'!AN171)&gt;LOG(EB$195),10,IF(LOG('Indicator Data'!AN171)&lt;LOG(EB$194),0,10-(LOG(EB$195)-LOG('Indicator Data'!AN171))/(LOG(EB$195)-LOG(EB$194))*10))),1)</f>
        <v>0</v>
      </c>
      <c r="EC168" s="57">
        <f t="shared" si="327"/>
        <v>0.1</v>
      </c>
      <c r="ED168" s="55">
        <f>'Indicator Data'!AO171</f>
        <v>0</v>
      </c>
      <c r="EE168" s="55">
        <f>'Indicator Data'!AP171</f>
        <v>0</v>
      </c>
      <c r="EF168" s="57">
        <f t="shared" si="328"/>
        <v>0</v>
      </c>
      <c r="EG168" s="58">
        <f t="shared" si="329"/>
        <v>0.1</v>
      </c>
      <c r="EH168" s="15"/>
      <c r="EI168" s="104"/>
      <c r="EJ168" s="4"/>
    </row>
    <row r="169" spans="1:140" x14ac:dyDescent="0.25">
      <c r="A169" s="127" t="str">
        <f>'Indicator Data'!A172</f>
        <v>Syria</v>
      </c>
      <c r="B169" s="59" t="str">
        <f>'Indicator Data'!B172</f>
        <v>SYR</v>
      </c>
      <c r="C169" s="55">
        <f>ROUND(IF('Indicator Data'!C172=0,0.1,IF(LOG('Indicator Data'!C172)&gt;C$195,10,IF(LOG('Indicator Data'!C172)&lt;C$194,0,10-(C$195-LOG('Indicator Data'!C172))/(C$195-C$194)*10))),1)</f>
        <v>8.8000000000000007</v>
      </c>
      <c r="D169" s="55">
        <f>ROUND(IF('Indicator Data'!D172=0,0.1,IF(LOG('Indicator Data'!D172)&gt;D$195,10,IF(LOG('Indicator Data'!D172)&lt;D$194,0,10-(D$195-LOG('Indicator Data'!D172))/(D$195-D$194)*10))),1)</f>
        <v>8.6</v>
      </c>
      <c r="E169" s="55">
        <f t="shared" si="290"/>
        <v>8.6999999999999993</v>
      </c>
      <c r="F169" s="55">
        <f>IF('Indicator Data'!E172="No data",0.1,(ROUND(IF('Indicator Data'!E172=0,0,IF(LOG('Indicator Data'!E172)&gt;F$195,10,IF(LOG('Indicator Data'!E172)&lt;F$194,0,10-(F$195-LOG('Indicator Data'!E172))/(F$195-F$194)*10))),1)))</f>
        <v>7.1</v>
      </c>
      <c r="G169" s="55">
        <f>ROUND(IF('Indicator Data'!F172=0,0,IF(LOG('Indicator Data'!F172)&gt;G$195,10,IF(LOG('Indicator Data'!F172)&lt;G$194,0,10-(G$195-LOG('Indicator Data'!F172))/(G$195-G$194)*10))),1)</f>
        <v>5.5</v>
      </c>
      <c r="H169" s="55">
        <f>ROUND(IF('Indicator Data'!G172=0,0,IF(LOG('Indicator Data'!G172)&gt;H$195,10,IF(LOG('Indicator Data'!G172)&lt;H$194,0,10-(H$195-LOG('Indicator Data'!G172))/(H$195-H$194)*10))),1)</f>
        <v>0</v>
      </c>
      <c r="I169" s="55">
        <f>ROUND(IF('Indicator Data'!H172=0,0,IF(LOG('Indicator Data'!H172)&gt;I$195,10,IF(LOG('Indicator Data'!H172)&lt;I$194,0,10-(I$195-LOG('Indicator Data'!H172))/(I$195-I$194)*10))),1)</f>
        <v>0</v>
      </c>
      <c r="J169" s="55">
        <f t="shared" si="291"/>
        <v>0</v>
      </c>
      <c r="K169" s="55">
        <f>ROUND(IF('Indicator Data'!I172=0,0,IF(LOG('Indicator Data'!I172)&gt;K$195,10,IF(LOG('Indicator Data'!I172)&lt;K$194,0,10-(K$195-LOG('Indicator Data'!I172))/(K$195-K$194)*10))),1)</f>
        <v>0</v>
      </c>
      <c r="L169" s="55">
        <f t="shared" si="292"/>
        <v>0</v>
      </c>
      <c r="M169" s="55">
        <f>ROUND(IF('Indicator Data'!J172=0,0,IF(LOG('Indicator Data'!J172)&gt;M$195,10,IF(LOG('Indicator Data'!J172)&lt;M$194,0,10-(M$195-LOG('Indicator Data'!J172))/(M$195-M$194)*10))),1)</f>
        <v>9.1999999999999993</v>
      </c>
      <c r="N169" s="56">
        <f>'Indicator Data'!C172/'Indicator Data'!$CL172</f>
        <v>1.7598961683039328E-3</v>
      </c>
      <c r="O169" s="56">
        <f>'Indicator Data'!D172/'Indicator Data'!$CL172</f>
        <v>2.100164044539323E-4</v>
      </c>
      <c r="P169" s="56">
        <f>IF(F169=0.1,"x",'Indicator Data'!E172/'Indicator Data'!$CL172)</f>
        <v>3.7725998592400708E-3</v>
      </c>
      <c r="Q169" s="56">
        <f>'Indicator Data'!F172/'Indicator Data'!$CL172</f>
        <v>1.0937069225262295E-6</v>
      </c>
      <c r="R169" s="56">
        <f>'Indicator Data'!G172/'Indicator Data'!$CL172</f>
        <v>0</v>
      </c>
      <c r="S169" s="56">
        <f>'Indicator Data'!H172/'Indicator Data'!$CL172</f>
        <v>0</v>
      </c>
      <c r="T169" s="56">
        <f>'Indicator Data'!I172/'Indicator Data'!$CL172</f>
        <v>0</v>
      </c>
      <c r="U169" s="56">
        <f>'Indicator Data'!J172/'Indicator Data'!$CL172</f>
        <v>2.5144886182679204E-3</v>
      </c>
      <c r="V169" s="55">
        <f t="shared" si="293"/>
        <v>8.8000000000000007</v>
      </c>
      <c r="W169" s="55">
        <f t="shared" si="294"/>
        <v>2.1</v>
      </c>
      <c r="X169" s="55">
        <f t="shared" si="295"/>
        <v>6.5</v>
      </c>
      <c r="Y169" s="55">
        <f t="shared" si="296"/>
        <v>2.5</v>
      </c>
      <c r="Z169" s="55">
        <f t="shared" si="297"/>
        <v>5.6</v>
      </c>
      <c r="AA169" s="55">
        <f t="shared" si="298"/>
        <v>0</v>
      </c>
      <c r="AB169" s="55">
        <f t="shared" si="299"/>
        <v>0</v>
      </c>
      <c r="AC169" s="55">
        <f t="shared" si="300"/>
        <v>0</v>
      </c>
      <c r="AD169" s="55">
        <f t="shared" si="301"/>
        <v>0</v>
      </c>
      <c r="AE169" s="55">
        <f t="shared" si="302"/>
        <v>0</v>
      </c>
      <c r="AF169" s="55">
        <f t="shared" si="303"/>
        <v>0.8</v>
      </c>
      <c r="AG169" s="55">
        <f>ROUND(IF('Indicator Data'!K172=0,0,IF('Indicator Data'!K172&gt;AG$195,10,IF('Indicator Data'!K172&lt;AG$194,0,10-(AG$195-'Indicator Data'!K172)/(AG$195-AG$194)*10))),1)</f>
        <v>1.9</v>
      </c>
      <c r="AH169" s="55">
        <f t="shared" si="304"/>
        <v>8.8000000000000007</v>
      </c>
      <c r="AI169" s="55">
        <f t="shared" si="305"/>
        <v>5.4</v>
      </c>
      <c r="AJ169" s="55">
        <f t="shared" si="306"/>
        <v>0</v>
      </c>
      <c r="AK169" s="55">
        <f t="shared" si="307"/>
        <v>0</v>
      </c>
      <c r="AL169" s="55">
        <f t="shared" si="308"/>
        <v>0</v>
      </c>
      <c r="AM169" s="55">
        <f t="shared" si="309"/>
        <v>0</v>
      </c>
      <c r="AN169" s="55">
        <f t="shared" si="310"/>
        <v>6.7</v>
      </c>
      <c r="AO169" s="193">
        <f t="shared" si="311"/>
        <v>7.8</v>
      </c>
      <c r="AP169" s="193">
        <f t="shared" si="261"/>
        <v>5.2</v>
      </c>
      <c r="AQ169" s="193">
        <f t="shared" si="312"/>
        <v>5.6</v>
      </c>
      <c r="AR169" s="193">
        <f t="shared" si="313"/>
        <v>0</v>
      </c>
      <c r="AS169" s="55">
        <f t="shared" si="314"/>
        <v>4.3</v>
      </c>
      <c r="AT169" s="55">
        <f>IF('Indicator Data'!L172="No data","x",IF('Indicator Data'!CM172&lt;1000,"x",ROUND((IF('Indicator Data'!L172&gt;AT$195,10,IF('Indicator Data'!L172&lt;AT$194,0,10-(AT$195-'Indicator Data'!L172)/(AT$195-AT$194)*10))),1)))</f>
        <v>10</v>
      </c>
      <c r="AU169" s="193">
        <f t="shared" si="315"/>
        <v>7.2</v>
      </c>
      <c r="AV169" s="55">
        <f>IF('Indicator Data'!M172="No data","x",ROUND(IF('Indicator Data'!M172=0,0,IF(LOG('Indicator Data'!M172)&gt;AV$195,10,IF(LOG('Indicator Data'!M172)&lt;AV$194,0,10-(AV$195-LOG('Indicator Data'!M172))/(AV$195-AV$194)*10))),1))</f>
        <v>8.8000000000000007</v>
      </c>
      <c r="AW169" s="56">
        <f>IF(AV169="x","x",'Indicator Data'!M172/'Indicator Data'!$CL172)</f>
        <v>0.75803949511086965</v>
      </c>
      <c r="AX169" s="55">
        <f t="shared" si="262"/>
        <v>8.4</v>
      </c>
      <c r="AY169" s="55">
        <f t="shared" si="263"/>
        <v>8.6</v>
      </c>
      <c r="AZ169" s="55" t="str">
        <f>IF('Indicator Data'!N172="No data","x",ROUND(IF('Indicator Data'!N172=0,0,IF(LOG('Indicator Data'!N172)&gt;AZ$195,10,IF(LOG('Indicator Data'!N172)&lt;AZ$194,0,10-(AZ$195-LOG('Indicator Data'!N172))/(AZ$195-AZ$194)*10))),1))</f>
        <v>x</v>
      </c>
      <c r="BA169" s="56" t="str">
        <f>IF(AZ169="x","x",'Indicator Data'!N172/'Indicator Data'!$CL172)</f>
        <v>x</v>
      </c>
      <c r="BB169" s="55" t="str">
        <f t="shared" si="264"/>
        <v>x</v>
      </c>
      <c r="BC169" s="55" t="str">
        <f t="shared" si="265"/>
        <v>x</v>
      </c>
      <c r="BD169" s="55" t="str">
        <f>IF('Indicator Data'!O172="No data","x",ROUND(IF('Indicator Data'!O172=0,0,IF(LOG('Indicator Data'!O172)&gt;BD$195,10,IF(LOG('Indicator Data'!O172)&lt;BD$194,0,10-(BD$195-LOG('Indicator Data'!O172))/(BD$195-BD$194)*10))),1))</f>
        <v>x</v>
      </c>
      <c r="BE169" s="56" t="str">
        <f>IF(BD169="x","x",'Indicator Data'!O172/'Indicator Data'!$CL172)</f>
        <v>x</v>
      </c>
      <c r="BF169" s="55" t="str">
        <f t="shared" si="266"/>
        <v>x</v>
      </c>
      <c r="BG169" s="55" t="str">
        <f t="shared" si="267"/>
        <v>x</v>
      </c>
      <c r="BH169" s="55" t="str">
        <f>IF('Indicator Data'!P172="No data","x",ROUND(IF('Indicator Data'!P172=0,0,IF(LOG('Indicator Data'!P172)&gt;BH$195,10,IF(LOG('Indicator Data'!P172)&lt;BH$194,0,10-(BH$195-LOG('Indicator Data'!P172))/(BH$195-BH$194)*10))),1))</f>
        <v>x</v>
      </c>
      <c r="BI169" s="56" t="str">
        <f>IF(BH169="x","x",'Indicator Data'!P172/'Indicator Data'!$CL172)</f>
        <v>x</v>
      </c>
      <c r="BJ169" s="55" t="str">
        <f t="shared" si="268"/>
        <v>x</v>
      </c>
      <c r="BK169" s="55" t="str">
        <f t="shared" si="269"/>
        <v>x</v>
      </c>
      <c r="BL169" s="55">
        <f t="shared" si="270"/>
        <v>8.6</v>
      </c>
      <c r="BM169" s="55">
        <f>ROUND(IF('Indicator Data'!Q172=0,0,IF(LOG('Indicator Data'!Q172)&gt;BM$195,10,IF(LOG('Indicator Data'!Q172)&lt;BM$194,0,10-(BM$195-LOG('Indicator Data'!Q172))/(BM$195-BM$194)*10))),1)</f>
        <v>2.2999999999999998</v>
      </c>
      <c r="BN169" s="55">
        <f>ROUND(IF('Indicator Data'!R172=0,0,IF(LOG('Indicator Data'!R172)&gt;BN$195,10,IF(LOG('Indicator Data'!R172)&lt;BN$194,0,10-(BN$195-LOG('Indicator Data'!R172))/(BN$195-BN$194)*10))),1)</f>
        <v>0</v>
      </c>
      <c r="BO169" s="55">
        <f t="shared" si="271"/>
        <v>0.76666666666666661</v>
      </c>
      <c r="BP169" s="56">
        <f>'Indicator Data'!Q172/'Indicator Data'!$CL172</f>
        <v>2.3231277251841472E-5</v>
      </c>
      <c r="BQ169" s="56">
        <f>'Indicator Data'!R172/'Indicator Data'!$CL172</f>
        <v>0</v>
      </c>
      <c r="BR169" s="55">
        <f t="shared" si="316"/>
        <v>0</v>
      </c>
      <c r="BS169" s="55">
        <f t="shared" si="317"/>
        <v>0</v>
      </c>
      <c r="BT169" s="55">
        <f t="shared" si="248"/>
        <v>0</v>
      </c>
      <c r="BU169" s="55">
        <f t="shared" si="272"/>
        <v>0.4</v>
      </c>
      <c r="BV169" s="55">
        <f>ROUND(IF('Indicator Data'!S172=0,0,IF(LOG('Indicator Data'!S172)&gt;BV$195,10,IF(LOG('Indicator Data'!S172)&lt;BV$194,0,10-(BV$195-LOG('Indicator Data'!S172))/(BV$195-BV$194)*10))),1)</f>
        <v>0</v>
      </c>
      <c r="BW169" s="55">
        <f>ROUND(IF('Indicator Data'!T172=0,0,IF(LOG('Indicator Data'!T172)&gt;BW$195,10,IF(LOG('Indicator Data'!T172)&lt;BW$194,0,10-(BW$195-LOG('Indicator Data'!T172))/(BW$195-BW$194)*10))),1)</f>
        <v>0</v>
      </c>
      <c r="BX169" s="55">
        <f t="shared" si="273"/>
        <v>0</v>
      </c>
      <c r="BY169" s="56">
        <f>'Indicator Data'!S172/'Indicator Data'!$CL172</f>
        <v>0</v>
      </c>
      <c r="BZ169" s="56">
        <f>'Indicator Data'!T172/'Indicator Data'!$CL172</f>
        <v>0</v>
      </c>
      <c r="CA169" s="55">
        <f t="shared" si="318"/>
        <v>0</v>
      </c>
      <c r="CB169" s="55">
        <f t="shared" si="319"/>
        <v>0</v>
      </c>
      <c r="CC169" s="55">
        <f t="shared" si="274"/>
        <v>0</v>
      </c>
      <c r="CD169" s="55">
        <f t="shared" si="275"/>
        <v>0</v>
      </c>
      <c r="CE169" s="55">
        <f t="shared" si="276"/>
        <v>0.2</v>
      </c>
      <c r="CF169" s="55">
        <f>ROUND(IF('Indicator Data'!U172=0,0,IF(LOG('Indicator Data'!U172)&gt;CF$195,10,IF(LOG('Indicator Data'!U172)&lt;CF$194,0,10-(CF$195-LOG('Indicator Data'!U172))/(CF$195-CF$194)*10))),1)</f>
        <v>6.5</v>
      </c>
      <c r="CG169" s="56">
        <f>'Indicator Data'!U172/'Indicator Data'!$CL172</f>
        <v>1.9299842799889722E-2</v>
      </c>
      <c r="CH169" s="55">
        <f t="shared" si="320"/>
        <v>0.2</v>
      </c>
      <c r="CI169" s="55">
        <f t="shared" si="277"/>
        <v>4</v>
      </c>
      <c r="CJ169" s="55">
        <f>ROUND(IF('Indicator Data'!V172=0,0,IF(LOG('Indicator Data'!V172)&gt;CJ$195,10,IF(LOG('Indicator Data'!V172)&lt;CJ$194,0,10-(CJ$195-LOG('Indicator Data'!V172))/(CJ$195-CJ$194)*10))),1)</f>
        <v>8.6999999999999993</v>
      </c>
      <c r="CK169" s="56">
        <f>IF('Indicator Data'!V172/'Indicator Data'!$CL172&gt;1,1,'Indicator Data'!V172/'Indicator Data'!$CL172)</f>
        <v>0.71194461823961053</v>
      </c>
      <c r="CL169" s="55">
        <f t="shared" si="321"/>
        <v>7.1</v>
      </c>
      <c r="CM169" s="55">
        <f t="shared" si="278"/>
        <v>8</v>
      </c>
      <c r="CN169" s="55">
        <f>ROUND(IF('Indicator Data'!W172=0,0,IF(LOG('Indicator Data'!W172)&gt;CN$195,10,IF(LOG('Indicator Data'!W172)&lt;CN$194,0,10-(CN$195-LOG('Indicator Data'!W172))/(CN$195-CN$194)*10))),1)</f>
        <v>0</v>
      </c>
      <c r="CO169" s="56">
        <f>'Indicator Data'!W172/'Indicator Data'!$CL172</f>
        <v>0</v>
      </c>
      <c r="CP169" s="55">
        <f t="shared" si="322"/>
        <v>0</v>
      </c>
      <c r="CQ169" s="55">
        <f t="shared" si="279"/>
        <v>0</v>
      </c>
      <c r="CR169" s="55">
        <f>ROUND(IF('Indicator Data'!X172=0,0,IF(LOG('Indicator Data'!X172)&gt;CR$195,10,IF(LOG('Indicator Data'!X172)&lt;CR$194,0,10-(CR$195-LOG('Indicator Data'!X172))/(CR$195-CR$194)*10))),1)</f>
        <v>7.1</v>
      </c>
      <c r="CS169" s="56">
        <f>'Indicator Data'!X172/'Indicator Data'!$CL172</f>
        <v>4.7573536735213522E-2</v>
      </c>
      <c r="CT169" s="55">
        <f t="shared" si="323"/>
        <v>0.5</v>
      </c>
      <c r="CU169" s="55">
        <f t="shared" si="280"/>
        <v>4.5999999999999996</v>
      </c>
      <c r="CV169" s="55">
        <f>ROUND(IF('Indicator Data'!Y172=0,0,IF(LOG('Indicator Data'!Y172)&gt;CR$195,10,IF(LOG('Indicator Data'!Y172)&lt;CR$194,0,10-(CR$195-LOG('Indicator Data'!Y172))/(CR$195-CR$194)*10))),1)</f>
        <v>0</v>
      </c>
      <c r="CW169" s="56">
        <f>'Indicator Data'!Y172/'Indicator Data'!$CL172</f>
        <v>0</v>
      </c>
      <c r="CX169" s="55">
        <f t="shared" si="324"/>
        <v>0</v>
      </c>
      <c r="CY169" s="55">
        <f t="shared" si="281"/>
        <v>0</v>
      </c>
      <c r="CZ169" s="55">
        <f t="shared" si="282"/>
        <v>4.8</v>
      </c>
      <c r="DA169" s="55">
        <f>IF('Indicator Data'!AE172="No data","x",ROUND(IF('Indicator Data'!AE172&gt;DA$195,0,IF('Indicator Data'!AE172&lt;DA$194,10,(DA$195-'Indicator Data'!AE172)/(DA$195-DA$194)*10)),1))</f>
        <v>1</v>
      </c>
      <c r="DB169" s="55">
        <f>IF('Indicator Data'!AF172="No data","x",ROUND(IF('Indicator Data'!AF172&gt;DB$195,0,IF('Indicator Data'!AF172&lt;DB$194,10,(DB$195-'Indicator Data'!AF172)/(DB$195-DB$194)*10)),1))</f>
        <v>0.5</v>
      </c>
      <c r="DC169" s="55">
        <f>IF('Indicator Data'!AH172="No data","x",ROUND(IF('Indicator Data'!AH172&gt;DC$195,0,IF('Indicator Data'!AH172&lt;DC$194,10,(DC$195-'Indicator Data'!AH172)/(DC$195-DC$194)*10)),1))</f>
        <v>2.9</v>
      </c>
      <c r="DD169" s="55">
        <f>IF(AND(DB169="x",DA169="x",DC169="x"),"x",ROUND(AVERAGE(DA169:DC169),1))</f>
        <v>1.5</v>
      </c>
      <c r="DE169" s="55">
        <f>IF('Indicator Data'!AA172="No data","x",ROUND(IF(LOG('Indicator Data'!AA172)&gt;DE$195,10,IF(LOG('Indicator Data'!AA172)&lt;DE$194,0,10-(DE$195-LOG('Indicator Data'!AA172))/(DE$195-DE$194)*10)),1))</f>
        <v>6.5</v>
      </c>
      <c r="DF169" s="55">
        <f>IF('Indicator Data'!AB172="No data","x",ROUND(IF('Indicator Data'!AB172&gt;DF$195,10,IF('Indicator Data'!AB172&lt;DF$194,0,10-(DF$195-'Indicator Data'!AB172)/(DF$195-DF$194)*10)),1))</f>
        <v>2.1</v>
      </c>
      <c r="DG169" s="55">
        <f>IF('Indicator Data'!AC172="No data","x",ROUND(IF('Indicator Data'!AC172&gt;DG$195,10,IF('Indicator Data'!AC172&lt;DG$194,0,10-(DG$195-'Indicator Data'!AC172)/(DG$195-DG$194)*10)),1))</f>
        <v>5.4</v>
      </c>
      <c r="DH169" s="55" t="str">
        <f>IF('Indicator Data'!AD172="No data","x",ROUND(IF('Indicator Data'!AD172&gt;DH$195,10,IF('Indicator Data'!AD172&lt;DH$194,0,10-(DH$195-'Indicator Data'!AD172)/(DH$195-DH$194)*10)),1))</f>
        <v>x</v>
      </c>
      <c r="DI169" s="55">
        <f t="shared" si="283"/>
        <v>4.7</v>
      </c>
      <c r="DJ169" s="55">
        <f t="shared" si="284"/>
        <v>3.6</v>
      </c>
      <c r="DK169" s="55">
        <f>IF('Indicator Data'!AK172="No data","x",ROUND(IF('Indicator Data'!AK172&gt;DK$195,10,IF('Indicator Data'!AK172&lt;DK$194,0,10-(DK$195-'Indicator Data'!AK172)/(DK$195-DK$194)*10)),1))</f>
        <v>1.7</v>
      </c>
      <c r="DL169" s="55">
        <f>IF('Indicator Data'!AL172="No data","x",ROUND(IF('Indicator Data'!AL172&gt;DL$195,10,IF('Indicator Data'!AL172&lt;DL$194,0,10-(DL$195-'Indicator Data'!AL172)/(DL$195-DL$194)*10)),1))</f>
        <v>3.8</v>
      </c>
      <c r="DM169" s="55">
        <f t="shared" si="285"/>
        <v>3.9</v>
      </c>
      <c r="DN169" s="55">
        <f>IF('Indicator Data'!AG172="No data","x",ROUND(IF('Indicator Data'!AG172&gt;DN$195,10,IF('Indicator Data'!AG172&lt;DN$194,0,10-(DN$195-'Indicator Data'!AG172)/(DN$195-DN$194)*10)),1))</f>
        <v>0.2</v>
      </c>
      <c r="DO169" s="55">
        <f t="shared" si="286"/>
        <v>1.2</v>
      </c>
      <c r="DP169" s="194">
        <f>IF('Indicator Data'!AI172="No data","x",'Indicator Data'!AI172/'Indicator Data'!$CK172)</f>
        <v>9.4408682593998775E-4</v>
      </c>
      <c r="DQ169" s="55">
        <f t="shared" si="325"/>
        <v>9.4</v>
      </c>
      <c r="DR169" s="55">
        <f>IF('Indicator Data'!AJ172="No data","x",ROUND(IF('Indicator Data'!AJ172&gt;DR$195,10,IF('Indicator Data'!AJ172&lt;DR$194,0,10-(DR$195-'Indicator Data'!AJ172)/(DR$195-DR$194)*10)),1))</f>
        <v>4</v>
      </c>
      <c r="DS169" s="55">
        <f t="shared" si="287"/>
        <v>6.7</v>
      </c>
      <c r="DT169" s="55">
        <f>ROUND(IF('Indicator Data'!Z172=0,0,IF(LOG('Indicator Data'!Z172)&gt;DT$195,10,IF(LOG('Indicator Data'!Z172)&lt;DT$194,0,10-(DT$195-LOG('Indicator Data'!Z172))/(DT$195-DT$194)*10))),1)</f>
        <v>7.9</v>
      </c>
      <c r="DU169" s="56">
        <f>'Indicator Data'!Z172/'Indicator Data'!$CL172</f>
        <v>0.19086494988014011</v>
      </c>
      <c r="DV169" s="55">
        <f t="shared" si="326"/>
        <v>1.9</v>
      </c>
      <c r="DW169" s="55">
        <f t="shared" si="288"/>
        <v>5.7</v>
      </c>
      <c r="DX169" s="55">
        <f t="shared" si="289"/>
        <v>3.9</v>
      </c>
      <c r="DY169" s="57">
        <f>IF(BL169="x",ROUND((10-GEOMEAN(((10-DX169)/10*9+1),((10-CZ169)/10*9+1),((10-DJ169)/10*9+1)))/9*10,1),ROUND((10-GEOMEAN(((10-BL169)/10*9+1),((10-DX169)/10*9+1),((10-CZ169)/10*9+1),((10-DJ169)/10*9+1)))/9*10,1))</f>
        <v>5.7</v>
      </c>
      <c r="DZ169" s="58">
        <f>IF(ROUND(IF(AP169="x",(10-GEOMEAN(((10-AO169)/10*9+1),((10-DY169)/10*9+1),((10-AU169)/10*9+1),((10-AQ169)/10*9+1),((10-AR169)/10*9+1)))/9*10,(10-GEOMEAN(((10-AO169)/10*9+1),((10-DY169)/10*9+1),((10-AP169)/10*9+1),((10-AQ169)/10*9+1),((10-AR169)/10*9+1),((10-AU169)/10*9+1)))/9*10),1)=0,0.1,ROUND(IF(AP169="x",(10-GEOMEAN(((10-AO169)/10*9+1),((10-DY169)/10*9+1),((10-AU169)/10*9+1),((10-AQ169)/10*9+1),((10-AR169)/10*9+1)))/9*10,(10-GEOMEAN(((10-AO169)/10*9+1),((10-DY169)/10*9+1),((10-AP169)/10*9+1),((10-AQ169)/10*9+1),((10-AR169)/10*9+1),((10-AU169)/10*9+1)))/9*10),1))</f>
        <v>5.7</v>
      </c>
      <c r="EA169" s="55">
        <f>ROUND(IF('Indicator Data'!AM172=0,0,IF('Indicator Data'!AM172&gt;EA$195,10,IF('Indicator Data'!AM172&lt;EA$194,0,10-(EA$195-'Indicator Data'!AM172)/(EA$195-EA$194)*10))),1)</f>
        <v>10</v>
      </c>
      <c r="EB169" s="55">
        <f>ROUND(IF('Indicator Data'!AN172=0,0,IF(LOG('Indicator Data'!AN172)&gt;LOG(EB$195),10,IF(LOG('Indicator Data'!AN172)&lt;LOG(EB$194),0,10-(LOG(EB$195)-LOG('Indicator Data'!AN172))/(LOG(EB$195)-LOG(EB$194))*10))),1)</f>
        <v>10</v>
      </c>
      <c r="EC169" s="57">
        <f t="shared" si="327"/>
        <v>10</v>
      </c>
      <c r="ED169" s="55">
        <f>'Indicator Data'!AO172</f>
        <v>5</v>
      </c>
      <c r="EE169" s="55">
        <f>'Indicator Data'!AP172</f>
        <v>5</v>
      </c>
      <c r="EF169" s="57">
        <f t="shared" si="328"/>
        <v>10</v>
      </c>
      <c r="EG169" s="58">
        <f t="shared" si="329"/>
        <v>10</v>
      </c>
      <c r="EH169" s="15"/>
      <c r="EI169" s="104"/>
      <c r="EJ169" s="4"/>
    </row>
    <row r="170" spans="1:140" x14ac:dyDescent="0.25">
      <c r="A170" s="126" t="str">
        <f>'Indicator Data'!A173</f>
        <v>Tajikistan</v>
      </c>
      <c r="B170" s="59" t="str">
        <f>'Indicator Data'!B173</f>
        <v>TJK</v>
      </c>
      <c r="C170" s="55">
        <f>ROUND(IF('Indicator Data'!C173=0,0.1,IF(LOG('Indicator Data'!C173)&gt;C$195,10,IF(LOG('Indicator Data'!C173)&lt;C$194,0,10-(C$195-LOG('Indicator Data'!C173))/(C$195-C$194)*10))),1)</f>
        <v>8.1</v>
      </c>
      <c r="D170" s="55">
        <f>ROUND(IF('Indicator Data'!D173=0,0.1,IF(LOG('Indicator Data'!D173)&gt;D$195,10,IF(LOG('Indicator Data'!D173)&lt;D$194,0,10-(D$195-LOG('Indicator Data'!D173))/(D$195-D$194)*10))),1)</f>
        <v>9.6</v>
      </c>
      <c r="E170" s="55">
        <f t="shared" si="290"/>
        <v>9</v>
      </c>
      <c r="F170" s="55">
        <f>IF('Indicator Data'!E173="No data",0.1,(ROUND(IF('Indicator Data'!E173=0,0,IF(LOG('Indicator Data'!E173)&gt;F$195,10,IF(LOG('Indicator Data'!E173)&lt;F$194,0,10-(F$195-LOG('Indicator Data'!E173))/(F$195-F$194)*10))),1)))</f>
        <v>6.7</v>
      </c>
      <c r="G170" s="55">
        <f>ROUND(IF('Indicator Data'!F173=0,0,IF(LOG('Indicator Data'!F173)&gt;G$195,10,IF(LOG('Indicator Data'!F173)&lt;G$194,0,10-(G$195-LOG('Indicator Data'!F173))/(G$195-G$194)*10))),1)</f>
        <v>0</v>
      </c>
      <c r="H170" s="55">
        <f>ROUND(IF('Indicator Data'!G173=0,0,IF(LOG('Indicator Data'!G173)&gt;H$195,10,IF(LOG('Indicator Data'!G173)&lt;H$194,0,10-(H$195-LOG('Indicator Data'!G173))/(H$195-H$194)*10))),1)</f>
        <v>0</v>
      </c>
      <c r="I170" s="55">
        <f>ROUND(IF('Indicator Data'!H173=0,0,IF(LOG('Indicator Data'!H173)&gt;I$195,10,IF(LOG('Indicator Data'!H173)&lt;I$194,0,10-(I$195-LOG('Indicator Data'!H173))/(I$195-I$194)*10))),1)</f>
        <v>0</v>
      </c>
      <c r="J170" s="55">
        <f t="shared" si="291"/>
        <v>0</v>
      </c>
      <c r="K170" s="55">
        <f>ROUND(IF('Indicator Data'!I173=0,0,IF(LOG('Indicator Data'!I173)&gt;K$195,10,IF(LOG('Indicator Data'!I173)&lt;K$194,0,10-(K$195-LOG('Indicator Data'!I173))/(K$195-K$194)*10))),1)</f>
        <v>0</v>
      </c>
      <c r="L170" s="55">
        <f t="shared" si="292"/>
        <v>0</v>
      </c>
      <c r="M170" s="55">
        <f>ROUND(IF('Indicator Data'!J173=0,0,IF(LOG('Indicator Data'!J173)&gt;M$195,10,IF(LOG('Indicator Data'!J173)&lt;M$194,0,10-(M$195-LOG('Indicator Data'!J173))/(M$195-M$194)*10))),1)</f>
        <v>10</v>
      </c>
      <c r="N170" s="56">
        <f>'Indicator Data'!C173/'Indicator Data'!$CL173</f>
        <v>2.1052630591238235E-3</v>
      </c>
      <c r="O170" s="56">
        <f>'Indicator Data'!D173/'Indicator Data'!$CL173</f>
        <v>8.9817426459138066E-4</v>
      </c>
      <c r="P170" s="56">
        <f>IF(F170=0.1,"x",'Indicator Data'!E173/'Indicator Data'!$CL173)</f>
        <v>5.7027210773702144E-3</v>
      </c>
      <c r="Q170" s="56">
        <f>'Indicator Data'!F173/'Indicator Data'!$CL173</f>
        <v>0</v>
      </c>
      <c r="R170" s="56">
        <f>'Indicator Data'!G173/'Indicator Data'!$CL173</f>
        <v>0</v>
      </c>
      <c r="S170" s="56">
        <f>'Indicator Data'!H173/'Indicator Data'!$CL173</f>
        <v>0</v>
      </c>
      <c r="T170" s="56">
        <f>'Indicator Data'!I173/'Indicator Data'!$CL173</f>
        <v>0</v>
      </c>
      <c r="U170" s="56">
        <f>'Indicator Data'!J173/'Indicator Data'!$CL173</f>
        <v>1.2797048019192684E-2</v>
      </c>
      <c r="V170" s="55">
        <f t="shared" si="293"/>
        <v>10</v>
      </c>
      <c r="W170" s="55">
        <f t="shared" si="294"/>
        <v>9</v>
      </c>
      <c r="X170" s="55">
        <f t="shared" si="295"/>
        <v>9.6</v>
      </c>
      <c r="Y170" s="55">
        <f t="shared" si="296"/>
        <v>3.8</v>
      </c>
      <c r="Z170" s="55">
        <f t="shared" si="297"/>
        <v>0</v>
      </c>
      <c r="AA170" s="55">
        <f t="shared" si="298"/>
        <v>0</v>
      </c>
      <c r="AB170" s="55">
        <f t="shared" si="299"/>
        <v>0</v>
      </c>
      <c r="AC170" s="55">
        <f t="shared" si="300"/>
        <v>0</v>
      </c>
      <c r="AD170" s="55">
        <f t="shared" si="301"/>
        <v>0</v>
      </c>
      <c r="AE170" s="55">
        <f t="shared" si="302"/>
        <v>0</v>
      </c>
      <c r="AF170" s="55">
        <f t="shared" si="303"/>
        <v>4.3</v>
      </c>
      <c r="AG170" s="55">
        <f>ROUND(IF('Indicator Data'!K173=0,0,IF('Indicator Data'!K173&gt;AG$195,10,IF('Indicator Data'!K173&lt;AG$194,0,10-(AG$195-'Indicator Data'!K173)/(AG$195-AG$194)*10))),1)</f>
        <v>1.9</v>
      </c>
      <c r="AH170" s="55">
        <f t="shared" si="304"/>
        <v>9.1</v>
      </c>
      <c r="AI170" s="55">
        <f t="shared" si="305"/>
        <v>9.3000000000000007</v>
      </c>
      <c r="AJ170" s="55">
        <f t="shared" si="306"/>
        <v>0</v>
      </c>
      <c r="AK170" s="55">
        <f t="shared" si="307"/>
        <v>0</v>
      </c>
      <c r="AL170" s="55">
        <f t="shared" si="308"/>
        <v>0</v>
      </c>
      <c r="AM170" s="55">
        <f t="shared" si="309"/>
        <v>0</v>
      </c>
      <c r="AN170" s="55">
        <f t="shared" si="310"/>
        <v>8.4</v>
      </c>
      <c r="AO170" s="193">
        <f t="shared" si="311"/>
        <v>9.3000000000000007</v>
      </c>
      <c r="AP170" s="193">
        <f t="shared" si="261"/>
        <v>5.4</v>
      </c>
      <c r="AQ170" s="193">
        <f t="shared" si="312"/>
        <v>0</v>
      </c>
      <c r="AR170" s="193">
        <f t="shared" si="313"/>
        <v>0</v>
      </c>
      <c r="AS170" s="55">
        <f t="shared" si="314"/>
        <v>5.2</v>
      </c>
      <c r="AT170" s="55">
        <f>IF('Indicator Data'!L173="No data","x",IF('Indicator Data'!CM173&lt;1000,"x",ROUND((IF('Indicator Data'!L173&gt;AT$195,10,IF('Indicator Data'!L173&lt;AT$194,0,10-(AT$195-'Indicator Data'!L173)/(AT$195-AT$194)*10))),1)))</f>
        <v>10</v>
      </c>
      <c r="AU170" s="193">
        <f t="shared" si="315"/>
        <v>7.6</v>
      </c>
      <c r="AV170" s="55">
        <f>IF('Indicator Data'!M173="No data","x",ROUND(IF('Indicator Data'!M173=0,0,IF(LOG('Indicator Data'!M173)&gt;AV$195,10,IF(LOG('Indicator Data'!M173)&lt;AV$194,0,10-(AV$195-LOG('Indicator Data'!M173))/(AV$195-AV$194)*10))),1))</f>
        <v>8.4</v>
      </c>
      <c r="AW170" s="56">
        <f>IF(AV170="x","x",'Indicator Data'!M173/'Indicator Data'!$CL173)</f>
        <v>0.83575628562649085</v>
      </c>
      <c r="AX170" s="55">
        <f t="shared" si="262"/>
        <v>9.3000000000000007</v>
      </c>
      <c r="AY170" s="55">
        <f t="shared" si="263"/>
        <v>8.9</v>
      </c>
      <c r="AZ170" s="55" t="str">
        <f>IF('Indicator Data'!N173="No data","x",ROUND(IF('Indicator Data'!N173=0,0,IF(LOG('Indicator Data'!N173)&gt;AZ$195,10,IF(LOG('Indicator Data'!N173)&lt;AZ$194,0,10-(AZ$195-LOG('Indicator Data'!N173))/(AZ$195-AZ$194)*10))),1))</f>
        <v>x</v>
      </c>
      <c r="BA170" s="56" t="str">
        <f>IF(AZ170="x","x",'Indicator Data'!N173/'Indicator Data'!$CL173)</f>
        <v>x</v>
      </c>
      <c r="BB170" s="55" t="str">
        <f t="shared" si="264"/>
        <v>x</v>
      </c>
      <c r="BC170" s="55" t="str">
        <f t="shared" si="265"/>
        <v>x</v>
      </c>
      <c r="BD170" s="55" t="str">
        <f>IF('Indicator Data'!O173="No data","x",ROUND(IF('Indicator Data'!O173=0,0,IF(LOG('Indicator Data'!O173)&gt;BD$195,10,IF(LOG('Indicator Data'!O173)&lt;BD$194,0,10-(BD$195-LOG('Indicator Data'!O173))/(BD$195-BD$194)*10))),1))</f>
        <v>x</v>
      </c>
      <c r="BE170" s="56" t="str">
        <f>IF(BD170="x","x",'Indicator Data'!O173/'Indicator Data'!$CL173)</f>
        <v>x</v>
      </c>
      <c r="BF170" s="55" t="str">
        <f t="shared" si="266"/>
        <v>x</v>
      </c>
      <c r="BG170" s="55" t="str">
        <f t="shared" si="267"/>
        <v>x</v>
      </c>
      <c r="BH170" s="55" t="str">
        <f>IF('Indicator Data'!P173="No data","x",ROUND(IF('Indicator Data'!P173=0,0,IF(LOG('Indicator Data'!P173)&gt;BH$195,10,IF(LOG('Indicator Data'!P173)&lt;BH$194,0,10-(BH$195-LOG('Indicator Data'!P173))/(BH$195-BH$194)*10))),1))</f>
        <v>x</v>
      </c>
      <c r="BI170" s="56" t="str">
        <f>IF(BH170="x","x",'Indicator Data'!P173/'Indicator Data'!$CL173)</f>
        <v>x</v>
      </c>
      <c r="BJ170" s="55" t="str">
        <f t="shared" si="268"/>
        <v>x</v>
      </c>
      <c r="BK170" s="55" t="str">
        <f t="shared" si="269"/>
        <v>x</v>
      </c>
      <c r="BL170" s="55">
        <f t="shared" si="270"/>
        <v>8.9</v>
      </c>
      <c r="BM170" s="55">
        <f>ROUND(IF('Indicator Data'!Q173=0,0,IF(LOG('Indicator Data'!Q173)&gt;BM$195,10,IF(LOG('Indicator Data'!Q173)&lt;BM$194,0,10-(BM$195-LOG('Indicator Data'!Q173))/(BM$195-BM$194)*10))),1)</f>
        <v>8</v>
      </c>
      <c r="BN170" s="55">
        <f>ROUND(IF('Indicator Data'!R173=0,0,IF(LOG('Indicator Data'!R173)&gt;BN$195,10,IF(LOG('Indicator Data'!R173)&lt;BN$194,0,10-(BN$195-LOG('Indicator Data'!R173))/(BN$195-BN$194)*10))),1)</f>
        <v>8.6</v>
      </c>
      <c r="BO170" s="55">
        <f t="shared" si="271"/>
        <v>8.4</v>
      </c>
      <c r="BP170" s="56">
        <f>'Indicator Data'!Q173/'Indicator Data'!$CL173</f>
        <v>0.46016697654167238</v>
      </c>
      <c r="BQ170" s="56">
        <f>'Indicator Data'!R173/'Indicator Data'!$CL173</f>
        <v>0.16373340329978575</v>
      </c>
      <c r="BR170" s="55">
        <f t="shared" si="316"/>
        <v>4.5999999999999996</v>
      </c>
      <c r="BS170" s="55">
        <f t="shared" si="317"/>
        <v>2</v>
      </c>
      <c r="BT170" s="55">
        <f t="shared" si="248"/>
        <v>2.8666666666666667</v>
      </c>
      <c r="BU170" s="55">
        <f t="shared" si="272"/>
        <v>6.4</v>
      </c>
      <c r="BV170" s="55">
        <f>ROUND(IF('Indicator Data'!S173=0,0,IF(LOG('Indicator Data'!S173)&gt;BV$195,10,IF(LOG('Indicator Data'!S173)&lt;BV$194,0,10-(BV$195-LOG('Indicator Data'!S173))/(BV$195-BV$194)*10))),1)</f>
        <v>7.3</v>
      </c>
      <c r="BW170" s="55">
        <f>ROUND(IF('Indicator Data'!T173=0,0,IF(LOG('Indicator Data'!T173)&gt;BW$195,10,IF(LOG('Indicator Data'!T173)&lt;BW$194,0,10-(BW$195-LOG('Indicator Data'!T173))/(BW$195-BW$194)*10))),1)</f>
        <v>2</v>
      </c>
      <c r="BX170" s="55">
        <f t="shared" si="273"/>
        <v>3.7666666666666671</v>
      </c>
      <c r="BY170" s="56">
        <f>'Indicator Data'!S173/'Indicator Data'!$CL173</f>
        <v>0.164530898274483</v>
      </c>
      <c r="BZ170" s="56">
        <f>'Indicator Data'!T173/'Indicator Data'!$CL173</f>
        <v>3.1942231472503871E-5</v>
      </c>
      <c r="CA170" s="55">
        <f t="shared" si="318"/>
        <v>2.7</v>
      </c>
      <c r="CB170" s="55">
        <f t="shared" si="319"/>
        <v>0</v>
      </c>
      <c r="CC170" s="55">
        <f t="shared" si="274"/>
        <v>0.9</v>
      </c>
      <c r="CD170" s="55">
        <f t="shared" si="275"/>
        <v>2.5</v>
      </c>
      <c r="CE170" s="55">
        <f t="shared" si="276"/>
        <v>4.7</v>
      </c>
      <c r="CF170" s="55">
        <f>ROUND(IF('Indicator Data'!U173=0,0,IF(LOG('Indicator Data'!U173)&gt;CF$195,10,IF(LOG('Indicator Data'!U173)&lt;CF$194,0,10-(CF$195-LOG('Indicator Data'!U173))/(CF$195-CF$194)*10))),1)</f>
        <v>6.8</v>
      </c>
      <c r="CG170" s="56">
        <f>'Indicator Data'!U173/'Indicator Data'!$CL173</f>
        <v>6.9732012928706594E-2</v>
      </c>
      <c r="CH170" s="55">
        <f t="shared" si="320"/>
        <v>0.8</v>
      </c>
      <c r="CI170" s="55">
        <f t="shared" si="277"/>
        <v>4.4000000000000004</v>
      </c>
      <c r="CJ170" s="55">
        <f>ROUND(IF('Indicator Data'!V173=0,0,IF(LOG('Indicator Data'!V173)&gt;CJ$195,10,IF(LOG('Indicator Data'!V173)&lt;CJ$194,0,10-(CJ$195-LOG('Indicator Data'!V173))/(CJ$195-CJ$194)*10))),1)</f>
        <v>8.1</v>
      </c>
      <c r="CK170" s="56">
        <f>IF('Indicator Data'!V173/'Indicator Data'!$CL173&gt;1,1,'Indicator Data'!V173/'Indicator Data'!$CL173)</f>
        <v>0.54411841564646013</v>
      </c>
      <c r="CL170" s="55">
        <f t="shared" si="321"/>
        <v>5.4</v>
      </c>
      <c r="CM170" s="55">
        <f t="shared" si="278"/>
        <v>7</v>
      </c>
      <c r="CN170" s="55">
        <f>ROUND(IF('Indicator Data'!W173=0,0,IF(LOG('Indicator Data'!W173)&gt;CN$195,10,IF(LOG('Indicator Data'!W173)&lt;CN$194,0,10-(CN$195-LOG('Indicator Data'!W173))/(CN$195-CN$194)*10))),1)</f>
        <v>0</v>
      </c>
      <c r="CO170" s="56">
        <f>'Indicator Data'!W173/'Indicator Data'!$CL173</f>
        <v>0</v>
      </c>
      <c r="CP170" s="55">
        <f t="shared" si="322"/>
        <v>0</v>
      </c>
      <c r="CQ170" s="55">
        <f t="shared" si="279"/>
        <v>0</v>
      </c>
      <c r="CR170" s="55">
        <f>ROUND(IF('Indicator Data'!X173=0,0,IF(LOG('Indicator Data'!X173)&gt;CR$195,10,IF(LOG('Indicator Data'!X173)&lt;CR$194,0,10-(CR$195-LOG('Indicator Data'!X173))/(CR$195-CR$194)*10))),1)</f>
        <v>6.8</v>
      </c>
      <c r="CS170" s="56">
        <f>'Indicator Data'!X173/'Indicator Data'!$CL173</f>
        <v>6.5846999181053051E-2</v>
      </c>
      <c r="CT170" s="55">
        <f t="shared" si="323"/>
        <v>0.7</v>
      </c>
      <c r="CU170" s="55">
        <f t="shared" si="280"/>
        <v>4.4000000000000004</v>
      </c>
      <c r="CV170" s="55">
        <f>ROUND(IF('Indicator Data'!Y173=0,0,IF(LOG('Indicator Data'!Y173)&gt;CR$195,10,IF(LOG('Indicator Data'!Y173)&lt;CR$194,0,10-(CR$195-LOG('Indicator Data'!Y173))/(CR$195-CR$194)*10))),1)</f>
        <v>0</v>
      </c>
      <c r="CW170" s="56">
        <f>'Indicator Data'!Y173/'Indicator Data'!$CL173</f>
        <v>0</v>
      </c>
      <c r="CX170" s="55">
        <f t="shared" si="324"/>
        <v>0</v>
      </c>
      <c r="CY170" s="55">
        <f t="shared" si="281"/>
        <v>0</v>
      </c>
      <c r="CZ170" s="55">
        <f t="shared" si="282"/>
        <v>5.2</v>
      </c>
      <c r="DA170" s="55">
        <f>IF('Indicator Data'!AE173="No data","x",ROUND(IF('Indicator Data'!AE173&gt;DA$195,0,IF('Indicator Data'!AE173&lt;DA$194,10,(DA$195-'Indicator Data'!AE173)/(DA$195-DA$194)*10)),1))</f>
        <v>0.3</v>
      </c>
      <c r="DB170" s="55">
        <f>IF('Indicator Data'!AF173="No data","x",ROUND(IF('Indicator Data'!AF173&gt;DB$195,0,IF('Indicator Data'!AF173&lt;DB$194,10,(DB$195-'Indicator Data'!AF173)/(DB$195-DB$194)*10)),1))</f>
        <v>3.1</v>
      </c>
      <c r="DC170" s="55">
        <f>IF('Indicator Data'!AH173="No data","x",ROUND(IF('Indicator Data'!AH173&gt;DC$195,0,IF('Indicator Data'!AH173&lt;DC$194,10,(DC$195-'Indicator Data'!AH173)/(DC$195-DC$194)*10)),1))</f>
        <v>2.7</v>
      </c>
      <c r="DD170" s="55">
        <f>IF(AND(DB170="x",DA170="x",DC170="x"),"x",ROUND(AVERAGE(DA170:DC170),1))</f>
        <v>2</v>
      </c>
      <c r="DE170" s="55">
        <f>IF('Indicator Data'!AA173="No data","x",ROUND(IF(LOG('Indicator Data'!AA173)&gt;DE$195,10,IF(LOG('Indicator Data'!AA173)&lt;DE$194,0,10-(DE$195-LOG('Indicator Data'!AA173))/(DE$195-DE$194)*10)),1))</f>
        <v>6.1</v>
      </c>
      <c r="DF170" s="55">
        <f>IF('Indicator Data'!AB173="No data","x",ROUND(IF('Indicator Data'!AB173&gt;DF$195,10,IF('Indicator Data'!AB173&lt;DF$194,0,10-(DF$195-'Indicator Data'!AB173)/(DF$195-DF$194)*10)),1))</f>
        <v>6.7</v>
      </c>
      <c r="DG170" s="55">
        <f>IF('Indicator Data'!AC173="No data","x",ROUND(IF('Indicator Data'!AC173&gt;DG$195,10,IF('Indicator Data'!AC173&lt;DG$194,0,10-(DG$195-'Indicator Data'!AC173)/(DG$195-DG$194)*10)),1))</f>
        <v>2.7</v>
      </c>
      <c r="DH170" s="55">
        <f>IF('Indicator Data'!AD173="No data","x",ROUND(IF('Indicator Data'!AD173&gt;DH$195,10,IF('Indicator Data'!AD173&lt;DH$194,0,10-(DH$195-'Indicator Data'!AD173)/(DH$195-DH$194)*10)),1))</f>
        <v>6.1</v>
      </c>
      <c r="DI170" s="55">
        <f t="shared" si="283"/>
        <v>5.4</v>
      </c>
      <c r="DJ170" s="55">
        <f t="shared" si="284"/>
        <v>4.3</v>
      </c>
      <c r="DK170" s="55">
        <f>IF('Indicator Data'!AK173="No data","x",ROUND(IF('Indicator Data'!AK173&gt;DK$195,10,IF('Indicator Data'!AK173&lt;DK$194,0,10-(DK$195-'Indicator Data'!AK173)/(DK$195-DK$194)*10)),1))</f>
        <v>2.9</v>
      </c>
      <c r="DL170" s="55">
        <f>IF('Indicator Data'!AL173="No data","x",ROUND(IF('Indicator Data'!AL173&gt;DL$195,10,IF('Indicator Data'!AL173&lt;DL$194,0,10-(DL$195-'Indicator Data'!AL173)/(DL$195-DL$194)*10)),1))</f>
        <v>6.3</v>
      </c>
      <c r="DM170" s="55">
        <f t="shared" si="285"/>
        <v>5.0999999999999996</v>
      </c>
      <c r="DN170" s="55">
        <f>IF('Indicator Data'!AG173="No data","x",ROUND(IF('Indicator Data'!AG173&gt;DN$195,10,IF('Indicator Data'!AG173&lt;DN$194,0,10-(DN$195-'Indicator Data'!AG173)/(DN$195-DN$194)*10)),1))</f>
        <v>0</v>
      </c>
      <c r="DO170" s="55">
        <f t="shared" si="286"/>
        <v>1.5</v>
      </c>
      <c r="DP170" s="194" t="str">
        <f>IF('Indicator Data'!AI173="No data","x",'Indicator Data'!AI173/'Indicator Data'!$CK173)</f>
        <v>x</v>
      </c>
      <c r="DQ170" s="55" t="str">
        <f t="shared" si="325"/>
        <v>x</v>
      </c>
      <c r="DR170" s="55">
        <f>IF('Indicator Data'!AJ173="No data","x",ROUND(IF('Indicator Data'!AJ173&gt;DR$195,10,IF('Indicator Data'!AJ173&lt;DR$194,0,10-(DR$195-'Indicator Data'!AJ173)/(DR$195-DR$194)*10)),1))</f>
        <v>6</v>
      </c>
      <c r="DS170" s="55">
        <f t="shared" si="287"/>
        <v>6</v>
      </c>
      <c r="DT170" s="55">
        <f>ROUND(IF('Indicator Data'!Z173=0,0,IF(LOG('Indicator Data'!Z173)&gt;DT$195,10,IF(LOG('Indicator Data'!Z173)&lt;DT$194,0,10-(DT$195-LOG('Indicator Data'!Z173))/(DT$195-DT$194)*10))),1)</f>
        <v>2.8</v>
      </c>
      <c r="DU170" s="56">
        <f>'Indicator Data'!Z173/'Indicator Data'!$CL173</f>
        <v>1.089080438821433E-4</v>
      </c>
      <c r="DV170" s="55">
        <f t="shared" si="326"/>
        <v>0</v>
      </c>
      <c r="DW170" s="55">
        <f t="shared" si="288"/>
        <v>1.5</v>
      </c>
      <c r="DX170" s="55">
        <f t="shared" si="289"/>
        <v>4.2</v>
      </c>
      <c r="DY170" s="57">
        <f>IF(BL170="x",ROUND((10-GEOMEAN(((10-DX170)/10*9+1),((10-CZ170)/10*9+1),((10-DJ170)/10*9+1)))/9*10,1),ROUND((10-GEOMEAN(((10-BL170)/10*9+1),((10-DX170)/10*9+1),((10-CZ170)/10*9+1),((10-DJ170)/10*9+1)))/9*10,1))</f>
        <v>6.1</v>
      </c>
      <c r="DZ170" s="58">
        <f>IF(ROUND(IF(AP170="x",(10-GEOMEAN(((10-AO170)/10*9+1),((10-DY170)/10*9+1),((10-AU170)/10*9+1),((10-AQ170)/10*9+1),((10-AR170)/10*9+1)))/9*10,(10-GEOMEAN(((10-AO170)/10*9+1),((10-DY170)/10*9+1),((10-AP170)/10*9+1),((10-AQ170)/10*9+1),((10-AR170)/10*9+1),((10-AU170)/10*9+1)))/9*10),1)=0,0.1,ROUND(IF(AP170="x",(10-GEOMEAN(((10-AO170)/10*9+1),((10-DY170)/10*9+1),((10-AU170)/10*9+1),((10-AQ170)/10*9+1),((10-AR170)/10*9+1)))/9*10,(10-GEOMEAN(((10-AO170)/10*9+1),((10-DY170)/10*9+1),((10-AP170)/10*9+1),((10-AQ170)/10*9+1),((10-AR170)/10*9+1),((10-AU170)/10*9+1)))/9*10),1))</f>
        <v>5.8</v>
      </c>
      <c r="EA170" s="55">
        <f>ROUND(IF('Indicator Data'!AM173=0,0,IF('Indicator Data'!AM173&gt;EA$195,10,IF('Indicator Data'!AM173&lt;EA$194,0,10-(EA$195-'Indicator Data'!AM173)/(EA$195-EA$194)*10))),1)</f>
        <v>6.9</v>
      </c>
      <c r="EB170" s="55">
        <f>ROUND(IF('Indicator Data'!AN173=0,0,IF(LOG('Indicator Data'!AN173)&gt;LOG(EB$195),10,IF(LOG('Indicator Data'!AN173)&lt;LOG(EB$194),0,10-(LOG(EB$195)-LOG('Indicator Data'!AN173))/(LOG(EB$195)-LOG(EB$194))*10))),1)</f>
        <v>6.1</v>
      </c>
      <c r="EC170" s="57">
        <f t="shared" si="327"/>
        <v>6.5</v>
      </c>
      <c r="ED170" s="55">
        <f>'Indicator Data'!AO173</f>
        <v>0</v>
      </c>
      <c r="EE170" s="55">
        <f>'Indicator Data'!AP173</f>
        <v>0</v>
      </c>
      <c r="EF170" s="57">
        <f t="shared" si="328"/>
        <v>0</v>
      </c>
      <c r="EG170" s="58">
        <f t="shared" si="329"/>
        <v>4.5999999999999996</v>
      </c>
      <c r="EH170" s="15"/>
      <c r="EI170" s="104"/>
      <c r="EJ170" s="4"/>
    </row>
    <row r="171" spans="1:140" x14ac:dyDescent="0.25">
      <c r="A171" s="127" t="str">
        <f>'Indicator Data'!A174</f>
        <v>Tanzania</v>
      </c>
      <c r="B171" s="59" t="str">
        <f>'Indicator Data'!B174</f>
        <v>TZA</v>
      </c>
      <c r="C171" s="55">
        <f>ROUND(IF('Indicator Data'!C174=0,0.1,IF(LOG('Indicator Data'!C174)&gt;C$195,10,IF(LOG('Indicator Data'!C174)&lt;C$194,0,10-(C$195-LOG('Indicator Data'!C174))/(C$195-C$194)*10))),1)</f>
        <v>9.1999999999999993</v>
      </c>
      <c r="D171" s="55">
        <f>ROUND(IF('Indicator Data'!D174=0,0.1,IF(LOG('Indicator Data'!D174)&gt;D$195,10,IF(LOG('Indicator Data'!D174)&lt;D$194,0,10-(D$195-LOG('Indicator Data'!D174))/(D$195-D$194)*10))),1)</f>
        <v>0.1</v>
      </c>
      <c r="E171" s="55">
        <f t="shared" si="290"/>
        <v>6.5</v>
      </c>
      <c r="F171" s="55">
        <f>IF('Indicator Data'!E174="No data",0.1,(ROUND(IF('Indicator Data'!E174=0,0,IF(LOG('Indicator Data'!E174)&gt;F$195,10,IF(LOG('Indicator Data'!E174)&lt;F$194,0,10-(F$195-LOG('Indicator Data'!E174))/(F$195-F$194)*10))),1)))</f>
        <v>8</v>
      </c>
      <c r="G171" s="55">
        <f>ROUND(IF('Indicator Data'!F174=0,0,IF(LOG('Indicator Data'!F174)&gt;G$195,10,IF(LOG('Indicator Data'!F174)&lt;G$194,0,10-(G$195-LOG('Indicator Data'!F174))/(G$195-G$194)*10))),1)</f>
        <v>6.2</v>
      </c>
      <c r="H171" s="55">
        <f>ROUND(IF('Indicator Data'!G174=0,0,IF(LOG('Indicator Data'!G174)&gt;H$195,10,IF(LOG('Indicator Data'!G174)&lt;H$194,0,10-(H$195-LOG('Indicator Data'!G174))/(H$195-H$194)*10))),1)</f>
        <v>1.7</v>
      </c>
      <c r="I171" s="55">
        <f>ROUND(IF('Indicator Data'!H174=0,0,IF(LOG('Indicator Data'!H174)&gt;I$195,10,IF(LOG('Indicator Data'!H174)&lt;I$194,0,10-(I$195-LOG('Indicator Data'!H174))/(I$195-I$194)*10))),1)</f>
        <v>0</v>
      </c>
      <c r="J171" s="55">
        <f t="shared" si="291"/>
        <v>0.9</v>
      </c>
      <c r="K171" s="55">
        <f>ROUND(IF('Indicator Data'!I174=0,0,IF(LOG('Indicator Data'!I174)&gt;K$195,10,IF(LOG('Indicator Data'!I174)&lt;K$194,0,10-(K$195-LOG('Indicator Data'!I174))/(K$195-K$194)*10))),1)</f>
        <v>2.2000000000000002</v>
      </c>
      <c r="L171" s="55">
        <f t="shared" si="292"/>
        <v>1.6</v>
      </c>
      <c r="M171" s="55">
        <f>ROUND(IF('Indicator Data'!J174=0,0,IF(LOG('Indicator Data'!J174)&gt;M$195,10,IF(LOG('Indicator Data'!J174)&lt;M$194,0,10-(M$195-LOG('Indicator Data'!J174))/(M$195-M$194)*10))),1)</f>
        <v>10</v>
      </c>
      <c r="N171" s="56">
        <f>'Indicator Data'!C174/'Indicator Data'!$CL174</f>
        <v>8.6371982952450387E-4</v>
      </c>
      <c r="O171" s="56">
        <f>'Indicator Data'!D174/'Indicator Data'!$CL174</f>
        <v>0</v>
      </c>
      <c r="P171" s="56">
        <f>IF(F171=0.1,"x",'Indicator Data'!E174/'Indicator Data'!$CL174)</f>
        <v>3.035389828380601E-3</v>
      </c>
      <c r="Q171" s="56">
        <f>'Indicator Data'!F174/'Indicator Data'!$CL174</f>
        <v>9.6679019680807919E-7</v>
      </c>
      <c r="R171" s="56">
        <f>'Indicator Data'!G174/'Indicator Data'!$CL174</f>
        <v>8.9955533755886293E-6</v>
      </c>
      <c r="S171" s="56">
        <f>'Indicator Data'!H174/'Indicator Data'!$CL174</f>
        <v>0</v>
      </c>
      <c r="T171" s="56">
        <f>'Indicator Data'!I174/'Indicator Data'!$CL174</f>
        <v>2.256280751408682E-6</v>
      </c>
      <c r="U171" s="56">
        <f>'Indicator Data'!J174/'Indicator Data'!$CL174</f>
        <v>6.7758835340850287E-3</v>
      </c>
      <c r="V171" s="55">
        <f t="shared" si="293"/>
        <v>4.3</v>
      </c>
      <c r="W171" s="55">
        <f t="shared" si="294"/>
        <v>0</v>
      </c>
      <c r="X171" s="55">
        <f t="shared" si="295"/>
        <v>2.4</v>
      </c>
      <c r="Y171" s="55">
        <f t="shared" si="296"/>
        <v>2</v>
      </c>
      <c r="Z171" s="55">
        <f t="shared" si="297"/>
        <v>5.5</v>
      </c>
      <c r="AA171" s="55">
        <f t="shared" si="298"/>
        <v>0</v>
      </c>
      <c r="AB171" s="55">
        <f t="shared" si="299"/>
        <v>0</v>
      </c>
      <c r="AC171" s="55">
        <f t="shared" si="300"/>
        <v>0</v>
      </c>
      <c r="AD171" s="55">
        <f t="shared" si="301"/>
        <v>0</v>
      </c>
      <c r="AE171" s="55">
        <f t="shared" si="302"/>
        <v>0</v>
      </c>
      <c r="AF171" s="55">
        <f t="shared" si="303"/>
        <v>2.2999999999999998</v>
      </c>
      <c r="AG171" s="55">
        <f>ROUND(IF('Indicator Data'!K174=0,0,IF('Indicator Data'!K174&gt;AG$195,10,IF('Indicator Data'!K174&lt;AG$194,0,10-(AG$195-'Indicator Data'!K174)/(AG$195-AG$194)*10))),1)</f>
        <v>7.6</v>
      </c>
      <c r="AH171" s="55">
        <f t="shared" si="304"/>
        <v>6.8</v>
      </c>
      <c r="AI171" s="55">
        <f t="shared" si="305"/>
        <v>0.1</v>
      </c>
      <c r="AJ171" s="55">
        <f t="shared" si="306"/>
        <v>0.9</v>
      </c>
      <c r="AK171" s="55">
        <f t="shared" si="307"/>
        <v>0</v>
      </c>
      <c r="AL171" s="55">
        <f t="shared" si="308"/>
        <v>0.5</v>
      </c>
      <c r="AM171" s="55">
        <f t="shared" si="309"/>
        <v>1.1000000000000001</v>
      </c>
      <c r="AN171" s="55">
        <f t="shared" si="310"/>
        <v>8</v>
      </c>
      <c r="AO171" s="193">
        <f t="shared" si="311"/>
        <v>4.8</v>
      </c>
      <c r="AP171" s="193">
        <f t="shared" si="261"/>
        <v>5.8</v>
      </c>
      <c r="AQ171" s="193">
        <f t="shared" si="312"/>
        <v>5.9</v>
      </c>
      <c r="AR171" s="193">
        <f t="shared" si="313"/>
        <v>0.8</v>
      </c>
      <c r="AS171" s="55">
        <f t="shared" si="314"/>
        <v>7.8</v>
      </c>
      <c r="AT171" s="55">
        <f>IF('Indicator Data'!L174="No data","x",IF('Indicator Data'!CM174&lt;1000,"x",ROUND((IF('Indicator Data'!L174&gt;AT$195,10,IF('Indicator Data'!L174&lt;AT$194,0,10-(AT$195-'Indicator Data'!L174)/(AT$195-AT$194)*10))),1)))</f>
        <v>2</v>
      </c>
      <c r="AU171" s="193">
        <f t="shared" si="315"/>
        <v>4.9000000000000004</v>
      </c>
      <c r="AV171" s="55">
        <f>IF('Indicator Data'!M174="No data","x",ROUND(IF('Indicator Data'!M174=0,0,IF(LOG('Indicator Data'!M174)&gt;AV$195,10,IF(LOG('Indicator Data'!M174)&lt;AV$194,0,10-(AV$195-LOG('Indicator Data'!M174))/(AV$195-AV$194)*10))),1))</f>
        <v>9.1</v>
      </c>
      <c r="AW171" s="56">
        <f>IF(AV171="x","x",'Indicator Data'!M174/'Indicator Data'!$CL174)</f>
        <v>0.41884467732145897</v>
      </c>
      <c r="AX171" s="55">
        <f t="shared" si="262"/>
        <v>4.7</v>
      </c>
      <c r="AY171" s="55">
        <f t="shared" si="263"/>
        <v>7.5</v>
      </c>
      <c r="AZ171" s="55">
        <f>IF('Indicator Data'!N174="No data","x",ROUND(IF('Indicator Data'!N174=0,0,IF(LOG('Indicator Data'!N174)&gt;AZ$195,10,IF(LOG('Indicator Data'!N174)&lt;AZ$194,0,10-(AZ$195-LOG('Indicator Data'!N174))/(AZ$195-AZ$194)*10))),1))</f>
        <v>7.4</v>
      </c>
      <c r="BA171" s="56">
        <f>IF(AZ171="x","x",'Indicator Data'!N174/'Indicator Data'!$CL174)</f>
        <v>5.2605862517175524E-3</v>
      </c>
      <c r="BB171" s="55">
        <f t="shared" si="264"/>
        <v>1.1000000000000001</v>
      </c>
      <c r="BC171" s="55">
        <f t="shared" si="265"/>
        <v>5</v>
      </c>
      <c r="BD171" s="55">
        <f>IF('Indicator Data'!O174="No data","x",ROUND(IF('Indicator Data'!O174=0,0,IF(LOG('Indicator Data'!O174)&gt;BD$195,10,IF(LOG('Indicator Data'!O174)&lt;BD$194,0,10-(BD$195-LOG('Indicator Data'!O174))/(BD$195-BD$194)*10))),1))</f>
        <v>0</v>
      </c>
      <c r="BE171" s="56">
        <f>IF(BD171="x","x",'Indicator Data'!O174/'Indicator Data'!$CL174)</f>
        <v>0</v>
      </c>
      <c r="BF171" s="55">
        <f t="shared" si="266"/>
        <v>0</v>
      </c>
      <c r="BG171" s="55">
        <f t="shared" si="267"/>
        <v>0</v>
      </c>
      <c r="BH171" s="55">
        <f>IF('Indicator Data'!P174="No data","x",ROUND(IF('Indicator Data'!P174=0,0,IF(LOG('Indicator Data'!P174)&gt;BH$195,10,IF(LOG('Indicator Data'!P174)&lt;BH$194,0,10-(BH$195-LOG('Indicator Data'!P174))/(BH$195-BH$194)*10))),1))</f>
        <v>8.8000000000000007</v>
      </c>
      <c r="BI171" s="56">
        <f>IF(BH171="x","x",'Indicator Data'!P174/'Indicator Data'!$CL174)</f>
        <v>3.3304087526067484E-2</v>
      </c>
      <c r="BJ171" s="55">
        <f t="shared" si="268"/>
        <v>3.3</v>
      </c>
      <c r="BK171" s="55">
        <f t="shared" si="269"/>
        <v>6.9</v>
      </c>
      <c r="BL171" s="55">
        <f t="shared" si="270"/>
        <v>5.4</v>
      </c>
      <c r="BM171" s="55">
        <f>ROUND(IF('Indicator Data'!Q174=0,0,IF(LOG('Indicator Data'!Q174)&gt;BM$195,10,IF(LOG('Indicator Data'!Q174)&lt;BM$194,0,10-(BM$195-LOG('Indicator Data'!Q174))/(BM$195-BM$194)*10))),1)</f>
        <v>9.6</v>
      </c>
      <c r="BN171" s="55">
        <f>ROUND(IF('Indicator Data'!R174=0,0,IF(LOG('Indicator Data'!R174)&gt;BN$195,10,IF(LOG('Indicator Data'!R174)&lt;BN$194,0,10-(BN$195-LOG('Indicator Data'!R174))/(BN$195-BN$194)*10))),1)</f>
        <v>0</v>
      </c>
      <c r="BO171" s="55">
        <f t="shared" si="271"/>
        <v>3.1999999999999997</v>
      </c>
      <c r="BP171" s="56">
        <f>'Indicator Data'!Q174/'Indicator Data'!$CL174</f>
        <v>0.98622323033208081</v>
      </c>
      <c r="BQ171" s="56">
        <f>'Indicator Data'!R174/'Indicator Data'!$CL174</f>
        <v>0</v>
      </c>
      <c r="BR171" s="55">
        <f t="shared" si="316"/>
        <v>9.9</v>
      </c>
      <c r="BS171" s="55">
        <f t="shared" si="317"/>
        <v>0</v>
      </c>
      <c r="BT171" s="55">
        <f t="shared" si="248"/>
        <v>3.3000000000000003</v>
      </c>
      <c r="BU171" s="55">
        <f t="shared" si="272"/>
        <v>3.3</v>
      </c>
      <c r="BV171" s="55">
        <f>ROUND(IF('Indicator Data'!S174=0,0,IF(LOG('Indicator Data'!S174)&gt;BV$195,10,IF(LOG('Indicator Data'!S174)&lt;BV$194,0,10-(BV$195-LOG('Indicator Data'!S174))/(BV$195-BV$194)*10))),1)</f>
        <v>4.5999999999999996</v>
      </c>
      <c r="BW171" s="55">
        <f>ROUND(IF('Indicator Data'!T174=0,0,IF(LOG('Indicator Data'!T174)&gt;BW$195,10,IF(LOG('Indicator Data'!T174)&lt;BW$194,0,10-(BW$195-LOG('Indicator Data'!T174))/(BW$195-BW$194)*10))),1)</f>
        <v>9.6</v>
      </c>
      <c r="BX171" s="55">
        <f t="shared" si="273"/>
        <v>7.9333333333333327</v>
      </c>
      <c r="BY171" s="56">
        <f>'Indicator Data'!S174/'Indicator Data'!$CL174</f>
        <v>3.0586495727862625E-4</v>
      </c>
      <c r="BZ171" s="56">
        <f>'Indicator Data'!T174/'Indicator Data'!$CL174</f>
        <v>0.96274552460652962</v>
      </c>
      <c r="CA171" s="55">
        <f t="shared" si="318"/>
        <v>0</v>
      </c>
      <c r="CB171" s="55">
        <f t="shared" si="319"/>
        <v>9.6</v>
      </c>
      <c r="CC171" s="55">
        <f t="shared" si="274"/>
        <v>6.3999999999999995</v>
      </c>
      <c r="CD171" s="55">
        <f t="shared" si="275"/>
        <v>7.2</v>
      </c>
      <c r="CE171" s="55">
        <f t="shared" si="276"/>
        <v>5.6</v>
      </c>
      <c r="CF171" s="55">
        <f>ROUND(IF('Indicator Data'!U174=0,0,IF(LOG('Indicator Data'!U174)&gt;CF$195,10,IF(LOG('Indicator Data'!U174)&lt;CF$194,0,10-(CF$195-LOG('Indicator Data'!U174))/(CF$195-CF$194)*10))),1)</f>
        <v>9.1</v>
      </c>
      <c r="CG171" s="56">
        <f>'Indicator Data'!U174/'Indicator Data'!$CL174</f>
        <v>0.42501144629330267</v>
      </c>
      <c r="CH171" s="55">
        <f t="shared" si="320"/>
        <v>4.7</v>
      </c>
      <c r="CI171" s="55">
        <f t="shared" si="277"/>
        <v>7.5</v>
      </c>
      <c r="CJ171" s="55">
        <f>ROUND(IF('Indicator Data'!V174=0,0,IF(LOG('Indicator Data'!V174)&gt;CJ$195,10,IF(LOG('Indicator Data'!V174)&lt;CJ$194,0,10-(CJ$195-LOG('Indicator Data'!V174))/(CJ$195-CJ$194)*10))),1)</f>
        <v>9.5</v>
      </c>
      <c r="CK171" s="56">
        <f>IF('Indicator Data'!V174/'Indicator Data'!$CL174&gt;1,1,'Indicator Data'!V174/'Indicator Data'!$CL174)</f>
        <v>0.85695910563985356</v>
      </c>
      <c r="CL171" s="55">
        <f t="shared" si="321"/>
        <v>8.6</v>
      </c>
      <c r="CM171" s="55">
        <f t="shared" si="278"/>
        <v>9.1</v>
      </c>
      <c r="CN171" s="55">
        <f>ROUND(IF('Indicator Data'!W174=0,0,IF(LOG('Indicator Data'!W174)&gt;CN$195,10,IF(LOG('Indicator Data'!W174)&lt;CN$194,0,10-(CN$195-LOG('Indicator Data'!W174))/(CN$195-CN$194)*10))),1)</f>
        <v>0</v>
      </c>
      <c r="CO171" s="56">
        <f>'Indicator Data'!W174/'Indicator Data'!$CL174</f>
        <v>0</v>
      </c>
      <c r="CP171" s="55">
        <f t="shared" si="322"/>
        <v>0</v>
      </c>
      <c r="CQ171" s="55">
        <f t="shared" si="279"/>
        <v>0</v>
      </c>
      <c r="CR171" s="55">
        <f>ROUND(IF('Indicator Data'!X174=0,0,IF(LOG('Indicator Data'!X174)&gt;CR$195,10,IF(LOG('Indicator Data'!X174)&lt;CR$194,0,10-(CR$195-LOG('Indicator Data'!X174))/(CR$195-CR$194)*10))),1)</f>
        <v>9.3000000000000007</v>
      </c>
      <c r="CS171" s="56">
        <f>'Indicator Data'!X174/'Indicator Data'!$CL174</f>
        <v>0.59441053972852087</v>
      </c>
      <c r="CT171" s="55">
        <f t="shared" si="323"/>
        <v>5.9</v>
      </c>
      <c r="CU171" s="55">
        <f t="shared" si="280"/>
        <v>8</v>
      </c>
      <c r="CV171" s="55">
        <f>ROUND(IF('Indicator Data'!Y174=0,0,IF(LOG('Indicator Data'!Y174)&gt;CR$195,10,IF(LOG('Indicator Data'!Y174)&lt;CR$194,0,10-(CR$195-LOG('Indicator Data'!Y174))/(CR$195-CR$194)*10))),1)</f>
        <v>0</v>
      </c>
      <c r="CW171" s="56">
        <f>'Indicator Data'!Y174/'Indicator Data'!$CL174</f>
        <v>0</v>
      </c>
      <c r="CX171" s="55">
        <f t="shared" si="324"/>
        <v>0</v>
      </c>
      <c r="CY171" s="55">
        <f t="shared" si="281"/>
        <v>0</v>
      </c>
      <c r="CZ171" s="55">
        <f t="shared" si="282"/>
        <v>7.8</v>
      </c>
      <c r="DA171" s="55">
        <f>IF('Indicator Data'!AE174="No data","x",ROUND(IF('Indicator Data'!AE174&gt;DA$195,0,IF('Indicator Data'!AE174&lt;DA$194,10,(DA$195-'Indicator Data'!AE174)/(DA$195-DA$194)*10)),1))</f>
        <v>7.8</v>
      </c>
      <c r="DB171" s="55">
        <f>IF('Indicator Data'!AF174="No data","x",ROUND(IF('Indicator Data'!AF174&gt;DB$195,0,IF('Indicator Data'!AF174&lt;DB$194,10,(DB$195-'Indicator Data'!AF174)/(DB$195-DB$194)*10)),1))</f>
        <v>7.2</v>
      </c>
      <c r="DC171" s="55">
        <f>IF('Indicator Data'!AH174="No data","x",ROUND(IF('Indicator Data'!AH174&gt;DC$195,0,IF('Indicator Data'!AH174&lt;DC$194,10,(DC$195-'Indicator Data'!AH174)/(DC$195-DC$194)*10)),1))</f>
        <v>5.2</v>
      </c>
      <c r="DD171" s="55">
        <f>IF(AND(DB171="x",DA171="x",DC171="x"),"x",ROUND(AVERAGE(DA171:DC171),1))</f>
        <v>6.7</v>
      </c>
      <c r="DE171" s="55">
        <f>IF('Indicator Data'!AA174="No data","x",ROUND(IF(LOG('Indicator Data'!AA174)&gt;DE$195,10,IF(LOG('Indicator Data'!AA174)&lt;DE$194,0,10-(DE$195-LOG('Indicator Data'!AA174))/(DE$195-DE$194)*10)),1))</f>
        <v>6</v>
      </c>
      <c r="DF171" s="55">
        <f>IF('Indicator Data'!AB174="No data","x",ROUND(IF('Indicator Data'!AB174&gt;DF$195,10,IF('Indicator Data'!AB174&lt;DF$194,0,10-(DF$195-'Indicator Data'!AB174)/(DF$195-DF$194)*10)),1))</f>
        <v>10</v>
      </c>
      <c r="DG171" s="55">
        <f>IF('Indicator Data'!AC174="No data","x",ROUND(IF('Indicator Data'!AC174&gt;DG$195,10,IF('Indicator Data'!AC174&lt;DG$194,0,10-(DG$195-'Indicator Data'!AC174)/(DG$195-DG$194)*10)),1))</f>
        <v>3.4</v>
      </c>
      <c r="DH171" s="55">
        <f>IF('Indicator Data'!AD174="No data","x",ROUND(IF('Indicator Data'!AD174&gt;DH$195,10,IF('Indicator Data'!AD174&lt;DH$194,0,10-(DH$195-'Indicator Data'!AD174)/(DH$195-DH$194)*10)),1))</f>
        <v>4.0999999999999996</v>
      </c>
      <c r="DI171" s="55">
        <f t="shared" si="283"/>
        <v>5.9</v>
      </c>
      <c r="DJ171" s="55">
        <f t="shared" si="284"/>
        <v>6.2</v>
      </c>
      <c r="DK171" s="55">
        <f>IF('Indicator Data'!AK174="No data","x",ROUND(IF('Indicator Data'!AK174&gt;DK$195,10,IF('Indicator Data'!AK174&lt;DK$194,0,10-(DK$195-'Indicator Data'!AK174)/(DK$195-DK$194)*10)),1))</f>
        <v>4.5999999999999996</v>
      </c>
      <c r="DL171" s="55">
        <f>IF('Indicator Data'!AL174="No data","x",ROUND(IF('Indicator Data'!AL174&gt;DL$195,10,IF('Indicator Data'!AL174&lt;DL$194,0,10-(DL$195-'Indicator Data'!AL174)/(DL$195-DL$194)*10)),1))</f>
        <v>7.6</v>
      </c>
      <c r="DM171" s="55">
        <f t="shared" si="285"/>
        <v>6</v>
      </c>
      <c r="DN171" s="55">
        <f>IF('Indicator Data'!AG174="No data","x",ROUND(IF('Indicator Data'!AG174&gt;DN$195,10,IF('Indicator Data'!AG174&lt;DN$194,0,10-(DN$195-'Indicator Data'!AG174)/(DN$195-DN$194)*10)),1))</f>
        <v>3.9</v>
      </c>
      <c r="DO171" s="55">
        <f t="shared" si="286"/>
        <v>6</v>
      </c>
      <c r="DP171" s="194">
        <f>IF('Indicator Data'!AI174="No data","x",'Indicator Data'!AI174/'Indicator Data'!$CK174)</f>
        <v>9.630964317348229E-5</v>
      </c>
      <c r="DQ171" s="55">
        <f t="shared" si="325"/>
        <v>1</v>
      </c>
      <c r="DR171" s="55">
        <f>IF('Indicator Data'!AJ174="No data","x",ROUND(IF('Indicator Data'!AJ174&gt;DR$195,10,IF('Indicator Data'!AJ174&lt;DR$194,0,10-(DR$195-'Indicator Data'!AJ174)/(DR$195-DR$194)*10)),1))</f>
        <v>6</v>
      </c>
      <c r="DS171" s="55">
        <f t="shared" si="287"/>
        <v>3.5</v>
      </c>
      <c r="DT171" s="55">
        <f>ROUND(IF('Indicator Data'!Z174=0,0,IF(LOG('Indicator Data'!Z174)&gt;DT$195,10,IF(LOG('Indicator Data'!Z174)&lt;DT$194,0,10-(DT$195-LOG('Indicator Data'!Z174))/(DT$195-DT$194)*10))),1)</f>
        <v>8.4</v>
      </c>
      <c r="DU171" s="56">
        <f>'Indicator Data'!Z174/'Indicator Data'!$CL174</f>
        <v>0.14594280550432576</v>
      </c>
      <c r="DV171" s="55">
        <f t="shared" si="326"/>
        <v>1.5</v>
      </c>
      <c r="DW171" s="55">
        <f t="shared" si="288"/>
        <v>6</v>
      </c>
      <c r="DX171" s="55">
        <f t="shared" si="289"/>
        <v>5.2</v>
      </c>
      <c r="DY171" s="57">
        <f>IF(BL171="x",ROUND((10-GEOMEAN(((10-DX171)/10*9+1),((10-CZ171)/10*9+1),((10-DJ171)/10*9+1)))/9*10,1),ROUND((10-GEOMEAN(((10-BL171)/10*9+1),((10-DX171)/10*9+1),((10-CZ171)/10*9+1),((10-DJ171)/10*9+1)))/9*10,1))</f>
        <v>6.3</v>
      </c>
      <c r="DZ171" s="58">
        <f>IF(ROUND(IF(AP171="x",(10-GEOMEAN(((10-AO171)/10*9+1),((10-DY171)/10*9+1),((10-AU171)/10*9+1),((10-AQ171)/10*9+1),((10-AR171)/10*9+1)))/9*10,(10-GEOMEAN(((10-AO171)/10*9+1),((10-DY171)/10*9+1),((10-AP171)/10*9+1),((10-AQ171)/10*9+1),((10-AR171)/10*9+1),((10-AU171)/10*9+1)))/9*10),1)=0,0.1,ROUND(IF(AP171="x",(10-GEOMEAN(((10-AO171)/10*9+1),((10-DY171)/10*9+1),((10-AU171)/10*9+1),((10-AQ171)/10*9+1),((10-AR171)/10*9+1)))/9*10,(10-GEOMEAN(((10-AO171)/10*9+1),((10-DY171)/10*9+1),((10-AP171)/10*9+1),((10-AQ171)/10*9+1),((10-AR171)/10*9+1),((10-AU171)/10*9+1)))/9*10),1))</f>
        <v>5</v>
      </c>
      <c r="EA171" s="55">
        <f>ROUND(IF('Indicator Data'!AM174=0,0,IF('Indicator Data'!AM174&gt;EA$195,10,IF('Indicator Data'!AM174&lt;EA$194,0,10-(EA$195-'Indicator Data'!AM174)/(EA$195-EA$194)*10))),1)</f>
        <v>6.6</v>
      </c>
      <c r="EB171" s="55">
        <f>ROUND(IF('Indicator Data'!AN174=0,0,IF(LOG('Indicator Data'!AN174)&gt;LOG(EB$195),10,IF(LOG('Indicator Data'!AN174)&lt;LOG(EB$194),0,10-(LOG(EB$195)-LOG('Indicator Data'!AN174))/(LOG(EB$195)-LOG(EB$194))*10))),1)</f>
        <v>6.5</v>
      </c>
      <c r="EC171" s="57">
        <f t="shared" si="327"/>
        <v>6.6</v>
      </c>
      <c r="ED171" s="55">
        <f>'Indicator Data'!AO174</f>
        <v>0</v>
      </c>
      <c r="EE171" s="55">
        <f>'Indicator Data'!AP174</f>
        <v>0</v>
      </c>
      <c r="EF171" s="57">
        <f t="shared" si="328"/>
        <v>0</v>
      </c>
      <c r="EG171" s="58">
        <f t="shared" si="329"/>
        <v>4.5999999999999996</v>
      </c>
      <c r="EH171" s="15"/>
      <c r="EI171" s="104"/>
      <c r="EJ171" s="4"/>
    </row>
    <row r="172" spans="1:140" x14ac:dyDescent="0.25">
      <c r="A172" s="126" t="str">
        <f>'Indicator Data'!A175</f>
        <v>Thailand</v>
      </c>
      <c r="B172" s="59" t="str">
        <f>'Indicator Data'!B175</f>
        <v>THA</v>
      </c>
      <c r="C172" s="55">
        <f>ROUND(IF('Indicator Data'!C175=0,0.1,IF(LOG('Indicator Data'!C175)&gt;C$195,10,IF(LOG('Indicator Data'!C175)&lt;C$194,0,10-(C$195-LOG('Indicator Data'!C175))/(C$195-C$194)*10))),1)</f>
        <v>6.3</v>
      </c>
      <c r="D172" s="55">
        <f>ROUND(IF('Indicator Data'!D175=0,0.1,IF(LOG('Indicator Data'!D175)&gt;D$195,10,IF(LOG('Indicator Data'!D175)&lt;D$194,0,10-(D$195-LOG('Indicator Data'!D175))/(D$195-D$194)*10))),1)</f>
        <v>0.1</v>
      </c>
      <c r="E172" s="55">
        <f t="shared" si="290"/>
        <v>3.8</v>
      </c>
      <c r="F172" s="55">
        <f>IF('Indicator Data'!E175="No data",0.1,(ROUND(IF('Indicator Data'!E175=0,0,IF(LOG('Indicator Data'!E175)&gt;F$195,10,IF(LOG('Indicator Data'!E175)&lt;F$194,0,10-(F$195-LOG('Indicator Data'!E175))/(F$195-F$194)*10))),1)))</f>
        <v>9.6999999999999993</v>
      </c>
      <c r="G172" s="55">
        <f>ROUND(IF('Indicator Data'!F175=0,0,IF(LOG('Indicator Data'!F175)&gt;G$195,10,IF(LOG('Indicator Data'!F175)&lt;G$194,0,10-(G$195-LOG('Indicator Data'!F175))/(G$195-G$194)*10))),1)</f>
        <v>7.4</v>
      </c>
      <c r="H172" s="55">
        <f>ROUND(IF('Indicator Data'!G175=0,0,IF(LOG('Indicator Data'!G175)&gt;H$195,10,IF(LOG('Indicator Data'!G175)&lt;H$194,0,10-(H$195-LOG('Indicator Data'!G175))/(H$195-H$194)*10))),1)</f>
        <v>7.9</v>
      </c>
      <c r="I172" s="55">
        <f>ROUND(IF('Indicator Data'!H175=0,0,IF(LOG('Indicator Data'!H175)&gt;I$195,10,IF(LOG('Indicator Data'!H175)&lt;I$194,0,10-(I$195-LOG('Indicator Data'!H175))/(I$195-I$194)*10))),1)</f>
        <v>7.8</v>
      </c>
      <c r="J172" s="55">
        <f t="shared" si="291"/>
        <v>7.9</v>
      </c>
      <c r="K172" s="55">
        <f>ROUND(IF('Indicator Data'!I175=0,0,IF(LOG('Indicator Data'!I175)&gt;K$195,10,IF(LOG('Indicator Data'!I175)&lt;K$194,0,10-(K$195-LOG('Indicator Data'!I175))/(K$195-K$194)*10))),1)</f>
        <v>6.9</v>
      </c>
      <c r="L172" s="55">
        <f t="shared" si="292"/>
        <v>7.4</v>
      </c>
      <c r="M172" s="55">
        <f>ROUND(IF('Indicator Data'!J175=0,0,IF(LOG('Indicator Data'!J175)&gt;M$195,10,IF(LOG('Indicator Data'!J175)&lt;M$194,0,10-(M$195-LOG('Indicator Data'!J175))/(M$195-M$194)*10))),1)</f>
        <v>10</v>
      </c>
      <c r="N172" s="56">
        <f>'Indicator Data'!C175/'Indicator Data'!$CL175</f>
        <v>4.7694420429847384E-5</v>
      </c>
      <c r="O172" s="56">
        <f>'Indicator Data'!D175/'Indicator Data'!$CL175</f>
        <v>0</v>
      </c>
      <c r="P172" s="56">
        <f>IF(F172=0.1,"x",'Indicator Data'!E175/'Indicator Data'!$CL175)</f>
        <v>1.1065310130828374E-2</v>
      </c>
      <c r="Q172" s="56">
        <f>'Indicator Data'!F175/'Indicator Data'!$CL175</f>
        <v>3.9924859212369485E-6</v>
      </c>
      <c r="R172" s="56">
        <f>'Indicator Data'!G175/'Indicator Data'!$CL175</f>
        <v>2.1589091560591371E-3</v>
      </c>
      <c r="S172" s="56">
        <f>'Indicator Data'!H175/'Indicator Data'!$CL175</f>
        <v>4.0487911325692394E-5</v>
      </c>
      <c r="T172" s="56">
        <f>'Indicator Data'!I175/'Indicator Data'!$CL175</f>
        <v>4.1635649314555347E-4</v>
      </c>
      <c r="U172" s="56">
        <f>'Indicator Data'!J175/'Indicator Data'!$CL175</f>
        <v>1.7618128214403405E-2</v>
      </c>
      <c r="V172" s="55">
        <f t="shared" si="293"/>
        <v>0.2</v>
      </c>
      <c r="W172" s="55">
        <f t="shared" si="294"/>
        <v>0</v>
      </c>
      <c r="X172" s="55">
        <f t="shared" si="295"/>
        <v>0.1</v>
      </c>
      <c r="Y172" s="55">
        <f t="shared" si="296"/>
        <v>7.4</v>
      </c>
      <c r="Z172" s="55">
        <f t="shared" si="297"/>
        <v>6.9</v>
      </c>
      <c r="AA172" s="55">
        <f t="shared" si="298"/>
        <v>1.2</v>
      </c>
      <c r="AB172" s="55">
        <f t="shared" si="299"/>
        <v>0.1</v>
      </c>
      <c r="AC172" s="55">
        <f t="shared" si="300"/>
        <v>0.7</v>
      </c>
      <c r="AD172" s="55">
        <f t="shared" si="301"/>
        <v>0.4</v>
      </c>
      <c r="AE172" s="55">
        <f t="shared" si="302"/>
        <v>0.6</v>
      </c>
      <c r="AF172" s="55">
        <f t="shared" si="303"/>
        <v>5.9</v>
      </c>
      <c r="AG172" s="55">
        <f>ROUND(IF('Indicator Data'!K175=0,0,IF('Indicator Data'!K175&gt;AG$195,10,IF('Indicator Data'!K175&lt;AG$194,0,10-(AG$195-'Indicator Data'!K175)/(AG$195-AG$194)*10))),1)</f>
        <v>10</v>
      </c>
      <c r="AH172" s="55">
        <f t="shared" si="304"/>
        <v>3.3</v>
      </c>
      <c r="AI172" s="55">
        <f t="shared" si="305"/>
        <v>0.1</v>
      </c>
      <c r="AJ172" s="55">
        <f t="shared" si="306"/>
        <v>4.5999999999999996</v>
      </c>
      <c r="AK172" s="55">
        <f t="shared" si="307"/>
        <v>4</v>
      </c>
      <c r="AL172" s="55">
        <f t="shared" si="308"/>
        <v>4.3</v>
      </c>
      <c r="AM172" s="55">
        <f t="shared" si="309"/>
        <v>3.7</v>
      </c>
      <c r="AN172" s="55">
        <f t="shared" si="310"/>
        <v>8.6999999999999993</v>
      </c>
      <c r="AO172" s="193">
        <f t="shared" si="311"/>
        <v>2.1</v>
      </c>
      <c r="AP172" s="193">
        <f t="shared" si="261"/>
        <v>8.8000000000000007</v>
      </c>
      <c r="AQ172" s="193">
        <f t="shared" si="312"/>
        <v>7.2</v>
      </c>
      <c r="AR172" s="193">
        <f t="shared" si="313"/>
        <v>4.9000000000000004</v>
      </c>
      <c r="AS172" s="55">
        <f t="shared" si="314"/>
        <v>9.4</v>
      </c>
      <c r="AT172" s="55">
        <f>IF('Indicator Data'!L175="No data","x",IF('Indicator Data'!CM175&lt;1000,"x",ROUND((IF('Indicator Data'!L175&gt;AT$195,10,IF('Indicator Data'!L175&lt;AT$194,0,10-(AT$195-'Indicator Data'!L175)/(AT$195-AT$194)*10))),1)))</f>
        <v>2</v>
      </c>
      <c r="AU172" s="193">
        <f t="shared" si="315"/>
        <v>5.7</v>
      </c>
      <c r="AV172" s="55">
        <f>IF('Indicator Data'!M175="No data","x",ROUND(IF('Indicator Data'!M175=0,0,IF(LOG('Indicator Data'!M175)&gt;AV$195,10,IF(LOG('Indicator Data'!M175)&lt;AV$194,0,10-(AV$195-LOG('Indicator Data'!M175))/(AV$195-AV$194)*10))),1))</f>
        <v>5.5</v>
      </c>
      <c r="AW172" s="56">
        <f>IF(AV172="x","x",'Indicator Data'!M175/'Indicator Data'!$CL175)</f>
        <v>1.0615240728664593E-3</v>
      </c>
      <c r="AX172" s="55">
        <f t="shared" si="262"/>
        <v>0</v>
      </c>
      <c r="AY172" s="55">
        <f t="shared" si="263"/>
        <v>3.2</v>
      </c>
      <c r="AZ172" s="55" t="str">
        <f>IF('Indicator Data'!N175="No data","x",ROUND(IF('Indicator Data'!N175=0,0,IF(LOG('Indicator Data'!N175)&gt;AZ$195,10,IF(LOG('Indicator Data'!N175)&lt;AZ$194,0,10-(AZ$195-LOG('Indicator Data'!N175))/(AZ$195-AZ$194)*10))),1))</f>
        <v>x</v>
      </c>
      <c r="BA172" s="56" t="str">
        <f>IF(AZ172="x","x",'Indicator Data'!N175/'Indicator Data'!$CL175)</f>
        <v>x</v>
      </c>
      <c r="BB172" s="55" t="str">
        <f t="shared" si="264"/>
        <v>x</v>
      </c>
      <c r="BC172" s="55" t="str">
        <f t="shared" si="265"/>
        <v>x</v>
      </c>
      <c r="BD172" s="55" t="str">
        <f>IF('Indicator Data'!O175="No data","x",ROUND(IF('Indicator Data'!O175=0,0,IF(LOG('Indicator Data'!O175)&gt;BD$195,10,IF(LOG('Indicator Data'!O175)&lt;BD$194,0,10-(BD$195-LOG('Indicator Data'!O175))/(BD$195-BD$194)*10))),1))</f>
        <v>x</v>
      </c>
      <c r="BE172" s="56" t="str">
        <f>IF(BD172="x","x",'Indicator Data'!O175/'Indicator Data'!$CL175)</f>
        <v>x</v>
      </c>
      <c r="BF172" s="55" t="str">
        <f t="shared" si="266"/>
        <v>x</v>
      </c>
      <c r="BG172" s="55" t="str">
        <f t="shared" si="267"/>
        <v>x</v>
      </c>
      <c r="BH172" s="55" t="str">
        <f>IF('Indicator Data'!P175="No data","x",ROUND(IF('Indicator Data'!P175=0,0,IF(LOG('Indicator Data'!P175)&gt;BH$195,10,IF(LOG('Indicator Data'!P175)&lt;BH$194,0,10-(BH$195-LOG('Indicator Data'!P175))/(BH$195-BH$194)*10))),1))</f>
        <v>x</v>
      </c>
      <c r="BI172" s="56" t="str">
        <f>IF(BH172="x","x",'Indicator Data'!P175/'Indicator Data'!$CL175)</f>
        <v>x</v>
      </c>
      <c r="BJ172" s="55" t="str">
        <f t="shared" si="268"/>
        <v>x</v>
      </c>
      <c r="BK172" s="55" t="str">
        <f t="shared" si="269"/>
        <v>x</v>
      </c>
      <c r="BL172" s="55">
        <f t="shared" si="270"/>
        <v>3.2</v>
      </c>
      <c r="BM172" s="55">
        <f>ROUND(IF('Indicator Data'!Q175=0,0,IF(LOG('Indicator Data'!Q175)&gt;BM$195,10,IF(LOG('Indicator Data'!Q175)&lt;BM$194,0,10-(BM$195-LOG('Indicator Data'!Q175))/(BM$195-BM$194)*10))),1)</f>
        <v>9.1</v>
      </c>
      <c r="BN172" s="55">
        <f>ROUND(IF('Indicator Data'!R175=0,0,IF(LOG('Indicator Data'!R175)&gt;BN$195,10,IF(LOG('Indicator Data'!R175)&lt;BN$194,0,10-(BN$195-LOG('Indicator Data'!R175))/(BN$195-BN$194)*10))),1)</f>
        <v>10</v>
      </c>
      <c r="BO172" s="55">
        <f t="shared" si="271"/>
        <v>9.7000000000000011</v>
      </c>
      <c r="BP172" s="56">
        <f>'Indicator Data'!Q175/'Indicator Data'!$CL175</f>
        <v>0.32151110676089073</v>
      </c>
      <c r="BQ172" s="56">
        <f>'Indicator Data'!R175/'Indicator Data'!$CL175</f>
        <v>0.23178516242051145</v>
      </c>
      <c r="BR172" s="55">
        <f t="shared" si="316"/>
        <v>3.2</v>
      </c>
      <c r="BS172" s="55">
        <f t="shared" si="317"/>
        <v>2.9</v>
      </c>
      <c r="BT172" s="55">
        <f t="shared" si="248"/>
        <v>3</v>
      </c>
      <c r="BU172" s="55">
        <f t="shared" si="272"/>
        <v>7.7</v>
      </c>
      <c r="BV172" s="55">
        <f>ROUND(IF('Indicator Data'!S175=0,0,IF(LOG('Indicator Data'!S175)&gt;BV$195,10,IF(LOG('Indicator Data'!S175)&lt;BV$194,0,10-(BV$195-LOG('Indicator Data'!S175))/(BV$195-BV$194)*10))),1)</f>
        <v>9</v>
      </c>
      <c r="BW172" s="55">
        <f>ROUND(IF('Indicator Data'!T175=0,0,IF(LOG('Indicator Data'!T175)&gt;BW$195,10,IF(LOG('Indicator Data'!T175)&lt;BW$194,0,10-(BW$195-LOG('Indicator Data'!T175))/(BW$195-BW$194)*10))),1)</f>
        <v>8.9</v>
      </c>
      <c r="BX172" s="55">
        <f t="shared" si="273"/>
        <v>8.9333333333333318</v>
      </c>
      <c r="BY172" s="56">
        <f>'Indicator Data'!S175/'Indicator Data'!$CL175</f>
        <v>0.30001549863934518</v>
      </c>
      <c r="BZ172" s="56">
        <f>'Indicator Data'!T175/'Indicator Data'!$CL175</f>
        <v>0.23847895307689998</v>
      </c>
      <c r="CA172" s="55">
        <f t="shared" si="318"/>
        <v>5</v>
      </c>
      <c r="CB172" s="55">
        <f t="shared" si="319"/>
        <v>2.4</v>
      </c>
      <c r="CC172" s="55">
        <f t="shared" si="274"/>
        <v>3.2666666666666671</v>
      </c>
      <c r="CD172" s="55">
        <f t="shared" si="275"/>
        <v>7</v>
      </c>
      <c r="CE172" s="55">
        <f t="shared" si="276"/>
        <v>7.4</v>
      </c>
      <c r="CF172" s="55">
        <f>ROUND(IF('Indicator Data'!U175=0,0,IF(LOG('Indicator Data'!U175)&gt;CF$195,10,IF(LOG('Indicator Data'!U175)&lt;CF$194,0,10-(CF$195-LOG('Indicator Data'!U175))/(CF$195-CF$194)*10))),1)</f>
        <v>9.6</v>
      </c>
      <c r="CG172" s="56">
        <f>'Indicator Data'!U175/'Indicator Data'!$CL175</f>
        <v>0.83206883510922403</v>
      </c>
      <c r="CH172" s="55">
        <f t="shared" si="320"/>
        <v>9.1999999999999993</v>
      </c>
      <c r="CI172" s="55">
        <f t="shared" si="277"/>
        <v>9.4</v>
      </c>
      <c r="CJ172" s="55">
        <f>ROUND(IF('Indicator Data'!V175=0,0,IF(LOG('Indicator Data'!V175)&gt;CJ$195,10,IF(LOG('Indicator Data'!V175)&lt;CJ$194,0,10-(CJ$195-LOG('Indicator Data'!V175))/(CJ$195-CJ$194)*10))),1)</f>
        <v>9.6999999999999993</v>
      </c>
      <c r="CK172" s="56">
        <f>IF('Indicator Data'!V175/'Indicator Data'!$CL175&gt;1,1,'Indicator Data'!V175/'Indicator Data'!$CL175)</f>
        <v>0.96265682047205758</v>
      </c>
      <c r="CL172" s="55">
        <f t="shared" si="321"/>
        <v>9.6</v>
      </c>
      <c r="CM172" s="55">
        <f t="shared" si="278"/>
        <v>9.6999999999999993</v>
      </c>
      <c r="CN172" s="55">
        <f>ROUND(IF('Indicator Data'!W175=0,0,IF(LOG('Indicator Data'!W175)&gt;CN$195,10,IF(LOG('Indicator Data'!W175)&lt;CN$194,0,10-(CN$195-LOG('Indicator Data'!W175))/(CN$195-CN$194)*10))),1)</f>
        <v>0</v>
      </c>
      <c r="CO172" s="56">
        <f>'Indicator Data'!W175/'Indicator Data'!$CL175</f>
        <v>0</v>
      </c>
      <c r="CP172" s="55">
        <f t="shared" si="322"/>
        <v>0</v>
      </c>
      <c r="CQ172" s="55">
        <f t="shared" si="279"/>
        <v>0</v>
      </c>
      <c r="CR172" s="55">
        <f>ROUND(IF('Indicator Data'!X175=0,0,IF(LOG('Indicator Data'!X175)&gt;CR$195,10,IF(LOG('Indicator Data'!X175)&lt;CR$194,0,10-(CR$195-LOG('Indicator Data'!X175))/(CR$195-CR$194)*10))),1)</f>
        <v>9.8000000000000007</v>
      </c>
      <c r="CS172" s="56">
        <f>'Indicator Data'!X175/'Indicator Data'!$CL175</f>
        <v>0.98462797971622917</v>
      </c>
      <c r="CT172" s="55">
        <f t="shared" si="323"/>
        <v>9.8000000000000007</v>
      </c>
      <c r="CU172" s="55">
        <f t="shared" si="280"/>
        <v>9.8000000000000007</v>
      </c>
      <c r="CV172" s="55">
        <f>ROUND(IF('Indicator Data'!Y175=0,0,IF(LOG('Indicator Data'!Y175)&gt;CR$195,10,IF(LOG('Indicator Data'!Y175)&lt;CR$194,0,10-(CR$195-LOG('Indicator Data'!Y175))/(CR$195-CR$194)*10))),1)</f>
        <v>0</v>
      </c>
      <c r="CW172" s="56">
        <f>'Indicator Data'!Y175/'Indicator Data'!$CL175</f>
        <v>0</v>
      </c>
      <c r="CX172" s="55">
        <f t="shared" si="324"/>
        <v>0</v>
      </c>
      <c r="CY172" s="55">
        <f t="shared" si="281"/>
        <v>0</v>
      </c>
      <c r="CZ172" s="55">
        <f t="shared" si="282"/>
        <v>9.3000000000000007</v>
      </c>
      <c r="DA172" s="55">
        <f>IF('Indicator Data'!AE175="No data","x",ROUND(IF('Indicator Data'!AE175&gt;DA$195,0,IF('Indicator Data'!AE175&lt;DA$194,10,(DA$195-'Indicator Data'!AE175)/(DA$195-DA$194)*10)),1))</f>
        <v>0.1</v>
      </c>
      <c r="DB172" s="55">
        <f>IF('Indicator Data'!AF175="No data","x",ROUND(IF('Indicator Data'!AF175&gt;DB$195,0,IF('Indicator Data'!AF175&lt;DB$194,10,(DB$195-'Indicator Data'!AF175)/(DB$195-DB$194)*10)),1))</f>
        <v>0</v>
      </c>
      <c r="DC172" s="55">
        <f>IF('Indicator Data'!AH175="No data","x",ROUND(IF('Indicator Data'!AH175&gt;DC$195,0,IF('Indicator Data'!AH175&lt;DC$194,10,(DC$195-'Indicator Data'!AH175)/(DC$195-DC$194)*10)),1))</f>
        <v>0.9</v>
      </c>
      <c r="DD172" s="55">
        <f>IF(AND(DB172="x",DA172="x",DC172="x"),"x",ROUND(AVERAGE(DA172:DC172),1))</f>
        <v>0.3</v>
      </c>
      <c r="DE172" s="55">
        <f>IF('Indicator Data'!AA175="No data","x",ROUND(IF(LOG('Indicator Data'!AA175)&gt;DE$195,10,IF(LOG('Indicator Data'!AA175)&lt;DE$194,0,10-(DE$195-LOG('Indicator Data'!AA175))/(DE$195-DE$194)*10)),1))</f>
        <v>7.1</v>
      </c>
      <c r="DF172" s="55">
        <f>IF('Indicator Data'!AB175="No data","x",ROUND(IF('Indicator Data'!AB175&gt;DF$195,10,IF('Indicator Data'!AB175&lt;DF$194,0,10-(DF$195-'Indicator Data'!AB175)/(DF$195-DF$194)*10)),1))</f>
        <v>4.7</v>
      </c>
      <c r="DG172" s="55">
        <f>IF('Indicator Data'!AC175="No data","x",ROUND(IF('Indicator Data'!AC175&gt;DG$195,10,IF('Indicator Data'!AC175&lt;DG$194,0,10-(DG$195-'Indicator Data'!AC175)/(DG$195-DG$194)*10)),1))</f>
        <v>5</v>
      </c>
      <c r="DH172" s="55" t="str">
        <f>IF('Indicator Data'!AD175="No data","x",ROUND(IF('Indicator Data'!AD175&gt;DH$195,10,IF('Indicator Data'!AD175&lt;DH$194,0,10-(DH$195-'Indicator Data'!AD175)/(DH$195-DH$194)*10)),1))</f>
        <v>x</v>
      </c>
      <c r="DI172" s="55">
        <f t="shared" si="283"/>
        <v>5.6</v>
      </c>
      <c r="DJ172" s="55">
        <f t="shared" si="284"/>
        <v>3.8</v>
      </c>
      <c r="DK172" s="55">
        <f>IF('Indicator Data'!AK175="No data","x",ROUND(IF('Indicator Data'!AK175&gt;DK$195,10,IF('Indicator Data'!AK175&lt;DK$194,0,10-(DK$195-'Indicator Data'!AK175)/(DK$195-DK$194)*10)),1))</f>
        <v>2.7</v>
      </c>
      <c r="DL172" s="55">
        <f>IF('Indicator Data'!AL175="No data","x",ROUND(IF('Indicator Data'!AL175&gt;DL$195,10,IF('Indicator Data'!AL175&lt;DL$194,0,10-(DL$195-'Indicator Data'!AL175)/(DL$195-DL$194)*10)),1))</f>
        <v>0.2</v>
      </c>
      <c r="DM172" s="55">
        <f t="shared" si="285"/>
        <v>3.9</v>
      </c>
      <c r="DN172" s="55">
        <f>IF('Indicator Data'!AG175="No data","x",ROUND(IF('Indicator Data'!AG175&gt;DN$195,10,IF('Indicator Data'!AG175&lt;DN$194,0,10-(DN$195-'Indicator Data'!AG175)/(DN$195-DN$194)*10)),1))</f>
        <v>0</v>
      </c>
      <c r="DO172" s="55">
        <f t="shared" si="286"/>
        <v>0.3</v>
      </c>
      <c r="DP172" s="194">
        <f>IF('Indicator Data'!AI175="No data","x",'Indicator Data'!AI175/'Indicator Data'!$CK175)</f>
        <v>1.459054410601936E-4</v>
      </c>
      <c r="DQ172" s="55">
        <f t="shared" si="325"/>
        <v>1.5</v>
      </c>
      <c r="DR172" s="55">
        <f>IF('Indicator Data'!AJ175="No data","x",ROUND(IF('Indicator Data'!AJ175&gt;DR$195,10,IF('Indicator Data'!AJ175&lt;DR$194,0,10-(DR$195-'Indicator Data'!AJ175)/(DR$195-DR$194)*10)),1))</f>
        <v>8</v>
      </c>
      <c r="DS172" s="55">
        <f t="shared" si="287"/>
        <v>4.8</v>
      </c>
      <c r="DT172" s="55">
        <f>ROUND(IF('Indicator Data'!Z175=0,0,IF(LOG('Indicator Data'!Z175)&gt;DT$195,10,IF(LOG('Indicator Data'!Z175)&lt;DT$194,0,10-(DT$195-LOG('Indicator Data'!Z175))/(DT$195-DT$194)*10))),1)</f>
        <v>8.9</v>
      </c>
      <c r="DU172" s="56">
        <f>'Indicator Data'!Z175/'Indicator Data'!$CL175</f>
        <v>0.26289465651948385</v>
      </c>
      <c r="DV172" s="55">
        <f t="shared" si="326"/>
        <v>2.6</v>
      </c>
      <c r="DW172" s="55">
        <f t="shared" si="288"/>
        <v>6.8</v>
      </c>
      <c r="DX172" s="55">
        <f t="shared" si="289"/>
        <v>3</v>
      </c>
      <c r="DY172" s="57">
        <f>IF(BL172="x",ROUND((10-GEOMEAN(((10-DX172)/10*9+1),((10-CZ172)/10*9+1),((10-DJ172)/10*9+1)))/9*10,1),ROUND((10-GEOMEAN(((10-BL172)/10*9+1),((10-DX172)/10*9+1),((10-CZ172)/10*9+1),((10-DJ172)/10*9+1)))/9*10,1))</f>
        <v>5.7</v>
      </c>
      <c r="DZ172" s="58">
        <f>IF(ROUND(IF(AP172="x",(10-GEOMEAN(((10-AO172)/10*9+1),((10-DY172)/10*9+1),((10-AU172)/10*9+1),((10-AQ172)/10*9+1),((10-AR172)/10*9+1)))/9*10,(10-GEOMEAN(((10-AO172)/10*9+1),((10-DY172)/10*9+1),((10-AP172)/10*9+1),((10-AQ172)/10*9+1),((10-AR172)/10*9+1),((10-AU172)/10*9+1)))/9*10),1)=0,0.1,ROUND(IF(AP172="x",(10-GEOMEAN(((10-AO172)/10*9+1),((10-DY172)/10*9+1),((10-AU172)/10*9+1),((10-AQ172)/10*9+1),((10-AR172)/10*9+1)))/9*10,(10-GEOMEAN(((10-AO172)/10*9+1),((10-DY172)/10*9+1),((10-AP172)/10*9+1),((10-AQ172)/10*9+1),((10-AR172)/10*9+1),((10-AU172)/10*9+1)))/9*10),1))</f>
        <v>6.2</v>
      </c>
      <c r="EA172" s="55">
        <f>ROUND(IF('Indicator Data'!AM175=0,0,IF('Indicator Data'!AM175&gt;EA$195,10,IF('Indicator Data'!AM175&lt;EA$194,0,10-(EA$195-'Indicator Data'!AM175)/(EA$195-EA$194)*10))),1)</f>
        <v>7.9</v>
      </c>
      <c r="EB172" s="55">
        <f>ROUND(IF('Indicator Data'!AN175=0,0,IF(LOG('Indicator Data'!AN175)&gt;LOG(EB$195),10,IF(LOG('Indicator Data'!AN175)&lt;LOG(EB$194),0,10-(LOG(EB$195)-LOG('Indicator Data'!AN175))/(LOG(EB$195)-LOG(EB$194))*10))),1)</f>
        <v>5.6</v>
      </c>
      <c r="EC172" s="57">
        <f t="shared" si="327"/>
        <v>6.9</v>
      </c>
      <c r="ED172" s="55">
        <f>'Indicator Data'!AO175</f>
        <v>0</v>
      </c>
      <c r="EE172" s="55">
        <f>'Indicator Data'!AP175</f>
        <v>0</v>
      </c>
      <c r="EF172" s="57">
        <f t="shared" si="328"/>
        <v>0</v>
      </c>
      <c r="EG172" s="58">
        <f t="shared" si="329"/>
        <v>4.8</v>
      </c>
      <c r="EH172" s="15"/>
      <c r="EI172" s="104"/>
      <c r="EJ172" s="4"/>
    </row>
    <row r="173" spans="1:140" x14ac:dyDescent="0.25">
      <c r="A173" s="127" t="str">
        <f>'Indicator Data'!A176</f>
        <v>Timor-Leste</v>
      </c>
      <c r="B173" s="59" t="str">
        <f>'Indicator Data'!B176</f>
        <v>TLS</v>
      </c>
      <c r="C173" s="55">
        <f>ROUND(IF('Indicator Data'!C176=0,0.1,IF(LOG('Indicator Data'!C176)&gt;C$195,10,IF(LOG('Indicator Data'!C176)&lt;C$194,0,10-(C$195-LOG('Indicator Data'!C176))/(C$195-C$194)*10))),1)</f>
        <v>5.9</v>
      </c>
      <c r="D173" s="55">
        <f>ROUND(IF('Indicator Data'!D176=0,0.1,IF(LOG('Indicator Data'!D176)&gt;D$195,10,IF(LOG('Indicator Data'!D176)&lt;D$194,0,10-(D$195-LOG('Indicator Data'!D176))/(D$195-D$194)*10))),1)</f>
        <v>3.9</v>
      </c>
      <c r="E173" s="55">
        <f t="shared" si="290"/>
        <v>5</v>
      </c>
      <c r="F173" s="55">
        <f>IF('Indicator Data'!E176="No data",0.1,(ROUND(IF('Indicator Data'!E176=0,0,IF(LOG('Indicator Data'!E176)&gt;F$195,10,IF(LOG('Indicator Data'!E176)&lt;F$194,0,10-(F$195-LOG('Indicator Data'!E176))/(F$195-F$194)*10))),1)))</f>
        <v>2.6</v>
      </c>
      <c r="G173" s="55">
        <f>ROUND(IF('Indicator Data'!F176=0,0,IF(LOG('Indicator Data'!F176)&gt;G$195,10,IF(LOG('Indicator Data'!F176)&lt;G$194,0,10-(G$195-LOG('Indicator Data'!F176))/(G$195-G$194)*10))),1)</f>
        <v>4.5999999999999996</v>
      </c>
      <c r="H173" s="55">
        <f>ROUND(IF('Indicator Data'!G176=0,0,IF(LOG('Indicator Data'!G176)&gt;H$195,10,IF(LOG('Indicator Data'!G176)&lt;H$194,0,10-(H$195-LOG('Indicator Data'!G176))/(H$195-H$194)*10))),1)</f>
        <v>4.5999999999999996</v>
      </c>
      <c r="I173" s="55">
        <f>ROUND(IF('Indicator Data'!H176=0,0,IF(LOG('Indicator Data'!H176)&gt;I$195,10,IF(LOG('Indicator Data'!H176)&lt;I$194,0,10-(I$195-LOG('Indicator Data'!H176))/(I$195-I$194)*10))),1)</f>
        <v>6.8</v>
      </c>
      <c r="J173" s="55">
        <f t="shared" si="291"/>
        <v>5.8</v>
      </c>
      <c r="K173" s="55">
        <f>ROUND(IF('Indicator Data'!I176=0,0,IF(LOG('Indicator Data'!I176)&gt;K$195,10,IF(LOG('Indicator Data'!I176)&lt;K$194,0,10-(K$195-LOG('Indicator Data'!I176))/(K$195-K$194)*10))),1)</f>
        <v>4.4000000000000004</v>
      </c>
      <c r="L173" s="55">
        <f t="shared" si="292"/>
        <v>5.0999999999999996</v>
      </c>
      <c r="M173" s="55">
        <f>ROUND(IF('Indicator Data'!J176=0,0,IF(LOG('Indicator Data'!J176)&gt;M$195,10,IF(LOG('Indicator Data'!J176)&lt;M$194,0,10-(M$195-LOG('Indicator Data'!J176))/(M$195-M$194)*10))),1)</f>
        <v>6.3</v>
      </c>
      <c r="N173" s="56">
        <f>'Indicator Data'!C176/'Indicator Data'!$CL176</f>
        <v>1.9325455475606699E-3</v>
      </c>
      <c r="O173" s="56">
        <f>'Indicator Data'!D176/'Indicator Data'!$CL176</f>
        <v>1.2332223297821315E-4</v>
      </c>
      <c r="P173" s="56">
        <f>IF(F173=0.1,"x",'Indicator Data'!E176/'Indicator Data'!$CL176)</f>
        <v>9.0591713031537102E-4</v>
      </c>
      <c r="Q173" s="56">
        <f>'Indicator Data'!F176/'Indicator Data'!$CL176</f>
        <v>4.9412749130342358E-6</v>
      </c>
      <c r="R173" s="56">
        <f>'Indicator Data'!G176/'Indicator Data'!$CL176</f>
        <v>5.9807882421612727E-3</v>
      </c>
      <c r="S173" s="56">
        <f>'Indicator Data'!H176/'Indicator Data'!$CL176</f>
        <v>4.9756225938909712E-4</v>
      </c>
      <c r="T173" s="56">
        <f>'Indicator Data'!I176/'Indicator Data'!$CL176</f>
        <v>1.3042131580634389E-3</v>
      </c>
      <c r="U173" s="56">
        <f>'Indicator Data'!J176/'Indicator Data'!$CL176</f>
        <v>2.8915483786072656E-3</v>
      </c>
      <c r="V173" s="55">
        <f t="shared" si="293"/>
        <v>9.6999999999999993</v>
      </c>
      <c r="W173" s="55">
        <f t="shared" si="294"/>
        <v>1.2</v>
      </c>
      <c r="X173" s="55">
        <f t="shared" si="295"/>
        <v>7.4</v>
      </c>
      <c r="Y173" s="55">
        <f t="shared" si="296"/>
        <v>0.6</v>
      </c>
      <c r="Z173" s="55">
        <f t="shared" si="297"/>
        <v>7.1</v>
      </c>
      <c r="AA173" s="55">
        <f t="shared" si="298"/>
        <v>3.3</v>
      </c>
      <c r="AB173" s="55">
        <f t="shared" si="299"/>
        <v>1</v>
      </c>
      <c r="AC173" s="55">
        <f t="shared" si="300"/>
        <v>2.2000000000000002</v>
      </c>
      <c r="AD173" s="55">
        <f t="shared" si="301"/>
        <v>1.3</v>
      </c>
      <c r="AE173" s="55">
        <f t="shared" si="302"/>
        <v>1.8</v>
      </c>
      <c r="AF173" s="55">
        <f t="shared" si="303"/>
        <v>1</v>
      </c>
      <c r="AG173" s="55">
        <f>ROUND(IF('Indicator Data'!K176=0,0,IF('Indicator Data'!K176&gt;AG$195,10,IF('Indicator Data'!K176&lt;AG$194,0,10-(AG$195-'Indicator Data'!K176)/(AG$195-AG$194)*10))),1)</f>
        <v>1.9</v>
      </c>
      <c r="AH173" s="55">
        <f t="shared" si="304"/>
        <v>7.8</v>
      </c>
      <c r="AI173" s="55">
        <f t="shared" si="305"/>
        <v>2.6</v>
      </c>
      <c r="AJ173" s="55">
        <f t="shared" si="306"/>
        <v>4</v>
      </c>
      <c r="AK173" s="55">
        <f t="shared" si="307"/>
        <v>3.9</v>
      </c>
      <c r="AL173" s="55">
        <f t="shared" si="308"/>
        <v>4</v>
      </c>
      <c r="AM173" s="55">
        <f t="shared" si="309"/>
        <v>2.9</v>
      </c>
      <c r="AN173" s="55">
        <f t="shared" si="310"/>
        <v>4.0999999999999996</v>
      </c>
      <c r="AO173" s="193">
        <f t="shared" si="311"/>
        <v>6.3</v>
      </c>
      <c r="AP173" s="193">
        <f t="shared" si="261"/>
        <v>1.7</v>
      </c>
      <c r="AQ173" s="193">
        <f t="shared" si="312"/>
        <v>6</v>
      </c>
      <c r="AR173" s="193">
        <f t="shared" si="313"/>
        <v>3.6</v>
      </c>
      <c r="AS173" s="55">
        <f t="shared" si="314"/>
        <v>3</v>
      </c>
      <c r="AT173" s="55">
        <f>IF('Indicator Data'!L176="No data","x",IF('Indicator Data'!CM176&lt;1000,"x",ROUND((IF('Indicator Data'!L176&gt;AT$195,10,IF('Indicator Data'!L176&lt;AT$194,0,10-(AT$195-'Indicator Data'!L176)/(AT$195-AT$194)*10))),1)))</f>
        <v>0</v>
      </c>
      <c r="AU173" s="193">
        <f t="shared" si="315"/>
        <v>1.5</v>
      </c>
      <c r="AV173" s="55">
        <f>IF('Indicator Data'!M176="No data","x",ROUND(IF('Indicator Data'!M176=0,0,IF(LOG('Indicator Data'!M176)&gt;AV$195,10,IF(LOG('Indicator Data'!M176)&lt;AV$194,0,10-(AV$195-LOG('Indicator Data'!M176))/(AV$195-AV$194)*10))),1))</f>
        <v>6.6</v>
      </c>
      <c r="AW173" s="56">
        <f>IF(AV173="x","x",'Indicator Data'!M176/'Indicator Data'!$CL176)</f>
        <v>0.33888888763027991</v>
      </c>
      <c r="AX173" s="55">
        <f t="shared" si="262"/>
        <v>3.8</v>
      </c>
      <c r="AY173" s="55">
        <f t="shared" si="263"/>
        <v>5.4</v>
      </c>
      <c r="AZ173" s="55" t="str">
        <f>IF('Indicator Data'!N176="No data","x",ROUND(IF('Indicator Data'!N176=0,0,IF(LOG('Indicator Data'!N176)&gt;AZ$195,10,IF(LOG('Indicator Data'!N176)&lt;AZ$194,0,10-(AZ$195-LOG('Indicator Data'!N176))/(AZ$195-AZ$194)*10))),1))</f>
        <v>x</v>
      </c>
      <c r="BA173" s="56" t="str">
        <f>IF(AZ173="x","x",'Indicator Data'!N176/'Indicator Data'!$CL176)</f>
        <v>x</v>
      </c>
      <c r="BB173" s="55" t="str">
        <f t="shared" si="264"/>
        <v>x</v>
      </c>
      <c r="BC173" s="55" t="str">
        <f t="shared" si="265"/>
        <v>x</v>
      </c>
      <c r="BD173" s="55" t="str">
        <f>IF('Indicator Data'!O176="No data","x",ROUND(IF('Indicator Data'!O176=0,0,IF(LOG('Indicator Data'!O176)&gt;BD$195,10,IF(LOG('Indicator Data'!O176)&lt;BD$194,0,10-(BD$195-LOG('Indicator Data'!O176))/(BD$195-BD$194)*10))),1))</f>
        <v>x</v>
      </c>
      <c r="BE173" s="56" t="str">
        <f>IF(BD173="x","x",'Indicator Data'!O176/'Indicator Data'!$CL176)</f>
        <v>x</v>
      </c>
      <c r="BF173" s="55" t="str">
        <f t="shared" si="266"/>
        <v>x</v>
      </c>
      <c r="BG173" s="55" t="str">
        <f t="shared" si="267"/>
        <v>x</v>
      </c>
      <c r="BH173" s="55" t="str">
        <f>IF('Indicator Data'!P176="No data","x",ROUND(IF('Indicator Data'!P176=0,0,IF(LOG('Indicator Data'!P176)&gt;BH$195,10,IF(LOG('Indicator Data'!P176)&lt;BH$194,0,10-(BH$195-LOG('Indicator Data'!P176))/(BH$195-BH$194)*10))),1))</f>
        <v>x</v>
      </c>
      <c r="BI173" s="56" t="str">
        <f>IF(BH173="x","x",'Indicator Data'!P176/'Indicator Data'!$CL176)</f>
        <v>x</v>
      </c>
      <c r="BJ173" s="55" t="str">
        <f t="shared" si="268"/>
        <v>x</v>
      </c>
      <c r="BK173" s="55" t="str">
        <f t="shared" si="269"/>
        <v>x</v>
      </c>
      <c r="BL173" s="55">
        <f t="shared" si="270"/>
        <v>5.4</v>
      </c>
      <c r="BM173" s="55">
        <f>ROUND(IF('Indicator Data'!Q176=0,0,IF(LOG('Indicator Data'!Q176)&gt;BM$195,10,IF(LOG('Indicator Data'!Q176)&lt;BM$194,0,10-(BM$195-LOG('Indicator Data'!Q176))/(BM$195-BM$194)*10))),1)</f>
        <v>0</v>
      </c>
      <c r="BN173" s="55">
        <f>ROUND(IF('Indicator Data'!R176=0,0,IF(LOG('Indicator Data'!R176)&gt;BN$195,10,IF(LOG('Indicator Data'!R176)&lt;BN$194,0,10-(BN$195-LOG('Indicator Data'!R176))/(BN$195-BN$194)*10))),1)</f>
        <v>8.4</v>
      </c>
      <c r="BO173" s="55">
        <f t="shared" si="271"/>
        <v>5.6000000000000005</v>
      </c>
      <c r="BP173" s="56">
        <f>'Indicator Data'!Q176/'Indicator Data'!$CL176</f>
        <v>0</v>
      </c>
      <c r="BQ173" s="56">
        <f>'Indicator Data'!R176/'Indicator Data'!$CL176</f>
        <v>0.93623579109322119</v>
      </c>
      <c r="BR173" s="55">
        <f t="shared" si="316"/>
        <v>0</v>
      </c>
      <c r="BS173" s="55">
        <f t="shared" si="317"/>
        <v>10</v>
      </c>
      <c r="BT173" s="55">
        <f t="shared" si="248"/>
        <v>6.666666666666667</v>
      </c>
      <c r="BU173" s="55">
        <f t="shared" si="272"/>
        <v>6.2</v>
      </c>
      <c r="BV173" s="55">
        <f>ROUND(IF('Indicator Data'!S176=0,0,IF(LOG('Indicator Data'!S176)&gt;BV$195,10,IF(LOG('Indicator Data'!S176)&lt;BV$194,0,10-(BV$195-LOG('Indicator Data'!S176))/(BV$195-BV$194)*10))),1)</f>
        <v>0</v>
      </c>
      <c r="BW173" s="55">
        <f>ROUND(IF('Indicator Data'!T176=0,0,IF(LOG('Indicator Data'!T176)&gt;BW$195,10,IF(LOG('Indicator Data'!T176)&lt;BW$194,0,10-(BW$195-LOG('Indicator Data'!T176))/(BW$195-BW$194)*10))),1)</f>
        <v>7.2</v>
      </c>
      <c r="BX173" s="55">
        <f t="shared" si="273"/>
        <v>4.8</v>
      </c>
      <c r="BY173" s="56">
        <f>'Indicator Data'!S176/'Indicator Data'!$CL176</f>
        <v>0</v>
      </c>
      <c r="BZ173" s="56">
        <f>'Indicator Data'!T176/'Indicator Data'!$CL176</f>
        <v>0.92117494036392344</v>
      </c>
      <c r="CA173" s="55">
        <f t="shared" si="318"/>
        <v>0</v>
      </c>
      <c r="CB173" s="55">
        <f t="shared" si="319"/>
        <v>9.1999999999999993</v>
      </c>
      <c r="CC173" s="55">
        <f t="shared" si="274"/>
        <v>6.1333333333333329</v>
      </c>
      <c r="CD173" s="55">
        <f t="shared" si="275"/>
        <v>5.5</v>
      </c>
      <c r="CE173" s="55">
        <f t="shared" si="276"/>
        <v>5.9</v>
      </c>
      <c r="CF173" s="55">
        <f>ROUND(IF('Indicator Data'!U176=0,0,IF(LOG('Indicator Data'!U176)&gt;CF$195,10,IF(LOG('Indicator Data'!U176)&lt;CF$194,0,10-(CF$195-LOG('Indicator Data'!U176))/(CF$195-CF$194)*10))),1)</f>
        <v>6.9</v>
      </c>
      <c r="CG173" s="56">
        <f>'Indicator Data'!U176/'Indicator Data'!$CL176</f>
        <v>0.58591559512924241</v>
      </c>
      <c r="CH173" s="55">
        <f t="shared" si="320"/>
        <v>6.5</v>
      </c>
      <c r="CI173" s="55">
        <f t="shared" si="277"/>
        <v>6.7</v>
      </c>
      <c r="CJ173" s="55">
        <f>ROUND(IF('Indicator Data'!V176=0,0,IF(LOG('Indicator Data'!V176)&gt;CJ$195,10,IF(LOG('Indicator Data'!V176)&lt;CJ$194,0,10-(CJ$195-LOG('Indicator Data'!V176))/(CJ$195-CJ$194)*10))),1)</f>
        <v>7.1</v>
      </c>
      <c r="CK173" s="56">
        <f>IF('Indicator Data'!V176/'Indicator Data'!$CL176&gt;1,1,'Indicator Data'!V176/'Indicator Data'!$CL176)</f>
        <v>0.72976558397805535</v>
      </c>
      <c r="CL173" s="55">
        <f t="shared" si="321"/>
        <v>7.3</v>
      </c>
      <c r="CM173" s="55">
        <f t="shared" si="278"/>
        <v>7.2</v>
      </c>
      <c r="CN173" s="55">
        <f>ROUND(IF('Indicator Data'!W176=0,0,IF(LOG('Indicator Data'!W176)&gt;CN$195,10,IF(LOG('Indicator Data'!W176)&lt;CN$194,0,10-(CN$195-LOG('Indicator Data'!W176))/(CN$195-CN$194)*10))),1)</f>
        <v>0</v>
      </c>
      <c r="CO173" s="56">
        <f>'Indicator Data'!W176/'Indicator Data'!$CL176</f>
        <v>0</v>
      </c>
      <c r="CP173" s="55">
        <f t="shared" si="322"/>
        <v>0</v>
      </c>
      <c r="CQ173" s="55">
        <f t="shared" si="279"/>
        <v>0</v>
      </c>
      <c r="CR173" s="55">
        <f>ROUND(IF('Indicator Data'!X176=0,0,IF(LOG('Indicator Data'!X176)&gt;CR$195,10,IF(LOG('Indicator Data'!X176)&lt;CR$194,0,10-(CR$195-LOG('Indicator Data'!X176))/(CR$195-CR$194)*10))),1)</f>
        <v>7.2</v>
      </c>
      <c r="CS173" s="56">
        <f>'Indicator Data'!X176/'Indicator Data'!$CL176</f>
        <v>0.93672055137643773</v>
      </c>
      <c r="CT173" s="55">
        <f t="shared" si="323"/>
        <v>9.4</v>
      </c>
      <c r="CU173" s="55">
        <f t="shared" si="280"/>
        <v>8.5</v>
      </c>
      <c r="CV173" s="55">
        <f>ROUND(IF('Indicator Data'!Y176=0,0,IF(LOG('Indicator Data'!Y176)&gt;CR$195,10,IF(LOG('Indicator Data'!Y176)&lt;CR$194,0,10-(CR$195-LOG('Indicator Data'!Y176))/(CR$195-CR$194)*10))),1)</f>
        <v>0</v>
      </c>
      <c r="CW173" s="56">
        <f>'Indicator Data'!Y176/'Indicator Data'!$CL176</f>
        <v>0</v>
      </c>
      <c r="CX173" s="55">
        <f t="shared" si="324"/>
        <v>0</v>
      </c>
      <c r="CY173" s="55">
        <f t="shared" si="281"/>
        <v>0</v>
      </c>
      <c r="CZ173" s="55">
        <f t="shared" si="282"/>
        <v>7.2</v>
      </c>
      <c r="DA173" s="55">
        <f>IF('Indicator Data'!AE176="No data","x",ROUND(IF('Indicator Data'!AE176&gt;DA$195,0,IF('Indicator Data'!AE176&lt;DA$194,10,(DA$195-'Indicator Data'!AE176)/(DA$195-DA$194)*10)),1))</f>
        <v>5.2</v>
      </c>
      <c r="DB173" s="55">
        <f>IF('Indicator Data'!AF176="No data","x",ROUND(IF('Indicator Data'!AF176&gt;DB$195,0,IF('Indicator Data'!AF176&lt;DB$194,10,(DB$195-'Indicator Data'!AF176)/(DB$195-DB$194)*10)),1))</f>
        <v>3.6</v>
      </c>
      <c r="DC173" s="55">
        <f>IF('Indicator Data'!AH176="No data","x",ROUND(IF('Indicator Data'!AH176&gt;DC$195,0,IF('Indicator Data'!AH176&lt;DC$194,10,(DC$195-'Indicator Data'!AH176)/(DC$195-DC$194)*10)),1))</f>
        <v>7.2</v>
      </c>
      <c r="DD173" s="55">
        <f>IF(AND(DB173="x",DA173="x",DC173="x"),"x",ROUND(AVERAGE(DA173:DC173),1))</f>
        <v>5.3</v>
      </c>
      <c r="DE173" s="55">
        <f>IF('Indicator Data'!AA176="No data","x",ROUND(IF(LOG('Indicator Data'!AA176)&gt;DE$195,10,IF(LOG('Indicator Data'!AA176)&lt;DE$194,0,10-(DE$195-LOG('Indicator Data'!AA176))/(DE$195-DE$194)*10)),1))</f>
        <v>6.4</v>
      </c>
      <c r="DF173" s="55">
        <f>IF('Indicator Data'!AB176="No data","x",ROUND(IF('Indicator Data'!AB176&gt;DF$195,10,IF('Indicator Data'!AB176&lt;DF$194,0,10-(DF$195-'Indicator Data'!AB176)/(DF$195-DF$194)*10)),1))</f>
        <v>7</v>
      </c>
      <c r="DG173" s="55">
        <f>IF('Indicator Data'!AC176="No data","x",ROUND(IF('Indicator Data'!AC176&gt;DG$195,10,IF('Indicator Data'!AC176&lt;DG$194,0,10-(DG$195-'Indicator Data'!AC176)/(DG$195-DG$194)*10)),1))</f>
        <v>3.1</v>
      </c>
      <c r="DH173" s="55">
        <f>IF('Indicator Data'!AD176="No data","x",ROUND(IF('Indicator Data'!AD176&gt;DH$195,10,IF('Indicator Data'!AD176&lt;DH$194,0,10-(DH$195-'Indicator Data'!AD176)/(DH$195-DH$194)*10)),1))</f>
        <v>5.5</v>
      </c>
      <c r="DI173" s="55">
        <f t="shared" si="283"/>
        <v>5.5</v>
      </c>
      <c r="DJ173" s="55">
        <f t="shared" si="284"/>
        <v>5.4</v>
      </c>
      <c r="DK173" s="55">
        <f>IF('Indicator Data'!AK176="No data","x",ROUND(IF('Indicator Data'!AK176&gt;DK$195,10,IF('Indicator Data'!AK176&lt;DK$194,0,10-(DK$195-'Indicator Data'!AK176)/(DK$195-DK$194)*10)),1))</f>
        <v>3.8</v>
      </c>
      <c r="DL173" s="55">
        <f>IF('Indicator Data'!AL176="No data","x",ROUND(IF('Indicator Data'!AL176&gt;DL$195,10,IF('Indicator Data'!AL176&lt;DL$194,0,10-(DL$195-'Indicator Data'!AL176)/(DL$195-DL$194)*10)),1))</f>
        <v>5.6</v>
      </c>
      <c r="DM173" s="55">
        <f t="shared" si="285"/>
        <v>5.2</v>
      </c>
      <c r="DN173" s="55">
        <f>IF('Indicator Data'!AG176="No data","x",ROUND(IF('Indicator Data'!AG176&gt;DN$195,10,IF('Indicator Data'!AG176&lt;DN$194,0,10-(DN$195-'Indicator Data'!AG176)/(DN$195-DN$194)*10)),1))</f>
        <v>6.5</v>
      </c>
      <c r="DO173" s="55">
        <f t="shared" si="286"/>
        <v>5.6</v>
      </c>
      <c r="DP173" s="194" t="str">
        <f>IF('Indicator Data'!AI176="No data","x",'Indicator Data'!AI176/'Indicator Data'!$CK176)</f>
        <v>x</v>
      </c>
      <c r="DQ173" s="55" t="str">
        <f t="shared" si="325"/>
        <v>x</v>
      </c>
      <c r="DR173" s="55">
        <f>IF('Indicator Data'!AJ176="No data","x",ROUND(IF('Indicator Data'!AJ176&gt;DR$195,10,IF('Indicator Data'!AJ176&lt;DR$194,0,10-(DR$195-'Indicator Data'!AJ176)/(DR$195-DR$194)*10)),1))</f>
        <v>4</v>
      </c>
      <c r="DS173" s="55">
        <f t="shared" si="287"/>
        <v>4</v>
      </c>
      <c r="DT173" s="55">
        <f>ROUND(IF('Indicator Data'!Z176=0,0,IF(LOG('Indicator Data'!Z176)&gt;DT$195,10,IF(LOG('Indicator Data'!Z176)&lt;DT$194,0,10-(DT$195-LOG('Indicator Data'!Z176))/(DT$195-DT$194)*10))),1)</f>
        <v>0</v>
      </c>
      <c r="DU173" s="56">
        <f>'Indicator Data'!Z176/'Indicator Data'!$CL176</f>
        <v>0</v>
      </c>
      <c r="DV173" s="55">
        <f t="shared" si="326"/>
        <v>0</v>
      </c>
      <c r="DW173" s="55">
        <f t="shared" si="288"/>
        <v>0</v>
      </c>
      <c r="DX173" s="55">
        <f t="shared" si="289"/>
        <v>4.9000000000000004</v>
      </c>
      <c r="DY173" s="57">
        <f>IF(BL173="x",ROUND((10-GEOMEAN(((10-DX173)/10*9+1),((10-CZ173)/10*9+1),((10-DJ173)/10*9+1)))/9*10,1),ROUND((10-GEOMEAN(((10-BL173)/10*9+1),((10-DX173)/10*9+1),((10-CZ173)/10*9+1),((10-DJ173)/10*9+1)))/9*10,1))</f>
        <v>5.8</v>
      </c>
      <c r="DZ173" s="58">
        <f>IF(ROUND(IF(AP173="x",(10-GEOMEAN(((10-AO173)/10*9+1),((10-DY173)/10*9+1),((10-AU173)/10*9+1),((10-AQ173)/10*9+1),((10-AR173)/10*9+1)))/9*10,(10-GEOMEAN(((10-AO173)/10*9+1),((10-DY173)/10*9+1),((10-AP173)/10*9+1),((10-AQ173)/10*9+1),((10-AR173)/10*9+1),((10-AU173)/10*9+1)))/9*10),1)=0,0.1,ROUND(IF(AP173="x",(10-GEOMEAN(((10-AO173)/10*9+1),((10-DY173)/10*9+1),((10-AU173)/10*9+1),((10-AQ173)/10*9+1),((10-AR173)/10*9+1)))/9*10,(10-GEOMEAN(((10-AO173)/10*9+1),((10-DY173)/10*9+1),((10-AP173)/10*9+1),((10-AQ173)/10*9+1),((10-AR173)/10*9+1),((10-AU173)/10*9+1)))/9*10),1))</f>
        <v>4.4000000000000004</v>
      </c>
      <c r="EA173" s="55">
        <f>ROUND(IF('Indicator Data'!AM176=0,0,IF('Indicator Data'!AM176&gt;EA$195,10,IF('Indicator Data'!AM176&lt;EA$194,0,10-(EA$195-'Indicator Data'!AM176)/(EA$195-EA$194)*10))),1)</f>
        <v>1.6</v>
      </c>
      <c r="EB173" s="55">
        <f>ROUND(IF('Indicator Data'!AN176=0,0,IF(LOG('Indicator Data'!AN176)&gt;LOG(EB$195),10,IF(LOG('Indicator Data'!AN176)&lt;LOG(EB$194),0,10-(LOG(EB$195)-LOG('Indicator Data'!AN176))/(LOG(EB$195)-LOG(EB$194))*10))),1)</f>
        <v>4.2</v>
      </c>
      <c r="EC173" s="57">
        <f t="shared" si="327"/>
        <v>3</v>
      </c>
      <c r="ED173" s="55">
        <f>'Indicator Data'!AO176</f>
        <v>0</v>
      </c>
      <c r="EE173" s="55">
        <f>'Indicator Data'!AP176</f>
        <v>0</v>
      </c>
      <c r="EF173" s="57">
        <f t="shared" si="328"/>
        <v>0</v>
      </c>
      <c r="EG173" s="58">
        <f t="shared" si="329"/>
        <v>2.1</v>
      </c>
      <c r="EH173" s="15"/>
      <c r="EI173" s="104"/>
      <c r="EJ173" s="4"/>
    </row>
    <row r="174" spans="1:140" x14ac:dyDescent="0.25">
      <c r="A174" s="127" t="str">
        <f>'Indicator Data'!A177</f>
        <v>Togo</v>
      </c>
      <c r="B174" s="59" t="str">
        <f>'Indicator Data'!B177</f>
        <v>TGO</v>
      </c>
      <c r="C174" s="55">
        <f>ROUND(IF('Indicator Data'!C177=0,0.1,IF(LOG('Indicator Data'!C177)&gt;C$195,10,IF(LOG('Indicator Data'!C177)&lt;C$194,0,10-(C$195-LOG('Indicator Data'!C177))/(C$195-C$194)*10))),1)</f>
        <v>0.1</v>
      </c>
      <c r="D174" s="55">
        <f>ROUND(IF('Indicator Data'!D177=0,0.1,IF(LOG('Indicator Data'!D177)&gt;D$195,10,IF(LOG('Indicator Data'!D177)&lt;D$194,0,10-(D$195-LOG('Indicator Data'!D177))/(D$195-D$194)*10))),1)</f>
        <v>0.1</v>
      </c>
      <c r="E174" s="55">
        <f t="shared" si="290"/>
        <v>0.1</v>
      </c>
      <c r="F174" s="55">
        <f>IF('Indicator Data'!E177="No data",0.1,(ROUND(IF('Indicator Data'!E177=0,0,IF(LOG('Indicator Data'!E177)&gt;F$195,10,IF(LOG('Indicator Data'!E177)&lt;F$194,0,10-(F$195-LOG('Indicator Data'!E177))/(F$195-F$194)*10))),1)))</f>
        <v>5.9</v>
      </c>
      <c r="G174" s="55">
        <f>ROUND(IF('Indicator Data'!F177=0,0,IF(LOG('Indicator Data'!F177)&gt;G$195,10,IF(LOG('Indicator Data'!F177)&lt;G$194,0,10-(G$195-LOG('Indicator Data'!F177))/(G$195-G$194)*10))),1)</f>
        <v>0</v>
      </c>
      <c r="H174" s="55">
        <f>ROUND(IF('Indicator Data'!G177=0,0,IF(LOG('Indicator Data'!G177)&gt;H$195,10,IF(LOG('Indicator Data'!G177)&lt;H$194,0,10-(H$195-LOG('Indicator Data'!G177))/(H$195-H$194)*10))),1)</f>
        <v>0</v>
      </c>
      <c r="I174" s="55">
        <f>ROUND(IF('Indicator Data'!H177=0,0,IF(LOG('Indicator Data'!H177)&gt;I$195,10,IF(LOG('Indicator Data'!H177)&lt;I$194,0,10-(I$195-LOG('Indicator Data'!H177))/(I$195-I$194)*10))),1)</f>
        <v>0</v>
      </c>
      <c r="J174" s="55">
        <f t="shared" si="291"/>
        <v>0</v>
      </c>
      <c r="K174" s="55">
        <f>ROUND(IF('Indicator Data'!I177=0,0,IF(LOG('Indicator Data'!I177)&gt;K$195,10,IF(LOG('Indicator Data'!I177)&lt;K$194,0,10-(K$195-LOG('Indicator Data'!I177))/(K$195-K$194)*10))),1)</f>
        <v>0</v>
      </c>
      <c r="L174" s="55">
        <f t="shared" si="292"/>
        <v>0</v>
      </c>
      <c r="M174" s="55">
        <f>ROUND(IF('Indicator Data'!J177=0,0,IF(LOG('Indicator Data'!J177)&gt;M$195,10,IF(LOG('Indicator Data'!J177)&lt;M$194,0,10-(M$195-LOG('Indicator Data'!J177))/(M$195-M$194)*10))),1)</f>
        <v>7.6</v>
      </c>
      <c r="N174" s="56">
        <f>'Indicator Data'!C177/'Indicator Data'!$CL177</f>
        <v>0</v>
      </c>
      <c r="O174" s="56">
        <f>'Indicator Data'!D177/'Indicator Data'!$CL177</f>
        <v>0</v>
      </c>
      <c r="P174" s="56">
        <f>IF(F174=0.1,"x",'Indicator Data'!E177/'Indicator Data'!$CL177)</f>
        <v>3.1365322366624379E-3</v>
      </c>
      <c r="Q174" s="56">
        <f>'Indicator Data'!F177/'Indicator Data'!$CL177</f>
        <v>0</v>
      </c>
      <c r="R174" s="56">
        <f>'Indicator Data'!G177/'Indicator Data'!$CL177</f>
        <v>0</v>
      </c>
      <c r="S174" s="56">
        <f>'Indicator Data'!H177/'Indicator Data'!$CL177</f>
        <v>0</v>
      </c>
      <c r="T174" s="56">
        <f>'Indicator Data'!I177/'Indicator Data'!$CL177</f>
        <v>0</v>
      </c>
      <c r="U174" s="56">
        <f>'Indicator Data'!J177/'Indicator Data'!$CL177</f>
        <v>1.5730438536215798E-3</v>
      </c>
      <c r="V174" s="55">
        <f t="shared" si="293"/>
        <v>0</v>
      </c>
      <c r="W174" s="55">
        <f t="shared" si="294"/>
        <v>0</v>
      </c>
      <c r="X174" s="55">
        <f t="shared" si="295"/>
        <v>0</v>
      </c>
      <c r="Y174" s="55">
        <f t="shared" si="296"/>
        <v>2.1</v>
      </c>
      <c r="Z174" s="55">
        <f t="shared" si="297"/>
        <v>0</v>
      </c>
      <c r="AA174" s="55">
        <f t="shared" si="298"/>
        <v>0</v>
      </c>
      <c r="AB174" s="55">
        <f t="shared" si="299"/>
        <v>0</v>
      </c>
      <c r="AC174" s="55">
        <f t="shared" si="300"/>
        <v>0</v>
      </c>
      <c r="AD174" s="55">
        <f t="shared" si="301"/>
        <v>0</v>
      </c>
      <c r="AE174" s="55">
        <f t="shared" si="302"/>
        <v>0</v>
      </c>
      <c r="AF174" s="55">
        <f t="shared" si="303"/>
        <v>0.5</v>
      </c>
      <c r="AG174" s="55">
        <f>ROUND(IF('Indicator Data'!K177=0,0,IF('Indicator Data'!K177&gt;AG$195,10,IF('Indicator Data'!K177&lt;AG$194,0,10-(AG$195-'Indicator Data'!K177)/(AG$195-AG$194)*10))),1)</f>
        <v>1</v>
      </c>
      <c r="AH174" s="55">
        <f t="shared" si="304"/>
        <v>0.1</v>
      </c>
      <c r="AI174" s="55">
        <f t="shared" si="305"/>
        <v>0.1</v>
      </c>
      <c r="AJ174" s="55">
        <f t="shared" si="306"/>
        <v>0</v>
      </c>
      <c r="AK174" s="55">
        <f t="shared" si="307"/>
        <v>0</v>
      </c>
      <c r="AL174" s="55">
        <f t="shared" si="308"/>
        <v>0</v>
      </c>
      <c r="AM174" s="55">
        <f t="shared" si="309"/>
        <v>0</v>
      </c>
      <c r="AN174" s="55">
        <f t="shared" si="310"/>
        <v>5</v>
      </c>
      <c r="AO174" s="193">
        <f t="shared" si="311"/>
        <v>0.1</v>
      </c>
      <c r="AP174" s="193">
        <f t="shared" si="261"/>
        <v>4.3</v>
      </c>
      <c r="AQ174" s="193">
        <f t="shared" si="312"/>
        <v>0</v>
      </c>
      <c r="AR174" s="193">
        <f t="shared" si="313"/>
        <v>0</v>
      </c>
      <c r="AS174" s="55">
        <f t="shared" si="314"/>
        <v>3</v>
      </c>
      <c r="AT174" s="55">
        <f>IF('Indicator Data'!L177="No data","x",IF('Indicator Data'!CM177&lt;1000,"x",ROUND((IF('Indicator Data'!L177&gt;AT$195,10,IF('Indicator Data'!L177&lt;AT$194,0,10-(AT$195-'Indicator Data'!L177)/(AT$195-AT$194)*10))),1)))</f>
        <v>2</v>
      </c>
      <c r="AU174" s="193">
        <f t="shared" si="315"/>
        <v>2.5</v>
      </c>
      <c r="AV174" s="55">
        <f>IF('Indicator Data'!M177="No data","x",ROUND(IF('Indicator Data'!M177=0,0,IF(LOG('Indicator Data'!M177)&gt;AV$195,10,IF(LOG('Indicator Data'!M177)&lt;AV$194,0,10-(AV$195-LOG('Indicator Data'!M177))/(AV$195-AV$194)*10))),1))</f>
        <v>7.8</v>
      </c>
      <c r="AW174" s="56">
        <f>IF(AV174="x","x",'Indicator Data'!M177/'Indicator Data'!$CL177)</f>
        <v>0.42345852668090495</v>
      </c>
      <c r="AX174" s="55">
        <f t="shared" si="262"/>
        <v>4.7</v>
      </c>
      <c r="AY174" s="55">
        <f t="shared" si="263"/>
        <v>6.5</v>
      </c>
      <c r="AZ174" s="55">
        <f>IF('Indicator Data'!N177="No data","x",ROUND(IF('Indicator Data'!N177=0,0,IF(LOG('Indicator Data'!N177)&gt;AZ$195,10,IF(LOG('Indicator Data'!N177)&lt;AZ$194,0,10-(AZ$195-LOG('Indicator Data'!N177))/(AZ$195-AZ$194)*10))),1))</f>
        <v>7.3</v>
      </c>
      <c r="BA174" s="56">
        <f>IF(AZ174="x","x",'Indicator Data'!N177/'Indicator Data'!$CL177)</f>
        <v>3.1128756976287066E-2</v>
      </c>
      <c r="BB174" s="55">
        <f t="shared" si="264"/>
        <v>6.2</v>
      </c>
      <c r="BC174" s="55">
        <f t="shared" si="265"/>
        <v>6.8</v>
      </c>
      <c r="BD174" s="55">
        <f>IF('Indicator Data'!O177="No data","x",ROUND(IF('Indicator Data'!O177=0,0,IF(LOG('Indicator Data'!O177)&gt;BD$195,10,IF(LOG('Indicator Data'!O177)&lt;BD$194,0,10-(BD$195-LOG('Indicator Data'!O177))/(BD$195-BD$194)*10))),1))</f>
        <v>8.9</v>
      </c>
      <c r="BE174" s="56">
        <f>IF(BD174="x","x",'Indicator Data'!O177/'Indicator Data'!$CL177)</f>
        <v>0.29125588395621904</v>
      </c>
      <c r="BF174" s="55">
        <f t="shared" si="266"/>
        <v>10</v>
      </c>
      <c r="BG174" s="55">
        <f t="shared" si="267"/>
        <v>9.5</v>
      </c>
      <c r="BH174" s="55">
        <f>IF('Indicator Data'!P177="No data","x",ROUND(IF('Indicator Data'!P177=0,0,IF(LOG('Indicator Data'!P177)&gt;BH$195,10,IF(LOG('Indicator Data'!P177)&lt;BH$194,0,10-(BH$195-LOG('Indicator Data'!P177))/(BH$195-BH$194)*10))),1))</f>
        <v>7.2</v>
      </c>
      <c r="BI174" s="56">
        <f>IF(BH174="x","x",'Indicator Data'!P177/'Indicator Data'!$CL177)</f>
        <v>3.0655966128489656E-2</v>
      </c>
      <c r="BJ174" s="55">
        <f t="shared" si="268"/>
        <v>3.1</v>
      </c>
      <c r="BK174" s="55">
        <f t="shared" si="269"/>
        <v>5.5</v>
      </c>
      <c r="BL174" s="55">
        <f t="shared" si="270"/>
        <v>7.4</v>
      </c>
      <c r="BM174" s="55">
        <f>ROUND(IF('Indicator Data'!Q177=0,0,IF(LOG('Indicator Data'!Q177)&gt;BM$195,10,IF(LOG('Indicator Data'!Q177)&lt;BM$194,0,10-(BM$195-LOG('Indicator Data'!Q177))/(BM$195-BM$194)*10))),1)</f>
        <v>8.4</v>
      </c>
      <c r="BN174" s="55">
        <f>ROUND(IF('Indicator Data'!R177=0,0,IF(LOG('Indicator Data'!R177)&gt;BN$195,10,IF(LOG('Indicator Data'!R177)&lt;BN$194,0,10-(BN$195-LOG('Indicator Data'!R177))/(BN$195-BN$194)*10))),1)</f>
        <v>0</v>
      </c>
      <c r="BO174" s="55">
        <f t="shared" si="271"/>
        <v>2.8000000000000003</v>
      </c>
      <c r="BP174" s="56">
        <f>'Indicator Data'!Q177/'Indicator Data'!$CL177</f>
        <v>0.99952483834593087</v>
      </c>
      <c r="BQ174" s="56">
        <f>'Indicator Data'!R177/'Indicator Data'!$CL177</f>
        <v>0</v>
      </c>
      <c r="BR174" s="55">
        <f t="shared" si="316"/>
        <v>10</v>
      </c>
      <c r="BS174" s="55">
        <f t="shared" si="317"/>
        <v>0</v>
      </c>
      <c r="BT174" s="55">
        <f t="shared" si="248"/>
        <v>3.3333333333333335</v>
      </c>
      <c r="BU174" s="55">
        <f t="shared" si="272"/>
        <v>3.1</v>
      </c>
      <c r="BV174" s="55">
        <f>ROUND(IF('Indicator Data'!S177=0,0,IF(LOG('Indicator Data'!S177)&gt;BV$195,10,IF(LOG('Indicator Data'!S177)&lt;BV$194,0,10-(BV$195-LOG('Indicator Data'!S177))/(BV$195-BV$194)*10))),1)</f>
        <v>0</v>
      </c>
      <c r="BW174" s="55">
        <f>ROUND(IF('Indicator Data'!T177=0,0,IF(LOG('Indicator Data'!T177)&gt;BW$195,10,IF(LOG('Indicator Data'!T177)&lt;BW$194,0,10-(BW$195-LOG('Indicator Data'!T177))/(BW$195-BW$194)*10))),1)</f>
        <v>8.4</v>
      </c>
      <c r="BX174" s="55">
        <f t="shared" si="273"/>
        <v>5.6000000000000005</v>
      </c>
      <c r="BY174" s="56">
        <f>'Indicator Data'!S177/'Indicator Data'!$CL177</f>
        <v>0</v>
      </c>
      <c r="BZ174" s="56">
        <f>'Indicator Data'!T177/'Indicator Data'!$CL177</f>
        <v>0.99952483834593087</v>
      </c>
      <c r="CA174" s="55">
        <f t="shared" si="318"/>
        <v>0</v>
      </c>
      <c r="CB174" s="55">
        <f t="shared" si="319"/>
        <v>10</v>
      </c>
      <c r="CC174" s="55">
        <f t="shared" si="274"/>
        <v>6.666666666666667</v>
      </c>
      <c r="CD174" s="55">
        <f t="shared" si="275"/>
        <v>6.2</v>
      </c>
      <c r="CE174" s="55">
        <f t="shared" si="276"/>
        <v>4.8</v>
      </c>
      <c r="CF174" s="55">
        <f>ROUND(IF('Indicator Data'!U177=0,0,IF(LOG('Indicator Data'!U177)&gt;CF$195,10,IF(LOG('Indicator Data'!U177)&lt;CF$194,0,10-(CF$195-LOG('Indicator Data'!U177))/(CF$195-CF$194)*10))),1)</f>
        <v>8.1</v>
      </c>
      <c r="CG174" s="56">
        <f>'Indicator Data'!U177/'Indicator Data'!$CL177</f>
        <v>0.64619452226157126</v>
      </c>
      <c r="CH174" s="55">
        <f t="shared" si="320"/>
        <v>7.2</v>
      </c>
      <c r="CI174" s="55">
        <f t="shared" si="277"/>
        <v>7.7</v>
      </c>
      <c r="CJ174" s="55">
        <f>ROUND(IF('Indicator Data'!V177=0,0,IF(LOG('Indicator Data'!V177)&gt;CJ$195,10,IF(LOG('Indicator Data'!V177)&lt;CJ$194,0,10-(CJ$195-LOG('Indicator Data'!V177))/(CJ$195-CJ$194)*10))),1)</f>
        <v>8.3000000000000007</v>
      </c>
      <c r="CK174" s="56">
        <f>IF('Indicator Data'!V177/'Indicator Data'!$CL177&gt;1,1,'Indicator Data'!V177/'Indicator Data'!$CL177)</f>
        <v>0.94380072179698105</v>
      </c>
      <c r="CL174" s="55">
        <f t="shared" si="321"/>
        <v>9.4</v>
      </c>
      <c r="CM174" s="55">
        <f t="shared" si="278"/>
        <v>8.9</v>
      </c>
      <c r="CN174" s="55">
        <f>ROUND(IF('Indicator Data'!W177=0,0,IF(LOG('Indicator Data'!W177)&gt;CN$195,10,IF(LOG('Indicator Data'!W177)&lt;CN$194,0,10-(CN$195-LOG('Indicator Data'!W177))/(CN$195-CN$194)*10))),1)</f>
        <v>0</v>
      </c>
      <c r="CO174" s="56">
        <f>'Indicator Data'!W177/'Indicator Data'!$CL177</f>
        <v>0</v>
      </c>
      <c r="CP174" s="55">
        <f t="shared" si="322"/>
        <v>0</v>
      </c>
      <c r="CQ174" s="55">
        <f t="shared" si="279"/>
        <v>0</v>
      </c>
      <c r="CR174" s="55">
        <f>ROUND(IF('Indicator Data'!X177=0,0,IF(LOG('Indicator Data'!X177)&gt;CR$195,10,IF(LOG('Indicator Data'!X177)&lt;CR$194,0,10-(CR$195-LOG('Indicator Data'!X177))/(CR$195-CR$194)*10))),1)</f>
        <v>8.4</v>
      </c>
      <c r="CS174" s="56">
        <f>'Indicator Data'!X177/'Indicator Data'!$CL177</f>
        <v>0.99589812410941603</v>
      </c>
      <c r="CT174" s="55">
        <f t="shared" si="323"/>
        <v>10</v>
      </c>
      <c r="CU174" s="55">
        <f t="shared" si="280"/>
        <v>9.4</v>
      </c>
      <c r="CV174" s="55">
        <f>ROUND(IF('Indicator Data'!Y177=0,0,IF(LOG('Indicator Data'!Y177)&gt;CR$195,10,IF(LOG('Indicator Data'!Y177)&lt;CR$194,0,10-(CR$195-LOG('Indicator Data'!Y177))/(CR$195-CR$194)*10))),1)</f>
        <v>0</v>
      </c>
      <c r="CW174" s="56">
        <f>'Indicator Data'!Y177/'Indicator Data'!$CL177</f>
        <v>0</v>
      </c>
      <c r="CX174" s="55">
        <f t="shared" si="324"/>
        <v>0</v>
      </c>
      <c r="CY174" s="55">
        <f t="shared" si="281"/>
        <v>0</v>
      </c>
      <c r="CZ174" s="55">
        <f t="shared" si="282"/>
        <v>8.1</v>
      </c>
      <c r="DA174" s="55">
        <f>IF('Indicator Data'!AE177="No data","x",ROUND(IF('Indicator Data'!AE177&gt;DA$195,0,IF('Indicator Data'!AE177&lt;DA$194,10,(DA$195-'Indicator Data'!AE177)/(DA$195-DA$194)*10)),1))</f>
        <v>9.3000000000000007</v>
      </c>
      <c r="DB174" s="55">
        <f>IF('Indicator Data'!AF177="No data","x",ROUND(IF('Indicator Data'!AF177&gt;DB$195,0,IF('Indicator Data'!AF177&lt;DB$194,10,(DB$195-'Indicator Data'!AF177)/(DB$195-DB$194)*10)),1))</f>
        <v>5.8</v>
      </c>
      <c r="DC174" s="55">
        <f>IF('Indicator Data'!AH177="No data","x",ROUND(IF('Indicator Data'!AH177&gt;DC$195,0,IF('Indicator Data'!AH177&lt;DC$194,10,(DC$195-'Indicator Data'!AH177)/(DC$195-DC$194)*10)),1))</f>
        <v>9</v>
      </c>
      <c r="DD174" s="55">
        <f>IF(AND(DB174="x",DA174="x",DC174="x"),"x",ROUND(AVERAGE(DA174:DC174),1))</f>
        <v>8</v>
      </c>
      <c r="DE174" s="55">
        <f>IF('Indicator Data'!AA177="No data","x",ROUND(IF(LOG('Indicator Data'!AA177)&gt;DE$195,10,IF(LOG('Indicator Data'!AA177)&lt;DE$194,0,10-(DE$195-LOG('Indicator Data'!AA177))/(DE$195-DE$194)*10)),1))</f>
        <v>7.2</v>
      </c>
      <c r="DF174" s="55">
        <f>IF('Indicator Data'!AB177="No data","x",ROUND(IF('Indicator Data'!AB177&gt;DF$195,10,IF('Indicator Data'!AB177&lt;DF$194,0,10-(DF$195-'Indicator Data'!AB177)/(DF$195-DF$194)*10)),1))</f>
        <v>7.9</v>
      </c>
      <c r="DG174" s="55">
        <f>IF('Indicator Data'!AC177="No data","x",ROUND(IF('Indicator Data'!AC177&gt;DG$195,10,IF('Indicator Data'!AC177&lt;DG$194,0,10-(DG$195-'Indicator Data'!AC177)/(DG$195-DG$194)*10)),1))</f>
        <v>4.2</v>
      </c>
      <c r="DH174" s="55">
        <f>IF('Indicator Data'!AD177="No data","x",ROUND(IF('Indicator Data'!AD177&gt;DH$195,10,IF('Indicator Data'!AD177&lt;DH$194,0,10-(DH$195-'Indicator Data'!AD177)/(DH$195-DH$194)*10)),1))</f>
        <v>3.6</v>
      </c>
      <c r="DI174" s="55">
        <f t="shared" si="283"/>
        <v>5.7</v>
      </c>
      <c r="DJ174" s="55">
        <f t="shared" si="284"/>
        <v>6.5</v>
      </c>
      <c r="DK174" s="55">
        <f>IF('Indicator Data'!AK177="No data","x",ROUND(IF('Indicator Data'!AK177&gt;DK$195,10,IF('Indicator Data'!AK177&lt;DK$194,0,10-(DK$195-'Indicator Data'!AK177)/(DK$195-DK$194)*10)),1))</f>
        <v>5.9</v>
      </c>
      <c r="DL174" s="55">
        <f>IF('Indicator Data'!AL177="No data","x",ROUND(IF('Indicator Data'!AL177&gt;DL$195,10,IF('Indicator Data'!AL177&lt;DL$194,0,10-(DL$195-'Indicator Data'!AL177)/(DL$195-DL$194)*10)),1))</f>
        <v>6.6</v>
      </c>
      <c r="DM174" s="55">
        <f t="shared" si="285"/>
        <v>5.9</v>
      </c>
      <c r="DN174" s="55">
        <f>IF('Indicator Data'!AG177="No data","x",ROUND(IF('Indicator Data'!AG177&gt;DN$195,10,IF('Indicator Data'!AG177&lt;DN$194,0,10-(DN$195-'Indicator Data'!AG177)/(DN$195-DN$194)*10)),1))</f>
        <v>10</v>
      </c>
      <c r="DO174" s="55">
        <f t="shared" si="286"/>
        <v>8.5</v>
      </c>
      <c r="DP174" s="194">
        <f>IF('Indicator Data'!AI177="No data","x",'Indicator Data'!AI177/'Indicator Data'!$CK177)</f>
        <v>3.0903421863144235E-4</v>
      </c>
      <c r="DQ174" s="55">
        <f t="shared" si="325"/>
        <v>3.1</v>
      </c>
      <c r="DR174" s="55">
        <f>IF('Indicator Data'!AJ177="No data","x",ROUND(IF('Indicator Data'!AJ177&gt;DR$195,10,IF('Indicator Data'!AJ177&lt;DR$194,0,10-(DR$195-'Indicator Data'!AJ177)/(DR$195-DR$194)*10)),1))</f>
        <v>4</v>
      </c>
      <c r="DS174" s="55">
        <f t="shared" si="287"/>
        <v>3.6</v>
      </c>
      <c r="DT174" s="55">
        <f>ROUND(IF('Indicator Data'!Z177=0,0,IF(LOG('Indicator Data'!Z177)&gt;DT$195,10,IF(LOG('Indicator Data'!Z177)&lt;DT$194,0,10-(DT$195-LOG('Indicator Data'!Z177))/(DT$195-DT$194)*10))),1)</f>
        <v>7.9</v>
      </c>
      <c r="DU174" s="56">
        <f>'Indicator Data'!Z177/'Indicator Data'!$CL177</f>
        <v>0.44229904978956341</v>
      </c>
      <c r="DV174" s="55">
        <f t="shared" si="326"/>
        <v>4.4000000000000004</v>
      </c>
      <c r="DW174" s="55">
        <f t="shared" si="288"/>
        <v>6.5</v>
      </c>
      <c r="DX174" s="55">
        <f t="shared" si="289"/>
        <v>6</v>
      </c>
      <c r="DY174" s="57">
        <f>IF(BL174="x",ROUND((10-GEOMEAN(((10-DX174)/10*9+1),((10-CZ174)/10*9+1),((10-DJ174)/10*9+1)))/9*10,1),ROUND((10-GEOMEAN(((10-BL174)/10*9+1),((10-DX174)/10*9+1),((10-CZ174)/10*9+1),((10-DJ174)/10*9+1)))/9*10,1))</f>
        <v>7.1</v>
      </c>
      <c r="DZ174" s="58">
        <f>IF(ROUND(IF(AP174="x",(10-GEOMEAN(((10-AO174)/10*9+1),((10-DY174)/10*9+1),((10-AU174)/10*9+1),((10-AQ174)/10*9+1),((10-AR174)/10*9+1)))/9*10,(10-GEOMEAN(((10-AO174)/10*9+1),((10-DY174)/10*9+1),((10-AP174)/10*9+1),((10-AQ174)/10*9+1),((10-AR174)/10*9+1),((10-AU174)/10*9+1)))/9*10),1)=0,0.1,ROUND(IF(AP174="x",(10-GEOMEAN(((10-AO174)/10*9+1),((10-DY174)/10*9+1),((10-AU174)/10*9+1),((10-AQ174)/10*9+1),((10-AR174)/10*9+1)))/9*10,(10-GEOMEAN(((10-AO174)/10*9+1),((10-DY174)/10*9+1),((10-AP174)/10*9+1),((10-AQ174)/10*9+1),((10-AR174)/10*9+1),((10-AU174)/10*9+1)))/9*10),1))</f>
        <v>2.8</v>
      </c>
      <c r="EA174" s="55">
        <f>ROUND(IF('Indicator Data'!AM177=0,0,IF('Indicator Data'!AM177&gt;EA$195,10,IF('Indicator Data'!AM177&lt;EA$194,0,10-(EA$195-'Indicator Data'!AM177)/(EA$195-EA$194)*10))),1)</f>
        <v>2.7</v>
      </c>
      <c r="EB174" s="55">
        <f>ROUND(IF('Indicator Data'!AN177=0,0,IF(LOG('Indicator Data'!AN177)&gt;LOG(EB$195),10,IF(LOG('Indicator Data'!AN177)&lt;LOG(EB$194),0,10-(LOG(EB$195)-LOG('Indicator Data'!AN177))/(LOG(EB$195)-LOG(EB$194))*10))),1)</f>
        <v>3.2</v>
      </c>
      <c r="EC174" s="57">
        <f t="shared" si="327"/>
        <v>3</v>
      </c>
      <c r="ED174" s="55">
        <f>'Indicator Data'!AO177</f>
        <v>0</v>
      </c>
      <c r="EE174" s="55">
        <f>'Indicator Data'!AP177</f>
        <v>0</v>
      </c>
      <c r="EF174" s="57">
        <f t="shared" si="328"/>
        <v>0</v>
      </c>
      <c r="EG174" s="58">
        <f t="shared" si="329"/>
        <v>2.1</v>
      </c>
      <c r="EH174" s="15"/>
      <c r="EI174" s="104"/>
      <c r="EJ174" s="4"/>
    </row>
    <row r="175" spans="1:140" x14ac:dyDescent="0.25">
      <c r="A175" s="127" t="str">
        <f>'Indicator Data'!A178</f>
        <v>Tonga</v>
      </c>
      <c r="B175" s="59" t="str">
        <f>'Indicator Data'!B178</f>
        <v>TON</v>
      </c>
      <c r="C175" s="55">
        <f>ROUND(IF('Indicator Data'!C178=0,0.1,IF(LOG('Indicator Data'!C178)&gt;C$195,10,IF(LOG('Indicator Data'!C178)&lt;C$194,0,10-(C$195-LOG('Indicator Data'!C178))/(C$195-C$194)*10))),1)</f>
        <v>3.2</v>
      </c>
      <c r="D175" s="55">
        <f>ROUND(IF('Indicator Data'!D178=0,0.1,IF(LOG('Indicator Data'!D178)&gt;D$195,10,IF(LOG('Indicator Data'!D178)&lt;D$194,0,10-(D$195-LOG('Indicator Data'!D178))/(D$195-D$194)*10))),1)</f>
        <v>4.2</v>
      </c>
      <c r="E175" s="55">
        <f t="shared" si="290"/>
        <v>3.7</v>
      </c>
      <c r="F175" s="55">
        <f>IF('Indicator Data'!E178="No data",0.1,(ROUND(IF('Indicator Data'!E178=0,0,IF(LOG('Indicator Data'!E178)&gt;F$195,10,IF(LOG('Indicator Data'!E178)&lt;F$194,0,10-(F$195-LOG('Indicator Data'!E178))/(F$195-F$194)*10))),1)))</f>
        <v>0.1</v>
      </c>
      <c r="G175" s="55">
        <f>ROUND(IF('Indicator Data'!F178=0,0,IF(LOG('Indicator Data'!F178)&gt;G$195,10,IF(LOG('Indicator Data'!F178)&lt;G$194,0,10-(G$195-LOG('Indicator Data'!F178))/(G$195-G$194)*10))),1)</f>
        <v>4.7</v>
      </c>
      <c r="H175" s="55">
        <f>ROUND(IF('Indicator Data'!G178=0,0,IF(LOG('Indicator Data'!G178)&gt;H$195,10,IF(LOG('Indicator Data'!G178)&lt;H$194,0,10-(H$195-LOG('Indicator Data'!G178))/(H$195-H$194)*10))),1)</f>
        <v>3.3</v>
      </c>
      <c r="I175" s="55">
        <f>ROUND(IF('Indicator Data'!H178=0,0,IF(LOG('Indicator Data'!H178)&gt;I$195,10,IF(LOG('Indicator Data'!H178)&lt;I$194,0,10-(I$195-LOG('Indicator Data'!H178))/(I$195-I$194)*10))),1)</f>
        <v>6.9</v>
      </c>
      <c r="J175" s="55">
        <f t="shared" si="291"/>
        <v>5.4</v>
      </c>
      <c r="K175" s="55">
        <f>ROUND(IF('Indicator Data'!I178=0,0,IF(LOG('Indicator Data'!I178)&gt;K$195,10,IF(LOG('Indicator Data'!I178)&lt;K$194,0,10-(K$195-LOG('Indicator Data'!I178))/(K$195-K$194)*10))),1)</f>
        <v>2</v>
      </c>
      <c r="L175" s="55">
        <f t="shared" si="292"/>
        <v>3.9</v>
      </c>
      <c r="M175" s="55">
        <f>ROUND(IF('Indicator Data'!J178=0,0,IF(LOG('Indicator Data'!J178)&gt;M$195,10,IF(LOG('Indicator Data'!J178)&lt;M$194,0,10-(M$195-LOG('Indicator Data'!J178))/(M$195-M$194)*10))),1)</f>
        <v>0</v>
      </c>
      <c r="N175" s="56">
        <f>'Indicator Data'!C178/'Indicator Data'!$CL178</f>
        <v>1.7659438304447187E-3</v>
      </c>
      <c r="O175" s="56">
        <f>'Indicator Data'!D178/'Indicator Data'!$CL178</f>
        <v>1.7659438304447187E-3</v>
      </c>
      <c r="P175" s="56" t="str">
        <f>IF(F175=0.1,"x",'Indicator Data'!E178/'Indicator Data'!$CL178)</f>
        <v>x</v>
      </c>
      <c r="Q175" s="56">
        <f>'Indicator Data'!F178/'Indicator Data'!$CL178</f>
        <v>6.363379485730433E-5</v>
      </c>
      <c r="R175" s="56">
        <f>'Indicator Data'!G178/'Indicator Data'!$CL178</f>
        <v>1.8977988132240747E-2</v>
      </c>
      <c r="S175" s="56">
        <f>'Indicator Data'!H178/'Indicator Data'!$CL178</f>
        <v>5.993048883865499E-3</v>
      </c>
      <c r="T175" s="56">
        <f>'Indicator Data'!I178/'Indicator Data'!$CL178</f>
        <v>9.1822548742582653E-4</v>
      </c>
      <c r="U175" s="56">
        <f>'Indicator Data'!J178/'Indicator Data'!$CL178</f>
        <v>0</v>
      </c>
      <c r="V175" s="55">
        <f t="shared" si="293"/>
        <v>8.8000000000000007</v>
      </c>
      <c r="W175" s="55">
        <f t="shared" si="294"/>
        <v>10</v>
      </c>
      <c r="X175" s="55">
        <f t="shared" si="295"/>
        <v>9.5</v>
      </c>
      <c r="Y175" s="55">
        <f t="shared" si="296"/>
        <v>0.1</v>
      </c>
      <c r="Z175" s="55">
        <f t="shared" si="297"/>
        <v>9.6</v>
      </c>
      <c r="AA175" s="55">
        <f t="shared" si="298"/>
        <v>10</v>
      </c>
      <c r="AB175" s="55">
        <f t="shared" si="299"/>
        <v>10</v>
      </c>
      <c r="AC175" s="55">
        <f t="shared" si="300"/>
        <v>10</v>
      </c>
      <c r="AD175" s="55">
        <f t="shared" si="301"/>
        <v>0.9</v>
      </c>
      <c r="AE175" s="55">
        <f t="shared" si="302"/>
        <v>7.7</v>
      </c>
      <c r="AF175" s="55">
        <f t="shared" si="303"/>
        <v>0</v>
      </c>
      <c r="AG175" s="55">
        <f>ROUND(IF('Indicator Data'!K178=0,0,IF('Indicator Data'!K178&gt;AG$195,10,IF('Indicator Data'!K178&lt;AG$194,0,10-(AG$195-'Indicator Data'!K178)/(AG$195-AG$194)*10))),1)</f>
        <v>1</v>
      </c>
      <c r="AH175" s="55">
        <f t="shared" si="304"/>
        <v>6</v>
      </c>
      <c r="AI175" s="55">
        <f t="shared" si="305"/>
        <v>7.1</v>
      </c>
      <c r="AJ175" s="55">
        <f t="shared" si="306"/>
        <v>6.7</v>
      </c>
      <c r="AK175" s="55">
        <f t="shared" si="307"/>
        <v>8.5</v>
      </c>
      <c r="AL175" s="55">
        <f t="shared" si="308"/>
        <v>7.7</v>
      </c>
      <c r="AM175" s="55">
        <f t="shared" si="309"/>
        <v>1.5</v>
      </c>
      <c r="AN175" s="55">
        <f t="shared" si="310"/>
        <v>0</v>
      </c>
      <c r="AO175" s="193">
        <f t="shared" si="311"/>
        <v>7.7</v>
      </c>
      <c r="AP175" s="193">
        <f t="shared" si="261"/>
        <v>0.1</v>
      </c>
      <c r="AQ175" s="193">
        <f t="shared" si="312"/>
        <v>8</v>
      </c>
      <c r="AR175" s="193">
        <f t="shared" si="313"/>
        <v>6.2</v>
      </c>
      <c r="AS175" s="55">
        <f t="shared" si="314"/>
        <v>0.5</v>
      </c>
      <c r="AT175" s="55" t="str">
        <f>IF('Indicator Data'!L178="No data","x",IF('Indicator Data'!CM178&lt;1000,"x",ROUND((IF('Indicator Data'!L178&gt;AT$195,10,IF('Indicator Data'!L178&lt;AT$194,0,10-(AT$195-'Indicator Data'!L178)/(AT$195-AT$194)*10))),1)))</f>
        <v>x</v>
      </c>
      <c r="AU175" s="193">
        <f t="shared" si="315"/>
        <v>0.5</v>
      </c>
      <c r="AV175" s="55" t="str">
        <f>IF('Indicator Data'!M178="No data","x",ROUND(IF('Indicator Data'!M178=0,0,IF(LOG('Indicator Data'!M178)&gt;AV$195,10,IF(LOG('Indicator Data'!M178)&lt;AV$194,0,10-(AV$195-LOG('Indicator Data'!M178))/(AV$195-AV$194)*10))),1))</f>
        <v>x</v>
      </c>
      <c r="AW175" s="56" t="str">
        <f>IF(AV175="x","x",'Indicator Data'!M178/'Indicator Data'!$CL178)</f>
        <v>x</v>
      </c>
      <c r="AX175" s="55" t="str">
        <f t="shared" si="262"/>
        <v>x</v>
      </c>
      <c r="AY175" s="55" t="str">
        <f t="shared" si="263"/>
        <v>x</v>
      </c>
      <c r="AZ175" s="55" t="str">
        <f>IF('Indicator Data'!N178="No data","x",ROUND(IF('Indicator Data'!N178=0,0,IF(LOG('Indicator Data'!N178)&gt;AZ$195,10,IF(LOG('Indicator Data'!N178)&lt;AZ$194,0,10-(AZ$195-LOG('Indicator Data'!N178))/(AZ$195-AZ$194)*10))),1))</f>
        <v>x</v>
      </c>
      <c r="BA175" s="56" t="str">
        <f>IF(AZ175="x","x",'Indicator Data'!N178/'Indicator Data'!$CL178)</f>
        <v>x</v>
      </c>
      <c r="BB175" s="55" t="str">
        <f t="shared" si="264"/>
        <v>x</v>
      </c>
      <c r="BC175" s="55" t="str">
        <f t="shared" si="265"/>
        <v>x</v>
      </c>
      <c r="BD175" s="55" t="str">
        <f>IF('Indicator Data'!O178="No data","x",ROUND(IF('Indicator Data'!O178=0,0,IF(LOG('Indicator Data'!O178)&gt;BD$195,10,IF(LOG('Indicator Data'!O178)&lt;BD$194,0,10-(BD$195-LOG('Indicator Data'!O178))/(BD$195-BD$194)*10))),1))</f>
        <v>x</v>
      </c>
      <c r="BE175" s="56" t="str">
        <f>IF(BD175="x","x",'Indicator Data'!O178/'Indicator Data'!$CL178)</f>
        <v>x</v>
      </c>
      <c r="BF175" s="55" t="str">
        <f t="shared" si="266"/>
        <v>x</v>
      </c>
      <c r="BG175" s="55" t="str">
        <f t="shared" si="267"/>
        <v>x</v>
      </c>
      <c r="BH175" s="55" t="str">
        <f>IF('Indicator Data'!P178="No data","x",ROUND(IF('Indicator Data'!P178=0,0,IF(LOG('Indicator Data'!P178)&gt;BH$195,10,IF(LOG('Indicator Data'!P178)&lt;BH$194,0,10-(BH$195-LOG('Indicator Data'!P178))/(BH$195-BH$194)*10))),1))</f>
        <v>x</v>
      </c>
      <c r="BI175" s="56" t="str">
        <f>IF(BH175="x","x",'Indicator Data'!P178/'Indicator Data'!$CL178)</f>
        <v>x</v>
      </c>
      <c r="BJ175" s="55" t="str">
        <f t="shared" si="268"/>
        <v>x</v>
      </c>
      <c r="BK175" s="55" t="str">
        <f t="shared" si="269"/>
        <v>x</v>
      </c>
      <c r="BL175" s="55" t="str">
        <f t="shared" si="270"/>
        <v>x</v>
      </c>
      <c r="BM175" s="55">
        <f>ROUND(IF('Indicator Data'!Q178=0,0,IF(LOG('Indicator Data'!Q178)&gt;BM$195,10,IF(LOG('Indicator Data'!Q178)&lt;BM$194,0,10-(BM$195-LOG('Indicator Data'!Q178))/(BM$195-BM$194)*10))),1)</f>
        <v>0</v>
      </c>
      <c r="BN175" s="55">
        <f>ROUND(IF('Indicator Data'!R178=0,0,IF(LOG('Indicator Data'!R178)&gt;BN$195,10,IF(LOG('Indicator Data'!R178)&lt;BN$194,0,10-(BN$195-LOG('Indicator Data'!R178))/(BN$195-BN$194)*10))),1)</f>
        <v>0</v>
      </c>
      <c r="BO175" s="55">
        <f t="shared" si="271"/>
        <v>0</v>
      </c>
      <c r="BP175" s="56">
        <f>'Indicator Data'!Q178/'Indicator Data'!$CL178</f>
        <v>0</v>
      </c>
      <c r="BQ175" s="56">
        <f>'Indicator Data'!R178/'Indicator Data'!$CL178</f>
        <v>0</v>
      </c>
      <c r="BR175" s="55">
        <f t="shared" si="316"/>
        <v>0</v>
      </c>
      <c r="BS175" s="55">
        <f t="shared" si="317"/>
        <v>0</v>
      </c>
      <c r="BT175" s="55">
        <f t="shared" si="248"/>
        <v>0</v>
      </c>
      <c r="BU175" s="55">
        <f t="shared" si="272"/>
        <v>0</v>
      </c>
      <c r="BV175" s="55">
        <f>ROUND(IF('Indicator Data'!S178=0,0,IF(LOG('Indicator Data'!S178)&gt;BV$195,10,IF(LOG('Indicator Data'!S178)&lt;BV$194,0,10-(BV$195-LOG('Indicator Data'!S178))/(BV$195-BV$194)*10))),1)</f>
        <v>0</v>
      </c>
      <c r="BW175" s="55">
        <f>ROUND(IF('Indicator Data'!T178=0,0,IF(LOG('Indicator Data'!T178)&gt;BW$195,10,IF(LOG('Indicator Data'!T178)&lt;BW$194,0,10-(BW$195-LOG('Indicator Data'!T178))/(BW$195-BW$194)*10))),1)</f>
        <v>0</v>
      </c>
      <c r="BX175" s="55">
        <f t="shared" si="273"/>
        <v>0</v>
      </c>
      <c r="BY175" s="56">
        <f>'Indicator Data'!S178/'Indicator Data'!$CL178</f>
        <v>0</v>
      </c>
      <c r="BZ175" s="56">
        <f>'Indicator Data'!T178/'Indicator Data'!$CL178</f>
        <v>0</v>
      </c>
      <c r="CA175" s="55">
        <f t="shared" si="318"/>
        <v>0</v>
      </c>
      <c r="CB175" s="55">
        <f t="shared" si="319"/>
        <v>0</v>
      </c>
      <c r="CC175" s="55">
        <f t="shared" si="274"/>
        <v>0</v>
      </c>
      <c r="CD175" s="55">
        <f t="shared" si="275"/>
        <v>0</v>
      </c>
      <c r="CE175" s="55">
        <f t="shared" si="276"/>
        <v>0</v>
      </c>
      <c r="CF175" s="55">
        <f>ROUND(IF('Indicator Data'!U178=0,0,IF(LOG('Indicator Data'!U178)&gt;CF$195,10,IF(LOG('Indicator Data'!U178)&lt;CF$194,0,10-(CF$195-LOG('Indicator Data'!U178))/(CF$195-CF$194)*10))),1)</f>
        <v>5.2</v>
      </c>
      <c r="CG175" s="56">
        <f>'Indicator Data'!U178/'Indicator Data'!$CL178</f>
        <v>0.40434209286992562</v>
      </c>
      <c r="CH175" s="55">
        <f t="shared" si="320"/>
        <v>4.5</v>
      </c>
      <c r="CI175" s="55">
        <f t="shared" si="277"/>
        <v>4.9000000000000004</v>
      </c>
      <c r="CJ175" s="55">
        <f>ROUND(IF('Indicator Data'!V178=0,0,IF(LOG('Indicator Data'!V178)&gt;CJ$195,10,IF(LOG('Indicator Data'!V178)&lt;CJ$194,0,10-(CJ$195-LOG('Indicator Data'!V178))/(CJ$195-CJ$194)*10))),1)</f>
        <v>5.6</v>
      </c>
      <c r="CK175" s="56">
        <f>IF('Indicator Data'!V178/'Indicator Data'!$CL178&gt;1,1,'Indicator Data'!V178/'Indicator Data'!$CL178)</f>
        <v>0.78498287610153528</v>
      </c>
      <c r="CL175" s="55">
        <f t="shared" si="321"/>
        <v>7.8</v>
      </c>
      <c r="CM175" s="55">
        <f t="shared" si="278"/>
        <v>6.8</v>
      </c>
      <c r="CN175" s="55">
        <f>ROUND(IF('Indicator Data'!W178=0,0,IF(LOG('Indicator Data'!W178)&gt;CN$195,10,IF(LOG('Indicator Data'!W178)&lt;CN$194,0,10-(CN$195-LOG('Indicator Data'!W178))/(CN$195-CN$194)*10))),1)</f>
        <v>0</v>
      </c>
      <c r="CO175" s="56">
        <f>'Indicator Data'!W178/'Indicator Data'!$CL178</f>
        <v>0</v>
      </c>
      <c r="CP175" s="55">
        <f t="shared" si="322"/>
        <v>0</v>
      </c>
      <c r="CQ175" s="55">
        <f t="shared" si="279"/>
        <v>0</v>
      </c>
      <c r="CR175" s="55">
        <f>ROUND(IF('Indicator Data'!X178=0,0,IF(LOG('Indicator Data'!X178)&gt;CR$195,10,IF(LOG('Indicator Data'!X178)&lt;CR$194,0,10-(CR$195-LOG('Indicator Data'!X178))/(CR$195-CR$194)*10))),1)</f>
        <v>5.6</v>
      </c>
      <c r="CS175" s="56">
        <f>'Indicator Data'!X178/'Indicator Data'!$CL178</f>
        <v>0.8276677277225204</v>
      </c>
      <c r="CT175" s="55">
        <f t="shared" si="323"/>
        <v>8.3000000000000007</v>
      </c>
      <c r="CU175" s="55">
        <f t="shared" si="280"/>
        <v>7.2</v>
      </c>
      <c r="CV175" s="55">
        <f>ROUND(IF('Indicator Data'!Y178=0,0,IF(LOG('Indicator Data'!Y178)&gt;CR$195,10,IF(LOG('Indicator Data'!Y178)&lt;CR$194,0,10-(CR$195-LOG('Indicator Data'!Y178))/(CR$195-CR$194)*10))),1)</f>
        <v>0</v>
      </c>
      <c r="CW175" s="56">
        <f>'Indicator Data'!Y178/'Indicator Data'!$CL178</f>
        <v>0</v>
      </c>
      <c r="CX175" s="55">
        <f t="shared" si="324"/>
        <v>0</v>
      </c>
      <c r="CY175" s="55">
        <f t="shared" si="281"/>
        <v>0</v>
      </c>
      <c r="CZ175" s="55">
        <f t="shared" si="282"/>
        <v>5.3</v>
      </c>
      <c r="DA175" s="55">
        <f>IF('Indicator Data'!AE178="No data","x",ROUND(IF('Indicator Data'!AE178&gt;DA$195,0,IF('Indicator Data'!AE178&lt;DA$194,10,(DA$195-'Indicator Data'!AE178)/(DA$195-DA$194)*10)),1))</f>
        <v>0.7</v>
      </c>
      <c r="DB175" s="55">
        <f>IF('Indicator Data'!AF178="No data","x",ROUND(IF('Indicator Data'!AF178&gt;DB$195,0,IF('Indicator Data'!AF178&lt;DB$194,10,(DB$195-'Indicator Data'!AF178)/(DB$195-DB$194)*10)),1))</f>
        <v>0</v>
      </c>
      <c r="DC175" s="55" t="str">
        <f>IF('Indicator Data'!AH178="No data","x",ROUND(IF('Indicator Data'!AH178&gt;DC$195,0,IF('Indicator Data'!AH178&lt;DC$194,10,(DC$195-'Indicator Data'!AH178)/(DC$195-DC$194)*10)),1))</f>
        <v>x</v>
      </c>
      <c r="DD175" s="55">
        <f>IF(AND(DB175="x",DA175="x",DC175="x"),"x",ROUND(AVERAGE(DA175:DC175),1))</f>
        <v>0.4</v>
      </c>
      <c r="DE175" s="55">
        <f>IF('Indicator Data'!AA178="No data","x",ROUND(IF(LOG('Indicator Data'!AA178)&gt;DE$195,10,IF(LOG('Indicator Data'!AA178)&lt;DE$194,0,10-(DE$195-LOG('Indicator Data'!AA178))/(DE$195-DE$194)*10)),1))</f>
        <v>7.2</v>
      </c>
      <c r="DF175" s="55">
        <f>IF('Indicator Data'!AB178="No data","x",ROUND(IF('Indicator Data'!AB178&gt;DF$195,10,IF('Indicator Data'!AB178&lt;DF$194,0,10-(DF$195-'Indicator Data'!AB178)/(DF$195-DF$194)*10)),1))</f>
        <v>3.3</v>
      </c>
      <c r="DG175" s="55">
        <f>IF('Indicator Data'!AC178="No data","x",ROUND(IF('Indicator Data'!AC178&gt;DG$195,10,IF('Indicator Data'!AC178&lt;DG$194,0,10-(DG$195-'Indicator Data'!AC178)/(DG$195-DG$194)*10)),1))</f>
        <v>2.2999999999999998</v>
      </c>
      <c r="DH175" s="55" t="str">
        <f>IF('Indicator Data'!AD178="No data","x",ROUND(IF('Indicator Data'!AD178&gt;DH$195,10,IF('Indicator Data'!AD178&lt;DH$194,0,10-(DH$195-'Indicator Data'!AD178)/(DH$195-DH$194)*10)),1))</f>
        <v>x</v>
      </c>
      <c r="DI175" s="55">
        <f t="shared" si="283"/>
        <v>4.3</v>
      </c>
      <c r="DJ175" s="55">
        <f t="shared" si="284"/>
        <v>3</v>
      </c>
      <c r="DK175" s="55" t="str">
        <f>IF('Indicator Data'!AK178="No data","x",ROUND(IF('Indicator Data'!AK178&gt;DK$195,10,IF('Indicator Data'!AK178&lt;DK$194,0,10-(DK$195-'Indicator Data'!AK178)/(DK$195-DK$194)*10)),1))</f>
        <v>x</v>
      </c>
      <c r="DL175" s="55">
        <f>IF('Indicator Data'!AL178="No data","x",ROUND(IF('Indicator Data'!AL178&gt;DL$195,10,IF('Indicator Data'!AL178&lt;DL$194,0,10-(DL$195-'Indicator Data'!AL178)/(DL$195-DL$194)*10)),1))</f>
        <v>4.5</v>
      </c>
      <c r="DM175" s="55">
        <f t="shared" si="285"/>
        <v>4.3</v>
      </c>
      <c r="DN175" s="55">
        <f>IF('Indicator Data'!AG178="No data","x",ROUND(IF('Indicator Data'!AG178&gt;DN$195,10,IF('Indicator Data'!AG178&lt;DN$194,0,10-(DN$195-'Indicator Data'!AG178)/(DN$195-DN$194)*10)),1))</f>
        <v>0</v>
      </c>
      <c r="DO175" s="55">
        <f t="shared" si="286"/>
        <v>0.2</v>
      </c>
      <c r="DP175" s="194">
        <f>IF('Indicator Data'!AI178="No data","x",'Indicator Data'!AI178/'Indicator Data'!$CK178)</f>
        <v>1.744236751068345E-4</v>
      </c>
      <c r="DQ175" s="55">
        <f t="shared" si="325"/>
        <v>1.7</v>
      </c>
      <c r="DR175" s="55">
        <f>IF('Indicator Data'!AJ178="No data","x",ROUND(IF('Indicator Data'!AJ178&gt;DR$195,10,IF('Indicator Data'!AJ178&lt;DR$194,0,10-(DR$195-'Indicator Data'!AJ178)/(DR$195-DR$194)*10)),1))</f>
        <v>8</v>
      </c>
      <c r="DS175" s="55">
        <f t="shared" si="287"/>
        <v>4.9000000000000004</v>
      </c>
      <c r="DT175" s="55">
        <f>ROUND(IF('Indicator Data'!Z178=0,0,IF(LOG('Indicator Data'!Z178)&gt;DT$195,10,IF(LOG('Indicator Data'!Z178)&lt;DT$194,0,10-(DT$195-LOG('Indicator Data'!Z178))/(DT$195-DT$194)*10))),1)</f>
        <v>0</v>
      </c>
      <c r="DU175" s="56">
        <f>'Indicator Data'!Z178/'Indicator Data'!$CL178</f>
        <v>0</v>
      </c>
      <c r="DV175" s="55">
        <f t="shared" si="326"/>
        <v>0</v>
      </c>
      <c r="DW175" s="55">
        <f t="shared" si="288"/>
        <v>0</v>
      </c>
      <c r="DX175" s="55">
        <f t="shared" si="289"/>
        <v>3.1</v>
      </c>
      <c r="DY175" s="57">
        <f>IF(BL175="x",ROUND((10-GEOMEAN(((10-DX175)/10*9+1),((10-CZ175)/10*9+1),((10-DJ175)/10*9+1)))/9*10,1),ROUND((10-GEOMEAN(((10-BL175)/10*9+1),((10-DX175)/10*9+1),((10-CZ175)/10*9+1),((10-DJ175)/10*9+1)))/9*10,1))</f>
        <v>3.9</v>
      </c>
      <c r="DZ175" s="58">
        <f>IF(ROUND(IF(AP175="x",(10-GEOMEAN(((10-AO175)/10*9+1),((10-DY175)/10*9+1),((10-AU175)/10*9+1),((10-AQ175)/10*9+1),((10-AR175)/10*9+1)))/9*10,(10-GEOMEAN(((10-AO175)/10*9+1),((10-DY175)/10*9+1),((10-AP175)/10*9+1),((10-AQ175)/10*9+1),((10-AR175)/10*9+1),((10-AU175)/10*9+1)))/9*10),1)=0,0.1,ROUND(IF(AP175="x",(10-GEOMEAN(((10-AO175)/10*9+1),((10-DY175)/10*9+1),((10-AU175)/10*9+1),((10-AQ175)/10*9+1),((10-AR175)/10*9+1)))/9*10,(10-GEOMEAN(((10-AO175)/10*9+1),((10-DY175)/10*9+1),((10-AP175)/10*9+1),((10-AQ175)/10*9+1),((10-AR175)/10*9+1),((10-AU175)/10*9+1)))/9*10),1))</f>
        <v>5.2</v>
      </c>
      <c r="EA175" s="55">
        <f>ROUND(IF('Indicator Data'!AM178=0,0,IF('Indicator Data'!AM178&gt;EA$195,10,IF('Indicator Data'!AM178&lt;EA$194,0,10-(EA$195-'Indicator Data'!AM178)/(EA$195-EA$194)*10))),1)</f>
        <v>0</v>
      </c>
      <c r="EB175" s="55">
        <f>ROUND(IF('Indicator Data'!AN178=0,0,IF(LOG('Indicator Data'!AN178)&gt;LOG(EB$195),10,IF(LOG('Indicator Data'!AN178)&lt;LOG(EB$194),0,10-(LOG(EB$195)-LOG('Indicator Data'!AN178))/(LOG(EB$195)-LOG(EB$194))*10))),1)</f>
        <v>0</v>
      </c>
      <c r="EC175" s="57">
        <f t="shared" si="327"/>
        <v>0</v>
      </c>
      <c r="ED175" s="55">
        <f>'Indicator Data'!AO178</f>
        <v>0</v>
      </c>
      <c r="EE175" s="55">
        <f>'Indicator Data'!AP178</f>
        <v>0</v>
      </c>
      <c r="EF175" s="57">
        <f t="shared" si="328"/>
        <v>0</v>
      </c>
      <c r="EG175" s="58">
        <f t="shared" si="329"/>
        <v>0</v>
      </c>
      <c r="EH175" s="15"/>
      <c r="EI175" s="104"/>
      <c r="EJ175" s="4"/>
    </row>
    <row r="176" spans="1:140" x14ac:dyDescent="0.25">
      <c r="A176" s="127" t="str">
        <f>'Indicator Data'!A179</f>
        <v>Trinidad and Tobago</v>
      </c>
      <c r="B176" s="59" t="str">
        <f>'Indicator Data'!B179</f>
        <v>TTO</v>
      </c>
      <c r="C176" s="55">
        <f>ROUND(IF('Indicator Data'!C179=0,0.1,IF(LOG('Indicator Data'!C179)&gt;C$195,10,IF(LOG('Indicator Data'!C179)&lt;C$194,0,10-(C$195-LOG('Indicator Data'!C179))/(C$195-C$194)*10))),1)</f>
        <v>6</v>
      </c>
      <c r="D176" s="55">
        <f>ROUND(IF('Indicator Data'!D179=0,0.1,IF(LOG('Indicator Data'!D179)&gt;D$195,10,IF(LOG('Indicator Data'!D179)&lt;D$194,0,10-(D$195-LOG('Indicator Data'!D179))/(D$195-D$194)*10))),1)</f>
        <v>5</v>
      </c>
      <c r="E176" s="55">
        <f t="shared" si="290"/>
        <v>5.5</v>
      </c>
      <c r="F176" s="55">
        <f>IF('Indicator Data'!E179="No data",0.1,(ROUND(IF('Indicator Data'!E179=0,0,IF(LOG('Indicator Data'!E179)&gt;F$195,10,IF(LOG('Indicator Data'!E179)&lt;F$194,0,10-(F$195-LOG('Indicator Data'!E179))/(F$195-F$194)*10))),1)))</f>
        <v>0.5</v>
      </c>
      <c r="G176" s="55">
        <f>ROUND(IF('Indicator Data'!F179=0,0,IF(LOG('Indicator Data'!F179)&gt;G$195,10,IF(LOG('Indicator Data'!F179)&lt;G$194,0,10-(G$195-LOG('Indicator Data'!F179))/(G$195-G$194)*10))),1)</f>
        <v>0</v>
      </c>
      <c r="H176" s="55">
        <f>ROUND(IF('Indicator Data'!G179=0,0,IF(LOG('Indicator Data'!G179)&gt;H$195,10,IF(LOG('Indicator Data'!G179)&lt;H$194,0,10-(H$195-LOG('Indicator Data'!G179))/(H$195-H$194)*10))),1)</f>
        <v>3.7</v>
      </c>
      <c r="I176" s="55">
        <f>ROUND(IF('Indicator Data'!H179=0,0,IF(LOG('Indicator Data'!H179)&gt;I$195,10,IF(LOG('Indicator Data'!H179)&lt;I$194,0,10-(I$195-LOG('Indicator Data'!H179))/(I$195-I$194)*10))),1)</f>
        <v>0</v>
      </c>
      <c r="J176" s="55">
        <f t="shared" si="291"/>
        <v>2</v>
      </c>
      <c r="K176" s="55">
        <f>ROUND(IF('Indicator Data'!I179=0,0,IF(LOG('Indicator Data'!I179)&gt;K$195,10,IF(LOG('Indicator Data'!I179)&lt;K$194,0,10-(K$195-LOG('Indicator Data'!I179))/(K$195-K$194)*10))),1)</f>
        <v>4.7</v>
      </c>
      <c r="L176" s="55">
        <f t="shared" si="292"/>
        <v>3.5</v>
      </c>
      <c r="M176" s="55">
        <f>ROUND(IF('Indicator Data'!J179=0,0,IF(LOG('Indicator Data'!J179)&gt;M$195,10,IF(LOG('Indicator Data'!J179)&lt;M$194,0,10-(M$195-LOG('Indicator Data'!J179))/(M$195-M$194)*10))),1)</f>
        <v>0</v>
      </c>
      <c r="N176" s="56">
        <f>'Indicator Data'!C179/'Indicator Data'!$CL179</f>
        <v>1.834355018839338E-3</v>
      </c>
      <c r="O176" s="56">
        <f>'Indicator Data'!D179/'Indicator Data'!$CL179</f>
        <v>2.3513897210366262E-4</v>
      </c>
      <c r="P176" s="56">
        <f>IF(F176=0.1,"x",'Indicator Data'!E179/'Indicator Data'!$CL179)</f>
        <v>1.1984665698101888E-4</v>
      </c>
      <c r="Q176" s="56">
        <f>'Indicator Data'!F179/'Indicator Data'!$CL179</f>
        <v>0</v>
      </c>
      <c r="R176" s="56">
        <f>'Indicator Data'!G179/'Indicator Data'!$CL179</f>
        <v>2.1994562116568928E-3</v>
      </c>
      <c r="S176" s="56">
        <f>'Indicator Data'!H179/'Indicator Data'!$CL179</f>
        <v>0</v>
      </c>
      <c r="T176" s="56">
        <f>'Indicator Data'!I179/'Indicator Data'!$CL179</f>
        <v>1.5779684843921864E-3</v>
      </c>
      <c r="U176" s="56">
        <f>'Indicator Data'!J179/'Indicator Data'!$CL179</f>
        <v>0</v>
      </c>
      <c r="V176" s="55">
        <f t="shared" si="293"/>
        <v>9.1999999999999993</v>
      </c>
      <c r="W176" s="55">
        <f t="shared" si="294"/>
        <v>2.4</v>
      </c>
      <c r="X176" s="55">
        <f t="shared" si="295"/>
        <v>7</v>
      </c>
      <c r="Y176" s="55">
        <f t="shared" si="296"/>
        <v>0.1</v>
      </c>
      <c r="Z176" s="55">
        <f t="shared" si="297"/>
        <v>0</v>
      </c>
      <c r="AA176" s="55">
        <f t="shared" si="298"/>
        <v>1.2</v>
      </c>
      <c r="AB176" s="55">
        <f t="shared" si="299"/>
        <v>0</v>
      </c>
      <c r="AC176" s="55">
        <f t="shared" si="300"/>
        <v>0.6</v>
      </c>
      <c r="AD176" s="55">
        <f t="shared" si="301"/>
        <v>1.6</v>
      </c>
      <c r="AE176" s="55">
        <f t="shared" si="302"/>
        <v>1.1000000000000001</v>
      </c>
      <c r="AF176" s="55">
        <f t="shared" si="303"/>
        <v>0</v>
      </c>
      <c r="AG176" s="55">
        <f>ROUND(IF('Indicator Data'!K179=0,0,IF('Indicator Data'!K179&gt;AG$195,10,IF('Indicator Data'!K179&lt;AG$194,0,10-(AG$195-'Indicator Data'!K179)/(AG$195-AG$194)*10))),1)</f>
        <v>1</v>
      </c>
      <c r="AH176" s="55">
        <f t="shared" si="304"/>
        <v>7.6</v>
      </c>
      <c r="AI176" s="55">
        <f t="shared" si="305"/>
        <v>3.7</v>
      </c>
      <c r="AJ176" s="55">
        <f t="shared" si="306"/>
        <v>2.5</v>
      </c>
      <c r="AK176" s="55">
        <f t="shared" si="307"/>
        <v>0</v>
      </c>
      <c r="AL176" s="55">
        <f t="shared" si="308"/>
        <v>1.3</v>
      </c>
      <c r="AM176" s="55">
        <f t="shared" si="309"/>
        <v>3.2</v>
      </c>
      <c r="AN176" s="55">
        <f t="shared" si="310"/>
        <v>0</v>
      </c>
      <c r="AO176" s="193">
        <f t="shared" si="311"/>
        <v>6.3</v>
      </c>
      <c r="AP176" s="193">
        <f t="shared" si="261"/>
        <v>0.3</v>
      </c>
      <c r="AQ176" s="193">
        <f t="shared" si="312"/>
        <v>0</v>
      </c>
      <c r="AR176" s="193">
        <f t="shared" si="313"/>
        <v>2.4</v>
      </c>
      <c r="AS176" s="55">
        <f t="shared" si="314"/>
        <v>0.5</v>
      </c>
      <c r="AT176" s="55">
        <f>IF('Indicator Data'!L179="No data","x",IF('Indicator Data'!CM179&lt;1000,"x",ROUND((IF('Indicator Data'!L179&gt;AT$195,10,IF('Indicator Data'!L179&lt;AT$194,0,10-(AT$195-'Indicator Data'!L179)/(AT$195-AT$194)*10))),1)))</f>
        <v>4</v>
      </c>
      <c r="AU176" s="193">
        <f t="shared" si="315"/>
        <v>2.2999999999999998</v>
      </c>
      <c r="AV176" s="55" t="str">
        <f>IF('Indicator Data'!M179="No data","x",ROUND(IF('Indicator Data'!M179=0,0,IF(LOG('Indicator Data'!M179)&gt;AV$195,10,IF(LOG('Indicator Data'!M179)&lt;AV$194,0,10-(AV$195-LOG('Indicator Data'!M179))/(AV$195-AV$194)*10))),1))</f>
        <v>x</v>
      </c>
      <c r="AW176" s="56" t="str">
        <f>IF(AV176="x","x",'Indicator Data'!M179/'Indicator Data'!$CL179)</f>
        <v>x</v>
      </c>
      <c r="AX176" s="55" t="str">
        <f t="shared" si="262"/>
        <v>x</v>
      </c>
      <c r="AY176" s="55" t="str">
        <f t="shared" si="263"/>
        <v>x</v>
      </c>
      <c r="AZ176" s="55" t="str">
        <f>IF('Indicator Data'!N179="No data","x",ROUND(IF('Indicator Data'!N179=0,0,IF(LOG('Indicator Data'!N179)&gt;AZ$195,10,IF(LOG('Indicator Data'!N179)&lt;AZ$194,0,10-(AZ$195-LOG('Indicator Data'!N179))/(AZ$195-AZ$194)*10))),1))</f>
        <v>x</v>
      </c>
      <c r="BA176" s="56" t="str">
        <f>IF(AZ176="x","x",'Indicator Data'!N179/'Indicator Data'!$CL179)</f>
        <v>x</v>
      </c>
      <c r="BB176" s="55" t="str">
        <f t="shared" si="264"/>
        <v>x</v>
      </c>
      <c r="BC176" s="55" t="str">
        <f t="shared" si="265"/>
        <v>x</v>
      </c>
      <c r="BD176" s="55" t="str">
        <f>IF('Indicator Data'!O179="No data","x",ROUND(IF('Indicator Data'!O179=0,0,IF(LOG('Indicator Data'!O179)&gt;BD$195,10,IF(LOG('Indicator Data'!O179)&lt;BD$194,0,10-(BD$195-LOG('Indicator Data'!O179))/(BD$195-BD$194)*10))),1))</f>
        <v>x</v>
      </c>
      <c r="BE176" s="56" t="str">
        <f>IF(BD176="x","x",'Indicator Data'!O179/'Indicator Data'!$CL179)</f>
        <v>x</v>
      </c>
      <c r="BF176" s="55" t="str">
        <f t="shared" si="266"/>
        <v>x</v>
      </c>
      <c r="BG176" s="55" t="str">
        <f t="shared" si="267"/>
        <v>x</v>
      </c>
      <c r="BH176" s="55" t="str">
        <f>IF('Indicator Data'!P179="No data","x",ROUND(IF('Indicator Data'!P179=0,0,IF(LOG('Indicator Data'!P179)&gt;BH$195,10,IF(LOG('Indicator Data'!P179)&lt;BH$194,0,10-(BH$195-LOG('Indicator Data'!P179))/(BH$195-BH$194)*10))),1))</f>
        <v>x</v>
      </c>
      <c r="BI176" s="56" t="str">
        <f>IF(BH176="x","x",'Indicator Data'!P179/'Indicator Data'!$CL179)</f>
        <v>x</v>
      </c>
      <c r="BJ176" s="55" t="str">
        <f t="shared" si="268"/>
        <v>x</v>
      </c>
      <c r="BK176" s="55" t="str">
        <f t="shared" si="269"/>
        <v>x</v>
      </c>
      <c r="BL176" s="55" t="str">
        <f t="shared" si="270"/>
        <v>x</v>
      </c>
      <c r="BM176" s="55">
        <f>ROUND(IF('Indicator Data'!Q179=0,0,IF(LOG('Indicator Data'!Q179)&gt;BM$195,10,IF(LOG('Indicator Data'!Q179)&lt;BM$194,0,10-(BM$195-LOG('Indicator Data'!Q179))/(BM$195-BM$194)*10))),1)</f>
        <v>0</v>
      </c>
      <c r="BN176" s="55">
        <f>ROUND(IF('Indicator Data'!R179=0,0,IF(LOG('Indicator Data'!R179)&gt;BN$195,10,IF(LOG('Indicator Data'!R179)&lt;BN$194,0,10-(BN$195-LOG('Indicator Data'!R179))/(BN$195-BN$194)*10))),1)</f>
        <v>0</v>
      </c>
      <c r="BO176" s="55">
        <f t="shared" si="271"/>
        <v>0</v>
      </c>
      <c r="BP176" s="56">
        <f>'Indicator Data'!Q179/'Indicator Data'!$CL179</f>
        <v>0</v>
      </c>
      <c r="BQ176" s="56">
        <f>'Indicator Data'!R179/'Indicator Data'!$CL179</f>
        <v>0</v>
      </c>
      <c r="BR176" s="55">
        <f t="shared" si="316"/>
        <v>0</v>
      </c>
      <c r="BS176" s="55">
        <f t="shared" si="317"/>
        <v>0</v>
      </c>
      <c r="BT176" s="55">
        <f t="shared" si="248"/>
        <v>0</v>
      </c>
      <c r="BU176" s="55">
        <f t="shared" si="272"/>
        <v>0</v>
      </c>
      <c r="BV176" s="55">
        <f>ROUND(IF('Indicator Data'!S179=0,0,IF(LOG('Indicator Data'!S179)&gt;BV$195,10,IF(LOG('Indicator Data'!S179)&lt;BV$194,0,10-(BV$195-LOG('Indicator Data'!S179))/(BV$195-BV$194)*10))),1)</f>
        <v>0</v>
      </c>
      <c r="BW176" s="55">
        <f>ROUND(IF('Indicator Data'!T179=0,0,IF(LOG('Indicator Data'!T179)&gt;BW$195,10,IF(LOG('Indicator Data'!T179)&lt;BW$194,0,10-(BW$195-LOG('Indicator Data'!T179))/(BW$195-BW$194)*10))),1)</f>
        <v>0</v>
      </c>
      <c r="BX176" s="55">
        <f t="shared" si="273"/>
        <v>0</v>
      </c>
      <c r="BY176" s="56">
        <f>'Indicator Data'!S179/'Indicator Data'!$CL179</f>
        <v>0</v>
      </c>
      <c r="BZ176" s="56">
        <f>'Indicator Data'!T179/'Indicator Data'!$CL179</f>
        <v>0</v>
      </c>
      <c r="CA176" s="55">
        <f t="shared" si="318"/>
        <v>0</v>
      </c>
      <c r="CB176" s="55">
        <f t="shared" si="319"/>
        <v>0</v>
      </c>
      <c r="CC176" s="55">
        <f t="shared" si="274"/>
        <v>0</v>
      </c>
      <c r="CD176" s="55">
        <f t="shared" si="275"/>
        <v>0</v>
      </c>
      <c r="CE176" s="55">
        <f t="shared" si="276"/>
        <v>0</v>
      </c>
      <c r="CF176" s="55">
        <f>ROUND(IF('Indicator Data'!U179=0,0,IF(LOG('Indicator Data'!U179)&gt;CF$195,10,IF(LOG('Indicator Data'!U179)&lt;CF$194,0,10-(CF$195-LOG('Indicator Data'!U179))/(CF$195-CF$194)*10))),1)</f>
        <v>7.2</v>
      </c>
      <c r="CG176" s="56">
        <f>'Indicator Data'!U179/'Indicator Data'!$CL179</f>
        <v>0.83940745010616957</v>
      </c>
      <c r="CH176" s="55">
        <f t="shared" si="320"/>
        <v>9.3000000000000007</v>
      </c>
      <c r="CI176" s="55">
        <f t="shared" si="277"/>
        <v>8.4</v>
      </c>
      <c r="CJ176" s="55">
        <f>ROUND(IF('Indicator Data'!V179=0,0,IF(LOG('Indicator Data'!V179)&gt;CJ$195,10,IF(LOG('Indicator Data'!V179)&lt;CJ$194,0,10-(CJ$195-LOG('Indicator Data'!V179))/(CJ$195-CJ$194)*10))),1)</f>
        <v>7.3</v>
      </c>
      <c r="CK176" s="56">
        <f>IF('Indicator Data'!V179/'Indicator Data'!$CL179&gt;1,1,'Indicator Data'!V179/'Indicator Data'!$CL179)</f>
        <v>0.89308067155948734</v>
      </c>
      <c r="CL176" s="55">
        <f t="shared" si="321"/>
        <v>8.9</v>
      </c>
      <c r="CM176" s="55">
        <f t="shared" si="278"/>
        <v>8.1999999999999993</v>
      </c>
      <c r="CN176" s="55">
        <f>ROUND(IF('Indicator Data'!W179=0,0,IF(LOG('Indicator Data'!W179)&gt;CN$195,10,IF(LOG('Indicator Data'!W179)&lt;CN$194,0,10-(CN$195-LOG('Indicator Data'!W179))/(CN$195-CN$194)*10))),1)</f>
        <v>0</v>
      </c>
      <c r="CO176" s="56">
        <f>'Indicator Data'!W179/'Indicator Data'!$CL179</f>
        <v>0</v>
      </c>
      <c r="CP176" s="55">
        <f t="shared" si="322"/>
        <v>0</v>
      </c>
      <c r="CQ176" s="55">
        <f t="shared" si="279"/>
        <v>0</v>
      </c>
      <c r="CR176" s="55">
        <f>ROUND(IF('Indicator Data'!X179=0,0,IF(LOG('Indicator Data'!X179)&gt;CR$195,10,IF(LOG('Indicator Data'!X179)&lt;CR$194,0,10-(CR$195-LOG('Indicator Data'!X179))/(CR$195-CR$194)*10))),1)</f>
        <v>7.3</v>
      </c>
      <c r="CS176" s="56">
        <f>'Indicator Data'!X179/'Indicator Data'!$CL179</f>
        <v>0.93230296851380201</v>
      </c>
      <c r="CT176" s="55">
        <f t="shared" si="323"/>
        <v>9.3000000000000007</v>
      </c>
      <c r="CU176" s="55">
        <f t="shared" si="280"/>
        <v>8.5</v>
      </c>
      <c r="CV176" s="55">
        <f>ROUND(IF('Indicator Data'!Y179=0,0,IF(LOG('Indicator Data'!Y179)&gt;CR$195,10,IF(LOG('Indicator Data'!Y179)&lt;CR$194,0,10-(CR$195-LOG('Indicator Data'!Y179))/(CR$195-CR$194)*10))),1)</f>
        <v>0</v>
      </c>
      <c r="CW176" s="56">
        <f>'Indicator Data'!Y179/'Indicator Data'!$CL179</f>
        <v>0</v>
      </c>
      <c r="CX176" s="55">
        <f t="shared" si="324"/>
        <v>0</v>
      </c>
      <c r="CY176" s="55">
        <f t="shared" si="281"/>
        <v>0</v>
      </c>
      <c r="CZ176" s="55">
        <f t="shared" si="282"/>
        <v>7.2</v>
      </c>
      <c r="DA176" s="55">
        <f>IF('Indicator Data'!AE179="No data","x",ROUND(IF('Indicator Data'!AE179&gt;DA$195,0,IF('Indicator Data'!AE179&lt;DA$194,10,(DA$195-'Indicator Data'!AE179)/(DA$195-DA$194)*10)),1))</f>
        <v>0.7</v>
      </c>
      <c r="DB176" s="55">
        <f>IF('Indicator Data'!AF179="No data","x",ROUND(IF('Indicator Data'!AF179&gt;DB$195,0,IF('Indicator Data'!AF179&lt;DB$194,10,(DB$195-'Indicator Data'!AF179)/(DB$195-DB$194)*10)),1))</f>
        <v>0.3</v>
      </c>
      <c r="DC176" s="55">
        <f>IF('Indicator Data'!AH179="No data","x",ROUND(IF('Indicator Data'!AH179&gt;DC$195,0,IF('Indicator Data'!AH179&lt;DC$194,10,(DC$195-'Indicator Data'!AH179)/(DC$195-DC$194)*10)),1))</f>
        <v>1.1000000000000001</v>
      </c>
      <c r="DD176" s="55">
        <f>IF(AND(DB176="x",DA176="x",DC176="x"),"x",ROUND(AVERAGE(DA176:DC176),1))</f>
        <v>0.7</v>
      </c>
      <c r="DE176" s="55">
        <f>IF('Indicator Data'!AA179="No data","x",ROUND(IF(LOG('Indicator Data'!AA179)&gt;DE$195,10,IF(LOG('Indicator Data'!AA179)&lt;DE$194,0,10-(DE$195-LOG('Indicator Data'!AA179))/(DE$195-DE$194)*10)),1))</f>
        <v>8.1</v>
      </c>
      <c r="DF176" s="55">
        <f>IF('Indicator Data'!AB179="No data","x",ROUND(IF('Indicator Data'!AB179&gt;DF$195,10,IF('Indicator Data'!AB179&lt;DF$194,0,10-(DF$195-'Indicator Data'!AB179)/(DF$195-DF$194)*10)),1))</f>
        <v>2.2999999999999998</v>
      </c>
      <c r="DG176" s="55">
        <f>IF('Indicator Data'!AC179="No data","x",ROUND(IF('Indicator Data'!AC179&gt;DG$195,10,IF('Indicator Data'!AC179&lt;DG$194,0,10-(DG$195-'Indicator Data'!AC179)/(DG$195-DG$194)*10)),1))</f>
        <v>5.3</v>
      </c>
      <c r="DH176" s="55">
        <f>IF('Indicator Data'!AD179="No data","x",ROUND(IF('Indicator Data'!AD179&gt;DH$195,10,IF('Indicator Data'!AD179&lt;DH$194,0,10-(DH$195-'Indicator Data'!AD179)/(DH$195-DH$194)*10)),1))</f>
        <v>1.8</v>
      </c>
      <c r="DI176" s="55">
        <f t="shared" si="283"/>
        <v>4.4000000000000004</v>
      </c>
      <c r="DJ176" s="55">
        <f t="shared" si="284"/>
        <v>3.2</v>
      </c>
      <c r="DK176" s="55">
        <f>IF('Indicator Data'!AK179="No data","x",ROUND(IF('Indicator Data'!AK179&gt;DK$195,10,IF('Indicator Data'!AK179&lt;DK$194,0,10-(DK$195-'Indicator Data'!AK179)/(DK$195-DK$194)*10)),1))</f>
        <v>0.6</v>
      </c>
      <c r="DL176" s="55">
        <f>IF('Indicator Data'!AL179="No data","x",ROUND(IF('Indicator Data'!AL179&gt;DL$195,10,IF('Indicator Data'!AL179&lt;DL$194,0,10-(DL$195-'Indicator Data'!AL179)/(DL$195-DL$194)*10)),1))</f>
        <v>1</v>
      </c>
      <c r="DM176" s="55">
        <f t="shared" si="285"/>
        <v>3.2</v>
      </c>
      <c r="DN176" s="55">
        <f>IF('Indicator Data'!AG179="No data","x",ROUND(IF('Indicator Data'!AG179&gt;DN$195,10,IF('Indicator Data'!AG179&lt;DN$194,0,10-(DN$195-'Indicator Data'!AG179)/(DN$195-DN$194)*10)),1))</f>
        <v>0</v>
      </c>
      <c r="DO176" s="55">
        <f t="shared" si="286"/>
        <v>0.5</v>
      </c>
      <c r="DP176" s="194">
        <f>IF('Indicator Data'!AI179="No data","x",'Indicator Data'!AI179/'Indicator Data'!$CK179)</f>
        <v>3.2017659358006355E-4</v>
      </c>
      <c r="DQ176" s="55">
        <f t="shared" si="325"/>
        <v>3.2</v>
      </c>
      <c r="DR176" s="55">
        <f>IF('Indicator Data'!AJ179="No data","x",ROUND(IF('Indicator Data'!AJ179&gt;DR$195,10,IF('Indicator Data'!AJ179&lt;DR$194,0,10-(DR$195-'Indicator Data'!AJ179)/(DR$195-DR$194)*10)),1))</f>
        <v>4</v>
      </c>
      <c r="DS176" s="55">
        <f t="shared" si="287"/>
        <v>3.6</v>
      </c>
      <c r="DT176" s="55">
        <f>ROUND(IF('Indicator Data'!Z179=0,0,IF(LOG('Indicator Data'!Z179)&gt;DT$195,10,IF(LOG('Indicator Data'!Z179)&lt;DT$194,0,10-(DT$195-LOG('Indicator Data'!Z179))/(DT$195-DT$194)*10))),1)</f>
        <v>0</v>
      </c>
      <c r="DU176" s="56">
        <f>'Indicator Data'!Z179/'Indicator Data'!$CL179</f>
        <v>0</v>
      </c>
      <c r="DV176" s="55">
        <f t="shared" si="326"/>
        <v>0</v>
      </c>
      <c r="DW176" s="55">
        <f t="shared" si="288"/>
        <v>0</v>
      </c>
      <c r="DX176" s="55">
        <f t="shared" si="289"/>
        <v>2.4</v>
      </c>
      <c r="DY176" s="57">
        <f>IF(BL176="x",ROUND((10-GEOMEAN(((10-DX176)/10*9+1),((10-CZ176)/10*9+1),((10-DJ176)/10*9+1)))/9*10,1),ROUND((10-GEOMEAN(((10-BL176)/10*9+1),((10-DX176)/10*9+1),((10-CZ176)/10*9+1),((10-DJ176)/10*9+1)))/9*10,1))</f>
        <v>4.7</v>
      </c>
      <c r="DZ176" s="58">
        <f>IF(ROUND(IF(AP176="x",(10-GEOMEAN(((10-AO176)/10*9+1),((10-DY176)/10*9+1),((10-AU176)/10*9+1),((10-AQ176)/10*9+1),((10-AR176)/10*9+1)))/9*10,(10-GEOMEAN(((10-AO176)/10*9+1),((10-DY176)/10*9+1),((10-AP176)/10*9+1),((10-AQ176)/10*9+1),((10-AR176)/10*9+1),((10-AU176)/10*9+1)))/9*10),1)=0,0.1,ROUND(IF(AP176="x",(10-GEOMEAN(((10-AO176)/10*9+1),((10-DY176)/10*9+1),((10-AU176)/10*9+1),((10-AQ176)/10*9+1),((10-AR176)/10*9+1)))/9*10,(10-GEOMEAN(((10-AO176)/10*9+1),((10-DY176)/10*9+1),((10-AP176)/10*9+1),((10-AQ176)/10*9+1),((10-AR176)/10*9+1),((10-AU176)/10*9+1)))/9*10),1))</f>
        <v>3</v>
      </c>
      <c r="EA176" s="55">
        <f>ROUND(IF('Indicator Data'!AM179=0,0,IF('Indicator Data'!AM179&gt;EA$195,10,IF('Indicator Data'!AM179&lt;EA$194,0,10-(EA$195-'Indicator Data'!AM179)/(EA$195-EA$194)*10))),1)</f>
        <v>1.2</v>
      </c>
      <c r="EB176" s="55">
        <f>ROUND(IF('Indicator Data'!AN179=0,0,IF(LOG('Indicator Data'!AN179)&gt;LOG(EB$195),10,IF(LOG('Indicator Data'!AN179)&lt;LOG(EB$194),0,10-(LOG(EB$195)-LOG('Indicator Data'!AN179))/(LOG(EB$195)-LOG(EB$194))*10))),1)</f>
        <v>0.4</v>
      </c>
      <c r="EC176" s="57">
        <f t="shared" si="327"/>
        <v>0.8</v>
      </c>
      <c r="ED176" s="55">
        <f>'Indicator Data'!AO179</f>
        <v>0</v>
      </c>
      <c r="EE176" s="55">
        <f>'Indicator Data'!AP179</f>
        <v>0</v>
      </c>
      <c r="EF176" s="57">
        <f t="shared" si="328"/>
        <v>0</v>
      </c>
      <c r="EG176" s="58">
        <f t="shared" si="329"/>
        <v>0.6</v>
      </c>
      <c r="EH176" s="15"/>
      <c r="EI176" s="104"/>
      <c r="EJ176" s="4"/>
    </row>
    <row r="177" spans="1:140" x14ac:dyDescent="0.25">
      <c r="A177" s="127" t="str">
        <f>'Indicator Data'!A180</f>
        <v>Tunisia</v>
      </c>
      <c r="B177" s="59" t="str">
        <f>'Indicator Data'!B180</f>
        <v>TUN</v>
      </c>
      <c r="C177" s="55">
        <f>ROUND(IF('Indicator Data'!C180=0,0.1,IF(LOG('Indicator Data'!C180)&gt;C$195,10,IF(LOG('Indicator Data'!C180)&lt;C$194,0,10-(C$195-LOG('Indicator Data'!C180))/(C$195-C$194)*10))),1)</f>
        <v>8.1999999999999993</v>
      </c>
      <c r="D177" s="55">
        <f>ROUND(IF('Indicator Data'!D180=0,0.1,IF(LOG('Indicator Data'!D180)&gt;D$195,10,IF(LOG('Indicator Data'!D180)&lt;D$194,0,10-(D$195-LOG('Indicator Data'!D180))/(D$195-D$194)*10))),1)</f>
        <v>0.1</v>
      </c>
      <c r="E177" s="55">
        <f t="shared" si="290"/>
        <v>5.4</v>
      </c>
      <c r="F177" s="55">
        <f>IF('Indicator Data'!E180="No data",0.1,(ROUND(IF('Indicator Data'!E180=0,0,IF(LOG('Indicator Data'!E180)&gt;F$195,10,IF(LOG('Indicator Data'!E180)&lt;F$194,0,10-(F$195-LOG('Indicator Data'!E180))/(F$195-F$194)*10))),1)))</f>
        <v>5.7</v>
      </c>
      <c r="G177" s="55">
        <f>ROUND(IF('Indicator Data'!F180=0,0,IF(LOG('Indicator Data'!F180)&gt;G$195,10,IF(LOG('Indicator Data'!F180)&lt;G$194,0,10-(G$195-LOG('Indicator Data'!F180))/(G$195-G$194)*10))),1)</f>
        <v>6.9</v>
      </c>
      <c r="H177" s="55">
        <f>ROUND(IF('Indicator Data'!G180=0,0,IF(LOG('Indicator Data'!G180)&gt;H$195,10,IF(LOG('Indicator Data'!G180)&lt;H$194,0,10-(H$195-LOG('Indicator Data'!G180))/(H$195-H$194)*10))),1)</f>
        <v>0</v>
      </c>
      <c r="I177" s="55">
        <f>ROUND(IF('Indicator Data'!H180=0,0,IF(LOG('Indicator Data'!H180)&gt;I$195,10,IF(LOG('Indicator Data'!H180)&lt;I$194,0,10-(I$195-LOG('Indicator Data'!H180))/(I$195-I$194)*10))),1)</f>
        <v>0</v>
      </c>
      <c r="J177" s="55">
        <f t="shared" si="291"/>
        <v>0</v>
      </c>
      <c r="K177" s="55">
        <f>ROUND(IF('Indicator Data'!I180=0,0,IF(LOG('Indicator Data'!I180)&gt;K$195,10,IF(LOG('Indicator Data'!I180)&lt;K$194,0,10-(K$195-LOG('Indicator Data'!I180))/(K$195-K$194)*10))),1)</f>
        <v>0</v>
      </c>
      <c r="L177" s="55">
        <f t="shared" si="292"/>
        <v>0</v>
      </c>
      <c r="M177" s="55">
        <f>ROUND(IF('Indicator Data'!J180=0,0,IF(LOG('Indicator Data'!J180)&gt;M$195,10,IF(LOG('Indicator Data'!J180)&lt;M$194,0,10-(M$195-LOG('Indicator Data'!J180))/(M$195-M$194)*10))),1)</f>
        <v>0</v>
      </c>
      <c r="N177" s="56">
        <f>'Indicator Data'!C180/'Indicator Data'!$CL180</f>
        <v>1.7464803877224133E-3</v>
      </c>
      <c r="O177" s="56">
        <f>'Indicator Data'!D180/'Indicator Data'!$CL180</f>
        <v>0</v>
      </c>
      <c r="P177" s="56">
        <f>IF(F177=0.1,"x",'Indicator Data'!E180/'Indicator Data'!$CL180)</f>
        <v>1.6277705388363897E-3</v>
      </c>
      <c r="Q177" s="56">
        <f>'Indicator Data'!F180/'Indicator Data'!$CL180</f>
        <v>1.2044018884529728E-5</v>
      </c>
      <c r="R177" s="56">
        <f>'Indicator Data'!G180/'Indicator Data'!$CL180</f>
        <v>0</v>
      </c>
      <c r="S177" s="56">
        <f>'Indicator Data'!H180/'Indicator Data'!$CL180</f>
        <v>0</v>
      </c>
      <c r="T177" s="56">
        <f>'Indicator Data'!I180/'Indicator Data'!$CL180</f>
        <v>0</v>
      </c>
      <c r="U177" s="56">
        <f>'Indicator Data'!J180/'Indicator Data'!$CL180</f>
        <v>0</v>
      </c>
      <c r="V177" s="55">
        <f t="shared" si="293"/>
        <v>8.6999999999999993</v>
      </c>
      <c r="W177" s="55">
        <f t="shared" si="294"/>
        <v>0</v>
      </c>
      <c r="X177" s="55">
        <f t="shared" si="295"/>
        <v>5.9</v>
      </c>
      <c r="Y177" s="55">
        <f t="shared" si="296"/>
        <v>1.1000000000000001</v>
      </c>
      <c r="Z177" s="55">
        <f t="shared" si="297"/>
        <v>8</v>
      </c>
      <c r="AA177" s="55">
        <f t="shared" si="298"/>
        <v>0</v>
      </c>
      <c r="AB177" s="55">
        <f t="shared" si="299"/>
        <v>0</v>
      </c>
      <c r="AC177" s="55">
        <f t="shared" si="300"/>
        <v>0</v>
      </c>
      <c r="AD177" s="55">
        <f t="shared" si="301"/>
        <v>0</v>
      </c>
      <c r="AE177" s="55">
        <f t="shared" si="302"/>
        <v>0</v>
      </c>
      <c r="AF177" s="55">
        <f t="shared" si="303"/>
        <v>0</v>
      </c>
      <c r="AG177" s="55">
        <f>ROUND(IF('Indicator Data'!K180=0,0,IF('Indicator Data'!K180&gt;AG$195,10,IF('Indicator Data'!K180&lt;AG$194,0,10-(AG$195-'Indicator Data'!K180)/(AG$195-AG$194)*10))),1)</f>
        <v>1</v>
      </c>
      <c r="AH177" s="55">
        <f t="shared" si="304"/>
        <v>8.5</v>
      </c>
      <c r="AI177" s="55">
        <f t="shared" si="305"/>
        <v>0.1</v>
      </c>
      <c r="AJ177" s="55">
        <f t="shared" si="306"/>
        <v>0</v>
      </c>
      <c r="AK177" s="55">
        <f t="shared" si="307"/>
        <v>0</v>
      </c>
      <c r="AL177" s="55">
        <f t="shared" si="308"/>
        <v>0</v>
      </c>
      <c r="AM177" s="55">
        <f t="shared" si="309"/>
        <v>0</v>
      </c>
      <c r="AN177" s="55">
        <f t="shared" si="310"/>
        <v>0</v>
      </c>
      <c r="AO177" s="193">
        <f t="shared" si="311"/>
        <v>5.7</v>
      </c>
      <c r="AP177" s="193">
        <f t="shared" si="261"/>
        <v>3.8</v>
      </c>
      <c r="AQ177" s="193">
        <f t="shared" si="312"/>
        <v>7.5</v>
      </c>
      <c r="AR177" s="193">
        <f t="shared" si="313"/>
        <v>0</v>
      </c>
      <c r="AS177" s="55">
        <f t="shared" si="314"/>
        <v>0.5</v>
      </c>
      <c r="AT177" s="55">
        <f>IF('Indicator Data'!L180="No data","x",IF('Indicator Data'!CM180&lt;1000,"x",ROUND((IF('Indicator Data'!L180&gt;AT$195,10,IF('Indicator Data'!L180&lt;AT$194,0,10-(AT$195-'Indicator Data'!L180)/(AT$195-AT$194)*10))),1)))</f>
        <v>10</v>
      </c>
      <c r="AU177" s="193">
        <f t="shared" si="315"/>
        <v>5.3</v>
      </c>
      <c r="AV177" s="55">
        <f>IF('Indicator Data'!M180="No data","x",ROUND(IF('Indicator Data'!M180=0,0,IF(LOG('Indicator Data'!M180)&gt;AV$195,10,IF(LOG('Indicator Data'!M180)&lt;AV$194,0,10-(AV$195-LOG('Indicator Data'!M180))/(AV$195-AV$194)*10))),1))</f>
        <v>0</v>
      </c>
      <c r="AW177" s="56">
        <f>IF(AV177="x","x",'Indicator Data'!M180/'Indicator Data'!$CL180)</f>
        <v>0</v>
      </c>
      <c r="AX177" s="55">
        <f t="shared" si="262"/>
        <v>0</v>
      </c>
      <c r="AY177" s="55">
        <f t="shared" si="263"/>
        <v>0</v>
      </c>
      <c r="AZ177" s="55">
        <f>IF('Indicator Data'!N180="No data","x",ROUND(IF('Indicator Data'!N180=0,0,IF(LOG('Indicator Data'!N180)&gt;AZ$195,10,IF(LOG('Indicator Data'!N180)&lt;AZ$194,0,10-(AZ$195-LOG('Indicator Data'!N180))/(AZ$195-AZ$194)*10))),1))</f>
        <v>0</v>
      </c>
      <c r="BA177" s="56">
        <f>IF(AZ177="x","x",'Indicator Data'!N180/'Indicator Data'!$CL180)</f>
        <v>0</v>
      </c>
      <c r="BB177" s="55">
        <f t="shared" si="264"/>
        <v>0</v>
      </c>
      <c r="BC177" s="55">
        <f t="shared" si="265"/>
        <v>0</v>
      </c>
      <c r="BD177" s="55">
        <f>IF('Indicator Data'!O180="No data","x",ROUND(IF('Indicator Data'!O180=0,0,IF(LOG('Indicator Data'!O180)&gt;BD$195,10,IF(LOG('Indicator Data'!O180)&lt;BD$194,0,10-(BD$195-LOG('Indicator Data'!O180))/(BD$195-BD$194)*10))),1))</f>
        <v>0</v>
      </c>
      <c r="BE177" s="56">
        <f>IF(BD177="x","x",'Indicator Data'!O180/'Indicator Data'!$CL180)</f>
        <v>0</v>
      </c>
      <c r="BF177" s="55">
        <f t="shared" si="266"/>
        <v>0</v>
      </c>
      <c r="BG177" s="55">
        <f t="shared" si="267"/>
        <v>0</v>
      </c>
      <c r="BH177" s="55">
        <f>IF('Indicator Data'!P180="No data","x",ROUND(IF('Indicator Data'!P180=0,0,IF(LOG('Indicator Data'!P180)&gt;BH$195,10,IF(LOG('Indicator Data'!P180)&lt;BH$194,0,10-(BH$195-LOG('Indicator Data'!P180))/(BH$195-BH$194)*10))),1))</f>
        <v>0</v>
      </c>
      <c r="BI177" s="56">
        <f>IF(BH177="x","x",'Indicator Data'!P180/'Indicator Data'!$CL180)</f>
        <v>0</v>
      </c>
      <c r="BJ177" s="55">
        <f t="shared" si="268"/>
        <v>0</v>
      </c>
      <c r="BK177" s="55">
        <f t="shared" si="269"/>
        <v>0</v>
      </c>
      <c r="BL177" s="55">
        <f t="shared" si="270"/>
        <v>0</v>
      </c>
      <c r="BM177" s="55">
        <f>ROUND(IF('Indicator Data'!Q180=0,0,IF(LOG('Indicator Data'!Q180)&gt;BM$195,10,IF(LOG('Indicator Data'!Q180)&lt;BM$194,0,10-(BM$195-LOG('Indicator Data'!Q180))/(BM$195-BM$194)*10))),1)</f>
        <v>0</v>
      </c>
      <c r="BN177" s="55">
        <f>ROUND(IF('Indicator Data'!R180=0,0,IF(LOG('Indicator Data'!R180)&gt;BN$195,10,IF(LOG('Indicator Data'!R180)&lt;BN$194,0,10-(BN$195-LOG('Indicator Data'!R180))/(BN$195-BN$194)*10))),1)</f>
        <v>0</v>
      </c>
      <c r="BO177" s="55">
        <f t="shared" si="271"/>
        <v>0</v>
      </c>
      <c r="BP177" s="56">
        <f>'Indicator Data'!Q180/'Indicator Data'!$CL180</f>
        <v>0</v>
      </c>
      <c r="BQ177" s="56">
        <f>'Indicator Data'!R180/'Indicator Data'!$CL180</f>
        <v>0</v>
      </c>
      <c r="BR177" s="55">
        <f t="shared" si="316"/>
        <v>0</v>
      </c>
      <c r="BS177" s="55">
        <f t="shared" si="317"/>
        <v>0</v>
      </c>
      <c r="BT177" s="55">
        <f t="shared" si="248"/>
        <v>0</v>
      </c>
      <c r="BU177" s="55">
        <f t="shared" si="272"/>
        <v>0</v>
      </c>
      <c r="BV177" s="55">
        <f>ROUND(IF('Indicator Data'!S180=0,0,IF(LOG('Indicator Data'!S180)&gt;BV$195,10,IF(LOG('Indicator Data'!S180)&lt;BV$194,0,10-(BV$195-LOG('Indicator Data'!S180))/(BV$195-BV$194)*10))),1)</f>
        <v>0</v>
      </c>
      <c r="BW177" s="55">
        <f>ROUND(IF('Indicator Data'!T180=0,0,IF(LOG('Indicator Data'!T180)&gt;BW$195,10,IF(LOG('Indicator Data'!T180)&lt;BW$194,0,10-(BW$195-LOG('Indicator Data'!T180))/(BW$195-BW$194)*10))),1)</f>
        <v>0</v>
      </c>
      <c r="BX177" s="55">
        <f t="shared" si="273"/>
        <v>0</v>
      </c>
      <c r="BY177" s="56">
        <f>'Indicator Data'!S180/'Indicator Data'!$CL180</f>
        <v>0</v>
      </c>
      <c r="BZ177" s="56">
        <f>'Indicator Data'!T180/'Indicator Data'!$CL180</f>
        <v>0</v>
      </c>
      <c r="CA177" s="55">
        <f t="shared" si="318"/>
        <v>0</v>
      </c>
      <c r="CB177" s="55">
        <f t="shared" si="319"/>
        <v>0</v>
      </c>
      <c r="CC177" s="55">
        <f t="shared" si="274"/>
        <v>0</v>
      </c>
      <c r="CD177" s="55">
        <f t="shared" si="275"/>
        <v>0</v>
      </c>
      <c r="CE177" s="55">
        <f t="shared" si="276"/>
        <v>0</v>
      </c>
      <c r="CF177" s="55">
        <f>ROUND(IF('Indicator Data'!U180=0,0,IF(LOG('Indicator Data'!U180)&gt;CF$195,10,IF(LOG('Indicator Data'!U180)&lt;CF$194,0,10-(CF$195-LOG('Indicator Data'!U180))/(CF$195-CF$194)*10))),1)</f>
        <v>0</v>
      </c>
      <c r="CG177" s="56">
        <f>'Indicator Data'!U180/'Indicator Data'!$CL180</f>
        <v>0</v>
      </c>
      <c r="CH177" s="55">
        <f t="shared" si="320"/>
        <v>0</v>
      </c>
      <c r="CI177" s="55">
        <f t="shared" si="277"/>
        <v>0</v>
      </c>
      <c r="CJ177" s="55">
        <f>ROUND(IF('Indicator Data'!V180=0,0,IF(LOG('Indicator Data'!V180)&gt;CJ$195,10,IF(LOG('Indicator Data'!V180)&lt;CJ$194,0,10-(CJ$195-LOG('Indicator Data'!V180))/(CJ$195-CJ$194)*10))),1)</f>
        <v>8.1999999999999993</v>
      </c>
      <c r="CK177" s="56">
        <f>IF('Indicator Data'!V180/'Indicator Data'!$CL180&gt;1,1,'Indicator Data'!V180/'Indicator Data'!$CL180)</f>
        <v>0.49359751640890065</v>
      </c>
      <c r="CL177" s="55">
        <f t="shared" si="321"/>
        <v>4.9000000000000004</v>
      </c>
      <c r="CM177" s="55">
        <f t="shared" si="278"/>
        <v>6.9</v>
      </c>
      <c r="CN177" s="55">
        <f>ROUND(IF('Indicator Data'!W180=0,0,IF(LOG('Indicator Data'!W180)&gt;CN$195,10,IF(LOG('Indicator Data'!W180)&lt;CN$194,0,10-(CN$195-LOG('Indicator Data'!W180))/(CN$195-CN$194)*10))),1)</f>
        <v>0</v>
      </c>
      <c r="CO177" s="56">
        <f>'Indicator Data'!W180/'Indicator Data'!$CL180</f>
        <v>0</v>
      </c>
      <c r="CP177" s="55">
        <f t="shared" si="322"/>
        <v>0</v>
      </c>
      <c r="CQ177" s="55">
        <f t="shared" si="279"/>
        <v>0</v>
      </c>
      <c r="CR177" s="55">
        <f>ROUND(IF('Indicator Data'!X180=0,0,IF(LOG('Indicator Data'!X180)&gt;CR$195,10,IF(LOG('Indicator Data'!X180)&lt;CR$194,0,10-(CR$195-LOG('Indicator Data'!X180))/(CR$195-CR$194)*10))),1)</f>
        <v>5.5</v>
      </c>
      <c r="CS177" s="56">
        <f>'Indicator Data'!X180/'Indicator Data'!$CL180</f>
        <v>6.2236743012150904E-3</v>
      </c>
      <c r="CT177" s="55">
        <f t="shared" si="323"/>
        <v>0.1</v>
      </c>
      <c r="CU177" s="55">
        <f t="shared" si="280"/>
        <v>3.3</v>
      </c>
      <c r="CV177" s="55">
        <f>ROUND(IF('Indicator Data'!Y180=0,0,IF(LOG('Indicator Data'!Y180)&gt;CR$195,10,IF(LOG('Indicator Data'!Y180)&lt;CR$194,0,10-(CR$195-LOG('Indicator Data'!Y180))/(CR$195-CR$194)*10))),1)</f>
        <v>0</v>
      </c>
      <c r="CW177" s="56">
        <f>'Indicator Data'!Y180/'Indicator Data'!$CL180</f>
        <v>0</v>
      </c>
      <c r="CX177" s="55">
        <f t="shared" si="324"/>
        <v>0</v>
      </c>
      <c r="CY177" s="55">
        <f t="shared" si="281"/>
        <v>0</v>
      </c>
      <c r="CZ177" s="55">
        <f t="shared" si="282"/>
        <v>3.1</v>
      </c>
      <c r="DA177" s="55">
        <f>IF('Indicator Data'!AE180="No data","x",ROUND(IF('Indicator Data'!AE180&gt;DA$195,0,IF('Indicator Data'!AE180&lt;DA$194,10,(DA$195-'Indicator Data'!AE180)/(DA$195-DA$194)*10)),1))</f>
        <v>1</v>
      </c>
      <c r="DB177" s="55">
        <f>IF('Indicator Data'!AF180="No data","x",ROUND(IF('Indicator Data'!AF180&gt;DB$195,0,IF('Indicator Data'!AF180&lt;DB$194,10,(DB$195-'Indicator Data'!AF180)/(DB$195-DB$194)*10)),1))</f>
        <v>0.6</v>
      </c>
      <c r="DC177" s="55">
        <f>IF('Indicator Data'!AH180="No data","x",ROUND(IF('Indicator Data'!AH180&gt;DC$195,0,IF('Indicator Data'!AH180&lt;DC$194,10,(DC$195-'Indicator Data'!AH180)/(DC$195-DC$194)*10)),1))</f>
        <v>2.1</v>
      </c>
      <c r="DD177" s="55">
        <f>IF(AND(DB177="x",DA177="x",DC177="x"),"x",ROUND(AVERAGE(DA177:DC177),1))</f>
        <v>1.2</v>
      </c>
      <c r="DE177" s="55">
        <f>IF('Indicator Data'!AA180="No data","x",ROUND(IF(LOG('Indicator Data'!AA180)&gt;DE$195,10,IF(LOG('Indicator Data'!AA180)&lt;DE$194,0,10-(DE$195-LOG('Indicator Data'!AA180))/(DE$195-DE$194)*10)),1))</f>
        <v>6.2</v>
      </c>
      <c r="DF177" s="55">
        <f>IF('Indicator Data'!AB180="No data","x",ROUND(IF('Indicator Data'!AB180&gt;DF$195,10,IF('Indicator Data'!AB180&lt;DF$194,0,10-(DF$195-'Indicator Data'!AB180)/(DF$195-DF$194)*10)),1))</f>
        <v>4.3</v>
      </c>
      <c r="DG177" s="55">
        <f>IF('Indicator Data'!AC180="No data","x",ROUND(IF('Indicator Data'!AC180&gt;DG$195,10,IF('Indicator Data'!AC180&lt;DG$194,0,10-(DG$195-'Indicator Data'!AC180)/(DG$195-DG$194)*10)),1))</f>
        <v>6.9</v>
      </c>
      <c r="DH177" s="55" t="str">
        <f>IF('Indicator Data'!AD180="No data","x",ROUND(IF('Indicator Data'!AD180&gt;DH$195,10,IF('Indicator Data'!AD180&lt;DH$194,0,10-(DH$195-'Indicator Data'!AD180)/(DH$195-DH$194)*10)),1))</f>
        <v>x</v>
      </c>
      <c r="DI177" s="55">
        <f t="shared" si="283"/>
        <v>5.8</v>
      </c>
      <c r="DJ177" s="55">
        <f t="shared" si="284"/>
        <v>4.3</v>
      </c>
      <c r="DK177" s="55">
        <f>IF('Indicator Data'!AK180="No data","x",ROUND(IF('Indicator Data'!AK180&gt;DK$195,10,IF('Indicator Data'!AK180&lt;DK$194,0,10-(DK$195-'Indicator Data'!AK180)/(DK$195-DK$194)*10)),1))</f>
        <v>0.9</v>
      </c>
      <c r="DL177" s="55">
        <f>IF('Indicator Data'!AL180="No data","x",ROUND(IF('Indicator Data'!AL180&gt;DL$195,10,IF('Indicator Data'!AL180&lt;DL$194,0,10-(DL$195-'Indicator Data'!AL180)/(DL$195-DL$194)*10)),1))</f>
        <v>2.5</v>
      </c>
      <c r="DM177" s="55">
        <f t="shared" si="285"/>
        <v>4.2</v>
      </c>
      <c r="DN177" s="55">
        <f>IF('Indicator Data'!AG180="No data","x",ROUND(IF('Indicator Data'!AG180&gt;DN$195,10,IF('Indicator Data'!AG180&lt;DN$194,0,10-(DN$195-'Indicator Data'!AG180)/(DN$195-DN$194)*10)),1))</f>
        <v>0</v>
      </c>
      <c r="DO177" s="55">
        <f t="shared" si="286"/>
        <v>0.9</v>
      </c>
      <c r="DP177" s="194">
        <f>IF('Indicator Data'!AI180="No data","x",'Indicator Data'!AI180/'Indicator Data'!$CK180)</f>
        <v>1.7552651903070626E-4</v>
      </c>
      <c r="DQ177" s="55">
        <f t="shared" si="325"/>
        <v>1.8</v>
      </c>
      <c r="DR177" s="55">
        <f>IF('Indicator Data'!AJ180="No data","x",ROUND(IF('Indicator Data'!AJ180&gt;DR$195,10,IF('Indicator Data'!AJ180&lt;DR$194,0,10-(DR$195-'Indicator Data'!AJ180)/(DR$195-DR$194)*10)),1))</f>
        <v>6</v>
      </c>
      <c r="DS177" s="55">
        <f t="shared" si="287"/>
        <v>3.9</v>
      </c>
      <c r="DT177" s="55">
        <f>ROUND(IF('Indicator Data'!Z180=0,0,IF(LOG('Indicator Data'!Z180)&gt;DT$195,10,IF(LOG('Indicator Data'!Z180)&lt;DT$194,0,10-(DT$195-LOG('Indicator Data'!Z180))/(DT$195-DT$194)*10))),1)</f>
        <v>0</v>
      </c>
      <c r="DU177" s="56">
        <f>'Indicator Data'!Z180/'Indicator Data'!$CL180</f>
        <v>0</v>
      </c>
      <c r="DV177" s="55">
        <f t="shared" si="326"/>
        <v>0</v>
      </c>
      <c r="DW177" s="55">
        <f t="shared" si="288"/>
        <v>0</v>
      </c>
      <c r="DX177" s="55">
        <f t="shared" si="289"/>
        <v>3</v>
      </c>
      <c r="DY177" s="57">
        <f>IF(BL177="x",ROUND((10-GEOMEAN(((10-DX177)/10*9+1),((10-CZ177)/10*9+1),((10-DJ177)/10*9+1)))/9*10,1),ROUND((10-GEOMEAN(((10-BL177)/10*9+1),((10-DX177)/10*9+1),((10-CZ177)/10*9+1),((10-DJ177)/10*9+1)))/9*10,1))</f>
        <v>2.7</v>
      </c>
      <c r="DZ177" s="58">
        <f>IF(ROUND(IF(AP177="x",(10-GEOMEAN(((10-AO177)/10*9+1),((10-DY177)/10*9+1),((10-AU177)/10*9+1),((10-AQ177)/10*9+1),((10-AR177)/10*9+1)))/9*10,(10-GEOMEAN(((10-AO177)/10*9+1),((10-DY177)/10*9+1),((10-AP177)/10*9+1),((10-AQ177)/10*9+1),((10-AR177)/10*9+1),((10-AU177)/10*9+1)))/9*10),1)=0,0.1,ROUND(IF(AP177="x",(10-GEOMEAN(((10-AO177)/10*9+1),((10-DY177)/10*9+1),((10-AU177)/10*9+1),((10-AQ177)/10*9+1),((10-AR177)/10*9+1)))/9*10,(10-GEOMEAN(((10-AO177)/10*9+1),((10-DY177)/10*9+1),((10-AP177)/10*9+1),((10-AQ177)/10*9+1),((10-AR177)/10*9+1),((10-AU177)/10*9+1)))/9*10),1))</f>
        <v>4.5999999999999996</v>
      </c>
      <c r="EA177" s="55">
        <f>ROUND(IF('Indicator Data'!AM180=0,0,IF('Indicator Data'!AM180&gt;EA$195,10,IF('Indicator Data'!AM180&lt;EA$194,0,10-(EA$195-'Indicator Data'!AM180)/(EA$195-EA$194)*10))),1)</f>
        <v>2.2999999999999998</v>
      </c>
      <c r="EB177" s="55">
        <f>ROUND(IF('Indicator Data'!AN180=0,0,IF(LOG('Indicator Data'!AN180)&gt;LOG(EB$195),10,IF(LOG('Indicator Data'!AN180)&lt;LOG(EB$194),0,10-(LOG(EB$195)-LOG('Indicator Data'!AN180))/(LOG(EB$195)-LOG(EB$194))*10))),1)</f>
        <v>5.2</v>
      </c>
      <c r="EC177" s="57">
        <f t="shared" si="327"/>
        <v>3.9</v>
      </c>
      <c r="ED177" s="55">
        <f>'Indicator Data'!AO180</f>
        <v>0</v>
      </c>
      <c r="EE177" s="55">
        <f>'Indicator Data'!AP180</f>
        <v>0</v>
      </c>
      <c r="EF177" s="57">
        <f t="shared" si="328"/>
        <v>0</v>
      </c>
      <c r="EG177" s="58">
        <f t="shared" si="329"/>
        <v>2.7</v>
      </c>
      <c r="EH177" s="15"/>
      <c r="EI177" s="104"/>
      <c r="EJ177" s="4"/>
    </row>
    <row r="178" spans="1:140" x14ac:dyDescent="0.25">
      <c r="A178" s="127" t="str">
        <f>'Indicator Data'!A181</f>
        <v>Turkey</v>
      </c>
      <c r="B178" s="59" t="str">
        <f>'Indicator Data'!B181</f>
        <v>TUR</v>
      </c>
      <c r="C178" s="55">
        <f>ROUND(IF('Indicator Data'!C181=0,0.1,IF(LOG('Indicator Data'!C181)&gt;C$195,10,IF(LOG('Indicator Data'!C181)&lt;C$194,0,10-(C$195-LOG('Indicator Data'!C181))/(C$195-C$194)*10))),1)</f>
        <v>10</v>
      </c>
      <c r="D178" s="55">
        <f>ROUND(IF('Indicator Data'!D181=0,0.1,IF(LOG('Indicator Data'!D181)&gt;D$195,10,IF(LOG('Indicator Data'!D181)&lt;D$194,0,10-(D$195-LOG('Indicator Data'!D181))/(D$195-D$194)*10))),1)</f>
        <v>10</v>
      </c>
      <c r="E178" s="55">
        <f t="shared" si="290"/>
        <v>10</v>
      </c>
      <c r="F178" s="55">
        <f>IF('Indicator Data'!E181="No data",0.1,(ROUND(IF('Indicator Data'!E181=0,0,IF(LOG('Indicator Data'!E181)&gt;F$195,10,IF(LOG('Indicator Data'!E181)&lt;F$194,0,10-(F$195-LOG('Indicator Data'!E181))/(F$195-F$194)*10))),1)))</f>
        <v>8.1</v>
      </c>
      <c r="G178" s="55">
        <f>ROUND(IF('Indicator Data'!F181=0,0,IF(LOG('Indicator Data'!F181)&gt;G$195,10,IF(LOG('Indicator Data'!F181)&lt;G$194,0,10-(G$195-LOG('Indicator Data'!F181))/(G$195-G$194)*10))),1)</f>
        <v>7.3</v>
      </c>
      <c r="H178" s="55">
        <f>ROUND(IF('Indicator Data'!G181=0,0,IF(LOG('Indicator Data'!G181)&gt;H$195,10,IF(LOG('Indicator Data'!G181)&lt;H$194,0,10-(H$195-LOG('Indicator Data'!G181))/(H$195-H$194)*10))),1)</f>
        <v>0</v>
      </c>
      <c r="I178" s="55">
        <f>ROUND(IF('Indicator Data'!H181=0,0,IF(LOG('Indicator Data'!H181)&gt;I$195,10,IF(LOG('Indicator Data'!H181)&lt;I$194,0,10-(I$195-LOG('Indicator Data'!H181))/(I$195-I$194)*10))),1)</f>
        <v>0</v>
      </c>
      <c r="J178" s="55">
        <f t="shared" si="291"/>
        <v>0</v>
      </c>
      <c r="K178" s="55">
        <f>ROUND(IF('Indicator Data'!I181=0,0,IF(LOG('Indicator Data'!I181)&gt;K$195,10,IF(LOG('Indicator Data'!I181)&lt;K$194,0,10-(K$195-LOG('Indicator Data'!I181))/(K$195-K$194)*10))),1)</f>
        <v>0</v>
      </c>
      <c r="L178" s="55">
        <f t="shared" si="292"/>
        <v>0</v>
      </c>
      <c r="M178" s="55">
        <f>ROUND(IF('Indicator Data'!J181=0,0,IF(LOG('Indicator Data'!J181)&gt;M$195,10,IF(LOG('Indicator Data'!J181)&lt;M$194,0,10-(M$195-LOG('Indicator Data'!J181))/(M$195-M$194)*10))),1)</f>
        <v>0</v>
      </c>
      <c r="N178" s="56">
        <f>'Indicator Data'!C181/'Indicator Data'!$CL181</f>
        <v>2.0195133988215705E-3</v>
      </c>
      <c r="O178" s="56">
        <f>'Indicator Data'!D181/'Indicator Data'!$CL181</f>
        <v>8.454849550872084E-4</v>
      </c>
      <c r="P178" s="56">
        <f>IF(F178=0.1,"x",'Indicator Data'!E181/'Indicator Data'!$CL181)</f>
        <v>2.2174125655602733E-3</v>
      </c>
      <c r="Q178" s="56">
        <f>'Indicator Data'!F181/'Indicator Data'!$CL181</f>
        <v>2.9379880592481079E-6</v>
      </c>
      <c r="R178" s="56">
        <f>'Indicator Data'!G181/'Indicator Data'!$CL181</f>
        <v>0</v>
      </c>
      <c r="S178" s="56">
        <f>'Indicator Data'!H181/'Indicator Data'!$CL181</f>
        <v>0</v>
      </c>
      <c r="T178" s="56">
        <f>'Indicator Data'!I181/'Indicator Data'!$CL181</f>
        <v>0</v>
      </c>
      <c r="U178" s="56">
        <f>'Indicator Data'!J181/'Indicator Data'!$CL181</f>
        <v>0</v>
      </c>
      <c r="V178" s="55">
        <f t="shared" si="293"/>
        <v>10</v>
      </c>
      <c r="W178" s="55">
        <f t="shared" si="294"/>
        <v>8.5</v>
      </c>
      <c r="X178" s="55">
        <f t="shared" si="295"/>
        <v>9.4</v>
      </c>
      <c r="Y178" s="55">
        <f t="shared" si="296"/>
        <v>1.5</v>
      </c>
      <c r="Z178" s="55">
        <f t="shared" si="297"/>
        <v>6.6</v>
      </c>
      <c r="AA178" s="55">
        <f t="shared" si="298"/>
        <v>0</v>
      </c>
      <c r="AB178" s="55">
        <f t="shared" si="299"/>
        <v>0</v>
      </c>
      <c r="AC178" s="55">
        <f t="shared" si="300"/>
        <v>0</v>
      </c>
      <c r="AD178" s="55">
        <f t="shared" si="301"/>
        <v>0</v>
      </c>
      <c r="AE178" s="55">
        <f t="shared" si="302"/>
        <v>0</v>
      </c>
      <c r="AF178" s="55">
        <f t="shared" si="303"/>
        <v>0</v>
      </c>
      <c r="AG178" s="55">
        <f>ROUND(IF('Indicator Data'!K181=0,0,IF('Indicator Data'!K181&gt;AG$195,10,IF('Indicator Data'!K181&lt;AG$194,0,10-(AG$195-'Indicator Data'!K181)/(AG$195-AG$194)*10))),1)</f>
        <v>0</v>
      </c>
      <c r="AH178" s="55">
        <f t="shared" si="304"/>
        <v>10</v>
      </c>
      <c r="AI178" s="55">
        <f t="shared" si="305"/>
        <v>9.3000000000000007</v>
      </c>
      <c r="AJ178" s="55">
        <f t="shared" si="306"/>
        <v>0</v>
      </c>
      <c r="AK178" s="55">
        <f t="shared" si="307"/>
        <v>0</v>
      </c>
      <c r="AL178" s="55">
        <f t="shared" si="308"/>
        <v>0</v>
      </c>
      <c r="AM178" s="55">
        <f t="shared" si="309"/>
        <v>0</v>
      </c>
      <c r="AN178" s="55">
        <f t="shared" si="310"/>
        <v>0</v>
      </c>
      <c r="AO178" s="193">
        <f t="shared" si="311"/>
        <v>9.6999999999999993</v>
      </c>
      <c r="AP178" s="193">
        <f t="shared" si="261"/>
        <v>5.7</v>
      </c>
      <c r="AQ178" s="193">
        <f t="shared" si="312"/>
        <v>7</v>
      </c>
      <c r="AR178" s="193">
        <f t="shared" si="313"/>
        <v>0</v>
      </c>
      <c r="AS178" s="55">
        <f t="shared" si="314"/>
        <v>0</v>
      </c>
      <c r="AT178" s="55">
        <f>IF('Indicator Data'!L181="No data","x",IF('Indicator Data'!CM181&lt;1000,"x",ROUND((IF('Indicator Data'!L181&gt;AT$195,10,IF('Indicator Data'!L181&lt;AT$194,0,10-(AT$195-'Indicator Data'!L181)/(AT$195-AT$194)*10))),1)))</f>
        <v>5.0999999999999996</v>
      </c>
      <c r="AU178" s="193">
        <f t="shared" si="315"/>
        <v>2.6</v>
      </c>
      <c r="AV178" s="55">
        <f>IF('Indicator Data'!M181="No data","x",ROUND(IF('Indicator Data'!M181=0,0,IF(LOG('Indicator Data'!M181)&gt;AV$195,10,IF(LOG('Indicator Data'!M181)&lt;AV$194,0,10-(AV$195-LOG('Indicator Data'!M181))/(AV$195-AV$194)*10))),1))</f>
        <v>9.6999999999999993</v>
      </c>
      <c r="AW178" s="56">
        <f>IF(AV178="x","x",'Indicator Data'!M181/'Indicator Data'!$CL181)</f>
        <v>0.78190324971723901</v>
      </c>
      <c r="AX178" s="55">
        <f t="shared" si="262"/>
        <v>8.6999999999999993</v>
      </c>
      <c r="AY178" s="55">
        <f t="shared" si="263"/>
        <v>9.3000000000000007</v>
      </c>
      <c r="AZ178" s="55" t="str">
        <f>IF('Indicator Data'!N181="No data","x",ROUND(IF('Indicator Data'!N181=0,0,IF(LOG('Indicator Data'!N181)&gt;AZ$195,10,IF(LOG('Indicator Data'!N181)&lt;AZ$194,0,10-(AZ$195-LOG('Indicator Data'!N181))/(AZ$195-AZ$194)*10))),1))</f>
        <v>x</v>
      </c>
      <c r="BA178" s="56" t="str">
        <f>IF(AZ178="x","x",'Indicator Data'!N181/'Indicator Data'!$CL181)</f>
        <v>x</v>
      </c>
      <c r="BB178" s="55" t="str">
        <f t="shared" si="264"/>
        <v>x</v>
      </c>
      <c r="BC178" s="55" t="str">
        <f t="shared" si="265"/>
        <v>x</v>
      </c>
      <c r="BD178" s="55" t="str">
        <f>IF('Indicator Data'!O181="No data","x",ROUND(IF('Indicator Data'!O181=0,0,IF(LOG('Indicator Data'!O181)&gt;BD$195,10,IF(LOG('Indicator Data'!O181)&lt;BD$194,0,10-(BD$195-LOG('Indicator Data'!O181))/(BD$195-BD$194)*10))),1))</f>
        <v>x</v>
      </c>
      <c r="BE178" s="56" t="str">
        <f>IF(BD178="x","x",'Indicator Data'!O181/'Indicator Data'!$CL181)</f>
        <v>x</v>
      </c>
      <c r="BF178" s="55" t="str">
        <f t="shared" si="266"/>
        <v>x</v>
      </c>
      <c r="BG178" s="55" t="str">
        <f t="shared" si="267"/>
        <v>x</v>
      </c>
      <c r="BH178" s="55" t="str">
        <f>IF('Indicator Data'!P181="No data","x",ROUND(IF('Indicator Data'!P181=0,0,IF(LOG('Indicator Data'!P181)&gt;BH$195,10,IF(LOG('Indicator Data'!P181)&lt;BH$194,0,10-(BH$195-LOG('Indicator Data'!P181))/(BH$195-BH$194)*10))),1))</f>
        <v>x</v>
      </c>
      <c r="BI178" s="56" t="str">
        <f>IF(BH178="x","x",'Indicator Data'!P181/'Indicator Data'!$CL181)</f>
        <v>x</v>
      </c>
      <c r="BJ178" s="55" t="str">
        <f t="shared" si="268"/>
        <v>x</v>
      </c>
      <c r="BK178" s="55" t="str">
        <f t="shared" si="269"/>
        <v>x</v>
      </c>
      <c r="BL178" s="55">
        <f t="shared" si="270"/>
        <v>9.3000000000000007</v>
      </c>
      <c r="BM178" s="55">
        <f>ROUND(IF('Indicator Data'!Q181=0,0,IF(LOG('Indicator Data'!Q181)&gt;BM$195,10,IF(LOG('Indicator Data'!Q181)&lt;BM$194,0,10-(BM$195-LOG('Indicator Data'!Q181))/(BM$195-BM$194)*10))),1)</f>
        <v>7.2</v>
      </c>
      <c r="BN178" s="55">
        <f>ROUND(IF('Indicator Data'!R181=0,0,IF(LOG('Indicator Data'!R181)&gt;BN$195,10,IF(LOG('Indicator Data'!R181)&lt;BN$194,0,10-(BN$195-LOG('Indicator Data'!R181))/(BN$195-BN$194)*10))),1)</f>
        <v>7.3</v>
      </c>
      <c r="BO178" s="55">
        <f t="shared" si="271"/>
        <v>7.2666666666666666</v>
      </c>
      <c r="BP178" s="56">
        <f>'Indicator Data'!Q181/'Indicator Data'!$CL181</f>
        <v>1.3386508258688274E-2</v>
      </c>
      <c r="BQ178" s="56">
        <f>'Indicator Data'!R181/'Indicator Data'!$CL181</f>
        <v>2.9615180997368119E-3</v>
      </c>
      <c r="BR178" s="55">
        <f t="shared" si="316"/>
        <v>0.1</v>
      </c>
      <c r="BS178" s="55">
        <f t="shared" si="317"/>
        <v>0</v>
      </c>
      <c r="BT178" s="55">
        <f t="shared" si="248"/>
        <v>3.3333333333333333E-2</v>
      </c>
      <c r="BU178" s="55">
        <f t="shared" si="272"/>
        <v>4.5999999999999996</v>
      </c>
      <c r="BV178" s="55">
        <f>ROUND(IF('Indicator Data'!S181=0,0,IF(LOG('Indicator Data'!S181)&gt;BV$195,10,IF(LOG('Indicator Data'!S181)&lt;BV$194,0,10-(BV$195-LOG('Indicator Data'!S181))/(BV$195-BV$194)*10))),1)</f>
        <v>0</v>
      </c>
      <c r="BW178" s="55">
        <f>ROUND(IF('Indicator Data'!T181=0,0,IF(LOG('Indicator Data'!T181)&gt;BW$195,10,IF(LOG('Indicator Data'!T181)&lt;BW$194,0,10-(BW$195-LOG('Indicator Data'!T181))/(BW$195-BW$194)*10))),1)</f>
        <v>0</v>
      </c>
      <c r="BX178" s="55">
        <f t="shared" si="273"/>
        <v>0</v>
      </c>
      <c r="BY178" s="56">
        <f>'Indicator Data'!S181/'Indicator Data'!$CL181</f>
        <v>0</v>
      </c>
      <c r="BZ178" s="56">
        <f>'Indicator Data'!T181/'Indicator Data'!$CL181</f>
        <v>0</v>
      </c>
      <c r="CA178" s="55">
        <f t="shared" si="318"/>
        <v>0</v>
      </c>
      <c r="CB178" s="55">
        <f t="shared" si="319"/>
        <v>0</v>
      </c>
      <c r="CC178" s="55">
        <f t="shared" si="274"/>
        <v>0</v>
      </c>
      <c r="CD178" s="55">
        <f t="shared" si="275"/>
        <v>0</v>
      </c>
      <c r="CE178" s="55">
        <f t="shared" si="276"/>
        <v>2.6</v>
      </c>
      <c r="CF178" s="55">
        <f>ROUND(IF('Indicator Data'!U181=0,0,IF(LOG('Indicator Data'!U181)&gt;CF$195,10,IF(LOG('Indicator Data'!U181)&lt;CF$194,0,10-(CF$195-LOG('Indicator Data'!U181))/(CF$195-CF$194)*10))),1)</f>
        <v>7.1</v>
      </c>
      <c r="CG178" s="56">
        <f>'Indicator Data'!U181/'Indicator Data'!$CL181</f>
        <v>1.2715222009046468E-2</v>
      </c>
      <c r="CH178" s="55">
        <f t="shared" si="320"/>
        <v>0.1</v>
      </c>
      <c r="CI178" s="55">
        <f t="shared" si="277"/>
        <v>4.5</v>
      </c>
      <c r="CJ178" s="55">
        <f>ROUND(IF('Indicator Data'!V181=0,0,IF(LOG('Indicator Data'!V181)&gt;CJ$195,10,IF(LOG('Indicator Data'!V181)&lt;CJ$194,0,10-(CJ$195-LOG('Indicator Data'!V181))/(CJ$195-CJ$194)*10))),1)</f>
        <v>8.9</v>
      </c>
      <c r="CK178" s="56">
        <f>IF('Indicator Data'!V181/'Indicator Data'!$CL181&gt;1,1,'Indicator Data'!V181/'Indicator Data'!$CL181)</f>
        <v>0.22000367271897617</v>
      </c>
      <c r="CL178" s="55">
        <f t="shared" si="321"/>
        <v>2.2000000000000002</v>
      </c>
      <c r="CM178" s="55">
        <f t="shared" si="278"/>
        <v>6.7</v>
      </c>
      <c r="CN178" s="55">
        <f>ROUND(IF('Indicator Data'!W181=0,0,IF(LOG('Indicator Data'!W181)&gt;CN$195,10,IF(LOG('Indicator Data'!W181)&lt;CN$194,0,10-(CN$195-LOG('Indicator Data'!W181))/(CN$195-CN$194)*10))),1)</f>
        <v>0</v>
      </c>
      <c r="CO178" s="56">
        <f>'Indicator Data'!W181/'Indicator Data'!$CL181</f>
        <v>0</v>
      </c>
      <c r="CP178" s="55">
        <f t="shared" si="322"/>
        <v>0</v>
      </c>
      <c r="CQ178" s="55">
        <f t="shared" si="279"/>
        <v>0</v>
      </c>
      <c r="CR178" s="55">
        <f>ROUND(IF('Indicator Data'!X181=0,0,IF(LOG('Indicator Data'!X181)&gt;CR$195,10,IF(LOG('Indicator Data'!X181)&lt;CR$194,0,10-(CR$195-LOG('Indicator Data'!X181))/(CR$195-CR$194)*10))),1)</f>
        <v>8.1999999999999993</v>
      </c>
      <c r="CS178" s="56">
        <f>'Indicator Data'!X181/'Indicator Data'!$CL181</f>
        <v>7.4055165117705254E-2</v>
      </c>
      <c r="CT178" s="55">
        <f t="shared" si="323"/>
        <v>0.7</v>
      </c>
      <c r="CU178" s="55">
        <f t="shared" si="280"/>
        <v>5.6</v>
      </c>
      <c r="CV178" s="55">
        <f>ROUND(IF('Indicator Data'!Y181=0,0,IF(LOG('Indicator Data'!Y181)&gt;CR$195,10,IF(LOG('Indicator Data'!Y181)&lt;CR$194,0,10-(CR$195-LOG('Indicator Data'!Y181))/(CR$195-CR$194)*10))),1)</f>
        <v>0</v>
      </c>
      <c r="CW178" s="56">
        <f>'Indicator Data'!Y181/'Indicator Data'!$CL181</f>
        <v>0</v>
      </c>
      <c r="CX178" s="55">
        <f t="shared" si="324"/>
        <v>0</v>
      </c>
      <c r="CY178" s="55">
        <f t="shared" si="281"/>
        <v>0</v>
      </c>
      <c r="CZ178" s="55">
        <f t="shared" si="282"/>
        <v>5</v>
      </c>
      <c r="DA178" s="55">
        <f>IF('Indicator Data'!AE181="No data","x",ROUND(IF('Indicator Data'!AE181&gt;DA$195,0,IF('Indicator Data'!AE181&lt;DA$194,10,(DA$195-'Indicator Data'!AE181)/(DA$195-DA$194)*10)),1))</f>
        <v>0.3</v>
      </c>
      <c r="DB178" s="55">
        <f>IF('Indicator Data'!AF181="No data","x",ROUND(IF('Indicator Data'!AF181&gt;DB$195,0,IF('Indicator Data'!AF181&lt;DB$194,10,(DB$195-'Indicator Data'!AF181)/(DB$195-DB$194)*10)),1))</f>
        <v>0.2</v>
      </c>
      <c r="DC178" s="55" t="str">
        <f>IF('Indicator Data'!AH181="No data","x",ROUND(IF('Indicator Data'!AH181&gt;DC$195,0,IF('Indicator Data'!AH181&lt;DC$194,10,(DC$195-'Indicator Data'!AH181)/(DC$195-DC$194)*10)),1))</f>
        <v>x</v>
      </c>
      <c r="DD178" s="55">
        <f>IF(AND(DB178="x",DA178="x",DC178="x"),"x",ROUND(AVERAGE(DA178:DC178),1))</f>
        <v>0.3</v>
      </c>
      <c r="DE178" s="55">
        <f>IF('Indicator Data'!AA181="No data","x",ROUND(IF(LOG('Indicator Data'!AA181)&gt;DE$195,10,IF(LOG('Indicator Data'!AA181)&lt;DE$194,0,10-(DE$195-LOG('Indicator Data'!AA181))/(DE$195-DE$194)*10)),1))</f>
        <v>6.8</v>
      </c>
      <c r="DF178" s="55">
        <f>IF('Indicator Data'!AB181="No data","x",ROUND(IF('Indicator Data'!AB181&gt;DF$195,10,IF('Indicator Data'!AB181&lt;DF$194,0,10-(DF$195-'Indicator Data'!AB181)/(DF$195-DF$194)*10)),1))</f>
        <v>5.3</v>
      </c>
      <c r="DG178" s="55">
        <f>IF('Indicator Data'!AC181="No data","x",ROUND(IF('Indicator Data'!AC181&gt;DG$195,10,IF('Indicator Data'!AC181&lt;DG$194,0,10-(DG$195-'Indicator Data'!AC181)/(DG$195-DG$194)*10)),1))</f>
        <v>7.5</v>
      </c>
      <c r="DH178" s="55" t="str">
        <f>IF('Indicator Data'!AD181="No data","x",ROUND(IF('Indicator Data'!AD181&gt;DH$195,10,IF('Indicator Data'!AD181&lt;DH$194,0,10-(DH$195-'Indicator Data'!AD181)/(DH$195-DH$194)*10)),1))</f>
        <v>x</v>
      </c>
      <c r="DI178" s="55">
        <f t="shared" si="283"/>
        <v>6.5</v>
      </c>
      <c r="DJ178" s="55">
        <f t="shared" si="284"/>
        <v>4.4000000000000004</v>
      </c>
      <c r="DK178" s="55">
        <f>IF('Indicator Data'!AK181="No data","x",ROUND(IF('Indicator Data'!AK181&gt;DK$195,10,IF('Indicator Data'!AK181&lt;DK$194,0,10-(DK$195-'Indicator Data'!AK181)/(DK$195-DK$194)*10)),1))</f>
        <v>0.9</v>
      </c>
      <c r="DL178" s="55">
        <f>IF('Indicator Data'!AL181="No data","x",ROUND(IF('Indicator Data'!AL181&gt;DL$195,10,IF('Indicator Data'!AL181&lt;DL$194,0,10-(DL$195-'Indicator Data'!AL181)/(DL$195-DL$194)*10)),1))</f>
        <v>2</v>
      </c>
      <c r="DM178" s="55">
        <f t="shared" si="285"/>
        <v>4.5</v>
      </c>
      <c r="DN178" s="55">
        <f>IF('Indicator Data'!AG181="No data","x",ROUND(IF('Indicator Data'!AG181&gt;DN$195,10,IF('Indicator Data'!AG181&lt;DN$194,0,10-(DN$195-'Indicator Data'!AG181)/(DN$195-DN$194)*10)),1))</f>
        <v>0.1</v>
      </c>
      <c r="DO178" s="55">
        <f t="shared" si="286"/>
        <v>0.2</v>
      </c>
      <c r="DP178" s="194">
        <f>IF('Indicator Data'!AI181="No data","x",'Indicator Data'!AI181/'Indicator Data'!$CK181)</f>
        <v>2.6723849233321081E-4</v>
      </c>
      <c r="DQ178" s="55">
        <f t="shared" si="325"/>
        <v>2.7</v>
      </c>
      <c r="DR178" s="55">
        <f>IF('Indicator Data'!AJ181="No data","x",ROUND(IF('Indicator Data'!AJ181&gt;DR$195,10,IF('Indicator Data'!AJ181&lt;DR$194,0,10-(DR$195-'Indicator Data'!AJ181)/(DR$195-DR$194)*10)),1))</f>
        <v>6</v>
      </c>
      <c r="DS178" s="55">
        <f t="shared" si="287"/>
        <v>4.4000000000000004</v>
      </c>
      <c r="DT178" s="55">
        <f>ROUND(IF('Indicator Data'!Z181=0,0,IF(LOG('Indicator Data'!Z181)&gt;DT$195,10,IF(LOG('Indicator Data'!Z181)&lt;DT$194,0,10-(DT$195-LOG('Indicator Data'!Z181))/(DT$195-DT$194)*10))),1)</f>
        <v>9.1</v>
      </c>
      <c r="DU178" s="56">
        <f>'Indicator Data'!Z181/'Indicator Data'!$CL181</f>
        <v>0.2759335157625466</v>
      </c>
      <c r="DV178" s="55">
        <f t="shared" si="326"/>
        <v>2.8</v>
      </c>
      <c r="DW178" s="55">
        <f t="shared" si="288"/>
        <v>7</v>
      </c>
      <c r="DX178" s="55">
        <f t="shared" si="289"/>
        <v>3</v>
      </c>
      <c r="DY178" s="57">
        <f>IF(BL178="x",ROUND((10-GEOMEAN(((10-DX178)/10*9+1),((10-CZ178)/10*9+1),((10-DJ178)/10*9+1)))/9*10,1),ROUND((10-GEOMEAN(((10-BL178)/10*9+1),((10-DX178)/10*9+1),((10-CZ178)/10*9+1),((10-DJ178)/10*9+1)))/9*10,1))</f>
        <v>6.2</v>
      </c>
      <c r="DZ178" s="58">
        <f>IF(ROUND(IF(AP178="x",(10-GEOMEAN(((10-AO178)/10*9+1),((10-DY178)/10*9+1),((10-AU178)/10*9+1),((10-AQ178)/10*9+1),((10-AR178)/10*9+1)))/9*10,(10-GEOMEAN(((10-AO178)/10*9+1),((10-DY178)/10*9+1),((10-AP178)/10*9+1),((10-AQ178)/10*9+1),((10-AR178)/10*9+1),((10-AU178)/10*9+1)))/9*10),1)=0,0.1,ROUND(IF(AP178="x",(10-GEOMEAN(((10-AO178)/10*9+1),((10-DY178)/10*9+1),((10-AU178)/10*9+1),((10-AQ178)/10*9+1),((10-AR178)/10*9+1)))/9*10,(10-GEOMEAN(((10-AO178)/10*9+1),((10-DY178)/10*9+1),((10-AP178)/10*9+1),((10-AQ178)/10*9+1),((10-AR178)/10*9+1),((10-AU178)/10*9+1)))/9*10),1))</f>
        <v>6.2</v>
      </c>
      <c r="EA178" s="55">
        <f>ROUND(IF('Indicator Data'!AM181=0,0,IF('Indicator Data'!AM181&gt;EA$195,10,IF('Indicator Data'!AM181&lt;EA$194,0,10-(EA$195-'Indicator Data'!AM181)/(EA$195-EA$194)*10))),1)</f>
        <v>9.6</v>
      </c>
      <c r="EB178" s="55">
        <f>ROUND(IF('Indicator Data'!AN181=0,0,IF(LOG('Indicator Data'!AN181)&gt;LOG(EB$195),10,IF(LOG('Indicator Data'!AN181)&lt;LOG(EB$194),0,10-(LOG(EB$195)-LOG('Indicator Data'!AN181))/(LOG(EB$195)-LOG(EB$194))*10))),1)</f>
        <v>9.6</v>
      </c>
      <c r="EC178" s="57">
        <f t="shared" si="327"/>
        <v>9.6</v>
      </c>
      <c r="ED178" s="55">
        <f>'Indicator Data'!AO181</f>
        <v>0</v>
      </c>
      <c r="EE178" s="55">
        <f>'Indicator Data'!AP181</f>
        <v>5</v>
      </c>
      <c r="EF178" s="57">
        <f t="shared" si="328"/>
        <v>9</v>
      </c>
      <c r="EG178" s="58">
        <f t="shared" si="329"/>
        <v>9</v>
      </c>
      <c r="EH178" s="15"/>
      <c r="EI178" s="104"/>
      <c r="EJ178" s="4"/>
    </row>
    <row r="179" spans="1:140" x14ac:dyDescent="0.25">
      <c r="A179" s="127" t="str">
        <f>'Indicator Data'!A182</f>
        <v>Turkmenistan</v>
      </c>
      <c r="B179" s="59" t="str">
        <f>'Indicator Data'!B182</f>
        <v>TKM</v>
      </c>
      <c r="C179" s="55">
        <f>ROUND(IF('Indicator Data'!C182=0,0.1,IF(LOG('Indicator Data'!C182)&gt;C$195,10,IF(LOG('Indicator Data'!C182)&lt;C$194,0,10-(C$195-LOG('Indicator Data'!C182))/(C$195-C$194)*10))),1)</f>
        <v>6.7</v>
      </c>
      <c r="D179" s="55">
        <f>ROUND(IF('Indicator Data'!D182=0,0.1,IF(LOG('Indicator Data'!D182)&gt;D$195,10,IF(LOG('Indicator Data'!D182)&lt;D$194,0,10-(D$195-LOG('Indicator Data'!D182))/(D$195-D$194)*10))),1)</f>
        <v>0</v>
      </c>
      <c r="E179" s="55">
        <f t="shared" si="290"/>
        <v>4.0999999999999996</v>
      </c>
      <c r="F179" s="55">
        <f>IF('Indicator Data'!E182="No data",0.1,(ROUND(IF('Indicator Data'!E182=0,0,IF(LOG('Indicator Data'!E182)&gt;F$195,10,IF(LOG('Indicator Data'!E182)&lt;F$194,0,10-(F$195-LOG('Indicator Data'!E182))/(F$195-F$194)*10))),1)))</f>
        <v>6.7</v>
      </c>
      <c r="G179" s="55">
        <f>ROUND(IF('Indicator Data'!F182=0,0,IF(LOG('Indicator Data'!F182)&gt;G$195,10,IF(LOG('Indicator Data'!F182)&lt;G$194,0,10-(G$195-LOG('Indicator Data'!F182))/(G$195-G$194)*10))),1)</f>
        <v>0</v>
      </c>
      <c r="H179" s="55">
        <f>ROUND(IF('Indicator Data'!G182=0,0,IF(LOG('Indicator Data'!G182)&gt;H$195,10,IF(LOG('Indicator Data'!G182)&lt;H$194,0,10-(H$195-LOG('Indicator Data'!G182))/(H$195-H$194)*10))),1)</f>
        <v>0</v>
      </c>
      <c r="I179" s="55">
        <f>ROUND(IF('Indicator Data'!H182=0,0,IF(LOG('Indicator Data'!H182)&gt;I$195,10,IF(LOG('Indicator Data'!H182)&lt;I$194,0,10-(I$195-LOG('Indicator Data'!H182))/(I$195-I$194)*10))),1)</f>
        <v>0</v>
      </c>
      <c r="J179" s="55">
        <f t="shared" si="291"/>
        <v>0</v>
      </c>
      <c r="K179" s="55">
        <f>ROUND(IF('Indicator Data'!I182=0,0,IF(LOG('Indicator Data'!I182)&gt;K$195,10,IF(LOG('Indicator Data'!I182)&lt;K$194,0,10-(K$195-LOG('Indicator Data'!I182))/(K$195-K$194)*10))),1)</f>
        <v>0</v>
      </c>
      <c r="L179" s="55">
        <f t="shared" si="292"/>
        <v>0</v>
      </c>
      <c r="M179" s="55">
        <f>ROUND(IF('Indicator Data'!J182=0,0,IF(LOG('Indicator Data'!J182)&gt;M$195,10,IF(LOG('Indicator Data'!J182)&lt;M$194,0,10-(M$195-LOG('Indicator Data'!J182))/(M$195-M$194)*10))),1)</f>
        <v>0</v>
      </c>
      <c r="N179" s="56">
        <f>'Indicator Data'!C182/'Indicator Data'!$CL182</f>
        <v>8.5708819024778898E-4</v>
      </c>
      <c r="O179" s="56">
        <f>'Indicator Data'!D182/'Indicator Data'!$CL182</f>
        <v>9.2561615120393579E-9</v>
      </c>
      <c r="P179" s="56">
        <f>IF(F179=0.1,"x",'Indicator Data'!E182/'Indicator Data'!$CL182)</f>
        <v>9.0143440822667634E-3</v>
      </c>
      <c r="Q179" s="56">
        <f>'Indicator Data'!F182/'Indicator Data'!$CL182</f>
        <v>0</v>
      </c>
      <c r="R179" s="56">
        <f>'Indicator Data'!G182/'Indicator Data'!$CL182</f>
        <v>0</v>
      </c>
      <c r="S179" s="56">
        <f>'Indicator Data'!H182/'Indicator Data'!$CL182</f>
        <v>0</v>
      </c>
      <c r="T179" s="56">
        <f>'Indicator Data'!I182/'Indicator Data'!$CL182</f>
        <v>0</v>
      </c>
      <c r="U179" s="56">
        <f>'Indicator Data'!J182/'Indicator Data'!$CL182</f>
        <v>0</v>
      </c>
      <c r="V179" s="55">
        <f t="shared" si="293"/>
        <v>4.3</v>
      </c>
      <c r="W179" s="55">
        <f t="shared" si="294"/>
        <v>0</v>
      </c>
      <c r="X179" s="55">
        <f t="shared" si="295"/>
        <v>2.4</v>
      </c>
      <c r="Y179" s="55">
        <f t="shared" si="296"/>
        <v>6</v>
      </c>
      <c r="Z179" s="55">
        <f t="shared" si="297"/>
        <v>0</v>
      </c>
      <c r="AA179" s="55">
        <f t="shared" si="298"/>
        <v>0</v>
      </c>
      <c r="AB179" s="55">
        <f t="shared" si="299"/>
        <v>0</v>
      </c>
      <c r="AC179" s="55">
        <f t="shared" si="300"/>
        <v>0</v>
      </c>
      <c r="AD179" s="55">
        <f t="shared" si="301"/>
        <v>0</v>
      </c>
      <c r="AE179" s="55">
        <f t="shared" si="302"/>
        <v>0</v>
      </c>
      <c r="AF179" s="55">
        <f t="shared" si="303"/>
        <v>0</v>
      </c>
      <c r="AG179" s="55">
        <f>ROUND(IF('Indicator Data'!K182=0,0,IF('Indicator Data'!K182&gt;AG$195,10,IF('Indicator Data'!K182&lt;AG$194,0,10-(AG$195-'Indicator Data'!K182)/(AG$195-AG$194)*10))),1)</f>
        <v>0</v>
      </c>
      <c r="AH179" s="55">
        <f t="shared" si="304"/>
        <v>5.5</v>
      </c>
      <c r="AI179" s="55">
        <f t="shared" si="305"/>
        <v>0</v>
      </c>
      <c r="AJ179" s="55">
        <f t="shared" si="306"/>
        <v>0</v>
      </c>
      <c r="AK179" s="55">
        <f t="shared" si="307"/>
        <v>0</v>
      </c>
      <c r="AL179" s="55">
        <f t="shared" si="308"/>
        <v>0</v>
      </c>
      <c r="AM179" s="55">
        <f t="shared" si="309"/>
        <v>0</v>
      </c>
      <c r="AN179" s="55">
        <f t="shared" si="310"/>
        <v>0</v>
      </c>
      <c r="AO179" s="193">
        <f t="shared" si="311"/>
        <v>3.3</v>
      </c>
      <c r="AP179" s="193">
        <f t="shared" si="261"/>
        <v>6.4</v>
      </c>
      <c r="AQ179" s="193">
        <f t="shared" si="312"/>
        <v>0</v>
      </c>
      <c r="AR179" s="193">
        <f t="shared" si="313"/>
        <v>0</v>
      </c>
      <c r="AS179" s="55">
        <f t="shared" si="314"/>
        <v>0</v>
      </c>
      <c r="AT179" s="55">
        <f>IF('Indicator Data'!L182="No data","x",IF('Indicator Data'!CM182&lt;1000,"x",ROUND((IF('Indicator Data'!L182&gt;AT$195,10,IF('Indicator Data'!L182&lt;AT$194,0,10-(AT$195-'Indicator Data'!L182)/(AT$195-AT$194)*10))),1)))</f>
        <v>9.1</v>
      </c>
      <c r="AU179" s="193">
        <f t="shared" si="315"/>
        <v>4.5999999999999996</v>
      </c>
      <c r="AV179" s="55">
        <f>IF('Indicator Data'!M182="No data","x",ROUND(IF('Indicator Data'!M182=0,0,IF(LOG('Indicator Data'!M182)&gt;AV$195,10,IF(LOG('Indicator Data'!M182)&lt;AV$194,0,10-(AV$195-LOG('Indicator Data'!M182))/(AV$195-AV$194)*10))),1))</f>
        <v>8.1</v>
      </c>
      <c r="AW179" s="56">
        <f>IF(AV179="x","x",'Indicator Data'!M182/'Indicator Data'!$CL182)</f>
        <v>0.90912346774411779</v>
      </c>
      <c r="AX179" s="55">
        <f t="shared" si="262"/>
        <v>10</v>
      </c>
      <c r="AY179" s="55">
        <f t="shared" si="263"/>
        <v>9.3000000000000007</v>
      </c>
      <c r="AZ179" s="55" t="str">
        <f>IF('Indicator Data'!N182="No data","x",ROUND(IF('Indicator Data'!N182=0,0,IF(LOG('Indicator Data'!N182)&gt;AZ$195,10,IF(LOG('Indicator Data'!N182)&lt;AZ$194,0,10-(AZ$195-LOG('Indicator Data'!N182))/(AZ$195-AZ$194)*10))),1))</f>
        <v>x</v>
      </c>
      <c r="BA179" s="56" t="str">
        <f>IF(AZ179="x","x",'Indicator Data'!N182/'Indicator Data'!$CL182)</f>
        <v>x</v>
      </c>
      <c r="BB179" s="55" t="str">
        <f t="shared" si="264"/>
        <v>x</v>
      </c>
      <c r="BC179" s="55" t="str">
        <f t="shared" si="265"/>
        <v>x</v>
      </c>
      <c r="BD179" s="55" t="str">
        <f>IF('Indicator Data'!O182="No data","x",ROUND(IF('Indicator Data'!O182=0,0,IF(LOG('Indicator Data'!O182)&gt;BD$195,10,IF(LOG('Indicator Data'!O182)&lt;BD$194,0,10-(BD$195-LOG('Indicator Data'!O182))/(BD$195-BD$194)*10))),1))</f>
        <v>x</v>
      </c>
      <c r="BE179" s="56" t="str">
        <f>IF(BD179="x","x",'Indicator Data'!O182/'Indicator Data'!$CL182)</f>
        <v>x</v>
      </c>
      <c r="BF179" s="55" t="str">
        <f t="shared" si="266"/>
        <v>x</v>
      </c>
      <c r="BG179" s="55" t="str">
        <f t="shared" si="267"/>
        <v>x</v>
      </c>
      <c r="BH179" s="55" t="str">
        <f>IF('Indicator Data'!P182="No data","x",ROUND(IF('Indicator Data'!P182=0,0,IF(LOG('Indicator Data'!P182)&gt;BH$195,10,IF(LOG('Indicator Data'!P182)&lt;BH$194,0,10-(BH$195-LOG('Indicator Data'!P182))/(BH$195-BH$194)*10))),1))</f>
        <v>x</v>
      </c>
      <c r="BI179" s="56" t="str">
        <f>IF(BH179="x","x",'Indicator Data'!P182/'Indicator Data'!$CL182)</f>
        <v>x</v>
      </c>
      <c r="BJ179" s="55" t="str">
        <f t="shared" si="268"/>
        <v>x</v>
      </c>
      <c r="BK179" s="55" t="str">
        <f t="shared" si="269"/>
        <v>x</v>
      </c>
      <c r="BL179" s="55">
        <f t="shared" si="270"/>
        <v>9.3000000000000007</v>
      </c>
      <c r="BM179" s="55">
        <f>ROUND(IF('Indicator Data'!Q182=0,0,IF(LOG('Indicator Data'!Q182)&gt;BM$195,10,IF(LOG('Indicator Data'!Q182)&lt;BM$194,0,10-(BM$195-LOG('Indicator Data'!Q182))/(BM$195-BM$194)*10))),1)</f>
        <v>0</v>
      </c>
      <c r="BN179" s="55">
        <f>ROUND(IF('Indicator Data'!R182=0,0,IF(LOG('Indicator Data'!R182)&gt;BN$195,10,IF(LOG('Indicator Data'!R182)&lt;BN$194,0,10-(BN$195-LOG('Indicator Data'!R182))/(BN$195-BN$194)*10))),1)</f>
        <v>0</v>
      </c>
      <c r="BO179" s="55">
        <f t="shared" si="271"/>
        <v>0</v>
      </c>
      <c r="BP179" s="56">
        <f>'Indicator Data'!Q182/'Indicator Data'!$CL182</f>
        <v>0</v>
      </c>
      <c r="BQ179" s="56">
        <f>'Indicator Data'!R182/'Indicator Data'!$CL182</f>
        <v>0</v>
      </c>
      <c r="BR179" s="55">
        <f t="shared" si="316"/>
        <v>0</v>
      </c>
      <c r="BS179" s="55">
        <f t="shared" si="317"/>
        <v>0</v>
      </c>
      <c r="BT179" s="55">
        <f t="shared" si="248"/>
        <v>0</v>
      </c>
      <c r="BU179" s="55">
        <f t="shared" si="272"/>
        <v>0</v>
      </c>
      <c r="BV179" s="55">
        <f>ROUND(IF('Indicator Data'!S182=0,0,IF(LOG('Indicator Data'!S182)&gt;BV$195,10,IF(LOG('Indicator Data'!S182)&lt;BV$194,0,10-(BV$195-LOG('Indicator Data'!S182))/(BV$195-BV$194)*10))),1)</f>
        <v>0</v>
      </c>
      <c r="BW179" s="55">
        <f>ROUND(IF('Indicator Data'!T182=0,0,IF(LOG('Indicator Data'!T182)&gt;BW$195,10,IF(LOG('Indicator Data'!T182)&lt;BW$194,0,10-(BW$195-LOG('Indicator Data'!T182))/(BW$195-BW$194)*10))),1)</f>
        <v>0</v>
      </c>
      <c r="BX179" s="55">
        <f t="shared" si="273"/>
        <v>0</v>
      </c>
      <c r="BY179" s="56">
        <f>'Indicator Data'!S182/'Indicator Data'!$CL182</f>
        <v>0</v>
      </c>
      <c r="BZ179" s="56">
        <f>'Indicator Data'!T182/'Indicator Data'!$CL182</f>
        <v>0</v>
      </c>
      <c r="CA179" s="55">
        <f t="shared" si="318"/>
        <v>0</v>
      </c>
      <c r="CB179" s="55">
        <f t="shared" si="319"/>
        <v>0</v>
      </c>
      <c r="CC179" s="55">
        <f t="shared" si="274"/>
        <v>0</v>
      </c>
      <c r="CD179" s="55">
        <f t="shared" si="275"/>
        <v>0</v>
      </c>
      <c r="CE179" s="55">
        <f t="shared" si="276"/>
        <v>0</v>
      </c>
      <c r="CF179" s="55">
        <f>ROUND(IF('Indicator Data'!U182=0,0,IF(LOG('Indicator Data'!U182)&gt;CF$195,10,IF(LOG('Indicator Data'!U182)&lt;CF$194,0,10-(CF$195-LOG('Indicator Data'!U182))/(CF$195-CF$194)*10))),1)</f>
        <v>0</v>
      </c>
      <c r="CG179" s="56">
        <f>'Indicator Data'!U182/'Indicator Data'!$CL182</f>
        <v>0</v>
      </c>
      <c r="CH179" s="55">
        <f t="shared" si="320"/>
        <v>0</v>
      </c>
      <c r="CI179" s="55">
        <f t="shared" si="277"/>
        <v>0</v>
      </c>
      <c r="CJ179" s="55">
        <f>ROUND(IF('Indicator Data'!V182=0,0,IF(LOG('Indicator Data'!V182)&gt;CJ$195,10,IF(LOG('Indicator Data'!V182)&lt;CJ$194,0,10-(CJ$195-LOG('Indicator Data'!V182))/(CJ$195-CJ$194)*10))),1)</f>
        <v>7.7</v>
      </c>
      <c r="CK179" s="56">
        <f>IF('Indicator Data'!V182/'Indicator Data'!$CL182&gt;1,1,'Indicator Data'!V182/'Indicator Data'!$CL182)</f>
        <v>0.48351136757074553</v>
      </c>
      <c r="CL179" s="55">
        <f t="shared" si="321"/>
        <v>4.8</v>
      </c>
      <c r="CM179" s="55">
        <f t="shared" si="278"/>
        <v>6.5</v>
      </c>
      <c r="CN179" s="55">
        <f>ROUND(IF('Indicator Data'!W182=0,0,IF(LOG('Indicator Data'!W182)&gt;CN$195,10,IF(LOG('Indicator Data'!W182)&lt;CN$194,0,10-(CN$195-LOG('Indicator Data'!W182))/(CN$195-CN$194)*10))),1)</f>
        <v>0</v>
      </c>
      <c r="CO179" s="56">
        <f>'Indicator Data'!W182/'Indicator Data'!$CL182</f>
        <v>0</v>
      </c>
      <c r="CP179" s="55">
        <f t="shared" si="322"/>
        <v>0</v>
      </c>
      <c r="CQ179" s="55">
        <f t="shared" si="279"/>
        <v>0</v>
      </c>
      <c r="CR179" s="55">
        <f>ROUND(IF('Indicator Data'!X182=0,0,IF(LOG('Indicator Data'!X182)&gt;CR$195,10,IF(LOG('Indicator Data'!X182)&lt;CR$194,0,10-(CR$195-LOG('Indicator Data'!X182))/(CR$195-CR$194)*10))),1)</f>
        <v>5.2</v>
      </c>
      <c r="CS179" s="56">
        <f>'Indicator Data'!X182/'Indicator Data'!$CL182</f>
        <v>8.7464975758647385E-3</v>
      </c>
      <c r="CT179" s="55">
        <f t="shared" si="323"/>
        <v>0.1</v>
      </c>
      <c r="CU179" s="55">
        <f t="shared" si="280"/>
        <v>3</v>
      </c>
      <c r="CV179" s="55">
        <f>ROUND(IF('Indicator Data'!Y182=0,0,IF(LOG('Indicator Data'!Y182)&gt;CR$195,10,IF(LOG('Indicator Data'!Y182)&lt;CR$194,0,10-(CR$195-LOG('Indicator Data'!Y182))/(CR$195-CR$194)*10))),1)</f>
        <v>0</v>
      </c>
      <c r="CW179" s="56">
        <f>'Indicator Data'!Y182/'Indicator Data'!$CL182</f>
        <v>0</v>
      </c>
      <c r="CX179" s="55">
        <f t="shared" si="324"/>
        <v>0</v>
      </c>
      <c r="CY179" s="55">
        <f t="shared" si="281"/>
        <v>0</v>
      </c>
      <c r="CZ179" s="55">
        <f t="shared" si="282"/>
        <v>2.9</v>
      </c>
      <c r="DA179" s="55">
        <f>IF('Indicator Data'!AE182="No data","x",ROUND(IF('Indicator Data'!AE182&gt;DA$195,0,IF('Indicator Data'!AE182&lt;DA$194,10,(DA$195-'Indicator Data'!AE182)/(DA$195-DA$194)*10)),1))</f>
        <v>0.1</v>
      </c>
      <c r="DB179" s="55">
        <f>IF('Indicator Data'!AF182="No data","x",ROUND(IF('Indicator Data'!AF182&gt;DB$195,0,IF('Indicator Data'!AF182&lt;DB$194,10,(DB$195-'Indicator Data'!AF182)/(DB$195-DB$194)*10)),1))</f>
        <v>0.2</v>
      </c>
      <c r="DC179" s="55">
        <f>IF('Indicator Data'!AH182="No data","x",ROUND(IF('Indicator Data'!AH182&gt;DC$195,0,IF('Indicator Data'!AH182&lt;DC$194,10,(DC$195-'Indicator Data'!AH182)/(DC$195-DC$194)*10)),1))</f>
        <v>0</v>
      </c>
      <c r="DD179" s="55">
        <f>IF(AND(DB179="x",DA179="x",DC179="x"),"x",ROUND(AVERAGE(DA179:DC179),1))</f>
        <v>0.1</v>
      </c>
      <c r="DE179" s="55">
        <f>IF('Indicator Data'!AA182="No data","x",ROUND(IF(LOG('Indicator Data'!AA182)&gt;DE$195,10,IF(LOG('Indicator Data'!AA182)&lt;DE$194,0,10-(DE$195-LOG('Indicator Data'!AA182))/(DE$195-DE$194)*10)),1))</f>
        <v>3.7</v>
      </c>
      <c r="DF179" s="55">
        <f>IF('Indicator Data'!AB182="No data","x",ROUND(IF('Indicator Data'!AB182&gt;DF$195,10,IF('Indicator Data'!AB182&lt;DF$194,0,10-(DF$195-'Indicator Data'!AB182)/(DF$195-DF$194)*10)),1))</f>
        <v>5.8</v>
      </c>
      <c r="DG179" s="55">
        <f>IF('Indicator Data'!AC182="No data","x",ROUND(IF('Indicator Data'!AC182&gt;DG$195,10,IF('Indicator Data'!AC182&lt;DG$194,0,10-(DG$195-'Indicator Data'!AC182)/(DG$195-DG$194)*10)),1))</f>
        <v>5.2</v>
      </c>
      <c r="DH179" s="55" t="str">
        <f>IF('Indicator Data'!AD182="No data","x",ROUND(IF('Indicator Data'!AD182&gt;DH$195,10,IF('Indicator Data'!AD182&lt;DH$194,0,10-(DH$195-'Indicator Data'!AD182)/(DH$195-DH$194)*10)),1))</f>
        <v>x</v>
      </c>
      <c r="DI179" s="55">
        <f t="shared" si="283"/>
        <v>4.9000000000000004</v>
      </c>
      <c r="DJ179" s="55">
        <f t="shared" si="284"/>
        <v>3.3</v>
      </c>
      <c r="DK179" s="55" t="str">
        <f>IF('Indicator Data'!AK182="No data","x",ROUND(IF('Indicator Data'!AK182&gt;DK$195,10,IF('Indicator Data'!AK182&lt;DK$194,0,10-(DK$195-'Indicator Data'!AK182)/(DK$195-DK$194)*10)),1))</f>
        <v>x</v>
      </c>
      <c r="DL179" s="55">
        <f>IF('Indicator Data'!AL182="No data","x",ROUND(IF('Indicator Data'!AL182&gt;DL$195,10,IF('Indicator Data'!AL182&lt;DL$194,0,10-(DL$195-'Indicator Data'!AL182)/(DL$195-DL$194)*10)),1))</f>
        <v>4.2</v>
      </c>
      <c r="DM179" s="55">
        <f t="shared" si="285"/>
        <v>4.7</v>
      </c>
      <c r="DN179" s="55">
        <f>IF('Indicator Data'!AG182="No data","x",ROUND(IF('Indicator Data'!AG182&gt;DN$195,10,IF('Indicator Data'!AG182&lt;DN$194,0,10-(DN$195-'Indicator Data'!AG182)/(DN$195-DN$194)*10)),1))</f>
        <v>0</v>
      </c>
      <c r="DO179" s="55">
        <f t="shared" si="286"/>
        <v>0.1</v>
      </c>
      <c r="DP179" s="194">
        <f>IF('Indicator Data'!AI182="No data","x",'Indicator Data'!AI182/'Indicator Data'!$CK182)</f>
        <v>5.0231519620544363E-4</v>
      </c>
      <c r="DQ179" s="55">
        <f t="shared" si="325"/>
        <v>5</v>
      </c>
      <c r="DR179" s="55">
        <f>IF('Indicator Data'!AJ182="No data","x",ROUND(IF('Indicator Data'!AJ182&gt;DR$195,10,IF('Indicator Data'!AJ182&lt;DR$194,0,10-(DR$195-'Indicator Data'!AJ182)/(DR$195-DR$194)*10)),1))</f>
        <v>6</v>
      </c>
      <c r="DS179" s="55">
        <f t="shared" si="287"/>
        <v>5.5</v>
      </c>
      <c r="DT179" s="55">
        <f>ROUND(IF('Indicator Data'!Z182=0,0,IF(LOG('Indicator Data'!Z182)&gt;DT$195,10,IF(LOG('Indicator Data'!Z182)&lt;DT$194,0,10-(DT$195-LOG('Indicator Data'!Z182))/(DT$195-DT$194)*10))),1)</f>
        <v>0</v>
      </c>
      <c r="DU179" s="56">
        <f>'Indicator Data'!Z182/'Indicator Data'!$CL182</f>
        <v>0</v>
      </c>
      <c r="DV179" s="55">
        <f t="shared" si="326"/>
        <v>0</v>
      </c>
      <c r="DW179" s="55">
        <f t="shared" si="288"/>
        <v>0</v>
      </c>
      <c r="DX179" s="55">
        <f t="shared" si="289"/>
        <v>3.4</v>
      </c>
      <c r="DY179" s="57">
        <f>IF(BL179="x",ROUND((10-GEOMEAN(((10-DX179)/10*9+1),((10-CZ179)/10*9+1),((10-DJ179)/10*9+1)))/9*10,1),ROUND((10-GEOMEAN(((10-BL179)/10*9+1),((10-DX179)/10*9+1),((10-CZ179)/10*9+1),((10-DJ179)/10*9+1)))/9*10,1))</f>
        <v>5.6</v>
      </c>
      <c r="DZ179" s="58">
        <f>IF(ROUND(IF(AP179="x",(10-GEOMEAN(((10-AO179)/10*9+1),((10-DY179)/10*9+1),((10-AU179)/10*9+1),((10-AQ179)/10*9+1),((10-AR179)/10*9+1)))/9*10,(10-GEOMEAN(((10-AO179)/10*9+1),((10-DY179)/10*9+1),((10-AP179)/10*9+1),((10-AQ179)/10*9+1),((10-AR179)/10*9+1),((10-AU179)/10*9+1)))/9*10),1)=0,0.1,ROUND(IF(AP179="x",(10-GEOMEAN(((10-AO179)/10*9+1),((10-DY179)/10*9+1),((10-AU179)/10*9+1),((10-AQ179)/10*9+1),((10-AR179)/10*9+1)))/9*10,(10-GEOMEAN(((10-AO179)/10*9+1),((10-DY179)/10*9+1),((10-AP179)/10*9+1),((10-AQ179)/10*9+1),((10-AR179)/10*9+1),((10-AU179)/10*9+1)))/9*10),1))</f>
        <v>3.7</v>
      </c>
      <c r="EA179" s="55">
        <f>ROUND(IF('Indicator Data'!AM182=0,0,IF('Indicator Data'!AM182&gt;EA$195,10,IF('Indicator Data'!AM182&lt;EA$194,0,10-(EA$195-'Indicator Data'!AM182)/(EA$195-EA$194)*10))),1)</f>
        <v>1.2</v>
      </c>
      <c r="EB179" s="55">
        <f>ROUND(IF('Indicator Data'!AN182=0,0,IF(LOG('Indicator Data'!AN182)&gt;LOG(EB$195),10,IF(LOG('Indicator Data'!AN182)&lt;LOG(EB$194),0,10-(LOG(EB$195)-LOG('Indicator Data'!AN182))/(LOG(EB$195)-LOG(EB$194))*10))),1)</f>
        <v>1.1000000000000001</v>
      </c>
      <c r="EC179" s="57">
        <f t="shared" si="327"/>
        <v>1.2</v>
      </c>
      <c r="ED179" s="55">
        <f>'Indicator Data'!AO182</f>
        <v>0</v>
      </c>
      <c r="EE179" s="55">
        <f>'Indicator Data'!AP182</f>
        <v>0</v>
      </c>
      <c r="EF179" s="57">
        <f t="shared" si="328"/>
        <v>0</v>
      </c>
      <c r="EG179" s="58">
        <f t="shared" si="329"/>
        <v>0.8</v>
      </c>
      <c r="EH179" s="15"/>
      <c r="EI179" s="104"/>
      <c r="EJ179" s="4"/>
    </row>
    <row r="180" spans="1:140" x14ac:dyDescent="0.25">
      <c r="A180" s="127" t="str">
        <f>'Indicator Data'!A183</f>
        <v>Tuvalu</v>
      </c>
      <c r="B180" s="59" t="str">
        <f>'Indicator Data'!B183</f>
        <v>TUV</v>
      </c>
      <c r="C180" s="55">
        <f>ROUND(IF('Indicator Data'!C183=0,0.1,IF(LOG('Indicator Data'!C183)&gt;C$195,10,IF(LOG('Indicator Data'!C183)&lt;C$194,0,10-(C$195-LOG('Indicator Data'!C183))/(C$195-C$194)*10))),1)</f>
        <v>0.1</v>
      </c>
      <c r="D180" s="55">
        <f>ROUND(IF('Indicator Data'!D183=0,0.1,IF(LOG('Indicator Data'!D183)&gt;D$195,10,IF(LOG('Indicator Data'!D183)&lt;D$194,0,10-(D$195-LOG('Indicator Data'!D183))/(D$195-D$194)*10))),1)</f>
        <v>0.1</v>
      </c>
      <c r="E180" s="55">
        <f t="shared" si="290"/>
        <v>0.1</v>
      </c>
      <c r="F180" s="55">
        <f>IF('Indicator Data'!E183="No data",0.1,(ROUND(IF('Indicator Data'!E183=0,0,IF(LOG('Indicator Data'!E183)&gt;F$195,10,IF(LOG('Indicator Data'!E183)&lt;F$194,0,10-(F$195-LOG('Indicator Data'!E183))/(F$195-F$194)*10))),1)))</f>
        <v>0.1</v>
      </c>
      <c r="G180" s="55">
        <f>ROUND(IF('Indicator Data'!F183=0,0,IF(LOG('Indicator Data'!F183)&gt;G$195,10,IF(LOG('Indicator Data'!F183)&lt;G$194,0,10-(G$195-LOG('Indicator Data'!F183))/(G$195-G$194)*10))),1)</f>
        <v>3.8</v>
      </c>
      <c r="H180" s="55">
        <f>ROUND(IF('Indicator Data'!G183=0,0,IF(LOG('Indicator Data'!G183)&gt;H$195,10,IF(LOG('Indicator Data'!G183)&lt;H$194,0,10-(H$195-LOG('Indicator Data'!G183))/(H$195-H$194)*10))),1)</f>
        <v>0</v>
      </c>
      <c r="I180" s="55">
        <f>ROUND(IF('Indicator Data'!H183=0,0,IF(LOG('Indicator Data'!H183)&gt;I$195,10,IF(LOG('Indicator Data'!H183)&lt;I$194,0,10-(I$195-LOG('Indicator Data'!H183))/(I$195-I$194)*10))),1)</f>
        <v>0</v>
      </c>
      <c r="J180" s="55">
        <f t="shared" si="291"/>
        <v>0</v>
      </c>
      <c r="K180" s="55">
        <f>ROUND(IF('Indicator Data'!I183=0,0,IF(LOG('Indicator Data'!I183)&gt;K$195,10,IF(LOG('Indicator Data'!I183)&lt;K$194,0,10-(K$195-LOG('Indicator Data'!I183))/(K$195-K$194)*10))),1)</f>
        <v>0</v>
      </c>
      <c r="L180" s="55">
        <f t="shared" si="292"/>
        <v>0</v>
      </c>
      <c r="M180" s="55">
        <f>ROUND(IF('Indicator Data'!J183=0,0,IF(LOG('Indicator Data'!J183)&gt;M$195,10,IF(LOG('Indicator Data'!J183)&lt;M$194,0,10-(M$195-LOG('Indicator Data'!J183))/(M$195-M$194)*10))),1)</f>
        <v>0</v>
      </c>
      <c r="N180" s="56">
        <f>'Indicator Data'!C183/'Indicator Data'!$CL183</f>
        <v>0</v>
      </c>
      <c r="O180" s="56">
        <f>'Indicator Data'!D183/'Indicator Data'!$CL183</f>
        <v>0</v>
      </c>
      <c r="P180" s="56" t="str">
        <f>IF(F180=0.1,"x",'Indicator Data'!E183/'Indicator Data'!$CL183)</f>
        <v>x</v>
      </c>
      <c r="Q180" s="56">
        <f>'Indicator Data'!F183/'Indicator Data'!$CL183</f>
        <v>1.9786204114562324E-4</v>
      </c>
      <c r="R180" s="56">
        <f>'Indicator Data'!G183/'Indicator Data'!$CL183</f>
        <v>1.3176179911254537E-3</v>
      </c>
      <c r="S180" s="56">
        <f>'Indicator Data'!H183/'Indicator Data'!$CL183</f>
        <v>0</v>
      </c>
      <c r="T180" s="56">
        <f>'Indicator Data'!I183/'Indicator Data'!$CL183</f>
        <v>0</v>
      </c>
      <c r="U180" s="56">
        <f>'Indicator Data'!J183/'Indicator Data'!$CL183</f>
        <v>0</v>
      </c>
      <c r="V180" s="55">
        <f t="shared" si="293"/>
        <v>0</v>
      </c>
      <c r="W180" s="55">
        <f t="shared" si="294"/>
        <v>0</v>
      </c>
      <c r="X180" s="55">
        <f t="shared" si="295"/>
        <v>0</v>
      </c>
      <c r="Y180" s="55">
        <f t="shared" si="296"/>
        <v>0.1</v>
      </c>
      <c r="Z180" s="55">
        <f t="shared" si="297"/>
        <v>10</v>
      </c>
      <c r="AA180" s="55">
        <f t="shared" si="298"/>
        <v>0.7</v>
      </c>
      <c r="AB180" s="55">
        <f t="shared" si="299"/>
        <v>0</v>
      </c>
      <c r="AC180" s="55">
        <f t="shared" si="300"/>
        <v>0.4</v>
      </c>
      <c r="AD180" s="55">
        <f t="shared" si="301"/>
        <v>0</v>
      </c>
      <c r="AE180" s="55">
        <f t="shared" si="302"/>
        <v>0.2</v>
      </c>
      <c r="AF180" s="55">
        <f t="shared" si="303"/>
        <v>0</v>
      </c>
      <c r="AG180" s="55">
        <f>ROUND(IF('Indicator Data'!K183=0,0,IF('Indicator Data'!K183&gt;AG$195,10,IF('Indicator Data'!K183&lt;AG$194,0,10-(AG$195-'Indicator Data'!K183)/(AG$195-AG$194)*10))),1)</f>
        <v>1</v>
      </c>
      <c r="AH180" s="55">
        <f t="shared" si="304"/>
        <v>0.1</v>
      </c>
      <c r="AI180" s="55">
        <f t="shared" si="305"/>
        <v>0.1</v>
      </c>
      <c r="AJ180" s="55">
        <f t="shared" si="306"/>
        <v>0.4</v>
      </c>
      <c r="AK180" s="55">
        <f t="shared" si="307"/>
        <v>0</v>
      </c>
      <c r="AL180" s="55">
        <f t="shared" si="308"/>
        <v>0.2</v>
      </c>
      <c r="AM180" s="55">
        <f t="shared" si="309"/>
        <v>0</v>
      </c>
      <c r="AN180" s="55">
        <f t="shared" si="310"/>
        <v>0</v>
      </c>
      <c r="AO180" s="193">
        <f t="shared" si="311"/>
        <v>0.1</v>
      </c>
      <c r="AP180" s="193">
        <f t="shared" si="261"/>
        <v>0.1</v>
      </c>
      <c r="AQ180" s="193">
        <f t="shared" si="312"/>
        <v>8.3000000000000007</v>
      </c>
      <c r="AR180" s="193">
        <f t="shared" si="313"/>
        <v>0.1</v>
      </c>
      <c r="AS180" s="55">
        <f t="shared" si="314"/>
        <v>0.5</v>
      </c>
      <c r="AT180" s="55" t="str">
        <f>IF('Indicator Data'!L183="No data","x",IF('Indicator Data'!CM183&lt;1000,"x",ROUND((IF('Indicator Data'!L183&gt;AT$195,10,IF('Indicator Data'!L183&lt;AT$194,0,10-(AT$195-'Indicator Data'!L183)/(AT$195-AT$194)*10))),1)))</f>
        <v>x</v>
      </c>
      <c r="AU180" s="193">
        <f t="shared" si="315"/>
        <v>0.5</v>
      </c>
      <c r="AV180" s="55" t="str">
        <f>IF('Indicator Data'!M183="No data","x",ROUND(IF('Indicator Data'!M183=0,0,IF(LOG('Indicator Data'!M183)&gt;AV$195,10,IF(LOG('Indicator Data'!M183)&lt;AV$194,0,10-(AV$195-LOG('Indicator Data'!M183))/(AV$195-AV$194)*10))),1))</f>
        <v>x</v>
      </c>
      <c r="AW180" s="56" t="str">
        <f>IF(AV180="x","x",'Indicator Data'!M183/'Indicator Data'!$CL183)</f>
        <v>x</v>
      </c>
      <c r="AX180" s="55" t="str">
        <f t="shared" si="262"/>
        <v>x</v>
      </c>
      <c r="AY180" s="55" t="str">
        <f t="shared" si="263"/>
        <v>x</v>
      </c>
      <c r="AZ180" s="55" t="str">
        <f>IF('Indicator Data'!N183="No data","x",ROUND(IF('Indicator Data'!N183=0,0,IF(LOG('Indicator Data'!N183)&gt;AZ$195,10,IF(LOG('Indicator Data'!N183)&lt;AZ$194,0,10-(AZ$195-LOG('Indicator Data'!N183))/(AZ$195-AZ$194)*10))),1))</f>
        <v>x</v>
      </c>
      <c r="BA180" s="56" t="str">
        <f>IF(AZ180="x","x",'Indicator Data'!N183/'Indicator Data'!$CL183)</f>
        <v>x</v>
      </c>
      <c r="BB180" s="55" t="str">
        <f t="shared" si="264"/>
        <v>x</v>
      </c>
      <c r="BC180" s="55" t="str">
        <f t="shared" si="265"/>
        <v>x</v>
      </c>
      <c r="BD180" s="55" t="str">
        <f>IF('Indicator Data'!O183="No data","x",ROUND(IF('Indicator Data'!O183=0,0,IF(LOG('Indicator Data'!O183)&gt;BD$195,10,IF(LOG('Indicator Data'!O183)&lt;BD$194,0,10-(BD$195-LOG('Indicator Data'!O183))/(BD$195-BD$194)*10))),1))</f>
        <v>x</v>
      </c>
      <c r="BE180" s="56" t="str">
        <f>IF(BD180="x","x",'Indicator Data'!O183/'Indicator Data'!$CL183)</f>
        <v>x</v>
      </c>
      <c r="BF180" s="55" t="str">
        <f t="shared" si="266"/>
        <v>x</v>
      </c>
      <c r="BG180" s="55" t="str">
        <f t="shared" si="267"/>
        <v>x</v>
      </c>
      <c r="BH180" s="55" t="str">
        <f>IF('Indicator Data'!P183="No data","x",ROUND(IF('Indicator Data'!P183=0,0,IF(LOG('Indicator Data'!P183)&gt;BH$195,10,IF(LOG('Indicator Data'!P183)&lt;BH$194,0,10-(BH$195-LOG('Indicator Data'!P183))/(BH$195-BH$194)*10))),1))</f>
        <v>x</v>
      </c>
      <c r="BI180" s="56" t="str">
        <f>IF(BH180="x","x",'Indicator Data'!P183/'Indicator Data'!$CL183)</f>
        <v>x</v>
      </c>
      <c r="BJ180" s="55" t="str">
        <f t="shared" si="268"/>
        <v>x</v>
      </c>
      <c r="BK180" s="55" t="str">
        <f t="shared" si="269"/>
        <v>x</v>
      </c>
      <c r="BL180" s="55" t="str">
        <f t="shared" si="270"/>
        <v>x</v>
      </c>
      <c r="BM180" s="55">
        <f>ROUND(IF('Indicator Data'!Q183=0,0,IF(LOG('Indicator Data'!Q183)&gt;BM$195,10,IF(LOG('Indicator Data'!Q183)&lt;BM$194,0,10-(BM$195-LOG('Indicator Data'!Q183))/(BM$195-BM$194)*10))),1)</f>
        <v>0</v>
      </c>
      <c r="BN180" s="55">
        <f>ROUND(IF('Indicator Data'!R183=0,0,IF(LOG('Indicator Data'!R183)&gt;BN$195,10,IF(LOG('Indicator Data'!R183)&lt;BN$194,0,10-(BN$195-LOG('Indicator Data'!R183))/(BN$195-BN$194)*10))),1)</f>
        <v>0</v>
      </c>
      <c r="BO180" s="55">
        <f t="shared" si="271"/>
        <v>0</v>
      </c>
      <c r="BP180" s="56">
        <f>'Indicator Data'!Q183/'Indicator Data'!$CL183</f>
        <v>0</v>
      </c>
      <c r="BQ180" s="56">
        <f>'Indicator Data'!R183/'Indicator Data'!$CL183</f>
        <v>0</v>
      </c>
      <c r="BR180" s="55">
        <f t="shared" si="316"/>
        <v>0</v>
      </c>
      <c r="BS180" s="55">
        <f t="shared" si="317"/>
        <v>0</v>
      </c>
      <c r="BT180" s="55">
        <f t="shared" si="248"/>
        <v>0</v>
      </c>
      <c r="BU180" s="55">
        <f t="shared" si="272"/>
        <v>0</v>
      </c>
      <c r="BV180" s="55">
        <f>ROUND(IF('Indicator Data'!S183=0,0,IF(LOG('Indicator Data'!S183)&gt;BV$195,10,IF(LOG('Indicator Data'!S183)&lt;BV$194,0,10-(BV$195-LOG('Indicator Data'!S183))/(BV$195-BV$194)*10))),1)</f>
        <v>0</v>
      </c>
      <c r="BW180" s="55">
        <f>ROUND(IF('Indicator Data'!T183=0,0,IF(LOG('Indicator Data'!T183)&gt;BW$195,10,IF(LOG('Indicator Data'!T183)&lt;BW$194,0,10-(BW$195-LOG('Indicator Data'!T183))/(BW$195-BW$194)*10))),1)</f>
        <v>0</v>
      </c>
      <c r="BX180" s="55">
        <f t="shared" si="273"/>
        <v>0</v>
      </c>
      <c r="BY180" s="56">
        <f>'Indicator Data'!S183/'Indicator Data'!$CL183</f>
        <v>0</v>
      </c>
      <c r="BZ180" s="56">
        <f>'Indicator Data'!T183/'Indicator Data'!$CL183</f>
        <v>0</v>
      </c>
      <c r="CA180" s="55">
        <f t="shared" si="318"/>
        <v>0</v>
      </c>
      <c r="CB180" s="55">
        <f t="shared" si="319"/>
        <v>0</v>
      </c>
      <c r="CC180" s="55">
        <f t="shared" si="274"/>
        <v>0</v>
      </c>
      <c r="CD180" s="55">
        <f t="shared" si="275"/>
        <v>0</v>
      </c>
      <c r="CE180" s="55">
        <f t="shared" si="276"/>
        <v>0</v>
      </c>
      <c r="CF180" s="55">
        <f>ROUND(IF('Indicator Data'!U183=0,0,IF(LOG('Indicator Data'!U183)&gt;CF$195,10,IF(LOG('Indicator Data'!U183)&lt;CF$194,0,10-(CF$195-LOG('Indicator Data'!U183))/(CF$195-CF$194)*10))),1)</f>
        <v>0</v>
      </c>
      <c r="CG180" s="56">
        <f>'Indicator Data'!U183/'Indicator Data'!$CL183</f>
        <v>0</v>
      </c>
      <c r="CH180" s="55">
        <f t="shared" si="320"/>
        <v>0</v>
      </c>
      <c r="CI180" s="55">
        <f t="shared" si="277"/>
        <v>0</v>
      </c>
      <c r="CJ180" s="55">
        <f>ROUND(IF('Indicator Data'!V183=0,0,IF(LOG('Indicator Data'!V183)&gt;CJ$195,10,IF(LOG('Indicator Data'!V183)&lt;CJ$194,0,10-(CJ$195-LOG('Indicator Data'!V183))/(CJ$195-CJ$194)*10))),1)</f>
        <v>2.9</v>
      </c>
      <c r="CK180" s="56">
        <f>IF('Indicator Data'!V183/'Indicator Data'!$CL183&gt;1,1,'Indicator Data'!V183/'Indicator Data'!$CL183)</f>
        <v>0.10639459002924566</v>
      </c>
      <c r="CL180" s="55">
        <f t="shared" si="321"/>
        <v>1.1000000000000001</v>
      </c>
      <c r="CM180" s="55">
        <f t="shared" si="278"/>
        <v>2</v>
      </c>
      <c r="CN180" s="55">
        <f>ROUND(IF('Indicator Data'!W183=0,0,IF(LOG('Indicator Data'!W183)&gt;CN$195,10,IF(LOG('Indicator Data'!W183)&lt;CN$194,0,10-(CN$195-LOG('Indicator Data'!W183))/(CN$195-CN$194)*10))),1)</f>
        <v>0</v>
      </c>
      <c r="CO180" s="56">
        <f>'Indicator Data'!W183/'Indicator Data'!$CL183</f>
        <v>0</v>
      </c>
      <c r="CP180" s="55">
        <f t="shared" si="322"/>
        <v>0</v>
      </c>
      <c r="CQ180" s="55">
        <f t="shared" si="279"/>
        <v>0</v>
      </c>
      <c r="CR180" s="55">
        <f>ROUND(IF('Indicator Data'!X183=0,0,IF(LOG('Indicator Data'!X183)&gt;CR$195,10,IF(LOG('Indicator Data'!X183)&lt;CR$194,0,10-(CR$195-LOG('Indicator Data'!X183))/(CR$195-CR$194)*10))),1)</f>
        <v>3.9</v>
      </c>
      <c r="CS180" s="56">
        <f>'Indicator Data'!X183/'Indicator Data'!$CL183</f>
        <v>0.51933651962989102</v>
      </c>
      <c r="CT180" s="55">
        <f t="shared" si="323"/>
        <v>5.2</v>
      </c>
      <c r="CU180" s="55">
        <f t="shared" si="280"/>
        <v>4.5999999999999996</v>
      </c>
      <c r="CV180" s="55">
        <f>ROUND(IF('Indicator Data'!Y183=0,0,IF(LOG('Indicator Data'!Y183)&gt;CR$195,10,IF(LOG('Indicator Data'!Y183)&lt;CR$194,0,10-(CR$195-LOG('Indicator Data'!Y183))/(CR$195-CR$194)*10))),1)</f>
        <v>0</v>
      </c>
      <c r="CW180" s="56">
        <f>'Indicator Data'!Y183/'Indicator Data'!$CL183</f>
        <v>0</v>
      </c>
      <c r="CX180" s="55">
        <f t="shared" si="324"/>
        <v>0</v>
      </c>
      <c r="CY180" s="55">
        <f t="shared" si="281"/>
        <v>0</v>
      </c>
      <c r="CZ180" s="55">
        <f t="shared" si="282"/>
        <v>1.9</v>
      </c>
      <c r="DA180" s="55">
        <f>IF('Indicator Data'!AE183="No data","x",ROUND(IF('Indicator Data'!AE183&gt;DA$195,0,IF('Indicator Data'!AE183&lt;DA$194,10,(DA$195-'Indicator Data'!AE183)/(DA$195-DA$194)*10)),1))</f>
        <v>1.8</v>
      </c>
      <c r="DB180" s="55">
        <f>IF('Indicator Data'!AF183="No data","x",ROUND(IF('Indicator Data'!AF183&gt;DB$195,0,IF('Indicator Data'!AF183&lt;DB$194,10,(DB$195-'Indicator Data'!AF183)/(DB$195-DB$194)*10)),1))</f>
        <v>0.1</v>
      </c>
      <c r="DC180" s="55" t="str">
        <f>IF('Indicator Data'!AH183="No data","x",ROUND(IF('Indicator Data'!AH183&gt;DC$195,0,IF('Indicator Data'!AH183&lt;DC$194,10,(DC$195-'Indicator Data'!AH183)/(DC$195-DC$194)*10)),1))</f>
        <v>x</v>
      </c>
      <c r="DD180" s="55">
        <f>IF(AND(DB180="x",DA180="x",DC180="x"),"x",ROUND(AVERAGE(DA180:DC180),1))</f>
        <v>1</v>
      </c>
      <c r="DE180" s="55">
        <f>IF('Indicator Data'!AA183="No data","x",ROUND(IF(LOG('Indicator Data'!AA183)&gt;DE$195,10,IF(LOG('Indicator Data'!AA183)&lt;DE$194,0,10-(DE$195-LOG('Indicator Data'!AA183))/(DE$195-DE$194)*10)),1))</f>
        <v>8.6</v>
      </c>
      <c r="DF180" s="55">
        <f>IF('Indicator Data'!AB183="No data","x",ROUND(IF('Indicator Data'!AB183&gt;DF$195,10,IF('Indicator Data'!AB183&lt;DF$194,0,10-(DF$195-'Indicator Data'!AB183)/(DF$195-DF$194)*10)),1))</f>
        <v>6</v>
      </c>
      <c r="DG180" s="55">
        <f>IF('Indicator Data'!AC183="No data","x",ROUND(IF('Indicator Data'!AC183&gt;DG$195,10,IF('Indicator Data'!AC183&lt;DG$194,0,10-(DG$195-'Indicator Data'!AC183)/(DG$195-DG$194)*10)),1))</f>
        <v>6.2</v>
      </c>
      <c r="DH180" s="55" t="str">
        <f>IF('Indicator Data'!AD183="No data","x",ROUND(IF('Indicator Data'!AD183&gt;DH$195,10,IF('Indicator Data'!AD183&lt;DH$194,0,10-(DH$195-'Indicator Data'!AD183)/(DH$195-DH$194)*10)),1))</f>
        <v>x</v>
      </c>
      <c r="DI180" s="55">
        <f t="shared" si="283"/>
        <v>6.9</v>
      </c>
      <c r="DJ180" s="55">
        <f t="shared" si="284"/>
        <v>4.9000000000000004</v>
      </c>
      <c r="DK180" s="55" t="str">
        <f>IF('Indicator Data'!AK183="No data","x",ROUND(IF('Indicator Data'!AK183&gt;DK$195,10,IF('Indicator Data'!AK183&lt;DK$194,0,10-(DK$195-'Indicator Data'!AK183)/(DK$195-DK$194)*10)),1))</f>
        <v>x</v>
      </c>
      <c r="DL180" s="55" t="str">
        <f>IF('Indicator Data'!AL183="No data","x",ROUND(IF('Indicator Data'!AL183&gt;DL$195,10,IF('Indicator Data'!AL183&lt;DL$194,0,10-(DL$195-'Indicator Data'!AL183)/(DL$195-DL$194)*10)),1))</f>
        <v>x</v>
      </c>
      <c r="DM180" s="55">
        <f t="shared" si="285"/>
        <v>6.9</v>
      </c>
      <c r="DN180" s="55">
        <f>IF('Indicator Data'!AG183="No data","x",ROUND(IF('Indicator Data'!AG183&gt;DN$195,10,IF('Indicator Data'!AG183&lt;DN$194,0,10-(DN$195-'Indicator Data'!AG183)/(DN$195-DN$194)*10)),1))</f>
        <v>2.2999999999999998</v>
      </c>
      <c r="DO180" s="55">
        <f t="shared" si="286"/>
        <v>1.4</v>
      </c>
      <c r="DP180" s="194" t="str">
        <f>IF('Indicator Data'!AI183="No data","x",'Indicator Data'!AI183/'Indicator Data'!$CK183)</f>
        <v>x</v>
      </c>
      <c r="DQ180" s="55" t="str">
        <f t="shared" si="325"/>
        <v>x</v>
      </c>
      <c r="DR180" s="55">
        <f>IF('Indicator Data'!AJ183="No data","x",ROUND(IF('Indicator Data'!AJ183&gt;DR$195,10,IF('Indicator Data'!AJ183&lt;DR$194,0,10-(DR$195-'Indicator Data'!AJ183)/(DR$195-DR$194)*10)),1))</f>
        <v>2</v>
      </c>
      <c r="DS180" s="55">
        <f t="shared" si="287"/>
        <v>2</v>
      </c>
      <c r="DT180" s="55">
        <f>ROUND(IF('Indicator Data'!Z183=0,0,IF(LOG('Indicator Data'!Z183)&gt;DT$195,10,IF(LOG('Indicator Data'!Z183)&lt;DT$194,0,10-(DT$195-LOG('Indicator Data'!Z183))/(DT$195-DT$194)*10))),1)</f>
        <v>0</v>
      </c>
      <c r="DU180" s="56">
        <f>'Indicator Data'!Z183/'Indicator Data'!$CL183</f>
        <v>0</v>
      </c>
      <c r="DV180" s="55">
        <f t="shared" si="326"/>
        <v>0</v>
      </c>
      <c r="DW180" s="55">
        <f t="shared" si="288"/>
        <v>0</v>
      </c>
      <c r="DX180" s="55">
        <f t="shared" si="289"/>
        <v>3.4</v>
      </c>
      <c r="DY180" s="57">
        <f>IF(BL180="x",ROUND((10-GEOMEAN(((10-DX180)/10*9+1),((10-CZ180)/10*9+1),((10-DJ180)/10*9+1)))/9*10,1),ROUND((10-GEOMEAN(((10-BL180)/10*9+1),((10-DX180)/10*9+1),((10-CZ180)/10*9+1),((10-DJ180)/10*9+1)))/9*10,1))</f>
        <v>3.5</v>
      </c>
      <c r="DZ180" s="58">
        <f>IF(ROUND(IF(AP180="x",(10-GEOMEAN(((10-AO180)/10*9+1),((10-DY180)/10*9+1),((10-AU180)/10*9+1),((10-AQ180)/10*9+1),((10-AR180)/10*9+1)))/9*10,(10-GEOMEAN(((10-AO180)/10*9+1),((10-DY180)/10*9+1),((10-AP180)/10*9+1),((10-AQ180)/10*9+1),((10-AR180)/10*9+1),((10-AU180)/10*9+1)))/9*10),1)=0,0.1,ROUND(IF(AP180="x",(10-GEOMEAN(((10-AO180)/10*9+1),((10-DY180)/10*9+1),((10-AU180)/10*9+1),((10-AQ180)/10*9+1),((10-AR180)/10*9+1)))/9*10,(10-GEOMEAN(((10-AO180)/10*9+1),((10-DY180)/10*9+1),((10-AP180)/10*9+1),((10-AQ180)/10*9+1),((10-AR180)/10*9+1),((10-AU180)/10*9+1)))/9*10),1))</f>
        <v>2.9</v>
      </c>
      <c r="EA180" s="55">
        <f>ROUND(IF('Indicator Data'!AM183=0,0,IF('Indicator Data'!AM183&gt;EA$195,10,IF('Indicator Data'!AM183&lt;EA$194,0,10-(EA$195-'Indicator Data'!AM183)/(EA$195-EA$194)*10))),1)</f>
        <v>0</v>
      </c>
      <c r="EB180" s="55">
        <f>ROUND(IF('Indicator Data'!AN183=0,0,IF(LOG('Indicator Data'!AN183)&gt;LOG(EB$195),10,IF(LOG('Indicator Data'!AN183)&lt;LOG(EB$194),0,10-(LOG(EB$195)-LOG('Indicator Data'!AN183))/(LOG(EB$195)-LOG(EB$194))*10))),1)</f>
        <v>0</v>
      </c>
      <c r="EC180" s="57">
        <f t="shared" si="327"/>
        <v>0</v>
      </c>
      <c r="ED180" s="55">
        <f>'Indicator Data'!AO183</f>
        <v>0</v>
      </c>
      <c r="EE180" s="55">
        <f>'Indicator Data'!AP183</f>
        <v>0</v>
      </c>
      <c r="EF180" s="57">
        <f t="shared" si="328"/>
        <v>0</v>
      </c>
      <c r="EG180" s="58">
        <f t="shared" si="329"/>
        <v>0</v>
      </c>
      <c r="EH180" s="15"/>
      <c r="EI180" s="104"/>
      <c r="EJ180" s="4"/>
    </row>
    <row r="181" spans="1:140" x14ac:dyDescent="0.25">
      <c r="A181" s="127" t="str">
        <f>'Indicator Data'!A184</f>
        <v>Uganda</v>
      </c>
      <c r="B181" s="59" t="str">
        <f>'Indicator Data'!B184</f>
        <v>UGA</v>
      </c>
      <c r="C181" s="55">
        <f>ROUND(IF('Indicator Data'!C184=0,0.1,IF(LOG('Indicator Data'!C184)&gt;C$195,10,IF(LOG('Indicator Data'!C184)&lt;C$194,0,10-(C$195-LOG('Indicator Data'!C184))/(C$195-C$194)*10))),1)</f>
        <v>8.5</v>
      </c>
      <c r="D181" s="55">
        <f>ROUND(IF('Indicator Data'!D184=0,0.1,IF(LOG('Indicator Data'!D184)&gt;D$195,10,IF(LOG('Indicator Data'!D184)&lt;D$194,0,10-(D$195-LOG('Indicator Data'!D184))/(D$195-D$194)*10))),1)</f>
        <v>0.1</v>
      </c>
      <c r="E181" s="55">
        <f t="shared" si="290"/>
        <v>5.7</v>
      </c>
      <c r="F181" s="55">
        <f>IF('Indicator Data'!E184="No data",0.1,(ROUND(IF('Indicator Data'!E184=0,0,IF(LOG('Indicator Data'!E184)&gt;F$195,10,IF(LOG('Indicator Data'!E184)&lt;F$194,0,10-(F$195-LOG('Indicator Data'!E184))/(F$195-F$194)*10))),1)))</f>
        <v>7.4</v>
      </c>
      <c r="G181" s="55">
        <f>ROUND(IF('Indicator Data'!F184=0,0,IF(LOG('Indicator Data'!F184)&gt;G$195,10,IF(LOG('Indicator Data'!F184)&lt;G$194,0,10-(G$195-LOG('Indicator Data'!F184))/(G$195-G$194)*10))),1)</f>
        <v>0</v>
      </c>
      <c r="H181" s="55">
        <f>ROUND(IF('Indicator Data'!G184=0,0,IF(LOG('Indicator Data'!G184)&gt;H$195,10,IF(LOG('Indicator Data'!G184)&lt;H$194,0,10-(H$195-LOG('Indicator Data'!G184))/(H$195-H$194)*10))),1)</f>
        <v>0</v>
      </c>
      <c r="I181" s="55">
        <f>ROUND(IF('Indicator Data'!H184=0,0,IF(LOG('Indicator Data'!H184)&gt;I$195,10,IF(LOG('Indicator Data'!H184)&lt;I$194,0,10-(I$195-LOG('Indicator Data'!H184))/(I$195-I$194)*10))),1)</f>
        <v>0</v>
      </c>
      <c r="J181" s="55">
        <f t="shared" si="291"/>
        <v>0</v>
      </c>
      <c r="K181" s="55">
        <f>ROUND(IF('Indicator Data'!I184=0,0,IF(LOG('Indicator Data'!I184)&gt;K$195,10,IF(LOG('Indicator Data'!I184)&lt;K$194,0,10-(K$195-LOG('Indicator Data'!I184))/(K$195-K$194)*10))),1)</f>
        <v>0</v>
      </c>
      <c r="L181" s="55">
        <f t="shared" si="292"/>
        <v>0</v>
      </c>
      <c r="M181" s="55">
        <f>ROUND(IF('Indicator Data'!J184=0,0,IF(LOG('Indicator Data'!J184)&gt;M$195,10,IF(LOG('Indicator Data'!J184)&lt;M$194,0,10-(M$195-LOG('Indicator Data'!J184))/(M$195-M$194)*10))),1)</f>
        <v>10</v>
      </c>
      <c r="N181" s="56">
        <f>'Indicator Data'!C184/'Indicator Data'!$CL184</f>
        <v>6.2908975673957692E-4</v>
      </c>
      <c r="O181" s="56">
        <f>'Indicator Data'!D184/'Indicator Data'!$CL184</f>
        <v>0</v>
      </c>
      <c r="P181" s="56">
        <f>IF(F181=0.1,"x",'Indicator Data'!E184/'Indicator Data'!$CL184)</f>
        <v>2.239355079606581E-3</v>
      </c>
      <c r="Q181" s="56">
        <f>'Indicator Data'!F184/'Indicator Data'!$CL184</f>
        <v>0</v>
      </c>
      <c r="R181" s="56">
        <f>'Indicator Data'!G184/'Indicator Data'!$CL184</f>
        <v>0</v>
      </c>
      <c r="S181" s="56">
        <f>'Indicator Data'!H184/'Indicator Data'!$CL184</f>
        <v>0</v>
      </c>
      <c r="T181" s="56">
        <f>'Indicator Data'!I184/'Indicator Data'!$CL184</f>
        <v>0</v>
      </c>
      <c r="U181" s="56">
        <f>'Indicator Data'!J184/'Indicator Data'!$CL184</f>
        <v>3.24583460968738E-3</v>
      </c>
      <c r="V181" s="55">
        <f t="shared" si="293"/>
        <v>3.1</v>
      </c>
      <c r="W181" s="55">
        <f t="shared" si="294"/>
        <v>0</v>
      </c>
      <c r="X181" s="55">
        <f t="shared" si="295"/>
        <v>1.7</v>
      </c>
      <c r="Y181" s="55">
        <f t="shared" si="296"/>
        <v>1.5</v>
      </c>
      <c r="Z181" s="55">
        <f t="shared" si="297"/>
        <v>0</v>
      </c>
      <c r="AA181" s="55">
        <f t="shared" si="298"/>
        <v>0</v>
      </c>
      <c r="AB181" s="55">
        <f t="shared" si="299"/>
        <v>0</v>
      </c>
      <c r="AC181" s="55">
        <f t="shared" si="300"/>
        <v>0</v>
      </c>
      <c r="AD181" s="55">
        <f t="shared" si="301"/>
        <v>0</v>
      </c>
      <c r="AE181" s="55">
        <f t="shared" si="302"/>
        <v>0</v>
      </c>
      <c r="AF181" s="55">
        <f t="shared" si="303"/>
        <v>1.1000000000000001</v>
      </c>
      <c r="AG181" s="55">
        <f>ROUND(IF('Indicator Data'!K184=0,0,IF('Indicator Data'!K184&gt;AG$195,10,IF('Indicator Data'!K184&lt;AG$194,0,10-(AG$195-'Indicator Data'!K184)/(AG$195-AG$194)*10))),1)</f>
        <v>6.7</v>
      </c>
      <c r="AH181" s="55">
        <f t="shared" si="304"/>
        <v>5.8</v>
      </c>
      <c r="AI181" s="55">
        <f t="shared" si="305"/>
        <v>0.1</v>
      </c>
      <c r="AJ181" s="55">
        <f t="shared" si="306"/>
        <v>0</v>
      </c>
      <c r="AK181" s="55">
        <f t="shared" si="307"/>
        <v>0</v>
      </c>
      <c r="AL181" s="55">
        <f t="shared" si="308"/>
        <v>0</v>
      </c>
      <c r="AM181" s="55">
        <f t="shared" si="309"/>
        <v>0</v>
      </c>
      <c r="AN181" s="55">
        <f t="shared" si="310"/>
        <v>7.8</v>
      </c>
      <c r="AO181" s="193">
        <f t="shared" si="311"/>
        <v>4</v>
      </c>
      <c r="AP181" s="193">
        <f t="shared" si="261"/>
        <v>5.0999999999999996</v>
      </c>
      <c r="AQ181" s="193">
        <f t="shared" si="312"/>
        <v>0</v>
      </c>
      <c r="AR181" s="193">
        <f t="shared" si="313"/>
        <v>0</v>
      </c>
      <c r="AS181" s="55">
        <f t="shared" si="314"/>
        <v>7.3</v>
      </c>
      <c r="AT181" s="55">
        <f>IF('Indicator Data'!L184="No data","x",IF('Indicator Data'!CM184&lt;1000,"x",ROUND((IF('Indicator Data'!L184&gt;AT$195,10,IF('Indicator Data'!L184&lt;AT$194,0,10-(AT$195-'Indicator Data'!L184)/(AT$195-AT$194)*10))),1)))</f>
        <v>3</v>
      </c>
      <c r="AU181" s="193">
        <f t="shared" si="315"/>
        <v>5.2</v>
      </c>
      <c r="AV181" s="55">
        <f>IF('Indicator Data'!M184="No data","x",ROUND(IF('Indicator Data'!M184=0,0,IF(LOG('Indicator Data'!M184)&gt;AV$195,10,IF(LOG('Indicator Data'!M184)&lt;AV$194,0,10-(AV$195-LOG('Indicator Data'!M184))/(AV$195-AV$194)*10))),1))</f>
        <v>8.5</v>
      </c>
      <c r="AW181" s="56">
        <f>IF(AV181="x","x",'Indicator Data'!M184/'Indicator Data'!$CL184)</f>
        <v>0.21839217579673276</v>
      </c>
      <c r="AX181" s="55">
        <f t="shared" si="262"/>
        <v>2.4</v>
      </c>
      <c r="AY181" s="55">
        <f t="shared" si="263"/>
        <v>6.3</v>
      </c>
      <c r="AZ181" s="55">
        <f>IF('Indicator Data'!N184="No data","x",ROUND(IF('Indicator Data'!N184=0,0,IF(LOG('Indicator Data'!N184)&gt;AZ$195,10,IF(LOG('Indicator Data'!N184)&lt;AZ$194,0,10-(AZ$195-LOG('Indicator Data'!N184))/(AZ$195-AZ$194)*10))),1))</f>
        <v>9.3000000000000007</v>
      </c>
      <c r="BA181" s="56">
        <f>IF(AZ181="x","x",'Indicator Data'!N184/'Indicator Data'!$CL184)</f>
        <v>9.6448991804077427E-2</v>
      </c>
      <c r="BB181" s="55">
        <f t="shared" si="264"/>
        <v>10</v>
      </c>
      <c r="BC181" s="55">
        <f t="shared" si="265"/>
        <v>9.6999999999999993</v>
      </c>
      <c r="BD181" s="55">
        <f>IF('Indicator Data'!O184="No data","x",ROUND(IF('Indicator Data'!O184=0,0,IF(LOG('Indicator Data'!O184)&gt;BD$195,10,IF(LOG('Indicator Data'!O184)&lt;BD$194,0,10-(BD$195-LOG('Indicator Data'!O184))/(BD$195-BD$194)*10))),1))</f>
        <v>0</v>
      </c>
      <c r="BE181" s="56">
        <f>IF(BD181="x","x",'Indicator Data'!O184/'Indicator Data'!$CL184)</f>
        <v>0</v>
      </c>
      <c r="BF181" s="55">
        <f t="shared" si="266"/>
        <v>0</v>
      </c>
      <c r="BG181" s="55">
        <f t="shared" si="267"/>
        <v>0</v>
      </c>
      <c r="BH181" s="55">
        <f>IF('Indicator Data'!P184="No data","x",ROUND(IF('Indicator Data'!P184=0,0,IF(LOG('Indicator Data'!P184)&gt;BH$195,10,IF(LOG('Indicator Data'!P184)&lt;BH$194,0,10-(BH$195-LOG('Indicator Data'!P184))/(BH$195-BH$194)*10))),1))</f>
        <v>10</v>
      </c>
      <c r="BI181" s="56">
        <f>IF(BH181="x","x",'Indicator Data'!P184/'Indicator Data'!$CL184)</f>
        <v>0.57939492721865227</v>
      </c>
      <c r="BJ181" s="55">
        <f t="shared" si="268"/>
        <v>10</v>
      </c>
      <c r="BK181" s="55">
        <f t="shared" si="269"/>
        <v>10</v>
      </c>
      <c r="BL181" s="55">
        <f t="shared" si="270"/>
        <v>8.1</v>
      </c>
      <c r="BM181" s="55">
        <f>ROUND(IF('Indicator Data'!Q184=0,0,IF(LOG('Indicator Data'!Q184)&gt;BM$195,10,IF(LOG('Indicator Data'!Q184)&lt;BM$194,0,10-(BM$195-LOG('Indicator Data'!Q184))/(BM$195-BM$194)*10))),1)</f>
        <v>9.4</v>
      </c>
      <c r="BN181" s="55">
        <f>ROUND(IF('Indicator Data'!R184=0,0,IF(LOG('Indicator Data'!R184)&gt;BN$195,10,IF(LOG('Indicator Data'!R184)&lt;BN$194,0,10-(BN$195-LOG('Indicator Data'!R184))/(BN$195-BN$194)*10))),1)</f>
        <v>8.8000000000000007</v>
      </c>
      <c r="BO181" s="55">
        <f t="shared" si="271"/>
        <v>9.0000000000000018</v>
      </c>
      <c r="BP181" s="56">
        <f>'Indicator Data'!Q184/'Indicator Data'!$CL184</f>
        <v>0.94334302788001445</v>
      </c>
      <c r="BQ181" s="56">
        <f>'Indicator Data'!R184/'Indicator Data'!$CL184</f>
        <v>4.6476179116908434E-2</v>
      </c>
      <c r="BR181" s="55">
        <f t="shared" si="316"/>
        <v>9.4</v>
      </c>
      <c r="BS181" s="55">
        <f t="shared" si="317"/>
        <v>0.6</v>
      </c>
      <c r="BT181" s="55">
        <f t="shared" si="248"/>
        <v>3.5333333333333332</v>
      </c>
      <c r="BU181" s="55">
        <f t="shared" si="272"/>
        <v>7.1</v>
      </c>
      <c r="BV181" s="55">
        <f>ROUND(IF('Indicator Data'!S184=0,0,IF(LOG('Indicator Data'!S184)&gt;BV$195,10,IF(LOG('Indicator Data'!S184)&lt;BV$194,0,10-(BV$195-LOG('Indicator Data'!S184))/(BV$195-BV$194)*10))),1)</f>
        <v>4.8</v>
      </c>
      <c r="BW181" s="55">
        <f>ROUND(IF('Indicator Data'!T184=0,0,IF(LOG('Indicator Data'!T184)&gt;BW$195,10,IF(LOG('Indicator Data'!T184)&lt;BW$194,0,10-(BW$195-LOG('Indicator Data'!T184))/(BW$195-BW$194)*10))),1)</f>
        <v>9.4</v>
      </c>
      <c r="BX181" s="55">
        <f t="shared" si="273"/>
        <v>7.8666666666666671</v>
      </c>
      <c r="BY181" s="56">
        <f>'Indicator Data'!S184/'Indicator Data'!$CL184</f>
        <v>6.0445506641053381E-4</v>
      </c>
      <c r="BZ181" s="56">
        <f>'Indicator Data'!T184/'Indicator Data'!$CL184</f>
        <v>0.96938261617659816</v>
      </c>
      <c r="CA181" s="55">
        <f t="shared" si="318"/>
        <v>0</v>
      </c>
      <c r="CB181" s="55">
        <f t="shared" si="319"/>
        <v>9.6999999999999993</v>
      </c>
      <c r="CC181" s="55">
        <f t="shared" si="274"/>
        <v>6.4666666666666659</v>
      </c>
      <c r="CD181" s="55">
        <f t="shared" si="275"/>
        <v>7.2</v>
      </c>
      <c r="CE181" s="55">
        <f t="shared" si="276"/>
        <v>7.2</v>
      </c>
      <c r="CF181" s="55">
        <f>ROUND(IF('Indicator Data'!U184=0,0,IF(LOG('Indicator Data'!U184)&gt;CF$195,10,IF(LOG('Indicator Data'!U184)&lt;CF$194,0,10-(CF$195-LOG('Indicator Data'!U184))/(CF$195-CF$194)*10))),1)</f>
        <v>9.3000000000000007</v>
      </c>
      <c r="CG181" s="56">
        <f>'Indicator Data'!U184/'Indicator Data'!$CL184</f>
        <v>0.8449738566865298</v>
      </c>
      <c r="CH181" s="55">
        <f t="shared" si="320"/>
        <v>9.4</v>
      </c>
      <c r="CI181" s="55">
        <f t="shared" si="277"/>
        <v>9.4</v>
      </c>
      <c r="CJ181" s="55">
        <f>ROUND(IF('Indicator Data'!V184=0,0,IF(LOG('Indicator Data'!V184)&gt;CJ$195,10,IF(LOG('Indicator Data'!V184)&lt;CJ$194,0,10-(CJ$195-LOG('Indicator Data'!V184))/(CJ$195-CJ$194)*10))),1)</f>
        <v>9.3000000000000007</v>
      </c>
      <c r="CK181" s="56">
        <f>IF('Indicator Data'!V184/'Indicator Data'!$CL184&gt;1,1,'Indicator Data'!V184/'Indicator Data'!$CL184)</f>
        <v>0.81211989268848317</v>
      </c>
      <c r="CL181" s="55">
        <f t="shared" si="321"/>
        <v>8.1</v>
      </c>
      <c r="CM181" s="55">
        <f t="shared" si="278"/>
        <v>8.8000000000000007</v>
      </c>
      <c r="CN181" s="55">
        <f>ROUND(IF('Indicator Data'!W184=0,0,IF(LOG('Indicator Data'!W184)&gt;CN$195,10,IF(LOG('Indicator Data'!W184)&lt;CN$194,0,10-(CN$195-LOG('Indicator Data'!W184))/(CN$195-CN$194)*10))),1)</f>
        <v>0</v>
      </c>
      <c r="CO181" s="56">
        <f>'Indicator Data'!W184/'Indicator Data'!$CL184</f>
        <v>0</v>
      </c>
      <c r="CP181" s="55">
        <f t="shared" si="322"/>
        <v>0</v>
      </c>
      <c r="CQ181" s="55">
        <f t="shared" si="279"/>
        <v>0</v>
      </c>
      <c r="CR181" s="55">
        <f>ROUND(IF('Indicator Data'!X184=0,0,IF(LOG('Indicator Data'!X184)&gt;CR$195,10,IF(LOG('Indicator Data'!X184)&lt;CR$194,0,10-(CR$195-LOG('Indicator Data'!X184))/(CR$195-CR$194)*10))),1)</f>
        <v>9.1</v>
      </c>
      <c r="CS181" s="56">
        <f>'Indicator Data'!X184/'Indicator Data'!$CL184</f>
        <v>0.59087548839609405</v>
      </c>
      <c r="CT181" s="55">
        <f t="shared" si="323"/>
        <v>5.9</v>
      </c>
      <c r="CU181" s="55">
        <f t="shared" si="280"/>
        <v>7.9</v>
      </c>
      <c r="CV181" s="55">
        <f>ROUND(IF('Indicator Data'!Y184=0,0,IF(LOG('Indicator Data'!Y184)&gt;CR$195,10,IF(LOG('Indicator Data'!Y184)&lt;CR$194,0,10-(CR$195-LOG('Indicator Data'!Y184))/(CR$195-CR$194)*10))),1)</f>
        <v>0</v>
      </c>
      <c r="CW181" s="56">
        <f>'Indicator Data'!Y184/'Indicator Data'!$CL184</f>
        <v>0</v>
      </c>
      <c r="CX181" s="55">
        <f t="shared" si="324"/>
        <v>0</v>
      </c>
      <c r="CY181" s="55">
        <f t="shared" si="281"/>
        <v>0</v>
      </c>
      <c r="CZ181" s="55">
        <f t="shared" si="282"/>
        <v>8.5</v>
      </c>
      <c r="DA181" s="55">
        <f>IF('Indicator Data'!AE184="No data","x",ROUND(IF('Indicator Data'!AE184&gt;DA$195,0,IF('Indicator Data'!AE184&lt;DA$194,10,(DA$195-'Indicator Data'!AE184)/(DA$195-DA$194)*10)),1))</f>
        <v>9.1</v>
      </c>
      <c r="DB181" s="55">
        <f>IF('Indicator Data'!AF184="No data","x",ROUND(IF('Indicator Data'!AF184&gt;DB$195,0,IF('Indicator Data'!AF184&lt;DB$194,10,(DB$195-'Indicator Data'!AF184)/(DB$195-DB$194)*10)),1))</f>
        <v>8.5</v>
      </c>
      <c r="DC181" s="55">
        <f>IF('Indicator Data'!AH184="No data","x",ROUND(IF('Indicator Data'!AH184&gt;DC$195,0,IF('Indicator Data'!AH184&lt;DC$194,10,(DC$195-'Indicator Data'!AH184)/(DC$195-DC$194)*10)),1))</f>
        <v>7.9</v>
      </c>
      <c r="DD181" s="55">
        <f>IF(AND(DB181="x",DA181="x",DC181="x"),"x",ROUND(AVERAGE(DA181:DC181),1))</f>
        <v>8.5</v>
      </c>
      <c r="DE181" s="55">
        <f>IF('Indicator Data'!AA184="No data","x",ROUND(IF(LOG('Indicator Data'!AA184)&gt;DE$195,10,IF(LOG('Indicator Data'!AA184)&lt;DE$194,0,10-(DE$195-LOG('Indicator Data'!AA184))/(DE$195-DE$194)*10)),1))</f>
        <v>7.8</v>
      </c>
      <c r="DF181" s="55">
        <f>IF('Indicator Data'!AB184="No data","x",ROUND(IF('Indicator Data'!AB184&gt;DF$195,10,IF('Indicator Data'!AB184&lt;DF$194,0,10-(DF$195-'Indicator Data'!AB184)/(DF$195-DF$194)*10)),1))</f>
        <v>10</v>
      </c>
      <c r="DG181" s="55">
        <f>IF('Indicator Data'!AC184="No data","x",ROUND(IF('Indicator Data'!AC184&gt;DG$195,10,IF('Indicator Data'!AC184&lt;DG$194,0,10-(DG$195-'Indicator Data'!AC184)/(DG$195-DG$194)*10)),1))</f>
        <v>2.4</v>
      </c>
      <c r="DH181" s="55">
        <f>IF('Indicator Data'!AD184="No data","x",ROUND(IF('Indicator Data'!AD184&gt;DH$195,10,IF('Indicator Data'!AD184&lt;DH$194,0,10-(DH$195-'Indicator Data'!AD184)/(DH$195-DH$194)*10)),1))</f>
        <v>3.6</v>
      </c>
      <c r="DI181" s="55">
        <f t="shared" si="283"/>
        <v>6</v>
      </c>
      <c r="DJ181" s="55">
        <f t="shared" si="284"/>
        <v>6.8</v>
      </c>
      <c r="DK181" s="55">
        <f>IF('Indicator Data'!AK184="No data","x",ROUND(IF('Indicator Data'!AK184&gt;DK$195,10,IF('Indicator Data'!AK184&lt;DK$194,0,10-(DK$195-'Indicator Data'!AK184)/(DK$195-DK$194)*10)),1))</f>
        <v>5.3</v>
      </c>
      <c r="DL181" s="55">
        <f>IF('Indicator Data'!AL184="No data","x",ROUND(IF('Indicator Data'!AL184&gt;DL$195,10,IF('Indicator Data'!AL184&lt;DL$194,0,10-(DL$195-'Indicator Data'!AL184)/(DL$195-DL$194)*10)),1))</f>
        <v>8.1999999999999993</v>
      </c>
      <c r="DM181" s="55">
        <f t="shared" si="285"/>
        <v>6.2</v>
      </c>
      <c r="DN181" s="55">
        <f>IF('Indicator Data'!AG184="No data","x",ROUND(IF('Indicator Data'!AG184&gt;DN$195,10,IF('Indicator Data'!AG184&lt;DN$194,0,10-(DN$195-'Indicator Data'!AG184)/(DN$195-DN$194)*10)),1))</f>
        <v>1.9</v>
      </c>
      <c r="DO181" s="55">
        <f t="shared" si="286"/>
        <v>6.9</v>
      </c>
      <c r="DP181" s="194">
        <f>IF('Indicator Data'!AI184="No data","x",'Indicator Data'!AI184/'Indicator Data'!$CK184)</f>
        <v>1.9989167462878432E-5</v>
      </c>
      <c r="DQ181" s="55">
        <f t="shared" si="325"/>
        <v>0.2</v>
      </c>
      <c r="DR181" s="55">
        <f>IF('Indicator Data'!AJ184="No data","x",ROUND(IF('Indicator Data'!AJ184&gt;DR$195,10,IF('Indicator Data'!AJ184&lt;DR$194,0,10-(DR$195-'Indicator Data'!AJ184)/(DR$195-DR$194)*10)),1))</f>
        <v>2</v>
      </c>
      <c r="DS181" s="55">
        <f t="shared" si="287"/>
        <v>1.1000000000000001</v>
      </c>
      <c r="DT181" s="55">
        <f>ROUND(IF('Indicator Data'!Z184=0,0,IF(LOG('Indicator Data'!Z184)&gt;DT$195,10,IF(LOG('Indicator Data'!Z184)&lt;DT$194,0,10-(DT$195-LOG('Indicator Data'!Z184))/(DT$195-DT$194)*10))),1)</f>
        <v>9.1</v>
      </c>
      <c r="DU181" s="56">
        <f>'Indicator Data'!Z184/'Indicator Data'!$CL184</f>
        <v>0.64752607215590774</v>
      </c>
      <c r="DV181" s="55">
        <f t="shared" si="326"/>
        <v>6.5</v>
      </c>
      <c r="DW181" s="55">
        <f t="shared" si="288"/>
        <v>8.1</v>
      </c>
      <c r="DX181" s="55">
        <f t="shared" si="289"/>
        <v>4.7</v>
      </c>
      <c r="DY181" s="57">
        <f>IF(BL181="x",ROUND((10-GEOMEAN(((10-DX181)/10*9+1),((10-CZ181)/10*9+1),((10-DJ181)/10*9+1)))/9*10,1),ROUND((10-GEOMEAN(((10-BL181)/10*9+1),((10-DX181)/10*9+1),((10-CZ181)/10*9+1),((10-DJ181)/10*9+1)))/9*10,1))</f>
        <v>7.3</v>
      </c>
      <c r="DZ181" s="58">
        <f>IF(ROUND(IF(AP181="x",(10-GEOMEAN(((10-AO181)/10*9+1),((10-DY181)/10*9+1),((10-AU181)/10*9+1),((10-AQ181)/10*9+1),((10-AR181)/10*9+1)))/9*10,(10-GEOMEAN(((10-AO181)/10*9+1),((10-DY181)/10*9+1),((10-AP181)/10*9+1),((10-AQ181)/10*9+1),((10-AR181)/10*9+1),((10-AU181)/10*9+1)))/9*10),1)=0,0.1,ROUND(IF(AP181="x",(10-GEOMEAN(((10-AO181)/10*9+1),((10-DY181)/10*9+1),((10-AU181)/10*9+1),((10-AQ181)/10*9+1),((10-AR181)/10*9+1)))/9*10,(10-GEOMEAN(((10-AO181)/10*9+1),((10-DY181)/10*9+1),((10-AP181)/10*9+1),((10-AQ181)/10*9+1),((10-AR181)/10*9+1),((10-AU181)/10*9+1)))/9*10),1))</f>
        <v>4.0999999999999996</v>
      </c>
      <c r="EA181" s="55">
        <f>ROUND(IF('Indicator Data'!AM184=0,0,IF('Indicator Data'!AM184&gt;EA$195,10,IF('Indicator Data'!AM184&lt;EA$194,0,10-(EA$195-'Indicator Data'!AM184)/(EA$195-EA$194)*10))),1)</f>
        <v>9.1</v>
      </c>
      <c r="EB181" s="55">
        <f>ROUND(IF('Indicator Data'!AN184=0,0,IF(LOG('Indicator Data'!AN184)&gt;LOG(EB$195),10,IF(LOG('Indicator Data'!AN184)&lt;LOG(EB$194),0,10-(LOG(EB$195)-LOG('Indicator Data'!AN184))/(LOG(EB$195)-LOG(EB$194))*10))),1)</f>
        <v>9.4</v>
      </c>
      <c r="EC181" s="57">
        <f t="shared" si="327"/>
        <v>9.3000000000000007</v>
      </c>
      <c r="ED181" s="55">
        <f>'Indicator Data'!AO184</f>
        <v>0</v>
      </c>
      <c r="EE181" s="55">
        <f>'Indicator Data'!AP184</f>
        <v>0</v>
      </c>
      <c r="EF181" s="57">
        <f t="shared" si="328"/>
        <v>0</v>
      </c>
      <c r="EG181" s="58">
        <f t="shared" si="329"/>
        <v>6.5</v>
      </c>
      <c r="EH181" s="15"/>
      <c r="EI181" s="104"/>
      <c r="EJ181" s="4"/>
    </row>
    <row r="182" spans="1:140" x14ac:dyDescent="0.25">
      <c r="A182" s="127" t="str">
        <f>'Indicator Data'!A185</f>
        <v>Ukraine</v>
      </c>
      <c r="B182" s="59" t="str">
        <f>'Indicator Data'!B185</f>
        <v>UKR</v>
      </c>
      <c r="C182" s="55">
        <f>ROUND(IF('Indicator Data'!C185=0,0.1,IF(LOG('Indicator Data'!C185)&gt;C$195,10,IF(LOG('Indicator Data'!C185)&lt;C$194,0,10-(C$195-LOG('Indicator Data'!C185))/(C$195-C$194)*10))),1)</f>
        <v>6.9</v>
      </c>
      <c r="D182" s="55">
        <f>ROUND(IF('Indicator Data'!D185=0,0.1,IF(LOG('Indicator Data'!D185)&gt;D$195,10,IF(LOG('Indicator Data'!D185)&lt;D$194,0,10-(D$195-LOG('Indicator Data'!D185))/(D$195-D$194)*10))),1)</f>
        <v>0.1</v>
      </c>
      <c r="E182" s="55">
        <f t="shared" si="290"/>
        <v>4.3</v>
      </c>
      <c r="F182" s="55">
        <f>IF('Indicator Data'!E185="No data",0.1,(ROUND(IF('Indicator Data'!E185=0,0,IF(LOG('Indicator Data'!E185)&gt;F$195,10,IF(LOG('Indicator Data'!E185)&lt;F$194,0,10-(F$195-LOG('Indicator Data'!E185))/(F$195-F$194)*10))),1)))</f>
        <v>8.6999999999999993</v>
      </c>
      <c r="G182" s="55">
        <f>ROUND(IF('Indicator Data'!F185=0,0,IF(LOG('Indicator Data'!F185)&gt;G$195,10,IF(LOG('Indicator Data'!F185)&lt;G$194,0,10-(G$195-LOG('Indicator Data'!F185))/(G$195-G$194)*10))),1)</f>
        <v>0</v>
      </c>
      <c r="H182" s="55">
        <f>ROUND(IF('Indicator Data'!G185=0,0,IF(LOG('Indicator Data'!G185)&gt;H$195,10,IF(LOG('Indicator Data'!G185)&lt;H$194,0,10-(H$195-LOG('Indicator Data'!G185))/(H$195-H$194)*10))),1)</f>
        <v>0</v>
      </c>
      <c r="I182" s="55">
        <f>ROUND(IF('Indicator Data'!H185=0,0,IF(LOG('Indicator Data'!H185)&gt;I$195,10,IF(LOG('Indicator Data'!H185)&lt;I$194,0,10-(I$195-LOG('Indicator Data'!H185))/(I$195-I$194)*10))),1)</f>
        <v>0</v>
      </c>
      <c r="J182" s="55">
        <f t="shared" si="291"/>
        <v>0</v>
      </c>
      <c r="K182" s="55">
        <f>ROUND(IF('Indicator Data'!I185=0,0,IF(LOG('Indicator Data'!I185)&gt;K$195,10,IF(LOG('Indicator Data'!I185)&lt;K$194,0,10-(K$195-LOG('Indicator Data'!I185))/(K$195-K$194)*10))),1)</f>
        <v>0</v>
      </c>
      <c r="L182" s="55">
        <f t="shared" si="292"/>
        <v>0</v>
      </c>
      <c r="M182" s="55">
        <f>ROUND(IF('Indicator Data'!J185=0,0,IF(LOG('Indicator Data'!J185)&gt;M$195,10,IF(LOG('Indicator Data'!J185)&lt;M$194,0,10-(M$195-LOG('Indicator Data'!J185))/(M$195-M$194)*10))),1)</f>
        <v>0</v>
      </c>
      <c r="N182" s="56">
        <f>'Indicator Data'!C185/'Indicator Data'!$CL185</f>
        <v>1.2423355932549151E-4</v>
      </c>
      <c r="O182" s="56">
        <f>'Indicator Data'!D185/'Indicator Data'!$CL185</f>
        <v>0</v>
      </c>
      <c r="P182" s="56">
        <f>IF(F182=0.1,"x",'Indicator Data'!E185/'Indicator Data'!$CL185)</f>
        <v>6.8732669723289876E-3</v>
      </c>
      <c r="Q182" s="56">
        <f>'Indicator Data'!F185/'Indicator Data'!$CL185</f>
        <v>0</v>
      </c>
      <c r="R182" s="56">
        <f>'Indicator Data'!G185/'Indicator Data'!$CL185</f>
        <v>0</v>
      </c>
      <c r="S182" s="56">
        <f>'Indicator Data'!H185/'Indicator Data'!$CL185</f>
        <v>0</v>
      </c>
      <c r="T182" s="56">
        <f>'Indicator Data'!I185/'Indicator Data'!$CL185</f>
        <v>0</v>
      </c>
      <c r="U182" s="56">
        <f>'Indicator Data'!J185/'Indicator Data'!$CL185</f>
        <v>0</v>
      </c>
      <c r="V182" s="55">
        <f t="shared" si="293"/>
        <v>0.6</v>
      </c>
      <c r="W182" s="55">
        <f t="shared" si="294"/>
        <v>0</v>
      </c>
      <c r="X182" s="55">
        <f t="shared" si="295"/>
        <v>0.3</v>
      </c>
      <c r="Y182" s="55">
        <f t="shared" si="296"/>
        <v>4.5999999999999996</v>
      </c>
      <c r="Z182" s="55">
        <f t="shared" si="297"/>
        <v>0</v>
      </c>
      <c r="AA182" s="55">
        <f t="shared" si="298"/>
        <v>0</v>
      </c>
      <c r="AB182" s="55">
        <f t="shared" si="299"/>
        <v>0</v>
      </c>
      <c r="AC182" s="55">
        <f t="shared" si="300"/>
        <v>0</v>
      </c>
      <c r="AD182" s="55">
        <f t="shared" si="301"/>
        <v>0</v>
      </c>
      <c r="AE182" s="55">
        <f t="shared" si="302"/>
        <v>0</v>
      </c>
      <c r="AF182" s="55">
        <f t="shared" si="303"/>
        <v>0</v>
      </c>
      <c r="AG182" s="55">
        <f>ROUND(IF('Indicator Data'!K185=0,0,IF('Indicator Data'!K185&gt;AG$195,10,IF('Indicator Data'!K185&lt;AG$194,0,10-(AG$195-'Indicator Data'!K185)/(AG$195-AG$194)*10))),1)</f>
        <v>1</v>
      </c>
      <c r="AH182" s="55">
        <f t="shared" si="304"/>
        <v>3.8</v>
      </c>
      <c r="AI182" s="55">
        <f t="shared" si="305"/>
        <v>0.1</v>
      </c>
      <c r="AJ182" s="55">
        <f t="shared" si="306"/>
        <v>0</v>
      </c>
      <c r="AK182" s="55">
        <f t="shared" si="307"/>
        <v>0</v>
      </c>
      <c r="AL182" s="55">
        <f t="shared" si="308"/>
        <v>0</v>
      </c>
      <c r="AM182" s="55">
        <f t="shared" si="309"/>
        <v>0</v>
      </c>
      <c r="AN182" s="55">
        <f t="shared" si="310"/>
        <v>0</v>
      </c>
      <c r="AO182" s="193">
        <f t="shared" si="311"/>
        <v>2.5</v>
      </c>
      <c r="AP182" s="193">
        <f t="shared" si="261"/>
        <v>7.1</v>
      </c>
      <c r="AQ182" s="193">
        <f t="shared" si="312"/>
        <v>0</v>
      </c>
      <c r="AR182" s="193">
        <f t="shared" si="313"/>
        <v>0</v>
      </c>
      <c r="AS182" s="55">
        <f t="shared" si="314"/>
        <v>0.5</v>
      </c>
      <c r="AT182" s="55">
        <f>IF('Indicator Data'!L185="No data","x",IF('Indicator Data'!CM185&lt;1000,"x",ROUND((IF('Indicator Data'!L185&gt;AT$195,10,IF('Indicator Data'!L185&lt;AT$194,0,10-(AT$195-'Indicator Data'!L185)/(AT$195-AT$194)*10))),1)))</f>
        <v>6.1</v>
      </c>
      <c r="AU182" s="193">
        <f t="shared" si="315"/>
        <v>3.3</v>
      </c>
      <c r="AV182" s="55">
        <f>IF('Indicator Data'!M185="No data","x",ROUND(IF('Indicator Data'!M185=0,0,IF(LOG('Indicator Data'!M185)&gt;AV$195,10,IF(LOG('Indicator Data'!M185)&lt;AV$194,0,10-(AV$195-LOG('Indicator Data'!M185))/(AV$195-AV$194)*10))),1))</f>
        <v>9.1</v>
      </c>
      <c r="AW182" s="56">
        <f>IF(AV182="x","x",'Indicator Data'!M185/'Indicator Data'!$CL185)</f>
        <v>0.53009439114460133</v>
      </c>
      <c r="AX182" s="55">
        <f t="shared" si="262"/>
        <v>5.9</v>
      </c>
      <c r="AY182" s="55">
        <f t="shared" si="263"/>
        <v>7.9</v>
      </c>
      <c r="AZ182" s="55" t="str">
        <f>IF('Indicator Data'!N185="No data","x",ROUND(IF('Indicator Data'!N185=0,0,IF(LOG('Indicator Data'!N185)&gt;AZ$195,10,IF(LOG('Indicator Data'!N185)&lt;AZ$194,0,10-(AZ$195-LOG('Indicator Data'!N185))/(AZ$195-AZ$194)*10))),1))</f>
        <v>x</v>
      </c>
      <c r="BA182" s="56" t="str">
        <f>IF(AZ182="x","x",'Indicator Data'!N185/'Indicator Data'!$CL185)</f>
        <v>x</v>
      </c>
      <c r="BB182" s="55" t="str">
        <f t="shared" si="264"/>
        <v>x</v>
      </c>
      <c r="BC182" s="55" t="str">
        <f t="shared" si="265"/>
        <v>x</v>
      </c>
      <c r="BD182" s="55" t="str">
        <f>IF('Indicator Data'!O185="No data","x",ROUND(IF('Indicator Data'!O185=0,0,IF(LOG('Indicator Data'!O185)&gt;BD$195,10,IF(LOG('Indicator Data'!O185)&lt;BD$194,0,10-(BD$195-LOG('Indicator Data'!O185))/(BD$195-BD$194)*10))),1))</f>
        <v>x</v>
      </c>
      <c r="BE182" s="56" t="str">
        <f>IF(BD182="x","x",'Indicator Data'!O185/'Indicator Data'!$CL185)</f>
        <v>x</v>
      </c>
      <c r="BF182" s="55" t="str">
        <f t="shared" si="266"/>
        <v>x</v>
      </c>
      <c r="BG182" s="55" t="str">
        <f t="shared" si="267"/>
        <v>x</v>
      </c>
      <c r="BH182" s="55" t="str">
        <f>IF('Indicator Data'!P185="No data","x",ROUND(IF('Indicator Data'!P185=0,0,IF(LOG('Indicator Data'!P185)&gt;BH$195,10,IF(LOG('Indicator Data'!P185)&lt;BH$194,0,10-(BH$195-LOG('Indicator Data'!P185))/(BH$195-BH$194)*10))),1))</f>
        <v>x</v>
      </c>
      <c r="BI182" s="56" t="str">
        <f>IF(BH182="x","x",'Indicator Data'!P185/'Indicator Data'!$CL185)</f>
        <v>x</v>
      </c>
      <c r="BJ182" s="55" t="str">
        <f t="shared" si="268"/>
        <v>x</v>
      </c>
      <c r="BK182" s="55" t="str">
        <f t="shared" si="269"/>
        <v>x</v>
      </c>
      <c r="BL182" s="55">
        <f t="shared" si="270"/>
        <v>7.9</v>
      </c>
      <c r="BM182" s="55">
        <f>ROUND(IF('Indicator Data'!Q185=0,0,IF(LOG('Indicator Data'!Q185)&gt;BM$195,10,IF(LOG('Indicator Data'!Q185)&lt;BM$194,0,10-(BM$195-LOG('Indicator Data'!Q185))/(BM$195-BM$194)*10))),1)</f>
        <v>0</v>
      </c>
      <c r="BN182" s="55">
        <f>ROUND(IF('Indicator Data'!R185=0,0,IF(LOG('Indicator Data'!R185)&gt;BN$195,10,IF(LOG('Indicator Data'!R185)&lt;BN$194,0,10-(BN$195-LOG('Indicator Data'!R185))/(BN$195-BN$194)*10))),1)</f>
        <v>0</v>
      </c>
      <c r="BO182" s="55">
        <f t="shared" si="271"/>
        <v>0</v>
      </c>
      <c r="BP182" s="56">
        <f>'Indicator Data'!Q185/'Indicator Data'!$CL185</f>
        <v>0</v>
      </c>
      <c r="BQ182" s="56">
        <f>'Indicator Data'!R185/'Indicator Data'!$CL185</f>
        <v>0</v>
      </c>
      <c r="BR182" s="55">
        <f t="shared" si="316"/>
        <v>0</v>
      </c>
      <c r="BS182" s="55">
        <f t="shared" si="317"/>
        <v>0</v>
      </c>
      <c r="BT182" s="55">
        <f t="shared" si="248"/>
        <v>0</v>
      </c>
      <c r="BU182" s="55">
        <f t="shared" si="272"/>
        <v>0</v>
      </c>
      <c r="BV182" s="55">
        <f>ROUND(IF('Indicator Data'!S185=0,0,IF(LOG('Indicator Data'!S185)&gt;BV$195,10,IF(LOG('Indicator Data'!S185)&lt;BV$194,0,10-(BV$195-LOG('Indicator Data'!S185))/(BV$195-BV$194)*10))),1)</f>
        <v>0</v>
      </c>
      <c r="BW182" s="55">
        <f>ROUND(IF('Indicator Data'!T185=0,0,IF(LOG('Indicator Data'!T185)&gt;BW$195,10,IF(LOG('Indicator Data'!T185)&lt;BW$194,0,10-(BW$195-LOG('Indicator Data'!T185))/(BW$195-BW$194)*10))),1)</f>
        <v>0</v>
      </c>
      <c r="BX182" s="55">
        <f t="shared" si="273"/>
        <v>0</v>
      </c>
      <c r="BY182" s="56">
        <f>'Indicator Data'!S185/'Indicator Data'!$CL185</f>
        <v>0</v>
      </c>
      <c r="BZ182" s="56">
        <f>'Indicator Data'!T185/'Indicator Data'!$CL185</f>
        <v>0</v>
      </c>
      <c r="CA182" s="55">
        <f t="shared" si="318"/>
        <v>0</v>
      </c>
      <c r="CB182" s="55">
        <f t="shared" si="319"/>
        <v>0</v>
      </c>
      <c r="CC182" s="55">
        <f t="shared" si="274"/>
        <v>0</v>
      </c>
      <c r="CD182" s="55">
        <f t="shared" si="275"/>
        <v>0</v>
      </c>
      <c r="CE182" s="55">
        <f t="shared" si="276"/>
        <v>0</v>
      </c>
      <c r="CF182" s="55">
        <f>ROUND(IF('Indicator Data'!U185=0,0,IF(LOG('Indicator Data'!U185)&gt;CF$195,10,IF(LOG('Indicator Data'!U185)&lt;CF$194,0,10-(CF$195-LOG('Indicator Data'!U185))/(CF$195-CF$194)*10))),1)</f>
        <v>0</v>
      </c>
      <c r="CG182" s="56">
        <f>'Indicator Data'!U185/'Indicator Data'!$CL185</f>
        <v>0</v>
      </c>
      <c r="CH182" s="55">
        <f t="shared" si="320"/>
        <v>0</v>
      </c>
      <c r="CI182" s="55">
        <f t="shared" si="277"/>
        <v>0</v>
      </c>
      <c r="CJ182" s="55">
        <f>ROUND(IF('Indicator Data'!V185=0,0,IF(LOG('Indicator Data'!V185)&gt;CJ$195,10,IF(LOG('Indicator Data'!V185)&lt;CJ$194,0,10-(CJ$195-LOG('Indicator Data'!V185))/(CJ$195-CJ$194)*10))),1)</f>
        <v>0</v>
      </c>
      <c r="CK182" s="56">
        <f>IF('Indicator Data'!V185/'Indicator Data'!$CL185&gt;1,1,'Indicator Data'!V185/'Indicator Data'!$CL185)</f>
        <v>0</v>
      </c>
      <c r="CL182" s="55">
        <f t="shared" si="321"/>
        <v>0</v>
      </c>
      <c r="CM182" s="55">
        <f t="shared" si="278"/>
        <v>0</v>
      </c>
      <c r="CN182" s="55">
        <f>ROUND(IF('Indicator Data'!W185=0,0,IF(LOG('Indicator Data'!W185)&gt;CN$195,10,IF(LOG('Indicator Data'!W185)&lt;CN$194,0,10-(CN$195-LOG('Indicator Data'!W185))/(CN$195-CN$194)*10))),1)</f>
        <v>0</v>
      </c>
      <c r="CO182" s="56">
        <f>'Indicator Data'!W185/'Indicator Data'!$CL185</f>
        <v>0</v>
      </c>
      <c r="CP182" s="55">
        <f t="shared" si="322"/>
        <v>0</v>
      </c>
      <c r="CQ182" s="55">
        <f t="shared" si="279"/>
        <v>0</v>
      </c>
      <c r="CR182" s="55">
        <f>ROUND(IF('Indicator Data'!X185=0,0,IF(LOG('Indicator Data'!X185)&gt;CR$195,10,IF(LOG('Indicator Data'!X185)&lt;CR$194,0,10-(CR$195-LOG('Indicator Data'!X185))/(CR$195-CR$194)*10))),1)</f>
        <v>0</v>
      </c>
      <c r="CS182" s="56">
        <f>'Indicator Data'!X185/'Indicator Data'!$CL185</f>
        <v>0</v>
      </c>
      <c r="CT182" s="55">
        <f t="shared" si="323"/>
        <v>0</v>
      </c>
      <c r="CU182" s="55">
        <f t="shared" si="280"/>
        <v>0</v>
      </c>
      <c r="CV182" s="55">
        <f>ROUND(IF('Indicator Data'!Y185=0,0,IF(LOG('Indicator Data'!Y185)&gt;CR$195,10,IF(LOG('Indicator Data'!Y185)&lt;CR$194,0,10-(CR$195-LOG('Indicator Data'!Y185))/(CR$195-CR$194)*10))),1)</f>
        <v>0</v>
      </c>
      <c r="CW182" s="56">
        <f>'Indicator Data'!Y185/'Indicator Data'!$CL185</f>
        <v>0</v>
      </c>
      <c r="CX182" s="55">
        <f t="shared" si="324"/>
        <v>0</v>
      </c>
      <c r="CY182" s="55">
        <f t="shared" si="281"/>
        <v>0</v>
      </c>
      <c r="CZ182" s="55">
        <f t="shared" si="282"/>
        <v>0</v>
      </c>
      <c r="DA182" s="55">
        <f>IF('Indicator Data'!AE185="No data","x",ROUND(IF('Indicator Data'!AE185&gt;DA$195,0,IF('Indicator Data'!AE185&lt;DA$194,10,(DA$195-'Indicator Data'!AE185)/(DA$195-DA$194)*10)),1))</f>
        <v>0.4</v>
      </c>
      <c r="DB182" s="55">
        <f>IF('Indicator Data'!AF185="No data","x",ROUND(IF('Indicator Data'!AF185&gt;DB$195,0,IF('Indicator Data'!AF185&lt;DB$194,10,(DB$195-'Indicator Data'!AF185)/(DB$195-DB$194)*10)),1))</f>
        <v>1</v>
      </c>
      <c r="DC182" s="55" t="str">
        <f>IF('Indicator Data'!AH185="No data","x",ROUND(IF('Indicator Data'!AH185&gt;DC$195,0,IF('Indicator Data'!AH185&lt;DC$194,10,(DC$195-'Indicator Data'!AH185)/(DC$195-DC$194)*10)),1))</f>
        <v>x</v>
      </c>
      <c r="DD182" s="55">
        <f>IF(AND(DB182="x",DA182="x",DC182="x"),"x",ROUND(AVERAGE(DA182:DC182),1))</f>
        <v>0.7</v>
      </c>
      <c r="DE182" s="55">
        <f>IF('Indicator Data'!AA185="No data","x",ROUND(IF(LOG('Indicator Data'!AA185)&gt;DE$195,10,IF(LOG('Indicator Data'!AA185)&lt;DE$194,0,10-(DE$195-LOG('Indicator Data'!AA185))/(DE$195-DE$194)*10)),1))</f>
        <v>6.3</v>
      </c>
      <c r="DF182" s="55">
        <f>IF('Indicator Data'!AB185="No data","x",ROUND(IF('Indicator Data'!AB185&gt;DF$195,10,IF('Indicator Data'!AB185&lt;DF$194,0,10-(DF$195-'Indicator Data'!AB185)/(DF$195-DF$194)*10)),1))</f>
        <v>1.1000000000000001</v>
      </c>
      <c r="DG182" s="55">
        <f>IF('Indicator Data'!AC185="No data","x",ROUND(IF('Indicator Data'!AC185&gt;DG$195,10,IF('Indicator Data'!AC185&lt;DG$194,0,10-(DG$195-'Indicator Data'!AC185)/(DG$195-DG$194)*10)),1))</f>
        <v>6.9</v>
      </c>
      <c r="DH182" s="55">
        <f>IF('Indicator Data'!AD185="No data","x",ROUND(IF('Indicator Data'!AD185&gt;DH$195,10,IF('Indicator Data'!AD185&lt;DH$194,0,10-(DH$195-'Indicator Data'!AD185)/(DH$195-DH$194)*10)),1))</f>
        <v>0.7</v>
      </c>
      <c r="DI182" s="55">
        <f t="shared" si="283"/>
        <v>3.8</v>
      </c>
      <c r="DJ182" s="55">
        <f t="shared" si="284"/>
        <v>2.8</v>
      </c>
      <c r="DK182" s="55">
        <f>IF('Indicator Data'!AK185="No data","x",ROUND(IF('Indicator Data'!AK185&gt;DK$195,10,IF('Indicator Data'!AK185&lt;DK$194,0,10-(DK$195-'Indicator Data'!AK185)/(DK$195-DK$194)*10)),1))</f>
        <v>2.1</v>
      </c>
      <c r="DL182" s="55">
        <f>IF('Indicator Data'!AL185="No data","x",ROUND(IF('Indicator Data'!AL185&gt;DL$195,10,IF('Indicator Data'!AL185&lt;DL$194,0,10-(DL$195-'Indicator Data'!AL185)/(DL$195-DL$194)*10)),1))</f>
        <v>0</v>
      </c>
      <c r="DM182" s="55">
        <f t="shared" si="285"/>
        <v>2.9</v>
      </c>
      <c r="DN182" s="55">
        <f>IF('Indicator Data'!AG185="No data","x",ROUND(IF('Indicator Data'!AG185&gt;DN$195,10,IF('Indicator Data'!AG185&lt;DN$194,0,10-(DN$195-'Indicator Data'!AG185)/(DN$195-DN$194)*10)),1))</f>
        <v>0</v>
      </c>
      <c r="DO182" s="55">
        <f t="shared" si="286"/>
        <v>0.5</v>
      </c>
      <c r="DP182" s="194">
        <f>IF('Indicator Data'!AI185="No data","x",'Indicator Data'!AI185/'Indicator Data'!$CK185)</f>
        <v>3.7091140266496851E-4</v>
      </c>
      <c r="DQ182" s="55">
        <f t="shared" si="325"/>
        <v>3.7</v>
      </c>
      <c r="DR182" s="55">
        <f>IF('Indicator Data'!AJ185="No data","x",ROUND(IF('Indicator Data'!AJ185&gt;DR$195,10,IF('Indicator Data'!AJ185&lt;DR$194,0,10-(DR$195-'Indicator Data'!AJ185)/(DR$195-DR$194)*10)),1))</f>
        <v>8</v>
      </c>
      <c r="DS182" s="55">
        <f t="shared" si="287"/>
        <v>5.9</v>
      </c>
      <c r="DT182" s="55">
        <f>ROUND(IF('Indicator Data'!Z185=0,0,IF(LOG('Indicator Data'!Z185)&gt;DT$195,10,IF(LOG('Indicator Data'!Z185)&lt;DT$194,0,10-(DT$195-LOG('Indicator Data'!Z185))/(DT$195-DT$194)*10))),1)</f>
        <v>8.3000000000000007</v>
      </c>
      <c r="DU182" s="56">
        <f>'Indicator Data'!Z185/'Indicator Data'!$CL185</f>
        <v>0.15611716257274696</v>
      </c>
      <c r="DV182" s="55">
        <f t="shared" si="326"/>
        <v>1.6</v>
      </c>
      <c r="DW182" s="55">
        <f t="shared" si="288"/>
        <v>5.9</v>
      </c>
      <c r="DX182" s="55">
        <f t="shared" si="289"/>
        <v>3.1</v>
      </c>
      <c r="DY182" s="57">
        <f>IF(BL182="x",ROUND((10-GEOMEAN(((10-DX182)/10*9+1),((10-CZ182)/10*9+1),((10-DJ182)/10*9+1)))/9*10,1),ROUND((10-GEOMEAN(((10-BL182)/10*9+1),((10-DX182)/10*9+1),((10-CZ182)/10*9+1),((10-DJ182)/10*9+1)))/9*10,1))</f>
        <v>4.0999999999999996</v>
      </c>
      <c r="DZ182" s="58">
        <f>IF(ROUND(IF(AP182="x",(10-GEOMEAN(((10-AO182)/10*9+1),((10-DY182)/10*9+1),((10-AU182)/10*9+1),((10-AQ182)/10*9+1),((10-AR182)/10*9+1)))/9*10,(10-GEOMEAN(((10-AO182)/10*9+1),((10-DY182)/10*9+1),((10-AP182)/10*9+1),((10-AQ182)/10*9+1),((10-AR182)/10*9+1),((10-AU182)/10*9+1)))/9*10),1)=0,0.1,ROUND(IF(AP182="x",(10-GEOMEAN(((10-AO182)/10*9+1),((10-DY182)/10*9+1),((10-AU182)/10*9+1),((10-AQ182)/10*9+1),((10-AR182)/10*9+1)))/9*10,(10-GEOMEAN(((10-AO182)/10*9+1),((10-DY182)/10*9+1),((10-AP182)/10*9+1),((10-AQ182)/10*9+1),((10-AR182)/10*9+1),((10-AU182)/10*9+1)))/9*10),1))</f>
        <v>3.3</v>
      </c>
      <c r="EA182" s="55">
        <f>ROUND(IF('Indicator Data'!AM185=0,0,IF('Indicator Data'!AM185&gt;EA$195,10,IF('Indicator Data'!AM185&lt;EA$194,0,10-(EA$195-'Indicator Data'!AM185)/(EA$195-EA$194)*10))),1)</f>
        <v>10</v>
      </c>
      <c r="EB182" s="55">
        <f>ROUND(IF('Indicator Data'!AN185=0,0,IF(LOG('Indicator Data'!AN185)&gt;LOG(EB$195),10,IF(LOG('Indicator Data'!AN185)&lt;LOG(EB$194),0,10-(LOG(EB$195)-LOG('Indicator Data'!AN185))/(LOG(EB$195)-LOG(EB$194))*10))),1)</f>
        <v>10</v>
      </c>
      <c r="EC182" s="57">
        <f t="shared" si="327"/>
        <v>10</v>
      </c>
      <c r="ED182" s="55">
        <f>'Indicator Data'!AO185</f>
        <v>0</v>
      </c>
      <c r="EE182" s="55">
        <f>'Indicator Data'!AP185</f>
        <v>4</v>
      </c>
      <c r="EF182" s="57">
        <f t="shared" si="328"/>
        <v>7</v>
      </c>
      <c r="EG182" s="58">
        <f t="shared" si="329"/>
        <v>7</v>
      </c>
      <c r="EH182" s="15"/>
      <c r="EI182" s="104"/>
      <c r="EJ182" s="4"/>
    </row>
    <row r="183" spans="1:140" x14ac:dyDescent="0.25">
      <c r="A183" s="127" t="str">
        <f>'Indicator Data'!A186</f>
        <v>United Arab Emirates</v>
      </c>
      <c r="B183" s="59" t="str">
        <f>'Indicator Data'!B186</f>
        <v>ARE</v>
      </c>
      <c r="C183" s="55">
        <f>ROUND(IF('Indicator Data'!C186=0,0.1,IF(LOG('Indicator Data'!C186)&gt;C$195,10,IF(LOG('Indicator Data'!C186)&lt;C$194,0,10-(C$195-LOG('Indicator Data'!C186))/(C$195-C$194)*10))),1)</f>
        <v>0.1</v>
      </c>
      <c r="D183" s="55">
        <f>ROUND(IF('Indicator Data'!D186=0,0.1,IF(LOG('Indicator Data'!D186)&gt;D$195,10,IF(LOG('Indicator Data'!D186)&lt;D$194,0,10-(D$195-LOG('Indicator Data'!D186))/(D$195-D$194)*10))),1)</f>
        <v>0.1</v>
      </c>
      <c r="E183" s="55">
        <f t="shared" si="290"/>
        <v>0.1</v>
      </c>
      <c r="F183" s="55">
        <f>IF('Indicator Data'!E186="No data",0.1,(ROUND(IF('Indicator Data'!E186=0,0,IF(LOG('Indicator Data'!E186)&gt;F$195,10,IF(LOG('Indicator Data'!E186)&lt;F$194,0,10-(F$195-LOG('Indicator Data'!E186))/(F$195-F$194)*10))),1)))</f>
        <v>5.7</v>
      </c>
      <c r="G183" s="55">
        <f>ROUND(IF('Indicator Data'!F186=0,0,IF(LOG('Indicator Data'!F186)&gt;G$195,10,IF(LOG('Indicator Data'!F186)&lt;G$194,0,10-(G$195-LOG('Indicator Data'!F186))/(G$195-G$194)*10))),1)</f>
        <v>6.4</v>
      </c>
      <c r="H183" s="55">
        <f>ROUND(IF('Indicator Data'!G186=0,0,IF(LOG('Indicator Data'!G186)&gt;H$195,10,IF(LOG('Indicator Data'!G186)&lt;H$194,0,10-(H$195-LOG('Indicator Data'!G186))/(H$195-H$194)*10))),1)</f>
        <v>2.4</v>
      </c>
      <c r="I183" s="55">
        <f>ROUND(IF('Indicator Data'!H186=0,0,IF(LOG('Indicator Data'!H186)&gt;I$195,10,IF(LOG('Indicator Data'!H186)&lt;I$194,0,10-(I$195-LOG('Indicator Data'!H186))/(I$195-I$194)*10))),1)</f>
        <v>0</v>
      </c>
      <c r="J183" s="55">
        <f t="shared" si="291"/>
        <v>1.3</v>
      </c>
      <c r="K183" s="55">
        <f>ROUND(IF('Indicator Data'!I186=0,0,IF(LOG('Indicator Data'!I186)&gt;K$195,10,IF(LOG('Indicator Data'!I186)&lt;K$194,0,10-(K$195-LOG('Indicator Data'!I186))/(K$195-K$194)*10))),1)</f>
        <v>4.5999999999999996</v>
      </c>
      <c r="L183" s="55">
        <f t="shared" si="292"/>
        <v>3.1</v>
      </c>
      <c r="M183" s="55">
        <f>ROUND(IF('Indicator Data'!J186=0,0,IF(LOG('Indicator Data'!J186)&gt;M$195,10,IF(LOG('Indicator Data'!J186)&lt;M$194,0,10-(M$195-LOG('Indicator Data'!J186))/(M$195-M$194)*10))),1)</f>
        <v>0</v>
      </c>
      <c r="N183" s="56">
        <f>'Indicator Data'!C186/'Indicator Data'!$CL186</f>
        <v>0</v>
      </c>
      <c r="O183" s="56">
        <f>'Indicator Data'!D186/'Indicator Data'!$CL186</f>
        <v>0</v>
      </c>
      <c r="P183" s="56">
        <f>IF(F183=0.1,"x",'Indicator Data'!E186/'Indicator Data'!$CL186)</f>
        <v>2.0101260136102007E-3</v>
      </c>
      <c r="Q183" s="56">
        <f>'Indicator Data'!F186/'Indicator Data'!$CL186</f>
        <v>7.2363038705203564E-6</v>
      </c>
      <c r="R183" s="56">
        <f>'Indicator Data'!G186/'Indicator Data'!$CL186</f>
        <v>1.0065379354782406E-4</v>
      </c>
      <c r="S183" s="56">
        <f>'Indicator Data'!H186/'Indicator Data'!$CL186</f>
        <v>0</v>
      </c>
      <c r="T183" s="56">
        <f>'Indicator Data'!I186/'Indicator Data'!$CL186</f>
        <v>2.1280770011846892E-4</v>
      </c>
      <c r="U183" s="56">
        <f>'Indicator Data'!J186/'Indicator Data'!$CL186</f>
        <v>0</v>
      </c>
      <c r="V183" s="55">
        <f t="shared" si="293"/>
        <v>0</v>
      </c>
      <c r="W183" s="55">
        <f t="shared" si="294"/>
        <v>0</v>
      </c>
      <c r="X183" s="55">
        <f t="shared" si="295"/>
        <v>0</v>
      </c>
      <c r="Y183" s="55">
        <f t="shared" si="296"/>
        <v>1.3</v>
      </c>
      <c r="Z183" s="55">
        <f t="shared" si="297"/>
        <v>7.5</v>
      </c>
      <c r="AA183" s="55">
        <f t="shared" si="298"/>
        <v>0.1</v>
      </c>
      <c r="AB183" s="55">
        <f t="shared" si="299"/>
        <v>0</v>
      </c>
      <c r="AC183" s="55">
        <f t="shared" si="300"/>
        <v>0.1</v>
      </c>
      <c r="AD183" s="55">
        <f t="shared" si="301"/>
        <v>0.2</v>
      </c>
      <c r="AE183" s="55">
        <f t="shared" si="302"/>
        <v>0.2</v>
      </c>
      <c r="AF183" s="55">
        <f t="shared" si="303"/>
        <v>0</v>
      </c>
      <c r="AG183" s="55">
        <f>ROUND(IF('Indicator Data'!K186=0,0,IF('Indicator Data'!K186&gt;AG$195,10,IF('Indicator Data'!K186&lt;AG$194,0,10-(AG$195-'Indicator Data'!K186)/(AG$195-AG$194)*10))),1)</f>
        <v>0</v>
      </c>
      <c r="AH183" s="55">
        <f t="shared" si="304"/>
        <v>0.1</v>
      </c>
      <c r="AI183" s="55">
        <f t="shared" si="305"/>
        <v>0.1</v>
      </c>
      <c r="AJ183" s="55">
        <f t="shared" si="306"/>
        <v>1.3</v>
      </c>
      <c r="AK183" s="55">
        <f t="shared" si="307"/>
        <v>0</v>
      </c>
      <c r="AL183" s="55">
        <f t="shared" si="308"/>
        <v>0.7</v>
      </c>
      <c r="AM183" s="55">
        <f t="shared" si="309"/>
        <v>2.4</v>
      </c>
      <c r="AN183" s="55">
        <f t="shared" si="310"/>
        <v>0</v>
      </c>
      <c r="AO183" s="193">
        <f t="shared" si="311"/>
        <v>0.1</v>
      </c>
      <c r="AP183" s="193">
        <f t="shared" si="261"/>
        <v>3.8</v>
      </c>
      <c r="AQ183" s="193">
        <f t="shared" si="312"/>
        <v>7</v>
      </c>
      <c r="AR183" s="193">
        <f t="shared" si="313"/>
        <v>1.8</v>
      </c>
      <c r="AS183" s="55">
        <f t="shared" si="314"/>
        <v>0</v>
      </c>
      <c r="AT183" s="55">
        <f>IF('Indicator Data'!L186="No data","x",IF('Indicator Data'!CM186&lt;1000,"x",ROUND((IF('Indicator Data'!L186&gt;AT$195,10,IF('Indicator Data'!L186&lt;AT$194,0,10-(AT$195-'Indicator Data'!L186)/(AT$195-AT$194)*10))),1)))</f>
        <v>8.1</v>
      </c>
      <c r="AU183" s="193">
        <f t="shared" si="315"/>
        <v>4.0999999999999996</v>
      </c>
      <c r="AV183" s="55">
        <f>IF('Indicator Data'!M186="No data","x",ROUND(IF('Indicator Data'!M186=0,0,IF(LOG('Indicator Data'!M186)&gt;AV$195,10,IF(LOG('Indicator Data'!M186)&lt;AV$194,0,10-(AV$195-LOG('Indicator Data'!M186))/(AV$195-AV$194)*10))),1))</f>
        <v>8.1</v>
      </c>
      <c r="AW183" s="56">
        <f>IF(AV183="x","x",'Indicator Data'!M186/'Indicator Data'!$CL186)</f>
        <v>0.51435992203339154</v>
      </c>
      <c r="AX183" s="55">
        <f t="shared" si="262"/>
        <v>5.7</v>
      </c>
      <c r="AY183" s="55">
        <f t="shared" si="263"/>
        <v>7.1</v>
      </c>
      <c r="AZ183" s="55" t="str">
        <f>IF('Indicator Data'!N186="No data","x",ROUND(IF('Indicator Data'!N186=0,0,IF(LOG('Indicator Data'!N186)&gt;AZ$195,10,IF(LOG('Indicator Data'!N186)&lt;AZ$194,0,10-(AZ$195-LOG('Indicator Data'!N186))/(AZ$195-AZ$194)*10))),1))</f>
        <v>x</v>
      </c>
      <c r="BA183" s="56" t="str">
        <f>IF(AZ183="x","x",'Indicator Data'!N186/'Indicator Data'!$CL186)</f>
        <v>x</v>
      </c>
      <c r="BB183" s="55" t="str">
        <f t="shared" si="264"/>
        <v>x</v>
      </c>
      <c r="BC183" s="55" t="str">
        <f t="shared" si="265"/>
        <v>x</v>
      </c>
      <c r="BD183" s="55" t="str">
        <f>IF('Indicator Data'!O186="No data","x",ROUND(IF('Indicator Data'!O186=0,0,IF(LOG('Indicator Data'!O186)&gt;BD$195,10,IF(LOG('Indicator Data'!O186)&lt;BD$194,0,10-(BD$195-LOG('Indicator Data'!O186))/(BD$195-BD$194)*10))),1))</f>
        <v>x</v>
      </c>
      <c r="BE183" s="56" t="str">
        <f>IF(BD183="x","x",'Indicator Data'!O186/'Indicator Data'!$CL186)</f>
        <v>x</v>
      </c>
      <c r="BF183" s="55" t="str">
        <f t="shared" si="266"/>
        <v>x</v>
      </c>
      <c r="BG183" s="55" t="str">
        <f t="shared" si="267"/>
        <v>x</v>
      </c>
      <c r="BH183" s="55" t="str">
        <f>IF('Indicator Data'!P186="No data","x",ROUND(IF('Indicator Data'!P186=0,0,IF(LOG('Indicator Data'!P186)&gt;BH$195,10,IF(LOG('Indicator Data'!P186)&lt;BH$194,0,10-(BH$195-LOG('Indicator Data'!P186))/(BH$195-BH$194)*10))),1))</f>
        <v>x</v>
      </c>
      <c r="BI183" s="56" t="str">
        <f>IF(BH183="x","x",'Indicator Data'!P186/'Indicator Data'!$CL186)</f>
        <v>x</v>
      </c>
      <c r="BJ183" s="55" t="str">
        <f t="shared" si="268"/>
        <v>x</v>
      </c>
      <c r="BK183" s="55" t="str">
        <f t="shared" si="269"/>
        <v>x</v>
      </c>
      <c r="BL183" s="55">
        <f t="shared" si="270"/>
        <v>7.1</v>
      </c>
      <c r="BM183" s="55">
        <f>ROUND(IF('Indicator Data'!Q186=0,0,IF(LOG('Indicator Data'!Q186)&gt;BM$195,10,IF(LOG('Indicator Data'!Q186)&lt;BM$194,0,10-(BM$195-LOG('Indicator Data'!Q186))/(BM$195-BM$194)*10))),1)</f>
        <v>0</v>
      </c>
      <c r="BN183" s="55">
        <f>ROUND(IF('Indicator Data'!R186=0,0,IF(LOG('Indicator Data'!R186)&gt;BN$195,10,IF(LOG('Indicator Data'!R186)&lt;BN$194,0,10-(BN$195-LOG('Indicator Data'!R186))/(BN$195-BN$194)*10))),1)</f>
        <v>0</v>
      </c>
      <c r="BO183" s="55">
        <f t="shared" si="271"/>
        <v>0</v>
      </c>
      <c r="BP183" s="56">
        <f>'Indicator Data'!Q186/'Indicator Data'!$CL186</f>
        <v>0</v>
      </c>
      <c r="BQ183" s="56">
        <f>'Indicator Data'!R186/'Indicator Data'!$CL186</f>
        <v>0</v>
      </c>
      <c r="BR183" s="55">
        <f t="shared" si="316"/>
        <v>0</v>
      </c>
      <c r="BS183" s="55">
        <f t="shared" si="317"/>
        <v>0</v>
      </c>
      <c r="BT183" s="55">
        <f t="shared" si="248"/>
        <v>0</v>
      </c>
      <c r="BU183" s="55">
        <f t="shared" si="272"/>
        <v>0</v>
      </c>
      <c r="BV183" s="55">
        <f>ROUND(IF('Indicator Data'!S186=0,0,IF(LOG('Indicator Data'!S186)&gt;BV$195,10,IF(LOG('Indicator Data'!S186)&lt;BV$194,0,10-(BV$195-LOG('Indicator Data'!S186))/(BV$195-BV$194)*10))),1)</f>
        <v>0</v>
      </c>
      <c r="BW183" s="55">
        <f>ROUND(IF('Indicator Data'!T186=0,0,IF(LOG('Indicator Data'!T186)&gt;BW$195,10,IF(LOG('Indicator Data'!T186)&lt;BW$194,0,10-(BW$195-LOG('Indicator Data'!T186))/(BW$195-BW$194)*10))),1)</f>
        <v>0</v>
      </c>
      <c r="BX183" s="55">
        <f t="shared" si="273"/>
        <v>0</v>
      </c>
      <c r="BY183" s="56">
        <f>'Indicator Data'!S186/'Indicator Data'!$CL186</f>
        <v>0</v>
      </c>
      <c r="BZ183" s="56">
        <f>'Indicator Data'!T186/'Indicator Data'!$CL186</f>
        <v>0</v>
      </c>
      <c r="CA183" s="55">
        <f t="shared" si="318"/>
        <v>0</v>
      </c>
      <c r="CB183" s="55">
        <f t="shared" si="319"/>
        <v>0</v>
      </c>
      <c r="CC183" s="55">
        <f t="shared" si="274"/>
        <v>0</v>
      </c>
      <c r="CD183" s="55">
        <f t="shared" si="275"/>
        <v>0</v>
      </c>
      <c r="CE183" s="55">
        <f t="shared" si="276"/>
        <v>0</v>
      </c>
      <c r="CF183" s="55">
        <f>ROUND(IF('Indicator Data'!U186=0,0,IF(LOG('Indicator Data'!U186)&gt;CF$195,10,IF(LOG('Indicator Data'!U186)&lt;CF$194,0,10-(CF$195-LOG('Indicator Data'!U186))/(CF$195-CF$194)*10))),1)</f>
        <v>7.9</v>
      </c>
      <c r="CG183" s="56">
        <f>'Indicator Data'!U186/'Indicator Data'!$CL186</f>
        <v>0.36687995007967372</v>
      </c>
      <c r="CH183" s="55">
        <f t="shared" si="320"/>
        <v>4.0999999999999996</v>
      </c>
      <c r="CI183" s="55">
        <f t="shared" si="277"/>
        <v>6.4</v>
      </c>
      <c r="CJ183" s="55">
        <f>ROUND(IF('Indicator Data'!V186=0,0,IF(LOG('Indicator Data'!V186)&gt;CJ$195,10,IF(LOG('Indicator Data'!V186)&lt;CJ$194,0,10-(CJ$195-LOG('Indicator Data'!V186))/(CJ$195-CJ$194)*10))),1)</f>
        <v>8.3000000000000007</v>
      </c>
      <c r="CK183" s="56">
        <f>IF('Indicator Data'!V186/'Indicator Data'!$CL186&gt;1,1,'Indicator Data'!V186/'Indicator Data'!$CL186)</f>
        <v>0.75609000559919548</v>
      </c>
      <c r="CL183" s="55">
        <f t="shared" si="321"/>
        <v>7.6</v>
      </c>
      <c r="CM183" s="55">
        <f t="shared" si="278"/>
        <v>8</v>
      </c>
      <c r="CN183" s="55">
        <f>ROUND(IF('Indicator Data'!W186=0,0,IF(LOG('Indicator Data'!W186)&gt;CN$195,10,IF(LOG('Indicator Data'!W186)&lt;CN$194,0,10-(CN$195-LOG('Indicator Data'!W186))/(CN$195-CN$194)*10))),1)</f>
        <v>0</v>
      </c>
      <c r="CO183" s="56">
        <f>'Indicator Data'!W186/'Indicator Data'!$CL186</f>
        <v>0</v>
      </c>
      <c r="CP183" s="55">
        <f t="shared" si="322"/>
        <v>0</v>
      </c>
      <c r="CQ183" s="55">
        <f t="shared" si="279"/>
        <v>0</v>
      </c>
      <c r="CR183" s="55">
        <f>ROUND(IF('Indicator Data'!X186=0,0,IF(LOG('Indicator Data'!X186)&gt;CR$195,10,IF(LOG('Indicator Data'!X186)&lt;CR$194,0,10-(CR$195-LOG('Indicator Data'!X186))/(CR$195-CR$194)*10))),1)</f>
        <v>8.4</v>
      </c>
      <c r="CS183" s="56">
        <f>'Indicator Data'!X186/'Indicator Data'!$CL186</f>
        <v>0.82092754147095459</v>
      </c>
      <c r="CT183" s="55">
        <f t="shared" si="323"/>
        <v>8.1999999999999993</v>
      </c>
      <c r="CU183" s="55">
        <f t="shared" si="280"/>
        <v>8.3000000000000007</v>
      </c>
      <c r="CV183" s="55">
        <f>ROUND(IF('Indicator Data'!Y186=0,0,IF(LOG('Indicator Data'!Y186)&gt;CR$195,10,IF(LOG('Indicator Data'!Y186)&lt;CR$194,0,10-(CR$195-LOG('Indicator Data'!Y186))/(CR$195-CR$194)*10))),1)</f>
        <v>0</v>
      </c>
      <c r="CW183" s="56">
        <f>'Indicator Data'!Y186/'Indicator Data'!$CL186</f>
        <v>0</v>
      </c>
      <c r="CX183" s="55">
        <f t="shared" si="324"/>
        <v>0</v>
      </c>
      <c r="CY183" s="55">
        <f t="shared" si="281"/>
        <v>0</v>
      </c>
      <c r="CZ183" s="55">
        <f t="shared" si="282"/>
        <v>6.5</v>
      </c>
      <c r="DA183" s="55">
        <f>IF('Indicator Data'!AE186="No data","x",ROUND(IF('Indicator Data'!AE186&gt;DA$195,0,IF('Indicator Data'!AE186&lt;DA$194,10,(DA$195-'Indicator Data'!AE186)/(DA$195-DA$194)*10)),1))</f>
        <v>0.2</v>
      </c>
      <c r="DB183" s="55">
        <f>IF('Indicator Data'!AF186="No data","x",ROUND(IF('Indicator Data'!AF186&gt;DB$195,0,IF('Indicator Data'!AF186&lt;DB$194,10,(DB$195-'Indicator Data'!AF186)/(DB$195-DB$194)*10)),1))</f>
        <v>0.3</v>
      </c>
      <c r="DC183" s="55" t="str">
        <f>IF('Indicator Data'!AH186="No data","x",ROUND(IF('Indicator Data'!AH186&gt;DC$195,0,IF('Indicator Data'!AH186&lt;DC$194,10,(DC$195-'Indicator Data'!AH186)/(DC$195-DC$194)*10)),1))</f>
        <v>x</v>
      </c>
      <c r="DD183" s="55">
        <f>IF(AND(DB183="x",DA183="x",DC183="x"),"x",ROUND(AVERAGE(DA183:DC183),1))</f>
        <v>0.3</v>
      </c>
      <c r="DE183" s="55">
        <f>IF('Indicator Data'!AA186="No data","x",ROUND(IF(LOG('Indicator Data'!AA186)&gt;DE$195,10,IF(LOG('Indicator Data'!AA186)&lt;DE$194,0,10-(DE$195-LOG('Indicator Data'!AA186))/(DE$195-DE$194)*10)),1))</f>
        <v>7.1</v>
      </c>
      <c r="DF183" s="55">
        <f>IF('Indicator Data'!AB186="No data","x",ROUND(IF('Indicator Data'!AB186&gt;DF$195,10,IF('Indicator Data'!AB186&lt;DF$194,0,10-(DF$195-'Indicator Data'!AB186)/(DF$195-DF$194)*10)),1))</f>
        <v>4.7</v>
      </c>
      <c r="DG183" s="55">
        <f>IF('Indicator Data'!AC186="No data","x",ROUND(IF('Indicator Data'!AC186&gt;DG$195,10,IF('Indicator Data'!AC186&lt;DG$194,0,10-(DG$195-'Indicator Data'!AC186)/(DG$195-DG$194)*10)),1))</f>
        <v>8.6999999999999993</v>
      </c>
      <c r="DH183" s="55" t="str">
        <f>IF('Indicator Data'!AD186="No data","x",ROUND(IF('Indicator Data'!AD186&gt;DH$195,10,IF('Indicator Data'!AD186&lt;DH$194,0,10-(DH$195-'Indicator Data'!AD186)/(DH$195-DH$194)*10)),1))</f>
        <v>x</v>
      </c>
      <c r="DI183" s="55">
        <f t="shared" si="283"/>
        <v>6.8</v>
      </c>
      <c r="DJ183" s="55">
        <f t="shared" si="284"/>
        <v>4.5999999999999996</v>
      </c>
      <c r="DK183" s="55" t="str">
        <f>IF('Indicator Data'!AK186="No data","x",ROUND(IF('Indicator Data'!AK186&gt;DK$195,10,IF('Indicator Data'!AK186&lt;DK$194,0,10-(DK$195-'Indicator Data'!AK186)/(DK$195-DK$194)*10)),1))</f>
        <v>x</v>
      </c>
      <c r="DL183" s="55">
        <f>IF('Indicator Data'!AL186="No data","x",ROUND(IF('Indicator Data'!AL186&gt;DL$195,10,IF('Indicator Data'!AL186&lt;DL$194,0,10-(DL$195-'Indicator Data'!AL186)/(DL$195-DL$194)*10)),1))</f>
        <v>0.1</v>
      </c>
      <c r="DM183" s="55">
        <f t="shared" si="285"/>
        <v>5.2</v>
      </c>
      <c r="DN183" s="55">
        <f>IF('Indicator Data'!AG186="No data","x",ROUND(IF('Indicator Data'!AG186&gt;DN$195,10,IF('Indicator Data'!AG186&lt;DN$194,0,10-(DN$195-'Indicator Data'!AG186)/(DN$195-DN$194)*10)),1))</f>
        <v>0</v>
      </c>
      <c r="DO183" s="55">
        <f t="shared" si="286"/>
        <v>0.2</v>
      </c>
      <c r="DP183" s="194">
        <f>IF('Indicator Data'!AI186="No data","x",'Indicator Data'!AI186/'Indicator Data'!$CK186)</f>
        <v>1.2999743846900397E-4</v>
      </c>
      <c r="DQ183" s="55">
        <f t="shared" si="325"/>
        <v>1.3</v>
      </c>
      <c r="DR183" s="55">
        <f>IF('Indicator Data'!AJ186="No data","x",ROUND(IF('Indicator Data'!AJ186&gt;DR$195,10,IF('Indicator Data'!AJ186&lt;DR$194,0,10-(DR$195-'Indicator Data'!AJ186)/(DR$195-DR$194)*10)),1))</f>
        <v>10</v>
      </c>
      <c r="DS183" s="55">
        <f t="shared" si="287"/>
        <v>5.7</v>
      </c>
      <c r="DT183" s="55">
        <f>ROUND(IF('Indicator Data'!Z186=0,0,IF(LOG('Indicator Data'!Z186)&gt;DT$195,10,IF(LOG('Indicator Data'!Z186)&lt;DT$194,0,10-(DT$195-LOG('Indicator Data'!Z186))/(DT$195-DT$194)*10))),1)</f>
        <v>0</v>
      </c>
      <c r="DU183" s="56">
        <f>'Indicator Data'!Z186/'Indicator Data'!$CL186</f>
        <v>0</v>
      </c>
      <c r="DV183" s="55">
        <f t="shared" si="326"/>
        <v>0</v>
      </c>
      <c r="DW183" s="55">
        <f t="shared" si="288"/>
        <v>0</v>
      </c>
      <c r="DX183" s="55">
        <f t="shared" si="289"/>
        <v>3.7</v>
      </c>
      <c r="DY183" s="57">
        <f>IF(BL183="x",ROUND((10-GEOMEAN(((10-DX183)/10*9+1),((10-CZ183)/10*9+1),((10-DJ183)/10*9+1)))/9*10,1),ROUND((10-GEOMEAN(((10-BL183)/10*9+1),((10-DX183)/10*9+1),((10-CZ183)/10*9+1),((10-DJ183)/10*9+1)))/9*10,1))</f>
        <v>5.6</v>
      </c>
      <c r="DZ183" s="58">
        <f>IF(ROUND(IF(AP183="x",(10-GEOMEAN(((10-AO183)/10*9+1),((10-DY183)/10*9+1),((10-AU183)/10*9+1),((10-AQ183)/10*9+1),((10-AR183)/10*9+1)))/9*10,(10-GEOMEAN(((10-AO183)/10*9+1),((10-DY183)/10*9+1),((10-AP183)/10*9+1),((10-AQ183)/10*9+1),((10-AR183)/10*9+1),((10-AU183)/10*9+1)))/9*10),1)=0,0.1,ROUND(IF(AP183="x",(10-GEOMEAN(((10-AO183)/10*9+1),((10-DY183)/10*9+1),((10-AU183)/10*9+1),((10-AQ183)/10*9+1),((10-AR183)/10*9+1)))/9*10,(10-GEOMEAN(((10-AO183)/10*9+1),((10-DY183)/10*9+1),((10-AP183)/10*9+1),((10-AQ183)/10*9+1),((10-AR183)/10*9+1),((10-AU183)/10*9+1)))/9*10),1))</f>
        <v>4.0999999999999996</v>
      </c>
      <c r="EA183" s="55">
        <f>ROUND(IF('Indicator Data'!AM186=0,0,IF('Indicator Data'!AM186&gt;EA$195,10,IF('Indicator Data'!AM186&lt;EA$194,0,10-(EA$195-'Indicator Data'!AM186)/(EA$195-EA$194)*10))),1)</f>
        <v>0.1</v>
      </c>
      <c r="EB183" s="55">
        <f>ROUND(IF('Indicator Data'!AN186=0,0,IF(LOG('Indicator Data'!AN186)&gt;LOG(EB$195),10,IF(LOG('Indicator Data'!AN186)&lt;LOG(EB$194),0,10-(LOG(EB$195)-LOG('Indicator Data'!AN186))/(LOG(EB$195)-LOG(EB$194))*10))),1)</f>
        <v>0</v>
      </c>
      <c r="EC183" s="57">
        <f t="shared" si="327"/>
        <v>0.1</v>
      </c>
      <c r="ED183" s="55">
        <f>'Indicator Data'!AO186</f>
        <v>0</v>
      </c>
      <c r="EE183" s="55">
        <f>'Indicator Data'!AP186</f>
        <v>0</v>
      </c>
      <c r="EF183" s="57">
        <f t="shared" si="328"/>
        <v>0</v>
      </c>
      <c r="EG183" s="58">
        <f t="shared" si="329"/>
        <v>0.1</v>
      </c>
      <c r="EH183" s="15"/>
      <c r="EI183" s="104"/>
      <c r="EJ183" s="4"/>
    </row>
    <row r="184" spans="1:140" x14ac:dyDescent="0.25">
      <c r="A184" s="127" t="str">
        <f>'Indicator Data'!A187</f>
        <v>United Kingdom</v>
      </c>
      <c r="B184" s="59" t="str">
        <f>'Indicator Data'!B187</f>
        <v>GBR</v>
      </c>
      <c r="C184" s="55">
        <f>ROUND(IF('Indicator Data'!C187=0,0.1,IF(LOG('Indicator Data'!C187)&gt;C$195,10,IF(LOG('Indicator Data'!C187)&lt;C$194,0,10-(C$195-LOG('Indicator Data'!C187))/(C$195-C$194)*10))),1)</f>
        <v>2</v>
      </c>
      <c r="D184" s="55">
        <f>ROUND(IF('Indicator Data'!D187=0,0.1,IF(LOG('Indicator Data'!D187)&gt;D$195,10,IF(LOG('Indicator Data'!D187)&lt;D$194,0,10-(D$195-LOG('Indicator Data'!D187))/(D$195-D$194)*10))),1)</f>
        <v>0.1</v>
      </c>
      <c r="E184" s="55">
        <f t="shared" si="290"/>
        <v>1.1000000000000001</v>
      </c>
      <c r="F184" s="55">
        <f>IF('Indicator Data'!E187="No data",0.1,(ROUND(IF('Indicator Data'!E187=0,0,IF(LOG('Indicator Data'!E187)&gt;F$195,10,IF(LOG('Indicator Data'!E187)&lt;F$194,0,10-(F$195-LOG('Indicator Data'!E187))/(F$195-F$194)*10))),1)))</f>
        <v>7.2</v>
      </c>
      <c r="G184" s="55">
        <f>ROUND(IF('Indicator Data'!F187=0,0,IF(LOG('Indicator Data'!F187)&gt;G$195,10,IF(LOG('Indicator Data'!F187)&lt;G$194,0,10-(G$195-LOG('Indicator Data'!F187))/(G$195-G$194)*10))),1)</f>
        <v>5.4</v>
      </c>
      <c r="H184" s="55">
        <f>ROUND(IF('Indicator Data'!G187=0,0,IF(LOG('Indicator Data'!G187)&gt;H$195,10,IF(LOG('Indicator Data'!G187)&lt;H$194,0,10-(H$195-LOG('Indicator Data'!G187))/(H$195-H$194)*10))),1)</f>
        <v>0</v>
      </c>
      <c r="I184" s="55">
        <f>ROUND(IF('Indicator Data'!H187=0,0,IF(LOG('Indicator Data'!H187)&gt;I$195,10,IF(LOG('Indicator Data'!H187)&lt;I$194,0,10-(I$195-LOG('Indicator Data'!H187))/(I$195-I$194)*10))),1)</f>
        <v>0</v>
      </c>
      <c r="J184" s="55">
        <f t="shared" si="291"/>
        <v>0</v>
      </c>
      <c r="K184" s="55">
        <f>ROUND(IF('Indicator Data'!I187=0,0,IF(LOG('Indicator Data'!I187)&gt;K$195,10,IF(LOG('Indicator Data'!I187)&lt;K$194,0,10-(K$195-LOG('Indicator Data'!I187))/(K$195-K$194)*10))),1)</f>
        <v>0</v>
      </c>
      <c r="L184" s="55">
        <f t="shared" si="292"/>
        <v>0</v>
      </c>
      <c r="M184" s="55">
        <f>ROUND(IF('Indicator Data'!J187=0,0,IF(LOG('Indicator Data'!J187)&gt;M$195,10,IF(LOG('Indicator Data'!J187)&lt;M$194,0,10-(M$195-LOG('Indicator Data'!J187))/(M$195-M$194)*10))),1)</f>
        <v>0</v>
      </c>
      <c r="N184" s="56">
        <f>'Indicator Data'!C187/'Indicator Data'!$CL187</f>
        <v>1.0048297630725225E-6</v>
      </c>
      <c r="O184" s="56">
        <f>'Indicator Data'!D187/'Indicator Data'!$CL187</f>
        <v>0</v>
      </c>
      <c r="P184" s="56">
        <f>IF(F184=0.1,"x",'Indicator Data'!E187/'Indicator Data'!$CL187)</f>
        <v>1.1879725331972368E-3</v>
      </c>
      <c r="Q184" s="56">
        <f>'Indicator Data'!F187/'Indicator Data'!$CL187</f>
        <v>2.8545761452081927E-7</v>
      </c>
      <c r="R184" s="56">
        <f>'Indicator Data'!G187/'Indicator Data'!$CL187</f>
        <v>0</v>
      </c>
      <c r="S184" s="56">
        <f>'Indicator Data'!H187/'Indicator Data'!$CL187</f>
        <v>0</v>
      </c>
      <c r="T184" s="56">
        <f>'Indicator Data'!I187/'Indicator Data'!$CL187</f>
        <v>0</v>
      </c>
      <c r="U184" s="56">
        <f>'Indicator Data'!J187/'Indicator Data'!$CL187</f>
        <v>0</v>
      </c>
      <c r="V184" s="55">
        <f t="shared" si="293"/>
        <v>0</v>
      </c>
      <c r="W184" s="55">
        <f t="shared" si="294"/>
        <v>0</v>
      </c>
      <c r="X184" s="55">
        <f t="shared" si="295"/>
        <v>0</v>
      </c>
      <c r="Y184" s="55">
        <f t="shared" si="296"/>
        <v>0.8</v>
      </c>
      <c r="Z184" s="55">
        <f t="shared" si="297"/>
        <v>4.3</v>
      </c>
      <c r="AA184" s="55">
        <f t="shared" si="298"/>
        <v>0</v>
      </c>
      <c r="AB184" s="55">
        <f t="shared" si="299"/>
        <v>0</v>
      </c>
      <c r="AC184" s="55">
        <f t="shared" si="300"/>
        <v>0</v>
      </c>
      <c r="AD184" s="55">
        <f t="shared" si="301"/>
        <v>0</v>
      </c>
      <c r="AE184" s="55">
        <f t="shared" si="302"/>
        <v>0</v>
      </c>
      <c r="AF184" s="55">
        <f t="shared" si="303"/>
        <v>0</v>
      </c>
      <c r="AG184" s="55">
        <f>ROUND(IF('Indicator Data'!K187=0,0,IF('Indicator Data'!K187&gt;AG$195,10,IF('Indicator Data'!K187&lt;AG$194,0,10-(AG$195-'Indicator Data'!K187)/(AG$195-AG$194)*10))),1)</f>
        <v>0</v>
      </c>
      <c r="AH184" s="55">
        <f t="shared" si="304"/>
        <v>1</v>
      </c>
      <c r="AI184" s="55">
        <f t="shared" si="305"/>
        <v>0.1</v>
      </c>
      <c r="AJ184" s="55">
        <f t="shared" si="306"/>
        <v>0</v>
      </c>
      <c r="AK184" s="55">
        <f t="shared" si="307"/>
        <v>0</v>
      </c>
      <c r="AL184" s="55">
        <f t="shared" si="308"/>
        <v>0</v>
      </c>
      <c r="AM184" s="55">
        <f t="shared" si="309"/>
        <v>0</v>
      </c>
      <c r="AN184" s="55">
        <f t="shared" si="310"/>
        <v>0</v>
      </c>
      <c r="AO184" s="193">
        <f t="shared" si="311"/>
        <v>0.6</v>
      </c>
      <c r="AP184" s="193">
        <f t="shared" si="261"/>
        <v>4.8</v>
      </c>
      <c r="AQ184" s="193">
        <f t="shared" si="312"/>
        <v>4.9000000000000004</v>
      </c>
      <c r="AR184" s="193">
        <f t="shared" si="313"/>
        <v>0</v>
      </c>
      <c r="AS184" s="55">
        <f t="shared" si="314"/>
        <v>0</v>
      </c>
      <c r="AT184" s="55">
        <f>IF('Indicator Data'!L187="No data","x",IF('Indicator Data'!CM187&lt;1000,"x",ROUND((IF('Indicator Data'!L187&gt;AT$195,10,IF('Indicator Data'!L187&lt;AT$194,0,10-(AT$195-'Indicator Data'!L187)/(AT$195-AT$194)*10))),1)))</f>
        <v>1</v>
      </c>
      <c r="AU184" s="193">
        <f t="shared" si="315"/>
        <v>0.5</v>
      </c>
      <c r="AV184" s="55">
        <f>IF('Indicator Data'!M187="No data","x",ROUND(IF('Indicator Data'!M187=0,0,IF(LOG('Indicator Data'!M187)&gt;AV$195,10,IF(LOG('Indicator Data'!M187)&lt;AV$194,0,10-(AV$195-LOG('Indicator Data'!M187))/(AV$195-AV$194)*10))),1))</f>
        <v>0</v>
      </c>
      <c r="AW184" s="56">
        <f>IF(AV184="x","x",'Indicator Data'!M187/'Indicator Data'!$CL187)</f>
        <v>0</v>
      </c>
      <c r="AX184" s="55">
        <f t="shared" si="262"/>
        <v>0</v>
      </c>
      <c r="AY184" s="55">
        <f t="shared" si="263"/>
        <v>0</v>
      </c>
      <c r="AZ184" s="55" t="str">
        <f>IF('Indicator Data'!N187="No data","x",ROUND(IF('Indicator Data'!N187=0,0,IF(LOG('Indicator Data'!N187)&gt;AZ$195,10,IF(LOG('Indicator Data'!N187)&lt;AZ$194,0,10-(AZ$195-LOG('Indicator Data'!N187))/(AZ$195-AZ$194)*10))),1))</f>
        <v>x</v>
      </c>
      <c r="BA184" s="56" t="str">
        <f>IF(AZ184="x","x",'Indicator Data'!N187/'Indicator Data'!$CL187)</f>
        <v>x</v>
      </c>
      <c r="BB184" s="55" t="str">
        <f t="shared" si="264"/>
        <v>x</v>
      </c>
      <c r="BC184" s="55" t="str">
        <f t="shared" si="265"/>
        <v>x</v>
      </c>
      <c r="BD184" s="55" t="str">
        <f>IF('Indicator Data'!O187="No data","x",ROUND(IF('Indicator Data'!O187=0,0,IF(LOG('Indicator Data'!O187)&gt;BD$195,10,IF(LOG('Indicator Data'!O187)&lt;BD$194,0,10-(BD$195-LOG('Indicator Data'!O187))/(BD$195-BD$194)*10))),1))</f>
        <v>x</v>
      </c>
      <c r="BE184" s="56" t="str">
        <f>IF(BD184="x","x",'Indicator Data'!O187/'Indicator Data'!$CL187)</f>
        <v>x</v>
      </c>
      <c r="BF184" s="55" t="str">
        <f t="shared" si="266"/>
        <v>x</v>
      </c>
      <c r="BG184" s="55" t="str">
        <f t="shared" si="267"/>
        <v>x</v>
      </c>
      <c r="BH184" s="55" t="str">
        <f>IF('Indicator Data'!P187="No data","x",ROUND(IF('Indicator Data'!P187=0,0,IF(LOG('Indicator Data'!P187)&gt;BH$195,10,IF(LOG('Indicator Data'!P187)&lt;BH$194,0,10-(BH$195-LOG('Indicator Data'!P187))/(BH$195-BH$194)*10))),1))</f>
        <v>x</v>
      </c>
      <c r="BI184" s="56" t="str">
        <f>IF(BH184="x","x",'Indicator Data'!P187/'Indicator Data'!$CL187)</f>
        <v>x</v>
      </c>
      <c r="BJ184" s="55" t="str">
        <f t="shared" si="268"/>
        <v>x</v>
      </c>
      <c r="BK184" s="55" t="str">
        <f t="shared" si="269"/>
        <v>x</v>
      </c>
      <c r="BL184" s="55">
        <f t="shared" si="270"/>
        <v>0</v>
      </c>
      <c r="BM184" s="55">
        <f>ROUND(IF('Indicator Data'!Q187=0,0,IF(LOG('Indicator Data'!Q187)&gt;BM$195,10,IF(LOG('Indicator Data'!Q187)&lt;BM$194,0,10-(BM$195-LOG('Indicator Data'!Q187))/(BM$195-BM$194)*10))),1)</f>
        <v>0</v>
      </c>
      <c r="BN184" s="55">
        <f>ROUND(IF('Indicator Data'!R187=0,0,IF(LOG('Indicator Data'!R187)&gt;BN$195,10,IF(LOG('Indicator Data'!R187)&lt;BN$194,0,10-(BN$195-LOG('Indicator Data'!R187))/(BN$195-BN$194)*10))),1)</f>
        <v>0</v>
      </c>
      <c r="BO184" s="55">
        <f t="shared" si="271"/>
        <v>0</v>
      </c>
      <c r="BP184" s="56">
        <f>'Indicator Data'!Q187/'Indicator Data'!$CL187</f>
        <v>0</v>
      </c>
      <c r="BQ184" s="56">
        <f>'Indicator Data'!R187/'Indicator Data'!$CL187</f>
        <v>0</v>
      </c>
      <c r="BR184" s="55">
        <f t="shared" si="316"/>
        <v>0</v>
      </c>
      <c r="BS184" s="55">
        <f t="shared" si="317"/>
        <v>0</v>
      </c>
      <c r="BT184" s="55">
        <f t="shared" si="248"/>
        <v>0</v>
      </c>
      <c r="BU184" s="55">
        <f t="shared" si="272"/>
        <v>0</v>
      </c>
      <c r="BV184" s="55">
        <f>ROUND(IF('Indicator Data'!S187=0,0,IF(LOG('Indicator Data'!S187)&gt;BV$195,10,IF(LOG('Indicator Data'!S187)&lt;BV$194,0,10-(BV$195-LOG('Indicator Data'!S187))/(BV$195-BV$194)*10))),1)</f>
        <v>0</v>
      </c>
      <c r="BW184" s="55">
        <f>ROUND(IF('Indicator Data'!T187=0,0,IF(LOG('Indicator Data'!T187)&gt;BW$195,10,IF(LOG('Indicator Data'!T187)&lt;BW$194,0,10-(BW$195-LOG('Indicator Data'!T187))/(BW$195-BW$194)*10))),1)</f>
        <v>0</v>
      </c>
      <c r="BX184" s="55">
        <f t="shared" si="273"/>
        <v>0</v>
      </c>
      <c r="BY184" s="56">
        <f>'Indicator Data'!S187/'Indicator Data'!$CL187</f>
        <v>0</v>
      </c>
      <c r="BZ184" s="56">
        <f>'Indicator Data'!T187/'Indicator Data'!$CL187</f>
        <v>0</v>
      </c>
      <c r="CA184" s="55">
        <f t="shared" si="318"/>
        <v>0</v>
      </c>
      <c r="CB184" s="55">
        <f t="shared" si="319"/>
        <v>0</v>
      </c>
      <c r="CC184" s="55">
        <f t="shared" si="274"/>
        <v>0</v>
      </c>
      <c r="CD184" s="55">
        <f t="shared" si="275"/>
        <v>0</v>
      </c>
      <c r="CE184" s="55">
        <f t="shared" si="276"/>
        <v>0</v>
      </c>
      <c r="CF184" s="55">
        <f>ROUND(IF('Indicator Data'!U187=0,0,IF(LOG('Indicator Data'!U187)&gt;CF$195,10,IF(LOG('Indicator Data'!U187)&lt;CF$194,0,10-(CF$195-LOG('Indicator Data'!U187))/(CF$195-CF$194)*10))),1)</f>
        <v>0</v>
      </c>
      <c r="CG184" s="56">
        <f>'Indicator Data'!U187/'Indicator Data'!$CL187</f>
        <v>0</v>
      </c>
      <c r="CH184" s="55">
        <f t="shared" si="320"/>
        <v>0</v>
      </c>
      <c r="CI184" s="55">
        <f t="shared" si="277"/>
        <v>0</v>
      </c>
      <c r="CJ184" s="55">
        <f>ROUND(IF('Indicator Data'!V187=0,0,IF(LOG('Indicator Data'!V187)&gt;CJ$195,10,IF(LOG('Indicator Data'!V187)&lt;CJ$194,0,10-(CJ$195-LOG('Indicator Data'!V187))/(CJ$195-CJ$194)*10))),1)</f>
        <v>0</v>
      </c>
      <c r="CK184" s="56">
        <f>IF('Indicator Data'!V187/'Indicator Data'!$CL187&gt;1,1,'Indicator Data'!V187/'Indicator Data'!$CL187)</f>
        <v>0</v>
      </c>
      <c r="CL184" s="55">
        <f t="shared" si="321"/>
        <v>0</v>
      </c>
      <c r="CM184" s="55">
        <f t="shared" si="278"/>
        <v>0</v>
      </c>
      <c r="CN184" s="55">
        <f>ROUND(IF('Indicator Data'!W187=0,0,IF(LOG('Indicator Data'!W187)&gt;CN$195,10,IF(LOG('Indicator Data'!W187)&lt;CN$194,0,10-(CN$195-LOG('Indicator Data'!W187))/(CN$195-CN$194)*10))),1)</f>
        <v>0</v>
      </c>
      <c r="CO184" s="56">
        <f>'Indicator Data'!W187/'Indicator Data'!$CL187</f>
        <v>0</v>
      </c>
      <c r="CP184" s="55">
        <f t="shared" si="322"/>
        <v>0</v>
      </c>
      <c r="CQ184" s="55">
        <f t="shared" si="279"/>
        <v>0</v>
      </c>
      <c r="CR184" s="55">
        <f>ROUND(IF('Indicator Data'!X187=0,0,IF(LOG('Indicator Data'!X187)&gt;CR$195,10,IF(LOG('Indicator Data'!X187)&lt;CR$194,0,10-(CR$195-LOG('Indicator Data'!X187))/(CR$195-CR$194)*10))),1)</f>
        <v>0</v>
      </c>
      <c r="CS184" s="56">
        <f>'Indicator Data'!X187/'Indicator Data'!$CL187</f>
        <v>0</v>
      </c>
      <c r="CT184" s="55">
        <f t="shared" si="323"/>
        <v>0</v>
      </c>
      <c r="CU184" s="55">
        <f t="shared" si="280"/>
        <v>0</v>
      </c>
      <c r="CV184" s="55">
        <f>ROUND(IF('Indicator Data'!Y187=0,0,IF(LOG('Indicator Data'!Y187)&gt;CR$195,10,IF(LOG('Indicator Data'!Y187)&lt;CR$194,0,10-(CR$195-LOG('Indicator Data'!Y187))/(CR$195-CR$194)*10))),1)</f>
        <v>0</v>
      </c>
      <c r="CW184" s="56">
        <f>'Indicator Data'!Y187/'Indicator Data'!$CL187</f>
        <v>0</v>
      </c>
      <c r="CX184" s="55">
        <f t="shared" si="324"/>
        <v>0</v>
      </c>
      <c r="CY184" s="55">
        <f t="shared" si="281"/>
        <v>0</v>
      </c>
      <c r="CZ184" s="55">
        <f t="shared" si="282"/>
        <v>0</v>
      </c>
      <c r="DA184" s="55">
        <f>IF('Indicator Data'!AE187="No data","x",ROUND(IF('Indicator Data'!AE187&gt;DA$195,0,IF('Indicator Data'!AE187&lt;DA$194,10,(DA$195-'Indicator Data'!AE187)/(DA$195-DA$194)*10)),1))</f>
        <v>0.1</v>
      </c>
      <c r="DB184" s="55">
        <f>IF('Indicator Data'!AF187="No data","x",ROUND(IF('Indicator Data'!AF187&gt;DB$195,0,IF('Indicator Data'!AF187&lt;DB$194,10,(DB$195-'Indicator Data'!AF187)/(DB$195-DB$194)*10)),1))</f>
        <v>0</v>
      </c>
      <c r="DC184" s="55" t="str">
        <f>IF('Indicator Data'!AH187="No data","x",ROUND(IF('Indicator Data'!AH187&gt;DC$195,0,IF('Indicator Data'!AH187&lt;DC$194,10,(DC$195-'Indicator Data'!AH187)/(DC$195-DC$194)*10)),1))</f>
        <v>x</v>
      </c>
      <c r="DD184" s="55">
        <f>IF(AND(DB184="x",DA184="x",DC184="x"),"x",ROUND(AVERAGE(DA184:DC184),1))</f>
        <v>0.1</v>
      </c>
      <c r="DE184" s="55">
        <f>IF('Indicator Data'!AA187="No data","x",ROUND(IF(LOG('Indicator Data'!AA187)&gt;DE$195,10,IF(LOG('Indicator Data'!AA187)&lt;DE$194,0,10-(DE$195-LOG('Indicator Data'!AA187))/(DE$195-DE$194)*10)),1))</f>
        <v>8.1</v>
      </c>
      <c r="DF184" s="55">
        <f>IF('Indicator Data'!AB187="No data","x",ROUND(IF('Indicator Data'!AB187&gt;DF$195,10,IF('Indicator Data'!AB187&lt;DF$194,0,10-(DF$195-'Indicator Data'!AB187)/(DF$195-DF$194)*10)),1))</f>
        <v>3.3</v>
      </c>
      <c r="DG184" s="55">
        <f>IF('Indicator Data'!AC187="No data","x",ROUND(IF('Indicator Data'!AC187&gt;DG$195,10,IF('Indicator Data'!AC187&lt;DG$194,0,10-(DG$195-'Indicator Data'!AC187)/(DG$195-DG$194)*10)),1))</f>
        <v>8.3000000000000007</v>
      </c>
      <c r="DH184" s="55">
        <f>IF('Indicator Data'!AD187="No data","x",ROUND(IF('Indicator Data'!AD187&gt;DH$195,10,IF('Indicator Data'!AD187&lt;DH$194,0,10-(DH$195-'Indicator Data'!AD187)/(DH$195-DH$194)*10)),1))</f>
        <v>3.7</v>
      </c>
      <c r="DI184" s="55">
        <f t="shared" si="283"/>
        <v>5.9</v>
      </c>
      <c r="DJ184" s="55">
        <f t="shared" si="284"/>
        <v>4</v>
      </c>
      <c r="DK184" s="55" t="str">
        <f>IF('Indicator Data'!AK187="No data","x",ROUND(IF('Indicator Data'!AK187&gt;DK$195,10,IF('Indicator Data'!AK187&lt;DK$194,0,10-(DK$195-'Indicator Data'!AK187)/(DK$195-DK$194)*10)),1))</f>
        <v>x</v>
      </c>
      <c r="DL184" s="55">
        <f>IF('Indicator Data'!AL187="No data","x",ROUND(IF('Indicator Data'!AL187&gt;DL$195,10,IF('Indicator Data'!AL187&lt;DL$194,0,10-(DL$195-'Indicator Data'!AL187)/(DL$195-DL$194)*10)),1))</f>
        <v>0.6</v>
      </c>
      <c r="DM184" s="55">
        <f t="shared" si="285"/>
        <v>4.8</v>
      </c>
      <c r="DN184" s="55">
        <f>IF('Indicator Data'!AG187="No data","x",ROUND(IF('Indicator Data'!AG187&gt;DN$195,10,IF('Indicator Data'!AG187&lt;DN$194,0,10-(DN$195-'Indicator Data'!AG187)/(DN$195-DN$194)*10)),1))</f>
        <v>0</v>
      </c>
      <c r="DO184" s="55">
        <f t="shared" si="286"/>
        <v>0</v>
      </c>
      <c r="DP184" s="194">
        <f>IF('Indicator Data'!AI187="No data","x",'Indicator Data'!AI187/'Indicator Data'!$CK187)</f>
        <v>4.7997418881008154E-4</v>
      </c>
      <c r="DQ184" s="55">
        <f t="shared" si="325"/>
        <v>4.8</v>
      </c>
      <c r="DR184" s="55">
        <f>IF('Indicator Data'!AJ187="No data","x",ROUND(IF('Indicator Data'!AJ187&gt;DR$195,10,IF('Indicator Data'!AJ187&lt;DR$194,0,10-(DR$195-'Indicator Data'!AJ187)/(DR$195-DR$194)*10)),1))</f>
        <v>10</v>
      </c>
      <c r="DS184" s="55">
        <f t="shared" si="287"/>
        <v>7.4</v>
      </c>
      <c r="DT184" s="55">
        <f>ROUND(IF('Indicator Data'!Z187=0,0,IF(LOG('Indicator Data'!Z187)&gt;DT$195,10,IF(LOG('Indicator Data'!Z187)&lt;DT$194,0,10-(DT$195-LOG('Indicator Data'!Z187))/(DT$195-DT$194)*10))),1)</f>
        <v>9.6999999999999993</v>
      </c>
      <c r="DU184" s="56">
        <f>'Indicator Data'!Z187/'Indicator Data'!$CL187</f>
        <v>0.98115014343356455</v>
      </c>
      <c r="DV184" s="55">
        <f t="shared" si="326"/>
        <v>9.8000000000000007</v>
      </c>
      <c r="DW184" s="55">
        <f t="shared" si="288"/>
        <v>9.8000000000000007</v>
      </c>
      <c r="DX184" s="55">
        <f t="shared" si="289"/>
        <v>4.0999999999999996</v>
      </c>
      <c r="DY184" s="57">
        <f>IF(BL184="x",ROUND((10-GEOMEAN(((10-DX184)/10*9+1),((10-CZ184)/10*9+1),((10-DJ184)/10*9+1)))/9*10,1),ROUND((10-GEOMEAN(((10-BL184)/10*9+1),((10-DX184)/10*9+1),((10-CZ184)/10*9+1),((10-DJ184)/10*9+1)))/9*10,1))</f>
        <v>2.2999999999999998</v>
      </c>
      <c r="DZ184" s="58">
        <f>IF(ROUND(IF(AP184="x",(10-GEOMEAN(((10-AO184)/10*9+1),((10-DY184)/10*9+1),((10-AU184)/10*9+1),((10-AQ184)/10*9+1),((10-AR184)/10*9+1)))/9*10,(10-GEOMEAN(((10-AO184)/10*9+1),((10-DY184)/10*9+1),((10-AP184)/10*9+1),((10-AQ184)/10*9+1),((10-AR184)/10*9+1),((10-AU184)/10*9+1)))/9*10),1)=0,0.1,ROUND(IF(AP184="x",(10-GEOMEAN(((10-AO184)/10*9+1),((10-DY184)/10*9+1),((10-AU184)/10*9+1),((10-AQ184)/10*9+1),((10-AR184)/10*9+1)))/9*10,(10-GEOMEAN(((10-AO184)/10*9+1),((10-DY184)/10*9+1),((10-AP184)/10*9+1),((10-AQ184)/10*9+1),((10-AR184)/10*9+1),((10-AU184)/10*9+1)))/9*10),1))</f>
        <v>2.4</v>
      </c>
      <c r="EA184" s="55">
        <f>ROUND(IF('Indicator Data'!AM187=0,0,IF('Indicator Data'!AM187&gt;EA$195,10,IF('Indicator Data'!AM187&lt;EA$194,0,10-(EA$195-'Indicator Data'!AM187)/(EA$195-EA$194)*10))),1)</f>
        <v>1.2</v>
      </c>
      <c r="EB184" s="55">
        <f>ROUND(IF('Indicator Data'!AN187=0,0,IF(LOG('Indicator Data'!AN187)&gt;LOG(EB$195),10,IF(LOG('Indicator Data'!AN187)&lt;LOG(EB$194),0,10-(LOG(EB$195)-LOG('Indicator Data'!AN187))/(LOG(EB$195)-LOG(EB$194))*10))),1)</f>
        <v>2.8</v>
      </c>
      <c r="EC184" s="57">
        <f t="shared" si="327"/>
        <v>2</v>
      </c>
      <c r="ED184" s="55">
        <f>'Indicator Data'!AO187</f>
        <v>0</v>
      </c>
      <c r="EE184" s="55">
        <f>'Indicator Data'!AP187</f>
        <v>0</v>
      </c>
      <c r="EF184" s="57">
        <f t="shared" si="328"/>
        <v>0</v>
      </c>
      <c r="EG184" s="58">
        <f t="shared" si="329"/>
        <v>1.4</v>
      </c>
      <c r="EH184" s="15"/>
      <c r="EI184" s="104"/>
      <c r="EJ184" s="4"/>
    </row>
    <row r="185" spans="1:140" x14ac:dyDescent="0.25">
      <c r="A185" s="127" t="str">
        <f>'Indicator Data'!A188</f>
        <v>United States of America</v>
      </c>
      <c r="B185" s="59" t="str">
        <f>'Indicator Data'!B188</f>
        <v>USA</v>
      </c>
      <c r="C185" s="55">
        <f>ROUND(IF('Indicator Data'!C188=0,0.1,IF(LOG('Indicator Data'!C188)&gt;C$195,10,IF(LOG('Indicator Data'!C188)&lt;C$194,0,10-(C$195-LOG('Indicator Data'!C188))/(C$195-C$194)*10))),1)</f>
        <v>10</v>
      </c>
      <c r="D185" s="55">
        <f>ROUND(IF('Indicator Data'!D188=0,0.1,IF(LOG('Indicator Data'!D188)&gt;D$195,10,IF(LOG('Indicator Data'!D188)&lt;D$194,0,10-(D$195-LOG('Indicator Data'!D188))/(D$195-D$194)*10))),1)</f>
        <v>10</v>
      </c>
      <c r="E185" s="55">
        <f t="shared" si="290"/>
        <v>10</v>
      </c>
      <c r="F185" s="55">
        <f>IF('Indicator Data'!E188="No data",0.1,(ROUND(IF('Indicator Data'!E188=0,0,IF(LOG('Indicator Data'!E188)&gt;F$195,10,IF(LOG('Indicator Data'!E188)&lt;F$194,0,10-(F$195-LOG('Indicator Data'!E188))/(F$195-F$194)*10))),1)))</f>
        <v>9</v>
      </c>
      <c r="G185" s="55">
        <f>ROUND(IF('Indicator Data'!F188=0,0,IF(LOG('Indicator Data'!F188)&gt;G$195,10,IF(LOG('Indicator Data'!F188)&lt;G$194,0,10-(G$195-LOG('Indicator Data'!F188))/(G$195-G$194)*10))),1)</f>
        <v>8.6</v>
      </c>
      <c r="H185" s="55">
        <f>ROUND(IF('Indicator Data'!G188=0,0,IF(LOG('Indicator Data'!G188)&gt;H$195,10,IF(LOG('Indicator Data'!G188)&lt;H$194,0,10-(H$195-LOG('Indicator Data'!G188))/(H$195-H$194)*10))),1)</f>
        <v>10</v>
      </c>
      <c r="I185" s="55">
        <f>ROUND(IF('Indicator Data'!H188=0,0,IF(LOG('Indicator Data'!H188)&gt;I$195,10,IF(LOG('Indicator Data'!H188)&lt;I$194,0,10-(I$195-LOG('Indicator Data'!H188))/(I$195-I$194)*10))),1)</f>
        <v>10</v>
      </c>
      <c r="J185" s="55">
        <f t="shared" si="291"/>
        <v>10</v>
      </c>
      <c r="K185" s="55">
        <f>ROUND(IF('Indicator Data'!I188=0,0,IF(LOG('Indicator Data'!I188)&gt;K$195,10,IF(LOG('Indicator Data'!I188)&lt;K$194,0,10-(K$195-LOG('Indicator Data'!I188))/(K$195-K$194)*10))),1)</f>
        <v>9.5</v>
      </c>
      <c r="L185" s="55">
        <f t="shared" si="292"/>
        <v>9.8000000000000007</v>
      </c>
      <c r="M185" s="55">
        <f>ROUND(IF('Indicator Data'!J188=0,0,IF(LOG('Indicator Data'!J188)&gt;M$195,10,IF(LOG('Indicator Data'!J188)&lt;M$194,0,10-(M$195-LOG('Indicator Data'!J188))/(M$195-M$194)*10))),1)</f>
        <v>0</v>
      </c>
      <c r="N185" s="56">
        <f>'Indicator Data'!C188/'Indicator Data'!$CL188</f>
        <v>3.9042629350658653E-4</v>
      </c>
      <c r="O185" s="56">
        <f>'Indicator Data'!D188/'Indicator Data'!$CL188</f>
        <v>1.7680990961183694E-4</v>
      </c>
      <c r="P185" s="56">
        <f>IF(F185=0.1,"x",'Indicator Data'!E188/'Indicator Data'!$CL188)</f>
        <v>1.2009585312001401E-3</v>
      </c>
      <c r="Q185" s="56">
        <f>'Indicator Data'!F188/'Indicator Data'!$CL188</f>
        <v>4.3006169095473097E-6</v>
      </c>
      <c r="R185" s="56">
        <f>'Indicator Data'!G188/'Indicator Data'!$CL188</f>
        <v>3.2943957544131937E-3</v>
      </c>
      <c r="S185" s="56">
        <f>'Indicator Data'!H188/'Indicator Data'!$CL188</f>
        <v>3.0597847962802077E-4</v>
      </c>
      <c r="T185" s="56">
        <f>'Indicator Data'!I188/'Indicator Data'!$CL188</f>
        <v>1.8186310503803622E-3</v>
      </c>
      <c r="U185" s="56">
        <f>'Indicator Data'!J188/'Indicator Data'!$CL188</f>
        <v>0</v>
      </c>
      <c r="V185" s="55">
        <f t="shared" si="293"/>
        <v>2</v>
      </c>
      <c r="W185" s="55">
        <f t="shared" si="294"/>
        <v>1.8</v>
      </c>
      <c r="X185" s="55">
        <f t="shared" si="295"/>
        <v>1.9</v>
      </c>
      <c r="Y185" s="55">
        <f t="shared" si="296"/>
        <v>0.8</v>
      </c>
      <c r="Z185" s="55">
        <f t="shared" si="297"/>
        <v>7</v>
      </c>
      <c r="AA185" s="55">
        <f t="shared" si="298"/>
        <v>1.8</v>
      </c>
      <c r="AB185" s="55">
        <f t="shared" si="299"/>
        <v>0.6</v>
      </c>
      <c r="AC185" s="55">
        <f t="shared" si="300"/>
        <v>1.2</v>
      </c>
      <c r="AD185" s="55">
        <f t="shared" si="301"/>
        <v>1.8</v>
      </c>
      <c r="AE185" s="55">
        <f t="shared" si="302"/>
        <v>1.5</v>
      </c>
      <c r="AF185" s="55">
        <f t="shared" si="303"/>
        <v>0</v>
      </c>
      <c r="AG185" s="55">
        <f>ROUND(IF('Indicator Data'!K188=0,0,IF('Indicator Data'!K188&gt;AG$195,10,IF('Indicator Data'!K188&lt;AG$194,0,10-(AG$195-'Indicator Data'!K188)/(AG$195-AG$194)*10))),1)</f>
        <v>10</v>
      </c>
      <c r="AH185" s="55">
        <f t="shared" si="304"/>
        <v>6</v>
      </c>
      <c r="AI185" s="55">
        <f t="shared" si="305"/>
        <v>5.9</v>
      </c>
      <c r="AJ185" s="55">
        <f t="shared" si="306"/>
        <v>5.9</v>
      </c>
      <c r="AK185" s="55">
        <f t="shared" si="307"/>
        <v>5.3</v>
      </c>
      <c r="AL185" s="55">
        <f t="shared" si="308"/>
        <v>5.6</v>
      </c>
      <c r="AM185" s="55">
        <f t="shared" si="309"/>
        <v>5.7</v>
      </c>
      <c r="AN185" s="55">
        <f t="shared" si="310"/>
        <v>0</v>
      </c>
      <c r="AO185" s="193">
        <f t="shared" si="311"/>
        <v>7.9</v>
      </c>
      <c r="AP185" s="193">
        <f t="shared" si="261"/>
        <v>6.4</v>
      </c>
      <c r="AQ185" s="193">
        <f t="shared" si="312"/>
        <v>7.9</v>
      </c>
      <c r="AR185" s="193">
        <f t="shared" si="313"/>
        <v>7.6</v>
      </c>
      <c r="AS185" s="55">
        <f t="shared" si="314"/>
        <v>5</v>
      </c>
      <c r="AT185" s="55">
        <f>IF('Indicator Data'!L188="No data","x",IF('Indicator Data'!CM188&lt;1000,"x",ROUND((IF('Indicator Data'!L188&gt;AT$195,10,IF('Indicator Data'!L188&lt;AT$194,0,10-(AT$195-'Indicator Data'!L188)/(AT$195-AT$194)*10))),1)))</f>
        <v>4</v>
      </c>
      <c r="AU185" s="193">
        <f t="shared" si="315"/>
        <v>4.5</v>
      </c>
      <c r="AV185" s="55" t="str">
        <f>IF('Indicator Data'!M188="No data","x",ROUND(IF('Indicator Data'!M188=0,0,IF(LOG('Indicator Data'!M188)&gt;AV$195,10,IF(LOG('Indicator Data'!M188)&lt;AV$194,0,10-(AV$195-LOG('Indicator Data'!M188))/(AV$195-AV$194)*10))),1))</f>
        <v>x</v>
      </c>
      <c r="AW185" s="56" t="str">
        <f>IF(AV185="x","x",'Indicator Data'!M188/'Indicator Data'!$CL188)</f>
        <v>x</v>
      </c>
      <c r="AX185" s="55" t="str">
        <f t="shared" si="262"/>
        <v>x</v>
      </c>
      <c r="AY185" s="55" t="str">
        <f t="shared" si="263"/>
        <v>x</v>
      </c>
      <c r="AZ185" s="55" t="str">
        <f>IF('Indicator Data'!N188="No data","x",ROUND(IF('Indicator Data'!N188=0,0,IF(LOG('Indicator Data'!N188)&gt;AZ$195,10,IF(LOG('Indicator Data'!N188)&lt;AZ$194,0,10-(AZ$195-LOG('Indicator Data'!N188))/(AZ$195-AZ$194)*10))),1))</f>
        <v>x</v>
      </c>
      <c r="BA185" s="56" t="str">
        <f>IF(AZ185="x","x",'Indicator Data'!N188/'Indicator Data'!$CL188)</f>
        <v>x</v>
      </c>
      <c r="BB185" s="55" t="str">
        <f t="shared" si="264"/>
        <v>x</v>
      </c>
      <c r="BC185" s="55" t="str">
        <f t="shared" si="265"/>
        <v>x</v>
      </c>
      <c r="BD185" s="55" t="str">
        <f>IF('Indicator Data'!O188="No data","x",ROUND(IF('Indicator Data'!O188=0,0,IF(LOG('Indicator Data'!O188)&gt;BD$195,10,IF(LOG('Indicator Data'!O188)&lt;BD$194,0,10-(BD$195-LOG('Indicator Data'!O188))/(BD$195-BD$194)*10))),1))</f>
        <v>x</v>
      </c>
      <c r="BE185" s="56" t="str">
        <f>IF(BD185="x","x",'Indicator Data'!O188/'Indicator Data'!$CL188)</f>
        <v>x</v>
      </c>
      <c r="BF185" s="55" t="str">
        <f t="shared" si="266"/>
        <v>x</v>
      </c>
      <c r="BG185" s="55" t="str">
        <f t="shared" si="267"/>
        <v>x</v>
      </c>
      <c r="BH185" s="55" t="str">
        <f>IF('Indicator Data'!P188="No data","x",ROUND(IF('Indicator Data'!P188=0,0,IF(LOG('Indicator Data'!P188)&gt;BH$195,10,IF(LOG('Indicator Data'!P188)&lt;BH$194,0,10-(BH$195-LOG('Indicator Data'!P188))/(BH$195-BH$194)*10))),1))</f>
        <v>x</v>
      </c>
      <c r="BI185" s="56" t="str">
        <f>IF(BH185="x","x",'Indicator Data'!P188/'Indicator Data'!$CL188)</f>
        <v>x</v>
      </c>
      <c r="BJ185" s="55" t="str">
        <f t="shared" si="268"/>
        <v>x</v>
      </c>
      <c r="BK185" s="55" t="str">
        <f t="shared" si="269"/>
        <v>x</v>
      </c>
      <c r="BL185" s="55" t="str">
        <f t="shared" si="270"/>
        <v>x</v>
      </c>
      <c r="BM185" s="55">
        <f>ROUND(IF('Indicator Data'!Q188=0,0,IF(LOG('Indicator Data'!Q188)&gt;BM$195,10,IF(LOG('Indicator Data'!Q188)&lt;BM$194,0,10-(BM$195-LOG('Indicator Data'!Q188))/(BM$195-BM$194)*10))),1)</f>
        <v>0</v>
      </c>
      <c r="BN185" s="55">
        <f>ROUND(IF('Indicator Data'!R188=0,0,IF(LOG('Indicator Data'!R188)&gt;BN$195,10,IF(LOG('Indicator Data'!R188)&lt;BN$194,0,10-(BN$195-LOG('Indicator Data'!R188))/(BN$195-BN$194)*10))),1)</f>
        <v>0</v>
      </c>
      <c r="BO185" s="55">
        <f t="shared" si="271"/>
        <v>0</v>
      </c>
      <c r="BP185" s="56">
        <f>'Indicator Data'!Q188/'Indicator Data'!$CL188</f>
        <v>0</v>
      </c>
      <c r="BQ185" s="56">
        <f>'Indicator Data'!R188/'Indicator Data'!$CL188</f>
        <v>0</v>
      </c>
      <c r="BR185" s="55">
        <f t="shared" si="316"/>
        <v>0</v>
      </c>
      <c r="BS185" s="55">
        <f t="shared" si="317"/>
        <v>0</v>
      </c>
      <c r="BT185" s="55">
        <f t="shared" si="248"/>
        <v>0</v>
      </c>
      <c r="BU185" s="55">
        <f t="shared" si="272"/>
        <v>0</v>
      </c>
      <c r="BV185" s="55">
        <f>ROUND(IF('Indicator Data'!S188=0,0,IF(LOG('Indicator Data'!S188)&gt;BV$195,10,IF(LOG('Indicator Data'!S188)&lt;BV$194,0,10-(BV$195-LOG('Indicator Data'!S188))/(BV$195-BV$194)*10))),1)</f>
        <v>0</v>
      </c>
      <c r="BW185" s="55">
        <f>ROUND(IF('Indicator Data'!T188=0,0,IF(LOG('Indicator Data'!T188)&gt;BW$195,10,IF(LOG('Indicator Data'!T188)&lt;BW$194,0,10-(BW$195-LOG('Indicator Data'!T188))/(BW$195-BW$194)*10))),1)</f>
        <v>0</v>
      </c>
      <c r="BX185" s="55">
        <f t="shared" si="273"/>
        <v>0</v>
      </c>
      <c r="BY185" s="56">
        <f>'Indicator Data'!S188/'Indicator Data'!$CL188</f>
        <v>0</v>
      </c>
      <c r="BZ185" s="56">
        <f>'Indicator Data'!T188/'Indicator Data'!$CL188</f>
        <v>0</v>
      </c>
      <c r="CA185" s="55">
        <f t="shared" si="318"/>
        <v>0</v>
      </c>
      <c r="CB185" s="55">
        <f t="shared" si="319"/>
        <v>0</v>
      </c>
      <c r="CC185" s="55">
        <f t="shared" si="274"/>
        <v>0</v>
      </c>
      <c r="CD185" s="55">
        <f t="shared" si="275"/>
        <v>0</v>
      </c>
      <c r="CE185" s="55">
        <f t="shared" si="276"/>
        <v>0</v>
      </c>
      <c r="CF185" s="55">
        <f>ROUND(IF('Indicator Data'!U188=0,0,IF(LOG('Indicator Data'!U188)&gt;CF$195,10,IF(LOG('Indicator Data'!U188)&lt;CF$194,0,10-(CF$195-LOG('Indicator Data'!U188))/(CF$195-CF$194)*10))),1)</f>
        <v>9.6</v>
      </c>
      <c r="CG185" s="56">
        <f>'Indicator Data'!U188/'Indicator Data'!$CL188</f>
        <v>0.16321460715732239</v>
      </c>
      <c r="CH185" s="55">
        <f t="shared" si="320"/>
        <v>1.8</v>
      </c>
      <c r="CI185" s="55">
        <f t="shared" si="277"/>
        <v>7.4</v>
      </c>
      <c r="CJ185" s="55">
        <f>ROUND(IF('Indicator Data'!V188=0,0,IF(LOG('Indicator Data'!V188)&gt;CJ$195,10,IF(LOG('Indicator Data'!V188)&lt;CJ$194,0,10-(CJ$195-LOG('Indicator Data'!V188))/(CJ$195-CJ$194)*10))),1)</f>
        <v>10</v>
      </c>
      <c r="CK185" s="56">
        <f>IF('Indicator Data'!V188/'Indicator Data'!$CL188&gt;1,1,'Indicator Data'!V188/'Indicator Data'!$CL188)</f>
        <v>0.52064462893364283</v>
      </c>
      <c r="CL185" s="55">
        <f t="shared" si="321"/>
        <v>5.2</v>
      </c>
      <c r="CM185" s="55">
        <f t="shared" si="278"/>
        <v>8.5</v>
      </c>
      <c r="CN185" s="55">
        <f>ROUND(IF('Indicator Data'!W188=0,0,IF(LOG('Indicator Data'!W188)&gt;CN$195,10,IF(LOG('Indicator Data'!W188)&lt;CN$194,0,10-(CN$195-LOG('Indicator Data'!W188))/(CN$195-CN$194)*10))),1)</f>
        <v>0</v>
      </c>
      <c r="CO185" s="56">
        <f>'Indicator Data'!W188/'Indicator Data'!$CL188</f>
        <v>0</v>
      </c>
      <c r="CP185" s="55">
        <f t="shared" si="322"/>
        <v>0</v>
      </c>
      <c r="CQ185" s="55">
        <f t="shared" si="279"/>
        <v>0</v>
      </c>
      <c r="CR185" s="55">
        <f>ROUND(IF('Indicator Data'!X188=0,0,IF(LOG('Indicator Data'!X188)&gt;CR$195,10,IF(LOG('Indicator Data'!X188)&lt;CR$194,0,10-(CR$195-LOG('Indicator Data'!X188))/(CR$195-CR$194)*10))),1)</f>
        <v>9.3000000000000007</v>
      </c>
      <c r="CS185" s="56">
        <f>'Indicator Data'!X188/'Indicator Data'!$CL188</f>
        <v>0.10865171208729506</v>
      </c>
      <c r="CT185" s="55">
        <f t="shared" si="323"/>
        <v>1.1000000000000001</v>
      </c>
      <c r="CU185" s="55">
        <f t="shared" si="280"/>
        <v>6.9</v>
      </c>
      <c r="CV185" s="55">
        <f>ROUND(IF('Indicator Data'!Y188=0,0,IF(LOG('Indicator Data'!Y188)&gt;CR$195,10,IF(LOG('Indicator Data'!Y188)&lt;CR$194,0,10-(CR$195-LOG('Indicator Data'!Y188))/(CR$195-CR$194)*10))),1)</f>
        <v>0</v>
      </c>
      <c r="CW185" s="56">
        <f>'Indicator Data'!Y188/'Indicator Data'!$CL188</f>
        <v>0</v>
      </c>
      <c r="CX185" s="55">
        <f t="shared" si="324"/>
        <v>0</v>
      </c>
      <c r="CY185" s="55">
        <f t="shared" si="281"/>
        <v>0</v>
      </c>
      <c r="CZ185" s="55">
        <f t="shared" si="282"/>
        <v>6.5</v>
      </c>
      <c r="DA185" s="55">
        <f>IF('Indicator Data'!AE188="No data","x",ROUND(IF('Indicator Data'!AE188&gt;DA$195,0,IF('Indicator Data'!AE188&lt;DA$194,10,(DA$195-'Indicator Data'!AE188)/(DA$195-DA$194)*10)),1))</f>
        <v>0</v>
      </c>
      <c r="DB185" s="55">
        <f>IF('Indicator Data'!AF188="No data","x",ROUND(IF('Indicator Data'!AF188&gt;DB$195,0,IF('Indicator Data'!AF188&lt;DB$194,10,(DB$195-'Indicator Data'!AF188)/(DB$195-DB$194)*10)),1))</f>
        <v>0.1</v>
      </c>
      <c r="DC185" s="55" t="str">
        <f>IF('Indicator Data'!AH188="No data","x",ROUND(IF('Indicator Data'!AH188&gt;DC$195,0,IF('Indicator Data'!AH188&lt;DC$194,10,(DC$195-'Indicator Data'!AH188)/(DC$195-DC$194)*10)),1))</f>
        <v>x</v>
      </c>
      <c r="DD185" s="55">
        <f>IF(AND(DB185="x",DA185="x",DC185="x"),"x",ROUND(AVERAGE(DA185:DC185),1))</f>
        <v>0.1</v>
      </c>
      <c r="DE185" s="55">
        <f>IF('Indicator Data'!AA188="No data","x",ROUND(IF(LOG('Indicator Data'!AA188)&gt;DE$195,10,IF(LOG('Indicator Data'!AA188)&lt;DE$194,0,10-(DE$195-LOG('Indicator Data'!AA188))/(DE$195-DE$194)*10)),1))</f>
        <v>5.2</v>
      </c>
      <c r="DF185" s="55">
        <f>IF('Indicator Data'!AB188="No data","x",ROUND(IF('Indicator Data'!AB188&gt;DF$195,10,IF('Indicator Data'!AB188&lt;DF$194,0,10-(DF$195-'Indicator Data'!AB188)/(DF$195-DF$194)*10)),1))</f>
        <v>3.1</v>
      </c>
      <c r="DG185" s="55">
        <f>IF('Indicator Data'!AC188="No data","x",ROUND(IF('Indicator Data'!AC188&gt;DG$195,10,IF('Indicator Data'!AC188&lt;DG$194,0,10-(DG$195-'Indicator Data'!AC188)/(DG$195-DG$194)*10)),1))</f>
        <v>8.1999999999999993</v>
      </c>
      <c r="DH185" s="55">
        <f>IF('Indicator Data'!AD188="No data","x",ROUND(IF('Indicator Data'!AD188&gt;DH$195,10,IF('Indicator Data'!AD188&lt;DH$194,0,10-(DH$195-'Indicator Data'!AD188)/(DH$195-DH$194)*10)),1))</f>
        <v>4.4000000000000004</v>
      </c>
      <c r="DI185" s="55">
        <f t="shared" si="283"/>
        <v>5.2</v>
      </c>
      <c r="DJ185" s="55">
        <f t="shared" si="284"/>
        <v>3.5</v>
      </c>
      <c r="DK185" s="55" t="str">
        <f>IF('Indicator Data'!AK188="No data","x",ROUND(IF('Indicator Data'!AK188&gt;DK$195,10,IF('Indicator Data'!AK188&lt;DK$194,0,10-(DK$195-'Indicator Data'!AK188)/(DK$195-DK$194)*10)),1))</f>
        <v>x</v>
      </c>
      <c r="DL185" s="55">
        <f>IF('Indicator Data'!AL188="No data","x",ROUND(IF('Indicator Data'!AL188&gt;DL$195,10,IF('Indicator Data'!AL188&lt;DL$194,0,10-(DL$195-'Indicator Data'!AL188)/(DL$195-DL$194)*10)),1))</f>
        <v>0.6</v>
      </c>
      <c r="DM185" s="55">
        <f t="shared" si="285"/>
        <v>4.3</v>
      </c>
      <c r="DN185" s="55">
        <f>IF('Indicator Data'!AG188="No data","x",ROUND(IF('Indicator Data'!AG188&gt;DN$195,10,IF('Indicator Data'!AG188&lt;DN$194,0,10-(DN$195-'Indicator Data'!AG188)/(DN$195-DN$194)*10)),1))</f>
        <v>0</v>
      </c>
      <c r="DO185" s="55">
        <f t="shared" si="286"/>
        <v>0</v>
      </c>
      <c r="DP185" s="194">
        <f>IF('Indicator Data'!AI188="No data","x",'Indicator Data'!AI188/'Indicator Data'!$CK188)</f>
        <v>5.5092282048227394E-4</v>
      </c>
      <c r="DQ185" s="55">
        <f t="shared" si="325"/>
        <v>5.5</v>
      </c>
      <c r="DR185" s="55">
        <f>IF('Indicator Data'!AJ188="No data","x",ROUND(IF('Indicator Data'!AJ188&gt;DR$195,10,IF('Indicator Data'!AJ188&lt;DR$194,0,10-(DR$195-'Indicator Data'!AJ188)/(DR$195-DR$194)*10)),1))</f>
        <v>10</v>
      </c>
      <c r="DS185" s="55">
        <f t="shared" si="287"/>
        <v>7.8</v>
      </c>
      <c r="DT185" s="55">
        <f>ROUND(IF('Indicator Data'!Z188=0,0,IF(LOG('Indicator Data'!Z188)&gt;DT$195,10,IF(LOG('Indicator Data'!Z188)&lt;DT$194,0,10-(DT$195-LOG('Indicator Data'!Z188))/(DT$195-DT$194)*10))),1)</f>
        <v>9.1999999999999993</v>
      </c>
      <c r="DU185" s="56">
        <f>'Indicator Data'!Z188/'Indicator Data'!$CL188</f>
        <v>8.5311912776845383E-2</v>
      </c>
      <c r="DV185" s="55">
        <f t="shared" si="326"/>
        <v>0.9</v>
      </c>
      <c r="DW185" s="55">
        <f t="shared" si="288"/>
        <v>6.7</v>
      </c>
      <c r="DX185" s="55">
        <f t="shared" si="289"/>
        <v>4</v>
      </c>
      <c r="DY185" s="57">
        <f>IF(BL185="x",ROUND((10-GEOMEAN(((10-DX185)/10*9+1),((10-CZ185)/10*9+1),((10-DJ185)/10*9+1)))/9*10,1),ROUND((10-GEOMEAN(((10-BL185)/10*9+1),((10-DX185)/10*9+1),((10-CZ185)/10*9+1),((10-DJ185)/10*9+1)))/9*10,1))</f>
        <v>4.8</v>
      </c>
      <c r="DZ185" s="58">
        <f>IF(ROUND(IF(AP185="x",(10-GEOMEAN(((10-AO185)/10*9+1),((10-DY185)/10*9+1),((10-AU185)/10*9+1),((10-AQ185)/10*9+1),((10-AR185)/10*9+1)))/9*10,(10-GEOMEAN(((10-AO185)/10*9+1),((10-DY185)/10*9+1),((10-AP185)/10*9+1),((10-AQ185)/10*9+1),((10-AR185)/10*9+1),((10-AU185)/10*9+1)))/9*10),1)=0,0.1,ROUND(IF(AP185="x",(10-GEOMEAN(((10-AO185)/10*9+1),((10-DY185)/10*9+1),((10-AU185)/10*9+1),((10-AQ185)/10*9+1),((10-AR185)/10*9+1)))/9*10,(10-GEOMEAN(((10-AO185)/10*9+1),((10-DY185)/10*9+1),((10-AP185)/10*9+1),((10-AQ185)/10*9+1),((10-AR185)/10*9+1),((10-AU185)/10*9+1)))/9*10),1))</f>
        <v>6.7</v>
      </c>
      <c r="EA185" s="55">
        <f>ROUND(IF('Indicator Data'!AM188=0,0,IF('Indicator Data'!AM188&gt;EA$195,10,IF('Indicator Data'!AM188&lt;EA$194,0,10-(EA$195-'Indicator Data'!AM188)/(EA$195-EA$194)*10))),1)</f>
        <v>9.3000000000000007</v>
      </c>
      <c r="EB185" s="55">
        <f>ROUND(IF('Indicator Data'!AN188=0,0,IF(LOG('Indicator Data'!AN188)&gt;LOG(EB$195),10,IF(LOG('Indicator Data'!AN188)&lt;LOG(EB$194),0,10-(LOG(EB$195)-LOG('Indicator Data'!AN188))/(LOG(EB$195)-LOG(EB$194))*10))),1)</f>
        <v>9.8000000000000007</v>
      </c>
      <c r="EC185" s="57">
        <f t="shared" si="327"/>
        <v>9.6</v>
      </c>
      <c r="ED185" s="55">
        <f>'Indicator Data'!AO188</f>
        <v>0</v>
      </c>
      <c r="EE185" s="55">
        <f>'Indicator Data'!AP188</f>
        <v>0</v>
      </c>
      <c r="EF185" s="57">
        <f t="shared" si="328"/>
        <v>0</v>
      </c>
      <c r="EG185" s="58">
        <f t="shared" si="329"/>
        <v>6.7</v>
      </c>
      <c r="EH185" s="15"/>
      <c r="EI185" s="104"/>
      <c r="EJ185" s="4"/>
    </row>
    <row r="186" spans="1:140" x14ac:dyDescent="0.25">
      <c r="A186" s="127" t="str">
        <f>'Indicator Data'!A189</f>
        <v>Uruguay</v>
      </c>
      <c r="B186" s="59" t="str">
        <f>'Indicator Data'!B189</f>
        <v>URY</v>
      </c>
      <c r="C186" s="55">
        <f>ROUND(IF('Indicator Data'!C189=0,0.1,IF(LOG('Indicator Data'!C189)&gt;C$195,10,IF(LOG('Indicator Data'!C189)&lt;C$194,0,10-(C$195-LOG('Indicator Data'!C189))/(C$195-C$194)*10))),1)</f>
        <v>1.1000000000000001</v>
      </c>
      <c r="D186" s="55">
        <f>ROUND(IF('Indicator Data'!D189=0,0.1,IF(LOG('Indicator Data'!D189)&gt;D$195,10,IF(LOG('Indicator Data'!D189)&lt;D$194,0,10-(D$195-LOG('Indicator Data'!D189))/(D$195-D$194)*10))),1)</f>
        <v>0.1</v>
      </c>
      <c r="E186" s="55">
        <f t="shared" si="290"/>
        <v>0.6</v>
      </c>
      <c r="F186" s="55">
        <f>IF('Indicator Data'!E189="No data",0.1,(ROUND(IF('Indicator Data'!E189=0,0,IF(LOG('Indicator Data'!E189)&gt;F$195,10,IF(LOG('Indicator Data'!E189)&lt;F$194,0,10-(F$195-LOG('Indicator Data'!E189))/(F$195-F$194)*10))),1)))</f>
        <v>5.2</v>
      </c>
      <c r="G186" s="55">
        <f>ROUND(IF('Indicator Data'!F189=0,0,IF(LOG('Indicator Data'!F189)&gt;G$195,10,IF(LOG('Indicator Data'!F189)&lt;G$194,0,10-(G$195-LOG('Indicator Data'!F189))/(G$195-G$194)*10))),1)</f>
        <v>0</v>
      </c>
      <c r="H186" s="55">
        <f>ROUND(IF('Indicator Data'!G189=0,0,IF(LOG('Indicator Data'!G189)&gt;H$195,10,IF(LOG('Indicator Data'!G189)&lt;H$194,0,10-(H$195-LOG('Indicator Data'!G189))/(H$195-H$194)*10))),1)</f>
        <v>0</v>
      </c>
      <c r="I186" s="55">
        <f>ROUND(IF('Indicator Data'!H189=0,0,IF(LOG('Indicator Data'!H189)&gt;I$195,10,IF(LOG('Indicator Data'!H189)&lt;I$194,0,10-(I$195-LOG('Indicator Data'!H189))/(I$195-I$194)*10))),1)</f>
        <v>0</v>
      </c>
      <c r="J186" s="55">
        <f t="shared" si="291"/>
        <v>0</v>
      </c>
      <c r="K186" s="55">
        <f>ROUND(IF('Indicator Data'!I189=0,0,IF(LOG('Indicator Data'!I189)&gt;K$195,10,IF(LOG('Indicator Data'!I189)&lt;K$194,0,10-(K$195-LOG('Indicator Data'!I189))/(K$195-K$194)*10))),1)</f>
        <v>0</v>
      </c>
      <c r="L186" s="55">
        <f t="shared" si="292"/>
        <v>0</v>
      </c>
      <c r="M186" s="55">
        <f>ROUND(IF('Indicator Data'!J189=0,0,IF(LOG('Indicator Data'!J189)&gt;M$195,10,IF(LOG('Indicator Data'!J189)&lt;M$194,0,10-(M$195-LOG('Indicator Data'!J189))/(M$195-M$194)*10))),1)</f>
        <v>3.8</v>
      </c>
      <c r="N186" s="56">
        <f>'Indicator Data'!C189/'Indicator Data'!$CL189</f>
        <v>8.2192113295226735E-6</v>
      </c>
      <c r="O186" s="56">
        <f>'Indicator Data'!D189/'Indicator Data'!$CL189</f>
        <v>0</v>
      </c>
      <c r="P186" s="56">
        <f>IF(F186=0.1,"x",'Indicator Data'!E189/'Indicator Data'!$CL189)</f>
        <v>3.5678252087233491E-3</v>
      </c>
      <c r="Q186" s="56">
        <f>'Indicator Data'!F189/'Indicator Data'!$CL189</f>
        <v>0</v>
      </c>
      <c r="R186" s="56">
        <f>'Indicator Data'!G189/'Indicator Data'!$CL189</f>
        <v>0</v>
      </c>
      <c r="S186" s="56">
        <f>'Indicator Data'!H189/'Indicator Data'!$CL189</f>
        <v>0</v>
      </c>
      <c r="T186" s="56">
        <f>'Indicator Data'!I189/'Indicator Data'!$CL189</f>
        <v>0</v>
      </c>
      <c r="U186" s="56">
        <f>'Indicator Data'!J189/'Indicator Data'!$CL189</f>
        <v>9.2743249064328531E-5</v>
      </c>
      <c r="V186" s="55">
        <f t="shared" si="293"/>
        <v>0</v>
      </c>
      <c r="W186" s="55">
        <f t="shared" si="294"/>
        <v>0</v>
      </c>
      <c r="X186" s="55">
        <f t="shared" si="295"/>
        <v>0</v>
      </c>
      <c r="Y186" s="55">
        <f t="shared" si="296"/>
        <v>2.4</v>
      </c>
      <c r="Z186" s="55">
        <f t="shared" si="297"/>
        <v>0</v>
      </c>
      <c r="AA186" s="55">
        <f t="shared" si="298"/>
        <v>0</v>
      </c>
      <c r="AB186" s="55">
        <f t="shared" si="299"/>
        <v>0</v>
      </c>
      <c r="AC186" s="55">
        <f t="shared" si="300"/>
        <v>0</v>
      </c>
      <c r="AD186" s="55">
        <f t="shared" si="301"/>
        <v>0</v>
      </c>
      <c r="AE186" s="55">
        <f t="shared" si="302"/>
        <v>0</v>
      </c>
      <c r="AF186" s="55">
        <f t="shared" si="303"/>
        <v>0</v>
      </c>
      <c r="AG186" s="55">
        <f>ROUND(IF('Indicator Data'!K189=0,0,IF('Indicator Data'!K189&gt;AG$195,10,IF('Indicator Data'!K189&lt;AG$194,0,10-(AG$195-'Indicator Data'!K189)/(AG$195-AG$194)*10))),1)</f>
        <v>1.9</v>
      </c>
      <c r="AH186" s="55">
        <f t="shared" si="304"/>
        <v>0.6</v>
      </c>
      <c r="AI186" s="55">
        <f t="shared" si="305"/>
        <v>0.1</v>
      </c>
      <c r="AJ186" s="55">
        <f t="shared" si="306"/>
        <v>0</v>
      </c>
      <c r="AK186" s="55">
        <f t="shared" si="307"/>
        <v>0</v>
      </c>
      <c r="AL186" s="55">
        <f t="shared" si="308"/>
        <v>0</v>
      </c>
      <c r="AM186" s="55">
        <f t="shared" si="309"/>
        <v>0</v>
      </c>
      <c r="AN186" s="55">
        <f t="shared" si="310"/>
        <v>2.1</v>
      </c>
      <c r="AO186" s="193">
        <f t="shared" si="311"/>
        <v>0.3</v>
      </c>
      <c r="AP186" s="193">
        <f t="shared" si="261"/>
        <v>3.9</v>
      </c>
      <c r="AQ186" s="193">
        <f t="shared" si="312"/>
        <v>0</v>
      </c>
      <c r="AR186" s="193">
        <f t="shared" si="313"/>
        <v>0</v>
      </c>
      <c r="AS186" s="55">
        <f t="shared" si="314"/>
        <v>2</v>
      </c>
      <c r="AT186" s="55">
        <f>IF('Indicator Data'!L189="No data","x",IF('Indicator Data'!CM189&lt;1000,"x",ROUND((IF('Indicator Data'!L189&gt;AT$195,10,IF('Indicator Data'!L189&lt;AT$194,0,10-(AT$195-'Indicator Data'!L189)/(AT$195-AT$194)*10))),1)))</f>
        <v>3</v>
      </c>
      <c r="AU186" s="193">
        <f t="shared" si="315"/>
        <v>2.5</v>
      </c>
      <c r="AV186" s="55" t="str">
        <f>IF('Indicator Data'!M189="No data","x",ROUND(IF('Indicator Data'!M189=0,0,IF(LOG('Indicator Data'!M189)&gt;AV$195,10,IF(LOG('Indicator Data'!M189)&lt;AV$194,0,10-(AV$195-LOG('Indicator Data'!M189))/(AV$195-AV$194)*10))),1))</f>
        <v>x</v>
      </c>
      <c r="AW186" s="56" t="str">
        <f>IF(AV186="x","x",'Indicator Data'!M189/'Indicator Data'!$CL189)</f>
        <v>x</v>
      </c>
      <c r="AX186" s="55" t="str">
        <f t="shared" si="262"/>
        <v>x</v>
      </c>
      <c r="AY186" s="55" t="str">
        <f t="shared" si="263"/>
        <v>x</v>
      </c>
      <c r="AZ186" s="55" t="str">
        <f>IF('Indicator Data'!N189="No data","x",ROUND(IF('Indicator Data'!N189=0,0,IF(LOG('Indicator Data'!N189)&gt;AZ$195,10,IF(LOG('Indicator Data'!N189)&lt;AZ$194,0,10-(AZ$195-LOG('Indicator Data'!N189))/(AZ$195-AZ$194)*10))),1))</f>
        <v>x</v>
      </c>
      <c r="BA186" s="56" t="str">
        <f>IF(AZ186="x","x",'Indicator Data'!N189/'Indicator Data'!$CL189)</f>
        <v>x</v>
      </c>
      <c r="BB186" s="55" t="str">
        <f t="shared" si="264"/>
        <v>x</v>
      </c>
      <c r="BC186" s="55" t="str">
        <f t="shared" si="265"/>
        <v>x</v>
      </c>
      <c r="BD186" s="55" t="str">
        <f>IF('Indicator Data'!O189="No data","x",ROUND(IF('Indicator Data'!O189=0,0,IF(LOG('Indicator Data'!O189)&gt;BD$195,10,IF(LOG('Indicator Data'!O189)&lt;BD$194,0,10-(BD$195-LOG('Indicator Data'!O189))/(BD$195-BD$194)*10))),1))</f>
        <v>x</v>
      </c>
      <c r="BE186" s="56" t="str">
        <f>IF(BD186="x","x",'Indicator Data'!O189/'Indicator Data'!$CL189)</f>
        <v>x</v>
      </c>
      <c r="BF186" s="55" t="str">
        <f t="shared" si="266"/>
        <v>x</v>
      </c>
      <c r="BG186" s="55" t="str">
        <f t="shared" si="267"/>
        <v>x</v>
      </c>
      <c r="BH186" s="55" t="str">
        <f>IF('Indicator Data'!P189="No data","x",ROUND(IF('Indicator Data'!P189=0,0,IF(LOG('Indicator Data'!P189)&gt;BH$195,10,IF(LOG('Indicator Data'!P189)&lt;BH$194,0,10-(BH$195-LOG('Indicator Data'!P189))/(BH$195-BH$194)*10))),1))</f>
        <v>x</v>
      </c>
      <c r="BI186" s="56" t="str">
        <f>IF(BH186="x","x",'Indicator Data'!P189/'Indicator Data'!$CL189)</f>
        <v>x</v>
      </c>
      <c r="BJ186" s="55" t="str">
        <f t="shared" si="268"/>
        <v>x</v>
      </c>
      <c r="BK186" s="55" t="str">
        <f t="shared" si="269"/>
        <v>x</v>
      </c>
      <c r="BL186" s="55" t="str">
        <f t="shared" si="270"/>
        <v>x</v>
      </c>
      <c r="BM186" s="55">
        <f>ROUND(IF('Indicator Data'!Q189=0,0,IF(LOG('Indicator Data'!Q189)&gt;BM$195,10,IF(LOG('Indicator Data'!Q189)&lt;BM$194,0,10-(BM$195-LOG('Indicator Data'!Q189))/(BM$195-BM$194)*10))),1)</f>
        <v>0</v>
      </c>
      <c r="BN186" s="55">
        <f>ROUND(IF('Indicator Data'!R189=0,0,IF(LOG('Indicator Data'!R189)&gt;BN$195,10,IF(LOG('Indicator Data'!R189)&lt;BN$194,0,10-(BN$195-LOG('Indicator Data'!R189))/(BN$195-BN$194)*10))),1)</f>
        <v>0</v>
      </c>
      <c r="BO186" s="55">
        <f t="shared" si="271"/>
        <v>0</v>
      </c>
      <c r="BP186" s="56">
        <f>'Indicator Data'!Q189/'Indicator Data'!$CL189</f>
        <v>0</v>
      </c>
      <c r="BQ186" s="56">
        <f>'Indicator Data'!R189/'Indicator Data'!$CL189</f>
        <v>0</v>
      </c>
      <c r="BR186" s="55">
        <f t="shared" si="316"/>
        <v>0</v>
      </c>
      <c r="BS186" s="55">
        <f t="shared" si="317"/>
        <v>0</v>
      </c>
      <c r="BT186" s="55">
        <f t="shared" si="248"/>
        <v>0</v>
      </c>
      <c r="BU186" s="55">
        <f t="shared" si="272"/>
        <v>0</v>
      </c>
      <c r="BV186" s="55">
        <f>ROUND(IF('Indicator Data'!S189=0,0,IF(LOG('Indicator Data'!S189)&gt;BV$195,10,IF(LOG('Indicator Data'!S189)&lt;BV$194,0,10-(BV$195-LOG('Indicator Data'!S189))/(BV$195-BV$194)*10))),1)</f>
        <v>0</v>
      </c>
      <c r="BW186" s="55">
        <f>ROUND(IF('Indicator Data'!T189=0,0,IF(LOG('Indicator Data'!T189)&gt;BW$195,10,IF(LOG('Indicator Data'!T189)&lt;BW$194,0,10-(BW$195-LOG('Indicator Data'!T189))/(BW$195-BW$194)*10))),1)</f>
        <v>0</v>
      </c>
      <c r="BX186" s="55">
        <f t="shared" si="273"/>
        <v>0</v>
      </c>
      <c r="BY186" s="56">
        <f>'Indicator Data'!S189/'Indicator Data'!$CL189</f>
        <v>0</v>
      </c>
      <c r="BZ186" s="56">
        <f>'Indicator Data'!T189/'Indicator Data'!$CL189</f>
        <v>0</v>
      </c>
      <c r="CA186" s="55">
        <f t="shared" si="318"/>
        <v>0</v>
      </c>
      <c r="CB186" s="55">
        <f t="shared" si="319"/>
        <v>0</v>
      </c>
      <c r="CC186" s="55">
        <f t="shared" si="274"/>
        <v>0</v>
      </c>
      <c r="CD186" s="55">
        <f t="shared" si="275"/>
        <v>0</v>
      </c>
      <c r="CE186" s="55">
        <f t="shared" si="276"/>
        <v>0</v>
      </c>
      <c r="CF186" s="55">
        <f>ROUND(IF('Indicator Data'!U189=0,0,IF(LOG('Indicator Data'!U189)&gt;CF$195,10,IF(LOG('Indicator Data'!U189)&lt;CF$194,0,10-(CF$195-LOG('Indicator Data'!U189))/(CF$195-CF$194)*10))),1)</f>
        <v>5.8</v>
      </c>
      <c r="CG186" s="56">
        <f>'Indicator Data'!U189/'Indicator Data'!$CL189</f>
        <v>3.2232070440539183E-2</v>
      </c>
      <c r="CH186" s="55">
        <f t="shared" si="320"/>
        <v>0.4</v>
      </c>
      <c r="CI186" s="55">
        <f t="shared" si="277"/>
        <v>3.6</v>
      </c>
      <c r="CJ186" s="55">
        <f>ROUND(IF('Indicator Data'!V189=0,0,IF(LOG('Indicator Data'!V189)&gt;CJ$195,10,IF(LOG('Indicator Data'!V189)&lt;CJ$194,0,10-(CJ$195-LOG('Indicator Data'!V189))/(CJ$195-CJ$194)*10))),1)</f>
        <v>7.7</v>
      </c>
      <c r="CK186" s="56">
        <f>IF('Indicator Data'!V189/'Indicator Data'!$CL189&gt;1,1,'Indicator Data'!V189/'Indicator Data'!$CL189)</f>
        <v>0.69789164694219974</v>
      </c>
      <c r="CL186" s="55">
        <f t="shared" si="321"/>
        <v>7</v>
      </c>
      <c r="CM186" s="55">
        <f t="shared" si="278"/>
        <v>7.4</v>
      </c>
      <c r="CN186" s="55">
        <f>ROUND(IF('Indicator Data'!W189=0,0,IF(LOG('Indicator Data'!W189)&gt;CN$195,10,IF(LOG('Indicator Data'!W189)&lt;CN$194,0,10-(CN$195-LOG('Indicator Data'!W189))/(CN$195-CN$194)*10))),1)</f>
        <v>0</v>
      </c>
      <c r="CO186" s="56">
        <f>'Indicator Data'!W189/'Indicator Data'!$CL189</f>
        <v>0</v>
      </c>
      <c r="CP186" s="55">
        <f t="shared" si="322"/>
        <v>0</v>
      </c>
      <c r="CQ186" s="55">
        <f t="shared" si="279"/>
        <v>0</v>
      </c>
      <c r="CR186" s="55">
        <f>ROUND(IF('Indicator Data'!X189=0,0,IF(LOG('Indicator Data'!X189)&gt;CR$195,10,IF(LOG('Indicator Data'!X189)&lt;CR$194,0,10-(CR$195-LOG('Indicator Data'!X189))/(CR$195-CR$194)*10))),1)</f>
        <v>6</v>
      </c>
      <c r="CS186" s="56">
        <f>'Indicator Data'!X189/'Indicator Data'!$CL189</f>
        <v>4.9884322411114491E-2</v>
      </c>
      <c r="CT186" s="55">
        <f t="shared" si="323"/>
        <v>0.5</v>
      </c>
      <c r="CU186" s="55">
        <f t="shared" si="280"/>
        <v>3.7</v>
      </c>
      <c r="CV186" s="55">
        <f>ROUND(IF('Indicator Data'!Y189=0,0,IF(LOG('Indicator Data'!Y189)&gt;CR$195,10,IF(LOG('Indicator Data'!Y189)&lt;CR$194,0,10-(CR$195-LOG('Indicator Data'!Y189))/(CR$195-CR$194)*10))),1)</f>
        <v>0</v>
      </c>
      <c r="CW186" s="56">
        <f>'Indicator Data'!Y189/'Indicator Data'!$CL189</f>
        <v>0</v>
      </c>
      <c r="CX186" s="55">
        <f t="shared" si="324"/>
        <v>0</v>
      </c>
      <c r="CY186" s="55">
        <f t="shared" si="281"/>
        <v>0</v>
      </c>
      <c r="CZ186" s="55">
        <f t="shared" si="282"/>
        <v>4.2</v>
      </c>
      <c r="DA186" s="55">
        <f>IF('Indicator Data'!AE189="No data","x",ROUND(IF('Indicator Data'!AE189&gt;DA$195,0,IF('Indicator Data'!AE189&lt;DA$194,10,(DA$195-'Indicator Data'!AE189)/(DA$195-DA$194)*10)),1))</f>
        <v>0.4</v>
      </c>
      <c r="DB186" s="55">
        <f>IF('Indicator Data'!AF189="No data","x",ROUND(IF('Indicator Data'!AF189&gt;DB$195,0,IF('Indicator Data'!AF189&lt;DB$194,10,(DB$195-'Indicator Data'!AF189)/(DB$195-DB$194)*10)),1))</f>
        <v>0.1</v>
      </c>
      <c r="DC186" s="55" t="str">
        <f>IF('Indicator Data'!AH189="No data","x",ROUND(IF('Indicator Data'!AH189&gt;DC$195,0,IF('Indicator Data'!AH189&lt;DC$194,10,(DC$195-'Indicator Data'!AH189)/(DC$195-DC$194)*10)),1))</f>
        <v>x</v>
      </c>
      <c r="DD186" s="55">
        <f>IF(AND(DB186="x",DA186="x",DC186="x"),"x",ROUND(AVERAGE(DA186:DC186),1))</f>
        <v>0.3</v>
      </c>
      <c r="DE186" s="55">
        <f>IF('Indicator Data'!AA189="No data","x",ROUND(IF(LOG('Indicator Data'!AA189)&gt;DE$195,10,IF(LOG('Indicator Data'!AA189)&lt;DE$194,0,10-(DE$195-LOG('Indicator Data'!AA189))/(DE$195-DE$194)*10)),1))</f>
        <v>4.3</v>
      </c>
      <c r="DF186" s="55">
        <f>IF('Indicator Data'!AB189="No data","x",ROUND(IF('Indicator Data'!AB189&gt;DF$195,10,IF('Indicator Data'!AB189&lt;DF$194,0,10-(DF$195-'Indicator Data'!AB189)/(DF$195-DF$194)*10)),1))</f>
        <v>2.4</v>
      </c>
      <c r="DG186" s="55">
        <f>IF('Indicator Data'!AC189="No data","x",ROUND(IF('Indicator Data'!AC189&gt;DG$195,10,IF('Indicator Data'!AC189&lt;DG$194,0,10-(DG$195-'Indicator Data'!AC189)/(DG$195-DG$194)*10)),1))</f>
        <v>9.5</v>
      </c>
      <c r="DH186" s="55">
        <f>IF('Indicator Data'!AD189="No data","x",ROUND(IF('Indicator Data'!AD189&gt;DH$195,10,IF('Indicator Data'!AD189&lt;DH$194,0,10-(DH$195-'Indicator Data'!AD189)/(DH$195-DH$194)*10)),1))</f>
        <v>5.0999999999999996</v>
      </c>
      <c r="DI186" s="55">
        <f t="shared" si="283"/>
        <v>5.3</v>
      </c>
      <c r="DJ186" s="55">
        <f t="shared" si="284"/>
        <v>3.6</v>
      </c>
      <c r="DK186" s="55" t="str">
        <f>IF('Indicator Data'!AK189="No data","x",ROUND(IF('Indicator Data'!AK189&gt;DK$195,10,IF('Indicator Data'!AK189&lt;DK$194,0,10-(DK$195-'Indicator Data'!AK189)/(DK$195-DK$194)*10)),1))</f>
        <v>x</v>
      </c>
      <c r="DL186" s="55">
        <f>IF('Indicator Data'!AL189="No data","x",ROUND(IF('Indicator Data'!AL189&gt;DL$195,10,IF('Indicator Data'!AL189&lt;DL$194,0,10-(DL$195-'Indicator Data'!AL189)/(DL$195-DL$194)*10)),1))</f>
        <v>1.2</v>
      </c>
      <c r="DM186" s="55">
        <f t="shared" si="285"/>
        <v>4.5</v>
      </c>
      <c r="DN186" s="55">
        <f>IF('Indicator Data'!AG189="No data","x",ROUND(IF('Indicator Data'!AG189&gt;DN$195,10,IF('Indicator Data'!AG189&lt;DN$194,0,10-(DN$195-'Indicator Data'!AG189)/(DN$195-DN$194)*10)),1))</f>
        <v>0.1</v>
      </c>
      <c r="DO186" s="55">
        <f t="shared" si="286"/>
        <v>0.2</v>
      </c>
      <c r="DP186" s="194">
        <f>IF('Indicator Data'!AI189="No data","x",'Indicator Data'!AI189/'Indicator Data'!$CK189)</f>
        <v>1.263445123197496E-3</v>
      </c>
      <c r="DQ186" s="55">
        <f t="shared" si="325"/>
        <v>10</v>
      </c>
      <c r="DR186" s="55">
        <f>IF('Indicator Data'!AJ189="No data","x",ROUND(IF('Indicator Data'!AJ189&gt;DR$195,10,IF('Indicator Data'!AJ189&lt;DR$194,0,10-(DR$195-'Indicator Data'!AJ189)/(DR$195-DR$194)*10)),1))</f>
        <v>8</v>
      </c>
      <c r="DS186" s="55">
        <f t="shared" si="287"/>
        <v>9</v>
      </c>
      <c r="DT186" s="55">
        <f>ROUND(IF('Indicator Data'!Z189=0,0,IF(LOG('Indicator Data'!Z189)&gt;DT$195,10,IF(LOG('Indicator Data'!Z189)&lt;DT$194,0,10-(DT$195-LOG('Indicator Data'!Z189))/(DT$195-DT$194)*10))),1)</f>
        <v>3.1</v>
      </c>
      <c r="DU186" s="56">
        <f>'Indicator Data'!Z189/'Indicator Data'!$CL189</f>
        <v>4.238981153055234E-4</v>
      </c>
      <c r="DV186" s="55">
        <f t="shared" si="326"/>
        <v>0</v>
      </c>
      <c r="DW186" s="55">
        <f t="shared" si="288"/>
        <v>1.7</v>
      </c>
      <c r="DX186" s="55">
        <f t="shared" si="289"/>
        <v>4.5999999999999996</v>
      </c>
      <c r="DY186" s="57">
        <f>IF(BL186="x",ROUND((10-GEOMEAN(((10-DX186)/10*9+1),((10-CZ186)/10*9+1),((10-DJ186)/10*9+1)))/9*10,1),ROUND((10-GEOMEAN(((10-BL186)/10*9+1),((10-DX186)/10*9+1),((10-CZ186)/10*9+1),((10-DJ186)/10*9+1)))/9*10,1))</f>
        <v>4.0999999999999996</v>
      </c>
      <c r="DZ186" s="58">
        <f>IF(ROUND(IF(AP186="x",(10-GEOMEAN(((10-AO186)/10*9+1),((10-DY186)/10*9+1),((10-AU186)/10*9+1),((10-AQ186)/10*9+1),((10-AR186)/10*9+1)))/9*10,(10-GEOMEAN(((10-AO186)/10*9+1),((10-DY186)/10*9+1),((10-AP186)/10*9+1),((10-AQ186)/10*9+1),((10-AR186)/10*9+1),((10-AU186)/10*9+1)))/9*10),1)=0,0.1,ROUND(IF(AP186="x",(10-GEOMEAN(((10-AO186)/10*9+1),((10-DY186)/10*9+1),((10-AU186)/10*9+1),((10-AQ186)/10*9+1),((10-AR186)/10*9+1)))/9*10,(10-GEOMEAN(((10-AO186)/10*9+1),((10-DY186)/10*9+1),((10-AP186)/10*9+1),((10-AQ186)/10*9+1),((10-AR186)/10*9+1),((10-AU186)/10*9+1)))/9*10),1))</f>
        <v>2</v>
      </c>
      <c r="EA186" s="55">
        <f>ROUND(IF('Indicator Data'!AM189=0,0,IF('Indicator Data'!AM189&gt;EA$195,10,IF('Indicator Data'!AM189&lt;EA$194,0,10-(EA$195-'Indicator Data'!AM189)/(EA$195-EA$194)*10))),1)</f>
        <v>0.1</v>
      </c>
      <c r="EB186" s="55">
        <f>ROUND(IF('Indicator Data'!AN189=0,0,IF(LOG('Indicator Data'!AN189)&gt;LOG(EB$195),10,IF(LOG('Indicator Data'!AN189)&lt;LOG(EB$194),0,10-(LOG(EB$195)-LOG('Indicator Data'!AN189))/(LOG(EB$195)-LOG(EB$194))*10))),1)</f>
        <v>0</v>
      </c>
      <c r="EC186" s="57">
        <f t="shared" si="327"/>
        <v>0.1</v>
      </c>
      <c r="ED186" s="55">
        <f>'Indicator Data'!AO189</f>
        <v>0</v>
      </c>
      <c r="EE186" s="55">
        <f>'Indicator Data'!AP189</f>
        <v>0</v>
      </c>
      <c r="EF186" s="57">
        <f t="shared" si="328"/>
        <v>0</v>
      </c>
      <c r="EG186" s="58">
        <f t="shared" si="329"/>
        <v>0.1</v>
      </c>
      <c r="EH186" s="15"/>
      <c r="EI186" s="104"/>
      <c r="EJ186" s="4"/>
    </row>
    <row r="187" spans="1:140" x14ac:dyDescent="0.25">
      <c r="A187" s="127" t="str">
        <f>'Indicator Data'!A190</f>
        <v>Uzbekistan</v>
      </c>
      <c r="B187" s="59" t="str">
        <f>'Indicator Data'!B190</f>
        <v>UZB</v>
      </c>
      <c r="C187" s="55">
        <f>ROUND(IF('Indicator Data'!C190=0,0.1,IF(LOG('Indicator Data'!C190)&gt;C$195,10,IF(LOG('Indicator Data'!C190)&lt;C$194,0,10-(C$195-LOG('Indicator Data'!C190))/(C$195-C$194)*10))),1)</f>
        <v>9.1</v>
      </c>
      <c r="D187" s="55">
        <f>ROUND(IF('Indicator Data'!D190=0,0.1,IF(LOG('Indicator Data'!D190)&gt;D$195,10,IF(LOG('Indicator Data'!D190)&lt;D$194,0,10-(D$195-LOG('Indicator Data'!D190))/(D$195-D$194)*10))),1)</f>
        <v>9.8000000000000007</v>
      </c>
      <c r="E187" s="55">
        <f t="shared" si="290"/>
        <v>9.5</v>
      </c>
      <c r="F187" s="55">
        <f>IF('Indicator Data'!E190="No data",0.1,(ROUND(IF('Indicator Data'!E190=0,0,IF(LOG('Indicator Data'!E190)&gt;F$195,10,IF(LOG('Indicator Data'!E190)&lt;F$194,0,10-(F$195-LOG('Indicator Data'!E190))/(F$195-F$194)*10))),1)))</f>
        <v>8</v>
      </c>
      <c r="G187" s="55">
        <f>ROUND(IF('Indicator Data'!F190=0,0,IF(LOG('Indicator Data'!F190)&gt;G$195,10,IF(LOG('Indicator Data'!F190)&lt;G$194,0,10-(G$195-LOG('Indicator Data'!F190))/(G$195-G$194)*10))),1)</f>
        <v>0</v>
      </c>
      <c r="H187" s="55">
        <f>ROUND(IF('Indicator Data'!G190=0,0,IF(LOG('Indicator Data'!G190)&gt;H$195,10,IF(LOG('Indicator Data'!G190)&lt;H$194,0,10-(H$195-LOG('Indicator Data'!G190))/(H$195-H$194)*10))),1)</f>
        <v>0</v>
      </c>
      <c r="I187" s="55">
        <f>ROUND(IF('Indicator Data'!H190=0,0,IF(LOG('Indicator Data'!H190)&gt;I$195,10,IF(LOG('Indicator Data'!H190)&lt;I$194,0,10-(I$195-LOG('Indicator Data'!H190))/(I$195-I$194)*10))),1)</f>
        <v>0</v>
      </c>
      <c r="J187" s="55">
        <f t="shared" si="291"/>
        <v>0</v>
      </c>
      <c r="K187" s="55">
        <f>ROUND(IF('Indicator Data'!I190=0,0,IF(LOG('Indicator Data'!I190)&gt;K$195,10,IF(LOG('Indicator Data'!I190)&lt;K$194,0,10-(K$195-LOG('Indicator Data'!I190))/(K$195-K$194)*10))),1)</f>
        <v>0</v>
      </c>
      <c r="L187" s="55">
        <f t="shared" si="292"/>
        <v>0</v>
      </c>
      <c r="M187" s="55">
        <f>ROUND(IF('Indicator Data'!J190=0,0,IF(LOG('Indicator Data'!J190)&gt;M$195,10,IF(LOG('Indicator Data'!J190)&lt;M$194,0,10-(M$195-LOG('Indicator Data'!J190))/(M$195-M$194)*10))),1)</f>
        <v>8.1</v>
      </c>
      <c r="N187" s="56">
        <f>'Indicator Data'!C190/'Indicator Data'!$CL190</f>
        <v>1.4653214117005813E-3</v>
      </c>
      <c r="O187" s="56">
        <f>'Indicator Data'!D190/'Indicator Data'!$CL190</f>
        <v>2.8042121077422787E-4</v>
      </c>
      <c r="P187" s="56">
        <f>IF(F187=0.1,"x",'Indicator Data'!E190/'Indicator Data'!$CL190)</f>
        <v>5.3808749307953313E-3</v>
      </c>
      <c r="Q187" s="56">
        <f>'Indicator Data'!F190/'Indicator Data'!$CL190</f>
        <v>0</v>
      </c>
      <c r="R187" s="56">
        <f>'Indicator Data'!G190/'Indicator Data'!$CL190</f>
        <v>0</v>
      </c>
      <c r="S187" s="56">
        <f>'Indicator Data'!H190/'Indicator Data'!$CL190</f>
        <v>0</v>
      </c>
      <c r="T187" s="56">
        <f>'Indicator Data'!I190/'Indicator Data'!$CL190</f>
        <v>0</v>
      </c>
      <c r="U187" s="56">
        <f>'Indicator Data'!J190/'Indicator Data'!$CL190</f>
        <v>5.7071690893169963E-4</v>
      </c>
      <c r="V187" s="55">
        <f t="shared" si="293"/>
        <v>7.3</v>
      </c>
      <c r="W187" s="55">
        <f t="shared" si="294"/>
        <v>2.8</v>
      </c>
      <c r="X187" s="55">
        <f t="shared" si="295"/>
        <v>5.5</v>
      </c>
      <c r="Y187" s="55">
        <f t="shared" si="296"/>
        <v>3.6</v>
      </c>
      <c r="Z187" s="55">
        <f t="shared" si="297"/>
        <v>0</v>
      </c>
      <c r="AA187" s="55">
        <f t="shared" si="298"/>
        <v>0</v>
      </c>
      <c r="AB187" s="55">
        <f t="shared" si="299"/>
        <v>0</v>
      </c>
      <c r="AC187" s="55">
        <f t="shared" si="300"/>
        <v>0</v>
      </c>
      <c r="AD187" s="55">
        <f t="shared" si="301"/>
        <v>0</v>
      </c>
      <c r="AE187" s="55">
        <f t="shared" si="302"/>
        <v>0</v>
      </c>
      <c r="AF187" s="55">
        <f t="shared" si="303"/>
        <v>0.2</v>
      </c>
      <c r="AG187" s="55">
        <f>ROUND(IF('Indicator Data'!K190=0,0,IF('Indicator Data'!K190&gt;AG$195,10,IF('Indicator Data'!K190&lt;AG$194,0,10-(AG$195-'Indicator Data'!K190)/(AG$195-AG$194)*10))),1)</f>
        <v>1</v>
      </c>
      <c r="AH187" s="55">
        <f t="shared" si="304"/>
        <v>8.1999999999999993</v>
      </c>
      <c r="AI187" s="55">
        <f t="shared" si="305"/>
        <v>6.3</v>
      </c>
      <c r="AJ187" s="55">
        <f t="shared" si="306"/>
        <v>0</v>
      </c>
      <c r="AK187" s="55">
        <f t="shared" si="307"/>
        <v>0</v>
      </c>
      <c r="AL187" s="55">
        <f t="shared" si="308"/>
        <v>0</v>
      </c>
      <c r="AM187" s="55">
        <f t="shared" si="309"/>
        <v>0</v>
      </c>
      <c r="AN187" s="55">
        <f t="shared" si="310"/>
        <v>5.4</v>
      </c>
      <c r="AO187" s="193">
        <f t="shared" si="311"/>
        <v>8.1</v>
      </c>
      <c r="AP187" s="193">
        <f t="shared" si="261"/>
        <v>6.3</v>
      </c>
      <c r="AQ187" s="193">
        <f t="shared" si="312"/>
        <v>0</v>
      </c>
      <c r="AR187" s="193">
        <f t="shared" si="313"/>
        <v>0</v>
      </c>
      <c r="AS187" s="55">
        <f t="shared" si="314"/>
        <v>3.2</v>
      </c>
      <c r="AT187" s="55">
        <f>IF('Indicator Data'!L190="No data","x",IF('Indicator Data'!CM190&lt;1000,"x",ROUND((IF('Indicator Data'!L190&gt;AT$195,10,IF('Indicator Data'!L190&lt;AT$194,0,10-(AT$195-'Indicator Data'!L190)/(AT$195-AT$194)*10))),1)))</f>
        <v>10</v>
      </c>
      <c r="AU187" s="193">
        <f t="shared" si="315"/>
        <v>6.6</v>
      </c>
      <c r="AV187" s="55">
        <f>IF('Indicator Data'!M190="No data","x",ROUND(IF('Indicator Data'!M190=0,0,IF(LOG('Indicator Data'!M190)&gt;AV$195,10,IF(LOG('Indicator Data'!M190)&lt;AV$194,0,10-(AV$195-LOG('Indicator Data'!M190))/(AV$195-AV$194)*10))),1))</f>
        <v>9.1999999999999993</v>
      </c>
      <c r="AW187" s="56">
        <f>IF(AV187="x","x",'Indicator Data'!M190/'Indicator Data'!$CL190)</f>
        <v>0.89197591646891172</v>
      </c>
      <c r="AX187" s="55">
        <f t="shared" si="262"/>
        <v>9.9</v>
      </c>
      <c r="AY187" s="55">
        <f t="shared" si="263"/>
        <v>9.6</v>
      </c>
      <c r="AZ187" s="55" t="str">
        <f>IF('Indicator Data'!N190="No data","x",ROUND(IF('Indicator Data'!N190=0,0,IF(LOG('Indicator Data'!N190)&gt;AZ$195,10,IF(LOG('Indicator Data'!N190)&lt;AZ$194,0,10-(AZ$195-LOG('Indicator Data'!N190))/(AZ$195-AZ$194)*10))),1))</f>
        <v>x</v>
      </c>
      <c r="BA187" s="56" t="str">
        <f>IF(AZ187="x","x",'Indicator Data'!N190/'Indicator Data'!$CL190)</f>
        <v>x</v>
      </c>
      <c r="BB187" s="55" t="str">
        <f t="shared" si="264"/>
        <v>x</v>
      </c>
      <c r="BC187" s="55" t="str">
        <f t="shared" si="265"/>
        <v>x</v>
      </c>
      <c r="BD187" s="55" t="str">
        <f>IF('Indicator Data'!O190="No data","x",ROUND(IF('Indicator Data'!O190=0,0,IF(LOG('Indicator Data'!O190)&gt;BD$195,10,IF(LOG('Indicator Data'!O190)&lt;BD$194,0,10-(BD$195-LOG('Indicator Data'!O190))/(BD$195-BD$194)*10))),1))</f>
        <v>x</v>
      </c>
      <c r="BE187" s="56" t="str">
        <f>IF(BD187="x","x",'Indicator Data'!O190/'Indicator Data'!$CL190)</f>
        <v>x</v>
      </c>
      <c r="BF187" s="55" t="str">
        <f t="shared" si="266"/>
        <v>x</v>
      </c>
      <c r="BG187" s="55" t="str">
        <f t="shared" si="267"/>
        <v>x</v>
      </c>
      <c r="BH187" s="55" t="str">
        <f>IF('Indicator Data'!P190="No data","x",ROUND(IF('Indicator Data'!P190=0,0,IF(LOG('Indicator Data'!P190)&gt;BH$195,10,IF(LOG('Indicator Data'!P190)&lt;BH$194,0,10-(BH$195-LOG('Indicator Data'!P190))/(BH$195-BH$194)*10))),1))</f>
        <v>x</v>
      </c>
      <c r="BI187" s="56" t="str">
        <f>IF(BH187="x","x",'Indicator Data'!P190/'Indicator Data'!$CL190)</f>
        <v>x</v>
      </c>
      <c r="BJ187" s="55" t="str">
        <f t="shared" si="268"/>
        <v>x</v>
      </c>
      <c r="BK187" s="55" t="str">
        <f t="shared" si="269"/>
        <v>x</v>
      </c>
      <c r="BL187" s="55">
        <f t="shared" si="270"/>
        <v>9.6</v>
      </c>
      <c r="BM187" s="55">
        <f>ROUND(IF('Indicator Data'!Q190=0,0,IF(LOG('Indicator Data'!Q190)&gt;BM$195,10,IF(LOG('Indicator Data'!Q190)&lt;BM$194,0,10-(BM$195-LOG('Indicator Data'!Q190))/(BM$195-BM$194)*10))),1)</f>
        <v>6.7</v>
      </c>
      <c r="BN187" s="55">
        <f>ROUND(IF('Indicator Data'!R190=0,0,IF(LOG('Indicator Data'!R190)&gt;BN$195,10,IF(LOG('Indicator Data'!R190)&lt;BN$194,0,10-(BN$195-LOG('Indicator Data'!R190))/(BN$195-BN$194)*10))),1)</f>
        <v>0</v>
      </c>
      <c r="BO187" s="55">
        <f t="shared" si="271"/>
        <v>2.2333333333333334</v>
      </c>
      <c r="BP187" s="56">
        <f>'Indicator Data'!Q190/'Indicator Data'!$CL190</f>
        <v>1.7352330995032045E-2</v>
      </c>
      <c r="BQ187" s="56">
        <f>'Indicator Data'!R190/'Indicator Data'!$CL190</f>
        <v>0</v>
      </c>
      <c r="BR187" s="55">
        <f t="shared" si="316"/>
        <v>0.2</v>
      </c>
      <c r="BS187" s="55">
        <f t="shared" si="317"/>
        <v>0</v>
      </c>
      <c r="BT187" s="55">
        <f t="shared" si="248"/>
        <v>6.6666666666666666E-2</v>
      </c>
      <c r="BU187" s="55">
        <f t="shared" si="272"/>
        <v>1.2</v>
      </c>
      <c r="BV187" s="55">
        <f>ROUND(IF('Indicator Data'!S190=0,0,IF(LOG('Indicator Data'!S190)&gt;BV$195,10,IF(LOG('Indicator Data'!S190)&lt;BV$194,0,10-(BV$195-LOG('Indicator Data'!S190))/(BV$195-BV$194)*10))),1)</f>
        <v>0</v>
      </c>
      <c r="BW187" s="55">
        <f>ROUND(IF('Indicator Data'!T190=0,0,IF(LOG('Indicator Data'!T190)&gt;BW$195,10,IF(LOG('Indicator Data'!T190)&lt;BW$194,0,10-(BW$195-LOG('Indicator Data'!T190))/(BW$195-BW$194)*10))),1)</f>
        <v>0</v>
      </c>
      <c r="BX187" s="55">
        <f t="shared" si="273"/>
        <v>0</v>
      </c>
      <c r="BY187" s="56">
        <f>'Indicator Data'!S190/'Indicator Data'!$CL190</f>
        <v>0</v>
      </c>
      <c r="BZ187" s="56">
        <f>'Indicator Data'!T190/'Indicator Data'!$CL190</f>
        <v>0</v>
      </c>
      <c r="CA187" s="55">
        <f t="shared" si="318"/>
        <v>0</v>
      </c>
      <c r="CB187" s="55">
        <f t="shared" si="319"/>
        <v>0</v>
      </c>
      <c r="CC187" s="55">
        <f t="shared" si="274"/>
        <v>0</v>
      </c>
      <c r="CD187" s="55">
        <f t="shared" si="275"/>
        <v>0</v>
      </c>
      <c r="CE187" s="55">
        <f t="shared" si="276"/>
        <v>0.6</v>
      </c>
      <c r="CF187" s="55">
        <f>ROUND(IF('Indicator Data'!U190=0,0,IF(LOG('Indicator Data'!U190)&gt;CF$195,10,IF(LOG('Indicator Data'!U190)&lt;CF$194,0,10-(CF$195-LOG('Indicator Data'!U190))/(CF$195-CF$194)*10))),1)</f>
        <v>0</v>
      </c>
      <c r="CG187" s="56">
        <f>'Indicator Data'!U190/'Indicator Data'!$CL190</f>
        <v>0</v>
      </c>
      <c r="CH187" s="55">
        <f t="shared" si="320"/>
        <v>0</v>
      </c>
      <c r="CI187" s="55">
        <f t="shared" si="277"/>
        <v>0</v>
      </c>
      <c r="CJ187" s="55">
        <f>ROUND(IF('Indicator Data'!V190=0,0,IF(LOG('Indicator Data'!V190)&gt;CJ$195,10,IF(LOG('Indicator Data'!V190)&lt;CJ$194,0,10-(CJ$195-LOG('Indicator Data'!V190))/(CJ$195-CJ$194)*10))),1)</f>
        <v>8.8000000000000007</v>
      </c>
      <c r="CK187" s="56">
        <f>IF('Indicator Data'!V190/'Indicator Data'!$CL190&gt;1,1,'Indicator Data'!V190/'Indicator Data'!$CL190)</f>
        <v>0.4695499106053298</v>
      </c>
      <c r="CL187" s="55">
        <f t="shared" si="321"/>
        <v>4.7</v>
      </c>
      <c r="CM187" s="55">
        <f t="shared" si="278"/>
        <v>7.3</v>
      </c>
      <c r="CN187" s="55">
        <f>ROUND(IF('Indicator Data'!W190=0,0,IF(LOG('Indicator Data'!W190)&gt;CN$195,10,IF(LOG('Indicator Data'!W190)&lt;CN$194,0,10-(CN$195-LOG('Indicator Data'!W190))/(CN$195-CN$194)*10))),1)</f>
        <v>0</v>
      </c>
      <c r="CO187" s="56">
        <f>'Indicator Data'!W190/'Indicator Data'!$CL190</f>
        <v>0</v>
      </c>
      <c r="CP187" s="55">
        <f t="shared" si="322"/>
        <v>0</v>
      </c>
      <c r="CQ187" s="55">
        <f t="shared" si="279"/>
        <v>0</v>
      </c>
      <c r="CR187" s="55">
        <f>ROUND(IF('Indicator Data'!X190=0,0,IF(LOG('Indicator Data'!X190)&gt;CR$195,10,IF(LOG('Indicator Data'!X190)&lt;CR$194,0,10-(CR$195-LOG('Indicator Data'!X190))/(CR$195-CR$194)*10))),1)</f>
        <v>6.3</v>
      </c>
      <c r="CS187" s="56">
        <f>'Indicator Data'!X190/'Indicator Data'!$CL190</f>
        <v>8.1720697473860199E-3</v>
      </c>
      <c r="CT187" s="55">
        <f t="shared" si="323"/>
        <v>0.1</v>
      </c>
      <c r="CU187" s="55">
        <f t="shared" si="280"/>
        <v>3.8</v>
      </c>
      <c r="CV187" s="55">
        <f>ROUND(IF('Indicator Data'!Y190=0,0,IF(LOG('Indicator Data'!Y190)&gt;CR$195,10,IF(LOG('Indicator Data'!Y190)&lt;CR$194,0,10-(CR$195-LOG('Indicator Data'!Y190))/(CR$195-CR$194)*10))),1)</f>
        <v>0</v>
      </c>
      <c r="CW187" s="56">
        <f>'Indicator Data'!Y190/'Indicator Data'!$CL190</f>
        <v>0</v>
      </c>
      <c r="CX187" s="55">
        <f t="shared" si="324"/>
        <v>0</v>
      </c>
      <c r="CY187" s="55">
        <f t="shared" si="281"/>
        <v>0</v>
      </c>
      <c r="CZ187" s="55">
        <f t="shared" si="282"/>
        <v>3.6</v>
      </c>
      <c r="DA187" s="55">
        <f>IF('Indicator Data'!AE190="No data","x",ROUND(IF('Indicator Data'!AE190&gt;DA$195,0,IF('Indicator Data'!AE190&lt;DA$194,10,(DA$195-'Indicator Data'!AE190)/(DA$195-DA$194)*10)),1))</f>
        <v>0</v>
      </c>
      <c r="DB187" s="55">
        <f>IF('Indicator Data'!AF190="No data","x",ROUND(IF('Indicator Data'!AF190&gt;DB$195,0,IF('Indicator Data'!AF190&lt;DB$194,10,(DB$195-'Indicator Data'!AF190)/(DB$195-DB$194)*10)),1))</f>
        <v>0.4</v>
      </c>
      <c r="DC187" s="55" t="str">
        <f>IF('Indicator Data'!AH190="No data","x",ROUND(IF('Indicator Data'!AH190&gt;DC$195,0,IF('Indicator Data'!AH190&lt;DC$194,10,(DC$195-'Indicator Data'!AH190)/(DC$195-DC$194)*10)),1))</f>
        <v>x</v>
      </c>
      <c r="DD187" s="55">
        <f>IF(AND(DB187="x",DA187="x",DC187="x"),"x",ROUND(AVERAGE(DA187:DC187),1))</f>
        <v>0.2</v>
      </c>
      <c r="DE187" s="55">
        <f>IF('Indicator Data'!AA190="No data","x",ROUND(IF(LOG('Indicator Data'!AA190)&gt;DE$195,10,IF(LOG('Indicator Data'!AA190)&lt;DE$194,0,10-(DE$195-LOG('Indicator Data'!AA190))/(DE$195-DE$194)*10)),1))</f>
        <v>6.3</v>
      </c>
      <c r="DF187" s="55">
        <f>IF('Indicator Data'!AB190="No data","x",ROUND(IF('Indicator Data'!AB190&gt;DF$195,10,IF('Indicator Data'!AB190&lt;DF$194,0,10-(DF$195-'Indicator Data'!AB190)/(DF$195-DF$194)*10)),1))</f>
        <v>4.3</v>
      </c>
      <c r="DG187" s="55">
        <f>IF('Indicator Data'!AC190="No data","x",ROUND(IF('Indicator Data'!AC190&gt;DG$195,10,IF('Indicator Data'!AC190&lt;DG$194,0,10-(DG$195-'Indicator Data'!AC190)/(DG$195-DG$194)*10)),1))</f>
        <v>5</v>
      </c>
      <c r="DH187" s="55" t="str">
        <f>IF('Indicator Data'!AD190="No data","x",ROUND(IF('Indicator Data'!AD190&gt;DH$195,10,IF('Indicator Data'!AD190&lt;DH$194,0,10-(DH$195-'Indicator Data'!AD190)/(DH$195-DH$194)*10)),1))</f>
        <v>x</v>
      </c>
      <c r="DI187" s="55">
        <f t="shared" si="283"/>
        <v>5.2</v>
      </c>
      <c r="DJ187" s="55">
        <f t="shared" si="284"/>
        <v>3.5</v>
      </c>
      <c r="DK187" s="55">
        <f>IF('Indicator Data'!AK190="No data","x",ROUND(IF('Indicator Data'!AK190&gt;DK$195,10,IF('Indicator Data'!AK190&lt;DK$194,0,10-(DK$195-'Indicator Data'!AK190)/(DK$195-DK$194)*10)),1))</f>
        <v>5.8</v>
      </c>
      <c r="DL187" s="55">
        <f>IF('Indicator Data'!AL190="No data","x",ROUND(IF('Indicator Data'!AL190&gt;DL$195,10,IF('Indicator Data'!AL190&lt;DL$194,0,10-(DL$195-'Indicator Data'!AL190)/(DL$195-DL$194)*10)),1))</f>
        <v>3.6</v>
      </c>
      <c r="DM187" s="55">
        <f t="shared" si="285"/>
        <v>5</v>
      </c>
      <c r="DN187" s="55">
        <f>IF('Indicator Data'!AG190="No data","x",ROUND(IF('Indicator Data'!AG190&gt;DN$195,10,IF('Indicator Data'!AG190&lt;DN$194,0,10-(DN$195-'Indicator Data'!AG190)/(DN$195-DN$194)*10)),1))</f>
        <v>0</v>
      </c>
      <c r="DO187" s="55">
        <f t="shared" si="286"/>
        <v>0.1</v>
      </c>
      <c r="DP187" s="194">
        <f>IF('Indicator Data'!AI190="No data","x",'Indicator Data'!AI190/'Indicator Data'!$CK190)</f>
        <v>6.0569739708818589E-4</v>
      </c>
      <c r="DQ187" s="55">
        <f t="shared" si="325"/>
        <v>6.1</v>
      </c>
      <c r="DR187" s="55">
        <f>IF('Indicator Data'!AJ190="No data","x",ROUND(IF('Indicator Data'!AJ190&gt;DR$195,10,IF('Indicator Data'!AJ190&lt;DR$194,0,10-(DR$195-'Indicator Data'!AJ190)/(DR$195-DR$194)*10)),1))</f>
        <v>0</v>
      </c>
      <c r="DS187" s="55">
        <f t="shared" si="287"/>
        <v>3.1</v>
      </c>
      <c r="DT187" s="55">
        <f>ROUND(IF('Indicator Data'!Z190=0,0,IF(LOG('Indicator Data'!Z190)&gt;DT$195,10,IF(LOG('Indicator Data'!Z190)&lt;DT$194,0,10-(DT$195-LOG('Indicator Data'!Z190))/(DT$195-DT$194)*10))),1)</f>
        <v>8</v>
      </c>
      <c r="DU187" s="56">
        <f>'Indicator Data'!Z190/'Indicator Data'!$CL190</f>
        <v>0.14145916543522394</v>
      </c>
      <c r="DV187" s="55">
        <f t="shared" si="326"/>
        <v>1.4</v>
      </c>
      <c r="DW187" s="55">
        <f t="shared" si="288"/>
        <v>5.6</v>
      </c>
      <c r="DX187" s="55">
        <f t="shared" si="289"/>
        <v>2.7</v>
      </c>
      <c r="DY187" s="57">
        <f>IF(BL187="x",ROUND((10-GEOMEAN(((10-DX187)/10*9+1),((10-CZ187)/10*9+1),((10-DJ187)/10*9+1)))/9*10,1),ROUND((10-GEOMEAN(((10-BL187)/10*9+1),((10-DX187)/10*9+1),((10-CZ187)/10*9+1),((10-DJ187)/10*9+1)))/9*10,1))</f>
        <v>5.9</v>
      </c>
      <c r="DZ187" s="58">
        <f>IF(ROUND(IF(AP187="x",(10-GEOMEAN(((10-AO187)/10*9+1),((10-DY187)/10*9+1),((10-AU187)/10*9+1),((10-AQ187)/10*9+1),((10-AR187)/10*9+1)))/9*10,(10-GEOMEAN(((10-AO187)/10*9+1),((10-DY187)/10*9+1),((10-AP187)/10*9+1),((10-AQ187)/10*9+1),((10-AR187)/10*9+1),((10-AU187)/10*9+1)))/9*10),1)=0,0.1,ROUND(IF(AP187="x",(10-GEOMEAN(((10-AO187)/10*9+1),((10-DY187)/10*9+1),((10-AU187)/10*9+1),((10-AQ187)/10*9+1),((10-AR187)/10*9+1)))/9*10,(10-GEOMEAN(((10-AO187)/10*9+1),((10-DY187)/10*9+1),((10-AP187)/10*9+1),((10-AQ187)/10*9+1),((10-AR187)/10*9+1),((10-AU187)/10*9+1)))/9*10),1))</f>
        <v>5.2</v>
      </c>
      <c r="EA187" s="55">
        <f>ROUND(IF('Indicator Data'!AM190=0,0,IF('Indicator Data'!AM190&gt;EA$195,10,IF('Indicator Data'!AM190&lt;EA$194,0,10-(EA$195-'Indicator Data'!AM190)/(EA$195-EA$194)*10))),1)</f>
        <v>2</v>
      </c>
      <c r="EB187" s="55">
        <f>ROUND(IF('Indicator Data'!AN190=0,0,IF(LOG('Indicator Data'!AN190)&gt;LOG(EB$195),10,IF(LOG('Indicator Data'!AN190)&lt;LOG(EB$194),0,10-(LOG(EB$195)-LOG('Indicator Data'!AN190))/(LOG(EB$195)-LOG(EB$194))*10))),1)</f>
        <v>3.7</v>
      </c>
      <c r="EC187" s="57">
        <f t="shared" si="327"/>
        <v>2.9</v>
      </c>
      <c r="ED187" s="55">
        <f>'Indicator Data'!AO190</f>
        <v>0</v>
      </c>
      <c r="EE187" s="55">
        <f>'Indicator Data'!AP190</f>
        <v>0</v>
      </c>
      <c r="EF187" s="57">
        <f t="shared" si="328"/>
        <v>0</v>
      </c>
      <c r="EG187" s="58">
        <f t="shared" si="329"/>
        <v>2</v>
      </c>
      <c r="EH187" s="15"/>
      <c r="EI187" s="104"/>
      <c r="EJ187" s="4"/>
    </row>
    <row r="188" spans="1:140" x14ac:dyDescent="0.25">
      <c r="A188" s="127" t="str">
        <f>'Indicator Data'!A191</f>
        <v>Vanuatu</v>
      </c>
      <c r="B188" s="59" t="str">
        <f>'Indicator Data'!B191</f>
        <v>VUT</v>
      </c>
      <c r="C188" s="55">
        <f>ROUND(IF('Indicator Data'!C191=0,0.1,IF(LOG('Indicator Data'!C191)&gt;C$195,10,IF(LOG('Indicator Data'!C191)&lt;C$194,0,10-(C$195-LOG('Indicator Data'!C191))/(C$195-C$194)*10))),1)</f>
        <v>4.0999999999999996</v>
      </c>
      <c r="D188" s="55">
        <f>ROUND(IF('Indicator Data'!D191=0,0.1,IF(LOG('Indicator Data'!D191)&gt;D$195,10,IF(LOG('Indicator Data'!D191)&lt;D$194,0,10-(D$195-LOG('Indicator Data'!D191))/(D$195-D$194)*10))),1)</f>
        <v>5.4</v>
      </c>
      <c r="E188" s="55">
        <f t="shared" si="290"/>
        <v>4.8</v>
      </c>
      <c r="F188" s="55">
        <f>IF('Indicator Data'!E191="No data",0.1,(ROUND(IF('Indicator Data'!E191=0,0,IF(LOG('Indicator Data'!E191)&gt;F$195,10,IF(LOG('Indicator Data'!E191)&lt;F$194,0,10-(F$195-LOG('Indicator Data'!E191))/(F$195-F$194)*10))),1)))</f>
        <v>0.1</v>
      </c>
      <c r="G188" s="55">
        <f>ROUND(IF('Indicator Data'!F191=0,0,IF(LOG('Indicator Data'!F191)&gt;G$195,10,IF(LOG('Indicator Data'!F191)&lt;G$194,0,10-(G$195-LOG('Indicator Data'!F191))/(G$195-G$194)*10))),1)</f>
        <v>5.6</v>
      </c>
      <c r="H188" s="55">
        <f>ROUND(IF('Indicator Data'!G191=0,0,IF(LOG('Indicator Data'!G191)&gt;H$195,10,IF(LOG('Indicator Data'!G191)&lt;H$194,0,10-(H$195-LOG('Indicator Data'!G191))/(H$195-H$194)*10))),1)</f>
        <v>3.9</v>
      </c>
      <c r="I188" s="55">
        <f>ROUND(IF('Indicator Data'!H191=0,0,IF(LOG('Indicator Data'!H191)&gt;I$195,10,IF(LOG('Indicator Data'!H191)&lt;I$194,0,10-(I$195-LOG('Indicator Data'!H191))/(I$195-I$194)*10))),1)</f>
        <v>5.9</v>
      </c>
      <c r="J188" s="55">
        <f t="shared" si="291"/>
        <v>5</v>
      </c>
      <c r="K188" s="55">
        <f>ROUND(IF('Indicator Data'!I191=0,0,IF(LOG('Indicator Data'!I191)&gt;K$195,10,IF(LOG('Indicator Data'!I191)&lt;K$194,0,10-(K$195-LOG('Indicator Data'!I191))/(K$195-K$194)*10))),1)</f>
        <v>3.9</v>
      </c>
      <c r="L188" s="55">
        <f t="shared" si="292"/>
        <v>4.5</v>
      </c>
      <c r="M188" s="55">
        <f>ROUND(IF('Indicator Data'!J191=0,0,IF(LOG('Indicator Data'!J191)&gt;M$195,10,IF(LOG('Indicator Data'!J191)&lt;M$194,0,10-(M$195-LOG('Indicator Data'!J191))/(M$195-M$194)*10))),1)</f>
        <v>0</v>
      </c>
      <c r="N188" s="56">
        <f>'Indicator Data'!C191/'Indicator Data'!$CL191</f>
        <v>1.5965628617562156E-3</v>
      </c>
      <c r="O188" s="56">
        <f>'Indicator Data'!D191/'Indicator Data'!$CL191</f>
        <v>1.5965628617562156E-3</v>
      </c>
      <c r="P188" s="56" t="str">
        <f>IF(F188=0.1,"x",'Indicator Data'!E191/'Indicator Data'!$CL191)</f>
        <v>x</v>
      </c>
      <c r="Q188" s="56">
        <f>'Indicator Data'!F191/'Indicator Data'!$CL191</f>
        <v>9.1533941695478844E-5</v>
      </c>
      <c r="R188" s="56">
        <f>'Indicator Data'!G191/'Indicator Data'!$CL191</f>
        <v>1.3735706323565531E-2</v>
      </c>
      <c r="S188" s="56">
        <f>'Indicator Data'!H191/'Indicator Data'!$CL191</f>
        <v>5.2596875059041353E-4</v>
      </c>
      <c r="T188" s="56">
        <f>'Indicator Data'!I191/'Indicator Data'!$CL191</f>
        <v>3.4531126603563268E-3</v>
      </c>
      <c r="U188" s="56">
        <f>'Indicator Data'!J191/'Indicator Data'!$CL191</f>
        <v>0</v>
      </c>
      <c r="V188" s="55">
        <f t="shared" si="293"/>
        <v>8</v>
      </c>
      <c r="W188" s="55">
        <f t="shared" si="294"/>
        <v>10</v>
      </c>
      <c r="X188" s="55">
        <f t="shared" si="295"/>
        <v>9.3000000000000007</v>
      </c>
      <c r="Y188" s="55">
        <f t="shared" si="296"/>
        <v>0.1</v>
      </c>
      <c r="Z188" s="55">
        <f t="shared" si="297"/>
        <v>9.9</v>
      </c>
      <c r="AA188" s="55">
        <f t="shared" si="298"/>
        <v>7.6</v>
      </c>
      <c r="AB188" s="55">
        <f t="shared" si="299"/>
        <v>1.1000000000000001</v>
      </c>
      <c r="AC188" s="55">
        <f t="shared" si="300"/>
        <v>5.2</v>
      </c>
      <c r="AD188" s="55">
        <f t="shared" si="301"/>
        <v>3.5</v>
      </c>
      <c r="AE188" s="55">
        <f t="shared" si="302"/>
        <v>4.4000000000000004</v>
      </c>
      <c r="AF188" s="55">
        <f t="shared" si="303"/>
        <v>0</v>
      </c>
      <c r="AG188" s="55">
        <f>ROUND(IF('Indicator Data'!K191=0,0,IF('Indicator Data'!K191&gt;AG$195,10,IF('Indicator Data'!K191&lt;AG$194,0,10-(AG$195-'Indicator Data'!K191)/(AG$195-AG$194)*10))),1)</f>
        <v>0</v>
      </c>
      <c r="AH188" s="55">
        <f t="shared" si="304"/>
        <v>6.1</v>
      </c>
      <c r="AI188" s="55">
        <f t="shared" si="305"/>
        <v>7.7</v>
      </c>
      <c r="AJ188" s="55">
        <f t="shared" si="306"/>
        <v>5.8</v>
      </c>
      <c r="AK188" s="55">
        <f t="shared" si="307"/>
        <v>3.5</v>
      </c>
      <c r="AL188" s="55">
        <f t="shared" si="308"/>
        <v>4.8</v>
      </c>
      <c r="AM188" s="55">
        <f t="shared" si="309"/>
        <v>3.7</v>
      </c>
      <c r="AN188" s="55">
        <f t="shared" si="310"/>
        <v>0</v>
      </c>
      <c r="AO188" s="193">
        <f t="shared" si="311"/>
        <v>7.7</v>
      </c>
      <c r="AP188" s="193">
        <f t="shared" si="261"/>
        <v>0.1</v>
      </c>
      <c r="AQ188" s="193">
        <f t="shared" si="312"/>
        <v>8.5</v>
      </c>
      <c r="AR188" s="193">
        <f t="shared" si="313"/>
        <v>4.5</v>
      </c>
      <c r="AS188" s="55">
        <f t="shared" si="314"/>
        <v>0</v>
      </c>
      <c r="AT188" s="55">
        <f>IF('Indicator Data'!L191="No data","x",IF('Indicator Data'!CM191&lt;1000,"x",ROUND((IF('Indicator Data'!L191&gt;AT$195,10,IF('Indicator Data'!L191&lt;AT$194,0,10-(AT$195-'Indicator Data'!L191)/(AT$195-AT$194)*10))),1)))</f>
        <v>3</v>
      </c>
      <c r="AU188" s="193">
        <f t="shared" si="315"/>
        <v>1.5</v>
      </c>
      <c r="AV188" s="55">
        <f>IF('Indicator Data'!M191="No data","x",ROUND(IF('Indicator Data'!M191=0,0,IF(LOG('Indicator Data'!M191)&gt;AV$195,10,IF(LOG('Indicator Data'!M191)&lt;AV$194,0,10-(AV$195-LOG('Indicator Data'!M191))/(AV$195-AV$194)*10))),1))</f>
        <v>0</v>
      </c>
      <c r="AW188" s="56">
        <f>IF(AV188="x","x",'Indicator Data'!M191/'Indicator Data'!$CL191)</f>
        <v>0</v>
      </c>
      <c r="AX188" s="55">
        <f t="shared" si="262"/>
        <v>0</v>
      </c>
      <c r="AY188" s="55">
        <f t="shared" si="263"/>
        <v>0</v>
      </c>
      <c r="AZ188" s="55" t="str">
        <f>IF('Indicator Data'!N191="No data","x",ROUND(IF('Indicator Data'!N191=0,0,IF(LOG('Indicator Data'!N191)&gt;AZ$195,10,IF(LOG('Indicator Data'!N191)&lt;AZ$194,0,10-(AZ$195-LOG('Indicator Data'!N191))/(AZ$195-AZ$194)*10))),1))</f>
        <v>x</v>
      </c>
      <c r="BA188" s="56" t="str">
        <f>IF(AZ188="x","x",'Indicator Data'!N191/'Indicator Data'!$CL191)</f>
        <v>x</v>
      </c>
      <c r="BB188" s="55" t="str">
        <f t="shared" si="264"/>
        <v>x</v>
      </c>
      <c r="BC188" s="55" t="str">
        <f t="shared" si="265"/>
        <v>x</v>
      </c>
      <c r="BD188" s="55" t="str">
        <f>IF('Indicator Data'!O191="No data","x",ROUND(IF('Indicator Data'!O191=0,0,IF(LOG('Indicator Data'!O191)&gt;BD$195,10,IF(LOG('Indicator Data'!O191)&lt;BD$194,0,10-(BD$195-LOG('Indicator Data'!O191))/(BD$195-BD$194)*10))),1))</f>
        <v>x</v>
      </c>
      <c r="BE188" s="56" t="str">
        <f>IF(BD188="x","x",'Indicator Data'!O191/'Indicator Data'!$CL191)</f>
        <v>x</v>
      </c>
      <c r="BF188" s="55" t="str">
        <f t="shared" si="266"/>
        <v>x</v>
      </c>
      <c r="BG188" s="55" t="str">
        <f t="shared" si="267"/>
        <v>x</v>
      </c>
      <c r="BH188" s="55" t="str">
        <f>IF('Indicator Data'!P191="No data","x",ROUND(IF('Indicator Data'!P191=0,0,IF(LOG('Indicator Data'!P191)&gt;BH$195,10,IF(LOG('Indicator Data'!P191)&lt;BH$194,0,10-(BH$195-LOG('Indicator Data'!P191))/(BH$195-BH$194)*10))),1))</f>
        <v>x</v>
      </c>
      <c r="BI188" s="56" t="str">
        <f>IF(BH188="x","x",'Indicator Data'!P191/'Indicator Data'!$CL191)</f>
        <v>x</v>
      </c>
      <c r="BJ188" s="55" t="str">
        <f t="shared" si="268"/>
        <v>x</v>
      </c>
      <c r="BK188" s="55" t="str">
        <f t="shared" si="269"/>
        <v>x</v>
      </c>
      <c r="BL188" s="55">
        <f t="shared" si="270"/>
        <v>0</v>
      </c>
      <c r="BM188" s="55">
        <f>ROUND(IF('Indicator Data'!Q191=0,0,IF(LOG('Indicator Data'!Q191)&gt;BM$195,10,IF(LOG('Indicator Data'!Q191)&lt;BM$194,0,10-(BM$195-LOG('Indicator Data'!Q191))/(BM$195-BM$194)*10))),1)</f>
        <v>1.5</v>
      </c>
      <c r="BN188" s="55">
        <f>ROUND(IF('Indicator Data'!R191=0,0,IF(LOG('Indicator Data'!R191)&gt;BN$195,10,IF(LOG('Indicator Data'!R191)&lt;BN$194,0,10-(BN$195-LOG('Indicator Data'!R191))/(BN$195-BN$194)*10))),1)</f>
        <v>7.2</v>
      </c>
      <c r="BO188" s="55">
        <f t="shared" si="271"/>
        <v>5.3</v>
      </c>
      <c r="BP188" s="56">
        <f>'Indicator Data'!Q191/'Indicator Data'!$CL191</f>
        <v>4.2320844905439361E-4</v>
      </c>
      <c r="BQ188" s="56">
        <f>'Indicator Data'!R191/'Indicator Data'!$CL191</f>
        <v>0.77723365262899358</v>
      </c>
      <c r="BR188" s="55">
        <f t="shared" si="316"/>
        <v>0</v>
      </c>
      <c r="BS188" s="55">
        <f t="shared" si="317"/>
        <v>9.6999999999999993</v>
      </c>
      <c r="BT188" s="55">
        <f t="shared" si="248"/>
        <v>6.4666666666666659</v>
      </c>
      <c r="BU188" s="55">
        <f t="shared" si="272"/>
        <v>5.9</v>
      </c>
      <c r="BV188" s="55">
        <f>ROUND(IF('Indicator Data'!S191=0,0,IF(LOG('Indicator Data'!S191)&gt;BV$195,10,IF(LOG('Indicator Data'!S191)&lt;BV$194,0,10-(BV$195-LOG('Indicator Data'!S191))/(BV$195-BV$194)*10))),1)</f>
        <v>1.5</v>
      </c>
      <c r="BW188" s="55">
        <f>ROUND(IF('Indicator Data'!T191=0,0,IF(LOG('Indicator Data'!T191)&gt;BW$195,10,IF(LOG('Indicator Data'!T191)&lt;BW$194,0,10-(BW$195-LOG('Indicator Data'!T191))/(BW$195-BW$194)*10))),1)</f>
        <v>6.2</v>
      </c>
      <c r="BX188" s="55">
        <f t="shared" si="273"/>
        <v>4.6333333333333337</v>
      </c>
      <c r="BY188" s="56">
        <f>'Indicator Data'!S191/'Indicator Data'!$CL191</f>
        <v>4.2320844905439361E-4</v>
      </c>
      <c r="BZ188" s="56">
        <f>'Indicator Data'!T191/'Indicator Data'!$CL191</f>
        <v>0.77705605622626539</v>
      </c>
      <c r="CA188" s="55">
        <f t="shared" si="318"/>
        <v>0</v>
      </c>
      <c r="CB188" s="55">
        <f t="shared" si="319"/>
        <v>7.8</v>
      </c>
      <c r="CC188" s="55">
        <f t="shared" si="274"/>
        <v>5.2</v>
      </c>
      <c r="CD188" s="55">
        <f t="shared" si="275"/>
        <v>4.9000000000000004</v>
      </c>
      <c r="CE188" s="55">
        <f t="shared" si="276"/>
        <v>5.4</v>
      </c>
      <c r="CF188" s="55">
        <f>ROUND(IF('Indicator Data'!U191=0,0,IF(LOG('Indicator Data'!U191)&gt;CF$195,10,IF(LOG('Indicator Data'!U191)&lt;CF$194,0,10-(CF$195-LOG('Indicator Data'!U191))/(CF$195-CF$194)*10))),1)</f>
        <v>5.8</v>
      </c>
      <c r="CG188" s="56">
        <f>'Indicator Data'!U191/'Indicator Data'!$CL191</f>
        <v>0.43860643503561375</v>
      </c>
      <c r="CH188" s="55">
        <f t="shared" si="320"/>
        <v>4.9000000000000004</v>
      </c>
      <c r="CI188" s="55">
        <f t="shared" si="277"/>
        <v>5.4</v>
      </c>
      <c r="CJ188" s="55">
        <f>ROUND(IF('Indicator Data'!V191=0,0,IF(LOG('Indicator Data'!V191)&gt;CJ$195,10,IF(LOG('Indicator Data'!V191)&lt;CJ$194,0,10-(CJ$195-LOG('Indicator Data'!V191))/(CJ$195-CJ$194)*10))),1)</f>
        <v>6</v>
      </c>
      <c r="CK188" s="56">
        <f>IF('Indicator Data'!V191/'Indicator Data'!$CL191&gt;1,1,'Indicator Data'!V191/'Indicator Data'!$CL191)</f>
        <v>0.56067959959568481</v>
      </c>
      <c r="CL188" s="55">
        <f t="shared" si="321"/>
        <v>5.6</v>
      </c>
      <c r="CM188" s="55">
        <f t="shared" si="278"/>
        <v>5.8</v>
      </c>
      <c r="CN188" s="55">
        <f>ROUND(IF('Indicator Data'!W191=0,0,IF(LOG('Indicator Data'!W191)&gt;CN$195,10,IF(LOG('Indicator Data'!W191)&lt;CN$194,0,10-(CN$195-LOG('Indicator Data'!W191))/(CN$195-CN$194)*10))),1)</f>
        <v>0</v>
      </c>
      <c r="CO188" s="56">
        <f>'Indicator Data'!W191/'Indicator Data'!$CL191</f>
        <v>0</v>
      </c>
      <c r="CP188" s="55">
        <f t="shared" si="322"/>
        <v>0</v>
      </c>
      <c r="CQ188" s="55">
        <f t="shared" si="279"/>
        <v>0</v>
      </c>
      <c r="CR188" s="55">
        <f>ROUND(IF('Indicator Data'!X191=0,0,IF(LOG('Indicator Data'!X191)&gt;CR$195,10,IF(LOG('Indicator Data'!X191)&lt;CR$194,0,10-(CR$195-LOG('Indicator Data'!X191))/(CR$195-CR$194)*10))),1)</f>
        <v>6.1</v>
      </c>
      <c r="CS188" s="56">
        <f>'Indicator Data'!X191/'Indicator Data'!$CL191</f>
        <v>0.69502320924634886</v>
      </c>
      <c r="CT188" s="55">
        <f t="shared" si="323"/>
        <v>7</v>
      </c>
      <c r="CU188" s="55">
        <f t="shared" si="280"/>
        <v>6.6</v>
      </c>
      <c r="CV188" s="55">
        <f>ROUND(IF('Indicator Data'!Y191=0,0,IF(LOG('Indicator Data'!Y191)&gt;CR$195,10,IF(LOG('Indicator Data'!Y191)&lt;CR$194,0,10-(CR$195-LOG('Indicator Data'!Y191))/(CR$195-CR$194)*10))),1)</f>
        <v>0</v>
      </c>
      <c r="CW188" s="56">
        <f>'Indicator Data'!Y191/'Indicator Data'!$CL191</f>
        <v>0</v>
      </c>
      <c r="CX188" s="55">
        <f t="shared" si="324"/>
        <v>0</v>
      </c>
      <c r="CY188" s="55">
        <f t="shared" si="281"/>
        <v>0</v>
      </c>
      <c r="CZ188" s="55">
        <f t="shared" si="282"/>
        <v>5.8</v>
      </c>
      <c r="DA188" s="55">
        <f>IF('Indicator Data'!AE191="No data","x",ROUND(IF('Indicator Data'!AE191&gt;DA$195,0,IF('Indicator Data'!AE191&lt;DA$194,10,(DA$195-'Indicator Data'!AE191)/(DA$195-DA$194)*10)),1))</f>
        <v>7.3</v>
      </c>
      <c r="DB188" s="55">
        <f>IF('Indicator Data'!AF191="No data","x",ROUND(IF('Indicator Data'!AF191&gt;DB$195,0,IF('Indicator Data'!AF191&lt;DB$194,10,(DB$195-'Indicator Data'!AF191)/(DB$195-DB$194)*10)),1))</f>
        <v>1.5</v>
      </c>
      <c r="DC188" s="55">
        <f>IF('Indicator Data'!AH191="No data","x",ROUND(IF('Indicator Data'!AH191&gt;DC$195,0,IF('Indicator Data'!AH191&lt;DC$194,10,(DC$195-'Indicator Data'!AH191)/(DC$195-DC$194)*10)),1))</f>
        <v>7.5</v>
      </c>
      <c r="DD188" s="55">
        <f>IF(AND(DB188="x",DA188="x",DC188="x"),"x",ROUND(AVERAGE(DA188:DC188),1))</f>
        <v>5.4</v>
      </c>
      <c r="DE188" s="55">
        <f>IF('Indicator Data'!AA191="No data","x",ROUND(IF(LOG('Indicator Data'!AA191)&gt;DE$195,10,IF(LOG('Indicator Data'!AA191)&lt;DE$194,0,10-(DE$195-LOG('Indicator Data'!AA191))/(DE$195-DE$194)*10)),1))</f>
        <v>4.5999999999999996</v>
      </c>
      <c r="DF188" s="55">
        <f>IF('Indicator Data'!AB191="No data","x",ROUND(IF('Indicator Data'!AB191&gt;DF$195,10,IF('Indicator Data'!AB191&lt;DF$194,0,10-(DF$195-'Indicator Data'!AB191)/(DF$195-DF$194)*10)),1))</f>
        <v>6.5</v>
      </c>
      <c r="DG188" s="55">
        <f>IF('Indicator Data'!AC191="No data","x",ROUND(IF('Indicator Data'!AC191&gt;DG$195,10,IF('Indicator Data'!AC191&lt;DG$194,0,10-(DG$195-'Indicator Data'!AC191)/(DG$195-DG$194)*10)),1))</f>
        <v>2.5</v>
      </c>
      <c r="DH188" s="55" t="str">
        <f>IF('Indicator Data'!AD191="No data","x",ROUND(IF('Indicator Data'!AD191&gt;DH$195,10,IF('Indicator Data'!AD191&lt;DH$194,0,10-(DH$195-'Indicator Data'!AD191)/(DH$195-DH$194)*10)),1))</f>
        <v>x</v>
      </c>
      <c r="DI188" s="55">
        <f t="shared" si="283"/>
        <v>4.5</v>
      </c>
      <c r="DJ188" s="55">
        <f t="shared" si="284"/>
        <v>4.8</v>
      </c>
      <c r="DK188" s="55" t="str">
        <f>IF('Indicator Data'!AK191="No data","x",ROUND(IF('Indicator Data'!AK191&gt;DK$195,10,IF('Indicator Data'!AK191&lt;DK$194,0,10-(DK$195-'Indicator Data'!AK191)/(DK$195-DK$194)*10)),1))</f>
        <v>x</v>
      </c>
      <c r="DL188" s="55">
        <f>IF('Indicator Data'!AL191="No data","x",ROUND(IF('Indicator Data'!AL191&gt;DL$195,10,IF('Indicator Data'!AL191&lt;DL$194,0,10-(DL$195-'Indicator Data'!AL191)/(DL$195-DL$194)*10)),1))</f>
        <v>5.9</v>
      </c>
      <c r="DM188" s="55">
        <f t="shared" si="285"/>
        <v>4.9000000000000004</v>
      </c>
      <c r="DN188" s="55">
        <f>IF('Indicator Data'!AG191="No data","x",ROUND(IF('Indicator Data'!AG191&gt;DN$195,10,IF('Indicator Data'!AG191&lt;DN$194,0,10-(DN$195-'Indicator Data'!AG191)/(DN$195-DN$194)*10)),1))</f>
        <v>0.2</v>
      </c>
      <c r="DO188" s="55">
        <f t="shared" si="286"/>
        <v>4.0999999999999996</v>
      </c>
      <c r="DP188" s="194">
        <f>IF('Indicator Data'!AI191="No data","x",'Indicator Data'!AI191/'Indicator Data'!$CK191)</f>
        <v>6.8334016673500064E-5</v>
      </c>
      <c r="DQ188" s="55">
        <f t="shared" si="325"/>
        <v>0.7</v>
      </c>
      <c r="DR188" s="55">
        <f>IF('Indicator Data'!AJ191="No data","x",ROUND(IF('Indicator Data'!AJ191&gt;DR$195,10,IF('Indicator Data'!AJ191&lt;DR$194,0,10-(DR$195-'Indicator Data'!AJ191)/(DR$195-DR$194)*10)),1))</f>
        <v>2</v>
      </c>
      <c r="DS188" s="55">
        <f t="shared" si="287"/>
        <v>1.4</v>
      </c>
      <c r="DT188" s="55">
        <f>ROUND(IF('Indicator Data'!Z191=0,0,IF(LOG('Indicator Data'!Z191)&gt;DT$195,10,IF(LOG('Indicator Data'!Z191)&lt;DT$194,0,10-(DT$195-LOG('Indicator Data'!Z191))/(DT$195-DT$194)*10))),1)</f>
        <v>0</v>
      </c>
      <c r="DU188" s="56">
        <f>'Indicator Data'!Z191/'Indicator Data'!$CL191</f>
        <v>0</v>
      </c>
      <c r="DV188" s="55">
        <f t="shared" si="326"/>
        <v>0</v>
      </c>
      <c r="DW188" s="55">
        <f t="shared" si="288"/>
        <v>0</v>
      </c>
      <c r="DX188" s="55">
        <f t="shared" si="289"/>
        <v>3.5</v>
      </c>
      <c r="DY188" s="57">
        <f>IF(BL188="x",ROUND((10-GEOMEAN(((10-DX188)/10*9+1),((10-CZ188)/10*9+1),((10-DJ188)/10*9+1)))/9*10,1),ROUND((10-GEOMEAN(((10-BL188)/10*9+1),((10-DX188)/10*9+1),((10-CZ188)/10*9+1),((10-DJ188)/10*9+1)))/9*10,1))</f>
        <v>3.8</v>
      </c>
      <c r="DZ188" s="58">
        <f>IF(ROUND(IF(AP188="x",(10-GEOMEAN(((10-AO188)/10*9+1),((10-DY188)/10*9+1),((10-AU188)/10*9+1),((10-AQ188)/10*9+1),((10-AR188)/10*9+1)))/9*10,(10-GEOMEAN(((10-AO188)/10*9+1),((10-DY188)/10*9+1),((10-AP188)/10*9+1),((10-AQ188)/10*9+1),((10-AR188)/10*9+1),((10-AU188)/10*9+1)))/9*10),1)=0,0.1,ROUND(IF(AP188="x",(10-GEOMEAN(((10-AO188)/10*9+1),((10-DY188)/10*9+1),((10-AU188)/10*9+1),((10-AQ188)/10*9+1),((10-AR188)/10*9+1)))/9*10,(10-GEOMEAN(((10-AO188)/10*9+1),((10-DY188)/10*9+1),((10-AP188)/10*9+1),((10-AQ188)/10*9+1),((10-AR188)/10*9+1),((10-AU188)/10*9+1)))/9*10),1))</f>
        <v>5.0999999999999996</v>
      </c>
      <c r="EA188" s="55">
        <f>ROUND(IF('Indicator Data'!AM191=0,0,IF('Indicator Data'!AM191&gt;EA$195,10,IF('Indicator Data'!AM191&lt;EA$194,0,10-(EA$195-'Indicator Data'!AM191)/(EA$195-EA$194)*10))),1)</f>
        <v>0</v>
      </c>
      <c r="EB188" s="55">
        <f>ROUND(IF('Indicator Data'!AN191=0,0,IF(LOG('Indicator Data'!AN191)&gt;LOG(EB$195),10,IF(LOG('Indicator Data'!AN191)&lt;LOG(EB$194),0,10-(LOG(EB$195)-LOG('Indicator Data'!AN191))/(LOG(EB$195)-LOG(EB$194))*10))),1)</f>
        <v>0</v>
      </c>
      <c r="EC188" s="57">
        <f t="shared" si="327"/>
        <v>0</v>
      </c>
      <c r="ED188" s="55">
        <f>'Indicator Data'!AO191</f>
        <v>0</v>
      </c>
      <c r="EE188" s="55">
        <f>'Indicator Data'!AP191</f>
        <v>0</v>
      </c>
      <c r="EF188" s="57">
        <f t="shared" si="328"/>
        <v>0</v>
      </c>
      <c r="EG188" s="58">
        <f t="shared" si="329"/>
        <v>0</v>
      </c>
      <c r="EH188" s="15"/>
      <c r="EI188" s="104"/>
      <c r="EJ188" s="4"/>
    </row>
    <row r="189" spans="1:140" x14ac:dyDescent="0.25">
      <c r="A189" s="127" t="str">
        <f>'Indicator Data'!A192</f>
        <v>Venezuela</v>
      </c>
      <c r="B189" s="59" t="str">
        <f>'Indicator Data'!B192</f>
        <v>VEN</v>
      </c>
      <c r="C189" s="55">
        <f>ROUND(IF('Indicator Data'!C192=0,0.1,IF(LOG('Indicator Data'!C192)&gt;C$195,10,IF(LOG('Indicator Data'!C192)&lt;C$194,0,10-(C$195-LOG('Indicator Data'!C192))/(C$195-C$194)*10))),1)</f>
        <v>9.4</v>
      </c>
      <c r="D189" s="55">
        <f>ROUND(IF('Indicator Data'!D192=0,0.1,IF(LOG('Indicator Data'!D192)&gt;D$195,10,IF(LOG('Indicator Data'!D192)&lt;D$194,0,10-(D$195-LOG('Indicator Data'!D192))/(D$195-D$194)*10))),1)</f>
        <v>10</v>
      </c>
      <c r="E189" s="55">
        <f t="shared" si="290"/>
        <v>9.6999999999999993</v>
      </c>
      <c r="F189" s="55">
        <f>IF('Indicator Data'!E192="No data",0.1,(ROUND(IF('Indicator Data'!E192=0,0,IF(LOG('Indicator Data'!E192)&gt;F$195,10,IF(LOG('Indicator Data'!E192)&lt;F$194,0,10-(F$195-LOG('Indicator Data'!E192))/(F$195-F$194)*10))),1)))</f>
        <v>7.6</v>
      </c>
      <c r="G189" s="55">
        <f>ROUND(IF('Indicator Data'!F192=0,0,IF(LOG('Indicator Data'!F192)&gt;G$195,10,IF(LOG('Indicator Data'!F192)&lt;G$194,0,10-(G$195-LOG('Indicator Data'!F192))/(G$195-G$194)*10))),1)</f>
        <v>6.8</v>
      </c>
      <c r="H189" s="55">
        <f>ROUND(IF('Indicator Data'!G192=0,0,IF(LOG('Indicator Data'!G192)&gt;H$195,10,IF(LOG('Indicator Data'!G192)&lt;H$194,0,10-(H$195-LOG('Indicator Data'!G192))/(H$195-H$194)*10))),1)</f>
        <v>6.4</v>
      </c>
      <c r="I189" s="55">
        <f>ROUND(IF('Indicator Data'!H192=0,0,IF(LOG('Indicator Data'!H192)&gt;I$195,10,IF(LOG('Indicator Data'!H192)&lt;I$194,0,10-(I$195-LOG('Indicator Data'!H192))/(I$195-I$194)*10))),1)</f>
        <v>4.8</v>
      </c>
      <c r="J189" s="55">
        <f t="shared" si="291"/>
        <v>5.7</v>
      </c>
      <c r="K189" s="55">
        <f>ROUND(IF('Indicator Data'!I192=0,0,IF(LOG('Indicator Data'!I192)&gt;K$195,10,IF(LOG('Indicator Data'!I192)&lt;K$194,0,10-(K$195-LOG('Indicator Data'!I192))/(K$195-K$194)*10))),1)</f>
        <v>7.6</v>
      </c>
      <c r="L189" s="55">
        <f t="shared" si="292"/>
        <v>6.8</v>
      </c>
      <c r="M189" s="55">
        <f>ROUND(IF('Indicator Data'!J192=0,0,IF(LOG('Indicator Data'!J192)&gt;M$195,10,IF(LOG('Indicator Data'!J192)&lt;M$194,0,10-(M$195-LOG('Indicator Data'!J192))/(M$195-M$194)*10))),1)</f>
        <v>0</v>
      </c>
      <c r="N189" s="56">
        <f>'Indicator Data'!C192/'Indicator Data'!$CL192</f>
        <v>1.8715926301264031E-3</v>
      </c>
      <c r="O189" s="56">
        <f>'Indicator Data'!D192/'Indicator Data'!$CL192</f>
        <v>6.668519655835699E-4</v>
      </c>
      <c r="P189" s="56">
        <f>IF(F189=0.1,"x",'Indicator Data'!E192/'Indicator Data'!$CL192)</f>
        <v>3.6571941505548198E-3</v>
      </c>
      <c r="Q189" s="56">
        <f>'Indicator Data'!F192/'Indicator Data'!$CL192</f>
        <v>3.6315731999889931E-6</v>
      </c>
      <c r="R189" s="56">
        <f>'Indicator Data'!G192/'Indicator Data'!$CL192</f>
        <v>1.1974989652308911E-3</v>
      </c>
      <c r="S189" s="56">
        <f>'Indicator Data'!H192/'Indicator Data'!$CL192</f>
        <v>7.4120324245955868E-7</v>
      </c>
      <c r="T189" s="56">
        <f>'Indicator Data'!I192/'Indicator Data'!$CL192</f>
        <v>2.048895461236671E-3</v>
      </c>
      <c r="U189" s="56">
        <f>'Indicator Data'!J192/'Indicator Data'!$CL192</f>
        <v>0</v>
      </c>
      <c r="V189" s="55">
        <f t="shared" si="293"/>
        <v>9.4</v>
      </c>
      <c r="W189" s="55">
        <f t="shared" si="294"/>
        <v>6.7</v>
      </c>
      <c r="X189" s="55">
        <f t="shared" si="295"/>
        <v>8.4</v>
      </c>
      <c r="Y189" s="55">
        <f t="shared" si="296"/>
        <v>2.4</v>
      </c>
      <c r="Z189" s="55">
        <f t="shared" si="297"/>
        <v>6.8</v>
      </c>
      <c r="AA189" s="55">
        <f t="shared" si="298"/>
        <v>0.7</v>
      </c>
      <c r="AB189" s="55">
        <f t="shared" si="299"/>
        <v>0</v>
      </c>
      <c r="AC189" s="55">
        <f t="shared" si="300"/>
        <v>0.4</v>
      </c>
      <c r="AD189" s="55">
        <f t="shared" si="301"/>
        <v>2</v>
      </c>
      <c r="AE189" s="55">
        <f t="shared" si="302"/>
        <v>1.2</v>
      </c>
      <c r="AF189" s="55">
        <f t="shared" si="303"/>
        <v>0</v>
      </c>
      <c r="AG189" s="55">
        <f>ROUND(IF('Indicator Data'!K192=0,0,IF('Indicator Data'!K192&gt;AG$195,10,IF('Indicator Data'!K192&lt;AG$194,0,10-(AG$195-'Indicator Data'!K192)/(AG$195-AG$194)*10))),1)</f>
        <v>1</v>
      </c>
      <c r="AH189" s="55">
        <f t="shared" si="304"/>
        <v>9.4</v>
      </c>
      <c r="AI189" s="55">
        <f t="shared" si="305"/>
        <v>8.4</v>
      </c>
      <c r="AJ189" s="55">
        <f t="shared" si="306"/>
        <v>3.6</v>
      </c>
      <c r="AK189" s="55">
        <f t="shared" si="307"/>
        <v>2.4</v>
      </c>
      <c r="AL189" s="55">
        <f t="shared" si="308"/>
        <v>3</v>
      </c>
      <c r="AM189" s="55">
        <f t="shared" si="309"/>
        <v>4.8</v>
      </c>
      <c r="AN189" s="55">
        <f t="shared" si="310"/>
        <v>0</v>
      </c>
      <c r="AO189" s="193">
        <f t="shared" si="311"/>
        <v>9.1999999999999993</v>
      </c>
      <c r="AP189" s="193">
        <f t="shared" si="261"/>
        <v>5.6</v>
      </c>
      <c r="AQ189" s="193">
        <f t="shared" si="312"/>
        <v>6.8</v>
      </c>
      <c r="AR189" s="193">
        <f t="shared" si="313"/>
        <v>4.5999999999999996</v>
      </c>
      <c r="AS189" s="55">
        <f t="shared" si="314"/>
        <v>0.5</v>
      </c>
      <c r="AT189" s="55">
        <f>IF('Indicator Data'!L192="No data","x",IF('Indicator Data'!CM192&lt;1000,"x",ROUND((IF('Indicator Data'!L192&gt;AT$195,10,IF('Indicator Data'!L192&lt;AT$194,0,10-(AT$195-'Indicator Data'!L192)/(AT$195-AT$194)*10))),1)))</f>
        <v>2</v>
      </c>
      <c r="AU189" s="193">
        <f t="shared" si="315"/>
        <v>1.3</v>
      </c>
      <c r="AV189" s="55" t="str">
        <f>IF('Indicator Data'!M192="No data","x",ROUND(IF('Indicator Data'!M192=0,0,IF(LOG('Indicator Data'!M192)&gt;AV$195,10,IF(LOG('Indicator Data'!M192)&lt;AV$194,0,10-(AV$195-LOG('Indicator Data'!M192))/(AV$195-AV$194)*10))),1))</f>
        <v>x</v>
      </c>
      <c r="AW189" s="56" t="str">
        <f>IF(AV189="x","x",'Indicator Data'!M192/'Indicator Data'!$CL192)</f>
        <v>x</v>
      </c>
      <c r="AX189" s="55" t="str">
        <f t="shared" si="262"/>
        <v>x</v>
      </c>
      <c r="AY189" s="55" t="str">
        <f t="shared" si="263"/>
        <v>x</v>
      </c>
      <c r="AZ189" s="55" t="str">
        <f>IF('Indicator Data'!N192="No data","x",ROUND(IF('Indicator Data'!N192=0,0,IF(LOG('Indicator Data'!N192)&gt;AZ$195,10,IF(LOG('Indicator Data'!N192)&lt;AZ$194,0,10-(AZ$195-LOG('Indicator Data'!N192))/(AZ$195-AZ$194)*10))),1))</f>
        <v>x</v>
      </c>
      <c r="BA189" s="56" t="str">
        <f>IF(AZ189="x","x",'Indicator Data'!N192/'Indicator Data'!$CL192)</f>
        <v>x</v>
      </c>
      <c r="BB189" s="55" t="str">
        <f t="shared" si="264"/>
        <v>x</v>
      </c>
      <c r="BC189" s="55" t="str">
        <f t="shared" si="265"/>
        <v>x</v>
      </c>
      <c r="BD189" s="55" t="str">
        <f>IF('Indicator Data'!O192="No data","x",ROUND(IF('Indicator Data'!O192=0,0,IF(LOG('Indicator Data'!O192)&gt;BD$195,10,IF(LOG('Indicator Data'!O192)&lt;BD$194,0,10-(BD$195-LOG('Indicator Data'!O192))/(BD$195-BD$194)*10))),1))</f>
        <v>x</v>
      </c>
      <c r="BE189" s="56" t="str">
        <f>IF(BD189="x","x",'Indicator Data'!O192/'Indicator Data'!$CL192)</f>
        <v>x</v>
      </c>
      <c r="BF189" s="55" t="str">
        <f t="shared" si="266"/>
        <v>x</v>
      </c>
      <c r="BG189" s="55" t="str">
        <f t="shared" si="267"/>
        <v>x</v>
      </c>
      <c r="BH189" s="55" t="str">
        <f>IF('Indicator Data'!P192="No data","x",ROUND(IF('Indicator Data'!P192=0,0,IF(LOG('Indicator Data'!P192)&gt;BH$195,10,IF(LOG('Indicator Data'!P192)&lt;BH$194,0,10-(BH$195-LOG('Indicator Data'!P192))/(BH$195-BH$194)*10))),1))</f>
        <v>x</v>
      </c>
      <c r="BI189" s="56" t="str">
        <f>IF(BH189="x","x",'Indicator Data'!P192/'Indicator Data'!$CL192)</f>
        <v>x</v>
      </c>
      <c r="BJ189" s="55" t="str">
        <f t="shared" si="268"/>
        <v>x</v>
      </c>
      <c r="BK189" s="55" t="str">
        <f t="shared" si="269"/>
        <v>x</v>
      </c>
      <c r="BL189" s="55" t="str">
        <f t="shared" si="270"/>
        <v>x</v>
      </c>
      <c r="BM189" s="55">
        <f>ROUND(IF('Indicator Data'!Q192=0,0,IF(LOG('Indicator Data'!Q192)&gt;BM$195,10,IF(LOG('Indicator Data'!Q192)&lt;BM$194,0,10-(BM$195-LOG('Indicator Data'!Q192))/(BM$195-BM$194)*10))),1)</f>
        <v>9</v>
      </c>
      <c r="BN189" s="55">
        <f>ROUND(IF('Indicator Data'!R192=0,0,IF(LOG('Indicator Data'!R192)&gt;BN$195,10,IF(LOG('Indicator Data'!R192)&lt;BN$194,0,10-(BN$195-LOG('Indicator Data'!R192))/(BN$195-BN$194)*10))),1)</f>
        <v>9.5</v>
      </c>
      <c r="BO189" s="55">
        <f t="shared" si="271"/>
        <v>9.3333333333333339</v>
      </c>
      <c r="BP189" s="56">
        <f>'Indicator Data'!Q192/'Indicator Data'!$CL192</f>
        <v>0.67210256381605959</v>
      </c>
      <c r="BQ189" s="56">
        <f>'Indicator Data'!R192/'Indicator Data'!$CL192</f>
        <v>0.15415788064131378</v>
      </c>
      <c r="BR189" s="55">
        <f t="shared" si="316"/>
        <v>6.7</v>
      </c>
      <c r="BS189" s="55">
        <f t="shared" si="317"/>
        <v>1.9</v>
      </c>
      <c r="BT189" s="55">
        <f t="shared" si="248"/>
        <v>3.5</v>
      </c>
      <c r="BU189" s="55">
        <f t="shared" si="272"/>
        <v>7.4</v>
      </c>
      <c r="BV189" s="55">
        <f>ROUND(IF('Indicator Data'!S192=0,0,IF(LOG('Indicator Data'!S192)&gt;BV$195,10,IF(LOG('Indicator Data'!S192)&lt;BV$194,0,10-(BV$195-LOG('Indicator Data'!S192))/(BV$195-BV$194)*10))),1)</f>
        <v>1.2</v>
      </c>
      <c r="BW189" s="55">
        <f>ROUND(IF('Indicator Data'!T192=0,0,IF(LOG('Indicator Data'!T192)&gt;BW$195,10,IF(LOG('Indicator Data'!T192)&lt;BW$194,0,10-(BW$195-LOG('Indicator Data'!T192))/(BW$195-BW$194)*10))),1)</f>
        <v>7.2</v>
      </c>
      <c r="BX189" s="55">
        <f t="shared" si="273"/>
        <v>5.2</v>
      </c>
      <c r="BY189" s="56">
        <f>'Indicator Data'!S192/'Indicator Data'!$CL192</f>
        <v>2.37601160700935E-6</v>
      </c>
      <c r="BZ189" s="56">
        <f>'Indicator Data'!T192/'Indicator Data'!$CL192</f>
        <v>3.8120505465003292E-2</v>
      </c>
      <c r="CA189" s="55">
        <f t="shared" si="318"/>
        <v>0</v>
      </c>
      <c r="CB189" s="55">
        <f t="shared" si="319"/>
        <v>0.4</v>
      </c>
      <c r="CC189" s="55">
        <f t="shared" si="274"/>
        <v>0.26666666666666666</v>
      </c>
      <c r="CD189" s="55">
        <f t="shared" si="275"/>
        <v>3.1</v>
      </c>
      <c r="CE189" s="55">
        <f t="shared" si="276"/>
        <v>5.7</v>
      </c>
      <c r="CF189" s="55">
        <f>ROUND(IF('Indicator Data'!U192=0,0,IF(LOG('Indicator Data'!U192)&gt;CF$195,10,IF(LOG('Indicator Data'!U192)&lt;CF$194,0,10-(CF$195-LOG('Indicator Data'!U192))/(CF$195-CF$194)*10))),1)</f>
        <v>9.1</v>
      </c>
      <c r="CG189" s="56">
        <f>'Indicator Data'!U192/'Indicator Data'!$CL192</f>
        <v>0.72460490699696567</v>
      </c>
      <c r="CH189" s="55">
        <f t="shared" si="320"/>
        <v>8.1</v>
      </c>
      <c r="CI189" s="55">
        <f t="shared" si="277"/>
        <v>8.6999999999999993</v>
      </c>
      <c r="CJ189" s="55">
        <f>ROUND(IF('Indicator Data'!V192=0,0,IF(LOG('Indicator Data'!V192)&gt;CJ$195,10,IF(LOG('Indicator Data'!V192)&lt;CJ$194,0,10-(CJ$195-LOG('Indicator Data'!V192))/(CJ$195-CJ$194)*10))),1)</f>
        <v>9.1999999999999993</v>
      </c>
      <c r="CK189" s="56">
        <f>IF('Indicator Data'!V192/'Indicator Data'!$CL192&gt;1,1,'Indicator Data'!V192/'Indicator Data'!$CL192)</f>
        <v>0.89251200567198918</v>
      </c>
      <c r="CL189" s="55">
        <f t="shared" si="321"/>
        <v>8.9</v>
      </c>
      <c r="CM189" s="55">
        <f t="shared" si="278"/>
        <v>9.1</v>
      </c>
      <c r="CN189" s="55">
        <f>ROUND(IF('Indicator Data'!W192=0,0,IF(LOG('Indicator Data'!W192)&gt;CN$195,10,IF(LOG('Indicator Data'!W192)&lt;CN$194,0,10-(CN$195-LOG('Indicator Data'!W192))/(CN$195-CN$194)*10))),1)</f>
        <v>0</v>
      </c>
      <c r="CO189" s="56">
        <f>'Indicator Data'!W192/'Indicator Data'!$CL192</f>
        <v>0</v>
      </c>
      <c r="CP189" s="55">
        <f t="shared" si="322"/>
        <v>0</v>
      </c>
      <c r="CQ189" s="55">
        <f t="shared" si="279"/>
        <v>0</v>
      </c>
      <c r="CR189" s="55">
        <f>ROUND(IF('Indicator Data'!X192=0,0,IF(LOG('Indicator Data'!X192)&gt;CR$195,10,IF(LOG('Indicator Data'!X192)&lt;CR$194,0,10-(CR$195-LOG('Indicator Data'!X192))/(CR$195-CR$194)*10))),1)</f>
        <v>9.1</v>
      </c>
      <c r="CS189" s="56">
        <f>'Indicator Data'!X192/'Indicator Data'!$CL192</f>
        <v>0.79772072504379488</v>
      </c>
      <c r="CT189" s="55">
        <f t="shared" si="323"/>
        <v>8</v>
      </c>
      <c r="CU189" s="55">
        <f t="shared" si="280"/>
        <v>8.6</v>
      </c>
      <c r="CV189" s="55">
        <f>ROUND(IF('Indicator Data'!Y192=0,0,IF(LOG('Indicator Data'!Y192)&gt;CR$195,10,IF(LOG('Indicator Data'!Y192)&lt;CR$194,0,10-(CR$195-LOG('Indicator Data'!Y192))/(CR$195-CR$194)*10))),1)</f>
        <v>0</v>
      </c>
      <c r="CW189" s="56">
        <f>'Indicator Data'!Y192/'Indicator Data'!$CL192</f>
        <v>0</v>
      </c>
      <c r="CX189" s="55">
        <f t="shared" si="324"/>
        <v>0</v>
      </c>
      <c r="CY189" s="55">
        <f t="shared" si="281"/>
        <v>0</v>
      </c>
      <c r="CZ189" s="55">
        <f t="shared" si="282"/>
        <v>8.3000000000000007</v>
      </c>
      <c r="DA189" s="55">
        <f>IF('Indicator Data'!AE192="No data","x",ROUND(IF('Indicator Data'!AE192&gt;DA$195,0,IF('Indicator Data'!AE192&lt;DA$194,10,(DA$195-'Indicator Data'!AE192)/(DA$195-DA$194)*10)),1))</f>
        <v>0.7</v>
      </c>
      <c r="DB189" s="55">
        <f>IF('Indicator Data'!AF192="No data","x",ROUND(IF('Indicator Data'!AF192&gt;DB$195,0,IF('Indicator Data'!AF192&lt;DB$194,10,(DB$195-'Indicator Data'!AF192)/(DB$195-DB$194)*10)),1))</f>
        <v>0.7</v>
      </c>
      <c r="DC189" s="55" t="str">
        <f>IF('Indicator Data'!AH192="No data","x",ROUND(IF('Indicator Data'!AH192&gt;DC$195,0,IF('Indicator Data'!AH192&lt;DC$194,10,(DC$195-'Indicator Data'!AH192)/(DC$195-DC$194)*10)),1))</f>
        <v>x</v>
      </c>
      <c r="DD189" s="55">
        <f>IF(AND(DB189="x",DA189="x",DC189="x"),"x",ROUND(AVERAGE(DA189:DC189),1))</f>
        <v>0.7</v>
      </c>
      <c r="DE189" s="55">
        <f>IF('Indicator Data'!AA192="No data","x",ROUND(IF(LOG('Indicator Data'!AA192)&gt;DE$195,10,IF(LOG('Indicator Data'!AA192)&lt;DE$194,0,10-(DE$195-LOG('Indicator Data'!AA192))/(DE$195-DE$194)*10)),1))</f>
        <v>5</v>
      </c>
      <c r="DF189" s="55">
        <f>IF('Indicator Data'!AB192="No data","x",ROUND(IF('Indicator Data'!AB192&gt;DF$195,10,IF('Indicator Data'!AB192&lt;DF$194,0,10-(DF$195-'Indicator Data'!AB192)/(DF$195-DF$194)*10)),1))</f>
        <v>0</v>
      </c>
      <c r="DG189" s="55">
        <f>IF('Indicator Data'!AC192="No data","x",ROUND(IF('Indicator Data'!AC192&gt;DG$195,10,IF('Indicator Data'!AC192&lt;DG$194,0,10-(DG$195-'Indicator Data'!AC192)/(DG$195-DG$194)*10)),1))</f>
        <v>8.8000000000000007</v>
      </c>
      <c r="DH189" s="55" t="str">
        <f>IF('Indicator Data'!AD192="No data","x",ROUND(IF('Indicator Data'!AD192&gt;DH$195,10,IF('Indicator Data'!AD192&lt;DH$194,0,10-(DH$195-'Indicator Data'!AD192)/(DH$195-DH$194)*10)),1))</f>
        <v>x</v>
      </c>
      <c r="DI189" s="55">
        <f t="shared" si="283"/>
        <v>4.5999999999999996</v>
      </c>
      <c r="DJ189" s="55">
        <f t="shared" si="284"/>
        <v>3.3</v>
      </c>
      <c r="DK189" s="55">
        <f>IF('Indicator Data'!AK192="No data","x",ROUND(IF('Indicator Data'!AK192&gt;DK$195,10,IF('Indicator Data'!AK192&lt;DK$194,0,10-(DK$195-'Indicator Data'!AK192)/(DK$195-DK$194)*10)),1))</f>
        <v>3.9</v>
      </c>
      <c r="DL189" s="55">
        <f>IF('Indicator Data'!AL192="No data","x",ROUND(IF('Indicator Data'!AL192&gt;DL$195,10,IF('Indicator Data'!AL192&lt;DL$194,0,10-(DL$195-'Indicator Data'!AL192)/(DL$195-DL$194)*10)),1))</f>
        <v>2.2999999999999998</v>
      </c>
      <c r="DM189" s="55">
        <f t="shared" si="285"/>
        <v>4</v>
      </c>
      <c r="DN189" s="55">
        <f>IF('Indicator Data'!AG192="No data","x",ROUND(IF('Indicator Data'!AG192&gt;DN$195,10,IF('Indicator Data'!AG192&lt;DN$194,0,10-(DN$195-'Indicator Data'!AG192)/(DN$195-DN$194)*10)),1))</f>
        <v>1</v>
      </c>
      <c r="DO189" s="55">
        <f t="shared" si="286"/>
        <v>0.8</v>
      </c>
      <c r="DP189" s="194">
        <f>IF('Indicator Data'!AI192="No data","x",'Indicator Data'!AI192/'Indicator Data'!$CK192)</f>
        <v>5.0391067660226488E-4</v>
      </c>
      <c r="DQ189" s="55">
        <f t="shared" si="325"/>
        <v>5</v>
      </c>
      <c r="DR189" s="55">
        <f>IF('Indicator Data'!AJ192="No data","x",ROUND(IF('Indicator Data'!AJ192&gt;DR$195,10,IF('Indicator Data'!AJ192&lt;DR$194,0,10-(DR$195-'Indicator Data'!AJ192)/(DR$195-DR$194)*10)),1))</f>
        <v>8</v>
      </c>
      <c r="DS189" s="55">
        <f t="shared" si="287"/>
        <v>6.5</v>
      </c>
      <c r="DT189" s="55">
        <f>ROUND(IF('Indicator Data'!Z192=0,0,IF(LOG('Indicator Data'!Z192)&gt;DT$195,10,IF(LOG('Indicator Data'!Z192)&lt;DT$194,0,10-(DT$195-LOG('Indicator Data'!Z192))/(DT$195-DT$194)*10))),1)</f>
        <v>0</v>
      </c>
      <c r="DU189" s="56">
        <f>'Indicator Data'!Z192/'Indicator Data'!$CL192</f>
        <v>0</v>
      </c>
      <c r="DV189" s="55">
        <f t="shared" si="326"/>
        <v>0</v>
      </c>
      <c r="DW189" s="55">
        <f t="shared" si="288"/>
        <v>0</v>
      </c>
      <c r="DX189" s="55">
        <f t="shared" si="289"/>
        <v>3.8</v>
      </c>
      <c r="DY189" s="57">
        <f>IF(BL189="x",ROUND((10-GEOMEAN(((10-DX189)/10*9+1),((10-CZ189)/10*9+1),((10-DJ189)/10*9+1)))/9*10,1),ROUND((10-GEOMEAN(((10-BL189)/10*9+1),((10-DX189)/10*9+1),((10-CZ189)/10*9+1),((10-DJ189)/10*9+1)))/9*10,1))</f>
        <v>5.7</v>
      </c>
      <c r="DZ189" s="58">
        <f>IF(ROUND(IF(AP189="x",(10-GEOMEAN(((10-AO189)/10*9+1),((10-DY189)/10*9+1),((10-AU189)/10*9+1),((10-AQ189)/10*9+1),((10-AR189)/10*9+1)))/9*10,(10-GEOMEAN(((10-AO189)/10*9+1),((10-DY189)/10*9+1),((10-AP189)/10*9+1),((10-AQ189)/10*9+1),((10-AR189)/10*9+1),((10-AU189)/10*9+1)))/9*10),1)=0,0.1,ROUND(IF(AP189="x",(10-GEOMEAN(((10-AO189)/10*9+1),((10-DY189)/10*9+1),((10-AU189)/10*9+1),((10-AQ189)/10*9+1),((10-AR189)/10*9+1)))/9*10,(10-GEOMEAN(((10-AO189)/10*9+1),((10-DY189)/10*9+1),((10-AP189)/10*9+1),((10-AQ189)/10*9+1),((10-AR189)/10*9+1),((10-AU189)/10*9+1)))/9*10),1))</f>
        <v>6.1</v>
      </c>
      <c r="EA189" s="55">
        <f>ROUND(IF('Indicator Data'!AM192=0,0,IF('Indicator Data'!AM192&gt;EA$195,10,IF('Indicator Data'!AM192&lt;EA$194,0,10-(EA$195-'Indicator Data'!AM192)/(EA$195-EA$194)*10))),1)</f>
        <v>8.8000000000000007</v>
      </c>
      <c r="EB189" s="55">
        <f>ROUND(IF('Indicator Data'!AN192=0,0,IF(LOG('Indicator Data'!AN192)&gt;LOG(EB$195),10,IF(LOG('Indicator Data'!AN192)&lt;LOG(EB$194),0,10-(LOG(EB$195)-LOG('Indicator Data'!AN192))/(LOG(EB$195)-LOG(EB$194))*10))),1)</f>
        <v>8</v>
      </c>
      <c r="EC189" s="57">
        <f t="shared" si="327"/>
        <v>8.4</v>
      </c>
      <c r="ED189" s="55">
        <f>'Indicator Data'!AO192</f>
        <v>0</v>
      </c>
      <c r="EE189" s="55">
        <f>'Indicator Data'!AP192</f>
        <v>0</v>
      </c>
      <c r="EF189" s="57">
        <f t="shared" si="328"/>
        <v>0</v>
      </c>
      <c r="EG189" s="58">
        <f t="shared" si="329"/>
        <v>5.9</v>
      </c>
      <c r="EH189" s="15"/>
      <c r="EI189" s="104"/>
      <c r="EJ189" s="4"/>
    </row>
    <row r="190" spans="1:140" x14ac:dyDescent="0.25">
      <c r="A190" s="127" t="str">
        <f>'Indicator Data'!A193</f>
        <v>Viet Nam</v>
      </c>
      <c r="B190" s="59" t="str">
        <f>'Indicator Data'!B193</f>
        <v>VNM</v>
      </c>
      <c r="C190" s="55">
        <f>ROUND(IF('Indicator Data'!C193=0,0.1,IF(LOG('Indicator Data'!C193)&gt;C$195,10,IF(LOG('Indicator Data'!C193)&lt;C$194,0,10-(C$195-LOG('Indicator Data'!C193))/(C$195-C$194)*10))),1)</f>
        <v>8.9</v>
      </c>
      <c r="D190" s="55">
        <f>ROUND(IF('Indicator Data'!D193=0,0.1,IF(LOG('Indicator Data'!D193)&gt;D$195,10,IF(LOG('Indicator Data'!D193)&lt;D$194,0,10-(D$195-LOG('Indicator Data'!D193))/(D$195-D$194)*10))),1)</f>
        <v>0.1</v>
      </c>
      <c r="E190" s="55">
        <f t="shared" si="290"/>
        <v>6.2</v>
      </c>
      <c r="F190" s="55">
        <f>IF('Indicator Data'!E193="No data",0.1,(ROUND(IF('Indicator Data'!E193=0,0,IF(LOG('Indicator Data'!E193)&gt;F$195,10,IF(LOG('Indicator Data'!E193)&lt;F$194,0,10-(F$195-LOG('Indicator Data'!E193))/(F$195-F$194)*10))),1)))</f>
        <v>10</v>
      </c>
      <c r="G190" s="55">
        <f>ROUND(IF('Indicator Data'!F193=0,0,IF(LOG('Indicator Data'!F193)&gt;G$195,10,IF(LOG('Indicator Data'!F193)&lt;G$194,0,10-(G$195-LOG('Indicator Data'!F193))/(G$195-G$194)*10))),1)</f>
        <v>7.7</v>
      </c>
      <c r="H190" s="55">
        <f>ROUND(IF('Indicator Data'!G193=0,0,IF(LOG('Indicator Data'!G193)&gt;H$195,10,IF(LOG('Indicator Data'!G193)&lt;H$194,0,10-(H$195-LOG('Indicator Data'!G193))/(H$195-H$194)*10))),1)</f>
        <v>9.8000000000000007</v>
      </c>
      <c r="I190" s="55">
        <f>ROUND(IF('Indicator Data'!H193=0,0,IF(LOG('Indicator Data'!H193)&gt;I$195,10,IF(LOG('Indicator Data'!H193)&lt;I$194,0,10-(I$195-LOG('Indicator Data'!H193))/(I$195-I$194)*10))),1)</f>
        <v>9.8000000000000007</v>
      </c>
      <c r="J190" s="55">
        <f t="shared" si="291"/>
        <v>9.8000000000000007</v>
      </c>
      <c r="K190" s="55">
        <f>ROUND(IF('Indicator Data'!I193=0,0,IF(LOG('Indicator Data'!I193)&gt;K$195,10,IF(LOG('Indicator Data'!I193)&lt;K$194,0,10-(K$195-LOG('Indicator Data'!I193))/(K$195-K$194)*10))),1)</f>
        <v>9.3000000000000007</v>
      </c>
      <c r="L190" s="55">
        <f t="shared" si="292"/>
        <v>9.6</v>
      </c>
      <c r="M190" s="55">
        <f>ROUND(IF('Indicator Data'!J193=0,0,IF(LOG('Indicator Data'!J193)&gt;M$195,10,IF(LOG('Indicator Data'!J193)&lt;M$194,0,10-(M$195-LOG('Indicator Data'!J193))/(M$195-M$194)*10))),1)</f>
        <v>10</v>
      </c>
      <c r="N190" s="56">
        <f>'Indicator Data'!C193/'Indicator Data'!$CL193</f>
        <v>3.8177697267284511E-4</v>
      </c>
      <c r="O190" s="56">
        <f>'Indicator Data'!D193/'Indicator Data'!$CL193</f>
        <v>0</v>
      </c>
      <c r="P190" s="56">
        <f>IF(F190=0.1,"x",'Indicator Data'!E193/'Indicator Data'!$CL193)</f>
        <v>1.8777858000771478E-2</v>
      </c>
      <c r="Q190" s="56">
        <f>'Indicator Data'!F193/'Indicator Data'!$CL193</f>
        <v>4.4257098543670357E-6</v>
      </c>
      <c r="R190" s="56">
        <f>'Indicator Data'!G193/'Indicator Data'!$CL193</f>
        <v>8.9605155763231529E-3</v>
      </c>
      <c r="S190" s="56">
        <f>'Indicator Data'!H193/'Indicator Data'!$CL193</f>
        <v>7.716894943212185E-4</v>
      </c>
      <c r="T190" s="56">
        <f>'Indicator Data'!I193/'Indicator Data'!$CL193</f>
        <v>4.9753900032688649E-3</v>
      </c>
      <c r="U190" s="56">
        <f>'Indicator Data'!J193/'Indicator Data'!$CL193</f>
        <v>2.4029198283070765E-3</v>
      </c>
      <c r="V190" s="55">
        <f t="shared" si="293"/>
        <v>1.9</v>
      </c>
      <c r="W190" s="55">
        <f t="shared" si="294"/>
        <v>0</v>
      </c>
      <c r="X190" s="55">
        <f t="shared" si="295"/>
        <v>1</v>
      </c>
      <c r="Y190" s="55">
        <f t="shared" si="296"/>
        <v>10</v>
      </c>
      <c r="Z190" s="55">
        <f t="shared" si="297"/>
        <v>7</v>
      </c>
      <c r="AA190" s="55">
        <f t="shared" si="298"/>
        <v>5</v>
      </c>
      <c r="AB190" s="55">
        <f t="shared" si="299"/>
        <v>1.5</v>
      </c>
      <c r="AC190" s="55">
        <f t="shared" si="300"/>
        <v>3.4</v>
      </c>
      <c r="AD190" s="55">
        <f t="shared" si="301"/>
        <v>5</v>
      </c>
      <c r="AE190" s="55">
        <f t="shared" si="302"/>
        <v>4.2</v>
      </c>
      <c r="AF190" s="55">
        <f t="shared" si="303"/>
        <v>0.8</v>
      </c>
      <c r="AG190" s="55">
        <f>ROUND(IF('Indicator Data'!K193=0,0,IF('Indicator Data'!K193&gt;AG$195,10,IF('Indicator Data'!K193&lt;AG$194,0,10-(AG$195-'Indicator Data'!K193)/(AG$195-AG$194)*10))),1)</f>
        <v>5.7</v>
      </c>
      <c r="AH190" s="55">
        <f t="shared" si="304"/>
        <v>5.4</v>
      </c>
      <c r="AI190" s="55">
        <f t="shared" si="305"/>
        <v>0.1</v>
      </c>
      <c r="AJ190" s="55">
        <f t="shared" si="306"/>
        <v>7.4</v>
      </c>
      <c r="AK190" s="55">
        <f t="shared" si="307"/>
        <v>5.7</v>
      </c>
      <c r="AL190" s="55">
        <f t="shared" si="308"/>
        <v>6.6</v>
      </c>
      <c r="AM190" s="55">
        <f t="shared" si="309"/>
        <v>7.2</v>
      </c>
      <c r="AN190" s="55">
        <f t="shared" si="310"/>
        <v>7.7</v>
      </c>
      <c r="AO190" s="193">
        <f t="shared" si="311"/>
        <v>4.0999999999999996</v>
      </c>
      <c r="AP190" s="193">
        <f t="shared" si="261"/>
        <v>10</v>
      </c>
      <c r="AQ190" s="193">
        <f t="shared" si="312"/>
        <v>7.4</v>
      </c>
      <c r="AR190" s="193">
        <f t="shared" si="313"/>
        <v>7.9</v>
      </c>
      <c r="AS190" s="55">
        <f t="shared" si="314"/>
        <v>6.7</v>
      </c>
      <c r="AT190" s="55">
        <f>IF('Indicator Data'!L193="No data","x",IF('Indicator Data'!CM193&lt;1000,"x",ROUND((IF('Indicator Data'!L193&gt;AT$195,10,IF('Indicator Data'!L193&lt;AT$194,0,10-(AT$195-'Indicator Data'!L193)/(AT$195-AT$194)*10))),1)))</f>
        <v>0</v>
      </c>
      <c r="AU190" s="193">
        <f t="shared" si="315"/>
        <v>3.4</v>
      </c>
      <c r="AV190" s="55">
        <f>IF('Indicator Data'!M193="No data","x",ROUND(IF('Indicator Data'!M193=0,0,IF(LOG('Indicator Data'!M193)&gt;AV$195,10,IF(LOG('Indicator Data'!M193)&lt;AV$194,0,10-(AV$195-LOG('Indicator Data'!M193))/(AV$195-AV$194)*10))),1))</f>
        <v>9.4</v>
      </c>
      <c r="AW190" s="56">
        <f>IF(AV190="x","x",'Indicator Data'!M193/'Indicator Data'!$CL193)</f>
        <v>0.42401964935203207</v>
      </c>
      <c r="AX190" s="55">
        <f t="shared" si="262"/>
        <v>4.7</v>
      </c>
      <c r="AY190" s="55">
        <f t="shared" si="263"/>
        <v>7.8</v>
      </c>
      <c r="AZ190" s="55" t="str">
        <f>IF('Indicator Data'!N193="No data","x",ROUND(IF('Indicator Data'!N193=0,0,IF(LOG('Indicator Data'!N193)&gt;AZ$195,10,IF(LOG('Indicator Data'!N193)&lt;AZ$194,0,10-(AZ$195-LOG('Indicator Data'!N193))/(AZ$195-AZ$194)*10))),1))</f>
        <v>x</v>
      </c>
      <c r="BA190" s="56" t="str">
        <f>IF(AZ190="x","x",'Indicator Data'!N193/'Indicator Data'!$CL193)</f>
        <v>x</v>
      </c>
      <c r="BB190" s="55" t="str">
        <f t="shared" si="264"/>
        <v>x</v>
      </c>
      <c r="BC190" s="55" t="str">
        <f t="shared" si="265"/>
        <v>x</v>
      </c>
      <c r="BD190" s="55" t="str">
        <f>IF('Indicator Data'!O193="No data","x",ROUND(IF('Indicator Data'!O193=0,0,IF(LOG('Indicator Data'!O193)&gt;BD$195,10,IF(LOG('Indicator Data'!O193)&lt;BD$194,0,10-(BD$195-LOG('Indicator Data'!O193))/(BD$195-BD$194)*10))),1))</f>
        <v>x</v>
      </c>
      <c r="BE190" s="56" t="str">
        <f>IF(BD190="x","x",'Indicator Data'!O193/'Indicator Data'!$CL193)</f>
        <v>x</v>
      </c>
      <c r="BF190" s="55" t="str">
        <f t="shared" si="266"/>
        <v>x</v>
      </c>
      <c r="BG190" s="55" t="str">
        <f t="shared" si="267"/>
        <v>x</v>
      </c>
      <c r="BH190" s="55" t="str">
        <f>IF('Indicator Data'!P193="No data","x",ROUND(IF('Indicator Data'!P193=0,0,IF(LOG('Indicator Data'!P193)&gt;BH$195,10,IF(LOG('Indicator Data'!P193)&lt;BH$194,0,10-(BH$195-LOG('Indicator Data'!P193))/(BH$195-BH$194)*10))),1))</f>
        <v>x</v>
      </c>
      <c r="BI190" s="56" t="str">
        <f>IF(BH190="x","x",'Indicator Data'!P193/'Indicator Data'!$CL193)</f>
        <v>x</v>
      </c>
      <c r="BJ190" s="55" t="str">
        <f t="shared" si="268"/>
        <v>x</v>
      </c>
      <c r="BK190" s="55" t="str">
        <f t="shared" si="269"/>
        <v>x</v>
      </c>
      <c r="BL190" s="55">
        <f t="shared" si="270"/>
        <v>7.8</v>
      </c>
      <c r="BM190" s="55">
        <f>ROUND(IF('Indicator Data'!Q193=0,0,IF(LOG('Indicator Data'!Q193)&gt;BM$195,10,IF(LOG('Indicator Data'!Q193)&lt;BM$194,0,10-(BM$195-LOG('Indicator Data'!Q193))/(BM$195-BM$194)*10))),1)</f>
        <v>9.5</v>
      </c>
      <c r="BN190" s="55">
        <f>ROUND(IF('Indicator Data'!R193=0,0,IF(LOG('Indicator Data'!R193)&gt;BN$195,10,IF(LOG('Indicator Data'!R193)&lt;BN$194,0,10-(BN$195-LOG('Indicator Data'!R193))/(BN$195-BN$194)*10))),1)</f>
        <v>9.5</v>
      </c>
      <c r="BO190" s="55">
        <f t="shared" si="271"/>
        <v>9.5</v>
      </c>
      <c r="BP190" s="56">
        <f>'Indicator Data'!Q193/'Indicator Data'!$CL193</f>
        <v>0.47605680867944861</v>
      </c>
      <c r="BQ190" s="56">
        <f>'Indicator Data'!R193/'Indicator Data'!$CL193</f>
        <v>5.6225516290551163E-2</v>
      </c>
      <c r="BR190" s="55">
        <f t="shared" si="316"/>
        <v>4.8</v>
      </c>
      <c r="BS190" s="55">
        <f t="shared" si="317"/>
        <v>0.7</v>
      </c>
      <c r="BT190" s="55">
        <f t="shared" si="248"/>
        <v>2.0666666666666669</v>
      </c>
      <c r="BU190" s="55">
        <f t="shared" si="272"/>
        <v>7.3</v>
      </c>
      <c r="BV190" s="55">
        <f>ROUND(IF('Indicator Data'!S193=0,0,IF(LOG('Indicator Data'!S193)&gt;BV$195,10,IF(LOG('Indicator Data'!S193)&lt;BV$194,0,10-(BV$195-LOG('Indicator Data'!S193))/(BV$195-BV$194)*10))),1)</f>
        <v>9.4</v>
      </c>
      <c r="BW190" s="55">
        <f>ROUND(IF('Indicator Data'!T193=0,0,IF(LOG('Indicator Data'!T193)&gt;BW$195,10,IF(LOG('Indicator Data'!T193)&lt;BW$194,0,10-(BW$195-LOG('Indicator Data'!T193))/(BW$195-BW$194)*10))),1)</f>
        <v>8.8000000000000007</v>
      </c>
      <c r="BX190" s="55">
        <f t="shared" si="273"/>
        <v>9.0000000000000018</v>
      </c>
      <c r="BY190" s="56">
        <f>'Indicator Data'!S193/'Indicator Data'!$CL193</f>
        <v>0.42782025636238058</v>
      </c>
      <c r="BZ190" s="56">
        <f>'Indicator Data'!T193/'Indicator Data'!$CL193</f>
        <v>0.14407960619554011</v>
      </c>
      <c r="CA190" s="55">
        <f t="shared" si="318"/>
        <v>7.1</v>
      </c>
      <c r="CB190" s="55">
        <f t="shared" si="319"/>
        <v>1.4</v>
      </c>
      <c r="CC190" s="55">
        <f t="shared" si="274"/>
        <v>3.3000000000000003</v>
      </c>
      <c r="CD190" s="55">
        <f t="shared" si="275"/>
        <v>7.1</v>
      </c>
      <c r="CE190" s="55">
        <f t="shared" si="276"/>
        <v>7.2</v>
      </c>
      <c r="CF190" s="55">
        <f>ROUND(IF('Indicator Data'!U193=0,0,IF(LOG('Indicator Data'!U193)&gt;CF$195,10,IF(LOG('Indicator Data'!U193)&lt;CF$194,0,10-(CF$195-LOG('Indicator Data'!U193))/(CF$195-CF$194)*10))),1)</f>
        <v>9.8000000000000007</v>
      </c>
      <c r="CG190" s="56">
        <f>'Indicator Data'!U193/'Indicator Data'!$CL193</f>
        <v>0.78595381539533193</v>
      </c>
      <c r="CH190" s="55">
        <f t="shared" si="320"/>
        <v>8.6999999999999993</v>
      </c>
      <c r="CI190" s="55">
        <f t="shared" si="277"/>
        <v>9.3000000000000007</v>
      </c>
      <c r="CJ190" s="55">
        <f>ROUND(IF('Indicator Data'!V193=0,0,IF(LOG('Indicator Data'!V193)&gt;CJ$195,10,IF(LOG('Indicator Data'!V193)&lt;CJ$194,0,10-(CJ$195-LOG('Indicator Data'!V193))/(CJ$195-CJ$194)*10))),1)</f>
        <v>9.9</v>
      </c>
      <c r="CK190" s="56">
        <f>IF('Indicator Data'!V193/'Indicator Data'!$CL193&gt;1,1,'Indicator Data'!V193/'Indicator Data'!$CL193)</f>
        <v>0.94731148437659674</v>
      </c>
      <c r="CL190" s="55">
        <f t="shared" si="321"/>
        <v>9.5</v>
      </c>
      <c r="CM190" s="55">
        <f t="shared" si="278"/>
        <v>9.6999999999999993</v>
      </c>
      <c r="CN190" s="55">
        <f>ROUND(IF('Indicator Data'!W193=0,0,IF(LOG('Indicator Data'!W193)&gt;CN$195,10,IF(LOG('Indicator Data'!W193)&lt;CN$194,0,10-(CN$195-LOG('Indicator Data'!W193))/(CN$195-CN$194)*10))),1)</f>
        <v>0</v>
      </c>
      <c r="CO190" s="56">
        <f>'Indicator Data'!W193/'Indicator Data'!$CL193</f>
        <v>0</v>
      </c>
      <c r="CP190" s="55">
        <f t="shared" si="322"/>
        <v>0</v>
      </c>
      <c r="CQ190" s="55">
        <f t="shared" si="279"/>
        <v>0</v>
      </c>
      <c r="CR190" s="55">
        <f>ROUND(IF('Indicator Data'!X193=0,0,IF(LOG('Indicator Data'!X193)&gt;CR$195,10,IF(LOG('Indicator Data'!X193)&lt;CR$194,0,10-(CR$195-LOG('Indicator Data'!X193))/(CR$195-CR$194)*10))),1)</f>
        <v>9.9</v>
      </c>
      <c r="CS190" s="56">
        <f>'Indicator Data'!X193/'Indicator Data'!$CL193</f>
        <v>0.96493329667640559</v>
      </c>
      <c r="CT190" s="55">
        <f t="shared" si="323"/>
        <v>9.6</v>
      </c>
      <c r="CU190" s="55">
        <f t="shared" si="280"/>
        <v>9.8000000000000007</v>
      </c>
      <c r="CV190" s="55">
        <f>ROUND(IF('Indicator Data'!Y193=0,0,IF(LOG('Indicator Data'!Y193)&gt;CR$195,10,IF(LOG('Indicator Data'!Y193)&lt;CR$194,0,10-(CR$195-LOG('Indicator Data'!Y193))/(CR$195-CR$194)*10))),1)</f>
        <v>0</v>
      </c>
      <c r="CW190" s="56">
        <f>'Indicator Data'!Y193/'Indicator Data'!$CL193</f>
        <v>0</v>
      </c>
      <c r="CX190" s="55">
        <f t="shared" si="324"/>
        <v>0</v>
      </c>
      <c r="CY190" s="55">
        <f t="shared" si="281"/>
        <v>0</v>
      </c>
      <c r="CZ190" s="55">
        <f t="shared" si="282"/>
        <v>9.1999999999999993</v>
      </c>
      <c r="DA190" s="55">
        <f>IF('Indicator Data'!AE193="No data","x",ROUND(IF('Indicator Data'!AE193&gt;DA$195,0,IF('Indicator Data'!AE193&lt;DA$194,10,(DA$195-'Indicator Data'!AE193)/(DA$195-DA$194)*10)),1))</f>
        <v>1.8</v>
      </c>
      <c r="DB190" s="55">
        <f>IF('Indicator Data'!AF193="No data","x",ROUND(IF('Indicator Data'!AF193&gt;DB$195,0,IF('Indicator Data'!AF193&lt;DB$194,10,(DB$195-'Indicator Data'!AF193)/(DB$195-DB$194)*10)),1))</f>
        <v>0.9</v>
      </c>
      <c r="DC190" s="55">
        <f>IF('Indicator Data'!AH193="No data","x",ROUND(IF('Indicator Data'!AH193&gt;DC$195,0,IF('Indicator Data'!AH193&lt;DC$194,10,(DC$195-'Indicator Data'!AH193)/(DC$195-DC$194)*10)),1))</f>
        <v>1.4</v>
      </c>
      <c r="DD190" s="55">
        <f>IF(AND(DB190="x",DA190="x",DC190="x"),"x",ROUND(AVERAGE(DA190:DC190),1))</f>
        <v>1.4</v>
      </c>
      <c r="DE190" s="55">
        <f>IF('Indicator Data'!AA193="No data","x",ROUND(IF(LOG('Indicator Data'!AA193)&gt;DE$195,10,IF(LOG('Indicator Data'!AA193)&lt;DE$194,0,10-(DE$195-LOG('Indicator Data'!AA193))/(DE$195-DE$194)*10)),1))</f>
        <v>8.3000000000000007</v>
      </c>
      <c r="DF190" s="55">
        <f>IF('Indicator Data'!AB193="No data","x",ROUND(IF('Indicator Data'!AB193&gt;DF$195,10,IF('Indicator Data'!AB193&lt;DF$194,0,10-(DF$195-'Indicator Data'!AB193)/(DF$195-DF$194)*10)),1))</f>
        <v>6.6</v>
      </c>
      <c r="DG190" s="55">
        <f>IF('Indicator Data'!AC193="No data","x",ROUND(IF('Indicator Data'!AC193&gt;DG$195,10,IF('Indicator Data'!AC193&lt;DG$194,0,10-(DG$195-'Indicator Data'!AC193)/(DG$195-DG$194)*10)),1))</f>
        <v>3.6</v>
      </c>
      <c r="DH190" s="55">
        <f>IF('Indicator Data'!AD193="No data","x",ROUND(IF('Indicator Data'!AD193&gt;DH$195,10,IF('Indicator Data'!AD193&lt;DH$194,0,10-(DH$195-'Indicator Data'!AD193)/(DH$195-DH$194)*10)),1))</f>
        <v>2.5</v>
      </c>
      <c r="DI190" s="55">
        <f t="shared" si="283"/>
        <v>5.3</v>
      </c>
      <c r="DJ190" s="55">
        <f t="shared" si="284"/>
        <v>4</v>
      </c>
      <c r="DK190" s="55">
        <f>IF('Indicator Data'!AK193="No data","x",ROUND(IF('Indicator Data'!AK193&gt;DK$195,10,IF('Indicator Data'!AK193&lt;DK$194,0,10-(DK$195-'Indicator Data'!AK193)/(DK$195-DK$194)*10)),1))</f>
        <v>1.6</v>
      </c>
      <c r="DL190" s="55">
        <f>IF('Indicator Data'!AL193="No data","x",ROUND(IF('Indicator Data'!AL193&gt;DL$195,10,IF('Indicator Data'!AL193&lt;DL$194,0,10-(DL$195-'Indicator Data'!AL193)/(DL$195-DL$194)*10)),1))</f>
        <v>2.1</v>
      </c>
      <c r="DM190" s="55">
        <f t="shared" si="285"/>
        <v>4.0999999999999996</v>
      </c>
      <c r="DN190" s="55">
        <f>IF('Indicator Data'!AG193="No data","x",ROUND(IF('Indicator Data'!AG193&gt;DN$195,10,IF('Indicator Data'!AG193&lt;DN$194,0,10-(DN$195-'Indicator Data'!AG193)/(DN$195-DN$194)*10)),1))</f>
        <v>1</v>
      </c>
      <c r="DO190" s="55">
        <f t="shared" si="286"/>
        <v>1.3</v>
      </c>
      <c r="DP190" s="194">
        <f>IF('Indicator Data'!AI193="No data","x",'Indicator Data'!AI193/'Indicator Data'!$CK193)</f>
        <v>3.11909961600325E-4</v>
      </c>
      <c r="DQ190" s="55">
        <f t="shared" si="325"/>
        <v>3.1</v>
      </c>
      <c r="DR190" s="55">
        <f>IF('Indicator Data'!AJ193="No data","x",ROUND(IF('Indicator Data'!AJ193&gt;DR$195,10,IF('Indicator Data'!AJ193&lt;DR$194,0,10-(DR$195-'Indicator Data'!AJ193)/(DR$195-DR$194)*10)),1))</f>
        <v>6</v>
      </c>
      <c r="DS190" s="55">
        <f t="shared" si="287"/>
        <v>4.5999999999999996</v>
      </c>
      <c r="DT190" s="55">
        <f>ROUND(IF('Indicator Data'!Z193=0,0,IF(LOG('Indicator Data'!Z193)&gt;DT$195,10,IF(LOG('Indicator Data'!Z193)&lt;DT$194,0,10-(DT$195-LOG('Indicator Data'!Z193))/(DT$195-DT$194)*10))),1)</f>
        <v>9.4</v>
      </c>
      <c r="DU190" s="56">
        <f>'Indicator Data'!Z193/'Indicator Data'!$CL193</f>
        <v>0.42369265193662792</v>
      </c>
      <c r="DV190" s="55">
        <f t="shared" si="326"/>
        <v>4.2</v>
      </c>
      <c r="DW190" s="55">
        <f t="shared" si="288"/>
        <v>7.7</v>
      </c>
      <c r="DX190" s="55">
        <f t="shared" si="289"/>
        <v>3.3</v>
      </c>
      <c r="DY190" s="57">
        <f>IF(BL190="x",ROUND((10-GEOMEAN(((10-DX190)/10*9+1),((10-CZ190)/10*9+1),((10-DJ190)/10*9+1)))/9*10,1),ROUND((10-GEOMEAN(((10-BL190)/10*9+1),((10-DX190)/10*9+1),((10-CZ190)/10*9+1),((10-DJ190)/10*9+1)))/9*10,1))</f>
        <v>6.8</v>
      </c>
      <c r="DZ190" s="58">
        <f>IF(ROUND(IF(AP190="x",(10-GEOMEAN(((10-AO190)/10*9+1),((10-DY190)/10*9+1),((10-AU190)/10*9+1),((10-AQ190)/10*9+1),((10-AR190)/10*9+1)))/9*10,(10-GEOMEAN(((10-AO190)/10*9+1),((10-DY190)/10*9+1),((10-AP190)/10*9+1),((10-AQ190)/10*9+1),((10-AR190)/10*9+1),((10-AU190)/10*9+1)))/9*10),1)=0,0.1,ROUND(IF(AP190="x",(10-GEOMEAN(((10-AO190)/10*9+1),((10-DY190)/10*9+1),((10-AU190)/10*9+1),((10-AQ190)/10*9+1),((10-AR190)/10*9+1)))/9*10,(10-GEOMEAN(((10-AO190)/10*9+1),((10-DY190)/10*9+1),((10-AP190)/10*9+1),((10-AQ190)/10*9+1),((10-AR190)/10*9+1),((10-AU190)/10*9+1)))/9*10),1))</f>
        <v>7.3</v>
      </c>
      <c r="EA190" s="55">
        <f>ROUND(IF('Indicator Data'!AM193=0,0,IF('Indicator Data'!AM193&gt;EA$195,10,IF('Indicator Data'!AM193&lt;EA$194,0,10-(EA$195-'Indicator Data'!AM193)/(EA$195-EA$194)*10))),1)</f>
        <v>2.5</v>
      </c>
      <c r="EB190" s="55">
        <f>ROUND(IF('Indicator Data'!AN193=0,0,IF(LOG('Indicator Data'!AN193)&gt;LOG(EB$195),10,IF(LOG('Indicator Data'!AN193)&lt;LOG(EB$194),0,10-(LOG(EB$195)-LOG('Indicator Data'!AN193))/(LOG(EB$195)-LOG(EB$194))*10))),1)</f>
        <v>5.9</v>
      </c>
      <c r="EC190" s="57">
        <f t="shared" si="327"/>
        <v>4.4000000000000004</v>
      </c>
      <c r="ED190" s="55">
        <f>'Indicator Data'!AO193</f>
        <v>0</v>
      </c>
      <c r="EE190" s="55">
        <f>'Indicator Data'!AP193</f>
        <v>0</v>
      </c>
      <c r="EF190" s="57">
        <f t="shared" si="328"/>
        <v>0</v>
      </c>
      <c r="EG190" s="58">
        <f t="shared" si="329"/>
        <v>3.1</v>
      </c>
      <c r="EH190" s="15"/>
      <c r="EI190" s="104"/>
      <c r="EJ190" s="4"/>
    </row>
    <row r="191" spans="1:140" x14ac:dyDescent="0.25">
      <c r="A191" s="127" t="str">
        <f>'Indicator Data'!A194</f>
        <v>Yemen</v>
      </c>
      <c r="B191" s="59" t="str">
        <f>'Indicator Data'!B194</f>
        <v>YEM</v>
      </c>
      <c r="C191" s="55">
        <f>ROUND(IF('Indicator Data'!C194=0,0.1,IF(LOG('Indicator Data'!C194)&gt;C$195,10,IF(LOG('Indicator Data'!C194)&lt;C$194,0,10-(C$195-LOG('Indicator Data'!C194))/(C$195-C$194)*10))),1)</f>
        <v>6</v>
      </c>
      <c r="D191" s="55">
        <f>ROUND(IF('Indicator Data'!D194=0,0.1,IF(LOG('Indicator Data'!D194)&gt;D$195,10,IF(LOG('Indicator Data'!D194)&lt;D$194,0,10-(D$195-LOG('Indicator Data'!D194))/(D$195-D$194)*10))),1)</f>
        <v>0.1</v>
      </c>
      <c r="E191" s="55">
        <f t="shared" si="290"/>
        <v>3.6</v>
      </c>
      <c r="F191" s="55">
        <f>IF('Indicator Data'!E194="No data",0.1,(ROUND(IF('Indicator Data'!E194=0,0,IF(LOG('Indicator Data'!E194)&gt;F$195,10,IF(LOG('Indicator Data'!E194)&lt;F$194,0,10-(F$195-LOG('Indicator Data'!E194))/(F$195-F$194)*10))),1)))</f>
        <v>7</v>
      </c>
      <c r="G191" s="55">
        <f>ROUND(IF('Indicator Data'!F194=0,0,IF(LOG('Indicator Data'!F194)&gt;G$195,10,IF(LOG('Indicator Data'!F194)&lt;G$194,0,10-(G$195-LOG('Indicator Data'!F194))/(G$195-G$194)*10))),1)</f>
        <v>5.6</v>
      </c>
      <c r="H191" s="55">
        <f>ROUND(IF('Indicator Data'!G194=0,0,IF(LOG('Indicator Data'!G194)&gt;H$195,10,IF(LOG('Indicator Data'!G194)&lt;H$194,0,10-(H$195-LOG('Indicator Data'!G194))/(H$195-H$194)*10))),1)</f>
        <v>0</v>
      </c>
      <c r="I191" s="55">
        <f>ROUND(IF('Indicator Data'!H194=0,0,IF(LOG('Indicator Data'!H194)&gt;I$195,10,IF(LOG('Indicator Data'!H194)&lt;I$194,0,10-(I$195-LOG('Indicator Data'!H194))/(I$195-I$194)*10))),1)</f>
        <v>0</v>
      </c>
      <c r="J191" s="55">
        <f t="shared" si="291"/>
        <v>0</v>
      </c>
      <c r="K191" s="55">
        <f>ROUND(IF('Indicator Data'!I194=0,0,IF(LOG('Indicator Data'!I194)&gt;K$195,10,IF(LOG('Indicator Data'!I194)&lt;K$194,0,10-(K$195-LOG('Indicator Data'!I194))/(K$195-K$194)*10))),1)</f>
        <v>0</v>
      </c>
      <c r="L191" s="55">
        <f t="shared" si="292"/>
        <v>0</v>
      </c>
      <c r="M191" s="55">
        <f>ROUND(IF('Indicator Data'!J194=0,0,IF(LOG('Indicator Data'!J194)&gt;M$195,10,IF(LOG('Indicator Data'!J194)&lt;M$194,0,10-(M$195-LOG('Indicator Data'!J194))/(M$195-M$194)*10))),1)</f>
        <v>0</v>
      </c>
      <c r="N191" s="56">
        <f>'Indicator Data'!C194/'Indicator Data'!$CL194</f>
        <v>9.5178842816915097E-5</v>
      </c>
      <c r="O191" s="56">
        <f>'Indicator Data'!D194/'Indicator Data'!$CL194</f>
        <v>0</v>
      </c>
      <c r="P191" s="56">
        <f>IF(F191=0.1,"x",'Indicator Data'!E194/'Indicator Data'!$CL194)</f>
        <v>2.2666847276866975E-3</v>
      </c>
      <c r="Q191" s="56">
        <f>'Indicator Data'!F194/'Indicator Data'!$CL194</f>
        <v>8.3138344269904694E-7</v>
      </c>
      <c r="R191" s="56">
        <f>'Indicator Data'!G194/'Indicator Data'!$CL194</f>
        <v>0</v>
      </c>
      <c r="S191" s="56">
        <f>'Indicator Data'!H194/'Indicator Data'!$CL194</f>
        <v>0</v>
      </c>
      <c r="T191" s="56">
        <f>'Indicator Data'!I194/'Indicator Data'!$CL194</f>
        <v>0</v>
      </c>
      <c r="U191" s="56">
        <f>'Indicator Data'!J194/'Indicator Data'!$CL194</f>
        <v>0</v>
      </c>
      <c r="V191" s="55">
        <f t="shared" si="293"/>
        <v>0.5</v>
      </c>
      <c r="W191" s="55">
        <f t="shared" si="294"/>
        <v>0</v>
      </c>
      <c r="X191" s="55">
        <f t="shared" si="295"/>
        <v>0.3</v>
      </c>
      <c r="Y191" s="55">
        <f t="shared" si="296"/>
        <v>1.5</v>
      </c>
      <c r="Z191" s="55">
        <f t="shared" si="297"/>
        <v>5.4</v>
      </c>
      <c r="AA191" s="55">
        <f t="shared" si="298"/>
        <v>0</v>
      </c>
      <c r="AB191" s="55">
        <f t="shared" si="299"/>
        <v>0</v>
      </c>
      <c r="AC191" s="55">
        <f t="shared" si="300"/>
        <v>0</v>
      </c>
      <c r="AD191" s="55">
        <f t="shared" si="301"/>
        <v>0</v>
      </c>
      <c r="AE191" s="55">
        <f t="shared" si="302"/>
        <v>0</v>
      </c>
      <c r="AF191" s="55">
        <f t="shared" si="303"/>
        <v>0</v>
      </c>
      <c r="AG191" s="55">
        <f>ROUND(IF('Indicator Data'!K194=0,0,IF('Indicator Data'!K194&gt;AG$195,10,IF('Indicator Data'!K194&lt;AG$194,0,10-(AG$195-'Indicator Data'!K194)/(AG$195-AG$194)*10))),1)</f>
        <v>0</v>
      </c>
      <c r="AH191" s="55">
        <f t="shared" si="304"/>
        <v>3.3</v>
      </c>
      <c r="AI191" s="55">
        <f t="shared" si="305"/>
        <v>0.1</v>
      </c>
      <c r="AJ191" s="55">
        <f t="shared" si="306"/>
        <v>0</v>
      </c>
      <c r="AK191" s="55">
        <f t="shared" si="307"/>
        <v>0</v>
      </c>
      <c r="AL191" s="55">
        <f t="shared" si="308"/>
        <v>0</v>
      </c>
      <c r="AM191" s="55">
        <f t="shared" si="309"/>
        <v>0</v>
      </c>
      <c r="AN191" s="55">
        <f t="shared" si="310"/>
        <v>0</v>
      </c>
      <c r="AO191" s="193">
        <f t="shared" si="311"/>
        <v>2.1</v>
      </c>
      <c r="AP191" s="193">
        <f t="shared" si="261"/>
        <v>4.8</v>
      </c>
      <c r="AQ191" s="193">
        <f t="shared" si="312"/>
        <v>5.5</v>
      </c>
      <c r="AR191" s="193">
        <f t="shared" si="313"/>
        <v>0</v>
      </c>
      <c r="AS191" s="55">
        <f t="shared" si="314"/>
        <v>0</v>
      </c>
      <c r="AT191" s="55">
        <f>IF('Indicator Data'!L194="No data","x",IF('Indicator Data'!CM194&lt;1000,"x",ROUND((IF('Indicator Data'!L194&gt;AT$195,10,IF('Indicator Data'!L194&lt;AT$194,0,10-(AT$195-'Indicator Data'!L194)/(AT$195-AT$194)*10))),1)))</f>
        <v>5.0999999999999996</v>
      </c>
      <c r="AU191" s="193">
        <f t="shared" si="315"/>
        <v>2.6</v>
      </c>
      <c r="AV191" s="55">
        <f>IF('Indicator Data'!M194="No data","x",ROUND(IF('Indicator Data'!M194=0,0,IF(LOG('Indicator Data'!M194)&gt;AV$195,10,IF(LOG('Indicator Data'!M194)&lt;AV$194,0,10-(AV$195-LOG('Indicator Data'!M194))/(AV$195-AV$194)*10))),1))</f>
        <v>8.9</v>
      </c>
      <c r="AW191" s="56">
        <f>IF(AV191="x","x",'Indicator Data'!M194/'Indicator Data'!$CL194)</f>
        <v>0.64334975911909742</v>
      </c>
      <c r="AX191" s="55">
        <f t="shared" si="262"/>
        <v>7.1</v>
      </c>
      <c r="AY191" s="55">
        <f t="shared" si="263"/>
        <v>8.1</v>
      </c>
      <c r="AZ191" s="55" t="str">
        <f>IF('Indicator Data'!N194="No data","x",ROUND(IF('Indicator Data'!N194=0,0,IF(LOG('Indicator Data'!N194)&gt;AZ$195,10,IF(LOG('Indicator Data'!N194)&lt;AZ$194,0,10-(AZ$195-LOG('Indicator Data'!N194))/(AZ$195-AZ$194)*10))),1))</f>
        <v>x</v>
      </c>
      <c r="BA191" s="56" t="str">
        <f>IF(AZ191="x","x",'Indicator Data'!N194/'Indicator Data'!$CL194)</f>
        <v>x</v>
      </c>
      <c r="BB191" s="55" t="str">
        <f t="shared" si="264"/>
        <v>x</v>
      </c>
      <c r="BC191" s="55" t="str">
        <f t="shared" si="265"/>
        <v>x</v>
      </c>
      <c r="BD191" s="55" t="str">
        <f>IF('Indicator Data'!O194="No data","x",ROUND(IF('Indicator Data'!O194=0,0,IF(LOG('Indicator Data'!O194)&gt;BD$195,10,IF(LOG('Indicator Data'!O194)&lt;BD$194,0,10-(BD$195-LOG('Indicator Data'!O194))/(BD$195-BD$194)*10))),1))</f>
        <v>x</v>
      </c>
      <c r="BE191" s="56" t="str">
        <f>IF(BD191="x","x",'Indicator Data'!O194/'Indicator Data'!$CL194)</f>
        <v>x</v>
      </c>
      <c r="BF191" s="55" t="str">
        <f t="shared" si="266"/>
        <v>x</v>
      </c>
      <c r="BG191" s="55" t="str">
        <f t="shared" si="267"/>
        <v>x</v>
      </c>
      <c r="BH191" s="55" t="str">
        <f>IF('Indicator Data'!P194="No data","x",ROUND(IF('Indicator Data'!P194=0,0,IF(LOG('Indicator Data'!P194)&gt;BH$195,10,IF(LOG('Indicator Data'!P194)&lt;BH$194,0,10-(BH$195-LOG('Indicator Data'!P194))/(BH$195-BH$194)*10))),1))</f>
        <v>x</v>
      </c>
      <c r="BI191" s="56" t="str">
        <f>IF(BH191="x","x",'Indicator Data'!P194/'Indicator Data'!$CL194)</f>
        <v>x</v>
      </c>
      <c r="BJ191" s="55" t="str">
        <f t="shared" si="268"/>
        <v>x</v>
      </c>
      <c r="BK191" s="55" t="str">
        <f t="shared" si="269"/>
        <v>x</v>
      </c>
      <c r="BL191" s="55">
        <f t="shared" si="270"/>
        <v>8.1</v>
      </c>
      <c r="BM191" s="55">
        <f>ROUND(IF('Indicator Data'!Q194=0,0,IF(LOG('Indicator Data'!Q194)&gt;BM$195,10,IF(LOG('Indicator Data'!Q194)&lt;BM$194,0,10-(BM$195-LOG('Indicator Data'!Q194))/(BM$195-BM$194)*10))),1)</f>
        <v>9.1</v>
      </c>
      <c r="BN191" s="55">
        <f>ROUND(IF('Indicator Data'!R194=0,0,IF(LOG('Indicator Data'!R194)&gt;BN$195,10,IF(LOG('Indicator Data'!R194)&lt;BN$194,0,10-(BN$195-LOG('Indicator Data'!R194))/(BN$195-BN$194)*10))),1)</f>
        <v>2.5</v>
      </c>
      <c r="BO191" s="55">
        <f t="shared" si="271"/>
        <v>4.7</v>
      </c>
      <c r="BP191" s="56">
        <f>'Indicator Data'!Q194/'Indicator Data'!$CL194</f>
        <v>0.89293429562189619</v>
      </c>
      <c r="BQ191" s="56">
        <f>'Indicator Data'!R194/'Indicator Data'!$CL194</f>
        <v>1.1518000528784323E-5</v>
      </c>
      <c r="BR191" s="55">
        <f t="shared" si="316"/>
        <v>8.9</v>
      </c>
      <c r="BS191" s="55">
        <f t="shared" si="317"/>
        <v>0</v>
      </c>
      <c r="BT191" s="55">
        <f t="shared" si="248"/>
        <v>2.9666666666666668</v>
      </c>
      <c r="BU191" s="55">
        <f t="shared" si="272"/>
        <v>3.9</v>
      </c>
      <c r="BV191" s="55">
        <f>ROUND(IF('Indicator Data'!S194=0,0,IF(LOG('Indicator Data'!S194)&gt;BV$195,10,IF(LOG('Indicator Data'!S194)&lt;BV$194,0,10-(BV$195-LOG('Indicator Data'!S194))/(BV$195-BV$194)*10))),1)</f>
        <v>8.6999999999999993</v>
      </c>
      <c r="BW191" s="55">
        <f>ROUND(IF('Indicator Data'!T194=0,0,IF(LOG('Indicator Data'!T194)&gt;BW$195,10,IF(LOG('Indicator Data'!T194)&lt;BW$194,0,10-(BW$195-LOG('Indicator Data'!T194))/(BW$195-BW$194)*10))),1)</f>
        <v>8.6</v>
      </c>
      <c r="BX191" s="55">
        <f t="shared" si="273"/>
        <v>8.6333333333333329</v>
      </c>
      <c r="BY191" s="56">
        <f>'Indicator Data'!S194/'Indicator Data'!$CL194</f>
        <v>0.4953162554063314</v>
      </c>
      <c r="BZ191" s="56">
        <f>'Indicator Data'!T194/'Indicator Data'!$CL194</f>
        <v>0.39790483470122323</v>
      </c>
      <c r="CA191" s="55">
        <f t="shared" si="318"/>
        <v>8.3000000000000007</v>
      </c>
      <c r="CB191" s="55">
        <f t="shared" si="319"/>
        <v>4</v>
      </c>
      <c r="CC191" s="55">
        <f t="shared" si="274"/>
        <v>5.4333333333333336</v>
      </c>
      <c r="CD191" s="55">
        <f t="shared" si="275"/>
        <v>7.4</v>
      </c>
      <c r="CE191" s="55">
        <f t="shared" si="276"/>
        <v>5.9</v>
      </c>
      <c r="CF191" s="55">
        <f>ROUND(IF('Indicator Data'!U194=0,0,IF(LOG('Indicator Data'!U194)&gt;CF$195,10,IF(LOG('Indicator Data'!U194)&lt;CF$194,0,10-(CF$195-LOG('Indicator Data'!U194))/(CF$195-CF$194)*10))),1)</f>
        <v>7.4</v>
      </c>
      <c r="CG191" s="56">
        <f>'Indicator Data'!U194/'Indicator Data'!$CL194</f>
        <v>5.751433422620824E-2</v>
      </c>
      <c r="CH191" s="55">
        <f t="shared" si="320"/>
        <v>0.6</v>
      </c>
      <c r="CI191" s="55">
        <f t="shared" si="277"/>
        <v>4.9000000000000004</v>
      </c>
      <c r="CJ191" s="55">
        <f>ROUND(IF('Indicator Data'!V194=0,0,IF(LOG('Indicator Data'!V194)&gt;CJ$195,10,IF(LOG('Indicator Data'!V194)&lt;CJ$194,0,10-(CJ$195-LOG('Indicator Data'!V194))/(CJ$195-CJ$194)*10))),1)</f>
        <v>8.6999999999999993</v>
      </c>
      <c r="CK191" s="56">
        <f>IF('Indicator Data'!V194/'Indicator Data'!$CL194&gt;1,1,'Indicator Data'!V194/'Indicator Data'!$CL194)</f>
        <v>0.47410724122901465</v>
      </c>
      <c r="CL191" s="55">
        <f t="shared" si="321"/>
        <v>4.7</v>
      </c>
      <c r="CM191" s="55">
        <f t="shared" si="278"/>
        <v>7.2</v>
      </c>
      <c r="CN191" s="55">
        <f>ROUND(IF('Indicator Data'!W194=0,0,IF(LOG('Indicator Data'!W194)&gt;CN$195,10,IF(LOG('Indicator Data'!W194)&lt;CN$194,0,10-(CN$195-LOG('Indicator Data'!W194))/(CN$195-CN$194)*10))),1)</f>
        <v>0</v>
      </c>
      <c r="CO191" s="56">
        <f>'Indicator Data'!W194/'Indicator Data'!$CL194</f>
        <v>0</v>
      </c>
      <c r="CP191" s="55">
        <f t="shared" si="322"/>
        <v>0</v>
      </c>
      <c r="CQ191" s="55">
        <f t="shared" si="279"/>
        <v>0</v>
      </c>
      <c r="CR191" s="55">
        <f>ROUND(IF('Indicator Data'!X194=0,0,IF(LOG('Indicator Data'!X194)&gt;CR$195,10,IF(LOG('Indicator Data'!X194)&lt;CR$194,0,10-(CR$195-LOG('Indicator Data'!X194))/(CR$195-CR$194)*10))),1)</f>
        <v>8.6</v>
      </c>
      <c r="CS191" s="56">
        <f>'Indicator Data'!X194/'Indicator Data'!$CL194</f>
        <v>0.37401474610468866</v>
      </c>
      <c r="CT191" s="55">
        <f t="shared" si="323"/>
        <v>3.7</v>
      </c>
      <c r="CU191" s="55">
        <f t="shared" si="280"/>
        <v>6.8</v>
      </c>
      <c r="CV191" s="55">
        <f>ROUND(IF('Indicator Data'!Y194=0,0,IF(LOG('Indicator Data'!Y194)&gt;CR$195,10,IF(LOG('Indicator Data'!Y194)&lt;CR$194,0,10-(CR$195-LOG('Indicator Data'!Y194))/(CR$195-CR$194)*10))),1)</f>
        <v>0</v>
      </c>
      <c r="CW191" s="56">
        <f>'Indicator Data'!Y194/'Indicator Data'!$CL194</f>
        <v>0</v>
      </c>
      <c r="CX191" s="55">
        <f t="shared" si="324"/>
        <v>0</v>
      </c>
      <c r="CY191" s="55">
        <f t="shared" si="281"/>
        <v>0</v>
      </c>
      <c r="CZ191" s="55">
        <f t="shared" si="282"/>
        <v>6.3</v>
      </c>
      <c r="DA191" s="55">
        <f>IF('Indicator Data'!AE194="No data","x",ROUND(IF('Indicator Data'!AE194&gt;DA$195,0,IF('Indicator Data'!AE194&lt;DA$194,10,(DA$195-'Indicator Data'!AE194)/(DA$195-DA$194)*10)),1))</f>
        <v>4.5</v>
      </c>
      <c r="DB191" s="55">
        <f>IF('Indicator Data'!AF194="No data","x",ROUND(IF('Indicator Data'!AF194&gt;DB$195,0,IF('Indicator Data'!AF194&lt;DB$194,10,(DB$195-'Indicator Data'!AF194)/(DB$195-DB$194)*10)),1))</f>
        <v>6.1</v>
      </c>
      <c r="DC191" s="55">
        <f>IF('Indicator Data'!AH194="No data","x",ROUND(IF('Indicator Data'!AH194&gt;DC$195,0,IF('Indicator Data'!AH194&lt;DC$194,10,(DC$195-'Indicator Data'!AH194)/(DC$195-DC$194)*10)),1))</f>
        <v>5</v>
      </c>
      <c r="DD191" s="55">
        <f>IF(AND(DB191="x",DA191="x",DC191="x"),"x",ROUND(AVERAGE(DA191:DC191),1))</f>
        <v>5.2</v>
      </c>
      <c r="DE191" s="55">
        <f>IF('Indicator Data'!AA194="No data","x",ROUND(IF(LOG('Indicator Data'!AA194)&gt;DE$195,10,IF(LOG('Indicator Data'!AA194)&lt;DE$194,0,10-(DE$195-LOG('Indicator Data'!AA194))/(DE$195-DE$194)*10)),1))</f>
        <v>5.8</v>
      </c>
      <c r="DF191" s="55">
        <f>IF('Indicator Data'!AB194="No data","x",ROUND(IF('Indicator Data'!AB194&gt;DF$195,10,IF('Indicator Data'!AB194&lt;DF$194,0,10-(DF$195-'Indicator Data'!AB194)/(DF$195-DF$194)*10)),1))</f>
        <v>8.5</v>
      </c>
      <c r="DG191" s="55">
        <f>IF('Indicator Data'!AC194="No data","x",ROUND(IF('Indicator Data'!AC194&gt;DG$195,10,IF('Indicator Data'!AC194&lt;DG$194,0,10-(DG$195-'Indicator Data'!AC194)/(DG$195-DG$194)*10)),1))</f>
        <v>3.7</v>
      </c>
      <c r="DH191" s="55">
        <f>IF('Indicator Data'!AD194="No data","x",ROUND(IF('Indicator Data'!AD194&gt;DH$195,10,IF('Indicator Data'!AD194&lt;DH$194,0,10-(DH$195-'Indicator Data'!AD194)/(DH$195-DH$194)*10)),1))</f>
        <v>6.7</v>
      </c>
      <c r="DI191" s="55">
        <f t="shared" si="283"/>
        <v>6.2</v>
      </c>
      <c r="DJ191" s="55">
        <f t="shared" si="284"/>
        <v>5.9</v>
      </c>
      <c r="DK191" s="55">
        <f>IF('Indicator Data'!AK194="No data","x",ROUND(IF('Indicator Data'!AK194&gt;DK$195,10,IF('Indicator Data'!AK194&lt;DK$194,0,10-(DK$195-'Indicator Data'!AK194)/(DK$195-DK$194)*10)),1))</f>
        <v>6.3</v>
      </c>
      <c r="DL191" s="55">
        <f>IF('Indicator Data'!AL194="No data","x",ROUND(IF('Indicator Data'!AL194&gt;DL$195,10,IF('Indicator Data'!AL194&lt;DL$194,0,10-(DL$195-'Indicator Data'!AL194)/(DL$195-DL$194)*10)),1))</f>
        <v>6</v>
      </c>
      <c r="DM191" s="55">
        <f t="shared" si="285"/>
        <v>6.2</v>
      </c>
      <c r="DN191" s="55">
        <f>IF('Indicator Data'!AG194="No data","x",ROUND(IF('Indicator Data'!AG194&gt;DN$195,10,IF('Indicator Data'!AG194&lt;DN$194,0,10-(DN$195-'Indicator Data'!AG194)/(DN$195-DN$194)*10)),1))</f>
        <v>6.5</v>
      </c>
      <c r="DO191" s="55">
        <f t="shared" si="286"/>
        <v>5.5</v>
      </c>
      <c r="DP191" s="194">
        <f>IF('Indicator Data'!AI194="No data","x",'Indicator Data'!AI194/'Indicator Data'!$CK194)</f>
        <v>2.6773162329437763E-5</v>
      </c>
      <c r="DQ191" s="55">
        <f t="shared" si="325"/>
        <v>0.3</v>
      </c>
      <c r="DR191" s="55">
        <f>IF('Indicator Data'!AJ194="No data","x",ROUND(IF('Indicator Data'!AJ194&gt;DR$195,10,IF('Indicator Data'!AJ194&lt;DR$194,0,10-(DR$195-'Indicator Data'!AJ194)/(DR$195-DR$194)*10)),1))</f>
        <v>4</v>
      </c>
      <c r="DS191" s="55">
        <f t="shared" si="287"/>
        <v>2.2000000000000002</v>
      </c>
      <c r="DT191" s="55">
        <f>ROUND(IF('Indicator Data'!Z194=0,0,IF(LOG('Indicator Data'!Z194)&gt;DT$195,10,IF(LOG('Indicator Data'!Z194)&lt;DT$194,0,10-(DT$195-LOG('Indicator Data'!Z194))/(DT$195-DT$194)*10))),1)</f>
        <v>0</v>
      </c>
      <c r="DU191" s="56">
        <f>'Indicator Data'!Z194/'Indicator Data'!$CL194</f>
        <v>0</v>
      </c>
      <c r="DV191" s="55">
        <f t="shared" si="326"/>
        <v>0</v>
      </c>
      <c r="DW191" s="55">
        <f t="shared" si="288"/>
        <v>0</v>
      </c>
      <c r="DX191" s="55">
        <f t="shared" si="289"/>
        <v>4.5999999999999996</v>
      </c>
      <c r="DY191" s="57">
        <f>IF(BL191="x",ROUND((10-GEOMEAN(((10-DX191)/10*9+1),((10-CZ191)/10*9+1),((10-DJ191)/10*9+1)))/9*10,1),ROUND((10-GEOMEAN(((10-BL191)/10*9+1),((10-DX191)/10*9+1),((10-CZ191)/10*9+1),((10-DJ191)/10*9+1)))/9*10,1))</f>
        <v>6.4</v>
      </c>
      <c r="DZ191" s="58">
        <f>IF(ROUND(IF(AP191="x",(10-GEOMEAN(((10-AO191)/10*9+1),((10-DY191)/10*9+1),((10-AU191)/10*9+1),((10-AQ191)/10*9+1),((10-AR191)/10*9+1)))/9*10,(10-GEOMEAN(((10-AO191)/10*9+1),((10-DY191)/10*9+1),((10-AP191)/10*9+1),((10-AQ191)/10*9+1),((10-AR191)/10*9+1),((10-AU191)/10*9+1)))/9*10),1)=0,0.1,ROUND(IF(AP191="x",(10-GEOMEAN(((10-AO191)/10*9+1),((10-DY191)/10*9+1),((10-AU191)/10*9+1),((10-AQ191)/10*9+1),((10-AR191)/10*9+1)))/9*10,(10-GEOMEAN(((10-AO191)/10*9+1),((10-DY191)/10*9+1),((10-AP191)/10*9+1),((10-AQ191)/10*9+1),((10-AR191)/10*9+1),((10-AU191)/10*9+1)))/9*10),1))</f>
        <v>3.9</v>
      </c>
      <c r="EA191" s="55">
        <f>ROUND(IF('Indicator Data'!AM194=0,0,IF('Indicator Data'!AM194&gt;EA$195,10,IF('Indicator Data'!AM194&lt;EA$194,0,10-(EA$195-'Indicator Data'!AM194)/(EA$195-EA$194)*10))),1)</f>
        <v>10</v>
      </c>
      <c r="EB191" s="55">
        <f>ROUND(IF('Indicator Data'!AN194=0,0,IF(LOG('Indicator Data'!AN194)&gt;LOG(EB$195),10,IF(LOG('Indicator Data'!AN194)&lt;LOG(EB$194),0,10-(LOG(EB$195)-LOG('Indicator Data'!AN194))/(LOG(EB$195)-LOG(EB$194))*10))),1)</f>
        <v>10</v>
      </c>
      <c r="EC191" s="57">
        <f t="shared" si="327"/>
        <v>10</v>
      </c>
      <c r="ED191" s="55">
        <f>'Indicator Data'!AO194</f>
        <v>5</v>
      </c>
      <c r="EE191" s="55">
        <f>'Indicator Data'!AP194</f>
        <v>4</v>
      </c>
      <c r="EF191" s="57">
        <f t="shared" si="328"/>
        <v>10</v>
      </c>
      <c r="EG191" s="58">
        <f t="shared" si="329"/>
        <v>10</v>
      </c>
      <c r="EH191" s="15"/>
      <c r="EI191" s="104"/>
      <c r="EJ191" s="4"/>
    </row>
    <row r="192" spans="1:140" x14ac:dyDescent="0.25">
      <c r="A192" s="127" t="str">
        <f>'Indicator Data'!A195</f>
        <v>Zambia</v>
      </c>
      <c r="B192" s="59" t="str">
        <f>'Indicator Data'!B195</f>
        <v>ZMB</v>
      </c>
      <c r="C192" s="55">
        <f>ROUND(IF('Indicator Data'!C195=0,0.1,IF(LOG('Indicator Data'!C195)&gt;C$195,10,IF(LOG('Indicator Data'!C195)&lt;C$194,0,10-(C$195-LOG('Indicator Data'!C195))/(C$195-C$194)*10))),1)</f>
        <v>6.9</v>
      </c>
      <c r="D192" s="55">
        <f>ROUND(IF('Indicator Data'!D195=0,0.1,IF(LOG('Indicator Data'!D195)&gt;D$195,10,IF(LOG('Indicator Data'!D195)&lt;D$194,0,10-(D$195-LOG('Indicator Data'!D195))/(D$195-D$194)*10))),1)</f>
        <v>0.1</v>
      </c>
      <c r="E192" s="55">
        <f t="shared" si="290"/>
        <v>4.3</v>
      </c>
      <c r="F192" s="55">
        <f>IF('Indicator Data'!E195="No data",0.1,(ROUND(IF('Indicator Data'!E195=0,0,IF(LOG('Indicator Data'!E195)&gt;F$195,10,IF(LOG('Indicator Data'!E195)&lt;F$194,0,10-(F$195-LOG('Indicator Data'!E195))/(F$195-F$194)*10))),1)))</f>
        <v>7.2</v>
      </c>
      <c r="G192" s="55">
        <f>ROUND(IF('Indicator Data'!F195=0,0,IF(LOG('Indicator Data'!F195)&gt;G$195,10,IF(LOG('Indicator Data'!F195)&lt;G$194,0,10-(G$195-LOG('Indicator Data'!F195))/(G$195-G$194)*10))),1)</f>
        <v>0</v>
      </c>
      <c r="H192" s="55">
        <f>ROUND(IF('Indicator Data'!G195=0,0,IF(LOG('Indicator Data'!G195)&gt;H$195,10,IF(LOG('Indicator Data'!G195)&lt;H$194,0,10-(H$195-LOG('Indicator Data'!G195))/(H$195-H$194)*10))),1)</f>
        <v>0</v>
      </c>
      <c r="I192" s="55">
        <f>ROUND(IF('Indicator Data'!H195=0,0,IF(LOG('Indicator Data'!H195)&gt;I$195,10,IF(LOG('Indicator Data'!H195)&lt;I$194,0,10-(I$195-LOG('Indicator Data'!H195))/(I$195-I$194)*10))),1)</f>
        <v>0</v>
      </c>
      <c r="J192" s="55">
        <f t="shared" si="291"/>
        <v>0</v>
      </c>
      <c r="K192" s="55">
        <f>ROUND(IF('Indicator Data'!I195=0,0,IF(LOG('Indicator Data'!I195)&gt;K$195,10,IF(LOG('Indicator Data'!I195)&lt;K$194,0,10-(K$195-LOG('Indicator Data'!I195))/(K$195-K$194)*10))),1)</f>
        <v>0</v>
      </c>
      <c r="L192" s="55">
        <f t="shared" si="292"/>
        <v>0</v>
      </c>
      <c r="M192" s="55">
        <f>ROUND(IF('Indicator Data'!J195=0,0,IF(LOG('Indicator Data'!J195)&gt;M$195,10,IF(LOG('Indicator Data'!J195)&lt;M$194,0,10-(M$195-LOG('Indicator Data'!J195))/(M$195-M$194)*10))),1)</f>
        <v>10</v>
      </c>
      <c r="N192" s="56">
        <f>'Indicator Data'!C195/'Indicator Data'!$CL195</f>
        <v>3.5014954264638709E-4</v>
      </c>
      <c r="O192" s="56">
        <f>'Indicator Data'!D195/'Indicator Data'!$CL195</f>
        <v>0</v>
      </c>
      <c r="P192" s="56">
        <f>IF(F192=0.1,"x",'Indicator Data'!E195/'Indicator Data'!$CL195)</f>
        <v>4.4863666306994383E-3</v>
      </c>
      <c r="Q192" s="56">
        <f>'Indicator Data'!F195/'Indicator Data'!$CL195</f>
        <v>0</v>
      </c>
      <c r="R192" s="56">
        <f>'Indicator Data'!G195/'Indicator Data'!$CL195</f>
        <v>0</v>
      </c>
      <c r="S192" s="56">
        <f>'Indicator Data'!H195/'Indicator Data'!$CL195</f>
        <v>0</v>
      </c>
      <c r="T192" s="56">
        <f>'Indicator Data'!I195/'Indicator Data'!$CL195</f>
        <v>0</v>
      </c>
      <c r="U192" s="56">
        <f>'Indicator Data'!J195/'Indicator Data'!$CL195</f>
        <v>7.3668973643913564E-3</v>
      </c>
      <c r="V192" s="55">
        <f t="shared" si="293"/>
        <v>1.8</v>
      </c>
      <c r="W192" s="55">
        <f t="shared" si="294"/>
        <v>0</v>
      </c>
      <c r="X192" s="55">
        <f t="shared" si="295"/>
        <v>0.9</v>
      </c>
      <c r="Y192" s="55">
        <f t="shared" si="296"/>
        <v>3</v>
      </c>
      <c r="Z192" s="55">
        <f t="shared" si="297"/>
        <v>0</v>
      </c>
      <c r="AA192" s="55">
        <f t="shared" si="298"/>
        <v>0</v>
      </c>
      <c r="AB192" s="55">
        <f t="shared" si="299"/>
        <v>0</v>
      </c>
      <c r="AC192" s="55">
        <f t="shared" si="300"/>
        <v>0</v>
      </c>
      <c r="AD192" s="55">
        <f t="shared" si="301"/>
        <v>0</v>
      </c>
      <c r="AE192" s="55">
        <f t="shared" si="302"/>
        <v>0</v>
      </c>
      <c r="AF192" s="55">
        <f t="shared" si="303"/>
        <v>2.5</v>
      </c>
      <c r="AG192" s="55">
        <f>ROUND(IF('Indicator Data'!K195=0,0,IF('Indicator Data'!K195&gt;AG$195,10,IF('Indicator Data'!K195&lt;AG$194,0,10-(AG$195-'Indicator Data'!K195)/(AG$195-AG$194)*10))),1)</f>
        <v>2.9</v>
      </c>
      <c r="AH192" s="55">
        <f t="shared" si="304"/>
        <v>4.4000000000000004</v>
      </c>
      <c r="AI192" s="55">
        <f t="shared" si="305"/>
        <v>0.1</v>
      </c>
      <c r="AJ192" s="55">
        <f t="shared" si="306"/>
        <v>0</v>
      </c>
      <c r="AK192" s="55">
        <f t="shared" si="307"/>
        <v>0</v>
      </c>
      <c r="AL192" s="55">
        <f t="shared" si="308"/>
        <v>0</v>
      </c>
      <c r="AM192" s="55">
        <f t="shared" si="309"/>
        <v>0</v>
      </c>
      <c r="AN192" s="55">
        <f t="shared" si="310"/>
        <v>8</v>
      </c>
      <c r="AO192" s="193">
        <f t="shared" si="311"/>
        <v>2.8</v>
      </c>
      <c r="AP192" s="193">
        <f t="shared" si="261"/>
        <v>5.5</v>
      </c>
      <c r="AQ192" s="193">
        <f t="shared" si="312"/>
        <v>0</v>
      </c>
      <c r="AR192" s="193">
        <f t="shared" si="313"/>
        <v>0</v>
      </c>
      <c r="AS192" s="55">
        <f t="shared" si="314"/>
        <v>5.5</v>
      </c>
      <c r="AT192" s="55">
        <f>IF('Indicator Data'!L195="No data","x",IF('Indicator Data'!CM195&lt;1000,"x",ROUND((IF('Indicator Data'!L195&gt;AT$195,10,IF('Indicator Data'!L195&lt;AT$194,0,10-(AT$195-'Indicator Data'!L195)/(AT$195-AT$194)*10))),1)))</f>
        <v>1</v>
      </c>
      <c r="AU192" s="193">
        <f t="shared" si="315"/>
        <v>3.3</v>
      </c>
      <c r="AV192" s="55">
        <f>IF('Indicator Data'!M195="No data","x",ROUND(IF('Indicator Data'!M195=0,0,IF(LOG('Indicator Data'!M195)&gt;AV$195,10,IF(LOG('Indicator Data'!M195)&lt;AV$194,0,10-(AV$195-LOG('Indicator Data'!M195))/(AV$195-AV$194)*10))),1))</f>
        <v>8.1999999999999993</v>
      </c>
      <c r="AW192" s="56">
        <f>IF(AV192="x","x",'Indicator Data'!M195/'Indicator Data'!$CL195)</f>
        <v>0.33305919390137995</v>
      </c>
      <c r="AX192" s="55">
        <f t="shared" si="262"/>
        <v>3.7</v>
      </c>
      <c r="AY192" s="55">
        <f t="shared" si="263"/>
        <v>6.5</v>
      </c>
      <c r="AZ192" s="55">
        <f>IF('Indicator Data'!N195="No data","x",ROUND(IF('Indicator Data'!N195=0,0,IF(LOG('Indicator Data'!N195)&gt;AZ$195,10,IF(LOG('Indicator Data'!N195)&lt;AZ$194,0,10-(AZ$195-LOG('Indicator Data'!N195))/(AZ$195-AZ$194)*10))),1))</f>
        <v>0</v>
      </c>
      <c r="BA192" s="56">
        <f>IF(AZ192="x","x",'Indicator Data'!N195/'Indicator Data'!$CL195)</f>
        <v>0</v>
      </c>
      <c r="BB192" s="55">
        <f t="shared" si="264"/>
        <v>0</v>
      </c>
      <c r="BC192" s="55">
        <f t="shared" si="265"/>
        <v>0</v>
      </c>
      <c r="BD192" s="55">
        <f>IF('Indicator Data'!O195="No data","x",ROUND(IF('Indicator Data'!O195=0,0,IF(LOG('Indicator Data'!O195)&gt;BD$195,10,IF(LOG('Indicator Data'!O195)&lt;BD$194,0,10-(BD$195-LOG('Indicator Data'!O195))/(BD$195-BD$194)*10))),1))</f>
        <v>0</v>
      </c>
      <c r="BE192" s="56">
        <f>IF(BD192="x","x",'Indicator Data'!O195/'Indicator Data'!$CL195)</f>
        <v>0</v>
      </c>
      <c r="BF192" s="55">
        <f t="shared" si="266"/>
        <v>0</v>
      </c>
      <c r="BG192" s="55">
        <f t="shared" si="267"/>
        <v>0</v>
      </c>
      <c r="BH192" s="55">
        <f>IF('Indicator Data'!P195="No data","x",ROUND(IF('Indicator Data'!P195=0,0,IF(LOG('Indicator Data'!P195)&gt;BH$195,10,IF(LOG('Indicator Data'!P195)&lt;BH$194,0,10-(BH$195-LOG('Indicator Data'!P195))/(BH$195-BH$194)*10))),1))</f>
        <v>7.6</v>
      </c>
      <c r="BI192" s="56">
        <f>IF(BH192="x","x",'Indicator Data'!P195/'Indicator Data'!$CL195)</f>
        <v>2.1793149112356646E-2</v>
      </c>
      <c r="BJ192" s="55">
        <f t="shared" si="268"/>
        <v>2.2000000000000002</v>
      </c>
      <c r="BK192" s="55">
        <f t="shared" si="269"/>
        <v>5.5</v>
      </c>
      <c r="BL192" s="55">
        <f t="shared" si="270"/>
        <v>3.6</v>
      </c>
      <c r="BM192" s="55">
        <f>ROUND(IF('Indicator Data'!Q195=0,0,IF(LOG('Indicator Data'!Q195)&gt;BM$195,10,IF(LOG('Indicator Data'!Q195)&lt;BM$194,0,10-(BM$195-LOG('Indicator Data'!Q195))/(BM$195-BM$194)*10))),1)</f>
        <v>8.9</v>
      </c>
      <c r="BN192" s="55">
        <f>ROUND(IF('Indicator Data'!R195=0,0,IF(LOG('Indicator Data'!R195)&gt;BN$195,10,IF(LOG('Indicator Data'!R195)&lt;BN$194,0,10-(BN$195-LOG('Indicator Data'!R195))/(BN$195-BN$194)*10))),1)</f>
        <v>0</v>
      </c>
      <c r="BO192" s="55">
        <f t="shared" si="271"/>
        <v>2.9666666666666668</v>
      </c>
      <c r="BP192" s="56">
        <f>'Indicator Data'!Q195/'Indicator Data'!$CL195</f>
        <v>0.99961526351637897</v>
      </c>
      <c r="BQ192" s="56">
        <f>'Indicator Data'!R195/'Indicator Data'!$CL195</f>
        <v>0</v>
      </c>
      <c r="BR192" s="55">
        <f t="shared" si="316"/>
        <v>10</v>
      </c>
      <c r="BS192" s="55">
        <f t="shared" si="317"/>
        <v>0</v>
      </c>
      <c r="BT192" s="55">
        <f t="shared" si="248"/>
        <v>3.3333333333333335</v>
      </c>
      <c r="BU192" s="55">
        <f t="shared" si="272"/>
        <v>3.2</v>
      </c>
      <c r="BV192" s="55">
        <f>ROUND(IF('Indicator Data'!S195=0,0,IF(LOG('Indicator Data'!S195)&gt;BV$195,10,IF(LOG('Indicator Data'!S195)&lt;BV$194,0,10-(BV$195-LOG('Indicator Data'!S195))/(BV$195-BV$194)*10))),1)</f>
        <v>0</v>
      </c>
      <c r="BW192" s="55">
        <f>ROUND(IF('Indicator Data'!T195=0,0,IF(LOG('Indicator Data'!T195)&gt;BW$195,10,IF(LOG('Indicator Data'!T195)&lt;BW$194,0,10-(BW$195-LOG('Indicator Data'!T195))/(BW$195-BW$194)*10))),1)</f>
        <v>8.9</v>
      </c>
      <c r="BX192" s="55">
        <f t="shared" si="273"/>
        <v>5.9333333333333336</v>
      </c>
      <c r="BY192" s="56">
        <f>'Indicator Data'!S195/'Indicator Data'!$CL195</f>
        <v>0</v>
      </c>
      <c r="BZ192" s="56">
        <f>'Indicator Data'!T195/'Indicator Data'!$CL195</f>
        <v>0.99961526351637897</v>
      </c>
      <c r="CA192" s="55">
        <f t="shared" si="318"/>
        <v>0</v>
      </c>
      <c r="CB192" s="55">
        <f t="shared" si="319"/>
        <v>10</v>
      </c>
      <c r="CC192" s="55">
        <f t="shared" si="274"/>
        <v>6.666666666666667</v>
      </c>
      <c r="CD192" s="55">
        <f t="shared" si="275"/>
        <v>6.3</v>
      </c>
      <c r="CE192" s="55">
        <f t="shared" si="276"/>
        <v>4.9000000000000004</v>
      </c>
      <c r="CF192" s="55">
        <f>ROUND(IF('Indicator Data'!U195=0,0,IF(LOG('Indicator Data'!U195)&gt;CF$195,10,IF(LOG('Indicator Data'!U195)&lt;CF$194,0,10-(CF$195-LOG('Indicator Data'!U195))/(CF$195-CF$194)*10))),1)</f>
        <v>8</v>
      </c>
      <c r="CG192" s="56">
        <f>'Indicator Data'!U195/'Indicator Data'!$CL195</f>
        <v>0.23071751655102124</v>
      </c>
      <c r="CH192" s="55">
        <f t="shared" si="320"/>
        <v>2.6</v>
      </c>
      <c r="CI192" s="55">
        <f t="shared" si="277"/>
        <v>6</v>
      </c>
      <c r="CJ192" s="55">
        <f>ROUND(IF('Indicator Data'!V195=0,0,IF(LOG('Indicator Data'!V195)&gt;CJ$195,10,IF(LOG('Indicator Data'!V195)&lt;CJ$194,0,10-(CJ$195-LOG('Indicator Data'!V195))/(CJ$195-CJ$194)*10))),1)</f>
        <v>8.8000000000000007</v>
      </c>
      <c r="CK192" s="56">
        <f>IF('Indicator Data'!V195/'Indicator Data'!$CL195&gt;1,1,'Indicator Data'!V195/'Indicator Data'!$CL195)</f>
        <v>0.951277258644739</v>
      </c>
      <c r="CL192" s="55">
        <f t="shared" si="321"/>
        <v>9.5</v>
      </c>
      <c r="CM192" s="55">
        <f t="shared" si="278"/>
        <v>9.1999999999999993</v>
      </c>
      <c r="CN192" s="55">
        <f>ROUND(IF('Indicator Data'!W195=0,0,IF(LOG('Indicator Data'!W195)&gt;CN$195,10,IF(LOG('Indicator Data'!W195)&lt;CN$194,0,10-(CN$195-LOG('Indicator Data'!W195))/(CN$195-CN$194)*10))),1)</f>
        <v>0</v>
      </c>
      <c r="CO192" s="56">
        <f>'Indicator Data'!W195/'Indicator Data'!$CL195</f>
        <v>0</v>
      </c>
      <c r="CP192" s="55">
        <f t="shared" si="322"/>
        <v>0</v>
      </c>
      <c r="CQ192" s="55">
        <f t="shared" si="279"/>
        <v>0</v>
      </c>
      <c r="CR192" s="55">
        <f>ROUND(IF('Indicator Data'!X195=0,0,IF(LOG('Indicator Data'!X195)&gt;CR$195,10,IF(LOG('Indicator Data'!X195)&lt;CR$194,0,10-(CR$195-LOG('Indicator Data'!X195))/(CR$195-CR$194)*10))),1)</f>
        <v>8.5</v>
      </c>
      <c r="CS192" s="56">
        <f>'Indicator Data'!X195/'Indicator Data'!$CL195</f>
        <v>0.54684428857608824</v>
      </c>
      <c r="CT192" s="55">
        <f t="shared" si="323"/>
        <v>5.5</v>
      </c>
      <c r="CU192" s="55">
        <f t="shared" si="280"/>
        <v>7.3</v>
      </c>
      <c r="CV192" s="55">
        <f>ROUND(IF('Indicator Data'!Y195=0,0,IF(LOG('Indicator Data'!Y195)&gt;CR$195,10,IF(LOG('Indicator Data'!Y195)&lt;CR$194,0,10-(CR$195-LOG('Indicator Data'!Y195))/(CR$195-CR$194)*10))),1)</f>
        <v>0</v>
      </c>
      <c r="CW192" s="56">
        <f>'Indicator Data'!Y195/'Indicator Data'!$CL195</f>
        <v>0</v>
      </c>
      <c r="CX192" s="55">
        <f t="shared" si="324"/>
        <v>0</v>
      </c>
      <c r="CY192" s="55">
        <f t="shared" si="281"/>
        <v>0</v>
      </c>
      <c r="CZ192" s="55">
        <f t="shared" si="282"/>
        <v>7.2</v>
      </c>
      <c r="DA192" s="55">
        <f>IF('Indicator Data'!AE195="No data","x",ROUND(IF('Indicator Data'!AE195&gt;DA$195,0,IF('Indicator Data'!AE195&lt;DA$194,10,(DA$195-'Indicator Data'!AE195)/(DA$195-DA$194)*10)),1))</f>
        <v>8.1999999999999993</v>
      </c>
      <c r="DB192" s="55">
        <f>IF('Indicator Data'!AF195="No data","x",ROUND(IF('Indicator Data'!AF195&gt;DB$195,0,IF('Indicator Data'!AF195&lt;DB$194,10,(DB$195-'Indicator Data'!AF195)/(DB$195-DB$194)*10)),1))</f>
        <v>6.7</v>
      </c>
      <c r="DC192" s="55">
        <f>IF('Indicator Data'!AH195="No data","x",ROUND(IF('Indicator Data'!AH195&gt;DC$195,0,IF('Indicator Data'!AH195&lt;DC$194,10,(DC$195-'Indicator Data'!AH195)/(DC$195-DC$194)*10)),1))</f>
        <v>8.6</v>
      </c>
      <c r="DD192" s="55">
        <f>IF(AND(DB192="x",DA192="x",DC192="x"),"x",ROUND(AVERAGE(DA192:DC192),1))</f>
        <v>7.8</v>
      </c>
      <c r="DE192" s="55">
        <f>IF('Indicator Data'!AA195="No data","x",ROUND(IF(LOG('Indicator Data'!AA195)&gt;DE$195,10,IF(LOG('Indicator Data'!AA195)&lt;DE$194,0,10-(DE$195-LOG('Indicator Data'!AA195))/(DE$195-DE$194)*10)),1))</f>
        <v>4.5999999999999996</v>
      </c>
      <c r="DF192" s="55">
        <f>IF('Indicator Data'!AB195="No data","x",ROUND(IF('Indicator Data'!AB195&gt;DF$195,10,IF('Indicator Data'!AB195&lt;DF$194,0,10-(DF$195-'Indicator Data'!AB195)/(DF$195-DF$194)*10)),1))</f>
        <v>8.6</v>
      </c>
      <c r="DG192" s="55">
        <f>IF('Indicator Data'!AC195="No data","x",ROUND(IF('Indicator Data'!AC195&gt;DG$195,10,IF('Indicator Data'!AC195&lt;DG$194,0,10-(DG$195-'Indicator Data'!AC195)/(DG$195-DG$194)*10)),1))</f>
        <v>4.4000000000000004</v>
      </c>
      <c r="DH192" s="55">
        <f>IF('Indicator Data'!AD195="No data","x",ROUND(IF('Indicator Data'!AD195&gt;DH$195,10,IF('Indicator Data'!AD195&lt;DH$194,0,10-(DH$195-'Indicator Data'!AD195)/(DH$195-DH$194)*10)),1))</f>
        <v>4.5</v>
      </c>
      <c r="DI192" s="55">
        <f t="shared" si="283"/>
        <v>5.5</v>
      </c>
      <c r="DJ192" s="55">
        <f t="shared" si="284"/>
        <v>6.3</v>
      </c>
      <c r="DK192" s="55">
        <f>IF('Indicator Data'!AK195="No data","x",ROUND(IF('Indicator Data'!AK195&gt;DK$195,10,IF('Indicator Data'!AK195&lt;DK$194,0,10-(DK$195-'Indicator Data'!AK195)/(DK$195-DK$194)*10)),1))</f>
        <v>7</v>
      </c>
      <c r="DL192" s="55">
        <f>IF('Indicator Data'!AL195="No data","x",ROUND(IF('Indicator Data'!AL195&gt;DL$195,10,IF('Indicator Data'!AL195&lt;DL$194,0,10-(DL$195-'Indicator Data'!AL195)/(DL$195-DL$194)*10)),1))</f>
        <v>7.5</v>
      </c>
      <c r="DM192" s="55">
        <f t="shared" si="285"/>
        <v>6.1</v>
      </c>
      <c r="DN192" s="55">
        <f>IF('Indicator Data'!AG195="No data","x",ROUND(IF('Indicator Data'!AG195&gt;DN$195,10,IF('Indicator Data'!AG195&lt;DN$194,0,10-(DN$195-'Indicator Data'!AG195)/(DN$195-DN$194)*10)),1))</f>
        <v>6.4</v>
      </c>
      <c r="DO192" s="55">
        <f t="shared" si="286"/>
        <v>7.5</v>
      </c>
      <c r="DP192" s="194">
        <f>IF('Indicator Data'!AI195="No data","x",'Indicator Data'!AI195/'Indicator Data'!$CK195)</f>
        <v>9.6070602845049928E-5</v>
      </c>
      <c r="DQ192" s="55">
        <f t="shared" si="325"/>
        <v>1</v>
      </c>
      <c r="DR192" s="55">
        <f>IF('Indicator Data'!AJ195="No data","x",ROUND(IF('Indicator Data'!AJ195&gt;DR$195,10,IF('Indicator Data'!AJ195&lt;DR$194,0,10-(DR$195-'Indicator Data'!AJ195)/(DR$195-DR$194)*10)),1))</f>
        <v>2</v>
      </c>
      <c r="DS192" s="55">
        <f t="shared" si="287"/>
        <v>1.5</v>
      </c>
      <c r="DT192" s="55">
        <f>ROUND(IF('Indicator Data'!Z195=0,0,IF(LOG('Indicator Data'!Z195)&gt;DT$195,10,IF(LOG('Indicator Data'!Z195)&lt;DT$194,0,10-(DT$195-LOG('Indicator Data'!Z195))/(DT$195-DT$194)*10))),1)</f>
        <v>0</v>
      </c>
      <c r="DU192" s="56">
        <f>'Indicator Data'!Z195/'Indicator Data'!$CL195</f>
        <v>0</v>
      </c>
      <c r="DV192" s="55">
        <f t="shared" si="326"/>
        <v>0</v>
      </c>
      <c r="DW192" s="55">
        <f t="shared" si="288"/>
        <v>0</v>
      </c>
      <c r="DX192" s="55">
        <f t="shared" si="289"/>
        <v>5</v>
      </c>
      <c r="DY192" s="57">
        <f>IF(BL192="x",ROUND((10-GEOMEAN(((10-DX192)/10*9+1),((10-CZ192)/10*9+1),((10-DJ192)/10*9+1)))/9*10,1),ROUND((10-GEOMEAN(((10-BL192)/10*9+1),((10-DX192)/10*9+1),((10-CZ192)/10*9+1),((10-DJ192)/10*9+1)))/9*10,1))</f>
        <v>5.7</v>
      </c>
      <c r="DZ192" s="58">
        <f>IF(ROUND(IF(AP192="x",(10-GEOMEAN(((10-AO192)/10*9+1),((10-DY192)/10*9+1),((10-AU192)/10*9+1),((10-AQ192)/10*9+1),((10-AR192)/10*9+1)))/9*10,(10-GEOMEAN(((10-AO192)/10*9+1),((10-DY192)/10*9+1),((10-AP192)/10*9+1),((10-AQ192)/10*9+1),((10-AR192)/10*9+1),((10-AU192)/10*9+1)))/9*10),1)=0,0.1,ROUND(IF(AP192="x",(10-GEOMEAN(((10-AO192)/10*9+1),((10-DY192)/10*9+1),((10-AU192)/10*9+1),((10-AQ192)/10*9+1),((10-AR192)/10*9+1)))/9*10,(10-GEOMEAN(((10-AO192)/10*9+1),((10-DY192)/10*9+1),((10-AP192)/10*9+1),((10-AQ192)/10*9+1),((10-AR192)/10*9+1),((10-AU192)/10*9+1)))/9*10),1))</f>
        <v>3.2</v>
      </c>
      <c r="EA192" s="55">
        <f>ROUND(IF('Indicator Data'!AM195=0,0,IF('Indicator Data'!AM195&gt;EA$195,10,IF('Indicator Data'!AM195&lt;EA$194,0,10-(EA$195-'Indicator Data'!AM195)/(EA$195-EA$194)*10))),1)</f>
        <v>2.2000000000000002</v>
      </c>
      <c r="EB192" s="55">
        <f>ROUND(IF('Indicator Data'!AN195=0,0,IF(LOG('Indicator Data'!AN195)&gt;LOG(EB$195),10,IF(LOG('Indicator Data'!AN195)&lt;LOG(EB$194),0,10-(LOG(EB$195)-LOG('Indicator Data'!AN195))/(LOG(EB$195)-LOG(EB$194))*10))),1)</f>
        <v>0.3</v>
      </c>
      <c r="EC192" s="57">
        <f t="shared" si="327"/>
        <v>1.3</v>
      </c>
      <c r="ED192" s="55">
        <f>'Indicator Data'!AO195</f>
        <v>0</v>
      </c>
      <c r="EE192" s="55">
        <f>'Indicator Data'!AP195</f>
        <v>0</v>
      </c>
      <c r="EF192" s="57">
        <f t="shared" si="328"/>
        <v>0</v>
      </c>
      <c r="EG192" s="58">
        <f t="shared" si="329"/>
        <v>0.9</v>
      </c>
      <c r="EH192" s="15"/>
      <c r="EI192" s="104"/>
      <c r="EJ192" s="4"/>
    </row>
    <row r="193" spans="1:140" x14ac:dyDescent="0.25">
      <c r="A193" s="127" t="str">
        <f>'Indicator Data'!A196</f>
        <v>Zimbabwe</v>
      </c>
      <c r="B193" s="59" t="str">
        <f>'Indicator Data'!B196</f>
        <v>ZWE</v>
      </c>
      <c r="C193" s="55">
        <f>ROUND(IF('Indicator Data'!C196=0,0.1,IF(LOG('Indicator Data'!C196)&gt;C$195,10,IF(LOG('Indicator Data'!C196)&lt;C$194,0,10-(C$195-LOG('Indicator Data'!C196))/(C$195-C$194)*10))),1)</f>
        <v>6.1</v>
      </c>
      <c r="D193" s="55">
        <f>ROUND(IF('Indicator Data'!D196=0,0.1,IF(LOG('Indicator Data'!D196)&gt;D$195,10,IF(LOG('Indicator Data'!D196)&lt;D$194,0,10-(D$195-LOG('Indicator Data'!D196))/(D$195-D$194)*10))),1)</f>
        <v>0.1</v>
      </c>
      <c r="E193" s="55">
        <f t="shared" si="290"/>
        <v>3.7</v>
      </c>
      <c r="F193" s="55">
        <f>IF('Indicator Data'!E196="No data",0.1,(ROUND(IF('Indicator Data'!E196=0,0,IF(LOG('Indicator Data'!E196)&gt;F$195,10,IF(LOG('Indicator Data'!E196)&lt;F$194,0,10-(F$195-LOG('Indicator Data'!E196))/(F$195-F$194)*10))),1)))</f>
        <v>7.4</v>
      </c>
      <c r="G193" s="55">
        <f>ROUND(IF('Indicator Data'!F196=0,0,IF(LOG('Indicator Data'!F196)&gt;G$195,10,IF(LOG('Indicator Data'!F196)&lt;G$194,0,10-(G$195-LOG('Indicator Data'!F196))/(G$195-G$194)*10))),1)</f>
        <v>0</v>
      </c>
      <c r="H193" s="55">
        <f>ROUND(IF('Indicator Data'!G196=0,0,IF(LOG('Indicator Data'!G196)&gt;H$195,10,IF(LOG('Indicator Data'!G196)&lt;H$194,0,10-(H$195-LOG('Indicator Data'!G196))/(H$195-H$194)*10))),1)</f>
        <v>2.7</v>
      </c>
      <c r="I193" s="55">
        <f>ROUND(IF('Indicator Data'!H196=0,0,IF(LOG('Indicator Data'!H196)&gt;I$195,10,IF(LOG('Indicator Data'!H196)&lt;I$194,0,10-(I$195-LOG('Indicator Data'!H196))/(I$195-I$194)*10))),1)</f>
        <v>0</v>
      </c>
      <c r="J193" s="55">
        <f t="shared" si="291"/>
        <v>1.4</v>
      </c>
      <c r="K193" s="55">
        <f>ROUND(IF('Indicator Data'!I196=0,0,IF(LOG('Indicator Data'!I196)&gt;K$195,10,IF(LOG('Indicator Data'!I196)&lt;K$194,0,10-(K$195-LOG('Indicator Data'!I196))/(K$195-K$194)*10))),1)</f>
        <v>0</v>
      </c>
      <c r="L193" s="55">
        <f t="shared" si="292"/>
        <v>0.7</v>
      </c>
      <c r="M193" s="55">
        <f>ROUND(IF('Indicator Data'!J196=0,0,IF(LOG('Indicator Data'!J196)&gt;M$195,10,IF(LOG('Indicator Data'!J196)&lt;M$194,0,10-(M$195-LOG('Indicator Data'!J196))/(M$195-M$194)*10))),1)</f>
        <v>10</v>
      </c>
      <c r="N193" s="56">
        <f>'Indicator Data'!C196/'Indicator Data'!$CL196</f>
        <v>1.6852057630950396E-4</v>
      </c>
      <c r="O193" s="56">
        <f>'Indicator Data'!D196/'Indicator Data'!$CL196</f>
        <v>0</v>
      </c>
      <c r="P193" s="56">
        <f>IF(F193=0.1,"x",'Indicator Data'!E196/'Indicator Data'!$CL196)</f>
        <v>5.9845585722214717E-3</v>
      </c>
      <c r="Q193" s="56">
        <f>'Indicator Data'!F196/'Indicator Data'!$CL196</f>
        <v>0</v>
      </c>
      <c r="R193" s="56">
        <f>'Indicator Data'!G196/'Indicator Data'!$CL196</f>
        <v>7.6167521690017714E-5</v>
      </c>
      <c r="S193" s="56">
        <f>'Indicator Data'!H196/'Indicator Data'!$CL196</f>
        <v>0</v>
      </c>
      <c r="T193" s="56">
        <f>'Indicator Data'!I196/'Indicator Data'!$CL196</f>
        <v>0</v>
      </c>
      <c r="U193" s="56">
        <f>'Indicator Data'!J196/'Indicator Data'!$CL196</f>
        <v>3.4988619861094486E-2</v>
      </c>
      <c r="V193" s="55">
        <f t="shared" si="293"/>
        <v>0.8</v>
      </c>
      <c r="W193" s="55">
        <f t="shared" si="294"/>
        <v>0</v>
      </c>
      <c r="X193" s="55">
        <f t="shared" si="295"/>
        <v>0.4</v>
      </c>
      <c r="Y193" s="55">
        <f t="shared" si="296"/>
        <v>4</v>
      </c>
      <c r="Z193" s="55">
        <f t="shared" si="297"/>
        <v>0</v>
      </c>
      <c r="AA193" s="55">
        <f t="shared" si="298"/>
        <v>0</v>
      </c>
      <c r="AB193" s="55">
        <f t="shared" si="299"/>
        <v>0</v>
      </c>
      <c r="AC193" s="55">
        <f t="shared" si="300"/>
        <v>0</v>
      </c>
      <c r="AD193" s="55">
        <f t="shared" si="301"/>
        <v>0</v>
      </c>
      <c r="AE193" s="55">
        <f t="shared" si="302"/>
        <v>0</v>
      </c>
      <c r="AF193" s="55">
        <f t="shared" si="303"/>
        <v>10</v>
      </c>
      <c r="AG193" s="55">
        <f>ROUND(IF('Indicator Data'!K196=0,0,IF('Indicator Data'!K196&gt;AG$195,10,IF('Indicator Data'!K196&lt;AG$194,0,10-(AG$195-'Indicator Data'!K196)/(AG$195-AG$194)*10))),1)</f>
        <v>5.7</v>
      </c>
      <c r="AH193" s="55">
        <f t="shared" si="304"/>
        <v>3.5</v>
      </c>
      <c r="AI193" s="55">
        <f t="shared" si="305"/>
        <v>0.1</v>
      </c>
      <c r="AJ193" s="55">
        <f t="shared" si="306"/>
        <v>1.4</v>
      </c>
      <c r="AK193" s="55">
        <f t="shared" si="307"/>
        <v>0</v>
      </c>
      <c r="AL193" s="55">
        <f t="shared" si="308"/>
        <v>0.7</v>
      </c>
      <c r="AM193" s="55">
        <f t="shared" si="309"/>
        <v>0</v>
      </c>
      <c r="AN193" s="55">
        <f t="shared" si="310"/>
        <v>10</v>
      </c>
      <c r="AO193" s="193">
        <f t="shared" si="311"/>
        <v>2.2000000000000002</v>
      </c>
      <c r="AP193" s="193">
        <f t="shared" si="261"/>
        <v>6</v>
      </c>
      <c r="AQ193" s="193">
        <f t="shared" si="312"/>
        <v>0</v>
      </c>
      <c r="AR193" s="193">
        <f t="shared" si="313"/>
        <v>0.4</v>
      </c>
      <c r="AS193" s="55">
        <f t="shared" si="314"/>
        <v>7.9</v>
      </c>
      <c r="AT193" s="55">
        <f>IF('Indicator Data'!L196="No data","x",IF('Indicator Data'!CM196&lt;1000,"x",ROUND((IF('Indicator Data'!L196&gt;AT$195,10,IF('Indicator Data'!L196&lt;AT$194,0,10-(AT$195-'Indicator Data'!L196)/(AT$195-AT$194)*10))),1)))</f>
        <v>10</v>
      </c>
      <c r="AU193" s="193">
        <f t="shared" si="315"/>
        <v>9</v>
      </c>
      <c r="AV193" s="55">
        <f>IF('Indicator Data'!M196="No data","x",ROUND(IF('Indicator Data'!M196=0,0,IF(LOG('Indicator Data'!M196)&gt;AV$195,10,IF(LOG('Indicator Data'!M196)&lt;AV$194,0,10-(AV$195-LOG('Indicator Data'!M196))/(AV$195-AV$194)*10))),1))</f>
        <v>8.1999999999999993</v>
      </c>
      <c r="AW193" s="56">
        <f>IF(AV193="x","x",'Indicator Data'!M196/'Indicator Data'!$CL196)</f>
        <v>0.35152053557896795</v>
      </c>
      <c r="AX193" s="55">
        <f t="shared" si="262"/>
        <v>3.9</v>
      </c>
      <c r="AY193" s="55">
        <f t="shared" si="263"/>
        <v>6.5</v>
      </c>
      <c r="AZ193" s="55">
        <f>IF('Indicator Data'!N196="No data","x",ROUND(IF('Indicator Data'!N196=0,0,IF(LOG('Indicator Data'!N196)&gt;AZ$195,10,IF(LOG('Indicator Data'!N196)&lt;AZ$194,0,10-(AZ$195-LOG('Indicator Data'!N196))/(AZ$195-AZ$194)*10))),1))</f>
        <v>0</v>
      </c>
      <c r="BA193" s="56">
        <f>IF(AZ193="x","x",'Indicator Data'!N196/'Indicator Data'!$CL196)</f>
        <v>0</v>
      </c>
      <c r="BB193" s="55">
        <f t="shared" si="264"/>
        <v>0</v>
      </c>
      <c r="BC193" s="55">
        <f t="shared" si="265"/>
        <v>0</v>
      </c>
      <c r="BD193" s="55">
        <f>IF('Indicator Data'!O196="No data","x",ROUND(IF('Indicator Data'!O196=0,0,IF(LOG('Indicator Data'!O196)&gt;BD$195,10,IF(LOG('Indicator Data'!O196)&lt;BD$194,0,10-(BD$195-LOG('Indicator Data'!O196))/(BD$195-BD$194)*10))),1))</f>
        <v>0</v>
      </c>
      <c r="BE193" s="56">
        <f>IF(BD193="x","x",'Indicator Data'!O196/'Indicator Data'!$CL196)</f>
        <v>0</v>
      </c>
      <c r="BF193" s="55">
        <f t="shared" si="266"/>
        <v>0</v>
      </c>
      <c r="BG193" s="55">
        <f t="shared" si="267"/>
        <v>0</v>
      </c>
      <c r="BH193" s="55">
        <f>IF('Indicator Data'!P196="No data","x",ROUND(IF('Indicator Data'!P196=0,0,IF(LOG('Indicator Data'!P196)&gt;BH$195,10,IF(LOG('Indicator Data'!P196)&lt;BH$194,0,10-(BH$195-LOG('Indicator Data'!P196))/(BH$195-BH$194)*10))),1))</f>
        <v>5.9</v>
      </c>
      <c r="BI193" s="56">
        <f>IF(BH193="x","x",'Indicator Data'!P196/'Indicator Data'!$CL196)</f>
        <v>2.1377553474485355E-3</v>
      </c>
      <c r="BJ193" s="55">
        <f t="shared" si="268"/>
        <v>0.2</v>
      </c>
      <c r="BK193" s="55">
        <f t="shared" si="269"/>
        <v>3.6</v>
      </c>
      <c r="BL193" s="55">
        <f t="shared" si="270"/>
        <v>3</v>
      </c>
      <c r="BM193" s="55">
        <f>ROUND(IF('Indicator Data'!Q196=0,0,IF(LOG('Indicator Data'!Q196)&gt;BM$195,10,IF(LOG('Indicator Data'!Q196)&lt;BM$194,0,10-(BM$195-LOG('Indicator Data'!Q196))/(BM$195-BM$194)*10))),1)</f>
        <v>8.8000000000000007</v>
      </c>
      <c r="BN193" s="55">
        <f>ROUND(IF('Indicator Data'!R196=0,0,IF(LOG('Indicator Data'!R196)&gt;BN$195,10,IF(LOG('Indicator Data'!R196)&lt;BN$194,0,10-(BN$195-LOG('Indicator Data'!R196))/(BN$195-BN$194)*10))),1)</f>
        <v>0</v>
      </c>
      <c r="BO193" s="55">
        <f t="shared" si="271"/>
        <v>2.9333333333333336</v>
      </c>
      <c r="BP193" s="56">
        <f>'Indicator Data'!Q196/'Indicator Data'!$CL196</f>
        <v>0.99807663773170052</v>
      </c>
      <c r="BQ193" s="56">
        <f>'Indicator Data'!R196/'Indicator Data'!$CL196</f>
        <v>0</v>
      </c>
      <c r="BR193" s="55">
        <f t="shared" si="316"/>
        <v>10</v>
      </c>
      <c r="BS193" s="55">
        <f t="shared" si="317"/>
        <v>0</v>
      </c>
      <c r="BT193" s="55">
        <f t="shared" si="248"/>
        <v>3.3333333333333335</v>
      </c>
      <c r="BU193" s="55">
        <f t="shared" si="272"/>
        <v>3.1</v>
      </c>
      <c r="BV193" s="55">
        <f>ROUND(IF('Indicator Data'!S196=0,0,IF(LOG('Indicator Data'!S196)&gt;BV$195,10,IF(LOG('Indicator Data'!S196)&lt;BV$194,0,10-(BV$195-LOG('Indicator Data'!S196))/(BV$195-BV$194)*10))),1)</f>
        <v>0</v>
      </c>
      <c r="BW193" s="55">
        <f>ROUND(IF('Indicator Data'!T196=0,0,IF(LOG('Indicator Data'!T196)&gt;BW$195,10,IF(LOG('Indicator Data'!T196)&lt;BW$194,0,10-(BW$195-LOG('Indicator Data'!T196))/(BW$195-BW$194)*10))),1)</f>
        <v>8.8000000000000007</v>
      </c>
      <c r="BX193" s="55">
        <f t="shared" si="273"/>
        <v>5.8666666666666671</v>
      </c>
      <c r="BY193" s="56">
        <f>'Indicator Data'!S196/'Indicator Data'!$CL196</f>
        <v>0</v>
      </c>
      <c r="BZ193" s="56">
        <f>'Indicator Data'!T196/'Indicator Data'!$CL196</f>
        <v>0.99448331748675967</v>
      </c>
      <c r="CA193" s="55">
        <f t="shared" si="318"/>
        <v>0</v>
      </c>
      <c r="CB193" s="55">
        <f t="shared" si="319"/>
        <v>9.9</v>
      </c>
      <c r="CC193" s="55">
        <f t="shared" si="274"/>
        <v>6.6000000000000005</v>
      </c>
      <c r="CD193" s="55">
        <f t="shared" si="275"/>
        <v>6.2</v>
      </c>
      <c r="CE193" s="55">
        <f t="shared" si="276"/>
        <v>4.8</v>
      </c>
      <c r="CF193" s="55">
        <f>ROUND(IF('Indicator Data'!U196=0,0,IF(LOG('Indicator Data'!U196)&gt;CF$195,10,IF(LOG('Indicator Data'!U196)&lt;CF$194,0,10-(CF$195-LOG('Indicator Data'!U196))/(CF$195-CF$194)*10))),1)</f>
        <v>6.8</v>
      </c>
      <c r="CG193" s="56">
        <f>'Indicator Data'!U196/'Indicator Data'!$CL196</f>
        <v>3.8934925816325884E-2</v>
      </c>
      <c r="CH193" s="55">
        <f t="shared" si="320"/>
        <v>0.4</v>
      </c>
      <c r="CI193" s="55">
        <f t="shared" si="277"/>
        <v>4.3</v>
      </c>
      <c r="CJ193" s="55">
        <f>ROUND(IF('Indicator Data'!V196=0,0,IF(LOG('Indicator Data'!V196)&gt;CJ$195,10,IF(LOG('Indicator Data'!V196)&lt;CJ$194,0,10-(CJ$195-LOG('Indicator Data'!V196))/(CJ$195-CJ$194)*10))),1)</f>
        <v>8.6999999999999993</v>
      </c>
      <c r="CK193" s="56">
        <f>IF('Indicator Data'!V196/'Indicator Data'!$CL196&gt;1,1,'Indicator Data'!V196/'Indicator Data'!$CL196)</f>
        <v>0.81744072904357079</v>
      </c>
      <c r="CL193" s="55">
        <f t="shared" si="321"/>
        <v>8.1999999999999993</v>
      </c>
      <c r="CM193" s="55">
        <f t="shared" si="278"/>
        <v>8.5</v>
      </c>
      <c r="CN193" s="55">
        <f>ROUND(IF('Indicator Data'!W196=0,0,IF(LOG('Indicator Data'!W196)&gt;CN$195,10,IF(LOG('Indicator Data'!W196)&lt;CN$194,0,10-(CN$195-LOG('Indicator Data'!W196))/(CN$195-CN$194)*10))),1)</f>
        <v>0</v>
      </c>
      <c r="CO193" s="56">
        <f>'Indicator Data'!W196/'Indicator Data'!$CL196</f>
        <v>0</v>
      </c>
      <c r="CP193" s="55">
        <f t="shared" si="322"/>
        <v>0</v>
      </c>
      <c r="CQ193" s="55">
        <f t="shared" si="279"/>
        <v>0</v>
      </c>
      <c r="CR193" s="55">
        <f>ROUND(IF('Indicator Data'!X196=0,0,IF(LOG('Indicator Data'!X196)&gt;CR$195,10,IF(LOG('Indicator Data'!X196)&lt;CR$194,0,10-(CR$195-LOG('Indicator Data'!X196))/(CR$195-CR$194)*10))),1)</f>
        <v>6.9</v>
      </c>
      <c r="CS193" s="56">
        <f>'Indicator Data'!X196/'Indicator Data'!$CL196</f>
        <v>4.3585276778003813E-2</v>
      </c>
      <c r="CT193" s="55">
        <f t="shared" si="323"/>
        <v>0.4</v>
      </c>
      <c r="CU193" s="55">
        <f t="shared" si="280"/>
        <v>4.4000000000000004</v>
      </c>
      <c r="CV193" s="55">
        <f>ROUND(IF('Indicator Data'!Y196=0,0,IF(LOG('Indicator Data'!Y196)&gt;CR$195,10,IF(LOG('Indicator Data'!Y196)&lt;CR$194,0,10-(CR$195-LOG('Indicator Data'!Y196))/(CR$195-CR$194)*10))),1)</f>
        <v>0</v>
      </c>
      <c r="CW193" s="56">
        <f>'Indicator Data'!Y196/'Indicator Data'!$CL196</f>
        <v>0</v>
      </c>
      <c r="CX193" s="55">
        <f t="shared" si="324"/>
        <v>0</v>
      </c>
      <c r="CY193" s="55">
        <f t="shared" si="281"/>
        <v>0</v>
      </c>
      <c r="CZ193" s="55">
        <f t="shared" si="282"/>
        <v>5.9</v>
      </c>
      <c r="DA193" s="55">
        <f>IF('Indicator Data'!AE196="No data","x",ROUND(IF('Indicator Data'!AE196&gt;DA$195,0,IF('Indicator Data'!AE196&lt;DA$194,10,(DA$195-'Indicator Data'!AE196)/(DA$195-DA$194)*10)),1))</f>
        <v>7.1</v>
      </c>
      <c r="DB193" s="55">
        <f>IF('Indicator Data'!AF196="No data","x",ROUND(IF('Indicator Data'!AF196&gt;DB$195,0,IF('Indicator Data'!AF196&lt;DB$194,10,(DB$195-'Indicator Data'!AF196)/(DB$195-DB$194)*10)),1))</f>
        <v>6</v>
      </c>
      <c r="DC193" s="55">
        <f>IF('Indicator Data'!AH196="No data","x",ROUND(IF('Indicator Data'!AH196&gt;DC$195,0,IF('Indicator Data'!AH196&lt;DC$194,10,(DC$195-'Indicator Data'!AH196)/(DC$195-DC$194)*10)),1))</f>
        <v>6.3</v>
      </c>
      <c r="DD193" s="55">
        <f>IF(AND(DB193="x",DA193="x",DC193="x"),"x",ROUND(AVERAGE(DA193:DC193),1))</f>
        <v>6.5</v>
      </c>
      <c r="DE193" s="55">
        <f>IF('Indicator Data'!AA196="No data","x",ROUND(IF(LOG('Indicator Data'!AA196)&gt;DE$195,10,IF(LOG('Indicator Data'!AA196)&lt;DE$194,0,10-(DE$195-LOG('Indicator Data'!AA196))/(DE$195-DE$194)*10)),1))</f>
        <v>5.2</v>
      </c>
      <c r="DF193" s="55">
        <f>IF('Indicator Data'!AB196="No data","x",ROUND(IF('Indicator Data'!AB196&gt;DF$195,10,IF('Indicator Data'!AB196&lt;DF$194,0,10-(DF$195-'Indicator Data'!AB196)/(DF$195-DF$194)*10)),1))</f>
        <v>3.9</v>
      </c>
      <c r="DG193" s="55">
        <f>IF('Indicator Data'!AC196="No data","x",ROUND(IF('Indicator Data'!AC196&gt;DG$195,10,IF('Indicator Data'!AC196&lt;DG$194,0,10-(DG$195-'Indicator Data'!AC196)/(DG$195-DG$194)*10)),1))</f>
        <v>3.2</v>
      </c>
      <c r="DH193" s="55">
        <f>IF('Indicator Data'!AD196="No data","x",ROUND(IF('Indicator Data'!AD196&gt;DH$195,10,IF('Indicator Data'!AD196&lt;DH$194,0,10-(DH$195-'Indicator Data'!AD196)/(DH$195-DH$194)*10)),1))</f>
        <v>3</v>
      </c>
      <c r="DI193" s="55">
        <f t="shared" si="283"/>
        <v>3.8</v>
      </c>
      <c r="DJ193" s="55">
        <f t="shared" si="284"/>
        <v>4.7</v>
      </c>
      <c r="DK193" s="55">
        <f>IF('Indicator Data'!AK196="No data","x",ROUND(IF('Indicator Data'!AK196&gt;DK$195,10,IF('Indicator Data'!AK196&lt;DK$194,0,10-(DK$195-'Indicator Data'!AK196)/(DK$195-DK$194)*10)),1))</f>
        <v>3.1</v>
      </c>
      <c r="DL193" s="55">
        <f>IF('Indicator Data'!AL196="No data","x",ROUND(IF('Indicator Data'!AL196&gt;DL$195,10,IF('Indicator Data'!AL196&lt;DL$194,0,10-(DL$195-'Indicator Data'!AL196)/(DL$195-DL$194)*10)),1))</f>
        <v>6.4</v>
      </c>
      <c r="DM193" s="55">
        <f t="shared" si="285"/>
        <v>4.0999999999999996</v>
      </c>
      <c r="DN193" s="55">
        <f>IF('Indicator Data'!AG196="No data","x",ROUND(IF('Indicator Data'!AG196&gt;DN$195,10,IF('Indicator Data'!AG196&lt;DN$194,0,10-(DN$195-'Indicator Data'!AG196)/(DN$195-DN$194)*10)),1))</f>
        <v>8.3000000000000007</v>
      </c>
      <c r="DO193" s="55">
        <f t="shared" si="286"/>
        <v>6.9</v>
      </c>
      <c r="DP193" s="194">
        <f>IF('Indicator Data'!AI196="No data","x",'Indicator Data'!AI196/'Indicator Data'!$CK196)</f>
        <v>3.697619879689879E-4</v>
      </c>
      <c r="DQ193" s="55">
        <f t="shared" si="325"/>
        <v>3.7</v>
      </c>
      <c r="DR193" s="55">
        <f>IF('Indicator Data'!AJ196="No data","x",ROUND(IF('Indicator Data'!AJ196&gt;DR$195,10,IF('Indicator Data'!AJ196&lt;DR$194,0,10-(DR$195-'Indicator Data'!AJ196)/(DR$195-DR$194)*10)),1))</f>
        <v>8</v>
      </c>
      <c r="DS193" s="55">
        <f t="shared" si="287"/>
        <v>5.9</v>
      </c>
      <c r="DT193" s="55">
        <f>ROUND(IF('Indicator Data'!Z196=0,0,IF(LOG('Indicator Data'!Z196)&gt;DT$195,10,IF(LOG('Indicator Data'!Z196)&lt;DT$194,0,10-(DT$195-LOG('Indicator Data'!Z196))/(DT$195-DT$194)*10))),1)</f>
        <v>7.8</v>
      </c>
      <c r="DU193" s="56">
        <f>'Indicator Data'!Z196/'Indicator Data'!$CL196</f>
        <v>0.1931782291650857</v>
      </c>
      <c r="DV193" s="55">
        <f t="shared" si="326"/>
        <v>1.9</v>
      </c>
      <c r="DW193" s="55">
        <f t="shared" si="288"/>
        <v>5.6</v>
      </c>
      <c r="DX193" s="55">
        <f t="shared" si="289"/>
        <v>5.6</v>
      </c>
      <c r="DY193" s="57">
        <f>IF(BL193="x",ROUND((10-GEOMEAN(((10-DX193)/10*9+1),((10-CZ193)/10*9+1),((10-DJ193)/10*9+1)))/9*10,1),ROUND((10-GEOMEAN(((10-BL193)/10*9+1),((10-DX193)/10*9+1),((10-CZ193)/10*9+1),((10-DJ193)/10*9+1)))/9*10,1))</f>
        <v>4.9000000000000004</v>
      </c>
      <c r="DZ193" s="58">
        <f>IF(ROUND(IF(AP193="x",(10-GEOMEAN(((10-AO193)/10*9+1),((10-DY193)/10*9+1),((10-AU193)/10*9+1),((10-AQ193)/10*9+1),((10-AR193)/10*9+1)))/9*10,(10-GEOMEAN(((10-AO193)/10*9+1),((10-DY193)/10*9+1),((10-AP193)/10*9+1),((10-AQ193)/10*9+1),((10-AR193)/10*9+1),((10-AU193)/10*9+1)))/9*10),1)=0,0.1,ROUND(IF(AP193="x",(10-GEOMEAN(((10-AO193)/10*9+1),((10-DY193)/10*9+1),((10-AU193)/10*9+1),((10-AQ193)/10*9+1),((10-AR193)/10*9+1)))/9*10,(10-GEOMEAN(((10-AO193)/10*9+1),((10-DY193)/10*9+1),((10-AP193)/10*9+1),((10-AQ193)/10*9+1),((10-AR193)/10*9+1),((10-AU193)/10*9+1)))/9*10),1))</f>
        <v>4.7</v>
      </c>
      <c r="EA193" s="55">
        <f>ROUND(IF('Indicator Data'!AM196=0,0,IF('Indicator Data'!AM196&gt;EA$195,10,IF('Indicator Data'!AM196&lt;EA$194,0,10-(EA$195-'Indicator Data'!AM196)/(EA$195-EA$194)*10))),1)</f>
        <v>5.9</v>
      </c>
      <c r="EB193" s="55">
        <f>ROUND(IF('Indicator Data'!AN196=0,0,IF(LOG('Indicator Data'!AN196)&gt;LOG(EB$195),10,IF(LOG('Indicator Data'!AN196)&lt;LOG(EB$194),0,10-(LOG(EB$195)-LOG('Indicator Data'!AN196))/(LOG(EB$195)-LOG(EB$194))*10))),1)</f>
        <v>4.3</v>
      </c>
      <c r="EC193" s="57">
        <f t="shared" si="327"/>
        <v>5.2</v>
      </c>
      <c r="ED193" s="55">
        <f>'Indicator Data'!AO196</f>
        <v>0</v>
      </c>
      <c r="EE193" s="55">
        <f>'Indicator Data'!AP196</f>
        <v>0</v>
      </c>
      <c r="EF193" s="57">
        <f t="shared" si="328"/>
        <v>0</v>
      </c>
      <c r="EG193" s="58">
        <f t="shared" si="329"/>
        <v>3.6</v>
      </c>
      <c r="EH193" s="15"/>
      <c r="EI193" s="104"/>
      <c r="EJ193" s="4"/>
    </row>
    <row r="194" spans="1:140" s="10" customFormat="1" x14ac:dyDescent="0.25">
      <c r="A194" s="60"/>
      <c r="B194" s="61" t="s">
        <v>390</v>
      </c>
      <c r="C194" s="62">
        <v>1</v>
      </c>
      <c r="D194" s="62">
        <v>1</v>
      </c>
      <c r="E194" s="62"/>
      <c r="F194" s="62">
        <v>2</v>
      </c>
      <c r="G194" s="62">
        <v>-2</v>
      </c>
      <c r="H194" s="62">
        <v>2</v>
      </c>
      <c r="I194" s="62">
        <v>-2</v>
      </c>
      <c r="J194" s="62"/>
      <c r="K194" s="62">
        <v>1</v>
      </c>
      <c r="L194" s="62"/>
      <c r="M194" s="62">
        <v>1</v>
      </c>
      <c r="N194" s="63"/>
      <c r="O194" s="63"/>
      <c r="P194" s="63"/>
      <c r="Q194" s="63"/>
      <c r="R194" s="63"/>
      <c r="S194" s="63"/>
      <c r="T194" s="63"/>
      <c r="U194" s="61"/>
      <c r="V194" s="196">
        <v>0</v>
      </c>
      <c r="W194" s="196">
        <v>0</v>
      </c>
      <c r="X194" s="65"/>
      <c r="Y194" s="64">
        <v>0</v>
      </c>
      <c r="Z194" s="170">
        <v>-8.5</v>
      </c>
      <c r="AA194" s="64">
        <v>0</v>
      </c>
      <c r="AB194" s="64">
        <v>0</v>
      </c>
      <c r="AC194" s="64"/>
      <c r="AD194" s="64">
        <v>0</v>
      </c>
      <c r="AE194" s="64"/>
      <c r="AF194" s="64">
        <v>0</v>
      </c>
      <c r="AG194" s="66">
        <v>0</v>
      </c>
      <c r="AH194" s="65"/>
      <c r="AI194" s="65"/>
      <c r="AJ194" s="65"/>
      <c r="AK194" s="65"/>
      <c r="AL194" s="65"/>
      <c r="AM194" s="65"/>
      <c r="AN194" s="65"/>
      <c r="AO194" s="65"/>
      <c r="AP194" s="65"/>
      <c r="AQ194" s="65"/>
      <c r="AR194" s="65"/>
      <c r="AS194" s="65"/>
      <c r="AT194" s="66">
        <v>0</v>
      </c>
      <c r="AU194" s="66"/>
      <c r="AV194" s="62">
        <v>1</v>
      </c>
      <c r="AW194" s="63"/>
      <c r="AX194" s="64">
        <v>0</v>
      </c>
      <c r="AY194" s="62"/>
      <c r="AZ194" s="62">
        <v>1</v>
      </c>
      <c r="BA194" s="63"/>
      <c r="BB194" s="195">
        <v>0</v>
      </c>
      <c r="BC194" s="62"/>
      <c r="BD194" s="62">
        <v>1</v>
      </c>
      <c r="BE194" s="63"/>
      <c r="BF194" s="195">
        <v>0</v>
      </c>
      <c r="BG194" s="62"/>
      <c r="BH194" s="62">
        <v>1</v>
      </c>
      <c r="BI194" s="63"/>
      <c r="BJ194" s="195">
        <v>0</v>
      </c>
      <c r="BK194" s="62"/>
      <c r="BL194" s="65"/>
      <c r="BM194" s="62">
        <v>1</v>
      </c>
      <c r="BN194" s="62">
        <v>1</v>
      </c>
      <c r="BO194" s="62"/>
      <c r="BP194" s="63"/>
      <c r="BQ194" s="63"/>
      <c r="BR194" s="64">
        <v>0</v>
      </c>
      <c r="BS194" s="64">
        <v>0</v>
      </c>
      <c r="BT194" s="64"/>
      <c r="BU194" s="62"/>
      <c r="BV194" s="62">
        <v>1</v>
      </c>
      <c r="BW194" s="62">
        <v>1</v>
      </c>
      <c r="BX194" s="62"/>
      <c r="BY194" s="63"/>
      <c r="BZ194" s="63"/>
      <c r="CA194" s="64">
        <v>0</v>
      </c>
      <c r="CB194" s="64">
        <v>0</v>
      </c>
      <c r="CC194" s="64"/>
      <c r="CD194" s="65"/>
      <c r="CE194" s="65"/>
      <c r="CF194" s="62">
        <v>1</v>
      </c>
      <c r="CG194" s="63"/>
      <c r="CH194" s="64">
        <v>0</v>
      </c>
      <c r="CI194" s="62"/>
      <c r="CJ194" s="62">
        <v>1</v>
      </c>
      <c r="CK194" s="63"/>
      <c r="CL194" s="196">
        <v>0</v>
      </c>
      <c r="CM194" s="62"/>
      <c r="CN194" s="197">
        <v>1</v>
      </c>
      <c r="CO194" s="63"/>
      <c r="CP194" s="195">
        <v>0</v>
      </c>
      <c r="CQ194" s="62"/>
      <c r="CR194" s="197">
        <v>1</v>
      </c>
      <c r="CS194" s="63"/>
      <c r="CT194" s="195">
        <v>0</v>
      </c>
      <c r="CU194" s="62"/>
      <c r="CV194" s="197">
        <v>1</v>
      </c>
      <c r="CW194" s="63"/>
      <c r="CX194" s="195">
        <v>0</v>
      </c>
      <c r="CY194" s="62"/>
      <c r="CZ194" s="65"/>
      <c r="DA194" s="60">
        <v>10</v>
      </c>
      <c r="DB194" s="60">
        <v>40</v>
      </c>
      <c r="DC194" s="60">
        <v>0</v>
      </c>
      <c r="DD194" s="60"/>
      <c r="DE194" s="60">
        <v>0</v>
      </c>
      <c r="DF194" s="60">
        <v>-1</v>
      </c>
      <c r="DG194" s="60">
        <v>0</v>
      </c>
      <c r="DH194" s="60">
        <v>2</v>
      </c>
      <c r="DI194" s="60"/>
      <c r="DJ194" s="60"/>
      <c r="DK194" s="60">
        <v>0</v>
      </c>
      <c r="DL194" s="60">
        <v>5</v>
      </c>
      <c r="DM194" s="60"/>
      <c r="DN194" s="60">
        <v>0</v>
      </c>
      <c r="DO194" s="60"/>
      <c r="DP194" s="63"/>
      <c r="DQ194" s="64">
        <v>0</v>
      </c>
      <c r="DR194" s="60">
        <v>0</v>
      </c>
      <c r="DS194" s="60"/>
      <c r="DT194" s="197">
        <v>1</v>
      </c>
      <c r="DU194" s="63"/>
      <c r="DV194" s="208">
        <v>0</v>
      </c>
      <c r="DW194" s="62"/>
      <c r="DX194" s="60"/>
      <c r="DY194" s="60"/>
      <c r="DZ194" s="60"/>
      <c r="EA194" s="60">
        <v>0</v>
      </c>
      <c r="EB194" s="60">
        <v>0.01</v>
      </c>
      <c r="EC194" s="60"/>
      <c r="ED194" s="60"/>
      <c r="EE194" s="60"/>
      <c r="EF194" s="60"/>
      <c r="EG194" s="60"/>
      <c r="EH194" s="15"/>
      <c r="EI194" s="4"/>
    </row>
    <row r="195" spans="1:140" s="10" customFormat="1" ht="15" customHeight="1" x14ac:dyDescent="0.25">
      <c r="A195" s="60"/>
      <c r="B195" s="61" t="s">
        <v>391</v>
      </c>
      <c r="C195" s="62">
        <v>5</v>
      </c>
      <c r="D195" s="62">
        <v>4</v>
      </c>
      <c r="E195" s="62"/>
      <c r="F195" s="62">
        <v>6</v>
      </c>
      <c r="G195" s="62">
        <v>4</v>
      </c>
      <c r="H195" s="62">
        <v>6</v>
      </c>
      <c r="I195" s="62">
        <v>5</v>
      </c>
      <c r="J195" s="62"/>
      <c r="K195" s="62">
        <v>6</v>
      </c>
      <c r="L195" s="62"/>
      <c r="M195" s="62">
        <v>5</v>
      </c>
      <c r="N195" s="63"/>
      <c r="O195" s="63"/>
      <c r="P195" s="63"/>
      <c r="Q195" s="63"/>
      <c r="R195" s="63"/>
      <c r="S195" s="63"/>
      <c r="T195" s="63"/>
      <c r="U195" s="61"/>
      <c r="V195" s="209">
        <v>2E-3</v>
      </c>
      <c r="W195" s="209">
        <v>1E-3</v>
      </c>
      <c r="X195" s="65"/>
      <c r="Y195" s="64">
        <v>1.4999999999999999E-2</v>
      </c>
      <c r="Z195" s="170">
        <v>-4</v>
      </c>
      <c r="AA195" s="64">
        <v>1.7999999999999999E-2</v>
      </c>
      <c r="AB195" s="64">
        <v>5.0000000000000001E-3</v>
      </c>
      <c r="AC195" s="64"/>
      <c r="AD195" s="64">
        <v>0.01</v>
      </c>
      <c r="AE195" s="64"/>
      <c r="AF195" s="64">
        <v>0.03</v>
      </c>
      <c r="AG195" s="66">
        <v>0.3</v>
      </c>
      <c r="AH195" s="65"/>
      <c r="AI195" s="65"/>
      <c r="AJ195" s="65"/>
      <c r="AK195" s="65"/>
      <c r="AL195" s="65"/>
      <c r="AM195" s="65"/>
      <c r="AN195" s="65"/>
      <c r="AO195" s="65"/>
      <c r="AP195" s="65"/>
      <c r="AQ195" s="65"/>
      <c r="AR195" s="65"/>
      <c r="AS195" s="65"/>
      <c r="AT195" s="66">
        <v>0.3</v>
      </c>
      <c r="AU195" s="66"/>
      <c r="AV195" s="62">
        <v>8</v>
      </c>
      <c r="AW195" s="63"/>
      <c r="AX195" s="64">
        <v>0.9</v>
      </c>
      <c r="AY195" s="62"/>
      <c r="AZ195" s="62">
        <v>7</v>
      </c>
      <c r="BA195" s="63"/>
      <c r="BB195" s="195">
        <v>0.05</v>
      </c>
      <c r="BC195" s="62"/>
      <c r="BD195" s="62">
        <v>7</v>
      </c>
      <c r="BE195" s="63"/>
      <c r="BF195" s="195">
        <v>0.1</v>
      </c>
      <c r="BG195" s="62"/>
      <c r="BH195" s="62">
        <v>7</v>
      </c>
      <c r="BI195" s="63"/>
      <c r="BJ195" s="195">
        <v>0.1</v>
      </c>
      <c r="BK195" s="62"/>
      <c r="BL195" s="65"/>
      <c r="BM195" s="62">
        <v>8</v>
      </c>
      <c r="BN195" s="62">
        <v>7</v>
      </c>
      <c r="BO195" s="62"/>
      <c r="BP195" s="63"/>
      <c r="BQ195" s="63"/>
      <c r="BR195" s="196">
        <v>1</v>
      </c>
      <c r="BS195" s="64">
        <v>0.8</v>
      </c>
      <c r="BT195" s="64"/>
      <c r="BU195" s="62"/>
      <c r="BV195" s="62">
        <v>8</v>
      </c>
      <c r="BW195" s="62">
        <v>8</v>
      </c>
      <c r="BX195" s="62"/>
      <c r="BY195" s="63"/>
      <c r="BZ195" s="63"/>
      <c r="CA195" s="64">
        <v>0.6</v>
      </c>
      <c r="CB195" s="196">
        <v>1</v>
      </c>
      <c r="CC195" s="64"/>
      <c r="CD195" s="65"/>
      <c r="CE195" s="65"/>
      <c r="CF195" s="62">
        <v>8</v>
      </c>
      <c r="CG195" s="63"/>
      <c r="CH195" s="64">
        <v>0.9</v>
      </c>
      <c r="CI195" s="62"/>
      <c r="CJ195" s="62">
        <v>8</v>
      </c>
      <c r="CK195" s="63"/>
      <c r="CL195" s="196">
        <v>1</v>
      </c>
      <c r="CM195" s="62"/>
      <c r="CN195" s="197">
        <v>5</v>
      </c>
      <c r="CO195" s="63"/>
      <c r="CP195" s="195">
        <v>2E-3</v>
      </c>
      <c r="CQ195" s="62"/>
      <c r="CR195" s="197">
        <v>8</v>
      </c>
      <c r="CS195" s="63"/>
      <c r="CT195" s="195">
        <v>1</v>
      </c>
      <c r="CU195" s="62"/>
      <c r="CV195" s="197">
        <v>5</v>
      </c>
      <c r="CW195" s="63"/>
      <c r="CX195" s="195">
        <v>2E-3</v>
      </c>
      <c r="CY195" s="62"/>
      <c r="CZ195" s="65"/>
      <c r="DA195" s="60">
        <v>100</v>
      </c>
      <c r="DB195" s="60">
        <v>100</v>
      </c>
      <c r="DC195" s="60">
        <v>100</v>
      </c>
      <c r="DD195" s="60"/>
      <c r="DE195" s="60">
        <v>3</v>
      </c>
      <c r="DF195" s="60">
        <v>5</v>
      </c>
      <c r="DG195" s="60">
        <v>100</v>
      </c>
      <c r="DH195" s="60">
        <v>9</v>
      </c>
      <c r="DI195" s="60"/>
      <c r="DJ195" s="60"/>
      <c r="DK195" s="60">
        <v>90</v>
      </c>
      <c r="DL195" s="60">
        <v>20</v>
      </c>
      <c r="DM195" s="60"/>
      <c r="DN195" s="60">
        <v>30</v>
      </c>
      <c r="DO195" s="60"/>
      <c r="DP195" s="63"/>
      <c r="DQ195" s="64">
        <v>1E-3</v>
      </c>
      <c r="DR195" s="60">
        <v>100</v>
      </c>
      <c r="DS195" s="60"/>
      <c r="DT195" s="197">
        <v>8</v>
      </c>
      <c r="DU195" s="63"/>
      <c r="DV195" s="208">
        <v>1</v>
      </c>
      <c r="DW195" s="62"/>
      <c r="DX195" s="60"/>
      <c r="DY195" s="60"/>
      <c r="DZ195" s="60"/>
      <c r="EA195" s="60">
        <v>0.95</v>
      </c>
      <c r="EB195" s="60">
        <v>0.95</v>
      </c>
      <c r="EC195" s="60"/>
      <c r="ED195" s="60"/>
      <c r="EE195" s="60"/>
      <c r="EF195" s="60"/>
      <c r="EG195" s="60"/>
      <c r="EH195" s="15"/>
      <c r="EI195" s="4"/>
    </row>
  </sheetData>
  <sortState ref="A3:B193">
    <sortCondition ref="A3:A193"/>
  </sortState>
  <mergeCells count="1">
    <mergeCell ref="A1:EG1"/>
  </mergeCells>
  <pageMargins left="0.7" right="0.7" top="0.75" bottom="0.75" header="0.3" footer="0.3"/>
  <pageSetup paperSize="9" orientation="portrait" r:id="rId1"/>
  <ignoredErrors>
    <ignoredError sqref="AP3:AP193 K3:K193 AL3:AL193"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sheetPr>
  <dimension ref="A1:AQ195"/>
  <sheetViews>
    <sheetView showGridLines="0" zoomScaleNormal="100" workbookViewId="0">
      <pane xSplit="2" ySplit="2" topLeftCell="H3" activePane="bottomRight" state="frozen"/>
      <selection pane="topRight" activeCell="B1" sqref="B1"/>
      <selection pane="bottomLeft" activeCell="A8" sqref="A8"/>
      <selection pane="bottomRight" activeCell="W2" sqref="W2"/>
    </sheetView>
  </sheetViews>
  <sheetFormatPr defaultRowHeight="15" x14ac:dyDescent="0.25"/>
  <cols>
    <col min="1" max="1" width="25.7109375" style="1" customWidth="1"/>
    <col min="2" max="2" width="9.140625" style="1" customWidth="1"/>
    <col min="3" max="5" width="7.85546875" style="1" customWidth="1"/>
    <col min="6" max="6" width="7.85546875" style="9" customWidth="1"/>
    <col min="7" max="7" width="7.85546875" style="8" customWidth="1"/>
    <col min="8" max="8" width="7.85546875" style="7" customWidth="1"/>
    <col min="9" max="13" width="7.85546875" style="1" customWidth="1"/>
    <col min="14" max="15" width="7.85546875" style="7" customWidth="1"/>
    <col min="16" max="19" width="7.85546875" style="9" customWidth="1"/>
    <col min="20" max="20" width="7.85546875" style="7" customWidth="1"/>
    <col min="21" max="28" width="7.85546875" style="9" customWidth="1"/>
    <col min="29" max="29" width="7.85546875" style="7" customWidth="1"/>
    <col min="30" max="31" width="7.85546875" style="9" customWidth="1"/>
    <col min="32" max="32" width="7.85546875" style="7" customWidth="1"/>
    <col min="33" max="35" width="7.85546875" style="1" customWidth="1"/>
    <col min="36" max="37" width="7.85546875" style="7" customWidth="1"/>
    <col min="38" max="40" width="7.85546875" style="7" hidden="1" customWidth="1"/>
    <col min="41" max="42" width="7.85546875" style="7" customWidth="1"/>
    <col min="43" max="43" width="7.85546875" style="11" customWidth="1"/>
    <col min="44" max="16384" width="9.140625" style="1"/>
  </cols>
  <sheetData>
    <row r="1" spans="1:43" x14ac:dyDescent="0.25">
      <c r="A1" s="221"/>
      <c r="B1" s="221"/>
      <c r="C1" s="221"/>
      <c r="D1" s="221"/>
      <c r="E1" s="221"/>
      <c r="F1" s="221"/>
      <c r="G1" s="221"/>
      <c r="H1" s="221"/>
      <c r="I1" s="221"/>
      <c r="J1" s="221"/>
      <c r="K1" s="221"/>
      <c r="L1" s="221"/>
      <c r="M1" s="221"/>
      <c r="N1" s="221"/>
      <c r="O1" s="221"/>
      <c r="P1" s="221"/>
      <c r="Q1" s="221"/>
      <c r="R1" s="221"/>
      <c r="S1" s="221"/>
      <c r="T1" s="221"/>
      <c r="U1" s="221"/>
      <c r="V1" s="221"/>
      <c r="W1" s="221"/>
      <c r="X1" s="221"/>
      <c r="Y1" s="221"/>
      <c r="Z1" s="221"/>
      <c r="AA1" s="221"/>
      <c r="AB1" s="221"/>
      <c r="AC1" s="221"/>
      <c r="AD1" s="221"/>
      <c r="AE1" s="221"/>
      <c r="AF1" s="221"/>
      <c r="AG1" s="221"/>
      <c r="AH1" s="221"/>
      <c r="AI1" s="221"/>
      <c r="AJ1" s="221"/>
      <c r="AK1" s="221"/>
      <c r="AL1" s="221"/>
      <c r="AM1" s="221"/>
      <c r="AN1" s="221"/>
      <c r="AO1" s="221"/>
      <c r="AP1" s="221"/>
      <c r="AQ1" s="221"/>
    </row>
    <row r="2" spans="1:43" s="12" customFormat="1" ht="114.75" customHeight="1" thickBot="1" x14ac:dyDescent="0.25">
      <c r="A2" s="126" t="s">
        <v>380</v>
      </c>
      <c r="B2" s="47" t="s">
        <v>358</v>
      </c>
      <c r="C2" s="67" t="s">
        <v>386</v>
      </c>
      <c r="D2" s="67" t="s">
        <v>387</v>
      </c>
      <c r="E2" s="68" t="s">
        <v>423</v>
      </c>
      <c r="F2" s="67" t="s">
        <v>385</v>
      </c>
      <c r="G2" s="67" t="s">
        <v>401</v>
      </c>
      <c r="H2" s="68" t="s">
        <v>398</v>
      </c>
      <c r="I2" s="69" t="s">
        <v>765</v>
      </c>
      <c r="J2" s="139" t="s">
        <v>764</v>
      </c>
      <c r="K2" s="67" t="s">
        <v>764</v>
      </c>
      <c r="L2" s="67" t="s">
        <v>395</v>
      </c>
      <c r="M2" s="210" t="s">
        <v>1319</v>
      </c>
      <c r="N2" s="68" t="s">
        <v>1348</v>
      </c>
      <c r="O2" s="140" t="s">
        <v>850</v>
      </c>
      <c r="P2" s="69" t="s">
        <v>766</v>
      </c>
      <c r="Q2" s="67" t="s">
        <v>462</v>
      </c>
      <c r="R2" s="69" t="s">
        <v>384</v>
      </c>
      <c r="S2" s="67" t="s">
        <v>461</v>
      </c>
      <c r="T2" s="70" t="s">
        <v>397</v>
      </c>
      <c r="U2" s="67" t="s">
        <v>404</v>
      </c>
      <c r="V2" s="67" t="s">
        <v>1304</v>
      </c>
      <c r="W2" s="67" t="s">
        <v>1106</v>
      </c>
      <c r="X2" s="67" t="s">
        <v>894</v>
      </c>
      <c r="Y2" s="67" t="s">
        <v>405</v>
      </c>
      <c r="Z2" s="210" t="s">
        <v>1306</v>
      </c>
      <c r="AA2" s="69" t="s">
        <v>1320</v>
      </c>
      <c r="AB2" s="210" t="s">
        <v>1321</v>
      </c>
      <c r="AC2" s="68" t="s">
        <v>463</v>
      </c>
      <c r="AD2" s="67" t="s">
        <v>359</v>
      </c>
      <c r="AE2" s="67" t="s">
        <v>400</v>
      </c>
      <c r="AF2" s="68" t="s">
        <v>399</v>
      </c>
      <c r="AG2" s="69" t="s">
        <v>767</v>
      </c>
      <c r="AH2" s="69" t="s">
        <v>422</v>
      </c>
      <c r="AI2" s="68" t="s">
        <v>408</v>
      </c>
      <c r="AJ2" s="67" t="s">
        <v>788</v>
      </c>
      <c r="AK2" s="67" t="s">
        <v>789</v>
      </c>
      <c r="AL2" s="69" t="s">
        <v>417</v>
      </c>
      <c r="AM2" s="69" t="s">
        <v>418</v>
      </c>
      <c r="AN2" s="67" t="s">
        <v>419</v>
      </c>
      <c r="AO2" s="68" t="s">
        <v>409</v>
      </c>
      <c r="AP2" s="71" t="s">
        <v>421</v>
      </c>
      <c r="AQ2" s="72" t="s">
        <v>847</v>
      </c>
    </row>
    <row r="3" spans="1:43" s="4" customFormat="1" x14ac:dyDescent="0.25">
      <c r="A3" s="126" t="str">
        <f>'Indicator Data'!A6</f>
        <v>Afghanistan</v>
      </c>
      <c r="B3" s="59" t="str">
        <f>'Indicator Data'!B6</f>
        <v>AFG</v>
      </c>
      <c r="C3" s="73">
        <f>ROUND(IF('Indicator Data'!AQ6="No data",IF((0.1233*LN('Indicator Data'!CJ6)-0.4559)&gt;C$195,0,IF((0.1233*LN('Indicator Data'!CJ6)-0.4559)&lt;C$194,10,(C$195-(0.1233*LN('Indicator Data'!CJ6)-0.4559))/(C$195-C$194)*10)),IF('Indicator Data'!AQ6&gt;C$195,0,IF('Indicator Data'!AQ6&lt;C$194,10,(C$195-'Indicator Data'!AQ6)/(C$195-C$194)*10))),1)</f>
        <v>7</v>
      </c>
      <c r="D3" s="73">
        <f>IF('Indicator Data'!AR6="No data","x",ROUND((IF(LOG('Indicator Data'!AR6*1000)&gt;D$195,10,IF(LOG('Indicator Data'!AR6*1000)&lt;D$194,0,10-(D$195-LOG('Indicator Data'!AR6*1000))/(D$195-D$194)*10))),1))</f>
        <v>9</v>
      </c>
      <c r="E3" s="74">
        <f>ROUND(IF(D3="x",C3,(10-GEOMEAN(((10-C3)/10*9+1),((10-D3)/10*9+1)))/9*10),1)</f>
        <v>8.1999999999999993</v>
      </c>
      <c r="F3" s="73">
        <f>IF('Indicator Data'!BF6="No data","x",ROUND(IF('Indicator Data'!BF6&gt;F$195,10,IF('Indicator Data'!BF6&lt;F$194,0,10-(F$195-'Indicator Data'!BF6)/(F$195-F$194)*10)),1))</f>
        <v>8.6999999999999993</v>
      </c>
      <c r="G3" s="73" t="str">
        <f>IF('Indicator Data'!BG6="No data","x",ROUND(IF('Indicator Data'!BG6&gt;G$195,10,IF('Indicator Data'!BG6&lt;G$194,0,10-(G$195-'Indicator Data'!BG6)/(G$195-G$194)*10)),1))</f>
        <v>x</v>
      </c>
      <c r="H3" s="74">
        <f>IF(AND(F3="x",G3="x"),"x",ROUND(AVERAGE(F3,G3),1))</f>
        <v>8.6999999999999993</v>
      </c>
      <c r="I3" s="75">
        <f>SUM(IF('Indicator Data'!AS6=0,0,'Indicator Data'!AS6),SUM('Indicator Data'!AT6:AU6))</f>
        <v>7211.0702499999998</v>
      </c>
      <c r="J3" s="75">
        <f>I3/'Indicator Data'!CK6*1000000</f>
        <v>193.98998595301285</v>
      </c>
      <c r="K3" s="73">
        <f>IF(J3="x","x",ROUND(IF(J3&gt;K$195,10,IF(J3&lt;K$194,0,10-(K$195-J3)/(K$195-K$194)*10)),1))</f>
        <v>3.9</v>
      </c>
      <c r="L3" s="73">
        <f>IF('Indicator Data'!AV6="No data","x",ROUND(IF('Indicator Data'!AV6&gt;L$195,10,IF('Indicator Data'!AV6&lt;L$194,0,10-(L$195-'Indicator Data'!AV6)/(L$195-L$194)*10)),1))</f>
        <v>10</v>
      </c>
      <c r="M3" s="73">
        <f>IF('Indicator Data'!AW6="No data","x",IF('Indicator Data'!AW6=0,0,ROUND(IF(LOG('Indicator Data'!AW6)&gt;M$195,10,IF(LOG('Indicator Data'!AW6)&lt;M$194,0,10-(M$195-LOG('Indicator Data'!AW6))/(M$195-M$194)*10)),1)))</f>
        <v>6</v>
      </c>
      <c r="N3" s="74">
        <f>ROUND(AVERAGE(K3,L3,M3),1)</f>
        <v>6.6</v>
      </c>
      <c r="O3" s="76">
        <f>ROUND(AVERAGE(E3,E3,H3,N3),1)</f>
        <v>7.9</v>
      </c>
      <c r="P3" s="88">
        <f>IF(AND('Indicator Data'!BK6="No data",'Indicator Data'!BL6="No data"),0,SUM('Indicator Data'!BK6:BM6)/1000)</f>
        <v>2686.7359999999999</v>
      </c>
      <c r="Q3" s="73">
        <f>ROUND(IF(P3=0,0,IF(LOG(P3*1000)&gt;$Q$195,10,IF(LOG(P3*1000)&lt;Q$194,0,10-(Q$195-LOG(P3*1000))/(Q$195-Q$194)*10))),1)</f>
        <v>10</v>
      </c>
      <c r="R3" s="77">
        <f>P3*1000/'Indicator Data'!CK6</f>
        <v>7.2277742530583999E-2</v>
      </c>
      <c r="S3" s="73">
        <f>IF(R3="x","x",ROUND(IF(R3&gt;$S$195,10,IF(R3&lt;$S$194,0,((R3*100)/0.0052)^(1/4.0545)/6.5*10)),1))</f>
        <v>9.1999999999999993</v>
      </c>
      <c r="T3" s="78">
        <f>ROUND(AVERAGE(Q3,S3),1)</f>
        <v>9.6</v>
      </c>
      <c r="U3" s="73">
        <f>IF('Indicator Data'!BA6="No data","x",ROUND(IF('Indicator Data'!BA6&gt;U$195,10,IF('Indicator Data'!BA6&lt;U$194,0,10-(U$195-'Indicator Data'!BA6)/(U$195-U$194)*10)),1))</f>
        <v>0.2</v>
      </c>
      <c r="V3" s="73" t="str">
        <f>IF('Indicator Data'!BB6="No data","x",IF('Indicator Data'!BB6=0,0,ROUND(IF(LOG('Indicator Data'!BB6)&gt;V$195,10,IF(LOG('Indicator Data'!BB6)&lt;V$194,0,10-(V$195-LOG('Indicator Data'!BB6))/(V$195-V$194)*10)),1)))</f>
        <v>x</v>
      </c>
      <c r="W3" s="73">
        <f>IF(AND(U3="x",V3="x"),"x",AVERAGE(U3,V3))</f>
        <v>0.2</v>
      </c>
      <c r="X3" s="73">
        <f>IF('Indicator Data'!AZ6="No data","x",ROUND(IF('Indicator Data'!AZ6&gt;X$195,10,IF('Indicator Data'!AZ6&lt;X$194,0,10-(X$195-'Indicator Data'!AZ6)/(X$195-X$194)*10)),1))</f>
        <v>3.4</v>
      </c>
      <c r="Y3" s="73">
        <f>IF('Indicator Data'!BC6="No data","x",ROUND(IF('Indicator Data'!BC6&gt;Y$195,10,IF('Indicator Data'!BC6&lt;Y$194,0,10-(Y$195-'Indicator Data'!BC6)/(Y$195-Y$194)*10)),1))</f>
        <v>0</v>
      </c>
      <c r="Z3" s="211">
        <f>IF('Indicator Data'!BD6="No data","x",ROUND(IF('Indicator Data'!BD6&gt;Z$195,10,IF('Indicator Data'!BD6&lt;Z$194,0,10-(Z$195-'Indicator Data'!BD6)/(Z$195-Z$194)*10)),1))</f>
        <v>0.6</v>
      </c>
      <c r="AA3" s="77">
        <f>IF('Indicator Data'!BE6="No data","x",IF('Indicator Data'!BE6&gt;'Indicator Data'!BE6,1,'Indicator Data'!BE6/'Indicator Data'!CK6))</f>
        <v>0.3644554247583367</v>
      </c>
      <c r="AB3" s="211">
        <f>IF(AA3="x","x",ROUND(IF(AA3&gt;AB$195,10,IF(AA3&lt;AB$194,0,10-(AB$195-AA3)/(AB$195-AB$194)*10)),1))</f>
        <v>4</v>
      </c>
      <c r="AC3" s="74">
        <f>IF(AND(W3="x",X3="x",Z3="x",AB3="x"),"x",ROUND(AVERAGE(W3,X3,Z3,AB3),1))</f>
        <v>2.1</v>
      </c>
      <c r="AD3" s="73">
        <f>IF('Indicator Data'!AX6="No data","x",ROUND(IF('Indicator Data'!AX6&gt;AD$195,10,IF('Indicator Data'!AX6&lt;AD$194,0,10-(AD$195-'Indicator Data'!AX6)/(AD$195-AD$194)*10)),1))</f>
        <v>5.2</v>
      </c>
      <c r="AE3" s="73" t="str">
        <f>IF('Indicator Data'!AY6="No data","x",ROUND(IF('Indicator Data'!AY6&gt;AE$195,10,IF('Indicator Data'!AY6&lt;AE$194,0,10-(AE$195-'Indicator Data'!AY6)/(AE$195-AE$194)*10)),1))</f>
        <v>x</v>
      </c>
      <c r="AF3" s="74">
        <f>IF(AND(AD3="x",AE3="x"),"x",ROUND(AVERAGE(AE3,AD3),1))</f>
        <v>5.2</v>
      </c>
      <c r="AG3" s="88">
        <f>('Indicator Data'!BJ6+'Indicator Data'!BI6*0.5+'Indicator Data'!BH6*0.25)/1000</f>
        <v>5435.8459999999995</v>
      </c>
      <c r="AH3" s="79">
        <f>AG3*1000/'Indicator Data'!CK6</f>
        <v>0.14623345115556752</v>
      </c>
      <c r="AI3" s="74">
        <f>IF(AH3="x","x",ROUND(IF(AH3&gt;AI$195,10,IF(AH3&lt;AI$194,0,10-(AI$195-AH3)/(AI$195-AI$194)*10)),1))</f>
        <v>10</v>
      </c>
      <c r="AJ3" s="73">
        <f>IF('Indicator Data'!BN6="No data","x",ROUND(IF('Indicator Data'!BN6&lt;$AJ$194,10,IF('Indicator Data'!BN6&gt;$AJ$195,0,($AJ$195-'Indicator Data'!BN6)/($AJ$195-$AJ$194)*10)),1))</f>
        <v>7.2</v>
      </c>
      <c r="AK3" s="73">
        <f>IF('Indicator Data'!BO6="No data","x",ROUND(IF('Indicator Data'!BO6&gt;$AK$195,10,IF('Indicator Data'!BO6&lt;$AK$194,0,10-($AK$195-'Indicator Data'!BO6)/($AK$195-$AK$194)*10)),1))</f>
        <v>8.3000000000000007</v>
      </c>
      <c r="AL3" s="80" t="str">
        <f>IF('Indicator Data'!BP6="No data","x",ROUND(IF('Indicator Data'!BP6&gt;$AL$195,10,IF('Indicator Data'!BP6&lt;$AL$194,0,10-($AL$195-'Indicator Data'!BP6)/($AL$195-$AL$194)*10)),1))</f>
        <v>x</v>
      </c>
      <c r="AM3" s="80" t="str">
        <f>IF('Indicator Data'!BQ6="No data","x",ROUND(IF('Indicator Data'!BQ6&gt;$AM$195,10,IF('Indicator Data'!BQ6&lt;$AM$194,0,10-($AM$195-'Indicator Data'!BQ6)/($AM$195-$AM$194)*10)),1))</f>
        <v>x</v>
      </c>
      <c r="AN3" s="73" t="str">
        <f>IF(AL3="x","x",ROUND(IF(AM3="x",AL3,SUM(AL3*0.8,AM3*0.2)),1))</f>
        <v>x</v>
      </c>
      <c r="AO3" s="74">
        <f>ROUND(AVERAGE(AK3,AJ3),1)</f>
        <v>7.8</v>
      </c>
      <c r="AP3" s="81">
        <f>ROUND(IF(AND(AC3="x",AF3="x",AO3="x"),AI3,IF(AND(AC3="x",AF3="x"),(10-GEOMEAN(((10-AO3)/10*9+1),((10-AI3)/10*9+1)))/9*10,IF(AO3="x",(10-GEOMEAN(((10-AC3)/10*9+1),((10-AF3)/10*9+1),((10-AI3)/10*9+1)))/9*10,IF(AC3="x",(10-GEOMEAN(((10-AO3)/10*9+1),((10-AF3)/10*9+1),((10-AI3)/10*9+1)))/9*10,(10-GEOMEAN(((10-AC3)/10*9+1),((10-AF3)/10*9+1),((10-AI3)/10*9+1),((10-AO3)/10*9+1)))/9*10)))),1)</f>
        <v>7.4</v>
      </c>
      <c r="AQ3" s="82">
        <f t="shared" ref="AQ3:AQ34" si="0">ROUND((10-GEOMEAN(((10-T3)/10*9+1),((10-AP3)/10*9+1)))/9*10,1)</f>
        <v>8.6999999999999993</v>
      </c>
    </row>
    <row r="4" spans="1:43" s="4" customFormat="1" x14ac:dyDescent="0.25">
      <c r="A4" s="126" t="str">
        <f>'Indicator Data'!A7</f>
        <v>Albania</v>
      </c>
      <c r="B4" s="59" t="str">
        <f>'Indicator Data'!B7</f>
        <v>ALB</v>
      </c>
      <c r="C4" s="73">
        <f>ROUND(IF('Indicator Data'!AQ7="No data",IF((0.1233*LN('Indicator Data'!CJ7)-0.4559)&gt;C$195,0,IF((0.1233*LN('Indicator Data'!CJ7)-0.4559)&lt;C$194,10,(C$195-(0.1233*LN('Indicator Data'!CJ7)-0.4559))/(C$195-C$194)*10)),IF('Indicator Data'!AQ7&gt;C$195,0,IF('Indicator Data'!AQ7&lt;C$194,10,(C$195-'Indicator Data'!AQ7)/(C$195-C$194)*10))),1)</f>
        <v>2.5</v>
      </c>
      <c r="D4" s="73">
        <f>IF('Indicator Data'!AR7="No data","x",ROUND((IF(LOG('Indicator Data'!AR7*1000)&gt;D$195,10,IF(LOG('Indicator Data'!AR7*1000)&lt;D$194,0,10-(D$195-LOG('Indicator Data'!AR7*1000))/(D$195-D$194)*10))),1))</f>
        <v>2.5</v>
      </c>
      <c r="E4" s="74">
        <f t="shared" ref="E4:E67" si="1">ROUND(IF(D4="x",C4,(10-GEOMEAN(((10-C4)/10*9+1),((10-D4)/10*9+1)))/9*10),1)</f>
        <v>2.5</v>
      </c>
      <c r="F4" s="73">
        <f>IF('Indicator Data'!BF7="No data","x",ROUND(IF('Indicator Data'!BF7&gt;F$195,10,IF('Indicator Data'!BF7&lt;F$194,0,10-(F$195-'Indicator Data'!BF7)/(F$195-F$194)*10)),1))</f>
        <v>3.2</v>
      </c>
      <c r="G4" s="73">
        <f>IF('Indicator Data'!BG7="No data","x",ROUND(IF('Indicator Data'!BG7&gt;G$195,10,IF('Indicator Data'!BG7&lt;G$194,0,10-(G$195-'Indicator Data'!BG7)/(G$195-G$194)*10)),1))</f>
        <v>1</v>
      </c>
      <c r="H4" s="74">
        <f t="shared" ref="H4:H67" si="2">IF(AND(F4="x",G4="x"),"x",ROUND(AVERAGE(F4,G4),1))</f>
        <v>2.1</v>
      </c>
      <c r="I4" s="75">
        <f>SUM(IF('Indicator Data'!AS7=0,0,'Indicator Data'!AS7),SUM('Indicator Data'!AT7:AU7))</f>
        <v>221.61918499999999</v>
      </c>
      <c r="J4" s="75">
        <f>I4/'Indicator Data'!CK7*1000000</f>
        <v>77.316857593002453</v>
      </c>
      <c r="K4" s="73">
        <f t="shared" ref="K4:K67" si="3">IF(J4="x","x",ROUND(IF(J4&gt;K$195,10,IF(J4&lt;K$194,0,10-(K$195-J4)/(K$195-K$194)*10)),1))</f>
        <v>1.5</v>
      </c>
      <c r="L4" s="73">
        <f>IF('Indicator Data'!AV7="No data","x",ROUND(IF('Indicator Data'!AV7&gt;L$195,10,IF('Indicator Data'!AV7&lt;L$194,0,10-(L$195-'Indicator Data'!AV7)/(L$195-L$194)*10)),1))</f>
        <v>0.8</v>
      </c>
      <c r="M4" s="73">
        <f>IF('Indicator Data'!AW7="No data","x",IF('Indicator Data'!AW7=0,0,ROUND(IF(LOG('Indicator Data'!AW7)&gt;M$195,10,IF(LOG('Indicator Data'!AW7)&lt;M$194,0,10-(M$195-LOG('Indicator Data'!AW7))/(M$195-M$194)*10)),1)))</f>
        <v>8.3000000000000007</v>
      </c>
      <c r="N4" s="74">
        <f t="shared" ref="N4:N67" si="4">ROUND(AVERAGE(K4,L4,M4),1)</f>
        <v>3.5</v>
      </c>
      <c r="O4" s="76">
        <f t="shared" ref="O4:O67" si="5">ROUND(AVERAGE(E4,E4,H4,N4),1)</f>
        <v>2.7</v>
      </c>
      <c r="P4" s="88">
        <f>IF(AND('Indicator Data'!BK7="No data",'Indicator Data'!BL7="No data"),0,SUM('Indicator Data'!BK7:BM7)/1000)</f>
        <v>0.29299999999999998</v>
      </c>
      <c r="Q4" s="73">
        <f t="shared" ref="Q4:Q67" si="6">ROUND(IF(P4=0,0,IF(LOG(P4*1000)&gt;$Q$195,10,IF(LOG(P4*1000)&lt;Q$194,0,10-(Q$195-LOG(P4*1000))/(Q$195-Q$194)*10))),1)</f>
        <v>0</v>
      </c>
      <c r="R4" s="77">
        <f>P4*1000/'Indicator Data'!CK7</f>
        <v>1.0221966692436722E-4</v>
      </c>
      <c r="S4" s="73">
        <f t="shared" ref="S4:S67" si="7">IF(R4="x","x",ROUND(IF(R4&gt;$S$195,10,IF(R4&lt;$S$194,0,((R4*100)/0.0052)^(1/4.0545)/6.5*10)),1))</f>
        <v>1.8</v>
      </c>
      <c r="T4" s="78">
        <f t="shared" ref="T4:T67" si="8">ROUND(AVERAGE(Q4,S4),1)</f>
        <v>0.9</v>
      </c>
      <c r="U4" s="73">
        <f>IF('Indicator Data'!BA7="No data","x",ROUND(IF('Indicator Data'!BA7&gt;U$195,10,IF('Indicator Data'!BA7&lt;U$194,0,10-(U$195-'Indicator Data'!BA7)/(U$195-U$194)*10)),1))</f>
        <v>0.2</v>
      </c>
      <c r="V4" s="73">
        <f>IF('Indicator Data'!BB7="No data","x",IF('Indicator Data'!BB7=0,0,ROUND(IF(LOG('Indicator Data'!BB7)&gt;V$195,10,IF(LOG('Indicator Data'!BB7)&lt;V$194,0,10-(V$195-LOG('Indicator Data'!BB7))/(V$195-V$194)*10)),1)))</f>
        <v>2.6</v>
      </c>
      <c r="W4" s="73">
        <f t="shared" ref="W4:W67" si="9">IF(AND(U4="x",V4="x"),"x",AVERAGE(U4,V4))</f>
        <v>1.4000000000000001</v>
      </c>
      <c r="X4" s="73">
        <f>IF('Indicator Data'!AZ7="No data","x",ROUND(IF('Indicator Data'!AZ7&gt;X$195,10,IF('Indicator Data'!AZ7&lt;X$194,0,10-(X$195-'Indicator Data'!AZ7)/(X$195-X$194)*10)),1))</f>
        <v>0.4</v>
      </c>
      <c r="Y4" s="73" t="str">
        <f>IF('Indicator Data'!BC7="No data","x",ROUND(IF('Indicator Data'!BC7&gt;Y$195,10,IF('Indicator Data'!BC7&lt;Y$194,0,10-(Y$195-'Indicator Data'!BC7)/(Y$195-Y$194)*10)),1))</f>
        <v>x</v>
      </c>
      <c r="Z4" s="211" t="str">
        <f>IF('Indicator Data'!BD7="No data","x",ROUND(IF('Indicator Data'!BD7&gt;Z$195,10,IF('Indicator Data'!BD7&lt;Z$194,0,10-(Z$195-'Indicator Data'!BD7)/(Z$195-Z$194)*10)),1))</f>
        <v>x</v>
      </c>
      <c r="AA4" s="77">
        <f>IF('Indicator Data'!BE7="No data","x",IF('Indicator Data'!BE7&gt;'Indicator Data'!BE7,1,'Indicator Data'!BE7/'Indicator Data'!CK7))</f>
        <v>2.0932355001576906E-6</v>
      </c>
      <c r="AB4" s="211">
        <f t="shared" ref="AB4:AB67" si="10">IF(AA4="x","x",ROUND(IF(AA4&gt;AB$195,10,IF(AA4&lt;AB$194,0,10-(AB$195-AA4)/(AB$195-AB$194)*10)),1))</f>
        <v>0</v>
      </c>
      <c r="AC4" s="74">
        <f t="shared" ref="AC4:AC67" si="11">IF(AND(W4="x",X4="x",Z4="x",AB4="x"),"x",ROUND(AVERAGE(W4,X4,Z4,AB4),1))</f>
        <v>0.6</v>
      </c>
      <c r="AD4" s="73">
        <f>IF('Indicator Data'!AX7="No data","x",ROUND(IF('Indicator Data'!AX7&gt;AD$195,10,IF('Indicator Data'!AX7&lt;AD$194,0,10-(AD$195-'Indicator Data'!AX7)/(AD$195-AD$194)*10)),1))</f>
        <v>0.7</v>
      </c>
      <c r="AE4" s="73">
        <f>IF('Indicator Data'!AY7="No data","x",ROUND(IF('Indicator Data'!AY7&gt;AE$195,10,IF('Indicator Data'!AY7&lt;AE$194,0,10-(AE$195-'Indicator Data'!AY7)/(AE$195-AE$194)*10)),1))</f>
        <v>1.4</v>
      </c>
      <c r="AF4" s="74">
        <f t="shared" ref="AF4:AF67" si="12">IF(AND(AD4="x",AE4="x"),"x",ROUND(AVERAGE(AE4,AD4),1))</f>
        <v>1.1000000000000001</v>
      </c>
      <c r="AG4" s="88">
        <f>('Indicator Data'!BJ7+'Indicator Data'!BI7*0.5+'Indicator Data'!BH7*0.25)/1000</f>
        <v>5.6505000000000001</v>
      </c>
      <c r="AH4" s="79">
        <f>AG4*1000/'Indicator Data'!CK7</f>
        <v>1.9713045322735049E-3</v>
      </c>
      <c r="AI4" s="74">
        <f t="shared" ref="AI4:AI67" si="13">IF(AH4="x","x",ROUND(IF(AH4&gt;AI$195,10,IF(AH4&lt;AI$194,0,10-(AI$195-AH4)/(AI$195-AI$194)*10)),1))</f>
        <v>0.2</v>
      </c>
      <c r="AJ4" s="73">
        <f>IF('Indicator Data'!BN7="No data","x",ROUND(IF('Indicator Data'!BN7&lt;$AJ$194,10,IF('Indicator Data'!BN7&gt;$AJ$195,0,($AJ$195-'Indicator Data'!BN7)/($AJ$195-$AJ$194)*10)),1))</f>
        <v>3.1</v>
      </c>
      <c r="AK4" s="73">
        <f>IF('Indicator Data'!BO7="No data","x",ROUND(IF('Indicator Data'!BO7&gt;$AK$195,10,IF('Indicator Data'!BO7&lt;$AK$194,0,10-($AK$195-'Indicator Data'!BO7)/($AK$195-$AK$194)*10)),1))</f>
        <v>0.4</v>
      </c>
      <c r="AL4" s="80">
        <f>IF('Indicator Data'!BP7="No data","x",ROUND(IF('Indicator Data'!BP7&gt;$AL$195,10,IF('Indicator Data'!BP7&lt;$AL$194,0,10-($AL$195-'Indicator Data'!BP7)/($AL$195-$AL$194)*10)),1))</f>
        <v>6</v>
      </c>
      <c r="AM4" s="80">
        <f>IF('Indicator Data'!BQ7="No data","x",ROUND(IF('Indicator Data'!BQ7&gt;$AM$195,10,IF('Indicator Data'!BQ7&lt;$AM$194,0,10-($AM$195-'Indicator Data'!BQ7)/($AM$195-$AM$194)*10)),1))</f>
        <v>5.2</v>
      </c>
      <c r="AN4" s="73">
        <f t="shared" ref="AN4:AN67" si="14">IF(AL4="x","x",ROUND(IF(AM4="x",AL4,SUM(AL4*0.8,AM4*0.2)),1))</f>
        <v>5.8</v>
      </c>
      <c r="AO4" s="74">
        <f t="shared" ref="AO4:AO67" si="15">ROUND(AVERAGE(AK4,AJ4),1)</f>
        <v>1.8</v>
      </c>
      <c r="AP4" s="81">
        <f t="shared" ref="AP4:AP67" si="16">ROUND(IF(AND(AC4="x",AF4="x",AO4="x"),AI4,IF(AND(AC4="x",AF4="x"),(10-GEOMEAN(((10-AO4)/10*9+1),((10-AI4)/10*9+1)))/9*10,IF(AO4="x",(10-GEOMEAN(((10-AC4)/10*9+1),((10-AF4)/10*9+1),((10-AI4)/10*9+1)))/9*10,IF(AC4="x",(10-GEOMEAN(((10-AO4)/10*9+1),((10-AF4)/10*9+1),((10-AI4)/10*9+1)))/9*10,(10-GEOMEAN(((10-AC4)/10*9+1),((10-AF4)/10*9+1),((10-AI4)/10*9+1),((10-AO4)/10*9+1)))/9*10)))),1)</f>
        <v>0.9</v>
      </c>
      <c r="AQ4" s="82">
        <f t="shared" si="0"/>
        <v>0.9</v>
      </c>
    </row>
    <row r="5" spans="1:43" s="4" customFormat="1" x14ac:dyDescent="0.25">
      <c r="A5" s="126" t="str">
        <f>'Indicator Data'!A8</f>
        <v>Algeria</v>
      </c>
      <c r="B5" s="59" t="str">
        <f>'Indicator Data'!B8</f>
        <v>DZA</v>
      </c>
      <c r="C5" s="73">
        <f>ROUND(IF('Indicator Data'!AQ8="No data",IF((0.1233*LN('Indicator Data'!CJ8)-0.4559)&gt;C$195,0,IF((0.1233*LN('Indicator Data'!CJ8)-0.4559)&lt;C$194,10,(C$195-(0.1233*LN('Indicator Data'!CJ8)-0.4559))/(C$195-C$194)*10)),IF('Indicator Data'!AQ8&gt;C$195,0,IF('Indicator Data'!AQ8&lt;C$194,10,(C$195-'Indicator Data'!AQ8)/(C$195-C$194)*10))),1)</f>
        <v>3</v>
      </c>
      <c r="D5" s="73" t="str">
        <f>IF('Indicator Data'!AR8="No data","x",ROUND((IF(LOG('Indicator Data'!AR8*1000)&gt;D$195,10,IF(LOG('Indicator Data'!AR8*1000)&lt;D$194,0,10-(D$195-LOG('Indicator Data'!AR8*1000))/(D$195-D$194)*10))),1))</f>
        <v>x</v>
      </c>
      <c r="E5" s="74">
        <f t="shared" si="1"/>
        <v>3</v>
      </c>
      <c r="F5" s="73">
        <f>IF('Indicator Data'!BF8="No data","x",ROUND(IF('Indicator Data'!BF8&gt;F$195,10,IF('Indicator Data'!BF8&lt;F$194,0,10-(F$195-'Indicator Data'!BF8)/(F$195-F$194)*10)),1))</f>
        <v>5.9</v>
      </c>
      <c r="G5" s="73" t="str">
        <f>IF('Indicator Data'!BG8="No data","x",ROUND(IF('Indicator Data'!BG8&gt;G$195,10,IF('Indicator Data'!BG8&lt;G$194,0,10-(G$195-'Indicator Data'!BG8)/(G$195-G$194)*10)),1))</f>
        <v>x</v>
      </c>
      <c r="H5" s="74">
        <f t="shared" si="2"/>
        <v>5.9</v>
      </c>
      <c r="I5" s="75">
        <f>SUM(IF('Indicator Data'!AS8=0,0,'Indicator Data'!AS8),SUM('Indicator Data'!AT8:AU8))</f>
        <v>268.273189</v>
      </c>
      <c r="J5" s="75">
        <f>I5/'Indicator Data'!CK8*1000000</f>
        <v>6.3529049435607696</v>
      </c>
      <c r="K5" s="73">
        <f t="shared" si="3"/>
        <v>0.1</v>
      </c>
      <c r="L5" s="73">
        <f>IF('Indicator Data'!AV8="No data","x",ROUND(IF('Indicator Data'!AV8&gt;L$195,10,IF('Indicator Data'!AV8&lt;L$194,0,10-(L$195-'Indicator Data'!AV8)/(L$195-L$194)*10)),1))</f>
        <v>0.1</v>
      </c>
      <c r="M5" s="73">
        <f>IF('Indicator Data'!AW8="No data","x",IF('Indicator Data'!AW8=0,0,ROUND(IF(LOG('Indicator Data'!AW8)&gt;M$195,10,IF(LOG('Indicator Data'!AW8)&lt;M$194,0,10-(M$195-LOG('Indicator Data'!AW8))/(M$195-M$194)*10)),1)))</f>
        <v>5.0999999999999996</v>
      </c>
      <c r="N5" s="74">
        <f t="shared" si="4"/>
        <v>1.8</v>
      </c>
      <c r="O5" s="76">
        <f t="shared" si="5"/>
        <v>3.4</v>
      </c>
      <c r="P5" s="88">
        <f>IF(AND('Indicator Data'!BK8="No data",'Indicator Data'!BL8="No data"),0,SUM('Indicator Data'!BK8:BM8)/1000)</f>
        <v>103.276</v>
      </c>
      <c r="Q5" s="73">
        <f t="shared" si="6"/>
        <v>6.7</v>
      </c>
      <c r="R5" s="77">
        <f>P5*1000/'Indicator Data'!CK8</f>
        <v>2.4456510670963173E-3</v>
      </c>
      <c r="S5" s="73">
        <f t="shared" si="7"/>
        <v>4</v>
      </c>
      <c r="T5" s="78">
        <f t="shared" si="8"/>
        <v>5.4</v>
      </c>
      <c r="U5" s="73">
        <f>IF('Indicator Data'!BA8="No data","x",ROUND(IF('Indicator Data'!BA8&gt;U$195,10,IF('Indicator Data'!BA8&lt;U$194,0,10-(U$195-'Indicator Data'!BA8)/(U$195-U$194)*10)),1))</f>
        <v>0.2</v>
      </c>
      <c r="V5" s="73">
        <f>IF('Indicator Data'!BB8="No data","x",IF('Indicator Data'!BB8=0,0,ROUND(IF(LOG('Indicator Data'!BB8)&gt;V$195,10,IF(LOG('Indicator Data'!BB8)&lt;V$194,0,10-(V$195-LOG('Indicator Data'!BB8))/(V$195-V$194)*10)),1)))</f>
        <v>2.2999999999999998</v>
      </c>
      <c r="W5" s="73">
        <f t="shared" si="9"/>
        <v>1.25</v>
      </c>
      <c r="X5" s="73">
        <f>IF('Indicator Data'!AZ8="No data","x",ROUND(IF('Indicator Data'!AZ8&gt;X$195,10,IF('Indicator Data'!AZ8&lt;X$194,0,10-(X$195-'Indicator Data'!AZ8)/(X$195-X$194)*10)),1))</f>
        <v>1.3</v>
      </c>
      <c r="Y5" s="73">
        <f>IF('Indicator Data'!BC8="No data","x",ROUND(IF('Indicator Data'!BC8&gt;Y$195,10,IF('Indicator Data'!BC8&lt;Y$194,0,10-(Y$195-'Indicator Data'!BC8)/(Y$195-Y$194)*10)),1))</f>
        <v>0</v>
      </c>
      <c r="Z5" s="211">
        <f>IF('Indicator Data'!BD8="No data","x",ROUND(IF('Indicator Data'!BD8&gt;Z$195,10,IF('Indicator Data'!BD8&lt;Z$194,0,10-(Z$195-'Indicator Data'!BD8)/(Z$195-Z$194)*10)),1))</f>
        <v>0</v>
      </c>
      <c r="AA5" s="77">
        <f>IF('Indicator Data'!BE8="No data","x",IF('Indicator Data'!BE8&gt;'Indicator Data'!BE8,1,'Indicator Data'!BE8/'Indicator Data'!CK8))</f>
        <v>3.1116479164225577E-4</v>
      </c>
      <c r="AB5" s="211">
        <f t="shared" si="10"/>
        <v>0</v>
      </c>
      <c r="AC5" s="74">
        <f t="shared" si="11"/>
        <v>0.6</v>
      </c>
      <c r="AD5" s="73">
        <f>IF('Indicator Data'!AX8="No data","x",ROUND(IF('Indicator Data'!AX8&gt;AD$195,10,IF('Indicator Data'!AX8&lt;AD$194,0,10-(AD$195-'Indicator Data'!AX8)/(AD$195-AD$194)*10)),1))</f>
        <v>1.8</v>
      </c>
      <c r="AE5" s="73">
        <f>IF('Indicator Data'!AY8="No data","x",ROUND(IF('Indicator Data'!AY8&gt;AE$195,10,IF('Indicator Data'!AY8&lt;AE$194,0,10-(AE$195-'Indicator Data'!AY8)/(AE$195-AE$194)*10)),1))</f>
        <v>0.7</v>
      </c>
      <c r="AF5" s="74">
        <f t="shared" si="12"/>
        <v>1.3</v>
      </c>
      <c r="AG5" s="88">
        <f>('Indicator Data'!BJ8+'Indicator Data'!BI8*0.5+'Indicator Data'!BH8*0.25)/1000</f>
        <v>156.375</v>
      </c>
      <c r="AH5" s="79">
        <f>AG5*1000/'Indicator Data'!CK8</f>
        <v>3.7030741471124617E-3</v>
      </c>
      <c r="AI5" s="74">
        <f t="shared" si="13"/>
        <v>0.4</v>
      </c>
      <c r="AJ5" s="73">
        <f>IF('Indicator Data'!BN8="No data","x",ROUND(IF('Indicator Data'!BN8&lt;$AJ$194,10,IF('Indicator Data'!BN8&gt;$AJ$195,0,($AJ$195-'Indicator Data'!BN8)/($AJ$195-$AJ$194)*10)),1))</f>
        <v>0.5</v>
      </c>
      <c r="AK5" s="73">
        <f>IF('Indicator Data'!BO8="No data","x",ROUND(IF('Indicator Data'!BO8&gt;$AK$195,10,IF('Indicator Data'!BO8&lt;$AK$194,0,10-($AK$195-'Indicator Data'!BO8)/($AK$195-$AK$194)*10)),1))</f>
        <v>0</v>
      </c>
      <c r="AL5" s="80">
        <f>IF('Indicator Data'!BP8="No data","x",ROUND(IF('Indicator Data'!BP8&gt;$AL$195,10,IF('Indicator Data'!BP8&lt;$AL$194,0,10-($AL$195-'Indicator Data'!BP8)/($AL$195-$AL$194)*10)),1))</f>
        <v>4.5999999999999996</v>
      </c>
      <c r="AM5" s="80">
        <f>IF('Indicator Data'!BQ8="No data","x",ROUND(IF('Indicator Data'!BQ8&gt;$AM$195,10,IF('Indicator Data'!BQ8&lt;$AM$194,0,10-($AM$195-'Indicator Data'!BQ8)/($AM$195-$AM$194)*10)),1))</f>
        <v>2.8</v>
      </c>
      <c r="AN5" s="73">
        <f t="shared" si="14"/>
        <v>4.2</v>
      </c>
      <c r="AO5" s="74">
        <f t="shared" si="15"/>
        <v>0.3</v>
      </c>
      <c r="AP5" s="81">
        <f t="shared" si="16"/>
        <v>0.7</v>
      </c>
      <c r="AQ5" s="82">
        <f t="shared" si="0"/>
        <v>3.4</v>
      </c>
    </row>
    <row r="6" spans="1:43" s="4" customFormat="1" x14ac:dyDescent="0.25">
      <c r="A6" s="126" t="str">
        <f>'Indicator Data'!A9</f>
        <v>Angola</v>
      </c>
      <c r="B6" s="59" t="str">
        <f>'Indicator Data'!B9</f>
        <v>AGO</v>
      </c>
      <c r="C6" s="73">
        <f>ROUND(IF('Indicator Data'!AQ9="No data",IF((0.1233*LN('Indicator Data'!CJ9)-0.4559)&gt;C$195,0,IF((0.1233*LN('Indicator Data'!CJ9)-0.4559)&lt;C$194,10,(C$195-(0.1233*LN('Indicator Data'!CJ9)-0.4559))/(C$195-C$194)*10)),IF('Indicator Data'!AQ9&gt;C$195,0,IF('Indicator Data'!AQ9&lt;C$194,10,(C$195-'Indicator Data'!AQ9)/(C$195-C$194)*10))),1)</f>
        <v>5.7</v>
      </c>
      <c r="D6" s="73">
        <f>IF('Indicator Data'!AR9="No data","x",ROUND((IF(LOG('Indicator Data'!AR9*1000)&gt;D$195,10,IF(LOG('Indicator Data'!AR9*1000)&lt;D$194,0,10-(D$195-LOG('Indicator Data'!AR9*1000))/(D$195-D$194)*10))),1))</f>
        <v>9.1</v>
      </c>
      <c r="E6" s="74">
        <f t="shared" si="1"/>
        <v>7.8</v>
      </c>
      <c r="F6" s="73" t="str">
        <f>IF('Indicator Data'!BF9="No data","x",ROUND(IF('Indicator Data'!BF9&gt;F$195,10,IF('Indicator Data'!BF9&lt;F$194,0,10-(F$195-'Indicator Data'!BF9)/(F$195-F$194)*10)),1))</f>
        <v>x</v>
      </c>
      <c r="G6" s="73">
        <f>IF('Indicator Data'!BG9="No data","x",ROUND(IF('Indicator Data'!BG9&gt;G$195,10,IF('Indicator Data'!BG9&lt;G$194,0,10-(G$195-'Indicator Data'!BG9)/(G$195-G$194)*10)),1))</f>
        <v>4.4000000000000004</v>
      </c>
      <c r="H6" s="74">
        <f t="shared" si="2"/>
        <v>4.4000000000000004</v>
      </c>
      <c r="I6" s="75">
        <f>SUM(IF('Indicator Data'!AS9=0,0,'Indicator Data'!AS9),SUM('Indicator Data'!AT9:AU9))</f>
        <v>168.31329600000001</v>
      </c>
      <c r="J6" s="75">
        <f>I6/'Indicator Data'!CK9*1000000</f>
        <v>5.4629859198522857</v>
      </c>
      <c r="K6" s="73">
        <f t="shared" si="3"/>
        <v>0.1</v>
      </c>
      <c r="L6" s="73">
        <f>IF('Indicator Data'!AV9="No data","x",ROUND(IF('Indicator Data'!AV9&gt;L$195,10,IF('Indicator Data'!AV9&lt;L$194,0,10-(L$195-'Indicator Data'!AV9)/(L$195-L$194)*10)),1))</f>
        <v>0.1</v>
      </c>
      <c r="M6" s="73">
        <f>IF('Indicator Data'!AW9="No data","x",IF('Indicator Data'!AW9=0,0,ROUND(IF(LOG('Indicator Data'!AW9)&gt;M$195,10,IF(LOG('Indicator Data'!AW9)&lt;M$194,0,10-(M$195-LOG('Indicator Data'!AW9))/(M$195-M$194)*10)),1)))</f>
        <v>0</v>
      </c>
      <c r="N6" s="74">
        <f t="shared" si="4"/>
        <v>0.1</v>
      </c>
      <c r="O6" s="76">
        <f t="shared" si="5"/>
        <v>5</v>
      </c>
      <c r="P6" s="88">
        <f>IF(AND('Indicator Data'!BK9="No data",'Indicator Data'!BL9="No data"),0,SUM('Indicator Data'!BK9:BM9)/1000)</f>
        <v>70.480999999999995</v>
      </c>
      <c r="Q6" s="73">
        <f t="shared" si="6"/>
        <v>6.2</v>
      </c>
      <c r="R6" s="77">
        <f>P6*1000/'Indicator Data'!CK9</f>
        <v>2.2876190994269934E-3</v>
      </c>
      <c r="S6" s="73">
        <f t="shared" si="7"/>
        <v>3.9</v>
      </c>
      <c r="T6" s="78">
        <f t="shared" si="8"/>
        <v>5.0999999999999996</v>
      </c>
      <c r="U6" s="73">
        <f>IF('Indicator Data'!BA9="No data","x",ROUND(IF('Indicator Data'!BA9&gt;U$195,10,IF('Indicator Data'!BA9&lt;U$194,0,10-(U$195-'Indicator Data'!BA9)/(U$195-U$194)*10)),1))</f>
        <v>3.8</v>
      </c>
      <c r="V6" s="73">
        <f>IF('Indicator Data'!BB9="No data","x",IF('Indicator Data'!BB9=0,0,ROUND(IF(LOG('Indicator Data'!BB9)&gt;V$195,10,IF(LOG('Indicator Data'!BB9)&lt;V$194,0,10-(V$195-LOG('Indicator Data'!BB9))/(V$195-V$194)*10)),1)))</f>
        <v>7.4</v>
      </c>
      <c r="W6" s="73">
        <f t="shared" si="9"/>
        <v>5.6</v>
      </c>
      <c r="X6" s="73">
        <f>IF('Indicator Data'!AZ9="No data","x",ROUND(IF('Indicator Data'!AZ9&gt;X$195,10,IF('Indicator Data'!AZ9&lt;X$194,0,10-(X$195-'Indicator Data'!AZ9)/(X$195-X$194)*10)),1))</f>
        <v>6.5</v>
      </c>
      <c r="Y6" s="73">
        <f>IF('Indicator Data'!BC9="No data","x",ROUND(IF('Indicator Data'!BC9&gt;Y$195,10,IF('Indicator Data'!BC9&lt;Y$194,0,10-(Y$195-'Indicator Data'!BC9)/(Y$195-Y$194)*10)),1))</f>
        <v>8.4</v>
      </c>
      <c r="Z6" s="211">
        <f>IF('Indicator Data'!BD9="No data","x",ROUND(IF('Indicator Data'!BD9&gt;Z$195,10,IF('Indicator Data'!BD9&lt;Z$194,0,10-(Z$195-'Indicator Data'!BD9)/(Z$195-Z$194)*10)),1))</f>
        <v>3.9</v>
      </c>
      <c r="AA6" s="77">
        <f>IF('Indicator Data'!BE9="No data","x",IF('Indicator Data'!BE9&gt;'Indicator Data'!BE9,1,'Indicator Data'!BE9/'Indicator Data'!CK9))</f>
        <v>0.47841697056926308</v>
      </c>
      <c r="AB6" s="211">
        <f t="shared" si="10"/>
        <v>5.3</v>
      </c>
      <c r="AC6" s="74">
        <f t="shared" si="11"/>
        <v>5.3</v>
      </c>
      <c r="AD6" s="73">
        <f>IF('Indicator Data'!AX9="No data","x",ROUND(IF('Indicator Data'!AX9&gt;AD$195,10,IF('Indicator Data'!AX9&lt;AD$194,0,10-(AD$195-'Indicator Data'!AX9)/(AD$195-AD$194)*10)),1))</f>
        <v>6.2</v>
      </c>
      <c r="AE6" s="73">
        <f>IF('Indicator Data'!AY9="No data","x",ROUND(IF('Indicator Data'!AY9&gt;AE$195,10,IF('Indicator Data'!AY9&lt;AE$194,0,10-(AE$195-'Indicator Data'!AY9)/(AE$195-AE$194)*10)),1))</f>
        <v>4.2</v>
      </c>
      <c r="AF6" s="74">
        <f t="shared" si="12"/>
        <v>5.2</v>
      </c>
      <c r="AG6" s="88">
        <f>('Indicator Data'!BJ9+'Indicator Data'!BI9*0.5+'Indicator Data'!BH9*0.25)/1000</f>
        <v>369.46199999999999</v>
      </c>
      <c r="AH6" s="79">
        <f>AG6*1000/'Indicator Data'!CK9</f>
        <v>1.1991718728628933E-2</v>
      </c>
      <c r="AI6" s="74">
        <f t="shared" si="13"/>
        <v>1.2</v>
      </c>
      <c r="AJ6" s="73">
        <f>IF('Indicator Data'!BN9="No data","x",ROUND(IF('Indicator Data'!BN9&lt;$AJ$194,10,IF('Indicator Data'!BN9&gt;$AJ$195,0,($AJ$195-'Indicator Data'!BN9)/($AJ$195-$AJ$194)*10)),1))</f>
        <v>5.9</v>
      </c>
      <c r="AK6" s="73">
        <f>IF('Indicator Data'!BO9="No data","x",ROUND(IF('Indicator Data'!BO9&gt;$AK$195,10,IF('Indicator Data'!BO9&lt;$AK$194,0,10-($AK$195-'Indicator Data'!BO9)/($AK$195-$AK$194)*10)),1))</f>
        <v>6.7</v>
      </c>
      <c r="AL6" s="80">
        <f>IF('Indicator Data'!BP9="No data","x",ROUND(IF('Indicator Data'!BP9&gt;$AL$195,10,IF('Indicator Data'!BP9&lt;$AL$194,0,10-($AL$195-'Indicator Data'!BP9)/($AL$195-$AL$194)*10)),1))</f>
        <v>6.9</v>
      </c>
      <c r="AM6" s="80">
        <f>IF('Indicator Data'!BQ9="No data","x",ROUND(IF('Indicator Data'!BQ9&gt;$AM$195,10,IF('Indicator Data'!BQ9&lt;$AM$194,0,10-($AM$195-'Indicator Data'!BQ9)/($AM$195-$AM$194)*10)),1))</f>
        <v>6.9</v>
      </c>
      <c r="AN6" s="73">
        <f t="shared" si="14"/>
        <v>6.9</v>
      </c>
      <c r="AO6" s="74">
        <f t="shared" si="15"/>
        <v>6.3</v>
      </c>
      <c r="AP6" s="81">
        <f t="shared" si="16"/>
        <v>4.7</v>
      </c>
      <c r="AQ6" s="82">
        <f t="shared" si="0"/>
        <v>4.9000000000000004</v>
      </c>
    </row>
    <row r="7" spans="1:43" s="4" customFormat="1" x14ac:dyDescent="0.25">
      <c r="A7" s="126" t="str">
        <f>'Indicator Data'!A10</f>
        <v>Antigua and Barbuda</v>
      </c>
      <c r="B7" s="59" t="str">
        <f>'Indicator Data'!B10</f>
        <v>ATG</v>
      </c>
      <c r="C7" s="73">
        <f>ROUND(IF('Indicator Data'!AQ10="No data",IF((0.1233*LN('Indicator Data'!CJ10)-0.4559)&gt;C$195,0,IF((0.1233*LN('Indicator Data'!CJ10)-0.4559)&lt;C$194,10,(C$195-(0.1233*LN('Indicator Data'!CJ10)-0.4559))/(C$195-C$194)*10)),IF('Indicator Data'!AQ10&gt;C$195,0,IF('Indicator Data'!AQ10&lt;C$194,10,(C$195-'Indicator Data'!AQ10)/(C$195-C$194)*10))),1)</f>
        <v>2.6</v>
      </c>
      <c r="D7" s="73" t="str">
        <f>IF('Indicator Data'!AR10="No data","x",ROUND((IF(LOG('Indicator Data'!AR10*1000)&gt;D$195,10,IF(LOG('Indicator Data'!AR10*1000)&lt;D$194,0,10-(D$195-LOG('Indicator Data'!AR10*1000))/(D$195-D$194)*10))),1))</f>
        <v>x</v>
      </c>
      <c r="E7" s="74">
        <f t="shared" si="1"/>
        <v>2.6</v>
      </c>
      <c r="F7" s="73" t="str">
        <f>IF('Indicator Data'!BF10="No data","x",ROUND(IF('Indicator Data'!BF10&gt;F$195,10,IF('Indicator Data'!BF10&lt;F$194,0,10-(F$195-'Indicator Data'!BF10)/(F$195-F$194)*10)),1))</f>
        <v>x</v>
      </c>
      <c r="G7" s="73">
        <f>IF('Indicator Data'!BG10="No data","x",ROUND(IF('Indicator Data'!BG10&gt;G$195,10,IF('Indicator Data'!BG10&lt;G$194,0,10-(G$195-'Indicator Data'!BG10)/(G$195-G$194)*10)),1))</f>
        <v>5.8</v>
      </c>
      <c r="H7" s="74">
        <f t="shared" si="2"/>
        <v>5.8</v>
      </c>
      <c r="I7" s="75">
        <f>SUM(IF('Indicator Data'!AS10=0,0,'Indicator Data'!AS10),SUM('Indicator Data'!AT10:AU10))</f>
        <v>19.790717000000001</v>
      </c>
      <c r="J7" s="75">
        <f>I7/'Indicator Data'!CK10*1000000</f>
        <v>205.54096130278546</v>
      </c>
      <c r="K7" s="73">
        <f t="shared" si="3"/>
        <v>4.0999999999999996</v>
      </c>
      <c r="L7" s="73">
        <f>IF('Indicator Data'!AV10="No data","x",ROUND(IF('Indicator Data'!AV10&gt;L$195,10,IF('Indicator Data'!AV10&lt;L$194,0,10-(L$195-'Indicator Data'!AV10)/(L$195-L$194)*10)),1))</f>
        <v>0.5</v>
      </c>
      <c r="M7" s="73">
        <f>IF('Indicator Data'!AW10="No data","x",IF('Indicator Data'!AW10=0,0,ROUND(IF(LOG('Indicator Data'!AW10)&gt;M$195,10,IF(LOG('Indicator Data'!AW10)&lt;M$194,0,10-(M$195-LOG('Indicator Data'!AW10))/(M$195-M$194)*10)),1)))</f>
        <v>6.1</v>
      </c>
      <c r="N7" s="74">
        <f t="shared" si="4"/>
        <v>3.6</v>
      </c>
      <c r="O7" s="76">
        <f t="shared" si="5"/>
        <v>3.7</v>
      </c>
      <c r="P7" s="88">
        <f>IF(AND('Indicator Data'!BK10="No data",'Indicator Data'!BL10="No data"),0,SUM('Indicator Data'!BK10:BM10)/1000)</f>
        <v>3.0000000000000001E-3</v>
      </c>
      <c r="Q7" s="73">
        <f t="shared" si="6"/>
        <v>0</v>
      </c>
      <c r="R7" s="77">
        <f>P7*1000/'Indicator Data'!CK10</f>
        <v>3.1157177575140729E-5</v>
      </c>
      <c r="S7" s="73">
        <f t="shared" si="7"/>
        <v>0</v>
      </c>
      <c r="T7" s="78">
        <f t="shared" si="8"/>
        <v>0</v>
      </c>
      <c r="U7" s="73" t="str">
        <f>IF('Indicator Data'!BA10="No data","x",ROUND(IF('Indicator Data'!BA10&gt;U$195,10,IF('Indicator Data'!BA10&lt;U$194,0,10-(U$195-'Indicator Data'!BA10)/(U$195-U$194)*10)),1))</f>
        <v>x</v>
      </c>
      <c r="V7" s="73" t="str">
        <f>IF('Indicator Data'!BB10="No data","x",IF('Indicator Data'!BB10=0,0,ROUND(IF(LOG('Indicator Data'!BB10)&gt;V$195,10,IF(LOG('Indicator Data'!BB10)&lt;V$194,0,10-(V$195-LOG('Indicator Data'!BB10))/(V$195-V$194)*10)),1)))</f>
        <v>x</v>
      </c>
      <c r="W7" s="73" t="str">
        <f t="shared" si="9"/>
        <v>x</v>
      </c>
      <c r="X7" s="73">
        <f>IF('Indicator Data'!AZ10="No data","x",ROUND(IF('Indicator Data'!AZ10&gt;X$195,10,IF('Indicator Data'!AZ10&lt;X$194,0,10-(X$195-'Indicator Data'!AZ10)/(X$195-X$194)*10)),1))</f>
        <v>0</v>
      </c>
      <c r="Y7" s="73" t="str">
        <f>IF('Indicator Data'!BC10="No data","x",ROUND(IF('Indicator Data'!BC10&gt;Y$195,10,IF('Indicator Data'!BC10&lt;Y$194,0,10-(Y$195-'Indicator Data'!BC10)/(Y$195-Y$194)*10)),1))</f>
        <v>x</v>
      </c>
      <c r="Z7" s="211" t="str">
        <f>IF('Indicator Data'!BD10="No data","x",ROUND(IF('Indicator Data'!BD10&gt;Z$195,10,IF('Indicator Data'!BD10&lt;Z$194,0,10-(Z$195-'Indicator Data'!BD10)/(Z$195-Z$194)*10)),1))</f>
        <v>x</v>
      </c>
      <c r="AA7" s="77">
        <f>IF('Indicator Data'!BE10="No data","x",IF('Indicator Data'!BE10&gt;'Indicator Data'!BE10,1,'Indicator Data'!BE10/'Indicator Data'!CK10))</f>
        <v>1.672101863199219E-3</v>
      </c>
      <c r="AB7" s="211">
        <f t="shared" si="10"/>
        <v>0</v>
      </c>
      <c r="AC7" s="74">
        <f t="shared" si="11"/>
        <v>0</v>
      </c>
      <c r="AD7" s="73">
        <f>IF('Indicator Data'!AX10="No data","x",ROUND(IF('Indicator Data'!AX10&gt;AD$195,10,IF('Indicator Data'!AX10&lt;AD$194,0,10-(AD$195-'Indicator Data'!AX10)/(AD$195-AD$194)*10)),1))</f>
        <v>0.6</v>
      </c>
      <c r="AE7" s="73" t="str">
        <f>IF('Indicator Data'!AY10="No data","x",ROUND(IF('Indicator Data'!AY10&gt;AE$195,10,IF('Indicator Data'!AY10&lt;AE$194,0,10-(AE$195-'Indicator Data'!AY10)/(AE$195-AE$194)*10)),1))</f>
        <v>x</v>
      </c>
      <c r="AF7" s="74">
        <f t="shared" si="12"/>
        <v>0.6</v>
      </c>
      <c r="AG7" s="88">
        <f>('Indicator Data'!BJ10+'Indicator Data'!BI10*0.5+'Indicator Data'!BH10*0.25)/1000</f>
        <v>0.35</v>
      </c>
      <c r="AH7" s="79">
        <f>AG7*1000/'Indicator Data'!CK10</f>
        <v>3.6350040504330846E-3</v>
      </c>
      <c r="AI7" s="74">
        <f t="shared" si="13"/>
        <v>0.4</v>
      </c>
      <c r="AJ7" s="73">
        <f>IF('Indicator Data'!BN10="No data","x",ROUND(IF('Indicator Data'!BN10&lt;$AJ$194,10,IF('Indicator Data'!BN10&gt;$AJ$195,0,($AJ$195-'Indicator Data'!BN10)/($AJ$195-$AJ$194)*10)),1))</f>
        <v>7.2</v>
      </c>
      <c r="AK7" s="73">
        <f>IF('Indicator Data'!BO10="No data","x",ROUND(IF('Indicator Data'!BO10&gt;$AK$195,10,IF('Indicator Data'!BO10&lt;$AK$194,0,10-($AK$195-'Indicator Data'!BO10)/($AK$195-$AK$194)*10)),1))</f>
        <v>4.4000000000000004</v>
      </c>
      <c r="AL7" s="80">
        <f>IF('Indicator Data'!BP10="No data","x",ROUND(IF('Indicator Data'!BP10&gt;$AL$195,10,IF('Indicator Data'!BP10&lt;$AL$194,0,10-($AL$195-'Indicator Data'!BP10)/($AL$195-$AL$194)*10)),1))</f>
        <v>1.8</v>
      </c>
      <c r="AM7" s="80" t="str">
        <f>IF('Indicator Data'!BQ10="No data","x",ROUND(IF('Indicator Data'!BQ10&gt;$AM$195,10,IF('Indicator Data'!BQ10&lt;$AM$194,0,10-($AM$195-'Indicator Data'!BQ10)/($AM$195-$AM$194)*10)),1))</f>
        <v>x</v>
      </c>
      <c r="AN7" s="73">
        <f t="shared" si="14"/>
        <v>1.8</v>
      </c>
      <c r="AO7" s="74">
        <f t="shared" si="15"/>
        <v>5.8</v>
      </c>
      <c r="AP7" s="81">
        <f t="shared" si="16"/>
        <v>2.1</v>
      </c>
      <c r="AQ7" s="82">
        <f t="shared" si="0"/>
        <v>1.1000000000000001</v>
      </c>
    </row>
    <row r="8" spans="1:43" s="4" customFormat="1" x14ac:dyDescent="0.25">
      <c r="A8" s="126" t="str">
        <f>'Indicator Data'!A11</f>
        <v>Argentina</v>
      </c>
      <c r="B8" s="59" t="str">
        <f>'Indicator Data'!B11</f>
        <v>ARG</v>
      </c>
      <c r="C8" s="73">
        <f>ROUND(IF('Indicator Data'!AQ11="No data",IF((0.1233*LN('Indicator Data'!CJ11)-0.4559)&gt;C$195,0,IF((0.1233*LN('Indicator Data'!CJ11)-0.4559)&lt;C$194,10,(C$195-(0.1233*LN('Indicator Data'!CJ11)-0.4559))/(C$195-C$194)*10)),IF('Indicator Data'!AQ11&gt;C$195,0,IF('Indicator Data'!AQ11&lt;C$194,10,(C$195-'Indicator Data'!AQ11)/(C$195-C$194)*10))),1)</f>
        <v>1.9</v>
      </c>
      <c r="D8" s="73" t="str">
        <f>IF('Indicator Data'!AR11="No data","x",ROUND((IF(LOG('Indicator Data'!AR11*1000)&gt;D$195,10,IF(LOG('Indicator Data'!AR11*1000)&lt;D$194,0,10-(D$195-LOG('Indicator Data'!AR11*1000))/(D$195-D$194)*10))),1))</f>
        <v>x</v>
      </c>
      <c r="E8" s="74">
        <f t="shared" si="1"/>
        <v>1.9</v>
      </c>
      <c r="F8" s="73">
        <f>IF('Indicator Data'!BF11="No data","x",ROUND(IF('Indicator Data'!BF11&gt;F$195,10,IF('Indicator Data'!BF11&lt;F$194,0,10-(F$195-'Indicator Data'!BF11)/(F$195-F$194)*10)),1))</f>
        <v>4.8</v>
      </c>
      <c r="G8" s="73">
        <f>IF('Indicator Data'!BG11="No data","x",ROUND(IF('Indicator Data'!BG11&gt;G$195,10,IF('Indicator Data'!BG11&lt;G$194,0,10-(G$195-'Indicator Data'!BG11)/(G$195-G$194)*10)),1))</f>
        <v>3.9</v>
      </c>
      <c r="H8" s="74">
        <f t="shared" si="2"/>
        <v>4.4000000000000004</v>
      </c>
      <c r="I8" s="75">
        <f>SUM(IF('Indicator Data'!AS11=0,0,'Indicator Data'!AS11),SUM('Indicator Data'!AT11:AU11))</f>
        <v>-27.878683000000002</v>
      </c>
      <c r="J8" s="75">
        <f>I8/'Indicator Data'!CK11*1000000</f>
        <v>-0.62656464268036349</v>
      </c>
      <c r="K8" s="73">
        <f t="shared" si="3"/>
        <v>0</v>
      </c>
      <c r="L8" s="73">
        <f>IF('Indicator Data'!AV11="No data","x",ROUND(IF('Indicator Data'!AV11&gt;L$195,10,IF('Indicator Data'!AV11&lt;L$194,0,10-(L$195-'Indicator Data'!AV11)/(L$195-L$194)*10)),1))</f>
        <v>0</v>
      </c>
      <c r="M8" s="73">
        <f>IF('Indicator Data'!AW11="No data","x",IF('Indicator Data'!AW11=0,0,ROUND(IF(LOG('Indicator Data'!AW11)&gt;M$195,10,IF(LOG('Indicator Data'!AW11)&lt;M$194,0,10-(M$195-LOG('Indicator Data'!AW11))/(M$195-M$194)*10)),1)))</f>
        <v>1.5</v>
      </c>
      <c r="N8" s="74">
        <f t="shared" si="4"/>
        <v>0.5</v>
      </c>
      <c r="O8" s="76">
        <f t="shared" si="5"/>
        <v>2.2000000000000002</v>
      </c>
      <c r="P8" s="88">
        <f>IF(AND('Indicator Data'!BK11="No data",'Indicator Data'!BL11="No data"),0,SUM('Indicator Data'!BK11:BM11)/1000)</f>
        <v>9.6170000000000009</v>
      </c>
      <c r="Q8" s="73">
        <f t="shared" si="6"/>
        <v>3.3</v>
      </c>
      <c r="R8" s="77">
        <f>P8*1000/'Indicator Data'!CK11</f>
        <v>2.161390539379875E-4</v>
      </c>
      <c r="S8" s="73">
        <f t="shared" si="7"/>
        <v>2.2000000000000002</v>
      </c>
      <c r="T8" s="78">
        <f t="shared" si="8"/>
        <v>2.8</v>
      </c>
      <c r="U8" s="73">
        <f>IF('Indicator Data'!BA11="No data","x",ROUND(IF('Indicator Data'!BA11&gt;U$195,10,IF('Indicator Data'!BA11&lt;U$194,0,10-(U$195-'Indicator Data'!BA11)/(U$195-U$194)*10)),1))</f>
        <v>0.8</v>
      </c>
      <c r="V8" s="73">
        <f>IF('Indicator Data'!BB11="No data","x",IF('Indicator Data'!BB11=0,0,ROUND(IF(LOG('Indicator Data'!BB11)&gt;V$195,10,IF(LOG('Indicator Data'!BB11)&lt;V$194,0,10-(V$195-LOG('Indicator Data'!BB11))/(V$195-V$194)*10)),1)))</f>
        <v>4.8</v>
      </c>
      <c r="W8" s="73">
        <f t="shared" si="9"/>
        <v>2.8</v>
      </c>
      <c r="X8" s="73">
        <f>IF('Indicator Data'!AZ11="No data","x",ROUND(IF('Indicator Data'!AZ11&gt;X$195,10,IF('Indicator Data'!AZ11&lt;X$194,0,10-(X$195-'Indicator Data'!AZ11)/(X$195-X$194)*10)),1))</f>
        <v>0.5</v>
      </c>
      <c r="Y8" s="73" t="str">
        <f>IF('Indicator Data'!BC11="No data","x",ROUND(IF('Indicator Data'!BC11&gt;Y$195,10,IF('Indicator Data'!BC11&lt;Y$194,0,10-(Y$195-'Indicator Data'!BC11)/(Y$195-Y$194)*10)),1))</f>
        <v>x</v>
      </c>
      <c r="Z8" s="211">
        <f>IF('Indicator Data'!BD11="No data","x",ROUND(IF('Indicator Data'!BD11&gt;Z$195,10,IF('Indicator Data'!BD11&lt;Z$194,0,10-(Z$195-'Indicator Data'!BD11)/(Z$195-Z$194)*10)),1))</f>
        <v>0</v>
      </c>
      <c r="AA8" s="77">
        <f>IF('Indicator Data'!BE11="No data","x",IF('Indicator Data'!BE11&gt;'Indicator Data'!BE11,1,'Indicator Data'!BE11/'Indicator Data'!CK11))</f>
        <v>2.5216597537529579E-5</v>
      </c>
      <c r="AB8" s="211">
        <f t="shared" si="10"/>
        <v>0</v>
      </c>
      <c r="AC8" s="74">
        <f t="shared" si="11"/>
        <v>0.8</v>
      </c>
      <c r="AD8" s="73">
        <f>IF('Indicator Data'!AX11="No data","x",ROUND(IF('Indicator Data'!AX11&gt;AD$195,10,IF('Indicator Data'!AX11&lt;AD$194,0,10-(AD$195-'Indicator Data'!AX11)/(AD$195-AD$194)*10)),1))</f>
        <v>0.8</v>
      </c>
      <c r="AE8" s="73" t="str">
        <f>IF('Indicator Data'!AY11="No data","x",ROUND(IF('Indicator Data'!AY11&gt;AE$195,10,IF('Indicator Data'!AY11&lt;AE$194,0,10-(AE$195-'Indicator Data'!AY11)/(AE$195-AE$194)*10)),1))</f>
        <v>x</v>
      </c>
      <c r="AF8" s="74">
        <f t="shared" si="12"/>
        <v>0.8</v>
      </c>
      <c r="AG8" s="88">
        <f>('Indicator Data'!BJ11+'Indicator Data'!BI11*0.5+'Indicator Data'!BH11*0.25)/1000</f>
        <v>47.720750000000002</v>
      </c>
      <c r="AH8" s="79">
        <f>AG8*1000/'Indicator Data'!CK11</f>
        <v>1.0725088653645853E-3</v>
      </c>
      <c r="AI8" s="74">
        <f t="shared" si="13"/>
        <v>0.1</v>
      </c>
      <c r="AJ8" s="73">
        <f>IF('Indicator Data'!BN11="No data","x",ROUND(IF('Indicator Data'!BN11&lt;$AJ$194,10,IF('Indicator Data'!BN11&gt;$AJ$195,0,($AJ$195-'Indicator Data'!BN11)/($AJ$195-$AJ$194)*10)),1))</f>
        <v>2.1</v>
      </c>
      <c r="AK8" s="73">
        <f>IF('Indicator Data'!BO11="No data","x",ROUND(IF('Indicator Data'!BO11&gt;$AK$195,10,IF('Indicator Data'!BO11&lt;$AK$194,0,10-($AK$195-'Indicator Data'!BO11)/($AK$195-$AK$194)*10)),1))</f>
        <v>0</v>
      </c>
      <c r="AL8" s="80" t="str">
        <f>IF('Indicator Data'!BP11="No data","x",ROUND(IF('Indicator Data'!BP11&gt;$AL$195,10,IF('Indicator Data'!BP11&lt;$AL$194,0,10-($AL$195-'Indicator Data'!BP11)/($AL$195-$AL$194)*10)),1))</f>
        <v>x</v>
      </c>
      <c r="AM8" s="80" t="str">
        <f>IF('Indicator Data'!BQ11="No data","x",ROUND(IF('Indicator Data'!BQ11&gt;$AM$195,10,IF('Indicator Data'!BQ11&lt;$AM$194,0,10-($AM$195-'Indicator Data'!BQ11)/($AM$195-$AM$194)*10)),1))</f>
        <v>x</v>
      </c>
      <c r="AN8" s="73" t="str">
        <f t="shared" si="14"/>
        <v>x</v>
      </c>
      <c r="AO8" s="74">
        <f t="shared" si="15"/>
        <v>1.1000000000000001</v>
      </c>
      <c r="AP8" s="81">
        <f t="shared" si="16"/>
        <v>0.7</v>
      </c>
      <c r="AQ8" s="82">
        <f t="shared" si="0"/>
        <v>1.8</v>
      </c>
    </row>
    <row r="9" spans="1:43" s="4" customFormat="1" x14ac:dyDescent="0.25">
      <c r="A9" s="126" t="str">
        <f>'Indicator Data'!A12</f>
        <v>Armenia</v>
      </c>
      <c r="B9" s="59" t="str">
        <f>'Indicator Data'!B12</f>
        <v>ARM</v>
      </c>
      <c r="C9" s="73">
        <f>ROUND(IF('Indicator Data'!AQ12="No data",IF((0.1233*LN('Indicator Data'!CJ12)-0.4559)&gt;C$195,0,IF((0.1233*LN('Indicator Data'!CJ12)-0.4559)&lt;C$194,10,(C$195-(0.1233*LN('Indicator Data'!CJ12)-0.4559))/(C$195-C$194)*10)),IF('Indicator Data'!AQ12&gt;C$195,0,IF('Indicator Data'!AQ12&lt;C$194,10,(C$195-'Indicator Data'!AQ12)/(C$195-C$194)*10))),1)</f>
        <v>3</v>
      </c>
      <c r="D9" s="73">
        <f>IF('Indicator Data'!AR12="No data","x",ROUND((IF(LOG('Indicator Data'!AR12*1000)&gt;D$195,10,IF(LOG('Indicator Data'!AR12*1000)&lt;D$194,0,10-(D$195-LOG('Indicator Data'!AR12*1000))/(D$195-D$194)*10))),1))</f>
        <v>0</v>
      </c>
      <c r="E9" s="74">
        <f t="shared" si="1"/>
        <v>1.6</v>
      </c>
      <c r="F9" s="73">
        <f>IF('Indicator Data'!BF12="No data","x",ROUND(IF('Indicator Data'!BF12&gt;F$195,10,IF('Indicator Data'!BF12&lt;F$194,0,10-(F$195-'Indicator Data'!BF12)/(F$195-F$194)*10)),1))</f>
        <v>3.5</v>
      </c>
      <c r="G9" s="73">
        <f>IF('Indicator Data'!BG12="No data","x",ROUND(IF('Indicator Data'!BG12&gt;G$195,10,IF('Indicator Data'!BG12&lt;G$194,0,10-(G$195-'Indicator Data'!BG12)/(G$195-G$194)*10)),1))</f>
        <v>2.2000000000000002</v>
      </c>
      <c r="H9" s="74">
        <f t="shared" si="2"/>
        <v>2.9</v>
      </c>
      <c r="I9" s="75">
        <f>SUM(IF('Indicator Data'!AS12=0,0,'Indicator Data'!AS12),SUM('Indicator Data'!AT12:AU12))</f>
        <v>290.31984599999998</v>
      </c>
      <c r="J9" s="75">
        <f>I9/'Indicator Data'!CK12*1000000</f>
        <v>98.354294499311607</v>
      </c>
      <c r="K9" s="73">
        <f t="shared" si="3"/>
        <v>2</v>
      </c>
      <c r="L9" s="73">
        <f>IF('Indicator Data'!AV12="No data","x",ROUND(IF('Indicator Data'!AV12&gt;L$195,10,IF('Indicator Data'!AV12&lt;L$194,0,10-(L$195-'Indicator Data'!AV12)/(L$195-L$194)*10)),1))</f>
        <v>1.4</v>
      </c>
      <c r="M9" s="73">
        <f>IF('Indicator Data'!AW12="No data","x",IF('Indicator Data'!AW12=0,0,ROUND(IF(LOG('Indicator Data'!AW12)&gt;M$195,10,IF(LOG('Indicator Data'!AW12)&lt;M$194,0,10-(M$195-LOG('Indicator Data'!AW12))/(M$195-M$194)*10)),1)))</f>
        <v>8.8000000000000007</v>
      </c>
      <c r="N9" s="74">
        <f t="shared" si="4"/>
        <v>4.0999999999999996</v>
      </c>
      <c r="O9" s="76">
        <f t="shared" si="5"/>
        <v>2.6</v>
      </c>
      <c r="P9" s="88">
        <f>IF(AND('Indicator Data'!BK12="No data",'Indicator Data'!BL12="No data"),0,SUM('Indicator Data'!BK12:BM12)/1000)</f>
        <v>18.085000000000001</v>
      </c>
      <c r="Q9" s="73">
        <f t="shared" si="6"/>
        <v>4.2</v>
      </c>
      <c r="R9" s="77">
        <f>P9*1000/'Indicator Data'!CK12</f>
        <v>6.1268199212948411E-3</v>
      </c>
      <c r="S9" s="73">
        <f t="shared" si="7"/>
        <v>5</v>
      </c>
      <c r="T9" s="78">
        <f t="shared" si="8"/>
        <v>4.5999999999999996</v>
      </c>
      <c r="U9" s="73">
        <f>IF('Indicator Data'!BA12="No data","x",ROUND(IF('Indicator Data'!BA12&gt;U$195,10,IF('Indicator Data'!BA12&lt;U$194,0,10-(U$195-'Indicator Data'!BA12)/(U$195-U$194)*10)),1))</f>
        <v>0.4</v>
      </c>
      <c r="V9" s="73">
        <f>IF('Indicator Data'!BB12="No data","x",IF('Indicator Data'!BB12=0,0,ROUND(IF(LOG('Indicator Data'!BB12)&gt;V$195,10,IF(LOG('Indicator Data'!BB12)&lt;V$194,0,10-(V$195-LOG('Indicator Data'!BB12))/(V$195-V$194)*10)),1)))</f>
        <v>3.3</v>
      </c>
      <c r="W9" s="73">
        <f t="shared" si="9"/>
        <v>1.8499999999999999</v>
      </c>
      <c r="X9" s="73">
        <f>IF('Indicator Data'!AZ12="No data","x",ROUND(IF('Indicator Data'!AZ12&gt;X$195,10,IF('Indicator Data'!AZ12&lt;X$194,0,10-(X$195-'Indicator Data'!AZ12)/(X$195-X$194)*10)),1))</f>
        <v>0.7</v>
      </c>
      <c r="Y9" s="73" t="str">
        <f>IF('Indicator Data'!BC12="No data","x",ROUND(IF('Indicator Data'!BC12&gt;Y$195,10,IF('Indicator Data'!BC12&lt;Y$194,0,10-(Y$195-'Indicator Data'!BC12)/(Y$195-Y$194)*10)),1))</f>
        <v>x</v>
      </c>
      <c r="Z9" s="211">
        <f>IF('Indicator Data'!BD12="No data","x",ROUND(IF('Indicator Data'!BD12&gt;Z$195,10,IF('Indicator Data'!BD12&lt;Z$194,0,10-(Z$195-'Indicator Data'!BD12)/(Z$195-Z$194)*10)),1))</f>
        <v>0</v>
      </c>
      <c r="AA9" s="77">
        <f>IF('Indicator Data'!BE12="No data","x",IF('Indicator Data'!BE12&gt;'Indicator Data'!BE12,1,'Indicator Data'!BE12/'Indicator Data'!CK12))</f>
        <v>1.3262862764654229E-2</v>
      </c>
      <c r="AB9" s="211">
        <f t="shared" si="10"/>
        <v>0.1</v>
      </c>
      <c r="AC9" s="74">
        <f t="shared" si="11"/>
        <v>0.7</v>
      </c>
      <c r="AD9" s="73">
        <f>IF('Indicator Data'!AX12="No data","x",ROUND(IF('Indicator Data'!AX12&gt;AD$195,10,IF('Indicator Data'!AX12&lt;AD$194,0,10-(AD$195-'Indicator Data'!AX12)/(AD$195-AD$194)*10)),1))</f>
        <v>1</v>
      </c>
      <c r="AE9" s="73">
        <f>IF('Indicator Data'!AY12="No data","x",ROUND(IF('Indicator Data'!AY12&gt;AE$195,10,IF('Indicator Data'!AY12&lt;AE$194,0,10-(AE$195-'Indicator Data'!AY12)/(AE$195-AE$194)*10)),1))</f>
        <v>0.6</v>
      </c>
      <c r="AF9" s="74">
        <f t="shared" si="12"/>
        <v>0.8</v>
      </c>
      <c r="AG9" s="88">
        <f>('Indicator Data'!BJ12+'Indicator Data'!BI12*0.5+'Indicator Data'!BH12*0.25)/1000</f>
        <v>15.837</v>
      </c>
      <c r="AH9" s="79">
        <f>AG9*1000/'Indicator Data'!CK12</f>
        <v>5.3652445171991367E-3</v>
      </c>
      <c r="AI9" s="74">
        <f t="shared" si="13"/>
        <v>0.5</v>
      </c>
      <c r="AJ9" s="73">
        <f>IF('Indicator Data'!BN12="No data","x",ROUND(IF('Indicator Data'!BN12&lt;$AJ$194,10,IF('Indicator Data'!BN12&gt;$AJ$195,0,($AJ$195-'Indicator Data'!BN12)/($AJ$195-$AJ$194)*10)),1))</f>
        <v>4</v>
      </c>
      <c r="AK9" s="73">
        <f>IF('Indicator Data'!BO12="No data","x",ROUND(IF('Indicator Data'!BO12&gt;$AK$195,10,IF('Indicator Data'!BO12&lt;$AK$194,0,10-($AK$195-'Indicator Data'!BO12)/($AK$195-$AK$194)*10)),1))</f>
        <v>0</v>
      </c>
      <c r="AL9" s="80">
        <f>IF('Indicator Data'!BP12="No data","x",ROUND(IF('Indicator Data'!BP12&gt;$AL$195,10,IF('Indicator Data'!BP12&lt;$AL$194,0,10-($AL$195-'Indicator Data'!BP12)/($AL$195-$AL$194)*10)),1))</f>
        <v>8.6999999999999993</v>
      </c>
      <c r="AM9" s="80">
        <f>IF('Indicator Data'!BQ12="No data","x",ROUND(IF('Indicator Data'!BQ12&gt;$AM$195,10,IF('Indicator Data'!BQ12&lt;$AM$194,0,10-($AM$195-'Indicator Data'!BQ12)/($AM$195-$AM$194)*10)),1))</f>
        <v>6</v>
      </c>
      <c r="AN9" s="73">
        <f t="shared" si="14"/>
        <v>8.1999999999999993</v>
      </c>
      <c r="AO9" s="74">
        <f t="shared" si="15"/>
        <v>2</v>
      </c>
      <c r="AP9" s="81">
        <f t="shared" si="16"/>
        <v>1</v>
      </c>
      <c r="AQ9" s="82">
        <f t="shared" si="0"/>
        <v>3</v>
      </c>
    </row>
    <row r="10" spans="1:43" s="4" customFormat="1" x14ac:dyDescent="0.25">
      <c r="A10" s="126" t="str">
        <f>'Indicator Data'!A13</f>
        <v>Australia</v>
      </c>
      <c r="B10" s="59" t="str">
        <f>'Indicator Data'!B13</f>
        <v>AUS</v>
      </c>
      <c r="C10" s="73">
        <f>ROUND(IF('Indicator Data'!AQ13="No data",IF((0.1233*LN('Indicator Data'!CJ13)-0.4559)&gt;C$195,0,IF((0.1233*LN('Indicator Data'!CJ13)-0.4559)&lt;C$194,10,(C$195-(0.1233*LN('Indicator Data'!CJ13)-0.4559))/(C$195-C$194)*10)),IF('Indicator Data'!AQ13&gt;C$195,0,IF('Indicator Data'!AQ13&lt;C$194,10,(C$195-'Indicator Data'!AQ13)/(C$195-C$194)*10))),1)</f>
        <v>0.2</v>
      </c>
      <c r="D10" s="73" t="str">
        <f>IF('Indicator Data'!AR13="No data","x",ROUND((IF(LOG('Indicator Data'!AR13*1000)&gt;D$195,10,IF(LOG('Indicator Data'!AR13*1000)&lt;D$194,0,10-(D$195-LOG('Indicator Data'!AR13*1000))/(D$195-D$194)*10))),1))</f>
        <v>x</v>
      </c>
      <c r="E10" s="74">
        <f t="shared" si="1"/>
        <v>0.2</v>
      </c>
      <c r="F10" s="73">
        <f>IF('Indicator Data'!BF13="No data","x",ROUND(IF('Indicator Data'!BF13&gt;F$195,10,IF('Indicator Data'!BF13&lt;F$194,0,10-(F$195-'Indicator Data'!BF13)/(F$195-F$194)*10)),1))</f>
        <v>1.5</v>
      </c>
      <c r="G10" s="73">
        <f>IF('Indicator Data'!BG13="No data","x",ROUND(IF('Indicator Data'!BG13&gt;G$195,10,IF('Indicator Data'!BG13&lt;G$194,0,10-(G$195-'Indicator Data'!BG13)/(G$195-G$194)*10)),1))</f>
        <v>2.5</v>
      </c>
      <c r="H10" s="74">
        <f t="shared" si="2"/>
        <v>2</v>
      </c>
      <c r="I10" s="75">
        <f>SUM(IF('Indicator Data'!AS13=0,0,'Indicator Data'!AS13),SUM('Indicator Data'!AT13:AU13))</f>
        <v>0</v>
      </c>
      <c r="J10" s="75">
        <f>I10/'Indicator Data'!CK13*1000000</f>
        <v>0</v>
      </c>
      <c r="K10" s="73">
        <f t="shared" si="3"/>
        <v>0</v>
      </c>
      <c r="L10" s="73" t="str">
        <f>IF('Indicator Data'!AV13="No data","x",ROUND(IF('Indicator Data'!AV13&gt;L$195,10,IF('Indicator Data'!AV13&lt;L$194,0,10-(L$195-'Indicator Data'!AV13)/(L$195-L$194)*10)),1))</f>
        <v>x</v>
      </c>
      <c r="M10" s="73">
        <f>IF('Indicator Data'!AW13="No data","x",IF('Indicator Data'!AW13=0,0,ROUND(IF(LOG('Indicator Data'!AW13)&gt;M$195,10,IF(LOG('Indicator Data'!AW13)&lt;M$194,0,10-(M$195-LOG('Indicator Data'!AW13))/(M$195-M$194)*10)),1)))</f>
        <v>2.2999999999999998</v>
      </c>
      <c r="N10" s="74">
        <f t="shared" si="4"/>
        <v>1.2</v>
      </c>
      <c r="O10" s="76">
        <f t="shared" si="5"/>
        <v>0.9</v>
      </c>
      <c r="P10" s="88">
        <f>IF(AND('Indicator Data'!BK13="No data",'Indicator Data'!BL13="No data"),0,SUM('Indicator Data'!BK13:BM13)/1000)</f>
        <v>117.578</v>
      </c>
      <c r="Q10" s="73">
        <f t="shared" si="6"/>
        <v>6.9</v>
      </c>
      <c r="R10" s="77">
        <f>P10*1000/'Indicator Data'!CK13</f>
        <v>4.7045562069188479E-3</v>
      </c>
      <c r="S10" s="73">
        <f t="shared" si="7"/>
        <v>4.7</v>
      </c>
      <c r="T10" s="78">
        <f t="shared" si="8"/>
        <v>5.8</v>
      </c>
      <c r="U10" s="73">
        <f>IF('Indicator Data'!BA13="No data","x",ROUND(IF('Indicator Data'!BA13&gt;U$195,10,IF('Indicator Data'!BA13&lt;U$194,0,10-(U$195-'Indicator Data'!BA13)/(U$195-U$194)*10)),1))</f>
        <v>0.2</v>
      </c>
      <c r="V10" s="73">
        <f>IF('Indicator Data'!BB13="No data","x",IF('Indicator Data'!BB13=0,0,ROUND(IF(LOG('Indicator Data'!BB13)&gt;V$195,10,IF(LOG('Indicator Data'!BB13)&lt;V$194,0,10-(V$195-LOG('Indicator Data'!BB13))/(V$195-V$194)*10)),1)))</f>
        <v>3</v>
      </c>
      <c r="W10" s="73">
        <f t="shared" si="9"/>
        <v>1.6</v>
      </c>
      <c r="X10" s="73">
        <f>IF('Indicator Data'!AZ13="No data","x",ROUND(IF('Indicator Data'!AZ13&gt;X$195,10,IF('Indicator Data'!AZ13&lt;X$194,0,10-(X$195-'Indicator Data'!AZ13)/(X$195-X$194)*10)),1))</f>
        <v>0.1</v>
      </c>
      <c r="Y10" s="73" t="str">
        <f>IF('Indicator Data'!BC13="No data","x",ROUND(IF('Indicator Data'!BC13&gt;Y$195,10,IF('Indicator Data'!BC13&lt;Y$194,0,10-(Y$195-'Indicator Data'!BC13)/(Y$195-Y$194)*10)),1))</f>
        <v>x</v>
      </c>
      <c r="Z10" s="211" t="str">
        <f>IF('Indicator Data'!BD13="No data","x",ROUND(IF('Indicator Data'!BD13&gt;Z$195,10,IF('Indicator Data'!BD13&lt;Z$194,0,10-(Z$195-'Indicator Data'!BD13)/(Z$195-Z$194)*10)),1))</f>
        <v>x</v>
      </c>
      <c r="AA10" s="77">
        <f>IF('Indicator Data'!BE13="No data","x",IF('Indicator Data'!BE13&gt;'Indicator Data'!BE13,1,'Indicator Data'!BE13/'Indicator Data'!CK13))</f>
        <v>8.0516580101573404E-4</v>
      </c>
      <c r="AB10" s="211">
        <f t="shared" si="10"/>
        <v>0</v>
      </c>
      <c r="AC10" s="74">
        <f t="shared" si="11"/>
        <v>0.6</v>
      </c>
      <c r="AD10" s="73">
        <f>IF('Indicator Data'!AX13="No data","x",ROUND(IF('Indicator Data'!AX13&gt;AD$195,10,IF('Indicator Data'!AX13&lt;AD$194,0,10-(AD$195-'Indicator Data'!AX13)/(AD$195-AD$194)*10)),1))</f>
        <v>0.3</v>
      </c>
      <c r="AE10" s="73">
        <f>IF('Indicator Data'!AY13="No data","x",ROUND(IF('Indicator Data'!AY13&gt;AE$195,10,IF('Indicator Data'!AY13&lt;AE$194,0,10-(AE$195-'Indicator Data'!AY13)/(AE$195-AE$194)*10)),1))</f>
        <v>0</v>
      </c>
      <c r="AF10" s="74">
        <f t="shared" si="12"/>
        <v>0.2</v>
      </c>
      <c r="AG10" s="88">
        <f>('Indicator Data'!BJ13+'Indicator Data'!BI13*0.5+'Indicator Data'!BH13*0.25)/1000</f>
        <v>13.812749999999999</v>
      </c>
      <c r="AH10" s="79">
        <f>AG10*1000/'Indicator Data'!CK13</f>
        <v>5.5267872176017899E-4</v>
      </c>
      <c r="AI10" s="74">
        <f t="shared" si="13"/>
        <v>0.1</v>
      </c>
      <c r="AJ10" s="73">
        <f>IF('Indicator Data'!BN13="No data","x",ROUND(IF('Indicator Data'!BN13&lt;$AJ$194,10,IF('Indicator Data'!BN13&gt;$AJ$195,0,($AJ$195-'Indicator Data'!BN13)/($AJ$195-$AJ$194)*10)),1))</f>
        <v>2.4</v>
      </c>
      <c r="AK10" s="73">
        <f>IF('Indicator Data'!BO13="No data","x",ROUND(IF('Indicator Data'!BO13&gt;$AK$195,10,IF('Indicator Data'!BO13&lt;$AK$194,0,10-($AK$195-'Indicator Data'!BO13)/($AK$195-$AK$194)*10)),1))</f>
        <v>0</v>
      </c>
      <c r="AL10" s="80">
        <f>IF('Indicator Data'!BP13="No data","x",ROUND(IF('Indicator Data'!BP13&gt;$AL$195,10,IF('Indicator Data'!BP13&lt;$AL$194,0,10-($AL$195-'Indicator Data'!BP13)/($AL$195-$AL$194)*10)),1))</f>
        <v>0.4</v>
      </c>
      <c r="AM10" s="80" t="str">
        <f>IF('Indicator Data'!BQ13="No data","x",ROUND(IF('Indicator Data'!BQ13&gt;$AM$195,10,IF('Indicator Data'!BQ13&lt;$AM$194,0,10-($AM$195-'Indicator Data'!BQ13)/($AM$195-$AM$194)*10)),1))</f>
        <v>x</v>
      </c>
      <c r="AN10" s="73">
        <f t="shared" si="14"/>
        <v>0.4</v>
      </c>
      <c r="AO10" s="74">
        <f t="shared" si="15"/>
        <v>1.2</v>
      </c>
      <c r="AP10" s="81">
        <f t="shared" si="16"/>
        <v>0.5</v>
      </c>
      <c r="AQ10" s="82">
        <f t="shared" si="0"/>
        <v>3.6</v>
      </c>
    </row>
    <row r="11" spans="1:43" s="4" customFormat="1" x14ac:dyDescent="0.25">
      <c r="A11" s="126" t="str">
        <f>'Indicator Data'!A14</f>
        <v>Austria</v>
      </c>
      <c r="B11" s="59" t="str">
        <f>'Indicator Data'!B14</f>
        <v>AUT</v>
      </c>
      <c r="C11" s="73">
        <f>ROUND(IF('Indicator Data'!AQ14="No data",IF((0.1233*LN('Indicator Data'!CJ14)-0.4559)&gt;C$195,0,IF((0.1233*LN('Indicator Data'!CJ14)-0.4559)&lt;C$194,10,(C$195-(0.1233*LN('Indicator Data'!CJ14)-0.4559))/(C$195-C$194)*10)),IF('Indicator Data'!AQ14&gt;C$195,0,IF('Indicator Data'!AQ14&lt;C$194,10,(C$195-'Indicator Data'!AQ14)/(C$195-C$194)*10))),1)</f>
        <v>0.6</v>
      </c>
      <c r="D11" s="73" t="str">
        <f>IF('Indicator Data'!AR14="No data","x",ROUND((IF(LOG('Indicator Data'!AR14*1000)&gt;D$195,10,IF(LOG('Indicator Data'!AR14*1000)&lt;D$194,0,10-(D$195-LOG('Indicator Data'!AR14*1000))/(D$195-D$194)*10))),1))</f>
        <v>x</v>
      </c>
      <c r="E11" s="74">
        <f t="shared" si="1"/>
        <v>0.6</v>
      </c>
      <c r="F11" s="73">
        <f>IF('Indicator Data'!BF14="No data","x",ROUND(IF('Indicator Data'!BF14&gt;F$195,10,IF('Indicator Data'!BF14&lt;F$194,0,10-(F$195-'Indicator Data'!BF14)/(F$195-F$194)*10)),1))</f>
        <v>1</v>
      </c>
      <c r="G11" s="73">
        <f>IF('Indicator Data'!BG14="No data","x",ROUND(IF('Indicator Data'!BG14&gt;G$195,10,IF('Indicator Data'!BG14&lt;G$194,0,10-(G$195-'Indicator Data'!BG14)/(G$195-G$194)*10)),1))</f>
        <v>1.4</v>
      </c>
      <c r="H11" s="74">
        <f t="shared" si="2"/>
        <v>1.2</v>
      </c>
      <c r="I11" s="75">
        <f>SUM(IF('Indicator Data'!AS14=0,0,'Indicator Data'!AS14),SUM('Indicator Data'!AT14:AU14))</f>
        <v>0</v>
      </c>
      <c r="J11" s="75">
        <f>I11/'Indicator Data'!CK14*1000000</f>
        <v>0</v>
      </c>
      <c r="K11" s="73">
        <f t="shared" si="3"/>
        <v>0</v>
      </c>
      <c r="L11" s="73" t="str">
        <f>IF('Indicator Data'!AV14="No data","x",ROUND(IF('Indicator Data'!AV14&gt;L$195,10,IF('Indicator Data'!AV14&lt;L$194,0,10-(L$195-'Indicator Data'!AV14)/(L$195-L$194)*10)),1))</f>
        <v>x</v>
      </c>
      <c r="M11" s="73">
        <f>IF('Indicator Data'!AW14="No data","x",IF('Indicator Data'!AW14=0,0,ROUND(IF(LOG('Indicator Data'!AW14)&gt;M$195,10,IF(LOG('Indicator Data'!AW14)&lt;M$194,0,10-(M$195-LOG('Indicator Data'!AW14))/(M$195-M$194)*10)),1)))</f>
        <v>4.5</v>
      </c>
      <c r="N11" s="74">
        <f t="shared" si="4"/>
        <v>2.2999999999999998</v>
      </c>
      <c r="O11" s="76">
        <f t="shared" si="5"/>
        <v>1.2</v>
      </c>
      <c r="P11" s="88">
        <f>IF(AND('Indicator Data'!BK14="No data",'Indicator Data'!BL14="No data"),0,SUM('Indicator Data'!BK14:BM14)/1000)</f>
        <v>166.13300000000001</v>
      </c>
      <c r="Q11" s="73">
        <f t="shared" si="6"/>
        <v>7.4</v>
      </c>
      <c r="R11" s="77">
        <f>P11*1000/'Indicator Data'!CK14</f>
        <v>1.877837743868371E-2</v>
      </c>
      <c r="S11" s="73">
        <f t="shared" si="7"/>
        <v>6.6</v>
      </c>
      <c r="T11" s="78">
        <f t="shared" si="8"/>
        <v>7</v>
      </c>
      <c r="U11" s="73" t="str">
        <f>IF('Indicator Data'!BA14="No data","x",ROUND(IF('Indicator Data'!BA14&gt;U$195,10,IF('Indicator Data'!BA14&lt;U$194,0,10-(U$195-'Indicator Data'!BA14)/(U$195-U$194)*10)),1))</f>
        <v>x</v>
      </c>
      <c r="V11" s="73">
        <f>IF('Indicator Data'!BB14="No data","x",IF('Indicator Data'!BB14=0,0,ROUND(IF(LOG('Indicator Data'!BB14)&gt;V$195,10,IF(LOG('Indicator Data'!BB14)&lt;V$194,0,10-(V$195-LOG('Indicator Data'!BB14))/(V$195-V$194)*10)),1)))</f>
        <v>2.2999999999999998</v>
      </c>
      <c r="W11" s="73">
        <f t="shared" si="9"/>
        <v>2.2999999999999998</v>
      </c>
      <c r="X11" s="73">
        <f>IF('Indicator Data'!AZ14="No data","x",ROUND(IF('Indicator Data'!AZ14&gt;X$195,10,IF('Indicator Data'!AZ14&lt;X$194,0,10-(X$195-'Indicator Data'!AZ14)/(X$195-X$194)*10)),1))</f>
        <v>0.1</v>
      </c>
      <c r="Y11" s="73" t="str">
        <f>IF('Indicator Data'!BC14="No data","x",ROUND(IF('Indicator Data'!BC14&gt;Y$195,10,IF('Indicator Data'!BC14&lt;Y$194,0,10-(Y$195-'Indicator Data'!BC14)/(Y$195-Y$194)*10)),1))</f>
        <v>x</v>
      </c>
      <c r="Z11" s="211" t="str">
        <f>IF('Indicator Data'!BD14="No data","x",ROUND(IF('Indicator Data'!BD14&gt;Z$195,10,IF('Indicator Data'!BD14&lt;Z$194,0,10-(Z$195-'Indicator Data'!BD14)/(Z$195-Z$194)*10)),1))</f>
        <v>x</v>
      </c>
      <c r="AA11" s="77">
        <f>IF('Indicator Data'!BE14="No data","x",IF('Indicator Data'!BE14&gt;'Indicator Data'!BE14,1,'Indicator Data'!BE14/'Indicator Data'!CK14))</f>
        <v>1.5259346151711584E-5</v>
      </c>
      <c r="AB11" s="211">
        <f t="shared" si="10"/>
        <v>0</v>
      </c>
      <c r="AC11" s="74">
        <f t="shared" si="11"/>
        <v>0.8</v>
      </c>
      <c r="AD11" s="73">
        <f>IF('Indicator Data'!AX14="No data","x",ROUND(IF('Indicator Data'!AX14&gt;AD$195,10,IF('Indicator Data'!AX14&lt;AD$194,0,10-(AD$195-'Indicator Data'!AX14)/(AD$195-AD$194)*10)),1))</f>
        <v>0.3</v>
      </c>
      <c r="AE11" s="73" t="str">
        <f>IF('Indicator Data'!AY14="No data","x",ROUND(IF('Indicator Data'!AY14&gt;AE$195,10,IF('Indicator Data'!AY14&lt;AE$194,0,10-(AE$195-'Indicator Data'!AY14)/(AE$195-AE$194)*10)),1))</f>
        <v>x</v>
      </c>
      <c r="AF11" s="74">
        <f t="shared" si="12"/>
        <v>0.3</v>
      </c>
      <c r="AG11" s="88">
        <f>('Indicator Data'!BJ14+'Indicator Data'!BI14*0.5+'Indicator Data'!BH14*0.25)/1000</f>
        <v>8.2500000000000004E-2</v>
      </c>
      <c r="AH11" s="79">
        <f>AG11*1000/'Indicator Data'!CK14</f>
        <v>9.3251559816015242E-6</v>
      </c>
      <c r="AI11" s="74">
        <f t="shared" si="13"/>
        <v>0</v>
      </c>
      <c r="AJ11" s="73">
        <f>IF('Indicator Data'!BN14="No data","x",ROUND(IF('Indicator Data'!BN14&lt;$AJ$194,10,IF('Indicator Data'!BN14&gt;$AJ$195,0,($AJ$195-'Indicator Data'!BN14)/($AJ$195-$AJ$194)*10)),1))</f>
        <v>0.3</v>
      </c>
      <c r="AK11" s="73">
        <f>IF('Indicator Data'!BO14="No data","x",ROUND(IF('Indicator Data'!BO14&gt;$AK$195,10,IF('Indicator Data'!BO14&lt;$AK$194,0,10-($AK$195-'Indicator Data'!BO14)/($AK$195-$AK$194)*10)),1))</f>
        <v>0</v>
      </c>
      <c r="AL11" s="80">
        <f>IF('Indicator Data'!BP14="No data","x",ROUND(IF('Indicator Data'!BP14&gt;$AL$195,10,IF('Indicator Data'!BP14&lt;$AL$194,0,10-($AL$195-'Indicator Data'!BP14)/($AL$195-$AL$194)*10)),1))</f>
        <v>0.5</v>
      </c>
      <c r="AM11" s="80">
        <f>IF('Indicator Data'!BQ14="No data","x",ROUND(IF('Indicator Data'!BQ14&gt;$AM$195,10,IF('Indicator Data'!BQ14&lt;$AM$194,0,10-($AM$195-'Indicator Data'!BQ14)/($AM$195-$AM$194)*10)),1))</f>
        <v>3</v>
      </c>
      <c r="AN11" s="73">
        <f t="shared" si="14"/>
        <v>1</v>
      </c>
      <c r="AO11" s="74">
        <f t="shared" si="15"/>
        <v>0.2</v>
      </c>
      <c r="AP11" s="81">
        <f t="shared" si="16"/>
        <v>0.3</v>
      </c>
      <c r="AQ11" s="82">
        <f t="shared" si="0"/>
        <v>4.4000000000000004</v>
      </c>
    </row>
    <row r="12" spans="1:43" s="4" customFormat="1" x14ac:dyDescent="0.25">
      <c r="A12" s="126" t="str">
        <f>'Indicator Data'!A15</f>
        <v>Azerbaijan</v>
      </c>
      <c r="B12" s="59" t="str">
        <f>'Indicator Data'!B15</f>
        <v>AZE</v>
      </c>
      <c r="C12" s="73">
        <f>ROUND(IF('Indicator Data'!AQ15="No data",IF((0.1233*LN('Indicator Data'!CJ15)-0.4559)&gt;C$195,0,IF((0.1233*LN('Indicator Data'!CJ15)-0.4559)&lt;C$194,10,(C$195-(0.1233*LN('Indicator Data'!CJ15)-0.4559))/(C$195-C$194)*10)),IF('Indicator Data'!AQ15&gt;C$195,0,IF('Indicator Data'!AQ15&lt;C$194,10,(C$195-'Indicator Data'!AQ15)/(C$195-C$194)*10))),1)</f>
        <v>3</v>
      </c>
      <c r="D12" s="73" t="str">
        <f>IF('Indicator Data'!AR15="No data","x",ROUND((IF(LOG('Indicator Data'!AR15*1000)&gt;D$195,10,IF(LOG('Indicator Data'!AR15*1000)&lt;D$194,0,10-(D$195-LOG('Indicator Data'!AR15*1000))/(D$195-D$194)*10))),1))</f>
        <v>x</v>
      </c>
      <c r="E12" s="74">
        <f t="shared" si="1"/>
        <v>3</v>
      </c>
      <c r="F12" s="73">
        <f>IF('Indicator Data'!BF15="No data","x",ROUND(IF('Indicator Data'!BF15&gt;F$195,10,IF('Indicator Data'!BF15&lt;F$194,0,10-(F$195-'Indicator Data'!BF15)/(F$195-F$194)*10)),1))</f>
        <v>4.2</v>
      </c>
      <c r="G12" s="73">
        <f>IF('Indicator Data'!BG15="No data","x",ROUND(IF('Indicator Data'!BG15&gt;G$195,10,IF('Indicator Data'!BG15&lt;G$194,0,10-(G$195-'Indicator Data'!BG15)/(G$195-G$194)*10)),1))</f>
        <v>1.7</v>
      </c>
      <c r="H12" s="74">
        <f t="shared" si="2"/>
        <v>3</v>
      </c>
      <c r="I12" s="75">
        <f>SUM(IF('Indicator Data'!AS15=0,0,'Indicator Data'!AS15),SUM('Indicator Data'!AT15:AU15))</f>
        <v>143.92332500000001</v>
      </c>
      <c r="J12" s="75">
        <f>I12/'Indicator Data'!CK15*1000000</f>
        <v>14.475808698440426</v>
      </c>
      <c r="K12" s="73">
        <f t="shared" si="3"/>
        <v>0.3</v>
      </c>
      <c r="L12" s="73">
        <f>IF('Indicator Data'!AV15="No data","x",ROUND(IF('Indicator Data'!AV15&gt;L$195,10,IF('Indicator Data'!AV15&lt;L$194,0,10-(L$195-'Indicator Data'!AV15)/(L$195-L$194)*10)),1))</f>
        <v>0.2</v>
      </c>
      <c r="M12" s="73">
        <f>IF('Indicator Data'!AW15="No data","x",IF('Indicator Data'!AW15=0,0,ROUND(IF(LOG('Indicator Data'!AW15)&gt;M$195,10,IF(LOG('Indicator Data'!AW15)&lt;M$194,0,10-(M$195-LOG('Indicator Data'!AW15))/(M$195-M$194)*10)),1)))</f>
        <v>6.5</v>
      </c>
      <c r="N12" s="74">
        <f t="shared" si="4"/>
        <v>2.2999999999999998</v>
      </c>
      <c r="O12" s="76">
        <f t="shared" si="5"/>
        <v>2.8</v>
      </c>
      <c r="P12" s="88">
        <f>IF(AND('Indicator Data'!BK15="No data",'Indicator Data'!BL15="No data"),0,SUM('Indicator Data'!BK15:BM15)/1000)</f>
        <v>345.34</v>
      </c>
      <c r="Q12" s="73">
        <f t="shared" si="6"/>
        <v>8.5</v>
      </c>
      <c r="R12" s="77">
        <f>P12*1000/'Indicator Data'!CK15</f>
        <v>3.4734298807503346E-2</v>
      </c>
      <c r="S12" s="73">
        <f t="shared" si="7"/>
        <v>7.7</v>
      </c>
      <c r="T12" s="78">
        <f t="shared" si="8"/>
        <v>8.1</v>
      </c>
      <c r="U12" s="73">
        <f>IF('Indicator Data'!BA15="No data","x",ROUND(IF('Indicator Data'!BA15&gt;U$195,10,IF('Indicator Data'!BA15&lt;U$194,0,10-(U$195-'Indicator Data'!BA15)/(U$195-U$194)*10)),1))</f>
        <v>0.2</v>
      </c>
      <c r="V12" s="73">
        <f>IF('Indicator Data'!BB15="No data","x",IF('Indicator Data'!BB15=0,0,ROUND(IF(LOG('Indicator Data'!BB15)&gt;V$195,10,IF(LOG('Indicator Data'!BB15)&lt;V$194,0,10-(V$195-LOG('Indicator Data'!BB15))/(V$195-V$194)*10)),1)))</f>
        <v>3.7</v>
      </c>
      <c r="W12" s="73">
        <f t="shared" si="9"/>
        <v>1.9500000000000002</v>
      </c>
      <c r="X12" s="73">
        <f>IF('Indicator Data'!AZ15="No data","x",ROUND(IF('Indicator Data'!AZ15&gt;X$195,10,IF('Indicator Data'!AZ15&lt;X$194,0,10-(X$195-'Indicator Data'!AZ15)/(X$195-X$194)*10)),1))</f>
        <v>1.2</v>
      </c>
      <c r="Y12" s="73">
        <f>IF('Indicator Data'!BC15="No data","x",ROUND(IF('Indicator Data'!BC15&gt;Y$195,10,IF('Indicator Data'!BC15&lt;Y$194,0,10-(Y$195-'Indicator Data'!BC15)/(Y$195-Y$194)*10)),1))</f>
        <v>0</v>
      </c>
      <c r="Z12" s="211">
        <f>IF('Indicator Data'!BD15="No data","x",ROUND(IF('Indicator Data'!BD15&gt;Z$195,10,IF('Indicator Data'!BD15&lt;Z$194,0,10-(Z$195-'Indicator Data'!BD15)/(Z$195-Z$194)*10)),1))</f>
        <v>0</v>
      </c>
      <c r="AA12" s="77">
        <f>IF('Indicator Data'!BE15="No data","x",IF('Indicator Data'!BE15&gt;'Indicator Data'!BE15,1,'Indicator Data'!BE15/'Indicator Data'!CK15))</f>
        <v>0.16647117266428588</v>
      </c>
      <c r="AB12" s="211">
        <f t="shared" si="10"/>
        <v>1.8</v>
      </c>
      <c r="AC12" s="74">
        <f t="shared" si="11"/>
        <v>1.2</v>
      </c>
      <c r="AD12" s="73">
        <f>IF('Indicator Data'!AX15="No data","x",ROUND(IF('Indicator Data'!AX15&gt;AD$195,10,IF('Indicator Data'!AX15&lt;AD$194,0,10-(AD$195-'Indicator Data'!AX15)/(AD$195-AD$194)*10)),1))</f>
        <v>1.8</v>
      </c>
      <c r="AE12" s="73">
        <f>IF('Indicator Data'!AY15="No data","x",ROUND(IF('Indicator Data'!AY15&gt;AE$195,10,IF('Indicator Data'!AY15&lt;AE$194,0,10-(AE$195-'Indicator Data'!AY15)/(AE$195-AE$194)*10)),1))</f>
        <v>1.1000000000000001</v>
      </c>
      <c r="AF12" s="74">
        <f t="shared" si="12"/>
        <v>1.5</v>
      </c>
      <c r="AG12" s="88">
        <f>('Indicator Data'!BJ15+'Indicator Data'!BI15*0.5+'Indicator Data'!BH15*0.25)/1000</f>
        <v>0</v>
      </c>
      <c r="AH12" s="79">
        <f>AG12*1000/'Indicator Data'!CK15</f>
        <v>0</v>
      </c>
      <c r="AI12" s="74">
        <f t="shared" si="13"/>
        <v>0</v>
      </c>
      <c r="AJ12" s="73">
        <f>IF('Indicator Data'!BN15="No data","x",ROUND(IF('Indicator Data'!BN15&lt;$AJ$194,10,IF('Indicator Data'!BN15&gt;$AJ$195,0,($AJ$195-'Indicator Data'!BN15)/($AJ$195-$AJ$194)*10)),1))</f>
        <v>2.5</v>
      </c>
      <c r="AK12" s="73">
        <f>IF('Indicator Data'!BO15="No data","x",ROUND(IF('Indicator Data'!BO15&gt;$AK$195,10,IF('Indicator Data'!BO15&lt;$AK$194,0,10-($AK$195-'Indicator Data'!BO15)/($AK$195-$AK$194)*10)),1))</f>
        <v>0</v>
      </c>
      <c r="AL12" s="80" t="str">
        <f>IF('Indicator Data'!BP15="No data","x",ROUND(IF('Indicator Data'!BP15&gt;$AL$195,10,IF('Indicator Data'!BP15&lt;$AL$194,0,10-($AL$195-'Indicator Data'!BP15)/($AL$195-$AL$194)*10)),1))</f>
        <v>x</v>
      </c>
      <c r="AM12" s="80" t="str">
        <f>IF('Indicator Data'!BQ15="No data","x",ROUND(IF('Indicator Data'!BQ15&gt;$AM$195,10,IF('Indicator Data'!BQ15&lt;$AM$194,0,10-($AM$195-'Indicator Data'!BQ15)/($AM$195-$AM$194)*10)),1))</f>
        <v>x</v>
      </c>
      <c r="AN12" s="73" t="str">
        <f t="shared" si="14"/>
        <v>x</v>
      </c>
      <c r="AO12" s="74">
        <f t="shared" si="15"/>
        <v>1.3</v>
      </c>
      <c r="AP12" s="81">
        <f t="shared" si="16"/>
        <v>1</v>
      </c>
      <c r="AQ12" s="82">
        <f t="shared" si="0"/>
        <v>5.6</v>
      </c>
    </row>
    <row r="13" spans="1:43" s="4" customFormat="1" x14ac:dyDescent="0.25">
      <c r="A13" s="126" t="str">
        <f>'Indicator Data'!A16</f>
        <v>Bahamas</v>
      </c>
      <c r="B13" s="59" t="str">
        <f>'Indicator Data'!B16</f>
        <v>BHS</v>
      </c>
      <c r="C13" s="73">
        <f>ROUND(IF('Indicator Data'!AQ16="No data",IF((0.1233*LN('Indicator Data'!CJ16)-0.4559)&gt;C$195,0,IF((0.1233*LN('Indicator Data'!CJ16)-0.4559)&lt;C$194,10,(C$195-(0.1233*LN('Indicator Data'!CJ16)-0.4559))/(C$195-C$194)*10)),IF('Indicator Data'!AQ16&gt;C$195,0,IF('Indicator Data'!AQ16&lt;C$194,10,(C$195-'Indicator Data'!AQ16)/(C$195-C$194)*10))),1)</f>
        <v>2.2000000000000002</v>
      </c>
      <c r="D13" s="73" t="str">
        <f>IF('Indicator Data'!AR16="No data","x",ROUND((IF(LOG('Indicator Data'!AR16*1000)&gt;D$195,10,IF(LOG('Indicator Data'!AR16*1000)&lt;D$194,0,10-(D$195-LOG('Indicator Data'!AR16*1000))/(D$195-D$194)*10))),1))</f>
        <v>x</v>
      </c>
      <c r="E13" s="74">
        <f t="shared" si="1"/>
        <v>2.2000000000000002</v>
      </c>
      <c r="F13" s="73">
        <f>IF('Indicator Data'!BF16="No data","x",ROUND(IF('Indicator Data'!BF16&gt;F$195,10,IF('Indicator Data'!BF16&lt;F$194,0,10-(F$195-'Indicator Data'!BF16)/(F$195-F$194)*10)),1))</f>
        <v>4.5</v>
      </c>
      <c r="G13" s="73" t="str">
        <f>IF('Indicator Data'!BG16="No data","x",ROUND(IF('Indicator Data'!BG16&gt;G$195,10,IF('Indicator Data'!BG16&lt;G$194,0,10-(G$195-'Indicator Data'!BG16)/(G$195-G$194)*10)),1))</f>
        <v>x</v>
      </c>
      <c r="H13" s="74">
        <f t="shared" si="2"/>
        <v>4.5</v>
      </c>
      <c r="I13" s="75">
        <f>SUM(IF('Indicator Data'!AS16=0,0,'Indicator Data'!AS16),SUM('Indicator Data'!AT16:AU16))</f>
        <v>0.117214</v>
      </c>
      <c r="J13" s="75">
        <f>I13/'Indicator Data'!CK16*1000000</f>
        <v>0.30394668602842029</v>
      </c>
      <c r="K13" s="73">
        <f t="shared" si="3"/>
        <v>0</v>
      </c>
      <c r="L13" s="73" t="str">
        <f>IF('Indicator Data'!AV16="No data","x",ROUND(IF('Indicator Data'!AV16&gt;L$195,10,IF('Indicator Data'!AV16&lt;L$194,0,10-(L$195-'Indicator Data'!AV16)/(L$195-L$194)*10)),1))</f>
        <v>x</v>
      </c>
      <c r="M13" s="73" t="str">
        <f>IF('Indicator Data'!AW16="No data","x",IF('Indicator Data'!AW16=0,0,ROUND(IF(LOG('Indicator Data'!AW16)&gt;M$195,10,IF(LOG('Indicator Data'!AW16)&lt;M$194,0,10-(M$195-LOG('Indicator Data'!AW16))/(M$195-M$194)*10)),1)))</f>
        <v>x</v>
      </c>
      <c r="N13" s="74">
        <f t="shared" si="4"/>
        <v>0</v>
      </c>
      <c r="O13" s="76">
        <f t="shared" si="5"/>
        <v>2.2000000000000002</v>
      </c>
      <c r="P13" s="88">
        <f>IF(AND('Indicator Data'!BK16="No data",'Indicator Data'!BL16="No data"),0,SUM('Indicator Data'!BK16:BM16)/1000)</f>
        <v>4.2000000000000003E-2</v>
      </c>
      <c r="Q13" s="73">
        <f t="shared" si="6"/>
        <v>0</v>
      </c>
      <c r="R13" s="77">
        <f>P13*1000/'Indicator Data'!CK16</f>
        <v>1.0890986412197905E-4</v>
      </c>
      <c r="S13" s="73">
        <f t="shared" si="7"/>
        <v>1.8</v>
      </c>
      <c r="T13" s="78">
        <f t="shared" si="8"/>
        <v>0.9</v>
      </c>
      <c r="U13" s="73">
        <f>IF('Indicator Data'!BA16="No data","x",ROUND(IF('Indicator Data'!BA16&gt;U$195,10,IF('Indicator Data'!BA16&lt;U$194,0,10-(U$195-'Indicator Data'!BA16)/(U$195-U$194)*10)),1))</f>
        <v>6.6</v>
      </c>
      <c r="V13" s="73">
        <f>IF('Indicator Data'!BB16="No data","x",IF('Indicator Data'!BB16=0,0,ROUND(IF(LOG('Indicator Data'!BB16)&gt;V$195,10,IF(LOG('Indicator Data'!BB16)&lt;V$194,0,10-(V$195-LOG('Indicator Data'!BB16))/(V$195-V$194)*10)),1)))</f>
        <v>6.1</v>
      </c>
      <c r="W13" s="73">
        <f t="shared" si="9"/>
        <v>6.35</v>
      </c>
      <c r="X13" s="73">
        <f>IF('Indicator Data'!AZ16="No data","x",ROUND(IF('Indicator Data'!AZ16&gt;X$195,10,IF('Indicator Data'!AZ16&lt;X$194,0,10-(X$195-'Indicator Data'!AZ16)/(X$195-X$194)*10)),1))</f>
        <v>0.3</v>
      </c>
      <c r="Y13" s="73" t="str">
        <f>IF('Indicator Data'!BC16="No data","x",ROUND(IF('Indicator Data'!BC16&gt;Y$195,10,IF('Indicator Data'!BC16&lt;Y$194,0,10-(Y$195-'Indicator Data'!BC16)/(Y$195-Y$194)*10)),1))</f>
        <v>x</v>
      </c>
      <c r="Z13" s="211" t="str">
        <f>IF('Indicator Data'!BD16="No data","x",ROUND(IF('Indicator Data'!BD16&gt;Z$195,10,IF('Indicator Data'!BD16&lt;Z$194,0,10-(Z$195-'Indicator Data'!BD16)/(Z$195-Z$194)*10)),1))</f>
        <v>x</v>
      </c>
      <c r="AA13" s="77">
        <f>IF('Indicator Data'!BE16="No data","x",IF('Indicator Data'!BE16&gt;'Indicator Data'!BE16,1,'Indicator Data'!BE16/'Indicator Data'!CK16))</f>
        <v>1.0216782491442797E-2</v>
      </c>
      <c r="AB13" s="211">
        <f t="shared" si="10"/>
        <v>0.1</v>
      </c>
      <c r="AC13" s="74">
        <f t="shared" si="11"/>
        <v>2.2999999999999998</v>
      </c>
      <c r="AD13" s="73">
        <f>IF('Indicator Data'!AX16="No data","x",ROUND(IF('Indicator Data'!AX16&gt;AD$195,10,IF('Indicator Data'!AX16&lt;AD$194,0,10-(AD$195-'Indicator Data'!AX16)/(AD$195-AD$194)*10)),1))</f>
        <v>0.6</v>
      </c>
      <c r="AE13" s="73" t="str">
        <f>IF('Indicator Data'!AY16="No data","x",ROUND(IF('Indicator Data'!AY16&gt;AE$195,10,IF('Indicator Data'!AY16&lt;AE$194,0,10-(AE$195-'Indicator Data'!AY16)/(AE$195-AE$194)*10)),1))</f>
        <v>x</v>
      </c>
      <c r="AF13" s="74">
        <f t="shared" si="12"/>
        <v>0.6</v>
      </c>
      <c r="AG13" s="88">
        <f>('Indicator Data'!BJ16+'Indicator Data'!BI16*0.5+'Indicator Data'!BH16*0.25)/1000</f>
        <v>0</v>
      </c>
      <c r="AH13" s="79">
        <f>AG13*1000/'Indicator Data'!CK16</f>
        <v>0</v>
      </c>
      <c r="AI13" s="74">
        <f t="shared" si="13"/>
        <v>0</v>
      </c>
      <c r="AJ13" s="73">
        <f>IF('Indicator Data'!BN16="No data","x",ROUND(IF('Indicator Data'!BN16&lt;$AJ$194,10,IF('Indicator Data'!BN16&gt;$AJ$195,0,($AJ$195-'Indicator Data'!BN16)/($AJ$195-$AJ$194)*10)),1))</f>
        <v>4.8</v>
      </c>
      <c r="AK13" s="73">
        <f>IF('Indicator Data'!BO16="No data","x",ROUND(IF('Indicator Data'!BO16&gt;$AK$195,10,IF('Indicator Data'!BO16&lt;$AK$194,0,10-($AK$195-'Indicator Data'!BO16)/($AK$195-$AK$194)*10)),1))</f>
        <v>4.4000000000000004</v>
      </c>
      <c r="AL13" s="80">
        <f>IF('Indicator Data'!BP16="No data","x",ROUND(IF('Indicator Data'!BP16&gt;$AL$195,10,IF('Indicator Data'!BP16&lt;$AL$194,0,10-($AL$195-'Indicator Data'!BP16)/($AL$195-$AL$194)*10)),1))</f>
        <v>0.7</v>
      </c>
      <c r="AM13" s="80">
        <f>IF('Indicator Data'!BQ16="No data","x",ROUND(IF('Indicator Data'!BQ16&gt;$AM$195,10,IF('Indicator Data'!BQ16&lt;$AM$194,0,10-($AM$195-'Indicator Data'!BQ16)/($AM$195-$AM$194)*10)),1))</f>
        <v>2.7</v>
      </c>
      <c r="AN13" s="73">
        <f t="shared" si="14"/>
        <v>1.1000000000000001</v>
      </c>
      <c r="AO13" s="74">
        <f t="shared" si="15"/>
        <v>4.5999999999999996</v>
      </c>
      <c r="AP13" s="81">
        <f t="shared" si="16"/>
        <v>2.1</v>
      </c>
      <c r="AQ13" s="82">
        <f t="shared" si="0"/>
        <v>1.5</v>
      </c>
    </row>
    <row r="14" spans="1:43" s="4" customFormat="1" x14ac:dyDescent="0.25">
      <c r="A14" s="126" t="str">
        <f>'Indicator Data'!A17</f>
        <v>Bahrain</v>
      </c>
      <c r="B14" s="59" t="str">
        <f>'Indicator Data'!B17</f>
        <v>BHR</v>
      </c>
      <c r="C14" s="73">
        <f>ROUND(IF('Indicator Data'!AQ17="No data",IF((0.1233*LN('Indicator Data'!CJ17)-0.4559)&gt;C$195,0,IF((0.1233*LN('Indicator Data'!CJ17)-0.4559)&lt;C$194,10,(C$195-(0.1233*LN('Indicator Data'!CJ17)-0.4559))/(C$195-C$194)*10)),IF('Indicator Data'!AQ17&gt;C$195,0,IF('Indicator Data'!AQ17&lt;C$194,10,(C$195-'Indicator Data'!AQ17)/(C$195-C$194)*10))),1)</f>
        <v>1.6</v>
      </c>
      <c r="D14" s="73" t="str">
        <f>IF('Indicator Data'!AR17="No data","x",ROUND((IF(LOG('Indicator Data'!AR17*1000)&gt;D$195,10,IF(LOG('Indicator Data'!AR17*1000)&lt;D$194,0,10-(D$195-LOG('Indicator Data'!AR17*1000))/(D$195-D$194)*10))),1))</f>
        <v>x</v>
      </c>
      <c r="E14" s="74">
        <f t="shared" si="1"/>
        <v>1.6</v>
      </c>
      <c r="F14" s="73">
        <f>IF('Indicator Data'!BF17="No data","x",ROUND(IF('Indicator Data'!BF17&gt;F$195,10,IF('Indicator Data'!BF17&lt;F$194,0,10-(F$195-'Indicator Data'!BF17)/(F$195-F$194)*10)),1))</f>
        <v>3</v>
      </c>
      <c r="G14" s="73" t="str">
        <f>IF('Indicator Data'!BG17="No data","x",ROUND(IF('Indicator Data'!BG17&gt;G$195,10,IF('Indicator Data'!BG17&lt;G$194,0,10-(G$195-'Indicator Data'!BG17)/(G$195-G$194)*10)),1))</f>
        <v>x</v>
      </c>
      <c r="H14" s="74">
        <f t="shared" si="2"/>
        <v>3</v>
      </c>
      <c r="I14" s="75">
        <f>SUM(IF('Indicator Data'!AS17=0,0,'Indicator Data'!AS17),SUM('Indicator Data'!AT17:AU17))</f>
        <v>0</v>
      </c>
      <c r="J14" s="75">
        <f>I14/'Indicator Data'!CK17*1000000</f>
        <v>0</v>
      </c>
      <c r="K14" s="73">
        <f t="shared" si="3"/>
        <v>0</v>
      </c>
      <c r="L14" s="73" t="str">
        <f>IF('Indicator Data'!AV17="No data","x",ROUND(IF('Indicator Data'!AV17&gt;L$195,10,IF('Indicator Data'!AV17&lt;L$194,0,10-(L$195-'Indicator Data'!AV17)/(L$195-L$194)*10)),1))</f>
        <v>x</v>
      </c>
      <c r="M14" s="73" t="str">
        <f>IF('Indicator Data'!AW17="No data","x",IF('Indicator Data'!AW17=0,0,ROUND(IF(LOG('Indicator Data'!AW17)&gt;M$195,10,IF(LOG('Indicator Data'!AW17)&lt;M$194,0,10-(M$195-LOG('Indicator Data'!AW17))/(M$195-M$194)*10)),1)))</f>
        <v>x</v>
      </c>
      <c r="N14" s="74">
        <f t="shared" si="4"/>
        <v>0</v>
      </c>
      <c r="O14" s="76">
        <f t="shared" si="5"/>
        <v>1.6</v>
      </c>
      <c r="P14" s="88">
        <f>IF(AND('Indicator Data'!BK17="No data",'Indicator Data'!BL17="No data"),0,SUM('Indicator Data'!BK17:BM17)/1000)</f>
        <v>0.31900000000000001</v>
      </c>
      <c r="Q14" s="73">
        <f t="shared" si="6"/>
        <v>0</v>
      </c>
      <c r="R14" s="77">
        <f>P14*1000/'Indicator Data'!CK17</f>
        <v>2.0325734227325814E-4</v>
      </c>
      <c r="S14" s="73">
        <f t="shared" si="7"/>
        <v>2.2000000000000002</v>
      </c>
      <c r="T14" s="78">
        <f t="shared" si="8"/>
        <v>1.1000000000000001</v>
      </c>
      <c r="U14" s="73">
        <f>IF('Indicator Data'!BA17="No data","x",ROUND(IF('Indicator Data'!BA17&gt;U$195,10,IF('Indicator Data'!BA17&lt;U$194,0,10-(U$195-'Indicator Data'!BA17)/(U$195-U$194)*10)),1))</f>
        <v>0.2</v>
      </c>
      <c r="V14" s="73">
        <f>IF('Indicator Data'!BB17="No data","x",IF('Indicator Data'!BB17=0,0,ROUND(IF(LOG('Indicator Data'!BB17)&gt;V$195,10,IF(LOG('Indicator Data'!BB17)&lt;V$194,0,10-(V$195-LOG('Indicator Data'!BB17))/(V$195-V$194)*10)),1)))</f>
        <v>2.6</v>
      </c>
      <c r="W14" s="73">
        <f t="shared" si="9"/>
        <v>1.4000000000000001</v>
      </c>
      <c r="X14" s="73">
        <f>IF('Indicator Data'!AZ17="No data","x",ROUND(IF('Indicator Data'!AZ17&gt;X$195,10,IF('Indicator Data'!AZ17&lt;X$194,0,10-(X$195-'Indicator Data'!AZ17)/(X$195-X$194)*10)),1))</f>
        <v>0.2</v>
      </c>
      <c r="Y14" s="73" t="str">
        <f>IF('Indicator Data'!BC17="No data","x",ROUND(IF('Indicator Data'!BC17&gt;Y$195,10,IF('Indicator Data'!BC17&lt;Y$194,0,10-(Y$195-'Indicator Data'!BC17)/(Y$195-Y$194)*10)),1))</f>
        <v>x</v>
      </c>
      <c r="Z14" s="211" t="str">
        <f>IF('Indicator Data'!BD17="No data","x",ROUND(IF('Indicator Data'!BD17&gt;Z$195,10,IF('Indicator Data'!BD17&lt;Z$194,0,10-(Z$195-'Indicator Data'!BD17)/(Z$195-Z$194)*10)),1))</f>
        <v>x</v>
      </c>
      <c r="AA14" s="77">
        <f>IF('Indicator Data'!BE17="No data","x",IF('Indicator Data'!BE17&gt;'Indicator Data'!BE17,1,'Indicator Data'!BE17/'Indicator Data'!CK17))</f>
        <v>1.2743407039075746E-6</v>
      </c>
      <c r="AB14" s="211">
        <f t="shared" si="10"/>
        <v>0</v>
      </c>
      <c r="AC14" s="74">
        <f t="shared" si="11"/>
        <v>0.5</v>
      </c>
      <c r="AD14" s="73">
        <f>IF('Indicator Data'!AX17="No data","x",ROUND(IF('Indicator Data'!AX17&gt;AD$195,10,IF('Indicator Data'!AX17&lt;AD$194,0,10-(AD$195-'Indicator Data'!AX17)/(AD$195-AD$194)*10)),1))</f>
        <v>0.6</v>
      </c>
      <c r="AE14" s="73" t="str">
        <f>IF('Indicator Data'!AY17="No data","x",ROUND(IF('Indicator Data'!AY17&gt;AE$195,10,IF('Indicator Data'!AY17&lt;AE$194,0,10-(AE$195-'Indicator Data'!AY17)/(AE$195-AE$194)*10)),1))</f>
        <v>x</v>
      </c>
      <c r="AF14" s="74">
        <f t="shared" si="12"/>
        <v>0.6</v>
      </c>
      <c r="AG14" s="88">
        <f>('Indicator Data'!BJ17+'Indicator Data'!BI17*0.5+'Indicator Data'!BH17*0.25)/1000</f>
        <v>0</v>
      </c>
      <c r="AH14" s="79">
        <f>AG14*1000/'Indicator Data'!CK17</f>
        <v>0</v>
      </c>
      <c r="AI14" s="74">
        <f t="shared" si="13"/>
        <v>0</v>
      </c>
      <c r="AJ14" s="73">
        <f>IF('Indicator Data'!BN17="No data","x",ROUND(IF('Indicator Data'!BN17&lt;$AJ$194,10,IF('Indicator Data'!BN17&gt;$AJ$195,0,($AJ$195-'Indicator Data'!BN17)/($AJ$195-$AJ$194)*10)),1))</f>
        <v>2.7</v>
      </c>
      <c r="AK14" s="73">
        <f>IF('Indicator Data'!BO17="No data","x",ROUND(IF('Indicator Data'!BO17&gt;$AK$195,10,IF('Indicator Data'!BO17&lt;$AK$194,0,10-($AK$195-'Indicator Data'!BO17)/($AK$195-$AK$194)*10)),1))</f>
        <v>0.7</v>
      </c>
      <c r="AL14" s="80">
        <f>IF('Indicator Data'!BP17="No data","x",ROUND(IF('Indicator Data'!BP17&gt;$AL$195,10,IF('Indicator Data'!BP17&lt;$AL$194,0,10-($AL$195-'Indicator Data'!BP17)/($AL$195-$AL$194)*10)),1))</f>
        <v>1.4</v>
      </c>
      <c r="AM14" s="80">
        <f>IF('Indicator Data'!BQ17="No data","x",ROUND(IF('Indicator Data'!BQ17&gt;$AM$195,10,IF('Indicator Data'!BQ17&lt;$AM$194,0,10-($AM$195-'Indicator Data'!BQ17)/($AM$195-$AM$194)*10)),1))</f>
        <v>9.3000000000000007</v>
      </c>
      <c r="AN14" s="73">
        <f t="shared" si="14"/>
        <v>3</v>
      </c>
      <c r="AO14" s="74">
        <f t="shared" si="15"/>
        <v>1.7</v>
      </c>
      <c r="AP14" s="81">
        <f t="shared" si="16"/>
        <v>0.7</v>
      </c>
      <c r="AQ14" s="82">
        <f t="shared" si="0"/>
        <v>0.9</v>
      </c>
    </row>
    <row r="15" spans="1:43" s="4" customFormat="1" x14ac:dyDescent="0.25">
      <c r="A15" s="126" t="str">
        <f>'Indicator Data'!A18</f>
        <v>Bangladesh</v>
      </c>
      <c r="B15" s="59" t="str">
        <f>'Indicator Data'!B18</f>
        <v>BGD</v>
      </c>
      <c r="C15" s="73">
        <f>ROUND(IF('Indicator Data'!AQ18="No data",IF((0.1233*LN('Indicator Data'!CJ18)-0.4559)&gt;C$195,0,IF((0.1233*LN('Indicator Data'!CJ18)-0.4559)&lt;C$194,10,(C$195-(0.1233*LN('Indicator Data'!CJ18)-0.4559))/(C$195-C$194)*10)),IF('Indicator Data'!AQ18&gt;C$195,0,IF('Indicator Data'!AQ18&lt;C$194,10,(C$195-'Indicator Data'!AQ18)/(C$195-C$194)*10))),1)</f>
        <v>5.3</v>
      </c>
      <c r="D15" s="73">
        <f>IF('Indicator Data'!AR18="No data","x",ROUND((IF(LOG('Indicator Data'!AR18*1000)&gt;D$195,10,IF(LOG('Indicator Data'!AR18*1000)&lt;D$194,0,10-(D$195-LOG('Indicator Data'!AR18*1000))/(D$195-D$194)*10))),1))</f>
        <v>8.4</v>
      </c>
      <c r="E15" s="74">
        <f t="shared" si="1"/>
        <v>7.1</v>
      </c>
      <c r="F15" s="73">
        <f>IF('Indicator Data'!BF18="No data","x",ROUND(IF('Indicator Data'!BF18&gt;F$195,10,IF('Indicator Data'!BF18&lt;F$194,0,10-(F$195-'Indicator Data'!BF18)/(F$195-F$194)*10)),1))</f>
        <v>7.2</v>
      </c>
      <c r="G15" s="73">
        <f>IF('Indicator Data'!BG18="No data","x",ROUND(IF('Indicator Data'!BG18&gt;G$195,10,IF('Indicator Data'!BG18&lt;G$194,0,10-(G$195-'Indicator Data'!BG18)/(G$195-G$194)*10)),1))</f>
        <v>1.9</v>
      </c>
      <c r="H15" s="74">
        <f t="shared" si="2"/>
        <v>4.5999999999999996</v>
      </c>
      <c r="I15" s="75">
        <f>SUM(IF('Indicator Data'!AS18=0,0,'Indicator Data'!AS18),SUM('Indicator Data'!AT18:AU18))</f>
        <v>5134.2625369999996</v>
      </c>
      <c r="J15" s="75">
        <f>I15/'Indicator Data'!CK18*1000000</f>
        <v>31.819464530461428</v>
      </c>
      <c r="K15" s="73">
        <f t="shared" si="3"/>
        <v>0.6</v>
      </c>
      <c r="L15" s="73">
        <f>IF('Indicator Data'!AV18="No data","x",ROUND(IF('Indicator Data'!AV18&gt;L$195,10,IF('Indicator Data'!AV18&lt;L$194,0,10-(L$195-'Indicator Data'!AV18)/(L$195-L$194)*10)),1))</f>
        <v>1</v>
      </c>
      <c r="M15" s="73">
        <f>IF('Indicator Data'!AW18="No data","x",IF('Indicator Data'!AW18=0,0,ROUND(IF(LOG('Indicator Data'!AW18)&gt;M$195,10,IF(LOG('Indicator Data'!AW18)&lt;M$194,0,10-(M$195-LOG('Indicator Data'!AW18))/(M$195-M$194)*10)),1)))</f>
        <v>7.4</v>
      </c>
      <c r="N15" s="74">
        <f t="shared" si="4"/>
        <v>3</v>
      </c>
      <c r="O15" s="76">
        <f t="shared" si="5"/>
        <v>5.5</v>
      </c>
      <c r="P15" s="88">
        <f>IF(AND('Indicator Data'!BK18="No data",'Indicator Data'!BL18="No data"),0,SUM('Indicator Data'!BK18:BM18)/1000)</f>
        <v>1338.9069999999999</v>
      </c>
      <c r="Q15" s="73">
        <f t="shared" si="6"/>
        <v>10</v>
      </c>
      <c r="R15" s="77">
        <f>P15*1000/'Indicator Data'!CK18</f>
        <v>8.2978428720904586E-3</v>
      </c>
      <c r="S15" s="73">
        <f t="shared" si="7"/>
        <v>5.4</v>
      </c>
      <c r="T15" s="78">
        <f t="shared" si="8"/>
        <v>7.7</v>
      </c>
      <c r="U15" s="73">
        <f>IF('Indicator Data'!BA18="No data","x",ROUND(IF('Indicator Data'!BA18&gt;U$195,10,IF('Indicator Data'!BA18&lt;U$194,0,10-(U$195-'Indicator Data'!BA18)/(U$195-U$194)*10)),1))</f>
        <v>0.2</v>
      </c>
      <c r="V15" s="73">
        <f>IF('Indicator Data'!BB18="No data","x",IF('Indicator Data'!BB18=0,0,ROUND(IF(LOG('Indicator Data'!BB18)&gt;V$195,10,IF(LOG('Indicator Data'!BB18)&lt;V$194,0,10-(V$195-LOG('Indicator Data'!BB18))/(V$195-V$194)*10)),1)))</f>
        <v>1</v>
      </c>
      <c r="W15" s="73">
        <f t="shared" si="9"/>
        <v>0.6</v>
      </c>
      <c r="X15" s="73">
        <f>IF('Indicator Data'!AZ18="No data","x",ROUND(IF('Indicator Data'!AZ18&gt;X$195,10,IF('Indicator Data'!AZ18&lt;X$194,0,10-(X$195-'Indicator Data'!AZ18)/(X$195-X$194)*10)),1))</f>
        <v>4</v>
      </c>
      <c r="Y15" s="73">
        <f>IF('Indicator Data'!BC18="No data","x",ROUND(IF('Indicator Data'!BC18&gt;Y$195,10,IF('Indicator Data'!BC18&lt;Y$194,0,10-(Y$195-'Indicator Data'!BC18)/(Y$195-Y$194)*10)),1))</f>
        <v>1.2</v>
      </c>
      <c r="Z15" s="211">
        <f>IF('Indicator Data'!BD18="No data","x",ROUND(IF('Indicator Data'!BD18&gt;Z$195,10,IF('Indicator Data'!BD18&lt;Z$194,0,10-(Z$195-'Indicator Data'!BD18)/(Z$195-Z$194)*10)),1))</f>
        <v>0</v>
      </c>
      <c r="AA15" s="77">
        <f>IF('Indicator Data'!BE18="No data","x",IF('Indicator Data'!BE18&gt;'Indicator Data'!BE18,1,'Indicator Data'!BE18/'Indicator Data'!CK18))</f>
        <v>0.34916199476199317</v>
      </c>
      <c r="AB15" s="211">
        <f t="shared" si="10"/>
        <v>3.9</v>
      </c>
      <c r="AC15" s="74">
        <f t="shared" si="11"/>
        <v>2.1</v>
      </c>
      <c r="AD15" s="73">
        <f>IF('Indicator Data'!AX18="No data","x",ROUND(IF('Indicator Data'!AX18&gt;AD$195,10,IF('Indicator Data'!AX18&lt;AD$194,0,10-(AD$195-'Indicator Data'!AX18)/(AD$195-AD$194)*10)),1))</f>
        <v>2.5</v>
      </c>
      <c r="AE15" s="73">
        <f>IF('Indicator Data'!AY18="No data","x",ROUND(IF('Indicator Data'!AY18&gt;AE$195,10,IF('Indicator Data'!AY18&lt;AE$194,0,10-(AE$195-'Indicator Data'!AY18)/(AE$195-AE$194)*10)),1))</f>
        <v>7.2</v>
      </c>
      <c r="AF15" s="74">
        <f t="shared" si="12"/>
        <v>4.9000000000000004</v>
      </c>
      <c r="AG15" s="88">
        <f>('Indicator Data'!BJ18+'Indicator Data'!BI18*0.5+'Indicator Data'!BH18*0.25)/1000</f>
        <v>7901.8142500000004</v>
      </c>
      <c r="AH15" s="79">
        <f>AG15*1000/'Indicator Data'!CK18</f>
        <v>4.8971297521743715E-2</v>
      </c>
      <c r="AI15" s="74">
        <f t="shared" si="13"/>
        <v>4.9000000000000004</v>
      </c>
      <c r="AJ15" s="73">
        <f>IF('Indicator Data'!BN18="No data","x",ROUND(IF('Indicator Data'!BN18&lt;$AJ$194,10,IF('Indicator Data'!BN18&gt;$AJ$195,0,($AJ$195-'Indicator Data'!BN18)/($AJ$195-$AJ$194)*10)),1))</f>
        <v>5.3</v>
      </c>
      <c r="AK15" s="73">
        <f>IF('Indicator Data'!BO18="No data","x",ROUND(IF('Indicator Data'!BO18&gt;$AK$195,10,IF('Indicator Data'!BO18&lt;$AK$194,0,10-($AK$195-'Indicator Data'!BO18)/($AK$195-$AK$194)*10)),1))</f>
        <v>3.2</v>
      </c>
      <c r="AL15" s="80">
        <f>IF('Indicator Data'!BP18="No data","x",ROUND(IF('Indicator Data'!BP18&gt;$AL$195,10,IF('Indicator Data'!BP18&lt;$AL$194,0,10-($AL$195-'Indicator Data'!BP18)/($AL$195-$AL$194)*10)),1))</f>
        <v>7.8</v>
      </c>
      <c r="AM15" s="80">
        <f>IF('Indicator Data'!BQ18="No data","x",ROUND(IF('Indicator Data'!BQ18&gt;$AM$195,10,IF('Indicator Data'!BQ18&lt;$AM$194,0,10-($AM$195-'Indicator Data'!BQ18)/($AM$195-$AM$194)*10)),1))</f>
        <v>2.2999999999999998</v>
      </c>
      <c r="AN15" s="73">
        <f t="shared" si="14"/>
        <v>6.7</v>
      </c>
      <c r="AO15" s="74">
        <f t="shared" si="15"/>
        <v>4.3</v>
      </c>
      <c r="AP15" s="81">
        <f t="shared" si="16"/>
        <v>4.0999999999999996</v>
      </c>
      <c r="AQ15" s="82">
        <f t="shared" si="0"/>
        <v>6.2</v>
      </c>
    </row>
    <row r="16" spans="1:43" s="4" customFormat="1" x14ac:dyDescent="0.25">
      <c r="A16" s="126" t="str">
        <f>'Indicator Data'!A19</f>
        <v>Barbados</v>
      </c>
      <c r="B16" s="59" t="str">
        <f>'Indicator Data'!B19</f>
        <v>BRB</v>
      </c>
      <c r="C16" s="73">
        <f>ROUND(IF('Indicator Data'!AQ19="No data",IF((0.1233*LN('Indicator Data'!CJ19)-0.4559)&gt;C$195,0,IF((0.1233*LN('Indicator Data'!CJ19)-0.4559)&lt;C$194,10,(C$195-(0.1233*LN('Indicator Data'!CJ19)-0.4559))/(C$195-C$194)*10)),IF('Indicator Data'!AQ19&gt;C$195,0,IF('Indicator Data'!AQ19&lt;C$194,10,(C$195-'Indicator Data'!AQ19)/(C$195-C$194)*10))),1)</f>
        <v>2.2999999999999998</v>
      </c>
      <c r="D16" s="73">
        <f>IF('Indicator Data'!AR19="No data","x",ROUND((IF(LOG('Indicator Data'!AR19*1000)&gt;D$195,10,IF(LOG('Indicator Data'!AR19*1000)&lt;D$194,0,10-(D$195-LOG('Indicator Data'!AR19*1000))/(D$195-D$194)*10))),1))</f>
        <v>2.2999999999999998</v>
      </c>
      <c r="E16" s="74">
        <f t="shared" si="1"/>
        <v>2.2999999999999998</v>
      </c>
      <c r="F16" s="73">
        <f>IF('Indicator Data'!BF19="No data","x",ROUND(IF('Indicator Data'!BF19&gt;F$195,10,IF('Indicator Data'!BF19&lt;F$194,0,10-(F$195-'Indicator Data'!BF19)/(F$195-F$194)*10)),1))</f>
        <v>3.8</v>
      </c>
      <c r="G16" s="73">
        <f>IF('Indicator Data'!BG19="No data","x",ROUND(IF('Indicator Data'!BG19&gt;G$195,10,IF('Indicator Data'!BG19&lt;G$194,0,10-(G$195-'Indicator Data'!BG19)/(G$195-G$194)*10)),1))</f>
        <v>5.5</v>
      </c>
      <c r="H16" s="74">
        <f t="shared" si="2"/>
        <v>4.7</v>
      </c>
      <c r="I16" s="75">
        <f>SUM(IF('Indicator Data'!AS19=0,0,'Indicator Data'!AS19),SUM('Indicator Data'!AT19:AU19))</f>
        <v>2.1755429999999998</v>
      </c>
      <c r="J16" s="75">
        <f>I16/'Indicator Data'!CK19*1000000</f>
        <v>7.5897830387139305</v>
      </c>
      <c r="K16" s="73">
        <f t="shared" si="3"/>
        <v>0.2</v>
      </c>
      <c r="L16" s="73" t="str">
        <f>IF('Indicator Data'!AV19="No data","x",ROUND(IF('Indicator Data'!AV19&gt;L$195,10,IF('Indicator Data'!AV19&lt;L$194,0,10-(L$195-'Indicator Data'!AV19)/(L$195-L$194)*10)),1))</f>
        <v>x</v>
      </c>
      <c r="M16" s="73">
        <f>IF('Indicator Data'!AW19="No data","x",IF('Indicator Data'!AW19=0,0,ROUND(IF(LOG('Indicator Data'!AW19)&gt;M$195,10,IF(LOG('Indicator Data'!AW19)&lt;M$194,0,10-(M$195-LOG('Indicator Data'!AW19))/(M$195-M$194)*10)),1)))</f>
        <v>6.3</v>
      </c>
      <c r="N16" s="74">
        <f t="shared" si="4"/>
        <v>3.3</v>
      </c>
      <c r="O16" s="76">
        <f t="shared" si="5"/>
        <v>3.2</v>
      </c>
      <c r="P16" s="88">
        <f>IF(AND('Indicator Data'!BK19="No data",'Indicator Data'!BL19="No data"),0,SUM('Indicator Data'!BK19:BM19)/1000)</f>
        <v>6.0000000000000001E-3</v>
      </c>
      <c r="Q16" s="73">
        <f t="shared" si="6"/>
        <v>0</v>
      </c>
      <c r="R16" s="77">
        <f>P16*1000/'Indicator Data'!CK19</f>
        <v>2.0932106711880017E-5</v>
      </c>
      <c r="S16" s="73">
        <f t="shared" si="7"/>
        <v>0</v>
      </c>
      <c r="T16" s="78">
        <f t="shared" si="8"/>
        <v>0</v>
      </c>
      <c r="U16" s="73">
        <f>IF('Indicator Data'!BA19="No data","x",ROUND(IF('Indicator Data'!BA19&gt;U$195,10,IF('Indicator Data'!BA19&lt;U$194,0,10-(U$195-'Indicator Data'!BA19)/(U$195-U$194)*10)),1))</f>
        <v>2.6</v>
      </c>
      <c r="V16" s="73">
        <f>IF('Indicator Data'!BB19="No data","x",IF('Indicator Data'!BB19=0,0,ROUND(IF(LOG('Indicator Data'!BB19)&gt;V$195,10,IF(LOG('Indicator Data'!BB19)&lt;V$194,0,10-(V$195-LOG('Indicator Data'!BB19))/(V$195-V$194)*10)),1)))</f>
        <v>6.9</v>
      </c>
      <c r="W16" s="73">
        <f t="shared" si="9"/>
        <v>4.75</v>
      </c>
      <c r="X16" s="73">
        <f>IF('Indicator Data'!AZ19="No data","x",ROUND(IF('Indicator Data'!AZ19&gt;X$195,10,IF('Indicator Data'!AZ19&lt;X$194,0,10-(X$195-'Indicator Data'!AZ19)/(X$195-X$194)*10)),1))</f>
        <v>0</v>
      </c>
      <c r="Y16" s="73" t="str">
        <f>IF('Indicator Data'!BC19="No data","x",ROUND(IF('Indicator Data'!BC19&gt;Y$195,10,IF('Indicator Data'!BC19&lt;Y$194,0,10-(Y$195-'Indicator Data'!BC19)/(Y$195-Y$194)*10)),1))</f>
        <v>x</v>
      </c>
      <c r="Z16" s="211" t="str">
        <f>IF('Indicator Data'!BD19="No data","x",ROUND(IF('Indicator Data'!BD19&gt;Z$195,10,IF('Indicator Data'!BD19&lt;Z$194,0,10-(Z$195-'Indicator Data'!BD19)/(Z$195-Z$194)*10)),1))</f>
        <v>x</v>
      </c>
      <c r="AA16" s="77">
        <f>IF('Indicator Data'!BE19="No data","x",IF('Indicator Data'!BE19&gt;'Indicator Data'!BE19,1,'Indicator Data'!BE19/'Indicator Data'!CK19))</f>
        <v>1.3884964118880412E-3</v>
      </c>
      <c r="AB16" s="211">
        <f t="shared" si="10"/>
        <v>0</v>
      </c>
      <c r="AC16" s="74">
        <f t="shared" si="11"/>
        <v>1.6</v>
      </c>
      <c r="AD16" s="73">
        <f>IF('Indicator Data'!AX19="No data","x",ROUND(IF('Indicator Data'!AX19&gt;AD$195,10,IF('Indicator Data'!AX19&lt;AD$194,0,10-(AD$195-'Indicator Data'!AX19)/(AD$195-AD$194)*10)),1))</f>
        <v>1</v>
      </c>
      <c r="AE16" s="73">
        <f>IF('Indicator Data'!AY19="No data","x",ROUND(IF('Indicator Data'!AY19&gt;AE$195,10,IF('Indicator Data'!AY19&lt;AE$194,0,10-(AE$195-'Indicator Data'!AY19)/(AE$195-AE$194)*10)),1))</f>
        <v>0.8</v>
      </c>
      <c r="AF16" s="74">
        <f t="shared" si="12"/>
        <v>0.9</v>
      </c>
      <c r="AG16" s="88">
        <f>('Indicator Data'!BJ19+'Indicator Data'!BI19*0.5+'Indicator Data'!BH19*0.25)/1000</f>
        <v>0</v>
      </c>
      <c r="AH16" s="79">
        <f>AG16*1000/'Indicator Data'!CK19</f>
        <v>0</v>
      </c>
      <c r="AI16" s="74">
        <f t="shared" si="13"/>
        <v>0</v>
      </c>
      <c r="AJ16" s="73">
        <f>IF('Indicator Data'!BN19="No data","x",ROUND(IF('Indicator Data'!BN19&lt;$AJ$194,10,IF('Indicator Data'!BN19&gt;$AJ$195,0,($AJ$195-'Indicator Data'!BN19)/($AJ$195-$AJ$194)*10)),1))</f>
        <v>4</v>
      </c>
      <c r="AK16" s="73">
        <f>IF('Indicator Data'!BO19="No data","x",ROUND(IF('Indicator Data'!BO19&gt;$AK$195,10,IF('Indicator Data'!BO19&lt;$AK$194,0,10-($AK$195-'Indicator Data'!BO19)/($AK$195-$AK$194)*10)),1))</f>
        <v>0</v>
      </c>
      <c r="AL16" s="80">
        <f>IF('Indicator Data'!BP19="No data","x",ROUND(IF('Indicator Data'!BP19&gt;$AL$195,10,IF('Indicator Data'!BP19&lt;$AL$194,0,10-($AL$195-'Indicator Data'!BP19)/($AL$195-$AL$194)*10)),1))</f>
        <v>1.5</v>
      </c>
      <c r="AM16" s="80">
        <f>IF('Indicator Data'!BQ19="No data","x",ROUND(IF('Indicator Data'!BQ19&gt;$AM$195,10,IF('Indicator Data'!BQ19&lt;$AM$194,0,10-($AM$195-'Indicator Data'!BQ19)/($AM$195-$AM$194)*10)),1))</f>
        <v>2.7</v>
      </c>
      <c r="AN16" s="73">
        <f t="shared" si="14"/>
        <v>1.7</v>
      </c>
      <c r="AO16" s="74">
        <f t="shared" si="15"/>
        <v>2</v>
      </c>
      <c r="AP16" s="81">
        <f t="shared" si="16"/>
        <v>1.2</v>
      </c>
      <c r="AQ16" s="82">
        <f t="shared" si="0"/>
        <v>0.6</v>
      </c>
    </row>
    <row r="17" spans="1:43" s="4" customFormat="1" x14ac:dyDescent="0.25">
      <c r="A17" s="126" t="str">
        <f>'Indicator Data'!A20</f>
        <v>Belarus</v>
      </c>
      <c r="B17" s="59" t="str">
        <f>'Indicator Data'!B20</f>
        <v>BLR</v>
      </c>
      <c r="C17" s="73">
        <f>ROUND(IF('Indicator Data'!AQ20="No data",IF((0.1233*LN('Indicator Data'!CJ20)-0.4559)&gt;C$195,0,IF((0.1233*LN('Indicator Data'!CJ20)-0.4559)&lt;C$194,10,(C$195-(0.1233*LN('Indicator Data'!CJ20)-0.4559))/(C$195-C$194)*10)),IF('Indicator Data'!AQ20&gt;C$195,0,IF('Indicator Data'!AQ20&lt;C$194,10,(C$195-'Indicator Data'!AQ20)/(C$195-C$194)*10))),1)</f>
        <v>2.2000000000000002</v>
      </c>
      <c r="D17" s="73" t="str">
        <f>IF('Indicator Data'!AR20="No data","x",ROUND((IF(LOG('Indicator Data'!AR20*1000)&gt;D$195,10,IF(LOG('Indicator Data'!AR20*1000)&lt;D$194,0,10-(D$195-LOG('Indicator Data'!AR20*1000))/(D$195-D$194)*10))),1))</f>
        <v>x</v>
      </c>
      <c r="E17" s="74">
        <f t="shared" si="1"/>
        <v>2.2000000000000002</v>
      </c>
      <c r="F17" s="73">
        <f>IF('Indicator Data'!BF20="No data","x",ROUND(IF('Indicator Data'!BF20&gt;F$195,10,IF('Indicator Data'!BF20&lt;F$194,0,10-(F$195-'Indicator Data'!BF20)/(F$195-F$194)*10)),1))</f>
        <v>1.7</v>
      </c>
      <c r="G17" s="73">
        <f>IF('Indicator Data'!BG20="No data","x",ROUND(IF('Indicator Data'!BG20&gt;G$195,10,IF('Indicator Data'!BG20&lt;G$194,0,10-(G$195-'Indicator Data'!BG20)/(G$195-G$194)*10)),1))</f>
        <v>0.1</v>
      </c>
      <c r="H17" s="74">
        <f t="shared" si="2"/>
        <v>0.9</v>
      </c>
      <c r="I17" s="75">
        <f>SUM(IF('Indicator Data'!AS20=0,0,'Indicator Data'!AS20),SUM('Indicator Data'!AT20:AU20))</f>
        <v>119.935079</v>
      </c>
      <c r="J17" s="75">
        <f>I17/'Indicator Data'!CK20*1000000</f>
        <v>12.644195924130024</v>
      </c>
      <c r="K17" s="73">
        <f t="shared" si="3"/>
        <v>0.3</v>
      </c>
      <c r="L17" s="73">
        <f>IF('Indicator Data'!AV20="No data","x",ROUND(IF('Indicator Data'!AV20&gt;L$195,10,IF('Indicator Data'!AV20&lt;L$194,0,10-(L$195-'Indicator Data'!AV20)/(L$195-L$194)*10)),1))</f>
        <v>0</v>
      </c>
      <c r="M17" s="73">
        <f>IF('Indicator Data'!AW20="No data","x",IF('Indicator Data'!AW20=0,0,ROUND(IF(LOG('Indicator Data'!AW20)&gt;M$195,10,IF(LOG('Indicator Data'!AW20)&lt;M$194,0,10-(M$195-LOG('Indicator Data'!AW20))/(M$195-M$194)*10)),1)))</f>
        <v>6.2</v>
      </c>
      <c r="N17" s="74">
        <f t="shared" si="4"/>
        <v>2.2000000000000002</v>
      </c>
      <c r="O17" s="76">
        <f t="shared" si="5"/>
        <v>1.9</v>
      </c>
      <c r="P17" s="88">
        <f>IF(AND('Indicator Data'!BK20="No data",'Indicator Data'!BL20="No data"),0,SUM('Indicator Data'!BK20:BM20)/1000)</f>
        <v>2.4279999999999999</v>
      </c>
      <c r="Q17" s="73">
        <f t="shared" si="6"/>
        <v>1.3</v>
      </c>
      <c r="R17" s="77">
        <f>P17*1000/'Indicator Data'!CK20</f>
        <v>2.5597271423640535E-4</v>
      </c>
      <c r="S17" s="73">
        <f t="shared" si="7"/>
        <v>2.2999999999999998</v>
      </c>
      <c r="T17" s="78">
        <f t="shared" si="8"/>
        <v>1.8</v>
      </c>
      <c r="U17" s="73">
        <f>IF('Indicator Data'!BA20="No data","x",ROUND(IF('Indicator Data'!BA20&gt;U$195,10,IF('Indicator Data'!BA20&lt;U$194,0,10-(U$195-'Indicator Data'!BA20)/(U$195-U$194)*10)),1))</f>
        <v>0.8</v>
      </c>
      <c r="V17" s="73">
        <f>IF('Indicator Data'!BB20="No data","x",IF('Indicator Data'!BB20=0,0,ROUND(IF(LOG('Indicator Data'!BB20)&gt;V$195,10,IF(LOG('Indicator Data'!BB20)&lt;V$194,0,10-(V$195-LOG('Indicator Data'!BB20))/(V$195-V$194)*10)),1)))</f>
        <v>5.6</v>
      </c>
      <c r="W17" s="73">
        <f t="shared" si="9"/>
        <v>3.1999999999999997</v>
      </c>
      <c r="X17" s="73">
        <f>IF('Indicator Data'!AZ20="No data","x",ROUND(IF('Indicator Data'!AZ20&gt;X$195,10,IF('Indicator Data'!AZ20&lt;X$194,0,10-(X$195-'Indicator Data'!AZ20)/(X$195-X$194)*10)),1))</f>
        <v>0.7</v>
      </c>
      <c r="Y17" s="73" t="str">
        <f>IF('Indicator Data'!BC20="No data","x",ROUND(IF('Indicator Data'!BC20&gt;Y$195,10,IF('Indicator Data'!BC20&lt;Y$194,0,10-(Y$195-'Indicator Data'!BC20)/(Y$195-Y$194)*10)),1))</f>
        <v>x</v>
      </c>
      <c r="Z17" s="211" t="str">
        <f>IF('Indicator Data'!BD20="No data","x",ROUND(IF('Indicator Data'!BD20&gt;Z$195,10,IF('Indicator Data'!BD20&lt;Z$194,0,10-(Z$195-'Indicator Data'!BD20)/(Z$195-Z$194)*10)),1))</f>
        <v>x</v>
      </c>
      <c r="AA17" s="77">
        <f>IF('Indicator Data'!BE20="No data","x",IF('Indicator Data'!BE20&gt;'Indicator Data'!BE20,1,'Indicator Data'!BE20/'Indicator Data'!CK20))</f>
        <v>0</v>
      </c>
      <c r="AB17" s="211">
        <f t="shared" si="10"/>
        <v>0</v>
      </c>
      <c r="AC17" s="74">
        <f t="shared" si="11"/>
        <v>1.3</v>
      </c>
      <c r="AD17" s="73">
        <f>IF('Indicator Data'!AX20="No data","x",ROUND(IF('Indicator Data'!AX20&gt;AD$195,10,IF('Indicator Data'!AX20&lt;AD$194,0,10-(AD$195-'Indicator Data'!AX20)/(AD$195-AD$194)*10)),1))</f>
        <v>0.3</v>
      </c>
      <c r="AE17" s="73" t="str">
        <f>IF('Indicator Data'!AY20="No data","x",ROUND(IF('Indicator Data'!AY20&gt;AE$195,10,IF('Indicator Data'!AY20&lt;AE$194,0,10-(AE$195-'Indicator Data'!AY20)/(AE$195-AE$194)*10)),1))</f>
        <v>x</v>
      </c>
      <c r="AF17" s="74">
        <f t="shared" si="12"/>
        <v>0.3</v>
      </c>
      <c r="AG17" s="88">
        <f>('Indicator Data'!BJ20+'Indicator Data'!BI20*0.5+'Indicator Data'!BH20*0.25)/1000</f>
        <v>37.634749999999997</v>
      </c>
      <c r="AH17" s="79">
        <f>AG17*1000/'Indicator Data'!CK20</f>
        <v>3.9676561396657971E-3</v>
      </c>
      <c r="AI17" s="74">
        <f t="shared" si="13"/>
        <v>0.4</v>
      </c>
      <c r="AJ17" s="73">
        <f>IF('Indicator Data'!BN20="No data","x",ROUND(IF('Indicator Data'!BN20&lt;$AJ$194,10,IF('Indicator Data'!BN20&gt;$AJ$195,0,($AJ$195-'Indicator Data'!BN20)/($AJ$195-$AJ$194)*10)),1))</f>
        <v>2.2999999999999998</v>
      </c>
      <c r="AK17" s="73">
        <f>IF('Indicator Data'!BO20="No data","x",ROUND(IF('Indicator Data'!BO20&gt;$AK$195,10,IF('Indicator Data'!BO20&lt;$AK$194,0,10-($AK$195-'Indicator Data'!BO20)/($AK$195-$AK$194)*10)),1))</f>
        <v>0</v>
      </c>
      <c r="AL17" s="80">
        <f>IF('Indicator Data'!BP20="No data","x",ROUND(IF('Indicator Data'!BP20&gt;$AL$195,10,IF('Indicator Data'!BP20&lt;$AL$194,0,10-($AL$195-'Indicator Data'!BP20)/($AL$195-$AL$194)*10)),1))</f>
        <v>4.8</v>
      </c>
      <c r="AM17" s="80" t="str">
        <f>IF('Indicator Data'!BQ20="No data","x",ROUND(IF('Indicator Data'!BQ20&gt;$AM$195,10,IF('Indicator Data'!BQ20&lt;$AM$194,0,10-($AM$195-'Indicator Data'!BQ20)/($AM$195-$AM$194)*10)),1))</f>
        <v>x</v>
      </c>
      <c r="AN17" s="73">
        <f t="shared" si="14"/>
        <v>4.8</v>
      </c>
      <c r="AO17" s="74">
        <f t="shared" si="15"/>
        <v>1.2</v>
      </c>
      <c r="AP17" s="81">
        <f t="shared" si="16"/>
        <v>0.8</v>
      </c>
      <c r="AQ17" s="82">
        <f t="shared" si="0"/>
        <v>1.3</v>
      </c>
    </row>
    <row r="18" spans="1:43" s="4" customFormat="1" x14ac:dyDescent="0.25">
      <c r="A18" s="126" t="str">
        <f>'Indicator Data'!A21</f>
        <v>Belgium</v>
      </c>
      <c r="B18" s="59" t="str">
        <f>'Indicator Data'!B21</f>
        <v>BEL</v>
      </c>
      <c r="C18" s="73">
        <f>ROUND(IF('Indicator Data'!AQ21="No data",IF((0.1233*LN('Indicator Data'!CJ21)-0.4559)&gt;C$195,0,IF((0.1233*LN('Indicator Data'!CJ21)-0.4559)&lt;C$194,10,(C$195-(0.1233*LN('Indicator Data'!CJ21)-0.4559))/(C$195-C$194)*10)),IF('Indicator Data'!AQ21&gt;C$195,0,IF('Indicator Data'!AQ21&lt;C$194,10,(C$195-'Indicator Data'!AQ21)/(C$195-C$194)*10))),1)</f>
        <v>0.5</v>
      </c>
      <c r="D18" s="73" t="str">
        <f>IF('Indicator Data'!AR21="No data","x",ROUND((IF(LOG('Indicator Data'!AR21*1000)&gt;D$195,10,IF(LOG('Indicator Data'!AR21*1000)&lt;D$194,0,10-(D$195-LOG('Indicator Data'!AR21*1000))/(D$195-D$194)*10))),1))</f>
        <v>x</v>
      </c>
      <c r="E18" s="74">
        <f t="shared" si="1"/>
        <v>0.5</v>
      </c>
      <c r="F18" s="73">
        <f>IF('Indicator Data'!BF21="No data","x",ROUND(IF('Indicator Data'!BF21&gt;F$195,10,IF('Indicator Data'!BF21&lt;F$194,0,10-(F$195-'Indicator Data'!BF21)/(F$195-F$194)*10)),1))</f>
        <v>0.6</v>
      </c>
      <c r="G18" s="73">
        <f>IF('Indicator Data'!BG21="No data","x",ROUND(IF('Indicator Data'!BG21&gt;G$195,10,IF('Indicator Data'!BG21&lt;G$194,0,10-(G$195-'Indicator Data'!BG21)/(G$195-G$194)*10)),1))</f>
        <v>0.6</v>
      </c>
      <c r="H18" s="74">
        <f t="shared" si="2"/>
        <v>0.6</v>
      </c>
      <c r="I18" s="75">
        <f>SUM(IF('Indicator Data'!AS21=0,0,'Indicator Data'!AS21),SUM('Indicator Data'!AT21:AU21))</f>
        <v>-0.41379899999999997</v>
      </c>
      <c r="J18" s="75">
        <f>I18/'Indicator Data'!CK21*1000000</f>
        <v>-3.622802805936718E-2</v>
      </c>
      <c r="K18" s="73">
        <f t="shared" si="3"/>
        <v>0</v>
      </c>
      <c r="L18" s="73" t="str">
        <f>IF('Indicator Data'!AV21="No data","x",ROUND(IF('Indicator Data'!AV21&gt;L$195,10,IF('Indicator Data'!AV21&lt;L$194,0,10-(L$195-'Indicator Data'!AV21)/(L$195-L$194)*10)),1))</f>
        <v>x</v>
      </c>
      <c r="M18" s="73">
        <f>IF('Indicator Data'!AW21="No data","x",IF('Indicator Data'!AW21=0,0,ROUND(IF(LOG('Indicator Data'!AW21)&gt;M$195,10,IF(LOG('Indicator Data'!AW21)&lt;M$194,0,10-(M$195-LOG('Indicator Data'!AW21))/(M$195-M$194)*10)),1)))</f>
        <v>6.1</v>
      </c>
      <c r="N18" s="74">
        <f t="shared" si="4"/>
        <v>3.1</v>
      </c>
      <c r="O18" s="76">
        <f t="shared" si="5"/>
        <v>1.2</v>
      </c>
      <c r="P18" s="88">
        <f>IF(AND('Indicator Data'!BK21="No data",'Indicator Data'!BL21="No data"),0,SUM('Indicator Data'!BK21:BM21)/1000)</f>
        <v>61.718000000000004</v>
      </c>
      <c r="Q18" s="73">
        <f t="shared" si="6"/>
        <v>6</v>
      </c>
      <c r="R18" s="77">
        <f>P18*1000/'Indicator Data'!CK21</f>
        <v>5.403399804658841E-3</v>
      </c>
      <c r="S18" s="73">
        <f t="shared" si="7"/>
        <v>4.8</v>
      </c>
      <c r="T18" s="78">
        <f t="shared" si="8"/>
        <v>5.4</v>
      </c>
      <c r="U18" s="73" t="str">
        <f>IF('Indicator Data'!BA21="No data","x",ROUND(IF('Indicator Data'!BA21&gt;U$195,10,IF('Indicator Data'!BA21&lt;U$194,0,10-(U$195-'Indicator Data'!BA21)/(U$195-U$194)*10)),1))</f>
        <v>x</v>
      </c>
      <c r="V18" s="73" t="str">
        <f>IF('Indicator Data'!BB21="No data","x",IF('Indicator Data'!BB21=0,0,ROUND(IF(LOG('Indicator Data'!BB21)&gt;V$195,10,IF(LOG('Indicator Data'!BB21)&lt;V$194,0,10-(V$195-LOG('Indicator Data'!BB21))/(V$195-V$194)*10)),1)))</f>
        <v>x</v>
      </c>
      <c r="W18" s="73" t="str">
        <f t="shared" si="9"/>
        <v>x</v>
      </c>
      <c r="X18" s="73">
        <f>IF('Indicator Data'!AZ21="No data","x",ROUND(IF('Indicator Data'!AZ21&gt;X$195,10,IF('Indicator Data'!AZ21&lt;X$194,0,10-(X$195-'Indicator Data'!AZ21)/(X$195-X$194)*10)),1))</f>
        <v>0.2</v>
      </c>
      <c r="Y18" s="73" t="str">
        <f>IF('Indicator Data'!BC21="No data","x",ROUND(IF('Indicator Data'!BC21&gt;Y$195,10,IF('Indicator Data'!BC21&lt;Y$194,0,10-(Y$195-'Indicator Data'!BC21)/(Y$195-Y$194)*10)),1))</f>
        <v>x</v>
      </c>
      <c r="Z18" s="211" t="str">
        <f>IF('Indicator Data'!BD21="No data","x",ROUND(IF('Indicator Data'!BD21&gt;Z$195,10,IF('Indicator Data'!BD21&lt;Z$194,0,10-(Z$195-'Indicator Data'!BD21)/(Z$195-Z$194)*10)),1))</f>
        <v>x</v>
      </c>
      <c r="AA18" s="77">
        <f>IF('Indicator Data'!BE21="No data","x",IF('Indicator Data'!BE21&gt;'Indicator Data'!BE21,1,'Indicator Data'!BE21/'Indicator Data'!CK21))</f>
        <v>1.0505978427023897E-6</v>
      </c>
      <c r="AB18" s="211">
        <f t="shared" si="10"/>
        <v>0</v>
      </c>
      <c r="AC18" s="74">
        <f t="shared" si="11"/>
        <v>0.1</v>
      </c>
      <c r="AD18" s="73">
        <f>IF('Indicator Data'!AX21="No data","x",ROUND(IF('Indicator Data'!AX21&gt;AD$195,10,IF('Indicator Data'!AX21&lt;AD$194,0,10-(AD$195-'Indicator Data'!AX21)/(AD$195-AD$194)*10)),1))</f>
        <v>0.3</v>
      </c>
      <c r="AE18" s="73" t="str">
        <f>IF('Indicator Data'!AY21="No data","x",ROUND(IF('Indicator Data'!AY21&gt;AE$195,10,IF('Indicator Data'!AY21&lt;AE$194,0,10-(AE$195-'Indicator Data'!AY21)/(AE$195-AE$194)*10)),1))</f>
        <v>x</v>
      </c>
      <c r="AF18" s="74">
        <f t="shared" si="12"/>
        <v>0.3</v>
      </c>
      <c r="AG18" s="88">
        <f>('Indicator Data'!BJ21+'Indicator Data'!BI21*0.5+'Indicator Data'!BH21*0.25)/1000</f>
        <v>0</v>
      </c>
      <c r="AH18" s="79">
        <f>AG18*1000/'Indicator Data'!CK21</f>
        <v>0</v>
      </c>
      <c r="AI18" s="74">
        <f t="shared" si="13"/>
        <v>0</v>
      </c>
      <c r="AJ18" s="73">
        <f>IF('Indicator Data'!BN21="No data","x",ROUND(IF('Indicator Data'!BN21&lt;$AJ$194,10,IF('Indicator Data'!BN21&gt;$AJ$195,0,($AJ$195-'Indicator Data'!BN21)/($AJ$195-$AJ$194)*10)),1))</f>
        <v>0.4</v>
      </c>
      <c r="AK18" s="73">
        <f>IF('Indicator Data'!BO21="No data","x",ROUND(IF('Indicator Data'!BO21&gt;$AK$195,10,IF('Indicator Data'!BO21&lt;$AK$194,0,10-($AK$195-'Indicator Data'!BO21)/($AK$195-$AK$194)*10)),1))</f>
        <v>0</v>
      </c>
      <c r="AL18" s="80">
        <f>IF('Indicator Data'!BP21="No data","x",ROUND(IF('Indicator Data'!BP21&gt;$AL$195,10,IF('Indicator Data'!BP21&lt;$AL$194,0,10-($AL$195-'Indicator Data'!BP21)/($AL$195-$AL$194)*10)),1))</f>
        <v>0.8</v>
      </c>
      <c r="AM18" s="80">
        <f>IF('Indicator Data'!BQ21="No data","x",ROUND(IF('Indicator Data'!BQ21&gt;$AM$195,10,IF('Indicator Data'!BQ21&lt;$AM$194,0,10-($AM$195-'Indicator Data'!BQ21)/($AM$195-$AM$194)*10)),1))</f>
        <v>3</v>
      </c>
      <c r="AN18" s="73">
        <f t="shared" si="14"/>
        <v>1.2</v>
      </c>
      <c r="AO18" s="74">
        <f t="shared" si="15"/>
        <v>0.2</v>
      </c>
      <c r="AP18" s="81">
        <f t="shared" si="16"/>
        <v>0.2</v>
      </c>
      <c r="AQ18" s="82">
        <f t="shared" si="0"/>
        <v>3.2</v>
      </c>
    </row>
    <row r="19" spans="1:43" s="4" customFormat="1" x14ac:dyDescent="0.25">
      <c r="A19" s="126" t="str">
        <f>'Indicator Data'!A22</f>
        <v>Belize</v>
      </c>
      <c r="B19" s="59" t="str">
        <f>'Indicator Data'!B22</f>
        <v>BLZ</v>
      </c>
      <c r="C19" s="73">
        <f>ROUND(IF('Indicator Data'!AQ22="No data",IF((0.1233*LN('Indicator Data'!CJ22)-0.4559)&gt;C$195,0,IF((0.1233*LN('Indicator Data'!CJ22)-0.4559)&lt;C$194,10,(C$195-(0.1233*LN('Indicator Data'!CJ22)-0.4559))/(C$195-C$194)*10)),IF('Indicator Data'!AQ22&gt;C$195,0,IF('Indicator Data'!AQ22&lt;C$194,10,(C$195-'Indicator Data'!AQ22)/(C$195-C$194)*10))),1)</f>
        <v>3.7</v>
      </c>
      <c r="D19" s="73">
        <f>IF('Indicator Data'!AR22="No data","x",ROUND((IF(LOG('Indicator Data'!AR22*1000)&gt;D$195,10,IF(LOG('Indicator Data'!AR22*1000)&lt;D$194,0,10-(D$195-LOG('Indicator Data'!AR22*1000))/(D$195-D$194)*10))),1))</f>
        <v>4.5999999999999996</v>
      </c>
      <c r="E19" s="74">
        <f t="shared" si="1"/>
        <v>4.2</v>
      </c>
      <c r="F19" s="73">
        <f>IF('Indicator Data'!BF22="No data","x",ROUND(IF('Indicator Data'!BF22&gt;F$195,10,IF('Indicator Data'!BF22&lt;F$194,0,10-(F$195-'Indicator Data'!BF22)/(F$195-F$194)*10)),1))</f>
        <v>5.0999999999999996</v>
      </c>
      <c r="G19" s="73">
        <f>IF('Indicator Data'!BG22="No data","x",ROUND(IF('Indicator Data'!BG22&gt;G$195,10,IF('Indicator Data'!BG22&lt;G$194,0,10-(G$195-'Indicator Data'!BG22)/(G$195-G$194)*10)),1))</f>
        <v>2.8</v>
      </c>
      <c r="H19" s="74">
        <f t="shared" si="2"/>
        <v>4</v>
      </c>
      <c r="I19" s="75">
        <f>SUM(IF('Indicator Data'!AS22=0,0,'Indicator Data'!AS22),SUM('Indicator Data'!AT22:AU22))</f>
        <v>10.97</v>
      </c>
      <c r="J19" s="75">
        <f>I19/'Indicator Data'!CK22*1000000</f>
        <v>28.636988965492037</v>
      </c>
      <c r="K19" s="73">
        <f t="shared" si="3"/>
        <v>0.6</v>
      </c>
      <c r="L19" s="73">
        <f>IF('Indicator Data'!AV22="No data","x",ROUND(IF('Indicator Data'!AV22&gt;L$195,10,IF('Indicator Data'!AV22&lt;L$194,0,10-(L$195-'Indicator Data'!AV22)/(L$195-L$194)*10)),1))</f>
        <v>1.3</v>
      </c>
      <c r="M19" s="73">
        <f>IF('Indicator Data'!AW22="No data","x",IF('Indicator Data'!AW22=0,0,ROUND(IF(LOG('Indicator Data'!AW22)&gt;M$195,10,IF(LOG('Indicator Data'!AW22)&lt;M$194,0,10-(M$195-LOG('Indicator Data'!AW22))/(M$195-M$194)*10)),1)))</f>
        <v>7.3</v>
      </c>
      <c r="N19" s="74">
        <f t="shared" si="4"/>
        <v>3.1</v>
      </c>
      <c r="O19" s="76">
        <f t="shared" si="5"/>
        <v>3.9</v>
      </c>
      <c r="P19" s="88">
        <f>IF(AND('Indicator Data'!BK22="No data",'Indicator Data'!BL22="No data"),0,SUM('Indicator Data'!BK22:BM22)/1000)</f>
        <v>3.3420000000000001</v>
      </c>
      <c r="Q19" s="73">
        <f t="shared" si="6"/>
        <v>1.7</v>
      </c>
      <c r="R19" s="77">
        <f>P19*1000/'Indicator Data'!CK22</f>
        <v>8.7242312782747841E-3</v>
      </c>
      <c r="S19" s="73">
        <f t="shared" si="7"/>
        <v>5.4</v>
      </c>
      <c r="T19" s="78">
        <f t="shared" si="8"/>
        <v>3.6</v>
      </c>
      <c r="U19" s="73">
        <f>IF('Indicator Data'!BA22="No data","x",ROUND(IF('Indicator Data'!BA22&gt;U$195,10,IF('Indicator Data'!BA22&lt;U$194,0,10-(U$195-'Indicator Data'!BA22)/(U$195-U$194)*10)),1))</f>
        <v>3.6</v>
      </c>
      <c r="V19" s="73">
        <f>IF('Indicator Data'!BB22="No data","x",IF('Indicator Data'!BB22=0,0,ROUND(IF(LOG('Indicator Data'!BB22)&gt;V$195,10,IF(LOG('Indicator Data'!BB22)&lt;V$194,0,10-(V$195-LOG('Indicator Data'!BB22))/(V$195-V$194)*10)),1)))</f>
        <v>7.3</v>
      </c>
      <c r="W19" s="73">
        <f t="shared" si="9"/>
        <v>5.45</v>
      </c>
      <c r="X19" s="73">
        <f>IF('Indicator Data'!AZ22="No data","x",ROUND(IF('Indicator Data'!AZ22&gt;X$195,10,IF('Indicator Data'!AZ22&lt;X$194,0,10-(X$195-'Indicator Data'!AZ22)/(X$195-X$194)*10)),1))</f>
        <v>0.7</v>
      </c>
      <c r="Y19" s="73">
        <f>IF('Indicator Data'!BC22="No data","x",ROUND(IF('Indicator Data'!BC22&gt;Y$195,10,IF('Indicator Data'!BC22&lt;Y$194,0,10-(Y$195-'Indicator Data'!BC22)/(Y$195-Y$194)*10)),1))</f>
        <v>0</v>
      </c>
      <c r="Z19" s="211">
        <f>IF('Indicator Data'!BD22="No data","x",ROUND(IF('Indicator Data'!BD22&gt;Z$195,10,IF('Indicator Data'!BD22&lt;Z$194,0,10-(Z$195-'Indicator Data'!BD22)/(Z$195-Z$194)*10)),1))</f>
        <v>0</v>
      </c>
      <c r="AA19" s="77">
        <f>IF('Indicator Data'!BE22="No data","x",IF('Indicator Data'!BE22&gt;'Indicator Data'!BE22,1,'Indicator Data'!BE22/'Indicator Data'!CK22))</f>
        <v>1.8020158143007434E-2</v>
      </c>
      <c r="AB19" s="211">
        <f t="shared" si="10"/>
        <v>0.2</v>
      </c>
      <c r="AC19" s="74">
        <f t="shared" si="11"/>
        <v>1.6</v>
      </c>
      <c r="AD19" s="73">
        <f>IF('Indicator Data'!AX22="No data","x",ROUND(IF('Indicator Data'!AX22&gt;AD$195,10,IF('Indicator Data'!AX22&lt;AD$194,0,10-(AD$195-'Indicator Data'!AX22)/(AD$195-AD$194)*10)),1))</f>
        <v>1.1000000000000001</v>
      </c>
      <c r="AE19" s="73">
        <f>IF('Indicator Data'!AY22="No data","x",ROUND(IF('Indicator Data'!AY22&gt;AE$195,10,IF('Indicator Data'!AY22&lt;AE$194,0,10-(AE$195-'Indicator Data'!AY22)/(AE$195-AE$194)*10)),1))</f>
        <v>1.4</v>
      </c>
      <c r="AF19" s="74">
        <f t="shared" si="12"/>
        <v>1.3</v>
      </c>
      <c r="AG19" s="88">
        <f>('Indicator Data'!BJ22+'Indicator Data'!BI22*0.5+'Indicator Data'!BH22*0.25)/1000</f>
        <v>0</v>
      </c>
      <c r="AH19" s="79">
        <f>AG19*1000/'Indicator Data'!CK22</f>
        <v>0</v>
      </c>
      <c r="AI19" s="74">
        <f t="shared" si="13"/>
        <v>0</v>
      </c>
      <c r="AJ19" s="73">
        <f>IF('Indicator Data'!BN22="No data","x",ROUND(IF('Indicator Data'!BN22&lt;$AJ$194,10,IF('Indicator Data'!BN22&gt;$AJ$195,0,($AJ$195-'Indicator Data'!BN22)/($AJ$195-$AJ$194)*10)),1))</f>
        <v>4</v>
      </c>
      <c r="AK19" s="73">
        <f>IF('Indicator Data'!BO22="No data","x",ROUND(IF('Indicator Data'!BO22&gt;$AK$195,10,IF('Indicator Data'!BO22&lt;$AK$194,0,10-($AK$195-'Indicator Data'!BO22)/($AK$195-$AK$194)*10)),1))</f>
        <v>0.8</v>
      </c>
      <c r="AL19" s="80">
        <f>IF('Indicator Data'!BP22="No data","x",ROUND(IF('Indicator Data'!BP22&gt;$AL$195,10,IF('Indicator Data'!BP22&lt;$AL$194,0,10-($AL$195-'Indicator Data'!BP22)/($AL$195-$AL$194)*10)),1))</f>
        <v>2.2999999999999998</v>
      </c>
      <c r="AM19" s="80">
        <f>IF('Indicator Data'!BQ22="No data","x",ROUND(IF('Indicator Data'!BQ22&gt;$AM$195,10,IF('Indicator Data'!BQ22&lt;$AM$194,0,10-($AM$195-'Indicator Data'!BQ22)/($AM$195-$AM$194)*10)),1))</f>
        <v>10</v>
      </c>
      <c r="AN19" s="73">
        <f t="shared" si="14"/>
        <v>3.8</v>
      </c>
      <c r="AO19" s="74">
        <f t="shared" si="15"/>
        <v>2.4</v>
      </c>
      <c r="AP19" s="81">
        <f t="shared" si="16"/>
        <v>1.4</v>
      </c>
      <c r="AQ19" s="82">
        <f t="shared" si="0"/>
        <v>2.6</v>
      </c>
    </row>
    <row r="20" spans="1:43" s="4" customFormat="1" x14ac:dyDescent="0.25">
      <c r="A20" s="126" t="str">
        <f>'Indicator Data'!A23</f>
        <v>Benin</v>
      </c>
      <c r="B20" s="59" t="str">
        <f>'Indicator Data'!B23</f>
        <v>BEN</v>
      </c>
      <c r="C20" s="73">
        <f>ROUND(IF('Indicator Data'!AQ23="No data",IF((0.1233*LN('Indicator Data'!CJ23)-0.4559)&gt;C$195,0,IF((0.1233*LN('Indicator Data'!CJ23)-0.4559)&lt;C$194,10,(C$195-(0.1233*LN('Indicator Data'!CJ23)-0.4559))/(C$195-C$194)*10)),IF('Indicator Data'!AQ23&gt;C$195,0,IF('Indicator Data'!AQ23&lt;C$194,10,(C$195-'Indicator Data'!AQ23)/(C$195-C$194)*10))),1)</f>
        <v>6.7</v>
      </c>
      <c r="D20" s="73">
        <f>IF('Indicator Data'!AR23="No data","x",ROUND((IF(LOG('Indicator Data'!AR23*1000)&gt;D$195,10,IF(LOG('Indicator Data'!AR23*1000)&lt;D$194,0,10-(D$195-LOG('Indicator Data'!AR23*1000))/(D$195-D$194)*10))),1))</f>
        <v>9.4</v>
      </c>
      <c r="E20" s="74">
        <f t="shared" si="1"/>
        <v>8.4</v>
      </c>
      <c r="F20" s="73">
        <f>IF('Indicator Data'!BF23="No data","x",ROUND(IF('Indicator Data'!BF23&gt;F$195,10,IF('Indicator Data'!BF23&lt;F$194,0,10-(F$195-'Indicator Data'!BF23)/(F$195-F$194)*10)),1))</f>
        <v>8.1999999999999993</v>
      </c>
      <c r="G20" s="73">
        <f>IF('Indicator Data'!BG23="No data","x",ROUND(IF('Indicator Data'!BG23&gt;G$195,10,IF('Indicator Data'!BG23&lt;G$194,0,10-(G$195-'Indicator Data'!BG23)/(G$195-G$194)*10)),1))</f>
        <v>4.5999999999999996</v>
      </c>
      <c r="H20" s="74">
        <f t="shared" si="2"/>
        <v>6.4</v>
      </c>
      <c r="I20" s="75">
        <f>SUM(IF('Indicator Data'!AS23=0,0,'Indicator Data'!AS23),SUM('Indicator Data'!AT23:AU23))</f>
        <v>549.71831899999995</v>
      </c>
      <c r="J20" s="75">
        <f>I20/'Indicator Data'!CK23*1000000</f>
        <v>47.863824252192934</v>
      </c>
      <c r="K20" s="73">
        <f t="shared" si="3"/>
        <v>1</v>
      </c>
      <c r="L20" s="73">
        <f>IF('Indicator Data'!AV23="No data","x",ROUND(IF('Indicator Data'!AV23&gt;L$195,10,IF('Indicator Data'!AV23&lt;L$194,0,10-(L$195-'Indicator Data'!AV23)/(L$195-L$194)*10)),1))</f>
        <v>4.9000000000000004</v>
      </c>
      <c r="M20" s="73">
        <f>IF('Indicator Data'!AW23="No data","x",IF('Indicator Data'!AW23=0,0,ROUND(IF(LOG('Indicator Data'!AW23)&gt;M$195,10,IF(LOG('Indicator Data'!AW23)&lt;M$194,0,10-(M$195-LOG('Indicator Data'!AW23))/(M$195-M$194)*10)),1)))</f>
        <v>6.5</v>
      </c>
      <c r="N20" s="74">
        <f t="shared" si="4"/>
        <v>4.0999999999999996</v>
      </c>
      <c r="O20" s="76">
        <f t="shared" si="5"/>
        <v>6.8</v>
      </c>
      <c r="P20" s="88">
        <f>IF(AND('Indicator Data'!BK23="No data",'Indicator Data'!BL23="No data"),0,SUM('Indicator Data'!BK23:BM23)/1000)</f>
        <v>1.494</v>
      </c>
      <c r="Q20" s="73">
        <f t="shared" si="6"/>
        <v>0.6</v>
      </c>
      <c r="R20" s="77">
        <f>P20*1000/'Indicator Data'!CK23</f>
        <v>1.3008217292605133E-4</v>
      </c>
      <c r="S20" s="73">
        <f t="shared" si="7"/>
        <v>1.9</v>
      </c>
      <c r="T20" s="78">
        <f t="shared" si="8"/>
        <v>1.3</v>
      </c>
      <c r="U20" s="73">
        <f>IF('Indicator Data'!BA23="No data","x",ROUND(IF('Indicator Data'!BA23&gt;U$195,10,IF('Indicator Data'!BA23&lt;U$194,0,10-(U$195-'Indicator Data'!BA23)/(U$195-U$194)*10)),1))</f>
        <v>2</v>
      </c>
      <c r="V20" s="73">
        <f>IF('Indicator Data'!BB23="No data","x",IF('Indicator Data'!BB23=0,0,ROUND(IF(LOG('Indicator Data'!BB23)&gt;V$195,10,IF(LOG('Indicator Data'!BB23)&lt;V$194,0,10-(V$195-LOG('Indicator Data'!BB23))/(V$195-V$194)*10)),1)))</f>
        <v>5.9</v>
      </c>
      <c r="W20" s="73">
        <f t="shared" si="9"/>
        <v>3.95</v>
      </c>
      <c r="X20" s="73">
        <f>IF('Indicator Data'!AZ23="No data","x",ROUND(IF('Indicator Data'!AZ23&gt;X$195,10,IF('Indicator Data'!AZ23&lt;X$194,0,10-(X$195-'Indicator Data'!AZ23)/(X$195-X$194)*10)),1))</f>
        <v>1.1000000000000001</v>
      </c>
      <c r="Y20" s="73">
        <f>IF('Indicator Data'!BC23="No data","x",ROUND(IF('Indicator Data'!BC23&gt;Y$195,10,IF('Indicator Data'!BC23&lt;Y$194,0,10-(Y$195-'Indicator Data'!BC23)/(Y$195-Y$194)*10)),1))</f>
        <v>6.7</v>
      </c>
      <c r="Z20" s="211">
        <f>IF('Indicator Data'!BD23="No data","x",ROUND(IF('Indicator Data'!BD23&gt;Z$195,10,IF('Indicator Data'!BD23&lt;Z$194,0,10-(Z$195-'Indicator Data'!BD23)/(Z$195-Z$194)*10)),1))</f>
        <v>9.1999999999999993</v>
      </c>
      <c r="AA20" s="77">
        <f>IF('Indicator Data'!BE23="No data","x",IF('Indicator Data'!BE23&gt;'Indicator Data'!BE23,1,'Indicator Data'!BE23/'Indicator Data'!CK23))</f>
        <v>0.51454038328790619</v>
      </c>
      <c r="AB20" s="211">
        <f t="shared" si="10"/>
        <v>5.7</v>
      </c>
      <c r="AC20" s="74">
        <f t="shared" si="11"/>
        <v>5</v>
      </c>
      <c r="AD20" s="73">
        <f>IF('Indicator Data'!AX23="No data","x",ROUND(IF('Indicator Data'!AX23&gt;AD$195,10,IF('Indicator Data'!AX23&lt;AD$194,0,10-(AD$195-'Indicator Data'!AX23)/(AD$195-AD$194)*10)),1))</f>
        <v>7.6</v>
      </c>
      <c r="AE20" s="73">
        <f>IF('Indicator Data'!AY23="No data","x",ROUND(IF('Indicator Data'!AY23&gt;AE$195,10,IF('Indicator Data'!AY23&lt;AE$194,0,10-(AE$195-'Indicator Data'!AY23)/(AE$195-AE$194)*10)),1))</f>
        <v>4</v>
      </c>
      <c r="AF20" s="74">
        <f t="shared" si="12"/>
        <v>5.8</v>
      </c>
      <c r="AG20" s="88">
        <f>('Indicator Data'!BJ23+'Indicator Data'!BI23*0.5+'Indicator Data'!BH23*0.25)/1000</f>
        <v>0</v>
      </c>
      <c r="AH20" s="79">
        <f>AG20*1000/'Indicator Data'!CK23</f>
        <v>0</v>
      </c>
      <c r="AI20" s="74">
        <f t="shared" si="13"/>
        <v>0</v>
      </c>
      <c r="AJ20" s="73">
        <f>IF('Indicator Data'!BN23="No data","x",ROUND(IF('Indicator Data'!BN23&lt;$AJ$194,10,IF('Indicator Data'!BN23&gt;$AJ$195,0,($AJ$195-'Indicator Data'!BN23)/($AJ$195-$AJ$194)*10)),1))</f>
        <v>3.1</v>
      </c>
      <c r="AK20" s="73">
        <f>IF('Indicator Data'!BO23="No data","x",ROUND(IF('Indicator Data'!BO23&gt;$AK$195,10,IF('Indicator Data'!BO23&lt;$AK$194,0,10-($AK$195-'Indicator Data'!BO23)/($AK$195-$AK$194)*10)),1))</f>
        <v>1.7</v>
      </c>
      <c r="AL20" s="80">
        <f>IF('Indicator Data'!BP23="No data","x",ROUND(IF('Indicator Data'!BP23&gt;$AL$195,10,IF('Indicator Data'!BP23&lt;$AL$194,0,10-($AL$195-'Indicator Data'!BP23)/($AL$195-$AL$194)*10)),1))</f>
        <v>7.9</v>
      </c>
      <c r="AM20" s="80">
        <f>IF('Indicator Data'!BQ23="No data","x",ROUND(IF('Indicator Data'!BQ23&gt;$AM$195,10,IF('Indicator Data'!BQ23&lt;$AM$194,0,10-($AM$195-'Indicator Data'!BQ23)/($AM$195-$AM$194)*10)),1))</f>
        <v>10</v>
      </c>
      <c r="AN20" s="73">
        <f t="shared" si="14"/>
        <v>8.3000000000000007</v>
      </c>
      <c r="AO20" s="74">
        <f t="shared" si="15"/>
        <v>2.4</v>
      </c>
      <c r="AP20" s="81">
        <f t="shared" si="16"/>
        <v>3.6</v>
      </c>
      <c r="AQ20" s="82">
        <f t="shared" si="0"/>
        <v>2.5</v>
      </c>
    </row>
    <row r="21" spans="1:43" s="4" customFormat="1" x14ac:dyDescent="0.25">
      <c r="A21" s="126" t="str">
        <f>'Indicator Data'!A24</f>
        <v>Bhutan</v>
      </c>
      <c r="B21" s="59" t="str">
        <f>'Indicator Data'!B24</f>
        <v>BTN</v>
      </c>
      <c r="C21" s="73">
        <f>ROUND(IF('Indicator Data'!AQ24="No data",IF((0.1233*LN('Indicator Data'!CJ24)-0.4559)&gt;C$195,0,IF((0.1233*LN('Indicator Data'!CJ24)-0.4559)&lt;C$194,10,(C$195-(0.1233*LN('Indicator Data'!CJ24)-0.4559))/(C$195-C$194)*10)),IF('Indicator Data'!AQ24&gt;C$195,0,IF('Indicator Data'!AQ24&lt;C$194,10,(C$195-'Indicator Data'!AQ24)/(C$195-C$194)*10))),1)</f>
        <v>5.2</v>
      </c>
      <c r="D21" s="73">
        <f>IF('Indicator Data'!AR24="No data","x",ROUND((IF(LOG('Indicator Data'!AR24*1000)&gt;D$195,10,IF(LOG('Indicator Data'!AR24*1000)&lt;D$194,0,10-(D$195-LOG('Indicator Data'!AR24*1000))/(D$195-D$194)*10))),1))</f>
        <v>7.8</v>
      </c>
      <c r="E21" s="74">
        <f t="shared" si="1"/>
        <v>6.7</v>
      </c>
      <c r="F21" s="73">
        <f>IF('Indicator Data'!BF24="No data","x",ROUND(IF('Indicator Data'!BF24&gt;F$195,10,IF('Indicator Data'!BF24&lt;F$194,0,10-(F$195-'Indicator Data'!BF24)/(F$195-F$194)*10)),1))</f>
        <v>6.3</v>
      </c>
      <c r="G21" s="73">
        <f>IF('Indicator Data'!BG24="No data","x",ROUND(IF('Indicator Data'!BG24&gt;G$195,10,IF('Indicator Data'!BG24&lt;G$194,0,10-(G$195-'Indicator Data'!BG24)/(G$195-G$194)*10)),1))</f>
        <v>3.1</v>
      </c>
      <c r="H21" s="74">
        <f t="shared" si="2"/>
        <v>4.7</v>
      </c>
      <c r="I21" s="75">
        <f>SUM(IF('Indicator Data'!AS24=0,0,'Indicator Data'!AS24),SUM('Indicator Data'!AT24:AU24))</f>
        <v>73.867369999999994</v>
      </c>
      <c r="J21" s="75">
        <f>I21/'Indicator Data'!CK24*1000000</f>
        <v>97.916168474298573</v>
      </c>
      <c r="K21" s="73">
        <f t="shared" si="3"/>
        <v>2</v>
      </c>
      <c r="L21" s="73">
        <f>IF('Indicator Data'!AV24="No data","x",ROUND(IF('Indicator Data'!AV24&gt;L$195,10,IF('Indicator Data'!AV24&lt;L$194,0,10-(L$195-'Indicator Data'!AV24)/(L$195-L$194)*10)),1))</f>
        <v>3.4</v>
      </c>
      <c r="M21" s="73">
        <f>IF('Indicator Data'!AW24="No data","x",IF('Indicator Data'!AW24=0,0,ROUND(IF(LOG('Indicator Data'!AW24)&gt;M$195,10,IF(LOG('Indicator Data'!AW24)&lt;M$194,0,10-(M$195-LOG('Indicator Data'!AW24))/(M$195-M$194)*10)),1)))</f>
        <v>5.8</v>
      </c>
      <c r="N21" s="74">
        <f t="shared" si="4"/>
        <v>3.7</v>
      </c>
      <c r="O21" s="76">
        <f t="shared" si="5"/>
        <v>5.5</v>
      </c>
      <c r="P21" s="88">
        <f>IF(AND('Indicator Data'!BK24="No data",'Indicator Data'!BL24="No data"),0,SUM('Indicator Data'!BK24:BM24)/1000)</f>
        <v>0</v>
      </c>
      <c r="Q21" s="73">
        <f t="shared" si="6"/>
        <v>0</v>
      </c>
      <c r="R21" s="77">
        <f>P21*1000/'Indicator Data'!CK24</f>
        <v>0</v>
      </c>
      <c r="S21" s="73">
        <f t="shared" si="7"/>
        <v>0</v>
      </c>
      <c r="T21" s="78">
        <f t="shared" si="8"/>
        <v>0</v>
      </c>
      <c r="U21" s="73">
        <f>IF('Indicator Data'!BA24="No data","x",ROUND(IF('Indicator Data'!BA24&gt;U$195,10,IF('Indicator Data'!BA24&lt;U$194,0,10-(U$195-'Indicator Data'!BA24)/(U$195-U$194)*10)),1))</f>
        <v>0.2</v>
      </c>
      <c r="V21" s="73" t="str">
        <f>IF('Indicator Data'!BB24="No data","x",IF('Indicator Data'!BB24=0,0,ROUND(IF(LOG('Indicator Data'!BB24)&gt;V$195,10,IF(LOG('Indicator Data'!BB24)&lt;V$194,0,10-(V$195-LOG('Indicator Data'!BB24))/(V$195-V$194)*10)),1)))</f>
        <v>x</v>
      </c>
      <c r="W21" s="73">
        <f t="shared" si="9"/>
        <v>0.2</v>
      </c>
      <c r="X21" s="73">
        <f>IF('Indicator Data'!AZ24="No data","x",ROUND(IF('Indicator Data'!AZ24&gt;X$195,10,IF('Indicator Data'!AZ24&lt;X$194,0,10-(X$195-'Indicator Data'!AZ24)/(X$195-X$194)*10)),1))</f>
        <v>2.4</v>
      </c>
      <c r="Y21" s="73">
        <f>IF('Indicator Data'!BC24="No data","x",ROUND(IF('Indicator Data'!BC24&gt;Y$195,10,IF('Indicator Data'!BC24&lt;Y$194,0,10-(Y$195-'Indicator Data'!BC24)/(Y$195-Y$194)*10)),1))</f>
        <v>0</v>
      </c>
      <c r="Z21" s="211">
        <f>IF('Indicator Data'!BD24="No data","x",ROUND(IF('Indicator Data'!BD24&gt;Z$195,10,IF('Indicator Data'!BD24&lt;Z$194,0,10-(Z$195-'Indicator Data'!BD24)/(Z$195-Z$194)*10)),1))</f>
        <v>0</v>
      </c>
      <c r="AA21" s="77">
        <f>IF('Indicator Data'!BE24="No data","x",IF('Indicator Data'!BE24&gt;'Indicator Data'!BE24,1,'Indicator Data'!BE24/'Indicator Data'!CK24))</f>
        <v>0.31085347974665756</v>
      </c>
      <c r="AB21" s="211">
        <f t="shared" si="10"/>
        <v>3.5</v>
      </c>
      <c r="AC21" s="74">
        <f t="shared" si="11"/>
        <v>1.5</v>
      </c>
      <c r="AD21" s="73">
        <f>IF('Indicator Data'!AX24="No data","x",ROUND(IF('Indicator Data'!AX24&gt;AD$195,10,IF('Indicator Data'!AX24&lt;AD$194,0,10-(AD$195-'Indicator Data'!AX24)/(AD$195-AD$194)*10)),1))</f>
        <v>2.4</v>
      </c>
      <c r="AE21" s="73">
        <f>IF('Indicator Data'!AY24="No data","x",ROUND(IF('Indicator Data'!AY24&gt;AE$195,10,IF('Indicator Data'!AY24&lt;AE$194,0,10-(AE$195-'Indicator Data'!AY24)/(AE$195-AE$194)*10)),1))</f>
        <v>2.8</v>
      </c>
      <c r="AF21" s="74">
        <f t="shared" si="12"/>
        <v>2.6</v>
      </c>
      <c r="AG21" s="88">
        <f>('Indicator Data'!BJ24+'Indicator Data'!BI24*0.5+'Indicator Data'!BH24*0.25)/1000</f>
        <v>0</v>
      </c>
      <c r="AH21" s="79">
        <f>AG21*1000/'Indicator Data'!CK24</f>
        <v>0</v>
      </c>
      <c r="AI21" s="74">
        <f t="shared" si="13"/>
        <v>0</v>
      </c>
      <c r="AJ21" s="73">
        <f>IF('Indicator Data'!BN24="No data","x",ROUND(IF('Indicator Data'!BN24&lt;$AJ$194,10,IF('Indicator Data'!BN24&gt;$AJ$195,0,($AJ$195-'Indicator Data'!BN24)/($AJ$195-$AJ$194)*10)),1))</f>
        <v>5.3</v>
      </c>
      <c r="AK21" s="73">
        <f>IF('Indicator Data'!BO24="No data","x",ROUND(IF('Indicator Data'!BO24&gt;$AK$195,10,IF('Indicator Data'!BO24&lt;$AK$194,0,10-($AK$195-'Indicator Data'!BO24)/($AK$195-$AK$194)*10)),1))</f>
        <v>3.3</v>
      </c>
      <c r="AL21" s="80">
        <f>IF('Indicator Data'!BP24="No data","x",ROUND(IF('Indicator Data'!BP24&gt;$AL$195,10,IF('Indicator Data'!BP24&lt;$AL$194,0,10-($AL$195-'Indicator Data'!BP24)/($AL$195-$AL$194)*10)),1))</f>
        <v>4.5</v>
      </c>
      <c r="AM21" s="80">
        <f>IF('Indicator Data'!BQ24="No data","x",ROUND(IF('Indicator Data'!BQ24&gt;$AM$195,10,IF('Indicator Data'!BQ24&lt;$AM$194,0,10-($AM$195-'Indicator Data'!BQ24)/($AM$195-$AM$194)*10)),1))</f>
        <v>3.2</v>
      </c>
      <c r="AN21" s="73">
        <f t="shared" si="14"/>
        <v>4.2</v>
      </c>
      <c r="AO21" s="74">
        <f t="shared" si="15"/>
        <v>4.3</v>
      </c>
      <c r="AP21" s="81">
        <f t="shared" si="16"/>
        <v>2.2000000000000002</v>
      </c>
      <c r="AQ21" s="82">
        <f t="shared" si="0"/>
        <v>1.2</v>
      </c>
    </row>
    <row r="22" spans="1:43" s="4" customFormat="1" x14ac:dyDescent="0.25">
      <c r="A22" s="126" t="str">
        <f>'Indicator Data'!A25</f>
        <v>Bolivia</v>
      </c>
      <c r="B22" s="59" t="str">
        <f>'Indicator Data'!B25</f>
        <v>BOL</v>
      </c>
      <c r="C22" s="73">
        <f>ROUND(IF('Indicator Data'!AQ25="No data",IF((0.1233*LN('Indicator Data'!CJ25)-0.4559)&gt;C$195,0,IF((0.1233*LN('Indicator Data'!CJ25)-0.4559)&lt;C$194,10,(C$195-(0.1233*LN('Indicator Data'!CJ25)-0.4559))/(C$195-C$194)*10)),IF('Indicator Data'!AQ25&gt;C$195,0,IF('Indicator Data'!AQ25&lt;C$194,10,(C$195-'Indicator Data'!AQ25)/(C$195-C$194)*10))),1)</f>
        <v>4</v>
      </c>
      <c r="D22" s="73">
        <f>IF('Indicator Data'!AR25="No data","x",ROUND((IF(LOG('Indicator Data'!AR25*1000)&gt;D$195,10,IF(LOG('Indicator Data'!AR25*1000)&lt;D$194,0,10-(D$195-LOG('Indicator Data'!AR25*1000))/(D$195-D$194)*10))),1))</f>
        <v>7.4</v>
      </c>
      <c r="E22" s="74">
        <f t="shared" si="1"/>
        <v>6</v>
      </c>
      <c r="F22" s="73">
        <f>IF('Indicator Data'!BF25="No data","x",ROUND(IF('Indicator Data'!BF25&gt;F$195,10,IF('Indicator Data'!BF25&lt;F$194,0,10-(F$195-'Indicator Data'!BF25)/(F$195-F$194)*10)),1))</f>
        <v>6</v>
      </c>
      <c r="G22" s="73">
        <f>IF('Indicator Data'!BG25="No data","x",ROUND(IF('Indicator Data'!BG25&gt;G$195,10,IF('Indicator Data'!BG25&lt;G$194,0,10-(G$195-'Indicator Data'!BG25)/(G$195-G$194)*10)),1))</f>
        <v>4.8</v>
      </c>
      <c r="H22" s="74">
        <f t="shared" si="2"/>
        <v>5.4</v>
      </c>
      <c r="I22" s="75">
        <f>SUM(IF('Indicator Data'!AS25=0,0,'Indicator Data'!AS25),SUM('Indicator Data'!AT25:AU25))</f>
        <v>549.41629399999999</v>
      </c>
      <c r="J22" s="75">
        <f>I22/'Indicator Data'!CK25*1000000</f>
        <v>48.393325301489227</v>
      </c>
      <c r="K22" s="73">
        <f t="shared" si="3"/>
        <v>1</v>
      </c>
      <c r="L22" s="73">
        <f>IF('Indicator Data'!AV25="No data","x",ROUND(IF('Indicator Data'!AV25&gt;L$195,10,IF('Indicator Data'!AV25&lt;L$194,0,10-(L$195-'Indicator Data'!AV25)/(L$195-L$194)*10)),1))</f>
        <v>1.7</v>
      </c>
      <c r="M22" s="73">
        <f>IF('Indicator Data'!AW25="No data","x",IF('Indicator Data'!AW25=0,0,ROUND(IF(LOG('Indicator Data'!AW25)&gt;M$195,10,IF(LOG('Indicator Data'!AW25)&lt;M$194,0,10-(M$195-LOG('Indicator Data'!AW25))/(M$195-M$194)*10)),1)))</f>
        <v>6.8</v>
      </c>
      <c r="N22" s="74">
        <f t="shared" si="4"/>
        <v>3.2</v>
      </c>
      <c r="O22" s="76">
        <f t="shared" si="5"/>
        <v>5.2</v>
      </c>
      <c r="P22" s="88">
        <f>IF(AND('Indicator Data'!BK25="No data",'Indicator Data'!BL25="No data"),0,SUM('Indicator Data'!BK25:BM25)/1000)</f>
        <v>0.85599999999999998</v>
      </c>
      <c r="Q22" s="73">
        <f t="shared" si="6"/>
        <v>0</v>
      </c>
      <c r="R22" s="77">
        <f>P22*1000/'Indicator Data'!CK25</f>
        <v>7.539763001290744E-5</v>
      </c>
      <c r="S22" s="73">
        <f t="shared" si="7"/>
        <v>1.7</v>
      </c>
      <c r="T22" s="78">
        <f t="shared" si="8"/>
        <v>0.9</v>
      </c>
      <c r="U22" s="73">
        <f>IF('Indicator Data'!BA25="No data","x",ROUND(IF('Indicator Data'!BA25&gt;U$195,10,IF('Indicator Data'!BA25&lt;U$194,0,10-(U$195-'Indicator Data'!BA25)/(U$195-U$194)*10)),1))</f>
        <v>0.6</v>
      </c>
      <c r="V22" s="73">
        <f>IF('Indicator Data'!BB25="No data","x",IF('Indicator Data'!BB25=0,0,ROUND(IF(LOG('Indicator Data'!BB25)&gt;V$195,10,IF(LOG('Indicator Data'!BB25)&lt;V$194,0,10-(V$195-LOG('Indicator Data'!BB25))/(V$195-V$194)*10)),1)))</f>
        <v>4.7</v>
      </c>
      <c r="W22" s="73">
        <f t="shared" si="9"/>
        <v>2.65</v>
      </c>
      <c r="X22" s="73">
        <f>IF('Indicator Data'!AZ25="No data","x",ROUND(IF('Indicator Data'!AZ25&gt;X$195,10,IF('Indicator Data'!AZ25&lt;X$194,0,10-(X$195-'Indicator Data'!AZ25)/(X$195-X$194)*10)),1))</f>
        <v>2</v>
      </c>
      <c r="Y22" s="73">
        <f>IF('Indicator Data'!BC25="No data","x",ROUND(IF('Indicator Data'!BC25&gt;Y$195,10,IF('Indicator Data'!BC25&lt;Y$194,0,10-(Y$195-'Indicator Data'!BC25)/(Y$195-Y$194)*10)),1))</f>
        <v>0</v>
      </c>
      <c r="Z22" s="211">
        <f>IF('Indicator Data'!BD25="No data","x",ROUND(IF('Indicator Data'!BD25&gt;Z$195,10,IF('Indicator Data'!BD25&lt;Z$194,0,10-(Z$195-'Indicator Data'!BD25)/(Z$195-Z$194)*10)),1))</f>
        <v>0</v>
      </c>
      <c r="AA22" s="77">
        <f>IF('Indicator Data'!BE25="No data","x",IF('Indicator Data'!BE25&gt;'Indicator Data'!BE25,1,'Indicator Data'!BE25/'Indicator Data'!CK25))</f>
        <v>0.15619288475384172</v>
      </c>
      <c r="AB22" s="211">
        <f t="shared" si="10"/>
        <v>1.7</v>
      </c>
      <c r="AC22" s="74">
        <f t="shared" si="11"/>
        <v>1.6</v>
      </c>
      <c r="AD22" s="73">
        <f>IF('Indicator Data'!AX25="No data","x",ROUND(IF('Indicator Data'!AX25&gt;AD$195,10,IF('Indicator Data'!AX25&lt;AD$194,0,10-(AD$195-'Indicator Data'!AX25)/(AD$195-AD$194)*10)),1))</f>
        <v>2.7</v>
      </c>
      <c r="AE22" s="73">
        <f>IF('Indicator Data'!AY25="No data","x",ROUND(IF('Indicator Data'!AY25&gt;AE$195,10,IF('Indicator Data'!AY25&lt;AE$194,0,10-(AE$195-'Indicator Data'!AY25)/(AE$195-AE$194)*10)),1))</f>
        <v>0.8</v>
      </c>
      <c r="AF22" s="74">
        <f t="shared" si="12"/>
        <v>1.8</v>
      </c>
      <c r="AG22" s="88">
        <f>('Indicator Data'!BJ25+'Indicator Data'!BI25*0.5+'Indicator Data'!BH25*0.25)/1000</f>
        <v>359.34699999999998</v>
      </c>
      <c r="AH22" s="79">
        <f>AG22*1000/'Indicator Data'!CK25</f>
        <v>3.1651766533000295E-2</v>
      </c>
      <c r="AI22" s="74">
        <f t="shared" si="13"/>
        <v>3.2</v>
      </c>
      <c r="AJ22" s="73">
        <f>IF('Indicator Data'!BN25="No data","x",ROUND(IF('Indicator Data'!BN25&lt;$AJ$194,10,IF('Indicator Data'!BN25&gt;$AJ$195,0,($AJ$195-'Indicator Data'!BN25)/($AJ$195-$AJ$194)*10)),1))</f>
        <v>6</v>
      </c>
      <c r="AK22" s="73">
        <f>IF('Indicator Data'!BO25="No data","x",ROUND(IF('Indicator Data'!BO25&gt;$AK$195,10,IF('Indicator Data'!BO25&lt;$AK$194,0,10-($AK$195-'Indicator Data'!BO25)/($AK$195-$AK$194)*10)),1))</f>
        <v>4</v>
      </c>
      <c r="AL22" s="80">
        <f>IF('Indicator Data'!BP25="No data","x",ROUND(IF('Indicator Data'!BP25&gt;$AL$195,10,IF('Indicator Data'!BP25&lt;$AL$194,0,10-($AL$195-'Indicator Data'!BP25)/($AL$195-$AL$194)*10)),1))</f>
        <v>5.4</v>
      </c>
      <c r="AM22" s="80">
        <f>IF('Indicator Data'!BQ25="No data","x",ROUND(IF('Indicator Data'!BQ25&gt;$AM$195,10,IF('Indicator Data'!BQ25&lt;$AM$194,0,10-($AM$195-'Indicator Data'!BQ25)/($AM$195-$AM$194)*10)),1))</f>
        <v>6.1</v>
      </c>
      <c r="AN22" s="73">
        <f t="shared" si="14"/>
        <v>5.5</v>
      </c>
      <c r="AO22" s="74">
        <f t="shared" si="15"/>
        <v>5</v>
      </c>
      <c r="AP22" s="81">
        <f t="shared" si="16"/>
        <v>3</v>
      </c>
      <c r="AQ22" s="82">
        <f t="shared" si="0"/>
        <v>2</v>
      </c>
    </row>
    <row r="23" spans="1:43" s="4" customFormat="1" x14ac:dyDescent="0.25">
      <c r="A23" s="126" t="str">
        <f>'Indicator Data'!A26</f>
        <v>Bosnia and Herzegovina</v>
      </c>
      <c r="B23" s="59" t="str">
        <f>'Indicator Data'!B26</f>
        <v>BIH</v>
      </c>
      <c r="C23" s="73">
        <f>ROUND(IF('Indicator Data'!AQ26="No data",IF((0.1233*LN('Indicator Data'!CJ26)-0.4559)&gt;C$195,0,IF((0.1233*LN('Indicator Data'!CJ26)-0.4559)&lt;C$194,10,(C$195-(0.1233*LN('Indicator Data'!CJ26)-0.4559))/(C$195-C$194)*10)),IF('Indicator Data'!AQ26&gt;C$195,0,IF('Indicator Data'!AQ26&lt;C$194,10,(C$195-'Indicator Data'!AQ26)/(C$195-C$194)*10))),1)</f>
        <v>2.8</v>
      </c>
      <c r="D23" s="73">
        <f>IF('Indicator Data'!AR26="No data","x",ROUND((IF(LOG('Indicator Data'!AR26*1000)&gt;D$195,10,IF(LOG('Indicator Data'!AR26*1000)&lt;D$194,0,10-(D$195-LOG('Indicator Data'!AR26*1000))/(D$195-D$194)*10))),1))</f>
        <v>3</v>
      </c>
      <c r="E23" s="74">
        <f t="shared" si="1"/>
        <v>2.9</v>
      </c>
      <c r="F23" s="73">
        <f>IF('Indicator Data'!BF26="No data","x",ROUND(IF('Indicator Data'!BF26&gt;F$195,10,IF('Indicator Data'!BF26&lt;F$194,0,10-(F$195-'Indicator Data'!BF26)/(F$195-F$194)*10)),1))</f>
        <v>2.2000000000000002</v>
      </c>
      <c r="G23" s="73">
        <f>IF('Indicator Data'!BG26="No data","x",ROUND(IF('Indicator Data'!BG26&gt;G$195,10,IF('Indicator Data'!BG26&lt;G$194,0,10-(G$195-'Indicator Data'!BG26)/(G$195-G$194)*10)),1))</f>
        <v>2.2000000000000002</v>
      </c>
      <c r="H23" s="74">
        <f t="shared" si="2"/>
        <v>2.2000000000000002</v>
      </c>
      <c r="I23" s="75">
        <f>SUM(IF('Indicator Data'!AS26=0,0,'Indicator Data'!AS26),SUM('Indicator Data'!AT26:AU26))</f>
        <v>385.43243600000005</v>
      </c>
      <c r="J23" s="75">
        <f>I23/'Indicator Data'!CK26*1000000</f>
        <v>115.95687994538994</v>
      </c>
      <c r="K23" s="73">
        <f t="shared" si="3"/>
        <v>2.2999999999999998</v>
      </c>
      <c r="L23" s="73">
        <f>IF('Indicator Data'!AV26="No data","x",ROUND(IF('Indicator Data'!AV26&gt;L$195,10,IF('Indicator Data'!AV26&lt;L$194,0,10-(L$195-'Indicator Data'!AV26)/(L$195-L$194)*10)),1))</f>
        <v>1.6</v>
      </c>
      <c r="M23" s="73">
        <f>IF('Indicator Data'!AW26="No data","x",IF('Indicator Data'!AW26=0,0,ROUND(IF(LOG('Indicator Data'!AW26)&gt;M$195,10,IF(LOG('Indicator Data'!AW26)&lt;M$194,0,10-(M$195-LOG('Indicator Data'!AW26))/(M$195-M$194)*10)),1)))</f>
        <v>8.5</v>
      </c>
      <c r="N23" s="74">
        <f t="shared" si="4"/>
        <v>4.0999999999999996</v>
      </c>
      <c r="O23" s="76">
        <f t="shared" si="5"/>
        <v>3</v>
      </c>
      <c r="P23" s="88">
        <f>IF(AND('Indicator Data'!BK26="No data",'Indicator Data'!BL26="No data"),0,SUM('Indicator Data'!BK26:BM26)/1000)</f>
        <v>105.239</v>
      </c>
      <c r="Q23" s="73">
        <f t="shared" si="6"/>
        <v>6.7</v>
      </c>
      <c r="R23" s="77">
        <f>P23*1000/'Indicator Data'!CK26</f>
        <v>3.1661025250539349E-2</v>
      </c>
      <c r="S23" s="73">
        <f t="shared" si="7"/>
        <v>7.5</v>
      </c>
      <c r="T23" s="78">
        <f t="shared" si="8"/>
        <v>7.1</v>
      </c>
      <c r="U23" s="73" t="str">
        <f>IF('Indicator Data'!BA26="No data","x",ROUND(IF('Indicator Data'!BA26&gt;U$195,10,IF('Indicator Data'!BA26&lt;U$194,0,10-(U$195-'Indicator Data'!BA26)/(U$195-U$194)*10)),1))</f>
        <v>x</v>
      </c>
      <c r="V23" s="73" t="str">
        <f>IF('Indicator Data'!BB26="No data","x",IF('Indicator Data'!BB26=0,0,ROUND(IF(LOG('Indicator Data'!BB26)&gt;V$195,10,IF(LOG('Indicator Data'!BB26)&lt;V$194,0,10-(V$195-LOG('Indicator Data'!BB26))/(V$195-V$194)*10)),1)))</f>
        <v>x</v>
      </c>
      <c r="W23" s="73" t="str">
        <f t="shared" si="9"/>
        <v>x</v>
      </c>
      <c r="X23" s="73">
        <f>IF('Indicator Data'!AZ26="No data","x",ROUND(IF('Indicator Data'!AZ26&gt;X$195,10,IF('Indicator Data'!AZ26&lt;X$194,0,10-(X$195-'Indicator Data'!AZ26)/(X$195-X$194)*10)),1))</f>
        <v>0.5</v>
      </c>
      <c r="Y23" s="73" t="str">
        <f>IF('Indicator Data'!BC26="No data","x",ROUND(IF('Indicator Data'!BC26&gt;Y$195,10,IF('Indicator Data'!BC26&lt;Y$194,0,10-(Y$195-'Indicator Data'!BC26)/(Y$195-Y$194)*10)),1))</f>
        <v>x</v>
      </c>
      <c r="Z23" s="211" t="str">
        <f>IF('Indicator Data'!BD26="No data","x",ROUND(IF('Indicator Data'!BD26&gt;Z$195,10,IF('Indicator Data'!BD26&lt;Z$194,0,10-(Z$195-'Indicator Data'!BD26)/(Z$195-Z$194)*10)),1))</f>
        <v>x</v>
      </c>
      <c r="AA23" s="77">
        <f>IF('Indicator Data'!BE26="No data","x",IF('Indicator Data'!BE26&gt;'Indicator Data'!BE26,1,'Indicator Data'!BE26/'Indicator Data'!CK26))</f>
        <v>0</v>
      </c>
      <c r="AB23" s="211">
        <f t="shared" si="10"/>
        <v>0</v>
      </c>
      <c r="AC23" s="74">
        <f t="shared" si="11"/>
        <v>0.3</v>
      </c>
      <c r="AD23" s="73">
        <f>IF('Indicator Data'!AX26="No data","x",ROUND(IF('Indicator Data'!AX26&gt;AD$195,10,IF('Indicator Data'!AX26&lt;AD$194,0,10-(AD$195-'Indicator Data'!AX26)/(AD$195-AD$194)*10)),1))</f>
        <v>0.4</v>
      </c>
      <c r="AE23" s="73">
        <f>IF('Indicator Data'!AY26="No data","x",ROUND(IF('Indicator Data'!AY26&gt;AE$195,10,IF('Indicator Data'!AY26&lt;AE$194,0,10-(AE$195-'Indicator Data'!AY26)/(AE$195-AE$194)*10)),1))</f>
        <v>0.3</v>
      </c>
      <c r="AF23" s="74">
        <f t="shared" si="12"/>
        <v>0.4</v>
      </c>
      <c r="AG23" s="88">
        <f>('Indicator Data'!BJ26+'Indicator Data'!BI26*0.5+'Indicator Data'!BH26*0.25)/1000</f>
        <v>0.159</v>
      </c>
      <c r="AH23" s="79">
        <f>AG23*1000/'Indicator Data'!CK26</f>
        <v>4.7834956763516913E-5</v>
      </c>
      <c r="AI23" s="74">
        <f t="shared" si="13"/>
        <v>0</v>
      </c>
      <c r="AJ23" s="73">
        <f>IF('Indicator Data'!BN26="No data","x",ROUND(IF('Indicator Data'!BN26&lt;$AJ$194,10,IF('Indicator Data'!BN26&gt;$AJ$195,0,($AJ$195-'Indicator Data'!BN26)/($AJ$195-$AJ$194)*10)),1))</f>
        <v>2.7</v>
      </c>
      <c r="AK23" s="73">
        <f>IF('Indicator Data'!BO26="No data","x",ROUND(IF('Indicator Data'!BO26&gt;$AK$195,10,IF('Indicator Data'!BO26&lt;$AK$194,0,10-($AK$195-'Indicator Data'!BO26)/($AK$195-$AK$194)*10)),1))</f>
        <v>0</v>
      </c>
      <c r="AL23" s="80">
        <f>IF('Indicator Data'!BP26="No data","x",ROUND(IF('Indicator Data'!BP26&gt;$AL$195,10,IF('Indicator Data'!BP26&lt;$AL$194,0,10-($AL$195-'Indicator Data'!BP26)/($AL$195-$AL$194)*10)),1))</f>
        <v>4.2</v>
      </c>
      <c r="AM23" s="80">
        <f>IF('Indicator Data'!BQ26="No data","x",ROUND(IF('Indicator Data'!BQ26&gt;$AM$195,10,IF('Indicator Data'!BQ26&lt;$AM$194,0,10-($AM$195-'Indicator Data'!BQ26)/($AM$195-$AM$194)*10)),1))</f>
        <v>3.2</v>
      </c>
      <c r="AN23" s="73">
        <f t="shared" si="14"/>
        <v>4</v>
      </c>
      <c r="AO23" s="74">
        <f t="shared" si="15"/>
        <v>1.4</v>
      </c>
      <c r="AP23" s="81">
        <f t="shared" si="16"/>
        <v>0.5</v>
      </c>
      <c r="AQ23" s="82">
        <f t="shared" si="0"/>
        <v>4.5999999999999996</v>
      </c>
    </row>
    <row r="24" spans="1:43" s="4" customFormat="1" x14ac:dyDescent="0.25">
      <c r="A24" s="126" t="str">
        <f>'Indicator Data'!A27</f>
        <v>Botswana</v>
      </c>
      <c r="B24" s="59" t="str">
        <f>'Indicator Data'!B27</f>
        <v>BWA</v>
      </c>
      <c r="C24" s="73">
        <f>ROUND(IF('Indicator Data'!AQ27="No data",IF((0.1233*LN('Indicator Data'!CJ27)-0.4559)&gt;C$195,0,IF((0.1233*LN('Indicator Data'!CJ27)-0.4559)&lt;C$194,10,(C$195-(0.1233*LN('Indicator Data'!CJ27)-0.4559))/(C$195-C$194)*10)),IF('Indicator Data'!AQ27&gt;C$195,0,IF('Indicator Data'!AQ27&lt;C$194,10,(C$195-'Indicator Data'!AQ27)/(C$195-C$194)*10))),1)</f>
        <v>3.6</v>
      </c>
      <c r="D24" s="73" t="str">
        <f>IF('Indicator Data'!AR27="No data","x",ROUND((IF(LOG('Indicator Data'!AR27*1000)&gt;D$195,10,IF(LOG('Indicator Data'!AR27*1000)&lt;D$194,0,10-(D$195-LOG('Indicator Data'!AR27*1000))/(D$195-D$194)*10))),1))</f>
        <v>x</v>
      </c>
      <c r="E24" s="74">
        <f t="shared" si="1"/>
        <v>3.6</v>
      </c>
      <c r="F24" s="73">
        <f>IF('Indicator Data'!BF27="No data","x",ROUND(IF('Indicator Data'!BF27&gt;F$195,10,IF('Indicator Data'!BF27&lt;F$194,0,10-(F$195-'Indicator Data'!BF27)/(F$195-F$194)*10)),1))</f>
        <v>5.8</v>
      </c>
      <c r="G24" s="73">
        <f>IF('Indicator Data'!BG27="No data","x",ROUND(IF('Indicator Data'!BG27&gt;G$195,10,IF('Indicator Data'!BG27&lt;G$194,0,10-(G$195-'Indicator Data'!BG27)/(G$195-G$194)*10)),1))</f>
        <v>8.9</v>
      </c>
      <c r="H24" s="74">
        <f t="shared" si="2"/>
        <v>7.4</v>
      </c>
      <c r="I24" s="75">
        <f>SUM(IF('Indicator Data'!AS27=0,0,'Indicator Data'!AS27),SUM('Indicator Data'!AT27:AU27))</f>
        <v>147.34</v>
      </c>
      <c r="J24" s="75">
        <f>I24/'Indicator Data'!CK27*1000000</f>
        <v>65.364580329582282</v>
      </c>
      <c r="K24" s="73">
        <f t="shared" si="3"/>
        <v>1.3</v>
      </c>
      <c r="L24" s="73">
        <f>IF('Indicator Data'!AV27="No data","x",ROUND(IF('Indicator Data'!AV27&gt;L$195,10,IF('Indicator Data'!AV27&lt;L$194,0,10-(L$195-'Indicator Data'!AV27)/(L$195-L$194)*10)),1))</f>
        <v>0.4</v>
      </c>
      <c r="M24" s="73">
        <f>IF('Indicator Data'!AW27="No data","x",IF('Indicator Data'!AW27=0,0,ROUND(IF(LOG('Indicator Data'!AW27)&gt;M$195,10,IF(LOG('Indicator Data'!AW27)&lt;M$194,0,10-(M$195-LOG('Indicator Data'!AW27))/(M$195-M$194)*10)),1)))</f>
        <v>2.7</v>
      </c>
      <c r="N24" s="74">
        <f t="shared" si="4"/>
        <v>1.5</v>
      </c>
      <c r="O24" s="76">
        <f t="shared" si="5"/>
        <v>4</v>
      </c>
      <c r="P24" s="88">
        <f>IF(AND('Indicator Data'!BK27="No data",'Indicator Data'!BL27="No data"),0,SUM('Indicator Data'!BK27:BM27)/1000)</f>
        <v>2.3149999999999999</v>
      </c>
      <c r="Q24" s="73">
        <f t="shared" si="6"/>
        <v>1.2</v>
      </c>
      <c r="R24" s="77">
        <f>P24*1000/'Indicator Data'!CK27</f>
        <v>1.0270055888623795E-3</v>
      </c>
      <c r="S24" s="73">
        <f t="shared" si="7"/>
        <v>3.2</v>
      </c>
      <c r="T24" s="78">
        <f t="shared" si="8"/>
        <v>2.2000000000000002</v>
      </c>
      <c r="U24" s="73">
        <f>IF('Indicator Data'!BA27="No data","x",ROUND(IF('Indicator Data'!BA27&gt;U$195,10,IF('Indicator Data'!BA27&lt;U$194,0,10-(U$195-'Indicator Data'!BA27)/(U$195-U$194)*10)),1))</f>
        <v>10</v>
      </c>
      <c r="V24" s="73">
        <f>IF('Indicator Data'!BB27="No data","x",IF('Indicator Data'!BB27=0,0,ROUND(IF(LOG('Indicator Data'!BB27)&gt;V$195,10,IF(LOG('Indicator Data'!BB27)&lt;V$194,0,10-(V$195-LOG('Indicator Data'!BB27))/(V$195-V$194)*10)),1)))</f>
        <v>10</v>
      </c>
      <c r="W24" s="73">
        <f t="shared" si="9"/>
        <v>10</v>
      </c>
      <c r="X24" s="73">
        <f>IF('Indicator Data'!AZ27="No data","x",ROUND(IF('Indicator Data'!AZ27&gt;X$195,10,IF('Indicator Data'!AZ27&lt;X$194,0,10-(X$195-'Indicator Data'!AZ27)/(X$195-X$194)*10)),1))</f>
        <v>5.5</v>
      </c>
      <c r="Y24" s="73">
        <f>IF('Indicator Data'!BC27="No data","x",ROUND(IF('Indicator Data'!BC27&gt;Y$195,10,IF('Indicator Data'!BC27&lt;Y$194,0,10-(Y$195-'Indicator Data'!BC27)/(Y$195-Y$194)*10)),1))</f>
        <v>0</v>
      </c>
      <c r="Z24" s="211">
        <f>IF('Indicator Data'!BD27="No data","x",ROUND(IF('Indicator Data'!BD27&gt;Z$195,10,IF('Indicator Data'!BD27&lt;Z$194,0,10-(Z$195-'Indicator Data'!BD27)/(Z$195-Z$194)*10)),1))</f>
        <v>0</v>
      </c>
      <c r="AA24" s="77">
        <f>IF('Indicator Data'!BE27="No data","x",IF('Indicator Data'!BE27&gt;'Indicator Data'!BE27,1,'Indicator Data'!BE27/'Indicator Data'!CK27))</f>
        <v>0.10698470271848158</v>
      </c>
      <c r="AB24" s="211">
        <f t="shared" si="10"/>
        <v>1.2</v>
      </c>
      <c r="AC24" s="74">
        <f t="shared" si="11"/>
        <v>4.2</v>
      </c>
      <c r="AD24" s="73">
        <f>IF('Indicator Data'!AX27="No data","x",ROUND(IF('Indicator Data'!AX27&gt;AD$195,10,IF('Indicator Data'!AX27&lt;AD$194,0,10-(AD$195-'Indicator Data'!AX27)/(AD$195-AD$194)*10)),1))</f>
        <v>2.9</v>
      </c>
      <c r="AE24" s="73">
        <f>IF('Indicator Data'!AY27="No data","x",ROUND(IF('Indicator Data'!AY27&gt;AE$195,10,IF('Indicator Data'!AY27&lt;AE$194,0,10-(AE$195-'Indicator Data'!AY27)/(AE$195-AE$194)*10)),1))</f>
        <v>2.5</v>
      </c>
      <c r="AF24" s="74">
        <f t="shared" si="12"/>
        <v>2.7</v>
      </c>
      <c r="AG24" s="88">
        <f>('Indicator Data'!BJ27+'Indicator Data'!BI27*0.5+'Indicator Data'!BH27*0.25)/1000</f>
        <v>2.9249999999999998</v>
      </c>
      <c r="AH24" s="79">
        <f>AG24*1000/'Indicator Data'!CK27</f>
        <v>1.2976204524503066E-3</v>
      </c>
      <c r="AI24" s="74">
        <f t="shared" si="13"/>
        <v>0.1</v>
      </c>
      <c r="AJ24" s="73">
        <f>IF('Indicator Data'!BN27="No data","x",ROUND(IF('Indicator Data'!BN27&lt;$AJ$194,10,IF('Indicator Data'!BN27&gt;$AJ$195,0,($AJ$195-'Indicator Data'!BN27)/($AJ$195-$AJ$194)*10)),1))</f>
        <v>6.8</v>
      </c>
      <c r="AK24" s="73">
        <f>IF('Indicator Data'!BO27="No data","x",ROUND(IF('Indicator Data'!BO27&gt;$AK$195,10,IF('Indicator Data'!BO27&lt;$AK$194,0,10-($AK$195-'Indicator Data'!BO27)/($AK$195-$AK$194)*10)),1))</f>
        <v>7.1</v>
      </c>
      <c r="AL24" s="80">
        <f>IF('Indicator Data'!BP27="No data","x",ROUND(IF('Indicator Data'!BP27&gt;$AL$195,10,IF('Indicator Data'!BP27&lt;$AL$194,0,10-($AL$195-'Indicator Data'!BP27)/($AL$195-$AL$194)*10)),1))</f>
        <v>2.1</v>
      </c>
      <c r="AM24" s="80">
        <f>IF('Indicator Data'!BQ27="No data","x",ROUND(IF('Indicator Data'!BQ27&gt;$AM$195,10,IF('Indicator Data'!BQ27&lt;$AM$194,0,10-($AM$195-'Indicator Data'!BQ27)/($AM$195-$AM$194)*10)),1))</f>
        <v>1.8</v>
      </c>
      <c r="AN24" s="73">
        <f t="shared" si="14"/>
        <v>2</v>
      </c>
      <c r="AO24" s="74">
        <f t="shared" si="15"/>
        <v>7</v>
      </c>
      <c r="AP24" s="81">
        <f t="shared" si="16"/>
        <v>3.9</v>
      </c>
      <c r="AQ24" s="82">
        <f t="shared" si="0"/>
        <v>3.1</v>
      </c>
    </row>
    <row r="25" spans="1:43" s="4" customFormat="1" x14ac:dyDescent="0.25">
      <c r="A25" s="126" t="str">
        <f>'Indicator Data'!A28</f>
        <v>Brazil</v>
      </c>
      <c r="B25" s="59" t="str">
        <f>'Indicator Data'!B28</f>
        <v>BRA</v>
      </c>
      <c r="C25" s="73">
        <f>ROUND(IF('Indicator Data'!AQ28="No data",IF((0.1233*LN('Indicator Data'!CJ28)-0.4559)&gt;C$195,0,IF((0.1233*LN('Indicator Data'!CJ28)-0.4559)&lt;C$194,10,(C$195-(0.1233*LN('Indicator Data'!CJ28)-0.4559))/(C$195-C$194)*10)),IF('Indicator Data'!AQ28&gt;C$195,0,IF('Indicator Data'!AQ28&lt;C$194,10,(C$195-'Indicator Data'!AQ28)/(C$195-C$194)*10))),1)</f>
        <v>2.9</v>
      </c>
      <c r="D25" s="73">
        <f>IF('Indicator Data'!AR28="No data","x",ROUND((IF(LOG('Indicator Data'!AR28*1000)&gt;D$195,10,IF(LOG('Indicator Data'!AR28*1000)&lt;D$194,0,10-(D$195-LOG('Indicator Data'!AR28*1000))/(D$195-D$194)*10))),1))</f>
        <v>3.7</v>
      </c>
      <c r="E25" s="74">
        <f t="shared" si="1"/>
        <v>3.3</v>
      </c>
      <c r="F25" s="73">
        <f>IF('Indicator Data'!BF28="No data","x",ROUND(IF('Indicator Data'!BF28&gt;F$195,10,IF('Indicator Data'!BF28&lt;F$194,0,10-(F$195-'Indicator Data'!BF28)/(F$195-F$194)*10)),1))</f>
        <v>5.4</v>
      </c>
      <c r="G25" s="73">
        <f>IF('Indicator Data'!BG28="No data","x",ROUND(IF('Indicator Data'!BG28&gt;G$195,10,IF('Indicator Data'!BG28&lt;G$194,0,10-(G$195-'Indicator Data'!BG28)/(G$195-G$194)*10)),1))</f>
        <v>7.1</v>
      </c>
      <c r="H25" s="74">
        <f t="shared" si="2"/>
        <v>6.3</v>
      </c>
      <c r="I25" s="75">
        <f>SUM(IF('Indicator Data'!AS28=0,0,'Indicator Data'!AS28),SUM('Indicator Data'!AT28:AU28))</f>
        <v>941.56393999999989</v>
      </c>
      <c r="J25" s="75">
        <f>I25/'Indicator Data'!CK28*1000000</f>
        <v>4.4949967090169869</v>
      </c>
      <c r="K25" s="73">
        <f t="shared" si="3"/>
        <v>0.1</v>
      </c>
      <c r="L25" s="73">
        <f>IF('Indicator Data'!AV28="No data","x",ROUND(IF('Indicator Data'!AV28&gt;L$195,10,IF('Indicator Data'!AV28&lt;L$194,0,10-(L$195-'Indicator Data'!AV28)/(L$195-L$194)*10)),1))</f>
        <v>0</v>
      </c>
      <c r="M25" s="73">
        <f>IF('Indicator Data'!AW28="No data","x",IF('Indicator Data'!AW28=0,0,ROUND(IF(LOG('Indicator Data'!AW28)&gt;M$195,10,IF(LOG('Indicator Data'!AW28)&lt;M$194,0,10-(M$195-LOG('Indicator Data'!AW28))/(M$195-M$194)*10)),1)))</f>
        <v>2.1</v>
      </c>
      <c r="N25" s="74">
        <f t="shared" si="4"/>
        <v>0.7</v>
      </c>
      <c r="O25" s="76">
        <f t="shared" si="5"/>
        <v>3.4</v>
      </c>
      <c r="P25" s="88">
        <f>IF(AND('Indicator Data'!BK28="No data",'Indicator Data'!BL28="No data"),0,SUM('Indicator Data'!BK28:BM28)/1000)</f>
        <v>164.017</v>
      </c>
      <c r="Q25" s="73">
        <f t="shared" si="6"/>
        <v>7.4</v>
      </c>
      <c r="R25" s="77">
        <f>P25*1000/'Indicator Data'!CK28</f>
        <v>7.8301201214528166E-4</v>
      </c>
      <c r="S25" s="73">
        <f t="shared" si="7"/>
        <v>3</v>
      </c>
      <c r="T25" s="78">
        <f t="shared" si="8"/>
        <v>5.2</v>
      </c>
      <c r="U25" s="73">
        <f>IF('Indicator Data'!BA28="No data","x",ROUND(IF('Indicator Data'!BA28&gt;U$195,10,IF('Indicator Data'!BA28&lt;U$194,0,10-(U$195-'Indicator Data'!BA28)/(U$195-U$194)*10)),1))</f>
        <v>1.2</v>
      </c>
      <c r="V25" s="73">
        <f>IF('Indicator Data'!BB28="No data","x",IF('Indicator Data'!BB28=0,0,ROUND(IF(LOG('Indicator Data'!BB28)&gt;V$195,10,IF(LOG('Indicator Data'!BB28)&lt;V$194,0,10-(V$195-LOG('Indicator Data'!BB28))/(V$195-V$194)*10)),1)))</f>
        <v>5.4</v>
      </c>
      <c r="W25" s="73">
        <f t="shared" si="9"/>
        <v>3.3000000000000003</v>
      </c>
      <c r="X25" s="73">
        <f>IF('Indicator Data'!AZ28="No data","x",ROUND(IF('Indicator Data'!AZ28&gt;X$195,10,IF('Indicator Data'!AZ28&lt;X$194,0,10-(X$195-'Indicator Data'!AZ28)/(X$195-X$194)*10)),1))</f>
        <v>0.8</v>
      </c>
      <c r="Y25" s="73">
        <f>IF('Indicator Data'!BC28="No data","x",ROUND(IF('Indicator Data'!BC28&gt;Y$195,10,IF('Indicator Data'!BC28&lt;Y$194,0,10-(Y$195-'Indicator Data'!BC28)/(Y$195-Y$194)*10)),1))</f>
        <v>0.1</v>
      </c>
      <c r="Z25" s="211">
        <f>IF('Indicator Data'!BD28="No data","x",ROUND(IF('Indicator Data'!BD28&gt;Z$195,10,IF('Indicator Data'!BD28&lt;Z$194,0,10-(Z$195-'Indicator Data'!BD28)/(Z$195-Z$194)*10)),1))</f>
        <v>0.1</v>
      </c>
      <c r="AA25" s="77">
        <f>IF('Indicator Data'!BE28="No data","x",IF('Indicator Data'!BE28&gt;'Indicator Data'!BE28,1,'Indicator Data'!BE28/'Indicator Data'!CK28))</f>
        <v>4.4928573027168926E-2</v>
      </c>
      <c r="AB25" s="211">
        <f t="shared" si="10"/>
        <v>0.5</v>
      </c>
      <c r="AC25" s="74">
        <f t="shared" si="11"/>
        <v>1.2</v>
      </c>
      <c r="AD25" s="73">
        <f>IF('Indicator Data'!AX28="No data","x",ROUND(IF('Indicator Data'!AX28&gt;AD$195,10,IF('Indicator Data'!AX28&lt;AD$194,0,10-(AD$195-'Indicator Data'!AX28)/(AD$195-AD$194)*10)),1))</f>
        <v>1.1000000000000001</v>
      </c>
      <c r="AE25" s="73">
        <f>IF('Indicator Data'!AY28="No data","x",ROUND(IF('Indicator Data'!AY28&gt;AE$195,10,IF('Indicator Data'!AY28&lt;AE$194,0,10-(AE$195-'Indicator Data'!AY28)/(AE$195-AE$194)*10)),1))</f>
        <v>0.5</v>
      </c>
      <c r="AF25" s="74">
        <f t="shared" si="12"/>
        <v>0.8</v>
      </c>
      <c r="AG25" s="88">
        <f>('Indicator Data'!BJ28+'Indicator Data'!BI28*0.5+'Indicator Data'!BH28*0.25)/1000</f>
        <v>62.6935</v>
      </c>
      <c r="AH25" s="79">
        <f>AG25*1000/'Indicator Data'!CK28</f>
        <v>2.9929680205972685E-4</v>
      </c>
      <c r="AI25" s="74">
        <f t="shared" si="13"/>
        <v>0</v>
      </c>
      <c r="AJ25" s="73">
        <f>IF('Indicator Data'!BN28="No data","x",ROUND(IF('Indicator Data'!BN28&lt;$AJ$194,10,IF('Indicator Data'!BN28&gt;$AJ$195,0,($AJ$195-'Indicator Data'!BN28)/($AJ$195-$AJ$194)*10)),1))</f>
        <v>2.5</v>
      </c>
      <c r="AK25" s="73">
        <f>IF('Indicator Data'!BO28="No data","x",ROUND(IF('Indicator Data'!BO28&gt;$AK$195,10,IF('Indicator Data'!BO28&lt;$AK$194,0,10-($AK$195-'Indicator Data'!BO28)/($AK$195-$AK$194)*10)),1))</f>
        <v>0</v>
      </c>
      <c r="AL25" s="80">
        <f>IF('Indicator Data'!BP28="No data","x",ROUND(IF('Indicator Data'!BP28&gt;$AL$195,10,IF('Indicator Data'!BP28&lt;$AL$194,0,10-($AL$195-'Indicator Data'!BP28)/($AL$195-$AL$194)*10)),1))</f>
        <v>1.8</v>
      </c>
      <c r="AM25" s="80">
        <f>IF('Indicator Data'!BQ28="No data","x",ROUND(IF('Indicator Data'!BQ28&gt;$AM$195,10,IF('Indicator Data'!BQ28&lt;$AM$194,0,10-($AM$195-'Indicator Data'!BQ28)/($AM$195-$AM$194)*10)),1))</f>
        <v>2.2000000000000002</v>
      </c>
      <c r="AN25" s="73">
        <f t="shared" si="14"/>
        <v>1.9</v>
      </c>
      <c r="AO25" s="74">
        <f t="shared" si="15"/>
        <v>1.3</v>
      </c>
      <c r="AP25" s="81">
        <f t="shared" si="16"/>
        <v>0.8</v>
      </c>
      <c r="AQ25" s="82">
        <f t="shared" si="0"/>
        <v>3.3</v>
      </c>
    </row>
    <row r="26" spans="1:43" s="4" customFormat="1" x14ac:dyDescent="0.25">
      <c r="A26" s="126" t="str">
        <f>'Indicator Data'!A29</f>
        <v>Brunei Darussalam</v>
      </c>
      <c r="B26" s="59" t="str">
        <f>'Indicator Data'!B29</f>
        <v>BRN</v>
      </c>
      <c r="C26" s="73">
        <f>ROUND(IF('Indicator Data'!AQ29="No data",IF((0.1233*LN('Indicator Data'!CJ29)-0.4559)&gt;C$195,0,IF((0.1233*LN('Indicator Data'!CJ29)-0.4559)&lt;C$194,10,(C$195-(0.1233*LN('Indicator Data'!CJ29)-0.4559))/(C$195-C$194)*10)),IF('Indicator Data'!AQ29&gt;C$195,0,IF('Indicator Data'!AQ29&lt;C$194,10,(C$195-'Indicator Data'!AQ29)/(C$195-C$194)*10))),1)</f>
        <v>1.5</v>
      </c>
      <c r="D26" s="73" t="str">
        <f>IF('Indicator Data'!AR29="No data","x",ROUND((IF(LOG('Indicator Data'!AR29*1000)&gt;D$195,10,IF(LOG('Indicator Data'!AR29*1000)&lt;D$194,0,10-(D$195-LOG('Indicator Data'!AR29*1000))/(D$195-D$194)*10))),1))</f>
        <v>x</v>
      </c>
      <c r="E26" s="74">
        <f t="shared" si="1"/>
        <v>1.5</v>
      </c>
      <c r="F26" s="73">
        <f>IF('Indicator Data'!BF29="No data","x",ROUND(IF('Indicator Data'!BF29&gt;F$195,10,IF('Indicator Data'!BF29&lt;F$194,0,10-(F$195-'Indicator Data'!BF29)/(F$195-F$194)*10)),1))</f>
        <v>3.1</v>
      </c>
      <c r="G26" s="73" t="str">
        <f>IF('Indicator Data'!BG29="No data","x",ROUND(IF('Indicator Data'!BG29&gt;G$195,10,IF('Indicator Data'!BG29&lt;G$194,0,10-(G$195-'Indicator Data'!BG29)/(G$195-G$194)*10)),1))</f>
        <v>x</v>
      </c>
      <c r="H26" s="74">
        <f t="shared" si="2"/>
        <v>3.1</v>
      </c>
      <c r="I26" s="75">
        <f>SUM(IF('Indicator Data'!AS29=0,0,'Indicator Data'!AS29),SUM('Indicator Data'!AT29:AU29))</f>
        <v>0</v>
      </c>
      <c r="J26" s="75">
        <f>I26/'Indicator Data'!CK29*1000000</f>
        <v>0</v>
      </c>
      <c r="K26" s="73">
        <f t="shared" si="3"/>
        <v>0</v>
      </c>
      <c r="L26" s="73" t="str">
        <f>IF('Indicator Data'!AV29="No data","x",ROUND(IF('Indicator Data'!AV29&gt;L$195,10,IF('Indicator Data'!AV29&lt;L$194,0,10-(L$195-'Indicator Data'!AV29)/(L$195-L$194)*10)),1))</f>
        <v>x</v>
      </c>
      <c r="M26" s="73" t="str">
        <f>IF('Indicator Data'!AW29="No data","x",IF('Indicator Data'!AW29=0,0,ROUND(IF(LOG('Indicator Data'!AW29)&gt;M$195,10,IF(LOG('Indicator Data'!AW29)&lt;M$194,0,10-(M$195-LOG('Indicator Data'!AW29))/(M$195-M$194)*10)),1)))</f>
        <v>x</v>
      </c>
      <c r="N26" s="74">
        <f t="shared" si="4"/>
        <v>0</v>
      </c>
      <c r="O26" s="76">
        <f t="shared" si="5"/>
        <v>1.5</v>
      </c>
      <c r="P26" s="88">
        <f>IF(AND('Indicator Data'!BK29="No data",'Indicator Data'!BL29="No data"),0,SUM('Indicator Data'!BK29:BM29)/1000)</f>
        <v>0</v>
      </c>
      <c r="Q26" s="73">
        <f t="shared" si="6"/>
        <v>0</v>
      </c>
      <c r="R26" s="77">
        <f>P26*1000/'Indicator Data'!CK29</f>
        <v>0</v>
      </c>
      <c r="S26" s="73">
        <f t="shared" si="7"/>
        <v>0</v>
      </c>
      <c r="T26" s="78">
        <f t="shared" si="8"/>
        <v>0</v>
      </c>
      <c r="U26" s="73">
        <f>IF('Indicator Data'!BA29="No data","x",ROUND(IF('Indicator Data'!BA29&gt;U$195,10,IF('Indicator Data'!BA29&lt;U$194,0,10-(U$195-'Indicator Data'!BA29)/(U$195-U$194)*10)),1))</f>
        <v>0</v>
      </c>
      <c r="V26" s="73" t="str">
        <f>IF('Indicator Data'!BB29="No data","x",IF('Indicator Data'!BB29=0,0,ROUND(IF(LOG('Indicator Data'!BB29)&gt;V$195,10,IF(LOG('Indicator Data'!BB29)&lt;V$194,0,10-(V$195-LOG('Indicator Data'!BB29))/(V$195-V$194)*10)),1)))</f>
        <v>x</v>
      </c>
      <c r="W26" s="73">
        <f t="shared" si="9"/>
        <v>0</v>
      </c>
      <c r="X26" s="73">
        <f>IF('Indicator Data'!AZ29="No data","x",ROUND(IF('Indicator Data'!AZ29&gt;X$195,10,IF('Indicator Data'!AZ29&lt;X$194,0,10-(X$195-'Indicator Data'!AZ29)/(X$195-X$194)*10)),1))</f>
        <v>1.2</v>
      </c>
      <c r="Y26" s="73" t="str">
        <f>IF('Indicator Data'!BC29="No data","x",ROUND(IF('Indicator Data'!BC29&gt;Y$195,10,IF('Indicator Data'!BC29&lt;Y$194,0,10-(Y$195-'Indicator Data'!BC29)/(Y$195-Y$194)*10)),1))</f>
        <v>x</v>
      </c>
      <c r="Z26" s="211" t="str">
        <f>IF('Indicator Data'!BD29="No data","x",ROUND(IF('Indicator Data'!BD29&gt;Z$195,10,IF('Indicator Data'!BD29&lt;Z$194,0,10-(Z$195-'Indicator Data'!BD29)/(Z$195-Z$194)*10)),1))</f>
        <v>x</v>
      </c>
      <c r="AA26" s="77">
        <f>IF('Indicator Data'!BE29="No data","x",IF('Indicator Data'!BE29&gt;'Indicator Data'!BE29,1,'Indicator Data'!BE29/'Indicator Data'!CK29))</f>
        <v>4.6624176500482562E-6</v>
      </c>
      <c r="AB26" s="211">
        <f t="shared" si="10"/>
        <v>0</v>
      </c>
      <c r="AC26" s="74">
        <f t="shared" si="11"/>
        <v>0.4</v>
      </c>
      <c r="AD26" s="73">
        <f>IF('Indicator Data'!AX29="No data","x",ROUND(IF('Indicator Data'!AX29&gt;AD$195,10,IF('Indicator Data'!AX29&lt;AD$194,0,10-(AD$195-'Indicator Data'!AX29)/(AD$195-AD$194)*10)),1))</f>
        <v>0.8</v>
      </c>
      <c r="AE26" s="73">
        <f>IF('Indicator Data'!AY29="No data","x",ROUND(IF('Indicator Data'!AY29&gt;AE$195,10,IF('Indicator Data'!AY29&lt;AE$194,0,10-(AE$195-'Indicator Data'!AY29)/(AE$195-AE$194)*10)),1))</f>
        <v>2.1</v>
      </c>
      <c r="AF26" s="74">
        <f t="shared" si="12"/>
        <v>1.5</v>
      </c>
      <c r="AG26" s="88">
        <f>('Indicator Data'!BJ29+'Indicator Data'!BI29*0.5+'Indicator Data'!BH29*0.25)/1000</f>
        <v>0</v>
      </c>
      <c r="AH26" s="79">
        <f>AG26*1000/'Indicator Data'!CK29</f>
        <v>0</v>
      </c>
      <c r="AI26" s="74">
        <f t="shared" si="13"/>
        <v>0</v>
      </c>
      <c r="AJ26" s="73">
        <f>IF('Indicator Data'!BN29="No data","x",ROUND(IF('Indicator Data'!BN29&lt;$AJ$194,10,IF('Indicator Data'!BN29&gt;$AJ$195,0,($AJ$195-'Indicator Data'!BN29)/($AJ$195-$AJ$194)*10)),1))</f>
        <v>3.7</v>
      </c>
      <c r="AK26" s="73">
        <f>IF('Indicator Data'!BO29="No data","x",ROUND(IF('Indicator Data'!BO29&gt;$AK$195,10,IF('Indicator Data'!BO29&lt;$AK$194,0,10-($AK$195-'Indicator Data'!BO29)/($AK$195-$AK$194)*10)),1))</f>
        <v>0</v>
      </c>
      <c r="AL26" s="80">
        <f>IF('Indicator Data'!BP29="No data","x",ROUND(IF('Indicator Data'!BP29&gt;$AL$195,10,IF('Indicator Data'!BP29&lt;$AL$194,0,10-($AL$195-'Indicator Data'!BP29)/($AL$195-$AL$194)*10)),1))</f>
        <v>2.2000000000000002</v>
      </c>
      <c r="AM26" s="80">
        <f>IF('Indicator Data'!BQ29="No data","x",ROUND(IF('Indicator Data'!BQ29&gt;$AM$195,10,IF('Indicator Data'!BQ29&lt;$AM$194,0,10-($AM$195-'Indicator Data'!BQ29)/($AM$195-$AM$194)*10)),1))</f>
        <v>2.4</v>
      </c>
      <c r="AN26" s="73">
        <f t="shared" si="14"/>
        <v>2.2000000000000002</v>
      </c>
      <c r="AO26" s="74">
        <f t="shared" si="15"/>
        <v>1.9</v>
      </c>
      <c r="AP26" s="81">
        <f t="shared" si="16"/>
        <v>1</v>
      </c>
      <c r="AQ26" s="82">
        <f t="shared" si="0"/>
        <v>0.5</v>
      </c>
    </row>
    <row r="27" spans="1:43" s="4" customFormat="1" x14ac:dyDescent="0.25">
      <c r="A27" s="126" t="str">
        <f>'Indicator Data'!A30</f>
        <v>Bulgaria</v>
      </c>
      <c r="B27" s="59" t="str">
        <f>'Indicator Data'!B30</f>
        <v>BGR</v>
      </c>
      <c r="C27" s="73">
        <f>ROUND(IF('Indicator Data'!AQ30="No data",IF((0.1233*LN('Indicator Data'!CJ30)-0.4559)&gt;C$195,0,IF((0.1233*LN('Indicator Data'!CJ30)-0.4559)&lt;C$194,10,(C$195-(0.1233*LN('Indicator Data'!CJ30)-0.4559))/(C$195-C$194)*10)),IF('Indicator Data'!AQ30&gt;C$195,0,IF('Indicator Data'!AQ30&lt;C$194,10,(C$195-'Indicator Data'!AQ30)/(C$195-C$194)*10))),1)</f>
        <v>2.1</v>
      </c>
      <c r="D27" s="73" t="str">
        <f>IF('Indicator Data'!AR30="No data","x",ROUND((IF(LOG('Indicator Data'!AR30*1000)&gt;D$195,10,IF(LOG('Indicator Data'!AR30*1000)&lt;D$194,0,10-(D$195-LOG('Indicator Data'!AR30*1000))/(D$195-D$194)*10))),1))</f>
        <v>x</v>
      </c>
      <c r="E27" s="74">
        <f t="shared" si="1"/>
        <v>2.1</v>
      </c>
      <c r="F27" s="73">
        <f>IF('Indicator Data'!BF30="No data","x",ROUND(IF('Indicator Data'!BF30&gt;F$195,10,IF('Indicator Data'!BF30&lt;F$194,0,10-(F$195-'Indicator Data'!BF30)/(F$195-F$194)*10)),1))</f>
        <v>2.9</v>
      </c>
      <c r="G27" s="73">
        <f>IF('Indicator Data'!BG30="No data","x",ROUND(IF('Indicator Data'!BG30&gt;G$195,10,IF('Indicator Data'!BG30&lt;G$194,0,10-(G$195-'Indicator Data'!BG30)/(G$195-G$194)*10)),1))</f>
        <v>2.8</v>
      </c>
      <c r="H27" s="74">
        <f t="shared" si="2"/>
        <v>2.9</v>
      </c>
      <c r="I27" s="75">
        <f>SUM(IF('Indicator Data'!AS30=0,0,'Indicator Data'!AS30),SUM('Indicator Data'!AT30:AU30))</f>
        <v>0</v>
      </c>
      <c r="J27" s="75">
        <f>I27/'Indicator Data'!CK30*1000000</f>
        <v>0</v>
      </c>
      <c r="K27" s="73">
        <f t="shared" si="3"/>
        <v>0</v>
      </c>
      <c r="L27" s="73" t="str">
        <f>IF('Indicator Data'!AV30="No data","x",ROUND(IF('Indicator Data'!AV30&gt;L$195,10,IF('Indicator Data'!AV30&lt;L$194,0,10-(L$195-'Indicator Data'!AV30)/(L$195-L$194)*10)),1))</f>
        <v>x</v>
      </c>
      <c r="M27" s="73">
        <f>IF('Indicator Data'!AW30="No data","x",IF('Indicator Data'!AW30=0,0,ROUND(IF(LOG('Indicator Data'!AW30)&gt;M$195,10,IF(LOG('Indicator Data'!AW30)&lt;M$194,0,10-(M$195-LOG('Indicator Data'!AW30))/(M$195-M$194)*10)),1)))</f>
        <v>6.9</v>
      </c>
      <c r="N27" s="74">
        <f t="shared" si="4"/>
        <v>3.5</v>
      </c>
      <c r="O27" s="76">
        <f t="shared" si="5"/>
        <v>2.7</v>
      </c>
      <c r="P27" s="88">
        <f>IF(AND('Indicator Data'!BK30="No data",'Indicator Data'!BL30="No data"),0,SUM('Indicator Data'!BK30:BM30)/1000)</f>
        <v>21.494</v>
      </c>
      <c r="Q27" s="73">
        <f t="shared" si="6"/>
        <v>4.4000000000000004</v>
      </c>
      <c r="R27" s="77">
        <f>P27*1000/'Indicator Data'!CK30</f>
        <v>3.0599856268656886E-3</v>
      </c>
      <c r="S27" s="73">
        <f t="shared" si="7"/>
        <v>4.2</v>
      </c>
      <c r="T27" s="78">
        <f t="shared" si="8"/>
        <v>4.3</v>
      </c>
      <c r="U27" s="73">
        <f>IF('Indicator Data'!BA30="No data","x",ROUND(IF('Indicator Data'!BA30&gt;U$195,10,IF('Indicator Data'!BA30&lt;U$194,0,10-(U$195-'Indicator Data'!BA30)/(U$195-U$194)*10)),1))</f>
        <v>0.2</v>
      </c>
      <c r="V27" s="73">
        <f>IF('Indicator Data'!BB30="No data","x",IF('Indicator Data'!BB30=0,0,ROUND(IF(LOG('Indicator Data'!BB30)&gt;V$195,10,IF(LOG('Indicator Data'!BB30)&lt;V$194,0,10-(V$195-LOG('Indicator Data'!BB30))/(V$195-V$194)*10)),1)))</f>
        <v>2.6</v>
      </c>
      <c r="W27" s="73">
        <f t="shared" si="9"/>
        <v>1.4000000000000001</v>
      </c>
      <c r="X27" s="73">
        <f>IF('Indicator Data'!AZ30="No data","x",ROUND(IF('Indicator Data'!AZ30&gt;X$195,10,IF('Indicator Data'!AZ30&lt;X$194,0,10-(X$195-'Indicator Data'!AZ30)/(X$195-X$194)*10)),1))</f>
        <v>0.4</v>
      </c>
      <c r="Y27" s="73" t="str">
        <f>IF('Indicator Data'!BC30="No data","x",ROUND(IF('Indicator Data'!BC30&gt;Y$195,10,IF('Indicator Data'!BC30&lt;Y$194,0,10-(Y$195-'Indicator Data'!BC30)/(Y$195-Y$194)*10)),1))</f>
        <v>x</v>
      </c>
      <c r="Z27" s="211" t="str">
        <f>IF('Indicator Data'!BD30="No data","x",ROUND(IF('Indicator Data'!BD30&gt;Z$195,10,IF('Indicator Data'!BD30&lt;Z$194,0,10-(Z$195-'Indicator Data'!BD30)/(Z$195-Z$194)*10)),1))</f>
        <v>x</v>
      </c>
      <c r="AA27" s="77">
        <f>IF('Indicator Data'!BE30="No data","x",IF('Indicator Data'!BE30&gt;'Indicator Data'!BE30,1,'Indicator Data'!BE30/'Indicator Data'!CK30))</f>
        <v>3.1035492074845081E-5</v>
      </c>
      <c r="AB27" s="211">
        <f t="shared" si="10"/>
        <v>0</v>
      </c>
      <c r="AC27" s="74">
        <f t="shared" si="11"/>
        <v>0.6</v>
      </c>
      <c r="AD27" s="73">
        <f>IF('Indicator Data'!AX30="No data","x",ROUND(IF('Indicator Data'!AX30&gt;AD$195,10,IF('Indicator Data'!AX30&lt;AD$194,0,10-(AD$195-'Indicator Data'!AX30)/(AD$195-AD$194)*10)),1))</f>
        <v>0.6</v>
      </c>
      <c r="AE27" s="73" t="str">
        <f>IF('Indicator Data'!AY30="No data","x",ROUND(IF('Indicator Data'!AY30&gt;AE$195,10,IF('Indicator Data'!AY30&lt;AE$194,0,10-(AE$195-'Indicator Data'!AY30)/(AE$195-AE$194)*10)),1))</f>
        <v>x</v>
      </c>
      <c r="AF27" s="74">
        <f t="shared" si="12"/>
        <v>0.6</v>
      </c>
      <c r="AG27" s="88">
        <f>('Indicator Data'!BJ30+'Indicator Data'!BI30*0.5+'Indicator Data'!BH30*0.25)/1000</f>
        <v>0.3</v>
      </c>
      <c r="AH27" s="79">
        <f>AG27*1000/'Indicator Data'!CK30</f>
        <v>4.2709392763548275E-5</v>
      </c>
      <c r="AI27" s="74">
        <f t="shared" si="13"/>
        <v>0</v>
      </c>
      <c r="AJ27" s="73">
        <f>IF('Indicator Data'!BN30="No data","x",ROUND(IF('Indicator Data'!BN30&lt;$AJ$194,10,IF('Indicator Data'!BN30&gt;$AJ$195,0,($AJ$195-'Indicator Data'!BN30)/($AJ$195-$AJ$194)*10)),1))</f>
        <v>4.7</v>
      </c>
      <c r="AK27" s="73">
        <f>IF('Indicator Data'!BO30="No data","x",ROUND(IF('Indicator Data'!BO30&gt;$AK$195,10,IF('Indicator Data'!BO30&lt;$AK$194,0,10-($AK$195-'Indicator Data'!BO30)/($AK$195-$AK$194)*10)),1))</f>
        <v>0</v>
      </c>
      <c r="AL27" s="80">
        <f>IF('Indicator Data'!BP30="No data","x",ROUND(IF('Indicator Data'!BP30&gt;$AL$195,10,IF('Indicator Data'!BP30&lt;$AL$194,0,10-($AL$195-'Indicator Data'!BP30)/($AL$195-$AL$194)*10)),1))</f>
        <v>2.4</v>
      </c>
      <c r="AM27" s="80">
        <f>IF('Indicator Data'!BQ30="No data","x",ROUND(IF('Indicator Data'!BQ30&gt;$AM$195,10,IF('Indicator Data'!BQ30&lt;$AM$194,0,10-($AM$195-'Indicator Data'!BQ30)/($AM$195-$AM$194)*10)),1))</f>
        <v>3</v>
      </c>
      <c r="AN27" s="73">
        <f t="shared" si="14"/>
        <v>2.5</v>
      </c>
      <c r="AO27" s="74">
        <f t="shared" si="15"/>
        <v>2.4</v>
      </c>
      <c r="AP27" s="81">
        <f t="shared" si="16"/>
        <v>0.9</v>
      </c>
      <c r="AQ27" s="82">
        <f t="shared" si="0"/>
        <v>2.8</v>
      </c>
    </row>
    <row r="28" spans="1:43" s="4" customFormat="1" x14ac:dyDescent="0.25">
      <c r="A28" s="126" t="str">
        <f>'Indicator Data'!A31</f>
        <v>Burkina Faso</v>
      </c>
      <c r="B28" s="59" t="str">
        <f>'Indicator Data'!B31</f>
        <v>BFA</v>
      </c>
      <c r="C28" s="73">
        <f>ROUND(IF('Indicator Data'!AQ31="No data",IF((0.1233*LN('Indicator Data'!CJ31)-0.4559)&gt;C$195,0,IF((0.1233*LN('Indicator Data'!CJ31)-0.4559)&lt;C$194,10,(C$195-(0.1233*LN('Indicator Data'!CJ31)-0.4559))/(C$195-C$194)*10)),IF('Indicator Data'!AQ31&gt;C$195,0,IF('Indicator Data'!AQ31&lt;C$194,10,(C$195-'Indicator Data'!AQ31)/(C$195-C$194)*10))),1)</f>
        <v>8.1</v>
      </c>
      <c r="D28" s="73">
        <f>IF('Indicator Data'!AR31="No data","x",ROUND((IF(LOG('Indicator Data'!AR31*1000)&gt;D$195,10,IF(LOG('Indicator Data'!AR31*1000)&lt;D$194,0,10-(D$195-LOG('Indicator Data'!AR31*1000))/(D$195-D$194)*10))),1))</f>
        <v>10</v>
      </c>
      <c r="E28" s="74">
        <f t="shared" si="1"/>
        <v>9.3000000000000007</v>
      </c>
      <c r="F28" s="73">
        <f>IF('Indicator Data'!BF31="No data","x",ROUND(IF('Indicator Data'!BF31&gt;F$195,10,IF('Indicator Data'!BF31&lt;F$194,0,10-(F$195-'Indicator Data'!BF31)/(F$195-F$194)*10)),1))</f>
        <v>8.1</v>
      </c>
      <c r="G28" s="73">
        <f>IF('Indicator Data'!BG31="No data","x",ROUND(IF('Indicator Data'!BG31&gt;G$195,10,IF('Indicator Data'!BG31&lt;G$194,0,10-(G$195-'Indicator Data'!BG31)/(G$195-G$194)*10)),1))</f>
        <v>2.6</v>
      </c>
      <c r="H28" s="74">
        <f t="shared" si="2"/>
        <v>5.4</v>
      </c>
      <c r="I28" s="75">
        <f>SUM(IF('Indicator Data'!AS31=0,0,'Indicator Data'!AS31),SUM('Indicator Data'!AT31:AU31))</f>
        <v>953.74599499999999</v>
      </c>
      <c r="J28" s="75">
        <f>I28/'Indicator Data'!CK31*1000000</f>
        <v>48.287181057716218</v>
      </c>
      <c r="K28" s="73">
        <f t="shared" si="3"/>
        <v>1</v>
      </c>
      <c r="L28" s="73">
        <f>IF('Indicator Data'!AV31="No data","x",ROUND(IF('Indicator Data'!AV31&gt;L$195,10,IF('Indicator Data'!AV31&lt;L$194,0,10-(L$195-'Indicator Data'!AV31)/(L$195-L$194)*10)),1))</f>
        <v>5</v>
      </c>
      <c r="M28" s="73">
        <f>IF('Indicator Data'!AW31="No data","x",IF('Indicator Data'!AW31=0,0,ROUND(IF(LOG('Indicator Data'!AW31)&gt;M$195,10,IF(LOG('Indicator Data'!AW31)&lt;M$194,0,10-(M$195-LOG('Indicator Data'!AW31))/(M$195-M$194)*10)),1)))</f>
        <v>6.9</v>
      </c>
      <c r="N28" s="74">
        <f t="shared" si="4"/>
        <v>4.3</v>
      </c>
      <c r="O28" s="76">
        <f t="shared" si="5"/>
        <v>7.1</v>
      </c>
      <c r="P28" s="88">
        <f>IF(AND('Indicator Data'!BK31="No data",'Indicator Data'!BL31="No data"),0,SUM('Indicator Data'!BK31:BM31)/1000)</f>
        <v>73.209999999999994</v>
      </c>
      <c r="Q28" s="73">
        <f t="shared" si="6"/>
        <v>6.2</v>
      </c>
      <c r="R28" s="77">
        <f>P28*1000/'Indicator Data'!CK31</f>
        <v>3.7065471768879137E-3</v>
      </c>
      <c r="S28" s="73">
        <f t="shared" si="7"/>
        <v>4.4000000000000004</v>
      </c>
      <c r="T28" s="78">
        <f t="shared" si="8"/>
        <v>5.3</v>
      </c>
      <c r="U28" s="73">
        <f>IF('Indicator Data'!BA31="No data","x",ROUND(IF('Indicator Data'!BA31&gt;U$195,10,IF('Indicator Data'!BA31&lt;U$194,0,10-(U$195-'Indicator Data'!BA31)/(U$195-U$194)*10)),1))</f>
        <v>1.6</v>
      </c>
      <c r="V28" s="73">
        <f>IF('Indicator Data'!BB31="No data","x",IF('Indicator Data'!BB31=0,0,ROUND(IF(LOG('Indicator Data'!BB31)&gt;V$195,10,IF(LOG('Indicator Data'!BB31)&lt;V$194,0,10-(V$195-LOG('Indicator Data'!BB31))/(V$195-V$194)*10)),1)))</f>
        <v>5.3</v>
      </c>
      <c r="W28" s="73">
        <f t="shared" si="9"/>
        <v>3.45</v>
      </c>
      <c r="X28" s="73">
        <f>IF('Indicator Data'!AZ31="No data","x",ROUND(IF('Indicator Data'!AZ31&gt;X$195,10,IF('Indicator Data'!AZ31&lt;X$194,0,10-(X$195-'Indicator Data'!AZ31)/(X$195-X$194)*10)),1))</f>
        <v>0.9</v>
      </c>
      <c r="Y28" s="73">
        <f>IF('Indicator Data'!BC31="No data","x",ROUND(IF('Indicator Data'!BC31&gt;Y$195,10,IF('Indicator Data'!BC31&lt;Y$194,0,10-(Y$195-'Indicator Data'!BC31)/(Y$195-Y$194)*10)),1))</f>
        <v>8.6</v>
      </c>
      <c r="Z28" s="211">
        <f>IF('Indicator Data'!BD31="No data","x",ROUND(IF('Indicator Data'!BD31&gt;Z$195,10,IF('Indicator Data'!BD31&lt;Z$194,0,10-(Z$195-'Indicator Data'!BD31)/(Z$195-Z$194)*10)),1))</f>
        <v>10</v>
      </c>
      <c r="AA28" s="77">
        <f>IF('Indicator Data'!BE31="No data","x",IF('Indicator Data'!BE31&gt;'Indicator Data'!BE31,1,'Indicator Data'!BE31/'Indicator Data'!CK31))</f>
        <v>0.33067109312409931</v>
      </c>
      <c r="AB28" s="211">
        <f t="shared" si="10"/>
        <v>3.7</v>
      </c>
      <c r="AC28" s="74">
        <f t="shared" si="11"/>
        <v>4.5</v>
      </c>
      <c r="AD28" s="73">
        <f>IF('Indicator Data'!AX31="No data","x",ROUND(IF('Indicator Data'!AX31&gt;AD$195,10,IF('Indicator Data'!AX31&lt;AD$194,0,10-(AD$195-'Indicator Data'!AX31)/(AD$195-AD$194)*10)),1))</f>
        <v>6.2</v>
      </c>
      <c r="AE28" s="73">
        <f>IF('Indicator Data'!AY31="No data","x",ROUND(IF('Indicator Data'!AY31&gt;AE$195,10,IF('Indicator Data'!AY31&lt;AE$194,0,10-(AE$195-'Indicator Data'!AY31)/(AE$195-AE$194)*10)),1))</f>
        <v>4.3</v>
      </c>
      <c r="AF28" s="74">
        <f t="shared" si="12"/>
        <v>5.3</v>
      </c>
      <c r="AG28" s="88">
        <f>('Indicator Data'!BJ31+'Indicator Data'!BI31*0.5+'Indicator Data'!BH31*0.25)/1000</f>
        <v>2.4777499999999999</v>
      </c>
      <c r="AH28" s="79">
        <f>AG28*1000/'Indicator Data'!CK31</f>
        <v>1.2544594000183073E-4</v>
      </c>
      <c r="AI28" s="74">
        <f t="shared" si="13"/>
        <v>0</v>
      </c>
      <c r="AJ28" s="73">
        <f>IF('Indicator Data'!BN31="No data","x",ROUND(IF('Indicator Data'!BN31&lt;$AJ$194,10,IF('Indicator Data'!BN31&gt;$AJ$195,0,($AJ$195-'Indicator Data'!BN31)/($AJ$195-$AJ$194)*10)),1))</f>
        <v>3.5</v>
      </c>
      <c r="AK28" s="73">
        <f>IF('Indicator Data'!BO31="No data","x",ROUND(IF('Indicator Data'!BO31&gt;$AK$195,10,IF('Indicator Data'!BO31&lt;$AK$194,0,10-($AK$195-'Indicator Data'!BO31)/($AK$195-$AK$194)*10)),1))</f>
        <v>5</v>
      </c>
      <c r="AL28" s="80">
        <f>IF('Indicator Data'!BP31="No data","x",ROUND(IF('Indicator Data'!BP31&gt;$AL$195,10,IF('Indicator Data'!BP31&lt;$AL$194,0,10-($AL$195-'Indicator Data'!BP31)/($AL$195-$AL$194)*10)),1))</f>
        <v>8.1999999999999993</v>
      </c>
      <c r="AM28" s="80">
        <f>IF('Indicator Data'!BQ31="No data","x",ROUND(IF('Indicator Data'!BQ31&gt;$AM$195,10,IF('Indicator Data'!BQ31&lt;$AM$194,0,10-($AM$195-'Indicator Data'!BQ31)/($AM$195-$AM$194)*10)),1))</f>
        <v>5.9</v>
      </c>
      <c r="AN28" s="73">
        <f t="shared" si="14"/>
        <v>7.7</v>
      </c>
      <c r="AO28" s="74">
        <f t="shared" si="15"/>
        <v>4.3</v>
      </c>
      <c r="AP28" s="81">
        <f t="shared" si="16"/>
        <v>3.8</v>
      </c>
      <c r="AQ28" s="82">
        <f t="shared" si="0"/>
        <v>4.5999999999999996</v>
      </c>
    </row>
    <row r="29" spans="1:43" s="4" customFormat="1" x14ac:dyDescent="0.25">
      <c r="A29" s="126" t="str">
        <f>'Indicator Data'!A32</f>
        <v>Burundi</v>
      </c>
      <c r="B29" s="59" t="str">
        <f>'Indicator Data'!B32</f>
        <v>BDI</v>
      </c>
      <c r="C29" s="73">
        <f>ROUND(IF('Indicator Data'!AQ32="No data",IF((0.1233*LN('Indicator Data'!CJ32)-0.4559)&gt;C$195,0,IF((0.1233*LN('Indicator Data'!CJ32)-0.4559)&lt;C$194,10,(C$195-(0.1233*LN('Indicator Data'!CJ32)-0.4559))/(C$195-C$194)*10)),IF('Indicator Data'!AQ32&gt;C$195,0,IF('Indicator Data'!AQ32&lt;C$194,10,(C$195-'Indicator Data'!AQ32)/(C$195-C$194)*10))),1)</f>
        <v>8.1999999999999993</v>
      </c>
      <c r="D29" s="73">
        <f>IF('Indicator Data'!AR32="No data","x",ROUND((IF(LOG('Indicator Data'!AR32*1000)&gt;D$195,10,IF(LOG('Indicator Data'!AR32*1000)&lt;D$194,0,10-(D$195-LOG('Indicator Data'!AR32*1000))/(D$195-D$194)*10))),1))</f>
        <v>9.6999999999999993</v>
      </c>
      <c r="E29" s="74">
        <f t="shared" si="1"/>
        <v>9.1</v>
      </c>
      <c r="F29" s="73">
        <f>IF('Indicator Data'!BF32="No data","x",ROUND(IF('Indicator Data'!BF32&gt;F$195,10,IF('Indicator Data'!BF32&lt;F$194,0,10-(F$195-'Indicator Data'!BF32)/(F$195-F$194)*10)),1))</f>
        <v>6.3</v>
      </c>
      <c r="G29" s="73">
        <f>IF('Indicator Data'!BG32="No data","x",ROUND(IF('Indicator Data'!BG32&gt;G$195,10,IF('Indicator Data'!BG32&lt;G$194,0,10-(G$195-'Indicator Data'!BG32)/(G$195-G$194)*10)),1))</f>
        <v>2.1</v>
      </c>
      <c r="H29" s="74">
        <f t="shared" si="2"/>
        <v>4.2</v>
      </c>
      <c r="I29" s="75">
        <f>SUM(IF('Indicator Data'!AS32=0,0,'Indicator Data'!AS32),SUM('Indicator Data'!AT32:AU32))</f>
        <v>971.856674</v>
      </c>
      <c r="J29" s="75">
        <f>I29/'Indicator Data'!CK32*1000000</f>
        <v>86.964098574562755</v>
      </c>
      <c r="K29" s="73">
        <f t="shared" si="3"/>
        <v>1.7</v>
      </c>
      <c r="L29" s="73">
        <f>IF('Indicator Data'!AV32="No data","x",ROUND(IF('Indicator Data'!AV32&gt;L$195,10,IF('Indicator Data'!AV32&lt;L$194,0,10-(L$195-'Indicator Data'!AV32)/(L$195-L$194)*10)),1))</f>
        <v>9</v>
      </c>
      <c r="M29" s="73">
        <f>IF('Indicator Data'!AW32="No data","x",IF('Indicator Data'!AW32=0,0,ROUND(IF(LOG('Indicator Data'!AW32)&gt;M$195,10,IF(LOG('Indicator Data'!AW32)&lt;M$194,0,10-(M$195-LOG('Indicator Data'!AW32))/(M$195-M$194)*10)),1)))</f>
        <v>5.0999999999999996</v>
      </c>
      <c r="N29" s="74">
        <f t="shared" si="4"/>
        <v>5.3</v>
      </c>
      <c r="O29" s="76">
        <f t="shared" si="5"/>
        <v>6.9</v>
      </c>
      <c r="P29" s="88">
        <f>IF(AND('Indicator Data'!BK32="No data",'Indicator Data'!BL32="No data"),0,SUM('Indicator Data'!BK32:BM32)/1000)</f>
        <v>179.70500000000001</v>
      </c>
      <c r="Q29" s="73">
        <f t="shared" si="6"/>
        <v>7.5</v>
      </c>
      <c r="R29" s="77">
        <f>P29*1000/'Indicator Data'!CK32</f>
        <v>1.6080440411053658E-2</v>
      </c>
      <c r="S29" s="73">
        <f t="shared" si="7"/>
        <v>6.3</v>
      </c>
      <c r="T29" s="78">
        <f t="shared" si="8"/>
        <v>6.9</v>
      </c>
      <c r="U29" s="73">
        <f>IF('Indicator Data'!BA32="No data","x",ROUND(IF('Indicator Data'!BA32&gt;U$195,10,IF('Indicator Data'!BA32&lt;U$194,0,10-(U$195-'Indicator Data'!BA32)/(U$195-U$194)*10)),1))</f>
        <v>2.2000000000000002</v>
      </c>
      <c r="V29" s="73">
        <f>IF('Indicator Data'!BB32="No data","x",IF('Indicator Data'!BB32=0,0,ROUND(IF(LOG('Indicator Data'!BB32)&gt;V$195,10,IF(LOG('Indicator Data'!BB32)&lt;V$194,0,10-(V$195-LOG('Indicator Data'!BB32))/(V$195-V$194)*10)),1)))</f>
        <v>5.6</v>
      </c>
      <c r="W29" s="73">
        <f t="shared" si="9"/>
        <v>3.9</v>
      </c>
      <c r="X29" s="73">
        <f>IF('Indicator Data'!AZ32="No data","x",ROUND(IF('Indicator Data'!AZ32&gt;X$195,10,IF('Indicator Data'!AZ32&lt;X$194,0,10-(X$195-'Indicator Data'!AZ32)/(X$195-X$194)*10)),1))</f>
        <v>2.1</v>
      </c>
      <c r="Y29" s="73">
        <f>IF('Indicator Data'!BC32="No data","x",ROUND(IF('Indicator Data'!BC32&gt;Y$195,10,IF('Indicator Data'!BC32&lt;Y$194,0,10-(Y$195-'Indicator Data'!BC32)/(Y$195-Y$194)*10)),1))</f>
        <v>5.3</v>
      </c>
      <c r="Z29" s="211">
        <f>IF('Indicator Data'!BD32="No data","x",ROUND(IF('Indicator Data'!BD32&gt;Z$195,10,IF('Indicator Data'!BD32&lt;Z$194,0,10-(Z$195-'Indicator Data'!BD32)/(Z$195-Z$194)*10)),1))</f>
        <v>4.9000000000000004</v>
      </c>
      <c r="AA29" s="77">
        <f>IF('Indicator Data'!BE32="No data","x",IF('Indicator Data'!BE32&gt;'Indicator Data'!BE32,1,'Indicator Data'!BE32/'Indicator Data'!CK32))</f>
        <v>0.47787179995164369</v>
      </c>
      <c r="AB29" s="211">
        <f t="shared" si="10"/>
        <v>5.3</v>
      </c>
      <c r="AC29" s="74">
        <f t="shared" si="11"/>
        <v>4.0999999999999996</v>
      </c>
      <c r="AD29" s="73">
        <f>IF('Indicator Data'!AX32="No data","x",ROUND(IF('Indicator Data'!AX32&gt;AD$195,10,IF('Indicator Data'!AX32&lt;AD$194,0,10-(AD$195-'Indicator Data'!AX32)/(AD$195-AD$194)*10)),1))</f>
        <v>4.7</v>
      </c>
      <c r="AE29" s="73">
        <f>IF('Indicator Data'!AY32="No data","x",ROUND(IF('Indicator Data'!AY32&gt;AE$195,10,IF('Indicator Data'!AY32&lt;AE$194,0,10-(AE$195-'Indicator Data'!AY32)/(AE$195-AE$194)*10)),1))</f>
        <v>6.5</v>
      </c>
      <c r="AF29" s="74">
        <f t="shared" si="12"/>
        <v>5.6</v>
      </c>
      <c r="AG29" s="88">
        <f>('Indicator Data'!BJ32+'Indicator Data'!BI32*0.5+'Indicator Data'!BH32*0.25)/1000</f>
        <v>13.968500000000001</v>
      </c>
      <c r="AH29" s="79">
        <f>AG29*1000/'Indicator Data'!CK32</f>
        <v>1.2499353489430066E-3</v>
      </c>
      <c r="AI29" s="74">
        <f t="shared" si="13"/>
        <v>0.1</v>
      </c>
      <c r="AJ29" s="73">
        <f>IF('Indicator Data'!BN32="No data","x",ROUND(IF('Indicator Data'!BN32&lt;$AJ$194,10,IF('Indicator Data'!BN32&gt;$AJ$195,0,($AJ$195-'Indicator Data'!BN32)/($AJ$195-$AJ$194)*10)),1))</f>
        <v>7.5</v>
      </c>
      <c r="AK29" s="73">
        <f>IF('Indicator Data'!BO32="No data","x",ROUND(IF('Indicator Data'!BO32&gt;$AK$195,10,IF('Indicator Data'!BO32&lt;$AK$194,0,10-($AK$195-'Indicator Data'!BO32)/($AK$195-$AK$194)*10)),1))</f>
        <v>10</v>
      </c>
      <c r="AL29" s="80">
        <f>IF('Indicator Data'!BP32="No data","x",ROUND(IF('Indicator Data'!BP32&gt;$AL$195,10,IF('Indicator Data'!BP32&lt;$AL$194,0,10-($AL$195-'Indicator Data'!BP32)/($AL$195-$AL$194)*10)),1))</f>
        <v>6.7</v>
      </c>
      <c r="AM29" s="80">
        <f>IF('Indicator Data'!BQ32="No data","x",ROUND(IF('Indicator Data'!BQ32&gt;$AM$195,10,IF('Indicator Data'!BQ32&lt;$AM$194,0,10-($AM$195-'Indicator Data'!BQ32)/($AM$195-$AM$194)*10)),1))</f>
        <v>4.2</v>
      </c>
      <c r="AN29" s="73">
        <f t="shared" si="14"/>
        <v>6.2</v>
      </c>
      <c r="AO29" s="74">
        <f t="shared" si="15"/>
        <v>8.8000000000000007</v>
      </c>
      <c r="AP29" s="81">
        <f t="shared" si="16"/>
        <v>5.5</v>
      </c>
      <c r="AQ29" s="82">
        <f t="shared" si="0"/>
        <v>6.3</v>
      </c>
    </row>
    <row r="30" spans="1:43" s="4" customFormat="1" x14ac:dyDescent="0.25">
      <c r="A30" s="126" t="str">
        <f>'Indicator Data'!A33</f>
        <v>Cabo Verde</v>
      </c>
      <c r="B30" s="59" t="str">
        <f>'Indicator Data'!B33</f>
        <v>CPV</v>
      </c>
      <c r="C30" s="73">
        <f>ROUND(IF('Indicator Data'!AQ33="No data",IF((0.1233*LN('Indicator Data'!CJ33)-0.4559)&gt;C$195,0,IF((0.1233*LN('Indicator Data'!CJ33)-0.4559)&lt;C$194,10,(C$195-(0.1233*LN('Indicator Data'!CJ33)-0.4559))/(C$195-C$194)*10)),IF('Indicator Data'!AQ33&gt;C$195,0,IF('Indicator Data'!AQ33&lt;C$194,10,(C$195-'Indicator Data'!AQ33)/(C$195-C$194)*10))),1)</f>
        <v>4.5999999999999996</v>
      </c>
      <c r="D30" s="73" t="str">
        <f>IF('Indicator Data'!AR33="No data","x",ROUND((IF(LOG('Indicator Data'!AR33*1000)&gt;D$195,10,IF(LOG('Indicator Data'!AR33*1000)&lt;D$194,0,10-(D$195-LOG('Indicator Data'!AR33*1000))/(D$195-D$194)*10))),1))</f>
        <v>x</v>
      </c>
      <c r="E30" s="74">
        <f t="shared" si="1"/>
        <v>4.5999999999999996</v>
      </c>
      <c r="F30" s="73" t="str">
        <f>IF('Indicator Data'!BF33="No data","x",ROUND(IF('Indicator Data'!BF33&gt;F$195,10,IF('Indicator Data'!BF33&lt;F$194,0,10-(F$195-'Indicator Data'!BF33)/(F$195-F$194)*10)),1))</f>
        <v>x</v>
      </c>
      <c r="G30" s="73">
        <f>IF('Indicator Data'!BG33="No data","x",ROUND(IF('Indicator Data'!BG33&gt;G$195,10,IF('Indicator Data'!BG33&lt;G$194,0,10-(G$195-'Indicator Data'!BG33)/(G$195-G$194)*10)),1))</f>
        <v>5.5</v>
      </c>
      <c r="H30" s="74">
        <f t="shared" si="2"/>
        <v>5.5</v>
      </c>
      <c r="I30" s="75">
        <f>SUM(IF('Indicator Data'!AS33=0,0,'Indicator Data'!AS33),SUM('Indicator Data'!AT33:AU33))</f>
        <v>171.70735000000002</v>
      </c>
      <c r="J30" s="75">
        <f>I30/'Indicator Data'!CK33*1000000</f>
        <v>315.7737597169376</v>
      </c>
      <c r="K30" s="73">
        <f t="shared" si="3"/>
        <v>6.3</v>
      </c>
      <c r="L30" s="73">
        <f>IF('Indicator Data'!AV33="No data","x",ROUND(IF('Indicator Data'!AV33&gt;L$195,10,IF('Indicator Data'!AV33&lt;L$194,0,10-(L$195-'Indicator Data'!AV33)/(L$195-L$194)*10)),1))</f>
        <v>4.8</v>
      </c>
      <c r="M30" s="73">
        <f>IF('Indicator Data'!AW33="No data","x",IF('Indicator Data'!AW33=0,0,ROUND(IF(LOG('Indicator Data'!AW33)&gt;M$195,10,IF(LOG('Indicator Data'!AW33)&lt;M$194,0,10-(M$195-LOG('Indicator Data'!AW33))/(M$195-M$194)*10)),1)))</f>
        <v>8.6</v>
      </c>
      <c r="N30" s="74">
        <f t="shared" si="4"/>
        <v>6.6</v>
      </c>
      <c r="O30" s="76">
        <f t="shared" si="5"/>
        <v>5.3</v>
      </c>
      <c r="P30" s="88">
        <f>IF(AND('Indicator Data'!BK33="No data",'Indicator Data'!BL33="No data"),0,SUM('Indicator Data'!BK33:BM33)/1000)</f>
        <v>0</v>
      </c>
      <c r="Q30" s="73">
        <f t="shared" si="6"/>
        <v>0</v>
      </c>
      <c r="R30" s="77">
        <f>P30*1000/'Indicator Data'!CK33</f>
        <v>0</v>
      </c>
      <c r="S30" s="73">
        <f t="shared" si="7"/>
        <v>0</v>
      </c>
      <c r="T30" s="78">
        <f t="shared" si="8"/>
        <v>0</v>
      </c>
      <c r="U30" s="73">
        <f>IF('Indicator Data'!BA33="No data","x",ROUND(IF('Indicator Data'!BA33&gt;U$195,10,IF('Indicator Data'!BA33&lt;U$194,0,10-(U$195-'Indicator Data'!BA33)/(U$195-U$194)*10)),1))</f>
        <v>1.6</v>
      </c>
      <c r="V30" s="73">
        <f>IF('Indicator Data'!BB33="No data","x",IF('Indicator Data'!BB33=0,0,ROUND(IF(LOG('Indicator Data'!BB33)&gt;V$195,10,IF(LOG('Indicator Data'!BB33)&lt;V$194,0,10-(V$195-LOG('Indicator Data'!BB33))/(V$195-V$194)*10)),1)))</f>
        <v>5.3</v>
      </c>
      <c r="W30" s="73">
        <f t="shared" si="9"/>
        <v>3.45</v>
      </c>
      <c r="X30" s="73">
        <f>IF('Indicator Data'!AZ33="No data","x",ROUND(IF('Indicator Data'!AZ33&gt;X$195,10,IF('Indicator Data'!AZ33&lt;X$194,0,10-(X$195-'Indicator Data'!AZ33)/(X$195-X$194)*10)),1))</f>
        <v>2.4</v>
      </c>
      <c r="Y30" s="73">
        <f>IF('Indicator Data'!BC33="No data","x",ROUND(IF('Indicator Data'!BC33&gt;Y$195,10,IF('Indicator Data'!BC33&lt;Y$194,0,10-(Y$195-'Indicator Data'!BC33)/(Y$195-Y$194)*10)),1))</f>
        <v>0</v>
      </c>
      <c r="Z30" s="211">
        <f>IF('Indicator Data'!BD33="No data","x",ROUND(IF('Indicator Data'!BD33&gt;Z$195,10,IF('Indicator Data'!BD33&lt;Z$194,0,10-(Z$195-'Indicator Data'!BD33)/(Z$195-Z$194)*10)),1))</f>
        <v>0.1</v>
      </c>
      <c r="AA30" s="77">
        <f>IF('Indicator Data'!BE33="No data","x",IF('Indicator Data'!BE33&gt;'Indicator Data'!BE33,1,'Indicator Data'!BE33/'Indicator Data'!CK33))</f>
        <v>0.26769186066826417</v>
      </c>
      <c r="AB30" s="211">
        <f t="shared" si="10"/>
        <v>3</v>
      </c>
      <c r="AC30" s="74">
        <f t="shared" si="11"/>
        <v>2.2000000000000002</v>
      </c>
      <c r="AD30" s="73">
        <f>IF('Indicator Data'!AX33="No data","x",ROUND(IF('Indicator Data'!AX33&gt;AD$195,10,IF('Indicator Data'!AX33&lt;AD$194,0,10-(AD$195-'Indicator Data'!AX33)/(AD$195-AD$194)*10)),1))</f>
        <v>1.3</v>
      </c>
      <c r="AE30" s="73" t="str">
        <f>IF('Indicator Data'!AY33="No data","x",ROUND(IF('Indicator Data'!AY33&gt;AE$195,10,IF('Indicator Data'!AY33&lt;AE$194,0,10-(AE$195-'Indicator Data'!AY33)/(AE$195-AE$194)*10)),1))</f>
        <v>x</v>
      </c>
      <c r="AF30" s="74">
        <f t="shared" si="12"/>
        <v>1.3</v>
      </c>
      <c r="AG30" s="88">
        <f>('Indicator Data'!BJ33+'Indicator Data'!BI33*0.5+'Indicator Data'!BH33*0.25)/1000</f>
        <v>0</v>
      </c>
      <c r="AH30" s="79">
        <f>AG30*1000/'Indicator Data'!CK33</f>
        <v>0</v>
      </c>
      <c r="AI30" s="74">
        <f t="shared" si="13"/>
        <v>0</v>
      </c>
      <c r="AJ30" s="73">
        <f>IF('Indicator Data'!BN33="No data","x",ROUND(IF('Indicator Data'!BN33&lt;$AJ$194,10,IF('Indicator Data'!BN33&gt;$AJ$195,0,($AJ$195-'Indicator Data'!BN33)/($AJ$195-$AJ$194)*10)),1))</f>
        <v>4.9000000000000004</v>
      </c>
      <c r="AK30" s="73">
        <f>IF('Indicator Data'!BO33="No data","x",ROUND(IF('Indicator Data'!BO33&gt;$AK$195,10,IF('Indicator Data'!BO33&lt;$AK$194,0,10-($AK$195-'Indicator Data'!BO33)/($AK$195-$AK$194)*10)),1))</f>
        <v>2.5</v>
      </c>
      <c r="AL30" s="80">
        <f>IF('Indicator Data'!BP33="No data","x",ROUND(IF('Indicator Data'!BP33&gt;$AL$195,10,IF('Indicator Data'!BP33&lt;$AL$194,0,10-($AL$195-'Indicator Data'!BP33)/($AL$195-$AL$194)*10)),1))</f>
        <v>5.2</v>
      </c>
      <c r="AM30" s="80">
        <f>IF('Indicator Data'!BQ33="No data","x",ROUND(IF('Indicator Data'!BQ33&gt;$AM$195,10,IF('Indicator Data'!BQ33&lt;$AM$194,0,10-($AM$195-'Indicator Data'!BQ33)/($AM$195-$AM$194)*10)),1))</f>
        <v>2.7</v>
      </c>
      <c r="AN30" s="73">
        <f t="shared" si="14"/>
        <v>4.7</v>
      </c>
      <c r="AO30" s="74">
        <f t="shared" si="15"/>
        <v>3.7</v>
      </c>
      <c r="AP30" s="81">
        <f t="shared" si="16"/>
        <v>1.9</v>
      </c>
      <c r="AQ30" s="82">
        <f t="shared" si="0"/>
        <v>1</v>
      </c>
    </row>
    <row r="31" spans="1:43" s="4" customFormat="1" x14ac:dyDescent="0.25">
      <c r="A31" s="126" t="str">
        <f>'Indicator Data'!A34</f>
        <v>Cambodia</v>
      </c>
      <c r="B31" s="59" t="str">
        <f>'Indicator Data'!B34</f>
        <v>KHM</v>
      </c>
      <c r="C31" s="73">
        <f>ROUND(IF('Indicator Data'!AQ34="No data",IF((0.1233*LN('Indicator Data'!CJ34)-0.4559)&gt;C$195,0,IF((0.1233*LN('Indicator Data'!CJ34)-0.4559)&lt;C$194,10,(C$195-(0.1233*LN('Indicator Data'!CJ34)-0.4559))/(C$195-C$194)*10)),IF('Indicator Data'!AQ34&gt;C$195,0,IF('Indicator Data'!AQ34&lt;C$194,10,(C$195-'Indicator Data'!AQ34)/(C$195-C$194)*10))),1)</f>
        <v>5.7</v>
      </c>
      <c r="D31" s="73">
        <f>IF('Indicator Data'!AR34="No data","x",ROUND((IF(LOG('Indicator Data'!AR34*1000)&gt;D$195,10,IF(LOG('Indicator Data'!AR34*1000)&lt;D$194,0,10-(D$195-LOG('Indicator Data'!AR34*1000))/(D$195-D$194)*10))),1))</f>
        <v>8.1</v>
      </c>
      <c r="E31" s="74">
        <f t="shared" si="1"/>
        <v>7.1</v>
      </c>
      <c r="F31" s="73">
        <f>IF('Indicator Data'!BF34="No data","x",ROUND(IF('Indicator Data'!BF34&gt;F$195,10,IF('Indicator Data'!BF34&lt;F$194,0,10-(F$195-'Indicator Data'!BF34)/(F$195-F$194)*10)),1))</f>
        <v>6.3</v>
      </c>
      <c r="G31" s="73">
        <f>IF('Indicator Data'!BG34="No data","x",ROUND(IF('Indicator Data'!BG34&gt;G$195,10,IF('Indicator Data'!BG34&lt;G$194,0,10-(G$195-'Indicator Data'!BG34)/(G$195-G$194)*10)),1))</f>
        <v>1.4</v>
      </c>
      <c r="H31" s="74">
        <f t="shared" si="2"/>
        <v>3.9</v>
      </c>
      <c r="I31" s="75">
        <f>SUM(IF('Indicator Data'!AS34=0,0,'Indicator Data'!AS34),SUM('Indicator Data'!AT34:AU34))</f>
        <v>1080.9978939999999</v>
      </c>
      <c r="J31" s="75">
        <f>I31/'Indicator Data'!CK34*1000000</f>
        <v>66.523774264763162</v>
      </c>
      <c r="K31" s="73">
        <f t="shared" si="3"/>
        <v>1.3</v>
      </c>
      <c r="L31" s="73">
        <f>IF('Indicator Data'!AV34="No data","x",ROUND(IF('Indicator Data'!AV34&gt;L$195,10,IF('Indicator Data'!AV34&lt;L$194,0,10-(L$195-'Indicator Data'!AV34)/(L$195-L$194)*10)),1))</f>
        <v>2.7</v>
      </c>
      <c r="M31" s="73">
        <f>IF('Indicator Data'!AW34="No data","x",IF('Indicator Data'!AW34=0,0,ROUND(IF(LOG('Indicator Data'!AW34)&gt;M$195,10,IF(LOG('Indicator Data'!AW34)&lt;M$194,0,10-(M$195-LOG('Indicator Data'!AW34))/(M$195-M$194)*10)),1)))</f>
        <v>7.6</v>
      </c>
      <c r="N31" s="74">
        <f t="shared" si="4"/>
        <v>3.9</v>
      </c>
      <c r="O31" s="76">
        <f t="shared" si="5"/>
        <v>5.5</v>
      </c>
      <c r="P31" s="88">
        <f>IF(AND('Indicator Data'!BK34="No data",'Indicator Data'!BL34="No data"),0,SUM('Indicator Data'!BK34:BM34)/1000)</f>
        <v>0</v>
      </c>
      <c r="Q31" s="73">
        <f t="shared" si="6"/>
        <v>0</v>
      </c>
      <c r="R31" s="77">
        <f>P31*1000/'Indicator Data'!CK34</f>
        <v>0</v>
      </c>
      <c r="S31" s="73">
        <f t="shared" si="7"/>
        <v>0</v>
      </c>
      <c r="T31" s="78">
        <f t="shared" si="8"/>
        <v>0</v>
      </c>
      <c r="U31" s="73">
        <f>IF('Indicator Data'!BA34="No data","x",ROUND(IF('Indicator Data'!BA34&gt;U$195,10,IF('Indicator Data'!BA34&lt;U$194,0,10-(U$195-'Indicator Data'!BA34)/(U$195-U$194)*10)),1))</f>
        <v>1.2</v>
      </c>
      <c r="V31" s="73">
        <f>IF('Indicator Data'!BB34="No data","x",IF('Indicator Data'!BB34=0,0,ROUND(IF(LOG('Indicator Data'!BB34)&gt;V$195,10,IF(LOG('Indicator Data'!BB34)&lt;V$194,0,10-(V$195-LOG('Indicator Data'!BB34))/(V$195-V$194)*10)),1)))</f>
        <v>3.3</v>
      </c>
      <c r="W31" s="73">
        <f t="shared" si="9"/>
        <v>2.25</v>
      </c>
      <c r="X31" s="73">
        <f>IF('Indicator Data'!AZ34="No data","x",ROUND(IF('Indicator Data'!AZ34&gt;X$195,10,IF('Indicator Data'!AZ34&lt;X$194,0,10-(X$195-'Indicator Data'!AZ34)/(X$195-X$194)*10)),1))</f>
        <v>5.9</v>
      </c>
      <c r="Y31" s="73">
        <f>IF('Indicator Data'!BC34="No data","x",ROUND(IF('Indicator Data'!BC34&gt;Y$195,10,IF('Indicator Data'!BC34&lt;Y$194,0,10-(Y$195-'Indicator Data'!BC34)/(Y$195-Y$194)*10)),1))</f>
        <v>0.3</v>
      </c>
      <c r="Z31" s="211">
        <f>IF('Indicator Data'!BD34="No data","x",ROUND(IF('Indicator Data'!BD34&gt;Z$195,10,IF('Indicator Data'!BD34&lt;Z$194,0,10-(Z$195-'Indicator Data'!BD34)/(Z$195-Z$194)*10)),1))</f>
        <v>0.5</v>
      </c>
      <c r="AA31" s="77">
        <f>IF('Indicator Data'!BE34="No data","x",IF('Indicator Data'!BE34&gt;'Indicator Data'!BE34,1,'Indicator Data'!BE34/'Indicator Data'!CK34))</f>
        <v>0.32609605362478966</v>
      </c>
      <c r="AB31" s="211">
        <f t="shared" si="10"/>
        <v>3.6</v>
      </c>
      <c r="AC31" s="74">
        <f t="shared" si="11"/>
        <v>3.1</v>
      </c>
      <c r="AD31" s="73">
        <f>IF('Indicator Data'!AX34="No data","x",ROUND(IF('Indicator Data'!AX34&gt;AD$195,10,IF('Indicator Data'!AX34&lt;AD$194,0,10-(AD$195-'Indicator Data'!AX34)/(AD$195-AD$194)*10)),1))</f>
        <v>2.2000000000000002</v>
      </c>
      <c r="AE31" s="73">
        <f>IF('Indicator Data'!AY34="No data","x",ROUND(IF('Indicator Data'!AY34&gt;AE$195,10,IF('Indicator Data'!AY34&lt;AE$194,0,10-(AE$195-'Indicator Data'!AY34)/(AE$195-AE$194)*10)),1))</f>
        <v>5.3</v>
      </c>
      <c r="AF31" s="74">
        <f t="shared" si="12"/>
        <v>3.8</v>
      </c>
      <c r="AG31" s="88">
        <f>('Indicator Data'!BJ34+'Indicator Data'!BI34*0.5+'Indicator Data'!BH34*0.25)/1000</f>
        <v>2.9085000000000001</v>
      </c>
      <c r="AH31" s="79">
        <f>AG31*1000/'Indicator Data'!CK34</f>
        <v>1.7898684032872285E-4</v>
      </c>
      <c r="AI31" s="74">
        <f t="shared" si="13"/>
        <v>0</v>
      </c>
      <c r="AJ31" s="73">
        <f>IF('Indicator Data'!BN34="No data","x",ROUND(IF('Indicator Data'!BN34&lt;$AJ$194,10,IF('Indicator Data'!BN34&gt;$AJ$195,0,($AJ$195-'Indicator Data'!BN34)/($AJ$195-$AJ$194)*10)),1))</f>
        <v>5.5</v>
      </c>
      <c r="AK31" s="73">
        <f>IF('Indicator Data'!BO34="No data","x",ROUND(IF('Indicator Data'!BO34&gt;$AK$195,10,IF('Indicator Data'!BO34&lt;$AK$194,0,10-($AK$195-'Indicator Data'!BO34)/($AK$195-$AK$194)*10)),1))</f>
        <v>3.8</v>
      </c>
      <c r="AL31" s="80">
        <f>IF('Indicator Data'!BP34="No data","x",ROUND(IF('Indicator Data'!BP34&gt;$AL$195,10,IF('Indicator Data'!BP34&lt;$AL$194,0,10-($AL$195-'Indicator Data'!BP34)/($AL$195-$AL$194)*10)),1))</f>
        <v>7.5</v>
      </c>
      <c r="AM31" s="80">
        <f>IF('Indicator Data'!BQ34="No data","x",ROUND(IF('Indicator Data'!BQ34&gt;$AM$195,10,IF('Indicator Data'!BQ34&lt;$AM$194,0,10-($AM$195-'Indicator Data'!BQ34)/($AM$195-$AM$194)*10)),1))</f>
        <v>2.4</v>
      </c>
      <c r="AN31" s="73">
        <f t="shared" si="14"/>
        <v>6.5</v>
      </c>
      <c r="AO31" s="74">
        <f t="shared" si="15"/>
        <v>4.7</v>
      </c>
      <c r="AP31" s="81">
        <f t="shared" si="16"/>
        <v>3.1</v>
      </c>
      <c r="AQ31" s="82">
        <f t="shared" si="0"/>
        <v>1.7</v>
      </c>
    </row>
    <row r="32" spans="1:43" s="4" customFormat="1" x14ac:dyDescent="0.25">
      <c r="A32" s="126" t="str">
        <f>'Indicator Data'!A35</f>
        <v>Cameroon</v>
      </c>
      <c r="B32" s="59" t="str">
        <f>'Indicator Data'!B35</f>
        <v>CMR</v>
      </c>
      <c r="C32" s="73">
        <f>ROUND(IF('Indicator Data'!AQ35="No data",IF((0.1233*LN('Indicator Data'!CJ35)-0.4559)&gt;C$195,0,IF((0.1233*LN('Indicator Data'!CJ35)-0.4559)&lt;C$194,10,(C$195-(0.1233*LN('Indicator Data'!CJ35)-0.4559))/(C$195-C$194)*10)),IF('Indicator Data'!AQ35&gt;C$195,0,IF('Indicator Data'!AQ35&lt;C$194,10,(C$195-'Indicator Data'!AQ35)/(C$195-C$194)*10))),1)</f>
        <v>6.1</v>
      </c>
      <c r="D32" s="73">
        <f>IF('Indicator Data'!AR35="No data","x",ROUND((IF(LOG('Indicator Data'!AR35*1000)&gt;D$195,10,IF(LOG('Indicator Data'!AR35*1000)&lt;D$194,0,10-(D$195-LOG('Indicator Data'!AR35*1000))/(D$195-D$194)*10))),1))</f>
        <v>8.9</v>
      </c>
      <c r="E32" s="74">
        <f t="shared" si="1"/>
        <v>7.8</v>
      </c>
      <c r="F32" s="73">
        <f>IF('Indicator Data'!BF35="No data","x",ROUND(IF('Indicator Data'!BF35&gt;F$195,10,IF('Indicator Data'!BF35&lt;F$194,0,10-(F$195-'Indicator Data'!BF35)/(F$195-F$194)*10)),1))</f>
        <v>7.6</v>
      </c>
      <c r="G32" s="73">
        <f>IF('Indicator Data'!BG35="No data","x",ROUND(IF('Indicator Data'!BG35&gt;G$195,10,IF('Indicator Data'!BG35&lt;G$194,0,10-(G$195-'Indicator Data'!BG35)/(G$195-G$194)*10)),1))</f>
        <v>5.4</v>
      </c>
      <c r="H32" s="74">
        <f t="shared" si="2"/>
        <v>6.5</v>
      </c>
      <c r="I32" s="75">
        <f>SUM(IF('Indicator Data'!AS35=0,0,'Indicator Data'!AS35),SUM('Indicator Data'!AT35:AU35))</f>
        <v>1452.999568</v>
      </c>
      <c r="J32" s="75">
        <f>I32/'Indicator Data'!CK35*1000000</f>
        <v>57.621588249729257</v>
      </c>
      <c r="K32" s="73">
        <f t="shared" si="3"/>
        <v>1.2</v>
      </c>
      <c r="L32" s="73">
        <f>IF('Indicator Data'!AV35="No data","x",ROUND(IF('Indicator Data'!AV35&gt;L$195,10,IF('Indicator Data'!AV35&lt;L$194,0,10-(L$195-'Indicator Data'!AV35)/(L$195-L$194)*10)),1))</f>
        <v>2.4</v>
      </c>
      <c r="M32" s="73">
        <f>IF('Indicator Data'!AW35="No data","x",IF('Indicator Data'!AW35=0,0,ROUND(IF(LOG('Indicator Data'!AW35)&gt;M$195,10,IF(LOG('Indicator Data'!AW35)&lt;M$194,0,10-(M$195-LOG('Indicator Data'!AW35))/(M$195-M$194)*10)),1)))</f>
        <v>4.9000000000000004</v>
      </c>
      <c r="N32" s="74">
        <f t="shared" si="4"/>
        <v>2.8</v>
      </c>
      <c r="O32" s="76">
        <f t="shared" si="5"/>
        <v>6.2</v>
      </c>
      <c r="P32" s="88">
        <f>IF(AND('Indicator Data'!BK35="No data",'Indicator Data'!BL35="No data"),0,SUM('Indicator Data'!BK35:BM35)/1000)</f>
        <v>1074.778</v>
      </c>
      <c r="Q32" s="73">
        <f t="shared" si="6"/>
        <v>10</v>
      </c>
      <c r="R32" s="77">
        <f>P32*1000/'Indicator Data'!CK35</f>
        <v>4.262245959309708E-2</v>
      </c>
      <c r="S32" s="73">
        <f t="shared" si="7"/>
        <v>8</v>
      </c>
      <c r="T32" s="78">
        <f t="shared" si="8"/>
        <v>9</v>
      </c>
      <c r="U32" s="73">
        <f>IF('Indicator Data'!BA35="No data","x",ROUND(IF('Indicator Data'!BA35&gt;U$195,10,IF('Indicator Data'!BA35&lt;U$194,0,10-(U$195-'Indicator Data'!BA35)/(U$195-U$194)*10)),1))</f>
        <v>7.6</v>
      </c>
      <c r="V32" s="73">
        <f>IF('Indicator Data'!BB35="No data","x",IF('Indicator Data'!BB35=0,0,ROUND(IF(LOG('Indicator Data'!BB35)&gt;V$195,10,IF(LOG('Indicator Data'!BB35)&lt;V$194,0,10-(V$195-LOG('Indicator Data'!BB35))/(V$195-V$194)*10)),1)))</f>
        <v>7.7</v>
      </c>
      <c r="W32" s="73">
        <f t="shared" si="9"/>
        <v>7.65</v>
      </c>
      <c r="X32" s="73">
        <f>IF('Indicator Data'!AZ35="No data","x",ROUND(IF('Indicator Data'!AZ35&gt;X$195,10,IF('Indicator Data'!AZ35&lt;X$194,0,10-(X$195-'Indicator Data'!AZ35)/(X$195-X$194)*10)),1))</f>
        <v>3.5</v>
      </c>
      <c r="Y32" s="73">
        <f>IF('Indicator Data'!BC35="No data","x",ROUND(IF('Indicator Data'!BC35&gt;Y$195,10,IF('Indicator Data'!BC35&lt;Y$194,0,10-(Y$195-'Indicator Data'!BC35)/(Y$195-Y$194)*10)),1))</f>
        <v>5.4</v>
      </c>
      <c r="Z32" s="211">
        <f>IF('Indicator Data'!BD35="No data","x",ROUND(IF('Indicator Data'!BD35&gt;Z$195,10,IF('Indicator Data'!BD35&lt;Z$194,0,10-(Z$195-'Indicator Data'!BD35)/(Z$195-Z$194)*10)),1))</f>
        <v>7.6</v>
      </c>
      <c r="AA32" s="77">
        <f>IF('Indicator Data'!BE35="No data","x",IF('Indicator Data'!BE35&gt;'Indicator Data'!BE35,1,'Indicator Data'!BE35/'Indicator Data'!CK35))</f>
        <v>0.64332095400756872</v>
      </c>
      <c r="AB32" s="211">
        <f t="shared" si="10"/>
        <v>7.1</v>
      </c>
      <c r="AC32" s="74">
        <f t="shared" si="11"/>
        <v>6.5</v>
      </c>
      <c r="AD32" s="73">
        <f>IF('Indicator Data'!AX35="No data","x",ROUND(IF('Indicator Data'!AX35&gt;AD$195,10,IF('Indicator Data'!AX35&lt;AD$194,0,10-(AD$195-'Indicator Data'!AX35)/(AD$195-AD$194)*10)),1))</f>
        <v>6.5</v>
      </c>
      <c r="AE32" s="73">
        <f>IF('Indicator Data'!AY35="No data","x",ROUND(IF('Indicator Data'!AY35&gt;AE$195,10,IF('Indicator Data'!AY35&lt;AE$194,0,10-(AE$195-'Indicator Data'!AY35)/(AE$195-AE$194)*10)),1))</f>
        <v>3.4</v>
      </c>
      <c r="AF32" s="74">
        <f t="shared" si="12"/>
        <v>5</v>
      </c>
      <c r="AG32" s="88">
        <f>('Indicator Data'!BJ35+'Indicator Data'!BI35*0.5+'Indicator Data'!BH35*0.25)/1000</f>
        <v>3.6934999999999998</v>
      </c>
      <c r="AH32" s="79">
        <f>AG32*1000/'Indicator Data'!CK35</f>
        <v>1.4647308979817608E-4</v>
      </c>
      <c r="AI32" s="74">
        <f t="shared" si="13"/>
        <v>0</v>
      </c>
      <c r="AJ32" s="73">
        <f>IF('Indicator Data'!BN35="No data","x",ROUND(IF('Indicator Data'!BN35&lt;$AJ$194,10,IF('Indicator Data'!BN35&gt;$AJ$195,0,($AJ$195-'Indicator Data'!BN35)/($AJ$195-$AJ$194)*10)),1))</f>
        <v>3.6</v>
      </c>
      <c r="AK32" s="73">
        <f>IF('Indicator Data'!BO35="No data","x",ROUND(IF('Indicator Data'!BO35&gt;$AK$195,10,IF('Indicator Data'!BO35&lt;$AK$194,0,10-($AK$195-'Indicator Data'!BO35)/($AK$195-$AK$194)*10)),1))</f>
        <v>1.6</v>
      </c>
      <c r="AL32" s="80">
        <f>IF('Indicator Data'!BP35="No data","x",ROUND(IF('Indicator Data'!BP35&gt;$AL$195,10,IF('Indicator Data'!BP35&lt;$AL$194,0,10-($AL$195-'Indicator Data'!BP35)/($AL$195-$AL$194)*10)),1))</f>
        <v>7.6</v>
      </c>
      <c r="AM32" s="80">
        <f>IF('Indicator Data'!BQ35="No data","x",ROUND(IF('Indicator Data'!BQ35&gt;$AM$195,10,IF('Indicator Data'!BQ35&lt;$AM$194,0,10-($AM$195-'Indicator Data'!BQ35)/($AM$195-$AM$194)*10)),1))</f>
        <v>5</v>
      </c>
      <c r="AN32" s="73">
        <f t="shared" si="14"/>
        <v>7.1</v>
      </c>
      <c r="AO32" s="74">
        <f t="shared" si="15"/>
        <v>2.6</v>
      </c>
      <c r="AP32" s="81">
        <f t="shared" si="16"/>
        <v>3.9</v>
      </c>
      <c r="AQ32" s="82">
        <f t="shared" si="0"/>
        <v>7.2</v>
      </c>
    </row>
    <row r="33" spans="1:43" s="4" customFormat="1" x14ac:dyDescent="0.25">
      <c r="A33" s="126" t="str">
        <f>'Indicator Data'!A36</f>
        <v>Canada</v>
      </c>
      <c r="B33" s="59" t="str">
        <f>'Indicator Data'!B36</f>
        <v>CAN</v>
      </c>
      <c r="C33" s="73">
        <f>ROUND(IF('Indicator Data'!AQ36="No data",IF((0.1233*LN('Indicator Data'!CJ36)-0.4559)&gt;C$195,0,IF((0.1233*LN('Indicator Data'!CJ36)-0.4559)&lt;C$194,10,(C$195-(0.1233*LN('Indicator Data'!CJ36)-0.4559))/(C$195-C$194)*10)),IF('Indicator Data'!AQ36&gt;C$195,0,IF('Indicator Data'!AQ36&lt;C$194,10,(C$195-'Indicator Data'!AQ36)/(C$195-C$194)*10))),1)</f>
        <v>0.4</v>
      </c>
      <c r="D33" s="73" t="str">
        <f>IF('Indicator Data'!AR36="No data","x",ROUND((IF(LOG('Indicator Data'!AR36*1000)&gt;D$195,10,IF(LOG('Indicator Data'!AR36*1000)&lt;D$194,0,10-(D$195-LOG('Indicator Data'!AR36*1000))/(D$195-D$194)*10))),1))</f>
        <v>x</v>
      </c>
      <c r="E33" s="74">
        <f t="shared" si="1"/>
        <v>0.4</v>
      </c>
      <c r="F33" s="73">
        <f>IF('Indicator Data'!BF36="No data","x",ROUND(IF('Indicator Data'!BF36&gt;F$195,10,IF('Indicator Data'!BF36&lt;F$194,0,10-(F$195-'Indicator Data'!BF36)/(F$195-F$194)*10)),1))</f>
        <v>1.2</v>
      </c>
      <c r="G33" s="73">
        <f>IF('Indicator Data'!BG36="No data","x",ROUND(IF('Indicator Data'!BG36&gt;G$195,10,IF('Indicator Data'!BG36&lt;G$194,0,10-(G$195-'Indicator Data'!BG36)/(G$195-G$194)*10)),1))</f>
        <v>2.2000000000000002</v>
      </c>
      <c r="H33" s="74">
        <f t="shared" si="2"/>
        <v>1.7</v>
      </c>
      <c r="I33" s="75">
        <f>SUM(IF('Indicator Data'!AS36=0,0,'Indicator Data'!AS36),SUM('Indicator Data'!AT36:AU36))</f>
        <v>0.05</v>
      </c>
      <c r="J33" s="75">
        <f>I33/'Indicator Data'!CK36*1000000</f>
        <v>1.3492051670456315E-3</v>
      </c>
      <c r="K33" s="73">
        <f t="shared" si="3"/>
        <v>0</v>
      </c>
      <c r="L33" s="73" t="str">
        <f>IF('Indicator Data'!AV36="No data","x",ROUND(IF('Indicator Data'!AV36&gt;L$195,10,IF('Indicator Data'!AV36&lt;L$194,0,10-(L$195-'Indicator Data'!AV36)/(L$195-L$194)*10)),1))</f>
        <v>x</v>
      </c>
      <c r="M33" s="73">
        <f>IF('Indicator Data'!AW36="No data","x",IF('Indicator Data'!AW36=0,0,ROUND(IF(LOG('Indicator Data'!AW36)&gt;M$195,10,IF(LOG('Indicator Data'!AW36)&lt;M$194,0,10-(M$195-LOG('Indicator Data'!AW36))/(M$195-M$194)*10)),1)))</f>
        <v>1.4</v>
      </c>
      <c r="N33" s="74">
        <f t="shared" si="4"/>
        <v>0.7</v>
      </c>
      <c r="O33" s="76">
        <f t="shared" si="5"/>
        <v>0.8</v>
      </c>
      <c r="P33" s="88">
        <f>IF(AND('Indicator Data'!BK36="No data",'Indicator Data'!BL36="No data"),0,SUM('Indicator Data'!BK36:BM36)/1000)</f>
        <v>192.91499999999999</v>
      </c>
      <c r="Q33" s="73">
        <f t="shared" si="6"/>
        <v>7.6</v>
      </c>
      <c r="R33" s="77">
        <f>P33*1000/'Indicator Data'!CK36</f>
        <v>5.2056382960121595E-3</v>
      </c>
      <c r="S33" s="73">
        <f t="shared" si="7"/>
        <v>4.8</v>
      </c>
      <c r="T33" s="78">
        <f t="shared" si="8"/>
        <v>6.2</v>
      </c>
      <c r="U33" s="73" t="str">
        <f>IF('Indicator Data'!BA36="No data","x",ROUND(IF('Indicator Data'!BA36&gt;U$195,10,IF('Indicator Data'!BA36&lt;U$194,0,10-(U$195-'Indicator Data'!BA36)/(U$195-U$194)*10)),1))</f>
        <v>x</v>
      </c>
      <c r="V33" s="73" t="str">
        <f>IF('Indicator Data'!BB36="No data","x",IF('Indicator Data'!BB36=0,0,ROUND(IF(LOG('Indicator Data'!BB36)&gt;V$195,10,IF(LOG('Indicator Data'!BB36)&lt;V$194,0,10-(V$195-LOG('Indicator Data'!BB36))/(V$195-V$194)*10)),1)))</f>
        <v>x</v>
      </c>
      <c r="W33" s="73" t="str">
        <f t="shared" si="9"/>
        <v>x</v>
      </c>
      <c r="X33" s="73">
        <f>IF('Indicator Data'!AZ36="No data","x",ROUND(IF('Indicator Data'!AZ36&gt;X$195,10,IF('Indicator Data'!AZ36&lt;X$194,0,10-(X$195-'Indicator Data'!AZ36)/(X$195-X$194)*10)),1))</f>
        <v>0.1</v>
      </c>
      <c r="Y33" s="73" t="str">
        <f>IF('Indicator Data'!BC36="No data","x",ROUND(IF('Indicator Data'!BC36&gt;Y$195,10,IF('Indicator Data'!BC36&lt;Y$194,0,10-(Y$195-'Indicator Data'!BC36)/(Y$195-Y$194)*10)),1))</f>
        <v>x</v>
      </c>
      <c r="Z33" s="211" t="str">
        <f>IF('Indicator Data'!BD36="No data","x",ROUND(IF('Indicator Data'!BD36&gt;Z$195,10,IF('Indicator Data'!BD36&lt;Z$194,0,10-(Z$195-'Indicator Data'!BD36)/(Z$195-Z$194)*10)),1))</f>
        <v>x</v>
      </c>
      <c r="AA33" s="77">
        <f>IF('Indicator Data'!BE36="No data","x",IF('Indicator Data'!BE36&gt;'Indicator Data'!BE36,1,'Indicator Data'!BE36/'Indicator Data'!CK36))</f>
        <v>1.3492051670456313E-7</v>
      </c>
      <c r="AB33" s="211">
        <f t="shared" si="10"/>
        <v>0</v>
      </c>
      <c r="AC33" s="74">
        <f t="shared" si="11"/>
        <v>0.1</v>
      </c>
      <c r="AD33" s="73">
        <f>IF('Indicator Data'!AX36="No data","x",ROUND(IF('Indicator Data'!AX36&gt;AD$195,10,IF('Indicator Data'!AX36&lt;AD$194,0,10-(AD$195-'Indicator Data'!AX36)/(AD$195-AD$194)*10)),1))</f>
        <v>0.4</v>
      </c>
      <c r="AE33" s="73" t="str">
        <f>IF('Indicator Data'!AY36="No data","x",ROUND(IF('Indicator Data'!AY36&gt;AE$195,10,IF('Indicator Data'!AY36&lt;AE$194,0,10-(AE$195-'Indicator Data'!AY36)/(AE$195-AE$194)*10)),1))</f>
        <v>x</v>
      </c>
      <c r="AF33" s="74">
        <f t="shared" si="12"/>
        <v>0.4</v>
      </c>
      <c r="AG33" s="88">
        <f>('Indicator Data'!BJ36+'Indicator Data'!BI36*0.5+'Indicator Data'!BH36*0.25)/1000</f>
        <v>39.103499999999997</v>
      </c>
      <c r="AH33" s="79">
        <f>AG33*1000/'Indicator Data'!CK36</f>
        <v>1.0551728849913769E-3</v>
      </c>
      <c r="AI33" s="74">
        <f t="shared" si="13"/>
        <v>0.1</v>
      </c>
      <c r="AJ33" s="73">
        <f>IF('Indicator Data'!BN36="No data","x",ROUND(IF('Indicator Data'!BN36&lt;$AJ$194,10,IF('Indicator Data'!BN36&gt;$AJ$195,0,($AJ$195-'Indicator Data'!BN36)/($AJ$195-$AJ$194)*10)),1))</f>
        <v>1.2</v>
      </c>
      <c r="AK33" s="73">
        <f>IF('Indicator Data'!BO36="No data","x",ROUND(IF('Indicator Data'!BO36&gt;$AK$195,10,IF('Indicator Data'!BO36&lt;$AK$194,0,10-($AK$195-'Indicator Data'!BO36)/($AK$195-$AK$194)*10)),1))</f>
        <v>0</v>
      </c>
      <c r="AL33" s="80">
        <f>IF('Indicator Data'!BP36="No data","x",ROUND(IF('Indicator Data'!BP36&gt;$AL$195,10,IF('Indicator Data'!BP36&lt;$AL$194,0,10-($AL$195-'Indicator Data'!BP36)/($AL$195-$AL$194)*10)),1))</f>
        <v>0.3</v>
      </c>
      <c r="AM33" s="80">
        <f>IF('Indicator Data'!BQ36="No data","x",ROUND(IF('Indicator Data'!BQ36&gt;$AM$195,10,IF('Indicator Data'!BQ36&lt;$AM$194,0,10-($AM$195-'Indicator Data'!BQ36)/($AM$195-$AM$194)*10)),1))</f>
        <v>3.6</v>
      </c>
      <c r="AN33" s="73">
        <f t="shared" si="14"/>
        <v>1</v>
      </c>
      <c r="AO33" s="74">
        <f t="shared" si="15"/>
        <v>0.6</v>
      </c>
      <c r="AP33" s="81">
        <f t="shared" si="16"/>
        <v>0.3</v>
      </c>
      <c r="AQ33" s="82">
        <f t="shared" si="0"/>
        <v>3.8</v>
      </c>
    </row>
    <row r="34" spans="1:43" s="4" customFormat="1" x14ac:dyDescent="0.25">
      <c r="A34" s="126" t="str">
        <f>'Indicator Data'!A37</f>
        <v>Central African Republic</v>
      </c>
      <c r="B34" s="59" t="str">
        <f>'Indicator Data'!B37</f>
        <v>CAF</v>
      </c>
      <c r="C34" s="73">
        <f>ROUND(IF('Indicator Data'!AQ37="No data",IF((0.1233*LN('Indicator Data'!CJ37)-0.4559)&gt;C$195,0,IF((0.1233*LN('Indicator Data'!CJ37)-0.4559)&lt;C$194,10,(C$195-(0.1233*LN('Indicator Data'!CJ37)-0.4559))/(C$195-C$194)*10)),IF('Indicator Data'!AQ37&gt;C$195,0,IF('Indicator Data'!AQ37&lt;C$194,10,(C$195-'Indicator Data'!AQ37)/(C$195-C$194)*10))),1)</f>
        <v>9</v>
      </c>
      <c r="D34" s="73">
        <f>IF('Indicator Data'!AR37="No data","x",ROUND((IF(LOG('Indicator Data'!AR37*1000)&gt;D$195,10,IF(LOG('Indicator Data'!AR37*1000)&lt;D$194,0,10-(D$195-LOG('Indicator Data'!AR37*1000))/(D$195-D$194)*10))),1))</f>
        <v>9.6999999999999993</v>
      </c>
      <c r="E34" s="74">
        <f t="shared" si="1"/>
        <v>9.4</v>
      </c>
      <c r="F34" s="73">
        <f>IF('Indicator Data'!BF37="No data","x",ROUND(IF('Indicator Data'!BF37&gt;F$195,10,IF('Indicator Data'!BF37&lt;F$194,0,10-(F$195-'Indicator Data'!BF37)/(F$195-F$194)*10)),1))</f>
        <v>9</v>
      </c>
      <c r="G34" s="73">
        <f>IF('Indicator Data'!BG37="No data","x",ROUND(IF('Indicator Data'!BG37&gt;G$195,10,IF('Indicator Data'!BG37&lt;G$194,0,10-(G$195-'Indicator Data'!BG37)/(G$195-G$194)*10)),1))</f>
        <v>7.8</v>
      </c>
      <c r="H34" s="74">
        <f t="shared" si="2"/>
        <v>8.4</v>
      </c>
      <c r="I34" s="75">
        <f>SUM(IF('Indicator Data'!AS37=0,0,'Indicator Data'!AS37),SUM('Indicator Data'!AT37:AU37))</f>
        <v>1288.200325</v>
      </c>
      <c r="J34" s="75">
        <f>I34/'Indicator Data'!CK37*1000000</f>
        <v>276.0600622281483</v>
      </c>
      <c r="K34" s="73">
        <f t="shared" si="3"/>
        <v>5.5</v>
      </c>
      <c r="L34" s="73">
        <f>IF('Indicator Data'!AV37="No data","x",ROUND(IF('Indicator Data'!AV37&gt;L$195,10,IF('Indicator Data'!AV37&lt;L$194,0,10-(L$195-'Indicator Data'!AV37)/(L$195-L$194)*10)),1))</f>
        <v>10</v>
      </c>
      <c r="M34" s="73" t="str">
        <f>IF('Indicator Data'!AW37="No data","x",IF('Indicator Data'!AW37=0,0,ROUND(IF(LOG('Indicator Data'!AW37)&gt;M$195,10,IF(LOG('Indicator Data'!AW37)&lt;M$194,0,10-(M$195-LOG('Indicator Data'!AW37))/(M$195-M$194)*10)),1)))</f>
        <v>x</v>
      </c>
      <c r="N34" s="74">
        <f t="shared" si="4"/>
        <v>7.8</v>
      </c>
      <c r="O34" s="76">
        <f t="shared" si="5"/>
        <v>8.8000000000000007</v>
      </c>
      <c r="P34" s="88">
        <f>IF(AND('Indicator Data'!BK37="No data",'Indicator Data'!BL37="No data"),0,SUM('Indicator Data'!BK37:BM37)/1000)</f>
        <v>43.610999999999997</v>
      </c>
      <c r="Q34" s="73">
        <f t="shared" si="6"/>
        <v>5.5</v>
      </c>
      <c r="R34" s="77">
        <f>P34*1000/'Indicator Data'!CK37</f>
        <v>9.3457943925233638E-3</v>
      </c>
      <c r="S34" s="73">
        <f t="shared" si="7"/>
        <v>5.5</v>
      </c>
      <c r="T34" s="78">
        <f t="shared" si="8"/>
        <v>5.5</v>
      </c>
      <c r="U34" s="73">
        <f>IF('Indicator Data'!BA37="No data","x",ROUND(IF('Indicator Data'!BA37&gt;U$195,10,IF('Indicator Data'!BA37&lt;U$194,0,10-(U$195-'Indicator Data'!BA37)/(U$195-U$194)*10)),1))</f>
        <v>8</v>
      </c>
      <c r="V34" s="73">
        <f>IF('Indicator Data'!BB37="No data","x",IF('Indicator Data'!BB37=0,0,ROUND(IF(LOG('Indicator Data'!BB37)&gt;V$195,10,IF(LOG('Indicator Data'!BB37)&lt;V$194,0,10-(V$195-LOG('Indicator Data'!BB37))/(V$195-V$194)*10)),1)))</f>
        <v>8.3000000000000007</v>
      </c>
      <c r="W34" s="73">
        <f t="shared" si="9"/>
        <v>8.15</v>
      </c>
      <c r="X34" s="73">
        <f>IF('Indicator Data'!AZ37="No data","x",ROUND(IF('Indicator Data'!AZ37&gt;X$195,10,IF('Indicator Data'!AZ37&lt;X$194,0,10-(X$195-'Indicator Data'!AZ37)/(X$195-X$194)*10)),1))</f>
        <v>7.7</v>
      </c>
      <c r="Y34" s="73">
        <f>IF('Indicator Data'!BC37="No data","x",ROUND(IF('Indicator Data'!BC37&gt;Y$195,10,IF('Indicator Data'!BC37&lt;Y$194,0,10-(Y$195-'Indicator Data'!BC37)/(Y$195-Y$194)*10)),1))</f>
        <v>9.6</v>
      </c>
      <c r="Z34" s="211">
        <f>IF('Indicator Data'!BD37="No data","x",ROUND(IF('Indicator Data'!BD37&gt;Z$195,10,IF('Indicator Data'!BD37&lt;Z$194,0,10-(Z$195-'Indicator Data'!BD37)/(Z$195-Z$194)*10)),1))</f>
        <v>9.6999999999999993</v>
      </c>
      <c r="AA34" s="77">
        <f>IF('Indicator Data'!BE37="No data","x",IF('Indicator Data'!BE37&gt;'Indicator Data'!BE37,1,'Indicator Data'!BE37/'Indicator Data'!CK37))</f>
        <v>0.80688787039709819</v>
      </c>
      <c r="AB34" s="211">
        <f t="shared" si="10"/>
        <v>9</v>
      </c>
      <c r="AC34" s="74">
        <f t="shared" si="11"/>
        <v>8.6</v>
      </c>
      <c r="AD34" s="73">
        <f>IF('Indicator Data'!AX37="No data","x",ROUND(IF('Indicator Data'!AX37&gt;AD$195,10,IF('Indicator Data'!AX37&lt;AD$194,0,10-(AD$195-'Indicator Data'!AX37)/(AD$195-AD$194)*10)),1))</f>
        <v>9.3000000000000007</v>
      </c>
      <c r="AE34" s="73">
        <f>IF('Indicator Data'!AY37="No data","x",ROUND(IF('Indicator Data'!AY37&gt;AE$195,10,IF('Indicator Data'!AY37&lt;AE$194,0,10-(AE$195-'Indicator Data'!AY37)/(AE$195-AE$194)*10)),1))</f>
        <v>5.2</v>
      </c>
      <c r="AF34" s="74">
        <f t="shared" si="12"/>
        <v>7.3</v>
      </c>
      <c r="AG34" s="88">
        <f>('Indicator Data'!BJ37+'Indicator Data'!BI37*0.5+'Indicator Data'!BH37*0.25)/1000</f>
        <v>1.4195</v>
      </c>
      <c r="AH34" s="79">
        <f>AG34*1000/'Indicator Data'!CK37</f>
        <v>3.0419745339907168E-4</v>
      </c>
      <c r="AI34" s="74">
        <f t="shared" si="13"/>
        <v>0</v>
      </c>
      <c r="AJ34" s="73">
        <f>IF('Indicator Data'!BN37="No data","x",ROUND(IF('Indicator Data'!BN37&lt;$AJ$194,10,IF('Indicator Data'!BN37&gt;$AJ$195,0,($AJ$195-'Indicator Data'!BN37)/($AJ$195-$AJ$194)*10)),1))</f>
        <v>9.1999999999999993</v>
      </c>
      <c r="AK34" s="73">
        <f>IF('Indicator Data'!BO37="No data","x",ROUND(IF('Indicator Data'!BO37&gt;$AK$195,10,IF('Indicator Data'!BO37&lt;$AK$194,0,10-($AK$195-'Indicator Data'!BO37)/($AK$195-$AK$194)*10)),1))</f>
        <v>10</v>
      </c>
      <c r="AL34" s="80" t="str">
        <f>IF('Indicator Data'!BP37="No data","x",ROUND(IF('Indicator Data'!BP37&gt;$AL$195,10,IF('Indicator Data'!BP37&lt;$AL$194,0,10-($AL$195-'Indicator Data'!BP37)/($AL$195-$AL$194)*10)),1))</f>
        <v>x</v>
      </c>
      <c r="AM34" s="80" t="str">
        <f>IF('Indicator Data'!BQ37="No data","x",ROUND(IF('Indicator Data'!BQ37&gt;$AM$195,10,IF('Indicator Data'!BQ37&lt;$AM$194,0,10-($AM$195-'Indicator Data'!BQ37)/($AM$195-$AM$194)*10)),1))</f>
        <v>x</v>
      </c>
      <c r="AN34" s="73" t="str">
        <f t="shared" si="14"/>
        <v>x</v>
      </c>
      <c r="AO34" s="74">
        <f t="shared" si="15"/>
        <v>9.6</v>
      </c>
      <c r="AP34" s="81">
        <f t="shared" si="16"/>
        <v>7.6</v>
      </c>
      <c r="AQ34" s="82">
        <f t="shared" si="0"/>
        <v>6.7</v>
      </c>
    </row>
    <row r="35" spans="1:43" s="4" customFormat="1" x14ac:dyDescent="0.25">
      <c r="A35" s="126" t="str">
        <f>'Indicator Data'!A38</f>
        <v>Chad</v>
      </c>
      <c r="B35" s="59" t="str">
        <f>'Indicator Data'!B38</f>
        <v>TCD</v>
      </c>
      <c r="C35" s="73">
        <f>ROUND(IF('Indicator Data'!AQ38="No data",IF((0.1233*LN('Indicator Data'!CJ38)-0.4559)&gt;C$195,0,IF((0.1233*LN('Indicator Data'!CJ38)-0.4559)&lt;C$194,10,(C$195-(0.1233*LN('Indicator Data'!CJ38)-0.4559))/(C$195-C$194)*10)),IF('Indicator Data'!AQ38&gt;C$195,0,IF('Indicator Data'!AQ38&lt;C$194,10,(C$195-'Indicator Data'!AQ38)/(C$195-C$194)*10))),1)</f>
        <v>8.4</v>
      </c>
      <c r="D35" s="73">
        <f>IF('Indicator Data'!AR38="No data","x",ROUND((IF(LOG('Indicator Data'!AR38*1000)&gt;D$195,10,IF(LOG('Indicator Data'!AR38*1000)&lt;D$194,0,10-(D$195-LOG('Indicator Data'!AR38*1000))/(D$195-D$194)*10))),1))</f>
        <v>10</v>
      </c>
      <c r="E35" s="74">
        <f t="shared" si="1"/>
        <v>9.4</v>
      </c>
      <c r="F35" s="73">
        <f>IF('Indicator Data'!BF38="No data","x",ROUND(IF('Indicator Data'!BF38&gt;F$195,10,IF('Indicator Data'!BF38&lt;F$194,0,10-(F$195-'Indicator Data'!BF38)/(F$195-F$194)*10)),1))</f>
        <v>9.4</v>
      </c>
      <c r="G35" s="73">
        <f>IF('Indicator Data'!BG38="No data","x",ROUND(IF('Indicator Data'!BG38&gt;G$195,10,IF('Indicator Data'!BG38&lt;G$194,0,10-(G$195-'Indicator Data'!BG38)/(G$195-G$194)*10)),1))</f>
        <v>4.5999999999999996</v>
      </c>
      <c r="H35" s="74">
        <f t="shared" si="2"/>
        <v>7</v>
      </c>
      <c r="I35" s="75">
        <f>SUM(IF('Indicator Data'!AS38=0,0,'Indicator Data'!AS38),SUM('Indicator Data'!AT38:AU38))</f>
        <v>1161.7681319999999</v>
      </c>
      <c r="J35" s="75">
        <f>I35/'Indicator Data'!CK38*1000000</f>
        <v>75.06052604154182</v>
      </c>
      <c r="K35" s="73">
        <f t="shared" si="3"/>
        <v>1.5</v>
      </c>
      <c r="L35" s="73">
        <f>IF('Indicator Data'!AV38="No data","x",ROUND(IF('Indicator Data'!AV38&gt;L$195,10,IF('Indicator Data'!AV38&lt;L$194,0,10-(L$195-'Indicator Data'!AV38)/(L$195-L$194)*10)),1))</f>
        <v>4.4000000000000004</v>
      </c>
      <c r="M35" s="73" t="str">
        <f>IF('Indicator Data'!AW38="No data","x",IF('Indicator Data'!AW38=0,0,ROUND(IF(LOG('Indicator Data'!AW38)&gt;M$195,10,IF(LOG('Indicator Data'!AW38)&lt;M$194,0,10-(M$195-LOG('Indicator Data'!AW38))/(M$195-M$194)*10)),1)))</f>
        <v>x</v>
      </c>
      <c r="N35" s="74">
        <f t="shared" si="4"/>
        <v>3</v>
      </c>
      <c r="O35" s="76">
        <f t="shared" si="5"/>
        <v>7.2</v>
      </c>
      <c r="P35" s="88">
        <f>IF(AND('Indicator Data'!BK38="No data",'Indicator Data'!BL38="No data"),0,SUM('Indicator Data'!BK38:BM38)/1000)</f>
        <v>557.197</v>
      </c>
      <c r="Q35" s="73">
        <f t="shared" si="6"/>
        <v>9.1999999999999993</v>
      </c>
      <c r="R35" s="77">
        <f>P35*1000/'Indicator Data'!CK38</f>
        <v>3.5999868456340976E-2</v>
      </c>
      <c r="S35" s="73">
        <f t="shared" si="7"/>
        <v>7.7</v>
      </c>
      <c r="T35" s="78">
        <f t="shared" si="8"/>
        <v>8.5</v>
      </c>
      <c r="U35" s="73">
        <f>IF('Indicator Data'!BA38="No data","x",ROUND(IF('Indicator Data'!BA38&gt;U$195,10,IF('Indicator Data'!BA38&lt;U$194,0,10-(U$195-'Indicator Data'!BA38)/(U$195-U$194)*10)),1))</f>
        <v>2.6</v>
      </c>
      <c r="V35" s="73">
        <f>IF('Indicator Data'!BB38="No data","x",IF('Indicator Data'!BB38=0,0,ROUND(IF(LOG('Indicator Data'!BB38)&gt;V$195,10,IF(LOG('Indicator Data'!BB38)&lt;V$194,0,10-(V$195-LOG('Indicator Data'!BB38))/(V$195-V$194)*10)),1)))</f>
        <v>6.1</v>
      </c>
      <c r="W35" s="73">
        <f t="shared" si="9"/>
        <v>4.3499999999999996</v>
      </c>
      <c r="X35" s="73">
        <f>IF('Indicator Data'!AZ38="No data","x",ROUND(IF('Indicator Data'!AZ38&gt;X$195,10,IF('Indicator Data'!AZ38&lt;X$194,0,10-(X$195-'Indicator Data'!AZ38)/(X$195-X$194)*10)),1))</f>
        <v>2.8</v>
      </c>
      <c r="Y35" s="73">
        <f>IF('Indicator Data'!BC38="No data","x",ROUND(IF('Indicator Data'!BC38&gt;Y$195,10,IF('Indicator Data'!BC38&lt;Y$194,0,10-(Y$195-'Indicator Data'!BC38)/(Y$195-Y$194)*10)),1))</f>
        <v>10</v>
      </c>
      <c r="Z35" s="211">
        <f>IF('Indicator Data'!BD38="No data","x",ROUND(IF('Indicator Data'!BD38&gt;Z$195,10,IF('Indicator Data'!BD38&lt;Z$194,0,10-(Z$195-'Indicator Data'!BD38)/(Z$195-Z$194)*10)),1))</f>
        <v>4.7</v>
      </c>
      <c r="AA35" s="77">
        <f>IF('Indicator Data'!BE38="No data","x",IF('Indicator Data'!BE38&gt;'Indicator Data'!BE38,1,'Indicator Data'!BE38/'Indicator Data'!CK38))</f>
        <v>0.40203237537546638</v>
      </c>
      <c r="AB35" s="211">
        <f t="shared" si="10"/>
        <v>4.5</v>
      </c>
      <c r="AC35" s="74">
        <f t="shared" si="11"/>
        <v>4.0999999999999996</v>
      </c>
      <c r="AD35" s="73">
        <f>IF('Indicator Data'!AX38="No data","x",ROUND(IF('Indicator Data'!AX38&gt;AD$195,10,IF('Indicator Data'!AX38&lt;AD$194,0,10-(AD$195-'Indicator Data'!AX38)/(AD$195-AD$194)*10)),1))</f>
        <v>9.5</v>
      </c>
      <c r="AE35" s="73">
        <f>IF('Indicator Data'!AY38="No data","x",ROUND(IF('Indicator Data'!AY38&gt;AE$195,10,IF('Indicator Data'!AY38&lt;AE$194,0,10-(AE$195-'Indicator Data'!AY38)/(AE$195-AE$194)*10)),1))</f>
        <v>6.4</v>
      </c>
      <c r="AF35" s="74">
        <f t="shared" si="12"/>
        <v>8</v>
      </c>
      <c r="AG35" s="88">
        <f>('Indicator Data'!BJ38+'Indicator Data'!BI38*0.5+'Indicator Data'!BH38*0.25)/1000</f>
        <v>473.97649999999999</v>
      </c>
      <c r="AH35" s="79">
        <f>AG35*1000/'Indicator Data'!CK38</f>
        <v>3.0623086002611103E-2</v>
      </c>
      <c r="AI35" s="74">
        <f t="shared" si="13"/>
        <v>3.1</v>
      </c>
      <c r="AJ35" s="73">
        <f>IF('Indicator Data'!BN38="No data","x",ROUND(IF('Indicator Data'!BN38&lt;$AJ$194,10,IF('Indicator Data'!BN38&gt;$AJ$195,0,($AJ$195-'Indicator Data'!BN38)/($AJ$195-$AJ$194)*10)),1))</f>
        <v>6.9</v>
      </c>
      <c r="AK35" s="73">
        <f>IF('Indicator Data'!BO38="No data","x",ROUND(IF('Indicator Data'!BO38&gt;$AK$195,10,IF('Indicator Data'!BO38&lt;$AK$194,0,10-($AK$195-'Indicator Data'!BO38)/($AK$195-$AK$194)*10)),1))</f>
        <v>10</v>
      </c>
      <c r="AL35" s="80">
        <f>IF('Indicator Data'!BP38="No data","x",ROUND(IF('Indicator Data'!BP38&gt;$AL$195,10,IF('Indicator Data'!BP38&lt;$AL$194,0,10-($AL$195-'Indicator Data'!BP38)/($AL$195-$AL$194)*10)),1))</f>
        <v>7.8</v>
      </c>
      <c r="AM35" s="80" t="str">
        <f>IF('Indicator Data'!BQ38="No data","x",ROUND(IF('Indicator Data'!BQ38&gt;$AM$195,10,IF('Indicator Data'!BQ38&lt;$AM$194,0,10-($AM$195-'Indicator Data'!BQ38)/($AM$195-$AM$194)*10)),1))</f>
        <v>x</v>
      </c>
      <c r="AN35" s="73">
        <f t="shared" si="14"/>
        <v>7.8</v>
      </c>
      <c r="AO35" s="74">
        <f t="shared" si="15"/>
        <v>8.5</v>
      </c>
      <c r="AP35" s="81">
        <f t="shared" si="16"/>
        <v>6.5</v>
      </c>
      <c r="AQ35" s="82">
        <f t="shared" ref="AQ35:AQ66" si="17">ROUND((10-GEOMEAN(((10-T35)/10*9+1),((10-AP35)/10*9+1)))/9*10,1)</f>
        <v>7.6</v>
      </c>
    </row>
    <row r="36" spans="1:43" s="4" customFormat="1" x14ac:dyDescent="0.25">
      <c r="A36" s="126" t="str">
        <f>'Indicator Data'!A39</f>
        <v>Chile</v>
      </c>
      <c r="B36" s="59" t="str">
        <f>'Indicator Data'!B39</f>
        <v>CHL</v>
      </c>
      <c r="C36" s="73">
        <f>ROUND(IF('Indicator Data'!AQ39="No data",IF((0.1233*LN('Indicator Data'!CJ39)-0.4559)&gt;C$195,0,IF((0.1233*LN('Indicator Data'!CJ39)-0.4559)&lt;C$194,10,(C$195-(0.1233*LN('Indicator Data'!CJ39)-0.4559))/(C$195-C$194)*10)),IF('Indicator Data'!AQ39&gt;C$195,0,IF('Indicator Data'!AQ39&lt;C$194,10,(C$195-'Indicator Data'!AQ39)/(C$195-C$194)*10))),1)</f>
        <v>1.6</v>
      </c>
      <c r="D36" s="73" t="str">
        <f>IF('Indicator Data'!AR39="No data","x",ROUND((IF(LOG('Indicator Data'!AR39*1000)&gt;D$195,10,IF(LOG('Indicator Data'!AR39*1000)&lt;D$194,0,10-(D$195-LOG('Indicator Data'!AR39*1000))/(D$195-D$194)*10))),1))</f>
        <v>x</v>
      </c>
      <c r="E36" s="74">
        <f t="shared" si="1"/>
        <v>1.6</v>
      </c>
      <c r="F36" s="73">
        <f>IF('Indicator Data'!BF39="No data","x",ROUND(IF('Indicator Data'!BF39&gt;F$195,10,IF('Indicator Data'!BF39&lt;F$194,0,10-(F$195-'Indicator Data'!BF39)/(F$195-F$194)*10)),1))</f>
        <v>4.3</v>
      </c>
      <c r="G36" s="73">
        <f>IF('Indicator Data'!BG39="No data","x",ROUND(IF('Indicator Data'!BG39&gt;G$195,10,IF('Indicator Data'!BG39&lt;G$194,0,10-(G$195-'Indicator Data'!BG39)/(G$195-G$194)*10)),1))</f>
        <v>5.4</v>
      </c>
      <c r="H36" s="74">
        <f t="shared" si="2"/>
        <v>4.9000000000000004</v>
      </c>
      <c r="I36" s="75">
        <f>SUM(IF('Indicator Data'!AS39=0,0,'Indicator Data'!AS39),SUM('Indicator Data'!AT39:AU39))</f>
        <v>219.72684100000001</v>
      </c>
      <c r="J36" s="75">
        <f>I36/'Indicator Data'!CK39*1000000</f>
        <v>11.731804362822466</v>
      </c>
      <c r="K36" s="73">
        <f t="shared" si="3"/>
        <v>0.2</v>
      </c>
      <c r="L36" s="73">
        <f>IF('Indicator Data'!AV39="No data","x",ROUND(IF('Indicator Data'!AV39&gt;L$195,10,IF('Indicator Data'!AV39&lt;L$194,0,10-(L$195-'Indicator Data'!AV39)/(L$195-L$194)*10)),1))</f>
        <v>0</v>
      </c>
      <c r="M36" s="73">
        <f>IF('Indicator Data'!AW39="No data","x",IF('Indicator Data'!AW39=0,0,ROUND(IF(LOG('Indicator Data'!AW39)&gt;M$195,10,IF(LOG('Indicator Data'!AW39)&lt;M$194,0,10-(M$195-LOG('Indicator Data'!AW39))/(M$195-M$194)*10)),1)))</f>
        <v>0</v>
      </c>
      <c r="N36" s="74">
        <f t="shared" si="4"/>
        <v>0.1</v>
      </c>
      <c r="O36" s="76">
        <f t="shared" si="5"/>
        <v>2.1</v>
      </c>
      <c r="P36" s="88">
        <f>IF(AND('Indicator Data'!BK39="No data",'Indicator Data'!BL39="No data"),0,SUM('Indicator Data'!BK39:BM39)/1000)</f>
        <v>14.045</v>
      </c>
      <c r="Q36" s="73">
        <f t="shared" si="6"/>
        <v>3.8</v>
      </c>
      <c r="R36" s="77">
        <f>P36*1000/'Indicator Data'!CK39</f>
        <v>7.4990015569304761E-4</v>
      </c>
      <c r="S36" s="73">
        <f t="shared" si="7"/>
        <v>3</v>
      </c>
      <c r="T36" s="78">
        <f t="shared" si="8"/>
        <v>3.4</v>
      </c>
      <c r="U36" s="73">
        <f>IF('Indicator Data'!BA39="No data","x",ROUND(IF('Indicator Data'!BA39&gt;U$195,10,IF('Indicator Data'!BA39&lt;U$194,0,10-(U$195-'Indicator Data'!BA39)/(U$195-U$194)*10)),1))</f>
        <v>1</v>
      </c>
      <c r="V36" s="73">
        <f>IF('Indicator Data'!BB39="No data","x",IF('Indicator Data'!BB39=0,0,ROUND(IF(LOG('Indicator Data'!BB39)&gt;V$195,10,IF(LOG('Indicator Data'!BB39)&lt;V$194,0,10-(V$195-LOG('Indicator Data'!BB39))/(V$195-V$194)*10)),1)))</f>
        <v>6</v>
      </c>
      <c r="W36" s="73">
        <f t="shared" si="9"/>
        <v>3.5</v>
      </c>
      <c r="X36" s="73">
        <f>IF('Indicator Data'!AZ39="No data","x",ROUND(IF('Indicator Data'!AZ39&gt;X$195,10,IF('Indicator Data'!AZ39&lt;X$194,0,10-(X$195-'Indicator Data'!AZ39)/(X$195-X$194)*10)),1))</f>
        <v>0.3</v>
      </c>
      <c r="Y36" s="73" t="str">
        <f>IF('Indicator Data'!BC39="No data","x",ROUND(IF('Indicator Data'!BC39&gt;Y$195,10,IF('Indicator Data'!BC39&lt;Y$194,0,10-(Y$195-'Indicator Data'!BC39)/(Y$195-Y$194)*10)),1))</f>
        <v>x</v>
      </c>
      <c r="Z36" s="211" t="str">
        <f>IF('Indicator Data'!BD39="No data","x",ROUND(IF('Indicator Data'!BD39&gt;Z$195,10,IF('Indicator Data'!BD39&lt;Z$194,0,10-(Z$195-'Indicator Data'!BD39)/(Z$195-Z$194)*10)),1))</f>
        <v>x</v>
      </c>
      <c r="AA36" s="77">
        <f>IF('Indicator Data'!BE39="No data","x",IF('Indicator Data'!BE39&gt;'Indicator Data'!BE39,1,'Indicator Data'!BE39/'Indicator Data'!CK39))</f>
        <v>8.0089016271952402E-7</v>
      </c>
      <c r="AB36" s="211">
        <f t="shared" si="10"/>
        <v>0</v>
      </c>
      <c r="AC36" s="74">
        <f t="shared" si="11"/>
        <v>1.3</v>
      </c>
      <c r="AD36" s="73">
        <f>IF('Indicator Data'!AX39="No data","x",ROUND(IF('Indicator Data'!AX39&gt;AD$195,10,IF('Indicator Data'!AX39&lt;AD$194,0,10-(AD$195-'Indicator Data'!AX39)/(AD$195-AD$194)*10)),1))</f>
        <v>0.6</v>
      </c>
      <c r="AE36" s="73">
        <f>IF('Indicator Data'!AY39="No data","x",ROUND(IF('Indicator Data'!AY39&gt;AE$195,10,IF('Indicator Data'!AY39&lt;AE$194,0,10-(AE$195-'Indicator Data'!AY39)/(AE$195-AE$194)*10)),1))</f>
        <v>0.1</v>
      </c>
      <c r="AF36" s="74">
        <f t="shared" si="12"/>
        <v>0.4</v>
      </c>
      <c r="AG36" s="88">
        <f>('Indicator Data'!BJ39+'Indicator Data'!BI39*0.5+'Indicator Data'!BH39*0.25)/1000</f>
        <v>4.3472499999999998</v>
      </c>
      <c r="AH36" s="79">
        <f>AG36*1000/'Indicator Data'!CK39</f>
        <v>2.321113173254967E-4</v>
      </c>
      <c r="AI36" s="74">
        <f t="shared" si="13"/>
        <v>0</v>
      </c>
      <c r="AJ36" s="73">
        <f>IF('Indicator Data'!BN39="No data","x",ROUND(IF('Indicator Data'!BN39&lt;$AJ$194,10,IF('Indicator Data'!BN39&gt;$AJ$195,0,($AJ$195-'Indicator Data'!BN39)/($AJ$195-$AJ$194)*10)),1))</f>
        <v>3.2</v>
      </c>
      <c r="AK36" s="73">
        <f>IF('Indicator Data'!BO39="No data","x",ROUND(IF('Indicator Data'!BO39&gt;$AK$195,10,IF('Indicator Data'!BO39&lt;$AK$194,0,10-($AK$195-'Indicator Data'!BO39)/($AK$195-$AK$194)*10)),1))</f>
        <v>0</v>
      </c>
      <c r="AL36" s="80">
        <f>IF('Indicator Data'!BP39="No data","x",ROUND(IF('Indicator Data'!BP39&gt;$AL$195,10,IF('Indicator Data'!BP39&lt;$AL$194,0,10-($AL$195-'Indicator Data'!BP39)/($AL$195-$AL$194)*10)),1))</f>
        <v>1.8</v>
      </c>
      <c r="AM36" s="80">
        <f>IF('Indicator Data'!BQ39="No data","x",ROUND(IF('Indicator Data'!BQ39&gt;$AM$195,10,IF('Indicator Data'!BQ39&lt;$AM$194,0,10-($AM$195-'Indicator Data'!BQ39)/($AM$195-$AM$194)*10)),1))</f>
        <v>3.7</v>
      </c>
      <c r="AN36" s="73">
        <f t="shared" si="14"/>
        <v>2.2000000000000002</v>
      </c>
      <c r="AO36" s="74">
        <f t="shared" si="15"/>
        <v>1.6</v>
      </c>
      <c r="AP36" s="81">
        <f t="shared" si="16"/>
        <v>0.8</v>
      </c>
      <c r="AQ36" s="82">
        <f t="shared" si="17"/>
        <v>2.2000000000000002</v>
      </c>
    </row>
    <row r="37" spans="1:43" s="4" customFormat="1" x14ac:dyDescent="0.25">
      <c r="A37" s="126" t="str">
        <f>'Indicator Data'!A40</f>
        <v>China</v>
      </c>
      <c r="B37" s="59" t="str">
        <f>'Indicator Data'!B40</f>
        <v>CHN</v>
      </c>
      <c r="C37" s="73">
        <f>ROUND(IF('Indicator Data'!AQ40="No data",IF((0.1233*LN('Indicator Data'!CJ40)-0.4559)&gt;C$195,0,IF((0.1233*LN('Indicator Data'!CJ40)-0.4559)&lt;C$194,10,(C$195-(0.1233*LN('Indicator Data'!CJ40)-0.4559))/(C$195-C$194)*10)),IF('Indicator Data'!AQ40&gt;C$195,0,IF('Indicator Data'!AQ40&lt;C$194,10,(C$195-'Indicator Data'!AQ40)/(C$195-C$194)*10))),1)</f>
        <v>3</v>
      </c>
      <c r="D37" s="73">
        <f>IF('Indicator Data'!AR40="No data","x",ROUND((IF(LOG('Indicator Data'!AR40*1000)&gt;D$195,10,IF(LOG('Indicator Data'!AR40*1000)&lt;D$194,0,10-(D$195-LOG('Indicator Data'!AR40*1000))/(D$195-D$194)*10))),1))</f>
        <v>5</v>
      </c>
      <c r="E37" s="74">
        <f t="shared" si="1"/>
        <v>4.0999999999999996</v>
      </c>
      <c r="F37" s="73">
        <f>IF('Indicator Data'!BF40="No data","x",ROUND(IF('Indicator Data'!BF40&gt;F$195,10,IF('Indicator Data'!BF40&lt;F$194,0,10-(F$195-'Indicator Data'!BF40)/(F$195-F$194)*10)),1))</f>
        <v>2</v>
      </c>
      <c r="G37" s="73">
        <f>IF('Indicator Data'!BG40="No data","x",ROUND(IF('Indicator Data'!BG40&gt;G$195,10,IF('Indicator Data'!BG40&lt;G$194,0,10-(G$195-'Indicator Data'!BG40)/(G$195-G$194)*10)),1))</f>
        <v>4.3</v>
      </c>
      <c r="H37" s="74">
        <f t="shared" si="2"/>
        <v>3.2</v>
      </c>
      <c r="I37" s="75">
        <f>SUM(IF('Indicator Data'!AS40=0,0,'Indicator Data'!AS40),SUM('Indicator Data'!AT40:AU40))</f>
        <v>-655.55838800000004</v>
      </c>
      <c r="J37" s="75">
        <f>I37/'Indicator Data'!CK40*1000000</f>
        <v>-0.47070027609888815</v>
      </c>
      <c r="K37" s="73">
        <f t="shared" si="3"/>
        <v>0</v>
      </c>
      <c r="L37" s="73">
        <f>IF('Indicator Data'!AV40="No data","x",ROUND(IF('Indicator Data'!AV40&gt;L$195,10,IF('Indicator Data'!AV40&lt;L$194,0,10-(L$195-'Indicator Data'!AV40)/(L$195-L$194)*10)),1))</f>
        <v>0</v>
      </c>
      <c r="M37" s="73">
        <f>IF('Indicator Data'!AW40="No data","x",IF('Indicator Data'!AW40=0,0,ROUND(IF(LOG('Indicator Data'!AW40)&gt;M$195,10,IF(LOG('Indicator Data'!AW40)&lt;M$194,0,10-(M$195-LOG('Indicator Data'!AW40))/(M$195-M$194)*10)),1)))</f>
        <v>2.9</v>
      </c>
      <c r="N37" s="74">
        <f t="shared" si="4"/>
        <v>1</v>
      </c>
      <c r="O37" s="76">
        <f t="shared" si="5"/>
        <v>3.1</v>
      </c>
      <c r="P37" s="88">
        <f>IF(AND('Indicator Data'!BK40="No data",'Indicator Data'!BL40="No data"),0,SUM('Indicator Data'!BK40:BM40)/1000)</f>
        <v>322.35899999999998</v>
      </c>
      <c r="Q37" s="73">
        <f t="shared" si="6"/>
        <v>8.4</v>
      </c>
      <c r="R37" s="77">
        <f>P37*1000/'Indicator Data'!CK40</f>
        <v>2.314583614220515E-4</v>
      </c>
      <c r="S37" s="73">
        <f t="shared" si="7"/>
        <v>2.2000000000000002</v>
      </c>
      <c r="T37" s="78">
        <f t="shared" si="8"/>
        <v>5.3</v>
      </c>
      <c r="U37" s="73">
        <f>IF('Indicator Data'!BA40="No data","x",ROUND(IF('Indicator Data'!BA40&gt;U$195,10,IF('Indicator Data'!BA40&lt;U$194,0,10-(U$195-'Indicator Data'!BA40)/(U$195-U$194)*10)),1))</f>
        <v>0.2</v>
      </c>
      <c r="V37" s="73" t="str">
        <f>IF('Indicator Data'!BB40="No data","x",IF('Indicator Data'!BB40=0,0,ROUND(IF(LOG('Indicator Data'!BB40)&gt;V$195,10,IF(LOG('Indicator Data'!BB40)&lt;V$194,0,10-(V$195-LOG('Indicator Data'!BB40))/(V$195-V$194)*10)),1)))</f>
        <v>x</v>
      </c>
      <c r="W37" s="73">
        <f t="shared" si="9"/>
        <v>0.2</v>
      </c>
      <c r="X37" s="73">
        <f>IF('Indicator Data'!AZ40="No data","x",ROUND(IF('Indicator Data'!AZ40&gt;X$195,10,IF('Indicator Data'!AZ40&lt;X$194,0,10-(X$195-'Indicator Data'!AZ40)/(X$195-X$194)*10)),1))</f>
        <v>1.1000000000000001</v>
      </c>
      <c r="Y37" s="73">
        <f>IF('Indicator Data'!BC40="No data","x",ROUND(IF('Indicator Data'!BC40&gt;Y$195,10,IF('Indicator Data'!BC40&lt;Y$194,0,10-(Y$195-'Indicator Data'!BC40)/(Y$195-Y$194)*10)),1))</f>
        <v>0</v>
      </c>
      <c r="Z37" s="211">
        <f>IF('Indicator Data'!BD40="No data","x",ROUND(IF('Indicator Data'!BD40&gt;Z$195,10,IF('Indicator Data'!BD40&lt;Z$194,0,10-(Z$195-'Indicator Data'!BD40)/(Z$195-Z$194)*10)),1))</f>
        <v>0</v>
      </c>
      <c r="AA37" s="77">
        <f>IF('Indicator Data'!BE40="No data","x",IF('Indicator Data'!BE40&gt;'Indicator Data'!BE40,1,'Indicator Data'!BE40/'Indicator Data'!CK40))</f>
        <v>1.8938578405733528E-2</v>
      </c>
      <c r="AB37" s="211">
        <f t="shared" si="10"/>
        <v>0.2</v>
      </c>
      <c r="AC37" s="74">
        <f t="shared" si="11"/>
        <v>0.4</v>
      </c>
      <c r="AD37" s="73">
        <f>IF('Indicator Data'!AX40="No data","x",ROUND(IF('Indicator Data'!AX40&gt;AD$195,10,IF('Indicator Data'!AX40&lt;AD$194,0,10-(AD$195-'Indicator Data'!AX40)/(AD$195-AD$194)*10)),1))</f>
        <v>0.7</v>
      </c>
      <c r="AE37" s="73">
        <f>IF('Indicator Data'!AY40="No data","x",ROUND(IF('Indicator Data'!AY40&gt;AE$195,10,IF('Indicator Data'!AY40&lt;AE$194,0,10-(AE$195-'Indicator Data'!AY40)/(AE$195-AE$194)*10)),1))</f>
        <v>0.8</v>
      </c>
      <c r="AF37" s="74">
        <f t="shared" si="12"/>
        <v>0.8</v>
      </c>
      <c r="AG37" s="88">
        <f>('Indicator Data'!BJ40+'Indicator Data'!BI40*0.5+'Indicator Data'!BH40*0.25)/1000</f>
        <v>14496.000249999999</v>
      </c>
      <c r="AH37" s="79">
        <f>AG37*1000/'Indicator Data'!CK40</f>
        <v>1.0408335008604223E-2</v>
      </c>
      <c r="AI37" s="74">
        <f t="shared" si="13"/>
        <v>1</v>
      </c>
      <c r="AJ37" s="73">
        <f>IF('Indicator Data'!BN40="No data","x",ROUND(IF('Indicator Data'!BN40&lt;$AJ$194,10,IF('Indicator Data'!BN40&gt;$AJ$195,0,($AJ$195-'Indicator Data'!BN40)/($AJ$195-$AJ$194)*10)),1))</f>
        <v>2.4</v>
      </c>
      <c r="AK37" s="73">
        <f>IF('Indicator Data'!BO40="No data","x",ROUND(IF('Indicator Data'!BO40&gt;$AK$195,10,IF('Indicator Data'!BO40&lt;$AK$194,0,10-($AK$195-'Indicator Data'!BO40)/($AK$195-$AK$194)*10)),1))</f>
        <v>1.2</v>
      </c>
      <c r="AL37" s="80">
        <f>IF('Indicator Data'!BP40="No data","x",ROUND(IF('Indicator Data'!BP40&gt;$AL$195,10,IF('Indicator Data'!BP40&lt;$AL$194,0,10-($AL$195-'Indicator Data'!BP40)/($AL$195-$AL$194)*10)),1))</f>
        <v>2.5</v>
      </c>
      <c r="AM37" s="80">
        <f>IF('Indicator Data'!BQ40="No data","x",ROUND(IF('Indicator Data'!BQ40&gt;$AM$195,10,IF('Indicator Data'!BQ40&lt;$AM$194,0,10-($AM$195-'Indicator Data'!BQ40)/($AM$195-$AM$194)*10)),1))</f>
        <v>4.0999999999999996</v>
      </c>
      <c r="AN37" s="73">
        <f t="shared" si="14"/>
        <v>2.8</v>
      </c>
      <c r="AO37" s="74">
        <f t="shared" si="15"/>
        <v>1.8</v>
      </c>
      <c r="AP37" s="81">
        <f t="shared" si="16"/>
        <v>1</v>
      </c>
      <c r="AQ37" s="82">
        <f t="shared" si="17"/>
        <v>3.4</v>
      </c>
    </row>
    <row r="38" spans="1:43" s="4" customFormat="1" x14ac:dyDescent="0.25">
      <c r="A38" s="126" t="str">
        <f>'Indicator Data'!A41</f>
        <v>Colombia</v>
      </c>
      <c r="B38" s="59" t="str">
        <f>'Indicator Data'!B41</f>
        <v>COL</v>
      </c>
      <c r="C38" s="73">
        <f>ROUND(IF('Indicator Data'!AQ41="No data",IF((0.1233*LN('Indicator Data'!CJ41)-0.4559)&gt;C$195,0,IF((0.1233*LN('Indicator Data'!CJ41)-0.4559)&lt;C$194,10,(C$195-(0.1233*LN('Indicator Data'!CJ41)-0.4559))/(C$195-C$194)*10)),IF('Indicator Data'!AQ41&gt;C$195,0,IF('Indicator Data'!AQ41&lt;C$194,10,(C$195-'Indicator Data'!AQ41)/(C$195-C$194)*10))),1)</f>
        <v>3.1</v>
      </c>
      <c r="D38" s="73">
        <f>IF('Indicator Data'!AR41="No data","x",ROUND((IF(LOG('Indicator Data'!AR41*1000)&gt;D$195,10,IF(LOG('Indicator Data'!AR41*1000)&lt;D$194,0,10-(D$195-LOG('Indicator Data'!AR41*1000))/(D$195-D$194)*10))),1))</f>
        <v>4.9000000000000004</v>
      </c>
      <c r="E38" s="74">
        <f t="shared" si="1"/>
        <v>4.0999999999999996</v>
      </c>
      <c r="F38" s="73">
        <f>IF('Indicator Data'!BF41="No data","x",ROUND(IF('Indicator Data'!BF41&gt;F$195,10,IF('Indicator Data'!BF41&lt;F$194,0,10-(F$195-'Indicator Data'!BF41)/(F$195-F$194)*10)),1))</f>
        <v>5.0999999999999996</v>
      </c>
      <c r="G38" s="73">
        <f>IF('Indicator Data'!BG41="No data","x",ROUND(IF('Indicator Data'!BG41&gt;G$195,10,IF('Indicator Data'!BG41&lt;G$194,0,10-(G$195-'Indicator Data'!BG41)/(G$195-G$194)*10)),1))</f>
        <v>6.2</v>
      </c>
      <c r="H38" s="74">
        <f t="shared" si="2"/>
        <v>5.7</v>
      </c>
      <c r="I38" s="75">
        <f>SUM(IF('Indicator Data'!AS41=0,0,'Indicator Data'!AS41),SUM('Indicator Data'!AT41:AU41))</f>
        <v>2023.8086349999999</v>
      </c>
      <c r="J38" s="75">
        <f>I38/'Indicator Data'!CK41*1000000</f>
        <v>40.762583656799436</v>
      </c>
      <c r="K38" s="73">
        <f t="shared" si="3"/>
        <v>0.8</v>
      </c>
      <c r="L38" s="73">
        <f>IF('Indicator Data'!AV41="No data","x",ROUND(IF('Indicator Data'!AV41&gt;L$195,10,IF('Indicator Data'!AV41&lt;L$194,0,10-(L$195-'Indicator Data'!AV41)/(L$195-L$194)*10)),1))</f>
        <v>0.2</v>
      </c>
      <c r="M38" s="73">
        <f>IF('Indicator Data'!AW41="No data","x",IF('Indicator Data'!AW41=0,0,ROUND(IF(LOG('Indicator Data'!AW41)&gt;M$195,10,IF(LOG('Indicator Data'!AW41)&lt;M$194,0,10-(M$195-LOG('Indicator Data'!AW41))/(M$195-M$194)*10)),1)))</f>
        <v>5.8</v>
      </c>
      <c r="N38" s="74">
        <f t="shared" si="4"/>
        <v>2.2999999999999998</v>
      </c>
      <c r="O38" s="76">
        <f t="shared" si="5"/>
        <v>4.0999999999999996</v>
      </c>
      <c r="P38" s="88">
        <f>IF(AND('Indicator Data'!BK41="No data",'Indicator Data'!BL41="No data"),0,SUM('Indicator Data'!BK41:BM41)/1000)</f>
        <v>5788.0870000000004</v>
      </c>
      <c r="Q38" s="73">
        <f t="shared" si="6"/>
        <v>10</v>
      </c>
      <c r="R38" s="77">
        <f>P38*1000/'Indicator Data'!CK41</f>
        <v>0.11658087453032995</v>
      </c>
      <c r="S38" s="73">
        <f t="shared" si="7"/>
        <v>10</v>
      </c>
      <c r="T38" s="78">
        <f t="shared" si="8"/>
        <v>10</v>
      </c>
      <c r="U38" s="73">
        <f>IF('Indicator Data'!BA41="No data","x",ROUND(IF('Indicator Data'!BA41&gt;U$195,10,IF('Indicator Data'!BA41&lt;U$194,0,10-(U$195-'Indicator Data'!BA41)/(U$195-U$194)*10)),1))</f>
        <v>0.8</v>
      </c>
      <c r="V38" s="73" t="str">
        <f>IF('Indicator Data'!BB41="No data","x",IF('Indicator Data'!BB41=0,0,ROUND(IF(LOG('Indicator Data'!BB41)&gt;V$195,10,IF(LOG('Indicator Data'!BB41)&lt;V$194,0,10-(V$195-LOG('Indicator Data'!BB41))/(V$195-V$194)*10)),1)))</f>
        <v>x</v>
      </c>
      <c r="W38" s="73">
        <f t="shared" si="9"/>
        <v>0.8</v>
      </c>
      <c r="X38" s="73">
        <f>IF('Indicator Data'!AZ41="No data","x",ROUND(IF('Indicator Data'!AZ41&gt;X$195,10,IF('Indicator Data'!AZ41&lt;X$194,0,10-(X$195-'Indicator Data'!AZ41)/(X$195-X$194)*10)),1))</f>
        <v>0.6</v>
      </c>
      <c r="Y38" s="73">
        <f>IF('Indicator Data'!BC41="No data","x",ROUND(IF('Indicator Data'!BC41&gt;Y$195,10,IF('Indicator Data'!BC41&lt;Y$194,0,10-(Y$195-'Indicator Data'!BC41)/(Y$195-Y$194)*10)),1))</f>
        <v>0.1</v>
      </c>
      <c r="Z38" s="211">
        <f>IF('Indicator Data'!BD41="No data","x",ROUND(IF('Indicator Data'!BD41&gt;Z$195,10,IF('Indicator Data'!BD41&lt;Z$194,0,10-(Z$195-'Indicator Data'!BD41)/(Z$195-Z$194)*10)),1))</f>
        <v>0.2</v>
      </c>
      <c r="AA38" s="77">
        <f>IF('Indicator Data'!BE41="No data","x",IF('Indicator Data'!BE41&gt;'Indicator Data'!BE41,1,'Indicator Data'!BE41/'Indicator Data'!CK41))</f>
        <v>6.8300078205496842E-2</v>
      </c>
      <c r="AB38" s="211">
        <f t="shared" si="10"/>
        <v>0.8</v>
      </c>
      <c r="AC38" s="74">
        <f t="shared" si="11"/>
        <v>0.6</v>
      </c>
      <c r="AD38" s="73">
        <f>IF('Indicator Data'!AX41="No data","x",ROUND(IF('Indicator Data'!AX41&gt;AD$195,10,IF('Indicator Data'!AX41&lt;AD$194,0,10-(AD$195-'Indicator Data'!AX41)/(AD$195-AD$194)*10)),1))</f>
        <v>1.1000000000000001</v>
      </c>
      <c r="AE38" s="73">
        <f>IF('Indicator Data'!AY41="No data","x",ROUND(IF('Indicator Data'!AY41&gt;AE$195,10,IF('Indicator Data'!AY41&lt;AE$194,0,10-(AE$195-'Indicator Data'!AY41)/(AE$195-AE$194)*10)),1))</f>
        <v>0.8</v>
      </c>
      <c r="AF38" s="74">
        <f t="shared" si="12"/>
        <v>1</v>
      </c>
      <c r="AG38" s="88">
        <f>('Indicator Data'!BJ41+'Indicator Data'!BI41*0.5+'Indicator Data'!BH41*0.25)/1000</f>
        <v>59.828249999999997</v>
      </c>
      <c r="AH38" s="79">
        <f>AG38*1000/'Indicator Data'!CK41</f>
        <v>1.2050319400208069E-3</v>
      </c>
      <c r="AI38" s="74">
        <f t="shared" si="13"/>
        <v>0.1</v>
      </c>
      <c r="AJ38" s="73">
        <f>IF('Indicator Data'!BN41="No data","x",ROUND(IF('Indicator Data'!BN41&lt;$AJ$194,10,IF('Indicator Data'!BN41&gt;$AJ$195,0,($AJ$195-'Indicator Data'!BN41)/($AJ$195-$AJ$194)*10)),1))</f>
        <v>2.4</v>
      </c>
      <c r="AK38" s="73">
        <f>IF('Indicator Data'!BO41="No data","x",ROUND(IF('Indicator Data'!BO41&gt;$AK$195,10,IF('Indicator Data'!BO41&lt;$AK$194,0,10-($AK$195-'Indicator Data'!BO41)/($AK$195-$AK$194)*10)),1))</f>
        <v>0</v>
      </c>
      <c r="AL38" s="80">
        <f>IF('Indicator Data'!BP41="No data","x",ROUND(IF('Indicator Data'!BP41&gt;$AL$195,10,IF('Indicator Data'!BP41&lt;$AL$194,0,10-($AL$195-'Indicator Data'!BP41)/($AL$195-$AL$194)*10)),1))</f>
        <v>1.9</v>
      </c>
      <c r="AM38" s="80">
        <f>IF('Indicator Data'!BQ41="No data","x",ROUND(IF('Indicator Data'!BQ41&gt;$AM$195,10,IF('Indicator Data'!BQ41&lt;$AM$194,0,10-($AM$195-'Indicator Data'!BQ41)/($AM$195-$AM$194)*10)),1))</f>
        <v>2.2999999999999998</v>
      </c>
      <c r="AN38" s="73">
        <f t="shared" si="14"/>
        <v>2</v>
      </c>
      <c r="AO38" s="74">
        <f t="shared" si="15"/>
        <v>1.2</v>
      </c>
      <c r="AP38" s="81">
        <f t="shared" si="16"/>
        <v>0.7</v>
      </c>
      <c r="AQ38" s="82">
        <f t="shared" si="17"/>
        <v>7.7</v>
      </c>
    </row>
    <row r="39" spans="1:43" s="4" customFormat="1" x14ac:dyDescent="0.25">
      <c r="A39" s="126" t="str">
        <f>'Indicator Data'!A42</f>
        <v>Comoros</v>
      </c>
      <c r="B39" s="59" t="str">
        <f>'Indicator Data'!B42</f>
        <v>COM</v>
      </c>
      <c r="C39" s="73">
        <f>ROUND(IF('Indicator Data'!AQ42="No data",IF((0.1233*LN('Indicator Data'!CJ42)-0.4559)&gt;C$195,0,IF((0.1233*LN('Indicator Data'!CJ42)-0.4559)&lt;C$194,10,(C$195-(0.1233*LN('Indicator Data'!CJ42)-0.4559))/(C$195-C$194)*10)),IF('Indicator Data'!AQ42&gt;C$195,0,IF('Indicator Data'!AQ42&lt;C$194,10,(C$195-'Indicator Data'!AQ42)/(C$195-C$194)*10))),1)</f>
        <v>6.9</v>
      </c>
      <c r="D39" s="73">
        <f>IF('Indicator Data'!AR42="No data","x",ROUND((IF(LOG('Indicator Data'!AR42*1000)&gt;D$195,10,IF(LOG('Indicator Data'!AR42*1000)&lt;D$194,0,10-(D$195-LOG('Indicator Data'!AR42*1000))/(D$195-D$194)*10))),1))</f>
        <v>8.1999999999999993</v>
      </c>
      <c r="E39" s="74">
        <f t="shared" si="1"/>
        <v>7.6</v>
      </c>
      <c r="F39" s="73" t="str">
        <f>IF('Indicator Data'!BF42="No data","x",ROUND(IF('Indicator Data'!BF42&gt;F$195,10,IF('Indicator Data'!BF42&lt;F$194,0,10-(F$195-'Indicator Data'!BF42)/(F$195-F$194)*10)),1))</f>
        <v>x</v>
      </c>
      <c r="G39" s="73" t="str">
        <f>IF('Indicator Data'!BG42="No data","x",ROUND(IF('Indicator Data'!BG42&gt;G$195,10,IF('Indicator Data'!BG42&lt;G$194,0,10-(G$195-'Indicator Data'!BG42)/(G$195-G$194)*10)),1))</f>
        <v>x</v>
      </c>
      <c r="H39" s="74" t="str">
        <f t="shared" si="2"/>
        <v>x</v>
      </c>
      <c r="I39" s="75">
        <f>SUM(IF('Indicator Data'!AS42=0,0,'Indicator Data'!AS42),SUM('Indicator Data'!AT42:AU42))</f>
        <v>50.527646000000004</v>
      </c>
      <c r="J39" s="75">
        <f>I39/'Indicator Data'!CK42*1000000</f>
        <v>60.706849031985222</v>
      </c>
      <c r="K39" s="73">
        <f t="shared" si="3"/>
        <v>1.2</v>
      </c>
      <c r="L39" s="73">
        <f>IF('Indicator Data'!AV42="No data","x",ROUND(IF('Indicator Data'!AV42&gt;L$195,10,IF('Indicator Data'!AV42&lt;L$194,0,10-(L$195-'Indicator Data'!AV42)/(L$195-L$194)*10)),1))</f>
        <v>4.0999999999999996</v>
      </c>
      <c r="M39" s="73">
        <f>IF('Indicator Data'!AW42="No data","x",IF('Indicator Data'!AW42=0,0,ROUND(IF(LOG('Indicator Data'!AW42)&gt;M$195,10,IF(LOG('Indicator Data'!AW42)&lt;M$194,0,10-(M$195-LOG('Indicator Data'!AW42))/(M$195-M$194)*10)),1)))</f>
        <v>8.6999999999999993</v>
      </c>
      <c r="N39" s="74">
        <f t="shared" si="4"/>
        <v>4.7</v>
      </c>
      <c r="O39" s="76">
        <f t="shared" si="5"/>
        <v>6.6</v>
      </c>
      <c r="P39" s="88">
        <f>IF(AND('Indicator Data'!BK42="No data",'Indicator Data'!BL42="No data"),0,SUM('Indicator Data'!BK42:BM42)/1000)</f>
        <v>0</v>
      </c>
      <c r="Q39" s="73">
        <f t="shared" si="6"/>
        <v>0</v>
      </c>
      <c r="R39" s="77">
        <f>P39*1000/'Indicator Data'!CK42</f>
        <v>0</v>
      </c>
      <c r="S39" s="73">
        <f t="shared" si="7"/>
        <v>0</v>
      </c>
      <c r="T39" s="78">
        <f t="shared" si="8"/>
        <v>0</v>
      </c>
      <c r="U39" s="73">
        <f>IF('Indicator Data'!BA42="No data","x",ROUND(IF('Indicator Data'!BA42&gt;U$195,10,IF('Indicator Data'!BA42&lt;U$194,0,10-(U$195-'Indicator Data'!BA42)/(U$195-U$194)*10)),1))</f>
        <v>0.2</v>
      </c>
      <c r="V39" s="73">
        <f>IF('Indicator Data'!BB42="No data","x",IF('Indicator Data'!BB42=0,0,ROUND(IF(LOG('Indicator Data'!BB42)&gt;V$195,10,IF(LOG('Indicator Data'!BB42)&lt;V$194,0,10-(V$195-LOG('Indicator Data'!BB42))/(V$195-V$194)*10)),1)))</f>
        <v>1</v>
      </c>
      <c r="W39" s="73">
        <f t="shared" si="9"/>
        <v>0.6</v>
      </c>
      <c r="X39" s="73">
        <f>IF('Indicator Data'!AZ42="No data","x",ROUND(IF('Indicator Data'!AZ42&gt;X$195,10,IF('Indicator Data'!AZ42&lt;X$194,0,10-(X$195-'Indicator Data'!AZ42)/(X$195-X$194)*10)),1))</f>
        <v>0.6</v>
      </c>
      <c r="Y39" s="73">
        <f>IF('Indicator Data'!BC42="No data","x",ROUND(IF('Indicator Data'!BC42&gt;Y$195,10,IF('Indicator Data'!BC42&lt;Y$194,0,10-(Y$195-'Indicator Data'!BC42)/(Y$195-Y$194)*10)),1))</f>
        <v>5.8</v>
      </c>
      <c r="Z39" s="211">
        <f>IF('Indicator Data'!BD42="No data","x",ROUND(IF('Indicator Data'!BD42&gt;Z$195,10,IF('Indicator Data'!BD42&lt;Z$194,0,10-(Z$195-'Indicator Data'!BD42)/(Z$195-Z$194)*10)),1))</f>
        <v>0.1</v>
      </c>
      <c r="AA39" s="77">
        <f>IF('Indicator Data'!BE42="No data","x",IF('Indicator Data'!BE42&gt;'Indicator Data'!BE42,1,'Indicator Data'!BE42/'Indicator Data'!CK42))</f>
        <v>0.99498511393427058</v>
      </c>
      <c r="AB39" s="211">
        <f t="shared" si="10"/>
        <v>10</v>
      </c>
      <c r="AC39" s="74">
        <f t="shared" si="11"/>
        <v>2.8</v>
      </c>
      <c r="AD39" s="73">
        <f>IF('Indicator Data'!AX42="No data","x",ROUND(IF('Indicator Data'!AX42&gt;AD$195,10,IF('Indicator Data'!AX42&lt;AD$194,0,10-(AD$195-'Indicator Data'!AX42)/(AD$195-AD$194)*10)),1))</f>
        <v>5.3</v>
      </c>
      <c r="AE39" s="73">
        <f>IF('Indicator Data'!AY42="No data","x",ROUND(IF('Indicator Data'!AY42&gt;AE$195,10,IF('Indicator Data'!AY42&lt;AE$194,0,10-(AE$195-'Indicator Data'!AY42)/(AE$195-AE$194)*10)),1))</f>
        <v>3.8</v>
      </c>
      <c r="AF39" s="74">
        <f t="shared" si="12"/>
        <v>4.5999999999999996</v>
      </c>
      <c r="AG39" s="88">
        <f>('Indicator Data'!BJ42+'Indicator Data'!BI42*0.5+'Indicator Data'!BH42*0.25)/1000</f>
        <v>345.31099999999998</v>
      </c>
      <c r="AH39" s="79">
        <f>AG39*1000/'Indicator Data'!CK42</f>
        <v>0.41487669435627078</v>
      </c>
      <c r="AI39" s="74">
        <f t="shared" si="13"/>
        <v>10</v>
      </c>
      <c r="AJ39" s="73">
        <f>IF('Indicator Data'!BN42="No data","x",ROUND(IF('Indicator Data'!BN42&lt;$AJ$194,10,IF('Indicator Data'!BN42&gt;$AJ$195,0,($AJ$195-'Indicator Data'!BN42)/($AJ$195-$AJ$194)*10)),1))</f>
        <v>6</v>
      </c>
      <c r="AK39" s="73">
        <f>IF('Indicator Data'!BO42="No data","x",ROUND(IF('Indicator Data'!BO42&gt;$AK$195,10,IF('Indicator Data'!BO42&lt;$AK$194,0,10-($AK$195-'Indicator Data'!BO42)/($AK$195-$AK$194)*10)),1))</f>
        <v>8.6</v>
      </c>
      <c r="AL39" s="80" t="str">
        <f>IF('Indicator Data'!BP42="No data","x",ROUND(IF('Indicator Data'!BP42&gt;$AL$195,10,IF('Indicator Data'!BP42&lt;$AL$194,0,10-($AL$195-'Indicator Data'!BP42)/($AL$195-$AL$194)*10)),1))</f>
        <v>x</v>
      </c>
      <c r="AM39" s="80" t="str">
        <f>IF('Indicator Data'!BQ42="No data","x",ROUND(IF('Indicator Data'!BQ42&gt;$AM$195,10,IF('Indicator Data'!BQ42&lt;$AM$194,0,10-($AM$195-'Indicator Data'!BQ42)/($AM$195-$AM$194)*10)),1))</f>
        <v>x</v>
      </c>
      <c r="AN39" s="73" t="str">
        <f t="shared" si="14"/>
        <v>x</v>
      </c>
      <c r="AO39" s="74">
        <f t="shared" si="15"/>
        <v>7.3</v>
      </c>
      <c r="AP39" s="81">
        <f t="shared" si="16"/>
        <v>7.2</v>
      </c>
      <c r="AQ39" s="82">
        <f t="shared" si="17"/>
        <v>4.5</v>
      </c>
    </row>
    <row r="40" spans="1:43" s="4" customFormat="1" x14ac:dyDescent="0.25">
      <c r="A40" s="126" t="str">
        <f>'Indicator Data'!A43</f>
        <v>Congo</v>
      </c>
      <c r="B40" s="59" t="str">
        <f>'Indicator Data'!B43</f>
        <v>COG</v>
      </c>
      <c r="C40" s="73">
        <f>ROUND(IF('Indicator Data'!AQ43="No data",IF((0.1233*LN('Indicator Data'!CJ43)-0.4559)&gt;C$195,0,IF((0.1233*LN('Indicator Data'!CJ43)-0.4559)&lt;C$194,10,(C$195-(0.1233*LN('Indicator Data'!CJ43)-0.4559))/(C$195-C$194)*10)),IF('Indicator Data'!AQ43&gt;C$195,0,IF('Indicator Data'!AQ43&lt;C$194,10,(C$195-'Indicator Data'!AQ43)/(C$195-C$194)*10))),1)</f>
        <v>5.3</v>
      </c>
      <c r="D40" s="73">
        <f>IF('Indicator Data'!AR43="No data","x",ROUND((IF(LOG('Indicator Data'!AR43*1000)&gt;D$195,10,IF(LOG('Indicator Data'!AR43*1000)&lt;D$194,0,10-(D$195-LOG('Indicator Data'!AR43*1000))/(D$195-D$194)*10))),1))</f>
        <v>8.5</v>
      </c>
      <c r="E40" s="74">
        <f t="shared" si="1"/>
        <v>7.2</v>
      </c>
      <c r="F40" s="73">
        <f>IF('Indicator Data'!BF43="No data","x",ROUND(IF('Indicator Data'!BF43&gt;F$195,10,IF('Indicator Data'!BF43&lt;F$194,0,10-(F$195-'Indicator Data'!BF43)/(F$195-F$194)*10)),1))</f>
        <v>7.7</v>
      </c>
      <c r="G40" s="73">
        <f>IF('Indicator Data'!BG43="No data","x",ROUND(IF('Indicator Data'!BG43&gt;G$195,10,IF('Indicator Data'!BG43&lt;G$194,0,10-(G$195-'Indicator Data'!BG43)/(G$195-G$194)*10)),1))</f>
        <v>6</v>
      </c>
      <c r="H40" s="74">
        <f t="shared" si="2"/>
        <v>6.9</v>
      </c>
      <c r="I40" s="75">
        <f>SUM(IF('Indicator Data'!AS43=0,0,'Indicator Data'!AS43),SUM('Indicator Data'!AT43:AU43))</f>
        <v>112.865859</v>
      </c>
      <c r="J40" s="75">
        <f>I40/'Indicator Data'!CK43*1000000</f>
        <v>21.521366655969466</v>
      </c>
      <c r="K40" s="73">
        <f t="shared" si="3"/>
        <v>0.4</v>
      </c>
      <c r="L40" s="73">
        <f>IF('Indicator Data'!AV43="No data","x",ROUND(IF('Indicator Data'!AV43&gt;L$195,10,IF('Indicator Data'!AV43&lt;L$194,0,10-(L$195-'Indicator Data'!AV43)/(L$195-L$194)*10)),1))</f>
        <v>0.9</v>
      </c>
      <c r="M40" s="73">
        <f>IF('Indicator Data'!AW43="No data","x",IF('Indicator Data'!AW43=0,0,ROUND(IF(LOG('Indicator Data'!AW43)&gt;M$195,10,IF(LOG('Indicator Data'!AW43)&lt;M$194,0,10-(M$195-LOG('Indicator Data'!AW43))/(M$195-M$194)*10)),1)))</f>
        <v>1.4</v>
      </c>
      <c r="N40" s="74">
        <f t="shared" si="4"/>
        <v>0.9</v>
      </c>
      <c r="O40" s="76">
        <f t="shared" si="5"/>
        <v>5.6</v>
      </c>
      <c r="P40" s="88">
        <f>IF(AND('Indicator Data'!BK43="No data",'Indicator Data'!BL43="No data"),0,SUM('Indicator Data'!BK43:BM43)/1000)</f>
        <v>162.619</v>
      </c>
      <c r="Q40" s="73">
        <f t="shared" si="6"/>
        <v>7.4</v>
      </c>
      <c r="R40" s="77">
        <f>P40*1000/'Indicator Data'!CK43</f>
        <v>3.1008341718527111E-2</v>
      </c>
      <c r="S40" s="73">
        <f t="shared" si="7"/>
        <v>7.4</v>
      </c>
      <c r="T40" s="78">
        <f t="shared" si="8"/>
        <v>7.4</v>
      </c>
      <c r="U40" s="73">
        <f>IF('Indicator Data'!BA43="No data","x",ROUND(IF('Indicator Data'!BA43&gt;U$195,10,IF('Indicator Data'!BA43&lt;U$194,0,10-(U$195-'Indicator Data'!BA43)/(U$195-U$194)*10)),1))</f>
        <v>6.2</v>
      </c>
      <c r="V40" s="73">
        <f>IF('Indicator Data'!BB43="No data","x",IF('Indicator Data'!BB43=0,0,ROUND(IF(LOG('Indicator Data'!BB43)&gt;V$195,10,IF(LOG('Indicator Data'!BB43)&lt;V$194,0,10-(V$195-LOG('Indicator Data'!BB43))/(V$195-V$194)*10)),1)))</f>
        <v>8</v>
      </c>
      <c r="W40" s="73">
        <f t="shared" si="9"/>
        <v>7.1</v>
      </c>
      <c r="X40" s="73">
        <f>IF('Indicator Data'!AZ43="No data","x",ROUND(IF('Indicator Data'!AZ43&gt;X$195,10,IF('Indicator Data'!AZ43&lt;X$194,0,10-(X$195-'Indicator Data'!AZ43)/(X$195-X$194)*10)),1))</f>
        <v>6.8</v>
      </c>
      <c r="Y40" s="73">
        <f>IF('Indicator Data'!BC43="No data","x",ROUND(IF('Indicator Data'!BC43&gt;Y$195,10,IF('Indicator Data'!BC43&lt;Y$194,0,10-(Y$195-'Indicator Data'!BC43)/(Y$195-Y$194)*10)),1))</f>
        <v>8.6999999999999993</v>
      </c>
      <c r="Z40" s="211">
        <f>IF('Indicator Data'!BD43="No data","x",ROUND(IF('Indicator Data'!BD43&gt;Z$195,10,IF('Indicator Data'!BD43&lt;Z$194,0,10-(Z$195-'Indicator Data'!BD43)/(Z$195-Z$194)*10)),1))</f>
        <v>4.9000000000000004</v>
      </c>
      <c r="AA40" s="77">
        <f>IF('Indicator Data'!BE43="No data","x",IF('Indicator Data'!BE43&gt;'Indicator Data'!BE43,1,'Indicator Data'!BE43/'Indicator Data'!CK43))</f>
        <v>0.34021043165776282</v>
      </c>
      <c r="AB40" s="211">
        <f t="shared" si="10"/>
        <v>3.8</v>
      </c>
      <c r="AC40" s="74">
        <f t="shared" si="11"/>
        <v>5.7</v>
      </c>
      <c r="AD40" s="73">
        <f>IF('Indicator Data'!AX43="No data","x",ROUND(IF('Indicator Data'!AX43&gt;AD$195,10,IF('Indicator Data'!AX43&lt;AD$194,0,10-(AD$195-'Indicator Data'!AX43)/(AD$195-AD$194)*10)),1))</f>
        <v>3.7</v>
      </c>
      <c r="AE40" s="73">
        <f>IF('Indicator Data'!AY43="No data","x",ROUND(IF('Indicator Data'!AY43&gt;AE$195,10,IF('Indicator Data'!AY43&lt;AE$194,0,10-(AE$195-'Indicator Data'!AY43)/(AE$195-AE$194)*10)),1))</f>
        <v>2.7</v>
      </c>
      <c r="AF40" s="74">
        <f t="shared" si="12"/>
        <v>3.2</v>
      </c>
      <c r="AG40" s="88">
        <f>('Indicator Data'!BJ43+'Indicator Data'!BI43*0.5+'Indicator Data'!BH43*0.25)/1000</f>
        <v>16.245999999999999</v>
      </c>
      <c r="AH40" s="79">
        <f>AG40*1000/'Indicator Data'!CK43</f>
        <v>3.0978023451084524E-3</v>
      </c>
      <c r="AI40" s="74">
        <f t="shared" si="13"/>
        <v>0.3</v>
      </c>
      <c r="AJ40" s="73">
        <f>IF('Indicator Data'!BN43="No data","x",ROUND(IF('Indicator Data'!BN43&lt;$AJ$194,10,IF('Indicator Data'!BN43&gt;$AJ$195,0,($AJ$195-'Indicator Data'!BN43)/($AJ$195-$AJ$194)*10)),1))</f>
        <v>7.9</v>
      </c>
      <c r="AK40" s="73">
        <f>IF('Indicator Data'!BO43="No data","x",ROUND(IF('Indicator Data'!BO43&gt;$AK$195,10,IF('Indicator Data'!BO43&lt;$AK$194,0,10-($AK$195-'Indicator Data'!BO43)/($AK$195-$AK$194)*10)),1))</f>
        <v>10</v>
      </c>
      <c r="AL40" s="80">
        <f>IF('Indicator Data'!BP43="No data","x",ROUND(IF('Indicator Data'!BP43&gt;$AL$195,10,IF('Indicator Data'!BP43&lt;$AL$194,0,10-($AL$195-'Indicator Data'!BP43)/($AL$195-$AL$194)*10)),1))</f>
        <v>5.9</v>
      </c>
      <c r="AM40" s="80">
        <f>IF('Indicator Data'!BQ43="No data","x",ROUND(IF('Indicator Data'!BQ43&gt;$AM$195,10,IF('Indicator Data'!BQ43&lt;$AM$194,0,10-($AM$195-'Indicator Data'!BQ43)/($AM$195-$AM$194)*10)),1))</f>
        <v>9.4</v>
      </c>
      <c r="AN40" s="73">
        <f t="shared" si="14"/>
        <v>6.6</v>
      </c>
      <c r="AO40" s="74">
        <f t="shared" si="15"/>
        <v>9</v>
      </c>
      <c r="AP40" s="81">
        <f t="shared" si="16"/>
        <v>5.5</v>
      </c>
      <c r="AQ40" s="82">
        <f t="shared" si="17"/>
        <v>6.5</v>
      </c>
    </row>
    <row r="41" spans="1:43" s="4" customFormat="1" x14ac:dyDescent="0.25">
      <c r="A41" s="126" t="str">
        <f>'Indicator Data'!A44</f>
        <v>Congo DR</v>
      </c>
      <c r="B41" s="59" t="str">
        <f>'Indicator Data'!B44</f>
        <v>COD</v>
      </c>
      <c r="C41" s="73">
        <f>ROUND(IF('Indicator Data'!AQ44="No data",IF((0.1233*LN('Indicator Data'!CJ44)-0.4559)&gt;C$195,0,IF((0.1233*LN('Indicator Data'!CJ44)-0.4559)&lt;C$194,10,(C$195-(0.1233*LN('Indicator Data'!CJ44)-0.4559))/(C$195-C$194)*10)),IF('Indicator Data'!AQ44&gt;C$195,0,IF('Indicator Data'!AQ44&lt;C$194,10,(C$195-'Indicator Data'!AQ44)/(C$195-C$194)*10))),1)</f>
        <v>7.6</v>
      </c>
      <c r="D41" s="73">
        <f>IF('Indicator Data'!AR44="No data","x",ROUND((IF(LOG('Indicator Data'!AR44*1000)&gt;D$195,10,IF(LOG('Indicator Data'!AR44*1000)&lt;D$194,0,10-(D$195-LOG('Indicator Data'!AR44*1000))/(D$195-D$194)*10))),1))</f>
        <v>9.5</v>
      </c>
      <c r="E41" s="74">
        <f t="shared" si="1"/>
        <v>8.6999999999999993</v>
      </c>
      <c r="F41" s="73">
        <f>IF('Indicator Data'!BF44="No data","x",ROUND(IF('Indicator Data'!BF44&gt;F$195,10,IF('Indicator Data'!BF44&lt;F$194,0,10-(F$195-'Indicator Data'!BF44)/(F$195-F$194)*10)),1))</f>
        <v>8.6999999999999993</v>
      </c>
      <c r="G41" s="73">
        <f>IF('Indicator Data'!BG44="No data","x",ROUND(IF('Indicator Data'!BG44&gt;G$195,10,IF('Indicator Data'!BG44&lt;G$194,0,10-(G$195-'Indicator Data'!BG44)/(G$195-G$194)*10)),1))</f>
        <v>4.3</v>
      </c>
      <c r="H41" s="74">
        <f t="shared" si="2"/>
        <v>6.5</v>
      </c>
      <c r="I41" s="75">
        <f>SUM(IF('Indicator Data'!AS44=0,0,'Indicator Data'!AS44),SUM('Indicator Data'!AT44:AU44))</f>
        <v>4311.8790410000001</v>
      </c>
      <c r="J41" s="75">
        <f>I41/'Indicator Data'!CK44*1000000</f>
        <v>51.290318878193119</v>
      </c>
      <c r="K41" s="73">
        <f t="shared" si="3"/>
        <v>1</v>
      </c>
      <c r="L41" s="73">
        <f>IF('Indicator Data'!AV44="No data","x",ROUND(IF('Indicator Data'!AV44&gt;L$195,10,IF('Indicator Data'!AV44&lt;L$194,0,10-(L$195-'Indicator Data'!AV44)/(L$195-L$194)*10)),1))</f>
        <v>4.0999999999999996</v>
      </c>
      <c r="M41" s="73">
        <f>IF('Indicator Data'!AW44="No data","x",IF('Indicator Data'!AW44=0,0,ROUND(IF(LOG('Indicator Data'!AW44)&gt;M$195,10,IF(LOG('Indicator Data'!AW44)&lt;M$194,0,10-(M$195-LOG('Indicator Data'!AW44))/(M$195-M$194)*10)),1)))</f>
        <v>6.8</v>
      </c>
      <c r="N41" s="74">
        <f t="shared" si="4"/>
        <v>4</v>
      </c>
      <c r="O41" s="76">
        <f t="shared" si="5"/>
        <v>7</v>
      </c>
      <c r="P41" s="88">
        <f>IF(AND('Indicator Data'!BK44="No data",'Indicator Data'!BL44="No data"),0,SUM('Indicator Data'!BK44:BM44)/1000)</f>
        <v>3631.92</v>
      </c>
      <c r="Q41" s="73">
        <f t="shared" si="6"/>
        <v>10</v>
      </c>
      <c r="R41" s="77">
        <f>P41*1000/'Indicator Data'!CK44</f>
        <v>4.320212444941058E-2</v>
      </c>
      <c r="S41" s="73">
        <f t="shared" si="7"/>
        <v>8.1</v>
      </c>
      <c r="T41" s="78">
        <f t="shared" si="8"/>
        <v>9.1</v>
      </c>
      <c r="U41" s="73">
        <f>IF('Indicator Data'!BA44="No data","x",ROUND(IF('Indicator Data'!BA44&gt;U$195,10,IF('Indicator Data'!BA44&lt;U$194,0,10-(U$195-'Indicator Data'!BA44)/(U$195-U$194)*10)),1))</f>
        <v>1.4</v>
      </c>
      <c r="V41" s="73">
        <f>IF('Indicator Data'!BB44="No data","x",IF('Indicator Data'!BB44=0,0,ROUND(IF(LOG('Indicator Data'!BB44)&gt;V$195,10,IF(LOG('Indicator Data'!BB44)&lt;V$194,0,10-(V$195-LOG('Indicator Data'!BB44))/(V$195-V$194)*10)),1)))</f>
        <v>4.7</v>
      </c>
      <c r="W41" s="73">
        <f t="shared" si="9"/>
        <v>3.05</v>
      </c>
      <c r="X41" s="73">
        <f>IF('Indicator Data'!AZ44="No data","x",ROUND(IF('Indicator Data'!AZ44&gt;X$195,10,IF('Indicator Data'!AZ44&lt;X$194,0,10-(X$195-'Indicator Data'!AZ44)/(X$195-X$194)*10)),1))</f>
        <v>5.9</v>
      </c>
      <c r="Y41" s="73">
        <f>IF('Indicator Data'!BC44="No data","x",ROUND(IF('Indicator Data'!BC44&gt;Y$195,10,IF('Indicator Data'!BC44&lt;Y$194,0,10-(Y$195-'Indicator Data'!BC44)/(Y$195-Y$194)*10)),1))</f>
        <v>8.9</v>
      </c>
      <c r="Z41" s="211">
        <f>IF('Indicator Data'!BD44="No data","x",ROUND(IF('Indicator Data'!BD44&gt;Z$195,10,IF('Indicator Data'!BD44&lt;Z$194,0,10-(Z$195-'Indicator Data'!BD44)/(Z$195-Z$194)*10)),1))</f>
        <v>7.7</v>
      </c>
      <c r="AA41" s="77">
        <f>IF('Indicator Data'!BE44="No data","x",IF('Indicator Data'!BE44&gt;'Indicator Data'!BE44,1,'Indicator Data'!BE44/'Indicator Data'!CK44))</f>
        <v>0.66093608552153582</v>
      </c>
      <c r="AB41" s="211">
        <f t="shared" si="10"/>
        <v>7.3</v>
      </c>
      <c r="AC41" s="74">
        <f t="shared" si="11"/>
        <v>6</v>
      </c>
      <c r="AD41" s="73">
        <f>IF('Indicator Data'!AX44="No data","x",ROUND(IF('Indicator Data'!AX44&gt;AD$195,10,IF('Indicator Data'!AX44&lt;AD$194,0,10-(AD$195-'Indicator Data'!AX44)/(AD$195-AD$194)*10)),1))</f>
        <v>7</v>
      </c>
      <c r="AE41" s="73">
        <f>IF('Indicator Data'!AY44="No data","x",ROUND(IF('Indicator Data'!AY44&gt;AE$195,10,IF('Indicator Data'!AY44&lt;AE$194,0,10-(AE$195-'Indicator Data'!AY44)/(AE$195-AE$194)*10)),1))</f>
        <v>5.2</v>
      </c>
      <c r="AF41" s="74">
        <f t="shared" si="12"/>
        <v>6.1</v>
      </c>
      <c r="AG41" s="88">
        <f>('Indicator Data'!BJ44+'Indicator Data'!BI44*0.5+'Indicator Data'!BH44*0.25)/1000</f>
        <v>9.5124999999999993</v>
      </c>
      <c r="AH41" s="79">
        <f>AG41*1000/'Indicator Data'!CK44</f>
        <v>1.1315232957361894E-4</v>
      </c>
      <c r="AI41" s="74">
        <f t="shared" si="13"/>
        <v>0</v>
      </c>
      <c r="AJ41" s="73">
        <f>IF('Indicator Data'!BN44="No data","x",ROUND(IF('Indicator Data'!BN44&lt;$AJ$194,10,IF('Indicator Data'!BN44&gt;$AJ$195,0,($AJ$195-'Indicator Data'!BN44)/($AJ$195-$AJ$194)*10)),1))</f>
        <v>8.4</v>
      </c>
      <c r="AK41" s="73">
        <f>IF('Indicator Data'!BO44="No data","x",ROUND(IF('Indicator Data'!BO44&gt;$AK$195,10,IF('Indicator Data'!BO44&lt;$AK$194,0,10-($AK$195-'Indicator Data'!BO44)/($AK$195-$AK$194)*10)),1))</f>
        <v>10</v>
      </c>
      <c r="AL41" s="80" t="str">
        <f>IF('Indicator Data'!BP44="No data","x",ROUND(IF('Indicator Data'!BP44&gt;$AL$195,10,IF('Indicator Data'!BP44&lt;$AL$194,0,10-($AL$195-'Indicator Data'!BP44)/($AL$195-$AL$194)*10)),1))</f>
        <v>x</v>
      </c>
      <c r="AM41" s="80" t="str">
        <f>IF('Indicator Data'!BQ44="No data","x",ROUND(IF('Indicator Data'!BQ44&gt;$AM$195,10,IF('Indicator Data'!BQ44&lt;$AM$194,0,10-($AM$195-'Indicator Data'!BQ44)/($AM$195-$AM$194)*10)),1))</f>
        <v>x</v>
      </c>
      <c r="AN41" s="73" t="str">
        <f t="shared" si="14"/>
        <v>x</v>
      </c>
      <c r="AO41" s="74">
        <f t="shared" si="15"/>
        <v>9.1999999999999993</v>
      </c>
      <c r="AP41" s="81">
        <f t="shared" si="16"/>
        <v>6.3</v>
      </c>
      <c r="AQ41" s="82">
        <f t="shared" si="17"/>
        <v>8</v>
      </c>
    </row>
    <row r="42" spans="1:43" s="4" customFormat="1" x14ac:dyDescent="0.25">
      <c r="A42" s="126" t="str">
        <f>'Indicator Data'!A45</f>
        <v>Costa Rica</v>
      </c>
      <c r="B42" s="59" t="str">
        <f>'Indicator Data'!B45</f>
        <v>CRI</v>
      </c>
      <c r="C42" s="73">
        <f>ROUND(IF('Indicator Data'!AQ45="No data",IF((0.1233*LN('Indicator Data'!CJ45)-0.4559)&gt;C$195,0,IF((0.1233*LN('Indicator Data'!CJ45)-0.4559)&lt;C$194,10,(C$195-(0.1233*LN('Indicator Data'!CJ45)-0.4559))/(C$195-C$194)*10)),IF('Indicator Data'!AQ45&gt;C$195,0,IF('Indicator Data'!AQ45&lt;C$194,10,(C$195-'Indicator Data'!AQ45)/(C$195-C$194)*10))),1)</f>
        <v>2.4</v>
      </c>
      <c r="D42" s="73" t="str">
        <f>IF('Indicator Data'!AR45="No data","x",ROUND((IF(LOG('Indicator Data'!AR45*1000)&gt;D$195,10,IF(LOG('Indicator Data'!AR45*1000)&lt;D$194,0,10-(D$195-LOG('Indicator Data'!AR45*1000))/(D$195-D$194)*10))),1))</f>
        <v>x</v>
      </c>
      <c r="E42" s="74">
        <f t="shared" si="1"/>
        <v>2.4</v>
      </c>
      <c r="F42" s="73">
        <f>IF('Indicator Data'!BF45="No data","x",ROUND(IF('Indicator Data'!BF45&gt;F$195,10,IF('Indicator Data'!BF45&lt;F$194,0,10-(F$195-'Indicator Data'!BF45)/(F$195-F$194)*10)),1))</f>
        <v>4</v>
      </c>
      <c r="G42" s="73">
        <f>IF('Indicator Data'!BG45="No data","x",ROUND(IF('Indicator Data'!BG45&gt;G$195,10,IF('Indicator Data'!BG45&lt;G$194,0,10-(G$195-'Indicator Data'!BG45)/(G$195-G$194)*10)),1))</f>
        <v>5.8</v>
      </c>
      <c r="H42" s="74">
        <f t="shared" si="2"/>
        <v>4.9000000000000004</v>
      </c>
      <c r="I42" s="75">
        <f>SUM(IF('Indicator Data'!AS45=0,0,'Indicator Data'!AS45),SUM('Indicator Data'!AT45:AU45))</f>
        <v>150.34228300000001</v>
      </c>
      <c r="J42" s="75">
        <f>I42/'Indicator Data'!CK45*1000000</f>
        <v>30.07181862932276</v>
      </c>
      <c r="K42" s="73">
        <f t="shared" si="3"/>
        <v>0.6</v>
      </c>
      <c r="L42" s="73">
        <f>IF('Indicator Data'!AV45="No data","x",ROUND(IF('Indicator Data'!AV45&gt;L$195,10,IF('Indicator Data'!AV45&lt;L$194,0,10-(L$195-'Indicator Data'!AV45)/(L$195-L$194)*10)),1))</f>
        <v>0.1</v>
      </c>
      <c r="M42" s="73">
        <f>IF('Indicator Data'!AW45="No data","x",IF('Indicator Data'!AW45=0,0,ROUND(IF(LOG('Indicator Data'!AW45)&gt;M$195,10,IF(LOG('Indicator Data'!AW45)&lt;M$194,0,10-(M$195-LOG('Indicator Data'!AW45))/(M$195-M$194)*10)),1)))</f>
        <v>5</v>
      </c>
      <c r="N42" s="74">
        <f t="shared" si="4"/>
        <v>1.9</v>
      </c>
      <c r="O42" s="76">
        <f t="shared" si="5"/>
        <v>2.9</v>
      </c>
      <c r="P42" s="88">
        <f>IF(AND('Indicator Data'!BK45="No data",'Indicator Data'!BL45="No data"),0,SUM('Indicator Data'!BK45:BM45)/1000)</f>
        <v>37.164999999999999</v>
      </c>
      <c r="Q42" s="73">
        <f t="shared" si="6"/>
        <v>5.2</v>
      </c>
      <c r="R42" s="77">
        <f>P42*1000/'Indicator Data'!CK45</f>
        <v>7.433831102317239E-3</v>
      </c>
      <c r="S42" s="73">
        <f t="shared" si="7"/>
        <v>5.2</v>
      </c>
      <c r="T42" s="78">
        <f t="shared" si="8"/>
        <v>5.2</v>
      </c>
      <c r="U42" s="73">
        <f>IF('Indicator Data'!BA45="No data","x",ROUND(IF('Indicator Data'!BA45&gt;U$195,10,IF('Indicator Data'!BA45&lt;U$194,0,10-(U$195-'Indicator Data'!BA45)/(U$195-U$194)*10)),1))</f>
        <v>0.8</v>
      </c>
      <c r="V42" s="73">
        <f>IF('Indicator Data'!BB45="No data","x",IF('Indicator Data'!BB45=0,0,ROUND(IF(LOG('Indicator Data'!BB45)&gt;V$195,10,IF(LOG('Indicator Data'!BB45)&lt;V$194,0,10-(V$195-LOG('Indicator Data'!BB45))/(V$195-V$194)*10)),1)))</f>
        <v>5.3</v>
      </c>
      <c r="W42" s="73">
        <f t="shared" si="9"/>
        <v>3.05</v>
      </c>
      <c r="X42" s="73">
        <f>IF('Indicator Data'!AZ45="No data","x",ROUND(IF('Indicator Data'!AZ45&gt;X$195,10,IF('Indicator Data'!AZ45&lt;X$194,0,10-(X$195-'Indicator Data'!AZ45)/(X$195-X$194)*10)),1))</f>
        <v>0.2</v>
      </c>
      <c r="Y42" s="73">
        <f>IF('Indicator Data'!BC45="No data","x",ROUND(IF('Indicator Data'!BC45&gt;Y$195,10,IF('Indicator Data'!BC45&lt;Y$194,0,10-(Y$195-'Indicator Data'!BC45)/(Y$195-Y$194)*10)),1))</f>
        <v>0</v>
      </c>
      <c r="Z42" s="211">
        <f>IF('Indicator Data'!BD45="No data","x",ROUND(IF('Indicator Data'!BD45&gt;Z$195,10,IF('Indicator Data'!BD45&lt;Z$194,0,10-(Z$195-'Indicator Data'!BD45)/(Z$195-Z$194)*10)),1))</f>
        <v>0</v>
      </c>
      <c r="AA42" s="77">
        <f>IF('Indicator Data'!BE45="No data","x",IF('Indicator Data'!BE45&gt;'Indicator Data'!BE45,1,'Indicator Data'!BE45/'Indicator Data'!CK45))</f>
        <v>1.5589742933259938E-3</v>
      </c>
      <c r="AB42" s="211">
        <f t="shared" si="10"/>
        <v>0</v>
      </c>
      <c r="AC42" s="74">
        <f t="shared" si="11"/>
        <v>0.8</v>
      </c>
      <c r="AD42" s="73">
        <f>IF('Indicator Data'!AX45="No data","x",ROUND(IF('Indicator Data'!AX45&gt;AD$195,10,IF('Indicator Data'!AX45&lt;AD$194,0,10-(AD$195-'Indicator Data'!AX45)/(AD$195-AD$194)*10)),1))</f>
        <v>0.7</v>
      </c>
      <c r="AE42" s="73">
        <f>IF('Indicator Data'!AY45="No data","x",ROUND(IF('Indicator Data'!AY45&gt;AE$195,10,IF('Indicator Data'!AY45&lt;AE$194,0,10-(AE$195-'Indicator Data'!AY45)/(AE$195-AE$194)*10)),1))</f>
        <v>0.2</v>
      </c>
      <c r="AF42" s="74">
        <f t="shared" si="12"/>
        <v>0.5</v>
      </c>
      <c r="AG42" s="88">
        <f>('Indicator Data'!BJ45+'Indicator Data'!BI45*0.5+'Indicator Data'!BH45*0.25)/1000</f>
        <v>65.47</v>
      </c>
      <c r="AH42" s="79">
        <f>AG42*1000/'Indicator Data'!CK45</f>
        <v>1.3095464072883348E-2</v>
      </c>
      <c r="AI42" s="74">
        <f t="shared" si="13"/>
        <v>1.3</v>
      </c>
      <c r="AJ42" s="73">
        <f>IF('Indicator Data'!BN45="No data","x",ROUND(IF('Indicator Data'!BN45&lt;$AJ$194,10,IF('Indicator Data'!BN45&gt;$AJ$195,0,($AJ$195-'Indicator Data'!BN45)/($AJ$195-$AJ$194)*10)),1))</f>
        <v>4.0999999999999996</v>
      </c>
      <c r="AK42" s="73">
        <f>IF('Indicator Data'!BO45="No data","x",ROUND(IF('Indicator Data'!BO45&gt;$AK$195,10,IF('Indicator Data'!BO45&lt;$AK$194,0,10-($AK$195-'Indicator Data'!BO45)/($AK$195-$AK$194)*10)),1))</f>
        <v>0</v>
      </c>
      <c r="AL42" s="80">
        <f>IF('Indicator Data'!BP45="No data","x",ROUND(IF('Indicator Data'!BP45&gt;$AL$195,10,IF('Indicator Data'!BP45&lt;$AL$194,0,10-($AL$195-'Indicator Data'!BP45)/($AL$195-$AL$194)*10)),1))</f>
        <v>2.5</v>
      </c>
      <c r="AM42" s="80">
        <f>IF('Indicator Data'!BQ45="No data","x",ROUND(IF('Indicator Data'!BQ45&gt;$AM$195,10,IF('Indicator Data'!BQ45&lt;$AM$194,0,10-($AM$195-'Indicator Data'!BQ45)/($AM$195-$AM$194)*10)),1))</f>
        <v>3.8</v>
      </c>
      <c r="AN42" s="73">
        <f t="shared" si="14"/>
        <v>2.8</v>
      </c>
      <c r="AO42" s="74">
        <f t="shared" si="15"/>
        <v>2.1</v>
      </c>
      <c r="AP42" s="81">
        <f t="shared" si="16"/>
        <v>1.2</v>
      </c>
      <c r="AQ42" s="82">
        <f t="shared" si="17"/>
        <v>3.5</v>
      </c>
    </row>
    <row r="43" spans="1:43" s="4" customFormat="1" x14ac:dyDescent="0.25">
      <c r="A43" s="126" t="str">
        <f>'Indicator Data'!A46</f>
        <v>Côte d'Ivoire</v>
      </c>
      <c r="B43" s="59" t="str">
        <f>'Indicator Data'!B46</f>
        <v>CIV</v>
      </c>
      <c r="C43" s="73">
        <f>ROUND(IF('Indicator Data'!AQ46="No data",IF((0.1233*LN('Indicator Data'!CJ46)-0.4559)&gt;C$195,0,IF((0.1233*LN('Indicator Data'!CJ46)-0.4559)&lt;C$194,10,(C$195-(0.1233*LN('Indicator Data'!CJ46)-0.4559))/(C$195-C$194)*10)),IF('Indicator Data'!AQ46&gt;C$195,0,IF('Indicator Data'!AQ46&lt;C$194,10,(C$195-'Indicator Data'!AQ46)/(C$195-C$194)*10))),1)</f>
        <v>7</v>
      </c>
      <c r="D43" s="73">
        <f>IF('Indicator Data'!AR46="No data","x",ROUND((IF(LOG('Indicator Data'!AR46*1000)&gt;D$195,10,IF(LOG('Indicator Data'!AR46*1000)&lt;D$194,0,10-(D$195-LOG('Indicator Data'!AR46*1000))/(D$195-D$194)*10))),1))</f>
        <v>8.8000000000000007</v>
      </c>
      <c r="E43" s="74">
        <f t="shared" si="1"/>
        <v>8</v>
      </c>
      <c r="F43" s="73">
        <f>IF('Indicator Data'!BF46="No data","x",ROUND(IF('Indicator Data'!BF46&gt;F$195,10,IF('Indicator Data'!BF46&lt;F$194,0,10-(F$195-'Indicator Data'!BF46)/(F$195-F$194)*10)),1))</f>
        <v>8.8000000000000007</v>
      </c>
      <c r="G43" s="73">
        <f>IF('Indicator Data'!BG46="No data","x",ROUND(IF('Indicator Data'!BG46&gt;G$195,10,IF('Indicator Data'!BG46&lt;G$194,0,10-(G$195-'Indicator Data'!BG46)/(G$195-G$194)*10)),1))</f>
        <v>4.5</v>
      </c>
      <c r="H43" s="74">
        <f t="shared" si="2"/>
        <v>6.7</v>
      </c>
      <c r="I43" s="75">
        <f>SUM(IF('Indicator Data'!AS46=0,0,'Indicator Data'!AS46),SUM('Indicator Data'!AT46:AU46))</f>
        <v>544.57554399999992</v>
      </c>
      <c r="J43" s="75">
        <f>I43/'Indicator Data'!CK46*1000000</f>
        <v>21.722868530295386</v>
      </c>
      <c r="K43" s="73">
        <f t="shared" si="3"/>
        <v>0.4</v>
      </c>
      <c r="L43" s="73">
        <f>IF('Indicator Data'!AV46="No data","x",ROUND(IF('Indicator Data'!AV46&gt;L$195,10,IF('Indicator Data'!AV46&lt;L$194,0,10-(L$195-'Indicator Data'!AV46)/(L$195-L$194)*10)),1))</f>
        <v>1.5</v>
      </c>
      <c r="M43" s="73">
        <f>IF('Indicator Data'!AW46="No data","x",IF('Indicator Data'!AW46=0,0,ROUND(IF(LOG('Indicator Data'!AW46)&gt;M$195,10,IF(LOG('Indicator Data'!AW46)&lt;M$194,0,10-(M$195-LOG('Indicator Data'!AW46))/(M$195-M$194)*10)),1)))</f>
        <v>5</v>
      </c>
      <c r="N43" s="74">
        <f t="shared" si="4"/>
        <v>2.2999999999999998</v>
      </c>
      <c r="O43" s="76">
        <f t="shared" si="5"/>
        <v>6.3</v>
      </c>
      <c r="P43" s="88">
        <f>IF(AND('Indicator Data'!BK46="No data",'Indicator Data'!BL46="No data"),0,SUM('Indicator Data'!BK46:BM46)/1000)</f>
        <v>306.86599999999999</v>
      </c>
      <c r="Q43" s="73">
        <f t="shared" si="6"/>
        <v>8.3000000000000007</v>
      </c>
      <c r="R43" s="77">
        <f>P43*1000/'Indicator Data'!CK46</f>
        <v>1.2240743911220561E-2</v>
      </c>
      <c r="S43" s="73">
        <f t="shared" si="7"/>
        <v>5.9</v>
      </c>
      <c r="T43" s="78">
        <f t="shared" si="8"/>
        <v>7.1</v>
      </c>
      <c r="U43" s="73">
        <f>IF('Indicator Data'!BA46="No data","x",ROUND(IF('Indicator Data'!BA46&gt;U$195,10,IF('Indicator Data'!BA46&lt;U$194,0,10-(U$195-'Indicator Data'!BA46)/(U$195-U$194)*10)),1))</f>
        <v>5.4</v>
      </c>
      <c r="V43" s="73">
        <f>IF('Indicator Data'!BB46="No data","x",IF('Indicator Data'!BB46=0,0,ROUND(IF(LOG('Indicator Data'!BB46)&gt;V$195,10,IF(LOG('Indicator Data'!BB46)&lt;V$194,0,10-(V$195-LOG('Indicator Data'!BB46))/(V$195-V$194)*10)),1)))</f>
        <v>7.6</v>
      </c>
      <c r="W43" s="73">
        <f t="shared" si="9"/>
        <v>6.5</v>
      </c>
      <c r="X43" s="73">
        <f>IF('Indicator Data'!AZ46="No data","x",ROUND(IF('Indicator Data'!AZ46&gt;X$195,10,IF('Indicator Data'!AZ46&lt;X$194,0,10-(X$195-'Indicator Data'!AZ46)/(X$195-X$194)*10)),1))</f>
        <v>2.7</v>
      </c>
      <c r="Y43" s="73">
        <f>IF('Indicator Data'!BC46="No data","x",ROUND(IF('Indicator Data'!BC46&gt;Y$195,10,IF('Indicator Data'!BC46&lt;Y$194,0,10-(Y$195-'Indicator Data'!BC46)/(Y$195-Y$194)*10)),1))</f>
        <v>5.9</v>
      </c>
      <c r="Z43" s="211">
        <f>IF('Indicator Data'!BD46="No data","x",ROUND(IF('Indicator Data'!BD46&gt;Z$195,10,IF('Indicator Data'!BD46&lt;Z$194,0,10-(Z$195-'Indicator Data'!BD46)/(Z$195-Z$194)*10)),1))</f>
        <v>3.5</v>
      </c>
      <c r="AA43" s="77">
        <f>IF('Indicator Data'!BE46="No data","x",IF('Indicator Data'!BE46&gt;'Indicator Data'!BE46,1,'Indicator Data'!BE46/'Indicator Data'!CK46))</f>
        <v>0.81691929244889394</v>
      </c>
      <c r="AB43" s="211">
        <f t="shared" si="10"/>
        <v>9.1</v>
      </c>
      <c r="AC43" s="74">
        <f t="shared" si="11"/>
        <v>5.5</v>
      </c>
      <c r="AD43" s="73">
        <f>IF('Indicator Data'!AX46="No data","x",ROUND(IF('Indicator Data'!AX46&gt;AD$195,10,IF('Indicator Data'!AX46&lt;AD$194,0,10-(AD$195-'Indicator Data'!AX46)/(AD$195-AD$194)*10)),1))</f>
        <v>6.8</v>
      </c>
      <c r="AE43" s="73">
        <f>IF('Indicator Data'!AY46="No data","x",ROUND(IF('Indicator Data'!AY46&gt;AE$195,10,IF('Indicator Data'!AY46&lt;AE$194,0,10-(AE$195-'Indicator Data'!AY46)/(AE$195-AE$194)*10)),1))</f>
        <v>2.8</v>
      </c>
      <c r="AF43" s="74">
        <f t="shared" si="12"/>
        <v>4.8</v>
      </c>
      <c r="AG43" s="88">
        <f>('Indicator Data'!BJ46+'Indicator Data'!BI46*0.5+'Indicator Data'!BH46*0.25)/1000</f>
        <v>12.711499999999999</v>
      </c>
      <c r="AH43" s="79">
        <f>AG43*1000/'Indicator Data'!CK46</f>
        <v>5.0705590136241934E-4</v>
      </c>
      <c r="AI43" s="74">
        <f t="shared" si="13"/>
        <v>0.1</v>
      </c>
      <c r="AJ43" s="73">
        <f>IF('Indicator Data'!BN46="No data","x",ROUND(IF('Indicator Data'!BN46&lt;$AJ$194,10,IF('Indicator Data'!BN46&gt;$AJ$195,0,($AJ$195-'Indicator Data'!BN46)/($AJ$195-$AJ$194)*10)),1))</f>
        <v>3.6</v>
      </c>
      <c r="AK43" s="73">
        <f>IF('Indicator Data'!BO46="No data","x",ROUND(IF('Indicator Data'!BO46&gt;$AK$195,10,IF('Indicator Data'!BO46&lt;$AK$194,0,10-($AK$195-'Indicator Data'!BO46)/($AK$195-$AK$194)*10)),1))</f>
        <v>4.7</v>
      </c>
      <c r="AL43" s="80">
        <f>IF('Indicator Data'!BP46="No data","x",ROUND(IF('Indicator Data'!BP46&gt;$AL$195,10,IF('Indicator Data'!BP46&lt;$AL$194,0,10-($AL$195-'Indicator Data'!BP46)/($AL$195-$AL$194)*10)),1))</f>
        <v>6.4</v>
      </c>
      <c r="AM43" s="80">
        <f>IF('Indicator Data'!BQ46="No data","x",ROUND(IF('Indicator Data'!BQ46&gt;$AM$195,10,IF('Indicator Data'!BQ46&lt;$AM$194,0,10-($AM$195-'Indicator Data'!BQ46)/($AM$195-$AM$194)*10)),1))</f>
        <v>4.4000000000000004</v>
      </c>
      <c r="AN43" s="73">
        <f t="shared" si="14"/>
        <v>6</v>
      </c>
      <c r="AO43" s="74">
        <f t="shared" si="15"/>
        <v>4.2</v>
      </c>
      <c r="AP43" s="81">
        <f t="shared" si="16"/>
        <v>3.9</v>
      </c>
      <c r="AQ43" s="82">
        <f t="shared" si="17"/>
        <v>5.7</v>
      </c>
    </row>
    <row r="44" spans="1:43" s="4" customFormat="1" x14ac:dyDescent="0.25">
      <c r="A44" s="126" t="str">
        <f>'Indicator Data'!A47</f>
        <v>Croatia</v>
      </c>
      <c r="B44" s="59" t="str">
        <f>'Indicator Data'!B47</f>
        <v>HRV</v>
      </c>
      <c r="C44" s="73">
        <f>ROUND(IF('Indicator Data'!AQ47="No data",IF((0.1233*LN('Indicator Data'!CJ47)-0.4559)&gt;C$195,0,IF((0.1233*LN('Indicator Data'!CJ47)-0.4559)&lt;C$194,10,(C$195-(0.1233*LN('Indicator Data'!CJ47)-0.4559))/(C$195-C$194)*10)),IF('Indicator Data'!AQ47&gt;C$195,0,IF('Indicator Data'!AQ47&lt;C$194,10,(C$195-'Indicator Data'!AQ47)/(C$195-C$194)*10))),1)</f>
        <v>1.8</v>
      </c>
      <c r="D44" s="73" t="str">
        <f>IF('Indicator Data'!AR47="No data","x",ROUND((IF(LOG('Indicator Data'!AR47*1000)&gt;D$195,10,IF(LOG('Indicator Data'!AR47*1000)&lt;D$194,0,10-(D$195-LOG('Indicator Data'!AR47*1000))/(D$195-D$194)*10))),1))</f>
        <v>x</v>
      </c>
      <c r="E44" s="74">
        <f t="shared" si="1"/>
        <v>1.8</v>
      </c>
      <c r="F44" s="73">
        <f>IF('Indicator Data'!BF47="No data","x",ROUND(IF('Indicator Data'!BF47&gt;F$195,10,IF('Indicator Data'!BF47&lt;F$194,0,10-(F$195-'Indicator Data'!BF47)/(F$195-F$194)*10)),1))</f>
        <v>1.7</v>
      </c>
      <c r="G44" s="73">
        <f>IF('Indicator Data'!BG47="No data","x",ROUND(IF('Indicator Data'!BG47&gt;G$195,10,IF('Indicator Data'!BG47&lt;G$194,0,10-(G$195-'Indicator Data'!BG47)/(G$195-G$194)*10)),1))</f>
        <v>1.9</v>
      </c>
      <c r="H44" s="74">
        <f t="shared" si="2"/>
        <v>1.8</v>
      </c>
      <c r="I44" s="75">
        <f>SUM(IF('Indicator Data'!AS47=0,0,'Indicator Data'!AS47),SUM('Indicator Data'!AT47:AU47))</f>
        <v>0</v>
      </c>
      <c r="J44" s="75">
        <f>I44/'Indicator Data'!CK47*1000000</f>
        <v>0</v>
      </c>
      <c r="K44" s="73">
        <f t="shared" si="3"/>
        <v>0</v>
      </c>
      <c r="L44" s="73" t="str">
        <f>IF('Indicator Data'!AV47="No data","x",ROUND(IF('Indicator Data'!AV47&gt;L$195,10,IF('Indicator Data'!AV47&lt;L$194,0,10-(L$195-'Indicator Data'!AV47)/(L$195-L$194)*10)),1))</f>
        <v>x</v>
      </c>
      <c r="M44" s="73">
        <f>IF('Indicator Data'!AW47="No data","x",IF('Indicator Data'!AW47=0,0,ROUND(IF(LOG('Indicator Data'!AW47)&gt;M$195,10,IF(LOG('Indicator Data'!AW47)&lt;M$194,0,10-(M$195-LOG('Indicator Data'!AW47))/(M$195-M$194)*10)),1)))</f>
        <v>7.2</v>
      </c>
      <c r="N44" s="74">
        <f t="shared" si="4"/>
        <v>3.6</v>
      </c>
      <c r="O44" s="76">
        <f t="shared" si="5"/>
        <v>2.2999999999999998</v>
      </c>
      <c r="P44" s="88">
        <f>IF(AND('Indicator Data'!BK47="No data",'Indicator Data'!BL47="No data"),0,SUM('Indicator Data'!BK47:BM47)/1000)</f>
        <v>1.016</v>
      </c>
      <c r="Q44" s="73">
        <f t="shared" si="6"/>
        <v>0</v>
      </c>
      <c r="R44" s="77">
        <f>P44*1000/'Indicator Data'!CK47</f>
        <v>2.4844720496894411E-4</v>
      </c>
      <c r="S44" s="73">
        <f t="shared" si="7"/>
        <v>2.2999999999999998</v>
      </c>
      <c r="T44" s="78">
        <f t="shared" si="8"/>
        <v>1.2</v>
      </c>
      <c r="U44" s="73">
        <f>IF('Indicator Data'!BA47="No data","x",ROUND(IF('Indicator Data'!BA47&gt;U$195,10,IF('Indicator Data'!BA47&lt;U$194,0,10-(U$195-'Indicator Data'!BA47)/(U$195-U$194)*10)),1))</f>
        <v>0.2</v>
      </c>
      <c r="V44" s="73" t="str">
        <f>IF('Indicator Data'!BB47="No data","x",IF('Indicator Data'!BB47=0,0,ROUND(IF(LOG('Indicator Data'!BB47)&gt;V$195,10,IF(LOG('Indicator Data'!BB47)&lt;V$194,0,10-(V$195-LOG('Indicator Data'!BB47))/(V$195-V$194)*10)),1)))</f>
        <v>x</v>
      </c>
      <c r="W44" s="73">
        <f t="shared" si="9"/>
        <v>0.2</v>
      </c>
      <c r="X44" s="73">
        <f>IF('Indicator Data'!AZ47="No data","x",ROUND(IF('Indicator Data'!AZ47&gt;X$195,10,IF('Indicator Data'!AZ47&lt;X$194,0,10-(X$195-'Indicator Data'!AZ47)/(X$195-X$194)*10)),1))</f>
        <v>0.2</v>
      </c>
      <c r="Y44" s="73" t="str">
        <f>IF('Indicator Data'!BC47="No data","x",ROUND(IF('Indicator Data'!BC47&gt;Y$195,10,IF('Indicator Data'!BC47&lt;Y$194,0,10-(Y$195-'Indicator Data'!BC47)/(Y$195-Y$194)*10)),1))</f>
        <v>x</v>
      </c>
      <c r="Z44" s="211" t="str">
        <f>IF('Indicator Data'!BD47="No data","x",ROUND(IF('Indicator Data'!BD47&gt;Z$195,10,IF('Indicator Data'!BD47&lt;Z$194,0,10-(Z$195-'Indicator Data'!BD47)/(Z$195-Z$194)*10)),1))</f>
        <v>x</v>
      </c>
      <c r="AA44" s="77">
        <f>IF('Indicator Data'!BE47="No data","x",IF('Indicator Data'!BE47&gt;'Indicator Data'!BE47,1,'Indicator Data'!BE47/'Indicator Data'!CK47))</f>
        <v>3.6680197583997654E-6</v>
      </c>
      <c r="AB44" s="211">
        <f t="shared" si="10"/>
        <v>0</v>
      </c>
      <c r="AC44" s="74">
        <f t="shared" si="11"/>
        <v>0.1</v>
      </c>
      <c r="AD44" s="73">
        <f>IF('Indicator Data'!AX47="No data","x",ROUND(IF('Indicator Data'!AX47&gt;AD$195,10,IF('Indicator Data'!AX47&lt;AD$194,0,10-(AD$195-'Indicator Data'!AX47)/(AD$195-AD$194)*10)),1))</f>
        <v>0.4</v>
      </c>
      <c r="AE44" s="73" t="str">
        <f>IF('Indicator Data'!AY47="No data","x",ROUND(IF('Indicator Data'!AY47&gt;AE$195,10,IF('Indicator Data'!AY47&lt;AE$194,0,10-(AE$195-'Indicator Data'!AY47)/(AE$195-AE$194)*10)),1))</f>
        <v>x</v>
      </c>
      <c r="AF44" s="74">
        <f t="shared" si="12"/>
        <v>0.4</v>
      </c>
      <c r="AG44" s="88">
        <f>('Indicator Data'!BJ47+'Indicator Data'!BI47*0.5+'Indicator Data'!BH47*0.25)/1000</f>
        <v>1.1305000000000001</v>
      </c>
      <c r="AH44" s="79">
        <f>AG44*1000/'Indicator Data'!CK47</f>
        <v>2.7644642245806231E-4</v>
      </c>
      <c r="AI44" s="74">
        <f t="shared" si="13"/>
        <v>0</v>
      </c>
      <c r="AJ44" s="73">
        <f>IF('Indicator Data'!BN47="No data","x",ROUND(IF('Indicator Data'!BN47&lt;$AJ$194,10,IF('Indicator Data'!BN47&gt;$AJ$195,0,($AJ$195-'Indicator Data'!BN47)/($AJ$195-$AJ$194)*10)),1))</f>
        <v>3.3</v>
      </c>
      <c r="AK44" s="73">
        <f>IF('Indicator Data'!BO47="No data","x",ROUND(IF('Indicator Data'!BO47&gt;$AK$195,10,IF('Indicator Data'!BO47&lt;$AK$194,0,10-($AK$195-'Indicator Data'!BO47)/($AK$195-$AK$194)*10)),1))</f>
        <v>0</v>
      </c>
      <c r="AL44" s="80">
        <f>IF('Indicator Data'!BP47="No data","x",ROUND(IF('Indicator Data'!BP47&gt;$AL$195,10,IF('Indicator Data'!BP47&lt;$AL$194,0,10-($AL$195-'Indicator Data'!BP47)/($AL$195-$AL$194)*10)),1))</f>
        <v>2.4</v>
      </c>
      <c r="AM44" s="80">
        <f>IF('Indicator Data'!BQ47="No data","x",ROUND(IF('Indicator Data'!BQ47&gt;$AM$195,10,IF('Indicator Data'!BQ47&lt;$AM$194,0,10-($AM$195-'Indicator Data'!BQ47)/($AM$195-$AM$194)*10)),1))</f>
        <v>1.4</v>
      </c>
      <c r="AN44" s="73">
        <f t="shared" si="14"/>
        <v>2.2000000000000002</v>
      </c>
      <c r="AO44" s="74">
        <f t="shared" si="15"/>
        <v>1.7</v>
      </c>
      <c r="AP44" s="81">
        <f t="shared" si="16"/>
        <v>0.6</v>
      </c>
      <c r="AQ44" s="82">
        <f t="shared" si="17"/>
        <v>0.9</v>
      </c>
    </row>
    <row r="45" spans="1:43" s="4" customFormat="1" x14ac:dyDescent="0.25">
      <c r="A45" s="126" t="str">
        <f>'Indicator Data'!A48</f>
        <v>Cuba</v>
      </c>
      <c r="B45" s="59" t="str">
        <f>'Indicator Data'!B48</f>
        <v>CUB</v>
      </c>
      <c r="C45" s="73">
        <f>ROUND(IF('Indicator Data'!AQ48="No data",IF((0.1233*LN('Indicator Data'!CJ48)-0.4559)&gt;C$195,0,IF((0.1233*LN('Indicator Data'!CJ48)-0.4559)&lt;C$194,10,(C$195-(0.1233*LN('Indicator Data'!CJ48)-0.4559))/(C$195-C$194)*10)),IF('Indicator Data'!AQ48&gt;C$195,0,IF('Indicator Data'!AQ48&lt;C$194,10,(C$195-'Indicator Data'!AQ48)/(C$195-C$194)*10))),1)</f>
        <v>2.7</v>
      </c>
      <c r="D45" s="73" t="str">
        <f>IF('Indicator Data'!AR48="No data","x",ROUND((IF(LOG('Indicator Data'!AR48*1000)&gt;D$195,10,IF(LOG('Indicator Data'!AR48*1000)&lt;D$194,0,10-(D$195-LOG('Indicator Data'!AR48*1000))/(D$195-D$194)*10))),1))</f>
        <v>x</v>
      </c>
      <c r="E45" s="74">
        <f t="shared" si="1"/>
        <v>2.7</v>
      </c>
      <c r="F45" s="73">
        <f>IF('Indicator Data'!BF48="No data","x",ROUND(IF('Indicator Data'!BF48&gt;F$195,10,IF('Indicator Data'!BF48&lt;F$194,0,10-(F$195-'Indicator Data'!BF48)/(F$195-F$194)*10)),1))</f>
        <v>4</v>
      </c>
      <c r="G45" s="73" t="str">
        <f>IF('Indicator Data'!BG48="No data","x",ROUND(IF('Indicator Data'!BG48&gt;G$195,10,IF('Indicator Data'!BG48&lt;G$194,0,10-(G$195-'Indicator Data'!BG48)/(G$195-G$194)*10)),1))</f>
        <v>x</v>
      </c>
      <c r="H45" s="74">
        <f t="shared" si="2"/>
        <v>4</v>
      </c>
      <c r="I45" s="75">
        <f>SUM(IF('Indicator Data'!AS48=0,0,'Indicator Data'!AS48),SUM('Indicator Data'!AT48:AU48))</f>
        <v>2614.3812600000001</v>
      </c>
      <c r="J45" s="75">
        <f>I45/'Indicator Data'!CK48*1000000</f>
        <v>230.58294580644548</v>
      </c>
      <c r="K45" s="73">
        <f t="shared" si="3"/>
        <v>4.5999999999999996</v>
      </c>
      <c r="L45" s="73" t="str">
        <f>IF('Indicator Data'!AV48="No data","x",ROUND(IF('Indicator Data'!AV48&gt;L$195,10,IF('Indicator Data'!AV48&lt;L$194,0,10-(L$195-'Indicator Data'!AV48)/(L$195-L$194)*10)),1))</f>
        <v>x</v>
      </c>
      <c r="M45" s="73" t="str">
        <f>IF('Indicator Data'!AW48="No data","x",IF('Indicator Data'!AW48=0,0,ROUND(IF(LOG('Indicator Data'!AW48)&gt;M$195,10,IF(LOG('Indicator Data'!AW48)&lt;M$194,0,10-(M$195-LOG('Indicator Data'!AW48))/(M$195-M$194)*10)),1)))</f>
        <v>x</v>
      </c>
      <c r="N45" s="74">
        <f t="shared" si="4"/>
        <v>4.5999999999999996</v>
      </c>
      <c r="O45" s="76">
        <f t="shared" si="5"/>
        <v>3.5</v>
      </c>
      <c r="P45" s="88">
        <f>IF(AND('Indicator Data'!BK48="No data",'Indicator Data'!BL48="No data"),0,SUM('Indicator Data'!BK48:BM48)/1000)</f>
        <v>0.31900000000000001</v>
      </c>
      <c r="Q45" s="73">
        <f t="shared" si="6"/>
        <v>0</v>
      </c>
      <c r="R45" s="77">
        <f>P45*1000/'Indicator Data'!CK48</f>
        <v>2.8135131182915571E-5</v>
      </c>
      <c r="S45" s="73">
        <f t="shared" si="7"/>
        <v>0</v>
      </c>
      <c r="T45" s="78">
        <f t="shared" si="8"/>
        <v>0</v>
      </c>
      <c r="U45" s="73">
        <f>IF('Indicator Data'!BA48="No data","x",ROUND(IF('Indicator Data'!BA48&gt;U$195,10,IF('Indicator Data'!BA48&lt;U$194,0,10-(U$195-'Indicator Data'!BA48)/(U$195-U$194)*10)),1))</f>
        <v>0.8</v>
      </c>
      <c r="V45" s="73">
        <f>IF('Indicator Data'!BB48="No data","x",IF('Indicator Data'!BB48=0,0,ROUND(IF(LOG('Indicator Data'!BB48)&gt;V$195,10,IF(LOG('Indicator Data'!BB48)&lt;V$194,0,10-(V$195-LOG('Indicator Data'!BB48))/(V$195-V$194)*10)),1)))</f>
        <v>5</v>
      </c>
      <c r="W45" s="73">
        <f t="shared" si="9"/>
        <v>2.9</v>
      </c>
      <c r="X45" s="73">
        <f>IF('Indicator Data'!AZ48="No data","x",ROUND(IF('Indicator Data'!AZ48&gt;X$195,10,IF('Indicator Data'!AZ48&lt;X$194,0,10-(X$195-'Indicator Data'!AZ48)/(X$195-X$194)*10)),1))</f>
        <v>0.1</v>
      </c>
      <c r="Y45" s="73" t="str">
        <f>IF('Indicator Data'!BC48="No data","x",ROUND(IF('Indicator Data'!BC48&gt;Y$195,10,IF('Indicator Data'!BC48&lt;Y$194,0,10-(Y$195-'Indicator Data'!BC48)/(Y$195-Y$194)*10)),1))</f>
        <v>x</v>
      </c>
      <c r="Z45" s="211" t="str">
        <f>IF('Indicator Data'!BD48="No data","x",ROUND(IF('Indicator Data'!BD48&gt;Z$195,10,IF('Indicator Data'!BD48&lt;Z$194,0,10-(Z$195-'Indicator Data'!BD48)/(Z$195-Z$194)*10)),1))</f>
        <v>x</v>
      </c>
      <c r="AA45" s="77">
        <f>IF('Indicator Data'!BE48="No data","x",IF('Indicator Data'!BE48&gt;'Indicator Data'!BE48,1,'Indicator Data'!BE48/'Indicator Data'!CK48))</f>
        <v>3.6042955201286138E-3</v>
      </c>
      <c r="AB45" s="211">
        <f t="shared" si="10"/>
        <v>0</v>
      </c>
      <c r="AC45" s="74">
        <f t="shared" si="11"/>
        <v>1</v>
      </c>
      <c r="AD45" s="73">
        <f>IF('Indicator Data'!AX48="No data","x",ROUND(IF('Indicator Data'!AX48&gt;AD$195,10,IF('Indicator Data'!AX48&lt;AD$194,0,10-(AD$195-'Indicator Data'!AX48)/(AD$195-AD$194)*10)),1))</f>
        <v>0.4</v>
      </c>
      <c r="AE45" s="73" t="str">
        <f>IF('Indicator Data'!AY48="No data","x",ROUND(IF('Indicator Data'!AY48&gt;AE$195,10,IF('Indicator Data'!AY48&lt;AE$194,0,10-(AE$195-'Indicator Data'!AY48)/(AE$195-AE$194)*10)),1))</f>
        <v>x</v>
      </c>
      <c r="AF45" s="74">
        <f t="shared" si="12"/>
        <v>0.4</v>
      </c>
      <c r="AG45" s="88">
        <f>('Indicator Data'!BJ48+'Indicator Data'!BI48*0.5+'Indicator Data'!BH48*0.25)/1000</f>
        <v>2530.3809999999999</v>
      </c>
      <c r="AH45" s="79">
        <f>AG45*1000/'Indicator Data'!CK48</f>
        <v>0.22317429898983412</v>
      </c>
      <c r="AI45" s="74">
        <f t="shared" si="13"/>
        <v>10</v>
      </c>
      <c r="AJ45" s="73">
        <f>IF('Indicator Data'!BN48="No data","x",ROUND(IF('Indicator Data'!BN48&lt;$AJ$194,10,IF('Indicator Data'!BN48&gt;$AJ$195,0,($AJ$195-'Indicator Data'!BN48)/($AJ$195-$AJ$194)*10)),1))</f>
        <v>1.5</v>
      </c>
      <c r="AK45" s="73">
        <f>IF('Indicator Data'!BO48="No data","x",ROUND(IF('Indicator Data'!BO48&gt;$AK$195,10,IF('Indicator Data'!BO48&lt;$AK$194,0,10-($AK$195-'Indicator Data'!BO48)/($AK$195-$AK$194)*10)),1))</f>
        <v>0</v>
      </c>
      <c r="AL45" s="80" t="str">
        <f>IF('Indicator Data'!BP48="No data","x",ROUND(IF('Indicator Data'!BP48&gt;$AL$195,10,IF('Indicator Data'!BP48&lt;$AL$194,0,10-($AL$195-'Indicator Data'!BP48)/($AL$195-$AL$194)*10)),1))</f>
        <v>x</v>
      </c>
      <c r="AM45" s="80" t="str">
        <f>IF('Indicator Data'!BQ48="No data","x",ROUND(IF('Indicator Data'!BQ48&gt;$AM$195,10,IF('Indicator Data'!BQ48&lt;$AM$194,0,10-($AM$195-'Indicator Data'!BQ48)/($AM$195-$AM$194)*10)),1))</f>
        <v>x</v>
      </c>
      <c r="AN45" s="73" t="str">
        <f t="shared" si="14"/>
        <v>x</v>
      </c>
      <c r="AO45" s="74">
        <f t="shared" si="15"/>
        <v>0.8</v>
      </c>
      <c r="AP45" s="81">
        <f t="shared" si="16"/>
        <v>5.2</v>
      </c>
      <c r="AQ45" s="82">
        <f t="shared" si="17"/>
        <v>3</v>
      </c>
    </row>
    <row r="46" spans="1:43" s="4" customFormat="1" x14ac:dyDescent="0.25">
      <c r="A46" s="126" t="str">
        <f>'Indicator Data'!A49</f>
        <v>Cyprus</v>
      </c>
      <c r="B46" s="59" t="str">
        <f>'Indicator Data'!B49</f>
        <v>CYP</v>
      </c>
      <c r="C46" s="73">
        <f>ROUND(IF('Indicator Data'!AQ49="No data",IF((0.1233*LN('Indicator Data'!CJ49)-0.4559)&gt;C$195,0,IF((0.1233*LN('Indicator Data'!CJ49)-0.4559)&lt;C$194,10,(C$195-(0.1233*LN('Indicator Data'!CJ49)-0.4559))/(C$195-C$194)*10)),IF('Indicator Data'!AQ49&gt;C$195,0,IF('Indicator Data'!AQ49&lt;C$194,10,(C$195-'Indicator Data'!AQ49)/(C$195-C$194)*10))),1)</f>
        <v>1.2</v>
      </c>
      <c r="D46" s="73" t="str">
        <f>IF('Indicator Data'!AR49="No data","x",ROUND((IF(LOG('Indicator Data'!AR49*1000)&gt;D$195,10,IF(LOG('Indicator Data'!AR49*1000)&lt;D$194,0,10-(D$195-LOG('Indicator Data'!AR49*1000))/(D$195-D$194)*10))),1))</f>
        <v>x</v>
      </c>
      <c r="E46" s="74">
        <f t="shared" si="1"/>
        <v>1.2</v>
      </c>
      <c r="F46" s="73">
        <f>IF('Indicator Data'!BF49="No data","x",ROUND(IF('Indicator Data'!BF49&gt;F$195,10,IF('Indicator Data'!BF49&lt;F$194,0,10-(F$195-'Indicator Data'!BF49)/(F$195-F$194)*10)),1))</f>
        <v>1.1000000000000001</v>
      </c>
      <c r="G46" s="73">
        <f>IF('Indicator Data'!BG49="No data","x",ROUND(IF('Indicator Data'!BG49&gt;G$195,10,IF('Indicator Data'!BG49&lt;G$194,0,10-(G$195-'Indicator Data'!BG49)/(G$195-G$194)*10)),1))</f>
        <v>2.2999999999999998</v>
      </c>
      <c r="H46" s="74">
        <f t="shared" si="2"/>
        <v>1.7</v>
      </c>
      <c r="I46" s="75">
        <f>SUM(IF('Indicator Data'!AS49=0,0,'Indicator Data'!AS49),SUM('Indicator Data'!AT49:AU49))</f>
        <v>0</v>
      </c>
      <c r="J46" s="75">
        <f>I46/'Indicator Data'!CK49*1000000</f>
        <v>0</v>
      </c>
      <c r="K46" s="73">
        <f t="shared" si="3"/>
        <v>0</v>
      </c>
      <c r="L46" s="73" t="str">
        <f>IF('Indicator Data'!AV49="No data","x",ROUND(IF('Indicator Data'!AV49&gt;L$195,10,IF('Indicator Data'!AV49&lt;L$194,0,10-(L$195-'Indicator Data'!AV49)/(L$195-L$194)*10)),1))</f>
        <v>x</v>
      </c>
      <c r="M46" s="73">
        <f>IF('Indicator Data'!AW49="No data","x",IF('Indicator Data'!AW49=0,0,ROUND(IF(LOG('Indicator Data'!AW49)&gt;M$195,10,IF(LOG('Indicator Data'!AW49)&lt;M$194,0,10-(M$195-LOG('Indicator Data'!AW49))/(M$195-M$194)*10)),1)))</f>
        <v>5.8</v>
      </c>
      <c r="N46" s="74">
        <f t="shared" si="4"/>
        <v>2.9</v>
      </c>
      <c r="O46" s="76">
        <f t="shared" si="5"/>
        <v>1.8</v>
      </c>
      <c r="P46" s="88">
        <f>IF(AND('Indicator Data'!BK49="No data",'Indicator Data'!BL49="No data"),0,SUM('Indicator Data'!BK49:BM49)/1000)</f>
        <v>249.321</v>
      </c>
      <c r="Q46" s="73">
        <f t="shared" si="6"/>
        <v>8</v>
      </c>
      <c r="R46" s="77">
        <f>P46*1000/'Indicator Data'!CK49</f>
        <v>0.2096429307177122</v>
      </c>
      <c r="S46" s="73">
        <f t="shared" si="7"/>
        <v>10</v>
      </c>
      <c r="T46" s="78">
        <f t="shared" si="8"/>
        <v>9</v>
      </c>
      <c r="U46" s="73">
        <f>IF('Indicator Data'!BA49="No data","x",ROUND(IF('Indicator Data'!BA49&gt;U$195,10,IF('Indicator Data'!BA49&lt;U$194,0,10-(U$195-'Indicator Data'!BA49)/(U$195-U$194)*10)),1))</f>
        <v>0.2</v>
      </c>
      <c r="V46" s="73">
        <f>IF('Indicator Data'!BB49="No data","x",IF('Indicator Data'!BB49=0,0,ROUND(IF(LOG('Indicator Data'!BB49)&gt;V$195,10,IF(LOG('Indicator Data'!BB49)&lt;V$194,0,10-(V$195-LOG('Indicator Data'!BB49))/(V$195-V$194)*10)),1)))</f>
        <v>3.3</v>
      </c>
      <c r="W46" s="73">
        <f t="shared" si="9"/>
        <v>1.75</v>
      </c>
      <c r="X46" s="73">
        <f>IF('Indicator Data'!AZ49="No data","x",ROUND(IF('Indicator Data'!AZ49&gt;X$195,10,IF('Indicator Data'!AZ49&lt;X$194,0,10-(X$195-'Indicator Data'!AZ49)/(X$195-X$194)*10)),1))</f>
        <v>0.1</v>
      </c>
      <c r="Y46" s="73" t="str">
        <f>IF('Indicator Data'!BC49="No data","x",ROUND(IF('Indicator Data'!BC49&gt;Y$195,10,IF('Indicator Data'!BC49&lt;Y$194,0,10-(Y$195-'Indicator Data'!BC49)/(Y$195-Y$194)*10)),1))</f>
        <v>x</v>
      </c>
      <c r="Z46" s="211" t="str">
        <f>IF('Indicator Data'!BD49="No data","x",ROUND(IF('Indicator Data'!BD49&gt;Z$195,10,IF('Indicator Data'!BD49&lt;Z$194,0,10-(Z$195-'Indicator Data'!BD49)/(Z$195-Z$194)*10)),1))</f>
        <v>x</v>
      </c>
      <c r="AA46" s="77">
        <f>IF('Indicator Data'!BE49="No data","x",IF('Indicator Data'!BE49&gt;'Indicator Data'!BE49,1,'Indicator Data'!BE49/'Indicator Data'!CK49))</f>
        <v>3.3634219454873389E-6</v>
      </c>
      <c r="AB46" s="211">
        <f t="shared" si="10"/>
        <v>0</v>
      </c>
      <c r="AC46" s="74">
        <f t="shared" si="11"/>
        <v>0.6</v>
      </c>
      <c r="AD46" s="73">
        <f>IF('Indicator Data'!AX49="No data","x",ROUND(IF('Indicator Data'!AX49&gt;AD$195,10,IF('Indicator Data'!AX49&lt;AD$194,0,10-(AD$195-'Indicator Data'!AX49)/(AD$195-AD$194)*10)),1))</f>
        <v>0.2</v>
      </c>
      <c r="AE46" s="73" t="str">
        <f>IF('Indicator Data'!AY49="No data","x",ROUND(IF('Indicator Data'!AY49&gt;AE$195,10,IF('Indicator Data'!AY49&lt;AE$194,0,10-(AE$195-'Indicator Data'!AY49)/(AE$195-AE$194)*10)),1))</f>
        <v>x</v>
      </c>
      <c r="AF46" s="74">
        <f t="shared" si="12"/>
        <v>0.2</v>
      </c>
      <c r="AG46" s="88">
        <f>('Indicator Data'!BJ49+'Indicator Data'!BI49*0.5+'Indicator Data'!BH49*0.25)/1000</f>
        <v>0</v>
      </c>
      <c r="AH46" s="79">
        <f>AG46*1000/'Indicator Data'!CK49</f>
        <v>0</v>
      </c>
      <c r="AI46" s="74">
        <f t="shared" si="13"/>
        <v>0</v>
      </c>
      <c r="AJ46" s="73">
        <f>IF('Indicator Data'!BN49="No data","x",ROUND(IF('Indicator Data'!BN49&lt;$AJ$194,10,IF('Indicator Data'!BN49&gt;$AJ$195,0,($AJ$195-'Indicator Data'!BN49)/($AJ$195-$AJ$194)*10)),1))</f>
        <v>5.9</v>
      </c>
      <c r="AK46" s="73">
        <f>IF('Indicator Data'!BO49="No data","x",ROUND(IF('Indicator Data'!BO49&gt;$AK$195,10,IF('Indicator Data'!BO49&lt;$AK$194,0,10-($AK$195-'Indicator Data'!BO49)/($AK$195-$AK$194)*10)),1))</f>
        <v>0.2</v>
      </c>
      <c r="AL46" s="80">
        <f>IF('Indicator Data'!BP49="No data","x",ROUND(IF('Indicator Data'!BP49&gt;$AL$195,10,IF('Indicator Data'!BP49&lt;$AL$194,0,10-($AL$195-'Indicator Data'!BP49)/($AL$195-$AL$194)*10)),1))</f>
        <v>1.1000000000000001</v>
      </c>
      <c r="AM46" s="80">
        <f>IF('Indicator Data'!BQ49="No data","x",ROUND(IF('Indicator Data'!BQ49&gt;$AM$195,10,IF('Indicator Data'!BQ49&lt;$AM$194,0,10-($AM$195-'Indicator Data'!BQ49)/($AM$195-$AM$194)*10)),1))</f>
        <v>6.4</v>
      </c>
      <c r="AN46" s="73">
        <f t="shared" si="14"/>
        <v>2.2000000000000002</v>
      </c>
      <c r="AO46" s="74">
        <f t="shared" si="15"/>
        <v>3.1</v>
      </c>
      <c r="AP46" s="81">
        <f t="shared" si="16"/>
        <v>1.1000000000000001</v>
      </c>
      <c r="AQ46" s="82">
        <f t="shared" si="17"/>
        <v>6.5</v>
      </c>
    </row>
    <row r="47" spans="1:43" s="4" customFormat="1" x14ac:dyDescent="0.25">
      <c r="A47" s="126" t="str">
        <f>'Indicator Data'!A50</f>
        <v>Czech Republic</v>
      </c>
      <c r="B47" s="59" t="str">
        <f>'Indicator Data'!B50</f>
        <v>CZE</v>
      </c>
      <c r="C47" s="73">
        <f>ROUND(IF('Indicator Data'!AQ50="No data",IF((0.1233*LN('Indicator Data'!CJ50)-0.4559)&gt;C$195,0,IF((0.1233*LN('Indicator Data'!CJ50)-0.4559)&lt;C$194,10,(C$195-(0.1233*LN('Indicator Data'!CJ50)-0.4559))/(C$195-C$194)*10)),IF('Indicator Data'!AQ50&gt;C$195,0,IF('Indicator Data'!AQ50&lt;C$194,10,(C$195-'Indicator Data'!AQ50)/(C$195-C$194)*10))),1)</f>
        <v>1</v>
      </c>
      <c r="D47" s="73" t="str">
        <f>IF('Indicator Data'!AR50="No data","x",ROUND((IF(LOG('Indicator Data'!AR50*1000)&gt;D$195,10,IF(LOG('Indicator Data'!AR50*1000)&lt;D$194,0,10-(D$195-LOG('Indicator Data'!AR50*1000))/(D$195-D$194)*10))),1))</f>
        <v>x</v>
      </c>
      <c r="E47" s="74">
        <f t="shared" si="1"/>
        <v>1</v>
      </c>
      <c r="F47" s="73">
        <f>IF('Indicator Data'!BF50="No data","x",ROUND(IF('Indicator Data'!BF50&gt;F$195,10,IF('Indicator Data'!BF50&lt;F$194,0,10-(F$195-'Indicator Data'!BF50)/(F$195-F$194)*10)),1))</f>
        <v>1.7</v>
      </c>
      <c r="G47" s="73">
        <f>IF('Indicator Data'!BG50="No data","x",ROUND(IF('Indicator Data'!BG50&gt;G$195,10,IF('Indicator Data'!BG50&lt;G$194,0,10-(G$195-'Indicator Data'!BG50)/(G$195-G$194)*10)),1))</f>
        <v>0.3</v>
      </c>
      <c r="H47" s="74">
        <f t="shared" si="2"/>
        <v>1</v>
      </c>
      <c r="I47" s="75">
        <f>SUM(IF('Indicator Data'!AS50=0,0,'Indicator Data'!AS50),SUM('Indicator Data'!AT50:AU50))</f>
        <v>0</v>
      </c>
      <c r="J47" s="75">
        <f>I47/'Indicator Data'!CK50*1000000</f>
        <v>0</v>
      </c>
      <c r="K47" s="73">
        <f t="shared" si="3"/>
        <v>0</v>
      </c>
      <c r="L47" s="73" t="str">
        <f>IF('Indicator Data'!AV50="No data","x",ROUND(IF('Indicator Data'!AV50&gt;L$195,10,IF('Indicator Data'!AV50&lt;L$194,0,10-(L$195-'Indicator Data'!AV50)/(L$195-L$194)*10)),1))</f>
        <v>x</v>
      </c>
      <c r="M47" s="73">
        <f>IF('Indicator Data'!AW50="No data","x",IF('Indicator Data'!AW50=0,0,ROUND(IF(LOG('Indicator Data'!AW50)&gt;M$195,10,IF(LOG('Indicator Data'!AW50)&lt;M$194,0,10-(M$195-LOG('Indicator Data'!AW50))/(M$195-M$194)*10)),1)))</f>
        <v>5.7</v>
      </c>
      <c r="N47" s="74">
        <f t="shared" si="4"/>
        <v>2.9</v>
      </c>
      <c r="O47" s="76">
        <f t="shared" si="5"/>
        <v>1.5</v>
      </c>
      <c r="P47" s="88">
        <f>IF(AND('Indicator Data'!BK50="No data",'Indicator Data'!BL50="No data"),0,SUM('Indicator Data'!BK50:BM50)/1000)</f>
        <v>4.1210000000000004</v>
      </c>
      <c r="Q47" s="73">
        <f t="shared" si="6"/>
        <v>2.1</v>
      </c>
      <c r="R47" s="77">
        <f>P47*1000/'Indicator Data'!CK50</f>
        <v>3.8783345465873056E-4</v>
      </c>
      <c r="S47" s="73">
        <f t="shared" si="7"/>
        <v>2.5</v>
      </c>
      <c r="T47" s="78">
        <f t="shared" si="8"/>
        <v>2.2999999999999998</v>
      </c>
      <c r="U47" s="73">
        <f>IF('Indicator Data'!BA50="No data","x",ROUND(IF('Indicator Data'!BA50&gt;U$195,10,IF('Indicator Data'!BA50&lt;U$194,0,10-(U$195-'Indicator Data'!BA50)/(U$195-U$194)*10)),1))</f>
        <v>0.2</v>
      </c>
      <c r="V47" s="73">
        <f>IF('Indicator Data'!BB50="No data","x",IF('Indicator Data'!BB50=0,0,ROUND(IF(LOG('Indicator Data'!BB50)&gt;V$195,10,IF(LOG('Indicator Data'!BB50)&lt;V$194,0,10-(V$195-LOG('Indicator Data'!BB50))/(V$195-V$194)*10)),1)))</f>
        <v>2.6</v>
      </c>
      <c r="W47" s="73">
        <f t="shared" si="9"/>
        <v>1.4000000000000001</v>
      </c>
      <c r="X47" s="73">
        <f>IF('Indicator Data'!AZ50="No data","x",ROUND(IF('Indicator Data'!AZ50&gt;X$195,10,IF('Indicator Data'!AZ50&lt;X$194,0,10-(X$195-'Indicator Data'!AZ50)/(X$195-X$194)*10)),1))</f>
        <v>0.1</v>
      </c>
      <c r="Y47" s="73" t="str">
        <f>IF('Indicator Data'!BC50="No data","x",ROUND(IF('Indicator Data'!BC50&gt;Y$195,10,IF('Indicator Data'!BC50&lt;Y$194,0,10-(Y$195-'Indicator Data'!BC50)/(Y$195-Y$194)*10)),1))</f>
        <v>x</v>
      </c>
      <c r="Z47" s="211" t="str">
        <f>IF('Indicator Data'!BD50="No data","x",ROUND(IF('Indicator Data'!BD50&gt;Z$195,10,IF('Indicator Data'!BD50&lt;Z$194,0,10-(Z$195-'Indicator Data'!BD50)/(Z$195-Z$194)*10)),1))</f>
        <v>x</v>
      </c>
      <c r="AA47" s="77">
        <f>IF('Indicator Data'!BE50="No data","x",IF('Indicator Data'!BE50&gt;'Indicator Data'!BE50,1,'Indicator Data'!BE50/'Indicator Data'!CK50))</f>
        <v>9.4111491060114189E-8</v>
      </c>
      <c r="AB47" s="211">
        <f t="shared" si="10"/>
        <v>0</v>
      </c>
      <c r="AC47" s="74">
        <f t="shared" si="11"/>
        <v>0.5</v>
      </c>
      <c r="AD47" s="73">
        <f>IF('Indicator Data'!AX50="No data","x",ROUND(IF('Indicator Data'!AX50&gt;AD$195,10,IF('Indicator Data'!AX50&lt;AD$194,0,10-(AD$195-'Indicator Data'!AX50)/(AD$195-AD$194)*10)),1))</f>
        <v>0.3</v>
      </c>
      <c r="AE47" s="73" t="str">
        <f>IF('Indicator Data'!AY50="No data","x",ROUND(IF('Indicator Data'!AY50&gt;AE$195,10,IF('Indicator Data'!AY50&lt;AE$194,0,10-(AE$195-'Indicator Data'!AY50)/(AE$195-AE$194)*10)),1))</f>
        <v>x</v>
      </c>
      <c r="AF47" s="74">
        <f t="shared" si="12"/>
        <v>0.3</v>
      </c>
      <c r="AG47" s="88">
        <f>('Indicator Data'!BJ50+'Indicator Data'!BI50*0.5+'Indicator Data'!BH50*0.25)/1000</f>
        <v>0</v>
      </c>
      <c r="AH47" s="79">
        <f>AG47*1000/'Indicator Data'!CK50</f>
        <v>0</v>
      </c>
      <c r="AI47" s="74">
        <f t="shared" si="13"/>
        <v>0</v>
      </c>
      <c r="AJ47" s="73">
        <f>IF('Indicator Data'!BN50="No data","x",ROUND(IF('Indicator Data'!BN50&lt;$AJ$194,10,IF('Indicator Data'!BN50&gt;$AJ$195,0,($AJ$195-'Indicator Data'!BN50)/($AJ$195-$AJ$194)*10)),1))</f>
        <v>3.1</v>
      </c>
      <c r="AK47" s="73">
        <f>IF('Indicator Data'!BO50="No data","x",ROUND(IF('Indicator Data'!BO50&gt;$AK$195,10,IF('Indicator Data'!BO50&lt;$AK$194,0,10-($AK$195-'Indicator Data'!BO50)/($AK$195-$AK$194)*10)),1))</f>
        <v>0</v>
      </c>
      <c r="AL47" s="80">
        <f>IF('Indicator Data'!BP50="No data","x",ROUND(IF('Indicator Data'!BP50&gt;$AL$195,10,IF('Indicator Data'!BP50&lt;$AL$194,0,10-($AL$195-'Indicator Data'!BP50)/($AL$195-$AL$194)*10)),1))</f>
        <v>1.4</v>
      </c>
      <c r="AM47" s="80">
        <f>IF('Indicator Data'!BQ50="No data","x",ROUND(IF('Indicator Data'!BQ50&gt;$AM$195,10,IF('Indicator Data'!BQ50&lt;$AM$194,0,10-($AM$195-'Indicator Data'!BQ50)/($AM$195-$AM$194)*10)),1))</f>
        <v>5.4</v>
      </c>
      <c r="AN47" s="73">
        <f t="shared" si="14"/>
        <v>2.2000000000000002</v>
      </c>
      <c r="AO47" s="74">
        <f t="shared" si="15"/>
        <v>1.6</v>
      </c>
      <c r="AP47" s="81">
        <f t="shared" si="16"/>
        <v>0.6</v>
      </c>
      <c r="AQ47" s="82">
        <f t="shared" si="17"/>
        <v>1.5</v>
      </c>
    </row>
    <row r="48" spans="1:43" s="4" customFormat="1" x14ac:dyDescent="0.25">
      <c r="A48" s="126" t="str">
        <f>'Indicator Data'!A51</f>
        <v>Denmark</v>
      </c>
      <c r="B48" s="59" t="str">
        <f>'Indicator Data'!B51</f>
        <v>DNK</v>
      </c>
      <c r="C48" s="73">
        <f>ROUND(IF('Indicator Data'!AQ51="No data",IF((0.1233*LN('Indicator Data'!CJ51)-0.4559)&gt;C$195,0,IF((0.1233*LN('Indicator Data'!CJ51)-0.4559)&lt;C$194,10,(C$195-(0.1233*LN('Indicator Data'!CJ51)-0.4559))/(C$195-C$194)*10)),IF('Indicator Data'!AQ51&gt;C$195,0,IF('Indicator Data'!AQ51&lt;C$194,10,(C$195-'Indicator Data'!AQ51)/(C$195-C$194)*10))),1)</f>
        <v>0.3</v>
      </c>
      <c r="D48" s="73" t="str">
        <f>IF('Indicator Data'!AR51="No data","x",ROUND((IF(LOG('Indicator Data'!AR51*1000)&gt;D$195,10,IF(LOG('Indicator Data'!AR51*1000)&lt;D$194,0,10-(D$195-LOG('Indicator Data'!AR51*1000))/(D$195-D$194)*10))),1))</f>
        <v>x</v>
      </c>
      <c r="E48" s="74">
        <f t="shared" si="1"/>
        <v>0.3</v>
      </c>
      <c r="F48" s="73">
        <f>IF('Indicator Data'!BF51="No data","x",ROUND(IF('Indicator Data'!BF51&gt;F$195,10,IF('Indicator Data'!BF51&lt;F$194,0,10-(F$195-'Indicator Data'!BF51)/(F$195-F$194)*10)),1))</f>
        <v>0.5</v>
      </c>
      <c r="G48" s="73">
        <f>IF('Indicator Data'!BG51="No data","x",ROUND(IF('Indicator Data'!BG51&gt;G$195,10,IF('Indicator Data'!BG51&lt;G$194,0,10-(G$195-'Indicator Data'!BG51)/(G$195-G$194)*10)),1))</f>
        <v>1</v>
      </c>
      <c r="H48" s="74">
        <f t="shared" si="2"/>
        <v>0.8</v>
      </c>
      <c r="I48" s="75">
        <f>SUM(IF('Indicator Data'!AS51=0,0,'Indicator Data'!AS51),SUM('Indicator Data'!AT51:AU51))</f>
        <v>-3.043167</v>
      </c>
      <c r="J48" s="75">
        <f>I48/'Indicator Data'!CK51*1000000</f>
        <v>-0.52491510917048645</v>
      </c>
      <c r="K48" s="73">
        <f t="shared" si="3"/>
        <v>0</v>
      </c>
      <c r="L48" s="73" t="str">
        <f>IF('Indicator Data'!AV51="No data","x",ROUND(IF('Indicator Data'!AV51&gt;L$195,10,IF('Indicator Data'!AV51&lt;L$194,0,10-(L$195-'Indicator Data'!AV51)/(L$195-L$194)*10)),1))</f>
        <v>x</v>
      </c>
      <c r="M48" s="73">
        <f>IF('Indicator Data'!AW51="No data","x",IF('Indicator Data'!AW51=0,0,ROUND(IF(LOG('Indicator Data'!AW51)&gt;M$195,10,IF(LOG('Indicator Data'!AW51)&lt;M$194,0,10-(M$195-LOG('Indicator Data'!AW51))/(M$195-M$194)*10)),1)))</f>
        <v>3.7</v>
      </c>
      <c r="N48" s="74">
        <f t="shared" si="4"/>
        <v>1.9</v>
      </c>
      <c r="O48" s="76">
        <f t="shared" si="5"/>
        <v>0.8</v>
      </c>
      <c r="P48" s="88">
        <f>IF(AND('Indicator Data'!BK51="No data",'Indicator Data'!BL51="No data"),0,SUM('Indicator Data'!BK51:BM51)/1000)</f>
        <v>39.35</v>
      </c>
      <c r="Q48" s="73">
        <f t="shared" si="6"/>
        <v>5.3</v>
      </c>
      <c r="R48" s="77">
        <f>P48*1000/'Indicator Data'!CK51</f>
        <v>6.7874715866262491E-3</v>
      </c>
      <c r="S48" s="73">
        <f t="shared" si="7"/>
        <v>5.0999999999999996</v>
      </c>
      <c r="T48" s="78">
        <f t="shared" si="8"/>
        <v>5.2</v>
      </c>
      <c r="U48" s="73">
        <f>IF('Indicator Data'!BA51="No data","x",ROUND(IF('Indicator Data'!BA51&gt;U$195,10,IF('Indicator Data'!BA51&lt;U$194,0,10-(U$195-'Indicator Data'!BA51)/(U$195-U$194)*10)),1))</f>
        <v>0.4</v>
      </c>
      <c r="V48" s="73">
        <f>IF('Indicator Data'!BB51="No data","x",IF('Indicator Data'!BB51=0,0,ROUND(IF(LOG('Indicator Data'!BB51)&gt;V$195,10,IF(LOG('Indicator Data'!BB51)&lt;V$194,0,10-(V$195-LOG('Indicator Data'!BB51))/(V$195-V$194)*10)),1)))</f>
        <v>2.2999999999999998</v>
      </c>
      <c r="W48" s="73">
        <f t="shared" si="9"/>
        <v>1.3499999999999999</v>
      </c>
      <c r="X48" s="73">
        <f>IF('Indicator Data'!AZ51="No data","x",ROUND(IF('Indicator Data'!AZ51&gt;X$195,10,IF('Indicator Data'!AZ51&lt;X$194,0,10-(X$195-'Indicator Data'!AZ51)/(X$195-X$194)*10)),1))</f>
        <v>0.1</v>
      </c>
      <c r="Y48" s="73" t="str">
        <f>IF('Indicator Data'!BC51="No data","x",ROUND(IF('Indicator Data'!BC51&gt;Y$195,10,IF('Indicator Data'!BC51&lt;Y$194,0,10-(Y$195-'Indicator Data'!BC51)/(Y$195-Y$194)*10)),1))</f>
        <v>x</v>
      </c>
      <c r="Z48" s="211" t="str">
        <f>IF('Indicator Data'!BD51="No data","x",ROUND(IF('Indicator Data'!BD51&gt;Z$195,10,IF('Indicator Data'!BD51&lt;Z$194,0,10-(Z$195-'Indicator Data'!BD51)/(Z$195-Z$194)*10)),1))</f>
        <v>x</v>
      </c>
      <c r="AA48" s="77">
        <f>IF('Indicator Data'!BE51="No data","x",IF('Indicator Data'!BE51&gt;'Indicator Data'!BE51,1,'Indicator Data'!BE51/'Indicator Data'!CK51))</f>
        <v>0</v>
      </c>
      <c r="AB48" s="211">
        <f t="shared" si="10"/>
        <v>0</v>
      </c>
      <c r="AC48" s="74">
        <f t="shared" si="11"/>
        <v>0.5</v>
      </c>
      <c r="AD48" s="73">
        <f>IF('Indicator Data'!AX51="No data","x",ROUND(IF('Indicator Data'!AX51&gt;AD$195,10,IF('Indicator Data'!AX51&lt;AD$194,0,10-(AD$195-'Indicator Data'!AX51)/(AD$195-AD$194)*10)),1))</f>
        <v>0.3</v>
      </c>
      <c r="AE48" s="73" t="str">
        <f>IF('Indicator Data'!AY51="No data","x",ROUND(IF('Indicator Data'!AY51&gt;AE$195,10,IF('Indicator Data'!AY51&lt;AE$194,0,10-(AE$195-'Indicator Data'!AY51)/(AE$195-AE$194)*10)),1))</f>
        <v>x</v>
      </c>
      <c r="AF48" s="74">
        <f t="shared" si="12"/>
        <v>0.3</v>
      </c>
      <c r="AG48" s="88">
        <f>('Indicator Data'!BJ51+'Indicator Data'!BI51*0.5+'Indicator Data'!BH51*0.25)/1000</f>
        <v>0</v>
      </c>
      <c r="AH48" s="79">
        <f>AG48*1000/'Indicator Data'!CK51</f>
        <v>0</v>
      </c>
      <c r="AI48" s="74">
        <f t="shared" si="13"/>
        <v>0</v>
      </c>
      <c r="AJ48" s="73">
        <f>IF('Indicator Data'!BN51="No data","x",ROUND(IF('Indicator Data'!BN51&lt;$AJ$194,10,IF('Indicator Data'!BN51&gt;$AJ$195,0,($AJ$195-'Indicator Data'!BN51)/($AJ$195-$AJ$194)*10)),1))</f>
        <v>2.8</v>
      </c>
      <c r="AK48" s="73">
        <f>IF('Indicator Data'!BO51="No data","x",ROUND(IF('Indicator Data'!BO51&gt;$AK$195,10,IF('Indicator Data'!BO51&lt;$AK$194,0,10-($AK$195-'Indicator Data'!BO51)/($AK$195-$AK$194)*10)),1))</f>
        <v>0</v>
      </c>
      <c r="AL48" s="80">
        <f>IF('Indicator Data'!BP51="No data","x",ROUND(IF('Indicator Data'!BP51&gt;$AL$195,10,IF('Indicator Data'!BP51&lt;$AL$194,0,10-($AL$195-'Indicator Data'!BP51)/($AL$195-$AL$194)*10)),1))</f>
        <v>0.3</v>
      </c>
      <c r="AM48" s="80">
        <f>IF('Indicator Data'!BQ51="No data","x",ROUND(IF('Indicator Data'!BQ51&gt;$AM$195,10,IF('Indicator Data'!BQ51&lt;$AM$194,0,10-($AM$195-'Indicator Data'!BQ51)/($AM$195-$AM$194)*10)),1))</f>
        <v>3</v>
      </c>
      <c r="AN48" s="73">
        <f t="shared" si="14"/>
        <v>0.8</v>
      </c>
      <c r="AO48" s="74">
        <f t="shared" si="15"/>
        <v>1.4</v>
      </c>
      <c r="AP48" s="81">
        <f t="shared" si="16"/>
        <v>0.6</v>
      </c>
      <c r="AQ48" s="82">
        <f t="shared" si="17"/>
        <v>3.2</v>
      </c>
    </row>
    <row r="49" spans="1:43" s="4" customFormat="1" x14ac:dyDescent="0.25">
      <c r="A49" s="126" t="str">
        <f>'Indicator Data'!A52</f>
        <v>Djibouti</v>
      </c>
      <c r="B49" s="59" t="str">
        <f>'Indicator Data'!B52</f>
        <v>DJI</v>
      </c>
      <c r="C49" s="73">
        <f>ROUND(IF('Indicator Data'!AQ52="No data",IF((0.1233*LN('Indicator Data'!CJ52)-0.4559)&gt;C$195,0,IF((0.1233*LN('Indicator Data'!CJ52)-0.4559)&lt;C$194,10,(C$195-(0.1233*LN('Indicator Data'!CJ52)-0.4559))/(C$195-C$194)*10)),IF('Indicator Data'!AQ52&gt;C$195,0,IF('Indicator Data'!AQ52&lt;C$194,10,(C$195-'Indicator Data'!AQ52)/(C$195-C$194)*10))),1)</f>
        <v>7.3</v>
      </c>
      <c r="D49" s="73" t="str">
        <f>IF('Indicator Data'!AR52="No data","x",ROUND((IF(LOG('Indicator Data'!AR52*1000)&gt;D$195,10,IF(LOG('Indicator Data'!AR52*1000)&lt;D$194,0,10-(D$195-LOG('Indicator Data'!AR52*1000))/(D$195-D$194)*10))),1))</f>
        <v>x</v>
      </c>
      <c r="E49" s="74">
        <f t="shared" si="1"/>
        <v>7.3</v>
      </c>
      <c r="F49" s="73" t="str">
        <f>IF('Indicator Data'!BF52="No data","x",ROUND(IF('Indicator Data'!BF52&gt;F$195,10,IF('Indicator Data'!BF52&lt;F$194,0,10-(F$195-'Indicator Data'!BF52)/(F$195-F$194)*10)),1))</f>
        <v>x</v>
      </c>
      <c r="G49" s="73">
        <f>IF('Indicator Data'!BG52="No data","x",ROUND(IF('Indicator Data'!BG52&gt;G$195,10,IF('Indicator Data'!BG52&lt;G$194,0,10-(G$195-'Indicator Data'!BG52)/(G$195-G$194)*10)),1))</f>
        <v>4.2</v>
      </c>
      <c r="H49" s="74">
        <f t="shared" si="2"/>
        <v>4.2</v>
      </c>
      <c r="I49" s="75">
        <f>SUM(IF('Indicator Data'!AS52=0,0,'Indicator Data'!AS52),SUM('Indicator Data'!AT52:AU52))</f>
        <v>182.56708800000001</v>
      </c>
      <c r="J49" s="75">
        <f>I49/'Indicator Data'!CK52*1000000</f>
        <v>190.38823676636218</v>
      </c>
      <c r="K49" s="73">
        <f t="shared" si="3"/>
        <v>3.8</v>
      </c>
      <c r="L49" s="73">
        <f>IF('Indicator Data'!AV52="No data","x",ROUND(IF('Indicator Data'!AV52&gt;L$195,10,IF('Indicator Data'!AV52&lt;L$194,0,10-(L$195-'Indicator Data'!AV52)/(L$195-L$194)*10)),1))</f>
        <v>4.9000000000000004</v>
      </c>
      <c r="M49" s="73">
        <f>IF('Indicator Data'!AW52="No data","x",IF('Indicator Data'!AW52=0,0,ROUND(IF(LOG('Indicator Data'!AW52)&gt;M$195,10,IF(LOG('Indicator Data'!AW52)&lt;M$194,0,10-(M$195-LOG('Indicator Data'!AW52))/(M$195-M$194)*10)),1)))</f>
        <v>6.7</v>
      </c>
      <c r="N49" s="74">
        <f t="shared" si="4"/>
        <v>5.0999999999999996</v>
      </c>
      <c r="O49" s="76">
        <f t="shared" si="5"/>
        <v>6</v>
      </c>
      <c r="P49" s="88">
        <f>IF(AND('Indicator Data'!BK52="No data",'Indicator Data'!BL52="No data"),0,SUM('Indicator Data'!BK52:BM52)/1000)</f>
        <v>28.257000000000001</v>
      </c>
      <c r="Q49" s="73">
        <f t="shared" si="6"/>
        <v>4.8</v>
      </c>
      <c r="R49" s="77">
        <f>P49*1000/'Indicator Data'!CK52</f>
        <v>2.9467525966712552E-2</v>
      </c>
      <c r="S49" s="73">
        <f t="shared" si="7"/>
        <v>7.3</v>
      </c>
      <c r="T49" s="78">
        <f t="shared" si="8"/>
        <v>6.1</v>
      </c>
      <c r="U49" s="73">
        <f>IF('Indicator Data'!BA52="No data","x",ROUND(IF('Indicator Data'!BA52&gt;U$195,10,IF('Indicator Data'!BA52&lt;U$194,0,10-(U$195-'Indicator Data'!BA52)/(U$195-U$194)*10)),1))</f>
        <v>2.6</v>
      </c>
      <c r="V49" s="73">
        <f>IF('Indicator Data'!BB52="No data","x",IF('Indicator Data'!BB52=0,0,ROUND(IF(LOG('Indicator Data'!BB52)&gt;V$195,10,IF(LOG('Indicator Data'!BB52)&lt;V$194,0,10-(V$195-LOG('Indicator Data'!BB52))/(V$195-V$194)*10)),1)))</f>
        <v>6.5</v>
      </c>
      <c r="W49" s="73">
        <f t="shared" si="9"/>
        <v>4.55</v>
      </c>
      <c r="X49" s="73">
        <f>IF('Indicator Data'!AZ52="No data","x",ROUND(IF('Indicator Data'!AZ52&gt;X$195,10,IF('Indicator Data'!AZ52&lt;X$194,0,10-(X$195-'Indicator Data'!AZ52)/(X$195-X$194)*10)),1))</f>
        <v>4.9000000000000004</v>
      </c>
      <c r="Y49" s="73">
        <f>IF('Indicator Data'!BC52="No data","x",ROUND(IF('Indicator Data'!BC52&gt;Y$195,10,IF('Indicator Data'!BC52&lt;Y$194,0,10-(Y$195-'Indicator Data'!BC52)/(Y$195-Y$194)*10)),1))</f>
        <v>2.2999999999999998</v>
      </c>
      <c r="Z49" s="211">
        <f>IF('Indicator Data'!BD52="No data","x",ROUND(IF('Indicator Data'!BD52&gt;Z$195,10,IF('Indicator Data'!BD52&lt;Z$194,0,10-(Z$195-'Indicator Data'!BD52)/(Z$195-Z$194)*10)),1))</f>
        <v>0.8</v>
      </c>
      <c r="AA49" s="77">
        <f>IF('Indicator Data'!BE52="No data","x",IF('Indicator Data'!BE52&gt;'Indicator Data'!BE52,1,'Indicator Data'!BE52/'Indicator Data'!CK52))</f>
        <v>0.1152974179285029</v>
      </c>
      <c r="AB49" s="211">
        <f t="shared" si="10"/>
        <v>1.3</v>
      </c>
      <c r="AC49" s="74">
        <f t="shared" si="11"/>
        <v>2.9</v>
      </c>
      <c r="AD49" s="73">
        <f>IF('Indicator Data'!AX52="No data","x",ROUND(IF('Indicator Data'!AX52&gt;AD$195,10,IF('Indicator Data'!AX52&lt;AD$194,0,10-(AD$195-'Indicator Data'!AX52)/(AD$195-AD$194)*10)),1))</f>
        <v>4.7</v>
      </c>
      <c r="AE49" s="73">
        <f>IF('Indicator Data'!AY52="No data","x",ROUND(IF('Indicator Data'!AY52&gt;AE$195,10,IF('Indicator Data'!AY52&lt;AE$194,0,10-(AE$195-'Indicator Data'!AY52)/(AE$195-AE$194)*10)),1))</f>
        <v>6.6</v>
      </c>
      <c r="AF49" s="74">
        <f t="shared" si="12"/>
        <v>5.7</v>
      </c>
      <c r="AG49" s="88">
        <f>('Indicator Data'!BJ52+'Indicator Data'!BI52*0.5+'Indicator Data'!BH52*0.25)/1000</f>
        <v>12.5</v>
      </c>
      <c r="AH49" s="79">
        <f>AG49*1000/'Indicator Data'!CK52</f>
        <v>1.303549826888583E-2</v>
      </c>
      <c r="AI49" s="74">
        <f t="shared" si="13"/>
        <v>1.3</v>
      </c>
      <c r="AJ49" s="73">
        <f>IF('Indicator Data'!BN52="No data","x",ROUND(IF('Indicator Data'!BN52&lt;$AJ$194,10,IF('Indicator Data'!BN52&gt;$AJ$195,0,($AJ$195-'Indicator Data'!BN52)/($AJ$195-$AJ$194)*10)),1))</f>
        <v>5.5</v>
      </c>
      <c r="AK49" s="73">
        <f>IF('Indicator Data'!BO52="No data","x",ROUND(IF('Indicator Data'!BO52&gt;$AK$195,10,IF('Indicator Data'!BO52&lt;$AK$194,0,10-($AK$195-'Indicator Data'!BO52)/($AK$195-$AK$194)*10)),1))</f>
        <v>4.5999999999999996</v>
      </c>
      <c r="AL49" s="80" t="str">
        <f>IF('Indicator Data'!BP52="No data","x",ROUND(IF('Indicator Data'!BP52&gt;$AL$195,10,IF('Indicator Data'!BP52&lt;$AL$194,0,10-($AL$195-'Indicator Data'!BP52)/($AL$195-$AL$194)*10)),1))</f>
        <v>x</v>
      </c>
      <c r="AM49" s="80" t="str">
        <f>IF('Indicator Data'!BQ52="No data","x",ROUND(IF('Indicator Data'!BQ52&gt;$AM$195,10,IF('Indicator Data'!BQ52&lt;$AM$194,0,10-($AM$195-'Indicator Data'!BQ52)/($AM$195-$AM$194)*10)),1))</f>
        <v>x</v>
      </c>
      <c r="AN49" s="73" t="str">
        <f t="shared" si="14"/>
        <v>x</v>
      </c>
      <c r="AO49" s="74">
        <f t="shared" si="15"/>
        <v>5.0999999999999996</v>
      </c>
      <c r="AP49" s="81">
        <f t="shared" si="16"/>
        <v>4</v>
      </c>
      <c r="AQ49" s="82">
        <f t="shared" si="17"/>
        <v>5.0999999999999996</v>
      </c>
    </row>
    <row r="50" spans="1:43" s="4" customFormat="1" x14ac:dyDescent="0.25">
      <c r="A50" s="126" t="str">
        <f>'Indicator Data'!A53</f>
        <v>Dominica</v>
      </c>
      <c r="B50" s="59" t="str">
        <f>'Indicator Data'!B53</f>
        <v>DMA</v>
      </c>
      <c r="C50" s="73">
        <f>ROUND(IF('Indicator Data'!AQ53="No data",IF((0.1233*LN('Indicator Data'!CJ53)-0.4559)&gt;C$195,0,IF((0.1233*LN('Indicator Data'!CJ53)-0.4559)&lt;C$194,10,(C$195-(0.1233*LN('Indicator Data'!CJ53)-0.4559))/(C$195-C$194)*10)),IF('Indicator Data'!AQ53&gt;C$195,0,IF('Indicator Data'!AQ53&lt;C$194,10,(C$195-'Indicator Data'!AQ53)/(C$195-C$194)*10))),1)</f>
        <v>3.6</v>
      </c>
      <c r="D50" s="73" t="str">
        <f>IF('Indicator Data'!AR53="No data","x",ROUND((IF(LOG('Indicator Data'!AR53*1000)&gt;D$195,10,IF(LOG('Indicator Data'!AR53*1000)&lt;D$194,0,10-(D$195-LOG('Indicator Data'!AR53*1000))/(D$195-D$194)*10))),1))</f>
        <v>x</v>
      </c>
      <c r="E50" s="74">
        <f t="shared" si="1"/>
        <v>3.6</v>
      </c>
      <c r="F50" s="73" t="str">
        <f>IF('Indicator Data'!BF53="No data","x",ROUND(IF('Indicator Data'!BF53&gt;F$195,10,IF('Indicator Data'!BF53&lt;F$194,0,10-(F$195-'Indicator Data'!BF53)/(F$195-F$194)*10)),1))</f>
        <v>x</v>
      </c>
      <c r="G50" s="73">
        <f>IF('Indicator Data'!BG53="No data","x",ROUND(IF('Indicator Data'!BG53&gt;G$195,10,IF('Indicator Data'!BG53&lt;G$194,0,10-(G$195-'Indicator Data'!BG53)/(G$195-G$194)*10)),1))</f>
        <v>4.8</v>
      </c>
      <c r="H50" s="74">
        <f t="shared" si="2"/>
        <v>4.8</v>
      </c>
      <c r="I50" s="75">
        <f>SUM(IF('Indicator Data'!AS53=0,0,'Indicator Data'!AS53),SUM('Indicator Data'!AT53:AU53))</f>
        <v>30.295956</v>
      </c>
      <c r="J50" s="75">
        <f>I50/'Indicator Data'!CK53*1000000</f>
        <v>422.98018848167538</v>
      </c>
      <c r="K50" s="73">
        <f t="shared" si="3"/>
        <v>8.5</v>
      </c>
      <c r="L50" s="73">
        <f>IF('Indicator Data'!AV53="No data","x",ROUND(IF('Indicator Data'!AV53&gt;L$195,10,IF('Indicator Data'!AV53&lt;L$194,0,10-(L$195-'Indicator Data'!AV53)/(L$195-L$194)*10)),1))</f>
        <v>2.6</v>
      </c>
      <c r="M50" s="73">
        <f>IF('Indicator Data'!AW53="No data","x",IF('Indicator Data'!AW53=0,0,ROUND(IF(LOG('Indicator Data'!AW53)&gt;M$195,10,IF(LOG('Indicator Data'!AW53)&lt;M$194,0,10-(M$195-LOG('Indicator Data'!AW53))/(M$195-M$194)*10)),1)))</f>
        <v>8.1999999999999993</v>
      </c>
      <c r="N50" s="74">
        <f t="shared" si="4"/>
        <v>6.4</v>
      </c>
      <c r="O50" s="76">
        <f t="shared" si="5"/>
        <v>4.5999999999999996</v>
      </c>
      <c r="P50" s="88">
        <f>IF(AND('Indicator Data'!BK53="No data",'Indicator Data'!BL53="No data"),0,SUM('Indicator Data'!BK53:BM53)/1000)</f>
        <v>0</v>
      </c>
      <c r="Q50" s="73">
        <f t="shared" si="6"/>
        <v>0</v>
      </c>
      <c r="R50" s="77">
        <f>P50*1000/'Indicator Data'!CK53</f>
        <v>0</v>
      </c>
      <c r="S50" s="73">
        <f t="shared" si="7"/>
        <v>0</v>
      </c>
      <c r="T50" s="78">
        <f t="shared" si="8"/>
        <v>0</v>
      </c>
      <c r="U50" s="73" t="str">
        <f>IF('Indicator Data'!BA53="No data","x",ROUND(IF('Indicator Data'!BA53&gt;U$195,10,IF('Indicator Data'!BA53&lt;U$194,0,10-(U$195-'Indicator Data'!BA53)/(U$195-U$194)*10)),1))</f>
        <v>x</v>
      </c>
      <c r="V50" s="73" t="str">
        <f>IF('Indicator Data'!BB53="No data","x",IF('Indicator Data'!BB53=0,0,ROUND(IF(LOG('Indicator Data'!BB53)&gt;V$195,10,IF(LOG('Indicator Data'!BB53)&lt;V$194,0,10-(V$195-LOG('Indicator Data'!BB53))/(V$195-V$194)*10)),1)))</f>
        <v>x</v>
      </c>
      <c r="W50" s="73" t="str">
        <f t="shared" si="9"/>
        <v>x</v>
      </c>
      <c r="X50" s="73">
        <f>IF('Indicator Data'!AZ53="No data","x",ROUND(IF('Indicator Data'!AZ53&gt;X$195,10,IF('Indicator Data'!AZ53&lt;X$194,0,10-(X$195-'Indicator Data'!AZ53)/(X$195-X$194)*10)),1))</f>
        <v>0</v>
      </c>
      <c r="Y50" s="73" t="str">
        <f>IF('Indicator Data'!BC53="No data","x",ROUND(IF('Indicator Data'!BC53&gt;Y$195,10,IF('Indicator Data'!BC53&lt;Y$194,0,10-(Y$195-'Indicator Data'!BC53)/(Y$195-Y$194)*10)),1))</f>
        <v>x</v>
      </c>
      <c r="Z50" s="211" t="str">
        <f>IF('Indicator Data'!BD53="No data","x",ROUND(IF('Indicator Data'!BD53&gt;Z$195,10,IF('Indicator Data'!BD53&lt;Z$194,0,10-(Z$195-'Indicator Data'!BD53)/(Z$195-Z$194)*10)),1))</f>
        <v>x</v>
      </c>
      <c r="AA50" s="77">
        <f>IF('Indicator Data'!BE53="No data","x",IF('Indicator Data'!BE53&gt;'Indicator Data'!BE53,1,'Indicator Data'!BE53/'Indicator Data'!CK53))</f>
        <v>9.6614310645724261E-2</v>
      </c>
      <c r="AB50" s="211">
        <f t="shared" si="10"/>
        <v>1.1000000000000001</v>
      </c>
      <c r="AC50" s="74">
        <f t="shared" si="11"/>
        <v>0.6</v>
      </c>
      <c r="AD50" s="73">
        <f>IF('Indicator Data'!AX53="No data","x",ROUND(IF('Indicator Data'!AX53&gt;AD$195,10,IF('Indicator Data'!AX53&lt;AD$194,0,10-(AD$195-'Indicator Data'!AX53)/(AD$195-AD$194)*10)),1))</f>
        <v>2.6</v>
      </c>
      <c r="AE50" s="73" t="str">
        <f>IF('Indicator Data'!AY53="No data","x",ROUND(IF('Indicator Data'!AY53&gt;AE$195,10,IF('Indicator Data'!AY53&lt;AE$194,0,10-(AE$195-'Indicator Data'!AY53)/(AE$195-AE$194)*10)),1))</f>
        <v>x</v>
      </c>
      <c r="AF50" s="74">
        <f t="shared" si="12"/>
        <v>2.6</v>
      </c>
      <c r="AG50" s="88">
        <f>('Indicator Data'!BJ53+'Indicator Data'!BI53*0.5+'Indicator Data'!BH53*0.25)/1000</f>
        <v>17.84825</v>
      </c>
      <c r="AH50" s="79">
        <f>AG50*1000/'Indicator Data'!CK53</f>
        <v>0.24919022687609074</v>
      </c>
      <c r="AI50" s="74">
        <f t="shared" si="13"/>
        <v>10</v>
      </c>
      <c r="AJ50" s="73">
        <f>IF('Indicator Data'!BN53="No data","x",ROUND(IF('Indicator Data'!BN53&lt;$AJ$194,10,IF('Indicator Data'!BN53&gt;$AJ$195,0,($AJ$195-'Indicator Data'!BN53)/($AJ$195-$AJ$194)*10)),1))</f>
        <v>4.0999999999999996</v>
      </c>
      <c r="AK50" s="73">
        <f>IF('Indicator Data'!BO53="No data","x",ROUND(IF('Indicator Data'!BO53&gt;$AK$195,10,IF('Indicator Data'!BO53&lt;$AK$194,0,10-($AK$195-'Indicator Data'!BO53)/($AK$195-$AK$194)*10)),1))</f>
        <v>0.4</v>
      </c>
      <c r="AL50" s="80" t="str">
        <f>IF('Indicator Data'!BP53="No data","x",ROUND(IF('Indicator Data'!BP53&gt;$AL$195,10,IF('Indicator Data'!BP53&lt;$AL$194,0,10-($AL$195-'Indicator Data'!BP53)/($AL$195-$AL$194)*10)),1))</f>
        <v>x</v>
      </c>
      <c r="AM50" s="80" t="str">
        <f>IF('Indicator Data'!BQ53="No data","x",ROUND(IF('Indicator Data'!BQ53&gt;$AM$195,10,IF('Indicator Data'!BQ53&lt;$AM$194,0,10-($AM$195-'Indicator Data'!BQ53)/($AM$195-$AM$194)*10)),1))</f>
        <v>x</v>
      </c>
      <c r="AN50" s="73" t="str">
        <f t="shared" si="14"/>
        <v>x</v>
      </c>
      <c r="AO50" s="74">
        <f t="shared" si="15"/>
        <v>2.2999999999999998</v>
      </c>
      <c r="AP50" s="81">
        <f t="shared" si="16"/>
        <v>5.7</v>
      </c>
      <c r="AQ50" s="82">
        <f t="shared" si="17"/>
        <v>3.4</v>
      </c>
    </row>
    <row r="51" spans="1:43" s="4" customFormat="1" x14ac:dyDescent="0.25">
      <c r="A51" s="126" t="str">
        <f>'Indicator Data'!A54</f>
        <v>Dominican Republic</v>
      </c>
      <c r="B51" s="59" t="str">
        <f>'Indicator Data'!B54</f>
        <v>DOM</v>
      </c>
      <c r="C51" s="73">
        <f>ROUND(IF('Indicator Data'!AQ54="No data",IF((0.1233*LN('Indicator Data'!CJ54)-0.4559)&gt;C$195,0,IF((0.1233*LN('Indicator Data'!CJ54)-0.4559)&lt;C$194,10,(C$195-(0.1233*LN('Indicator Data'!CJ54)-0.4559))/(C$195-C$194)*10)),IF('Indicator Data'!AQ54&gt;C$195,0,IF('Indicator Data'!AQ54&lt;C$194,10,(C$195-'Indicator Data'!AQ54)/(C$195-C$194)*10))),1)</f>
        <v>3.3</v>
      </c>
      <c r="D51" s="73">
        <f>IF('Indicator Data'!AR54="No data","x",ROUND((IF(LOG('Indicator Data'!AR54*1000)&gt;D$195,10,IF(LOG('Indicator Data'!AR54*1000)&lt;D$194,0,10-(D$195-LOG('Indicator Data'!AR54*1000))/(D$195-D$194)*10))),1))</f>
        <v>5.2</v>
      </c>
      <c r="E51" s="74">
        <f t="shared" si="1"/>
        <v>4.3</v>
      </c>
      <c r="F51" s="73">
        <f>IF('Indicator Data'!BF54="No data","x",ROUND(IF('Indicator Data'!BF54&gt;F$195,10,IF('Indicator Data'!BF54&lt;F$194,0,10-(F$195-'Indicator Data'!BF54)/(F$195-F$194)*10)),1))</f>
        <v>6</v>
      </c>
      <c r="G51" s="73">
        <f>IF('Indicator Data'!BG54="No data","x",ROUND(IF('Indicator Data'!BG54&gt;G$195,10,IF('Indicator Data'!BG54&lt;G$194,0,10-(G$195-'Indicator Data'!BG54)/(G$195-G$194)*10)),1))</f>
        <v>5.2</v>
      </c>
      <c r="H51" s="74">
        <f t="shared" si="2"/>
        <v>5.6</v>
      </c>
      <c r="I51" s="75">
        <f>SUM(IF('Indicator Data'!AS54=0,0,'Indicator Data'!AS54),SUM('Indicator Data'!AT54:AU54))</f>
        <v>204.69585799999999</v>
      </c>
      <c r="J51" s="75">
        <f>I51/'Indicator Data'!CK54*1000000</f>
        <v>19.26156768997188</v>
      </c>
      <c r="K51" s="73">
        <f t="shared" si="3"/>
        <v>0.4</v>
      </c>
      <c r="L51" s="73">
        <f>IF('Indicator Data'!AV54="No data","x",ROUND(IF('Indicator Data'!AV54&gt;L$195,10,IF('Indicator Data'!AV54&lt;L$194,0,10-(L$195-'Indicator Data'!AV54)/(L$195-L$194)*10)),1))</f>
        <v>0.1</v>
      </c>
      <c r="M51" s="73">
        <f>IF('Indicator Data'!AW54="No data","x",IF('Indicator Data'!AW54=0,0,ROUND(IF(LOG('Indicator Data'!AW54)&gt;M$195,10,IF(LOG('Indicator Data'!AW54)&lt;M$194,0,10-(M$195-LOG('Indicator Data'!AW54))/(M$195-M$194)*10)),1)))</f>
        <v>8</v>
      </c>
      <c r="N51" s="74">
        <f t="shared" si="4"/>
        <v>2.8</v>
      </c>
      <c r="O51" s="76">
        <f t="shared" si="5"/>
        <v>4.3</v>
      </c>
      <c r="P51" s="88">
        <f>IF(AND('Indicator Data'!BK54="No data",'Indicator Data'!BL54="No data"),0,SUM('Indicator Data'!BK54:BM54)/1000)</f>
        <v>0.503</v>
      </c>
      <c r="Q51" s="73">
        <f t="shared" si="6"/>
        <v>0</v>
      </c>
      <c r="R51" s="77">
        <f>P51*1000/'Indicator Data'!CK54</f>
        <v>4.733153197489641E-5</v>
      </c>
      <c r="S51" s="73">
        <f t="shared" si="7"/>
        <v>0</v>
      </c>
      <c r="T51" s="78">
        <f t="shared" si="8"/>
        <v>0</v>
      </c>
      <c r="U51" s="73">
        <f>IF('Indicator Data'!BA54="No data","x",ROUND(IF('Indicator Data'!BA54&gt;U$195,10,IF('Indicator Data'!BA54&lt;U$194,0,10-(U$195-'Indicator Data'!BA54)/(U$195-U$194)*10)),1))</f>
        <v>2</v>
      </c>
      <c r="V51" s="73">
        <f>IF('Indicator Data'!BB54="No data","x",IF('Indicator Data'!BB54=0,0,ROUND(IF(LOG('Indicator Data'!BB54)&gt;V$195,10,IF(LOG('Indicator Data'!BB54)&lt;V$194,0,10-(V$195-LOG('Indicator Data'!BB54))/(V$195-V$194)*10)),1)))</f>
        <v>5.3</v>
      </c>
      <c r="W51" s="73">
        <f t="shared" si="9"/>
        <v>3.65</v>
      </c>
      <c r="X51" s="73">
        <f>IF('Indicator Data'!AZ54="No data","x",ROUND(IF('Indicator Data'!AZ54&gt;X$195,10,IF('Indicator Data'!AZ54&lt;X$194,0,10-(X$195-'Indicator Data'!AZ54)/(X$195-X$194)*10)),1))</f>
        <v>0.8</v>
      </c>
      <c r="Y51" s="73">
        <f>IF('Indicator Data'!BC54="No data","x",ROUND(IF('Indicator Data'!BC54&gt;Y$195,10,IF('Indicator Data'!BC54&lt;Y$194,0,10-(Y$195-'Indicator Data'!BC54)/(Y$195-Y$194)*10)),1))</f>
        <v>0</v>
      </c>
      <c r="Z51" s="211">
        <f>IF('Indicator Data'!BD54="No data","x",ROUND(IF('Indicator Data'!BD54&gt;Z$195,10,IF('Indicator Data'!BD54&lt;Z$194,0,10-(Z$195-'Indicator Data'!BD54)/(Z$195-Z$194)*10)),1))</f>
        <v>0</v>
      </c>
      <c r="AA51" s="77">
        <f>IF('Indicator Data'!BE54="No data","x",IF('Indicator Data'!BE54&gt;'Indicator Data'!BE54,1,'Indicator Data'!BE54/'Indicator Data'!CK54))</f>
        <v>0.26399862992623152</v>
      </c>
      <c r="AB51" s="211">
        <f t="shared" si="10"/>
        <v>2.9</v>
      </c>
      <c r="AC51" s="74">
        <f t="shared" si="11"/>
        <v>1.8</v>
      </c>
      <c r="AD51" s="73">
        <f>IF('Indicator Data'!AX54="No data","x",ROUND(IF('Indicator Data'!AX54&gt;AD$195,10,IF('Indicator Data'!AX54&lt;AD$194,0,10-(AD$195-'Indicator Data'!AX54)/(AD$195-AD$194)*10)),1))</f>
        <v>2.2999999999999998</v>
      </c>
      <c r="AE51" s="73">
        <f>IF('Indicator Data'!AY54="No data","x",ROUND(IF('Indicator Data'!AY54&gt;AE$195,10,IF('Indicator Data'!AY54&lt;AE$194,0,10-(AE$195-'Indicator Data'!AY54)/(AE$195-AE$194)*10)),1))</f>
        <v>0.9</v>
      </c>
      <c r="AF51" s="74">
        <f t="shared" si="12"/>
        <v>1.6</v>
      </c>
      <c r="AG51" s="88">
        <f>('Indicator Data'!BJ54+'Indicator Data'!BI54*0.5+'Indicator Data'!BH54*0.25)/1000</f>
        <v>18.341750000000001</v>
      </c>
      <c r="AH51" s="79">
        <f>AG51*1000/'Indicator Data'!CK54</f>
        <v>1.7259306691859964E-3</v>
      </c>
      <c r="AI51" s="74">
        <f t="shared" si="13"/>
        <v>0.2</v>
      </c>
      <c r="AJ51" s="73">
        <f>IF('Indicator Data'!BN54="No data","x",ROUND(IF('Indicator Data'!BN54&lt;$AJ$194,10,IF('Indicator Data'!BN54&gt;$AJ$195,0,($AJ$195-'Indicator Data'!BN54)/($AJ$195-$AJ$194)*10)),1))</f>
        <v>4.7</v>
      </c>
      <c r="AK51" s="73">
        <f>IF('Indicator Data'!BO54="No data","x",ROUND(IF('Indicator Data'!BO54&gt;$AK$195,10,IF('Indicator Data'!BO54&lt;$AK$194,0,10-($AK$195-'Indicator Data'!BO54)/($AK$195-$AK$194)*10)),1))</f>
        <v>1.5</v>
      </c>
      <c r="AL51" s="80">
        <f>IF('Indicator Data'!BP54="No data","x",ROUND(IF('Indicator Data'!BP54&gt;$AL$195,10,IF('Indicator Data'!BP54&lt;$AL$194,0,10-($AL$195-'Indicator Data'!BP54)/($AL$195-$AL$194)*10)),1))</f>
        <v>3.4</v>
      </c>
      <c r="AM51" s="80">
        <f>IF('Indicator Data'!BQ54="No data","x",ROUND(IF('Indicator Data'!BQ54&gt;$AM$195,10,IF('Indicator Data'!BQ54&lt;$AM$194,0,10-($AM$195-'Indicator Data'!BQ54)/($AM$195-$AM$194)*10)),1))</f>
        <v>2.6</v>
      </c>
      <c r="AN51" s="73">
        <f t="shared" si="14"/>
        <v>3.2</v>
      </c>
      <c r="AO51" s="74">
        <f t="shared" si="15"/>
        <v>3.1</v>
      </c>
      <c r="AP51" s="81">
        <f t="shared" si="16"/>
        <v>1.7</v>
      </c>
      <c r="AQ51" s="82">
        <f t="shared" si="17"/>
        <v>0.9</v>
      </c>
    </row>
    <row r="52" spans="1:43" s="4" customFormat="1" x14ac:dyDescent="0.25">
      <c r="A52" s="126" t="str">
        <f>'Indicator Data'!A55</f>
        <v>Ecuador</v>
      </c>
      <c r="B52" s="59" t="str">
        <f>'Indicator Data'!B55</f>
        <v>ECU</v>
      </c>
      <c r="C52" s="73">
        <f>ROUND(IF('Indicator Data'!AQ55="No data",IF((0.1233*LN('Indicator Data'!CJ55)-0.4559)&gt;C$195,0,IF((0.1233*LN('Indicator Data'!CJ55)-0.4559)&lt;C$194,10,(C$195-(0.1233*LN('Indicator Data'!CJ55)-0.4559))/(C$195-C$194)*10)),IF('Indicator Data'!AQ55&gt;C$195,0,IF('Indicator Data'!AQ55&lt;C$194,10,(C$195-'Indicator Data'!AQ55)/(C$195-C$194)*10))),1)</f>
        <v>3</v>
      </c>
      <c r="D52" s="73">
        <f>IF('Indicator Data'!AR55="No data","x",ROUND((IF(LOG('Indicator Data'!AR55*1000)&gt;D$195,10,IF(LOG('Indicator Data'!AR55*1000)&lt;D$194,0,10-(D$195-LOG('Indicator Data'!AR55*1000))/(D$195-D$194)*10))),1))</f>
        <v>4.3</v>
      </c>
      <c r="E52" s="74">
        <f t="shared" si="1"/>
        <v>3.7</v>
      </c>
      <c r="F52" s="73">
        <f>IF('Indicator Data'!BF55="No data","x",ROUND(IF('Indicator Data'!BF55&gt;F$195,10,IF('Indicator Data'!BF55&lt;F$194,0,10-(F$195-'Indicator Data'!BF55)/(F$195-F$194)*10)),1))</f>
        <v>5.0999999999999996</v>
      </c>
      <c r="G52" s="73">
        <f>IF('Indicator Data'!BG55="No data","x",ROUND(IF('Indicator Data'!BG55&gt;G$195,10,IF('Indicator Data'!BG55&lt;G$194,0,10-(G$195-'Indicator Data'!BG55)/(G$195-G$194)*10)),1))</f>
        <v>4.9000000000000004</v>
      </c>
      <c r="H52" s="74">
        <f t="shared" si="2"/>
        <v>5</v>
      </c>
      <c r="I52" s="75">
        <f>SUM(IF('Indicator Data'!AS55=0,0,'Indicator Data'!AS55),SUM('Indicator Data'!AT55:AU55))</f>
        <v>371.14371</v>
      </c>
      <c r="J52" s="75">
        <f>I52/'Indicator Data'!CK55*1000000</f>
        <v>21.724184979521617</v>
      </c>
      <c r="K52" s="73">
        <f t="shared" si="3"/>
        <v>0.4</v>
      </c>
      <c r="L52" s="73">
        <f>IF('Indicator Data'!AV55="No data","x",ROUND(IF('Indicator Data'!AV55&gt;L$195,10,IF('Indicator Data'!AV55&lt;L$194,0,10-(L$195-'Indicator Data'!AV55)/(L$195-L$194)*10)),1))</f>
        <v>0.1</v>
      </c>
      <c r="M52" s="73">
        <f>IF('Indicator Data'!AW55="No data","x",IF('Indicator Data'!AW55=0,0,ROUND(IF(LOG('Indicator Data'!AW55)&gt;M$195,10,IF(LOG('Indicator Data'!AW55)&lt;M$194,0,10-(M$195-LOG('Indicator Data'!AW55))/(M$195-M$194)*10)),1)))</f>
        <v>6.5</v>
      </c>
      <c r="N52" s="74">
        <f t="shared" si="4"/>
        <v>2.2999999999999998</v>
      </c>
      <c r="O52" s="76">
        <f t="shared" si="5"/>
        <v>3.7</v>
      </c>
      <c r="P52" s="88">
        <f>IF(AND('Indicator Data'!BK55="No data",'Indicator Data'!BL55="No data"),0,SUM('Indicator Data'!BK55:BM55)/1000)</f>
        <v>118.614</v>
      </c>
      <c r="Q52" s="73">
        <f t="shared" si="6"/>
        <v>6.9</v>
      </c>
      <c r="R52" s="77">
        <f>P52*1000/'Indicator Data'!CK55</f>
        <v>6.942842914301247E-3</v>
      </c>
      <c r="S52" s="73">
        <f t="shared" si="7"/>
        <v>5.0999999999999996</v>
      </c>
      <c r="T52" s="78">
        <f t="shared" si="8"/>
        <v>6</v>
      </c>
      <c r="U52" s="73">
        <f>IF('Indicator Data'!BA55="No data","x",ROUND(IF('Indicator Data'!BA55&gt;U$195,10,IF('Indicator Data'!BA55&lt;U$194,0,10-(U$195-'Indicator Data'!BA55)/(U$195-U$194)*10)),1))</f>
        <v>0.6</v>
      </c>
      <c r="V52" s="73">
        <f>IF('Indicator Data'!BB55="No data","x",IF('Indicator Data'!BB55=0,0,ROUND(IF(LOG('Indicator Data'!BB55)&gt;V$195,10,IF(LOG('Indicator Data'!BB55)&lt;V$194,0,10-(V$195-LOG('Indicator Data'!BB55))/(V$195-V$194)*10)),1)))</f>
        <v>4.5</v>
      </c>
      <c r="W52" s="73">
        <f t="shared" si="9"/>
        <v>2.5499999999999998</v>
      </c>
      <c r="X52" s="73">
        <f>IF('Indicator Data'!AZ55="No data","x",ROUND(IF('Indicator Data'!AZ55&gt;X$195,10,IF('Indicator Data'!AZ55&lt;X$194,0,10-(X$195-'Indicator Data'!AZ55)/(X$195-X$194)*10)),1))</f>
        <v>0.8</v>
      </c>
      <c r="Y52" s="73">
        <f>IF('Indicator Data'!BC55="No data","x",ROUND(IF('Indicator Data'!BC55&gt;Y$195,10,IF('Indicator Data'!BC55&lt;Y$194,0,10-(Y$195-'Indicator Data'!BC55)/(Y$195-Y$194)*10)),1))</f>
        <v>0</v>
      </c>
      <c r="Z52" s="211">
        <f>IF('Indicator Data'!BD55="No data","x",ROUND(IF('Indicator Data'!BD55&gt;Z$195,10,IF('Indicator Data'!BD55&lt;Z$194,0,10-(Z$195-'Indicator Data'!BD55)/(Z$195-Z$194)*10)),1))</f>
        <v>0.1</v>
      </c>
      <c r="AA52" s="77">
        <f>IF('Indicator Data'!BE55="No data","x",IF('Indicator Data'!BE55&gt;'Indicator Data'!BE55,1,'Indicator Data'!BE55/'Indicator Data'!CK55))</f>
        <v>0.10820741501757514</v>
      </c>
      <c r="AB52" s="211">
        <f t="shared" si="10"/>
        <v>1.2</v>
      </c>
      <c r="AC52" s="74">
        <f t="shared" si="11"/>
        <v>1.2</v>
      </c>
      <c r="AD52" s="73">
        <f>IF('Indicator Data'!AX55="No data","x",ROUND(IF('Indicator Data'!AX55&gt;AD$195,10,IF('Indicator Data'!AX55&lt;AD$194,0,10-(AD$195-'Indicator Data'!AX55)/(AD$195-AD$194)*10)),1))</f>
        <v>1.1000000000000001</v>
      </c>
      <c r="AE52" s="73">
        <f>IF('Indicator Data'!AY55="No data","x",ROUND(IF('Indicator Data'!AY55&gt;AE$195,10,IF('Indicator Data'!AY55&lt;AE$194,0,10-(AE$195-'Indicator Data'!AY55)/(AE$195-AE$194)*10)),1))</f>
        <v>1.4</v>
      </c>
      <c r="AF52" s="74">
        <f t="shared" si="12"/>
        <v>1.3</v>
      </c>
      <c r="AG52" s="88">
        <f>('Indicator Data'!BJ55+'Indicator Data'!BI55*0.5+'Indicator Data'!BH55*0.25)/1000</f>
        <v>3.0150000000000001</v>
      </c>
      <c r="AH52" s="79">
        <f>AG52*1000/'Indicator Data'!CK55</f>
        <v>1.7647724034783636E-4</v>
      </c>
      <c r="AI52" s="74">
        <f t="shared" si="13"/>
        <v>0</v>
      </c>
      <c r="AJ52" s="73">
        <f>IF('Indicator Data'!BN55="No data","x",ROUND(IF('Indicator Data'!BN55&lt;$AJ$194,10,IF('Indicator Data'!BN55&gt;$AJ$195,0,($AJ$195-'Indicator Data'!BN55)/($AJ$195-$AJ$194)*10)),1))</f>
        <v>4.8</v>
      </c>
      <c r="AK52" s="73">
        <f>IF('Indicator Data'!BO55="No data","x",ROUND(IF('Indicator Data'!BO55&gt;$AK$195,10,IF('Indicator Data'!BO55&lt;$AK$194,0,10-($AK$195-'Indicator Data'!BO55)/($AK$195-$AK$194)*10)),1))</f>
        <v>1</v>
      </c>
      <c r="AL52" s="80">
        <f>IF('Indicator Data'!BP55="No data","x",ROUND(IF('Indicator Data'!BP55&gt;$AL$195,10,IF('Indicator Data'!BP55&lt;$AL$194,0,10-($AL$195-'Indicator Data'!BP55)/($AL$195-$AL$194)*10)),1))</f>
        <v>2.7</v>
      </c>
      <c r="AM52" s="80">
        <f>IF('Indicator Data'!BQ55="No data","x",ROUND(IF('Indicator Data'!BQ55&gt;$AM$195,10,IF('Indicator Data'!BQ55&lt;$AM$194,0,10-($AM$195-'Indicator Data'!BQ55)/($AM$195-$AM$194)*10)),1))</f>
        <v>2.9</v>
      </c>
      <c r="AN52" s="73">
        <f t="shared" si="14"/>
        <v>2.7</v>
      </c>
      <c r="AO52" s="74">
        <f t="shared" si="15"/>
        <v>2.9</v>
      </c>
      <c r="AP52" s="81">
        <f t="shared" si="16"/>
        <v>1.4</v>
      </c>
      <c r="AQ52" s="82">
        <f t="shared" si="17"/>
        <v>4.0999999999999996</v>
      </c>
    </row>
    <row r="53" spans="1:43" s="4" customFormat="1" x14ac:dyDescent="0.25">
      <c r="A53" s="126" t="str">
        <f>'Indicator Data'!A56</f>
        <v>Egypt</v>
      </c>
      <c r="B53" s="59" t="str">
        <f>'Indicator Data'!B56</f>
        <v>EGY</v>
      </c>
      <c r="C53" s="73">
        <f>ROUND(IF('Indicator Data'!AQ56="No data",IF((0.1233*LN('Indicator Data'!CJ56)-0.4559)&gt;C$195,0,IF((0.1233*LN('Indicator Data'!CJ56)-0.4559)&lt;C$194,10,(C$195-(0.1233*LN('Indicator Data'!CJ56)-0.4559))/(C$195-C$194)*10)),IF('Indicator Data'!AQ56&gt;C$195,0,IF('Indicator Data'!AQ56&lt;C$194,10,(C$195-'Indicator Data'!AQ56)/(C$195-C$194)*10))),1)</f>
        <v>3.9</v>
      </c>
      <c r="D53" s="73">
        <f>IF('Indicator Data'!AR56="No data","x",ROUND((IF(LOG('Indicator Data'!AR56*1000)&gt;D$195,10,IF(LOG('Indicator Data'!AR56*1000)&lt;D$194,0,10-(D$195-LOG('Indicator Data'!AR56*1000))/(D$195-D$194)*10))),1))</f>
        <v>4.4000000000000004</v>
      </c>
      <c r="E53" s="74">
        <f t="shared" si="1"/>
        <v>4.2</v>
      </c>
      <c r="F53" s="73">
        <f>IF('Indicator Data'!BF56="No data","x",ROUND(IF('Indicator Data'!BF56&gt;F$195,10,IF('Indicator Data'!BF56&lt;F$194,0,10-(F$195-'Indicator Data'!BF56)/(F$195-F$194)*10)),1))</f>
        <v>6</v>
      </c>
      <c r="G53" s="73">
        <f>IF('Indicator Data'!BG56="No data","x",ROUND(IF('Indicator Data'!BG56&gt;G$195,10,IF('Indicator Data'!BG56&lt;G$194,0,10-(G$195-'Indicator Data'!BG56)/(G$195-G$194)*10)),1))</f>
        <v>1.4</v>
      </c>
      <c r="H53" s="74">
        <f t="shared" si="2"/>
        <v>3.7</v>
      </c>
      <c r="I53" s="75">
        <f>SUM(IF('Indicator Data'!AS56=0,0,'Indicator Data'!AS56),SUM('Indicator Data'!AT56:AU56))</f>
        <v>376.51903900000002</v>
      </c>
      <c r="J53" s="75">
        <f>I53/'Indicator Data'!CK56*1000000</f>
        <v>3.8254958120203537</v>
      </c>
      <c r="K53" s="73">
        <f t="shared" si="3"/>
        <v>0.1</v>
      </c>
      <c r="L53" s="73">
        <f>IF('Indicator Data'!AV56="No data","x",ROUND(IF('Indicator Data'!AV56&gt;L$195,10,IF('Indicator Data'!AV56&lt;L$194,0,10-(L$195-'Indicator Data'!AV56)/(L$195-L$194)*10)),1))</f>
        <v>0</v>
      </c>
      <c r="M53" s="73">
        <f>IF('Indicator Data'!AW56="No data","x",IF('Indicator Data'!AW56=0,0,ROUND(IF(LOG('Indicator Data'!AW56)&gt;M$195,10,IF(LOG('Indicator Data'!AW56)&lt;M$194,0,10-(M$195-LOG('Indicator Data'!AW56))/(M$195-M$194)*10)),1)))</f>
        <v>8.3000000000000007</v>
      </c>
      <c r="N53" s="74">
        <f t="shared" si="4"/>
        <v>2.8</v>
      </c>
      <c r="O53" s="76">
        <f t="shared" si="5"/>
        <v>3.7</v>
      </c>
      <c r="P53" s="88">
        <f>IF(AND('Indicator Data'!BK56="No data",'Indicator Data'!BL56="No data"),0,SUM('Indicator Data'!BK56:BM56)/1000)</f>
        <v>409.43299999999999</v>
      </c>
      <c r="Q53" s="73">
        <f t="shared" si="6"/>
        <v>8.6999999999999993</v>
      </c>
      <c r="R53" s="77">
        <f>P53*1000/'Indicator Data'!CK56</f>
        <v>4.1599071084501777E-3</v>
      </c>
      <c r="S53" s="73">
        <f t="shared" si="7"/>
        <v>4.5</v>
      </c>
      <c r="T53" s="78">
        <f t="shared" si="8"/>
        <v>6.6</v>
      </c>
      <c r="U53" s="73">
        <f>IF('Indicator Data'!BA56="No data","x",ROUND(IF('Indicator Data'!BA56&gt;U$195,10,IF('Indicator Data'!BA56&lt;U$194,0,10-(U$195-'Indicator Data'!BA56)/(U$195-U$194)*10)),1))</f>
        <v>0.2</v>
      </c>
      <c r="V53" s="73">
        <f>IF('Indicator Data'!BB56="No data","x",IF('Indicator Data'!BB56=0,0,ROUND(IF(LOG('Indicator Data'!BB56)&gt;V$195,10,IF(LOG('Indicator Data'!BB56)&lt;V$194,0,10-(V$195-LOG('Indicator Data'!BB56))/(V$195-V$194)*10)),1)))</f>
        <v>2</v>
      </c>
      <c r="W53" s="73">
        <f t="shared" si="9"/>
        <v>1.1000000000000001</v>
      </c>
      <c r="X53" s="73">
        <f>IF('Indicator Data'!AZ56="No data","x",ROUND(IF('Indicator Data'!AZ56&gt;X$195,10,IF('Indicator Data'!AZ56&lt;X$194,0,10-(X$195-'Indicator Data'!AZ56)/(X$195-X$194)*10)),1))</f>
        <v>0.2</v>
      </c>
      <c r="Y53" s="73" t="str">
        <f>IF('Indicator Data'!BC56="No data","x",ROUND(IF('Indicator Data'!BC56&gt;Y$195,10,IF('Indicator Data'!BC56&lt;Y$194,0,10-(Y$195-'Indicator Data'!BC56)/(Y$195-Y$194)*10)),1))</f>
        <v>x</v>
      </c>
      <c r="Z53" s="211">
        <f>IF('Indicator Data'!BD56="No data","x",ROUND(IF('Indicator Data'!BD56&gt;Z$195,10,IF('Indicator Data'!BD56&lt;Z$194,0,10-(Z$195-'Indicator Data'!BD56)/(Z$195-Z$194)*10)),1))</f>
        <v>0</v>
      </c>
      <c r="AA53" s="77">
        <f>IF('Indicator Data'!BE56="No data","x",IF('Indicator Data'!BE56&gt;'Indicator Data'!BE56,1,'Indicator Data'!BE56/'Indicator Data'!CK56))</f>
        <v>5.1020145657760592E-2</v>
      </c>
      <c r="AB53" s="211">
        <f t="shared" si="10"/>
        <v>0.6</v>
      </c>
      <c r="AC53" s="74">
        <f t="shared" si="11"/>
        <v>0.5</v>
      </c>
      <c r="AD53" s="73">
        <f>IF('Indicator Data'!AX56="No data","x",ROUND(IF('Indicator Data'!AX56&gt;AD$195,10,IF('Indicator Data'!AX56&lt;AD$194,0,10-(AD$195-'Indicator Data'!AX56)/(AD$195-AD$194)*10)),1))</f>
        <v>1.7</v>
      </c>
      <c r="AE53" s="73">
        <f>IF('Indicator Data'!AY56="No data","x",ROUND(IF('Indicator Data'!AY56&gt;AE$195,10,IF('Indicator Data'!AY56&lt;AE$194,0,10-(AE$195-'Indicator Data'!AY56)/(AE$195-AE$194)*10)),1))</f>
        <v>1.6</v>
      </c>
      <c r="AF53" s="74">
        <f t="shared" si="12"/>
        <v>1.7</v>
      </c>
      <c r="AG53" s="88">
        <f>('Indicator Data'!BJ56+'Indicator Data'!BI56*0.5+'Indicator Data'!BH56*0.25)/1000</f>
        <v>0</v>
      </c>
      <c r="AH53" s="79">
        <f>AG53*1000/'Indicator Data'!CK56</f>
        <v>0</v>
      </c>
      <c r="AI53" s="74">
        <f t="shared" si="13"/>
        <v>0</v>
      </c>
      <c r="AJ53" s="73">
        <f>IF('Indicator Data'!BN56="No data","x",ROUND(IF('Indicator Data'!BN56&lt;$AJ$194,10,IF('Indicator Data'!BN56&gt;$AJ$195,0,($AJ$195-'Indicator Data'!BN56)/($AJ$195-$AJ$194)*10)),1))</f>
        <v>0</v>
      </c>
      <c r="AK53" s="73">
        <f>IF('Indicator Data'!BO56="No data","x",ROUND(IF('Indicator Data'!BO56&gt;$AK$195,10,IF('Indicator Data'!BO56&lt;$AK$194,0,10-($AK$195-'Indicator Data'!BO56)/($AK$195-$AK$194)*10)),1))</f>
        <v>0</v>
      </c>
      <c r="AL53" s="80">
        <f>IF('Indicator Data'!BP56="No data","x",ROUND(IF('Indicator Data'!BP56&gt;$AL$195,10,IF('Indicator Data'!BP56&lt;$AL$194,0,10-($AL$195-'Indicator Data'!BP56)/($AL$195-$AL$194)*10)),1))</f>
        <v>7.2</v>
      </c>
      <c r="AM53" s="80">
        <f>IF('Indicator Data'!BQ56="No data","x",ROUND(IF('Indicator Data'!BQ56&gt;$AM$195,10,IF('Indicator Data'!BQ56&lt;$AM$194,0,10-($AM$195-'Indicator Data'!BQ56)/($AM$195-$AM$194)*10)),1))</f>
        <v>4.9000000000000004</v>
      </c>
      <c r="AN53" s="73">
        <f t="shared" si="14"/>
        <v>6.7</v>
      </c>
      <c r="AO53" s="74">
        <f t="shared" si="15"/>
        <v>0</v>
      </c>
      <c r="AP53" s="81">
        <f t="shared" si="16"/>
        <v>0.6</v>
      </c>
      <c r="AQ53" s="82">
        <f t="shared" si="17"/>
        <v>4.2</v>
      </c>
    </row>
    <row r="54" spans="1:43" s="4" customFormat="1" x14ac:dyDescent="0.25">
      <c r="A54" s="126" t="str">
        <f>'Indicator Data'!A57</f>
        <v>El Salvador</v>
      </c>
      <c r="B54" s="59" t="str">
        <f>'Indicator Data'!B57</f>
        <v>SLV</v>
      </c>
      <c r="C54" s="73">
        <f>ROUND(IF('Indicator Data'!AQ57="No data",IF((0.1233*LN('Indicator Data'!CJ57)-0.4559)&gt;C$195,0,IF((0.1233*LN('Indicator Data'!CJ57)-0.4559)&lt;C$194,10,(C$195-(0.1233*LN('Indicator Data'!CJ57)-0.4559))/(C$195-C$194)*10)),IF('Indicator Data'!AQ57&gt;C$195,0,IF('Indicator Data'!AQ57&lt;C$194,10,(C$195-'Indicator Data'!AQ57)/(C$195-C$194)*10))),1)</f>
        <v>4.2</v>
      </c>
      <c r="D54" s="73" t="str">
        <f>IF('Indicator Data'!AR57="No data","x",ROUND((IF(LOG('Indicator Data'!AR57*1000)&gt;D$195,10,IF(LOG('Indicator Data'!AR57*1000)&lt;D$194,0,10-(D$195-LOG('Indicator Data'!AR57*1000))/(D$195-D$194)*10))),1))</f>
        <v>x</v>
      </c>
      <c r="E54" s="74">
        <f t="shared" si="1"/>
        <v>4.2</v>
      </c>
      <c r="F54" s="73">
        <f>IF('Indicator Data'!BF57="No data","x",ROUND(IF('Indicator Data'!BF57&gt;F$195,10,IF('Indicator Data'!BF57&lt;F$194,0,10-(F$195-'Indicator Data'!BF57)/(F$195-F$194)*10)),1))</f>
        <v>5.2</v>
      </c>
      <c r="G54" s="73">
        <f>IF('Indicator Data'!BG57="No data","x",ROUND(IF('Indicator Data'!BG57&gt;G$195,10,IF('Indicator Data'!BG57&lt;G$194,0,10-(G$195-'Indicator Data'!BG57)/(G$195-G$194)*10)),1))</f>
        <v>3.3</v>
      </c>
      <c r="H54" s="74">
        <f t="shared" si="2"/>
        <v>4.3</v>
      </c>
      <c r="I54" s="75">
        <f>SUM(IF('Indicator Data'!AS57=0,0,'Indicator Data'!AS57),SUM('Indicator Data'!AT57:AU57))</f>
        <v>253.16765600000002</v>
      </c>
      <c r="J54" s="75">
        <f>I54/'Indicator Data'!CK57*1000000</f>
        <v>39.429644913424369</v>
      </c>
      <c r="K54" s="73">
        <f t="shared" si="3"/>
        <v>0.8</v>
      </c>
      <c r="L54" s="73">
        <f>IF('Indicator Data'!AV57="No data","x",ROUND(IF('Indicator Data'!AV57&gt;L$195,10,IF('Indicator Data'!AV57&lt;L$194,0,10-(L$195-'Indicator Data'!AV57)/(L$195-L$194)*10)),1))</f>
        <v>0.4</v>
      </c>
      <c r="M54" s="73">
        <f>IF('Indicator Data'!AW57="No data","x",IF('Indicator Data'!AW57=0,0,ROUND(IF(LOG('Indicator Data'!AW57)&gt;M$195,10,IF(LOG('Indicator Data'!AW57)&lt;M$194,0,10-(M$195-LOG('Indicator Data'!AW57))/(M$195-M$194)*10)),1)))</f>
        <v>9.4</v>
      </c>
      <c r="N54" s="74">
        <f t="shared" si="4"/>
        <v>3.5</v>
      </c>
      <c r="O54" s="76">
        <f t="shared" si="5"/>
        <v>4.0999999999999996</v>
      </c>
      <c r="P54" s="88">
        <f>IF(AND('Indicator Data'!BK57="No data",'Indicator Data'!BL57="No data"),0,SUM('Indicator Data'!BK57:BM57)/1000)</f>
        <v>6.6000000000000003E-2</v>
      </c>
      <c r="Q54" s="73">
        <f t="shared" si="6"/>
        <v>0</v>
      </c>
      <c r="R54" s="77">
        <f>P54*1000/'Indicator Data'!CK57</f>
        <v>1.0279182599399696E-5</v>
      </c>
      <c r="S54" s="73">
        <f t="shared" si="7"/>
        <v>0</v>
      </c>
      <c r="T54" s="78">
        <f t="shared" si="8"/>
        <v>0</v>
      </c>
      <c r="U54" s="73">
        <f>IF('Indicator Data'!BA57="No data","x",ROUND(IF('Indicator Data'!BA57&gt;U$195,10,IF('Indicator Data'!BA57&lt;U$194,0,10-(U$195-'Indicator Data'!BA57)/(U$195-U$194)*10)),1))</f>
        <v>1.2</v>
      </c>
      <c r="V54" s="73">
        <f>IF('Indicator Data'!BB57="No data","x",IF('Indicator Data'!BB57=0,0,ROUND(IF(LOG('Indicator Data'!BB57)&gt;V$195,10,IF(LOG('Indicator Data'!BB57)&lt;V$194,0,10-(V$195-LOG('Indicator Data'!BB57))/(V$195-V$194)*10)),1)))</f>
        <v>5.0999999999999996</v>
      </c>
      <c r="W54" s="73">
        <f t="shared" si="9"/>
        <v>3.15</v>
      </c>
      <c r="X54" s="73">
        <f>IF('Indicator Data'!AZ57="No data","x",ROUND(IF('Indicator Data'!AZ57&gt;X$195,10,IF('Indicator Data'!AZ57&lt;X$194,0,10-(X$195-'Indicator Data'!AZ57)/(X$195-X$194)*10)),1))</f>
        <v>1.3</v>
      </c>
      <c r="Y54" s="73">
        <f>IF('Indicator Data'!BC57="No data","x",ROUND(IF('Indicator Data'!BC57&gt;Y$195,10,IF('Indicator Data'!BC57&lt;Y$194,0,10-(Y$195-'Indicator Data'!BC57)/(Y$195-Y$194)*10)),1))</f>
        <v>0</v>
      </c>
      <c r="Z54" s="211">
        <f>IF('Indicator Data'!BD57="No data","x",ROUND(IF('Indicator Data'!BD57&gt;Z$195,10,IF('Indicator Data'!BD57&lt;Z$194,0,10-(Z$195-'Indicator Data'!BD57)/(Z$195-Z$194)*10)),1))</f>
        <v>0</v>
      </c>
      <c r="AA54" s="77">
        <f>IF('Indicator Data'!BE57="No data","x",IF('Indicator Data'!BE57&gt;'Indicator Data'!BE57,1,'Indicator Data'!BE57/'Indicator Data'!CK57))</f>
        <v>0.21976612056172928</v>
      </c>
      <c r="AB54" s="211">
        <f t="shared" si="10"/>
        <v>2.4</v>
      </c>
      <c r="AC54" s="74">
        <f t="shared" si="11"/>
        <v>1.7</v>
      </c>
      <c r="AD54" s="73">
        <f>IF('Indicator Data'!AX57="No data","x",ROUND(IF('Indicator Data'!AX57&gt;AD$195,10,IF('Indicator Data'!AX57&lt;AD$194,0,10-(AD$195-'Indicator Data'!AX57)/(AD$195-AD$194)*10)),1))</f>
        <v>1.1000000000000001</v>
      </c>
      <c r="AE54" s="73">
        <f>IF('Indicator Data'!AY57="No data","x",ROUND(IF('Indicator Data'!AY57&gt;AE$195,10,IF('Indicator Data'!AY57&lt;AE$194,0,10-(AE$195-'Indicator Data'!AY57)/(AE$195-AE$194)*10)),1))</f>
        <v>1.5</v>
      </c>
      <c r="AF54" s="74">
        <f t="shared" si="12"/>
        <v>1.3</v>
      </c>
      <c r="AG54" s="88">
        <f>('Indicator Data'!BJ57+'Indicator Data'!BI57*0.5+'Indicator Data'!BH57*0.25)/1000</f>
        <v>198.41</v>
      </c>
      <c r="AH54" s="79">
        <f>AG54*1000/'Indicator Data'!CK57</f>
        <v>3.0901403326468086E-2</v>
      </c>
      <c r="AI54" s="74">
        <f t="shared" si="13"/>
        <v>3.1</v>
      </c>
      <c r="AJ54" s="73">
        <f>IF('Indicator Data'!BN57="No data","x",ROUND(IF('Indicator Data'!BN57&lt;$AJ$194,10,IF('Indicator Data'!BN57&gt;$AJ$195,0,($AJ$195-'Indicator Data'!BN57)/($AJ$195-$AJ$194)*10)),1))</f>
        <v>4.3</v>
      </c>
      <c r="AK54" s="73">
        <f>IF('Indicator Data'!BO57="No data","x",ROUND(IF('Indicator Data'!BO57&gt;$AK$195,10,IF('Indicator Data'!BO57&lt;$AK$194,0,10-($AK$195-'Indicator Data'!BO57)/($AK$195-$AK$194)*10)),1))</f>
        <v>1.3</v>
      </c>
      <c r="AL54" s="80">
        <f>IF('Indicator Data'!BP57="No data","x",ROUND(IF('Indicator Data'!BP57&gt;$AL$195,10,IF('Indicator Data'!BP57&lt;$AL$194,0,10-($AL$195-'Indicator Data'!BP57)/($AL$195-$AL$194)*10)),1))</f>
        <v>3.6</v>
      </c>
      <c r="AM54" s="80">
        <f>IF('Indicator Data'!BQ57="No data","x",ROUND(IF('Indicator Data'!BQ57&gt;$AM$195,10,IF('Indicator Data'!BQ57&lt;$AM$194,0,10-($AM$195-'Indicator Data'!BQ57)/($AM$195-$AM$194)*10)),1))</f>
        <v>1.5</v>
      </c>
      <c r="AN54" s="73">
        <f t="shared" si="14"/>
        <v>3.2</v>
      </c>
      <c r="AO54" s="74">
        <f t="shared" si="15"/>
        <v>2.8</v>
      </c>
      <c r="AP54" s="81">
        <f t="shared" si="16"/>
        <v>2.2999999999999998</v>
      </c>
      <c r="AQ54" s="82">
        <f t="shared" si="17"/>
        <v>1.2</v>
      </c>
    </row>
    <row r="55" spans="1:43" s="4" customFormat="1" x14ac:dyDescent="0.25">
      <c r="A55" s="126" t="str">
        <f>'Indicator Data'!A58</f>
        <v>Equatorial Guinea</v>
      </c>
      <c r="B55" s="59" t="str">
        <f>'Indicator Data'!B58</f>
        <v>GNQ</v>
      </c>
      <c r="C55" s="73">
        <f>ROUND(IF('Indicator Data'!AQ58="No data",IF((0.1233*LN('Indicator Data'!CJ58)-0.4559)&gt;C$195,0,IF((0.1233*LN('Indicator Data'!CJ58)-0.4559)&lt;C$194,10,(C$195-(0.1233*LN('Indicator Data'!CJ58)-0.4559))/(C$195-C$194)*10)),IF('Indicator Data'!AQ58&gt;C$195,0,IF('Indicator Data'!AQ58&lt;C$194,10,(C$195-'Indicator Data'!AQ58)/(C$195-C$194)*10))),1)</f>
        <v>5.5</v>
      </c>
      <c r="D55" s="73" t="str">
        <f>IF('Indicator Data'!AR58="No data","x",ROUND((IF(LOG('Indicator Data'!AR58*1000)&gt;D$195,10,IF(LOG('Indicator Data'!AR58*1000)&lt;D$194,0,10-(D$195-LOG('Indicator Data'!AR58*1000))/(D$195-D$194)*10))),1))</f>
        <v>x</v>
      </c>
      <c r="E55" s="74">
        <f t="shared" si="1"/>
        <v>5.5</v>
      </c>
      <c r="F55" s="73" t="str">
        <f>IF('Indicator Data'!BF58="No data","x",ROUND(IF('Indicator Data'!BF58&gt;F$195,10,IF('Indicator Data'!BF58&lt;F$194,0,10-(F$195-'Indicator Data'!BF58)/(F$195-F$194)*10)),1))</f>
        <v>x</v>
      </c>
      <c r="G55" s="73" t="str">
        <f>IF('Indicator Data'!BG58="No data","x",ROUND(IF('Indicator Data'!BG58&gt;G$195,10,IF('Indicator Data'!BG58&lt;G$194,0,10-(G$195-'Indicator Data'!BG58)/(G$195-G$194)*10)),1))</f>
        <v>x</v>
      </c>
      <c r="H55" s="74" t="str">
        <f t="shared" si="2"/>
        <v>x</v>
      </c>
      <c r="I55" s="75">
        <f>SUM(IF('Indicator Data'!AS58=0,0,'Indicator Data'!AS58),SUM('Indicator Data'!AT58:AU58))</f>
        <v>12.78</v>
      </c>
      <c r="J55" s="75">
        <f>I55/'Indicator Data'!CK58*1000000</f>
        <v>9.7633719233537111</v>
      </c>
      <c r="K55" s="73">
        <f t="shared" si="3"/>
        <v>0.2</v>
      </c>
      <c r="L55" s="73">
        <f>IF('Indicator Data'!AV58="No data","x",ROUND(IF('Indicator Data'!AV58&gt;L$195,10,IF('Indicator Data'!AV58&lt;L$194,0,10-(L$195-'Indicator Data'!AV58)/(L$195-L$194)*10)),1))</f>
        <v>0</v>
      </c>
      <c r="M55" s="73" t="str">
        <f>IF('Indicator Data'!AW58="No data","x",IF('Indicator Data'!AW58=0,0,ROUND(IF(LOG('Indicator Data'!AW58)&gt;M$195,10,IF(LOG('Indicator Data'!AW58)&lt;M$194,0,10-(M$195-LOG('Indicator Data'!AW58))/(M$195-M$194)*10)),1)))</f>
        <v>x</v>
      </c>
      <c r="N55" s="74">
        <f t="shared" si="4"/>
        <v>0.1</v>
      </c>
      <c r="O55" s="76">
        <f t="shared" si="5"/>
        <v>3.7</v>
      </c>
      <c r="P55" s="88">
        <f>IF(AND('Indicator Data'!BK58="No data",'Indicator Data'!BL58="No data"),0,SUM('Indicator Data'!BK58:BM58)/1000)</f>
        <v>0</v>
      </c>
      <c r="Q55" s="73">
        <f t="shared" si="6"/>
        <v>0</v>
      </c>
      <c r="R55" s="77">
        <f>P55*1000/'Indicator Data'!CK58</f>
        <v>0</v>
      </c>
      <c r="S55" s="73">
        <f t="shared" si="7"/>
        <v>0</v>
      </c>
      <c r="T55" s="78">
        <f t="shared" si="8"/>
        <v>0</v>
      </c>
      <c r="U55" s="73">
        <f>IF('Indicator Data'!BA58="No data","x",ROUND(IF('Indicator Data'!BA58&gt;U$195,10,IF('Indicator Data'!BA58&lt;U$194,0,10-(U$195-'Indicator Data'!BA58)/(U$195-U$194)*10)),1))</f>
        <v>10</v>
      </c>
      <c r="V55" s="73">
        <f>IF('Indicator Data'!BB58="No data","x",IF('Indicator Data'!BB58=0,0,ROUND(IF(LOG('Indicator Data'!BB58)&gt;V$195,10,IF(LOG('Indicator Data'!BB58)&lt;V$194,0,10-(V$195-LOG('Indicator Data'!BB58))/(V$195-V$194)*10)),1)))</f>
        <v>9.1</v>
      </c>
      <c r="W55" s="73">
        <f t="shared" si="9"/>
        <v>9.5500000000000007</v>
      </c>
      <c r="X55" s="73">
        <f>IF('Indicator Data'!AZ58="No data","x",ROUND(IF('Indicator Data'!AZ58&gt;X$195,10,IF('Indicator Data'!AZ58&lt;X$194,0,10-(X$195-'Indicator Data'!AZ58)/(X$195-X$194)*10)),1))</f>
        <v>3.5</v>
      </c>
      <c r="Y55" s="73">
        <f>IF('Indicator Data'!BC58="No data","x",ROUND(IF('Indicator Data'!BC58&gt;Y$195,10,IF('Indicator Data'!BC58&lt;Y$194,0,10-(Y$195-'Indicator Data'!BC58)/(Y$195-Y$194)*10)),1))</f>
        <v>5.8</v>
      </c>
      <c r="Z55" s="211">
        <f>IF('Indicator Data'!BD58="No data","x",ROUND(IF('Indicator Data'!BD58&gt;Z$195,10,IF('Indicator Data'!BD58&lt;Z$194,0,10-(Z$195-'Indicator Data'!BD58)/(Z$195-Z$194)*10)),1))</f>
        <v>8.6</v>
      </c>
      <c r="AA55" s="77">
        <f>IF('Indicator Data'!BE58="No data","x",IF('Indicator Data'!BE58&gt;'Indicator Data'!BE58,1,'Indicator Data'!BE58/'Indicator Data'!CK58))</f>
        <v>0.32798665214129541</v>
      </c>
      <c r="AB55" s="211">
        <f t="shared" si="10"/>
        <v>3.6</v>
      </c>
      <c r="AC55" s="74">
        <f t="shared" si="11"/>
        <v>6.3</v>
      </c>
      <c r="AD55" s="73">
        <f>IF('Indicator Data'!AX58="No data","x",ROUND(IF('Indicator Data'!AX58&gt;AD$195,10,IF('Indicator Data'!AX58&lt;AD$194,0,10-(AD$195-'Indicator Data'!AX58)/(AD$195-AD$194)*10)),1))</f>
        <v>6.9</v>
      </c>
      <c r="AE55" s="73">
        <f>IF('Indicator Data'!AY58="No data","x",ROUND(IF('Indicator Data'!AY58&gt;AE$195,10,IF('Indicator Data'!AY58&lt;AE$194,0,10-(AE$195-'Indicator Data'!AY58)/(AE$195-AE$194)*10)),1))</f>
        <v>1.2</v>
      </c>
      <c r="AF55" s="74">
        <f t="shared" si="12"/>
        <v>4.0999999999999996</v>
      </c>
      <c r="AG55" s="88">
        <f>('Indicator Data'!BJ58+'Indicator Data'!BI58*0.5+'Indicator Data'!BH58*0.25)/1000</f>
        <v>0</v>
      </c>
      <c r="AH55" s="79">
        <f>AG55*1000/'Indicator Data'!CK58</f>
        <v>0</v>
      </c>
      <c r="AI55" s="74">
        <f t="shared" si="13"/>
        <v>0</v>
      </c>
      <c r="AJ55" s="73">
        <f>IF('Indicator Data'!BN58="No data","x",ROUND(IF('Indicator Data'!BN58&lt;$AJ$194,10,IF('Indicator Data'!BN58&gt;$AJ$195,0,($AJ$195-'Indicator Data'!BN58)/($AJ$195-$AJ$194)*10)),1))</f>
        <v>3.7</v>
      </c>
      <c r="AK55" s="73">
        <f>IF('Indicator Data'!BO58="No data","x",ROUND(IF('Indicator Data'!BO58&gt;$AK$195,10,IF('Indicator Data'!BO58&lt;$AK$194,0,10-($AK$195-'Indicator Data'!BO58)/($AK$195-$AK$194)*10)),1))</f>
        <v>1.8</v>
      </c>
      <c r="AL55" s="80" t="str">
        <f>IF('Indicator Data'!BP58="No data","x",ROUND(IF('Indicator Data'!BP58&gt;$AL$195,10,IF('Indicator Data'!BP58&lt;$AL$194,0,10-($AL$195-'Indicator Data'!BP58)/($AL$195-$AL$194)*10)),1))</f>
        <v>x</v>
      </c>
      <c r="AM55" s="80" t="str">
        <f>IF('Indicator Data'!BQ58="No data","x",ROUND(IF('Indicator Data'!BQ58&gt;$AM$195,10,IF('Indicator Data'!BQ58&lt;$AM$194,0,10-($AM$195-'Indicator Data'!BQ58)/($AM$195-$AM$194)*10)),1))</f>
        <v>x</v>
      </c>
      <c r="AN55" s="73" t="str">
        <f t="shared" si="14"/>
        <v>x</v>
      </c>
      <c r="AO55" s="74">
        <f t="shared" si="15"/>
        <v>2.8</v>
      </c>
      <c r="AP55" s="81">
        <f t="shared" si="16"/>
        <v>3.6</v>
      </c>
      <c r="AQ55" s="82">
        <f t="shared" si="17"/>
        <v>2</v>
      </c>
    </row>
    <row r="56" spans="1:43" s="4" customFormat="1" x14ac:dyDescent="0.25">
      <c r="A56" s="126" t="str">
        <f>'Indicator Data'!A59</f>
        <v>Eritrea</v>
      </c>
      <c r="B56" s="59" t="str">
        <f>'Indicator Data'!B59</f>
        <v>ERI</v>
      </c>
      <c r="C56" s="73">
        <f>ROUND(IF('Indicator Data'!AQ59="No data",IF((0.1233*LN('Indicator Data'!CJ59)-0.4559)&gt;C$195,0,IF((0.1233*LN('Indicator Data'!CJ59)-0.4559)&lt;C$194,10,(C$195-(0.1233*LN('Indicator Data'!CJ59)-0.4559))/(C$195-C$194)*10)),IF('Indicator Data'!AQ59&gt;C$195,0,IF('Indicator Data'!AQ59&lt;C$194,10,(C$195-'Indicator Data'!AQ59)/(C$195-C$194)*10))),1)</f>
        <v>7.8</v>
      </c>
      <c r="D56" s="73" t="str">
        <f>IF('Indicator Data'!AR59="No data","x",ROUND((IF(LOG('Indicator Data'!AR59*1000)&gt;D$195,10,IF(LOG('Indicator Data'!AR59*1000)&lt;D$194,0,10-(D$195-LOG('Indicator Data'!AR59*1000))/(D$195-D$194)*10))),1))</f>
        <v>x</v>
      </c>
      <c r="E56" s="74">
        <f t="shared" si="1"/>
        <v>7.8</v>
      </c>
      <c r="F56" s="73" t="str">
        <f>IF('Indicator Data'!BF59="No data","x",ROUND(IF('Indicator Data'!BF59&gt;F$195,10,IF('Indicator Data'!BF59&lt;F$194,0,10-(F$195-'Indicator Data'!BF59)/(F$195-F$194)*10)),1))</f>
        <v>x</v>
      </c>
      <c r="G56" s="73" t="str">
        <f>IF('Indicator Data'!BG59="No data","x",ROUND(IF('Indicator Data'!BG59&gt;G$195,10,IF('Indicator Data'!BG59&lt;G$194,0,10-(G$195-'Indicator Data'!BG59)/(G$195-G$194)*10)),1))</f>
        <v>x</v>
      </c>
      <c r="H56" s="74" t="str">
        <f t="shared" si="2"/>
        <v>x</v>
      </c>
      <c r="I56" s="75">
        <f>SUM(IF('Indicator Data'!AS59=0,0,'Indicator Data'!AS59),SUM('Indicator Data'!AT59:AU59))</f>
        <v>45.971243999999999</v>
      </c>
      <c r="J56" s="75">
        <f>I56/'Indicator Data'!CK59*1000000</f>
        <v>13.313421372719374</v>
      </c>
      <c r="K56" s="73">
        <f t="shared" si="3"/>
        <v>0.3</v>
      </c>
      <c r="L56" s="73" t="str">
        <f>IF('Indicator Data'!AV59="No data","x",ROUND(IF('Indicator Data'!AV59&gt;L$195,10,IF('Indicator Data'!AV59&lt;L$194,0,10-(L$195-'Indicator Data'!AV59)/(L$195-L$194)*10)),1))</f>
        <v>x</v>
      </c>
      <c r="M56" s="73" t="str">
        <f>IF('Indicator Data'!AW59="No data","x",IF('Indicator Data'!AW59=0,0,ROUND(IF(LOG('Indicator Data'!AW59)&gt;M$195,10,IF(LOG('Indicator Data'!AW59)&lt;M$194,0,10-(M$195-LOG('Indicator Data'!AW59))/(M$195-M$194)*10)),1)))</f>
        <v>x</v>
      </c>
      <c r="N56" s="74">
        <f t="shared" si="4"/>
        <v>0.3</v>
      </c>
      <c r="O56" s="76">
        <f t="shared" si="5"/>
        <v>5.3</v>
      </c>
      <c r="P56" s="88">
        <f>IF(AND('Indicator Data'!BK59="No data",'Indicator Data'!BL59="No data"),0,SUM('Indicator Data'!BK59:BM59)/1000)</f>
        <v>2.5489999999999999</v>
      </c>
      <c r="Q56" s="73">
        <f t="shared" si="6"/>
        <v>1.4</v>
      </c>
      <c r="R56" s="77">
        <f>P56*1000/'Indicator Data'!CK59</f>
        <v>7.3819866782507966E-4</v>
      </c>
      <c r="S56" s="73">
        <f t="shared" si="7"/>
        <v>3</v>
      </c>
      <c r="T56" s="78">
        <f t="shared" si="8"/>
        <v>2.2000000000000002</v>
      </c>
      <c r="U56" s="73">
        <f>IF('Indicator Data'!BA59="No data","x",ROUND(IF('Indicator Data'!BA59&gt;U$195,10,IF('Indicator Data'!BA59&lt;U$194,0,10-(U$195-'Indicator Data'!BA59)/(U$195-U$194)*10)),1))</f>
        <v>1.2</v>
      </c>
      <c r="V56" s="73">
        <f>IF('Indicator Data'!BB59="No data","x",IF('Indicator Data'!BB59=0,0,ROUND(IF(LOG('Indicator Data'!BB59)&gt;V$195,10,IF(LOG('Indicator Data'!BB59)&lt;V$194,0,10-(V$195-LOG('Indicator Data'!BB59))/(V$195-V$194)*10)),1)))</f>
        <v>4.5</v>
      </c>
      <c r="W56" s="73">
        <f t="shared" si="9"/>
        <v>2.85</v>
      </c>
      <c r="X56" s="73">
        <f>IF('Indicator Data'!AZ59="No data","x",ROUND(IF('Indicator Data'!AZ59&gt;X$195,10,IF('Indicator Data'!AZ59&lt;X$194,0,10-(X$195-'Indicator Data'!AZ59)/(X$195-X$194)*10)),1))</f>
        <v>1.2</v>
      </c>
      <c r="Y56" s="73">
        <f>IF('Indicator Data'!BC59="No data","x",ROUND(IF('Indicator Data'!BC59&gt;Y$195,10,IF('Indicator Data'!BC59&lt;Y$194,0,10-(Y$195-'Indicator Data'!BC59)/(Y$195-Y$194)*10)),1))</f>
        <v>0.3</v>
      </c>
      <c r="Z56" s="211">
        <f>IF('Indicator Data'!BD59="No data","x",ROUND(IF('Indicator Data'!BD59&gt;Z$195,10,IF('Indicator Data'!BD59&lt;Z$194,0,10-(Z$195-'Indicator Data'!BD59)/(Z$195-Z$194)*10)),1))</f>
        <v>0.6</v>
      </c>
      <c r="AA56" s="77">
        <f>IF('Indicator Data'!BE59="No data","x",IF('Indicator Data'!BE59&gt;'Indicator Data'!BE59,1,'Indicator Data'!BE59/'Indicator Data'!CK59))</f>
        <v>0.31181581233709815</v>
      </c>
      <c r="AB56" s="211">
        <f t="shared" si="10"/>
        <v>3.5</v>
      </c>
      <c r="AC56" s="74">
        <f t="shared" si="11"/>
        <v>2</v>
      </c>
      <c r="AD56" s="73">
        <f>IF('Indicator Data'!AX59="No data","x",ROUND(IF('Indicator Data'!AX59&gt;AD$195,10,IF('Indicator Data'!AX59&lt;AD$194,0,10-(AD$195-'Indicator Data'!AX59)/(AD$195-AD$194)*10)),1))</f>
        <v>3.3</v>
      </c>
      <c r="AE56" s="73">
        <f>IF('Indicator Data'!AY59="No data","x",ROUND(IF('Indicator Data'!AY59&gt;AE$195,10,IF('Indicator Data'!AY59&lt;AE$194,0,10-(AE$195-'Indicator Data'!AY59)/(AE$195-AE$194)*10)),1))</f>
        <v>8.6</v>
      </c>
      <c r="AF56" s="74">
        <f t="shared" si="12"/>
        <v>6</v>
      </c>
      <c r="AG56" s="88">
        <f>('Indicator Data'!BJ59+'Indicator Data'!BI59*0.5+'Indicator Data'!BH59*0.25)/1000</f>
        <v>0</v>
      </c>
      <c r="AH56" s="79">
        <f>AG56*1000/'Indicator Data'!CK59</f>
        <v>0</v>
      </c>
      <c r="AI56" s="74">
        <f t="shared" si="13"/>
        <v>0</v>
      </c>
      <c r="AJ56" s="73">
        <f>IF('Indicator Data'!BN59="No data","x",ROUND(IF('Indicator Data'!BN59&lt;$AJ$194,10,IF('Indicator Data'!BN59&gt;$AJ$195,0,($AJ$195-'Indicator Data'!BN59)/($AJ$195-$AJ$194)*10)),1))</f>
        <v>6</v>
      </c>
      <c r="AK56" s="73">
        <f>IF('Indicator Data'!BO59="No data","x",ROUND(IF('Indicator Data'!BO59&gt;$AK$195,10,IF('Indicator Data'!BO59&lt;$AK$194,0,10-($AK$195-'Indicator Data'!BO59)/($AK$195-$AK$194)*10)),1))</f>
        <v>5.2</v>
      </c>
      <c r="AL56" s="80" t="str">
        <f>IF('Indicator Data'!BP59="No data","x",ROUND(IF('Indicator Data'!BP59&gt;$AL$195,10,IF('Indicator Data'!BP59&lt;$AL$194,0,10-($AL$195-'Indicator Data'!BP59)/($AL$195-$AL$194)*10)),1))</f>
        <v>x</v>
      </c>
      <c r="AM56" s="80" t="str">
        <f>IF('Indicator Data'!BQ59="No data","x",ROUND(IF('Indicator Data'!BQ59&gt;$AM$195,10,IF('Indicator Data'!BQ59&lt;$AM$194,0,10-($AM$195-'Indicator Data'!BQ59)/($AM$195-$AM$194)*10)),1))</f>
        <v>x</v>
      </c>
      <c r="AN56" s="73" t="str">
        <f t="shared" si="14"/>
        <v>x</v>
      </c>
      <c r="AO56" s="74">
        <f t="shared" si="15"/>
        <v>5.6</v>
      </c>
      <c r="AP56" s="81">
        <f t="shared" si="16"/>
        <v>3.8</v>
      </c>
      <c r="AQ56" s="82">
        <f t="shared" si="17"/>
        <v>3</v>
      </c>
    </row>
    <row r="57" spans="1:43" s="4" customFormat="1" x14ac:dyDescent="0.25">
      <c r="A57" s="126" t="str">
        <f>'Indicator Data'!A60</f>
        <v>Estonia</v>
      </c>
      <c r="B57" s="59" t="str">
        <f>'Indicator Data'!B60</f>
        <v>EST</v>
      </c>
      <c r="C57" s="73">
        <f>ROUND(IF('Indicator Data'!AQ60="No data",IF((0.1233*LN('Indicator Data'!CJ60)-0.4559)&gt;C$195,0,IF((0.1233*LN('Indicator Data'!CJ60)-0.4559)&lt;C$194,10,(C$195-(0.1233*LN('Indicator Data'!CJ60)-0.4559))/(C$195-C$194)*10)),IF('Indicator Data'!AQ60&gt;C$195,0,IF('Indicator Data'!AQ60&lt;C$194,10,(C$195-'Indicator Data'!AQ60)/(C$195-C$194)*10))),1)</f>
        <v>1.2</v>
      </c>
      <c r="D57" s="73" t="str">
        <f>IF('Indicator Data'!AR60="No data","x",ROUND((IF(LOG('Indicator Data'!AR60*1000)&gt;D$195,10,IF(LOG('Indicator Data'!AR60*1000)&lt;D$194,0,10-(D$195-LOG('Indicator Data'!AR60*1000))/(D$195-D$194)*10))),1))</f>
        <v>x</v>
      </c>
      <c r="E57" s="74">
        <f t="shared" si="1"/>
        <v>1.2</v>
      </c>
      <c r="F57" s="73">
        <f>IF('Indicator Data'!BF60="No data","x",ROUND(IF('Indicator Data'!BF60&gt;F$195,10,IF('Indicator Data'!BF60&lt;F$194,0,10-(F$195-'Indicator Data'!BF60)/(F$195-F$194)*10)),1))</f>
        <v>1.6</v>
      </c>
      <c r="G57" s="73">
        <f>IF('Indicator Data'!BG60="No data","x",ROUND(IF('Indicator Data'!BG60&gt;G$195,10,IF('Indicator Data'!BG60&lt;G$194,0,10-(G$195-'Indicator Data'!BG60)/(G$195-G$194)*10)),1))</f>
        <v>2</v>
      </c>
      <c r="H57" s="74">
        <f t="shared" si="2"/>
        <v>1.8</v>
      </c>
      <c r="I57" s="75">
        <f>SUM(IF('Indicator Data'!AS60=0,0,'Indicator Data'!AS60),SUM('Indicator Data'!AT60:AU60))</f>
        <v>2.3229E-2</v>
      </c>
      <c r="J57" s="75">
        <f>I57/'Indicator Data'!CK60*1000000</f>
        <v>1.7585950015292791E-2</v>
      </c>
      <c r="K57" s="73">
        <f t="shared" si="3"/>
        <v>0</v>
      </c>
      <c r="L57" s="73" t="str">
        <f>IF('Indicator Data'!AV60="No data","x",ROUND(IF('Indicator Data'!AV60&gt;L$195,10,IF('Indicator Data'!AV60&lt;L$194,0,10-(L$195-'Indicator Data'!AV60)/(L$195-L$194)*10)),1))</f>
        <v>x</v>
      </c>
      <c r="M57" s="73">
        <f>IF('Indicator Data'!AW60="No data","x",IF('Indicator Data'!AW60=0,0,ROUND(IF(LOG('Indicator Data'!AW60)&gt;M$195,10,IF(LOG('Indicator Data'!AW60)&lt;M$194,0,10-(M$195-LOG('Indicator Data'!AW60))/(M$195-M$194)*10)),1)))</f>
        <v>5.9</v>
      </c>
      <c r="N57" s="74">
        <f t="shared" si="4"/>
        <v>3</v>
      </c>
      <c r="O57" s="76">
        <f t="shared" si="5"/>
        <v>1.8</v>
      </c>
      <c r="P57" s="88">
        <f>IF(AND('Indicator Data'!BK60="No data",'Indicator Data'!BL60="No data"),0,SUM('Indicator Data'!BK60:BM60)/1000)</f>
        <v>0.35899999999999999</v>
      </c>
      <c r="Q57" s="73">
        <f t="shared" si="6"/>
        <v>0</v>
      </c>
      <c r="R57" s="77">
        <f>P57*1000/'Indicator Data'!CK60</f>
        <v>2.7178768158293989E-4</v>
      </c>
      <c r="S57" s="73">
        <f t="shared" si="7"/>
        <v>2.2999999999999998</v>
      </c>
      <c r="T57" s="78">
        <f t="shared" si="8"/>
        <v>1.2</v>
      </c>
      <c r="U57" s="73">
        <f>IF('Indicator Data'!BA60="No data","x",ROUND(IF('Indicator Data'!BA60&gt;U$195,10,IF('Indicator Data'!BA60&lt;U$194,0,10-(U$195-'Indicator Data'!BA60)/(U$195-U$194)*10)),1))</f>
        <v>2.6</v>
      </c>
      <c r="V57" s="73">
        <f>IF('Indicator Data'!BB60="No data","x",IF('Indicator Data'!BB60=0,0,ROUND(IF(LOG('Indicator Data'!BB60)&gt;V$195,10,IF(LOG('Indicator Data'!BB60)&lt;V$194,0,10-(V$195-LOG('Indicator Data'!BB60))/(V$195-V$194)*10)),1)))</f>
        <v>5.3</v>
      </c>
      <c r="W57" s="73">
        <f t="shared" si="9"/>
        <v>3.95</v>
      </c>
      <c r="X57" s="73">
        <f>IF('Indicator Data'!AZ60="No data","x",ROUND(IF('Indicator Data'!AZ60&gt;X$195,10,IF('Indicator Data'!AZ60&lt;X$194,0,10-(X$195-'Indicator Data'!AZ60)/(X$195-X$194)*10)),1))</f>
        <v>0.3</v>
      </c>
      <c r="Y57" s="73" t="str">
        <f>IF('Indicator Data'!BC60="No data","x",ROUND(IF('Indicator Data'!BC60&gt;Y$195,10,IF('Indicator Data'!BC60&lt;Y$194,0,10-(Y$195-'Indicator Data'!BC60)/(Y$195-Y$194)*10)),1))</f>
        <v>x</v>
      </c>
      <c r="Z57" s="211" t="str">
        <f>IF('Indicator Data'!BD60="No data","x",ROUND(IF('Indicator Data'!BD60&gt;Z$195,10,IF('Indicator Data'!BD60&lt;Z$194,0,10-(Z$195-'Indicator Data'!BD60)/(Z$195-Z$194)*10)),1))</f>
        <v>x</v>
      </c>
      <c r="AA57" s="77">
        <f>IF('Indicator Data'!BE60="No data","x",IF('Indicator Data'!BE60&gt;'Indicator Data'!BE60,1,'Indicator Data'!BE60/'Indicator Data'!CK60))</f>
        <v>6.8136187583466829E-6</v>
      </c>
      <c r="AB57" s="211">
        <f t="shared" si="10"/>
        <v>0</v>
      </c>
      <c r="AC57" s="74">
        <f t="shared" si="11"/>
        <v>1.4</v>
      </c>
      <c r="AD57" s="73">
        <f>IF('Indicator Data'!AX60="No data","x",ROUND(IF('Indicator Data'!AX60&gt;AD$195,10,IF('Indicator Data'!AX60&lt;AD$194,0,10-(AD$195-'Indicator Data'!AX60)/(AD$195-AD$194)*10)),1))</f>
        <v>0.2</v>
      </c>
      <c r="AE57" s="73" t="str">
        <f>IF('Indicator Data'!AY60="No data","x",ROUND(IF('Indicator Data'!AY60&gt;AE$195,10,IF('Indicator Data'!AY60&lt;AE$194,0,10-(AE$195-'Indicator Data'!AY60)/(AE$195-AE$194)*10)),1))</f>
        <v>x</v>
      </c>
      <c r="AF57" s="74">
        <f t="shared" si="12"/>
        <v>0.2</v>
      </c>
      <c r="AG57" s="88">
        <f>('Indicator Data'!BJ60+'Indicator Data'!BI60*0.5+'Indicator Data'!BH60*0.25)/1000</f>
        <v>0</v>
      </c>
      <c r="AH57" s="79">
        <f>AG57*1000/'Indicator Data'!CK60</f>
        <v>0</v>
      </c>
      <c r="AI57" s="74">
        <f t="shared" si="13"/>
        <v>0</v>
      </c>
      <c r="AJ57" s="73">
        <f>IF('Indicator Data'!BN60="No data","x",ROUND(IF('Indicator Data'!BN60&lt;$AJ$194,10,IF('Indicator Data'!BN60&gt;$AJ$195,0,($AJ$195-'Indicator Data'!BN60)/($AJ$195-$AJ$194)*10)),1))</f>
        <v>3.1</v>
      </c>
      <c r="AK57" s="73">
        <f>IF('Indicator Data'!BO60="No data","x",ROUND(IF('Indicator Data'!BO60&gt;$AK$195,10,IF('Indicator Data'!BO60&lt;$AK$194,0,10-($AK$195-'Indicator Data'!BO60)/($AK$195-$AK$194)*10)),1))</f>
        <v>0</v>
      </c>
      <c r="AL57" s="80">
        <f>IF('Indicator Data'!BP60="No data","x",ROUND(IF('Indicator Data'!BP60&gt;$AL$195,10,IF('Indicator Data'!BP60&lt;$AL$194,0,10-($AL$195-'Indicator Data'!BP60)/($AL$195-$AL$194)*10)),1))</f>
        <v>2</v>
      </c>
      <c r="AM57" s="80">
        <f>IF('Indicator Data'!BQ60="No data","x",ROUND(IF('Indicator Data'!BQ60&gt;$AM$195,10,IF('Indicator Data'!BQ60&lt;$AM$194,0,10-($AM$195-'Indicator Data'!BQ60)/($AM$195-$AM$194)*10)),1))</f>
        <v>3.7</v>
      </c>
      <c r="AN57" s="73">
        <f t="shared" si="14"/>
        <v>2.2999999999999998</v>
      </c>
      <c r="AO57" s="74">
        <f t="shared" si="15"/>
        <v>1.6</v>
      </c>
      <c r="AP57" s="81">
        <f t="shared" si="16"/>
        <v>0.8</v>
      </c>
      <c r="AQ57" s="82">
        <f t="shared" si="17"/>
        <v>1</v>
      </c>
    </row>
    <row r="58" spans="1:43" s="4" customFormat="1" x14ac:dyDescent="0.25">
      <c r="A58" s="126" t="str">
        <f>'Indicator Data'!A61</f>
        <v>Eswatini</v>
      </c>
      <c r="B58" s="59" t="str">
        <f>'Indicator Data'!B61</f>
        <v>SWZ</v>
      </c>
      <c r="C58" s="73">
        <f>ROUND(IF('Indicator Data'!AQ61="No data",IF((0.1233*LN('Indicator Data'!CJ61)-0.4559)&gt;C$195,0,IF((0.1233*LN('Indicator Data'!CJ61)-0.4559)&lt;C$194,10,(C$195-(0.1233*LN('Indicator Data'!CJ61)-0.4559))/(C$195-C$194)*10)),IF('Indicator Data'!AQ61&gt;C$195,0,IF('Indicator Data'!AQ61&lt;C$194,10,(C$195-'Indicator Data'!AQ61)/(C$195-C$194)*10))),1)</f>
        <v>5.6</v>
      </c>
      <c r="D58" s="73">
        <f>IF('Indicator Data'!AR61="No data","x",ROUND((IF(LOG('Indicator Data'!AR61*1000)&gt;D$195,10,IF(LOG('Indicator Data'!AR61*1000)&lt;D$194,0,10-(D$195-LOG('Indicator Data'!AR61*1000))/(D$195-D$194)*10))),1))</f>
        <v>7.6</v>
      </c>
      <c r="E58" s="74">
        <f t="shared" si="1"/>
        <v>6.7</v>
      </c>
      <c r="F58" s="73">
        <f>IF('Indicator Data'!BF61="No data","x",ROUND(IF('Indicator Data'!BF61&gt;F$195,10,IF('Indicator Data'!BF61&lt;F$194,0,10-(F$195-'Indicator Data'!BF61)/(F$195-F$194)*10)),1))</f>
        <v>7.6</v>
      </c>
      <c r="G58" s="73">
        <f>IF('Indicator Data'!BG61="No data","x",ROUND(IF('Indicator Data'!BG61&gt;G$195,10,IF('Indicator Data'!BG61&lt;G$194,0,10-(G$195-'Indicator Data'!BG61)/(G$195-G$194)*10)),1))</f>
        <v>6.6</v>
      </c>
      <c r="H58" s="74">
        <f t="shared" si="2"/>
        <v>7.1</v>
      </c>
      <c r="I58" s="75">
        <f>SUM(IF('Indicator Data'!AS61=0,0,'Indicator Data'!AS61),SUM('Indicator Data'!AT61:AU61))</f>
        <v>144.77992</v>
      </c>
      <c r="J58" s="75">
        <f>I58/'Indicator Data'!CK61*1000000</f>
        <v>127.42568811053775</v>
      </c>
      <c r="K58" s="73">
        <f t="shared" si="3"/>
        <v>2.5</v>
      </c>
      <c r="L58" s="73" t="str">
        <f>IF('Indicator Data'!AV61="No data","x",ROUND(IF('Indicator Data'!AV61&gt;L$195,10,IF('Indicator Data'!AV61&lt;L$194,0,10-(L$195-'Indicator Data'!AV61)/(L$195-L$194)*10)),1))</f>
        <v>x</v>
      </c>
      <c r="M58" s="73">
        <f>IF('Indicator Data'!AW61="No data","x",IF('Indicator Data'!AW61=0,0,ROUND(IF(LOG('Indicator Data'!AW61)&gt;M$195,10,IF(LOG('Indicator Data'!AW61)&lt;M$194,0,10-(M$195-LOG('Indicator Data'!AW61))/(M$195-M$194)*10)),1)))</f>
        <v>6.7</v>
      </c>
      <c r="N58" s="74">
        <f t="shared" si="4"/>
        <v>4.5999999999999996</v>
      </c>
      <c r="O58" s="76">
        <f t="shared" si="5"/>
        <v>6.3</v>
      </c>
      <c r="P58" s="88">
        <f>IF(AND('Indicator Data'!BK61="No data",'Indicator Data'!BL61="No data"),0,SUM('Indicator Data'!BK61:BM61)/1000)</f>
        <v>1.629</v>
      </c>
      <c r="Q58" s="73">
        <f t="shared" si="6"/>
        <v>0.7</v>
      </c>
      <c r="R58" s="77">
        <f>P58*1000/'Indicator Data'!CK61</f>
        <v>1.433737813448619E-3</v>
      </c>
      <c r="S58" s="73">
        <f t="shared" si="7"/>
        <v>3.5</v>
      </c>
      <c r="T58" s="78">
        <f t="shared" si="8"/>
        <v>2.1</v>
      </c>
      <c r="U58" s="73">
        <f>IF('Indicator Data'!BA61="No data","x",ROUND(IF('Indicator Data'!BA61&gt;U$195,10,IF('Indicator Data'!BA61&lt;U$194,0,10-(U$195-'Indicator Data'!BA61)/(U$195-U$194)*10)),1))</f>
        <v>10</v>
      </c>
      <c r="V58" s="73">
        <f>IF('Indicator Data'!BB61="No data","x",IF('Indicator Data'!BB61=0,0,ROUND(IF(LOG('Indicator Data'!BB61)&gt;V$195,10,IF(LOG('Indicator Data'!BB61)&lt;V$194,0,10-(V$195-LOG('Indicator Data'!BB61))/(V$195-V$194)*10)),1)))</f>
        <v>10</v>
      </c>
      <c r="W58" s="73">
        <f t="shared" si="9"/>
        <v>10</v>
      </c>
      <c r="X58" s="73">
        <f>IF('Indicator Data'!AZ61="No data","x",ROUND(IF('Indicator Data'!AZ61&gt;X$195,10,IF('Indicator Data'!AZ61&lt;X$194,0,10-(X$195-'Indicator Data'!AZ61)/(X$195-X$194)*10)),1))</f>
        <v>7.2</v>
      </c>
      <c r="Y58" s="73">
        <f>IF('Indicator Data'!BC61="No data","x",ROUND(IF('Indicator Data'!BC61&gt;Y$195,10,IF('Indicator Data'!BC61&lt;Y$194,0,10-(Y$195-'Indicator Data'!BC61)/(Y$195-Y$194)*10)),1))</f>
        <v>0.1</v>
      </c>
      <c r="Z58" s="211">
        <f>IF('Indicator Data'!BD61="No data","x",ROUND(IF('Indicator Data'!BD61&gt;Z$195,10,IF('Indicator Data'!BD61&lt;Z$194,0,10-(Z$195-'Indicator Data'!BD61)/(Z$195-Z$194)*10)),1))</f>
        <v>0</v>
      </c>
      <c r="AA58" s="77">
        <f>IF('Indicator Data'!BE61="No data","x",IF('Indicator Data'!BE61&gt;'Indicator Data'!BE61,1,'Indicator Data'!BE61/'Indicator Data'!CK61))</f>
        <v>0.22994461318563517</v>
      </c>
      <c r="AB58" s="211">
        <f t="shared" si="10"/>
        <v>2.6</v>
      </c>
      <c r="AC58" s="74">
        <f t="shared" si="11"/>
        <v>5</v>
      </c>
      <c r="AD58" s="73">
        <f>IF('Indicator Data'!AX61="No data","x",ROUND(IF('Indicator Data'!AX61&gt;AD$195,10,IF('Indicator Data'!AX61&lt;AD$194,0,10-(AD$195-'Indicator Data'!AX61)/(AD$195-AD$194)*10)),1))</f>
        <v>5.4</v>
      </c>
      <c r="AE58" s="73">
        <f>IF('Indicator Data'!AY61="No data","x",ROUND(IF('Indicator Data'!AY61&gt;AE$195,10,IF('Indicator Data'!AY61&lt;AE$194,0,10-(AE$195-'Indicator Data'!AY61)/(AE$195-AE$194)*10)),1))</f>
        <v>1.3</v>
      </c>
      <c r="AF58" s="74">
        <f t="shared" si="12"/>
        <v>3.4</v>
      </c>
      <c r="AG58" s="88">
        <f>('Indicator Data'!BJ61+'Indicator Data'!BI61*0.5+'Indicator Data'!BH61*0.25)/1000</f>
        <v>0</v>
      </c>
      <c r="AH58" s="79">
        <f>AG58*1000/'Indicator Data'!CK61</f>
        <v>0</v>
      </c>
      <c r="AI58" s="74">
        <f t="shared" si="13"/>
        <v>0</v>
      </c>
      <c r="AJ58" s="73">
        <f>IF('Indicator Data'!BN61="No data","x",ROUND(IF('Indicator Data'!BN61&lt;$AJ$194,10,IF('Indicator Data'!BN61&gt;$AJ$195,0,($AJ$195-'Indicator Data'!BN61)/($AJ$195-$AJ$194)*10)),1))</f>
        <v>6.3</v>
      </c>
      <c r="AK58" s="73">
        <f>IF('Indicator Data'!BO61="No data","x",ROUND(IF('Indicator Data'!BO61&gt;$AK$195,10,IF('Indicator Data'!BO61&lt;$AK$194,0,10-($AK$195-'Indicator Data'!BO61)/($AK$195-$AK$194)*10)),1))</f>
        <v>5.2</v>
      </c>
      <c r="AL58" s="80" t="str">
        <f>IF('Indicator Data'!BP61="No data","x",ROUND(IF('Indicator Data'!BP61&gt;$AL$195,10,IF('Indicator Data'!BP61&lt;$AL$194,0,10-($AL$195-'Indicator Data'!BP61)/($AL$195-$AL$194)*10)),1))</f>
        <v>x</v>
      </c>
      <c r="AM58" s="80" t="str">
        <f>IF('Indicator Data'!BQ61="No data","x",ROUND(IF('Indicator Data'!BQ61&gt;$AM$195,10,IF('Indicator Data'!BQ61&lt;$AM$194,0,10-($AM$195-'Indicator Data'!BQ61)/($AM$195-$AM$194)*10)),1))</f>
        <v>x</v>
      </c>
      <c r="AN58" s="73" t="str">
        <f t="shared" si="14"/>
        <v>x</v>
      </c>
      <c r="AO58" s="74">
        <f t="shared" si="15"/>
        <v>5.8</v>
      </c>
      <c r="AP58" s="81">
        <f t="shared" si="16"/>
        <v>3.8</v>
      </c>
      <c r="AQ58" s="82">
        <f t="shared" si="17"/>
        <v>3</v>
      </c>
    </row>
    <row r="59" spans="1:43" s="4" customFormat="1" x14ac:dyDescent="0.25">
      <c r="A59" s="126" t="str">
        <f>'Indicator Data'!A62</f>
        <v>Ethiopia</v>
      </c>
      <c r="B59" s="59" t="str">
        <f>'Indicator Data'!B62</f>
        <v>ETH</v>
      </c>
      <c r="C59" s="73">
        <f>ROUND(IF('Indicator Data'!AQ62="No data",IF((0.1233*LN('Indicator Data'!CJ62)-0.4559)&gt;C$195,0,IF((0.1233*LN('Indicator Data'!CJ62)-0.4559)&lt;C$194,10,(C$195-(0.1233*LN('Indicator Data'!CJ62)-0.4559))/(C$195-C$194)*10)),IF('Indicator Data'!AQ62&gt;C$195,0,IF('Indicator Data'!AQ62&lt;C$194,10,(C$195-'Indicator Data'!AQ62)/(C$195-C$194)*10))),1)</f>
        <v>7.5</v>
      </c>
      <c r="D59" s="73">
        <f>IF('Indicator Data'!AR62="No data","x",ROUND((IF(LOG('Indicator Data'!AR62*1000)&gt;D$195,10,IF(LOG('Indicator Data'!AR62*1000)&lt;D$194,0,10-(D$195-LOG('Indicator Data'!AR62*1000))/(D$195-D$194)*10))),1))</f>
        <v>10</v>
      </c>
      <c r="E59" s="74">
        <f t="shared" si="1"/>
        <v>9.1</v>
      </c>
      <c r="F59" s="73">
        <f>IF('Indicator Data'!BF62="No data","x",ROUND(IF('Indicator Data'!BF62&gt;F$195,10,IF('Indicator Data'!BF62&lt;F$194,0,10-(F$195-'Indicator Data'!BF62)/(F$195-F$194)*10)),1))</f>
        <v>6.7</v>
      </c>
      <c r="G59" s="73">
        <f>IF('Indicator Data'!BG62="No data","x",ROUND(IF('Indicator Data'!BG62&gt;G$195,10,IF('Indicator Data'!BG62&lt;G$194,0,10-(G$195-'Indicator Data'!BG62)/(G$195-G$194)*10)),1))</f>
        <v>2</v>
      </c>
      <c r="H59" s="74">
        <f t="shared" si="2"/>
        <v>4.4000000000000004</v>
      </c>
      <c r="I59" s="75">
        <f>SUM(IF('Indicator Data'!AS62=0,0,'Indicator Data'!AS62),SUM('Indicator Data'!AT62:AU62))</f>
        <v>6559.9964570000002</v>
      </c>
      <c r="J59" s="75">
        <f>I59/'Indicator Data'!CK62*1000000</f>
        <v>60.05971969124893</v>
      </c>
      <c r="K59" s="73">
        <f t="shared" si="3"/>
        <v>1.2</v>
      </c>
      <c r="L59" s="73">
        <f>IF('Indicator Data'!AV62="No data","x",ROUND(IF('Indicator Data'!AV62&gt;L$195,10,IF('Indicator Data'!AV62&lt;L$194,0,10-(L$195-'Indicator Data'!AV62)/(L$195-L$194)*10)),1))</f>
        <v>3.4</v>
      </c>
      <c r="M59" s="73">
        <f>IF('Indicator Data'!AW62="No data","x",IF('Indicator Data'!AW62=0,0,ROUND(IF(LOG('Indicator Data'!AW62)&gt;M$195,10,IF(LOG('Indicator Data'!AW62)&lt;M$194,0,10-(M$195-LOG('Indicator Data'!AW62))/(M$195-M$194)*10)),1)))</f>
        <v>4</v>
      </c>
      <c r="N59" s="74">
        <f t="shared" si="4"/>
        <v>2.9</v>
      </c>
      <c r="O59" s="76">
        <f t="shared" si="5"/>
        <v>6.4</v>
      </c>
      <c r="P59" s="88">
        <f>IF(AND('Indicator Data'!BK62="No data",'Indicator Data'!BL62="No data"),0,SUM('Indicator Data'!BK62:BM62)/1000)</f>
        <v>3018.4949999999999</v>
      </c>
      <c r="Q59" s="73">
        <f t="shared" si="6"/>
        <v>10</v>
      </c>
      <c r="R59" s="77">
        <f>P59*1000/'Indicator Data'!CK62</f>
        <v>2.7635680107111441E-2</v>
      </c>
      <c r="S59" s="73">
        <f t="shared" si="7"/>
        <v>7.2</v>
      </c>
      <c r="T59" s="78">
        <f t="shared" si="8"/>
        <v>8.6</v>
      </c>
      <c r="U59" s="73">
        <f>IF('Indicator Data'!BA62="No data","x",ROUND(IF('Indicator Data'!BA62&gt;U$195,10,IF('Indicator Data'!BA62&lt;U$194,0,10-(U$195-'Indicator Data'!BA62)/(U$195-U$194)*10)),1))</f>
        <v>2.2000000000000002</v>
      </c>
      <c r="V59" s="73">
        <f>IF('Indicator Data'!BB62="No data","x",IF('Indicator Data'!BB62=0,0,ROUND(IF(LOG('Indicator Data'!BB62)&gt;V$195,10,IF(LOG('Indicator Data'!BB62)&lt;V$194,0,10-(V$195-LOG('Indicator Data'!BB62))/(V$195-V$194)*10)),1)))</f>
        <v>4.5</v>
      </c>
      <c r="W59" s="73">
        <f t="shared" si="9"/>
        <v>3.35</v>
      </c>
      <c r="X59" s="73">
        <f>IF('Indicator Data'!AZ62="No data","x",ROUND(IF('Indicator Data'!AZ62&gt;X$195,10,IF('Indicator Data'!AZ62&lt;X$194,0,10-(X$195-'Indicator Data'!AZ62)/(X$195-X$194)*10)),1))</f>
        <v>3</v>
      </c>
      <c r="Y59" s="73">
        <f>IF('Indicator Data'!BC62="No data","x",ROUND(IF('Indicator Data'!BC62&gt;Y$195,10,IF('Indicator Data'!BC62&lt;Y$194,0,10-(Y$195-'Indicator Data'!BC62)/(Y$195-Y$194)*10)),1))</f>
        <v>4</v>
      </c>
      <c r="Z59" s="211">
        <f>IF('Indicator Data'!BD62="No data","x",ROUND(IF('Indicator Data'!BD62&gt;Z$195,10,IF('Indicator Data'!BD62&lt;Z$194,0,10-(Z$195-'Indicator Data'!BD62)/(Z$195-Z$194)*10)),1))</f>
        <v>0.9</v>
      </c>
      <c r="AA59" s="77">
        <f>IF('Indicator Data'!BE62="No data","x",IF('Indicator Data'!BE62&gt;'Indicator Data'!BE62,1,'Indicator Data'!BE62/'Indicator Data'!CK62))</f>
        <v>0.63907506699958327</v>
      </c>
      <c r="AB59" s="211">
        <f t="shared" si="10"/>
        <v>7.1</v>
      </c>
      <c r="AC59" s="74">
        <f t="shared" si="11"/>
        <v>3.6</v>
      </c>
      <c r="AD59" s="73">
        <f>IF('Indicator Data'!AX62="No data","x",ROUND(IF('Indicator Data'!AX62&gt;AD$195,10,IF('Indicator Data'!AX62&lt;AD$194,0,10-(AD$195-'Indicator Data'!AX62)/(AD$195-AD$194)*10)),1))</f>
        <v>4.5</v>
      </c>
      <c r="AE59" s="73">
        <f>IF('Indicator Data'!AY62="No data","x",ROUND(IF('Indicator Data'!AY62&gt;AE$195,10,IF('Indicator Data'!AY62&lt;AE$194,0,10-(AE$195-'Indicator Data'!AY62)/(AE$195-AE$194)*10)),1))</f>
        <v>5.2</v>
      </c>
      <c r="AF59" s="74">
        <f t="shared" si="12"/>
        <v>4.9000000000000004</v>
      </c>
      <c r="AG59" s="88">
        <f>('Indicator Data'!BJ62+'Indicator Data'!BI62*0.5+'Indicator Data'!BH62*0.25)/1000</f>
        <v>2.8815</v>
      </c>
      <c r="AH59" s="79">
        <f>AG59*1000/'Indicator Data'!CK62</f>
        <v>2.638142923166731E-5</v>
      </c>
      <c r="AI59" s="74">
        <f t="shared" si="13"/>
        <v>0</v>
      </c>
      <c r="AJ59" s="73">
        <f>IF('Indicator Data'!BN62="No data","x",ROUND(IF('Indicator Data'!BN62&lt;$AJ$194,10,IF('Indicator Data'!BN62&gt;$AJ$195,0,($AJ$195-'Indicator Data'!BN62)/($AJ$195-$AJ$194)*10)),1))</f>
        <v>6</v>
      </c>
      <c r="AK59" s="73">
        <f>IF('Indicator Data'!BO62="No data","x",ROUND(IF('Indicator Data'!BO62&gt;$AK$195,10,IF('Indicator Data'!BO62&lt;$AK$194,0,10-($AK$195-'Indicator Data'!BO62)/($AK$195-$AK$194)*10)),1))</f>
        <v>5.2</v>
      </c>
      <c r="AL59" s="80">
        <f>IF('Indicator Data'!BP62="No data","x",ROUND(IF('Indicator Data'!BP62&gt;$AL$195,10,IF('Indicator Data'!BP62&lt;$AL$194,0,10-($AL$195-'Indicator Data'!BP62)/($AL$195-$AL$194)*10)),1))</f>
        <v>5.8</v>
      </c>
      <c r="AM59" s="80">
        <f>IF('Indicator Data'!BQ62="No data","x",ROUND(IF('Indicator Data'!BQ62&gt;$AM$195,10,IF('Indicator Data'!BQ62&lt;$AM$194,0,10-($AM$195-'Indicator Data'!BQ62)/($AM$195-$AM$194)*10)),1))</f>
        <v>4.5</v>
      </c>
      <c r="AN59" s="73">
        <f t="shared" si="14"/>
        <v>5.5</v>
      </c>
      <c r="AO59" s="74">
        <f t="shared" si="15"/>
        <v>5.6</v>
      </c>
      <c r="AP59" s="81">
        <f t="shared" si="16"/>
        <v>3.8</v>
      </c>
      <c r="AQ59" s="82">
        <f t="shared" si="17"/>
        <v>6.8</v>
      </c>
    </row>
    <row r="60" spans="1:43" s="4" customFormat="1" x14ac:dyDescent="0.25">
      <c r="A60" s="126" t="str">
        <f>'Indicator Data'!A63</f>
        <v>Fiji</v>
      </c>
      <c r="B60" s="59" t="str">
        <f>'Indicator Data'!B63</f>
        <v>FJI</v>
      </c>
      <c r="C60" s="73">
        <f>ROUND(IF('Indicator Data'!AQ63="No data",IF((0.1233*LN('Indicator Data'!CJ63)-0.4559)&gt;C$195,0,IF((0.1233*LN('Indicator Data'!CJ63)-0.4559)&lt;C$194,10,(C$195-(0.1233*LN('Indicator Data'!CJ63)-0.4559))/(C$195-C$194)*10)),IF('Indicator Data'!AQ63&gt;C$195,0,IF('Indicator Data'!AQ63&lt;C$194,10,(C$195-'Indicator Data'!AQ63)/(C$195-C$194)*10))),1)</f>
        <v>3.2</v>
      </c>
      <c r="D60" s="73" t="str">
        <f>IF('Indicator Data'!AR63="No data","x",ROUND((IF(LOG('Indicator Data'!AR63*1000)&gt;D$195,10,IF(LOG('Indicator Data'!AR63*1000)&lt;D$194,0,10-(D$195-LOG('Indicator Data'!AR63*1000))/(D$195-D$194)*10))),1))</f>
        <v>x</v>
      </c>
      <c r="E60" s="74">
        <f t="shared" si="1"/>
        <v>3.2</v>
      </c>
      <c r="F60" s="73">
        <f>IF('Indicator Data'!BF63="No data","x",ROUND(IF('Indicator Data'!BF63&gt;F$195,10,IF('Indicator Data'!BF63&lt;F$194,0,10-(F$195-'Indicator Data'!BF63)/(F$195-F$194)*10)),1))</f>
        <v>4.7</v>
      </c>
      <c r="G60" s="73">
        <f>IF('Indicator Data'!BG63="No data","x",ROUND(IF('Indicator Data'!BG63&gt;G$195,10,IF('Indicator Data'!BG63&lt;G$194,0,10-(G$195-'Indicator Data'!BG63)/(G$195-G$194)*10)),1))</f>
        <v>4.4000000000000004</v>
      </c>
      <c r="H60" s="74">
        <f t="shared" si="2"/>
        <v>4.5999999999999996</v>
      </c>
      <c r="I60" s="75">
        <f>SUM(IF('Indicator Data'!AS63=0,0,'Indicator Data'!AS63),SUM('Indicator Data'!AT63:AU63))</f>
        <v>183.295177</v>
      </c>
      <c r="J60" s="75">
        <f>I60/'Indicator Data'!CK63*1000000</f>
        <v>207.46882169775762</v>
      </c>
      <c r="K60" s="73">
        <f t="shared" si="3"/>
        <v>4.0999999999999996</v>
      </c>
      <c r="L60" s="73">
        <f>IF('Indicator Data'!AV63="No data","x",ROUND(IF('Indicator Data'!AV63&gt;L$195,10,IF('Indicator Data'!AV63&lt;L$194,0,10-(L$195-'Indicator Data'!AV63)/(L$195-L$194)*10)),1))</f>
        <v>2</v>
      </c>
      <c r="M60" s="73">
        <f>IF('Indicator Data'!AW63="No data","x",IF('Indicator Data'!AW63=0,0,ROUND(IF(LOG('Indicator Data'!AW63)&gt;M$195,10,IF(LOG('Indicator Data'!AW63)&lt;M$194,0,10-(M$195-LOG('Indicator Data'!AW63))/(M$195-M$194)*10)),1)))</f>
        <v>7.4</v>
      </c>
      <c r="N60" s="74">
        <f t="shared" si="4"/>
        <v>4.5</v>
      </c>
      <c r="O60" s="76">
        <f t="shared" si="5"/>
        <v>3.9</v>
      </c>
      <c r="P60" s="88">
        <f>IF(AND('Indicator Data'!BK63="No data",'Indicator Data'!BL63="No data"),0,SUM('Indicator Data'!BK63:BM63)/1000)</f>
        <v>1.9E-2</v>
      </c>
      <c r="Q60" s="73">
        <f t="shared" si="6"/>
        <v>0</v>
      </c>
      <c r="R60" s="77">
        <f>P60*1000/'Indicator Data'!CK63</f>
        <v>2.1505790151027241E-5</v>
      </c>
      <c r="S60" s="73">
        <f t="shared" si="7"/>
        <v>0</v>
      </c>
      <c r="T60" s="78">
        <f t="shared" si="8"/>
        <v>0</v>
      </c>
      <c r="U60" s="73">
        <f>IF('Indicator Data'!BA63="No data","x",ROUND(IF('Indicator Data'!BA63&gt;U$195,10,IF('Indicator Data'!BA63&lt;U$194,0,10-(U$195-'Indicator Data'!BA63)/(U$195-U$194)*10)),1))</f>
        <v>0.2</v>
      </c>
      <c r="V60" s="73" t="str">
        <f>IF('Indicator Data'!BB63="No data","x",IF('Indicator Data'!BB63=0,0,ROUND(IF(LOG('Indicator Data'!BB63)&gt;V$195,10,IF(LOG('Indicator Data'!BB63)&lt;V$194,0,10-(V$195-LOG('Indicator Data'!BB63))/(V$195-V$194)*10)),1)))</f>
        <v>x</v>
      </c>
      <c r="W60" s="73">
        <f t="shared" si="9"/>
        <v>0.2</v>
      </c>
      <c r="X60" s="73">
        <f>IF('Indicator Data'!AZ63="No data","x",ROUND(IF('Indicator Data'!AZ63&gt;X$195,10,IF('Indicator Data'!AZ63&lt;X$194,0,10-(X$195-'Indicator Data'!AZ63)/(X$195-X$194)*10)),1))</f>
        <v>0.9</v>
      </c>
      <c r="Y60" s="73" t="str">
        <f>IF('Indicator Data'!BC63="No data","x",ROUND(IF('Indicator Data'!BC63&gt;Y$195,10,IF('Indicator Data'!BC63&lt;Y$194,0,10-(Y$195-'Indicator Data'!BC63)/(Y$195-Y$194)*10)),1))</f>
        <v>x</v>
      </c>
      <c r="Z60" s="211" t="str">
        <f>IF('Indicator Data'!BD63="No data","x",ROUND(IF('Indicator Data'!BD63&gt;Z$195,10,IF('Indicator Data'!BD63&lt;Z$194,0,10-(Z$195-'Indicator Data'!BD63)/(Z$195-Z$194)*10)),1))</f>
        <v>x</v>
      </c>
      <c r="AA60" s="77">
        <f>IF('Indicator Data'!BE63="No data","x",IF('Indicator Data'!BE63&gt;'Indicator Data'!BE63,1,'Indicator Data'!BE63/'Indicator Data'!CK63))</f>
        <v>1.0316542593349278</v>
      </c>
      <c r="AB60" s="211">
        <f t="shared" si="10"/>
        <v>10</v>
      </c>
      <c r="AC60" s="74">
        <f t="shared" si="11"/>
        <v>3.7</v>
      </c>
      <c r="AD60" s="73">
        <f>IF('Indicator Data'!AX63="No data","x",ROUND(IF('Indicator Data'!AX63&gt;AD$195,10,IF('Indicator Data'!AX63&lt;AD$194,0,10-(AD$195-'Indicator Data'!AX63)/(AD$195-AD$194)*10)),1))</f>
        <v>1.9</v>
      </c>
      <c r="AE60" s="73" t="str">
        <f>IF('Indicator Data'!AY63="No data","x",ROUND(IF('Indicator Data'!AY63&gt;AE$195,10,IF('Indicator Data'!AY63&lt;AE$194,0,10-(AE$195-'Indicator Data'!AY63)/(AE$195-AE$194)*10)),1))</f>
        <v>x</v>
      </c>
      <c r="AF60" s="74">
        <f t="shared" si="12"/>
        <v>1.9</v>
      </c>
      <c r="AG60" s="88">
        <f>('Indicator Data'!BJ63+'Indicator Data'!BI63*0.5+'Indicator Data'!BH63*0.25)/1000</f>
        <v>89.6</v>
      </c>
      <c r="AH60" s="79">
        <f>AG60*1000/'Indicator Data'!CK63</f>
        <v>0.10141677881747584</v>
      </c>
      <c r="AI60" s="74">
        <f t="shared" si="13"/>
        <v>10</v>
      </c>
      <c r="AJ60" s="73">
        <f>IF('Indicator Data'!BN63="No data","x",ROUND(IF('Indicator Data'!BN63&lt;$AJ$194,10,IF('Indicator Data'!BN63&gt;$AJ$195,0,($AJ$195-'Indicator Data'!BN63)/($AJ$195-$AJ$194)*10)),1))</f>
        <v>3.2</v>
      </c>
      <c r="AK60" s="73">
        <f>IF('Indicator Data'!BO63="No data","x",ROUND(IF('Indicator Data'!BO63&gt;$AK$195,10,IF('Indicator Data'!BO63&lt;$AK$194,0,10-($AK$195-'Indicator Data'!BO63)/($AK$195-$AK$194)*10)),1))</f>
        <v>0</v>
      </c>
      <c r="AL60" s="80">
        <f>IF('Indicator Data'!BP63="No data","x",ROUND(IF('Indicator Data'!BP63&gt;$AL$195,10,IF('Indicator Data'!BP63&lt;$AL$194,0,10-($AL$195-'Indicator Data'!BP63)/($AL$195-$AL$194)*10)),1))</f>
        <v>4.5999999999999996</v>
      </c>
      <c r="AM60" s="80">
        <f>IF('Indicator Data'!BQ63="No data","x",ROUND(IF('Indicator Data'!BQ63&gt;$AM$195,10,IF('Indicator Data'!BQ63&lt;$AM$194,0,10-($AM$195-'Indicator Data'!BQ63)/($AM$195-$AM$194)*10)),1))</f>
        <v>4.2</v>
      </c>
      <c r="AN60" s="73">
        <f t="shared" si="14"/>
        <v>4.5</v>
      </c>
      <c r="AO60" s="74">
        <f t="shared" si="15"/>
        <v>1.6</v>
      </c>
      <c r="AP60" s="81">
        <f t="shared" si="16"/>
        <v>5.9</v>
      </c>
      <c r="AQ60" s="82">
        <f t="shared" si="17"/>
        <v>3.5</v>
      </c>
    </row>
    <row r="61" spans="1:43" s="4" customFormat="1" x14ac:dyDescent="0.25">
      <c r="A61" s="126" t="str">
        <f>'Indicator Data'!A64</f>
        <v>Finland</v>
      </c>
      <c r="B61" s="59" t="str">
        <f>'Indicator Data'!B64</f>
        <v>FIN</v>
      </c>
      <c r="C61" s="73">
        <f>ROUND(IF('Indicator Data'!AQ64="No data",IF((0.1233*LN('Indicator Data'!CJ64)-0.4559)&gt;C$195,0,IF((0.1233*LN('Indicator Data'!CJ64)-0.4559)&lt;C$194,10,(C$195-(0.1233*LN('Indicator Data'!CJ64)-0.4559))/(C$195-C$194)*10)),IF('Indicator Data'!AQ64&gt;C$195,0,IF('Indicator Data'!AQ64&lt;C$194,10,(C$195-'Indicator Data'!AQ64)/(C$195-C$194)*10))),1)</f>
        <v>0.5</v>
      </c>
      <c r="D61" s="73" t="str">
        <f>IF('Indicator Data'!AR64="No data","x",ROUND((IF(LOG('Indicator Data'!AR64*1000)&gt;D$195,10,IF(LOG('Indicator Data'!AR64*1000)&lt;D$194,0,10-(D$195-LOG('Indicator Data'!AR64*1000))/(D$195-D$194)*10))),1))</f>
        <v>x</v>
      </c>
      <c r="E61" s="74">
        <f t="shared" si="1"/>
        <v>0.5</v>
      </c>
      <c r="F61" s="73">
        <f>IF('Indicator Data'!BF64="No data","x",ROUND(IF('Indicator Data'!BF64&gt;F$195,10,IF('Indicator Data'!BF64&lt;F$194,0,10-(F$195-'Indicator Data'!BF64)/(F$195-F$194)*10)),1))</f>
        <v>0.8</v>
      </c>
      <c r="G61" s="73">
        <f>IF('Indicator Data'!BG64="No data","x",ROUND(IF('Indicator Data'!BG64&gt;G$195,10,IF('Indicator Data'!BG64&lt;G$194,0,10-(G$195-'Indicator Data'!BG64)/(G$195-G$194)*10)),1))</f>
        <v>0.5</v>
      </c>
      <c r="H61" s="74">
        <f t="shared" si="2"/>
        <v>0.7</v>
      </c>
      <c r="I61" s="75">
        <f>SUM(IF('Indicator Data'!AS64=0,0,'Indicator Data'!AS64),SUM('Indicator Data'!AT64:AU64))</f>
        <v>0</v>
      </c>
      <c r="J61" s="75">
        <f>I61/'Indicator Data'!CK64*1000000</f>
        <v>0</v>
      </c>
      <c r="K61" s="73">
        <f t="shared" si="3"/>
        <v>0</v>
      </c>
      <c r="L61" s="73" t="str">
        <f>IF('Indicator Data'!AV64="No data","x",ROUND(IF('Indicator Data'!AV64&gt;L$195,10,IF('Indicator Data'!AV64&lt;L$194,0,10-(L$195-'Indicator Data'!AV64)/(L$195-L$194)*10)),1))</f>
        <v>x</v>
      </c>
      <c r="M61" s="73">
        <f>IF('Indicator Data'!AW64="No data","x",IF('Indicator Data'!AW64=0,0,ROUND(IF(LOG('Indicator Data'!AW64)&gt;M$195,10,IF(LOG('Indicator Data'!AW64)&lt;M$194,0,10-(M$195-LOG('Indicator Data'!AW64))/(M$195-M$194)*10)),1)))</f>
        <v>3.5</v>
      </c>
      <c r="N61" s="74">
        <f t="shared" si="4"/>
        <v>1.8</v>
      </c>
      <c r="O61" s="76">
        <f t="shared" si="5"/>
        <v>0.9</v>
      </c>
      <c r="P61" s="88">
        <f>IF(AND('Indicator Data'!BK64="No data",'Indicator Data'!BL64="No data"),0,SUM('Indicator Data'!BK64:BM64)/1000)</f>
        <v>25.585000000000001</v>
      </c>
      <c r="Q61" s="73">
        <f t="shared" si="6"/>
        <v>4.7</v>
      </c>
      <c r="R61" s="77">
        <f>P61*1000/'Indicator Data'!CK64</f>
        <v>4.6366016980636275E-3</v>
      </c>
      <c r="S61" s="73">
        <f t="shared" si="7"/>
        <v>4.7</v>
      </c>
      <c r="T61" s="78">
        <f t="shared" si="8"/>
        <v>4.7</v>
      </c>
      <c r="U61" s="73" t="str">
        <f>IF('Indicator Data'!BA64="No data","x",ROUND(IF('Indicator Data'!BA64&gt;U$195,10,IF('Indicator Data'!BA64&lt;U$194,0,10-(U$195-'Indicator Data'!BA64)/(U$195-U$194)*10)),1))</f>
        <v>x</v>
      </c>
      <c r="V61" s="73" t="str">
        <f>IF('Indicator Data'!BB64="No data","x",IF('Indicator Data'!BB64=0,0,ROUND(IF(LOG('Indicator Data'!BB64)&gt;V$195,10,IF(LOG('Indicator Data'!BB64)&lt;V$194,0,10-(V$195-LOG('Indicator Data'!BB64))/(V$195-V$194)*10)),1)))</f>
        <v>x</v>
      </c>
      <c r="W61" s="73" t="str">
        <f t="shared" si="9"/>
        <v>x</v>
      </c>
      <c r="X61" s="73">
        <f>IF('Indicator Data'!AZ64="No data","x",ROUND(IF('Indicator Data'!AZ64&gt;X$195,10,IF('Indicator Data'!AZ64&lt;X$194,0,10-(X$195-'Indicator Data'!AZ64)/(X$195-X$194)*10)),1))</f>
        <v>0.1</v>
      </c>
      <c r="Y61" s="73" t="str">
        <f>IF('Indicator Data'!BC64="No data","x",ROUND(IF('Indicator Data'!BC64&gt;Y$195,10,IF('Indicator Data'!BC64&lt;Y$194,0,10-(Y$195-'Indicator Data'!BC64)/(Y$195-Y$194)*10)),1))</f>
        <v>x</v>
      </c>
      <c r="Z61" s="211" t="str">
        <f>IF('Indicator Data'!BD64="No data","x",ROUND(IF('Indicator Data'!BD64&gt;Z$195,10,IF('Indicator Data'!BD64&lt;Z$194,0,10-(Z$195-'Indicator Data'!BD64)/(Z$195-Z$194)*10)),1))</f>
        <v>x</v>
      </c>
      <c r="AA61" s="77">
        <f>IF('Indicator Data'!BE64="No data","x",IF('Indicator Data'!BE64&gt;'Indicator Data'!BE64,1,'Indicator Data'!BE64/'Indicator Data'!CK64))</f>
        <v>9.0611719719828566E-7</v>
      </c>
      <c r="AB61" s="211">
        <f t="shared" si="10"/>
        <v>0</v>
      </c>
      <c r="AC61" s="74">
        <f t="shared" si="11"/>
        <v>0.1</v>
      </c>
      <c r="AD61" s="73">
        <f>IF('Indicator Data'!AX64="No data","x",ROUND(IF('Indicator Data'!AX64&gt;AD$195,10,IF('Indicator Data'!AX64&lt;AD$194,0,10-(AD$195-'Indicator Data'!AX64)/(AD$195-AD$194)*10)),1))</f>
        <v>0.2</v>
      </c>
      <c r="AE61" s="73" t="str">
        <f>IF('Indicator Data'!AY64="No data","x",ROUND(IF('Indicator Data'!AY64&gt;AE$195,10,IF('Indicator Data'!AY64&lt;AE$194,0,10-(AE$195-'Indicator Data'!AY64)/(AE$195-AE$194)*10)),1))</f>
        <v>x</v>
      </c>
      <c r="AF61" s="74">
        <f t="shared" si="12"/>
        <v>0.2</v>
      </c>
      <c r="AG61" s="88">
        <f>('Indicator Data'!BJ64+'Indicator Data'!BI64*0.5+'Indicator Data'!BH64*0.25)/1000</f>
        <v>0</v>
      </c>
      <c r="AH61" s="79">
        <f>AG61*1000/'Indicator Data'!CK64</f>
        <v>0</v>
      </c>
      <c r="AI61" s="74">
        <f t="shared" si="13"/>
        <v>0</v>
      </c>
      <c r="AJ61" s="73">
        <f>IF('Indicator Data'!BN64="No data","x",ROUND(IF('Indicator Data'!BN64&lt;$AJ$194,10,IF('Indicator Data'!BN64&gt;$AJ$195,0,($AJ$195-'Indicator Data'!BN64)/($AJ$195-$AJ$194)*10)),1))</f>
        <v>2.2999999999999998</v>
      </c>
      <c r="AK61" s="73">
        <f>IF('Indicator Data'!BO64="No data","x",ROUND(IF('Indicator Data'!BO64&gt;$AK$195,10,IF('Indicator Data'!BO64&lt;$AK$194,0,10-($AK$195-'Indicator Data'!BO64)/($AK$195-$AK$194)*10)),1))</f>
        <v>0</v>
      </c>
      <c r="AL61" s="80">
        <f>IF('Indicator Data'!BP64="No data","x",ROUND(IF('Indicator Data'!BP64&gt;$AL$195,10,IF('Indicator Data'!BP64&lt;$AL$194,0,10-($AL$195-'Indicator Data'!BP64)/($AL$195-$AL$194)*10)),1))</f>
        <v>0.7</v>
      </c>
      <c r="AM61" s="80">
        <f>IF('Indicator Data'!BQ64="No data","x",ROUND(IF('Indicator Data'!BQ64&gt;$AM$195,10,IF('Indicator Data'!BQ64&lt;$AM$194,0,10-($AM$195-'Indicator Data'!BQ64)/($AM$195-$AM$194)*10)),1))</f>
        <v>3.1</v>
      </c>
      <c r="AN61" s="73">
        <f t="shared" si="14"/>
        <v>1.2</v>
      </c>
      <c r="AO61" s="74">
        <f t="shared" si="15"/>
        <v>1.2</v>
      </c>
      <c r="AP61" s="81">
        <f t="shared" si="16"/>
        <v>0.4</v>
      </c>
      <c r="AQ61" s="82">
        <f t="shared" si="17"/>
        <v>2.8</v>
      </c>
    </row>
    <row r="62" spans="1:43" s="4" customFormat="1" x14ac:dyDescent="0.25">
      <c r="A62" s="126" t="str">
        <f>'Indicator Data'!A65</f>
        <v>France</v>
      </c>
      <c r="B62" s="59" t="str">
        <f>'Indicator Data'!B65</f>
        <v>FRA</v>
      </c>
      <c r="C62" s="73">
        <f>ROUND(IF('Indicator Data'!AQ65="No data",IF((0.1233*LN('Indicator Data'!CJ65)-0.4559)&gt;C$195,0,IF((0.1233*LN('Indicator Data'!CJ65)-0.4559)&lt;C$194,10,(C$195-(0.1233*LN('Indicator Data'!CJ65)-0.4559))/(C$195-C$194)*10)),IF('Indicator Data'!AQ65&gt;C$195,0,IF('Indicator Data'!AQ65&lt;C$194,10,(C$195-'Indicator Data'!AQ65)/(C$195-C$194)*10))),1)</f>
        <v>0.8</v>
      </c>
      <c r="D62" s="73" t="str">
        <f>IF('Indicator Data'!AR65="No data","x",ROUND((IF(LOG('Indicator Data'!AR65*1000)&gt;D$195,10,IF(LOG('Indicator Data'!AR65*1000)&lt;D$194,0,10-(D$195-LOG('Indicator Data'!AR65*1000))/(D$195-D$194)*10))),1))</f>
        <v>x</v>
      </c>
      <c r="E62" s="74">
        <f t="shared" si="1"/>
        <v>0.8</v>
      </c>
      <c r="F62" s="73">
        <f>IF('Indicator Data'!BF65="No data","x",ROUND(IF('Indicator Data'!BF65&gt;F$195,10,IF('Indicator Data'!BF65&lt;F$194,0,10-(F$195-'Indicator Data'!BF65)/(F$195-F$194)*10)),1))</f>
        <v>1.1000000000000001</v>
      </c>
      <c r="G62" s="73">
        <f>IF('Indicator Data'!BG65="No data","x",ROUND(IF('Indicator Data'!BG65&gt;G$195,10,IF('Indicator Data'!BG65&lt;G$194,0,10-(G$195-'Indicator Data'!BG65)/(G$195-G$194)*10)),1))</f>
        <v>2</v>
      </c>
      <c r="H62" s="74">
        <f t="shared" si="2"/>
        <v>1.6</v>
      </c>
      <c r="I62" s="75">
        <f>SUM(IF('Indicator Data'!AS65=0,0,'Indicator Data'!AS65),SUM('Indicator Data'!AT65:AU65))</f>
        <v>-0.51255200000000001</v>
      </c>
      <c r="J62" s="75">
        <f>I62/'Indicator Data'!CK65*1000000</f>
        <v>-7.6514866024343375E-3</v>
      </c>
      <c r="K62" s="73">
        <f t="shared" si="3"/>
        <v>0</v>
      </c>
      <c r="L62" s="73" t="str">
        <f>IF('Indicator Data'!AV65="No data","x",ROUND(IF('Indicator Data'!AV65&gt;L$195,10,IF('Indicator Data'!AV65&lt;L$194,0,10-(L$195-'Indicator Data'!AV65)/(L$195-L$194)*10)),1))</f>
        <v>x</v>
      </c>
      <c r="M62" s="73">
        <f>IF('Indicator Data'!AW65="No data","x",IF('Indicator Data'!AW65=0,0,ROUND(IF(LOG('Indicator Data'!AW65)&gt;M$195,10,IF(LOG('Indicator Data'!AW65)&lt;M$194,0,10-(M$195-LOG('Indicator Data'!AW65))/(M$195-M$194)*10)),1)))</f>
        <v>4.9000000000000004</v>
      </c>
      <c r="N62" s="74">
        <f t="shared" si="4"/>
        <v>2.5</v>
      </c>
      <c r="O62" s="76">
        <f t="shared" si="5"/>
        <v>1.4</v>
      </c>
      <c r="P62" s="88">
        <f>IF(AND('Indicator Data'!BK65="No data",'Indicator Data'!BL65="No data"),0,SUM('Indicator Data'!BK65:BM65)/1000)</f>
        <v>457.42599999999999</v>
      </c>
      <c r="Q62" s="73">
        <f t="shared" si="6"/>
        <v>8.9</v>
      </c>
      <c r="R62" s="77">
        <f>P62*1000/'Indicator Data'!CK65</f>
        <v>6.8285538064530617E-3</v>
      </c>
      <c r="S62" s="73">
        <f t="shared" si="7"/>
        <v>5.0999999999999996</v>
      </c>
      <c r="T62" s="78">
        <f t="shared" si="8"/>
        <v>7</v>
      </c>
      <c r="U62" s="73">
        <f>IF('Indicator Data'!BA65="No data","x",ROUND(IF('Indicator Data'!BA65&gt;U$195,10,IF('Indicator Data'!BA65&lt;U$194,0,10-(U$195-'Indicator Data'!BA65)/(U$195-U$194)*10)),1))</f>
        <v>0.8</v>
      </c>
      <c r="V62" s="73">
        <f>IF('Indicator Data'!BB65="No data","x",IF('Indicator Data'!BB65=0,0,ROUND(IF(LOG('Indicator Data'!BB65)&gt;V$195,10,IF(LOG('Indicator Data'!BB65)&lt;V$194,0,10-(V$195-LOG('Indicator Data'!BB65))/(V$195-V$194)*10)),1)))</f>
        <v>4.2</v>
      </c>
      <c r="W62" s="73">
        <f t="shared" si="9"/>
        <v>2.5</v>
      </c>
      <c r="X62" s="73">
        <f>IF('Indicator Data'!AZ65="No data","x",ROUND(IF('Indicator Data'!AZ65&gt;X$195,10,IF('Indicator Data'!AZ65&lt;X$194,0,10-(X$195-'Indicator Data'!AZ65)/(X$195-X$194)*10)),1))</f>
        <v>0.1</v>
      </c>
      <c r="Y62" s="73" t="str">
        <f>IF('Indicator Data'!BC65="No data","x",ROUND(IF('Indicator Data'!BC65&gt;Y$195,10,IF('Indicator Data'!BC65&lt;Y$194,0,10-(Y$195-'Indicator Data'!BC65)/(Y$195-Y$194)*10)),1))</f>
        <v>x</v>
      </c>
      <c r="Z62" s="211" t="str">
        <f>IF('Indicator Data'!BD65="No data","x",ROUND(IF('Indicator Data'!BD65&gt;Z$195,10,IF('Indicator Data'!BD65&lt;Z$194,0,10-(Z$195-'Indicator Data'!BD65)/(Z$195-Z$194)*10)),1))</f>
        <v>x</v>
      </c>
      <c r="AA62" s="77">
        <f>IF('Indicator Data'!BE65="No data","x",IF('Indicator Data'!BE65&gt;'Indicator Data'!BE65,1,'Indicator Data'!BE65/'Indicator Data'!CK65))</f>
        <v>4.7919571075352795E-6</v>
      </c>
      <c r="AB62" s="211">
        <f t="shared" si="10"/>
        <v>0</v>
      </c>
      <c r="AC62" s="74">
        <f t="shared" si="11"/>
        <v>0.9</v>
      </c>
      <c r="AD62" s="73">
        <f>IF('Indicator Data'!AX65="No data","x",ROUND(IF('Indicator Data'!AX65&gt;AD$195,10,IF('Indicator Data'!AX65&lt;AD$194,0,10-(AD$195-'Indicator Data'!AX65)/(AD$195-AD$194)*10)),1))</f>
        <v>0.3</v>
      </c>
      <c r="AE62" s="73" t="str">
        <f>IF('Indicator Data'!AY65="No data","x",ROUND(IF('Indicator Data'!AY65&gt;AE$195,10,IF('Indicator Data'!AY65&lt;AE$194,0,10-(AE$195-'Indicator Data'!AY65)/(AE$195-AE$194)*10)),1))</f>
        <v>x</v>
      </c>
      <c r="AF62" s="74">
        <f t="shared" si="12"/>
        <v>0.3</v>
      </c>
      <c r="AG62" s="88">
        <f>('Indicator Data'!BJ65+'Indicator Data'!BI65*0.5+'Indicator Data'!BH65*0.25)/1000</f>
        <v>5.1737500000000001</v>
      </c>
      <c r="AH62" s="79">
        <f>AG62*1000/'Indicator Data'!CK65</f>
        <v>7.7234853847696729E-5</v>
      </c>
      <c r="AI62" s="74">
        <f t="shared" si="13"/>
        <v>0</v>
      </c>
      <c r="AJ62" s="73">
        <f>IF('Indicator Data'!BN65="No data","x",ROUND(IF('Indicator Data'!BN65&lt;$AJ$194,10,IF('Indicator Data'!BN65&gt;$AJ$195,0,($AJ$195-'Indicator Data'!BN65)/($AJ$195-$AJ$194)*10)),1))</f>
        <v>1.6</v>
      </c>
      <c r="AK62" s="73">
        <f>IF('Indicator Data'!BO65="No data","x",ROUND(IF('Indicator Data'!BO65&gt;$AK$195,10,IF('Indicator Data'!BO65&lt;$AK$194,0,10-($AK$195-'Indicator Data'!BO65)/($AK$195-$AK$194)*10)),1))</f>
        <v>0</v>
      </c>
      <c r="AL62" s="80">
        <f>IF('Indicator Data'!BP65="No data","x",ROUND(IF('Indicator Data'!BP65&gt;$AL$195,10,IF('Indicator Data'!BP65&lt;$AL$194,0,10-($AL$195-'Indicator Data'!BP65)/($AL$195-$AL$194)*10)),1))</f>
        <v>0.8</v>
      </c>
      <c r="AM62" s="80">
        <f>IF('Indicator Data'!BQ65="No data","x",ROUND(IF('Indicator Data'!BQ65&gt;$AM$195,10,IF('Indicator Data'!BQ65&lt;$AM$194,0,10-($AM$195-'Indicator Data'!BQ65)/($AM$195-$AM$194)*10)),1))</f>
        <v>2.4</v>
      </c>
      <c r="AN62" s="73">
        <f t="shared" si="14"/>
        <v>1.1000000000000001</v>
      </c>
      <c r="AO62" s="74">
        <f t="shared" si="15"/>
        <v>0.8</v>
      </c>
      <c r="AP62" s="81">
        <f t="shared" si="16"/>
        <v>0.5</v>
      </c>
      <c r="AQ62" s="82">
        <f t="shared" si="17"/>
        <v>4.5</v>
      </c>
    </row>
    <row r="63" spans="1:43" s="4" customFormat="1" x14ac:dyDescent="0.25">
      <c r="A63" s="126" t="str">
        <f>'Indicator Data'!A66</f>
        <v>Gabon</v>
      </c>
      <c r="B63" s="59" t="str">
        <f>'Indicator Data'!B66</f>
        <v>GAB</v>
      </c>
      <c r="C63" s="73">
        <f>ROUND(IF('Indicator Data'!AQ66="No data",IF((0.1233*LN('Indicator Data'!CJ66)-0.4559)&gt;C$195,0,IF((0.1233*LN('Indicator Data'!CJ66)-0.4559)&lt;C$194,10,(C$195-(0.1233*LN('Indicator Data'!CJ66)-0.4559))/(C$195-C$194)*10)),IF('Indicator Data'!AQ66&gt;C$195,0,IF('Indicator Data'!AQ66&lt;C$194,10,(C$195-'Indicator Data'!AQ66)/(C$195-C$194)*10))),1)</f>
        <v>3.8</v>
      </c>
      <c r="D63" s="73">
        <f>IF('Indicator Data'!AR66="No data","x",ROUND((IF(LOG('Indicator Data'!AR66*1000)&gt;D$195,10,IF(LOG('Indicator Data'!AR66*1000)&lt;D$194,0,10-(D$195-LOG('Indicator Data'!AR66*1000))/(D$195-D$194)*10))),1))</f>
        <v>6.9</v>
      </c>
      <c r="E63" s="74">
        <f t="shared" si="1"/>
        <v>5.6</v>
      </c>
      <c r="F63" s="73">
        <f>IF('Indicator Data'!BF66="No data","x",ROUND(IF('Indicator Data'!BF66&gt;F$195,10,IF('Indicator Data'!BF66&lt;F$194,0,10-(F$195-'Indicator Data'!BF66)/(F$195-F$194)*10)),1))</f>
        <v>7.1</v>
      </c>
      <c r="G63" s="73">
        <f>IF('Indicator Data'!BG66="No data","x",ROUND(IF('Indicator Data'!BG66&gt;G$195,10,IF('Indicator Data'!BG66&lt;G$194,0,10-(G$195-'Indicator Data'!BG66)/(G$195-G$194)*10)),1))</f>
        <v>3.3</v>
      </c>
      <c r="H63" s="74">
        <f t="shared" si="2"/>
        <v>5.2</v>
      </c>
      <c r="I63" s="75">
        <f>SUM(IF('Indicator Data'!AS66=0,0,'Indicator Data'!AS66),SUM('Indicator Data'!AT66:AU66))</f>
        <v>116.45</v>
      </c>
      <c r="J63" s="75">
        <f>I63/'Indicator Data'!CK66*1000000</f>
        <v>54.948036474737826</v>
      </c>
      <c r="K63" s="73">
        <f t="shared" si="3"/>
        <v>1.1000000000000001</v>
      </c>
      <c r="L63" s="73">
        <f>IF('Indicator Data'!AV66="No data","x",ROUND(IF('Indicator Data'!AV66&gt;L$195,10,IF('Indicator Data'!AV66&lt;L$194,0,10-(L$195-'Indicator Data'!AV66)/(L$195-L$194)*10)),1))</f>
        <v>0.5</v>
      </c>
      <c r="M63" s="73">
        <f>IF('Indicator Data'!AW66="No data","x",IF('Indicator Data'!AW66=0,0,ROUND(IF(LOG('Indicator Data'!AW66)&gt;M$195,10,IF(LOG('Indicator Data'!AW66)&lt;M$194,0,10-(M$195-LOG('Indicator Data'!AW66))/(M$195-M$194)*10)),1)))</f>
        <v>2.1</v>
      </c>
      <c r="N63" s="74">
        <f t="shared" si="4"/>
        <v>1.2</v>
      </c>
      <c r="O63" s="76">
        <f t="shared" si="5"/>
        <v>4.4000000000000004</v>
      </c>
      <c r="P63" s="88">
        <f>IF(AND('Indicator Data'!BK66="No data",'Indicator Data'!BL66="No data"),0,SUM('Indicator Data'!BK66:BM66)/1000)</f>
        <v>0.77400000000000002</v>
      </c>
      <c r="Q63" s="73">
        <f t="shared" si="6"/>
        <v>0</v>
      </c>
      <c r="R63" s="77">
        <f>P63*1000/'Indicator Data'!CK66</f>
        <v>3.6521923771100964E-4</v>
      </c>
      <c r="S63" s="73">
        <f t="shared" si="7"/>
        <v>2.5</v>
      </c>
      <c r="T63" s="78">
        <f t="shared" si="8"/>
        <v>1.3</v>
      </c>
      <c r="U63" s="73">
        <f>IF('Indicator Data'!BA66="No data","x",ROUND(IF('Indicator Data'!BA66&gt;U$195,10,IF('Indicator Data'!BA66&lt;U$194,0,10-(U$195-'Indicator Data'!BA66)/(U$195-U$194)*10)),1))</f>
        <v>7.2</v>
      </c>
      <c r="V63" s="73">
        <f>IF('Indicator Data'!BB66="No data","x",IF('Indicator Data'!BB66=0,0,ROUND(IF(LOG('Indicator Data'!BB66)&gt;V$195,10,IF(LOG('Indicator Data'!BB66)&lt;V$194,0,10-(V$195-LOG('Indicator Data'!BB66))/(V$195-V$194)*10)),1)))</f>
        <v>8</v>
      </c>
      <c r="W63" s="73">
        <f t="shared" si="9"/>
        <v>7.6</v>
      </c>
      <c r="X63" s="73">
        <f>IF('Indicator Data'!AZ66="No data","x",ROUND(IF('Indicator Data'!AZ66&gt;X$195,10,IF('Indicator Data'!AZ66&lt;X$194,0,10-(X$195-'Indicator Data'!AZ66)/(X$195-X$194)*10)),1))</f>
        <v>9.6</v>
      </c>
      <c r="Y63" s="73">
        <f>IF('Indicator Data'!BC66="No data","x",ROUND(IF('Indicator Data'!BC66&gt;Y$195,10,IF('Indicator Data'!BC66&lt;Y$194,0,10-(Y$195-'Indicator Data'!BC66)/(Y$195-Y$194)*10)),1))</f>
        <v>5.6</v>
      </c>
      <c r="Z63" s="211">
        <f>IF('Indicator Data'!BD66="No data","x",ROUND(IF('Indicator Data'!BD66&gt;Z$195,10,IF('Indicator Data'!BD66&lt;Z$194,0,10-(Z$195-'Indicator Data'!BD66)/(Z$195-Z$194)*10)),1))</f>
        <v>4.2</v>
      </c>
      <c r="AA63" s="77">
        <f>IF('Indicator Data'!BE66="No data","x",IF('Indicator Data'!BE66&gt;'Indicator Data'!BE66,1,'Indicator Data'!BE66/'Indicator Data'!CK66))</f>
        <v>0.32752663056941644</v>
      </c>
      <c r="AB63" s="211">
        <f t="shared" si="10"/>
        <v>3.6</v>
      </c>
      <c r="AC63" s="74">
        <f t="shared" si="11"/>
        <v>6.3</v>
      </c>
      <c r="AD63" s="73">
        <f>IF('Indicator Data'!AX66="No data","x",ROUND(IF('Indicator Data'!AX66&gt;AD$195,10,IF('Indicator Data'!AX66&lt;AD$194,0,10-(AD$195-'Indicator Data'!AX66)/(AD$195-AD$194)*10)),1))</f>
        <v>3.7</v>
      </c>
      <c r="AE63" s="73">
        <f>IF('Indicator Data'!AY66="No data","x",ROUND(IF('Indicator Data'!AY66&gt;AE$195,10,IF('Indicator Data'!AY66&lt;AE$194,0,10-(AE$195-'Indicator Data'!AY66)/(AE$195-AE$194)*10)),1))</f>
        <v>1.4</v>
      </c>
      <c r="AF63" s="74">
        <f t="shared" si="12"/>
        <v>2.6</v>
      </c>
      <c r="AG63" s="88">
        <f>('Indicator Data'!BJ66+'Indicator Data'!BI66*0.5+'Indicator Data'!BH66*0.25)/1000</f>
        <v>0</v>
      </c>
      <c r="AH63" s="79">
        <f>AG63*1000/'Indicator Data'!CK66</f>
        <v>0</v>
      </c>
      <c r="AI63" s="74">
        <f t="shared" si="13"/>
        <v>0</v>
      </c>
      <c r="AJ63" s="73">
        <f>IF('Indicator Data'!BN66="No data","x",ROUND(IF('Indicator Data'!BN66&lt;$AJ$194,10,IF('Indicator Data'!BN66&gt;$AJ$195,0,($AJ$195-'Indicator Data'!BN66)/($AJ$195-$AJ$194)*10)),1))</f>
        <v>3.7</v>
      </c>
      <c r="AK63" s="73">
        <f>IF('Indicator Data'!BO66="No data","x",ROUND(IF('Indicator Data'!BO66&gt;$AK$195,10,IF('Indicator Data'!BO66&lt;$AK$194,0,10-($AK$195-'Indicator Data'!BO66)/($AK$195-$AK$194)*10)),1))</f>
        <v>1.8</v>
      </c>
      <c r="AL63" s="80">
        <f>IF('Indicator Data'!BP66="No data","x",ROUND(IF('Indicator Data'!BP66&gt;$AL$195,10,IF('Indicator Data'!BP66&lt;$AL$194,0,10-($AL$195-'Indicator Data'!BP66)/($AL$195-$AL$194)*10)),1))</f>
        <v>4.7</v>
      </c>
      <c r="AM63" s="80">
        <f>IF('Indicator Data'!BQ66="No data","x",ROUND(IF('Indicator Data'!BQ66&gt;$AM$195,10,IF('Indicator Data'!BQ66&lt;$AM$194,0,10-($AM$195-'Indicator Data'!BQ66)/($AM$195-$AM$194)*10)),1))</f>
        <v>10</v>
      </c>
      <c r="AN63" s="73">
        <f t="shared" si="14"/>
        <v>5.8</v>
      </c>
      <c r="AO63" s="74">
        <f t="shared" si="15"/>
        <v>2.8</v>
      </c>
      <c r="AP63" s="81">
        <f t="shared" si="16"/>
        <v>3.3</v>
      </c>
      <c r="AQ63" s="82">
        <f t="shared" si="17"/>
        <v>2.4</v>
      </c>
    </row>
    <row r="64" spans="1:43" s="4" customFormat="1" x14ac:dyDescent="0.25">
      <c r="A64" s="126" t="str">
        <f>'Indicator Data'!A67</f>
        <v>Gambia</v>
      </c>
      <c r="B64" s="59" t="str">
        <f>'Indicator Data'!B67</f>
        <v>GMB</v>
      </c>
      <c r="C64" s="73">
        <f>ROUND(IF('Indicator Data'!AQ67="No data",IF((0.1233*LN('Indicator Data'!CJ67)-0.4559)&gt;C$195,0,IF((0.1233*LN('Indicator Data'!CJ67)-0.4559)&lt;C$194,10,(C$195-(0.1233*LN('Indicator Data'!CJ67)-0.4559))/(C$195-C$194)*10)),IF('Indicator Data'!AQ67&gt;C$195,0,IF('Indicator Data'!AQ67&lt;C$194,10,(C$195-'Indicator Data'!AQ67)/(C$195-C$194)*10))),1)</f>
        <v>7.5</v>
      </c>
      <c r="D64" s="73">
        <f>IF('Indicator Data'!AR67="No data","x",ROUND((IF(LOG('Indicator Data'!AR67*1000)&gt;D$195,10,IF(LOG('Indicator Data'!AR67*1000)&lt;D$194,0,10-(D$195-LOG('Indicator Data'!AR67*1000))/(D$195-D$194)*10))),1))</f>
        <v>9.1</v>
      </c>
      <c r="E64" s="74">
        <f t="shared" si="1"/>
        <v>8.4</v>
      </c>
      <c r="F64" s="73">
        <f>IF('Indicator Data'!BF67="No data","x",ROUND(IF('Indicator Data'!BF67&gt;F$195,10,IF('Indicator Data'!BF67&lt;F$194,0,10-(F$195-'Indicator Data'!BF67)/(F$195-F$194)*10)),1))</f>
        <v>8.3000000000000007</v>
      </c>
      <c r="G64" s="73" t="str">
        <f>IF('Indicator Data'!BG67="No data","x",ROUND(IF('Indicator Data'!BG67&gt;G$195,10,IF('Indicator Data'!BG67&lt;G$194,0,10-(G$195-'Indicator Data'!BG67)/(G$195-G$194)*10)),1))</f>
        <v>x</v>
      </c>
      <c r="H64" s="74">
        <f t="shared" si="2"/>
        <v>8.3000000000000007</v>
      </c>
      <c r="I64" s="75">
        <f>SUM(IF('Indicator Data'!AS67=0,0,'Indicator Data'!AS67),SUM('Indicator Data'!AT67:AU67))</f>
        <v>69.700304999999986</v>
      </c>
      <c r="J64" s="75">
        <f>I64/'Indicator Data'!CK67*1000000</f>
        <v>30.568941652610274</v>
      </c>
      <c r="K64" s="73">
        <f t="shared" si="3"/>
        <v>0.6</v>
      </c>
      <c r="L64" s="73">
        <f>IF('Indicator Data'!AV67="No data","x",ROUND(IF('Indicator Data'!AV67&gt;L$195,10,IF('Indicator Data'!AV67&lt;L$194,0,10-(L$195-'Indicator Data'!AV67)/(L$195-L$194)*10)),1))</f>
        <v>10</v>
      </c>
      <c r="M64" s="73">
        <f>IF('Indicator Data'!AW67="No data","x",IF('Indicator Data'!AW67=0,0,ROUND(IF(LOG('Indicator Data'!AW67)&gt;M$195,10,IF(LOG('Indicator Data'!AW67)&lt;M$194,0,10-(M$195-LOG('Indicator Data'!AW67))/(M$195-M$194)*10)),1)))</f>
        <v>9</v>
      </c>
      <c r="N64" s="74">
        <f t="shared" si="4"/>
        <v>6.5</v>
      </c>
      <c r="O64" s="76">
        <f t="shared" si="5"/>
        <v>7.9</v>
      </c>
      <c r="P64" s="88">
        <f>IF(AND('Indicator Data'!BK67="No data",'Indicator Data'!BL67="No data"),0,SUM('Indicator Data'!BK67:BM67)/1000)</f>
        <v>4.3819999999999997</v>
      </c>
      <c r="Q64" s="73">
        <f t="shared" si="6"/>
        <v>2.1</v>
      </c>
      <c r="R64" s="77">
        <f>P64*1000/'Indicator Data'!CK67</f>
        <v>1.9218438473366543E-3</v>
      </c>
      <c r="S64" s="73">
        <f t="shared" si="7"/>
        <v>3.7</v>
      </c>
      <c r="T64" s="78">
        <f t="shared" si="8"/>
        <v>2.9</v>
      </c>
      <c r="U64" s="73">
        <f>IF('Indicator Data'!BA67="No data","x",ROUND(IF('Indicator Data'!BA67&gt;U$195,10,IF('Indicator Data'!BA67&lt;U$194,0,10-(U$195-'Indicator Data'!BA67)/(U$195-U$194)*10)),1))</f>
        <v>3.4</v>
      </c>
      <c r="V64" s="73">
        <f>IF('Indicator Data'!BB67="No data","x",IF('Indicator Data'!BB67=0,0,ROUND(IF(LOG('Indicator Data'!BB67)&gt;V$195,10,IF(LOG('Indicator Data'!BB67)&lt;V$194,0,10-(V$195-LOG('Indicator Data'!BB67))/(V$195-V$194)*10)),1)))</f>
        <v>6.9</v>
      </c>
      <c r="W64" s="73">
        <f t="shared" si="9"/>
        <v>5.15</v>
      </c>
      <c r="X64" s="73">
        <f>IF('Indicator Data'!AZ67="No data","x",ROUND(IF('Indicator Data'!AZ67&gt;X$195,10,IF('Indicator Data'!AZ67&lt;X$194,0,10-(X$195-'Indicator Data'!AZ67)/(X$195-X$194)*10)),1))</f>
        <v>3.2</v>
      </c>
      <c r="Y64" s="73">
        <f>IF('Indicator Data'!BC67="No data","x",ROUND(IF('Indicator Data'!BC67&gt;Y$195,10,IF('Indicator Data'!BC67&lt;Y$194,0,10-(Y$195-'Indicator Data'!BC67)/(Y$195-Y$194)*10)),1))</f>
        <v>7</v>
      </c>
      <c r="Z64" s="211">
        <f>IF('Indicator Data'!BD67="No data","x",ROUND(IF('Indicator Data'!BD67&gt;Z$195,10,IF('Indicator Data'!BD67&lt;Z$194,0,10-(Z$195-'Indicator Data'!BD67)/(Z$195-Z$194)*10)),1))</f>
        <v>1.4</v>
      </c>
      <c r="AA64" s="77">
        <f>IF('Indicator Data'!BE67="No data","x",IF('Indicator Data'!BE67&gt;'Indicator Data'!BE67,1,'Indicator Data'!BE67/'Indicator Data'!CK67))</f>
        <v>7.0506933461748647E-2</v>
      </c>
      <c r="AB64" s="211">
        <f t="shared" si="10"/>
        <v>0.8</v>
      </c>
      <c r="AC64" s="74">
        <f t="shared" si="11"/>
        <v>2.6</v>
      </c>
      <c r="AD64" s="73">
        <f>IF('Indicator Data'!AX67="No data","x",ROUND(IF('Indicator Data'!AX67&gt;AD$195,10,IF('Indicator Data'!AX67&lt;AD$194,0,10-(AD$195-'Indicator Data'!AX67)/(AD$195-AD$194)*10)),1))</f>
        <v>4.9000000000000004</v>
      </c>
      <c r="AE64" s="73">
        <f>IF('Indicator Data'!AY67="No data","x",ROUND(IF('Indicator Data'!AY67&gt;AE$195,10,IF('Indicator Data'!AY67&lt;AE$194,0,10-(AE$195-'Indicator Data'!AY67)/(AE$195-AE$194)*10)),1))</f>
        <v>3.6</v>
      </c>
      <c r="AF64" s="74">
        <f t="shared" si="12"/>
        <v>4.3</v>
      </c>
      <c r="AG64" s="88">
        <f>('Indicator Data'!BJ67+'Indicator Data'!BI67*0.5+'Indicator Data'!BH67*0.25)/1000</f>
        <v>0</v>
      </c>
      <c r="AH64" s="79">
        <f>AG64*1000/'Indicator Data'!CK67</f>
        <v>0</v>
      </c>
      <c r="AI64" s="74">
        <f t="shared" si="13"/>
        <v>0</v>
      </c>
      <c r="AJ64" s="73">
        <f>IF('Indicator Data'!BN67="No data","x",ROUND(IF('Indicator Data'!BN67&lt;$AJ$194,10,IF('Indicator Data'!BN67&gt;$AJ$195,0,($AJ$195-'Indicator Data'!BN67)/($AJ$195-$AJ$194)*10)),1))</f>
        <v>4.0999999999999996</v>
      </c>
      <c r="AK64" s="73">
        <f>IF('Indicator Data'!BO67="No data","x",ROUND(IF('Indicator Data'!BO67&gt;$AK$195,10,IF('Indicator Data'!BO67&lt;$AK$194,0,10-($AK$195-'Indicator Data'!BO67)/($AK$195-$AK$194)*10)),1))</f>
        <v>1.7</v>
      </c>
      <c r="AL64" s="80">
        <f>IF('Indicator Data'!BP67="No data","x",ROUND(IF('Indicator Data'!BP67&gt;$AL$195,10,IF('Indicator Data'!BP67&lt;$AL$194,0,10-($AL$195-'Indicator Data'!BP67)/($AL$195-$AL$194)*10)),1))</f>
        <v>6.9</v>
      </c>
      <c r="AM64" s="80">
        <f>IF('Indicator Data'!BQ67="No data","x",ROUND(IF('Indicator Data'!BQ67&gt;$AM$195,10,IF('Indicator Data'!BQ67&lt;$AM$194,0,10-($AM$195-'Indicator Data'!BQ67)/($AM$195-$AM$194)*10)),1))</f>
        <v>1.4</v>
      </c>
      <c r="AN64" s="73">
        <f t="shared" si="14"/>
        <v>5.8</v>
      </c>
      <c r="AO64" s="74">
        <f t="shared" si="15"/>
        <v>2.9</v>
      </c>
      <c r="AP64" s="81">
        <f t="shared" si="16"/>
        <v>2.6</v>
      </c>
      <c r="AQ64" s="82">
        <f t="shared" si="17"/>
        <v>2.8</v>
      </c>
    </row>
    <row r="65" spans="1:43" s="4" customFormat="1" x14ac:dyDescent="0.25">
      <c r="A65" s="126" t="str">
        <f>'Indicator Data'!A68</f>
        <v>Georgia</v>
      </c>
      <c r="B65" s="59" t="str">
        <f>'Indicator Data'!B68</f>
        <v>GEO</v>
      </c>
      <c r="C65" s="73">
        <f>ROUND(IF('Indicator Data'!AQ68="No data",IF((0.1233*LN('Indicator Data'!CJ68)-0.4559)&gt;C$195,0,IF((0.1233*LN('Indicator Data'!CJ68)-0.4559)&lt;C$194,10,(C$195-(0.1233*LN('Indicator Data'!CJ68)-0.4559))/(C$195-C$194)*10)),IF('Indicator Data'!AQ68&gt;C$195,0,IF('Indicator Data'!AQ68&lt;C$194,10,(C$195-'Indicator Data'!AQ68)/(C$195-C$194)*10))),1)</f>
        <v>2.6</v>
      </c>
      <c r="D65" s="73" t="str">
        <f>IF('Indicator Data'!AR68="No data","x",ROUND((IF(LOG('Indicator Data'!AR68*1000)&gt;D$195,10,IF(LOG('Indicator Data'!AR68*1000)&lt;D$194,0,10-(D$195-LOG('Indicator Data'!AR68*1000))/(D$195-D$194)*10))),1))</f>
        <v>x</v>
      </c>
      <c r="E65" s="74">
        <f t="shared" si="1"/>
        <v>2.6</v>
      </c>
      <c r="F65" s="73">
        <f>IF('Indicator Data'!BF68="No data","x",ROUND(IF('Indicator Data'!BF68&gt;F$195,10,IF('Indicator Data'!BF68&lt;F$194,0,10-(F$195-'Indicator Data'!BF68)/(F$195-F$194)*10)),1))</f>
        <v>4.7</v>
      </c>
      <c r="G65" s="73">
        <f>IF('Indicator Data'!BG68="No data","x",ROUND(IF('Indicator Data'!BG68&gt;G$195,10,IF('Indicator Data'!BG68&lt;G$194,0,10-(G$195-'Indicator Data'!BG68)/(G$195-G$194)*10)),1))</f>
        <v>3.2</v>
      </c>
      <c r="H65" s="74">
        <f t="shared" si="2"/>
        <v>4</v>
      </c>
      <c r="I65" s="75">
        <f>SUM(IF('Indicator Data'!AS68=0,0,'Indicator Data'!AS68),SUM('Indicator Data'!AT68:AU68))</f>
        <v>368.83468299999998</v>
      </c>
      <c r="J65" s="75">
        <f>I65/'Indicator Data'!CK68*1000000</f>
        <v>98.856789868667917</v>
      </c>
      <c r="K65" s="73">
        <f t="shared" si="3"/>
        <v>2</v>
      </c>
      <c r="L65" s="73">
        <f>IF('Indicator Data'!AV68="No data","x",ROUND(IF('Indicator Data'!AV68&gt;L$195,10,IF('Indicator Data'!AV68&lt;L$194,0,10-(L$195-'Indicator Data'!AV68)/(L$195-L$194)*10)),1))</f>
        <v>2.1</v>
      </c>
      <c r="M65" s="73">
        <f>IF('Indicator Data'!AW68="No data","x",IF('Indicator Data'!AW68=0,0,ROUND(IF(LOG('Indicator Data'!AW68)&gt;M$195,10,IF(LOG('Indicator Data'!AW68)&lt;M$194,0,10-(M$195-LOG('Indicator Data'!AW68))/(M$195-M$194)*10)),1)))</f>
        <v>8.6</v>
      </c>
      <c r="N65" s="74">
        <f t="shared" si="4"/>
        <v>4.2</v>
      </c>
      <c r="O65" s="76">
        <f t="shared" si="5"/>
        <v>3.4</v>
      </c>
      <c r="P65" s="88">
        <f>IF(AND('Indicator Data'!BK68="No data",'Indicator Data'!BL68="No data"),0,SUM('Indicator Data'!BK68:BM68)/1000)</f>
        <v>295.67700000000002</v>
      </c>
      <c r="Q65" s="73">
        <f t="shared" si="6"/>
        <v>8.1999999999999993</v>
      </c>
      <c r="R65" s="77">
        <f>P65*1000/'Indicator Data'!CK68</f>
        <v>7.9248726882873224E-2</v>
      </c>
      <c r="S65" s="73">
        <f t="shared" si="7"/>
        <v>9.4</v>
      </c>
      <c r="T65" s="78">
        <f t="shared" si="8"/>
        <v>8.8000000000000007</v>
      </c>
      <c r="U65" s="73">
        <f>IF('Indicator Data'!BA68="No data","x",ROUND(IF('Indicator Data'!BA68&gt;U$195,10,IF('Indicator Data'!BA68&lt;U$194,0,10-(U$195-'Indicator Data'!BA68)/(U$195-U$194)*10)),1))</f>
        <v>1</v>
      </c>
      <c r="V65" s="73">
        <f>IF('Indicator Data'!BB68="No data","x",IF('Indicator Data'!BB68=0,0,ROUND(IF(LOG('Indicator Data'!BB68)&gt;V$195,10,IF(LOG('Indicator Data'!BB68)&lt;V$194,0,10-(V$195-LOG('Indicator Data'!BB68))/(V$195-V$194)*10)),1)))</f>
        <v>5.3</v>
      </c>
      <c r="W65" s="73">
        <f t="shared" si="9"/>
        <v>3.15</v>
      </c>
      <c r="X65" s="73">
        <f>IF('Indicator Data'!AZ68="No data","x",ROUND(IF('Indicator Data'!AZ68&gt;X$195,10,IF('Indicator Data'!AZ68&lt;X$194,0,10-(X$195-'Indicator Data'!AZ68)/(X$195-X$194)*10)),1))</f>
        <v>1.6</v>
      </c>
      <c r="Y65" s="73">
        <f>IF('Indicator Data'!BC68="No data","x",ROUND(IF('Indicator Data'!BC68&gt;Y$195,10,IF('Indicator Data'!BC68&lt;Y$194,0,10-(Y$195-'Indicator Data'!BC68)/(Y$195-Y$194)*10)),1))</f>
        <v>0</v>
      </c>
      <c r="Z65" s="211">
        <f>IF('Indicator Data'!BD68="No data","x",ROUND(IF('Indicator Data'!BD68&gt;Z$195,10,IF('Indicator Data'!BD68&lt;Z$194,0,10-(Z$195-'Indicator Data'!BD68)/(Z$195-Z$194)*10)),1))</f>
        <v>0</v>
      </c>
      <c r="AA65" s="77">
        <f>IF('Indicator Data'!BE68="No data","x",IF('Indicator Data'!BE68&gt;'Indicator Data'!BE68,1,'Indicator Data'!BE68/'Indicator Data'!CK68))</f>
        <v>0.11050924685071027</v>
      </c>
      <c r="AB65" s="211">
        <f t="shared" si="10"/>
        <v>1.2</v>
      </c>
      <c r="AC65" s="74">
        <f t="shared" si="11"/>
        <v>1.5</v>
      </c>
      <c r="AD65" s="73">
        <f>IF('Indicator Data'!AX68="No data","x",ROUND(IF('Indicator Data'!AX68&gt;AD$195,10,IF('Indicator Data'!AX68&lt;AD$194,0,10-(AD$195-'Indicator Data'!AX68)/(AD$195-AD$194)*10)),1))</f>
        <v>0.8</v>
      </c>
      <c r="AE65" s="73">
        <f>IF('Indicator Data'!AY68="No data","x",ROUND(IF('Indicator Data'!AY68&gt;AE$195,10,IF('Indicator Data'!AY68&lt;AE$194,0,10-(AE$195-'Indicator Data'!AY68)/(AE$195-AE$194)*10)),1))</f>
        <v>0.2</v>
      </c>
      <c r="AF65" s="74">
        <f t="shared" si="12"/>
        <v>0.5</v>
      </c>
      <c r="AG65" s="88">
        <f>('Indicator Data'!BJ68+'Indicator Data'!BI68*0.5+'Indicator Data'!BH68*0.25)/1000</f>
        <v>0.57150000000000001</v>
      </c>
      <c r="AH65" s="79">
        <f>AG65*1000/'Indicator Data'!CK68</f>
        <v>1.5317609220048245E-4</v>
      </c>
      <c r="AI65" s="74">
        <f t="shared" si="13"/>
        <v>0</v>
      </c>
      <c r="AJ65" s="73">
        <f>IF('Indicator Data'!BN68="No data","x",ROUND(IF('Indicator Data'!BN68&lt;$AJ$194,10,IF('Indicator Data'!BN68&gt;$AJ$195,0,($AJ$195-'Indicator Data'!BN68)/($AJ$195-$AJ$194)*10)),1))</f>
        <v>4.5</v>
      </c>
      <c r="AK65" s="73">
        <f>IF('Indicator Data'!BO68="No data","x",ROUND(IF('Indicator Data'!BO68&gt;$AK$195,10,IF('Indicator Data'!BO68&lt;$AK$194,0,10-($AK$195-'Indicator Data'!BO68)/($AK$195-$AK$194)*10)),1))</f>
        <v>1</v>
      </c>
      <c r="AL65" s="80" t="str">
        <f>IF('Indicator Data'!BP68="No data","x",ROUND(IF('Indicator Data'!BP68&gt;$AL$195,10,IF('Indicator Data'!BP68&lt;$AL$194,0,10-($AL$195-'Indicator Data'!BP68)/($AL$195-$AL$194)*10)),1))</f>
        <v>x</v>
      </c>
      <c r="AM65" s="80" t="str">
        <f>IF('Indicator Data'!BQ68="No data","x",ROUND(IF('Indicator Data'!BQ68&gt;$AM$195,10,IF('Indicator Data'!BQ68&lt;$AM$194,0,10-($AM$195-'Indicator Data'!BQ68)/($AM$195-$AM$194)*10)),1))</f>
        <v>x</v>
      </c>
      <c r="AN65" s="73" t="str">
        <f t="shared" si="14"/>
        <v>x</v>
      </c>
      <c r="AO65" s="74">
        <f t="shared" si="15"/>
        <v>2.8</v>
      </c>
      <c r="AP65" s="81">
        <f t="shared" si="16"/>
        <v>1.3</v>
      </c>
      <c r="AQ65" s="82">
        <f t="shared" si="17"/>
        <v>6.3</v>
      </c>
    </row>
    <row r="66" spans="1:43" s="4" customFormat="1" x14ac:dyDescent="0.25">
      <c r="A66" s="126" t="str">
        <f>'Indicator Data'!A69</f>
        <v>Germany</v>
      </c>
      <c r="B66" s="59" t="str">
        <f>'Indicator Data'!B69</f>
        <v>DEU</v>
      </c>
      <c r="C66" s="73">
        <f>ROUND(IF('Indicator Data'!AQ69="No data",IF((0.1233*LN('Indicator Data'!CJ69)-0.4559)&gt;C$195,0,IF((0.1233*LN('Indicator Data'!CJ69)-0.4559)&lt;C$194,10,(C$195-(0.1233*LN('Indicator Data'!CJ69)-0.4559))/(C$195-C$194)*10)),IF('Indicator Data'!AQ69&gt;C$195,0,IF('Indicator Data'!AQ69&lt;C$194,10,(C$195-'Indicator Data'!AQ69)/(C$195-C$194)*10))),1)</f>
        <v>0.2</v>
      </c>
      <c r="D66" s="73" t="str">
        <f>IF('Indicator Data'!AR69="No data","x",ROUND((IF(LOG('Indicator Data'!AR69*1000)&gt;D$195,10,IF(LOG('Indicator Data'!AR69*1000)&lt;D$194,0,10-(D$195-LOG('Indicator Data'!AR69*1000))/(D$195-D$194)*10))),1))</f>
        <v>x</v>
      </c>
      <c r="E66" s="74">
        <f t="shared" si="1"/>
        <v>0.2</v>
      </c>
      <c r="F66" s="73">
        <f>IF('Indicator Data'!BF69="No data","x",ROUND(IF('Indicator Data'!BF69&gt;F$195,10,IF('Indicator Data'!BF69&lt;F$194,0,10-(F$195-'Indicator Data'!BF69)/(F$195-F$194)*10)),1))</f>
        <v>1</v>
      </c>
      <c r="G66" s="73">
        <f>IF('Indicator Data'!BG69="No data","x",ROUND(IF('Indicator Data'!BG69&gt;G$195,10,IF('Indicator Data'!BG69&lt;G$194,0,10-(G$195-'Indicator Data'!BG69)/(G$195-G$194)*10)),1))</f>
        <v>1.3</v>
      </c>
      <c r="H66" s="74">
        <f t="shared" si="2"/>
        <v>1.2</v>
      </c>
      <c r="I66" s="75">
        <f>SUM(IF('Indicator Data'!AS69=0,0,'Indicator Data'!AS69),SUM('Indicator Data'!AT69:AU69))</f>
        <v>1.6391849999999999</v>
      </c>
      <c r="J66" s="75">
        <f>I66/'Indicator Data'!CK69*1000000</f>
        <v>1.9766382660990411E-2</v>
      </c>
      <c r="K66" s="73">
        <f t="shared" si="3"/>
        <v>0</v>
      </c>
      <c r="L66" s="73" t="str">
        <f>IF('Indicator Data'!AV69="No data","x",ROUND(IF('Indicator Data'!AV69&gt;L$195,10,IF('Indicator Data'!AV69&lt;L$194,0,10-(L$195-'Indicator Data'!AV69)/(L$195-L$194)*10)),1))</f>
        <v>x</v>
      </c>
      <c r="M66" s="73">
        <f>IF('Indicator Data'!AW69="No data","x",IF('Indicator Data'!AW69=0,0,ROUND(IF(LOG('Indicator Data'!AW69)&gt;M$195,10,IF(LOG('Indicator Data'!AW69)&lt;M$194,0,10-(M$195-LOG('Indicator Data'!AW69))/(M$195-M$194)*10)),1)))</f>
        <v>3.9</v>
      </c>
      <c r="N66" s="74">
        <f t="shared" si="4"/>
        <v>2</v>
      </c>
      <c r="O66" s="76">
        <f t="shared" si="5"/>
        <v>0.9</v>
      </c>
      <c r="P66" s="88">
        <f>IF(AND('Indicator Data'!BK69="No data",'Indicator Data'!BL69="No data"),0,SUM('Indicator Data'!BK69:BM69)/1000)</f>
        <v>1433.1210000000001</v>
      </c>
      <c r="Q66" s="73">
        <f t="shared" si="6"/>
        <v>10</v>
      </c>
      <c r="R66" s="77">
        <f>P66*1000/'Indicator Data'!CK69</f>
        <v>1.728152593240009E-2</v>
      </c>
      <c r="S66" s="73">
        <f t="shared" si="7"/>
        <v>6.4</v>
      </c>
      <c r="T66" s="78">
        <f t="shared" si="8"/>
        <v>8.1999999999999993</v>
      </c>
      <c r="U66" s="73" t="str">
        <f>IF('Indicator Data'!BA69="No data","x",ROUND(IF('Indicator Data'!BA69&gt;U$195,10,IF('Indicator Data'!BA69&lt;U$194,0,10-(U$195-'Indicator Data'!BA69)/(U$195-U$194)*10)),1))</f>
        <v>x</v>
      </c>
      <c r="V66" s="73" t="str">
        <f>IF('Indicator Data'!BB69="No data","x",IF('Indicator Data'!BB69=0,0,ROUND(IF(LOG('Indicator Data'!BB69)&gt;V$195,10,IF(LOG('Indicator Data'!BB69)&lt;V$194,0,10-(V$195-LOG('Indicator Data'!BB69))/(V$195-V$194)*10)),1)))</f>
        <v>x</v>
      </c>
      <c r="W66" s="73" t="str">
        <f t="shared" si="9"/>
        <v>x</v>
      </c>
      <c r="X66" s="73">
        <f>IF('Indicator Data'!AZ69="No data","x",ROUND(IF('Indicator Data'!AZ69&gt;X$195,10,IF('Indicator Data'!AZ69&lt;X$194,0,10-(X$195-'Indicator Data'!AZ69)/(X$195-X$194)*10)),1))</f>
        <v>0.1</v>
      </c>
      <c r="Y66" s="73" t="str">
        <f>IF('Indicator Data'!BC69="No data","x",ROUND(IF('Indicator Data'!BC69&gt;Y$195,10,IF('Indicator Data'!BC69&lt;Y$194,0,10-(Y$195-'Indicator Data'!BC69)/(Y$195-Y$194)*10)),1))</f>
        <v>x</v>
      </c>
      <c r="Z66" s="211" t="str">
        <f>IF('Indicator Data'!BD69="No data","x",ROUND(IF('Indicator Data'!BD69&gt;Z$195,10,IF('Indicator Data'!BD69&lt;Z$194,0,10-(Z$195-'Indicator Data'!BD69)/(Z$195-Z$194)*10)),1))</f>
        <v>x</v>
      </c>
      <c r="AA66" s="77">
        <f>IF('Indicator Data'!BE69="No data","x",IF('Indicator Data'!BE69&gt;'Indicator Data'!BE69,1,'Indicator Data'!BE69/'Indicator Data'!CK69))</f>
        <v>9.0681160217210326E-6</v>
      </c>
      <c r="AB66" s="211">
        <f t="shared" si="10"/>
        <v>0</v>
      </c>
      <c r="AC66" s="74">
        <f t="shared" si="11"/>
        <v>0.1</v>
      </c>
      <c r="AD66" s="73">
        <f>IF('Indicator Data'!AX69="No data","x",ROUND(IF('Indicator Data'!AX69&gt;AD$195,10,IF('Indicator Data'!AX69&lt;AD$194,0,10-(AD$195-'Indicator Data'!AX69)/(AD$195-AD$194)*10)),1))</f>
        <v>0.3</v>
      </c>
      <c r="AE66" s="73" t="str">
        <f>IF('Indicator Data'!AY69="No data","x",ROUND(IF('Indicator Data'!AY69&gt;AE$195,10,IF('Indicator Data'!AY69&lt;AE$194,0,10-(AE$195-'Indicator Data'!AY69)/(AE$195-AE$194)*10)),1))</f>
        <v>x</v>
      </c>
      <c r="AF66" s="74">
        <f t="shared" si="12"/>
        <v>0.3</v>
      </c>
      <c r="AG66" s="88">
        <f>('Indicator Data'!BJ69+'Indicator Data'!BI69*0.5+'Indicator Data'!BH69*0.25)/1000</f>
        <v>0.156</v>
      </c>
      <c r="AH66" s="79">
        <f>AG66*1000/'Indicator Data'!CK69</f>
        <v>1.881151727910214E-6</v>
      </c>
      <c r="AI66" s="74">
        <f t="shared" si="13"/>
        <v>0</v>
      </c>
      <c r="AJ66" s="73">
        <f>IF('Indicator Data'!BN69="No data","x",ROUND(IF('Indicator Data'!BN69&lt;$AJ$194,10,IF('Indicator Data'!BN69&gt;$AJ$195,0,($AJ$195-'Indicator Data'!BN69)/($AJ$195-$AJ$194)*10)),1))</f>
        <v>1.5</v>
      </c>
      <c r="AK66" s="73">
        <f>IF('Indicator Data'!BO69="No data","x",ROUND(IF('Indicator Data'!BO69&gt;$AK$195,10,IF('Indicator Data'!BO69&lt;$AK$194,0,10-($AK$195-'Indicator Data'!BO69)/($AK$195-$AK$194)*10)),1))</f>
        <v>0</v>
      </c>
      <c r="AL66" s="80">
        <f>IF('Indicator Data'!BP69="No data","x",ROUND(IF('Indicator Data'!BP69&gt;$AL$195,10,IF('Indicator Data'!BP69&lt;$AL$194,0,10-($AL$195-'Indicator Data'!BP69)/($AL$195-$AL$194)*10)),1))</f>
        <v>0.6</v>
      </c>
      <c r="AM66" s="80">
        <f>IF('Indicator Data'!BQ69="No data","x",ROUND(IF('Indicator Data'!BQ69&gt;$AM$195,10,IF('Indicator Data'!BQ69&lt;$AM$194,0,10-($AM$195-'Indicator Data'!BQ69)/($AM$195-$AM$194)*10)),1))</f>
        <v>2.8</v>
      </c>
      <c r="AN66" s="73">
        <f t="shared" si="14"/>
        <v>1</v>
      </c>
      <c r="AO66" s="74">
        <f t="shared" si="15"/>
        <v>0.8</v>
      </c>
      <c r="AP66" s="81">
        <f t="shared" si="16"/>
        <v>0.3</v>
      </c>
      <c r="AQ66" s="82">
        <f t="shared" si="17"/>
        <v>5.5</v>
      </c>
    </row>
    <row r="67" spans="1:43" s="4" customFormat="1" x14ac:dyDescent="0.25">
      <c r="A67" s="126" t="str">
        <f>'Indicator Data'!A70</f>
        <v>Ghana</v>
      </c>
      <c r="B67" s="59" t="str">
        <f>'Indicator Data'!B70</f>
        <v>GHA</v>
      </c>
      <c r="C67" s="73">
        <f>ROUND(IF('Indicator Data'!AQ70="No data",IF((0.1233*LN('Indicator Data'!CJ70)-0.4559)&gt;C$195,0,IF((0.1233*LN('Indicator Data'!CJ70)-0.4559)&lt;C$194,10,(C$195-(0.1233*LN('Indicator Data'!CJ70)-0.4559))/(C$195-C$194)*10)),IF('Indicator Data'!AQ70&gt;C$195,0,IF('Indicator Data'!AQ70&lt;C$194,10,(C$195-'Indicator Data'!AQ70)/(C$195-C$194)*10))),1)</f>
        <v>5.5</v>
      </c>
      <c r="D67" s="73">
        <f>IF('Indicator Data'!AR70="No data","x",ROUND((IF(LOG('Indicator Data'!AR70*1000)&gt;D$195,10,IF(LOG('Indicator Data'!AR70*1000)&lt;D$194,0,10-(D$195-LOG('Indicator Data'!AR70*1000))/(D$195-D$194)*10))),1))</f>
        <v>8</v>
      </c>
      <c r="E67" s="74">
        <f t="shared" si="1"/>
        <v>6.9</v>
      </c>
      <c r="F67" s="73">
        <f>IF('Indicator Data'!BF70="No data","x",ROUND(IF('Indicator Data'!BF70&gt;F$195,10,IF('Indicator Data'!BF70&lt;F$194,0,10-(F$195-'Indicator Data'!BF70)/(F$195-F$194)*10)),1))</f>
        <v>7.2</v>
      </c>
      <c r="G67" s="73">
        <f>IF('Indicator Data'!BG70="No data","x",ROUND(IF('Indicator Data'!BG70&gt;G$195,10,IF('Indicator Data'!BG70&lt;G$194,0,10-(G$195-'Indicator Data'!BG70)/(G$195-G$194)*10)),1))</f>
        <v>4.4000000000000004</v>
      </c>
      <c r="H67" s="74">
        <f t="shared" si="2"/>
        <v>5.8</v>
      </c>
      <c r="I67" s="75">
        <f>SUM(IF('Indicator Data'!AS70=0,0,'Indicator Data'!AS70),SUM('Indicator Data'!AT70:AU70))</f>
        <v>1218.046139</v>
      </c>
      <c r="J67" s="75">
        <f>I67/'Indicator Data'!CK70*1000000</f>
        <v>40.919196416393561</v>
      </c>
      <c r="K67" s="73">
        <f t="shared" si="3"/>
        <v>0.8</v>
      </c>
      <c r="L67" s="73">
        <f>IF('Indicator Data'!AV70="No data","x",ROUND(IF('Indicator Data'!AV70&gt;L$195,10,IF('Indicator Data'!AV70&lt;L$194,0,10-(L$195-'Indicator Data'!AV70)/(L$195-L$194)*10)),1))</f>
        <v>1.5</v>
      </c>
      <c r="M67" s="73">
        <f>IF('Indicator Data'!AW70="No data","x",IF('Indicator Data'!AW70=0,0,ROUND(IF(LOG('Indicator Data'!AW70)&gt;M$195,10,IF(LOG('Indicator Data'!AW70)&lt;M$194,0,10-(M$195-LOG('Indicator Data'!AW70))/(M$195-M$194)*10)),1)))</f>
        <v>7.6</v>
      </c>
      <c r="N67" s="74">
        <f t="shared" si="4"/>
        <v>3.3</v>
      </c>
      <c r="O67" s="76">
        <f t="shared" si="5"/>
        <v>5.7</v>
      </c>
      <c r="P67" s="88">
        <f>IF(AND('Indicator Data'!BK70="No data",'Indicator Data'!BL70="No data"),0,SUM('Indicator Data'!BK70:BM70)/1000)</f>
        <v>18.239999999999998</v>
      </c>
      <c r="Q67" s="73">
        <f t="shared" si="6"/>
        <v>4.2</v>
      </c>
      <c r="R67" s="77">
        <f>P67*1000/'Indicator Data'!CK70</f>
        <v>6.1275687245129762E-4</v>
      </c>
      <c r="S67" s="73">
        <f t="shared" si="7"/>
        <v>2.8</v>
      </c>
      <c r="T67" s="78">
        <f t="shared" si="8"/>
        <v>3.5</v>
      </c>
      <c r="U67" s="73">
        <f>IF('Indicator Data'!BA70="No data","x",ROUND(IF('Indicator Data'!BA70&gt;U$195,10,IF('Indicator Data'!BA70&lt;U$194,0,10-(U$195-'Indicator Data'!BA70)/(U$195-U$194)*10)),1))</f>
        <v>3.2</v>
      </c>
      <c r="V67" s="73">
        <f>IF('Indicator Data'!BB70="No data","x",IF('Indicator Data'!BB70=0,0,ROUND(IF(LOG('Indicator Data'!BB70)&gt;V$195,10,IF(LOG('Indicator Data'!BB70)&lt;V$194,0,10-(V$195-LOG('Indicator Data'!BB70))/(V$195-V$194)*10)),1)))</f>
        <v>6.7</v>
      </c>
      <c r="W67" s="73">
        <f t="shared" si="9"/>
        <v>4.95</v>
      </c>
      <c r="X67" s="73">
        <f>IF('Indicator Data'!AZ70="No data","x",ROUND(IF('Indicator Data'!AZ70&gt;X$195,10,IF('Indicator Data'!AZ70&lt;X$194,0,10-(X$195-'Indicator Data'!AZ70)/(X$195-X$194)*10)),1))</f>
        <v>2.8</v>
      </c>
      <c r="Y67" s="73">
        <f>IF('Indicator Data'!BC70="No data","x",ROUND(IF('Indicator Data'!BC70&gt;Y$195,10,IF('Indicator Data'!BC70&lt;Y$194,0,10-(Y$195-'Indicator Data'!BC70)/(Y$195-Y$194)*10)),1))</f>
        <v>5.6</v>
      </c>
      <c r="Z67" s="211">
        <f>IF('Indicator Data'!BD70="No data","x",ROUND(IF('Indicator Data'!BD70&gt;Z$195,10,IF('Indicator Data'!BD70&lt;Z$194,0,10-(Z$195-'Indicator Data'!BD70)/(Z$195-Z$194)*10)),1))</f>
        <v>6.8</v>
      </c>
      <c r="AA67" s="77">
        <f>IF('Indicator Data'!BE70="No data","x",IF('Indicator Data'!BE70&gt;'Indicator Data'!BE70,1,'Indicator Data'!BE70/'Indicator Data'!CK70))</f>
        <v>0.55056282256240685</v>
      </c>
      <c r="AB67" s="211">
        <f t="shared" si="10"/>
        <v>6.1</v>
      </c>
      <c r="AC67" s="74">
        <f t="shared" si="11"/>
        <v>5.2</v>
      </c>
      <c r="AD67" s="73">
        <f>IF('Indicator Data'!AX70="No data","x",ROUND(IF('Indicator Data'!AX70&gt;AD$195,10,IF('Indicator Data'!AX70&lt;AD$194,0,10-(AD$195-'Indicator Data'!AX70)/(AD$195-AD$194)*10)),1))</f>
        <v>3.8</v>
      </c>
      <c r="AE67" s="73">
        <f>IF('Indicator Data'!AY70="No data","x",ROUND(IF('Indicator Data'!AY70&gt;AE$195,10,IF('Indicator Data'!AY70&lt;AE$194,0,10-(AE$195-'Indicator Data'!AY70)/(AE$195-AE$194)*10)),1))</f>
        <v>2.4</v>
      </c>
      <c r="AF67" s="74">
        <f t="shared" si="12"/>
        <v>3.1</v>
      </c>
      <c r="AG67" s="88">
        <f>('Indicator Data'!BJ70+'Indicator Data'!BI70*0.5+'Indicator Data'!BH70*0.25)/1000</f>
        <v>300.00299999999999</v>
      </c>
      <c r="AH67" s="79">
        <f>AG67*1000/'Indicator Data'!CK70</f>
        <v>1.0078338816118785E-2</v>
      </c>
      <c r="AI67" s="74">
        <f t="shared" si="13"/>
        <v>1</v>
      </c>
      <c r="AJ67" s="73">
        <f>IF('Indicator Data'!BN70="No data","x",ROUND(IF('Indicator Data'!BN70&lt;$AJ$194,10,IF('Indicator Data'!BN70&gt;$AJ$195,0,($AJ$195-'Indicator Data'!BN70)/($AJ$195-$AJ$194)*10)),1))</f>
        <v>1.9</v>
      </c>
      <c r="AK67" s="73">
        <f>IF('Indicator Data'!BO70="No data","x",ROUND(IF('Indicator Data'!BO70&gt;$AK$195,10,IF('Indicator Data'!BO70&lt;$AK$194,0,10-($AK$195-'Indicator Data'!BO70)/($AK$195-$AK$194)*10)),1))</f>
        <v>0.2</v>
      </c>
      <c r="AL67" s="80">
        <f>IF('Indicator Data'!BP70="No data","x",ROUND(IF('Indicator Data'!BP70&gt;$AL$195,10,IF('Indicator Data'!BP70&lt;$AL$194,0,10-($AL$195-'Indicator Data'!BP70)/($AL$195-$AL$194)*10)),1))</f>
        <v>4.9000000000000004</v>
      </c>
      <c r="AM67" s="80">
        <f>IF('Indicator Data'!BQ70="No data","x",ROUND(IF('Indicator Data'!BQ70&gt;$AM$195,10,IF('Indicator Data'!BQ70&lt;$AM$194,0,10-($AM$195-'Indicator Data'!BQ70)/($AM$195-$AM$194)*10)),1))</f>
        <v>9.1999999999999993</v>
      </c>
      <c r="AN67" s="73">
        <f t="shared" si="14"/>
        <v>5.8</v>
      </c>
      <c r="AO67" s="74">
        <f t="shared" si="15"/>
        <v>1.1000000000000001</v>
      </c>
      <c r="AP67" s="81">
        <f t="shared" si="16"/>
        <v>2.8</v>
      </c>
      <c r="AQ67" s="82">
        <f t="shared" ref="AQ67:AQ98" si="18">ROUND((10-GEOMEAN(((10-T67)/10*9+1),((10-AP67)/10*9+1)))/9*10,1)</f>
        <v>3.2</v>
      </c>
    </row>
    <row r="68" spans="1:43" s="4" customFormat="1" x14ac:dyDescent="0.25">
      <c r="A68" s="126" t="str">
        <f>'Indicator Data'!A71</f>
        <v>Greece</v>
      </c>
      <c r="B68" s="59" t="str">
        <f>'Indicator Data'!B71</f>
        <v>GRC</v>
      </c>
      <c r="C68" s="73">
        <f>ROUND(IF('Indicator Data'!AQ71="No data",IF((0.1233*LN('Indicator Data'!CJ71)-0.4559)&gt;C$195,0,IF((0.1233*LN('Indicator Data'!CJ71)-0.4559)&lt;C$194,10,(C$195-(0.1233*LN('Indicator Data'!CJ71)-0.4559))/(C$195-C$194)*10)),IF('Indicator Data'!AQ71&gt;C$195,0,IF('Indicator Data'!AQ71&lt;C$194,10,(C$195-'Indicator Data'!AQ71)/(C$195-C$194)*10))),1)</f>
        <v>1.2</v>
      </c>
      <c r="D68" s="73" t="str">
        <f>IF('Indicator Data'!AR71="No data","x",ROUND((IF(LOG('Indicator Data'!AR71*1000)&gt;D$195,10,IF(LOG('Indicator Data'!AR71*1000)&lt;D$194,0,10-(D$195-LOG('Indicator Data'!AR71*1000))/(D$195-D$194)*10))),1))</f>
        <v>x</v>
      </c>
      <c r="E68" s="74">
        <f t="shared" ref="E68:E131" si="19">ROUND(IF(D68="x",C68,(10-GEOMEAN(((10-C68)/10*9+1),((10-D68)/10*9+1)))/9*10),1)</f>
        <v>1.2</v>
      </c>
      <c r="F68" s="73">
        <f>IF('Indicator Data'!BF71="No data","x",ROUND(IF('Indicator Data'!BF71&gt;F$195,10,IF('Indicator Data'!BF71&lt;F$194,0,10-(F$195-'Indicator Data'!BF71)/(F$195-F$194)*10)),1))</f>
        <v>1.6</v>
      </c>
      <c r="G68" s="73">
        <f>IF('Indicator Data'!BG71="No data","x",ROUND(IF('Indicator Data'!BG71&gt;G$195,10,IF('Indicator Data'!BG71&lt;G$194,0,10-(G$195-'Indicator Data'!BG71)/(G$195-G$194)*10)),1))</f>
        <v>2.9</v>
      </c>
      <c r="H68" s="74">
        <f t="shared" ref="H68:H131" si="20">IF(AND(F68="x",G68="x"),"x",ROUND(AVERAGE(F68,G68),1))</f>
        <v>2.2999999999999998</v>
      </c>
      <c r="I68" s="75">
        <f>SUM(IF('Indicator Data'!AS71=0,0,'Indicator Data'!AS71),SUM('Indicator Data'!AT71:AU71))</f>
        <v>628.71551199999999</v>
      </c>
      <c r="J68" s="75">
        <f>I68/'Indicator Data'!CK71*1000000</f>
        <v>58.606913636775481</v>
      </c>
      <c r="K68" s="73">
        <f t="shared" ref="K68:K131" si="21">IF(J68="x","x",ROUND(IF(J68&gt;K$195,10,IF(J68&lt;K$194,0,10-(K$195-J68)/(K$195-K$194)*10)),1))</f>
        <v>1.2</v>
      </c>
      <c r="L68" s="73" t="str">
        <f>IF('Indicator Data'!AV71="No data","x",ROUND(IF('Indicator Data'!AV71&gt;L$195,10,IF('Indicator Data'!AV71&lt;L$194,0,10-(L$195-'Indicator Data'!AV71)/(L$195-L$194)*10)),1))</f>
        <v>x</v>
      </c>
      <c r="M68" s="73">
        <f>IF('Indicator Data'!AW71="No data","x",IF('Indicator Data'!AW71=0,0,ROUND(IF(LOG('Indicator Data'!AW71)&gt;M$195,10,IF(LOG('Indicator Data'!AW71)&lt;M$194,0,10-(M$195-LOG('Indicator Data'!AW71))/(M$195-M$194)*10)),1)))</f>
        <v>2.2999999999999998</v>
      </c>
      <c r="N68" s="74">
        <f t="shared" ref="N68:N131" si="22">ROUND(AVERAGE(K68,L68,M68),1)</f>
        <v>1.8</v>
      </c>
      <c r="O68" s="76">
        <f t="shared" ref="O68:O131" si="23">ROUND(AVERAGE(E68,E68,H68,N68),1)</f>
        <v>1.6</v>
      </c>
      <c r="P68" s="88">
        <f>IF(AND('Indicator Data'!BK71="No data",'Indicator Data'!BL71="No data"),0,SUM('Indicator Data'!BK71:BM71)/1000)</f>
        <v>137.559</v>
      </c>
      <c r="Q68" s="73">
        <f t="shared" ref="Q68:Q131" si="24">ROUND(IF(P68=0,0,IF(LOG(P68*1000)&gt;$Q$195,10,IF(LOG(P68*1000)&lt;Q$194,0,10-(Q$195-LOG(P68*1000))/(Q$195-Q$194)*10))),1)</f>
        <v>7.1</v>
      </c>
      <c r="R68" s="77">
        <f>P68*1000/'Indicator Data'!CK71</f>
        <v>1.2822824121701007E-2</v>
      </c>
      <c r="S68" s="73">
        <f t="shared" ref="S68:S131" si="25">IF(R68="x","x",ROUND(IF(R68&gt;$S$195,10,IF(R68&lt;$S$194,0,((R68*100)/0.0052)^(1/4.0545)/6.5*10)),1))</f>
        <v>6</v>
      </c>
      <c r="T68" s="78">
        <f t="shared" ref="T68:T131" si="26">ROUND(AVERAGE(Q68,S68),1)</f>
        <v>6.6</v>
      </c>
      <c r="U68" s="73">
        <f>IF('Indicator Data'!BA71="No data","x",ROUND(IF('Indicator Data'!BA71&gt;U$195,10,IF('Indicator Data'!BA71&lt;U$194,0,10-(U$195-'Indicator Data'!BA71)/(U$195-U$194)*10)),1))</f>
        <v>0.6</v>
      </c>
      <c r="V68" s="73">
        <f>IF('Indicator Data'!BB71="No data","x",IF('Indicator Data'!BB71=0,0,ROUND(IF(LOG('Indicator Data'!BB71)&gt;V$195,10,IF(LOG('Indicator Data'!BB71)&lt;V$194,0,10-(V$195-LOG('Indicator Data'!BB71))/(V$195-V$194)*10)),1)))</f>
        <v>4.2</v>
      </c>
      <c r="W68" s="73">
        <f t="shared" ref="W68:W131" si="27">IF(AND(U68="x",V68="x"),"x",AVERAGE(U68,V68))</f>
        <v>2.4</v>
      </c>
      <c r="X68" s="73">
        <f>IF('Indicator Data'!AZ71="No data","x",ROUND(IF('Indicator Data'!AZ71&gt;X$195,10,IF('Indicator Data'!AZ71&lt;X$194,0,10-(X$195-'Indicator Data'!AZ71)/(X$195-X$194)*10)),1))</f>
        <v>0.1</v>
      </c>
      <c r="Y68" s="73" t="str">
        <f>IF('Indicator Data'!BC71="No data","x",ROUND(IF('Indicator Data'!BC71&gt;Y$195,10,IF('Indicator Data'!BC71&lt;Y$194,0,10-(Y$195-'Indicator Data'!BC71)/(Y$195-Y$194)*10)),1))</f>
        <v>x</v>
      </c>
      <c r="Z68" s="211" t="str">
        <f>IF('Indicator Data'!BD71="No data","x",ROUND(IF('Indicator Data'!BD71&gt;Z$195,10,IF('Indicator Data'!BD71&lt;Z$194,0,10-(Z$195-'Indicator Data'!BD71)/(Z$195-Z$194)*10)),1))</f>
        <v>x</v>
      </c>
      <c r="AA68" s="77">
        <f>IF('Indicator Data'!BE71="No data","x",IF('Indicator Data'!BE71&gt;'Indicator Data'!BE71,1,'Indicator Data'!BE71/'Indicator Data'!CK71))</f>
        <v>3.8218930712620861E-6</v>
      </c>
      <c r="AB68" s="211">
        <f t="shared" ref="AB68:AB131" si="28">IF(AA68="x","x",ROUND(IF(AA68&gt;AB$195,10,IF(AA68&lt;AB$194,0,10-(AB$195-AA68)/(AB$195-AB$194)*10)),1))</f>
        <v>0</v>
      </c>
      <c r="AC68" s="74">
        <f t="shared" ref="AC68:AC131" si="29">IF(AND(W68="x",X68="x",Z68="x",AB68="x"),"x",ROUND(AVERAGE(W68,X68,Z68,AB68),1))</f>
        <v>0.8</v>
      </c>
      <c r="AD68" s="73">
        <f>IF('Indicator Data'!AX71="No data","x",ROUND(IF('Indicator Data'!AX71&gt;AD$195,10,IF('Indicator Data'!AX71&lt;AD$194,0,10-(AD$195-'Indicator Data'!AX71)/(AD$195-AD$194)*10)),1))</f>
        <v>0.4</v>
      </c>
      <c r="AE68" s="73" t="str">
        <f>IF('Indicator Data'!AY71="No data","x",ROUND(IF('Indicator Data'!AY71&gt;AE$195,10,IF('Indicator Data'!AY71&lt;AE$194,0,10-(AE$195-'Indicator Data'!AY71)/(AE$195-AE$194)*10)),1))</f>
        <v>x</v>
      </c>
      <c r="AF68" s="74">
        <f t="shared" ref="AF68:AF131" si="30">IF(AND(AD68="x",AE68="x"),"x",ROUND(AVERAGE(AE68,AD68),1))</f>
        <v>0.4</v>
      </c>
      <c r="AG68" s="88">
        <f>('Indicator Data'!BJ71+'Indicator Data'!BI71*0.5+'Indicator Data'!BH71*0.25)/1000</f>
        <v>4.2007500000000002</v>
      </c>
      <c r="AH68" s="79">
        <f>AG68*1000/'Indicator Data'!CK71</f>
        <v>3.9158091022205386E-4</v>
      </c>
      <c r="AI68" s="74">
        <f t="shared" ref="AI68:AI131" si="31">IF(AH68="x","x",ROUND(IF(AH68&gt;AI$195,10,IF(AH68&lt;AI$194,0,10-(AI$195-AH68)/(AI$195-AI$194)*10)),1))</f>
        <v>0</v>
      </c>
      <c r="AJ68" s="73">
        <f>IF('Indicator Data'!BN71="No data","x",ROUND(IF('Indicator Data'!BN71&lt;$AJ$194,10,IF('Indicator Data'!BN71&gt;$AJ$195,0,($AJ$195-'Indicator Data'!BN71)/($AJ$195-$AJ$194)*10)),1))</f>
        <v>2.1</v>
      </c>
      <c r="AK68" s="73">
        <f>IF('Indicator Data'!BO71="No data","x",ROUND(IF('Indicator Data'!BO71&gt;$AK$195,10,IF('Indicator Data'!BO71&lt;$AK$194,0,10-($AK$195-'Indicator Data'!BO71)/($AK$195-$AK$194)*10)),1))</f>
        <v>0</v>
      </c>
      <c r="AL68" s="80">
        <f>IF('Indicator Data'!BP71="No data","x",ROUND(IF('Indicator Data'!BP71&gt;$AL$195,10,IF('Indicator Data'!BP71&lt;$AL$194,0,10-($AL$195-'Indicator Data'!BP71)/($AL$195-$AL$194)*10)),1))</f>
        <v>1.7</v>
      </c>
      <c r="AM68" s="80">
        <f>IF('Indicator Data'!BQ71="No data","x",ROUND(IF('Indicator Data'!BQ71&gt;$AM$195,10,IF('Indicator Data'!BQ71&lt;$AM$194,0,10-($AM$195-'Indicator Data'!BQ71)/($AM$195-$AM$194)*10)),1))</f>
        <v>5.6</v>
      </c>
      <c r="AN68" s="73">
        <f t="shared" ref="AN68:AN131" si="32">IF(AL68="x","x",ROUND(IF(AM68="x",AL68,SUM(AL68*0.8,AM68*0.2)),1))</f>
        <v>2.5</v>
      </c>
      <c r="AO68" s="74">
        <f t="shared" ref="AO68:AO131" si="33">ROUND(AVERAGE(AK68,AJ68),1)</f>
        <v>1.1000000000000001</v>
      </c>
      <c r="AP68" s="81">
        <f t="shared" ref="AP68:AP131" si="34">ROUND(IF(AND(AC68="x",AF68="x",AO68="x"),AI68,IF(AND(AC68="x",AF68="x"),(10-GEOMEAN(((10-AO68)/10*9+1),((10-AI68)/10*9+1)))/9*10,IF(AO68="x",(10-GEOMEAN(((10-AC68)/10*9+1),((10-AF68)/10*9+1),((10-AI68)/10*9+1)))/9*10,IF(AC68="x",(10-GEOMEAN(((10-AO68)/10*9+1),((10-AF68)/10*9+1),((10-AI68)/10*9+1)))/9*10,(10-GEOMEAN(((10-AC68)/10*9+1),((10-AF68)/10*9+1),((10-AI68)/10*9+1),((10-AO68)/10*9+1)))/9*10)))),1)</f>
        <v>0.6</v>
      </c>
      <c r="AQ68" s="82">
        <f t="shared" si="18"/>
        <v>4.2</v>
      </c>
    </row>
    <row r="69" spans="1:43" s="4" customFormat="1" x14ac:dyDescent="0.25">
      <c r="A69" s="126" t="str">
        <f>'Indicator Data'!A72</f>
        <v>Grenada</v>
      </c>
      <c r="B69" s="59" t="str">
        <f>'Indicator Data'!B72</f>
        <v>GRD</v>
      </c>
      <c r="C69" s="73">
        <f>ROUND(IF('Indicator Data'!AQ72="No data",IF((0.1233*LN('Indicator Data'!CJ72)-0.4559)&gt;C$195,0,IF((0.1233*LN('Indicator Data'!CJ72)-0.4559)&lt;C$194,10,(C$195-(0.1233*LN('Indicator Data'!CJ72)-0.4559))/(C$195-C$194)*10)),IF('Indicator Data'!AQ72&gt;C$195,0,IF('Indicator Data'!AQ72&lt;C$194,10,(C$195-'Indicator Data'!AQ72)/(C$195-C$194)*10))),1)</f>
        <v>2.7</v>
      </c>
      <c r="D69" s="73" t="str">
        <f>IF('Indicator Data'!AR72="No data","x",ROUND((IF(LOG('Indicator Data'!AR72*1000)&gt;D$195,10,IF(LOG('Indicator Data'!AR72*1000)&lt;D$194,0,10-(D$195-LOG('Indicator Data'!AR72*1000))/(D$195-D$194)*10))),1))</f>
        <v>x</v>
      </c>
      <c r="E69" s="74">
        <f t="shared" si="19"/>
        <v>2.7</v>
      </c>
      <c r="F69" s="73" t="str">
        <f>IF('Indicator Data'!BF72="No data","x",ROUND(IF('Indicator Data'!BF72&gt;F$195,10,IF('Indicator Data'!BF72&lt;F$194,0,10-(F$195-'Indicator Data'!BF72)/(F$195-F$194)*10)),1))</f>
        <v>x</v>
      </c>
      <c r="G69" s="73">
        <f>IF('Indicator Data'!BG72="No data","x",ROUND(IF('Indicator Data'!BG72&gt;G$195,10,IF('Indicator Data'!BG72&lt;G$194,0,10-(G$195-'Indicator Data'!BG72)/(G$195-G$194)*10)),1))</f>
        <v>3</v>
      </c>
      <c r="H69" s="74">
        <f t="shared" si="20"/>
        <v>3</v>
      </c>
      <c r="I69" s="75">
        <f>SUM(IF('Indicator Data'!AS72=0,0,'Indicator Data'!AS72),SUM('Indicator Data'!AT72:AU72))</f>
        <v>6.3999999999999995</v>
      </c>
      <c r="J69" s="75">
        <f>I69/'Indicator Data'!CK72*1000000</f>
        <v>57.422793259999636</v>
      </c>
      <c r="K69" s="73">
        <f t="shared" si="21"/>
        <v>1.1000000000000001</v>
      </c>
      <c r="L69" s="73">
        <f>IF('Indicator Data'!AV72="No data","x",ROUND(IF('Indicator Data'!AV72&gt;L$195,10,IF('Indicator Data'!AV72&lt;L$194,0,10-(L$195-'Indicator Data'!AV72)/(L$195-L$194)*10)),1))</f>
        <v>0.4</v>
      </c>
      <c r="M69" s="73">
        <f>IF('Indicator Data'!AW72="No data","x",IF('Indicator Data'!AW72=0,0,ROUND(IF(LOG('Indicator Data'!AW72)&gt;M$195,10,IF(LOG('Indicator Data'!AW72)&lt;M$194,0,10-(M$195-LOG('Indicator Data'!AW72))/(M$195-M$194)*10)),1)))</f>
        <v>7</v>
      </c>
      <c r="N69" s="74">
        <f t="shared" si="22"/>
        <v>2.8</v>
      </c>
      <c r="O69" s="76">
        <f t="shared" si="23"/>
        <v>2.8</v>
      </c>
      <c r="P69" s="88">
        <f>IF(AND('Indicator Data'!BK72="No data",'Indicator Data'!BL72="No data"),0,SUM('Indicator Data'!BK72:BM72)/1000)</f>
        <v>5.0000000000000001E-3</v>
      </c>
      <c r="Q69" s="73">
        <f t="shared" si="24"/>
        <v>0</v>
      </c>
      <c r="R69" s="77">
        <f>P69*1000/'Indicator Data'!CK72</f>
        <v>4.4861557234374721E-5</v>
      </c>
      <c r="S69" s="73">
        <f t="shared" si="25"/>
        <v>0</v>
      </c>
      <c r="T69" s="78">
        <f t="shared" si="26"/>
        <v>0</v>
      </c>
      <c r="U69" s="73" t="str">
        <f>IF('Indicator Data'!BA72="No data","x",ROUND(IF('Indicator Data'!BA72&gt;U$195,10,IF('Indicator Data'!BA72&lt;U$194,0,10-(U$195-'Indicator Data'!BA72)/(U$195-U$194)*10)),1))</f>
        <v>x</v>
      </c>
      <c r="V69" s="73" t="str">
        <f>IF('Indicator Data'!BB72="No data","x",IF('Indicator Data'!BB72=0,0,ROUND(IF(LOG('Indicator Data'!BB72)&gt;V$195,10,IF(LOG('Indicator Data'!BB72)&lt;V$194,0,10-(V$195-LOG('Indicator Data'!BB72))/(V$195-V$194)*10)),1)))</f>
        <v>x</v>
      </c>
      <c r="W69" s="73" t="str">
        <f t="shared" si="27"/>
        <v>x</v>
      </c>
      <c r="X69" s="73">
        <f>IF('Indicator Data'!AZ72="No data","x",ROUND(IF('Indicator Data'!AZ72&gt;X$195,10,IF('Indicator Data'!AZ72&lt;X$194,0,10-(X$195-'Indicator Data'!AZ72)/(X$195-X$194)*10)),1))</f>
        <v>0.1</v>
      </c>
      <c r="Y69" s="73" t="str">
        <f>IF('Indicator Data'!BC72="No data","x",ROUND(IF('Indicator Data'!BC72&gt;Y$195,10,IF('Indicator Data'!BC72&lt;Y$194,0,10-(Y$195-'Indicator Data'!BC72)/(Y$195-Y$194)*10)),1))</f>
        <v>x</v>
      </c>
      <c r="Z69" s="211" t="str">
        <f>IF('Indicator Data'!BD72="No data","x",ROUND(IF('Indicator Data'!BD72&gt;Z$195,10,IF('Indicator Data'!BD72&lt;Z$194,0,10-(Z$195-'Indicator Data'!BD72)/(Z$195-Z$194)*10)),1))</f>
        <v>x</v>
      </c>
      <c r="AA69" s="77">
        <f>IF('Indicator Data'!BE72="No data","x",IF('Indicator Data'!BE72&gt;'Indicator Data'!BE72,1,'Indicator Data'!BE72/'Indicator Data'!CK72))</f>
        <v>2.1443824358031117E-3</v>
      </c>
      <c r="AB69" s="211">
        <f t="shared" si="28"/>
        <v>0</v>
      </c>
      <c r="AC69" s="74">
        <f t="shared" si="29"/>
        <v>0.1</v>
      </c>
      <c r="AD69" s="73">
        <f>IF('Indicator Data'!AX72="No data","x",ROUND(IF('Indicator Data'!AX72&gt;AD$195,10,IF('Indicator Data'!AX72&lt;AD$194,0,10-(AD$195-'Indicator Data'!AX72)/(AD$195-AD$194)*10)),1))</f>
        <v>1.3</v>
      </c>
      <c r="AE69" s="73" t="str">
        <f>IF('Indicator Data'!AY72="No data","x",ROUND(IF('Indicator Data'!AY72&gt;AE$195,10,IF('Indicator Data'!AY72&lt;AE$194,0,10-(AE$195-'Indicator Data'!AY72)/(AE$195-AE$194)*10)),1))</f>
        <v>x</v>
      </c>
      <c r="AF69" s="74">
        <f t="shared" si="30"/>
        <v>1.3</v>
      </c>
      <c r="AG69" s="88">
        <f>('Indicator Data'!BJ72+'Indicator Data'!BI72*0.5+'Indicator Data'!BH72*0.25)/1000</f>
        <v>0</v>
      </c>
      <c r="AH69" s="79">
        <f>AG69*1000/'Indicator Data'!CK72</f>
        <v>0</v>
      </c>
      <c r="AI69" s="74">
        <f t="shared" si="31"/>
        <v>0</v>
      </c>
      <c r="AJ69" s="73">
        <f>IF('Indicator Data'!BN72="No data","x",ROUND(IF('Indicator Data'!BN72&lt;$AJ$194,10,IF('Indicator Data'!BN72&gt;$AJ$195,0,($AJ$195-'Indicator Data'!BN72)/($AJ$195-$AJ$194)*10)),1))</f>
        <v>6.9</v>
      </c>
      <c r="AK69" s="73">
        <f>IF('Indicator Data'!BO72="No data","x",ROUND(IF('Indicator Data'!BO72&gt;$AK$195,10,IF('Indicator Data'!BO72&lt;$AK$194,0,10-($AK$195-'Indicator Data'!BO72)/($AK$195-$AK$194)*10)),1))</f>
        <v>4.4000000000000004</v>
      </c>
      <c r="AL69" s="80">
        <f>IF('Indicator Data'!BP72="No data","x",ROUND(IF('Indicator Data'!BP72&gt;$AL$195,10,IF('Indicator Data'!BP72&lt;$AL$194,0,10-($AL$195-'Indicator Data'!BP72)/($AL$195-$AL$194)*10)),1))</f>
        <v>2.6</v>
      </c>
      <c r="AM69" s="80" t="str">
        <f>IF('Indicator Data'!BQ72="No data","x",ROUND(IF('Indicator Data'!BQ72&gt;$AM$195,10,IF('Indicator Data'!BQ72&lt;$AM$194,0,10-($AM$195-'Indicator Data'!BQ72)/($AM$195-$AM$194)*10)),1))</f>
        <v>x</v>
      </c>
      <c r="AN69" s="73">
        <f t="shared" si="32"/>
        <v>2.6</v>
      </c>
      <c r="AO69" s="74">
        <f t="shared" si="33"/>
        <v>5.7</v>
      </c>
      <c r="AP69" s="81">
        <f t="shared" si="34"/>
        <v>2.1</v>
      </c>
      <c r="AQ69" s="82">
        <f t="shared" si="18"/>
        <v>1.1000000000000001</v>
      </c>
    </row>
    <row r="70" spans="1:43" s="4" customFormat="1" x14ac:dyDescent="0.25">
      <c r="A70" s="126" t="str">
        <f>'Indicator Data'!A73</f>
        <v>Guatemala</v>
      </c>
      <c r="B70" s="59" t="str">
        <f>'Indicator Data'!B73</f>
        <v>GTM</v>
      </c>
      <c r="C70" s="73">
        <f>ROUND(IF('Indicator Data'!AQ73="No data",IF((0.1233*LN('Indicator Data'!CJ73)-0.4559)&gt;C$195,0,IF((0.1233*LN('Indicator Data'!CJ73)-0.4559)&lt;C$194,10,(C$195-(0.1233*LN('Indicator Data'!CJ73)-0.4559))/(C$195-C$194)*10)),IF('Indicator Data'!AQ73&gt;C$195,0,IF('Indicator Data'!AQ73&lt;C$194,10,(C$195-'Indicator Data'!AQ73)/(C$195-C$194)*10))),1)</f>
        <v>4.5999999999999996</v>
      </c>
      <c r="D70" s="73">
        <f>IF('Indicator Data'!AR73="No data","x",ROUND((IF(LOG('Indicator Data'!AR73*1000)&gt;D$195,10,IF(LOG('Indicator Data'!AR73*1000)&lt;D$194,0,10-(D$195-LOG('Indicator Data'!AR73*1000))/(D$195-D$194)*10))),1))</f>
        <v>7.9</v>
      </c>
      <c r="E70" s="74">
        <f t="shared" si="19"/>
        <v>6.5</v>
      </c>
      <c r="F70" s="73">
        <f>IF('Indicator Data'!BF73="No data","x",ROUND(IF('Indicator Data'!BF73&gt;F$195,10,IF('Indicator Data'!BF73&lt;F$194,0,10-(F$195-'Indicator Data'!BF73)/(F$195-F$194)*10)),1))</f>
        <v>6.6</v>
      </c>
      <c r="G70" s="73">
        <f>IF('Indicator Data'!BG73="No data","x",ROUND(IF('Indicator Data'!BG73&gt;G$195,10,IF('Indicator Data'!BG73&lt;G$194,0,10-(G$195-'Indicator Data'!BG73)/(G$195-G$194)*10)),1))</f>
        <v>5.9</v>
      </c>
      <c r="H70" s="74">
        <f t="shared" si="20"/>
        <v>6.3</v>
      </c>
      <c r="I70" s="75">
        <f>SUM(IF('Indicator Data'!AS73=0,0,'Indicator Data'!AS73),SUM('Indicator Data'!AT73:AU73))</f>
        <v>570.04559900000004</v>
      </c>
      <c r="J70" s="75">
        <f>I70/'Indicator Data'!CK73*1000000</f>
        <v>33.050321466936559</v>
      </c>
      <c r="K70" s="73">
        <f t="shared" si="21"/>
        <v>0.7</v>
      </c>
      <c r="L70" s="73">
        <f>IF('Indicator Data'!AV73="No data","x",ROUND(IF('Indicator Data'!AV73&gt;L$195,10,IF('Indicator Data'!AV73&lt;L$194,0,10-(L$195-'Indicator Data'!AV73)/(L$195-L$194)*10)),1))</f>
        <v>0.3</v>
      </c>
      <c r="M70" s="73">
        <f>IF('Indicator Data'!AW73="No data","x",IF('Indicator Data'!AW73=0,0,ROUND(IF(LOG('Indicator Data'!AW73)&gt;M$195,10,IF(LOG('Indicator Data'!AW73)&lt;M$194,0,10-(M$195-LOG('Indicator Data'!AW73))/(M$195-M$194)*10)),1)))</f>
        <v>8.5</v>
      </c>
      <c r="N70" s="74">
        <f t="shared" si="22"/>
        <v>3.2</v>
      </c>
      <c r="O70" s="76">
        <f t="shared" si="23"/>
        <v>5.6</v>
      </c>
      <c r="P70" s="88">
        <f>IF(AND('Indicator Data'!BK73="No data",'Indicator Data'!BL73="No data"),0,SUM('Indicator Data'!BK73:BM73)/1000)</f>
        <v>242.64400000000001</v>
      </c>
      <c r="Q70" s="73">
        <f t="shared" si="24"/>
        <v>7.9</v>
      </c>
      <c r="R70" s="77">
        <f>P70*1000/'Indicator Data'!CK73</f>
        <v>1.4068106509534429E-2</v>
      </c>
      <c r="S70" s="73">
        <f t="shared" si="25"/>
        <v>6.1</v>
      </c>
      <c r="T70" s="78">
        <f t="shared" si="26"/>
        <v>7</v>
      </c>
      <c r="U70" s="73">
        <f>IF('Indicator Data'!BA73="No data","x",ROUND(IF('Indicator Data'!BA73&gt;U$195,10,IF('Indicator Data'!BA73&lt;U$194,0,10-(U$195-'Indicator Data'!BA73)/(U$195-U$194)*10)),1))</f>
        <v>1</v>
      </c>
      <c r="V70" s="73">
        <f>IF('Indicator Data'!BB73="No data","x",IF('Indicator Data'!BB73=0,0,ROUND(IF(LOG('Indicator Data'!BB73)&gt;V$195,10,IF(LOG('Indicator Data'!BB73)&lt;V$194,0,10-(V$195-LOG('Indicator Data'!BB73))/(V$195-V$194)*10)),1)))</f>
        <v>4.5999999999999996</v>
      </c>
      <c r="W70" s="73">
        <f t="shared" si="27"/>
        <v>2.8</v>
      </c>
      <c r="X70" s="73">
        <f>IF('Indicator Data'!AZ73="No data","x",ROUND(IF('Indicator Data'!AZ73&gt;X$195,10,IF('Indicator Data'!AZ73&lt;X$194,0,10-(X$195-'Indicator Data'!AZ73)/(X$195-X$194)*10)),1))</f>
        <v>0.5</v>
      </c>
      <c r="Y70" s="73">
        <f>IF('Indicator Data'!BC73="No data","x",ROUND(IF('Indicator Data'!BC73&gt;Y$195,10,IF('Indicator Data'!BC73&lt;Y$194,0,10-(Y$195-'Indicator Data'!BC73)/(Y$195-Y$194)*10)),1))</f>
        <v>0</v>
      </c>
      <c r="Z70" s="211">
        <f>IF('Indicator Data'!BD73="No data","x",ROUND(IF('Indicator Data'!BD73&gt;Z$195,10,IF('Indicator Data'!BD73&lt;Z$194,0,10-(Z$195-'Indicator Data'!BD73)/(Z$195-Z$194)*10)),1))</f>
        <v>0</v>
      </c>
      <c r="AA70" s="77">
        <f>IF('Indicator Data'!BE73="No data","x",IF('Indicator Data'!BE73&gt;'Indicator Data'!BE73,1,'Indicator Data'!BE73/'Indicator Data'!CK73))</f>
        <v>0.28043836063110167</v>
      </c>
      <c r="AB70" s="211">
        <f t="shared" si="28"/>
        <v>3.1</v>
      </c>
      <c r="AC70" s="74">
        <f t="shared" si="29"/>
        <v>1.6</v>
      </c>
      <c r="AD70" s="73">
        <f>IF('Indicator Data'!AX73="No data","x",ROUND(IF('Indicator Data'!AX73&gt;AD$195,10,IF('Indicator Data'!AX73&lt;AD$194,0,10-(AD$195-'Indicator Data'!AX73)/(AD$195-AD$194)*10)),1))</f>
        <v>2.1</v>
      </c>
      <c r="AE70" s="73">
        <f>IF('Indicator Data'!AY73="No data","x",ROUND(IF('Indicator Data'!AY73&gt;AE$195,10,IF('Indicator Data'!AY73&lt;AE$194,0,10-(AE$195-'Indicator Data'!AY73)/(AE$195-AE$194)*10)),1))</f>
        <v>2.8</v>
      </c>
      <c r="AF70" s="74">
        <f t="shared" si="30"/>
        <v>2.5</v>
      </c>
      <c r="AG70" s="88">
        <f>('Indicator Data'!BJ73+'Indicator Data'!BI73*0.5+'Indicator Data'!BH73*0.25)/1000</f>
        <v>1663.5867499999999</v>
      </c>
      <c r="AH70" s="79">
        <f>AG70*1000/'Indicator Data'!CK73</f>
        <v>9.645206799611869E-2</v>
      </c>
      <c r="AI70" s="74">
        <f t="shared" si="31"/>
        <v>9.6</v>
      </c>
      <c r="AJ70" s="73">
        <f>IF('Indicator Data'!BN73="No data","x",ROUND(IF('Indicator Data'!BN73&lt;$AJ$194,10,IF('Indicator Data'!BN73&gt;$AJ$195,0,($AJ$195-'Indicator Data'!BN73)/($AJ$195-$AJ$194)*10)),1))</f>
        <v>4.5</v>
      </c>
      <c r="AK70" s="73">
        <f>IF('Indicator Data'!BO73="No data","x",ROUND(IF('Indicator Data'!BO73&gt;$AK$195,10,IF('Indicator Data'!BO73&lt;$AK$194,0,10-($AK$195-'Indicator Data'!BO73)/($AK$195-$AK$194)*10)),1))</f>
        <v>3.4</v>
      </c>
      <c r="AL70" s="80">
        <f>IF('Indicator Data'!BP73="No data","x",ROUND(IF('Indicator Data'!BP73&gt;$AL$195,10,IF('Indicator Data'!BP73&lt;$AL$194,0,10-($AL$195-'Indicator Data'!BP73)/($AL$195-$AL$194)*10)),1))</f>
        <v>6.8</v>
      </c>
      <c r="AM70" s="80">
        <f>IF('Indicator Data'!BQ73="No data","x",ROUND(IF('Indicator Data'!BQ73&gt;$AM$195,10,IF('Indicator Data'!BQ73&lt;$AM$194,0,10-($AM$195-'Indicator Data'!BQ73)/($AM$195-$AM$194)*10)),1))</f>
        <v>2.8</v>
      </c>
      <c r="AN70" s="73">
        <f t="shared" si="32"/>
        <v>6</v>
      </c>
      <c r="AO70" s="74">
        <f t="shared" si="33"/>
        <v>4</v>
      </c>
      <c r="AP70" s="81">
        <f t="shared" si="34"/>
        <v>5.7</v>
      </c>
      <c r="AQ70" s="82">
        <f t="shared" si="18"/>
        <v>6.4</v>
      </c>
    </row>
    <row r="71" spans="1:43" s="4" customFormat="1" x14ac:dyDescent="0.25">
      <c r="A71" s="126" t="str">
        <f>'Indicator Data'!A74</f>
        <v>Guinea</v>
      </c>
      <c r="B71" s="59" t="str">
        <f>'Indicator Data'!B74</f>
        <v>GIN</v>
      </c>
      <c r="C71" s="73">
        <f>ROUND(IF('Indicator Data'!AQ74="No data",IF((0.1233*LN('Indicator Data'!CJ74)-0.4559)&gt;C$195,0,IF((0.1233*LN('Indicator Data'!CJ74)-0.4559)&lt;C$194,10,(C$195-(0.1233*LN('Indicator Data'!CJ74)-0.4559))/(C$195-C$194)*10)),IF('Indicator Data'!AQ74&gt;C$195,0,IF('Indicator Data'!AQ74&lt;C$194,10,(C$195-'Indicator Data'!AQ74)/(C$195-C$194)*10))),1)</f>
        <v>7.6</v>
      </c>
      <c r="D71" s="73">
        <f>IF('Indicator Data'!AR74="No data","x",ROUND((IF(LOG('Indicator Data'!AR74*1000)&gt;D$195,10,IF(LOG('Indicator Data'!AR74*1000)&lt;D$194,0,10-(D$195-LOG('Indicator Data'!AR74*1000))/(D$195-D$194)*10))),1))</f>
        <v>9.4</v>
      </c>
      <c r="E71" s="74">
        <f t="shared" si="19"/>
        <v>8.6999999999999993</v>
      </c>
      <c r="F71" s="73" t="str">
        <f>IF('Indicator Data'!BF74="No data","x",ROUND(IF('Indicator Data'!BF74&gt;F$195,10,IF('Indicator Data'!BF74&lt;F$194,0,10-(F$195-'Indicator Data'!BF74)/(F$195-F$194)*10)),1))</f>
        <v>x</v>
      </c>
      <c r="G71" s="73">
        <f>IF('Indicator Data'!BG74="No data","x",ROUND(IF('Indicator Data'!BG74&gt;G$195,10,IF('Indicator Data'!BG74&lt;G$194,0,10-(G$195-'Indicator Data'!BG74)/(G$195-G$194)*10)),1))</f>
        <v>2.2000000000000002</v>
      </c>
      <c r="H71" s="74">
        <f t="shared" si="20"/>
        <v>2.2000000000000002</v>
      </c>
      <c r="I71" s="75">
        <f>SUM(IF('Indicator Data'!AS74=0,0,'Indicator Data'!AS74),SUM('Indicator Data'!AT74:AU74))</f>
        <v>417.281273</v>
      </c>
      <c r="J71" s="75">
        <f>I71/'Indicator Data'!CK74*1000000</f>
        <v>33.612903503841295</v>
      </c>
      <c r="K71" s="73">
        <f t="shared" si="21"/>
        <v>0.7</v>
      </c>
      <c r="L71" s="73">
        <f>IF('Indicator Data'!AV74="No data","x",ROUND(IF('Indicator Data'!AV74&gt;L$195,10,IF('Indicator Data'!AV74&lt;L$194,0,10-(L$195-'Indicator Data'!AV74)/(L$195-L$194)*10)),1))</f>
        <v>2.9</v>
      </c>
      <c r="M71" s="73">
        <f>IF('Indicator Data'!AW74="No data","x",IF('Indicator Data'!AW74=0,0,ROUND(IF(LOG('Indicator Data'!AW74)&gt;M$195,10,IF(LOG('Indicator Data'!AW74)&lt;M$194,0,10-(M$195-LOG('Indicator Data'!AW74))/(M$195-M$194)*10)),1)))</f>
        <v>3.7</v>
      </c>
      <c r="N71" s="74">
        <f t="shared" si="22"/>
        <v>2.4</v>
      </c>
      <c r="O71" s="76">
        <f t="shared" si="23"/>
        <v>5.5</v>
      </c>
      <c r="P71" s="88">
        <f>IF(AND('Indicator Data'!BK74="No data",'Indicator Data'!BL74="No data"),0,SUM('Indicator Data'!BK74:BM74)/1000)</f>
        <v>5.9080000000000004</v>
      </c>
      <c r="Q71" s="73">
        <f t="shared" si="24"/>
        <v>2.6</v>
      </c>
      <c r="R71" s="77">
        <f>P71*1000/'Indicator Data'!CK74</f>
        <v>4.7590209949511522E-4</v>
      </c>
      <c r="S71" s="73">
        <f t="shared" si="25"/>
        <v>2.7</v>
      </c>
      <c r="T71" s="78">
        <f t="shared" si="26"/>
        <v>2.7</v>
      </c>
      <c r="U71" s="73">
        <f>IF('Indicator Data'!BA74="No data","x",ROUND(IF('Indicator Data'!BA74&gt;U$195,10,IF('Indicator Data'!BA74&lt;U$194,0,10-(U$195-'Indicator Data'!BA74)/(U$195-U$194)*10)),1))</f>
        <v>3</v>
      </c>
      <c r="V71" s="73">
        <f>IF('Indicator Data'!BB74="No data","x",IF('Indicator Data'!BB74=0,0,ROUND(IF(LOG('Indicator Data'!BB74)&gt;V$195,10,IF(LOG('Indicator Data'!BB74)&lt;V$194,0,10-(V$195-LOG('Indicator Data'!BB74))/(V$195-V$194)*10)),1)))</f>
        <v>6.8</v>
      </c>
      <c r="W71" s="73">
        <f t="shared" si="27"/>
        <v>4.9000000000000004</v>
      </c>
      <c r="X71" s="73">
        <f>IF('Indicator Data'!AZ74="No data","x",ROUND(IF('Indicator Data'!AZ74&gt;X$195,10,IF('Indicator Data'!AZ74&lt;X$194,0,10-(X$195-'Indicator Data'!AZ74)/(X$195-X$194)*10)),1))</f>
        <v>3.2</v>
      </c>
      <c r="Y71" s="73">
        <f>IF('Indicator Data'!BC74="No data","x",ROUND(IF('Indicator Data'!BC74&gt;Y$195,10,IF('Indicator Data'!BC74&lt;Y$194,0,10-(Y$195-'Indicator Data'!BC74)/(Y$195-Y$194)*10)),1))</f>
        <v>8.8000000000000007</v>
      </c>
      <c r="Z71" s="211">
        <f>IF('Indicator Data'!BD74="No data","x",ROUND(IF('Indicator Data'!BD74&gt;Z$195,10,IF('Indicator Data'!BD74&lt;Z$194,0,10-(Z$195-'Indicator Data'!BD74)/(Z$195-Z$194)*10)),1))</f>
        <v>8.4</v>
      </c>
      <c r="AA71" s="77">
        <f>IF('Indicator Data'!BE74="No data","x",IF('Indicator Data'!BE74&gt;'Indicator Data'!BE74,1,'Indicator Data'!BE74/'Indicator Data'!CK74))</f>
        <v>0.61382244276326736</v>
      </c>
      <c r="AB71" s="211">
        <f t="shared" si="28"/>
        <v>6.8</v>
      </c>
      <c r="AC71" s="74">
        <f t="shared" si="29"/>
        <v>5.8</v>
      </c>
      <c r="AD71" s="73">
        <f>IF('Indicator Data'!AX74="No data","x",ROUND(IF('Indicator Data'!AX74&gt;AD$195,10,IF('Indicator Data'!AX74&lt;AD$194,0,10-(AD$195-'Indicator Data'!AX74)/(AD$195-AD$194)*10)),1))</f>
        <v>6.6</v>
      </c>
      <c r="AE71" s="73">
        <f>IF('Indicator Data'!AY74="No data","x",ROUND(IF('Indicator Data'!AY74&gt;AE$195,10,IF('Indicator Data'!AY74&lt;AE$194,0,10-(AE$195-'Indicator Data'!AY74)/(AE$195-AE$194)*10)),1))</f>
        <v>4.0999999999999996</v>
      </c>
      <c r="AF71" s="74">
        <f t="shared" si="30"/>
        <v>5.4</v>
      </c>
      <c r="AG71" s="88">
        <f>('Indicator Data'!BJ74+'Indicator Data'!BI74*0.5+'Indicator Data'!BH74*0.25)/1000</f>
        <v>0.85224999999999995</v>
      </c>
      <c r="AH71" s="79">
        <f>AG71*1000/'Indicator Data'!CK74</f>
        <v>6.8650569447310759E-5</v>
      </c>
      <c r="AI71" s="74">
        <f t="shared" si="31"/>
        <v>0</v>
      </c>
      <c r="AJ71" s="73">
        <f>IF('Indicator Data'!BN74="No data","x",ROUND(IF('Indicator Data'!BN74&lt;$AJ$194,10,IF('Indicator Data'!BN74&gt;$AJ$195,0,($AJ$195-'Indicator Data'!BN74)/($AJ$195-$AJ$194)*10)),1))</f>
        <v>4.0999999999999996</v>
      </c>
      <c r="AK71" s="73">
        <f>IF('Indicator Data'!BO74="No data","x",ROUND(IF('Indicator Data'!BO74&gt;$AK$195,10,IF('Indicator Data'!BO74&lt;$AK$194,0,10-($AK$195-'Indicator Data'!BO74)/($AK$195-$AK$194)*10)),1))</f>
        <v>3.8</v>
      </c>
      <c r="AL71" s="80">
        <f>IF('Indicator Data'!BP74="No data","x",ROUND(IF('Indicator Data'!BP74&gt;$AL$195,10,IF('Indicator Data'!BP74&lt;$AL$194,0,10-($AL$195-'Indicator Data'!BP74)/($AL$195-$AL$194)*10)),1))</f>
        <v>9.9</v>
      </c>
      <c r="AM71" s="80">
        <f>IF('Indicator Data'!BQ74="No data","x",ROUND(IF('Indicator Data'!BQ74&gt;$AM$195,10,IF('Indicator Data'!BQ74&lt;$AM$194,0,10-($AM$195-'Indicator Data'!BQ74)/($AM$195-$AM$194)*10)),1))</f>
        <v>3.7</v>
      </c>
      <c r="AN71" s="73">
        <f t="shared" si="32"/>
        <v>8.6999999999999993</v>
      </c>
      <c r="AO71" s="74">
        <f t="shared" si="33"/>
        <v>4</v>
      </c>
      <c r="AP71" s="81">
        <f t="shared" si="34"/>
        <v>4.0999999999999996</v>
      </c>
      <c r="AQ71" s="82">
        <f t="shared" si="18"/>
        <v>3.4</v>
      </c>
    </row>
    <row r="72" spans="1:43" s="4" customFormat="1" x14ac:dyDescent="0.25">
      <c r="A72" s="126" t="str">
        <f>'Indicator Data'!A75</f>
        <v>Guinea-Bissau</v>
      </c>
      <c r="B72" s="59" t="str">
        <f>'Indicator Data'!B75</f>
        <v>GNB</v>
      </c>
      <c r="C72" s="73">
        <f>ROUND(IF('Indicator Data'!AQ75="No data",IF((0.1233*LN('Indicator Data'!CJ75)-0.4559)&gt;C$195,0,IF((0.1233*LN('Indicator Data'!CJ75)-0.4559)&lt;C$194,10,(C$195-(0.1233*LN('Indicator Data'!CJ75)-0.4559))/(C$195-C$194)*10)),IF('Indicator Data'!AQ75&gt;C$195,0,IF('Indicator Data'!AQ75&lt;C$194,10,(C$195-'Indicator Data'!AQ75)/(C$195-C$194)*10))),1)</f>
        <v>7.6</v>
      </c>
      <c r="D72" s="73" t="str">
        <f>IF('Indicator Data'!AR75="No data","x",ROUND((IF(LOG('Indicator Data'!AR75*1000)&gt;D$195,10,IF(LOG('Indicator Data'!AR75*1000)&lt;D$194,0,10-(D$195-LOG('Indicator Data'!AR75*1000))/(D$195-D$194)*10))),1))</f>
        <v>x</v>
      </c>
      <c r="E72" s="74">
        <f t="shared" si="19"/>
        <v>7.6</v>
      </c>
      <c r="F72" s="73" t="str">
        <f>IF('Indicator Data'!BF75="No data","x",ROUND(IF('Indicator Data'!BF75&gt;F$195,10,IF('Indicator Data'!BF75&lt;F$194,0,10-(F$195-'Indicator Data'!BF75)/(F$195-F$194)*10)),1))</f>
        <v>x</v>
      </c>
      <c r="G72" s="73">
        <f>IF('Indicator Data'!BG75="No data","x",ROUND(IF('Indicator Data'!BG75&gt;G$195,10,IF('Indicator Data'!BG75&lt;G$194,0,10-(G$195-'Indicator Data'!BG75)/(G$195-G$194)*10)),1))</f>
        <v>6.4</v>
      </c>
      <c r="H72" s="74">
        <f t="shared" si="20"/>
        <v>6.4</v>
      </c>
      <c r="I72" s="75">
        <f>SUM(IF('Indicator Data'!AS75=0,0,'Indicator Data'!AS75),SUM('Indicator Data'!AT75:AU75))</f>
        <v>167.00322800000001</v>
      </c>
      <c r="J72" s="75">
        <f>I72/'Indicator Data'!CK75*1000000</f>
        <v>89.101225038134061</v>
      </c>
      <c r="K72" s="73">
        <f t="shared" si="21"/>
        <v>1.8</v>
      </c>
      <c r="L72" s="73">
        <f>IF('Indicator Data'!AV75="No data","x",ROUND(IF('Indicator Data'!AV75&gt;L$195,10,IF('Indicator Data'!AV75&lt;L$194,0,10-(L$195-'Indicator Data'!AV75)/(L$195-L$194)*10)),1))</f>
        <v>5.6</v>
      </c>
      <c r="M72" s="73">
        <f>IF('Indicator Data'!AW75="No data","x",IF('Indicator Data'!AW75=0,0,ROUND(IF(LOG('Indicator Data'!AW75)&gt;M$195,10,IF(LOG('Indicator Data'!AW75)&lt;M$194,0,10-(M$195-LOG('Indicator Data'!AW75))/(M$195-M$194)*10)),1)))</f>
        <v>8</v>
      </c>
      <c r="N72" s="74">
        <f t="shared" si="22"/>
        <v>5.0999999999999996</v>
      </c>
      <c r="O72" s="76">
        <f t="shared" si="23"/>
        <v>6.7</v>
      </c>
      <c r="P72" s="88">
        <f>IF(AND('Indicator Data'!BK75="No data",'Indicator Data'!BL75="No data"),0,SUM('Indicator Data'!BK75:BM75)/1000)</f>
        <v>4.8780000000000001</v>
      </c>
      <c r="Q72" s="73">
        <f t="shared" si="24"/>
        <v>2.2999999999999998</v>
      </c>
      <c r="R72" s="77">
        <f>P72*1000/'Indicator Data'!CK75</f>
        <v>2.6025591297912992E-3</v>
      </c>
      <c r="S72" s="73">
        <f t="shared" si="25"/>
        <v>4</v>
      </c>
      <c r="T72" s="78">
        <f t="shared" si="26"/>
        <v>3.2</v>
      </c>
      <c r="U72" s="73">
        <f>IF('Indicator Data'!BA75="No data","x",ROUND(IF('Indicator Data'!BA75&gt;U$195,10,IF('Indicator Data'!BA75&lt;U$194,0,10-(U$195-'Indicator Data'!BA75)/(U$195-U$194)*10)),1))</f>
        <v>6.2</v>
      </c>
      <c r="V72" s="73">
        <f>IF('Indicator Data'!BB75="No data","x",IF('Indicator Data'!BB75=0,0,ROUND(IF(LOG('Indicator Data'!BB75)&gt;V$195,10,IF(LOG('Indicator Data'!BB75)&lt;V$194,0,10-(V$195-LOG('Indicator Data'!BB75))/(V$195-V$194)*10)),1)))</f>
        <v>7.7</v>
      </c>
      <c r="W72" s="73">
        <f t="shared" si="27"/>
        <v>6.95</v>
      </c>
      <c r="X72" s="73">
        <f>IF('Indicator Data'!AZ75="No data","x",ROUND(IF('Indicator Data'!AZ75&gt;X$195,10,IF('Indicator Data'!AZ75&lt;X$194,0,10-(X$195-'Indicator Data'!AZ75)/(X$195-X$194)*10)),1))</f>
        <v>6.8</v>
      </c>
      <c r="Y72" s="73">
        <f>IF('Indicator Data'!BC75="No data","x",ROUND(IF('Indicator Data'!BC75&gt;Y$195,10,IF('Indicator Data'!BC75&lt;Y$194,0,10-(Y$195-'Indicator Data'!BC75)/(Y$195-Y$194)*10)),1))</f>
        <v>8</v>
      </c>
      <c r="Z72" s="211">
        <f>IF('Indicator Data'!BD75="No data","x",ROUND(IF('Indicator Data'!BD75&gt;Z$195,10,IF('Indicator Data'!BD75&lt;Z$194,0,10-(Z$195-'Indicator Data'!BD75)/(Z$195-Z$194)*10)),1))</f>
        <v>1.5</v>
      </c>
      <c r="AA72" s="77">
        <f>IF('Indicator Data'!BE75="No data","x",IF('Indicator Data'!BE75&gt;'Indicator Data'!BE75,1,'Indicator Data'!BE75/'Indicator Data'!CK75))</f>
        <v>0.71971323831876177</v>
      </c>
      <c r="AB72" s="211">
        <f t="shared" si="28"/>
        <v>8</v>
      </c>
      <c r="AC72" s="74">
        <f t="shared" si="29"/>
        <v>5.8</v>
      </c>
      <c r="AD72" s="73">
        <f>IF('Indicator Data'!AX75="No data","x",ROUND(IF('Indicator Data'!AX75&gt;AD$195,10,IF('Indicator Data'!AX75&lt;AD$194,0,10-(AD$195-'Indicator Data'!AX75)/(AD$195-AD$194)*10)),1))</f>
        <v>6.5</v>
      </c>
      <c r="AE72" s="73">
        <f>IF('Indicator Data'!AY75="No data","x",ROUND(IF('Indicator Data'!AY75&gt;AE$195,10,IF('Indicator Data'!AY75&lt;AE$194,0,10-(AE$195-'Indicator Data'!AY75)/(AE$195-AE$194)*10)),1))</f>
        <v>3.8</v>
      </c>
      <c r="AF72" s="74">
        <f t="shared" si="30"/>
        <v>5.2</v>
      </c>
      <c r="AG72" s="88">
        <f>('Indicator Data'!BJ75+'Indicator Data'!BI75*0.5+'Indicator Data'!BH75*0.25)/1000</f>
        <v>5.7705000000000002</v>
      </c>
      <c r="AH72" s="79">
        <f>AG72*1000/'Indicator Data'!CK75</f>
        <v>3.0787346163306051E-3</v>
      </c>
      <c r="AI72" s="74">
        <f t="shared" si="31"/>
        <v>0.3</v>
      </c>
      <c r="AJ72" s="73">
        <f>IF('Indicator Data'!BN75="No data","x",ROUND(IF('Indicator Data'!BN75&lt;$AJ$194,10,IF('Indicator Data'!BN75&gt;$AJ$195,0,($AJ$195-'Indicator Data'!BN75)/($AJ$195-$AJ$194)*10)),1))</f>
        <v>6.7</v>
      </c>
      <c r="AK72" s="73">
        <f>IF('Indicator Data'!BO75="No data","x",ROUND(IF('Indicator Data'!BO75&gt;$AK$195,10,IF('Indicator Data'!BO75&lt;$AK$194,0,10-($AK$195-'Indicator Data'!BO75)/($AK$195-$AK$194)*10)),1))</f>
        <v>7.7</v>
      </c>
      <c r="AL72" s="80" t="str">
        <f>IF('Indicator Data'!BP75="No data","x",ROUND(IF('Indicator Data'!BP75&gt;$AL$195,10,IF('Indicator Data'!BP75&lt;$AL$194,0,10-($AL$195-'Indicator Data'!BP75)/($AL$195-$AL$194)*10)),1))</f>
        <v>x</v>
      </c>
      <c r="AM72" s="80" t="str">
        <f>IF('Indicator Data'!BQ75="No data","x",ROUND(IF('Indicator Data'!BQ75&gt;$AM$195,10,IF('Indicator Data'!BQ75&lt;$AM$194,0,10-($AM$195-'Indicator Data'!BQ75)/($AM$195-$AM$194)*10)),1))</f>
        <v>x</v>
      </c>
      <c r="AN72" s="73" t="str">
        <f t="shared" si="32"/>
        <v>x</v>
      </c>
      <c r="AO72" s="74">
        <f t="shared" si="33"/>
        <v>7.2</v>
      </c>
      <c r="AP72" s="81">
        <f t="shared" si="34"/>
        <v>5.0999999999999996</v>
      </c>
      <c r="AQ72" s="82">
        <f t="shared" si="18"/>
        <v>4.2</v>
      </c>
    </row>
    <row r="73" spans="1:43" s="4" customFormat="1" x14ac:dyDescent="0.25">
      <c r="A73" s="126" t="str">
        <f>'Indicator Data'!A76</f>
        <v>Guyana</v>
      </c>
      <c r="B73" s="59" t="str">
        <f>'Indicator Data'!B76</f>
        <v>GUY</v>
      </c>
      <c r="C73" s="73">
        <f>ROUND(IF('Indicator Data'!AQ76="No data",IF((0.1233*LN('Indicator Data'!CJ76)-0.4559)&gt;C$195,0,IF((0.1233*LN('Indicator Data'!CJ76)-0.4559)&lt;C$194,10,(C$195-(0.1233*LN('Indicator Data'!CJ76)-0.4559))/(C$195-C$194)*10)),IF('Indicator Data'!AQ76&gt;C$195,0,IF('Indicator Data'!AQ76&lt;C$194,10,(C$195-'Indicator Data'!AQ76)/(C$195-C$194)*10))),1)</f>
        <v>4.5999999999999996</v>
      </c>
      <c r="D73" s="73">
        <f>IF('Indicator Data'!AR76="No data","x",ROUND((IF(LOG('Indicator Data'!AR76*1000)&gt;D$195,10,IF(LOG('Indicator Data'!AR76*1000)&lt;D$194,0,10-(D$195-LOG('Indicator Data'!AR76*1000))/(D$195-D$194)*10))),1))</f>
        <v>5.5</v>
      </c>
      <c r="E73" s="74">
        <f t="shared" si="19"/>
        <v>5.0999999999999996</v>
      </c>
      <c r="F73" s="73">
        <f>IF('Indicator Data'!BF76="No data","x",ROUND(IF('Indicator Data'!BF76&gt;F$195,10,IF('Indicator Data'!BF76&lt;F$194,0,10-(F$195-'Indicator Data'!BF76)/(F$195-F$194)*10)),1))</f>
        <v>6.7</v>
      </c>
      <c r="G73" s="73">
        <f>IF('Indicator Data'!BG76="No data","x",ROUND(IF('Indicator Data'!BG76&gt;G$195,10,IF('Indicator Data'!BG76&lt;G$194,0,10-(G$195-'Indicator Data'!BG76)/(G$195-G$194)*10)),1))</f>
        <v>2.5</v>
      </c>
      <c r="H73" s="74">
        <f t="shared" si="20"/>
        <v>4.5999999999999996</v>
      </c>
      <c r="I73" s="75">
        <f>SUM(IF('Indicator Data'!AS76=0,0,'Indicator Data'!AS76),SUM('Indicator Data'!AT76:AU76))</f>
        <v>30.116778000000004</v>
      </c>
      <c r="J73" s="75">
        <f>I73/'Indicator Data'!CK76*1000000</f>
        <v>38.660620484618825</v>
      </c>
      <c r="K73" s="73">
        <f t="shared" si="21"/>
        <v>0.8</v>
      </c>
      <c r="L73" s="73">
        <f>IF('Indicator Data'!AV76="No data","x",ROUND(IF('Indicator Data'!AV76&gt;L$195,10,IF('Indicator Data'!AV76&lt;L$194,0,10-(L$195-'Indicator Data'!AV76)/(L$195-L$194)*10)),1))</f>
        <v>0.9</v>
      </c>
      <c r="M73" s="73">
        <f>IF('Indicator Data'!AW76="No data","x",IF('Indicator Data'!AW76=0,0,ROUND(IF(LOG('Indicator Data'!AW76)&gt;M$195,10,IF(LOG('Indicator Data'!AW76)&lt;M$194,0,10-(M$195-LOG('Indicator Data'!AW76))/(M$195-M$194)*10)),1)))</f>
        <v>7.9</v>
      </c>
      <c r="N73" s="74">
        <f t="shared" si="22"/>
        <v>3.2</v>
      </c>
      <c r="O73" s="76">
        <f t="shared" si="23"/>
        <v>4.5</v>
      </c>
      <c r="P73" s="88">
        <f>IF(AND('Indicator Data'!BK76="No data",'Indicator Data'!BL76="No data"),0,SUM('Indicator Data'!BK76:BM76)/1000)</f>
        <v>0.04</v>
      </c>
      <c r="Q73" s="73">
        <f t="shared" si="24"/>
        <v>0</v>
      </c>
      <c r="R73" s="77">
        <f>P73*1000/'Indicator Data'!CK76</f>
        <v>5.1347618240727901E-5</v>
      </c>
      <c r="S73" s="73">
        <f t="shared" si="25"/>
        <v>1.5</v>
      </c>
      <c r="T73" s="78">
        <f t="shared" si="26"/>
        <v>0.8</v>
      </c>
      <c r="U73" s="73">
        <f>IF('Indicator Data'!BA76="No data","x",ROUND(IF('Indicator Data'!BA76&gt;U$195,10,IF('Indicator Data'!BA76&lt;U$194,0,10-(U$195-'Indicator Data'!BA76)/(U$195-U$194)*10)),1))</f>
        <v>3.2</v>
      </c>
      <c r="V73" s="73">
        <f>IF('Indicator Data'!BB76="No data","x",IF('Indicator Data'!BB76=0,0,ROUND(IF(LOG('Indicator Data'!BB76)&gt;V$195,10,IF(LOG('Indicator Data'!BB76)&lt;V$194,0,10-(V$195-LOG('Indicator Data'!BB76))/(V$195-V$194)*10)),1)))</f>
        <v>6.8</v>
      </c>
      <c r="W73" s="73">
        <f t="shared" si="27"/>
        <v>5</v>
      </c>
      <c r="X73" s="73">
        <f>IF('Indicator Data'!AZ76="No data","x",ROUND(IF('Indicator Data'!AZ76&gt;X$195,10,IF('Indicator Data'!AZ76&lt;X$194,0,10-(X$195-'Indicator Data'!AZ76)/(X$195-X$194)*10)),1))</f>
        <v>1.6</v>
      </c>
      <c r="Y73" s="73">
        <f>IF('Indicator Data'!BC76="No data","x",ROUND(IF('Indicator Data'!BC76&gt;Y$195,10,IF('Indicator Data'!BC76&lt;Y$194,0,10-(Y$195-'Indicator Data'!BC76)/(Y$195-Y$194)*10)),1))</f>
        <v>2</v>
      </c>
      <c r="Z73" s="211">
        <f>IF('Indicator Data'!BD76="No data","x",ROUND(IF('Indicator Data'!BD76&gt;Z$195,10,IF('Indicator Data'!BD76&lt;Z$194,0,10-(Z$195-'Indicator Data'!BD76)/(Z$195-Z$194)*10)),1))</f>
        <v>0.8</v>
      </c>
      <c r="AA73" s="77">
        <f>IF('Indicator Data'!BE76="No data","x",IF('Indicator Data'!BE76&gt;'Indicator Data'!BE76,1,'Indicator Data'!BE76/'Indicator Data'!CK76))</f>
        <v>0.93735718943676793</v>
      </c>
      <c r="AB73" s="211">
        <f t="shared" si="28"/>
        <v>10</v>
      </c>
      <c r="AC73" s="74">
        <f t="shared" si="29"/>
        <v>4.4000000000000004</v>
      </c>
      <c r="AD73" s="73">
        <f>IF('Indicator Data'!AX76="No data","x",ROUND(IF('Indicator Data'!AX76&gt;AD$195,10,IF('Indicator Data'!AX76&lt;AD$194,0,10-(AD$195-'Indicator Data'!AX76)/(AD$195-AD$194)*10)),1))</f>
        <v>2.4</v>
      </c>
      <c r="AE73" s="73">
        <f>IF('Indicator Data'!AY76="No data","x",ROUND(IF('Indicator Data'!AY76&gt;AE$195,10,IF('Indicator Data'!AY76&lt;AE$194,0,10-(AE$195-'Indicator Data'!AY76)/(AE$195-AE$194)*10)),1))</f>
        <v>1.9</v>
      </c>
      <c r="AF73" s="74">
        <f t="shared" si="30"/>
        <v>2.2000000000000002</v>
      </c>
      <c r="AG73" s="88">
        <f>('Indicator Data'!BJ76+'Indicator Data'!BI76*0.5+'Indicator Data'!BH76*0.25)/1000</f>
        <v>0.81850000000000001</v>
      </c>
      <c r="AH73" s="79">
        <f>AG73*1000/'Indicator Data'!CK76</f>
        <v>1.0507006382508947E-3</v>
      </c>
      <c r="AI73" s="74">
        <f t="shared" si="31"/>
        <v>0.1</v>
      </c>
      <c r="AJ73" s="73">
        <f>IF('Indicator Data'!BN76="No data","x",ROUND(IF('Indicator Data'!BN76&lt;$AJ$194,10,IF('Indicator Data'!BN76&gt;$AJ$195,0,($AJ$195-'Indicator Data'!BN76)/($AJ$195-$AJ$194)*10)),1))</f>
        <v>4.0999999999999996</v>
      </c>
      <c r="AK73" s="73">
        <f>IF('Indicator Data'!BO76="No data","x",ROUND(IF('Indicator Data'!BO76&gt;$AK$195,10,IF('Indicator Data'!BO76&lt;$AK$194,0,10-($AK$195-'Indicator Data'!BO76)/($AK$195-$AK$194)*10)),1))</f>
        <v>1</v>
      </c>
      <c r="AL73" s="80" t="str">
        <f>IF('Indicator Data'!BP76="No data","x",ROUND(IF('Indicator Data'!BP76&gt;$AL$195,10,IF('Indicator Data'!BP76&lt;$AL$194,0,10-($AL$195-'Indicator Data'!BP76)/($AL$195-$AL$194)*10)),1))</f>
        <v>x</v>
      </c>
      <c r="AM73" s="80" t="str">
        <f>IF('Indicator Data'!BQ76="No data","x",ROUND(IF('Indicator Data'!BQ76&gt;$AM$195,10,IF('Indicator Data'!BQ76&lt;$AM$194,0,10-($AM$195-'Indicator Data'!BQ76)/($AM$195-$AM$194)*10)),1))</f>
        <v>x</v>
      </c>
      <c r="AN73" s="73" t="str">
        <f t="shared" si="32"/>
        <v>x</v>
      </c>
      <c r="AO73" s="74">
        <f t="shared" si="33"/>
        <v>2.6</v>
      </c>
      <c r="AP73" s="81">
        <f t="shared" si="34"/>
        <v>2.5</v>
      </c>
      <c r="AQ73" s="82">
        <f t="shared" si="18"/>
        <v>1.7</v>
      </c>
    </row>
    <row r="74" spans="1:43" s="4" customFormat="1" x14ac:dyDescent="0.25">
      <c r="A74" s="126" t="str">
        <f>'Indicator Data'!A77</f>
        <v>Haiti</v>
      </c>
      <c r="B74" s="59" t="str">
        <f>'Indicator Data'!B77</f>
        <v>HTI</v>
      </c>
      <c r="C74" s="73">
        <f>ROUND(IF('Indicator Data'!AQ77="No data",IF((0.1233*LN('Indicator Data'!CJ77)-0.4559)&gt;C$195,0,IF((0.1233*LN('Indicator Data'!CJ77)-0.4559)&lt;C$194,10,(C$195-(0.1233*LN('Indicator Data'!CJ77)-0.4559))/(C$195-C$194)*10)),IF('Indicator Data'!AQ77&gt;C$195,0,IF('Indicator Data'!AQ77&lt;C$194,10,(C$195-'Indicator Data'!AQ77)/(C$195-C$194)*10))),1)</f>
        <v>7</v>
      </c>
      <c r="D74" s="73">
        <f>IF('Indicator Data'!AR77="No data","x",ROUND((IF(LOG('Indicator Data'!AR77*1000)&gt;D$195,10,IF(LOG('Indicator Data'!AR77*1000)&lt;D$194,0,10-(D$195-LOG('Indicator Data'!AR77*1000))/(D$195-D$194)*10))),1))</f>
        <v>8.8000000000000007</v>
      </c>
      <c r="E74" s="74">
        <f t="shared" si="19"/>
        <v>8</v>
      </c>
      <c r="F74" s="73">
        <f>IF('Indicator Data'!BF77="No data","x",ROUND(IF('Indicator Data'!BF77&gt;F$195,10,IF('Indicator Data'!BF77&lt;F$194,0,10-(F$195-'Indicator Data'!BF77)/(F$195-F$194)*10)),1))</f>
        <v>8</v>
      </c>
      <c r="G74" s="73">
        <f>IF('Indicator Data'!BG77="No data","x",ROUND(IF('Indicator Data'!BG77&gt;G$195,10,IF('Indicator Data'!BG77&lt;G$194,0,10-(G$195-'Indicator Data'!BG77)/(G$195-G$194)*10)),1))</f>
        <v>8.9</v>
      </c>
      <c r="H74" s="74">
        <f t="shared" si="20"/>
        <v>8.5</v>
      </c>
      <c r="I74" s="75">
        <f>SUM(IF('Indicator Data'!AS77=0,0,'Indicator Data'!AS77),SUM('Indicator Data'!AT77:AU77))</f>
        <v>1546.9347869999999</v>
      </c>
      <c r="J74" s="75">
        <f>I74/'Indicator Data'!CK77*1000000</f>
        <v>139.07311967373346</v>
      </c>
      <c r="K74" s="73">
        <f t="shared" si="21"/>
        <v>2.8</v>
      </c>
      <c r="L74" s="73">
        <f>IF('Indicator Data'!AV77="No data","x",ROUND(IF('Indicator Data'!AV77&gt;L$195,10,IF('Indicator Data'!AV77&lt;L$194,0,10-(L$195-'Indicator Data'!AV77)/(L$195-L$194)*10)),1))</f>
        <v>7.7</v>
      </c>
      <c r="M74" s="73">
        <f>IF('Indicator Data'!AW77="No data","x",IF('Indicator Data'!AW77=0,0,ROUND(IF(LOG('Indicator Data'!AW77)&gt;M$195,10,IF(LOG('Indicator Data'!AW77)&lt;M$194,0,10-(M$195-LOG('Indicator Data'!AW77))/(M$195-M$194)*10)),1)))</f>
        <v>10</v>
      </c>
      <c r="N74" s="74">
        <f t="shared" si="22"/>
        <v>6.8</v>
      </c>
      <c r="O74" s="76">
        <f t="shared" si="23"/>
        <v>7.8</v>
      </c>
      <c r="P74" s="88">
        <f>IF(AND('Indicator Data'!BK77="No data",'Indicator Data'!BL77="No data"),0,SUM('Indicator Data'!BK77:BM77)/1000)</f>
        <v>34.518999999999998</v>
      </c>
      <c r="Q74" s="73">
        <f t="shared" si="24"/>
        <v>5.0999999999999996</v>
      </c>
      <c r="R74" s="77">
        <f>P74*1000/'Indicator Data'!CK77</f>
        <v>3.1033402690023065E-3</v>
      </c>
      <c r="S74" s="73">
        <f t="shared" si="25"/>
        <v>4.2</v>
      </c>
      <c r="T74" s="78">
        <f t="shared" si="26"/>
        <v>4.7</v>
      </c>
      <c r="U74" s="73">
        <f>IF('Indicator Data'!BA77="No data","x",ROUND(IF('Indicator Data'!BA77&gt;U$195,10,IF('Indicator Data'!BA77&lt;U$194,0,10-(U$195-'Indicator Data'!BA77)/(U$195-U$194)*10)),1))</f>
        <v>4.2</v>
      </c>
      <c r="V74" s="73">
        <f>IF('Indicator Data'!BB77="No data","x",IF('Indicator Data'!BB77=0,0,ROUND(IF(LOG('Indicator Data'!BB77)&gt;V$195,10,IF(LOG('Indicator Data'!BB77)&lt;V$194,0,10-(V$195-LOG('Indicator Data'!BB77))/(V$195-V$194)*10)),1)))</f>
        <v>6.8</v>
      </c>
      <c r="W74" s="73">
        <f t="shared" si="27"/>
        <v>5.5</v>
      </c>
      <c r="X74" s="73">
        <f>IF('Indicator Data'!AZ77="No data","x",ROUND(IF('Indicator Data'!AZ77&gt;X$195,10,IF('Indicator Data'!AZ77&lt;X$194,0,10-(X$195-'Indicator Data'!AZ77)/(X$195-X$194)*10)),1))</f>
        <v>3.3</v>
      </c>
      <c r="Y74" s="73">
        <f>IF('Indicator Data'!BC77="No data","x",ROUND(IF('Indicator Data'!BC77&gt;Y$195,10,IF('Indicator Data'!BC77&lt;Y$194,0,10-(Y$195-'Indicator Data'!BC77)/(Y$195-Y$194)*10)),1))</f>
        <v>0.4</v>
      </c>
      <c r="Z74" s="211">
        <f>IF('Indicator Data'!BD77="No data","x",ROUND(IF('Indicator Data'!BD77&gt;Z$195,10,IF('Indicator Data'!BD77&lt;Z$194,0,10-(Z$195-'Indicator Data'!BD77)/(Z$195-Z$194)*10)),1))</f>
        <v>0.1</v>
      </c>
      <c r="AA74" s="77">
        <f>IF('Indicator Data'!BE77="No data","x",IF('Indicator Data'!BE77&gt;'Indicator Data'!BE77,1,'Indicator Data'!BE77/'Indicator Data'!CK77))</f>
        <v>0.54417569226630957</v>
      </c>
      <c r="AB74" s="211">
        <f t="shared" si="28"/>
        <v>6</v>
      </c>
      <c r="AC74" s="74">
        <f t="shared" si="29"/>
        <v>3.7</v>
      </c>
      <c r="AD74" s="73">
        <f>IF('Indicator Data'!AX77="No data","x",ROUND(IF('Indicator Data'!AX77&gt;AD$195,10,IF('Indicator Data'!AX77&lt;AD$194,0,10-(AD$195-'Indicator Data'!AX77)/(AD$195-AD$194)*10)),1))</f>
        <v>5.5</v>
      </c>
      <c r="AE74" s="73">
        <f>IF('Indicator Data'!AY77="No data","x",ROUND(IF('Indicator Data'!AY77&gt;AE$195,10,IF('Indicator Data'!AY77&lt;AE$194,0,10-(AE$195-'Indicator Data'!AY77)/(AE$195-AE$194)*10)),1))</f>
        <v>2.6</v>
      </c>
      <c r="AF74" s="74">
        <f t="shared" si="30"/>
        <v>4.0999999999999996</v>
      </c>
      <c r="AG74" s="88">
        <f>('Indicator Data'!BJ77+'Indicator Data'!BI77*0.5+'Indicator Data'!BH77*0.25)/1000</f>
        <v>45.384500000000003</v>
      </c>
      <c r="AH74" s="79">
        <f>AG74*1000/'Indicator Data'!CK77</f>
        <v>4.0801745832305452E-3</v>
      </c>
      <c r="AI74" s="74">
        <f t="shared" si="31"/>
        <v>0.4</v>
      </c>
      <c r="AJ74" s="73">
        <f>IF('Indicator Data'!BN77="No data","x",ROUND(IF('Indicator Data'!BN77&lt;$AJ$194,10,IF('Indicator Data'!BN77&gt;$AJ$195,0,($AJ$195-'Indicator Data'!BN77)/($AJ$195-$AJ$194)*10)),1))</f>
        <v>7.9</v>
      </c>
      <c r="AK74" s="73">
        <f>IF('Indicator Data'!BO77="No data","x",ROUND(IF('Indicator Data'!BO77&gt;$AK$195,10,IF('Indicator Data'!BO77&lt;$AK$194,0,10-($AK$195-'Indicator Data'!BO77)/($AK$195-$AK$194)*10)),1))</f>
        <v>10</v>
      </c>
      <c r="AL74" s="80">
        <f>IF('Indicator Data'!BP77="No data","x",ROUND(IF('Indicator Data'!BP77&gt;$AL$195,10,IF('Indicator Data'!BP77&lt;$AL$194,0,10-($AL$195-'Indicator Data'!BP77)/($AL$195-$AL$194)*10)),1))</f>
        <v>9.6999999999999993</v>
      </c>
      <c r="AM74" s="80">
        <f>IF('Indicator Data'!BQ77="No data","x",ROUND(IF('Indicator Data'!BQ77&gt;$AM$195,10,IF('Indicator Data'!BQ77&lt;$AM$194,0,10-($AM$195-'Indicator Data'!BQ77)/($AM$195-$AM$194)*10)),1))</f>
        <v>1.7</v>
      </c>
      <c r="AN74" s="73">
        <f t="shared" si="32"/>
        <v>8.1</v>
      </c>
      <c r="AO74" s="74">
        <f t="shared" si="33"/>
        <v>9</v>
      </c>
      <c r="AP74" s="81">
        <f t="shared" si="34"/>
        <v>5.3</v>
      </c>
      <c r="AQ74" s="82">
        <f t="shared" si="18"/>
        <v>5</v>
      </c>
    </row>
    <row r="75" spans="1:43" s="4" customFormat="1" x14ac:dyDescent="0.25">
      <c r="A75" s="126" t="str">
        <f>'Indicator Data'!A78</f>
        <v>Honduras</v>
      </c>
      <c r="B75" s="59" t="str">
        <f>'Indicator Data'!B78</f>
        <v>HND</v>
      </c>
      <c r="C75" s="73">
        <f>ROUND(IF('Indicator Data'!AQ78="No data",IF((0.1233*LN('Indicator Data'!CJ78)-0.4559)&gt;C$195,0,IF((0.1233*LN('Indicator Data'!CJ78)-0.4559)&lt;C$194,10,(C$195-(0.1233*LN('Indicator Data'!CJ78)-0.4559))/(C$195-C$194)*10)),IF('Indicator Data'!AQ78&gt;C$195,0,IF('Indicator Data'!AQ78&lt;C$194,10,(C$195-'Indicator Data'!AQ78)/(C$195-C$194)*10))),1)</f>
        <v>5.0999999999999996</v>
      </c>
      <c r="D75" s="73">
        <f>IF('Indicator Data'!AR78="No data","x",ROUND((IF(LOG('Indicator Data'!AR78*1000)&gt;D$195,10,IF(LOG('Indicator Data'!AR78*1000)&lt;D$194,0,10-(D$195-LOG('Indicator Data'!AR78*1000))/(D$195-D$194)*10))),1))</f>
        <v>7.4</v>
      </c>
      <c r="E75" s="74">
        <f t="shared" si="19"/>
        <v>6.4</v>
      </c>
      <c r="F75" s="73">
        <f>IF('Indicator Data'!BF78="No data","x",ROUND(IF('Indicator Data'!BF78&gt;F$195,10,IF('Indicator Data'!BF78&lt;F$194,0,10-(F$195-'Indicator Data'!BF78)/(F$195-F$194)*10)),1))</f>
        <v>6.1</v>
      </c>
      <c r="G75" s="73">
        <f>IF('Indicator Data'!BG78="No data","x",ROUND(IF('Indicator Data'!BG78&gt;G$195,10,IF('Indicator Data'!BG78&lt;G$194,0,10-(G$195-'Indicator Data'!BG78)/(G$195-G$194)*10)),1))</f>
        <v>6.4</v>
      </c>
      <c r="H75" s="74">
        <f t="shared" si="20"/>
        <v>6.3</v>
      </c>
      <c r="I75" s="75">
        <f>SUM(IF('Indicator Data'!AS78=0,0,'Indicator Data'!AS78),SUM('Indicator Data'!AT78:AU78))</f>
        <v>455.21733599999999</v>
      </c>
      <c r="J75" s="75">
        <f>I75/'Indicator Data'!CK78*1000000</f>
        <v>47.480186851200969</v>
      </c>
      <c r="K75" s="73">
        <f t="shared" si="21"/>
        <v>0.9</v>
      </c>
      <c r="L75" s="73">
        <f>IF('Indicator Data'!AV78="No data","x",ROUND(IF('Indicator Data'!AV78&gt;L$195,10,IF('Indicator Data'!AV78&lt;L$194,0,10-(L$195-'Indicator Data'!AV78)/(L$195-L$194)*10)),1))</f>
        <v>1.4</v>
      </c>
      <c r="M75" s="73">
        <f>IF('Indicator Data'!AW78="No data","x",IF('Indicator Data'!AW78=0,0,ROUND(IF(LOG('Indicator Data'!AW78)&gt;M$195,10,IF(LOG('Indicator Data'!AW78)&lt;M$194,0,10-(M$195-LOG('Indicator Data'!AW78))/(M$195-M$194)*10)),1)))</f>
        <v>9.1999999999999993</v>
      </c>
      <c r="N75" s="74">
        <f t="shared" si="22"/>
        <v>3.8</v>
      </c>
      <c r="O75" s="76">
        <f t="shared" si="23"/>
        <v>5.7</v>
      </c>
      <c r="P75" s="88">
        <f>IF(AND('Indicator Data'!BK78="No data",'Indicator Data'!BL78="No data"),0,SUM('Indicator Data'!BK78:BM78)/1000)</f>
        <v>190.084</v>
      </c>
      <c r="Q75" s="73">
        <f t="shared" si="24"/>
        <v>7.6</v>
      </c>
      <c r="R75" s="77">
        <f>P75*1000/'Indicator Data'!CK78</f>
        <v>1.9826186578763522E-2</v>
      </c>
      <c r="S75" s="73">
        <f t="shared" si="25"/>
        <v>6.7</v>
      </c>
      <c r="T75" s="78">
        <f t="shared" si="26"/>
        <v>7.2</v>
      </c>
      <c r="U75" s="73">
        <f>IF('Indicator Data'!BA78="No data","x",ROUND(IF('Indicator Data'!BA78&gt;U$195,10,IF('Indicator Data'!BA78&lt;U$194,0,10-(U$195-'Indicator Data'!BA78)/(U$195-U$194)*10)),1))</f>
        <v>0.8</v>
      </c>
      <c r="V75" s="73">
        <f>IF('Indicator Data'!BB78="No data","x",IF('Indicator Data'!BB78=0,0,ROUND(IF(LOG('Indicator Data'!BB78)&gt;V$195,10,IF(LOG('Indicator Data'!BB78)&lt;V$194,0,10-(V$195-LOG('Indicator Data'!BB78))/(V$195-V$194)*10)),1)))</f>
        <v>4</v>
      </c>
      <c r="W75" s="73">
        <f t="shared" si="27"/>
        <v>2.4</v>
      </c>
      <c r="X75" s="73">
        <f>IF('Indicator Data'!AZ78="No data","x",ROUND(IF('Indicator Data'!AZ78&gt;X$195,10,IF('Indicator Data'!AZ78&lt;X$194,0,10-(X$195-'Indicator Data'!AZ78)/(X$195-X$194)*10)),1))</f>
        <v>0.7</v>
      </c>
      <c r="Y75" s="73">
        <f>IF('Indicator Data'!BC78="No data","x",ROUND(IF('Indicator Data'!BC78&gt;Y$195,10,IF('Indicator Data'!BC78&lt;Y$194,0,10-(Y$195-'Indicator Data'!BC78)/(Y$195-Y$194)*10)),1))</f>
        <v>0</v>
      </c>
      <c r="Z75" s="211">
        <f>IF('Indicator Data'!BD78="No data","x",ROUND(IF('Indicator Data'!BD78&gt;Z$195,10,IF('Indicator Data'!BD78&lt;Z$194,0,10-(Z$195-'Indicator Data'!BD78)/(Z$195-Z$194)*10)),1))</f>
        <v>0</v>
      </c>
      <c r="AA75" s="77">
        <f>IF('Indicator Data'!BE78="No data","x",IF('Indicator Data'!BE78&gt;'Indicator Data'!BE78,1,'Indicator Data'!BE78/'Indicator Data'!CK78))</f>
        <v>0.28436982986844778</v>
      </c>
      <c r="AB75" s="211">
        <f t="shared" si="28"/>
        <v>3.2</v>
      </c>
      <c r="AC75" s="74">
        <f t="shared" si="29"/>
        <v>1.6</v>
      </c>
      <c r="AD75" s="73">
        <f>IF('Indicator Data'!AX78="No data","x",ROUND(IF('Indicator Data'!AX78&gt;AD$195,10,IF('Indicator Data'!AX78&lt;AD$194,0,10-(AD$195-'Indicator Data'!AX78)/(AD$195-AD$194)*10)),1))</f>
        <v>1.4</v>
      </c>
      <c r="AE75" s="73">
        <f>IF('Indicator Data'!AY78="No data","x",ROUND(IF('Indicator Data'!AY78&gt;AE$195,10,IF('Indicator Data'!AY78&lt;AE$194,0,10-(AE$195-'Indicator Data'!AY78)/(AE$195-AE$194)*10)),1))</f>
        <v>1.6</v>
      </c>
      <c r="AF75" s="74">
        <f t="shared" si="30"/>
        <v>1.5</v>
      </c>
      <c r="AG75" s="88">
        <f>('Indicator Data'!BJ78+'Indicator Data'!BI78*0.5+'Indicator Data'!BH78*0.25)/1000</f>
        <v>206.94499999999999</v>
      </c>
      <c r="AH75" s="79">
        <f>AG75*1000/'Indicator Data'!CK78</f>
        <v>2.1584826611088872E-2</v>
      </c>
      <c r="AI75" s="74">
        <f t="shared" si="31"/>
        <v>2.2000000000000002</v>
      </c>
      <c r="AJ75" s="73">
        <f>IF('Indicator Data'!BN78="No data","x",ROUND(IF('Indicator Data'!BN78&lt;$AJ$194,10,IF('Indicator Data'!BN78&gt;$AJ$195,0,($AJ$195-'Indicator Data'!BN78)/($AJ$195-$AJ$194)*10)),1))</f>
        <v>4.0999999999999996</v>
      </c>
      <c r="AK75" s="73">
        <f>IF('Indicator Data'!BO78="No data","x",ROUND(IF('Indicator Data'!BO78&gt;$AK$195,10,IF('Indicator Data'!BO78&lt;$AK$194,0,10-($AK$195-'Indicator Data'!BO78)/($AK$195-$AK$194)*10)),1))</f>
        <v>2.6</v>
      </c>
      <c r="AL75" s="80">
        <f>IF('Indicator Data'!BP78="No data","x",ROUND(IF('Indicator Data'!BP78&gt;$AL$195,10,IF('Indicator Data'!BP78&lt;$AL$194,0,10-($AL$195-'Indicator Data'!BP78)/($AL$195-$AL$194)*10)),1))</f>
        <v>4.2</v>
      </c>
      <c r="AM75" s="80">
        <f>IF('Indicator Data'!BQ78="No data","x",ROUND(IF('Indicator Data'!BQ78&gt;$AM$195,10,IF('Indicator Data'!BQ78&lt;$AM$194,0,10-($AM$195-'Indicator Data'!BQ78)/($AM$195-$AM$194)*10)),1))</f>
        <v>2.4</v>
      </c>
      <c r="AN75" s="73">
        <f t="shared" si="32"/>
        <v>3.8</v>
      </c>
      <c r="AO75" s="74">
        <f t="shared" si="33"/>
        <v>3.4</v>
      </c>
      <c r="AP75" s="81">
        <f t="shared" si="34"/>
        <v>2.2000000000000002</v>
      </c>
      <c r="AQ75" s="82">
        <f t="shared" si="18"/>
        <v>5.2</v>
      </c>
    </row>
    <row r="76" spans="1:43" s="4" customFormat="1" x14ac:dyDescent="0.25">
      <c r="A76" s="126" t="str">
        <f>'Indicator Data'!A79</f>
        <v>Hungary</v>
      </c>
      <c r="B76" s="59" t="str">
        <f>'Indicator Data'!B79</f>
        <v>HUN</v>
      </c>
      <c r="C76" s="73">
        <f>ROUND(IF('Indicator Data'!AQ79="No data",IF((0.1233*LN('Indicator Data'!CJ79)-0.4559)&gt;C$195,0,IF((0.1233*LN('Indicator Data'!CJ79)-0.4559)&lt;C$194,10,(C$195-(0.1233*LN('Indicator Data'!CJ79)-0.4559))/(C$195-C$194)*10)),IF('Indicator Data'!AQ79&gt;C$195,0,IF('Indicator Data'!AQ79&lt;C$194,10,(C$195-'Indicator Data'!AQ79)/(C$195-C$194)*10))),1)</f>
        <v>1.7</v>
      </c>
      <c r="D76" s="73" t="str">
        <f>IF('Indicator Data'!AR79="No data","x",ROUND((IF(LOG('Indicator Data'!AR79*1000)&gt;D$195,10,IF(LOG('Indicator Data'!AR79*1000)&lt;D$194,0,10-(D$195-LOG('Indicator Data'!AR79*1000))/(D$195-D$194)*10))),1))</f>
        <v>x</v>
      </c>
      <c r="E76" s="74">
        <f t="shared" si="19"/>
        <v>1.7</v>
      </c>
      <c r="F76" s="73">
        <f>IF('Indicator Data'!BF79="No data","x",ROUND(IF('Indicator Data'!BF79&gt;F$195,10,IF('Indicator Data'!BF79&lt;F$194,0,10-(F$195-'Indicator Data'!BF79)/(F$195-F$194)*10)),1))</f>
        <v>3.4</v>
      </c>
      <c r="G76" s="73">
        <f>IF('Indicator Data'!BG79="No data","x",ROUND(IF('Indicator Data'!BG79&gt;G$195,10,IF('Indicator Data'!BG79&lt;G$194,0,10-(G$195-'Indicator Data'!BG79)/(G$195-G$194)*10)),1))</f>
        <v>1.4</v>
      </c>
      <c r="H76" s="74">
        <f t="shared" si="20"/>
        <v>2.4</v>
      </c>
      <c r="I76" s="75">
        <f>SUM(IF('Indicator Data'!AS79=0,0,'Indicator Data'!AS79),SUM('Indicator Data'!AT79:AU79))</f>
        <v>0</v>
      </c>
      <c r="J76" s="75">
        <f>I76/'Indicator Data'!CK79*1000000</f>
        <v>0</v>
      </c>
      <c r="K76" s="73">
        <f t="shared" si="21"/>
        <v>0</v>
      </c>
      <c r="L76" s="73" t="str">
        <f>IF('Indicator Data'!AV79="No data","x",ROUND(IF('Indicator Data'!AV79&gt;L$195,10,IF('Indicator Data'!AV79&lt;L$194,0,10-(L$195-'Indicator Data'!AV79)/(L$195-L$194)*10)),1))</f>
        <v>x</v>
      </c>
      <c r="M76" s="73">
        <f>IF('Indicator Data'!AW79="No data","x",IF('Indicator Data'!AW79=0,0,ROUND(IF(LOG('Indicator Data'!AW79)&gt;M$195,10,IF(LOG('Indicator Data'!AW79)&lt;M$194,0,10-(M$195-LOG('Indicator Data'!AW79))/(M$195-M$194)*10)),1)))</f>
        <v>6.8</v>
      </c>
      <c r="N76" s="74">
        <f t="shared" si="22"/>
        <v>3.4</v>
      </c>
      <c r="O76" s="76">
        <f t="shared" si="23"/>
        <v>2.2999999999999998</v>
      </c>
      <c r="P76" s="88">
        <f>IF(AND('Indicator Data'!BK79="No data",'Indicator Data'!BL79="No data"),0,SUM('Indicator Data'!BK79:BM79)/1000)</f>
        <v>6.1639999999999997</v>
      </c>
      <c r="Q76" s="73">
        <f t="shared" si="24"/>
        <v>2.6</v>
      </c>
      <c r="R76" s="77">
        <f>P76*1000/'Indicator Data'!CK79</f>
        <v>6.3098942191889781E-4</v>
      </c>
      <c r="S76" s="73">
        <f t="shared" si="25"/>
        <v>2.8</v>
      </c>
      <c r="T76" s="78">
        <f t="shared" si="26"/>
        <v>2.7</v>
      </c>
      <c r="U76" s="73" t="str">
        <f>IF('Indicator Data'!BA79="No data","x",ROUND(IF('Indicator Data'!BA79&gt;U$195,10,IF('Indicator Data'!BA79&lt;U$194,0,10-(U$195-'Indicator Data'!BA79)/(U$195-U$194)*10)),1))</f>
        <v>x</v>
      </c>
      <c r="V76" s="73">
        <f>IF('Indicator Data'!BB79="No data","x",IF('Indicator Data'!BB79=0,0,ROUND(IF(LOG('Indicator Data'!BB79)&gt;V$195,10,IF(LOG('Indicator Data'!BB79)&lt;V$194,0,10-(V$195-LOG('Indicator Data'!BB79))/(V$195-V$194)*10)),1)))</f>
        <v>2.2999999999999998</v>
      </c>
      <c r="W76" s="73">
        <f t="shared" si="27"/>
        <v>2.2999999999999998</v>
      </c>
      <c r="X76" s="73">
        <f>IF('Indicator Data'!AZ79="No data","x",ROUND(IF('Indicator Data'!AZ79&gt;X$195,10,IF('Indicator Data'!AZ79&lt;X$194,0,10-(X$195-'Indicator Data'!AZ79)/(X$195-X$194)*10)),1))</f>
        <v>0.1</v>
      </c>
      <c r="Y76" s="73" t="str">
        <f>IF('Indicator Data'!BC79="No data","x",ROUND(IF('Indicator Data'!BC79&gt;Y$195,10,IF('Indicator Data'!BC79&lt;Y$194,0,10-(Y$195-'Indicator Data'!BC79)/(Y$195-Y$194)*10)),1))</f>
        <v>x</v>
      </c>
      <c r="Z76" s="211" t="str">
        <f>IF('Indicator Data'!BD79="No data","x",ROUND(IF('Indicator Data'!BD79&gt;Z$195,10,IF('Indicator Data'!BD79&lt;Z$194,0,10-(Z$195-'Indicator Data'!BD79)/(Z$195-Z$194)*10)),1))</f>
        <v>x</v>
      </c>
      <c r="AA76" s="77">
        <f>IF('Indicator Data'!BE79="No data","x",IF('Indicator Data'!BE79&gt;'Indicator Data'!BE79,1,'Indicator Data'!BE79/'Indicator Data'!CK79))</f>
        <v>3.1733731472235287E-6</v>
      </c>
      <c r="AB76" s="211">
        <f t="shared" si="28"/>
        <v>0</v>
      </c>
      <c r="AC76" s="74">
        <f t="shared" si="29"/>
        <v>0.8</v>
      </c>
      <c r="AD76" s="73">
        <f>IF('Indicator Data'!AX79="No data","x",ROUND(IF('Indicator Data'!AX79&gt;AD$195,10,IF('Indicator Data'!AX79&lt;AD$194,0,10-(AD$195-'Indicator Data'!AX79)/(AD$195-AD$194)*10)),1))</f>
        <v>0.3</v>
      </c>
      <c r="AE76" s="73" t="str">
        <f>IF('Indicator Data'!AY79="No data","x",ROUND(IF('Indicator Data'!AY79&gt;AE$195,10,IF('Indicator Data'!AY79&lt;AE$194,0,10-(AE$195-'Indicator Data'!AY79)/(AE$195-AE$194)*10)),1))</f>
        <v>x</v>
      </c>
      <c r="AF76" s="74">
        <f t="shared" si="30"/>
        <v>0.3</v>
      </c>
      <c r="AG76" s="88">
        <f>('Indicator Data'!BJ79+'Indicator Data'!BI79*0.5+'Indicator Data'!BH79*0.25)/1000</f>
        <v>7.5244999999999997</v>
      </c>
      <c r="AH76" s="79">
        <f>AG76*1000/'Indicator Data'!CK79</f>
        <v>7.7025955633172399E-4</v>
      </c>
      <c r="AI76" s="74">
        <f t="shared" si="31"/>
        <v>0.1</v>
      </c>
      <c r="AJ76" s="73">
        <f>IF('Indicator Data'!BN79="No data","x",ROUND(IF('Indicator Data'!BN79&lt;$AJ$194,10,IF('Indicator Data'!BN79&gt;$AJ$195,0,($AJ$195-'Indicator Data'!BN79)/($AJ$195-$AJ$194)*10)),1))</f>
        <v>3.2</v>
      </c>
      <c r="AK76" s="73">
        <f>IF('Indicator Data'!BO79="No data","x",ROUND(IF('Indicator Data'!BO79&gt;$AK$195,10,IF('Indicator Data'!BO79&lt;$AK$194,0,10-($AK$195-'Indicator Data'!BO79)/($AK$195-$AK$194)*10)),1))</f>
        <v>0</v>
      </c>
      <c r="AL76" s="80">
        <f>IF('Indicator Data'!BP79="No data","x",ROUND(IF('Indicator Data'!BP79&gt;$AL$195,10,IF('Indicator Data'!BP79&lt;$AL$194,0,10-($AL$195-'Indicator Data'!BP79)/($AL$195-$AL$194)*10)),1))</f>
        <v>1.6</v>
      </c>
      <c r="AM76" s="80">
        <f>IF('Indicator Data'!BQ79="No data","x",ROUND(IF('Indicator Data'!BQ79&gt;$AM$195,10,IF('Indicator Data'!BQ79&lt;$AM$194,0,10-($AM$195-'Indicator Data'!BQ79)/($AM$195-$AM$194)*10)),1))</f>
        <v>2.9</v>
      </c>
      <c r="AN76" s="73">
        <f t="shared" si="32"/>
        <v>1.9</v>
      </c>
      <c r="AO76" s="74">
        <f t="shared" si="33"/>
        <v>1.6</v>
      </c>
      <c r="AP76" s="81">
        <f t="shared" si="34"/>
        <v>0.7</v>
      </c>
      <c r="AQ76" s="82">
        <f t="shared" si="18"/>
        <v>1.8</v>
      </c>
    </row>
    <row r="77" spans="1:43" s="4" customFormat="1" x14ac:dyDescent="0.25">
      <c r="A77" s="126" t="str">
        <f>'Indicator Data'!A80</f>
        <v>Iceland</v>
      </c>
      <c r="B77" s="59" t="str">
        <f>'Indicator Data'!B80</f>
        <v>ISL</v>
      </c>
      <c r="C77" s="73">
        <f>ROUND(IF('Indicator Data'!AQ80="No data",IF((0.1233*LN('Indicator Data'!CJ80)-0.4559)&gt;C$195,0,IF((0.1233*LN('Indicator Data'!CJ80)-0.4559)&lt;C$194,10,(C$195-(0.1233*LN('Indicator Data'!CJ80)-0.4559))/(C$195-C$194)*10)),IF('Indicator Data'!AQ80&gt;C$195,0,IF('Indicator Data'!AQ80&lt;C$194,10,(C$195-'Indicator Data'!AQ80)/(C$195-C$194)*10))),1)</f>
        <v>0.2</v>
      </c>
      <c r="D77" s="73" t="str">
        <f>IF('Indicator Data'!AR80="No data","x",ROUND((IF(LOG('Indicator Data'!AR80*1000)&gt;D$195,10,IF(LOG('Indicator Data'!AR80*1000)&lt;D$194,0,10-(D$195-LOG('Indicator Data'!AR80*1000))/(D$195-D$194)*10))),1))</f>
        <v>x</v>
      </c>
      <c r="E77" s="74">
        <f t="shared" si="19"/>
        <v>0.2</v>
      </c>
      <c r="F77" s="73">
        <f>IF('Indicator Data'!BF80="No data","x",ROUND(IF('Indicator Data'!BF80&gt;F$195,10,IF('Indicator Data'!BF80&lt;F$194,0,10-(F$195-'Indicator Data'!BF80)/(F$195-F$194)*10)),1))</f>
        <v>0.8</v>
      </c>
      <c r="G77" s="73">
        <f>IF('Indicator Data'!BG80="No data","x",ROUND(IF('Indicator Data'!BG80&gt;G$195,10,IF('Indicator Data'!BG80&lt;G$194,0,10-(G$195-'Indicator Data'!BG80)/(G$195-G$194)*10)),1))</f>
        <v>0.5</v>
      </c>
      <c r="H77" s="74">
        <f t="shared" si="20"/>
        <v>0.7</v>
      </c>
      <c r="I77" s="75">
        <f>SUM(IF('Indicator Data'!AS80=0,0,'Indicator Data'!AS80),SUM('Indicator Data'!AT80:AU80))</f>
        <v>0</v>
      </c>
      <c r="J77" s="75">
        <f>I77/'Indicator Data'!CK80*1000000</f>
        <v>0</v>
      </c>
      <c r="K77" s="73">
        <f t="shared" si="21"/>
        <v>0</v>
      </c>
      <c r="L77" s="73" t="str">
        <f>IF('Indicator Data'!AV80="No data","x",ROUND(IF('Indicator Data'!AV80&gt;L$195,10,IF('Indicator Data'!AV80&lt;L$194,0,10-(L$195-'Indicator Data'!AV80)/(L$195-L$194)*10)),1))</f>
        <v>x</v>
      </c>
      <c r="M77" s="73">
        <f>IF('Indicator Data'!AW80="No data","x",IF('Indicator Data'!AW80=0,0,ROUND(IF(LOG('Indicator Data'!AW80)&gt;M$195,10,IF(LOG('Indicator Data'!AW80)&lt;M$194,0,10-(M$195-LOG('Indicator Data'!AW80))/(M$195-M$194)*10)),1)))</f>
        <v>4.5999999999999996</v>
      </c>
      <c r="N77" s="74">
        <f t="shared" si="22"/>
        <v>2.2999999999999998</v>
      </c>
      <c r="O77" s="76">
        <f t="shared" si="23"/>
        <v>0.9</v>
      </c>
      <c r="P77" s="88">
        <f>IF(AND('Indicator Data'!BK80="No data",'Indicator Data'!BL80="No data"),0,SUM('Indicator Data'!BK80:BM80)/1000)</f>
        <v>1.048</v>
      </c>
      <c r="Q77" s="73">
        <f t="shared" si="24"/>
        <v>0.1</v>
      </c>
      <c r="R77" s="77">
        <f>P77*1000/'Indicator Data'!CK80</f>
        <v>2.9640188475396948E-3</v>
      </c>
      <c r="S77" s="73">
        <f t="shared" si="25"/>
        <v>4.2</v>
      </c>
      <c r="T77" s="78">
        <f t="shared" si="26"/>
        <v>2.2000000000000002</v>
      </c>
      <c r="U77" s="73" t="str">
        <f>IF('Indicator Data'!BA80="No data","x",ROUND(IF('Indicator Data'!BA80&gt;U$195,10,IF('Indicator Data'!BA80&lt;U$194,0,10-(U$195-'Indicator Data'!BA80)/(U$195-U$194)*10)),1))</f>
        <v>x</v>
      </c>
      <c r="V77" s="73" t="str">
        <f>IF('Indicator Data'!BB80="No data","x",IF('Indicator Data'!BB80=0,0,ROUND(IF(LOG('Indicator Data'!BB80)&gt;V$195,10,IF(LOG('Indicator Data'!BB80)&lt;V$194,0,10-(V$195-LOG('Indicator Data'!BB80))/(V$195-V$194)*10)),1)))</f>
        <v>x</v>
      </c>
      <c r="W77" s="73" t="str">
        <f t="shared" si="27"/>
        <v>x</v>
      </c>
      <c r="X77" s="73">
        <f>IF('Indicator Data'!AZ80="No data","x",ROUND(IF('Indicator Data'!AZ80&gt;X$195,10,IF('Indicator Data'!AZ80&lt;X$194,0,10-(X$195-'Indicator Data'!AZ80)/(X$195-X$194)*10)),1))</f>
        <v>0.1</v>
      </c>
      <c r="Y77" s="73" t="str">
        <f>IF('Indicator Data'!BC80="No data","x",ROUND(IF('Indicator Data'!BC80&gt;Y$195,10,IF('Indicator Data'!BC80&lt;Y$194,0,10-(Y$195-'Indicator Data'!BC80)/(Y$195-Y$194)*10)),1))</f>
        <v>x</v>
      </c>
      <c r="Z77" s="211" t="str">
        <f>IF('Indicator Data'!BD80="No data","x",ROUND(IF('Indicator Data'!BD80&gt;Z$195,10,IF('Indicator Data'!BD80&lt;Z$194,0,10-(Z$195-'Indicator Data'!BD80)/(Z$195-Z$194)*10)),1))</f>
        <v>x</v>
      </c>
      <c r="AA77" s="77">
        <f>IF('Indicator Data'!BE80="No data","x",IF('Indicator Data'!BE80&gt;'Indicator Data'!BE80,1,'Indicator Data'!BE80/'Indicator Data'!CK80))</f>
        <v>2.8282622591027621E-6</v>
      </c>
      <c r="AB77" s="211">
        <f t="shared" si="28"/>
        <v>0</v>
      </c>
      <c r="AC77" s="74">
        <f t="shared" si="29"/>
        <v>0.1</v>
      </c>
      <c r="AD77" s="73">
        <f>IF('Indicator Data'!AX80="No data","x",ROUND(IF('Indicator Data'!AX80&gt;AD$195,10,IF('Indicator Data'!AX80&lt;AD$194,0,10-(AD$195-'Indicator Data'!AX80)/(AD$195-AD$194)*10)),1))</f>
        <v>0.2</v>
      </c>
      <c r="AE77" s="73" t="str">
        <f>IF('Indicator Data'!AY80="No data","x",ROUND(IF('Indicator Data'!AY80&gt;AE$195,10,IF('Indicator Data'!AY80&lt;AE$194,0,10-(AE$195-'Indicator Data'!AY80)/(AE$195-AE$194)*10)),1))</f>
        <v>x</v>
      </c>
      <c r="AF77" s="74">
        <f t="shared" si="30"/>
        <v>0.2</v>
      </c>
      <c r="AG77" s="88">
        <f>('Indicator Data'!BJ80+'Indicator Data'!BI80*0.5+'Indicator Data'!BH80*0.25)/1000</f>
        <v>0</v>
      </c>
      <c r="AH77" s="79">
        <f>AG77*1000/'Indicator Data'!CK80</f>
        <v>0</v>
      </c>
      <c r="AI77" s="74">
        <f t="shared" si="31"/>
        <v>0</v>
      </c>
      <c r="AJ77" s="73">
        <f>IF('Indicator Data'!BN80="No data","x",ROUND(IF('Indicator Data'!BN80&lt;$AJ$194,10,IF('Indicator Data'!BN80&gt;$AJ$195,0,($AJ$195-'Indicator Data'!BN80)/($AJ$195-$AJ$194)*10)),1))</f>
        <v>1.7</v>
      </c>
      <c r="AK77" s="73">
        <f>IF('Indicator Data'!BO80="No data","x",ROUND(IF('Indicator Data'!BO80&gt;$AK$195,10,IF('Indicator Data'!BO80&lt;$AK$194,0,10-($AK$195-'Indicator Data'!BO80)/($AK$195-$AK$194)*10)),1))</f>
        <v>0</v>
      </c>
      <c r="AL77" s="80">
        <f>IF('Indicator Data'!BP80="No data","x",ROUND(IF('Indicator Data'!BP80&gt;$AL$195,10,IF('Indicator Data'!BP80&lt;$AL$194,0,10-($AL$195-'Indicator Data'!BP80)/($AL$195-$AL$194)*10)),1))</f>
        <v>0.9</v>
      </c>
      <c r="AM77" s="80">
        <f>IF('Indicator Data'!BQ80="No data","x",ROUND(IF('Indicator Data'!BQ80&gt;$AM$195,10,IF('Indicator Data'!BQ80&lt;$AM$194,0,10-($AM$195-'Indicator Data'!BQ80)/($AM$195-$AM$194)*10)),1))</f>
        <v>2.7</v>
      </c>
      <c r="AN77" s="73">
        <f t="shared" si="32"/>
        <v>1.3</v>
      </c>
      <c r="AO77" s="74">
        <f t="shared" si="33"/>
        <v>0.9</v>
      </c>
      <c r="AP77" s="81">
        <f t="shared" si="34"/>
        <v>0.3</v>
      </c>
      <c r="AQ77" s="82">
        <f t="shared" si="18"/>
        <v>1.3</v>
      </c>
    </row>
    <row r="78" spans="1:43" s="4" customFormat="1" x14ac:dyDescent="0.25">
      <c r="A78" s="126" t="str">
        <f>'Indicator Data'!A81</f>
        <v>India</v>
      </c>
      <c r="B78" s="59" t="str">
        <f>'Indicator Data'!B81</f>
        <v>IND</v>
      </c>
      <c r="C78" s="73">
        <f>ROUND(IF('Indicator Data'!AQ81="No data",IF((0.1233*LN('Indicator Data'!CJ81)-0.4559)&gt;C$195,0,IF((0.1233*LN('Indicator Data'!CJ81)-0.4559)&lt;C$194,10,(C$195-(0.1233*LN('Indicator Data'!CJ81)-0.4559))/(C$195-C$194)*10)),IF('Indicator Data'!AQ81&gt;C$195,0,IF('Indicator Data'!AQ81&lt;C$194,10,(C$195-'Indicator Data'!AQ81)/(C$195-C$194)*10))),1)</f>
        <v>4.8</v>
      </c>
      <c r="D78" s="73">
        <f>IF('Indicator Data'!AR81="No data","x",ROUND((IF(LOG('Indicator Data'!AR81*1000)&gt;D$195,10,IF(LOG('Indicator Data'!AR81*1000)&lt;D$194,0,10-(D$195-LOG('Indicator Data'!AR81*1000))/(D$195-D$194)*10))),1))</f>
        <v>7.7</v>
      </c>
      <c r="E78" s="74">
        <f t="shared" si="19"/>
        <v>6.5</v>
      </c>
      <c r="F78" s="73">
        <f>IF('Indicator Data'!BF81="No data","x",ROUND(IF('Indicator Data'!BF81&gt;F$195,10,IF('Indicator Data'!BF81&lt;F$194,0,10-(F$195-'Indicator Data'!BF81)/(F$195-F$194)*10)),1))</f>
        <v>7</v>
      </c>
      <c r="G78" s="73">
        <f>IF('Indicator Data'!BG81="No data","x",ROUND(IF('Indicator Data'!BG81&gt;G$195,10,IF('Indicator Data'!BG81&lt;G$194,0,10-(G$195-'Indicator Data'!BG81)/(G$195-G$194)*10)),1))</f>
        <v>2.2000000000000002</v>
      </c>
      <c r="H78" s="74">
        <f t="shared" si="20"/>
        <v>4.5999999999999996</v>
      </c>
      <c r="I78" s="75">
        <f>SUM(IF('Indicator Data'!AS81=0,0,'Indicator Data'!AS81),SUM('Indicator Data'!AT81:AU81))</f>
        <v>4244.9145149999995</v>
      </c>
      <c r="J78" s="75">
        <f>I78/'Indicator Data'!CK81*1000000</f>
        <v>3.1382966763140954</v>
      </c>
      <c r="K78" s="73">
        <f t="shared" si="21"/>
        <v>0.1</v>
      </c>
      <c r="L78" s="73">
        <f>IF('Indicator Data'!AV81="No data","x",ROUND(IF('Indicator Data'!AV81&gt;L$195,10,IF('Indicator Data'!AV81&lt;L$194,0,10-(L$195-'Indicator Data'!AV81)/(L$195-L$194)*10)),1))</f>
        <v>0.1</v>
      </c>
      <c r="M78" s="73">
        <f>IF('Indicator Data'!AW81="No data","x",IF('Indicator Data'!AW81=0,0,ROUND(IF(LOG('Indicator Data'!AW81)&gt;M$195,10,IF(LOG('Indicator Data'!AW81)&lt;M$194,0,10-(M$195-LOG('Indicator Data'!AW81))/(M$195-M$194)*10)),1)))</f>
        <v>6.4</v>
      </c>
      <c r="N78" s="74">
        <f t="shared" si="22"/>
        <v>2.2000000000000002</v>
      </c>
      <c r="O78" s="76">
        <f t="shared" si="23"/>
        <v>5</v>
      </c>
      <c r="P78" s="88">
        <f>IF(AND('Indicator Data'!BK81="No data",'Indicator Data'!BL81="No data"),0,SUM('Indicator Data'!BK81:BM81)/1000)</f>
        <v>686.84799999999996</v>
      </c>
      <c r="Q78" s="73">
        <f t="shared" si="24"/>
        <v>9.5</v>
      </c>
      <c r="R78" s="77">
        <f>P78*1000/'Indicator Data'!CK81</f>
        <v>5.0779180308958101E-4</v>
      </c>
      <c r="S78" s="73">
        <f t="shared" si="25"/>
        <v>2.7</v>
      </c>
      <c r="T78" s="78">
        <f t="shared" si="26"/>
        <v>6.1</v>
      </c>
      <c r="U78" s="73">
        <f>IF('Indicator Data'!BA81="No data","x",ROUND(IF('Indicator Data'!BA81&gt;U$195,10,IF('Indicator Data'!BA81&lt;U$194,0,10-(U$195-'Indicator Data'!BA81)/(U$195-U$194)*10)),1))</f>
        <v>0.6</v>
      </c>
      <c r="V78" s="73">
        <f>IF('Indicator Data'!BB81="No data","x",IF('Indicator Data'!BB81=0,0,ROUND(IF(LOG('Indicator Data'!BB81)&gt;V$195,10,IF(LOG('Indicator Data'!BB81)&lt;V$194,0,10-(V$195-LOG('Indicator Data'!BB81))/(V$195-V$194)*10)),1)))</f>
        <v>3.9</v>
      </c>
      <c r="W78" s="73">
        <f t="shared" si="27"/>
        <v>2.25</v>
      </c>
      <c r="X78" s="73">
        <f>IF('Indicator Data'!AZ81="No data","x",ROUND(IF('Indicator Data'!AZ81&gt;X$195,10,IF('Indicator Data'!AZ81&lt;X$194,0,10-(X$195-'Indicator Data'!AZ81)/(X$195-X$194)*10)),1))</f>
        <v>3.7</v>
      </c>
      <c r="Y78" s="73">
        <f>IF('Indicator Data'!BC81="No data","x",ROUND(IF('Indicator Data'!BC81&gt;Y$195,10,IF('Indicator Data'!BC81&lt;Y$194,0,10-(Y$195-'Indicator Data'!BC81)/(Y$195-Y$194)*10)),1))</f>
        <v>0.3</v>
      </c>
      <c r="Z78" s="211">
        <f>IF('Indicator Data'!BD81="No data","x",ROUND(IF('Indicator Data'!BD81&gt;Z$195,10,IF('Indicator Data'!BD81&lt;Z$194,0,10-(Z$195-'Indicator Data'!BD81)/(Z$195-Z$194)*10)),1))</f>
        <v>0.2</v>
      </c>
      <c r="AA78" s="77">
        <f>IF('Indicator Data'!BE81="No data","x",IF('Indicator Data'!BE81&gt;'Indicator Data'!BE81,1,'Indicator Data'!BE81/'Indicator Data'!CK81))</f>
        <v>0.38123119542077971</v>
      </c>
      <c r="AB78" s="211">
        <f t="shared" si="28"/>
        <v>4.2</v>
      </c>
      <c r="AC78" s="74">
        <f t="shared" si="29"/>
        <v>2.6</v>
      </c>
      <c r="AD78" s="73">
        <f>IF('Indicator Data'!AX81="No data","x",ROUND(IF('Indicator Data'!AX81&gt;AD$195,10,IF('Indicator Data'!AX81&lt;AD$194,0,10-(AD$195-'Indicator Data'!AX81)/(AD$195-AD$194)*10)),1))</f>
        <v>3</v>
      </c>
      <c r="AE78" s="73">
        <f>IF('Indicator Data'!AY81="No data","x",ROUND(IF('Indicator Data'!AY81&gt;AE$195,10,IF('Indicator Data'!AY81&lt;AE$194,0,10-(AE$195-'Indicator Data'!AY81)/(AE$195-AE$194)*10)),1))</f>
        <v>9.6999999999999993</v>
      </c>
      <c r="AF78" s="74">
        <f t="shared" si="30"/>
        <v>6.4</v>
      </c>
      <c r="AG78" s="88">
        <f>('Indicator Data'!BJ81+'Indicator Data'!BI81*0.5+'Indicator Data'!BH81*0.25)/1000</f>
        <v>34180.400750000001</v>
      </c>
      <c r="AH78" s="79">
        <f>AG78*1000/'Indicator Data'!CK81</f>
        <v>2.5269822911571361E-2</v>
      </c>
      <c r="AI78" s="74">
        <f t="shared" si="31"/>
        <v>2.5</v>
      </c>
      <c r="AJ78" s="73">
        <f>IF('Indicator Data'!BN81="No data","x",ROUND(IF('Indicator Data'!BN81&lt;$AJ$194,10,IF('Indicator Data'!BN81&gt;$AJ$195,0,($AJ$195-'Indicator Data'!BN81)/($AJ$195-$AJ$194)*10)),1))</f>
        <v>5.5</v>
      </c>
      <c r="AK78" s="73">
        <f>IF('Indicator Data'!BO81="No data","x",ROUND(IF('Indicator Data'!BO81&gt;$AK$195,10,IF('Indicator Data'!BO81&lt;$AK$194,0,10-($AK$195-'Indicator Data'!BO81)/($AK$195-$AK$194)*10)),1))</f>
        <v>3.2</v>
      </c>
      <c r="AL78" s="80">
        <f>IF('Indicator Data'!BP81="No data","x",ROUND(IF('Indicator Data'!BP81&gt;$AL$195,10,IF('Indicator Data'!BP81&lt;$AL$194,0,10-($AL$195-'Indicator Data'!BP81)/($AL$195-$AL$194)*10)),1))</f>
        <v>4.0999999999999996</v>
      </c>
      <c r="AM78" s="80">
        <f>IF('Indicator Data'!BQ81="No data","x",ROUND(IF('Indicator Data'!BQ81&gt;$AM$195,10,IF('Indicator Data'!BQ81&lt;$AM$194,0,10-($AM$195-'Indicator Data'!BQ81)/($AM$195-$AM$194)*10)),1))</f>
        <v>4.2</v>
      </c>
      <c r="AN78" s="73">
        <f t="shared" si="32"/>
        <v>4.0999999999999996</v>
      </c>
      <c r="AO78" s="74">
        <f t="shared" si="33"/>
        <v>4.4000000000000004</v>
      </c>
      <c r="AP78" s="81">
        <f t="shared" si="34"/>
        <v>4.2</v>
      </c>
      <c r="AQ78" s="82">
        <f t="shared" si="18"/>
        <v>5.2</v>
      </c>
    </row>
    <row r="79" spans="1:43" s="4" customFormat="1" x14ac:dyDescent="0.25">
      <c r="A79" s="126" t="str">
        <f>'Indicator Data'!A82</f>
        <v>Indonesia</v>
      </c>
      <c r="B79" s="59" t="str">
        <f>'Indicator Data'!B82</f>
        <v>IDN</v>
      </c>
      <c r="C79" s="73">
        <f>ROUND(IF('Indicator Data'!AQ82="No data",IF((0.1233*LN('Indicator Data'!CJ82)-0.4559)&gt;C$195,0,IF((0.1233*LN('Indicator Data'!CJ82)-0.4559)&lt;C$194,10,(C$195-(0.1233*LN('Indicator Data'!CJ82)-0.4559))/(C$195-C$194)*10)),IF('Indicator Data'!AQ82&gt;C$195,0,IF('Indicator Data'!AQ82&lt;C$194,10,(C$195-'Indicator Data'!AQ82)/(C$195-C$194)*10))),1)</f>
        <v>3.9</v>
      </c>
      <c r="D79" s="73">
        <f>IF('Indicator Data'!AR82="No data","x",ROUND((IF(LOG('Indicator Data'!AR82*1000)&gt;D$195,10,IF(LOG('Indicator Data'!AR82*1000)&lt;D$194,0,10-(D$195-LOG('Indicator Data'!AR82*1000))/(D$195-D$194)*10))),1))</f>
        <v>5.0999999999999996</v>
      </c>
      <c r="E79" s="74">
        <f t="shared" si="19"/>
        <v>4.5</v>
      </c>
      <c r="F79" s="73">
        <f>IF('Indicator Data'!BF82="No data","x",ROUND(IF('Indicator Data'!BF82&gt;F$195,10,IF('Indicator Data'!BF82&lt;F$194,0,10-(F$195-'Indicator Data'!BF82)/(F$195-F$194)*10)),1))</f>
        <v>6</v>
      </c>
      <c r="G79" s="73">
        <f>IF('Indicator Data'!BG82="No data","x",ROUND(IF('Indicator Data'!BG82&gt;G$195,10,IF('Indicator Data'!BG82&lt;G$194,0,10-(G$195-'Indicator Data'!BG82)/(G$195-G$194)*10)),1))</f>
        <v>3.3</v>
      </c>
      <c r="H79" s="74">
        <f t="shared" si="20"/>
        <v>4.7</v>
      </c>
      <c r="I79" s="75">
        <f>SUM(IF('Indicator Data'!AS82=0,0,'Indicator Data'!AS82),SUM('Indicator Data'!AT82:AU82))</f>
        <v>154.04484499999998</v>
      </c>
      <c r="J79" s="75">
        <f>I79/'Indicator Data'!CK82*1000000</f>
        <v>0.57551694396515263</v>
      </c>
      <c r="K79" s="73">
        <f t="shared" si="21"/>
        <v>0</v>
      </c>
      <c r="L79" s="73">
        <f>IF('Indicator Data'!AV82="No data","x",ROUND(IF('Indicator Data'!AV82&gt;L$195,10,IF('Indicator Data'!AV82&lt;L$194,0,10-(L$195-'Indicator Data'!AV82)/(L$195-L$194)*10)),1))</f>
        <v>0</v>
      </c>
      <c r="M79" s="73">
        <f>IF('Indicator Data'!AW82="No data","x",IF('Indicator Data'!AW82=0,0,ROUND(IF(LOG('Indicator Data'!AW82)&gt;M$195,10,IF(LOG('Indicator Data'!AW82)&lt;M$194,0,10-(M$195-LOG('Indicator Data'!AW82))/(M$195-M$194)*10)),1)))</f>
        <v>4.8</v>
      </c>
      <c r="N79" s="74">
        <f t="shared" si="22"/>
        <v>1.6</v>
      </c>
      <c r="O79" s="76">
        <f t="shared" si="23"/>
        <v>3.8</v>
      </c>
      <c r="P79" s="88">
        <f>IF(AND('Indicator Data'!BK82="No data",'Indicator Data'!BL82="No data"),0,SUM('Indicator Data'!BK82:BM82)/1000)</f>
        <v>30.015999999999998</v>
      </c>
      <c r="Q79" s="73">
        <f t="shared" si="24"/>
        <v>4.9000000000000004</v>
      </c>
      <c r="R79" s="77">
        <f>P79*1000/'Indicator Data'!CK82</f>
        <v>1.1214082879604326E-4</v>
      </c>
      <c r="S79" s="73">
        <f t="shared" si="25"/>
        <v>1.9</v>
      </c>
      <c r="T79" s="78">
        <f t="shared" si="26"/>
        <v>3.4</v>
      </c>
      <c r="U79" s="73">
        <f>IF('Indicator Data'!BA82="No data","x",ROUND(IF('Indicator Data'!BA82&gt;U$195,10,IF('Indicator Data'!BA82&lt;U$194,0,10-(U$195-'Indicator Data'!BA82)/(U$195-U$194)*10)),1))</f>
        <v>0.8</v>
      </c>
      <c r="V79" s="73">
        <f>IF('Indicator Data'!BB82="No data","x",IF('Indicator Data'!BB82=0,0,ROUND(IF(LOG('Indicator Data'!BB82)&gt;V$195,10,IF(LOG('Indicator Data'!BB82)&lt;V$194,0,10-(V$195-LOG('Indicator Data'!BB82))/(V$195-V$194)*10)),1)))</f>
        <v>5</v>
      </c>
      <c r="W79" s="73">
        <f t="shared" si="27"/>
        <v>2.9</v>
      </c>
      <c r="X79" s="73">
        <f>IF('Indicator Data'!AZ82="No data","x",ROUND(IF('Indicator Data'!AZ82&gt;X$195,10,IF('Indicator Data'!AZ82&lt;X$194,0,10-(X$195-'Indicator Data'!AZ82)/(X$195-X$194)*10)),1))</f>
        <v>5.8</v>
      </c>
      <c r="Y79" s="73">
        <f>IF('Indicator Data'!BC82="No data","x",ROUND(IF('Indicator Data'!BC82&gt;Y$195,10,IF('Indicator Data'!BC82&lt;Y$194,0,10-(Y$195-'Indicator Data'!BC82)/(Y$195-Y$194)*10)),1))</f>
        <v>0.8</v>
      </c>
      <c r="Z79" s="211">
        <f>IF('Indicator Data'!BD82="No data","x",ROUND(IF('Indicator Data'!BD82&gt;Z$195,10,IF('Indicator Data'!BD82&lt;Z$194,0,10-(Z$195-'Indicator Data'!BD82)/(Z$195-Z$194)*10)),1))</f>
        <v>0.1</v>
      </c>
      <c r="AA79" s="77">
        <f>IF('Indicator Data'!BE82="No data","x",IF('Indicator Data'!BE82&gt;'Indicator Data'!BE82,1,'Indicator Data'!BE82/'Indicator Data'!CK82))</f>
        <v>0.37533425558604494</v>
      </c>
      <c r="AB79" s="211">
        <f t="shared" si="28"/>
        <v>4.2</v>
      </c>
      <c r="AC79" s="74">
        <f t="shared" si="29"/>
        <v>3.3</v>
      </c>
      <c r="AD79" s="73">
        <f>IF('Indicator Data'!AX82="No data","x",ROUND(IF('Indicator Data'!AX82&gt;AD$195,10,IF('Indicator Data'!AX82&lt;AD$194,0,10-(AD$195-'Indicator Data'!AX82)/(AD$195-AD$194)*10)),1))</f>
        <v>2</v>
      </c>
      <c r="AE79" s="73">
        <f>IF('Indicator Data'!AY82="No data","x",ROUND(IF('Indicator Data'!AY82&gt;AE$195,10,IF('Indicator Data'!AY82&lt;AE$194,0,10-(AE$195-'Indicator Data'!AY82)/(AE$195-AE$194)*10)),1))</f>
        <v>4.4000000000000004</v>
      </c>
      <c r="AF79" s="74">
        <f t="shared" si="30"/>
        <v>3.2</v>
      </c>
      <c r="AG79" s="88">
        <f>('Indicator Data'!BJ82+'Indicator Data'!BI82*0.5+'Indicator Data'!BH82*0.25)/1000</f>
        <v>841.26700000000005</v>
      </c>
      <c r="AH79" s="79">
        <f>AG79*1000/'Indicator Data'!CK82</f>
        <v>3.1430030190152231E-3</v>
      </c>
      <c r="AI79" s="74">
        <f t="shared" si="31"/>
        <v>0.3</v>
      </c>
      <c r="AJ79" s="73">
        <f>IF('Indicator Data'!BN82="No data","x",ROUND(IF('Indicator Data'!BN82&lt;$AJ$194,10,IF('Indicator Data'!BN82&gt;$AJ$195,0,($AJ$195-'Indicator Data'!BN82)/($AJ$195-$AJ$194)*10)),1))</f>
        <v>3.2</v>
      </c>
      <c r="AK79" s="73">
        <f>IF('Indicator Data'!BO82="No data","x",ROUND(IF('Indicator Data'!BO82&gt;$AK$195,10,IF('Indicator Data'!BO82&lt;$AK$194,0,10-($AK$195-'Indicator Data'!BO82)/($AK$195-$AK$194)*10)),1))</f>
        <v>1.1000000000000001</v>
      </c>
      <c r="AL79" s="80">
        <f>IF('Indicator Data'!BP82="No data","x",ROUND(IF('Indicator Data'!BP82&gt;$AL$195,10,IF('Indicator Data'!BP82&lt;$AL$194,0,10-($AL$195-'Indicator Data'!BP82)/($AL$195-$AL$194)*10)),1))</f>
        <v>6.4</v>
      </c>
      <c r="AM79" s="80">
        <f>IF('Indicator Data'!BQ82="No data","x",ROUND(IF('Indicator Data'!BQ82&gt;$AM$195,10,IF('Indicator Data'!BQ82&lt;$AM$194,0,10-($AM$195-'Indicator Data'!BQ82)/($AM$195-$AM$194)*10)),1))</f>
        <v>5.4</v>
      </c>
      <c r="AN79" s="73">
        <f t="shared" si="32"/>
        <v>6.2</v>
      </c>
      <c r="AO79" s="74">
        <f t="shared" si="33"/>
        <v>2.2000000000000002</v>
      </c>
      <c r="AP79" s="81">
        <f t="shared" si="34"/>
        <v>2.2999999999999998</v>
      </c>
      <c r="AQ79" s="82">
        <f t="shared" si="18"/>
        <v>2.9</v>
      </c>
    </row>
    <row r="80" spans="1:43" s="4" customFormat="1" x14ac:dyDescent="0.25">
      <c r="A80" s="126" t="str">
        <f>'Indicator Data'!A83</f>
        <v>Iran</v>
      </c>
      <c r="B80" s="59" t="str">
        <f>'Indicator Data'!B83</f>
        <v>IRN</v>
      </c>
      <c r="C80" s="73">
        <f>ROUND(IF('Indicator Data'!AQ83="No data",IF((0.1233*LN('Indicator Data'!CJ83)-0.4559)&gt;C$195,0,IF((0.1233*LN('Indicator Data'!CJ83)-0.4559)&lt;C$194,10,(C$195-(0.1233*LN('Indicator Data'!CJ83)-0.4559))/(C$195-C$194)*10)),IF('Indicator Data'!AQ83&gt;C$195,0,IF('Indicator Data'!AQ83&lt;C$194,10,(C$195-'Indicator Data'!AQ83)/(C$195-C$194)*10))),1)</f>
        <v>2.2999999999999998</v>
      </c>
      <c r="D80" s="73" t="str">
        <f>IF('Indicator Data'!AR83="No data","x",ROUND((IF(LOG('Indicator Data'!AR83*1000)&gt;D$195,10,IF(LOG('Indicator Data'!AR83*1000)&lt;D$194,0,10-(D$195-LOG('Indicator Data'!AR83*1000))/(D$195-D$194)*10))),1))</f>
        <v>x</v>
      </c>
      <c r="E80" s="74">
        <f t="shared" si="19"/>
        <v>2.2999999999999998</v>
      </c>
      <c r="F80" s="73">
        <f>IF('Indicator Data'!BF83="No data","x",ROUND(IF('Indicator Data'!BF83&gt;F$195,10,IF('Indicator Data'!BF83&lt;F$194,0,10-(F$195-'Indicator Data'!BF83)/(F$195-F$194)*10)),1))</f>
        <v>6.1</v>
      </c>
      <c r="G80" s="73">
        <f>IF('Indicator Data'!BG83="No data","x",ROUND(IF('Indicator Data'!BG83&gt;G$195,10,IF('Indicator Data'!BG83&lt;G$194,0,10-(G$195-'Indicator Data'!BG83)/(G$195-G$194)*10)),1))</f>
        <v>3.1</v>
      </c>
      <c r="H80" s="74">
        <f t="shared" si="20"/>
        <v>4.5999999999999996</v>
      </c>
      <c r="I80" s="75">
        <f>SUM(IF('Indicator Data'!AS83=0,0,'Indicator Data'!AS83),SUM('Indicator Data'!AT83:AU83))</f>
        <v>252.49056200000001</v>
      </c>
      <c r="J80" s="75">
        <f>I80/'Indicator Data'!CK83*1000000</f>
        <v>3.0866714232930668</v>
      </c>
      <c r="K80" s="73">
        <f t="shared" si="21"/>
        <v>0.1</v>
      </c>
      <c r="L80" s="73">
        <f>IF('Indicator Data'!AV83="No data","x",ROUND(IF('Indicator Data'!AV83&gt;L$195,10,IF('Indicator Data'!AV83&lt;L$194,0,10-(L$195-'Indicator Data'!AV83)/(L$195-L$194)*10)),1))</f>
        <v>0</v>
      </c>
      <c r="M80" s="73">
        <f>IF('Indicator Data'!AW83="No data","x",IF('Indicator Data'!AW83=0,0,ROUND(IF(LOG('Indicator Data'!AW83)&gt;M$195,10,IF(LOG('Indicator Data'!AW83)&lt;M$194,0,10-(M$195-LOG('Indicator Data'!AW83))/(M$195-M$194)*10)),1)))</f>
        <v>3.3</v>
      </c>
      <c r="N80" s="74">
        <f t="shared" si="22"/>
        <v>1.1000000000000001</v>
      </c>
      <c r="O80" s="76">
        <f t="shared" si="23"/>
        <v>2.6</v>
      </c>
      <c r="P80" s="88">
        <f>IF(AND('Indicator Data'!BK83="No data",'Indicator Data'!BL83="No data"),0,SUM('Indicator Data'!BK83:BM83)/1000)</f>
        <v>979.476</v>
      </c>
      <c r="Q80" s="73">
        <f t="shared" si="24"/>
        <v>10</v>
      </c>
      <c r="R80" s="77">
        <f>P80*1000/'Indicator Data'!CK83</f>
        <v>1.1973994414101704E-2</v>
      </c>
      <c r="S80" s="73">
        <f t="shared" si="25"/>
        <v>5.9</v>
      </c>
      <c r="T80" s="78">
        <f t="shared" si="26"/>
        <v>8</v>
      </c>
      <c r="U80" s="73">
        <f>IF('Indicator Data'!BA83="No data","x",ROUND(IF('Indicator Data'!BA83&gt;U$195,10,IF('Indicator Data'!BA83&lt;U$194,0,10-(U$195-'Indicator Data'!BA83)/(U$195-U$194)*10)),1))</f>
        <v>0.2</v>
      </c>
      <c r="V80" s="73">
        <f>IF('Indicator Data'!BB83="No data","x",IF('Indicator Data'!BB83=0,0,ROUND(IF(LOG('Indicator Data'!BB83)&gt;V$195,10,IF(LOG('Indicator Data'!BB83)&lt;V$194,0,10-(V$195-LOG('Indicator Data'!BB83))/(V$195-V$194)*10)),1)))</f>
        <v>3.2</v>
      </c>
      <c r="W80" s="73">
        <f t="shared" si="27"/>
        <v>1.7000000000000002</v>
      </c>
      <c r="X80" s="73">
        <f>IF('Indicator Data'!AZ83="No data","x",ROUND(IF('Indicator Data'!AZ83&gt;X$195,10,IF('Indicator Data'!AZ83&lt;X$194,0,10-(X$195-'Indicator Data'!AZ83)/(X$195-X$194)*10)),1))</f>
        <v>0.3</v>
      </c>
      <c r="Y80" s="73">
        <f>IF('Indicator Data'!BC83="No data","x",ROUND(IF('Indicator Data'!BC83&gt;Y$195,10,IF('Indicator Data'!BC83&lt;Y$194,0,10-(Y$195-'Indicator Data'!BC83)/(Y$195-Y$194)*10)),1))</f>
        <v>0</v>
      </c>
      <c r="Z80" s="211">
        <f>IF('Indicator Data'!BD83="No data","x",ROUND(IF('Indicator Data'!BD83&gt;Z$195,10,IF('Indicator Data'!BD83&lt;Z$194,0,10-(Z$195-'Indicator Data'!BD83)/(Z$195-Z$194)*10)),1))</f>
        <v>0</v>
      </c>
      <c r="AA80" s="77">
        <f>IF('Indicator Data'!BE83="No data","x",IF('Indicator Data'!BE83&gt;'Indicator Data'!BE83,1,'Indicator Data'!BE83/'Indicator Data'!CK83))</f>
        <v>3.7897184498359613E-7</v>
      </c>
      <c r="AB80" s="211">
        <f t="shared" si="28"/>
        <v>0</v>
      </c>
      <c r="AC80" s="74">
        <f t="shared" si="29"/>
        <v>0.5</v>
      </c>
      <c r="AD80" s="73">
        <f>IF('Indicator Data'!AX83="No data","x",ROUND(IF('Indicator Data'!AX83&gt;AD$195,10,IF('Indicator Data'!AX83&lt;AD$194,0,10-(AD$195-'Indicator Data'!AX83)/(AD$195-AD$194)*10)),1))</f>
        <v>1.1000000000000001</v>
      </c>
      <c r="AE80" s="73" t="str">
        <f>IF('Indicator Data'!AY83="No data","x",ROUND(IF('Indicator Data'!AY83&gt;AE$195,10,IF('Indicator Data'!AY83&lt;AE$194,0,10-(AE$195-'Indicator Data'!AY83)/(AE$195-AE$194)*10)),1))</f>
        <v>x</v>
      </c>
      <c r="AF80" s="74">
        <f t="shared" si="30"/>
        <v>1.1000000000000001</v>
      </c>
      <c r="AG80" s="88">
        <f>('Indicator Data'!BJ83+'Indicator Data'!BI83*0.5+'Indicator Data'!BH83*0.25)/1000</f>
        <v>10069.6155</v>
      </c>
      <c r="AH80" s="79">
        <f>AG80*1000/'Indicator Data'!CK83</f>
        <v>0.12310002465517474</v>
      </c>
      <c r="AI80" s="74">
        <f t="shared" si="31"/>
        <v>10</v>
      </c>
      <c r="AJ80" s="73">
        <f>IF('Indicator Data'!BN83="No data","x",ROUND(IF('Indicator Data'!BN83&lt;$AJ$194,10,IF('Indicator Data'!BN83&gt;$AJ$195,0,($AJ$195-'Indicator Data'!BN83)/($AJ$195-$AJ$194)*10)),1))</f>
        <v>2.5</v>
      </c>
      <c r="AK80" s="73">
        <f>IF('Indicator Data'!BO83="No data","x",ROUND(IF('Indicator Data'!BO83&gt;$AK$195,10,IF('Indicator Data'!BO83&lt;$AK$194,0,10-($AK$195-'Indicator Data'!BO83)/($AK$195-$AK$194)*10)),1))</f>
        <v>0</v>
      </c>
      <c r="AL80" s="80">
        <f>IF('Indicator Data'!BP83="No data","x",ROUND(IF('Indicator Data'!BP83&gt;$AL$195,10,IF('Indicator Data'!BP83&lt;$AL$194,0,10-($AL$195-'Indicator Data'!BP83)/($AL$195-$AL$194)*10)),1))</f>
        <v>3.9</v>
      </c>
      <c r="AM80" s="80">
        <f>IF('Indicator Data'!BQ83="No data","x",ROUND(IF('Indicator Data'!BQ83&gt;$AM$195,10,IF('Indicator Data'!BQ83&lt;$AM$194,0,10-($AM$195-'Indicator Data'!BQ83)/($AM$195-$AM$194)*10)),1))</f>
        <v>6.5</v>
      </c>
      <c r="AN80" s="73">
        <f t="shared" si="32"/>
        <v>4.4000000000000004</v>
      </c>
      <c r="AO80" s="74">
        <f t="shared" si="33"/>
        <v>1.3</v>
      </c>
      <c r="AP80" s="81">
        <f t="shared" si="34"/>
        <v>5.3</v>
      </c>
      <c r="AQ80" s="82">
        <f t="shared" si="18"/>
        <v>6.9</v>
      </c>
    </row>
    <row r="81" spans="1:43" s="4" customFormat="1" x14ac:dyDescent="0.25">
      <c r="A81" s="126" t="str">
        <f>'Indicator Data'!A84</f>
        <v>Iraq</v>
      </c>
      <c r="B81" s="59" t="str">
        <f>'Indicator Data'!B84</f>
        <v>IRQ</v>
      </c>
      <c r="C81" s="73">
        <f>ROUND(IF('Indicator Data'!AQ84="No data",IF((0.1233*LN('Indicator Data'!CJ84)-0.4559)&gt;C$195,0,IF((0.1233*LN('Indicator Data'!CJ84)-0.4559)&lt;C$194,10,(C$195-(0.1233*LN('Indicator Data'!CJ84)-0.4559))/(C$195-C$194)*10)),IF('Indicator Data'!AQ84&gt;C$195,0,IF('Indicator Data'!AQ84&lt;C$194,10,(C$195-'Indicator Data'!AQ84)/(C$195-C$194)*10))),1)</f>
        <v>4.0999999999999996</v>
      </c>
      <c r="D81" s="73">
        <f>IF('Indicator Data'!AR84="No data","x",ROUND((IF(LOG('Indicator Data'!AR84*1000)&gt;D$195,10,IF(LOG('Indicator Data'!AR84*1000)&lt;D$194,0,10-(D$195-LOG('Indicator Data'!AR84*1000))/(D$195-D$194)*10))),1))</f>
        <v>6.4</v>
      </c>
      <c r="E81" s="74">
        <f t="shared" si="19"/>
        <v>5.4</v>
      </c>
      <c r="F81" s="73">
        <f>IF('Indicator Data'!BF84="No data","x",ROUND(IF('Indicator Data'!BF84&gt;F$195,10,IF('Indicator Data'!BF84&lt;F$194,0,10-(F$195-'Indicator Data'!BF84)/(F$195-F$194)*10)),1))</f>
        <v>6.7</v>
      </c>
      <c r="G81" s="73">
        <f>IF('Indicator Data'!BG84="No data","x",ROUND(IF('Indicator Data'!BG84&gt;G$195,10,IF('Indicator Data'!BG84&lt;G$194,0,10-(G$195-'Indicator Data'!BG84)/(G$195-G$194)*10)),1))</f>
        <v>1.1000000000000001</v>
      </c>
      <c r="H81" s="74">
        <f t="shared" si="20"/>
        <v>3.9</v>
      </c>
      <c r="I81" s="75">
        <f>SUM(IF('Indicator Data'!AS84=0,0,'Indicator Data'!AS84),SUM('Indicator Data'!AT84:AU84))</f>
        <v>7119.6497639999998</v>
      </c>
      <c r="J81" s="75">
        <f>I81/'Indicator Data'!CK84*1000000</f>
        <v>185.24545616335706</v>
      </c>
      <c r="K81" s="73">
        <f t="shared" si="21"/>
        <v>3.7</v>
      </c>
      <c r="L81" s="73">
        <f>IF('Indicator Data'!AV84="No data","x",ROUND(IF('Indicator Data'!AV84&gt;L$195,10,IF('Indicator Data'!AV84&lt;L$194,0,10-(L$195-'Indicator Data'!AV84)/(L$195-L$194)*10)),1))</f>
        <v>1</v>
      </c>
      <c r="M81" s="73">
        <f>IF('Indicator Data'!AW84="No data","x",IF('Indicator Data'!AW84=0,0,ROUND(IF(LOG('Indicator Data'!AW84)&gt;M$195,10,IF(LOG('Indicator Data'!AW84)&lt;M$194,0,10-(M$195-LOG('Indicator Data'!AW84))/(M$195-M$194)*10)),1)))</f>
        <v>4.0999999999999996</v>
      </c>
      <c r="N81" s="74">
        <f t="shared" si="22"/>
        <v>2.9</v>
      </c>
      <c r="O81" s="76">
        <f t="shared" si="23"/>
        <v>4.4000000000000004</v>
      </c>
      <c r="P81" s="88">
        <f>IF(AND('Indicator Data'!BK84="No data",'Indicator Data'!BL84="No data"),0,SUM('Indicator Data'!BK84:BM84)/1000)</f>
        <v>2235.4250000000002</v>
      </c>
      <c r="Q81" s="73">
        <f t="shared" si="24"/>
        <v>10</v>
      </c>
      <c r="R81" s="77">
        <f>P81*1000/'Indicator Data'!CK84</f>
        <v>5.8163299820989965E-2</v>
      </c>
      <c r="S81" s="73">
        <f t="shared" si="25"/>
        <v>8.6999999999999993</v>
      </c>
      <c r="T81" s="78">
        <f t="shared" si="26"/>
        <v>9.4</v>
      </c>
      <c r="U81" s="73" t="str">
        <f>IF('Indicator Data'!BA84="No data","x",ROUND(IF('Indicator Data'!BA84&gt;U$195,10,IF('Indicator Data'!BA84&lt;U$194,0,10-(U$195-'Indicator Data'!BA84)/(U$195-U$194)*10)),1))</f>
        <v>x</v>
      </c>
      <c r="V81" s="73" t="str">
        <f>IF('Indicator Data'!BB84="No data","x",IF('Indicator Data'!BB84=0,0,ROUND(IF(LOG('Indicator Data'!BB84)&gt;V$195,10,IF(LOG('Indicator Data'!BB84)&lt;V$194,0,10-(V$195-LOG('Indicator Data'!BB84))/(V$195-V$194)*10)),1)))</f>
        <v>x</v>
      </c>
      <c r="W81" s="73" t="str">
        <f t="shared" si="27"/>
        <v>x</v>
      </c>
      <c r="X81" s="73">
        <f>IF('Indicator Data'!AZ84="No data","x",ROUND(IF('Indicator Data'!AZ84&gt;X$195,10,IF('Indicator Data'!AZ84&lt;X$194,0,10-(X$195-'Indicator Data'!AZ84)/(X$195-X$194)*10)),1))</f>
        <v>0.8</v>
      </c>
      <c r="Y81" s="73" t="str">
        <f>IF('Indicator Data'!BC84="No data","x",ROUND(IF('Indicator Data'!BC84&gt;Y$195,10,IF('Indicator Data'!BC84&lt;Y$194,0,10-(Y$195-'Indicator Data'!BC84)/(Y$195-Y$194)*10)),1))</f>
        <v>x</v>
      </c>
      <c r="Z81" s="211">
        <f>IF('Indicator Data'!BD84="No data","x",ROUND(IF('Indicator Data'!BD84&gt;Z$195,10,IF('Indicator Data'!BD84&lt;Z$194,0,10-(Z$195-'Indicator Data'!BD84)/(Z$195-Z$194)*10)),1))</f>
        <v>0</v>
      </c>
      <c r="AA81" s="77">
        <f>IF('Indicator Data'!BE84="No data","x",IF('Indicator Data'!BE84&gt;'Indicator Data'!BE84,1,'Indicator Data'!BE84/'Indicator Data'!CK84))</f>
        <v>5.6473658465509349E-2</v>
      </c>
      <c r="AB81" s="211">
        <f t="shared" si="28"/>
        <v>0.6</v>
      </c>
      <c r="AC81" s="74">
        <f t="shared" si="29"/>
        <v>0.5</v>
      </c>
      <c r="AD81" s="73">
        <f>IF('Indicator Data'!AX84="No data","x",ROUND(IF('Indicator Data'!AX84&gt;AD$195,10,IF('Indicator Data'!AX84&lt;AD$194,0,10-(AD$195-'Indicator Data'!AX84)/(AD$195-AD$194)*10)),1))</f>
        <v>2.2999999999999998</v>
      </c>
      <c r="AE81" s="73">
        <f>IF('Indicator Data'!AY84="No data","x",ROUND(IF('Indicator Data'!AY84&gt;AE$195,10,IF('Indicator Data'!AY84&lt;AE$194,0,10-(AE$195-'Indicator Data'!AY84)/(AE$195-AE$194)*10)),1))</f>
        <v>1.9</v>
      </c>
      <c r="AF81" s="74">
        <f t="shared" si="30"/>
        <v>2.1</v>
      </c>
      <c r="AG81" s="88">
        <f>('Indicator Data'!BJ84+'Indicator Data'!BI84*0.5+'Indicator Data'!BH84*0.25)/1000</f>
        <v>19.857250000000001</v>
      </c>
      <c r="AH81" s="79">
        <f>AG81*1000/'Indicator Data'!CK84</f>
        <v>5.1666380458765247E-4</v>
      </c>
      <c r="AI81" s="74">
        <f t="shared" si="31"/>
        <v>0.1</v>
      </c>
      <c r="AJ81" s="73">
        <f>IF('Indicator Data'!BN84="No data","x",ROUND(IF('Indicator Data'!BN84&lt;$AJ$194,10,IF('Indicator Data'!BN84&gt;$AJ$195,0,($AJ$195-'Indicator Data'!BN84)/($AJ$195-$AJ$194)*10)),1))</f>
        <v>5.5</v>
      </c>
      <c r="AK81" s="73">
        <f>IF('Indicator Data'!BO84="No data","x",ROUND(IF('Indicator Data'!BO84&gt;$AK$195,10,IF('Indicator Data'!BO84&lt;$AK$194,0,10-($AK$195-'Indicator Data'!BO84)/($AK$195-$AK$194)*10)),1))</f>
        <v>8</v>
      </c>
      <c r="AL81" s="80">
        <f>IF('Indicator Data'!BP84="No data","x",ROUND(IF('Indicator Data'!BP84&gt;$AL$195,10,IF('Indicator Data'!BP84&lt;$AL$194,0,10-($AL$195-'Indicator Data'!BP84)/($AL$195-$AL$194)*10)),1))</f>
        <v>4.5</v>
      </c>
      <c r="AM81" s="80">
        <f>IF('Indicator Data'!BQ84="No data","x",ROUND(IF('Indicator Data'!BQ84&gt;$AM$195,10,IF('Indicator Data'!BQ84&lt;$AM$194,0,10-($AM$195-'Indicator Data'!BQ84)/($AM$195-$AM$194)*10)),1))</f>
        <v>8.1999999999999993</v>
      </c>
      <c r="AN81" s="73">
        <f t="shared" si="32"/>
        <v>5.2</v>
      </c>
      <c r="AO81" s="74">
        <f t="shared" si="33"/>
        <v>6.8</v>
      </c>
      <c r="AP81" s="81">
        <f t="shared" si="34"/>
        <v>2.9</v>
      </c>
      <c r="AQ81" s="82">
        <f t="shared" si="18"/>
        <v>7.4</v>
      </c>
    </row>
    <row r="82" spans="1:43" s="4" customFormat="1" x14ac:dyDescent="0.25">
      <c r="A82" s="126" t="str">
        <f>'Indicator Data'!A85</f>
        <v>Ireland</v>
      </c>
      <c r="B82" s="59" t="str">
        <f>'Indicator Data'!B85</f>
        <v>IRL</v>
      </c>
      <c r="C82" s="73">
        <f>ROUND(IF('Indicator Data'!AQ85="No data",IF((0.1233*LN('Indicator Data'!CJ85)-0.4559)&gt;C$195,0,IF((0.1233*LN('Indicator Data'!CJ85)-0.4559)&lt;C$194,10,(C$195-(0.1233*LN('Indicator Data'!CJ85)-0.4559))/(C$195-C$194)*10)),IF('Indicator Data'!AQ85&gt;C$195,0,IF('Indicator Data'!AQ85&lt;C$194,10,(C$195-'Indicator Data'!AQ85)/(C$195-C$194)*10))),1)</f>
        <v>0.2</v>
      </c>
      <c r="D82" s="73" t="str">
        <f>IF('Indicator Data'!AR85="No data","x",ROUND((IF(LOG('Indicator Data'!AR85*1000)&gt;D$195,10,IF(LOG('Indicator Data'!AR85*1000)&lt;D$194,0,10-(D$195-LOG('Indicator Data'!AR85*1000))/(D$195-D$194)*10))),1))</f>
        <v>x</v>
      </c>
      <c r="E82" s="74">
        <f t="shared" si="19"/>
        <v>0.2</v>
      </c>
      <c r="F82" s="73">
        <f>IF('Indicator Data'!BF85="No data","x",ROUND(IF('Indicator Data'!BF85&gt;F$195,10,IF('Indicator Data'!BF85&lt;F$194,0,10-(F$195-'Indicator Data'!BF85)/(F$195-F$194)*10)),1))</f>
        <v>1.5</v>
      </c>
      <c r="G82" s="73">
        <f>IF('Indicator Data'!BG85="No data","x",ROUND(IF('Indicator Data'!BG85&gt;G$195,10,IF('Indicator Data'!BG85&lt;G$194,0,10-(G$195-'Indicator Data'!BG85)/(G$195-G$194)*10)),1))</f>
        <v>1.9</v>
      </c>
      <c r="H82" s="74">
        <f t="shared" si="20"/>
        <v>1.7</v>
      </c>
      <c r="I82" s="75">
        <f>SUM(IF('Indicator Data'!AS85=0,0,'Indicator Data'!AS85),SUM('Indicator Data'!AT85:AU85))</f>
        <v>0.793458</v>
      </c>
      <c r="J82" s="75">
        <f>I82/'Indicator Data'!CK85*1000000</f>
        <v>0.16348140910920889</v>
      </c>
      <c r="K82" s="73">
        <f t="shared" si="21"/>
        <v>0</v>
      </c>
      <c r="L82" s="73" t="str">
        <f>IF('Indicator Data'!AV85="No data","x",ROUND(IF('Indicator Data'!AV85&gt;L$195,10,IF('Indicator Data'!AV85&lt;L$194,0,10-(L$195-'Indicator Data'!AV85)/(L$195-L$194)*10)),1))</f>
        <v>x</v>
      </c>
      <c r="M82" s="73">
        <f>IF('Indicator Data'!AW85="No data","x",IF('Indicator Data'!AW85=0,0,ROUND(IF(LOG('Indicator Data'!AW85)&gt;M$195,10,IF(LOG('Indicator Data'!AW85)&lt;M$194,0,10-(M$195-LOG('Indicator Data'!AW85))/(M$195-M$194)*10)),1)))</f>
        <v>2.5</v>
      </c>
      <c r="N82" s="74">
        <f t="shared" si="22"/>
        <v>1.3</v>
      </c>
      <c r="O82" s="76">
        <f t="shared" si="23"/>
        <v>0.9</v>
      </c>
      <c r="P82" s="88">
        <f>IF(AND('Indicator Data'!BK85="No data",'Indicator Data'!BL85="No data"),0,SUM('Indicator Data'!BK85:BM85)/1000)</f>
        <v>13.237</v>
      </c>
      <c r="Q82" s="73">
        <f t="shared" si="24"/>
        <v>3.7</v>
      </c>
      <c r="R82" s="77">
        <f>P82*1000/'Indicator Data'!CK85</f>
        <v>2.7273068169690116E-3</v>
      </c>
      <c r="S82" s="73">
        <f t="shared" si="25"/>
        <v>4.0999999999999996</v>
      </c>
      <c r="T82" s="78">
        <f t="shared" si="26"/>
        <v>3.9</v>
      </c>
      <c r="U82" s="73">
        <f>IF('Indicator Data'!BA85="No data","x",ROUND(IF('Indicator Data'!BA85&gt;U$195,10,IF('Indicator Data'!BA85&lt;U$194,0,10-(U$195-'Indicator Data'!BA85)/(U$195-U$194)*10)),1))</f>
        <v>0.4</v>
      </c>
      <c r="V82" s="73" t="str">
        <f>IF('Indicator Data'!BB85="No data","x",IF('Indicator Data'!BB85=0,0,ROUND(IF(LOG('Indicator Data'!BB85)&gt;V$195,10,IF(LOG('Indicator Data'!BB85)&lt;V$194,0,10-(V$195-LOG('Indicator Data'!BB85))/(V$195-V$194)*10)),1)))</f>
        <v>x</v>
      </c>
      <c r="W82" s="73">
        <f t="shared" si="27"/>
        <v>0.4</v>
      </c>
      <c r="X82" s="73">
        <f>IF('Indicator Data'!AZ85="No data","x",ROUND(IF('Indicator Data'!AZ85&gt;X$195,10,IF('Indicator Data'!AZ85&lt;X$194,0,10-(X$195-'Indicator Data'!AZ85)/(X$195-X$194)*10)),1))</f>
        <v>0.1</v>
      </c>
      <c r="Y82" s="73" t="str">
        <f>IF('Indicator Data'!BC85="No data","x",ROUND(IF('Indicator Data'!BC85&gt;Y$195,10,IF('Indicator Data'!BC85&lt;Y$194,0,10-(Y$195-'Indicator Data'!BC85)/(Y$195-Y$194)*10)),1))</f>
        <v>x</v>
      </c>
      <c r="Z82" s="211" t="str">
        <f>IF('Indicator Data'!BD85="No data","x",ROUND(IF('Indicator Data'!BD85&gt;Z$195,10,IF('Indicator Data'!BD85&lt;Z$194,0,10-(Z$195-'Indicator Data'!BD85)/(Z$195-Z$194)*10)),1))</f>
        <v>x</v>
      </c>
      <c r="AA82" s="77">
        <f>IF('Indicator Data'!BE85="No data","x",IF('Indicator Data'!BE85&gt;'Indicator Data'!BE85,1,'Indicator Data'!BE85/'Indicator Data'!CK85))</f>
        <v>2.0603662589476554E-6</v>
      </c>
      <c r="AB82" s="211">
        <f t="shared" si="28"/>
        <v>0</v>
      </c>
      <c r="AC82" s="74">
        <f t="shared" si="29"/>
        <v>0.2</v>
      </c>
      <c r="AD82" s="73">
        <f>IF('Indicator Data'!AX85="No data","x",ROUND(IF('Indicator Data'!AX85&gt;AD$195,10,IF('Indicator Data'!AX85&lt;AD$194,0,10-(AD$195-'Indicator Data'!AX85)/(AD$195-AD$194)*10)),1))</f>
        <v>0.3</v>
      </c>
      <c r="AE82" s="73" t="str">
        <f>IF('Indicator Data'!AY85="No data","x",ROUND(IF('Indicator Data'!AY85&gt;AE$195,10,IF('Indicator Data'!AY85&lt;AE$194,0,10-(AE$195-'Indicator Data'!AY85)/(AE$195-AE$194)*10)),1))</f>
        <v>x</v>
      </c>
      <c r="AF82" s="74">
        <f t="shared" si="30"/>
        <v>0.3</v>
      </c>
      <c r="AG82" s="88">
        <f>('Indicator Data'!BJ85+'Indicator Data'!BI85*0.5+'Indicator Data'!BH85*0.25)/1000</f>
        <v>7.4999999999999997E-2</v>
      </c>
      <c r="AH82" s="79">
        <f>AG82*1000/'Indicator Data'!CK85</f>
        <v>1.5452746942107416E-5</v>
      </c>
      <c r="AI82" s="74">
        <f t="shared" si="31"/>
        <v>0</v>
      </c>
      <c r="AJ82" s="73">
        <f>IF('Indicator Data'!BN85="No data","x",ROUND(IF('Indicator Data'!BN85&lt;$AJ$194,10,IF('Indicator Data'!BN85&gt;$AJ$195,0,($AJ$195-'Indicator Data'!BN85)/($AJ$195-$AJ$194)*10)),1))</f>
        <v>0.4</v>
      </c>
      <c r="AK82" s="73">
        <f>IF('Indicator Data'!BO85="No data","x",ROUND(IF('Indicator Data'!BO85&gt;$AK$195,10,IF('Indicator Data'!BO85&lt;$AK$194,0,10-($AK$195-'Indicator Data'!BO85)/($AK$195-$AK$194)*10)),1))</f>
        <v>0</v>
      </c>
      <c r="AL82" s="80">
        <f>IF('Indicator Data'!BP85="No data","x",ROUND(IF('Indicator Data'!BP85&gt;$AL$195,10,IF('Indicator Data'!BP85&lt;$AL$194,0,10-($AL$195-'Indicator Data'!BP85)/($AL$195-$AL$194)*10)),1))</f>
        <v>0.3</v>
      </c>
      <c r="AM82" s="80">
        <f>IF('Indicator Data'!BQ85="No data","x",ROUND(IF('Indicator Data'!BQ85&gt;$AM$195,10,IF('Indicator Data'!BQ85&lt;$AM$194,0,10-($AM$195-'Indicator Data'!BQ85)/($AM$195-$AM$194)*10)),1))</f>
        <v>1.7</v>
      </c>
      <c r="AN82" s="73">
        <f t="shared" si="32"/>
        <v>0.6</v>
      </c>
      <c r="AO82" s="74">
        <f t="shared" si="33"/>
        <v>0.2</v>
      </c>
      <c r="AP82" s="81">
        <f t="shared" si="34"/>
        <v>0.2</v>
      </c>
      <c r="AQ82" s="82">
        <f t="shared" si="18"/>
        <v>2.2000000000000002</v>
      </c>
    </row>
    <row r="83" spans="1:43" s="4" customFormat="1" x14ac:dyDescent="0.25">
      <c r="A83" s="126" t="str">
        <f>'Indicator Data'!A86</f>
        <v>Israel</v>
      </c>
      <c r="B83" s="59" t="str">
        <f>'Indicator Data'!B86</f>
        <v>ISR</v>
      </c>
      <c r="C83" s="73">
        <f>ROUND(IF('Indicator Data'!AQ86="No data",IF((0.1233*LN('Indicator Data'!CJ86)-0.4559)&gt;C$195,0,IF((0.1233*LN('Indicator Data'!CJ86)-0.4559)&lt;C$194,10,(C$195-(0.1233*LN('Indicator Data'!CJ86)-0.4559))/(C$195-C$194)*10)),IF('Indicator Data'!AQ86&gt;C$195,0,IF('Indicator Data'!AQ86&lt;C$194,10,(C$195-'Indicator Data'!AQ86)/(C$195-C$194)*10))),1)</f>
        <v>0.7</v>
      </c>
      <c r="D83" s="73" t="str">
        <f>IF('Indicator Data'!AR86="No data","x",ROUND((IF(LOG('Indicator Data'!AR86*1000)&gt;D$195,10,IF(LOG('Indicator Data'!AR86*1000)&lt;D$194,0,10-(D$195-LOG('Indicator Data'!AR86*1000))/(D$195-D$194)*10))),1))</f>
        <v>x</v>
      </c>
      <c r="E83" s="74">
        <f t="shared" si="19"/>
        <v>0.7</v>
      </c>
      <c r="F83" s="73">
        <f>IF('Indicator Data'!BF86="No data","x",ROUND(IF('Indicator Data'!BF86&gt;F$195,10,IF('Indicator Data'!BF86&lt;F$194,0,10-(F$195-'Indicator Data'!BF86)/(F$195-F$194)*10)),1))</f>
        <v>1.3</v>
      </c>
      <c r="G83" s="73">
        <f>IF('Indicator Data'!BG86="No data","x",ROUND(IF('Indicator Data'!BG86&gt;G$195,10,IF('Indicator Data'!BG86&lt;G$194,0,10-(G$195-'Indicator Data'!BG86)/(G$195-G$194)*10)),1))</f>
        <v>4.4000000000000004</v>
      </c>
      <c r="H83" s="74">
        <f t="shared" si="20"/>
        <v>2.9</v>
      </c>
      <c r="I83" s="75">
        <f>SUM(IF('Indicator Data'!AS86=0,0,'Indicator Data'!AS86),SUM('Indicator Data'!AT86:AU86))</f>
        <v>9.7128999999999993E-2</v>
      </c>
      <c r="J83" s="75">
        <f>I83/'Indicator Data'!CK86*1000000</f>
        <v>1.0933271798104416E-2</v>
      </c>
      <c r="K83" s="73">
        <f t="shared" si="21"/>
        <v>0</v>
      </c>
      <c r="L83" s="73" t="str">
        <f>IF('Indicator Data'!AV86="No data","x",ROUND(IF('Indicator Data'!AV86&gt;L$195,10,IF('Indicator Data'!AV86&lt;L$194,0,10-(L$195-'Indicator Data'!AV86)/(L$195-L$194)*10)),1))</f>
        <v>x</v>
      </c>
      <c r="M83" s="73">
        <f>IF('Indicator Data'!AW86="No data","x",IF('Indicator Data'!AW86=0,0,ROUND(IF(LOG('Indicator Data'!AW86)&gt;M$195,10,IF(LOG('Indicator Data'!AW86)&lt;M$194,0,10-(M$195-LOG('Indicator Data'!AW86))/(M$195-M$194)*10)),1)))</f>
        <v>3.2</v>
      </c>
      <c r="N83" s="74">
        <f t="shared" si="22"/>
        <v>1.6</v>
      </c>
      <c r="O83" s="76">
        <f t="shared" si="23"/>
        <v>1.5</v>
      </c>
      <c r="P83" s="88">
        <f>IF(AND('Indicator Data'!BK86="No data",'Indicator Data'!BL86="No data"),0,SUM('Indicator Data'!BK86:BM86)/1000)</f>
        <v>54.139000000000003</v>
      </c>
      <c r="Q83" s="73">
        <f t="shared" si="24"/>
        <v>5.8</v>
      </c>
      <c r="R83" s="77">
        <f>P83*1000/'Indicator Data'!CK86</f>
        <v>6.0941263873567622E-3</v>
      </c>
      <c r="S83" s="73">
        <f t="shared" si="25"/>
        <v>5</v>
      </c>
      <c r="T83" s="78">
        <f t="shared" si="26"/>
        <v>5.4</v>
      </c>
      <c r="U83" s="73" t="str">
        <f>IF('Indicator Data'!BA86="No data","x",ROUND(IF('Indicator Data'!BA86&gt;U$195,10,IF('Indicator Data'!BA86&lt;U$194,0,10-(U$195-'Indicator Data'!BA86)/(U$195-U$194)*10)),1))</f>
        <v>x</v>
      </c>
      <c r="V83" s="73" t="str">
        <f>IF('Indicator Data'!BB86="No data","x",IF('Indicator Data'!BB86=0,0,ROUND(IF(LOG('Indicator Data'!BB86)&gt;V$195,10,IF(LOG('Indicator Data'!BB86)&lt;V$194,0,10-(V$195-LOG('Indicator Data'!BB86))/(V$195-V$194)*10)),1)))</f>
        <v>x</v>
      </c>
      <c r="W83" s="73" t="str">
        <f t="shared" si="27"/>
        <v>x</v>
      </c>
      <c r="X83" s="73">
        <f>IF('Indicator Data'!AZ86="No data","x",ROUND(IF('Indicator Data'!AZ86&gt;X$195,10,IF('Indicator Data'!AZ86&lt;X$194,0,10-(X$195-'Indicator Data'!AZ86)/(X$195-X$194)*10)),1))</f>
        <v>0.1</v>
      </c>
      <c r="Y83" s="73" t="str">
        <f>IF('Indicator Data'!BC86="No data","x",ROUND(IF('Indicator Data'!BC86&gt;Y$195,10,IF('Indicator Data'!BC86&lt;Y$194,0,10-(Y$195-'Indicator Data'!BC86)/(Y$195-Y$194)*10)),1))</f>
        <v>x</v>
      </c>
      <c r="Z83" s="211" t="str">
        <f>IF('Indicator Data'!BD86="No data","x",ROUND(IF('Indicator Data'!BD86&gt;Z$195,10,IF('Indicator Data'!BD86&lt;Z$194,0,10-(Z$195-'Indicator Data'!BD86)/(Z$195-Z$194)*10)),1))</f>
        <v>x</v>
      </c>
      <c r="AA83" s="77">
        <f>IF('Indicator Data'!BE86="No data","x",IF('Indicator Data'!BE86&gt;'Indicator Data'!BE86,1,'Indicator Data'!BE86/'Indicator Data'!CK86))</f>
        <v>0</v>
      </c>
      <c r="AB83" s="211">
        <f t="shared" si="28"/>
        <v>0</v>
      </c>
      <c r="AC83" s="74">
        <f t="shared" si="29"/>
        <v>0.1</v>
      </c>
      <c r="AD83" s="73">
        <f>IF('Indicator Data'!AX86="No data","x",ROUND(IF('Indicator Data'!AX86&gt;AD$195,10,IF('Indicator Data'!AX86&lt;AD$194,0,10-(AD$195-'Indicator Data'!AX86)/(AD$195-AD$194)*10)),1))</f>
        <v>0.3</v>
      </c>
      <c r="AE83" s="73" t="str">
        <f>IF('Indicator Data'!AY86="No data","x",ROUND(IF('Indicator Data'!AY86&gt;AE$195,10,IF('Indicator Data'!AY86&lt;AE$194,0,10-(AE$195-'Indicator Data'!AY86)/(AE$195-AE$194)*10)),1))</f>
        <v>x</v>
      </c>
      <c r="AF83" s="74">
        <f t="shared" si="30"/>
        <v>0.3</v>
      </c>
      <c r="AG83" s="88">
        <f>('Indicator Data'!BJ86+'Indicator Data'!BI86*0.5+'Indicator Data'!BH86*0.25)/1000</f>
        <v>0</v>
      </c>
      <c r="AH83" s="79">
        <f>AG83*1000/'Indicator Data'!CK86</f>
        <v>0</v>
      </c>
      <c r="AI83" s="74">
        <f t="shared" si="31"/>
        <v>0</v>
      </c>
      <c r="AJ83" s="73">
        <f>IF('Indicator Data'!BN86="No data","x",ROUND(IF('Indicator Data'!BN86&lt;$AJ$194,10,IF('Indicator Data'!BN86&gt;$AJ$195,0,($AJ$195-'Indicator Data'!BN86)/($AJ$195-$AJ$194)*10)),1))</f>
        <v>0</v>
      </c>
      <c r="AK83" s="73">
        <f>IF('Indicator Data'!BO86="No data","x",ROUND(IF('Indicator Data'!BO86&gt;$AK$195,10,IF('Indicator Data'!BO86&lt;$AK$194,0,10-($AK$195-'Indicator Data'!BO86)/($AK$195-$AK$194)*10)),1))</f>
        <v>0</v>
      </c>
      <c r="AL83" s="80">
        <f>IF('Indicator Data'!BP86="No data","x",ROUND(IF('Indicator Data'!BP86&gt;$AL$195,10,IF('Indicator Data'!BP86&lt;$AL$194,0,10-($AL$195-'Indicator Data'!BP86)/($AL$195-$AL$194)*10)),1))</f>
        <v>1.3</v>
      </c>
      <c r="AM83" s="80">
        <f>IF('Indicator Data'!BQ86="No data","x",ROUND(IF('Indicator Data'!BQ86&gt;$AM$195,10,IF('Indicator Data'!BQ86&lt;$AM$194,0,10-($AM$195-'Indicator Data'!BQ86)/($AM$195-$AM$194)*10)),1))</f>
        <v>3</v>
      </c>
      <c r="AN83" s="73">
        <f t="shared" si="32"/>
        <v>1.6</v>
      </c>
      <c r="AO83" s="74">
        <f t="shared" si="33"/>
        <v>0</v>
      </c>
      <c r="AP83" s="81">
        <f t="shared" si="34"/>
        <v>0.1</v>
      </c>
      <c r="AQ83" s="82">
        <f t="shared" si="18"/>
        <v>3.2</v>
      </c>
    </row>
    <row r="84" spans="1:43" s="4" customFormat="1" x14ac:dyDescent="0.25">
      <c r="A84" s="126" t="str">
        <f>'Indicator Data'!A87</f>
        <v>Italy</v>
      </c>
      <c r="B84" s="59" t="str">
        <f>'Indicator Data'!B87</f>
        <v>ITA</v>
      </c>
      <c r="C84" s="73">
        <f>ROUND(IF('Indicator Data'!AQ87="No data",IF((0.1233*LN('Indicator Data'!CJ87)-0.4559)&gt;C$195,0,IF((0.1233*LN('Indicator Data'!CJ87)-0.4559)&lt;C$194,10,(C$195-(0.1233*LN('Indicator Data'!CJ87)-0.4559))/(C$195-C$194)*10)),IF('Indicator Data'!AQ87&gt;C$195,0,IF('Indicator Data'!AQ87&lt;C$194,10,(C$195-'Indicator Data'!AQ87)/(C$195-C$194)*10))),1)</f>
        <v>1.1000000000000001</v>
      </c>
      <c r="D84" s="73" t="str">
        <f>IF('Indicator Data'!AR87="No data","x",ROUND((IF(LOG('Indicator Data'!AR87*1000)&gt;D$195,10,IF(LOG('Indicator Data'!AR87*1000)&lt;D$194,0,10-(D$195-LOG('Indicator Data'!AR87*1000))/(D$195-D$194)*10))),1))</f>
        <v>x</v>
      </c>
      <c r="E84" s="74">
        <f t="shared" si="19"/>
        <v>1.1000000000000001</v>
      </c>
      <c r="F84" s="73">
        <f>IF('Indicator Data'!BF87="No data","x",ROUND(IF('Indicator Data'!BF87&gt;F$195,10,IF('Indicator Data'!BF87&lt;F$194,0,10-(F$195-'Indicator Data'!BF87)/(F$195-F$194)*10)),1))</f>
        <v>1.2</v>
      </c>
      <c r="G84" s="73">
        <f>IF('Indicator Data'!BG87="No data","x",ROUND(IF('Indicator Data'!BG87&gt;G$195,10,IF('Indicator Data'!BG87&lt;G$194,0,10-(G$195-'Indicator Data'!BG87)/(G$195-G$194)*10)),1))</f>
        <v>2.5</v>
      </c>
      <c r="H84" s="74">
        <f t="shared" si="20"/>
        <v>1.9</v>
      </c>
      <c r="I84" s="75">
        <f>SUM(IF('Indicator Data'!AS87=0,0,'Indicator Data'!AS87),SUM('Indicator Data'!AT87:AU87))</f>
        <v>2.7148180000000002</v>
      </c>
      <c r="J84" s="75">
        <f>I84/'Indicator Data'!CK87*1000000</f>
        <v>4.4924049603182359E-2</v>
      </c>
      <c r="K84" s="73">
        <f t="shared" si="21"/>
        <v>0</v>
      </c>
      <c r="L84" s="73" t="str">
        <f>IF('Indicator Data'!AV87="No data","x",ROUND(IF('Indicator Data'!AV87&gt;L$195,10,IF('Indicator Data'!AV87&lt;L$194,0,10-(L$195-'Indicator Data'!AV87)/(L$195-L$194)*10)),1))</f>
        <v>x</v>
      </c>
      <c r="M84" s="73">
        <f>IF('Indicator Data'!AW87="No data","x",IF('Indicator Data'!AW87=0,0,ROUND(IF(LOG('Indicator Data'!AW87)&gt;M$195,10,IF(LOG('Indicator Data'!AW87)&lt;M$194,0,10-(M$195-LOG('Indicator Data'!AW87))/(M$195-M$194)*10)),1)))</f>
        <v>4</v>
      </c>
      <c r="N84" s="74">
        <f t="shared" si="22"/>
        <v>2</v>
      </c>
      <c r="O84" s="76">
        <f t="shared" si="23"/>
        <v>1.5</v>
      </c>
      <c r="P84" s="88">
        <f>IF(AND('Indicator Data'!BK87="No data",'Indicator Data'!BL87="No data"),0,SUM('Indicator Data'!BK87:BM87)/1000)</f>
        <v>294.86700000000002</v>
      </c>
      <c r="Q84" s="73">
        <f t="shared" si="24"/>
        <v>8.1999999999999993</v>
      </c>
      <c r="R84" s="77">
        <f>P84*1000/'Indicator Data'!CK87</f>
        <v>4.8793767148816499E-3</v>
      </c>
      <c r="S84" s="73">
        <f t="shared" si="25"/>
        <v>4.7</v>
      </c>
      <c r="T84" s="78">
        <f t="shared" si="26"/>
        <v>6.5</v>
      </c>
      <c r="U84" s="73">
        <f>IF('Indicator Data'!BA87="No data","x",ROUND(IF('Indicator Data'!BA87&gt;U$195,10,IF('Indicator Data'!BA87&lt;U$194,0,10-(U$195-'Indicator Data'!BA87)/(U$195-U$194)*10)),1))</f>
        <v>0.6</v>
      </c>
      <c r="V84" s="73">
        <f>IF('Indicator Data'!BB87="No data","x",IF('Indicator Data'!BB87=0,0,ROUND(IF(LOG('Indicator Data'!BB87)&gt;V$195,10,IF(LOG('Indicator Data'!BB87)&lt;V$194,0,10-(V$195-LOG('Indicator Data'!BB87))/(V$195-V$194)*10)),1)))</f>
        <v>3.2</v>
      </c>
      <c r="W84" s="73">
        <f t="shared" si="27"/>
        <v>1.9000000000000001</v>
      </c>
      <c r="X84" s="73">
        <f>IF('Indicator Data'!AZ87="No data","x",ROUND(IF('Indicator Data'!AZ87&gt;X$195,10,IF('Indicator Data'!AZ87&lt;X$194,0,10-(X$195-'Indicator Data'!AZ87)/(X$195-X$194)*10)),1))</f>
        <v>0.1</v>
      </c>
      <c r="Y84" s="73" t="str">
        <f>IF('Indicator Data'!BC87="No data","x",ROUND(IF('Indicator Data'!BC87&gt;Y$195,10,IF('Indicator Data'!BC87&lt;Y$194,0,10-(Y$195-'Indicator Data'!BC87)/(Y$195-Y$194)*10)),1))</f>
        <v>x</v>
      </c>
      <c r="Z84" s="211" t="str">
        <f>IF('Indicator Data'!BD87="No data","x",ROUND(IF('Indicator Data'!BD87&gt;Z$195,10,IF('Indicator Data'!BD87&lt;Z$194,0,10-(Z$195-'Indicator Data'!BD87)/(Z$195-Z$194)*10)),1))</f>
        <v>x</v>
      </c>
      <c r="AA84" s="77">
        <f>IF('Indicator Data'!BE87="No data","x",IF('Indicator Data'!BE87&gt;'Indicator Data'!BE87,1,'Indicator Data'!BE87/'Indicator Data'!CK87))</f>
        <v>1.7044152164630493E-6</v>
      </c>
      <c r="AB84" s="211">
        <f t="shared" si="28"/>
        <v>0</v>
      </c>
      <c r="AC84" s="74">
        <f t="shared" si="29"/>
        <v>0.7</v>
      </c>
      <c r="AD84" s="73">
        <f>IF('Indicator Data'!AX87="No data","x",ROUND(IF('Indicator Data'!AX87&gt;AD$195,10,IF('Indicator Data'!AX87&lt;AD$194,0,10-(AD$195-'Indicator Data'!AX87)/(AD$195-AD$194)*10)),1))</f>
        <v>0.3</v>
      </c>
      <c r="AE84" s="73" t="str">
        <f>IF('Indicator Data'!AY87="No data","x",ROUND(IF('Indicator Data'!AY87&gt;AE$195,10,IF('Indicator Data'!AY87&lt;AE$194,0,10-(AE$195-'Indicator Data'!AY87)/(AE$195-AE$194)*10)),1))</f>
        <v>x</v>
      </c>
      <c r="AF84" s="74">
        <f t="shared" si="30"/>
        <v>0.3</v>
      </c>
      <c r="AG84" s="88">
        <f>('Indicator Data'!BJ87+'Indicator Data'!BI87*0.5+'Indicator Data'!BH87*0.25)/1000</f>
        <v>3.6387499999999999</v>
      </c>
      <c r="AH84" s="79">
        <f>AG84*1000/'Indicator Data'!CK87</f>
        <v>6.0213018144707966E-5</v>
      </c>
      <c r="AI84" s="74">
        <f t="shared" si="31"/>
        <v>0</v>
      </c>
      <c r="AJ84" s="73">
        <f>IF('Indicator Data'!BN87="No data","x",ROUND(IF('Indicator Data'!BN87&lt;$AJ$194,10,IF('Indicator Data'!BN87&gt;$AJ$195,0,($AJ$195-'Indicator Data'!BN87)/($AJ$195-$AJ$194)*10)),1))</f>
        <v>0.8</v>
      </c>
      <c r="AK84" s="73">
        <f>IF('Indicator Data'!BO87="No data","x",ROUND(IF('Indicator Data'!BO87&gt;$AK$195,10,IF('Indicator Data'!BO87&lt;$AK$194,0,10-($AK$195-'Indicator Data'!BO87)/($AK$195-$AK$194)*10)),1))</f>
        <v>0</v>
      </c>
      <c r="AL84" s="80">
        <f>IF('Indicator Data'!BP87="No data","x",ROUND(IF('Indicator Data'!BP87&gt;$AL$195,10,IF('Indicator Data'!BP87&lt;$AL$194,0,10-($AL$195-'Indicator Data'!BP87)/($AL$195-$AL$194)*10)),1))</f>
        <v>1.1000000000000001</v>
      </c>
      <c r="AM84" s="80">
        <f>IF('Indicator Data'!BQ87="No data","x",ROUND(IF('Indicator Data'!BQ87&gt;$AM$195,10,IF('Indicator Data'!BQ87&lt;$AM$194,0,10-($AM$195-'Indicator Data'!BQ87)/($AM$195-$AM$194)*10)),1))</f>
        <v>2.5</v>
      </c>
      <c r="AN84" s="73">
        <f t="shared" si="32"/>
        <v>1.4</v>
      </c>
      <c r="AO84" s="74">
        <f t="shared" si="33"/>
        <v>0.4</v>
      </c>
      <c r="AP84" s="81">
        <f t="shared" si="34"/>
        <v>0.4</v>
      </c>
      <c r="AQ84" s="82">
        <f t="shared" si="18"/>
        <v>4.0999999999999996</v>
      </c>
    </row>
    <row r="85" spans="1:43" s="4" customFormat="1" x14ac:dyDescent="0.25">
      <c r="A85" s="126" t="str">
        <f>'Indicator Data'!A88</f>
        <v>Jamaica</v>
      </c>
      <c r="B85" s="59" t="str">
        <f>'Indicator Data'!B88</f>
        <v>JAM</v>
      </c>
      <c r="C85" s="73">
        <f>ROUND(IF('Indicator Data'!AQ88="No data",IF((0.1233*LN('Indicator Data'!CJ88)-0.4559)&gt;C$195,0,IF((0.1233*LN('Indicator Data'!CJ88)-0.4559)&lt;C$194,10,(C$195-(0.1233*LN('Indicator Data'!CJ88)-0.4559))/(C$195-C$194)*10)),IF('Indicator Data'!AQ88&gt;C$195,0,IF('Indicator Data'!AQ88&lt;C$194,10,(C$195-'Indicator Data'!AQ88)/(C$195-C$194)*10))),1)</f>
        <v>3.4</v>
      </c>
      <c r="D85" s="73">
        <f>IF('Indicator Data'!AR88="No data","x",ROUND((IF(LOG('Indicator Data'!AR88*1000)&gt;D$195,10,IF(LOG('Indicator Data'!AR88*1000)&lt;D$194,0,10-(D$195-LOG('Indicator Data'!AR88*1000))/(D$195-D$194)*10))),1))</f>
        <v>3.9</v>
      </c>
      <c r="E85" s="74">
        <f t="shared" si="19"/>
        <v>3.7</v>
      </c>
      <c r="F85" s="73">
        <f>IF('Indicator Data'!BF88="No data","x",ROUND(IF('Indicator Data'!BF88&gt;F$195,10,IF('Indicator Data'!BF88&lt;F$194,0,10-(F$195-'Indicator Data'!BF88)/(F$195-F$194)*10)),1))</f>
        <v>5.5</v>
      </c>
      <c r="G85" s="73" t="str">
        <f>IF('Indicator Data'!BG88="No data","x",ROUND(IF('Indicator Data'!BG88&gt;G$195,10,IF('Indicator Data'!BG88&lt;G$194,0,10-(G$195-'Indicator Data'!BG88)/(G$195-G$194)*10)),1))</f>
        <v>x</v>
      </c>
      <c r="H85" s="74">
        <f t="shared" si="20"/>
        <v>5.5</v>
      </c>
      <c r="I85" s="75">
        <f>SUM(IF('Indicator Data'!AS88=0,0,'Indicator Data'!AS88),SUM('Indicator Data'!AT88:AU88))</f>
        <v>49.141570999999992</v>
      </c>
      <c r="J85" s="75">
        <f>I85/'Indicator Data'!CK88*1000000</f>
        <v>16.744122282020747</v>
      </c>
      <c r="K85" s="73">
        <f t="shared" si="21"/>
        <v>0.3</v>
      </c>
      <c r="L85" s="73">
        <f>IF('Indicator Data'!AV88="No data","x",ROUND(IF('Indicator Data'!AV88&gt;L$195,10,IF('Indicator Data'!AV88&lt;L$194,0,10-(L$195-'Indicator Data'!AV88)/(L$195-L$194)*10)),1))</f>
        <v>0.3</v>
      </c>
      <c r="M85" s="73">
        <f>IF('Indicator Data'!AW88="No data","x",IF('Indicator Data'!AW88=0,0,ROUND(IF(LOG('Indicator Data'!AW88)&gt;M$195,10,IF(LOG('Indicator Data'!AW88)&lt;M$194,0,10-(M$195-LOG('Indicator Data'!AW88))/(M$195-M$194)*10)),1)))</f>
        <v>9.1</v>
      </c>
      <c r="N85" s="74">
        <f t="shared" si="22"/>
        <v>3.2</v>
      </c>
      <c r="O85" s="76">
        <f t="shared" si="23"/>
        <v>4</v>
      </c>
      <c r="P85" s="88">
        <f>IF(AND('Indicator Data'!BK88="No data",'Indicator Data'!BL88="No data"),0,SUM('Indicator Data'!BK88:BM88)/1000)</f>
        <v>3.6999999999999998E-2</v>
      </c>
      <c r="Q85" s="73">
        <f t="shared" si="24"/>
        <v>0</v>
      </c>
      <c r="R85" s="77">
        <f>P85*1000/'Indicator Data'!CK88</f>
        <v>1.2607096432362075E-5</v>
      </c>
      <c r="S85" s="73">
        <f t="shared" si="25"/>
        <v>0</v>
      </c>
      <c r="T85" s="78">
        <f t="shared" si="26"/>
        <v>0</v>
      </c>
      <c r="U85" s="73">
        <f>IF('Indicator Data'!BA88="No data","x",ROUND(IF('Indicator Data'!BA88&gt;U$195,10,IF('Indicator Data'!BA88&lt;U$194,0,10-(U$195-'Indicator Data'!BA88)/(U$195-U$194)*10)),1))</f>
        <v>3.4</v>
      </c>
      <c r="V85" s="73">
        <f>IF('Indicator Data'!BB88="No data","x",IF('Indicator Data'!BB88=0,0,ROUND(IF(LOG('Indicator Data'!BB88)&gt;V$195,10,IF(LOG('Indicator Data'!BB88)&lt;V$194,0,10-(V$195-LOG('Indicator Data'!BB88))/(V$195-V$194)*10)),1)))</f>
        <v>6.9</v>
      </c>
      <c r="W85" s="73">
        <f t="shared" si="27"/>
        <v>5.15</v>
      </c>
      <c r="X85" s="73">
        <f>IF('Indicator Data'!AZ88="No data","x",ROUND(IF('Indicator Data'!AZ88&gt;X$195,10,IF('Indicator Data'!AZ88&lt;X$194,0,10-(X$195-'Indicator Data'!AZ88)/(X$195-X$194)*10)),1))</f>
        <v>0.1</v>
      </c>
      <c r="Y85" s="73" t="str">
        <f>IF('Indicator Data'!BC88="No data","x",ROUND(IF('Indicator Data'!BC88&gt;Y$195,10,IF('Indicator Data'!BC88&lt;Y$194,0,10-(Y$195-'Indicator Data'!BC88)/(Y$195-Y$194)*10)),1))</f>
        <v>x</v>
      </c>
      <c r="Z85" s="211" t="str">
        <f>IF('Indicator Data'!BD88="No data","x",ROUND(IF('Indicator Data'!BD88&gt;Z$195,10,IF('Indicator Data'!BD88&lt;Z$194,0,10-(Z$195-'Indicator Data'!BD88)/(Z$195-Z$194)*10)),1))</f>
        <v>x</v>
      </c>
      <c r="AA85" s="77">
        <f>IF('Indicator Data'!BE88="No data","x",IF('Indicator Data'!BE88&gt;'Indicator Data'!BE88,1,'Indicator Data'!BE88/'Indicator Data'!CK88))</f>
        <v>0.1042269549943694</v>
      </c>
      <c r="AB85" s="211">
        <f t="shared" si="28"/>
        <v>1.2</v>
      </c>
      <c r="AC85" s="74">
        <f t="shared" si="29"/>
        <v>2.2000000000000002</v>
      </c>
      <c r="AD85" s="73">
        <f>IF('Indicator Data'!AX88="No data","x",ROUND(IF('Indicator Data'!AX88&gt;AD$195,10,IF('Indicator Data'!AX88&lt;AD$194,0,10-(AD$195-'Indicator Data'!AX88)/(AD$195-AD$194)*10)),1))</f>
        <v>1.2</v>
      </c>
      <c r="AE85" s="73">
        <f>IF('Indicator Data'!AY88="No data","x",ROUND(IF('Indicator Data'!AY88&gt;AE$195,10,IF('Indicator Data'!AY88&lt;AE$194,0,10-(AE$195-'Indicator Data'!AY88)/(AE$195-AE$194)*10)),1))</f>
        <v>0.6</v>
      </c>
      <c r="AF85" s="74">
        <f t="shared" si="30"/>
        <v>0.9</v>
      </c>
      <c r="AG85" s="88">
        <f>('Indicator Data'!BJ88+'Indicator Data'!BI88*0.5+'Indicator Data'!BH88*0.25)/1000</f>
        <v>1.25</v>
      </c>
      <c r="AH85" s="79">
        <f>AG85*1000/'Indicator Data'!CK88</f>
        <v>4.2591542001223231E-4</v>
      </c>
      <c r="AI85" s="74">
        <f t="shared" si="31"/>
        <v>0</v>
      </c>
      <c r="AJ85" s="73">
        <f>IF('Indicator Data'!BN88="No data","x",ROUND(IF('Indicator Data'!BN88&lt;$AJ$194,10,IF('Indicator Data'!BN88&gt;$AJ$195,0,($AJ$195-'Indicator Data'!BN88)/($AJ$195-$AJ$194)*10)),1))</f>
        <v>4.8</v>
      </c>
      <c r="AK85" s="73">
        <f>IF('Indicator Data'!BO88="No data","x",ROUND(IF('Indicator Data'!BO88&gt;$AK$195,10,IF('Indicator Data'!BO88&lt;$AK$194,0,10-($AK$195-'Indicator Data'!BO88)/($AK$195-$AK$194)*10)),1))</f>
        <v>1</v>
      </c>
      <c r="AL85" s="80">
        <f>IF('Indicator Data'!BP88="No data","x",ROUND(IF('Indicator Data'!BP88&gt;$AL$195,10,IF('Indicator Data'!BP88&lt;$AL$194,0,10-($AL$195-'Indicator Data'!BP88)/($AL$195-$AL$194)*10)),1))</f>
        <v>4.4000000000000004</v>
      </c>
      <c r="AM85" s="80">
        <f>IF('Indicator Data'!BQ88="No data","x",ROUND(IF('Indicator Data'!BQ88&gt;$AM$195,10,IF('Indicator Data'!BQ88&lt;$AM$194,0,10-($AM$195-'Indicator Data'!BQ88)/($AM$195-$AM$194)*10)),1))</f>
        <v>3.5</v>
      </c>
      <c r="AN85" s="73">
        <f t="shared" si="32"/>
        <v>4.2</v>
      </c>
      <c r="AO85" s="74">
        <f t="shared" si="33"/>
        <v>2.9</v>
      </c>
      <c r="AP85" s="81">
        <f t="shared" si="34"/>
        <v>1.6</v>
      </c>
      <c r="AQ85" s="82">
        <f t="shared" si="18"/>
        <v>0.8</v>
      </c>
    </row>
    <row r="86" spans="1:43" s="4" customFormat="1" x14ac:dyDescent="0.25">
      <c r="A86" s="126" t="str">
        <f>'Indicator Data'!A89</f>
        <v>Japan</v>
      </c>
      <c r="B86" s="59" t="str">
        <f>'Indicator Data'!B89</f>
        <v>JPN</v>
      </c>
      <c r="C86" s="73">
        <f>ROUND(IF('Indicator Data'!AQ89="No data",IF((0.1233*LN('Indicator Data'!CJ89)-0.4559)&gt;C$195,0,IF((0.1233*LN('Indicator Data'!CJ89)-0.4559)&lt;C$194,10,(C$195-(0.1233*LN('Indicator Data'!CJ89)-0.4559))/(C$195-C$194)*10)),IF('Indicator Data'!AQ89&gt;C$195,0,IF('Indicator Data'!AQ89&lt;C$194,10,(C$195-'Indicator Data'!AQ89)/(C$195-C$194)*10))),1)</f>
        <v>0.6</v>
      </c>
      <c r="D86" s="73" t="str">
        <f>IF('Indicator Data'!AR89="No data","x",ROUND((IF(LOG('Indicator Data'!AR89*1000)&gt;D$195,10,IF(LOG('Indicator Data'!AR89*1000)&lt;D$194,0,10-(D$195-LOG('Indicator Data'!AR89*1000))/(D$195-D$194)*10))),1))</f>
        <v>x</v>
      </c>
      <c r="E86" s="74">
        <f t="shared" si="19"/>
        <v>0.6</v>
      </c>
      <c r="F86" s="73">
        <f>IF('Indicator Data'!BF89="No data","x",ROUND(IF('Indicator Data'!BF89&gt;F$195,10,IF('Indicator Data'!BF89&lt;F$194,0,10-(F$195-'Indicator Data'!BF89)/(F$195-F$194)*10)),1))</f>
        <v>1.4</v>
      </c>
      <c r="G86" s="73">
        <f>IF('Indicator Data'!BG89="No data","x",ROUND(IF('Indicator Data'!BG89&gt;G$195,10,IF('Indicator Data'!BG89&lt;G$194,0,10-(G$195-'Indicator Data'!BG89)/(G$195-G$194)*10)),1))</f>
        <v>1.8</v>
      </c>
      <c r="H86" s="74">
        <f t="shared" si="20"/>
        <v>1.6</v>
      </c>
      <c r="I86" s="75">
        <f>SUM(IF('Indicator Data'!AS89=0,0,'Indicator Data'!AS89),SUM('Indicator Data'!AT89:AU89))</f>
        <v>0.55000000000000004</v>
      </c>
      <c r="J86" s="75">
        <f>I86/'Indicator Data'!CK89*1000000</f>
        <v>4.3468260077143992E-3</v>
      </c>
      <c r="K86" s="73">
        <f t="shared" si="21"/>
        <v>0</v>
      </c>
      <c r="L86" s="73" t="str">
        <f>IF('Indicator Data'!AV89="No data","x",ROUND(IF('Indicator Data'!AV89&gt;L$195,10,IF('Indicator Data'!AV89&lt;L$194,0,10-(L$195-'Indicator Data'!AV89)/(L$195-L$194)*10)),1))</f>
        <v>x</v>
      </c>
      <c r="M86" s="73">
        <f>IF('Indicator Data'!AW89="No data","x",IF('Indicator Data'!AW89=0,0,ROUND(IF(LOG('Indicator Data'!AW89)&gt;M$195,10,IF(LOG('Indicator Data'!AW89)&lt;M$194,0,10-(M$195-LOG('Indicator Data'!AW89))/(M$195-M$194)*10)),1)))</f>
        <v>1.5</v>
      </c>
      <c r="N86" s="74">
        <f t="shared" si="22"/>
        <v>0.8</v>
      </c>
      <c r="O86" s="76">
        <f t="shared" si="23"/>
        <v>0.9</v>
      </c>
      <c r="P86" s="88">
        <f>IF(AND('Indicator Data'!BK89="No data",'Indicator Data'!BL89="No data"),0,SUM('Indicator Data'!BK89:BM89)/1000)</f>
        <v>30.934999999999999</v>
      </c>
      <c r="Q86" s="73">
        <f t="shared" si="24"/>
        <v>5</v>
      </c>
      <c r="R86" s="77">
        <f>P86*1000/'Indicator Data'!CK89</f>
        <v>2.4448920463389986E-4</v>
      </c>
      <c r="S86" s="73">
        <f t="shared" si="25"/>
        <v>2.2999999999999998</v>
      </c>
      <c r="T86" s="78">
        <f t="shared" si="26"/>
        <v>3.7</v>
      </c>
      <c r="U86" s="73">
        <f>IF('Indicator Data'!BA89="No data","x",ROUND(IF('Indicator Data'!BA89&gt;U$195,10,IF('Indicator Data'!BA89&lt;U$194,0,10-(U$195-'Indicator Data'!BA89)/(U$195-U$194)*10)),1))</f>
        <v>0.2</v>
      </c>
      <c r="V86" s="73">
        <f>IF('Indicator Data'!BB89="No data","x",IF('Indicator Data'!BB89=0,0,ROUND(IF(LOG('Indicator Data'!BB89)&gt;V$195,10,IF(LOG('Indicator Data'!BB89)&lt;V$194,0,10-(V$195-LOG('Indicator Data'!BB89))/(V$195-V$194)*10)),1)))</f>
        <v>1.6</v>
      </c>
      <c r="W86" s="73">
        <f t="shared" si="27"/>
        <v>0.9</v>
      </c>
      <c r="X86" s="73">
        <f>IF('Indicator Data'!AZ89="No data","x",ROUND(IF('Indicator Data'!AZ89&gt;X$195,10,IF('Indicator Data'!AZ89&lt;X$194,0,10-(X$195-'Indicator Data'!AZ89)/(X$195-X$194)*10)),1))</f>
        <v>0.3</v>
      </c>
      <c r="Y86" s="73" t="str">
        <f>IF('Indicator Data'!BC89="No data","x",ROUND(IF('Indicator Data'!BC89&gt;Y$195,10,IF('Indicator Data'!BC89&lt;Y$194,0,10-(Y$195-'Indicator Data'!BC89)/(Y$195-Y$194)*10)),1))</f>
        <v>x</v>
      </c>
      <c r="Z86" s="211" t="str">
        <f>IF('Indicator Data'!BD89="No data","x",ROUND(IF('Indicator Data'!BD89&gt;Z$195,10,IF('Indicator Data'!BD89&lt;Z$194,0,10-(Z$195-'Indicator Data'!BD89)/(Z$195-Z$194)*10)),1))</f>
        <v>x</v>
      </c>
      <c r="AA86" s="77">
        <f>IF('Indicator Data'!BE89="No data","x",IF('Indicator Data'!BE89&gt;'Indicator Data'!BE89,1,'Indicator Data'!BE89/'Indicator Data'!CK89))</f>
        <v>6.3226560112209439E-8</v>
      </c>
      <c r="AB86" s="211">
        <f t="shared" si="28"/>
        <v>0</v>
      </c>
      <c r="AC86" s="74">
        <f t="shared" si="29"/>
        <v>0.4</v>
      </c>
      <c r="AD86" s="73">
        <f>IF('Indicator Data'!AX89="No data","x",ROUND(IF('Indicator Data'!AX89&gt;AD$195,10,IF('Indicator Data'!AX89&lt;AD$194,0,10-(AD$195-'Indicator Data'!AX89)/(AD$195-AD$194)*10)),1))</f>
        <v>0.2</v>
      </c>
      <c r="AE86" s="73">
        <f>IF('Indicator Data'!AY89="No data","x",ROUND(IF('Indicator Data'!AY89&gt;AE$195,10,IF('Indicator Data'!AY89&lt;AE$194,0,10-(AE$195-'Indicator Data'!AY89)/(AE$195-AE$194)*10)),1))</f>
        <v>0.8</v>
      </c>
      <c r="AF86" s="74">
        <f t="shared" si="30"/>
        <v>0.5</v>
      </c>
      <c r="AG86" s="88">
        <f>('Indicator Data'!BJ89+'Indicator Data'!BI89*0.5+'Indicator Data'!BH89*0.25)/1000</f>
        <v>814.58924999999999</v>
      </c>
      <c r="AH86" s="79">
        <f>AG86*1000/'Indicator Data'!CK89</f>
        <v>6.4379595227355754E-3</v>
      </c>
      <c r="AI86" s="74">
        <f t="shared" si="31"/>
        <v>0.6</v>
      </c>
      <c r="AJ86" s="73">
        <f>IF('Indicator Data'!BN89="No data","x",ROUND(IF('Indicator Data'!BN89&lt;$AJ$194,10,IF('Indicator Data'!BN89&gt;$AJ$195,0,($AJ$195-'Indicator Data'!BN89)/($AJ$195-$AJ$194)*10)),1))</f>
        <v>4.8</v>
      </c>
      <c r="AK86" s="73">
        <f>IF('Indicator Data'!BO89="No data","x",ROUND(IF('Indicator Data'!BO89&gt;$AK$195,10,IF('Indicator Data'!BO89&lt;$AK$194,0,10-($AK$195-'Indicator Data'!BO89)/($AK$195-$AK$194)*10)),1))</f>
        <v>0</v>
      </c>
      <c r="AL86" s="80">
        <f>IF('Indicator Data'!BP89="No data","x",ROUND(IF('Indicator Data'!BP89&gt;$AL$195,10,IF('Indicator Data'!BP89&lt;$AL$194,0,10-($AL$195-'Indicator Data'!BP89)/($AL$195-$AL$194)*10)),1))</f>
        <v>1</v>
      </c>
      <c r="AM86" s="80">
        <f>IF('Indicator Data'!BQ89="No data","x",ROUND(IF('Indicator Data'!BQ89&gt;$AM$195,10,IF('Indicator Data'!BQ89&lt;$AM$194,0,10-($AM$195-'Indicator Data'!BQ89)/($AM$195-$AM$194)*10)),1))</f>
        <v>2.8</v>
      </c>
      <c r="AN86" s="73">
        <f t="shared" si="32"/>
        <v>1.4</v>
      </c>
      <c r="AO86" s="74">
        <f t="shared" si="33"/>
        <v>2.4</v>
      </c>
      <c r="AP86" s="81">
        <f t="shared" si="34"/>
        <v>1</v>
      </c>
      <c r="AQ86" s="82">
        <f t="shared" si="18"/>
        <v>2.5</v>
      </c>
    </row>
    <row r="87" spans="1:43" s="4" customFormat="1" x14ac:dyDescent="0.25">
      <c r="A87" s="126" t="str">
        <f>'Indicator Data'!A90</f>
        <v>Jordan</v>
      </c>
      <c r="B87" s="59" t="str">
        <f>'Indicator Data'!B90</f>
        <v>JOR</v>
      </c>
      <c r="C87" s="73">
        <f>ROUND(IF('Indicator Data'!AQ90="No data",IF((0.1233*LN('Indicator Data'!CJ90)-0.4559)&gt;C$195,0,IF((0.1233*LN('Indicator Data'!CJ90)-0.4559)&lt;C$194,10,(C$195-(0.1233*LN('Indicator Data'!CJ90)-0.4559))/(C$195-C$194)*10)),IF('Indicator Data'!AQ90&gt;C$195,0,IF('Indicator Data'!AQ90&lt;C$194,10,(C$195-'Indicator Data'!AQ90)/(C$195-C$194)*10))),1)</f>
        <v>3.3</v>
      </c>
      <c r="D87" s="73">
        <f>IF('Indicator Data'!AR90="No data","x",ROUND((IF(LOG('Indicator Data'!AR90*1000)&gt;D$195,10,IF(LOG('Indicator Data'!AR90*1000)&lt;D$194,0,10-(D$195-LOG('Indicator Data'!AR90*1000))/(D$195-D$194)*10))),1))</f>
        <v>2.2999999999999998</v>
      </c>
      <c r="E87" s="74">
        <f t="shared" si="19"/>
        <v>2.8</v>
      </c>
      <c r="F87" s="73">
        <f>IF('Indicator Data'!BF90="No data","x",ROUND(IF('Indicator Data'!BF90&gt;F$195,10,IF('Indicator Data'!BF90&lt;F$194,0,10-(F$195-'Indicator Data'!BF90)/(F$195-F$194)*10)),1))</f>
        <v>6.1</v>
      </c>
      <c r="G87" s="73">
        <f>IF('Indicator Data'!BG90="No data","x",ROUND(IF('Indicator Data'!BG90&gt;G$195,10,IF('Indicator Data'!BG90&lt;G$194,0,10-(G$195-'Indicator Data'!BG90)/(G$195-G$194)*10)),1))</f>
        <v>2.2000000000000002</v>
      </c>
      <c r="H87" s="74">
        <f t="shared" si="20"/>
        <v>4.2</v>
      </c>
      <c r="I87" s="75">
        <f>SUM(IF('Indicator Data'!AS90=0,0,'Indicator Data'!AS90),SUM('Indicator Data'!AT90:AU90))</f>
        <v>5472.4428260000004</v>
      </c>
      <c r="J87" s="75">
        <f>I87/'Indicator Data'!CK90*1000000</f>
        <v>549.66219161469394</v>
      </c>
      <c r="K87" s="73">
        <f t="shared" si="21"/>
        <v>10</v>
      </c>
      <c r="L87" s="73">
        <f>IF('Indicator Data'!AV90="No data","x",ROUND(IF('Indicator Data'!AV90&gt;L$195,10,IF('Indicator Data'!AV90&lt;L$194,0,10-(L$195-'Indicator Data'!AV90)/(L$195-L$194)*10)),1))</f>
        <v>4.9000000000000004</v>
      </c>
      <c r="M87" s="73">
        <f>IF('Indicator Data'!AW90="No data","x",IF('Indicator Data'!AW90=0,0,ROUND(IF(LOG('Indicator Data'!AW90)&gt;M$195,10,IF(LOG('Indicator Data'!AW90)&lt;M$194,0,10-(M$195-LOG('Indicator Data'!AW90))/(M$195-M$194)*10)),1)))</f>
        <v>8.5</v>
      </c>
      <c r="N87" s="74">
        <f t="shared" si="22"/>
        <v>7.8</v>
      </c>
      <c r="O87" s="76">
        <f t="shared" si="23"/>
        <v>4.4000000000000004</v>
      </c>
      <c r="P87" s="88">
        <f>IF(AND('Indicator Data'!BK90="No data",'Indicator Data'!BL90="No data"),0,SUM('Indicator Data'!BK90:BM90)/1000)</f>
        <v>3128.402</v>
      </c>
      <c r="Q87" s="73">
        <f t="shared" si="24"/>
        <v>10</v>
      </c>
      <c r="R87" s="77">
        <f>P87*1000/'Indicator Data'!CK90</f>
        <v>0.31422243306079112</v>
      </c>
      <c r="S87" s="73">
        <f t="shared" si="25"/>
        <v>10</v>
      </c>
      <c r="T87" s="78">
        <f t="shared" si="26"/>
        <v>10</v>
      </c>
      <c r="U87" s="73">
        <f>IF('Indicator Data'!BA90="No data","x",ROUND(IF('Indicator Data'!BA90&gt;U$195,10,IF('Indicator Data'!BA90&lt;U$194,0,10-(U$195-'Indicator Data'!BA90)/(U$195-U$194)*10)),1))</f>
        <v>0.2</v>
      </c>
      <c r="V87" s="73" t="str">
        <f>IF('Indicator Data'!BB90="No data","x",IF('Indicator Data'!BB90=0,0,ROUND(IF(LOG('Indicator Data'!BB90)&gt;V$195,10,IF(LOG('Indicator Data'!BB90)&lt;V$194,0,10-(V$195-LOG('Indicator Data'!BB90))/(V$195-V$194)*10)),1)))</f>
        <v>x</v>
      </c>
      <c r="W87" s="73">
        <f t="shared" si="27"/>
        <v>0.2</v>
      </c>
      <c r="X87" s="73">
        <f>IF('Indicator Data'!AZ90="No data","x",ROUND(IF('Indicator Data'!AZ90&gt;X$195,10,IF('Indicator Data'!AZ90&lt;X$194,0,10-(X$195-'Indicator Data'!AZ90)/(X$195-X$194)*10)),1))</f>
        <v>0.1</v>
      </c>
      <c r="Y87" s="73" t="str">
        <f>IF('Indicator Data'!BC90="No data","x",ROUND(IF('Indicator Data'!BC90&gt;Y$195,10,IF('Indicator Data'!BC90&lt;Y$194,0,10-(Y$195-'Indicator Data'!BC90)/(Y$195-Y$194)*10)),1))</f>
        <v>x</v>
      </c>
      <c r="Z87" s="211" t="str">
        <f>IF('Indicator Data'!BD90="No data","x",ROUND(IF('Indicator Data'!BD90&gt;Z$195,10,IF('Indicator Data'!BD90&lt;Z$194,0,10-(Z$195-'Indicator Data'!BD90)/(Z$195-Z$194)*10)),1))</f>
        <v>x</v>
      </c>
      <c r="AA87" s="77">
        <f>IF('Indicator Data'!BE90="No data","x",IF('Indicator Data'!BE90&gt;'Indicator Data'!BE90,1,'Indicator Data'!BE90/'Indicator Data'!CK90))</f>
        <v>1.5568484205170124E-5</v>
      </c>
      <c r="AB87" s="211">
        <f t="shared" si="28"/>
        <v>0</v>
      </c>
      <c r="AC87" s="74">
        <f t="shared" si="29"/>
        <v>0.1</v>
      </c>
      <c r="AD87" s="73">
        <f>IF('Indicator Data'!AX90="No data","x",ROUND(IF('Indicator Data'!AX90&gt;AD$195,10,IF('Indicator Data'!AX90&lt;AD$194,0,10-(AD$195-'Indicator Data'!AX90)/(AD$195-AD$194)*10)),1))</f>
        <v>1.3</v>
      </c>
      <c r="AE87" s="73">
        <f>IF('Indicator Data'!AY90="No data","x",ROUND(IF('Indicator Data'!AY90&gt;AE$195,10,IF('Indicator Data'!AY90&lt;AE$194,0,10-(AE$195-'Indicator Data'!AY90)/(AE$195-AE$194)*10)),1))</f>
        <v>0.7</v>
      </c>
      <c r="AF87" s="74">
        <f t="shared" si="30"/>
        <v>1</v>
      </c>
      <c r="AG87" s="88">
        <f>('Indicator Data'!BJ90+'Indicator Data'!BI90*0.5+'Indicator Data'!BH90*0.25)/1000</f>
        <v>3.2000000000000001E-2</v>
      </c>
      <c r="AH87" s="79">
        <f>AG87*1000/'Indicator Data'!CK90</f>
        <v>3.2141386746157673E-6</v>
      </c>
      <c r="AI87" s="74">
        <f t="shared" si="31"/>
        <v>0</v>
      </c>
      <c r="AJ87" s="73">
        <f>IF('Indicator Data'!BN90="No data","x",ROUND(IF('Indicator Data'!BN90&lt;$AJ$194,10,IF('Indicator Data'!BN90&gt;$AJ$195,0,($AJ$195-'Indicator Data'!BN90)/($AJ$195-$AJ$194)*10)),1))</f>
        <v>4.8</v>
      </c>
      <c r="AK87" s="73">
        <f>IF('Indicator Data'!BO90="No data","x",ROUND(IF('Indicator Data'!BO90&gt;$AK$195,10,IF('Indicator Data'!BO90&lt;$AK$194,0,10-($AK$195-'Indicator Data'!BO90)/($AK$195-$AK$194)*10)),1))</f>
        <v>2.4</v>
      </c>
      <c r="AL87" s="80">
        <f>IF('Indicator Data'!BP90="No data","x",ROUND(IF('Indicator Data'!BP90&gt;$AL$195,10,IF('Indicator Data'!BP90&lt;$AL$194,0,10-($AL$195-'Indicator Data'!BP90)/($AL$195-$AL$194)*10)),1))</f>
        <v>3.9</v>
      </c>
      <c r="AM87" s="80">
        <f>IF('Indicator Data'!BQ90="No data","x",ROUND(IF('Indicator Data'!BQ90&gt;$AM$195,10,IF('Indicator Data'!BQ90&lt;$AM$194,0,10-($AM$195-'Indicator Data'!BQ90)/($AM$195-$AM$194)*10)),1))</f>
        <v>3.1</v>
      </c>
      <c r="AN87" s="73">
        <f t="shared" si="32"/>
        <v>3.7</v>
      </c>
      <c r="AO87" s="74">
        <f t="shared" si="33"/>
        <v>3.6</v>
      </c>
      <c r="AP87" s="81">
        <f t="shared" si="34"/>
        <v>1.3</v>
      </c>
      <c r="AQ87" s="82">
        <f t="shared" si="18"/>
        <v>7.8</v>
      </c>
    </row>
    <row r="88" spans="1:43" s="4" customFormat="1" x14ac:dyDescent="0.25">
      <c r="A88" s="126" t="str">
        <f>'Indicator Data'!A91</f>
        <v>Kazakhstan</v>
      </c>
      <c r="B88" s="59" t="str">
        <f>'Indicator Data'!B91</f>
        <v>KAZ</v>
      </c>
      <c r="C88" s="73">
        <f>ROUND(IF('Indicator Data'!AQ91="No data",IF((0.1233*LN('Indicator Data'!CJ91)-0.4559)&gt;C$195,0,IF((0.1233*LN('Indicator Data'!CJ91)-0.4559)&lt;C$194,10,(C$195-(0.1233*LN('Indicator Data'!CJ91)-0.4559))/(C$195-C$194)*10)),IF('Indicator Data'!AQ91&gt;C$195,0,IF('Indicator Data'!AQ91&lt;C$194,10,(C$195-'Indicator Data'!AQ91)/(C$195-C$194)*10))),1)</f>
        <v>2.2999999999999998</v>
      </c>
      <c r="D88" s="73">
        <f>IF('Indicator Data'!AR91="No data","x",ROUND((IF(LOG('Indicator Data'!AR91*1000)&gt;D$195,10,IF(LOG('Indicator Data'!AR91*1000)&lt;D$194,0,10-(D$195-LOG('Indicator Data'!AR91*1000))/(D$195-D$194)*10))),1))</f>
        <v>0.8</v>
      </c>
      <c r="E88" s="74">
        <f t="shared" si="19"/>
        <v>1.6</v>
      </c>
      <c r="F88" s="73">
        <f>IF('Indicator Data'!BF91="No data","x",ROUND(IF('Indicator Data'!BF91&gt;F$195,10,IF('Indicator Data'!BF91&lt;F$194,0,10-(F$195-'Indicator Data'!BF91)/(F$195-F$194)*10)),1))</f>
        <v>2.6</v>
      </c>
      <c r="G88" s="73">
        <f>IF('Indicator Data'!BG91="No data","x",ROUND(IF('Indicator Data'!BG91&gt;G$195,10,IF('Indicator Data'!BG91&lt;G$194,0,10-(G$195-'Indicator Data'!BG91)/(G$195-G$194)*10)),1))</f>
        <v>0.7</v>
      </c>
      <c r="H88" s="74">
        <f t="shared" si="20"/>
        <v>1.7</v>
      </c>
      <c r="I88" s="75">
        <f>SUM(IF('Indicator Data'!AS91=0,0,'Indicator Data'!AS91),SUM('Indicator Data'!AT91:AU91))</f>
        <v>12.535015</v>
      </c>
      <c r="J88" s="75">
        <f>I88/'Indicator Data'!CK91*1000000</f>
        <v>0.68585423905014631</v>
      </c>
      <c r="K88" s="73">
        <f t="shared" si="21"/>
        <v>0</v>
      </c>
      <c r="L88" s="73">
        <f>IF('Indicator Data'!AV91="No data","x",ROUND(IF('Indicator Data'!AV91&gt;L$195,10,IF('Indicator Data'!AV91&lt;L$194,0,10-(L$195-'Indicator Data'!AV91)/(L$195-L$194)*10)),1))</f>
        <v>0</v>
      </c>
      <c r="M88" s="73">
        <f>IF('Indicator Data'!AW91="No data","x",IF('Indicator Data'!AW91=0,0,ROUND(IF(LOG('Indicator Data'!AW91)&gt;M$195,10,IF(LOG('Indicator Data'!AW91)&lt;M$194,0,10-(M$195-LOG('Indicator Data'!AW91))/(M$195-M$194)*10)),1)))</f>
        <v>2.8</v>
      </c>
      <c r="N88" s="74">
        <f t="shared" si="22"/>
        <v>0.9</v>
      </c>
      <c r="O88" s="76">
        <f t="shared" si="23"/>
        <v>1.5</v>
      </c>
      <c r="P88" s="88">
        <f>IF(AND('Indicator Data'!BK91="No data",'Indicator Data'!BL91="No data"),0,SUM('Indicator Data'!BK91:BM91)/1000)</f>
        <v>0.76900000000000002</v>
      </c>
      <c r="Q88" s="73">
        <f t="shared" si="24"/>
        <v>0</v>
      </c>
      <c r="R88" s="77">
        <f>P88*1000/'Indicator Data'!CK91</f>
        <v>4.2075889803846469E-5</v>
      </c>
      <c r="S88" s="73">
        <f t="shared" si="25"/>
        <v>0</v>
      </c>
      <c r="T88" s="78">
        <f t="shared" si="26"/>
        <v>0</v>
      </c>
      <c r="U88" s="73">
        <f>IF('Indicator Data'!BA91="No data","x",ROUND(IF('Indicator Data'!BA91&gt;U$195,10,IF('Indicator Data'!BA91&lt;U$194,0,10-(U$195-'Indicator Data'!BA91)/(U$195-U$194)*10)),1))</f>
        <v>0.4</v>
      </c>
      <c r="V88" s="73">
        <f>IF('Indicator Data'!BB91="No data","x",IF('Indicator Data'!BB91=0,0,ROUND(IF(LOG('Indicator Data'!BB91)&gt;V$195,10,IF(LOG('Indicator Data'!BB91)&lt;V$194,0,10-(V$195-LOG('Indicator Data'!BB91))/(V$195-V$194)*10)),1)))</f>
        <v>5.0999999999999996</v>
      </c>
      <c r="W88" s="73">
        <f t="shared" si="27"/>
        <v>2.75</v>
      </c>
      <c r="X88" s="73">
        <f>IF('Indicator Data'!AZ91="No data","x",ROUND(IF('Indicator Data'!AZ91&gt;X$195,10,IF('Indicator Data'!AZ91&lt;X$194,0,10-(X$195-'Indicator Data'!AZ91)/(X$195-X$194)*10)),1))</f>
        <v>1.2</v>
      </c>
      <c r="Y88" s="73" t="str">
        <f>IF('Indicator Data'!BC91="No data","x",ROUND(IF('Indicator Data'!BC91&gt;Y$195,10,IF('Indicator Data'!BC91&lt;Y$194,0,10-(Y$195-'Indicator Data'!BC91)/(Y$195-Y$194)*10)),1))</f>
        <v>x</v>
      </c>
      <c r="Z88" s="211">
        <f>IF('Indicator Data'!BD91="No data","x",ROUND(IF('Indicator Data'!BD91&gt;Z$195,10,IF('Indicator Data'!BD91&lt;Z$194,0,10-(Z$195-'Indicator Data'!BD91)/(Z$195-Z$194)*10)),1))</f>
        <v>0</v>
      </c>
      <c r="AA88" s="77">
        <f>IF('Indicator Data'!BE91="No data","x",IF('Indicator Data'!BE91&gt;'Indicator Data'!BE91,1,'Indicator Data'!BE91/'Indicator Data'!CK91))</f>
        <v>5.4715071266380324E-8</v>
      </c>
      <c r="AB88" s="211">
        <f t="shared" si="28"/>
        <v>0</v>
      </c>
      <c r="AC88" s="74">
        <f t="shared" si="29"/>
        <v>1</v>
      </c>
      <c r="AD88" s="73">
        <f>IF('Indicator Data'!AX91="No data","x",ROUND(IF('Indicator Data'!AX91&gt;AD$195,10,IF('Indicator Data'!AX91&lt;AD$194,0,10-(AD$195-'Indicator Data'!AX91)/(AD$195-AD$194)*10)),1))</f>
        <v>0.8</v>
      </c>
      <c r="AE88" s="73">
        <f>IF('Indicator Data'!AY91="No data","x",ROUND(IF('Indicator Data'!AY91&gt;AE$195,10,IF('Indicator Data'!AY91&lt;AE$194,0,10-(AE$195-'Indicator Data'!AY91)/(AE$195-AE$194)*10)),1))</f>
        <v>0.8</v>
      </c>
      <c r="AF88" s="74">
        <f t="shared" si="30"/>
        <v>0.8</v>
      </c>
      <c r="AG88" s="88">
        <f>('Indicator Data'!BJ91+'Indicator Data'!BI91*0.5+'Indicator Data'!BH91*0.25)/1000</f>
        <v>1.95</v>
      </c>
      <c r="AH88" s="79">
        <f>AG88*1000/'Indicator Data'!CK91</f>
        <v>1.0669438896944164E-4</v>
      </c>
      <c r="AI88" s="74">
        <f t="shared" si="31"/>
        <v>0</v>
      </c>
      <c r="AJ88" s="73">
        <f>IF('Indicator Data'!BN91="No data","x",ROUND(IF('Indicator Data'!BN91&lt;$AJ$194,10,IF('Indicator Data'!BN91&gt;$AJ$195,0,($AJ$195-'Indicator Data'!BN91)/($AJ$195-$AJ$194)*10)),1))</f>
        <v>1.6</v>
      </c>
      <c r="AK88" s="73">
        <f>IF('Indicator Data'!BO91="No data","x",ROUND(IF('Indicator Data'!BO91&gt;$AK$195,10,IF('Indicator Data'!BO91&lt;$AK$194,0,10-($AK$195-'Indicator Data'!BO91)/($AK$195-$AK$194)*10)),1))</f>
        <v>0</v>
      </c>
      <c r="AL88" s="80" t="str">
        <f>IF('Indicator Data'!BP91="No data","x",ROUND(IF('Indicator Data'!BP91&gt;$AL$195,10,IF('Indicator Data'!BP91&lt;$AL$194,0,10-($AL$195-'Indicator Data'!BP91)/($AL$195-$AL$194)*10)),1))</f>
        <v>x</v>
      </c>
      <c r="AM88" s="80" t="str">
        <f>IF('Indicator Data'!BQ91="No data","x",ROUND(IF('Indicator Data'!BQ91&gt;$AM$195,10,IF('Indicator Data'!BQ91&lt;$AM$194,0,10-($AM$195-'Indicator Data'!BQ91)/($AM$195-$AM$194)*10)),1))</f>
        <v>x</v>
      </c>
      <c r="AN88" s="73" t="str">
        <f t="shared" si="32"/>
        <v>x</v>
      </c>
      <c r="AO88" s="74">
        <f t="shared" si="33"/>
        <v>0.8</v>
      </c>
      <c r="AP88" s="81">
        <f t="shared" si="34"/>
        <v>0.7</v>
      </c>
      <c r="AQ88" s="82">
        <f t="shared" si="18"/>
        <v>0.4</v>
      </c>
    </row>
    <row r="89" spans="1:43" s="4" customFormat="1" x14ac:dyDescent="0.25">
      <c r="A89" s="126" t="str">
        <f>'Indicator Data'!A92</f>
        <v>Kenya</v>
      </c>
      <c r="B89" s="59" t="str">
        <f>'Indicator Data'!B92</f>
        <v>KEN</v>
      </c>
      <c r="C89" s="73">
        <f>ROUND(IF('Indicator Data'!AQ92="No data",IF((0.1233*LN('Indicator Data'!CJ92)-0.4559)&gt;C$195,0,IF((0.1233*LN('Indicator Data'!CJ92)-0.4559)&lt;C$194,10,(C$195-(0.1233*LN('Indicator Data'!CJ92)-0.4559))/(C$195-C$194)*10)),IF('Indicator Data'!AQ92&gt;C$195,0,IF('Indicator Data'!AQ92&lt;C$194,10,(C$195-'Indicator Data'!AQ92)/(C$195-C$194)*10))),1)</f>
        <v>5.5</v>
      </c>
      <c r="D89" s="73">
        <f>IF('Indicator Data'!AR92="No data","x",ROUND((IF(LOG('Indicator Data'!AR92*1000)&gt;D$195,10,IF(LOG('Indicator Data'!AR92*1000)&lt;D$194,0,10-(D$195-LOG('Indicator Data'!AR92*1000))/(D$195-D$194)*10))),1))</f>
        <v>8.1999999999999993</v>
      </c>
      <c r="E89" s="74">
        <f t="shared" si="19"/>
        <v>7.1</v>
      </c>
      <c r="F89" s="73">
        <f>IF('Indicator Data'!BF92="No data","x",ROUND(IF('Indicator Data'!BF92&gt;F$195,10,IF('Indicator Data'!BF92&lt;F$194,0,10-(F$195-'Indicator Data'!BF92)/(F$195-F$194)*10)),1))</f>
        <v>7.3</v>
      </c>
      <c r="G89" s="73">
        <f>IF('Indicator Data'!BG92="No data","x",ROUND(IF('Indicator Data'!BG92&gt;G$195,10,IF('Indicator Data'!BG92&lt;G$194,0,10-(G$195-'Indicator Data'!BG92)/(G$195-G$194)*10)),1))</f>
        <v>5.9</v>
      </c>
      <c r="H89" s="74">
        <f t="shared" si="20"/>
        <v>6.6</v>
      </c>
      <c r="I89" s="75">
        <f>SUM(IF('Indicator Data'!AS92=0,0,'Indicator Data'!AS92),SUM('Indicator Data'!AT92:AU92))</f>
        <v>3495.5547740000002</v>
      </c>
      <c r="J89" s="75">
        <f>I89/'Indicator Data'!CK92*1000000</f>
        <v>68.016154532149585</v>
      </c>
      <c r="K89" s="73">
        <f t="shared" si="21"/>
        <v>1.4</v>
      </c>
      <c r="L89" s="73">
        <f>IF('Indicator Data'!AV92="No data","x",ROUND(IF('Indicator Data'!AV92&gt;L$195,10,IF('Indicator Data'!AV92&lt;L$194,0,10-(L$195-'Indicator Data'!AV92)/(L$195-L$194)*10)),1))</f>
        <v>2.1</v>
      </c>
      <c r="M89" s="73">
        <f>IF('Indicator Data'!AW92="No data","x",IF('Indicator Data'!AW92=0,0,ROUND(IF(LOG('Indicator Data'!AW92)&gt;M$195,10,IF(LOG('Indicator Data'!AW92)&lt;M$194,0,10-(M$195-LOG('Indicator Data'!AW92))/(M$195-M$194)*10)),1)))</f>
        <v>6.3</v>
      </c>
      <c r="N89" s="74">
        <f t="shared" si="22"/>
        <v>3.3</v>
      </c>
      <c r="O89" s="76">
        <f t="shared" si="23"/>
        <v>6</v>
      </c>
      <c r="P89" s="88">
        <f>IF(AND('Indicator Data'!BK92="No data",'Indicator Data'!BL92="No data"),0,SUM('Indicator Data'!BK92:BM92)/1000)</f>
        <v>659.38300000000004</v>
      </c>
      <c r="Q89" s="73">
        <f t="shared" si="24"/>
        <v>9.4</v>
      </c>
      <c r="R89" s="77">
        <f>P89*1000/'Indicator Data'!CK92</f>
        <v>1.2830208342737985E-2</v>
      </c>
      <c r="S89" s="73">
        <f t="shared" si="25"/>
        <v>6</v>
      </c>
      <c r="T89" s="78">
        <f t="shared" si="26"/>
        <v>7.7</v>
      </c>
      <c r="U89" s="73">
        <f>IF('Indicator Data'!BA92="No data","x",ROUND(IF('Indicator Data'!BA92&gt;U$195,10,IF('Indicator Data'!BA92&lt;U$194,0,10-(U$195-'Indicator Data'!BA92)/(U$195-U$194)*10)),1))</f>
        <v>10</v>
      </c>
      <c r="V89" s="73">
        <f>IF('Indicator Data'!BB92="No data","x",IF('Indicator Data'!BB92=0,0,ROUND(IF(LOG('Indicator Data'!BB92)&gt;V$195,10,IF(LOG('Indicator Data'!BB92)&lt;V$194,0,10-(V$195-LOG('Indicator Data'!BB92))/(V$195-V$194)*10)),1)))</f>
        <v>7.6</v>
      </c>
      <c r="W89" s="73">
        <f t="shared" si="27"/>
        <v>8.8000000000000007</v>
      </c>
      <c r="X89" s="73">
        <f>IF('Indicator Data'!AZ92="No data","x",ROUND(IF('Indicator Data'!AZ92&gt;X$195,10,IF('Indicator Data'!AZ92&lt;X$194,0,10-(X$195-'Indicator Data'!AZ92)/(X$195-X$194)*10)),1))</f>
        <v>5.8</v>
      </c>
      <c r="Y89" s="73">
        <f>IF('Indicator Data'!BC92="No data","x",ROUND(IF('Indicator Data'!BC92&gt;Y$195,10,IF('Indicator Data'!BC92&lt;Y$194,0,10-(Y$195-'Indicator Data'!BC92)/(Y$195-Y$194)*10)),1))</f>
        <v>4.2</v>
      </c>
      <c r="Z89" s="211">
        <f>IF('Indicator Data'!BD92="No data","x",ROUND(IF('Indicator Data'!BD92&gt;Z$195,10,IF('Indicator Data'!BD92&lt;Z$194,0,10-(Z$195-'Indicator Data'!BD92)/(Z$195-Z$194)*10)),1))</f>
        <v>1.8</v>
      </c>
      <c r="AA89" s="77">
        <f>IF('Indicator Data'!BE92="No data","x",IF('Indicator Data'!BE92&gt;'Indicator Data'!BE92,1,'Indicator Data'!BE92/'Indicator Data'!CK92))</f>
        <v>0.22621874944544987</v>
      </c>
      <c r="AB89" s="211">
        <f t="shared" si="28"/>
        <v>2.5</v>
      </c>
      <c r="AC89" s="74">
        <f t="shared" si="29"/>
        <v>4.7</v>
      </c>
      <c r="AD89" s="73">
        <f>IF('Indicator Data'!AX92="No data","x",ROUND(IF('Indicator Data'!AX92&gt;AD$195,10,IF('Indicator Data'!AX92&lt;AD$194,0,10-(AD$195-'Indicator Data'!AX92)/(AD$195-AD$194)*10)),1))</f>
        <v>3.5</v>
      </c>
      <c r="AE89" s="73">
        <f>IF('Indicator Data'!AY92="No data","x",ROUND(IF('Indicator Data'!AY92&gt;AE$195,10,IF('Indicator Data'!AY92&lt;AE$194,0,10-(AE$195-'Indicator Data'!AY92)/(AE$195-AE$194)*10)),1))</f>
        <v>2.4</v>
      </c>
      <c r="AF89" s="74">
        <f t="shared" si="30"/>
        <v>3</v>
      </c>
      <c r="AG89" s="88">
        <f>('Indicator Data'!BJ92+'Indicator Data'!BI92*0.5+'Indicator Data'!BH92*0.25)/1000</f>
        <v>1224.4492499999999</v>
      </c>
      <c r="AH89" s="79">
        <f>AG89*1000/'Indicator Data'!CK92</f>
        <v>2.3825210814669574E-2</v>
      </c>
      <c r="AI89" s="74">
        <f t="shared" si="31"/>
        <v>2.4</v>
      </c>
      <c r="AJ89" s="73">
        <f>IF('Indicator Data'!BN92="No data","x",ROUND(IF('Indicator Data'!BN92&lt;$AJ$194,10,IF('Indicator Data'!BN92&gt;$AJ$195,0,($AJ$195-'Indicator Data'!BN92)/($AJ$195-$AJ$194)*10)),1))</f>
        <v>6.9</v>
      </c>
      <c r="AK89" s="73">
        <f>IF('Indicator Data'!BO92="No data","x",ROUND(IF('Indicator Data'!BO92&gt;$AK$195,10,IF('Indicator Data'!BO92&lt;$AK$194,0,10-($AK$195-'Indicator Data'!BO92)/($AK$195-$AK$194)*10)),1))</f>
        <v>8.1</v>
      </c>
      <c r="AL89" s="80">
        <f>IF('Indicator Data'!BP92="No data","x",ROUND(IF('Indicator Data'!BP92&gt;$AL$195,10,IF('Indicator Data'!BP92&lt;$AL$194,0,10-($AL$195-'Indicator Data'!BP92)/($AL$195-$AL$194)*10)),1))</f>
        <v>5.4</v>
      </c>
      <c r="AM89" s="80">
        <f>IF('Indicator Data'!BQ92="No data","x",ROUND(IF('Indicator Data'!BQ92&gt;$AM$195,10,IF('Indicator Data'!BQ92&lt;$AM$194,0,10-($AM$195-'Indicator Data'!BQ92)/($AM$195-$AM$194)*10)),1))</f>
        <v>3</v>
      </c>
      <c r="AN89" s="73">
        <f t="shared" si="32"/>
        <v>4.9000000000000004</v>
      </c>
      <c r="AO89" s="74">
        <f t="shared" si="33"/>
        <v>7.5</v>
      </c>
      <c r="AP89" s="81">
        <f t="shared" si="34"/>
        <v>4.8</v>
      </c>
      <c r="AQ89" s="82">
        <f t="shared" si="18"/>
        <v>6.5</v>
      </c>
    </row>
    <row r="90" spans="1:43" s="4" customFormat="1" x14ac:dyDescent="0.25">
      <c r="A90" s="126" t="str">
        <f>'Indicator Data'!A93</f>
        <v>Kiribati</v>
      </c>
      <c r="B90" s="59" t="str">
        <f>'Indicator Data'!B93</f>
        <v>KIR</v>
      </c>
      <c r="C90" s="73">
        <f>ROUND(IF('Indicator Data'!AQ93="No data",IF((0.1233*LN('Indicator Data'!CJ93)-0.4559)&gt;C$195,0,IF((0.1233*LN('Indicator Data'!CJ93)-0.4559)&lt;C$194,10,(C$195-(0.1233*LN('Indicator Data'!CJ93)-0.4559))/(C$195-C$194)*10)),IF('Indicator Data'!AQ93&gt;C$195,0,IF('Indicator Data'!AQ93&lt;C$194,10,(C$195-'Indicator Data'!AQ93)/(C$195-C$194)*10))),1)</f>
        <v>5.2</v>
      </c>
      <c r="D90" s="73" t="str">
        <f>IF('Indicator Data'!AR93="No data","x",ROUND((IF(LOG('Indicator Data'!AR93*1000)&gt;D$195,10,IF(LOG('Indicator Data'!AR93*1000)&lt;D$194,0,10-(D$195-LOG('Indicator Data'!AR93*1000))/(D$195-D$194)*10))),1))</f>
        <v>x</v>
      </c>
      <c r="E90" s="74">
        <f t="shared" si="19"/>
        <v>5.2</v>
      </c>
      <c r="F90" s="73" t="str">
        <f>IF('Indicator Data'!BF93="No data","x",ROUND(IF('Indicator Data'!BF93&gt;F$195,10,IF('Indicator Data'!BF93&lt;F$194,0,10-(F$195-'Indicator Data'!BF93)/(F$195-F$194)*10)),1))</f>
        <v>x</v>
      </c>
      <c r="G90" s="73">
        <f>IF('Indicator Data'!BG93="No data","x",ROUND(IF('Indicator Data'!BG93&gt;G$195,10,IF('Indicator Data'!BG93&lt;G$194,0,10-(G$195-'Indicator Data'!BG93)/(G$195-G$194)*10)),1))</f>
        <v>3.2</v>
      </c>
      <c r="H90" s="74">
        <f t="shared" si="20"/>
        <v>3.2</v>
      </c>
      <c r="I90" s="75">
        <f>SUM(IF('Indicator Data'!AS93=0,0,'Indicator Data'!AS93),SUM('Indicator Data'!AT93:AU93))</f>
        <v>78.243603000000007</v>
      </c>
      <c r="J90" s="75">
        <f>I90/'Indicator Data'!CK93*1000000</f>
        <v>675.40465441487481</v>
      </c>
      <c r="K90" s="73">
        <f t="shared" si="21"/>
        <v>10</v>
      </c>
      <c r="L90" s="73">
        <f>IF('Indicator Data'!AV93="No data","x",ROUND(IF('Indicator Data'!AV93&gt;L$195,10,IF('Indicator Data'!AV93&lt;L$194,0,10-(L$195-'Indicator Data'!AV93)/(L$195-L$194)*10)),1))</f>
        <v>10</v>
      </c>
      <c r="M90" s="73">
        <f>IF('Indicator Data'!AW93="No data","x",IF('Indicator Data'!AW93=0,0,ROUND(IF(LOG('Indicator Data'!AW93)&gt;M$195,10,IF(LOG('Indicator Data'!AW93)&lt;M$194,0,10-(M$195-LOG('Indicator Data'!AW93))/(M$195-M$194)*10)),1)))</f>
        <v>8.3000000000000007</v>
      </c>
      <c r="N90" s="74">
        <f t="shared" si="22"/>
        <v>9.4</v>
      </c>
      <c r="O90" s="76">
        <f t="shared" si="23"/>
        <v>5.8</v>
      </c>
      <c r="P90" s="88">
        <f>IF(AND('Indicator Data'!BK93="No data",'Indicator Data'!BL93="No data"),0,SUM('Indicator Data'!BK93:BM93)/1000)</f>
        <v>0</v>
      </c>
      <c r="Q90" s="73">
        <f t="shared" si="24"/>
        <v>0</v>
      </c>
      <c r="R90" s="77">
        <f>P90*1000/'Indicator Data'!CK93</f>
        <v>0</v>
      </c>
      <c r="S90" s="73">
        <f t="shared" si="25"/>
        <v>0</v>
      </c>
      <c r="T90" s="78">
        <f t="shared" si="26"/>
        <v>0</v>
      </c>
      <c r="U90" s="73" t="str">
        <f>IF('Indicator Data'!BA93="No data","x",ROUND(IF('Indicator Data'!BA93&gt;U$195,10,IF('Indicator Data'!BA93&lt;U$194,0,10-(U$195-'Indicator Data'!BA93)/(U$195-U$194)*10)),1))</f>
        <v>x</v>
      </c>
      <c r="V90" s="73" t="str">
        <f>IF('Indicator Data'!BB93="No data","x",IF('Indicator Data'!BB93=0,0,ROUND(IF(LOG('Indicator Data'!BB93)&gt;V$195,10,IF(LOG('Indicator Data'!BB93)&lt;V$194,0,10-(V$195-LOG('Indicator Data'!BB93))/(V$195-V$194)*10)),1)))</f>
        <v>x</v>
      </c>
      <c r="W90" s="73" t="str">
        <f t="shared" si="27"/>
        <v>x</v>
      </c>
      <c r="X90" s="73">
        <f>IF('Indicator Data'!AZ93="No data","x",ROUND(IF('Indicator Data'!AZ93&gt;X$195,10,IF('Indicator Data'!AZ93&lt;X$194,0,10-(X$195-'Indicator Data'!AZ93)/(X$195-X$194)*10)),1))</f>
        <v>7.5</v>
      </c>
      <c r="Y90" s="73" t="str">
        <f>IF('Indicator Data'!BC93="No data","x",ROUND(IF('Indicator Data'!BC93&gt;Y$195,10,IF('Indicator Data'!BC93&lt;Y$194,0,10-(Y$195-'Indicator Data'!BC93)/(Y$195-Y$194)*10)),1))</f>
        <v>x</v>
      </c>
      <c r="Z90" s="211" t="str">
        <f>IF('Indicator Data'!BD93="No data","x",ROUND(IF('Indicator Data'!BD93&gt;Z$195,10,IF('Indicator Data'!BD93&lt;Z$194,0,10-(Z$195-'Indicator Data'!BD93)/(Z$195-Z$194)*10)),1))</f>
        <v>x</v>
      </c>
      <c r="AA90" s="77">
        <f>IF('Indicator Data'!BE93="No data","x",IF('Indicator Data'!BE93&gt;'Indicator Data'!BE93,1,'Indicator Data'!BE93/'Indicator Data'!CK93))</f>
        <v>1.035909432268423</v>
      </c>
      <c r="AB90" s="211">
        <f t="shared" si="28"/>
        <v>10</v>
      </c>
      <c r="AC90" s="74">
        <f t="shared" si="29"/>
        <v>8.8000000000000007</v>
      </c>
      <c r="AD90" s="73">
        <f>IF('Indicator Data'!AX93="No data","x",ROUND(IF('Indicator Data'!AX93&gt;AD$195,10,IF('Indicator Data'!AX93&lt;AD$194,0,10-(AD$195-'Indicator Data'!AX93)/(AD$195-AD$194)*10)),1))</f>
        <v>4.2</v>
      </c>
      <c r="AE90" s="73">
        <f>IF('Indicator Data'!AY93="No data","x",ROUND(IF('Indicator Data'!AY93&gt;AE$195,10,IF('Indicator Data'!AY93&lt;AE$194,0,10-(AE$195-'Indicator Data'!AY93)/(AE$195-AE$194)*10)),1))</f>
        <v>3.3</v>
      </c>
      <c r="AF90" s="74">
        <f t="shared" si="30"/>
        <v>3.8</v>
      </c>
      <c r="AG90" s="88">
        <f>('Indicator Data'!BJ93+'Indicator Data'!BI93*0.5+'Indicator Data'!BH93*0.25)/1000</f>
        <v>0</v>
      </c>
      <c r="AH90" s="79">
        <f>AG90*1000/'Indicator Data'!CK93</f>
        <v>0</v>
      </c>
      <c r="AI90" s="74">
        <f t="shared" si="31"/>
        <v>0</v>
      </c>
      <c r="AJ90" s="73">
        <f>IF('Indicator Data'!BN93="No data","x",ROUND(IF('Indicator Data'!BN93&lt;$AJ$194,10,IF('Indicator Data'!BN93&gt;$AJ$195,0,($AJ$195-'Indicator Data'!BN93)/($AJ$195-$AJ$194)*10)),1))</f>
        <v>1.2</v>
      </c>
      <c r="AK90" s="73">
        <f>IF('Indicator Data'!BO93="No data","x",ROUND(IF('Indicator Data'!BO93&gt;$AK$195,10,IF('Indicator Data'!BO93&lt;$AK$194,0,10-($AK$195-'Indicator Data'!BO93)/($AK$195-$AK$194)*10)),1))</f>
        <v>0</v>
      </c>
      <c r="AL90" s="80" t="str">
        <f>IF('Indicator Data'!BP93="No data","x",ROUND(IF('Indicator Data'!BP93&gt;$AL$195,10,IF('Indicator Data'!BP93&lt;$AL$194,0,10-($AL$195-'Indicator Data'!BP93)/($AL$195-$AL$194)*10)),1))</f>
        <v>x</v>
      </c>
      <c r="AM90" s="80" t="str">
        <f>IF('Indicator Data'!BQ93="No data","x",ROUND(IF('Indicator Data'!BQ93&gt;$AM$195,10,IF('Indicator Data'!BQ93&lt;$AM$194,0,10-($AM$195-'Indicator Data'!BQ93)/($AM$195-$AM$194)*10)),1))</f>
        <v>x</v>
      </c>
      <c r="AN90" s="73" t="str">
        <f t="shared" si="32"/>
        <v>x</v>
      </c>
      <c r="AO90" s="74">
        <f t="shared" si="33"/>
        <v>0.6</v>
      </c>
      <c r="AP90" s="81">
        <f t="shared" si="34"/>
        <v>4.4000000000000004</v>
      </c>
      <c r="AQ90" s="82">
        <f t="shared" si="18"/>
        <v>2.5</v>
      </c>
    </row>
    <row r="91" spans="1:43" s="4" customFormat="1" x14ac:dyDescent="0.25">
      <c r="A91" s="126" t="str">
        <f>'Indicator Data'!A94</f>
        <v>Korea DPR</v>
      </c>
      <c r="B91" s="59" t="str">
        <f>'Indicator Data'!B94</f>
        <v>PRK</v>
      </c>
      <c r="C91" s="73">
        <f>ROUND(IF('Indicator Data'!AQ94="No data",IF((0.1233*LN('Indicator Data'!CJ94)-0.4559)&gt;C$195,0,IF((0.1233*LN('Indicator Data'!CJ94)-0.4559)&lt;C$194,10,(C$195-(0.1233*LN('Indicator Data'!CJ94)-0.4559))/(C$195-C$194)*10)),IF('Indicator Data'!AQ94&gt;C$195,0,IF('Indicator Data'!AQ94&lt;C$194,10,(C$195-'Indicator Data'!AQ94)/(C$195-C$194)*10))),1)</f>
        <v>7.5</v>
      </c>
      <c r="D91" s="73" t="str">
        <f>IF('Indicator Data'!AR94="No data","x",ROUND((IF(LOG('Indicator Data'!AR94*1000)&gt;D$195,10,IF(LOG('Indicator Data'!AR94*1000)&lt;D$194,0,10-(D$195-LOG('Indicator Data'!AR94*1000))/(D$195-D$194)*10))),1))</f>
        <v>x</v>
      </c>
      <c r="E91" s="74">
        <f t="shared" si="19"/>
        <v>7.5</v>
      </c>
      <c r="F91" s="73">
        <f>IF('Indicator Data'!BF94="No data","x",ROUND(IF('Indicator Data'!BF94&gt;F$195,10,IF('Indicator Data'!BF94&lt;F$194,0,10-(F$195-'Indicator Data'!BF94)/(F$195-F$194)*10)),1))</f>
        <v>6.1</v>
      </c>
      <c r="G91" s="73" t="str">
        <f>IF('Indicator Data'!BG94="No data","x",ROUND(IF('Indicator Data'!BG94&gt;G$195,10,IF('Indicator Data'!BG94&lt;G$194,0,10-(G$195-'Indicator Data'!BG94)/(G$195-G$194)*10)),1))</f>
        <v>x</v>
      </c>
      <c r="H91" s="74">
        <f t="shared" si="20"/>
        <v>6.1</v>
      </c>
      <c r="I91" s="75">
        <f>SUM(IF('Indicator Data'!AS94=0,0,'Indicator Data'!AS94),SUM('Indicator Data'!AT94:AU94))</f>
        <v>141.91832399999998</v>
      </c>
      <c r="J91" s="75">
        <f>I91/'Indicator Data'!CK94*1000000</f>
        <v>5.5545723609794502</v>
      </c>
      <c r="K91" s="73">
        <f t="shared" si="21"/>
        <v>0.1</v>
      </c>
      <c r="L91" s="73" t="str">
        <f>IF('Indicator Data'!AV94="No data","x",ROUND(IF('Indicator Data'!AV94&gt;L$195,10,IF('Indicator Data'!AV94&lt;L$194,0,10-(L$195-'Indicator Data'!AV94)/(L$195-L$194)*10)),1))</f>
        <v>x</v>
      </c>
      <c r="M91" s="73" t="str">
        <f>IF('Indicator Data'!AW94="No data","x",IF('Indicator Data'!AW94=0,0,ROUND(IF(LOG('Indicator Data'!AW94)&gt;M$195,10,IF(LOG('Indicator Data'!AW94)&lt;M$194,0,10-(M$195-LOG('Indicator Data'!AW94))/(M$195-M$194)*10)),1)))</f>
        <v>x</v>
      </c>
      <c r="N91" s="74">
        <f t="shared" si="22"/>
        <v>0.1</v>
      </c>
      <c r="O91" s="76">
        <f t="shared" si="23"/>
        <v>5.3</v>
      </c>
      <c r="P91" s="88">
        <f>IF(AND('Indicator Data'!BK94="No data",'Indicator Data'!BL94="No data"),0,SUM('Indicator Data'!BK94:BM94)/1000)</f>
        <v>0</v>
      </c>
      <c r="Q91" s="73">
        <f t="shared" si="24"/>
        <v>0</v>
      </c>
      <c r="R91" s="77">
        <f>P91*1000/'Indicator Data'!CK94</f>
        <v>0</v>
      </c>
      <c r="S91" s="73">
        <f t="shared" si="25"/>
        <v>0</v>
      </c>
      <c r="T91" s="78">
        <f t="shared" si="26"/>
        <v>0</v>
      </c>
      <c r="U91" s="73" t="str">
        <f>IF('Indicator Data'!BA94="No data","x",ROUND(IF('Indicator Data'!BA94&gt;U$195,10,IF('Indicator Data'!BA94&lt;U$194,0,10-(U$195-'Indicator Data'!BA94)/(U$195-U$194)*10)),1))</f>
        <v>x</v>
      </c>
      <c r="V91" s="73" t="str">
        <f>IF('Indicator Data'!BB94="No data","x",IF('Indicator Data'!BB94=0,0,ROUND(IF(LOG('Indicator Data'!BB94)&gt;V$195,10,IF(LOG('Indicator Data'!BB94)&lt;V$194,0,10-(V$195-LOG('Indicator Data'!BB94))/(V$195-V$194)*10)),1)))</f>
        <v>x</v>
      </c>
      <c r="W91" s="73" t="str">
        <f t="shared" si="27"/>
        <v>x</v>
      </c>
      <c r="X91" s="73">
        <f>IF('Indicator Data'!AZ94="No data","x",ROUND(IF('Indicator Data'!AZ94&gt;X$195,10,IF('Indicator Data'!AZ94&lt;X$194,0,10-(X$195-'Indicator Data'!AZ94)/(X$195-X$194)*10)),1))</f>
        <v>9.3000000000000007</v>
      </c>
      <c r="Y91" s="73">
        <f>IF('Indicator Data'!BC94="No data","x",ROUND(IF('Indicator Data'!BC94&gt;Y$195,10,IF('Indicator Data'!BC94&lt;Y$194,0,10-(Y$195-'Indicator Data'!BC94)/(Y$195-Y$194)*10)),1))</f>
        <v>0</v>
      </c>
      <c r="Z91" s="211">
        <f>IF('Indicator Data'!BD94="No data","x",ROUND(IF('Indicator Data'!BD94&gt;Z$195,10,IF('Indicator Data'!BD94&lt;Z$194,0,10-(Z$195-'Indicator Data'!BD94)/(Z$195-Z$194)*10)),1))</f>
        <v>0</v>
      </c>
      <c r="AA91" s="77">
        <f>IF('Indicator Data'!BE94="No data","x",IF('Indicator Data'!BE94&gt;'Indicator Data'!BE94,1,'Indicator Data'!BE94/'Indicator Data'!CK94))</f>
        <v>0.21741671761288339</v>
      </c>
      <c r="AB91" s="211">
        <f t="shared" si="28"/>
        <v>2.4</v>
      </c>
      <c r="AC91" s="74">
        <f t="shared" si="29"/>
        <v>3.9</v>
      </c>
      <c r="AD91" s="73">
        <f>IF('Indicator Data'!AX94="No data","x",ROUND(IF('Indicator Data'!AX94&gt;AD$195,10,IF('Indicator Data'!AX94&lt;AD$194,0,10-(AD$195-'Indicator Data'!AX94)/(AD$195-AD$194)*10)),1))</f>
        <v>1.5</v>
      </c>
      <c r="AE91" s="73">
        <f>IF('Indicator Data'!AY94="No data","x",ROUND(IF('Indicator Data'!AY94&gt;AE$195,10,IF('Indicator Data'!AY94&lt;AE$194,0,10-(AE$195-'Indicator Data'!AY94)/(AE$195-AE$194)*10)),1))</f>
        <v>3.4</v>
      </c>
      <c r="AF91" s="74">
        <f t="shared" si="30"/>
        <v>2.5</v>
      </c>
      <c r="AG91" s="88">
        <f>('Indicator Data'!BJ94+'Indicator Data'!BI94*0.5+'Indicator Data'!BH94*0.25)/1000</f>
        <v>661.14350000000002</v>
      </c>
      <c r="AH91" s="79">
        <f>AG91*1000/'Indicator Data'!CK94</f>
        <v>2.5876640226819601E-2</v>
      </c>
      <c r="AI91" s="74">
        <f t="shared" si="31"/>
        <v>2.6</v>
      </c>
      <c r="AJ91" s="73">
        <f>IF('Indicator Data'!BN94="No data","x",ROUND(IF('Indicator Data'!BN94&lt;$AJ$194,10,IF('Indicator Data'!BN94&gt;$AJ$195,0,($AJ$195-'Indicator Data'!BN94)/($AJ$195-$AJ$194)*10)),1))</f>
        <v>8.8000000000000007</v>
      </c>
      <c r="AK91" s="73">
        <f>IF('Indicator Data'!BO94="No data","x",ROUND(IF('Indicator Data'!BO94&gt;$AK$195,10,IF('Indicator Data'!BO94&lt;$AK$194,0,10-($AK$195-'Indicator Data'!BO94)/($AK$195-$AK$194)*10)),1))</f>
        <v>10</v>
      </c>
      <c r="AL91" s="80" t="str">
        <f>IF('Indicator Data'!BP94="No data","x",ROUND(IF('Indicator Data'!BP94&gt;$AL$195,10,IF('Indicator Data'!BP94&lt;$AL$194,0,10-($AL$195-'Indicator Data'!BP94)/($AL$195-$AL$194)*10)),1))</f>
        <v>x</v>
      </c>
      <c r="AM91" s="80" t="str">
        <f>IF('Indicator Data'!BQ94="No data","x",ROUND(IF('Indicator Data'!BQ94&gt;$AM$195,10,IF('Indicator Data'!BQ94&lt;$AM$194,0,10-($AM$195-'Indicator Data'!BQ94)/($AM$195-$AM$194)*10)),1))</f>
        <v>x</v>
      </c>
      <c r="AN91" s="73" t="str">
        <f t="shared" si="32"/>
        <v>x</v>
      </c>
      <c r="AO91" s="74">
        <f t="shared" si="33"/>
        <v>9.4</v>
      </c>
      <c r="AP91" s="81">
        <f t="shared" si="34"/>
        <v>5.6</v>
      </c>
      <c r="AQ91" s="82">
        <f t="shared" si="18"/>
        <v>3.3</v>
      </c>
    </row>
    <row r="92" spans="1:43" s="4" customFormat="1" x14ac:dyDescent="0.25">
      <c r="A92" s="126" t="str">
        <f>'Indicator Data'!A95</f>
        <v>Korea Republic of</v>
      </c>
      <c r="B92" s="59" t="str">
        <f>'Indicator Data'!B95</f>
        <v>KOR</v>
      </c>
      <c r="C92" s="73">
        <f>ROUND(IF('Indicator Data'!AQ95="No data",IF((0.1233*LN('Indicator Data'!CJ95)-0.4559)&gt;C$195,0,IF((0.1233*LN('Indicator Data'!CJ95)-0.4559)&lt;C$194,10,(C$195-(0.1233*LN('Indicator Data'!CJ95)-0.4559))/(C$195-C$194)*10)),IF('Indicator Data'!AQ95&gt;C$195,0,IF('Indicator Data'!AQ95&lt;C$194,10,(C$195-'Indicator Data'!AQ95)/(C$195-C$194)*10))),1)</f>
        <v>0.7</v>
      </c>
      <c r="D92" s="73" t="str">
        <f>IF('Indicator Data'!AR95="No data","x",ROUND((IF(LOG('Indicator Data'!AR95*1000)&gt;D$195,10,IF(LOG('Indicator Data'!AR95*1000)&lt;D$194,0,10-(D$195-LOG('Indicator Data'!AR95*1000))/(D$195-D$194)*10))),1))</f>
        <v>x</v>
      </c>
      <c r="E92" s="74">
        <f t="shared" si="19"/>
        <v>0.7</v>
      </c>
      <c r="F92" s="73">
        <f>IF('Indicator Data'!BF95="No data","x",ROUND(IF('Indicator Data'!BF95&gt;F$195,10,IF('Indicator Data'!BF95&lt;F$194,0,10-(F$195-'Indicator Data'!BF95)/(F$195-F$194)*10)),1))</f>
        <v>0.8</v>
      </c>
      <c r="G92" s="73" t="str">
        <f>IF('Indicator Data'!BG95="No data","x",ROUND(IF('Indicator Data'!BG95&gt;G$195,10,IF('Indicator Data'!BG95&lt;G$194,0,10-(G$195-'Indicator Data'!BG95)/(G$195-G$194)*10)),1))</f>
        <v>x</v>
      </c>
      <c r="H92" s="74">
        <f t="shared" si="20"/>
        <v>0.8</v>
      </c>
      <c r="I92" s="75">
        <f>SUM(IF('Indicator Data'!AS95=0,0,'Indicator Data'!AS95),SUM('Indicator Data'!AT95:AU95))</f>
        <v>0.76786500000000002</v>
      </c>
      <c r="J92" s="75">
        <f>I92/'Indicator Data'!CK95*1000000</f>
        <v>1.4870943992221129E-2</v>
      </c>
      <c r="K92" s="73">
        <f t="shared" si="21"/>
        <v>0</v>
      </c>
      <c r="L92" s="73" t="str">
        <f>IF('Indicator Data'!AV95="No data","x",ROUND(IF('Indicator Data'!AV95&gt;L$195,10,IF('Indicator Data'!AV95&lt;L$194,0,10-(L$195-'Indicator Data'!AV95)/(L$195-L$194)*10)),1))</f>
        <v>x</v>
      </c>
      <c r="M92" s="73">
        <f>IF('Indicator Data'!AW95="No data","x",IF('Indicator Data'!AW95=0,0,ROUND(IF(LOG('Indicator Data'!AW95)&gt;M$195,10,IF(LOG('Indicator Data'!AW95)&lt;M$194,0,10-(M$195-LOG('Indicator Data'!AW95))/(M$195-M$194)*10)),1)))</f>
        <v>3.7</v>
      </c>
      <c r="N92" s="74">
        <f t="shared" si="22"/>
        <v>1.9</v>
      </c>
      <c r="O92" s="76">
        <f t="shared" si="23"/>
        <v>1</v>
      </c>
      <c r="P92" s="88">
        <f>IF(AND('Indicator Data'!BK95="No data",'Indicator Data'!BL95="No data"),0,SUM('Indicator Data'!BK95:BM95)/1000)</f>
        <v>22.739000000000001</v>
      </c>
      <c r="Q92" s="73">
        <f t="shared" si="24"/>
        <v>4.5</v>
      </c>
      <c r="R92" s="77">
        <f>P92*1000/'Indicator Data'!CK95</f>
        <v>4.4037740415192285E-4</v>
      </c>
      <c r="S92" s="73">
        <f t="shared" si="25"/>
        <v>2.6</v>
      </c>
      <c r="T92" s="78">
        <f t="shared" si="26"/>
        <v>3.6</v>
      </c>
      <c r="U92" s="73" t="str">
        <f>IF('Indicator Data'!BA95="No data","x",ROUND(IF('Indicator Data'!BA95&gt;U$195,10,IF('Indicator Data'!BA95&lt;U$194,0,10-(U$195-'Indicator Data'!BA95)/(U$195-U$194)*10)),1))</f>
        <v>x</v>
      </c>
      <c r="V92" s="73" t="str">
        <f>IF('Indicator Data'!BB95="No data","x",IF('Indicator Data'!BB95=0,0,ROUND(IF(LOG('Indicator Data'!BB95)&gt;V$195,10,IF(LOG('Indicator Data'!BB95)&lt;V$194,0,10-(V$195-LOG('Indicator Data'!BB95))/(V$195-V$194)*10)),1)))</f>
        <v>x</v>
      </c>
      <c r="W92" s="73" t="str">
        <f t="shared" si="27"/>
        <v>x</v>
      </c>
      <c r="X92" s="73">
        <f>IF('Indicator Data'!AZ95="No data","x",ROUND(IF('Indicator Data'!AZ95&gt;X$195,10,IF('Indicator Data'!AZ95&lt;X$194,0,10-(X$195-'Indicator Data'!AZ95)/(X$195-X$194)*10)),1))</f>
        <v>1.3</v>
      </c>
      <c r="Y92" s="73">
        <f>IF('Indicator Data'!BC95="No data","x",ROUND(IF('Indicator Data'!BC95&gt;Y$195,10,IF('Indicator Data'!BC95&lt;Y$194,0,10-(Y$195-'Indicator Data'!BC95)/(Y$195-Y$194)*10)),1))</f>
        <v>0</v>
      </c>
      <c r="Z92" s="211">
        <f>IF('Indicator Data'!BD95="No data","x",ROUND(IF('Indicator Data'!BD95&gt;Z$195,10,IF('Indicator Data'!BD95&lt;Z$194,0,10-(Z$195-'Indicator Data'!BD95)/(Z$195-Z$194)*10)),1))</f>
        <v>0</v>
      </c>
      <c r="AA92" s="77">
        <f>IF('Indicator Data'!BE95="No data","x",IF('Indicator Data'!BE95&gt;'Indicator Data'!BE95,1,'Indicator Data'!BE95/'Indicator Data'!CK95))</f>
        <v>5.8099837831732642E-8</v>
      </c>
      <c r="AB92" s="211">
        <f t="shared" si="28"/>
        <v>0</v>
      </c>
      <c r="AC92" s="74">
        <f t="shared" si="29"/>
        <v>0.4</v>
      </c>
      <c r="AD92" s="73">
        <f>IF('Indicator Data'!AX95="No data","x",ROUND(IF('Indicator Data'!AX95&gt;AD$195,10,IF('Indicator Data'!AX95&lt;AD$194,0,10-(AD$195-'Indicator Data'!AX95)/(AD$195-AD$194)*10)),1))</f>
        <v>0.3</v>
      </c>
      <c r="AE92" s="73">
        <f>IF('Indicator Data'!AY95="No data","x",ROUND(IF('Indicator Data'!AY95&gt;AE$195,10,IF('Indicator Data'!AY95&lt;AE$194,0,10-(AE$195-'Indicator Data'!AY95)/(AE$195-AE$194)*10)),1))</f>
        <v>0.1</v>
      </c>
      <c r="AF92" s="74">
        <f t="shared" si="30"/>
        <v>0.2</v>
      </c>
      <c r="AG92" s="88">
        <f>('Indicator Data'!BJ95+'Indicator Data'!BI95*0.5+'Indicator Data'!BH95*0.25)/1000</f>
        <v>4.2992499999999998</v>
      </c>
      <c r="AH92" s="79">
        <f>AG92*1000/'Indicator Data'!CK95</f>
        <v>8.3261909266025525E-5</v>
      </c>
      <c r="AI92" s="74">
        <f t="shared" si="31"/>
        <v>0</v>
      </c>
      <c r="AJ92" s="73">
        <f>IF('Indicator Data'!BN95="No data","x",ROUND(IF('Indicator Data'!BN95&lt;$AJ$194,10,IF('Indicator Data'!BN95&gt;$AJ$195,0,($AJ$195-'Indicator Data'!BN95)/($AJ$195-$AJ$194)*10)),1))</f>
        <v>2</v>
      </c>
      <c r="AK92" s="73">
        <f>IF('Indicator Data'!BO95="No data","x",ROUND(IF('Indicator Data'!BO95&gt;$AK$195,10,IF('Indicator Data'!BO95&lt;$AK$194,0,10-($AK$195-'Indicator Data'!BO95)/($AK$195-$AK$194)*10)),1))</f>
        <v>0</v>
      </c>
      <c r="AL92" s="80">
        <f>IF('Indicator Data'!BP95="No data","x",ROUND(IF('Indicator Data'!BP95&gt;$AL$195,10,IF('Indicator Data'!BP95&lt;$AL$194,0,10-($AL$195-'Indicator Data'!BP95)/($AL$195-$AL$194)*10)),1))</f>
        <v>0.9</v>
      </c>
      <c r="AM92" s="80">
        <f>IF('Indicator Data'!BQ95="No data","x",ROUND(IF('Indicator Data'!BQ95&gt;$AM$195,10,IF('Indicator Data'!BQ95&lt;$AM$194,0,10-($AM$195-'Indicator Data'!BQ95)/($AM$195-$AM$194)*10)),1))</f>
        <v>4.5999999999999996</v>
      </c>
      <c r="AN92" s="73">
        <f t="shared" si="32"/>
        <v>1.6</v>
      </c>
      <c r="AO92" s="74">
        <f t="shared" si="33"/>
        <v>1</v>
      </c>
      <c r="AP92" s="81">
        <f t="shared" si="34"/>
        <v>0.4</v>
      </c>
      <c r="AQ92" s="82">
        <f t="shared" si="18"/>
        <v>2.1</v>
      </c>
    </row>
    <row r="93" spans="1:43" s="4" customFormat="1" x14ac:dyDescent="0.25">
      <c r="A93" s="126" t="str">
        <f>'Indicator Data'!A96</f>
        <v>Kuwait</v>
      </c>
      <c r="B93" s="59" t="str">
        <f>'Indicator Data'!B96</f>
        <v>KWT</v>
      </c>
      <c r="C93" s="73">
        <f>ROUND(IF('Indicator Data'!AQ96="No data",IF((0.1233*LN('Indicator Data'!CJ96)-0.4559)&gt;C$195,0,IF((0.1233*LN('Indicator Data'!CJ96)-0.4559)&lt;C$194,10,(C$195-(0.1233*LN('Indicator Data'!CJ96)-0.4559))/(C$195-C$194)*10)),IF('Indicator Data'!AQ96&gt;C$195,0,IF('Indicator Data'!AQ96&lt;C$194,10,(C$195-'Indicator Data'!AQ96)/(C$195-C$194)*10))),1)</f>
        <v>2.2999999999999998</v>
      </c>
      <c r="D93" s="73" t="str">
        <f>IF('Indicator Data'!AR96="No data","x",ROUND((IF(LOG('Indicator Data'!AR96*1000)&gt;D$195,10,IF(LOG('Indicator Data'!AR96*1000)&lt;D$194,0,10-(D$195-LOG('Indicator Data'!AR96*1000))/(D$195-D$194)*10))),1))</f>
        <v>x</v>
      </c>
      <c r="E93" s="74">
        <f t="shared" si="19"/>
        <v>2.2999999999999998</v>
      </c>
      <c r="F93" s="73">
        <f>IF('Indicator Data'!BF96="No data","x",ROUND(IF('Indicator Data'!BF96&gt;F$195,10,IF('Indicator Data'!BF96&lt;F$194,0,10-(F$195-'Indicator Data'!BF96)/(F$195-F$194)*10)),1))</f>
        <v>3.6</v>
      </c>
      <c r="G93" s="73" t="str">
        <f>IF('Indicator Data'!BG96="No data","x",ROUND(IF('Indicator Data'!BG96&gt;G$195,10,IF('Indicator Data'!BG96&lt;G$194,0,10-(G$195-'Indicator Data'!BG96)/(G$195-G$194)*10)),1))</f>
        <v>x</v>
      </c>
      <c r="H93" s="74">
        <f t="shared" si="20"/>
        <v>3.6</v>
      </c>
      <c r="I93" s="75">
        <f>SUM(IF('Indicator Data'!AS96=0,0,'Indicator Data'!AS96),SUM('Indicator Data'!AT96:AU96))</f>
        <v>-1.876844</v>
      </c>
      <c r="J93" s="75">
        <f>I93/'Indicator Data'!CK96*1000000</f>
        <v>-0.45363882658994048</v>
      </c>
      <c r="K93" s="73">
        <f t="shared" si="21"/>
        <v>0</v>
      </c>
      <c r="L93" s="73" t="str">
        <f>IF('Indicator Data'!AV96="No data","x",ROUND(IF('Indicator Data'!AV96&gt;L$195,10,IF('Indicator Data'!AV96&lt;L$194,0,10-(L$195-'Indicator Data'!AV96)/(L$195-L$194)*10)),1))</f>
        <v>x</v>
      </c>
      <c r="M93" s="73">
        <f>IF('Indicator Data'!AW96="No data","x",IF('Indicator Data'!AW96=0,0,ROUND(IF(LOG('Indicator Data'!AW96)&gt;M$195,10,IF(LOG('Indicator Data'!AW96)&lt;M$194,0,10-(M$195-LOG('Indicator Data'!AW96))/(M$195-M$194)*10)),1)))</f>
        <v>0</v>
      </c>
      <c r="N93" s="74">
        <f t="shared" si="22"/>
        <v>0</v>
      </c>
      <c r="O93" s="76">
        <f t="shared" si="23"/>
        <v>2.1</v>
      </c>
      <c r="P93" s="88">
        <f>IF(AND('Indicator Data'!BK96="No data",'Indicator Data'!BL96="No data"),0,SUM('Indicator Data'!BK96:BM96)/1000)</f>
        <v>1.6539999999999999</v>
      </c>
      <c r="Q93" s="73">
        <f t="shared" si="24"/>
        <v>0.7</v>
      </c>
      <c r="R93" s="77">
        <f>P93*1000/'Indicator Data'!CK96</f>
        <v>3.9977676310858095E-4</v>
      </c>
      <c r="S93" s="73">
        <f t="shared" si="25"/>
        <v>2.5</v>
      </c>
      <c r="T93" s="78">
        <f t="shared" si="26"/>
        <v>1.6</v>
      </c>
      <c r="U93" s="73">
        <f>IF('Indicator Data'!BA96="No data","x",ROUND(IF('Indicator Data'!BA96&gt;U$195,10,IF('Indicator Data'!BA96&lt;U$194,0,10-(U$195-'Indicator Data'!BA96)/(U$195-U$194)*10)),1))</f>
        <v>0.2</v>
      </c>
      <c r="V93" s="73">
        <f>IF('Indicator Data'!BB96="No data","x",IF('Indicator Data'!BB96=0,0,ROUND(IF(LOG('Indicator Data'!BB96)&gt;V$195,10,IF(LOG('Indicator Data'!BB96)&lt;V$194,0,10-(V$195-LOG('Indicator Data'!BB96))/(V$195-V$194)*10)),1)))</f>
        <v>3.2</v>
      </c>
      <c r="W93" s="73">
        <f t="shared" si="27"/>
        <v>1.7000000000000002</v>
      </c>
      <c r="X93" s="73">
        <f>IF('Indicator Data'!AZ96="No data","x",ROUND(IF('Indicator Data'!AZ96&gt;X$195,10,IF('Indicator Data'!AZ96&lt;X$194,0,10-(X$195-'Indicator Data'!AZ96)/(X$195-X$194)*10)),1))</f>
        <v>0.5</v>
      </c>
      <c r="Y93" s="73" t="str">
        <f>IF('Indicator Data'!BC96="No data","x",ROUND(IF('Indicator Data'!BC96&gt;Y$195,10,IF('Indicator Data'!BC96&lt;Y$194,0,10-(Y$195-'Indicator Data'!BC96)/(Y$195-Y$194)*10)),1))</f>
        <v>x</v>
      </c>
      <c r="Z93" s="211" t="str">
        <f>IF('Indicator Data'!BD96="No data","x",ROUND(IF('Indicator Data'!BD96&gt;Z$195,10,IF('Indicator Data'!BD96&lt;Z$194,0,10-(Z$195-'Indicator Data'!BD96)/(Z$195-Z$194)*10)),1))</f>
        <v>x</v>
      </c>
      <c r="AA93" s="77">
        <f>IF('Indicator Data'!BE96="No data","x",IF('Indicator Data'!BE96&gt;'Indicator Data'!BE96,1,'Indicator Data'!BE96/'Indicator Data'!CK96))</f>
        <v>1.4502180040214545E-6</v>
      </c>
      <c r="AB93" s="211">
        <f t="shared" si="28"/>
        <v>0</v>
      </c>
      <c r="AC93" s="74">
        <f t="shared" si="29"/>
        <v>0.7</v>
      </c>
      <c r="AD93" s="73">
        <f>IF('Indicator Data'!AX96="No data","x",ROUND(IF('Indicator Data'!AX96&gt;AD$195,10,IF('Indicator Data'!AX96&lt;AD$194,0,10-(AD$195-'Indicator Data'!AX96)/(AD$195-AD$194)*10)),1))</f>
        <v>0.6</v>
      </c>
      <c r="AE93" s="73">
        <f>IF('Indicator Data'!AY96="No data","x",ROUND(IF('Indicator Data'!AY96&gt;AE$195,10,IF('Indicator Data'!AY96&lt;AE$194,0,10-(AE$195-'Indicator Data'!AY96)/(AE$195-AE$194)*10)),1))</f>
        <v>0.7</v>
      </c>
      <c r="AF93" s="74">
        <f t="shared" si="30"/>
        <v>0.7</v>
      </c>
      <c r="AG93" s="88">
        <f>('Indicator Data'!BJ96+'Indicator Data'!BI96*0.5+'Indicator Data'!BH96*0.25)/1000</f>
        <v>0</v>
      </c>
      <c r="AH93" s="79">
        <f>AG93*1000/'Indicator Data'!CK96</f>
        <v>0</v>
      </c>
      <c r="AI93" s="74">
        <f t="shared" si="31"/>
        <v>0</v>
      </c>
      <c r="AJ93" s="73">
        <f>IF('Indicator Data'!BN96="No data","x",ROUND(IF('Indicator Data'!BN96&lt;$AJ$194,10,IF('Indicator Data'!BN96&gt;$AJ$195,0,($AJ$195-'Indicator Data'!BN96)/($AJ$195-$AJ$194)*10)),1))</f>
        <v>1.9</v>
      </c>
      <c r="AK93" s="73">
        <f>IF('Indicator Data'!BO96="No data","x",ROUND(IF('Indicator Data'!BO96&gt;$AK$195,10,IF('Indicator Data'!BO96&lt;$AK$194,0,10-($AK$195-'Indicator Data'!BO96)/($AK$195-$AK$194)*10)),1))</f>
        <v>0</v>
      </c>
      <c r="AL93" s="80">
        <f>IF('Indicator Data'!BP96="No data","x",ROUND(IF('Indicator Data'!BP96&gt;$AL$195,10,IF('Indicator Data'!BP96&lt;$AL$194,0,10-($AL$195-'Indicator Data'!BP96)/($AL$195-$AL$194)*10)),1))</f>
        <v>1.8</v>
      </c>
      <c r="AM93" s="80">
        <f>IF('Indicator Data'!BQ96="No data","x",ROUND(IF('Indicator Data'!BQ96&gt;$AM$195,10,IF('Indicator Data'!BQ96&lt;$AM$194,0,10-($AM$195-'Indicator Data'!BQ96)/($AM$195-$AM$194)*10)),1))</f>
        <v>1.9</v>
      </c>
      <c r="AN93" s="73">
        <f t="shared" si="32"/>
        <v>1.8</v>
      </c>
      <c r="AO93" s="74">
        <f t="shared" si="33"/>
        <v>1</v>
      </c>
      <c r="AP93" s="81">
        <f t="shared" si="34"/>
        <v>0.6</v>
      </c>
      <c r="AQ93" s="82">
        <f t="shared" si="18"/>
        <v>1.1000000000000001</v>
      </c>
    </row>
    <row r="94" spans="1:43" s="4" customFormat="1" x14ac:dyDescent="0.25">
      <c r="A94" s="126" t="str">
        <f>'Indicator Data'!A97</f>
        <v>Kyrgyzstan</v>
      </c>
      <c r="B94" s="59" t="str">
        <f>'Indicator Data'!B97</f>
        <v>KGZ</v>
      </c>
      <c r="C94" s="73">
        <f>ROUND(IF('Indicator Data'!AQ97="No data",IF((0.1233*LN('Indicator Data'!CJ97)-0.4559)&gt;C$195,0,IF((0.1233*LN('Indicator Data'!CJ97)-0.4559)&lt;C$194,10,(C$195-(0.1233*LN('Indicator Data'!CJ97)-0.4559))/(C$195-C$194)*10)),IF('Indicator Data'!AQ97&gt;C$195,0,IF('Indicator Data'!AQ97&lt;C$194,10,(C$195-'Indicator Data'!AQ97)/(C$195-C$194)*10))),1)</f>
        <v>4.3</v>
      </c>
      <c r="D94" s="73">
        <f>IF('Indicator Data'!AR97="No data","x",ROUND((IF(LOG('Indicator Data'!AR97*1000)&gt;D$195,10,IF(LOG('Indicator Data'!AR97*1000)&lt;D$194,0,10-(D$195-LOG('Indicator Data'!AR97*1000))/(D$195-D$194)*10))),1))</f>
        <v>3.3</v>
      </c>
      <c r="E94" s="74">
        <f t="shared" si="19"/>
        <v>3.8</v>
      </c>
      <c r="F94" s="73">
        <f>IF('Indicator Data'!BF97="No data","x",ROUND(IF('Indicator Data'!BF97&gt;F$195,10,IF('Indicator Data'!BF97&lt;F$194,0,10-(F$195-'Indicator Data'!BF97)/(F$195-F$194)*10)),1))</f>
        <v>5.2</v>
      </c>
      <c r="G94" s="73">
        <f>IF('Indicator Data'!BG97="No data","x",ROUND(IF('Indicator Data'!BG97&gt;G$195,10,IF('Indicator Data'!BG97&lt;G$194,0,10-(G$195-'Indicator Data'!BG97)/(G$195-G$194)*10)),1))</f>
        <v>0.6</v>
      </c>
      <c r="H94" s="74">
        <f t="shared" si="20"/>
        <v>2.9</v>
      </c>
      <c r="I94" s="75">
        <f>SUM(IF('Indicator Data'!AS97=0,0,'Indicator Data'!AS97),SUM('Indicator Data'!AT97:AU97))</f>
        <v>280.59359899999998</v>
      </c>
      <c r="J94" s="75">
        <f>I94/'Indicator Data'!CK97*1000000</f>
        <v>44.427245796257004</v>
      </c>
      <c r="K94" s="73">
        <f t="shared" si="21"/>
        <v>0.9</v>
      </c>
      <c r="L94" s="73">
        <f>IF('Indicator Data'!AV97="No data","x",ROUND(IF('Indicator Data'!AV97&gt;L$195,10,IF('Indicator Data'!AV97&lt;L$194,0,10-(L$195-'Indicator Data'!AV97)/(L$195-L$194)*10)),1))</f>
        <v>4.2</v>
      </c>
      <c r="M94" s="73">
        <f>IF('Indicator Data'!AW97="No data","x",IF('Indicator Data'!AW97=0,0,ROUND(IF(LOG('Indicator Data'!AW97)&gt;M$195,10,IF(LOG('Indicator Data'!AW97)&lt;M$194,0,10-(M$195-LOG('Indicator Data'!AW97))/(M$195-M$194)*10)),1)))</f>
        <v>10</v>
      </c>
      <c r="N94" s="74">
        <f t="shared" si="22"/>
        <v>5</v>
      </c>
      <c r="O94" s="76">
        <f t="shared" si="23"/>
        <v>3.9</v>
      </c>
      <c r="P94" s="88">
        <f>IF(AND('Indicator Data'!BK97="No data",'Indicator Data'!BL97="No data"),0,SUM('Indicator Data'!BK97:BM97)/1000)</f>
        <v>0.442</v>
      </c>
      <c r="Q94" s="73">
        <f t="shared" si="24"/>
        <v>0</v>
      </c>
      <c r="R94" s="77">
        <f>P94*1000/'Indicator Data'!CK97</f>
        <v>6.9983216694638847E-5</v>
      </c>
      <c r="S94" s="73">
        <f t="shared" si="25"/>
        <v>1.7</v>
      </c>
      <c r="T94" s="78">
        <f t="shared" si="26"/>
        <v>0.9</v>
      </c>
      <c r="U94" s="73">
        <f>IF('Indicator Data'!BA97="No data","x",ROUND(IF('Indicator Data'!BA97&gt;U$195,10,IF('Indicator Data'!BA97&lt;U$194,0,10-(U$195-'Indicator Data'!BA97)/(U$195-U$194)*10)),1))</f>
        <v>0.4</v>
      </c>
      <c r="V94" s="73">
        <f>IF('Indicator Data'!BB97="No data","x",IF('Indicator Data'!BB97=0,0,ROUND(IF(LOG('Indicator Data'!BB97)&gt;V$195,10,IF(LOG('Indicator Data'!BB97)&lt;V$194,0,10-(V$195-LOG('Indicator Data'!BB97))/(V$195-V$194)*10)),1)))</f>
        <v>4.0999999999999996</v>
      </c>
      <c r="W94" s="73">
        <f t="shared" si="27"/>
        <v>2.25</v>
      </c>
      <c r="X94" s="73">
        <f>IF('Indicator Data'!AZ97="No data","x",ROUND(IF('Indicator Data'!AZ97&gt;X$195,10,IF('Indicator Data'!AZ97&lt;X$194,0,10-(X$195-'Indicator Data'!AZ97)/(X$195-X$194)*10)),1))</f>
        <v>2.6</v>
      </c>
      <c r="Y94" s="73">
        <f>IF('Indicator Data'!BC97="No data","x",ROUND(IF('Indicator Data'!BC97&gt;Y$195,10,IF('Indicator Data'!BC97&lt;Y$194,0,10-(Y$195-'Indicator Data'!BC97)/(Y$195-Y$194)*10)),1))</f>
        <v>0</v>
      </c>
      <c r="Z94" s="211">
        <f>IF('Indicator Data'!BD97="No data","x",ROUND(IF('Indicator Data'!BD97&gt;Z$195,10,IF('Indicator Data'!BD97&lt;Z$194,0,10-(Z$195-'Indicator Data'!BD97)/(Z$195-Z$194)*10)),1))</f>
        <v>0</v>
      </c>
      <c r="AA94" s="77">
        <f>IF('Indicator Data'!BE97="No data","x",IF('Indicator Data'!BE97&gt;'Indicator Data'!BE97,1,'Indicator Data'!BE97/'Indicator Data'!CK97))</f>
        <v>1.7990595015674973E-2</v>
      </c>
      <c r="AB94" s="211">
        <f t="shared" si="28"/>
        <v>0.2</v>
      </c>
      <c r="AC94" s="74">
        <f t="shared" si="29"/>
        <v>1.3</v>
      </c>
      <c r="AD94" s="73">
        <f>IF('Indicator Data'!AX97="No data","x",ROUND(IF('Indicator Data'!AX97&gt;AD$195,10,IF('Indicator Data'!AX97&lt;AD$194,0,10-(AD$195-'Indicator Data'!AX97)/(AD$195-AD$194)*10)),1))</f>
        <v>1.5</v>
      </c>
      <c r="AE94" s="73">
        <f>IF('Indicator Data'!AY97="No data","x",ROUND(IF('Indicator Data'!AY97&gt;AE$195,10,IF('Indicator Data'!AY97&lt;AE$194,0,10-(AE$195-'Indicator Data'!AY97)/(AE$195-AE$194)*10)),1))</f>
        <v>0.6</v>
      </c>
      <c r="AF94" s="74">
        <f t="shared" si="30"/>
        <v>1.1000000000000001</v>
      </c>
      <c r="AG94" s="88">
        <f>('Indicator Data'!BJ97+'Indicator Data'!BI97*0.5+'Indicator Data'!BH97*0.25)/1000</f>
        <v>1.2637499999999999</v>
      </c>
      <c r="AH94" s="79">
        <f>AG94*1000/'Indicator Data'!CK97</f>
        <v>2.0009341651097248E-4</v>
      </c>
      <c r="AI94" s="74">
        <f t="shared" si="31"/>
        <v>0</v>
      </c>
      <c r="AJ94" s="73">
        <f>IF('Indicator Data'!BN97="No data","x",ROUND(IF('Indicator Data'!BN97&lt;$AJ$194,10,IF('Indicator Data'!BN97&gt;$AJ$195,0,($AJ$195-'Indicator Data'!BN97)/($AJ$195-$AJ$194)*10)),1))</f>
        <v>4</v>
      </c>
      <c r="AK94" s="73">
        <f>IF('Indicator Data'!BO97="No data","x",ROUND(IF('Indicator Data'!BO97&gt;$AK$195,10,IF('Indicator Data'!BO97&lt;$AK$194,0,10-($AK$195-'Indicator Data'!BO97)/($AK$195-$AK$194)*10)),1))</f>
        <v>0.7</v>
      </c>
      <c r="AL94" s="80" t="str">
        <f>IF('Indicator Data'!BP97="No data","x",ROUND(IF('Indicator Data'!BP97&gt;$AL$195,10,IF('Indicator Data'!BP97&lt;$AL$194,0,10-($AL$195-'Indicator Data'!BP97)/($AL$195-$AL$194)*10)),1))</f>
        <v>x</v>
      </c>
      <c r="AM94" s="80" t="str">
        <f>IF('Indicator Data'!BQ97="No data","x",ROUND(IF('Indicator Data'!BQ97&gt;$AM$195,10,IF('Indicator Data'!BQ97&lt;$AM$194,0,10-($AM$195-'Indicator Data'!BQ97)/($AM$195-$AM$194)*10)),1))</f>
        <v>x</v>
      </c>
      <c r="AN94" s="73" t="str">
        <f t="shared" si="32"/>
        <v>x</v>
      </c>
      <c r="AO94" s="74">
        <f t="shared" si="33"/>
        <v>2.4</v>
      </c>
      <c r="AP94" s="81">
        <f t="shared" si="34"/>
        <v>1.2</v>
      </c>
      <c r="AQ94" s="82">
        <f t="shared" si="18"/>
        <v>1.1000000000000001</v>
      </c>
    </row>
    <row r="95" spans="1:43" s="4" customFormat="1" x14ac:dyDescent="0.25">
      <c r="A95" s="126" t="str">
        <f>'Indicator Data'!A98</f>
        <v>Lao PDR</v>
      </c>
      <c r="B95" s="59" t="str">
        <f>'Indicator Data'!B98</f>
        <v>LAO</v>
      </c>
      <c r="C95" s="73">
        <f>ROUND(IF('Indicator Data'!AQ98="No data",IF((0.1233*LN('Indicator Data'!CJ98)-0.4559)&gt;C$195,0,IF((0.1233*LN('Indicator Data'!CJ98)-0.4559)&lt;C$194,10,(C$195-(0.1233*LN('Indicator Data'!CJ98)-0.4559))/(C$195-C$194)*10)),IF('Indicator Data'!AQ98&gt;C$195,0,IF('Indicator Data'!AQ98&lt;C$194,10,(C$195-'Indicator Data'!AQ98)/(C$195-C$194)*10))),1)</f>
        <v>5.4</v>
      </c>
      <c r="D95" s="73">
        <f>IF('Indicator Data'!AR98="No data","x",ROUND((IF(LOG('Indicator Data'!AR98*1000)&gt;D$195,10,IF(LOG('Indicator Data'!AR98*1000)&lt;D$194,0,10-(D$195-LOG('Indicator Data'!AR98*1000))/(D$195-D$194)*10))),1))</f>
        <v>8.4</v>
      </c>
      <c r="E95" s="74">
        <f t="shared" si="19"/>
        <v>7.2</v>
      </c>
      <c r="F95" s="73">
        <f>IF('Indicator Data'!BF98="No data","x",ROUND(IF('Indicator Data'!BF98&gt;F$195,10,IF('Indicator Data'!BF98&lt;F$194,0,10-(F$195-'Indicator Data'!BF98)/(F$195-F$194)*10)),1))</f>
        <v>6.2</v>
      </c>
      <c r="G95" s="73">
        <f>IF('Indicator Data'!BG98="No data","x",ROUND(IF('Indicator Data'!BG98&gt;G$195,10,IF('Indicator Data'!BG98&lt;G$194,0,10-(G$195-'Indicator Data'!BG98)/(G$195-G$194)*10)),1))</f>
        <v>3.2</v>
      </c>
      <c r="H95" s="74">
        <f t="shared" si="20"/>
        <v>4.7</v>
      </c>
      <c r="I95" s="75">
        <f>SUM(IF('Indicator Data'!AS98=0,0,'Indicator Data'!AS98),SUM('Indicator Data'!AT98:AU98))</f>
        <v>552.62363300000004</v>
      </c>
      <c r="J95" s="75">
        <f>I95/'Indicator Data'!CK98*1000000</f>
        <v>78.258597350395604</v>
      </c>
      <c r="K95" s="73">
        <f t="shared" si="21"/>
        <v>1.6</v>
      </c>
      <c r="L95" s="73">
        <f>IF('Indicator Data'!AV98="No data","x",ROUND(IF('Indicator Data'!AV98&gt;L$195,10,IF('Indicator Data'!AV98&lt;L$194,0,10-(L$195-'Indicator Data'!AV98)/(L$195-L$194)*10)),1))</f>
        <v>2</v>
      </c>
      <c r="M95" s="73">
        <f>IF('Indicator Data'!AW98="No data","x",IF('Indicator Data'!AW98=0,0,ROUND(IF(LOG('Indicator Data'!AW98)&gt;M$195,10,IF(LOG('Indicator Data'!AW98)&lt;M$194,0,10-(M$195-LOG('Indicator Data'!AW98))/(M$195-M$194)*10)),1)))</f>
        <v>5.6</v>
      </c>
      <c r="N95" s="74">
        <f t="shared" si="22"/>
        <v>3.1</v>
      </c>
      <c r="O95" s="76">
        <f t="shared" si="23"/>
        <v>5.6</v>
      </c>
      <c r="P95" s="88">
        <f>IF(AND('Indicator Data'!BK98="No data",'Indicator Data'!BL98="No data"),0,SUM('Indicator Data'!BK98:BM98)/1000)</f>
        <v>0</v>
      </c>
      <c r="Q95" s="73">
        <f t="shared" si="24"/>
        <v>0</v>
      </c>
      <c r="R95" s="77">
        <f>P95*1000/'Indicator Data'!CK98</f>
        <v>0</v>
      </c>
      <c r="S95" s="73">
        <f t="shared" si="25"/>
        <v>0</v>
      </c>
      <c r="T95" s="78">
        <f t="shared" si="26"/>
        <v>0</v>
      </c>
      <c r="U95" s="73">
        <f>IF('Indicator Data'!BA98="No data","x",ROUND(IF('Indicator Data'!BA98&gt;U$195,10,IF('Indicator Data'!BA98&lt;U$194,0,10-(U$195-'Indicator Data'!BA98)/(U$195-U$194)*10)),1))</f>
        <v>0.6</v>
      </c>
      <c r="V95" s="73" t="str">
        <f>IF('Indicator Data'!BB98="No data","x",IF('Indicator Data'!BB98=0,0,ROUND(IF(LOG('Indicator Data'!BB98)&gt;V$195,10,IF(LOG('Indicator Data'!BB98)&lt;V$194,0,10-(V$195-LOG('Indicator Data'!BB98))/(V$195-V$194)*10)),1)))</f>
        <v>x</v>
      </c>
      <c r="W95" s="73">
        <f t="shared" si="27"/>
        <v>0.6</v>
      </c>
      <c r="X95" s="73">
        <f>IF('Indicator Data'!AZ98="No data","x",ROUND(IF('Indicator Data'!AZ98&gt;X$195,10,IF('Indicator Data'!AZ98&lt;X$194,0,10-(X$195-'Indicator Data'!AZ98)/(X$195-X$194)*10)),1))</f>
        <v>3.1</v>
      </c>
      <c r="Y95" s="73">
        <f>IF('Indicator Data'!BC98="No data","x",ROUND(IF('Indicator Data'!BC98&gt;Y$195,10,IF('Indicator Data'!BC98&lt;Y$194,0,10-(Y$195-'Indicator Data'!BC98)/(Y$195-Y$194)*10)),1))</f>
        <v>0.8</v>
      </c>
      <c r="Z95" s="211">
        <f>IF('Indicator Data'!BD98="No data","x",ROUND(IF('Indicator Data'!BD98&gt;Z$195,10,IF('Indicator Data'!BD98&lt;Z$194,0,10-(Z$195-'Indicator Data'!BD98)/(Z$195-Z$194)*10)),1))</f>
        <v>0.1</v>
      </c>
      <c r="AA95" s="77">
        <f>IF('Indicator Data'!BE98="No data","x",IF('Indicator Data'!BE98&gt;'Indicator Data'!BE98,1,'Indicator Data'!BE98/'Indicator Data'!CK98))</f>
        <v>0.27657014288876297</v>
      </c>
      <c r="AB95" s="211">
        <f t="shared" si="28"/>
        <v>3.1</v>
      </c>
      <c r="AC95" s="74">
        <f t="shared" si="29"/>
        <v>1.7</v>
      </c>
      <c r="AD95" s="73">
        <f>IF('Indicator Data'!AX98="No data","x",ROUND(IF('Indicator Data'!AX98&gt;AD$195,10,IF('Indicator Data'!AX98&lt;AD$194,0,10-(AD$195-'Indicator Data'!AX98)/(AD$195-AD$194)*10)),1))</f>
        <v>4.9000000000000004</v>
      </c>
      <c r="AE95" s="73">
        <f>IF('Indicator Data'!AY98="No data","x",ROUND(IF('Indicator Data'!AY98&gt;AE$195,10,IF('Indicator Data'!AY98&lt;AE$194,0,10-(AE$195-'Indicator Data'!AY98)/(AE$195-AE$194)*10)),1))</f>
        <v>5.9</v>
      </c>
      <c r="AF95" s="74">
        <f t="shared" si="30"/>
        <v>5.4</v>
      </c>
      <c r="AG95" s="88">
        <f>('Indicator Data'!BJ98+'Indicator Data'!BI98*0.5+'Indicator Data'!BH98*0.25)/1000</f>
        <v>374.1225</v>
      </c>
      <c r="AH95" s="79">
        <f>AG95*1000/'Indicator Data'!CK98</f>
        <v>5.2980546503742051E-2</v>
      </c>
      <c r="AI95" s="74">
        <f t="shared" si="31"/>
        <v>5.3</v>
      </c>
      <c r="AJ95" s="73">
        <f>IF('Indicator Data'!BN98="No data","x",ROUND(IF('Indicator Data'!BN98&lt;$AJ$194,10,IF('Indicator Data'!BN98&gt;$AJ$195,0,($AJ$195-'Indicator Data'!BN98)/($AJ$195-$AJ$194)*10)),1))</f>
        <v>5.9</v>
      </c>
      <c r="AK95" s="73">
        <f>IF('Indicator Data'!BO98="No data","x",ROUND(IF('Indicator Data'!BO98&gt;$AK$195,10,IF('Indicator Data'!BO98&lt;$AK$194,0,10-($AK$195-'Indicator Data'!BO98)/($AK$195-$AK$194)*10)),1))</f>
        <v>3.8</v>
      </c>
      <c r="AL95" s="80">
        <f>IF('Indicator Data'!BP98="No data","x",ROUND(IF('Indicator Data'!BP98&gt;$AL$195,10,IF('Indicator Data'!BP98&lt;$AL$194,0,10-($AL$195-'Indicator Data'!BP98)/($AL$195-$AL$194)*10)),1))</f>
        <v>8.5</v>
      </c>
      <c r="AM95" s="80">
        <f>IF('Indicator Data'!BQ98="No data","x",ROUND(IF('Indicator Data'!BQ98&gt;$AM$195,10,IF('Indicator Data'!BQ98&lt;$AM$194,0,10-($AM$195-'Indicator Data'!BQ98)/($AM$195-$AM$194)*10)),1))</f>
        <v>1.8</v>
      </c>
      <c r="AN95" s="73">
        <f t="shared" si="32"/>
        <v>7.2</v>
      </c>
      <c r="AO95" s="74">
        <f t="shared" si="33"/>
        <v>4.9000000000000004</v>
      </c>
      <c r="AP95" s="81">
        <f t="shared" si="34"/>
        <v>4.5</v>
      </c>
      <c r="AQ95" s="82">
        <f t="shared" si="18"/>
        <v>2.5</v>
      </c>
    </row>
    <row r="96" spans="1:43" s="4" customFormat="1" x14ac:dyDescent="0.25">
      <c r="A96" s="126" t="str">
        <f>'Indicator Data'!A99</f>
        <v>Latvia</v>
      </c>
      <c r="B96" s="59" t="str">
        <f>'Indicator Data'!B99</f>
        <v>LVA</v>
      </c>
      <c r="C96" s="73">
        <f>ROUND(IF('Indicator Data'!AQ99="No data",IF((0.1233*LN('Indicator Data'!CJ99)-0.4559)&gt;C$195,0,IF((0.1233*LN('Indicator Data'!CJ99)-0.4559)&lt;C$194,10,(C$195-(0.1233*LN('Indicator Data'!CJ99)-0.4559))/(C$195-C$194)*10)),IF('Indicator Data'!AQ99&gt;C$195,0,IF('Indicator Data'!AQ99&lt;C$194,10,(C$195-'Indicator Data'!AQ99)/(C$195-C$194)*10))),1)</f>
        <v>1.6</v>
      </c>
      <c r="D96" s="73" t="str">
        <f>IF('Indicator Data'!AR99="No data","x",ROUND((IF(LOG('Indicator Data'!AR99*1000)&gt;D$195,10,IF(LOG('Indicator Data'!AR99*1000)&lt;D$194,0,10-(D$195-LOG('Indicator Data'!AR99*1000))/(D$195-D$194)*10))),1))</f>
        <v>x</v>
      </c>
      <c r="E96" s="74">
        <f t="shared" si="19"/>
        <v>1.6</v>
      </c>
      <c r="F96" s="73">
        <f>IF('Indicator Data'!BF99="No data","x",ROUND(IF('Indicator Data'!BF99&gt;F$195,10,IF('Indicator Data'!BF99&lt;F$194,0,10-(F$195-'Indicator Data'!BF99)/(F$195-F$194)*10)),1))</f>
        <v>2.6</v>
      </c>
      <c r="G96" s="73">
        <f>IF('Indicator Data'!BG99="No data","x",ROUND(IF('Indicator Data'!BG99&gt;G$195,10,IF('Indicator Data'!BG99&lt;G$194,0,10-(G$195-'Indicator Data'!BG99)/(G$195-G$194)*10)),1))</f>
        <v>2.6</v>
      </c>
      <c r="H96" s="74">
        <f t="shared" si="20"/>
        <v>2.6</v>
      </c>
      <c r="I96" s="75">
        <f>SUM(IF('Indicator Data'!AS99=0,0,'Indicator Data'!AS99),SUM('Indicator Data'!AT99:AU99))</f>
        <v>1.5252999999999999E-2</v>
      </c>
      <c r="J96" s="75">
        <f>I96/'Indicator Data'!CK99*1000000</f>
        <v>7.9172943024341021E-3</v>
      </c>
      <c r="K96" s="73">
        <f t="shared" si="21"/>
        <v>0</v>
      </c>
      <c r="L96" s="73" t="str">
        <f>IF('Indicator Data'!AV99="No data","x",ROUND(IF('Indicator Data'!AV99&gt;L$195,10,IF('Indicator Data'!AV99&lt;L$194,0,10-(L$195-'Indicator Data'!AV99)/(L$195-L$194)*10)),1))</f>
        <v>x</v>
      </c>
      <c r="M96" s="73">
        <f>IF('Indicator Data'!AW99="No data","x",IF('Indicator Data'!AW99=0,0,ROUND(IF(LOG('Indicator Data'!AW99)&gt;M$195,10,IF(LOG('Indicator Data'!AW99)&lt;M$194,0,10-(M$195-LOG('Indicator Data'!AW99))/(M$195-M$194)*10)),1)))</f>
        <v>7.1</v>
      </c>
      <c r="N96" s="74">
        <f t="shared" si="22"/>
        <v>3.6</v>
      </c>
      <c r="O96" s="76">
        <f t="shared" si="23"/>
        <v>2.4</v>
      </c>
      <c r="P96" s="88">
        <f>IF(AND('Indicator Data'!BK99="No data",'Indicator Data'!BL99="No data"),0,SUM('Indicator Data'!BK99:BM99)/1000)</f>
        <v>0.72799999999999998</v>
      </c>
      <c r="Q96" s="73">
        <f t="shared" si="24"/>
        <v>0</v>
      </c>
      <c r="R96" s="77">
        <f>P96*1000/'Indicator Data'!CK99</f>
        <v>3.7787912228230686E-4</v>
      </c>
      <c r="S96" s="73">
        <f t="shared" si="25"/>
        <v>2.5</v>
      </c>
      <c r="T96" s="78">
        <f t="shared" si="26"/>
        <v>1.3</v>
      </c>
      <c r="U96" s="73">
        <f>IF('Indicator Data'!BA99="No data","x",ROUND(IF('Indicator Data'!BA99&gt;U$195,10,IF('Indicator Data'!BA99&lt;U$194,0,10-(U$195-'Indicator Data'!BA99)/(U$195-U$194)*10)),1))</f>
        <v>1.4</v>
      </c>
      <c r="V96" s="73" t="str">
        <f>IF('Indicator Data'!BB99="No data","x",IF('Indicator Data'!BB99=0,0,ROUND(IF(LOG('Indicator Data'!BB99)&gt;V$195,10,IF(LOG('Indicator Data'!BB99)&lt;V$194,0,10-(V$195-LOG('Indicator Data'!BB99))/(V$195-V$194)*10)),1)))</f>
        <v>x</v>
      </c>
      <c r="W96" s="73">
        <f t="shared" si="27"/>
        <v>1.4</v>
      </c>
      <c r="X96" s="73">
        <f>IF('Indicator Data'!AZ99="No data","x",ROUND(IF('Indicator Data'!AZ99&gt;X$195,10,IF('Indicator Data'!AZ99&lt;X$194,0,10-(X$195-'Indicator Data'!AZ99)/(X$195-X$194)*10)),1))</f>
        <v>0.6</v>
      </c>
      <c r="Y96" s="73" t="str">
        <f>IF('Indicator Data'!BC99="No data","x",ROUND(IF('Indicator Data'!BC99&gt;Y$195,10,IF('Indicator Data'!BC99&lt;Y$194,0,10-(Y$195-'Indicator Data'!BC99)/(Y$195-Y$194)*10)),1))</f>
        <v>x</v>
      </c>
      <c r="Z96" s="211" t="str">
        <f>IF('Indicator Data'!BD99="No data","x",ROUND(IF('Indicator Data'!BD99&gt;Z$195,10,IF('Indicator Data'!BD99&lt;Z$194,0,10-(Z$195-'Indicator Data'!BD99)/(Z$195-Z$194)*10)),1))</f>
        <v>x</v>
      </c>
      <c r="AA96" s="77">
        <f>IF('Indicator Data'!BE99="No data","x",IF('Indicator Data'!BE99&gt;'Indicator Data'!BE99,1,'Indicator Data'!BE99/'Indicator Data'!CK99))</f>
        <v>9.8622298397854805E-6</v>
      </c>
      <c r="AB96" s="211">
        <f t="shared" si="28"/>
        <v>0</v>
      </c>
      <c r="AC96" s="74">
        <f t="shared" si="29"/>
        <v>0.7</v>
      </c>
      <c r="AD96" s="73">
        <f>IF('Indicator Data'!AX99="No data","x",ROUND(IF('Indicator Data'!AX99&gt;AD$195,10,IF('Indicator Data'!AX99&lt;AD$194,0,10-(AD$195-'Indicator Data'!AX99)/(AD$195-AD$194)*10)),1))</f>
        <v>0.3</v>
      </c>
      <c r="AE96" s="73" t="str">
        <f>IF('Indicator Data'!AY99="No data","x",ROUND(IF('Indicator Data'!AY99&gt;AE$195,10,IF('Indicator Data'!AY99&lt;AE$194,0,10-(AE$195-'Indicator Data'!AY99)/(AE$195-AE$194)*10)),1))</f>
        <v>x</v>
      </c>
      <c r="AF96" s="74">
        <f t="shared" si="30"/>
        <v>0.3</v>
      </c>
      <c r="AG96" s="88">
        <f>('Indicator Data'!BJ99+'Indicator Data'!BI99*0.5+'Indicator Data'!BH99*0.25)/1000</f>
        <v>0</v>
      </c>
      <c r="AH96" s="79">
        <f>AG96*1000/'Indicator Data'!CK99</f>
        <v>0</v>
      </c>
      <c r="AI96" s="74">
        <f t="shared" si="31"/>
        <v>0</v>
      </c>
      <c r="AJ96" s="73">
        <f>IF('Indicator Data'!BN99="No data","x",ROUND(IF('Indicator Data'!BN99&lt;$AJ$194,10,IF('Indicator Data'!BN99&gt;$AJ$195,0,($AJ$195-'Indicator Data'!BN99)/($AJ$195-$AJ$194)*10)),1))</f>
        <v>2.7</v>
      </c>
      <c r="AK96" s="73">
        <f>IF('Indicator Data'!BO99="No data","x",ROUND(IF('Indicator Data'!BO99&gt;$AK$195,10,IF('Indicator Data'!BO99&lt;$AK$194,0,10-($AK$195-'Indicator Data'!BO99)/($AK$195-$AK$194)*10)),1))</f>
        <v>0</v>
      </c>
      <c r="AL96" s="80">
        <f>IF('Indicator Data'!BP99="No data","x",ROUND(IF('Indicator Data'!BP99&gt;$AL$195,10,IF('Indicator Data'!BP99&lt;$AL$194,0,10-($AL$195-'Indicator Data'!BP99)/($AL$195-$AL$194)*10)),1))</f>
        <v>2.1</v>
      </c>
      <c r="AM96" s="80">
        <f>IF('Indicator Data'!BQ99="No data","x",ROUND(IF('Indicator Data'!BQ99&gt;$AM$195,10,IF('Indicator Data'!BQ99&lt;$AM$194,0,10-($AM$195-'Indicator Data'!BQ99)/($AM$195-$AM$194)*10)),1))</f>
        <v>4</v>
      </c>
      <c r="AN96" s="73">
        <f t="shared" si="32"/>
        <v>2.5</v>
      </c>
      <c r="AO96" s="74">
        <f t="shared" si="33"/>
        <v>1.4</v>
      </c>
      <c r="AP96" s="81">
        <f t="shared" si="34"/>
        <v>0.6</v>
      </c>
      <c r="AQ96" s="82">
        <f t="shared" si="18"/>
        <v>1</v>
      </c>
    </row>
    <row r="97" spans="1:43" s="4" customFormat="1" x14ac:dyDescent="0.25">
      <c r="A97" s="126" t="str">
        <f>'Indicator Data'!A100</f>
        <v>Lebanon</v>
      </c>
      <c r="B97" s="59" t="str">
        <f>'Indicator Data'!B100</f>
        <v>LBN</v>
      </c>
      <c r="C97" s="73">
        <f>ROUND(IF('Indicator Data'!AQ100="No data",IF((0.1233*LN('Indicator Data'!CJ100)-0.4559)&gt;C$195,0,IF((0.1233*LN('Indicator Data'!CJ100)-0.4559)&lt;C$194,10,(C$195-(0.1233*LN('Indicator Data'!CJ100)-0.4559))/(C$195-C$194)*10)),IF('Indicator Data'!AQ100&gt;C$195,0,IF('Indicator Data'!AQ100&lt;C$194,10,(C$195-'Indicator Data'!AQ100)/(C$195-C$194)*10))),1)</f>
        <v>3</v>
      </c>
      <c r="D97" s="73" t="str">
        <f>IF('Indicator Data'!AR100="No data","x",ROUND((IF(LOG('Indicator Data'!AR100*1000)&gt;D$195,10,IF(LOG('Indicator Data'!AR100*1000)&lt;D$194,0,10-(D$195-LOG('Indicator Data'!AR100*1000))/(D$195-D$194)*10))),1))</f>
        <v>x</v>
      </c>
      <c r="E97" s="74">
        <f t="shared" si="19"/>
        <v>3</v>
      </c>
      <c r="F97" s="73">
        <f>IF('Indicator Data'!BF100="No data","x",ROUND(IF('Indicator Data'!BF100&gt;F$195,10,IF('Indicator Data'!BF100&lt;F$194,0,10-(F$195-'Indicator Data'!BF100)/(F$195-F$194)*10)),1))</f>
        <v>5.0999999999999996</v>
      </c>
      <c r="G97" s="73" t="str">
        <f>IF('Indicator Data'!BG100="No data","x",ROUND(IF('Indicator Data'!BG100&gt;G$195,10,IF('Indicator Data'!BG100&lt;G$194,0,10-(G$195-'Indicator Data'!BG100)/(G$195-G$194)*10)),1))</f>
        <v>x</v>
      </c>
      <c r="H97" s="74">
        <f t="shared" si="20"/>
        <v>5.0999999999999996</v>
      </c>
      <c r="I97" s="75">
        <f>SUM(IF('Indicator Data'!AS100=0,0,'Indicator Data'!AS100),SUM('Indicator Data'!AT100:AU100))</f>
        <v>4327.2182640000001</v>
      </c>
      <c r="J97" s="75">
        <f>I97/'Indicator Data'!CK100*1000000</f>
        <v>631.80984811485018</v>
      </c>
      <c r="K97" s="73">
        <f t="shared" si="21"/>
        <v>10</v>
      </c>
      <c r="L97" s="73">
        <f>IF('Indicator Data'!AV100="No data","x",ROUND(IF('Indicator Data'!AV100&gt;L$195,10,IF('Indicator Data'!AV100&lt;L$194,0,10-(L$195-'Indicator Data'!AV100)/(L$195-L$194)*10)),1))</f>
        <v>1.6</v>
      </c>
      <c r="M97" s="73">
        <f>IF('Indicator Data'!AW100="No data","x",IF('Indicator Data'!AW100=0,0,ROUND(IF(LOG('Indicator Data'!AW100)&gt;M$195,10,IF(LOG('Indicator Data'!AW100)&lt;M$194,0,10-(M$195-LOG('Indicator Data'!AW100))/(M$195-M$194)*10)),1)))</f>
        <v>8.6999999999999993</v>
      </c>
      <c r="N97" s="74">
        <f t="shared" si="22"/>
        <v>6.8</v>
      </c>
      <c r="O97" s="76">
        <f t="shared" si="23"/>
        <v>4.5</v>
      </c>
      <c r="P97" s="88">
        <f>IF(AND('Indicator Data'!BK100="No data",'Indicator Data'!BL100="No data"),0,SUM('Indicator Data'!BK100:BM100)/1000)</f>
        <v>1493.51</v>
      </c>
      <c r="Q97" s="73">
        <f t="shared" si="24"/>
        <v>10</v>
      </c>
      <c r="R97" s="77">
        <f>P97*1000/'Indicator Data'!CK100</f>
        <v>0.21806487879484737</v>
      </c>
      <c r="S97" s="73">
        <f t="shared" si="25"/>
        <v>10</v>
      </c>
      <c r="T97" s="78">
        <f t="shared" si="26"/>
        <v>10</v>
      </c>
      <c r="U97" s="73">
        <f>IF('Indicator Data'!BA100="No data","x",ROUND(IF('Indicator Data'!BA100&gt;U$195,10,IF('Indicator Data'!BA100&lt;U$194,0,10-(U$195-'Indicator Data'!BA100)/(U$195-U$194)*10)),1))</f>
        <v>0.2</v>
      </c>
      <c r="V97" s="73">
        <f>IF('Indicator Data'!BB100="No data","x",IF('Indicator Data'!BB100=0,0,ROUND(IF(LOG('Indicator Data'!BB100)&gt;V$195,10,IF(LOG('Indicator Data'!BB100)&lt;V$194,0,10-(V$195-LOG('Indicator Data'!BB100))/(V$195-V$194)*10)),1)))</f>
        <v>2</v>
      </c>
      <c r="W97" s="73">
        <f t="shared" si="27"/>
        <v>1.1000000000000001</v>
      </c>
      <c r="X97" s="73">
        <f>IF('Indicator Data'!AZ100="No data","x",ROUND(IF('Indicator Data'!AZ100&gt;X$195,10,IF('Indicator Data'!AZ100&lt;X$194,0,10-(X$195-'Indicator Data'!AZ100)/(X$195-X$194)*10)),1))</f>
        <v>0.2</v>
      </c>
      <c r="Y97" s="73" t="str">
        <f>IF('Indicator Data'!BC100="No data","x",ROUND(IF('Indicator Data'!BC100&gt;Y$195,10,IF('Indicator Data'!BC100&lt;Y$194,0,10-(Y$195-'Indicator Data'!BC100)/(Y$195-Y$194)*10)),1))</f>
        <v>x</v>
      </c>
      <c r="Z97" s="211" t="str">
        <f>IF('Indicator Data'!BD100="No data","x",ROUND(IF('Indicator Data'!BD100&gt;Z$195,10,IF('Indicator Data'!BD100&lt;Z$194,0,10-(Z$195-'Indicator Data'!BD100)/(Z$195-Z$194)*10)),1))</f>
        <v>x</v>
      </c>
      <c r="AA97" s="77">
        <f>IF('Indicator Data'!BE100="No data","x",IF('Indicator Data'!BE100&gt;'Indicator Data'!BE100,1,'Indicator Data'!BE100/'Indicator Data'!CK100))</f>
        <v>1.4600831517354913E-7</v>
      </c>
      <c r="AB97" s="211">
        <f t="shared" si="28"/>
        <v>0</v>
      </c>
      <c r="AC97" s="74">
        <f t="shared" si="29"/>
        <v>0.4</v>
      </c>
      <c r="AD97" s="73">
        <f>IF('Indicator Data'!AX100="No data","x",ROUND(IF('Indicator Data'!AX100&gt;AD$195,10,IF('Indicator Data'!AX100&lt;AD$194,0,10-(AD$195-'Indicator Data'!AX100)/(AD$195-AD$194)*10)),1))</f>
        <v>0.6</v>
      </c>
      <c r="AE97" s="73" t="str">
        <f>IF('Indicator Data'!AY100="No data","x",ROUND(IF('Indicator Data'!AY100&gt;AE$195,10,IF('Indicator Data'!AY100&lt;AE$194,0,10-(AE$195-'Indicator Data'!AY100)/(AE$195-AE$194)*10)),1))</f>
        <v>x</v>
      </c>
      <c r="AF97" s="74">
        <f t="shared" si="30"/>
        <v>0.6</v>
      </c>
      <c r="AG97" s="88">
        <f>('Indicator Data'!BJ100+'Indicator Data'!BI100*0.5+'Indicator Data'!BH100*0.25)/1000</f>
        <v>11.009</v>
      </c>
      <c r="AH97" s="79">
        <f>AG97*1000/'Indicator Data'!CK100</f>
        <v>1.6074055417456025E-3</v>
      </c>
      <c r="AI97" s="74">
        <f t="shared" si="31"/>
        <v>0.2</v>
      </c>
      <c r="AJ97" s="73">
        <f>IF('Indicator Data'!BN100="No data","x",ROUND(IF('Indicator Data'!BN100&lt;$AJ$194,10,IF('Indicator Data'!BN100&gt;$AJ$195,0,($AJ$195-'Indicator Data'!BN100)/($AJ$195-$AJ$194)*10)),1))</f>
        <v>4.8</v>
      </c>
      <c r="AK97" s="73">
        <f>IF('Indicator Data'!BO100="No data","x",ROUND(IF('Indicator Data'!BO100&gt;$AK$195,10,IF('Indicator Data'!BO100&lt;$AK$194,0,10-($AK$195-'Indicator Data'!BO100)/($AK$195-$AK$194)*10)),1))</f>
        <v>2</v>
      </c>
      <c r="AL97" s="80" t="str">
        <f>IF('Indicator Data'!BP100="No data","x",ROUND(IF('Indicator Data'!BP100&gt;$AL$195,10,IF('Indicator Data'!BP100&lt;$AL$194,0,10-($AL$195-'Indicator Data'!BP100)/($AL$195-$AL$194)*10)),1))</f>
        <v>x</v>
      </c>
      <c r="AM97" s="80" t="str">
        <f>IF('Indicator Data'!BQ100="No data","x",ROUND(IF('Indicator Data'!BQ100&gt;$AM$195,10,IF('Indicator Data'!BQ100&lt;$AM$194,0,10-($AM$195-'Indicator Data'!BQ100)/($AM$195-$AM$194)*10)),1))</f>
        <v>x</v>
      </c>
      <c r="AN97" s="73" t="str">
        <f t="shared" si="32"/>
        <v>x</v>
      </c>
      <c r="AO97" s="74">
        <f t="shared" si="33"/>
        <v>3.4</v>
      </c>
      <c r="AP97" s="81">
        <f t="shared" si="34"/>
        <v>1.2</v>
      </c>
      <c r="AQ97" s="82">
        <f t="shared" si="18"/>
        <v>7.8</v>
      </c>
    </row>
    <row r="98" spans="1:43" s="4" customFormat="1" x14ac:dyDescent="0.25">
      <c r="A98" s="126" t="str">
        <f>'Indicator Data'!A101</f>
        <v>Lesotho</v>
      </c>
      <c r="B98" s="59" t="str">
        <f>'Indicator Data'!B101</f>
        <v>LSO</v>
      </c>
      <c r="C98" s="73">
        <f>ROUND(IF('Indicator Data'!AQ101="No data",IF((0.1233*LN('Indicator Data'!CJ101)-0.4559)&gt;C$195,0,IF((0.1233*LN('Indicator Data'!CJ101)-0.4559)&lt;C$194,10,(C$195-(0.1233*LN('Indicator Data'!CJ101)-0.4559))/(C$195-C$194)*10)),IF('Indicator Data'!AQ101&gt;C$195,0,IF('Indicator Data'!AQ101&lt;C$194,10,(C$195-'Indicator Data'!AQ101)/(C$195-C$194)*10))),1)</f>
        <v>6.6</v>
      </c>
      <c r="D98" s="73">
        <f>IF('Indicator Data'!AR101="No data","x",ROUND((IF(LOG('Indicator Data'!AR101*1000)&gt;D$195,10,IF(LOG('Indicator Data'!AR101*1000)&lt;D$194,0,10-(D$195-LOG('Indicator Data'!AR101*1000))/(D$195-D$194)*10))),1))</f>
        <v>8.6999999999999993</v>
      </c>
      <c r="E98" s="74">
        <f t="shared" si="19"/>
        <v>7.8</v>
      </c>
      <c r="F98" s="73">
        <f>IF('Indicator Data'!BF101="No data","x",ROUND(IF('Indicator Data'!BF101&gt;F$195,10,IF('Indicator Data'!BF101&lt;F$194,0,10-(F$195-'Indicator Data'!BF101)/(F$195-F$194)*10)),1))</f>
        <v>7.3</v>
      </c>
      <c r="G98" s="73">
        <f>IF('Indicator Data'!BG101="No data","x",ROUND(IF('Indicator Data'!BG101&gt;G$195,10,IF('Indicator Data'!BG101&lt;G$194,0,10-(G$195-'Indicator Data'!BG101)/(G$195-G$194)*10)),1))</f>
        <v>7.3</v>
      </c>
      <c r="H98" s="74">
        <f t="shared" si="20"/>
        <v>7.3</v>
      </c>
      <c r="I98" s="75">
        <f>SUM(IF('Indicator Data'!AS101=0,0,'Indicator Data'!AS101),SUM('Indicator Data'!AT101:AU101))</f>
        <v>155.89985100000001</v>
      </c>
      <c r="J98" s="75">
        <f>I98/'Indicator Data'!CK101*1000000</f>
        <v>73.951655304316816</v>
      </c>
      <c r="K98" s="73">
        <f t="shared" si="21"/>
        <v>1.5</v>
      </c>
      <c r="L98" s="73">
        <f>IF('Indicator Data'!AV101="No data","x",ROUND(IF('Indicator Data'!AV101&gt;L$195,10,IF('Indicator Data'!AV101&lt;L$194,0,10-(L$195-'Indicator Data'!AV101)/(L$195-L$194)*10)),1))</f>
        <v>3.4</v>
      </c>
      <c r="M98" s="73">
        <f>IF('Indicator Data'!AW101="No data","x",IF('Indicator Data'!AW101=0,0,ROUND(IF(LOG('Indicator Data'!AW101)&gt;M$195,10,IF(LOG('Indicator Data'!AW101)&lt;M$194,0,10-(M$195-LOG('Indicator Data'!AW101))/(M$195-M$194)*10)),1)))</f>
        <v>9</v>
      </c>
      <c r="N98" s="74">
        <f t="shared" si="22"/>
        <v>4.5999999999999996</v>
      </c>
      <c r="O98" s="76">
        <f t="shared" si="23"/>
        <v>6.9</v>
      </c>
      <c r="P98" s="88">
        <f>IF(AND('Indicator Data'!BK101="No data",'Indicator Data'!BL101="No data"),0,SUM('Indicator Data'!BK101:BM101)/1000)</f>
        <v>9.5000000000000001E-2</v>
      </c>
      <c r="Q98" s="73">
        <f t="shared" si="24"/>
        <v>0</v>
      </c>
      <c r="R98" s="77">
        <f>P98*1000/'Indicator Data'!CK101</f>
        <v>4.5063591843395004E-5</v>
      </c>
      <c r="S98" s="73">
        <f t="shared" si="25"/>
        <v>0</v>
      </c>
      <c r="T98" s="78">
        <f t="shared" si="26"/>
        <v>0</v>
      </c>
      <c r="U98" s="73">
        <f>IF('Indicator Data'!BA101="No data","x",ROUND(IF('Indicator Data'!BA101&gt;U$195,10,IF('Indicator Data'!BA101&lt;U$194,0,10-(U$195-'Indicator Data'!BA101)/(U$195-U$194)*10)),1))</f>
        <v>10</v>
      </c>
      <c r="V98" s="73">
        <f>IF('Indicator Data'!BB101="No data","x",IF('Indicator Data'!BB101=0,0,ROUND(IF(LOG('Indicator Data'!BB101)&gt;V$195,10,IF(LOG('Indicator Data'!BB101)&lt;V$194,0,10-(V$195-LOG('Indicator Data'!BB101))/(V$195-V$194)*10)),1)))</f>
        <v>10</v>
      </c>
      <c r="W98" s="73">
        <f t="shared" si="27"/>
        <v>10</v>
      </c>
      <c r="X98" s="73">
        <f>IF('Indicator Data'!AZ101="No data","x",ROUND(IF('Indicator Data'!AZ101&gt;X$195,10,IF('Indicator Data'!AZ101&lt;X$194,0,10-(X$195-'Indicator Data'!AZ101)/(X$195-X$194)*10)),1))</f>
        <v>10</v>
      </c>
      <c r="Y98" s="73" t="str">
        <f>IF('Indicator Data'!BC101="No data","x",ROUND(IF('Indicator Data'!BC101&gt;Y$195,10,IF('Indicator Data'!BC101&lt;Y$194,0,10-(Y$195-'Indicator Data'!BC101)/(Y$195-Y$194)*10)),1))</f>
        <v>x</v>
      </c>
      <c r="Z98" s="211" t="str">
        <f>IF('Indicator Data'!BD101="No data","x",ROUND(IF('Indicator Data'!BD101&gt;Z$195,10,IF('Indicator Data'!BD101&lt;Z$194,0,10-(Z$195-'Indicator Data'!BD101)/(Z$195-Z$194)*10)),1))</f>
        <v>x</v>
      </c>
      <c r="AA98" s="77">
        <f>IF('Indicator Data'!BE101="No data","x",IF('Indicator Data'!BE101&gt;'Indicator Data'!BE101,1,'Indicator Data'!BE101/'Indicator Data'!CK101))</f>
        <v>0.18384664717389612</v>
      </c>
      <c r="AB98" s="211">
        <f t="shared" si="28"/>
        <v>2</v>
      </c>
      <c r="AC98" s="74">
        <f t="shared" si="29"/>
        <v>7.3</v>
      </c>
      <c r="AD98" s="73">
        <f>IF('Indicator Data'!AX101="No data","x",ROUND(IF('Indicator Data'!AX101&gt;AD$195,10,IF('Indicator Data'!AX101&lt;AD$194,0,10-(AD$195-'Indicator Data'!AX101)/(AD$195-AD$194)*10)),1))</f>
        <v>6.6</v>
      </c>
      <c r="AE98" s="73">
        <f>IF('Indicator Data'!AY101="No data","x",ROUND(IF('Indicator Data'!AY101&gt;AE$195,10,IF('Indicator Data'!AY101&lt;AE$194,0,10-(AE$195-'Indicator Data'!AY101)/(AE$195-AE$194)*10)),1))</f>
        <v>2.2999999999999998</v>
      </c>
      <c r="AF98" s="74">
        <f t="shared" si="30"/>
        <v>4.5</v>
      </c>
      <c r="AG98" s="88">
        <f>('Indicator Data'!BJ101+'Indicator Data'!BI101*0.5+'Indicator Data'!BH101*0.25)/1000</f>
        <v>0</v>
      </c>
      <c r="AH98" s="79">
        <f>AG98*1000/'Indicator Data'!CK101</f>
        <v>0</v>
      </c>
      <c r="AI98" s="74">
        <f t="shared" si="31"/>
        <v>0</v>
      </c>
      <c r="AJ98" s="73">
        <f>IF('Indicator Data'!BN101="No data","x",ROUND(IF('Indicator Data'!BN101&lt;$AJ$194,10,IF('Indicator Data'!BN101&gt;$AJ$195,0,($AJ$195-'Indicator Data'!BN101)/($AJ$195-$AJ$194)*10)),1))</f>
        <v>4.9000000000000004</v>
      </c>
      <c r="AK98" s="73">
        <f>IF('Indicator Data'!BO101="No data","x",ROUND(IF('Indicator Data'!BO101&gt;$AK$195,10,IF('Indicator Data'!BO101&lt;$AK$194,0,10-($AK$195-'Indicator Data'!BO101)/($AK$195-$AK$194)*10)),1))</f>
        <v>2.7</v>
      </c>
      <c r="AL98" s="80">
        <f>IF('Indicator Data'!BP101="No data","x",ROUND(IF('Indicator Data'!BP101&gt;$AL$195,10,IF('Indicator Data'!BP101&lt;$AL$194,0,10-($AL$195-'Indicator Data'!BP101)/($AL$195-$AL$194)*10)),1))</f>
        <v>3.8</v>
      </c>
      <c r="AM98" s="80">
        <f>IF('Indicator Data'!BQ101="No data","x",ROUND(IF('Indicator Data'!BQ101&gt;$AM$195,10,IF('Indicator Data'!BQ101&lt;$AM$194,0,10-($AM$195-'Indicator Data'!BQ101)/($AM$195-$AM$194)*10)),1))</f>
        <v>3.2</v>
      </c>
      <c r="AN98" s="73">
        <f t="shared" si="32"/>
        <v>3.7</v>
      </c>
      <c r="AO98" s="74">
        <f t="shared" si="33"/>
        <v>3.8</v>
      </c>
      <c r="AP98" s="81">
        <f t="shared" si="34"/>
        <v>4.4000000000000004</v>
      </c>
      <c r="AQ98" s="82">
        <f t="shared" si="18"/>
        <v>2.5</v>
      </c>
    </row>
    <row r="99" spans="1:43" s="4" customFormat="1" x14ac:dyDescent="0.25">
      <c r="A99" s="126" t="str">
        <f>'Indicator Data'!A102</f>
        <v>Liberia</v>
      </c>
      <c r="B99" s="59" t="str">
        <f>'Indicator Data'!B102</f>
        <v>LBR</v>
      </c>
      <c r="C99" s="73">
        <f>ROUND(IF('Indicator Data'!AQ102="No data",IF((0.1233*LN('Indicator Data'!CJ102)-0.4559)&gt;C$195,0,IF((0.1233*LN('Indicator Data'!CJ102)-0.4559)&lt;C$194,10,(C$195-(0.1233*LN('Indicator Data'!CJ102)-0.4559))/(C$195-C$194)*10)),IF('Indicator Data'!AQ102&gt;C$195,0,IF('Indicator Data'!AQ102&lt;C$194,10,(C$195-'Indicator Data'!AQ102)/(C$195-C$194)*10))),1)</f>
        <v>7.9</v>
      </c>
      <c r="D99" s="73">
        <f>IF('Indicator Data'!AR102="No data","x",ROUND((IF(LOG('Indicator Data'!AR102*1000)&gt;D$195,10,IF(LOG('Indicator Data'!AR102*1000)&lt;D$194,0,10-(D$195-LOG('Indicator Data'!AR102*1000))/(D$195-D$194)*10))),1))</f>
        <v>9.5</v>
      </c>
      <c r="E99" s="74">
        <f t="shared" si="19"/>
        <v>8.8000000000000007</v>
      </c>
      <c r="F99" s="73">
        <f>IF('Indicator Data'!BF102="No data","x",ROUND(IF('Indicator Data'!BF102&gt;F$195,10,IF('Indicator Data'!BF102&lt;F$194,0,10-(F$195-'Indicator Data'!BF102)/(F$195-F$194)*10)),1))</f>
        <v>8.6999999999999993</v>
      </c>
      <c r="G99" s="73">
        <f>IF('Indicator Data'!BG102="No data","x",ROUND(IF('Indicator Data'!BG102&gt;G$195,10,IF('Indicator Data'!BG102&lt;G$194,0,10-(G$195-'Indicator Data'!BG102)/(G$195-G$194)*10)),1))</f>
        <v>2.9</v>
      </c>
      <c r="H99" s="74">
        <f t="shared" si="20"/>
        <v>5.8</v>
      </c>
      <c r="I99" s="75">
        <f>SUM(IF('Indicator Data'!AS102=0,0,'Indicator Data'!AS102),SUM('Indicator Data'!AT102:AU102))</f>
        <v>945.53172599999994</v>
      </c>
      <c r="J99" s="75">
        <f>I99/'Indicator Data'!CK102*1000000</f>
        <v>196.21005163544046</v>
      </c>
      <c r="K99" s="73">
        <f t="shared" si="21"/>
        <v>3.9</v>
      </c>
      <c r="L99" s="73">
        <f>IF('Indicator Data'!AV102="No data","x",ROUND(IF('Indicator Data'!AV102&gt;L$195,10,IF('Indicator Data'!AV102&lt;L$194,0,10-(L$195-'Indicator Data'!AV102)/(L$195-L$194)*10)),1))</f>
        <v>10</v>
      </c>
      <c r="M99" s="73">
        <f>IF('Indicator Data'!AW102="No data","x",IF('Indicator Data'!AW102=0,0,ROUND(IF(LOG('Indicator Data'!AW102)&gt;M$195,10,IF(LOG('Indicator Data'!AW102)&lt;M$194,0,10-(M$195-LOG('Indicator Data'!AW102))/(M$195-M$194)*10)),1)))</f>
        <v>8.6</v>
      </c>
      <c r="N99" s="74">
        <f t="shared" si="22"/>
        <v>7.5</v>
      </c>
      <c r="O99" s="76">
        <f t="shared" si="23"/>
        <v>7.7</v>
      </c>
      <c r="P99" s="88">
        <f>IF(AND('Indicator Data'!BK102="No data",'Indicator Data'!BL102="No data"),0,SUM('Indicator Data'!BK102:BM102)/1000)</f>
        <v>8.7319999999999993</v>
      </c>
      <c r="Q99" s="73">
        <f t="shared" si="24"/>
        <v>3.1</v>
      </c>
      <c r="R99" s="77">
        <f>P99*1000/'Indicator Data'!CK102</f>
        <v>1.812002837946726E-3</v>
      </c>
      <c r="S99" s="73">
        <f t="shared" si="25"/>
        <v>3.7</v>
      </c>
      <c r="T99" s="78">
        <f t="shared" si="26"/>
        <v>3.4</v>
      </c>
      <c r="U99" s="73">
        <f>IF('Indicator Data'!BA102="No data","x",ROUND(IF('Indicator Data'!BA102&gt;U$195,10,IF('Indicator Data'!BA102&lt;U$194,0,10-(U$195-'Indicator Data'!BA102)/(U$195-U$194)*10)),1))</f>
        <v>3.2</v>
      </c>
      <c r="V99" s="73">
        <f>IF('Indicator Data'!BB102="No data","x",IF('Indicator Data'!BB102=0,0,ROUND(IF(LOG('Indicator Data'!BB102)&gt;V$195,10,IF(LOG('Indicator Data'!BB102)&lt;V$194,0,10-(V$195-LOG('Indicator Data'!BB102))/(V$195-V$194)*10)),1)))</f>
        <v>6.5</v>
      </c>
      <c r="W99" s="73">
        <f t="shared" si="27"/>
        <v>4.8499999999999996</v>
      </c>
      <c r="X99" s="73">
        <f>IF('Indicator Data'!AZ102="No data","x",ROUND(IF('Indicator Data'!AZ102&gt;X$195,10,IF('Indicator Data'!AZ102&lt;X$194,0,10-(X$195-'Indicator Data'!AZ102)/(X$195-X$194)*10)),1))</f>
        <v>5.6</v>
      </c>
      <c r="Y99" s="73">
        <f>IF('Indicator Data'!BC102="No data","x",ROUND(IF('Indicator Data'!BC102&gt;Y$195,10,IF('Indicator Data'!BC102&lt;Y$194,0,10-(Y$195-'Indicator Data'!BC102)/(Y$195-Y$194)*10)),1))</f>
        <v>5.8</v>
      </c>
      <c r="Z99" s="211">
        <f>IF('Indicator Data'!BD102="No data","x",ROUND(IF('Indicator Data'!BD102&gt;Z$195,10,IF('Indicator Data'!BD102&lt;Z$194,0,10-(Z$195-'Indicator Data'!BD102)/(Z$195-Z$194)*10)),1))</f>
        <v>4.8</v>
      </c>
      <c r="AA99" s="77">
        <f>IF('Indicator Data'!BE102="No data","x",IF('Indicator Data'!BE102&gt;'Indicator Data'!BE102,1,'Indicator Data'!BE102/'Indicator Data'!CK102))</f>
        <v>0.5375873344072819</v>
      </c>
      <c r="AB99" s="211">
        <f t="shared" si="28"/>
        <v>6</v>
      </c>
      <c r="AC99" s="74">
        <f t="shared" si="29"/>
        <v>5.3</v>
      </c>
      <c r="AD99" s="73">
        <f>IF('Indicator Data'!AX102="No data","x",ROUND(IF('Indicator Data'!AX102&gt;AD$195,10,IF('Indicator Data'!AX102&lt;AD$194,0,10-(AD$195-'Indicator Data'!AX102)/(AD$195-AD$194)*10)),1))</f>
        <v>5.7</v>
      </c>
      <c r="AE99" s="73">
        <f>IF('Indicator Data'!AY102="No data","x",ROUND(IF('Indicator Data'!AY102&gt;AE$195,10,IF('Indicator Data'!AY102&lt;AE$194,0,10-(AE$195-'Indicator Data'!AY102)/(AE$195-AE$194)*10)),1))</f>
        <v>3.4</v>
      </c>
      <c r="AF99" s="74">
        <f t="shared" si="30"/>
        <v>4.5999999999999996</v>
      </c>
      <c r="AG99" s="88">
        <f>('Indicator Data'!BJ102+'Indicator Data'!BI102*0.5+'Indicator Data'!BH102*0.25)/1000</f>
        <v>0</v>
      </c>
      <c r="AH99" s="79">
        <f>AG99*1000/'Indicator Data'!CK102</f>
        <v>0</v>
      </c>
      <c r="AI99" s="74">
        <f t="shared" si="31"/>
        <v>0</v>
      </c>
      <c r="AJ99" s="73">
        <f>IF('Indicator Data'!BN102="No data","x",ROUND(IF('Indicator Data'!BN102&lt;$AJ$194,10,IF('Indicator Data'!BN102&gt;$AJ$195,0,($AJ$195-'Indicator Data'!BN102)/($AJ$195-$AJ$194)*10)),1))</f>
        <v>6.5</v>
      </c>
      <c r="AK99" s="73">
        <f>IF('Indicator Data'!BO102="No data","x",ROUND(IF('Indicator Data'!BO102&gt;$AK$195,10,IF('Indicator Data'!BO102&lt;$AK$194,0,10-($AK$195-'Indicator Data'!BO102)/($AK$195-$AK$194)*10)),1))</f>
        <v>10</v>
      </c>
      <c r="AL99" s="80" t="str">
        <f>IF('Indicator Data'!BP102="No data","x",ROUND(IF('Indicator Data'!BP102&gt;$AL$195,10,IF('Indicator Data'!BP102&lt;$AL$194,0,10-($AL$195-'Indicator Data'!BP102)/($AL$195-$AL$194)*10)),1))</f>
        <v>x</v>
      </c>
      <c r="AM99" s="80" t="str">
        <f>IF('Indicator Data'!BQ102="No data","x",ROUND(IF('Indicator Data'!BQ102&gt;$AM$195,10,IF('Indicator Data'!BQ102&lt;$AM$194,0,10-($AM$195-'Indicator Data'!BQ102)/($AM$195-$AM$194)*10)),1))</f>
        <v>x</v>
      </c>
      <c r="AN99" s="73" t="str">
        <f t="shared" si="32"/>
        <v>x</v>
      </c>
      <c r="AO99" s="74">
        <f t="shared" si="33"/>
        <v>8.3000000000000007</v>
      </c>
      <c r="AP99" s="81">
        <f t="shared" si="34"/>
        <v>5.2</v>
      </c>
      <c r="AQ99" s="82">
        <f t="shared" ref="AQ99:AQ130" si="35">ROUND((10-GEOMEAN(((10-T99)/10*9+1),((10-AP99)/10*9+1)))/9*10,1)</f>
        <v>4.4000000000000004</v>
      </c>
    </row>
    <row r="100" spans="1:43" s="4" customFormat="1" x14ac:dyDescent="0.25">
      <c r="A100" s="126" t="str">
        <f>'Indicator Data'!A103</f>
        <v>Libya</v>
      </c>
      <c r="B100" s="59" t="str">
        <f>'Indicator Data'!B103</f>
        <v>LBY</v>
      </c>
      <c r="C100" s="73">
        <f>ROUND(IF('Indicator Data'!AQ103="No data",IF((0.1233*LN('Indicator Data'!CJ103)-0.4559)&gt;C$195,0,IF((0.1233*LN('Indicator Data'!CJ103)-0.4559)&lt;C$194,10,(C$195-(0.1233*LN('Indicator Data'!CJ103)-0.4559))/(C$195-C$194)*10)),IF('Indicator Data'!AQ103&gt;C$195,0,IF('Indicator Data'!AQ103&lt;C$194,10,(C$195-'Indicator Data'!AQ103)/(C$195-C$194)*10))),1)</f>
        <v>3.8</v>
      </c>
      <c r="D100" s="73">
        <f>IF('Indicator Data'!AR103="No data","x",ROUND((IF(LOG('Indicator Data'!AR103*1000)&gt;D$195,10,IF(LOG('Indicator Data'!AR103*1000)&lt;D$194,0,10-(D$195-LOG('Indicator Data'!AR103*1000))/(D$195-D$194)*10))),1))</f>
        <v>2.6</v>
      </c>
      <c r="E100" s="74">
        <f t="shared" si="19"/>
        <v>3.2</v>
      </c>
      <c r="F100" s="73">
        <f>IF('Indicator Data'!BF103="No data","x",ROUND(IF('Indicator Data'!BF103&gt;F$195,10,IF('Indicator Data'!BF103&lt;F$194,0,10-(F$195-'Indicator Data'!BF103)/(F$195-F$194)*10)),1))</f>
        <v>2.2999999999999998</v>
      </c>
      <c r="G100" s="73" t="str">
        <f>IF('Indicator Data'!BG103="No data","x",ROUND(IF('Indicator Data'!BG103&gt;G$195,10,IF('Indicator Data'!BG103&lt;G$194,0,10-(G$195-'Indicator Data'!BG103)/(G$195-G$194)*10)),1))</f>
        <v>x</v>
      </c>
      <c r="H100" s="74">
        <f t="shared" si="20"/>
        <v>2.2999999999999998</v>
      </c>
      <c r="I100" s="75">
        <f>SUM(IF('Indicator Data'!AS103=0,0,'Indicator Data'!AS103),SUM('Indicator Data'!AT103:AU103))</f>
        <v>800.29650500000002</v>
      </c>
      <c r="J100" s="75">
        <f>I100/'Indicator Data'!CK103*1000000</f>
        <v>119.83057218711738</v>
      </c>
      <c r="K100" s="73">
        <f t="shared" si="21"/>
        <v>2.4</v>
      </c>
      <c r="L100" s="73">
        <f>IF('Indicator Data'!AV103="No data","x",ROUND(IF('Indicator Data'!AV103&gt;L$195,10,IF('Indicator Data'!AV103&lt;L$194,0,10-(L$195-'Indicator Data'!AV103)/(L$195-L$194)*10)),1))</f>
        <v>0.7</v>
      </c>
      <c r="M100" s="73" t="str">
        <f>IF('Indicator Data'!AW103="No data","x",IF('Indicator Data'!AW103=0,0,ROUND(IF(LOG('Indicator Data'!AW103)&gt;M$195,10,IF(LOG('Indicator Data'!AW103)&lt;M$194,0,10-(M$195-LOG('Indicator Data'!AW103))/(M$195-M$194)*10)),1)))</f>
        <v>x</v>
      </c>
      <c r="N100" s="74">
        <f t="shared" si="22"/>
        <v>1.6</v>
      </c>
      <c r="O100" s="76">
        <f t="shared" si="23"/>
        <v>2.6</v>
      </c>
      <c r="P100" s="88">
        <f>IF(AND('Indicator Data'!BK103="No data",'Indicator Data'!BL103="No data"),0,SUM('Indicator Data'!BK103:BM103)/1000)</f>
        <v>324.83699999999999</v>
      </c>
      <c r="Q100" s="73">
        <f t="shared" si="24"/>
        <v>8.4</v>
      </c>
      <c r="R100" s="77">
        <f>P100*1000/'Indicator Data'!CK103</f>
        <v>4.8638727439583973E-2</v>
      </c>
      <c r="S100" s="73">
        <f t="shared" si="25"/>
        <v>8.3000000000000007</v>
      </c>
      <c r="T100" s="78">
        <f t="shared" si="26"/>
        <v>8.4</v>
      </c>
      <c r="U100" s="73" t="str">
        <f>IF('Indicator Data'!BA103="No data","x",ROUND(IF('Indicator Data'!BA103&gt;U$195,10,IF('Indicator Data'!BA103&lt;U$194,0,10-(U$195-'Indicator Data'!BA103)/(U$195-U$194)*10)),1))</f>
        <v>x</v>
      </c>
      <c r="V100" s="73" t="str">
        <f>IF('Indicator Data'!BB103="No data","x",IF('Indicator Data'!BB103=0,0,ROUND(IF(LOG('Indicator Data'!BB103)&gt;V$195,10,IF(LOG('Indicator Data'!BB103)&lt;V$194,0,10-(V$195-LOG('Indicator Data'!BB103))/(V$195-V$194)*10)),1)))</f>
        <v>x</v>
      </c>
      <c r="W100" s="73" t="str">
        <f t="shared" si="27"/>
        <v>x</v>
      </c>
      <c r="X100" s="73">
        <f>IF('Indicator Data'!AZ103="No data","x",ROUND(IF('Indicator Data'!AZ103&gt;X$195,10,IF('Indicator Data'!AZ103&lt;X$194,0,10-(X$195-'Indicator Data'!AZ103)/(X$195-X$194)*10)),1))</f>
        <v>0.7</v>
      </c>
      <c r="Y100" s="73" t="str">
        <f>IF('Indicator Data'!BC103="No data","x",ROUND(IF('Indicator Data'!BC103&gt;Y$195,10,IF('Indicator Data'!BC103&lt;Y$194,0,10-(Y$195-'Indicator Data'!BC103)/(Y$195-Y$194)*10)),1))</f>
        <v>x</v>
      </c>
      <c r="Z100" s="211" t="str">
        <f>IF('Indicator Data'!BD103="No data","x",ROUND(IF('Indicator Data'!BD103&gt;Z$195,10,IF('Indicator Data'!BD103&lt;Z$194,0,10-(Z$195-'Indicator Data'!BD103)/(Z$195-Z$194)*10)),1))</f>
        <v>x</v>
      </c>
      <c r="AA100" s="77">
        <f>IF('Indicator Data'!BE103="No data","x",IF('Indicator Data'!BE103&gt;'Indicator Data'!BE103,1,'Indicator Data'!BE103/'Indicator Data'!CK103))</f>
        <v>4.2434252737151546E-4</v>
      </c>
      <c r="AB100" s="211">
        <f t="shared" si="28"/>
        <v>0</v>
      </c>
      <c r="AC100" s="74">
        <f t="shared" si="29"/>
        <v>0.4</v>
      </c>
      <c r="AD100" s="73">
        <f>IF('Indicator Data'!AX103="No data","x",ROUND(IF('Indicator Data'!AX103&gt;AD$195,10,IF('Indicator Data'!AX103&lt;AD$194,0,10-(AD$195-'Indicator Data'!AX103)/(AD$195-AD$194)*10)),1))</f>
        <v>1</v>
      </c>
      <c r="AE100" s="73">
        <f>IF('Indicator Data'!AY103="No data","x",ROUND(IF('Indicator Data'!AY103&gt;AE$195,10,IF('Indicator Data'!AY103&lt;AE$194,0,10-(AE$195-'Indicator Data'!AY103)/(AE$195-AE$194)*10)),1))</f>
        <v>1.2</v>
      </c>
      <c r="AF100" s="74">
        <f t="shared" si="30"/>
        <v>1.1000000000000001</v>
      </c>
      <c r="AG100" s="88">
        <f>('Indicator Data'!BJ103+'Indicator Data'!BI103*0.5+'Indicator Data'!BH103*0.25)/1000</f>
        <v>20.03</v>
      </c>
      <c r="AH100" s="79">
        <f>AG100*1000/'Indicator Data'!CK103</f>
        <v>2.9991463737655097E-3</v>
      </c>
      <c r="AI100" s="74">
        <f t="shared" si="31"/>
        <v>0.3</v>
      </c>
      <c r="AJ100" s="73">
        <f>IF('Indicator Data'!BN103="No data","x",ROUND(IF('Indicator Data'!BN103&lt;$AJ$194,10,IF('Indicator Data'!BN103&gt;$AJ$195,0,($AJ$195-'Indicator Data'!BN103)/($AJ$195-$AJ$194)*10)),1))</f>
        <v>1.5</v>
      </c>
      <c r="AK100" s="73">
        <f>IF('Indicator Data'!BO103="No data","x",ROUND(IF('Indicator Data'!BO103&gt;$AK$195,10,IF('Indicator Data'!BO103&lt;$AK$194,0,10-($AK$195-'Indicator Data'!BO103)/($AK$195-$AK$194)*10)),1))</f>
        <v>1.8</v>
      </c>
      <c r="AL100" s="80" t="str">
        <f>IF('Indicator Data'!BP103="No data","x",ROUND(IF('Indicator Data'!BP103&gt;$AL$195,10,IF('Indicator Data'!BP103&lt;$AL$194,0,10-($AL$195-'Indicator Data'!BP103)/($AL$195-$AL$194)*10)),1))</f>
        <v>x</v>
      </c>
      <c r="AM100" s="80" t="str">
        <f>IF('Indicator Data'!BQ103="No data","x",ROUND(IF('Indicator Data'!BQ103&gt;$AM$195,10,IF('Indicator Data'!BQ103&lt;$AM$194,0,10-($AM$195-'Indicator Data'!BQ103)/($AM$195-$AM$194)*10)),1))</f>
        <v>x</v>
      </c>
      <c r="AN100" s="73" t="str">
        <f t="shared" si="32"/>
        <v>x</v>
      </c>
      <c r="AO100" s="74">
        <f t="shared" si="33"/>
        <v>1.7</v>
      </c>
      <c r="AP100" s="81">
        <f t="shared" si="34"/>
        <v>0.9</v>
      </c>
      <c r="AQ100" s="82">
        <f t="shared" si="35"/>
        <v>5.8</v>
      </c>
    </row>
    <row r="101" spans="1:43" s="4" customFormat="1" x14ac:dyDescent="0.25">
      <c r="A101" s="126" t="str">
        <f>'Indicator Data'!A104</f>
        <v>Liechtenstein</v>
      </c>
      <c r="B101" s="59" t="str">
        <f>'Indicator Data'!B104</f>
        <v>LIE</v>
      </c>
      <c r="C101" s="73">
        <f>ROUND(IF('Indicator Data'!AQ104="No data",IF((0.1233*LN('Indicator Data'!CJ104)-0.4559)&gt;C$195,0,IF((0.1233*LN('Indicator Data'!CJ104)-0.4559)&lt;C$194,10,(C$195-(0.1233*LN('Indicator Data'!CJ104)-0.4559))/(C$195-C$194)*10)),IF('Indicator Data'!AQ104&gt;C$195,0,IF('Indicator Data'!AQ104&lt;C$194,10,(C$195-'Indicator Data'!AQ104)/(C$195-C$194)*10))),1)</f>
        <v>0.5</v>
      </c>
      <c r="D101" s="73" t="str">
        <f>IF('Indicator Data'!AR104="No data","x",ROUND((IF(LOG('Indicator Data'!AR104*1000)&gt;D$195,10,IF(LOG('Indicator Data'!AR104*1000)&lt;D$194,0,10-(D$195-LOG('Indicator Data'!AR104*1000))/(D$195-D$194)*10))),1))</f>
        <v>x</v>
      </c>
      <c r="E101" s="74">
        <f t="shared" si="19"/>
        <v>0.5</v>
      </c>
      <c r="F101" s="73" t="str">
        <f>IF('Indicator Data'!BF104="No data","x",ROUND(IF('Indicator Data'!BF104&gt;F$195,10,IF('Indicator Data'!BF104&lt;F$194,0,10-(F$195-'Indicator Data'!BF104)/(F$195-F$194)*10)),1))</f>
        <v>x</v>
      </c>
      <c r="G101" s="73" t="str">
        <f>IF('Indicator Data'!BG104="No data","x",ROUND(IF('Indicator Data'!BG104&gt;G$195,10,IF('Indicator Data'!BG104&lt;G$194,0,10-(G$195-'Indicator Data'!BG104)/(G$195-G$194)*10)),1))</f>
        <v>x</v>
      </c>
      <c r="H101" s="74" t="str">
        <f t="shared" si="20"/>
        <v>x</v>
      </c>
      <c r="I101" s="75">
        <f>SUM(IF('Indicator Data'!AS104=0,0,'Indicator Data'!AS104),SUM('Indicator Data'!AT104:AU104))</f>
        <v>0</v>
      </c>
      <c r="J101" s="75">
        <f>I101/'Indicator Data'!CK104*1000000</f>
        <v>0</v>
      </c>
      <c r="K101" s="73">
        <f t="shared" si="21"/>
        <v>0</v>
      </c>
      <c r="L101" s="73" t="str">
        <f>IF('Indicator Data'!AV104="No data","x",ROUND(IF('Indicator Data'!AV104&gt;L$195,10,IF('Indicator Data'!AV104&lt;L$194,0,10-(L$195-'Indicator Data'!AV104)/(L$195-L$194)*10)),1))</f>
        <v>x</v>
      </c>
      <c r="M101" s="73" t="str">
        <f>IF('Indicator Data'!AW104="No data","x",IF('Indicator Data'!AW104=0,0,ROUND(IF(LOG('Indicator Data'!AW104)&gt;M$195,10,IF(LOG('Indicator Data'!AW104)&lt;M$194,0,10-(M$195-LOG('Indicator Data'!AW104))/(M$195-M$194)*10)),1)))</f>
        <v>x</v>
      </c>
      <c r="N101" s="74">
        <f t="shared" si="22"/>
        <v>0</v>
      </c>
      <c r="O101" s="76">
        <f t="shared" si="23"/>
        <v>0.3</v>
      </c>
      <c r="P101" s="88">
        <f>IF(AND('Indicator Data'!BK104="No data",'Indicator Data'!BL104="No data"),0,SUM('Indicator Data'!BK104:BM104)/1000)</f>
        <v>0.245</v>
      </c>
      <c r="Q101" s="73">
        <f t="shared" si="24"/>
        <v>0</v>
      </c>
      <c r="R101" s="77">
        <f>P101*1000/'Indicator Data'!CK104</f>
        <v>6.462674756001055E-3</v>
      </c>
      <c r="S101" s="73">
        <f t="shared" si="25"/>
        <v>5.0999999999999996</v>
      </c>
      <c r="T101" s="78">
        <f t="shared" si="26"/>
        <v>2.6</v>
      </c>
      <c r="U101" s="73" t="str">
        <f>IF('Indicator Data'!BA104="No data","x",ROUND(IF('Indicator Data'!BA104&gt;U$195,10,IF('Indicator Data'!BA104&lt;U$194,0,10-(U$195-'Indicator Data'!BA104)/(U$195-U$194)*10)),1))</f>
        <v>x</v>
      </c>
      <c r="V101" s="73" t="str">
        <f>IF('Indicator Data'!BB104="No data","x",IF('Indicator Data'!BB104=0,0,ROUND(IF(LOG('Indicator Data'!BB104)&gt;V$195,10,IF(LOG('Indicator Data'!BB104)&lt;V$194,0,10-(V$195-LOG('Indicator Data'!BB104))/(V$195-V$194)*10)),1)))</f>
        <v>x</v>
      </c>
      <c r="W101" s="73" t="str">
        <f t="shared" si="27"/>
        <v>x</v>
      </c>
      <c r="X101" s="73" t="str">
        <f>IF('Indicator Data'!AZ104="No data","x",ROUND(IF('Indicator Data'!AZ104&gt;X$195,10,IF('Indicator Data'!AZ104&lt;X$194,0,10-(X$195-'Indicator Data'!AZ104)/(X$195-X$194)*10)),1))</f>
        <v>x</v>
      </c>
      <c r="Y101" s="73" t="str">
        <f>IF('Indicator Data'!BC104="No data","x",ROUND(IF('Indicator Data'!BC104&gt;Y$195,10,IF('Indicator Data'!BC104&lt;Y$194,0,10-(Y$195-'Indicator Data'!BC104)/(Y$195-Y$194)*10)),1))</f>
        <v>x</v>
      </c>
      <c r="Z101" s="211" t="str">
        <f>IF('Indicator Data'!BD104="No data","x",ROUND(IF('Indicator Data'!BD104&gt;Z$195,10,IF('Indicator Data'!BD104&lt;Z$194,0,10-(Z$195-'Indicator Data'!BD104)/(Z$195-Z$194)*10)),1))</f>
        <v>x</v>
      </c>
      <c r="AA101" s="77" t="str">
        <f>IF('Indicator Data'!BE104="No data","x",IF('Indicator Data'!BE104&gt;'Indicator Data'!BE104,1,'Indicator Data'!BE104/'Indicator Data'!CK104))</f>
        <v>x</v>
      </c>
      <c r="AB101" s="211" t="str">
        <f t="shared" si="28"/>
        <v>x</v>
      </c>
      <c r="AC101" s="74" t="str">
        <f t="shared" si="29"/>
        <v>x</v>
      </c>
      <c r="AD101" s="73" t="str">
        <f>IF('Indicator Data'!AX104="No data","x",ROUND(IF('Indicator Data'!AX104&gt;AD$195,10,IF('Indicator Data'!AX104&lt;AD$194,0,10-(AD$195-'Indicator Data'!AX104)/(AD$195-AD$194)*10)),1))</f>
        <v>x</v>
      </c>
      <c r="AE101" s="73" t="str">
        <f>IF('Indicator Data'!AY104="No data","x",ROUND(IF('Indicator Data'!AY104&gt;AE$195,10,IF('Indicator Data'!AY104&lt;AE$194,0,10-(AE$195-'Indicator Data'!AY104)/(AE$195-AE$194)*10)),1))</f>
        <v>x</v>
      </c>
      <c r="AF101" s="74" t="str">
        <f t="shared" si="30"/>
        <v>x</v>
      </c>
      <c r="AG101" s="88">
        <f>('Indicator Data'!BJ104+'Indicator Data'!BI104*0.5+'Indicator Data'!BH104*0.25)/1000</f>
        <v>0</v>
      </c>
      <c r="AH101" s="79">
        <f>AG101*1000/'Indicator Data'!CK104</f>
        <v>0</v>
      </c>
      <c r="AI101" s="74">
        <f t="shared" si="31"/>
        <v>0</v>
      </c>
      <c r="AJ101" s="73">
        <f>IF('Indicator Data'!BN104="No data","x",ROUND(IF('Indicator Data'!BN104&lt;$AJ$194,10,IF('Indicator Data'!BN104&gt;$AJ$195,0,($AJ$195-'Indicator Data'!BN104)/($AJ$195-$AJ$194)*10)),1))</f>
        <v>1.6</v>
      </c>
      <c r="AK101" s="73">
        <f>IF('Indicator Data'!BO104="No data","x",ROUND(IF('Indicator Data'!BO104&gt;$AK$195,10,IF('Indicator Data'!BO104&lt;$AK$194,0,10-($AK$195-'Indicator Data'!BO104)/($AK$195-$AK$194)*10)),1))</f>
        <v>0</v>
      </c>
      <c r="AL101" s="80" t="str">
        <f>IF('Indicator Data'!BP104="No data","x",ROUND(IF('Indicator Data'!BP104&gt;$AL$195,10,IF('Indicator Data'!BP104&lt;$AL$194,0,10-($AL$195-'Indicator Data'!BP104)/($AL$195-$AL$194)*10)),1))</f>
        <v>x</v>
      </c>
      <c r="AM101" s="80" t="str">
        <f>IF('Indicator Data'!BQ104="No data","x",ROUND(IF('Indicator Data'!BQ104&gt;$AM$195,10,IF('Indicator Data'!BQ104&lt;$AM$194,0,10-($AM$195-'Indicator Data'!BQ104)/($AM$195-$AM$194)*10)),1))</f>
        <v>x</v>
      </c>
      <c r="AN101" s="73" t="str">
        <f t="shared" si="32"/>
        <v>x</v>
      </c>
      <c r="AO101" s="74">
        <f t="shared" si="33"/>
        <v>0.8</v>
      </c>
      <c r="AP101" s="81">
        <f t="shared" si="34"/>
        <v>0.4</v>
      </c>
      <c r="AQ101" s="82">
        <f t="shared" si="35"/>
        <v>1.6</v>
      </c>
    </row>
    <row r="102" spans="1:43" s="4" customFormat="1" x14ac:dyDescent="0.25">
      <c r="A102" s="126" t="str">
        <f>'Indicator Data'!A105</f>
        <v>Lithuania</v>
      </c>
      <c r="B102" s="59" t="str">
        <f>'Indicator Data'!B105</f>
        <v>LTU</v>
      </c>
      <c r="C102" s="73">
        <f>ROUND(IF('Indicator Data'!AQ105="No data",IF((0.1233*LN('Indicator Data'!CJ105)-0.4559)&gt;C$195,0,IF((0.1233*LN('Indicator Data'!CJ105)-0.4559)&lt;C$194,10,(C$195-(0.1233*LN('Indicator Data'!CJ105)-0.4559))/(C$195-C$194)*10)),IF('Indicator Data'!AQ105&gt;C$195,0,IF('Indicator Data'!AQ105&lt;C$194,10,(C$195-'Indicator Data'!AQ105)/(C$195-C$194)*10))),1)</f>
        <v>1.4</v>
      </c>
      <c r="D102" s="73" t="str">
        <f>IF('Indicator Data'!AR105="No data","x",ROUND((IF(LOG('Indicator Data'!AR105*1000)&gt;D$195,10,IF(LOG('Indicator Data'!AR105*1000)&lt;D$194,0,10-(D$195-LOG('Indicator Data'!AR105*1000))/(D$195-D$194)*10))),1))</f>
        <v>x</v>
      </c>
      <c r="E102" s="74">
        <f t="shared" si="19"/>
        <v>1.4</v>
      </c>
      <c r="F102" s="73">
        <f>IF('Indicator Data'!BF105="No data","x",ROUND(IF('Indicator Data'!BF105&gt;F$195,10,IF('Indicator Data'!BF105&lt;F$194,0,10-(F$195-'Indicator Data'!BF105)/(F$195-F$194)*10)),1))</f>
        <v>1.6</v>
      </c>
      <c r="G102" s="73">
        <f>IF('Indicator Data'!BG105="No data","x",ROUND(IF('Indicator Data'!BG105&gt;G$195,10,IF('Indicator Data'!BG105&lt;G$194,0,10-(G$195-'Indicator Data'!BG105)/(G$195-G$194)*10)),1))</f>
        <v>2.5</v>
      </c>
      <c r="H102" s="74">
        <f t="shared" si="20"/>
        <v>2.1</v>
      </c>
      <c r="I102" s="75">
        <f>SUM(IF('Indicator Data'!AS105=0,0,'Indicator Data'!AS105),SUM('Indicator Data'!AT105:AU105))</f>
        <v>0</v>
      </c>
      <c r="J102" s="75">
        <f>I102/'Indicator Data'!CK105*1000000</f>
        <v>0</v>
      </c>
      <c r="K102" s="73">
        <f t="shared" si="21"/>
        <v>0</v>
      </c>
      <c r="L102" s="73" t="str">
        <f>IF('Indicator Data'!AV105="No data","x",ROUND(IF('Indicator Data'!AV105&gt;L$195,10,IF('Indicator Data'!AV105&lt;L$194,0,10-(L$195-'Indicator Data'!AV105)/(L$195-L$194)*10)),1))</f>
        <v>x</v>
      </c>
      <c r="M102" s="73">
        <f>IF('Indicator Data'!AW105="No data","x",IF('Indicator Data'!AW105=0,0,ROUND(IF(LOG('Indicator Data'!AW105)&gt;M$195,10,IF(LOG('Indicator Data'!AW105)&lt;M$194,0,10-(M$195-LOG('Indicator Data'!AW105))/(M$195-M$194)*10)),1)))</f>
        <v>6.5</v>
      </c>
      <c r="N102" s="74">
        <f t="shared" si="22"/>
        <v>3.3</v>
      </c>
      <c r="O102" s="76">
        <f t="shared" si="23"/>
        <v>2.1</v>
      </c>
      <c r="P102" s="88">
        <f>IF(AND('Indicator Data'!BK105="No data",'Indicator Data'!BL105="No data"),0,SUM('Indicator Data'!BK105:BM105)/1000)</f>
        <v>2.0110000000000001</v>
      </c>
      <c r="Q102" s="73">
        <f t="shared" si="24"/>
        <v>1</v>
      </c>
      <c r="R102" s="77">
        <f>P102*1000/'Indicator Data'!CK105</f>
        <v>7.209091987798675E-4</v>
      </c>
      <c r="S102" s="73">
        <f t="shared" si="25"/>
        <v>2.9</v>
      </c>
      <c r="T102" s="78">
        <f t="shared" si="26"/>
        <v>2</v>
      </c>
      <c r="U102" s="73">
        <f>IF('Indicator Data'!BA105="No data","x",ROUND(IF('Indicator Data'!BA105&gt;U$195,10,IF('Indicator Data'!BA105&lt;U$194,0,10-(U$195-'Indicator Data'!BA105)/(U$195-U$194)*10)),1))</f>
        <v>0.4</v>
      </c>
      <c r="V102" s="73">
        <f>IF('Indicator Data'!BB105="No data","x",IF('Indicator Data'!BB105=0,0,ROUND(IF(LOG('Indicator Data'!BB105)&gt;V$195,10,IF(LOG('Indicator Data'!BB105)&lt;V$194,0,10-(V$195-LOG('Indicator Data'!BB105))/(V$195-V$194)*10)),1)))</f>
        <v>4.5</v>
      </c>
      <c r="W102" s="73">
        <f t="shared" si="27"/>
        <v>2.4500000000000002</v>
      </c>
      <c r="X102" s="73">
        <f>IF('Indicator Data'!AZ105="No data","x",ROUND(IF('Indicator Data'!AZ105&gt;X$195,10,IF('Indicator Data'!AZ105&lt;X$194,0,10-(X$195-'Indicator Data'!AZ105)/(X$195-X$194)*10)),1))</f>
        <v>0.9</v>
      </c>
      <c r="Y102" s="73" t="str">
        <f>IF('Indicator Data'!BC105="No data","x",ROUND(IF('Indicator Data'!BC105&gt;Y$195,10,IF('Indicator Data'!BC105&lt;Y$194,0,10-(Y$195-'Indicator Data'!BC105)/(Y$195-Y$194)*10)),1))</f>
        <v>x</v>
      </c>
      <c r="Z102" s="211" t="str">
        <f>IF('Indicator Data'!BD105="No data","x",ROUND(IF('Indicator Data'!BD105&gt;Z$195,10,IF('Indicator Data'!BD105&lt;Z$194,0,10-(Z$195-'Indicator Data'!BD105)/(Z$195-Z$194)*10)),1))</f>
        <v>x</v>
      </c>
      <c r="AA102" s="77">
        <f>IF('Indicator Data'!BE105="No data","x",IF('Indicator Data'!BE105&gt;'Indicator Data'!BE105,1,'Indicator Data'!BE105/'Indicator Data'!CK105))</f>
        <v>2.0433527762532294E-5</v>
      </c>
      <c r="AB102" s="211">
        <f t="shared" si="28"/>
        <v>0</v>
      </c>
      <c r="AC102" s="74">
        <f t="shared" si="29"/>
        <v>1.1000000000000001</v>
      </c>
      <c r="AD102" s="73">
        <f>IF('Indicator Data'!AX105="No data","x",ROUND(IF('Indicator Data'!AX105&gt;AD$195,10,IF('Indicator Data'!AX105&lt;AD$194,0,10-(AD$195-'Indicator Data'!AX105)/(AD$195-AD$194)*10)),1))</f>
        <v>0.3</v>
      </c>
      <c r="AE102" s="73" t="str">
        <f>IF('Indicator Data'!AY105="No data","x",ROUND(IF('Indicator Data'!AY105&gt;AE$195,10,IF('Indicator Data'!AY105&lt;AE$194,0,10-(AE$195-'Indicator Data'!AY105)/(AE$195-AE$194)*10)),1))</f>
        <v>x</v>
      </c>
      <c r="AF102" s="74">
        <f t="shared" si="30"/>
        <v>0.3</v>
      </c>
      <c r="AG102" s="88">
        <f>('Indicator Data'!BJ105+'Indicator Data'!BI105*0.5+'Indicator Data'!BH105*0.25)/1000</f>
        <v>0</v>
      </c>
      <c r="AH102" s="79">
        <f>AG102*1000/'Indicator Data'!CK105</f>
        <v>0</v>
      </c>
      <c r="AI102" s="74">
        <f t="shared" si="31"/>
        <v>0</v>
      </c>
      <c r="AJ102" s="73">
        <f>IF('Indicator Data'!BN105="No data","x",ROUND(IF('Indicator Data'!BN105&lt;$AJ$194,10,IF('Indicator Data'!BN105&gt;$AJ$195,0,($AJ$195-'Indicator Data'!BN105)/($AJ$195-$AJ$194)*10)),1))</f>
        <v>1.6</v>
      </c>
      <c r="AK102" s="73">
        <f>IF('Indicator Data'!BO105="No data","x",ROUND(IF('Indicator Data'!BO105&gt;$AK$195,10,IF('Indicator Data'!BO105&lt;$AK$194,0,10-($AK$195-'Indicator Data'!BO105)/($AK$195-$AK$194)*10)),1))</f>
        <v>0</v>
      </c>
      <c r="AL102" s="80">
        <f>IF('Indicator Data'!BP105="No data","x",ROUND(IF('Indicator Data'!BP105&gt;$AL$195,10,IF('Indicator Data'!BP105&lt;$AL$194,0,10-($AL$195-'Indicator Data'!BP105)/($AL$195-$AL$194)*10)),1))</f>
        <v>2.8</v>
      </c>
      <c r="AM102" s="80">
        <f>IF('Indicator Data'!BQ105="No data","x",ROUND(IF('Indicator Data'!BQ105&gt;$AM$195,10,IF('Indicator Data'!BQ105&lt;$AM$194,0,10-($AM$195-'Indicator Data'!BQ105)/($AM$195-$AM$194)*10)),1))</f>
        <v>2.8</v>
      </c>
      <c r="AN102" s="73">
        <f t="shared" si="32"/>
        <v>2.8</v>
      </c>
      <c r="AO102" s="74">
        <f t="shared" si="33"/>
        <v>0.8</v>
      </c>
      <c r="AP102" s="81">
        <f t="shared" si="34"/>
        <v>0.6</v>
      </c>
      <c r="AQ102" s="82">
        <f t="shared" si="35"/>
        <v>1.3</v>
      </c>
    </row>
    <row r="103" spans="1:43" s="4" customFormat="1" x14ac:dyDescent="0.25">
      <c r="A103" s="126" t="str">
        <f>'Indicator Data'!A106</f>
        <v>Luxembourg</v>
      </c>
      <c r="B103" s="59" t="str">
        <f>'Indicator Data'!B106</f>
        <v>LUX</v>
      </c>
      <c r="C103" s="73">
        <f>ROUND(IF('Indicator Data'!AQ106="No data",IF((0.1233*LN('Indicator Data'!CJ106)-0.4559)&gt;C$195,0,IF((0.1233*LN('Indicator Data'!CJ106)-0.4559)&lt;C$194,10,(C$195-(0.1233*LN('Indicator Data'!CJ106)-0.4559))/(C$195-C$194)*10)),IF('Indicator Data'!AQ106&gt;C$195,0,IF('Indicator Data'!AQ106&lt;C$194,10,(C$195-'Indicator Data'!AQ106)/(C$195-C$194)*10))),1)</f>
        <v>0.7</v>
      </c>
      <c r="D103" s="73" t="str">
        <f>IF('Indicator Data'!AR106="No data","x",ROUND((IF(LOG('Indicator Data'!AR106*1000)&gt;D$195,10,IF(LOG('Indicator Data'!AR106*1000)&lt;D$194,0,10-(D$195-LOG('Indicator Data'!AR106*1000))/(D$195-D$194)*10))),1))</f>
        <v>x</v>
      </c>
      <c r="E103" s="74">
        <f t="shared" si="19"/>
        <v>0.7</v>
      </c>
      <c r="F103" s="73">
        <f>IF('Indicator Data'!BF106="No data","x",ROUND(IF('Indicator Data'!BF106&gt;F$195,10,IF('Indicator Data'!BF106&lt;F$194,0,10-(F$195-'Indicator Data'!BF106)/(F$195-F$194)*10)),1))</f>
        <v>0.9</v>
      </c>
      <c r="G103" s="73">
        <f>IF('Indicator Data'!BG106="No data","x",ROUND(IF('Indicator Data'!BG106&gt;G$195,10,IF('Indicator Data'!BG106&lt;G$194,0,10-(G$195-'Indicator Data'!BG106)/(G$195-G$194)*10)),1))</f>
        <v>2.4</v>
      </c>
      <c r="H103" s="74">
        <f t="shared" si="20"/>
        <v>1.7</v>
      </c>
      <c r="I103" s="75">
        <f>SUM(IF('Indicator Data'!AS106=0,0,'Indicator Data'!AS106),SUM('Indicator Data'!AT106:AU106))</f>
        <v>0</v>
      </c>
      <c r="J103" s="75">
        <f>I103/'Indicator Data'!CK106*1000000</f>
        <v>0</v>
      </c>
      <c r="K103" s="73">
        <f t="shared" si="21"/>
        <v>0</v>
      </c>
      <c r="L103" s="73" t="str">
        <f>IF('Indicator Data'!AV106="No data","x",ROUND(IF('Indicator Data'!AV106&gt;L$195,10,IF('Indicator Data'!AV106&lt;L$194,0,10-(L$195-'Indicator Data'!AV106)/(L$195-L$194)*10)),1))</f>
        <v>x</v>
      </c>
      <c r="M103" s="73">
        <f>IF('Indicator Data'!AW106="No data","x",IF('Indicator Data'!AW106=0,0,ROUND(IF(LOG('Indicator Data'!AW106)&gt;M$195,10,IF(LOG('Indicator Data'!AW106)&lt;M$194,0,10-(M$195-LOG('Indicator Data'!AW106))/(M$195-M$194)*10)),1)))</f>
        <v>6.5</v>
      </c>
      <c r="N103" s="74">
        <f t="shared" si="22"/>
        <v>3.3</v>
      </c>
      <c r="O103" s="76">
        <f t="shared" si="23"/>
        <v>1.6</v>
      </c>
      <c r="P103" s="88">
        <f>IF(AND('Indicator Data'!BK106="No data",'Indicator Data'!BL106="No data"),0,SUM('Indicator Data'!BK106:BM106)/1000)</f>
        <v>3.5310000000000001</v>
      </c>
      <c r="Q103" s="73">
        <f t="shared" si="24"/>
        <v>1.8</v>
      </c>
      <c r="R103" s="77">
        <f>P103*1000/'Indicator Data'!CK106</f>
        <v>5.8101650738488272E-3</v>
      </c>
      <c r="S103" s="73">
        <f t="shared" si="25"/>
        <v>4.9000000000000004</v>
      </c>
      <c r="T103" s="78">
        <f t="shared" si="26"/>
        <v>3.4</v>
      </c>
      <c r="U103" s="73" t="str">
        <f>IF('Indicator Data'!BA106="No data","x",ROUND(IF('Indicator Data'!BA106&gt;U$195,10,IF('Indicator Data'!BA106&lt;U$194,0,10-(U$195-'Indicator Data'!BA106)/(U$195-U$194)*10)),1))</f>
        <v>x</v>
      </c>
      <c r="V103" s="73">
        <f>IF('Indicator Data'!BB106="No data","x",IF('Indicator Data'!BB106=0,0,ROUND(IF(LOG('Indicator Data'!BB106)&gt;V$195,10,IF(LOG('Indicator Data'!BB106)&lt;V$194,0,10-(V$195-LOG('Indicator Data'!BB106))/(V$195-V$194)*10)),1)))</f>
        <v>4.3</v>
      </c>
      <c r="W103" s="73">
        <f t="shared" si="27"/>
        <v>4.3</v>
      </c>
      <c r="X103" s="73">
        <f>IF('Indicator Data'!AZ106="No data","x",ROUND(IF('Indicator Data'!AZ106&gt;X$195,10,IF('Indicator Data'!AZ106&lt;X$194,0,10-(X$195-'Indicator Data'!AZ106)/(X$195-X$194)*10)),1))</f>
        <v>0.1</v>
      </c>
      <c r="Y103" s="73" t="str">
        <f>IF('Indicator Data'!BC106="No data","x",ROUND(IF('Indicator Data'!BC106&gt;Y$195,10,IF('Indicator Data'!BC106&lt;Y$194,0,10-(Y$195-'Indicator Data'!BC106)/(Y$195-Y$194)*10)),1))</f>
        <v>x</v>
      </c>
      <c r="Z103" s="211" t="str">
        <f>IF('Indicator Data'!BD106="No data","x",ROUND(IF('Indicator Data'!BD106&gt;Z$195,10,IF('Indicator Data'!BD106&lt;Z$194,0,10-(Z$195-'Indicator Data'!BD106)/(Z$195-Z$194)*10)),1))</f>
        <v>x</v>
      </c>
      <c r="AA103" s="77">
        <f>IF('Indicator Data'!BE106="No data","x",IF('Indicator Data'!BE106&gt;'Indicator Data'!BE106,1,'Indicator Data'!BE106/'Indicator Data'!CK106))</f>
        <v>3.2909459495037252E-6</v>
      </c>
      <c r="AB103" s="211">
        <f t="shared" si="28"/>
        <v>0</v>
      </c>
      <c r="AC103" s="74">
        <f t="shared" si="29"/>
        <v>1.5</v>
      </c>
      <c r="AD103" s="73">
        <f>IF('Indicator Data'!AX106="No data","x",ROUND(IF('Indicator Data'!AX106&gt;AD$195,10,IF('Indicator Data'!AX106&lt;AD$194,0,10-(AD$195-'Indicator Data'!AX106)/(AD$195-AD$194)*10)),1))</f>
        <v>0.2</v>
      </c>
      <c r="AE103" s="73" t="str">
        <f>IF('Indicator Data'!AY106="No data","x",ROUND(IF('Indicator Data'!AY106&gt;AE$195,10,IF('Indicator Data'!AY106&lt;AE$194,0,10-(AE$195-'Indicator Data'!AY106)/(AE$195-AE$194)*10)),1))</f>
        <v>x</v>
      </c>
      <c r="AF103" s="74">
        <f t="shared" si="30"/>
        <v>0.2</v>
      </c>
      <c r="AG103" s="88">
        <f>('Indicator Data'!BJ106+'Indicator Data'!BI106*0.5+'Indicator Data'!BH106*0.25)/1000</f>
        <v>0</v>
      </c>
      <c r="AH103" s="79">
        <f>AG103*1000/'Indicator Data'!CK106</f>
        <v>0</v>
      </c>
      <c r="AI103" s="74">
        <f t="shared" si="31"/>
        <v>0</v>
      </c>
      <c r="AJ103" s="73">
        <f>IF('Indicator Data'!BN106="No data","x",ROUND(IF('Indicator Data'!BN106&lt;$AJ$194,10,IF('Indicator Data'!BN106&gt;$AJ$195,0,($AJ$195-'Indicator Data'!BN106)/($AJ$195-$AJ$194)*10)),1))</f>
        <v>2.1</v>
      </c>
      <c r="AK103" s="73">
        <f>IF('Indicator Data'!BO106="No data","x",ROUND(IF('Indicator Data'!BO106&gt;$AK$195,10,IF('Indicator Data'!BO106&lt;$AK$194,0,10-($AK$195-'Indicator Data'!BO106)/($AK$195-$AK$194)*10)),1))</f>
        <v>0</v>
      </c>
      <c r="AL103" s="80">
        <f>IF('Indicator Data'!BP106="No data","x",ROUND(IF('Indicator Data'!BP106&gt;$AL$195,10,IF('Indicator Data'!BP106&lt;$AL$194,0,10-($AL$195-'Indicator Data'!BP106)/($AL$195-$AL$194)*10)),1))</f>
        <v>0.3</v>
      </c>
      <c r="AM103" s="80">
        <f>IF('Indicator Data'!BQ106="No data","x",ROUND(IF('Indicator Data'!BQ106&gt;$AM$195,10,IF('Indicator Data'!BQ106&lt;$AM$194,0,10-($AM$195-'Indicator Data'!BQ106)/($AM$195-$AM$194)*10)),1))</f>
        <v>4.5</v>
      </c>
      <c r="AN103" s="73">
        <f t="shared" si="32"/>
        <v>1.1000000000000001</v>
      </c>
      <c r="AO103" s="74">
        <f t="shared" si="33"/>
        <v>1.1000000000000001</v>
      </c>
      <c r="AP103" s="81">
        <f t="shared" si="34"/>
        <v>0.7</v>
      </c>
      <c r="AQ103" s="82">
        <f t="shared" si="35"/>
        <v>2.2000000000000002</v>
      </c>
    </row>
    <row r="104" spans="1:43" s="4" customFormat="1" x14ac:dyDescent="0.25">
      <c r="A104" s="126" t="str">
        <f>'Indicator Data'!A107</f>
        <v>Madagascar</v>
      </c>
      <c r="B104" s="59" t="str">
        <f>'Indicator Data'!B107</f>
        <v>MDG</v>
      </c>
      <c r="C104" s="73">
        <f>ROUND(IF('Indicator Data'!AQ107="No data",IF((0.1233*LN('Indicator Data'!CJ107)-0.4559)&gt;C$195,0,IF((0.1233*LN('Indicator Data'!CJ107)-0.4559)&lt;C$194,10,(C$195-(0.1233*LN('Indicator Data'!CJ107)-0.4559))/(C$195-C$194)*10)),IF('Indicator Data'!AQ107&gt;C$195,0,IF('Indicator Data'!AQ107&lt;C$194,10,(C$195-'Indicator Data'!AQ107)/(C$195-C$194)*10))),1)</f>
        <v>6.6</v>
      </c>
      <c r="D104" s="73">
        <f>IF('Indicator Data'!AR107="No data","x",ROUND((IF(LOG('Indicator Data'!AR107*1000)&gt;D$195,10,IF(LOG('Indicator Data'!AR107*1000)&lt;D$194,0,10-(D$195-LOG('Indicator Data'!AR107*1000))/(D$195-D$194)*10))),1))</f>
        <v>9.6999999999999993</v>
      </c>
      <c r="E104" s="74">
        <f t="shared" si="19"/>
        <v>8.6</v>
      </c>
      <c r="F104" s="73" t="str">
        <f>IF('Indicator Data'!BF107="No data","x",ROUND(IF('Indicator Data'!BF107&gt;F$195,10,IF('Indicator Data'!BF107&lt;F$194,0,10-(F$195-'Indicator Data'!BF107)/(F$195-F$194)*10)),1))</f>
        <v>x</v>
      </c>
      <c r="G104" s="73">
        <f>IF('Indicator Data'!BG107="No data","x",ROUND(IF('Indicator Data'!BG107&gt;G$195,10,IF('Indicator Data'!BG107&lt;G$194,0,10-(G$195-'Indicator Data'!BG107)/(G$195-G$194)*10)),1))</f>
        <v>3.9</v>
      </c>
      <c r="H104" s="74">
        <f t="shared" si="20"/>
        <v>3.9</v>
      </c>
      <c r="I104" s="75">
        <f>SUM(IF('Indicator Data'!AS107=0,0,'Indicator Data'!AS107),SUM('Indicator Data'!AT107:AU107))</f>
        <v>649.68505400000004</v>
      </c>
      <c r="J104" s="75">
        <f>I104/'Indicator Data'!CK107*1000000</f>
        <v>24.738251097540026</v>
      </c>
      <c r="K104" s="73">
        <f t="shared" si="21"/>
        <v>0.5</v>
      </c>
      <c r="L104" s="73">
        <f>IF('Indicator Data'!AV107="No data","x",ROUND(IF('Indicator Data'!AV107&gt;L$195,10,IF('Indicator Data'!AV107&lt;L$194,0,10-(L$195-'Indicator Data'!AV107)/(L$195-L$194)*10)),1))</f>
        <v>4.7</v>
      </c>
      <c r="M104" s="73">
        <f>IF('Indicator Data'!AW107="No data","x",IF('Indicator Data'!AW107=0,0,ROUND(IF(LOG('Indicator Data'!AW107)&gt;M$195,10,IF(LOG('Indicator Data'!AW107)&lt;M$194,0,10-(M$195-LOG('Indicator Data'!AW107))/(M$195-M$194)*10)),1)))</f>
        <v>6.6</v>
      </c>
      <c r="N104" s="74">
        <f t="shared" si="22"/>
        <v>3.9</v>
      </c>
      <c r="O104" s="76">
        <f t="shared" si="23"/>
        <v>6.3</v>
      </c>
      <c r="P104" s="88">
        <f>IF(AND('Indicator Data'!BK107="No data",'Indicator Data'!BL107="No data"),0,SUM('Indicator Data'!BK107:BM107)/1000)</f>
        <v>2.15</v>
      </c>
      <c r="Q104" s="73">
        <f t="shared" si="24"/>
        <v>1.1000000000000001</v>
      </c>
      <c r="R104" s="77">
        <f>P104*1000/'Indicator Data'!CK107</f>
        <v>8.1866189674899083E-5</v>
      </c>
      <c r="S104" s="73">
        <f t="shared" si="25"/>
        <v>1.7</v>
      </c>
      <c r="T104" s="78">
        <f t="shared" si="26"/>
        <v>1.4</v>
      </c>
      <c r="U104" s="73">
        <f>IF('Indicator Data'!BA107="No data","x",ROUND(IF('Indicator Data'!BA107&gt;U$195,10,IF('Indicator Data'!BA107&lt;U$194,0,10-(U$195-'Indicator Data'!BA107)/(U$195-U$194)*10)),1))</f>
        <v>0.4</v>
      </c>
      <c r="V104" s="73">
        <f>IF('Indicator Data'!BB107="No data","x",IF('Indicator Data'!BB107=0,0,ROUND(IF(LOG('Indicator Data'!BB107)&gt;V$195,10,IF(LOG('Indicator Data'!BB107)&lt;V$194,0,10-(V$195-LOG('Indicator Data'!BB107))/(V$195-V$194)*10)),1)))</f>
        <v>5.4</v>
      </c>
      <c r="W104" s="73">
        <f t="shared" si="27"/>
        <v>2.9000000000000004</v>
      </c>
      <c r="X104" s="73">
        <f>IF('Indicator Data'!AZ107="No data","x",ROUND(IF('Indicator Data'!AZ107&gt;X$195,10,IF('Indicator Data'!AZ107&lt;X$194,0,10-(X$195-'Indicator Data'!AZ107)/(X$195-X$194)*10)),1))</f>
        <v>4.3</v>
      </c>
      <c r="Y104" s="73">
        <f>IF('Indicator Data'!BC107="No data","x",ROUND(IF('Indicator Data'!BC107&gt;Y$195,10,IF('Indicator Data'!BC107&lt;Y$194,0,10-(Y$195-'Indicator Data'!BC107)/(Y$195-Y$194)*10)),1))</f>
        <v>3.4</v>
      </c>
      <c r="Z104" s="211">
        <f>IF('Indicator Data'!BD107="No data","x",ROUND(IF('Indicator Data'!BD107&gt;Z$195,10,IF('Indicator Data'!BD107&lt;Z$194,0,10-(Z$195-'Indicator Data'!BD107)/(Z$195-Z$194)*10)),1))</f>
        <v>2.2999999999999998</v>
      </c>
      <c r="AA104" s="77">
        <f>IF('Indicator Data'!BE107="No data","x",IF('Indicator Data'!BE107&gt;'Indicator Data'!BE107,1,'Indicator Data'!BE107/'Indicator Data'!CK107))</f>
        <v>0.76976166048697514</v>
      </c>
      <c r="AB104" s="211">
        <f t="shared" si="28"/>
        <v>8.6</v>
      </c>
      <c r="AC104" s="74">
        <f t="shared" si="29"/>
        <v>4.5</v>
      </c>
      <c r="AD104" s="73">
        <f>IF('Indicator Data'!AX107="No data","x",ROUND(IF('Indicator Data'!AX107&gt;AD$195,10,IF('Indicator Data'!AX107&lt;AD$194,0,10-(AD$195-'Indicator Data'!AX107)/(AD$195-AD$194)*10)),1))</f>
        <v>3.4</v>
      </c>
      <c r="AE104" s="73" t="str">
        <f>IF('Indicator Data'!AY107="No data","x",ROUND(IF('Indicator Data'!AY107&gt;AE$195,10,IF('Indicator Data'!AY107&lt;AE$194,0,10-(AE$195-'Indicator Data'!AY107)/(AE$195-AE$194)*10)),1))</f>
        <v>x</v>
      </c>
      <c r="AF104" s="74">
        <f t="shared" si="30"/>
        <v>3.4</v>
      </c>
      <c r="AG104" s="88">
        <f>('Indicator Data'!BJ107+'Indicator Data'!BI107*0.5+'Indicator Data'!BH107*0.25)/1000</f>
        <v>846.87374999999997</v>
      </c>
      <c r="AH104" s="79">
        <f>AG104*1000/'Indicator Data'!CK107</f>
        <v>3.2246663743345609E-2</v>
      </c>
      <c r="AI104" s="74">
        <f t="shared" si="31"/>
        <v>3.2</v>
      </c>
      <c r="AJ104" s="73">
        <f>IF('Indicator Data'!BN107="No data","x",ROUND(IF('Indicator Data'!BN107&lt;$AJ$194,10,IF('Indicator Data'!BN107&gt;$AJ$195,0,($AJ$195-'Indicator Data'!BN107)/($AJ$195-$AJ$194)*10)),1))</f>
        <v>8.1</v>
      </c>
      <c r="AK104" s="73">
        <f>IF('Indicator Data'!BO107="No data","x",ROUND(IF('Indicator Data'!BO107&gt;$AK$195,10,IF('Indicator Data'!BO107&lt;$AK$194,0,10-($AK$195-'Indicator Data'!BO107)/($AK$195-$AK$194)*10)),1))</f>
        <v>10</v>
      </c>
      <c r="AL104" s="80">
        <f>IF('Indicator Data'!BP107="No data","x",ROUND(IF('Indicator Data'!BP107&gt;$AL$195,10,IF('Indicator Data'!BP107&lt;$AL$194,0,10-($AL$195-'Indicator Data'!BP107)/($AL$195-$AL$194)*10)),1))</f>
        <v>6.7</v>
      </c>
      <c r="AM104" s="80">
        <f>IF('Indicator Data'!BQ107="No data","x",ROUND(IF('Indicator Data'!BQ107&gt;$AM$195,10,IF('Indicator Data'!BQ107&lt;$AM$194,0,10-($AM$195-'Indicator Data'!BQ107)/($AM$195-$AM$194)*10)),1))</f>
        <v>1.8</v>
      </c>
      <c r="AN104" s="73">
        <f t="shared" si="32"/>
        <v>5.7</v>
      </c>
      <c r="AO104" s="74">
        <f t="shared" si="33"/>
        <v>9.1</v>
      </c>
      <c r="AP104" s="81">
        <f t="shared" si="34"/>
        <v>5.8</v>
      </c>
      <c r="AQ104" s="82">
        <f t="shared" si="35"/>
        <v>3.9</v>
      </c>
    </row>
    <row r="105" spans="1:43" s="4" customFormat="1" x14ac:dyDescent="0.25">
      <c r="A105" s="126" t="str">
        <f>'Indicator Data'!A108</f>
        <v>Malawi</v>
      </c>
      <c r="B105" s="59" t="str">
        <f>'Indicator Data'!B108</f>
        <v>MWI</v>
      </c>
      <c r="C105" s="73">
        <f>ROUND(IF('Indicator Data'!AQ108="No data",IF((0.1233*LN('Indicator Data'!CJ108)-0.4559)&gt;C$195,0,IF((0.1233*LN('Indicator Data'!CJ108)-0.4559)&lt;C$194,10,(C$195-(0.1233*LN('Indicator Data'!CJ108)-0.4559))/(C$195-C$194)*10)),IF('Indicator Data'!AQ108&gt;C$195,0,IF('Indicator Data'!AQ108&lt;C$194,10,(C$195-'Indicator Data'!AQ108)/(C$195-C$194)*10))),1)</f>
        <v>7.3</v>
      </c>
      <c r="D105" s="73">
        <f>IF('Indicator Data'!AR108="No data","x",ROUND((IF(LOG('Indicator Data'!AR108*1000)&gt;D$195,10,IF(LOG('Indicator Data'!AR108*1000)&lt;D$194,0,10-(D$195-LOG('Indicator Data'!AR108*1000))/(D$195-D$194)*10))),1))</f>
        <v>8.8000000000000007</v>
      </c>
      <c r="E105" s="74">
        <f t="shared" si="19"/>
        <v>8.1</v>
      </c>
      <c r="F105" s="73">
        <f>IF('Indicator Data'!BF108="No data","x",ROUND(IF('Indicator Data'!BF108&gt;F$195,10,IF('Indicator Data'!BF108&lt;F$194,0,10-(F$195-'Indicator Data'!BF108)/(F$195-F$194)*10)),1))</f>
        <v>8.3000000000000007</v>
      </c>
      <c r="G105" s="73">
        <f>IF('Indicator Data'!BG108="No data","x",ROUND(IF('Indicator Data'!BG108&gt;G$195,10,IF('Indicator Data'!BG108&lt;G$194,0,10-(G$195-'Indicator Data'!BG108)/(G$195-G$194)*10)),1))</f>
        <v>5.3</v>
      </c>
      <c r="H105" s="74">
        <f t="shared" si="20"/>
        <v>6.8</v>
      </c>
      <c r="I105" s="75">
        <f>SUM(IF('Indicator Data'!AS108=0,0,'Indicator Data'!AS108),SUM('Indicator Data'!AT108:AU108))</f>
        <v>1622.2239670000001</v>
      </c>
      <c r="J105" s="75">
        <f>I105/'Indicator Data'!CK108*1000000</f>
        <v>89.411658100426621</v>
      </c>
      <c r="K105" s="73">
        <f t="shared" si="21"/>
        <v>1.8</v>
      </c>
      <c r="L105" s="73">
        <f>IF('Indicator Data'!AV108="No data","x",ROUND(IF('Indicator Data'!AV108&gt;L$195,10,IF('Indicator Data'!AV108&lt;L$194,0,10-(L$195-'Indicator Data'!AV108)/(L$195-L$194)*10)),1))</f>
        <v>10</v>
      </c>
      <c r="M105" s="73">
        <f>IF('Indicator Data'!AW108="No data","x",IF('Indicator Data'!AW108=0,0,ROUND(IF(LOG('Indicator Data'!AW108)&gt;M$195,10,IF(LOG('Indicator Data'!AW108)&lt;M$194,0,10-(M$195-LOG('Indicator Data'!AW108))/(M$195-M$194)*10)),1)))</f>
        <v>4.4000000000000004</v>
      </c>
      <c r="N105" s="74">
        <f t="shared" si="22"/>
        <v>5.4</v>
      </c>
      <c r="O105" s="76">
        <f t="shared" si="23"/>
        <v>7.1</v>
      </c>
      <c r="P105" s="88">
        <f>IF(AND('Indicator Data'!BK108="No data",'Indicator Data'!BL108="No data"),0,SUM('Indicator Data'!BK108:BM108)/1000)</f>
        <v>52.982999999999997</v>
      </c>
      <c r="Q105" s="73">
        <f t="shared" si="24"/>
        <v>5.7</v>
      </c>
      <c r="R105" s="77">
        <f>P105*1000/'Indicator Data'!CK108</f>
        <v>2.92024897764003E-3</v>
      </c>
      <c r="S105" s="73">
        <f t="shared" si="25"/>
        <v>4.2</v>
      </c>
      <c r="T105" s="78">
        <f t="shared" si="26"/>
        <v>5</v>
      </c>
      <c r="U105" s="73">
        <f>IF('Indicator Data'!BA108="No data","x",ROUND(IF('Indicator Data'!BA108&gt;U$195,10,IF('Indicator Data'!BA108&lt;U$194,0,10-(U$195-'Indicator Data'!BA108)/(U$195-U$194)*10)),1))</f>
        <v>10</v>
      </c>
      <c r="V105" s="73">
        <f>IF('Indicator Data'!BB108="No data","x",IF('Indicator Data'!BB108=0,0,ROUND(IF(LOG('Indicator Data'!BB108)&gt;V$195,10,IF(LOG('Indicator Data'!BB108)&lt;V$194,0,10-(V$195-LOG('Indicator Data'!BB108))/(V$195-V$194)*10)),1)))</f>
        <v>8.8000000000000007</v>
      </c>
      <c r="W105" s="73">
        <f t="shared" si="27"/>
        <v>9.4</v>
      </c>
      <c r="X105" s="73">
        <f>IF('Indicator Data'!AZ108="No data","x",ROUND(IF('Indicator Data'!AZ108&gt;X$195,10,IF('Indicator Data'!AZ108&lt;X$194,0,10-(X$195-'Indicator Data'!AZ108)/(X$195-X$194)*10)),1))</f>
        <v>2.4</v>
      </c>
      <c r="Y105" s="73">
        <f>IF('Indicator Data'!BC108="No data","x",ROUND(IF('Indicator Data'!BC108&gt;Y$195,10,IF('Indicator Data'!BC108&lt;Y$194,0,10-(Y$195-'Indicator Data'!BC108)/(Y$195-Y$194)*10)),1))</f>
        <v>5.3</v>
      </c>
      <c r="Z105" s="211">
        <f>IF('Indicator Data'!BD108="No data","x",ROUND(IF('Indicator Data'!BD108&gt;Z$195,10,IF('Indicator Data'!BD108&lt;Z$194,0,10-(Z$195-'Indicator Data'!BD108)/(Z$195-Z$194)*10)),1))</f>
        <v>5.8</v>
      </c>
      <c r="AA105" s="77">
        <f>IF('Indicator Data'!BE108="No data","x",IF('Indicator Data'!BE108&gt;'Indicator Data'!BE108,1,'Indicator Data'!BE108/'Indicator Data'!CK108))</f>
        <v>0.6488227400107015</v>
      </c>
      <c r="AB105" s="211">
        <f t="shared" si="28"/>
        <v>7.2</v>
      </c>
      <c r="AC105" s="74">
        <f t="shared" si="29"/>
        <v>6.2</v>
      </c>
      <c r="AD105" s="73">
        <f>IF('Indicator Data'!AX108="No data","x",ROUND(IF('Indicator Data'!AX108&gt;AD$195,10,IF('Indicator Data'!AX108&lt;AD$194,0,10-(AD$195-'Indicator Data'!AX108)/(AD$195-AD$194)*10)),1))</f>
        <v>4.3</v>
      </c>
      <c r="AE105" s="73">
        <f>IF('Indicator Data'!AY108="No data","x",ROUND(IF('Indicator Data'!AY108&gt;AE$195,10,IF('Indicator Data'!AY108&lt;AE$194,0,10-(AE$195-'Indicator Data'!AY108)/(AE$195-AE$194)*10)),1))</f>
        <v>3.7</v>
      </c>
      <c r="AF105" s="74">
        <f t="shared" si="30"/>
        <v>4</v>
      </c>
      <c r="AG105" s="88">
        <f>('Indicator Data'!BJ108+'Indicator Data'!BI108*0.5+'Indicator Data'!BH108*0.25)/1000</f>
        <v>905.55425000000002</v>
      </c>
      <c r="AH105" s="79">
        <f>AG105*1000/'Indicator Data'!CK108</f>
        <v>4.9911176655910092E-2</v>
      </c>
      <c r="AI105" s="74">
        <f t="shared" si="31"/>
        <v>5</v>
      </c>
      <c r="AJ105" s="73">
        <f>IF('Indicator Data'!BN108="No data","x",ROUND(IF('Indicator Data'!BN108&lt;$AJ$194,10,IF('Indicator Data'!BN108&gt;$AJ$195,0,($AJ$195-'Indicator Data'!BN108)/($AJ$195-$AJ$194)*10)),1))</f>
        <v>4.7</v>
      </c>
      <c r="AK105" s="73">
        <f>IF('Indicator Data'!BO108="No data","x",ROUND(IF('Indicator Data'!BO108&gt;$AK$195,10,IF('Indicator Data'!BO108&lt;$AK$194,0,10-($AK$195-'Indicator Data'!BO108)/($AK$195-$AK$194)*10)),1))</f>
        <v>4.2</v>
      </c>
      <c r="AL105" s="80">
        <f>IF('Indicator Data'!BP108="No data","x",ROUND(IF('Indicator Data'!BP108&gt;$AL$195,10,IF('Indicator Data'!BP108&lt;$AL$194,0,10-($AL$195-'Indicator Data'!BP108)/($AL$195-$AL$194)*10)),1))</f>
        <v>7.4</v>
      </c>
      <c r="AM105" s="80">
        <f>IF('Indicator Data'!BQ108="No data","x",ROUND(IF('Indicator Data'!BQ108&gt;$AM$195,10,IF('Indicator Data'!BQ108&lt;$AM$194,0,10-($AM$195-'Indicator Data'!BQ108)/($AM$195-$AM$194)*10)),1))</f>
        <v>10</v>
      </c>
      <c r="AN105" s="73">
        <f t="shared" si="32"/>
        <v>7.9</v>
      </c>
      <c r="AO105" s="74">
        <f t="shared" si="33"/>
        <v>4.5</v>
      </c>
      <c r="AP105" s="81">
        <f t="shared" si="34"/>
        <v>5</v>
      </c>
      <c r="AQ105" s="82">
        <f t="shared" si="35"/>
        <v>5</v>
      </c>
    </row>
    <row r="106" spans="1:43" s="4" customFormat="1" x14ac:dyDescent="0.25">
      <c r="A106" s="126" t="str">
        <f>'Indicator Data'!A109</f>
        <v>Malaysia</v>
      </c>
      <c r="B106" s="59" t="str">
        <f>'Indicator Data'!B109</f>
        <v>MYS</v>
      </c>
      <c r="C106" s="73">
        <f>ROUND(IF('Indicator Data'!AQ109="No data",IF((0.1233*LN('Indicator Data'!CJ109)-0.4559)&gt;C$195,0,IF((0.1233*LN('Indicator Data'!CJ109)-0.4559)&lt;C$194,10,(C$195-(0.1233*LN('Indicator Data'!CJ109)-0.4559))/(C$195-C$194)*10)),IF('Indicator Data'!AQ109&gt;C$195,0,IF('Indicator Data'!AQ109&lt;C$194,10,(C$195-'Indicator Data'!AQ109)/(C$195-C$194)*10))),1)</f>
        <v>2.2999999999999998</v>
      </c>
      <c r="D106" s="73" t="str">
        <f>IF('Indicator Data'!AR109="No data","x",ROUND((IF(LOG('Indicator Data'!AR109*1000)&gt;D$195,10,IF(LOG('Indicator Data'!AR109*1000)&lt;D$194,0,10-(D$195-LOG('Indicator Data'!AR109*1000))/(D$195-D$194)*10))),1))</f>
        <v>x</v>
      </c>
      <c r="E106" s="74">
        <f t="shared" si="19"/>
        <v>2.2999999999999998</v>
      </c>
      <c r="F106" s="73">
        <f>IF('Indicator Data'!BF109="No data","x",ROUND(IF('Indicator Data'!BF109&gt;F$195,10,IF('Indicator Data'!BF109&lt;F$194,0,10-(F$195-'Indicator Data'!BF109)/(F$195-F$194)*10)),1))</f>
        <v>3.8</v>
      </c>
      <c r="G106" s="73">
        <f>IF('Indicator Data'!BG109="No data","x",ROUND(IF('Indicator Data'!BG109&gt;G$195,10,IF('Indicator Data'!BG109&lt;G$194,0,10-(G$195-'Indicator Data'!BG109)/(G$195-G$194)*10)),1))</f>
        <v>5.3</v>
      </c>
      <c r="H106" s="74">
        <f t="shared" si="20"/>
        <v>4.5999999999999996</v>
      </c>
      <c r="I106" s="75">
        <f>SUM(IF('Indicator Data'!AS109=0,0,'Indicator Data'!AS109),SUM('Indicator Data'!AT109:AU109))</f>
        <v>-110.512371</v>
      </c>
      <c r="J106" s="75">
        <f>I106/'Indicator Data'!CK109*1000000</f>
        <v>-3.5051485661392214</v>
      </c>
      <c r="K106" s="73">
        <f t="shared" si="21"/>
        <v>0</v>
      </c>
      <c r="L106" s="73">
        <f>IF('Indicator Data'!AV109="No data","x",ROUND(IF('Indicator Data'!AV109&gt;L$195,10,IF('Indicator Data'!AV109&lt;L$194,0,10-(L$195-'Indicator Data'!AV109)/(L$195-L$194)*10)),1))</f>
        <v>0</v>
      </c>
      <c r="M106" s="73">
        <f>IF('Indicator Data'!AW109="No data","x",IF('Indicator Data'!AW109=0,0,ROUND(IF(LOG('Indicator Data'!AW109)&gt;M$195,10,IF(LOG('Indicator Data'!AW109)&lt;M$194,0,10-(M$195-LOG('Indicator Data'!AW109))/(M$195-M$194)*10)),1)))</f>
        <v>4.0999999999999996</v>
      </c>
      <c r="N106" s="74">
        <f t="shared" si="22"/>
        <v>1.4</v>
      </c>
      <c r="O106" s="76">
        <f t="shared" si="23"/>
        <v>2.7</v>
      </c>
      <c r="P106" s="88">
        <f>IF(AND('Indicator Data'!BK109="No data",'Indicator Data'!BL109="No data"),0,SUM('Indicator Data'!BK109:BM109)/1000)</f>
        <v>163.11099999999999</v>
      </c>
      <c r="Q106" s="73">
        <f t="shared" si="24"/>
        <v>7.4</v>
      </c>
      <c r="R106" s="77">
        <f>P106*1000/'Indicator Data'!CK109</f>
        <v>5.173432463697069E-3</v>
      </c>
      <c r="S106" s="73">
        <f t="shared" si="25"/>
        <v>4.8</v>
      </c>
      <c r="T106" s="78">
        <f t="shared" si="26"/>
        <v>6.1</v>
      </c>
      <c r="U106" s="73">
        <f>IF('Indicator Data'!BA109="No data","x",ROUND(IF('Indicator Data'!BA109&gt;U$195,10,IF('Indicator Data'!BA109&lt;U$194,0,10-(U$195-'Indicator Data'!BA109)/(U$195-U$194)*10)),1))</f>
        <v>0.8</v>
      </c>
      <c r="V106" s="73">
        <f>IF('Indicator Data'!BB109="No data","x",IF('Indicator Data'!BB109=0,0,ROUND(IF(LOG('Indicator Data'!BB109)&gt;V$195,10,IF(LOG('Indicator Data'!BB109)&lt;V$194,0,10-(V$195-LOG('Indicator Data'!BB109))/(V$195-V$194)*10)),1)))</f>
        <v>5.4</v>
      </c>
      <c r="W106" s="73">
        <f t="shared" si="27"/>
        <v>3.1</v>
      </c>
      <c r="X106" s="73">
        <f>IF('Indicator Data'!AZ109="No data","x",ROUND(IF('Indicator Data'!AZ109&gt;X$195,10,IF('Indicator Data'!AZ109&lt;X$194,0,10-(X$195-'Indicator Data'!AZ109)/(X$195-X$194)*10)),1))</f>
        <v>1.7</v>
      </c>
      <c r="Y106" s="73">
        <f>IF('Indicator Data'!BC109="No data","x",ROUND(IF('Indicator Data'!BC109&gt;Y$195,10,IF('Indicator Data'!BC109&lt;Y$194,0,10-(Y$195-'Indicator Data'!BC109)/(Y$195-Y$194)*10)),1))</f>
        <v>0.1</v>
      </c>
      <c r="Z106" s="211">
        <f>IF('Indicator Data'!BD109="No data","x",ROUND(IF('Indicator Data'!BD109&gt;Z$195,10,IF('Indicator Data'!BD109&lt;Z$194,0,10-(Z$195-'Indicator Data'!BD109)/(Z$195-Z$194)*10)),1))</f>
        <v>0</v>
      </c>
      <c r="AA106" s="77">
        <f>IF('Indicator Data'!BE109="No data","x",IF('Indicator Data'!BE109&gt;'Indicator Data'!BE109,1,'Indicator Data'!BE109/'Indicator Data'!CK109))</f>
        <v>2.6338639248752816E-3</v>
      </c>
      <c r="AB106" s="211">
        <f t="shared" si="28"/>
        <v>0</v>
      </c>
      <c r="AC106" s="74">
        <f t="shared" si="29"/>
        <v>1.2</v>
      </c>
      <c r="AD106" s="73">
        <f>IF('Indicator Data'!AX109="No data","x",ROUND(IF('Indicator Data'!AX109&gt;AD$195,10,IF('Indicator Data'!AX109&lt;AD$194,0,10-(AD$195-'Indicator Data'!AX109)/(AD$195-AD$194)*10)),1))</f>
        <v>0.6</v>
      </c>
      <c r="AE106" s="73">
        <f>IF('Indicator Data'!AY109="No data","x",ROUND(IF('Indicator Data'!AY109&gt;AE$195,10,IF('Indicator Data'!AY109&lt;AE$194,0,10-(AE$195-'Indicator Data'!AY109)/(AE$195-AE$194)*10)),1))</f>
        <v>3</v>
      </c>
      <c r="AF106" s="74">
        <f t="shared" si="30"/>
        <v>1.8</v>
      </c>
      <c r="AG106" s="88">
        <f>('Indicator Data'!BJ109+'Indicator Data'!BI109*0.5+'Indicator Data'!BH109*0.25)/1000</f>
        <v>14.05175</v>
      </c>
      <c r="AH106" s="79">
        <f>AG106*1000/'Indicator Data'!CK109</f>
        <v>4.4568287621163068E-4</v>
      </c>
      <c r="AI106" s="74">
        <f t="shared" si="31"/>
        <v>0</v>
      </c>
      <c r="AJ106" s="73">
        <f>IF('Indicator Data'!BN109="No data","x",ROUND(IF('Indicator Data'!BN109&lt;$AJ$194,10,IF('Indicator Data'!BN109&gt;$AJ$195,0,($AJ$195-'Indicator Data'!BN109)/($AJ$195-$AJ$194)*10)),1))</f>
        <v>3.3</v>
      </c>
      <c r="AK106" s="73">
        <f>IF('Indicator Data'!BO109="No data","x",ROUND(IF('Indicator Data'!BO109&gt;$AK$195,10,IF('Indicator Data'!BO109&lt;$AK$194,0,10-($AK$195-'Indicator Data'!BO109)/($AK$195-$AK$194)*10)),1))</f>
        <v>0</v>
      </c>
      <c r="AL106" s="80">
        <f>IF('Indicator Data'!BP109="No data","x",ROUND(IF('Indicator Data'!BP109&gt;$AL$195,10,IF('Indicator Data'!BP109&lt;$AL$194,0,10-($AL$195-'Indicator Data'!BP109)/($AL$195-$AL$194)*10)),1))</f>
        <v>2.1</v>
      </c>
      <c r="AM106" s="80">
        <f>IF('Indicator Data'!BQ109="No data","x",ROUND(IF('Indicator Data'!BQ109&gt;$AM$195,10,IF('Indicator Data'!BQ109&lt;$AM$194,0,10-($AM$195-'Indicator Data'!BQ109)/($AM$195-$AM$194)*10)),1))</f>
        <v>2.2000000000000002</v>
      </c>
      <c r="AN106" s="73">
        <f t="shared" si="32"/>
        <v>2.1</v>
      </c>
      <c r="AO106" s="74">
        <f t="shared" si="33"/>
        <v>1.7</v>
      </c>
      <c r="AP106" s="81">
        <f t="shared" si="34"/>
        <v>1.2</v>
      </c>
      <c r="AQ106" s="82">
        <f t="shared" si="35"/>
        <v>4.0999999999999996</v>
      </c>
    </row>
    <row r="107" spans="1:43" s="4" customFormat="1" x14ac:dyDescent="0.25">
      <c r="A107" s="126" t="str">
        <f>'Indicator Data'!A110</f>
        <v>Maldives</v>
      </c>
      <c r="B107" s="59" t="str">
        <f>'Indicator Data'!B110</f>
        <v>MDV</v>
      </c>
      <c r="C107" s="73">
        <f>ROUND(IF('Indicator Data'!AQ110="No data",IF((0.1233*LN('Indicator Data'!CJ110)-0.4559)&gt;C$195,0,IF((0.1233*LN('Indicator Data'!CJ110)-0.4559)&lt;C$194,10,(C$195-(0.1233*LN('Indicator Data'!CJ110)-0.4559))/(C$195-C$194)*10)),IF('Indicator Data'!AQ110&gt;C$195,0,IF('Indicator Data'!AQ110&lt;C$194,10,(C$195-'Indicator Data'!AQ110)/(C$195-C$194)*10))),1)</f>
        <v>3.6</v>
      </c>
      <c r="D107" s="73">
        <f>IF('Indicator Data'!AR110="No data","x",ROUND((IF(LOG('Indicator Data'!AR110*1000)&gt;D$195,10,IF(LOG('Indicator Data'!AR110*1000)&lt;D$194,0,10-(D$195-LOG('Indicator Data'!AR110*1000))/(D$195-D$194)*10))),1))</f>
        <v>3.2</v>
      </c>
      <c r="E107" s="74">
        <f t="shared" si="19"/>
        <v>3.4</v>
      </c>
      <c r="F107" s="73">
        <f>IF('Indicator Data'!BF110="No data","x",ROUND(IF('Indicator Data'!BF110&gt;F$195,10,IF('Indicator Data'!BF110&lt;F$194,0,10-(F$195-'Indicator Data'!BF110)/(F$195-F$194)*10)),1))</f>
        <v>4.5999999999999996</v>
      </c>
      <c r="G107" s="73">
        <f>IF('Indicator Data'!BG110="No data","x",ROUND(IF('Indicator Data'!BG110&gt;G$195,10,IF('Indicator Data'!BG110&lt;G$194,0,10-(G$195-'Indicator Data'!BG110)/(G$195-G$194)*10)),1))</f>
        <v>2.9</v>
      </c>
      <c r="H107" s="74">
        <f t="shared" si="20"/>
        <v>3.8</v>
      </c>
      <c r="I107" s="75">
        <f>SUM(IF('Indicator Data'!AS110=0,0,'Indicator Data'!AS110),SUM('Indicator Data'!AT110:AU110))</f>
        <v>21.705124000000001</v>
      </c>
      <c r="J107" s="75">
        <f>I107/'Indicator Data'!CK110*1000000</f>
        <v>42.088990412956477</v>
      </c>
      <c r="K107" s="73">
        <f t="shared" si="21"/>
        <v>0.8</v>
      </c>
      <c r="L107" s="73">
        <f>IF('Indicator Data'!AV110="No data","x",ROUND(IF('Indicator Data'!AV110&gt;L$195,10,IF('Indicator Data'!AV110&lt;L$194,0,10-(L$195-'Indicator Data'!AV110)/(L$195-L$194)*10)),1))</f>
        <v>0.6</v>
      </c>
      <c r="M107" s="73">
        <f>IF('Indicator Data'!AW110="No data","x",IF('Indicator Data'!AW110=0,0,ROUND(IF(LOG('Indicator Data'!AW110)&gt;M$195,10,IF(LOG('Indicator Data'!AW110)&lt;M$194,0,10-(M$195-LOG('Indicator Data'!AW110))/(M$195-M$194)*10)),1)))</f>
        <v>1.4</v>
      </c>
      <c r="N107" s="74">
        <f t="shared" si="22"/>
        <v>0.9</v>
      </c>
      <c r="O107" s="76">
        <f t="shared" si="23"/>
        <v>2.9</v>
      </c>
      <c r="P107" s="88">
        <f>IF(AND('Indicator Data'!BK110="No data",'Indicator Data'!BL110="No data"),0,SUM('Indicator Data'!BK110:BM110)/1000)</f>
        <v>0</v>
      </c>
      <c r="Q107" s="73">
        <f t="shared" si="24"/>
        <v>0</v>
      </c>
      <c r="R107" s="77">
        <f>P107*1000/'Indicator Data'!CK110</f>
        <v>0</v>
      </c>
      <c r="S107" s="73">
        <f t="shared" si="25"/>
        <v>0</v>
      </c>
      <c r="T107" s="78">
        <f t="shared" si="26"/>
        <v>0</v>
      </c>
      <c r="U107" s="73">
        <f>IF('Indicator Data'!BA110="No data","x",ROUND(IF('Indicator Data'!BA110&gt;U$195,10,IF('Indicator Data'!BA110&lt;U$194,0,10-(U$195-'Indicator Data'!BA110)/(U$195-U$194)*10)),1))</f>
        <v>0.2</v>
      </c>
      <c r="V107" s="73" t="str">
        <f>IF('Indicator Data'!BB110="No data","x",IF('Indicator Data'!BB110=0,0,ROUND(IF(LOG('Indicator Data'!BB110)&gt;V$195,10,IF(LOG('Indicator Data'!BB110)&lt;V$194,0,10-(V$195-LOG('Indicator Data'!BB110))/(V$195-V$194)*10)),1)))</f>
        <v>x</v>
      </c>
      <c r="W107" s="73">
        <f t="shared" si="27"/>
        <v>0.2</v>
      </c>
      <c r="X107" s="73">
        <f>IF('Indicator Data'!AZ110="No data","x",ROUND(IF('Indicator Data'!AZ110&gt;X$195,10,IF('Indicator Data'!AZ110&lt;X$194,0,10-(X$195-'Indicator Data'!AZ110)/(X$195-X$194)*10)),1))</f>
        <v>0.7</v>
      </c>
      <c r="Y107" s="73" t="str">
        <f>IF('Indicator Data'!BC110="No data","x",ROUND(IF('Indicator Data'!BC110&gt;Y$195,10,IF('Indicator Data'!BC110&lt;Y$194,0,10-(Y$195-'Indicator Data'!BC110)/(Y$195-Y$194)*10)),1))</f>
        <v>x</v>
      </c>
      <c r="Z107" s="211" t="str">
        <f>IF('Indicator Data'!BD110="No data","x",ROUND(IF('Indicator Data'!BD110&gt;Z$195,10,IF('Indicator Data'!BD110&lt;Z$194,0,10-(Z$195-'Indicator Data'!BD110)/(Z$195-Z$194)*10)),1))</f>
        <v>x</v>
      </c>
      <c r="AA107" s="77">
        <f>IF('Indicator Data'!BE110="No data","x",IF('Indicator Data'!BE110&gt;'Indicator Data'!BE110,1,'Indicator Data'!BE110/'Indicator Data'!CK110))</f>
        <v>1.9468834352021347E-3</v>
      </c>
      <c r="AB107" s="211">
        <f t="shared" si="28"/>
        <v>0</v>
      </c>
      <c r="AC107" s="74">
        <f t="shared" si="29"/>
        <v>0.3</v>
      </c>
      <c r="AD107" s="73">
        <f>IF('Indicator Data'!AX110="No data","x",ROUND(IF('Indicator Data'!AX110&gt;AD$195,10,IF('Indicator Data'!AX110&lt;AD$194,0,10-(AD$195-'Indicator Data'!AX110)/(AD$195-AD$194)*10)),1))</f>
        <v>0.6</v>
      </c>
      <c r="AE107" s="73">
        <f>IF('Indicator Data'!AY110="No data","x",ROUND(IF('Indicator Data'!AY110&gt;AE$195,10,IF('Indicator Data'!AY110&lt;AE$194,0,10-(AE$195-'Indicator Data'!AY110)/(AE$195-AE$194)*10)),1))</f>
        <v>4</v>
      </c>
      <c r="AF107" s="74">
        <f t="shared" si="30"/>
        <v>2.2999999999999998</v>
      </c>
      <c r="AG107" s="88">
        <f>('Indicator Data'!BJ110+'Indicator Data'!BI110*0.5+'Indicator Data'!BH110*0.25)/1000</f>
        <v>0</v>
      </c>
      <c r="AH107" s="79">
        <f>AG107*1000/'Indicator Data'!CK110</f>
        <v>0</v>
      </c>
      <c r="AI107" s="74">
        <f t="shared" si="31"/>
        <v>0</v>
      </c>
      <c r="AJ107" s="73">
        <f>IF('Indicator Data'!BN110="No data","x",ROUND(IF('Indicator Data'!BN110&lt;$AJ$194,10,IF('Indicator Data'!BN110&gt;$AJ$195,0,($AJ$195-'Indicator Data'!BN110)/($AJ$195-$AJ$194)*10)),1))</f>
        <v>4.4000000000000004</v>
      </c>
      <c r="AK107" s="73">
        <f>IF('Indicator Data'!BO110="No data","x",ROUND(IF('Indicator Data'!BO110&gt;$AK$195,10,IF('Indicator Data'!BO110&lt;$AK$194,0,10-($AK$195-'Indicator Data'!BO110)/($AK$195-$AK$194)*10)),1))</f>
        <v>1.8</v>
      </c>
      <c r="AL107" s="80">
        <f>IF('Indicator Data'!BP110="No data","x",ROUND(IF('Indicator Data'!BP110&gt;$AL$195,10,IF('Indicator Data'!BP110&lt;$AL$194,0,10-($AL$195-'Indicator Data'!BP110)/($AL$195-$AL$194)*10)),1))</f>
        <v>2.8</v>
      </c>
      <c r="AM107" s="80">
        <f>IF('Indicator Data'!BQ110="No data","x",ROUND(IF('Indicator Data'!BQ110&gt;$AM$195,10,IF('Indicator Data'!BQ110&lt;$AM$194,0,10-($AM$195-'Indicator Data'!BQ110)/($AM$195-$AM$194)*10)),1))</f>
        <v>7.1</v>
      </c>
      <c r="AN107" s="73">
        <f t="shared" si="32"/>
        <v>3.7</v>
      </c>
      <c r="AO107" s="74">
        <f t="shared" si="33"/>
        <v>3.1</v>
      </c>
      <c r="AP107" s="81">
        <f t="shared" si="34"/>
        <v>1.5</v>
      </c>
      <c r="AQ107" s="82">
        <f t="shared" si="35"/>
        <v>0.8</v>
      </c>
    </row>
    <row r="108" spans="1:43" s="4" customFormat="1" x14ac:dyDescent="0.25">
      <c r="A108" s="126" t="str">
        <f>'Indicator Data'!A111</f>
        <v>Mali</v>
      </c>
      <c r="B108" s="59" t="str">
        <f>'Indicator Data'!B111</f>
        <v>MLI</v>
      </c>
      <c r="C108" s="73">
        <f>ROUND(IF('Indicator Data'!AQ111="No data",IF((0.1233*LN('Indicator Data'!CJ111)-0.4559)&gt;C$195,0,IF((0.1233*LN('Indicator Data'!CJ111)-0.4559)&lt;C$194,10,(C$195-(0.1233*LN('Indicator Data'!CJ111)-0.4559))/(C$195-C$194)*10)),IF('Indicator Data'!AQ111&gt;C$195,0,IF('Indicator Data'!AQ111&lt;C$194,10,(C$195-'Indicator Data'!AQ111)/(C$195-C$194)*10))),1)</f>
        <v>8</v>
      </c>
      <c r="D108" s="73">
        <f>IF('Indicator Data'!AR111="No data","x",ROUND((IF(LOG('Indicator Data'!AR111*1000)&gt;D$195,10,IF(LOG('Indicator Data'!AR111*1000)&lt;D$194,0,10-(D$195-LOG('Indicator Data'!AR111*1000))/(D$195-D$194)*10))),1))</f>
        <v>9.9</v>
      </c>
      <c r="E108" s="74">
        <f t="shared" si="19"/>
        <v>9.1999999999999993</v>
      </c>
      <c r="F108" s="73">
        <f>IF('Indicator Data'!BF111="No data","x",ROUND(IF('Indicator Data'!BF111&gt;F$195,10,IF('Indicator Data'!BF111&lt;F$194,0,10-(F$195-'Indicator Data'!BF111)/(F$195-F$194)*10)),1))</f>
        <v>9</v>
      </c>
      <c r="G108" s="73">
        <f>IF('Indicator Data'!BG111="No data","x",ROUND(IF('Indicator Data'!BG111&gt;G$195,10,IF('Indicator Data'!BG111&lt;G$194,0,10-(G$195-'Indicator Data'!BG111)/(G$195-G$194)*10)),1))</f>
        <v>2</v>
      </c>
      <c r="H108" s="74">
        <f t="shared" si="20"/>
        <v>5.5</v>
      </c>
      <c r="I108" s="75">
        <f>SUM(IF('Indicator Data'!AS111=0,0,'Indicator Data'!AS111),SUM('Indicator Data'!AT111:AU111))</f>
        <v>1969.6195809999999</v>
      </c>
      <c r="J108" s="75">
        <f>I108/'Indicator Data'!CK111*1000000</f>
        <v>103.24203721729413</v>
      </c>
      <c r="K108" s="73">
        <f t="shared" si="21"/>
        <v>2.1</v>
      </c>
      <c r="L108" s="73">
        <f>IF('Indicator Data'!AV111="No data","x",ROUND(IF('Indicator Data'!AV111&gt;L$195,10,IF('Indicator Data'!AV111&lt;L$194,0,10-(L$195-'Indicator Data'!AV111)/(L$195-L$194)*10)),1))</f>
        <v>6</v>
      </c>
      <c r="M108" s="73">
        <f>IF('Indicator Data'!AW111="No data","x",IF('Indicator Data'!AW111=0,0,ROUND(IF(LOG('Indicator Data'!AW111)&gt;M$195,10,IF(LOG('Indicator Data'!AW111)&lt;M$194,0,10-(M$195-LOG('Indicator Data'!AW111))/(M$195-M$194)*10)),1)))</f>
        <v>7.8</v>
      </c>
      <c r="N108" s="74">
        <f t="shared" si="22"/>
        <v>5.3</v>
      </c>
      <c r="O108" s="76">
        <f t="shared" si="23"/>
        <v>7.3</v>
      </c>
      <c r="P108" s="88">
        <f>IF(AND('Indicator Data'!BK111="No data",'Indicator Data'!BL111="No data"),0,SUM('Indicator Data'!BK111:BM111)/1000)</f>
        <v>154.13399999999999</v>
      </c>
      <c r="Q108" s="73">
        <f t="shared" si="24"/>
        <v>7.3</v>
      </c>
      <c r="R108" s="77">
        <f>P108*1000/'Indicator Data'!CK111</f>
        <v>8.0792800386210277E-3</v>
      </c>
      <c r="S108" s="73">
        <f t="shared" si="25"/>
        <v>5.3</v>
      </c>
      <c r="T108" s="78">
        <f t="shared" si="26"/>
        <v>6.3</v>
      </c>
      <c r="U108" s="73">
        <f>IF('Indicator Data'!BA111="No data","x",ROUND(IF('Indicator Data'!BA111&gt;U$195,10,IF('Indicator Data'!BA111&lt;U$194,0,10-(U$195-'Indicator Data'!BA111)/(U$195-U$194)*10)),1))</f>
        <v>2</v>
      </c>
      <c r="V108" s="73">
        <f>IF('Indicator Data'!BB111="No data","x",IF('Indicator Data'!BB111=0,0,ROUND(IF(LOG('Indicator Data'!BB111)&gt;V$195,10,IF(LOG('Indicator Data'!BB111)&lt;V$194,0,10-(V$195-LOG('Indicator Data'!BB111))/(V$195-V$194)*10)),1)))</f>
        <v>6.5</v>
      </c>
      <c r="W108" s="73">
        <f t="shared" si="27"/>
        <v>4.25</v>
      </c>
      <c r="X108" s="73">
        <f>IF('Indicator Data'!AZ111="No data","x",ROUND(IF('Indicator Data'!AZ111&gt;X$195,10,IF('Indicator Data'!AZ111&lt;X$194,0,10-(X$195-'Indicator Data'!AZ111)/(X$195-X$194)*10)),1))</f>
        <v>1</v>
      </c>
      <c r="Y108" s="73">
        <f>IF('Indicator Data'!BC111="No data","x",ROUND(IF('Indicator Data'!BC111&gt;Y$195,10,IF('Indicator Data'!BC111&lt;Y$194,0,10-(Y$195-'Indicator Data'!BC111)/(Y$195-Y$194)*10)),1))</f>
        <v>7.7</v>
      </c>
      <c r="Z108" s="211">
        <f>IF('Indicator Data'!BD111="No data","x",ROUND(IF('Indicator Data'!BD111&gt;Z$195,10,IF('Indicator Data'!BD111&lt;Z$194,0,10-(Z$195-'Indicator Data'!BD111)/(Z$195-Z$194)*10)),1))</f>
        <v>9.6999999999999993</v>
      </c>
      <c r="AA108" s="77">
        <f>IF('Indicator Data'!BE111="No data","x",IF('Indicator Data'!BE111&gt;'Indicator Data'!BE111,1,'Indicator Data'!BE111/'Indicator Data'!CK111))</f>
        <v>0.35861888939384173</v>
      </c>
      <c r="AB108" s="211">
        <f t="shared" si="28"/>
        <v>4</v>
      </c>
      <c r="AC108" s="74">
        <f t="shared" si="29"/>
        <v>4.7</v>
      </c>
      <c r="AD108" s="73">
        <f>IF('Indicator Data'!AX111="No data","x",ROUND(IF('Indicator Data'!AX111&gt;AD$195,10,IF('Indicator Data'!AX111&lt;AD$194,0,10-(AD$195-'Indicator Data'!AX111)/(AD$195-AD$194)*10)),1))</f>
        <v>8.1999999999999993</v>
      </c>
      <c r="AE108" s="73">
        <f>IF('Indicator Data'!AY111="No data","x",ROUND(IF('Indicator Data'!AY111&gt;AE$195,10,IF('Indicator Data'!AY111&lt;AE$194,0,10-(AE$195-'Indicator Data'!AY111)/(AE$195-AE$194)*10)),1))</f>
        <v>6.2</v>
      </c>
      <c r="AF108" s="74">
        <f t="shared" si="30"/>
        <v>7.2</v>
      </c>
      <c r="AG108" s="88">
        <f>('Indicator Data'!BJ111+'Indicator Data'!BI111*0.5+'Indicator Data'!BH111*0.25)/1000</f>
        <v>7.0819999999999999</v>
      </c>
      <c r="AH108" s="79">
        <f>AG108*1000/'Indicator Data'!CK111</f>
        <v>3.7121894736731755E-4</v>
      </c>
      <c r="AI108" s="74">
        <f t="shared" si="31"/>
        <v>0</v>
      </c>
      <c r="AJ108" s="73">
        <f>IF('Indicator Data'!BN111="No data","x",ROUND(IF('Indicator Data'!BN111&lt;$AJ$194,10,IF('Indicator Data'!BN111&gt;$AJ$195,0,($AJ$195-'Indicator Data'!BN111)/($AJ$195-$AJ$194)*10)),1))</f>
        <v>1.2</v>
      </c>
      <c r="AK108" s="73">
        <f>IF('Indicator Data'!BO111="No data","x",ROUND(IF('Indicator Data'!BO111&gt;$AK$195,10,IF('Indicator Data'!BO111&lt;$AK$194,0,10-($AK$195-'Indicator Data'!BO111)/($AK$195-$AK$194)*10)),1))</f>
        <v>0.4</v>
      </c>
      <c r="AL108" s="80">
        <f>IF('Indicator Data'!BP111="No data","x",ROUND(IF('Indicator Data'!BP111&gt;$AL$195,10,IF('Indicator Data'!BP111&lt;$AL$194,0,10-($AL$195-'Indicator Data'!BP111)/($AL$195-$AL$194)*10)),1))</f>
        <v>7.4</v>
      </c>
      <c r="AM108" s="80">
        <f>IF('Indicator Data'!BQ111="No data","x",ROUND(IF('Indicator Data'!BQ111&gt;$AM$195,10,IF('Indicator Data'!BQ111&lt;$AM$194,0,10-($AM$195-'Indicator Data'!BQ111)/($AM$195-$AM$194)*10)),1))</f>
        <v>4.7</v>
      </c>
      <c r="AN108" s="73">
        <f t="shared" si="32"/>
        <v>6.9</v>
      </c>
      <c r="AO108" s="74">
        <f t="shared" si="33"/>
        <v>0.8</v>
      </c>
      <c r="AP108" s="81">
        <f t="shared" si="34"/>
        <v>3.8</v>
      </c>
      <c r="AQ108" s="82">
        <f t="shared" si="35"/>
        <v>5.2</v>
      </c>
    </row>
    <row r="109" spans="1:43" s="4" customFormat="1" x14ac:dyDescent="0.25">
      <c r="A109" s="126" t="str">
        <f>'Indicator Data'!A112</f>
        <v>Malta</v>
      </c>
      <c r="B109" s="59" t="str">
        <f>'Indicator Data'!B112</f>
        <v>MLT</v>
      </c>
      <c r="C109" s="73">
        <f>ROUND(IF('Indicator Data'!AQ112="No data",IF((0.1233*LN('Indicator Data'!CJ112)-0.4559)&gt;C$195,0,IF((0.1233*LN('Indicator Data'!CJ112)-0.4559)&lt;C$194,10,(C$195-(0.1233*LN('Indicator Data'!CJ112)-0.4559))/(C$195-C$194)*10)),IF('Indicator Data'!AQ112&gt;C$195,0,IF('Indicator Data'!AQ112&lt;C$194,10,(C$195-'Indicator Data'!AQ112)/(C$195-C$194)*10))),1)</f>
        <v>1.1000000000000001</v>
      </c>
      <c r="D109" s="73" t="str">
        <f>IF('Indicator Data'!AR112="No data","x",ROUND((IF(LOG('Indicator Data'!AR112*1000)&gt;D$195,10,IF(LOG('Indicator Data'!AR112*1000)&lt;D$194,0,10-(D$195-LOG('Indicator Data'!AR112*1000))/(D$195-D$194)*10))),1))</f>
        <v>x</v>
      </c>
      <c r="E109" s="74">
        <f t="shared" si="19"/>
        <v>1.1000000000000001</v>
      </c>
      <c r="F109" s="73">
        <f>IF('Indicator Data'!BF112="No data","x",ROUND(IF('Indicator Data'!BF112&gt;F$195,10,IF('Indicator Data'!BF112&lt;F$194,0,10-(F$195-'Indicator Data'!BF112)/(F$195-F$194)*10)),1))</f>
        <v>2.9</v>
      </c>
      <c r="G109" s="73" t="str">
        <f>IF('Indicator Data'!BG112="No data","x",ROUND(IF('Indicator Data'!BG112&gt;G$195,10,IF('Indicator Data'!BG112&lt;G$194,0,10-(G$195-'Indicator Data'!BG112)/(G$195-G$194)*10)),1))</f>
        <v>x</v>
      </c>
      <c r="H109" s="74">
        <f t="shared" si="20"/>
        <v>2.9</v>
      </c>
      <c r="I109" s="75">
        <f>SUM(IF('Indicator Data'!AS112=0,0,'Indicator Data'!AS112),SUM('Indicator Data'!AT112:AU112))</f>
        <v>0</v>
      </c>
      <c r="J109" s="75">
        <f>I109/'Indicator Data'!CK112*1000000</f>
        <v>0</v>
      </c>
      <c r="K109" s="73">
        <f t="shared" si="21"/>
        <v>0</v>
      </c>
      <c r="L109" s="73" t="str">
        <f>IF('Indicator Data'!AV112="No data","x",ROUND(IF('Indicator Data'!AV112&gt;L$195,10,IF('Indicator Data'!AV112&lt;L$194,0,10-(L$195-'Indicator Data'!AV112)/(L$195-L$194)*10)),1))</f>
        <v>x</v>
      </c>
      <c r="M109" s="73">
        <f>IF('Indicator Data'!AW112="No data","x",IF('Indicator Data'!AW112=0,0,ROUND(IF(LOG('Indicator Data'!AW112)&gt;M$195,10,IF(LOG('Indicator Data'!AW112)&lt;M$194,0,10-(M$195-LOG('Indicator Data'!AW112))/(M$195-M$194)*10)),1)))</f>
        <v>6.1</v>
      </c>
      <c r="N109" s="74">
        <f t="shared" si="22"/>
        <v>3.1</v>
      </c>
      <c r="O109" s="76">
        <f t="shared" si="23"/>
        <v>2.1</v>
      </c>
      <c r="P109" s="88">
        <f>IF(AND('Indicator Data'!BK112="No data",'Indicator Data'!BL112="No data"),0,SUM('Indicator Data'!BK112:BM112)/1000)</f>
        <v>10.45</v>
      </c>
      <c r="Q109" s="73">
        <f t="shared" si="24"/>
        <v>3.4</v>
      </c>
      <c r="R109" s="77">
        <f>P109*1000/'Indicator Data'!CK112</f>
        <v>2.1611895849275121E-2</v>
      </c>
      <c r="S109" s="73">
        <f t="shared" si="25"/>
        <v>6.8</v>
      </c>
      <c r="T109" s="78">
        <f t="shared" si="26"/>
        <v>5.0999999999999996</v>
      </c>
      <c r="U109" s="73">
        <f>IF('Indicator Data'!BA112="No data","x",ROUND(IF('Indicator Data'!BA112&gt;U$195,10,IF('Indicator Data'!BA112&lt;U$194,0,10-(U$195-'Indicator Data'!BA112)/(U$195-U$194)*10)),1))</f>
        <v>0.2</v>
      </c>
      <c r="V109" s="73" t="str">
        <f>IF('Indicator Data'!BB112="No data","x",IF('Indicator Data'!BB112=0,0,ROUND(IF(LOG('Indicator Data'!BB112)&gt;V$195,10,IF(LOG('Indicator Data'!BB112)&lt;V$194,0,10-(V$195-LOG('Indicator Data'!BB112))/(V$195-V$194)*10)),1)))</f>
        <v>x</v>
      </c>
      <c r="W109" s="73">
        <f t="shared" si="27"/>
        <v>0.2</v>
      </c>
      <c r="X109" s="73">
        <f>IF('Indicator Data'!AZ112="No data","x",ROUND(IF('Indicator Data'!AZ112&gt;X$195,10,IF('Indicator Data'!AZ112&lt;X$194,0,10-(X$195-'Indicator Data'!AZ112)/(X$195-X$194)*10)),1))</f>
        <v>0.2</v>
      </c>
      <c r="Y109" s="73" t="str">
        <f>IF('Indicator Data'!BC112="No data","x",ROUND(IF('Indicator Data'!BC112&gt;Y$195,10,IF('Indicator Data'!BC112&lt;Y$194,0,10-(Y$195-'Indicator Data'!BC112)/(Y$195-Y$194)*10)),1))</f>
        <v>x</v>
      </c>
      <c r="Z109" s="211" t="str">
        <f>IF('Indicator Data'!BD112="No data","x",ROUND(IF('Indicator Data'!BD112&gt;Z$195,10,IF('Indicator Data'!BD112&lt;Z$194,0,10-(Z$195-'Indicator Data'!BD112)/(Z$195-Z$194)*10)),1))</f>
        <v>x</v>
      </c>
      <c r="AA109" s="77">
        <f>IF('Indicator Data'!BE112="No data","x",IF('Indicator Data'!BE112&gt;'Indicator Data'!BE112,1,'Indicator Data'!BE112/'Indicator Data'!CK112))</f>
        <v>1.8613116042437906E-5</v>
      </c>
      <c r="AB109" s="211">
        <f t="shared" si="28"/>
        <v>0</v>
      </c>
      <c r="AC109" s="74">
        <f t="shared" si="29"/>
        <v>0.1</v>
      </c>
      <c r="AD109" s="73">
        <f>IF('Indicator Data'!AX112="No data","x",ROUND(IF('Indicator Data'!AX112&gt;AD$195,10,IF('Indicator Data'!AX112&lt;AD$194,0,10-(AD$195-'Indicator Data'!AX112)/(AD$195-AD$194)*10)),1))</f>
        <v>0.5</v>
      </c>
      <c r="AE109" s="73" t="str">
        <f>IF('Indicator Data'!AY112="No data","x",ROUND(IF('Indicator Data'!AY112&gt;AE$195,10,IF('Indicator Data'!AY112&lt;AE$194,0,10-(AE$195-'Indicator Data'!AY112)/(AE$195-AE$194)*10)),1))</f>
        <v>x</v>
      </c>
      <c r="AF109" s="74">
        <f t="shared" si="30"/>
        <v>0.5</v>
      </c>
      <c r="AG109" s="88">
        <f>('Indicator Data'!BJ112+'Indicator Data'!BI112*0.5+'Indicator Data'!BH112*0.25)/1000</f>
        <v>0</v>
      </c>
      <c r="AH109" s="79">
        <f>AG109*1000/'Indicator Data'!CK112</f>
        <v>0</v>
      </c>
      <c r="AI109" s="74">
        <f t="shared" si="31"/>
        <v>0</v>
      </c>
      <c r="AJ109" s="73">
        <f>IF('Indicator Data'!BN112="No data","x",ROUND(IF('Indicator Data'!BN112&lt;$AJ$194,10,IF('Indicator Data'!BN112&gt;$AJ$195,0,($AJ$195-'Indicator Data'!BN112)/($AJ$195-$AJ$194)*10)),1))</f>
        <v>2</v>
      </c>
      <c r="AK109" s="73">
        <f>IF('Indicator Data'!BO112="No data","x",ROUND(IF('Indicator Data'!BO112&gt;$AK$195,10,IF('Indicator Data'!BO112&lt;$AK$194,0,10-($AK$195-'Indicator Data'!BO112)/($AK$195-$AK$194)*10)),1))</f>
        <v>0</v>
      </c>
      <c r="AL109" s="80">
        <f>IF('Indicator Data'!BP112="No data","x",ROUND(IF('Indicator Data'!BP112&gt;$AL$195,10,IF('Indicator Data'!BP112&lt;$AL$194,0,10-($AL$195-'Indicator Data'!BP112)/($AL$195-$AL$194)*10)),1))</f>
        <v>1.8</v>
      </c>
      <c r="AM109" s="80">
        <f>IF('Indicator Data'!BQ112="No data","x",ROUND(IF('Indicator Data'!BQ112&gt;$AM$195,10,IF('Indicator Data'!BQ112&lt;$AM$194,0,10-($AM$195-'Indicator Data'!BQ112)/($AM$195-$AM$194)*10)),1))</f>
        <v>4.3</v>
      </c>
      <c r="AN109" s="73">
        <f t="shared" si="32"/>
        <v>2.2999999999999998</v>
      </c>
      <c r="AO109" s="74">
        <f t="shared" si="33"/>
        <v>1</v>
      </c>
      <c r="AP109" s="81">
        <f t="shared" si="34"/>
        <v>0.4</v>
      </c>
      <c r="AQ109" s="82">
        <f t="shared" si="35"/>
        <v>3.1</v>
      </c>
    </row>
    <row r="110" spans="1:43" s="4" customFormat="1" x14ac:dyDescent="0.25">
      <c r="A110" s="126" t="str">
        <f>'Indicator Data'!A113</f>
        <v>Marshall Islands</v>
      </c>
      <c r="B110" s="59" t="str">
        <f>'Indicator Data'!B113</f>
        <v>MHL</v>
      </c>
      <c r="C110" s="73">
        <f>ROUND(IF('Indicator Data'!AQ113="No data",IF((0.1233*LN('Indicator Data'!CJ113)-0.4559)&gt;C$195,0,IF((0.1233*LN('Indicator Data'!CJ113)-0.4559)&lt;C$194,10,(C$195-(0.1233*LN('Indicator Data'!CJ113)-0.4559))/(C$195-C$194)*10)),IF('Indicator Data'!AQ113&gt;C$195,0,IF('Indicator Data'!AQ113&lt;C$194,10,(C$195-'Indicator Data'!AQ113)/(C$195-C$194)*10))),1)</f>
        <v>3.7</v>
      </c>
      <c r="D110" s="73" t="str">
        <f>IF('Indicator Data'!AR113="No data","x",ROUND((IF(LOG('Indicator Data'!AR113*1000)&gt;D$195,10,IF(LOG('Indicator Data'!AR113*1000)&lt;D$194,0,10-(D$195-LOG('Indicator Data'!AR113*1000))/(D$195-D$194)*10))),1))</f>
        <v>x</v>
      </c>
      <c r="E110" s="74">
        <f t="shared" si="19"/>
        <v>3.7</v>
      </c>
      <c r="F110" s="73" t="str">
        <f>IF('Indicator Data'!BF113="No data","x",ROUND(IF('Indicator Data'!BF113&gt;F$195,10,IF('Indicator Data'!BF113&lt;F$194,0,10-(F$195-'Indicator Data'!BF113)/(F$195-F$194)*10)),1))</f>
        <v>x</v>
      </c>
      <c r="G110" s="73" t="str">
        <f>IF('Indicator Data'!BG113="No data","x",ROUND(IF('Indicator Data'!BG113&gt;G$195,10,IF('Indicator Data'!BG113&lt;G$194,0,10-(G$195-'Indicator Data'!BG113)/(G$195-G$194)*10)),1))</f>
        <v>x</v>
      </c>
      <c r="H110" s="74" t="str">
        <f t="shared" si="20"/>
        <v>x</v>
      </c>
      <c r="I110" s="75">
        <f>SUM(IF('Indicator Data'!AS113=0,0,'Indicator Data'!AS113),SUM('Indicator Data'!AT113:AU113))</f>
        <v>84.72</v>
      </c>
      <c r="J110" s="75">
        <f>I110/'Indicator Data'!CK113*1000000</f>
        <v>1450.3620769349288</v>
      </c>
      <c r="K110" s="73">
        <f t="shared" si="21"/>
        <v>10</v>
      </c>
      <c r="L110" s="73">
        <f>IF('Indicator Data'!AV113="No data","x",ROUND(IF('Indicator Data'!AV113&gt;L$195,10,IF('Indicator Data'!AV113&lt;L$194,0,10-(L$195-'Indicator Data'!AV113)/(L$195-L$194)*10)),1))</f>
        <v>10</v>
      </c>
      <c r="M110" s="73">
        <f>IF('Indicator Data'!AW113="No data","x",IF('Indicator Data'!AW113=0,0,ROUND(IF(LOG('Indicator Data'!AW113)&gt;M$195,10,IF(LOG('Indicator Data'!AW113)&lt;M$194,0,10-(M$195-LOG('Indicator Data'!AW113))/(M$195-M$194)*10)),1)))</f>
        <v>8.9</v>
      </c>
      <c r="N110" s="74">
        <f t="shared" si="22"/>
        <v>9.6</v>
      </c>
      <c r="O110" s="76">
        <f t="shared" si="23"/>
        <v>5.7</v>
      </c>
      <c r="P110" s="88">
        <f>IF(AND('Indicator Data'!BK113="No data",'Indicator Data'!BL113="No data"),0,SUM('Indicator Data'!BK113:BM113)/1000)</f>
        <v>0</v>
      </c>
      <c r="Q110" s="73">
        <f t="shared" si="24"/>
        <v>0</v>
      </c>
      <c r="R110" s="77">
        <f>P110*1000/'Indicator Data'!CK113</f>
        <v>0</v>
      </c>
      <c r="S110" s="73">
        <f t="shared" si="25"/>
        <v>0</v>
      </c>
      <c r="T110" s="78">
        <f t="shared" si="26"/>
        <v>0</v>
      </c>
      <c r="U110" s="73" t="str">
        <f>IF('Indicator Data'!BA113="No data","x",ROUND(IF('Indicator Data'!BA113&gt;U$195,10,IF('Indicator Data'!BA113&lt;U$194,0,10-(U$195-'Indicator Data'!BA113)/(U$195-U$194)*10)),1))</f>
        <v>x</v>
      </c>
      <c r="V110" s="73" t="str">
        <f>IF('Indicator Data'!BB113="No data","x",IF('Indicator Data'!BB113=0,0,ROUND(IF(LOG('Indicator Data'!BB113)&gt;V$195,10,IF(LOG('Indicator Data'!BB113)&lt;V$194,0,10-(V$195-LOG('Indicator Data'!BB113))/(V$195-V$194)*10)),1)))</f>
        <v>x</v>
      </c>
      <c r="W110" s="73" t="str">
        <f t="shared" si="27"/>
        <v>x</v>
      </c>
      <c r="X110" s="73">
        <f>IF('Indicator Data'!AZ113="No data","x",ROUND(IF('Indicator Data'!AZ113&gt;X$195,10,IF('Indicator Data'!AZ113&lt;X$194,0,10-(X$195-'Indicator Data'!AZ113)/(X$195-X$194)*10)),1))</f>
        <v>8.6999999999999993</v>
      </c>
      <c r="Y110" s="73" t="str">
        <f>IF('Indicator Data'!BC113="No data","x",ROUND(IF('Indicator Data'!BC113&gt;Y$195,10,IF('Indicator Data'!BC113&lt;Y$194,0,10-(Y$195-'Indicator Data'!BC113)/(Y$195-Y$194)*10)),1))</f>
        <v>x</v>
      </c>
      <c r="Z110" s="211" t="str">
        <f>IF('Indicator Data'!BD113="No data","x",ROUND(IF('Indicator Data'!BD113&gt;Z$195,10,IF('Indicator Data'!BD113&lt;Z$194,0,10-(Z$195-'Indicator Data'!BD113)/(Z$195-Z$194)*10)),1))</f>
        <v>x</v>
      </c>
      <c r="AA110" s="77">
        <f>IF('Indicator Data'!BE113="No data","x",IF('Indicator Data'!BE113&gt;'Indicator Data'!BE113,1,'Indicator Data'!BE113/'Indicator Data'!CK113))</f>
        <v>0.33543902898327427</v>
      </c>
      <c r="AB110" s="211">
        <f t="shared" si="28"/>
        <v>3.7</v>
      </c>
      <c r="AC110" s="74">
        <f t="shared" si="29"/>
        <v>6.2</v>
      </c>
      <c r="AD110" s="73">
        <f>IF('Indicator Data'!AX113="No data","x",ROUND(IF('Indicator Data'!AX113&gt;AD$195,10,IF('Indicator Data'!AX113&lt;AD$194,0,10-(AD$195-'Indicator Data'!AX113)/(AD$195-AD$194)*10)),1))</f>
        <v>2.6</v>
      </c>
      <c r="AE110" s="73">
        <f>IF('Indicator Data'!AY113="No data","x",ROUND(IF('Indicator Data'!AY113&gt;AE$195,10,IF('Indicator Data'!AY113&lt;AE$194,0,10-(AE$195-'Indicator Data'!AY113)/(AE$195-AE$194)*10)),1))</f>
        <v>2.9</v>
      </c>
      <c r="AF110" s="74">
        <f t="shared" si="30"/>
        <v>2.8</v>
      </c>
      <c r="AG110" s="88">
        <f>('Indicator Data'!BJ113+'Indicator Data'!BI113*0.5+'Indicator Data'!BH113*0.25)/1000</f>
        <v>0</v>
      </c>
      <c r="AH110" s="79">
        <f>AG110*1000/'Indicator Data'!CK113</f>
        <v>0</v>
      </c>
      <c r="AI110" s="74">
        <f t="shared" si="31"/>
        <v>0</v>
      </c>
      <c r="AJ110" s="73">
        <f>IF('Indicator Data'!BN113="No data","x",ROUND(IF('Indicator Data'!BN113&lt;$AJ$194,10,IF('Indicator Data'!BN113&gt;$AJ$195,0,($AJ$195-'Indicator Data'!BN113)/($AJ$195-$AJ$194)*10)),1))</f>
        <v>10</v>
      </c>
      <c r="AK110" s="73">
        <f>IF('Indicator Data'!BO113="No data","x",ROUND(IF('Indicator Data'!BO113&gt;$AK$195,10,IF('Indicator Data'!BO113&lt;$AK$194,0,10-($AK$195-'Indicator Data'!BO113)/($AK$195-$AK$194)*10)),1))</f>
        <v>0</v>
      </c>
      <c r="AL110" s="80" t="str">
        <f>IF('Indicator Data'!BP113="No data","x",ROUND(IF('Indicator Data'!BP113&gt;$AL$195,10,IF('Indicator Data'!BP113&lt;$AL$194,0,10-($AL$195-'Indicator Data'!BP113)/($AL$195-$AL$194)*10)),1))</f>
        <v>x</v>
      </c>
      <c r="AM110" s="80" t="str">
        <f>IF('Indicator Data'!BQ113="No data","x",ROUND(IF('Indicator Data'!BQ113&gt;$AM$195,10,IF('Indicator Data'!BQ113&lt;$AM$194,0,10-($AM$195-'Indicator Data'!BQ113)/($AM$195-$AM$194)*10)),1))</f>
        <v>x</v>
      </c>
      <c r="AN110" s="73" t="str">
        <f t="shared" si="32"/>
        <v>x</v>
      </c>
      <c r="AO110" s="74">
        <f t="shared" si="33"/>
        <v>5</v>
      </c>
      <c r="AP110" s="81">
        <f t="shared" si="34"/>
        <v>3.9</v>
      </c>
      <c r="AQ110" s="82">
        <f t="shared" si="35"/>
        <v>2.2000000000000002</v>
      </c>
    </row>
    <row r="111" spans="1:43" s="4" customFormat="1" x14ac:dyDescent="0.25">
      <c r="A111" s="126" t="str">
        <f>'Indicator Data'!A114</f>
        <v>Mauritania</v>
      </c>
      <c r="B111" s="59" t="str">
        <f>'Indicator Data'!B114</f>
        <v>MRT</v>
      </c>
      <c r="C111" s="73">
        <f>ROUND(IF('Indicator Data'!AQ114="No data",IF((0.1233*LN('Indicator Data'!CJ114)-0.4559)&gt;C$195,0,IF((0.1233*LN('Indicator Data'!CJ114)-0.4559)&lt;C$194,10,(C$195-(0.1233*LN('Indicator Data'!CJ114)-0.4559))/(C$195-C$194)*10)),IF('Indicator Data'!AQ114&gt;C$195,0,IF('Indicator Data'!AQ114&lt;C$194,10,(C$195-'Indicator Data'!AQ114)/(C$195-C$194)*10))),1)</f>
        <v>6.6</v>
      </c>
      <c r="D111" s="73">
        <f>IF('Indicator Data'!AR114="No data","x",ROUND((IF(LOG('Indicator Data'!AR114*1000)&gt;D$195,10,IF(LOG('Indicator Data'!AR114*1000)&lt;D$194,0,10-(D$195-LOG('Indicator Data'!AR114*1000))/(D$195-D$194)*10))),1))</f>
        <v>9</v>
      </c>
      <c r="E111" s="74">
        <f t="shared" si="19"/>
        <v>8</v>
      </c>
      <c r="F111" s="73">
        <f>IF('Indicator Data'!BF114="No data","x",ROUND(IF('Indicator Data'!BF114&gt;F$195,10,IF('Indicator Data'!BF114&lt;F$194,0,10-(F$195-'Indicator Data'!BF114)/(F$195-F$194)*10)),1))</f>
        <v>8.1999999999999993</v>
      </c>
      <c r="G111" s="73">
        <f>IF('Indicator Data'!BG114="No data","x",ROUND(IF('Indicator Data'!BG114&gt;G$195,10,IF('Indicator Data'!BG114&lt;G$194,0,10-(G$195-'Indicator Data'!BG114)/(G$195-G$194)*10)),1))</f>
        <v>1.9</v>
      </c>
      <c r="H111" s="74">
        <f t="shared" si="20"/>
        <v>5.0999999999999996</v>
      </c>
      <c r="I111" s="75">
        <f>SUM(IF('Indicator Data'!AS114=0,0,'Indicator Data'!AS114),SUM('Indicator Data'!AT114:AU114))</f>
        <v>276.30048399999998</v>
      </c>
      <c r="J111" s="75">
        <f>I111/'Indicator Data'!CK114*1000000</f>
        <v>62.74823241286856</v>
      </c>
      <c r="K111" s="73">
        <f t="shared" si="21"/>
        <v>1.3</v>
      </c>
      <c r="L111" s="73">
        <f>IF('Indicator Data'!AV114="No data","x",ROUND(IF('Indicator Data'!AV114&gt;L$195,10,IF('Indicator Data'!AV114&lt;L$194,0,10-(L$195-'Indicator Data'!AV114)/(L$195-L$194)*10)),1))</f>
        <v>3.8</v>
      </c>
      <c r="M111" s="73">
        <f>IF('Indicator Data'!AW114="No data","x",IF('Indicator Data'!AW114=0,0,ROUND(IF(LOG('Indicator Data'!AW114)&gt;M$195,10,IF(LOG('Indicator Data'!AW114)&lt;M$194,0,10-(M$195-LOG('Indicator Data'!AW114))/(M$195-M$194)*10)),1)))</f>
        <v>5.6</v>
      </c>
      <c r="N111" s="74">
        <f t="shared" si="22"/>
        <v>3.6</v>
      </c>
      <c r="O111" s="76">
        <f t="shared" si="23"/>
        <v>6.2</v>
      </c>
      <c r="P111" s="88">
        <f>IF(AND('Indicator Data'!BK114="No data",'Indicator Data'!BL114="No data"),0,SUM('Indicator Data'!BK114:BM114)/1000)</f>
        <v>85.46</v>
      </c>
      <c r="Q111" s="73">
        <f t="shared" si="24"/>
        <v>6.4</v>
      </c>
      <c r="R111" s="77">
        <f>P111*1000/'Indicator Data'!CK114</f>
        <v>1.9408087399527492E-2</v>
      </c>
      <c r="S111" s="73">
        <f t="shared" si="25"/>
        <v>6.6</v>
      </c>
      <c r="T111" s="78">
        <f t="shared" si="26"/>
        <v>6.5</v>
      </c>
      <c r="U111" s="73">
        <f>IF('Indicator Data'!BA114="No data","x",ROUND(IF('Indicator Data'!BA114&gt;U$195,10,IF('Indicator Data'!BA114&lt;U$194,0,10-(U$195-'Indicator Data'!BA114)/(U$195-U$194)*10)),1))</f>
        <v>1</v>
      </c>
      <c r="V111" s="73">
        <f>IF('Indicator Data'!BB114="No data","x",IF('Indicator Data'!BB114=0,0,ROUND(IF(LOG('Indicator Data'!BB114)&gt;V$195,10,IF(LOG('Indicator Data'!BB114)&lt;V$194,0,10-(V$195-LOG('Indicator Data'!BB114))/(V$195-V$194)*10)),1)))</f>
        <v>3.2</v>
      </c>
      <c r="W111" s="73">
        <f t="shared" si="27"/>
        <v>2.1</v>
      </c>
      <c r="X111" s="73">
        <f>IF('Indicator Data'!AZ114="No data","x",ROUND(IF('Indicator Data'!AZ114&gt;X$195,10,IF('Indicator Data'!AZ114&lt;X$194,0,10-(X$195-'Indicator Data'!AZ114)/(X$195-X$194)*10)),1))</f>
        <v>1.8</v>
      </c>
      <c r="Y111" s="73">
        <f>IF('Indicator Data'!BC114="No data","x",ROUND(IF('Indicator Data'!BC114&gt;Y$195,10,IF('Indicator Data'!BC114&lt;Y$194,0,10-(Y$195-'Indicator Data'!BC114)/(Y$195-Y$194)*10)),1))</f>
        <v>5.6</v>
      </c>
      <c r="Z111" s="211">
        <f>IF('Indicator Data'!BD114="No data","x",ROUND(IF('Indicator Data'!BD114&gt;Z$195,10,IF('Indicator Data'!BD114&lt;Z$194,0,10-(Z$195-'Indicator Data'!BD114)/(Z$195-Z$194)*10)),1))</f>
        <v>1.3</v>
      </c>
      <c r="AA111" s="77">
        <f>IF('Indicator Data'!BE114="No data","x",IF('Indicator Data'!BE114&gt;'Indicator Data'!BE114,1,'Indicator Data'!BE114/'Indicator Data'!CK114))</f>
        <v>0.19419079108281731</v>
      </c>
      <c r="AB111" s="211">
        <f t="shared" si="28"/>
        <v>2.2000000000000002</v>
      </c>
      <c r="AC111" s="74">
        <f t="shared" si="29"/>
        <v>1.9</v>
      </c>
      <c r="AD111" s="73">
        <f>IF('Indicator Data'!AX114="No data","x",ROUND(IF('Indicator Data'!AX114&gt;AD$195,10,IF('Indicator Data'!AX114&lt;AD$194,0,10-(AD$195-'Indicator Data'!AX114)/(AD$195-AD$194)*10)),1))</f>
        <v>6.1</v>
      </c>
      <c r="AE111" s="73">
        <f>IF('Indicator Data'!AY114="No data","x",ROUND(IF('Indicator Data'!AY114&gt;AE$195,10,IF('Indicator Data'!AY114&lt;AE$194,0,10-(AE$195-'Indicator Data'!AY114)/(AE$195-AE$194)*10)),1))</f>
        <v>4.3</v>
      </c>
      <c r="AF111" s="74">
        <f t="shared" si="30"/>
        <v>5.2</v>
      </c>
      <c r="AG111" s="88">
        <f>('Indicator Data'!BJ114+'Indicator Data'!BI114*0.5+'Indicator Data'!BH114*0.25)/1000</f>
        <v>1149.2535</v>
      </c>
      <c r="AH111" s="79">
        <f>AG111*1000/'Indicator Data'!CK114</f>
        <v>0.2609971024129753</v>
      </c>
      <c r="AI111" s="74">
        <f t="shared" si="31"/>
        <v>10</v>
      </c>
      <c r="AJ111" s="73">
        <f>IF('Indicator Data'!BN114="No data","x",ROUND(IF('Indicator Data'!BN114&lt;$AJ$194,10,IF('Indicator Data'!BN114&gt;$AJ$195,0,($AJ$195-'Indicator Data'!BN114)/($AJ$195-$AJ$194)*10)),1))</f>
        <v>3.5</v>
      </c>
      <c r="AK111" s="73">
        <f>IF('Indicator Data'!BO114="No data","x",ROUND(IF('Indicator Data'!BO114&gt;$AK$195,10,IF('Indicator Data'!BO114&lt;$AK$194,0,10-($AK$195-'Indicator Data'!BO114)/($AK$195-$AK$194)*10)),1))</f>
        <v>1.8</v>
      </c>
      <c r="AL111" s="80">
        <f>IF('Indicator Data'!BP114="No data","x",ROUND(IF('Indicator Data'!BP114&gt;$AL$195,10,IF('Indicator Data'!BP114&lt;$AL$194,0,10-($AL$195-'Indicator Data'!BP114)/($AL$195-$AL$194)*10)),1))</f>
        <v>10</v>
      </c>
      <c r="AM111" s="80">
        <f>IF('Indicator Data'!BQ114="No data","x",ROUND(IF('Indicator Data'!BQ114&gt;$AM$195,10,IF('Indicator Data'!BQ114&lt;$AM$194,0,10-($AM$195-'Indicator Data'!BQ114)/($AM$195-$AM$194)*10)),1))</f>
        <v>1.6</v>
      </c>
      <c r="AN111" s="73">
        <f t="shared" si="32"/>
        <v>8.3000000000000007</v>
      </c>
      <c r="AO111" s="74">
        <f t="shared" si="33"/>
        <v>2.7</v>
      </c>
      <c r="AP111" s="81">
        <f t="shared" si="34"/>
        <v>6.4</v>
      </c>
      <c r="AQ111" s="82">
        <f t="shared" si="35"/>
        <v>6.5</v>
      </c>
    </row>
    <row r="112" spans="1:43" s="4" customFormat="1" x14ac:dyDescent="0.25">
      <c r="A112" s="126" t="str">
        <f>'Indicator Data'!A115</f>
        <v>Mauritius</v>
      </c>
      <c r="B112" s="59" t="str">
        <f>'Indicator Data'!B115</f>
        <v>MUS</v>
      </c>
      <c r="C112" s="73">
        <f>ROUND(IF('Indicator Data'!AQ115="No data",IF((0.1233*LN('Indicator Data'!CJ115)-0.4559)&gt;C$195,0,IF((0.1233*LN('Indicator Data'!CJ115)-0.4559)&lt;C$194,10,(C$195-(0.1233*LN('Indicator Data'!CJ115)-0.4559))/(C$195-C$194)*10)),IF('Indicator Data'!AQ115&gt;C$195,0,IF('Indicator Data'!AQ115&lt;C$194,10,(C$195-'Indicator Data'!AQ115)/(C$195-C$194)*10))),1)</f>
        <v>2.5</v>
      </c>
      <c r="D112" s="73" t="str">
        <f>IF('Indicator Data'!AR115="No data","x",ROUND((IF(LOG('Indicator Data'!AR115*1000)&gt;D$195,10,IF(LOG('Indicator Data'!AR115*1000)&lt;D$194,0,10-(D$195-LOG('Indicator Data'!AR115*1000))/(D$195-D$194)*10))),1))</f>
        <v>x</v>
      </c>
      <c r="E112" s="74">
        <f t="shared" si="19"/>
        <v>2.5</v>
      </c>
      <c r="F112" s="73">
        <f>IF('Indicator Data'!BF115="No data","x",ROUND(IF('Indicator Data'!BF115&gt;F$195,10,IF('Indicator Data'!BF115&lt;F$194,0,10-(F$195-'Indicator Data'!BF115)/(F$195-F$194)*10)),1))</f>
        <v>5</v>
      </c>
      <c r="G112" s="73">
        <f>IF('Indicator Data'!BG115="No data","x",ROUND(IF('Indicator Data'!BG115&gt;G$195,10,IF('Indicator Data'!BG115&lt;G$194,0,10-(G$195-'Indicator Data'!BG115)/(G$195-G$194)*10)),1))</f>
        <v>2.7</v>
      </c>
      <c r="H112" s="74">
        <f t="shared" si="20"/>
        <v>3.9</v>
      </c>
      <c r="I112" s="75">
        <f>SUM(IF('Indicator Data'!AS115=0,0,'Indicator Data'!AS115),SUM('Indicator Data'!AT115:AU115))</f>
        <v>15.57</v>
      </c>
      <c r="J112" s="75">
        <f>I112/'Indicator Data'!CK115*1000000</f>
        <v>12.30535294708066</v>
      </c>
      <c r="K112" s="73">
        <f t="shared" si="21"/>
        <v>0.2</v>
      </c>
      <c r="L112" s="73">
        <f>IF('Indicator Data'!AV115="No data","x",ROUND(IF('Indicator Data'!AV115&gt;L$195,10,IF('Indicator Data'!AV115&lt;L$194,0,10-(L$195-'Indicator Data'!AV115)/(L$195-L$194)*10)),1))</f>
        <v>0.1</v>
      </c>
      <c r="M112" s="73">
        <f>IF('Indicator Data'!AW115="No data","x",IF('Indicator Data'!AW115=0,0,ROUND(IF(LOG('Indicator Data'!AW115)&gt;M$195,10,IF(LOG('Indicator Data'!AW115)&lt;M$194,0,10-(M$195-LOG('Indicator Data'!AW115))/(M$195-M$194)*10)),1)))</f>
        <v>5.9</v>
      </c>
      <c r="N112" s="74">
        <f t="shared" si="22"/>
        <v>2.1</v>
      </c>
      <c r="O112" s="76">
        <f t="shared" si="23"/>
        <v>2.8</v>
      </c>
      <c r="P112" s="88">
        <f>IF(AND('Indicator Data'!BK115="No data",'Indicator Data'!BL115="No data"),0,SUM('Indicator Data'!BK115:BM115)/1000)</f>
        <v>1.4999999999999999E-2</v>
      </c>
      <c r="Q112" s="73">
        <f t="shared" si="24"/>
        <v>0</v>
      </c>
      <c r="R112" s="77">
        <f>P112*1000/'Indicator Data'!CK115</f>
        <v>1.1854867964432234E-5</v>
      </c>
      <c r="S112" s="73">
        <f t="shared" si="25"/>
        <v>0</v>
      </c>
      <c r="T112" s="78">
        <f t="shared" si="26"/>
        <v>0</v>
      </c>
      <c r="U112" s="73">
        <f>IF('Indicator Data'!BA115="No data","x",ROUND(IF('Indicator Data'!BA115&gt;U$195,10,IF('Indicator Data'!BA115&lt;U$194,0,10-(U$195-'Indicator Data'!BA115)/(U$195-U$194)*10)),1))</f>
        <v>1.8</v>
      </c>
      <c r="V112" s="73" t="str">
        <f>IF('Indicator Data'!BB115="No data","x",IF('Indicator Data'!BB115=0,0,ROUND(IF(LOG('Indicator Data'!BB115)&gt;V$195,10,IF(LOG('Indicator Data'!BB115)&lt;V$194,0,10-(V$195-LOG('Indicator Data'!BB115))/(V$195-V$194)*10)),1)))</f>
        <v>x</v>
      </c>
      <c r="W112" s="73">
        <f t="shared" si="27"/>
        <v>1.8</v>
      </c>
      <c r="X112" s="73">
        <f>IF('Indicator Data'!AZ115="No data","x",ROUND(IF('Indicator Data'!AZ115&gt;X$195,10,IF('Indicator Data'!AZ115&lt;X$194,0,10-(X$195-'Indicator Data'!AZ115)/(X$195-X$194)*10)),1))</f>
        <v>0.2</v>
      </c>
      <c r="Y112" s="73" t="str">
        <f>IF('Indicator Data'!BC115="No data","x",ROUND(IF('Indicator Data'!BC115&gt;Y$195,10,IF('Indicator Data'!BC115&lt;Y$194,0,10-(Y$195-'Indicator Data'!BC115)/(Y$195-Y$194)*10)),1))</f>
        <v>x</v>
      </c>
      <c r="Z112" s="211" t="str">
        <f>IF('Indicator Data'!BD115="No data","x",ROUND(IF('Indicator Data'!BD115&gt;Z$195,10,IF('Indicator Data'!BD115&lt;Z$194,0,10-(Z$195-'Indicator Data'!BD115)/(Z$195-Z$194)*10)),1))</f>
        <v>x</v>
      </c>
      <c r="AA112" s="77">
        <f>IF('Indicator Data'!BE115="No data","x",IF('Indicator Data'!BE115&gt;'Indicator Data'!BE115,1,'Indicator Data'!BE115/'Indicator Data'!CK115))</f>
        <v>0</v>
      </c>
      <c r="AB112" s="211">
        <f t="shared" si="28"/>
        <v>0</v>
      </c>
      <c r="AC112" s="74">
        <f t="shared" si="29"/>
        <v>0.7</v>
      </c>
      <c r="AD112" s="73">
        <f>IF('Indicator Data'!AX115="No data","x",ROUND(IF('Indicator Data'!AX115&gt;AD$195,10,IF('Indicator Data'!AX115&lt;AD$194,0,10-(AD$195-'Indicator Data'!AX115)/(AD$195-AD$194)*10)),1))</f>
        <v>1</v>
      </c>
      <c r="AE112" s="73" t="str">
        <f>IF('Indicator Data'!AY115="No data","x",ROUND(IF('Indicator Data'!AY115&gt;AE$195,10,IF('Indicator Data'!AY115&lt;AE$194,0,10-(AE$195-'Indicator Data'!AY115)/(AE$195-AE$194)*10)),1))</f>
        <v>x</v>
      </c>
      <c r="AF112" s="74">
        <f t="shared" si="30"/>
        <v>1</v>
      </c>
      <c r="AG112" s="88">
        <f>('Indicator Data'!BJ115+'Indicator Data'!BI115*0.5+'Indicator Data'!BH115*0.25)/1000</f>
        <v>15</v>
      </c>
      <c r="AH112" s="79">
        <f>AG112*1000/'Indicator Data'!CK115</f>
        <v>1.1854867964432235E-2</v>
      </c>
      <c r="AI112" s="74">
        <f t="shared" si="31"/>
        <v>1.2</v>
      </c>
      <c r="AJ112" s="73">
        <f>IF('Indicator Data'!BN115="No data","x",ROUND(IF('Indicator Data'!BN115&lt;$AJ$194,10,IF('Indicator Data'!BN115&gt;$AJ$195,0,($AJ$195-'Indicator Data'!BN115)/($AJ$195-$AJ$194)*10)),1))</f>
        <v>3.5</v>
      </c>
      <c r="AK112" s="73">
        <f>IF('Indicator Data'!BO115="No data","x",ROUND(IF('Indicator Data'!BO115&gt;$AK$195,10,IF('Indicator Data'!BO115&lt;$AK$194,0,10-($AK$195-'Indicator Data'!BO115)/($AK$195-$AK$194)*10)),1))</f>
        <v>0.5</v>
      </c>
      <c r="AL112" s="80">
        <f>IF('Indicator Data'!BP115="No data","x",ROUND(IF('Indicator Data'!BP115&gt;$AL$195,10,IF('Indicator Data'!BP115&lt;$AL$194,0,10-($AL$195-'Indicator Data'!BP115)/($AL$195-$AL$194)*10)),1))</f>
        <v>4.3</v>
      </c>
      <c r="AM112" s="80">
        <f>IF('Indicator Data'!BQ115="No data","x",ROUND(IF('Indicator Data'!BQ115&gt;$AM$195,10,IF('Indicator Data'!BQ115&lt;$AM$194,0,10-($AM$195-'Indicator Data'!BQ115)/($AM$195-$AM$194)*10)),1))</f>
        <v>5.9</v>
      </c>
      <c r="AN112" s="73">
        <f t="shared" si="32"/>
        <v>4.5999999999999996</v>
      </c>
      <c r="AO112" s="74">
        <f t="shared" si="33"/>
        <v>2</v>
      </c>
      <c r="AP112" s="81">
        <f t="shared" si="34"/>
        <v>1.2</v>
      </c>
      <c r="AQ112" s="82">
        <f t="shared" si="35"/>
        <v>0.6</v>
      </c>
    </row>
    <row r="113" spans="1:43" s="4" customFormat="1" x14ac:dyDescent="0.25">
      <c r="A113" s="126" t="str">
        <f>'Indicator Data'!A116</f>
        <v>Mexico</v>
      </c>
      <c r="B113" s="59" t="str">
        <f>'Indicator Data'!B116</f>
        <v>MEX</v>
      </c>
      <c r="C113" s="73">
        <f>ROUND(IF('Indicator Data'!AQ116="No data",IF((0.1233*LN('Indicator Data'!CJ116)-0.4559)&gt;C$195,0,IF((0.1233*LN('Indicator Data'!CJ116)-0.4559)&lt;C$194,10,(C$195-(0.1233*LN('Indicator Data'!CJ116)-0.4559))/(C$195-C$194)*10)),IF('Indicator Data'!AQ116&gt;C$195,0,IF('Indicator Data'!AQ116&lt;C$194,10,(C$195-'Indicator Data'!AQ116)/(C$195-C$194)*10))),1)</f>
        <v>2.7</v>
      </c>
      <c r="D113" s="73">
        <f>IF('Indicator Data'!AR116="No data","x",ROUND((IF(LOG('Indicator Data'!AR116*1000)&gt;D$195,10,IF(LOG('Indicator Data'!AR116*1000)&lt;D$194,0,10-(D$195-LOG('Indicator Data'!AR116*1000))/(D$195-D$194)*10))),1))</f>
        <v>5.2</v>
      </c>
      <c r="E113" s="74">
        <f t="shared" si="19"/>
        <v>4.0999999999999996</v>
      </c>
      <c r="F113" s="73">
        <f>IF('Indicator Data'!BF116="No data","x",ROUND(IF('Indicator Data'!BF116&gt;F$195,10,IF('Indicator Data'!BF116&lt;F$194,0,10-(F$195-'Indicator Data'!BF116)/(F$195-F$194)*10)),1))</f>
        <v>4.5999999999999996</v>
      </c>
      <c r="G113" s="73">
        <f>IF('Indicator Data'!BG116="No data","x",ROUND(IF('Indicator Data'!BG116&gt;G$195,10,IF('Indicator Data'!BG116&lt;G$194,0,10-(G$195-'Indicator Data'!BG116)/(G$195-G$194)*10)),1))</f>
        <v>4.5999999999999996</v>
      </c>
      <c r="H113" s="74">
        <f t="shared" si="20"/>
        <v>4.5999999999999996</v>
      </c>
      <c r="I113" s="75">
        <f>SUM(IF('Indicator Data'!AS116=0,0,'Indicator Data'!AS116),SUM('Indicator Data'!AT116:AU116))</f>
        <v>1367.9368889999998</v>
      </c>
      <c r="J113" s="75">
        <f>I113/'Indicator Data'!CK116*1000000</f>
        <v>10.840228150100089</v>
      </c>
      <c r="K113" s="73">
        <f t="shared" si="21"/>
        <v>0.2</v>
      </c>
      <c r="L113" s="73">
        <f>IF('Indicator Data'!AV116="No data","x",ROUND(IF('Indicator Data'!AV116&gt;L$195,10,IF('Indicator Data'!AV116&lt;L$194,0,10-(L$195-'Indicator Data'!AV116)/(L$195-L$194)*10)),1))</f>
        <v>0</v>
      </c>
      <c r="M113" s="73">
        <f>IF('Indicator Data'!AW116="No data","x",IF('Indicator Data'!AW116=0,0,ROUND(IF(LOG('Indicator Data'!AW116)&gt;M$195,10,IF(LOG('Indicator Data'!AW116)&lt;M$194,0,10-(M$195-LOG('Indicator Data'!AW116))/(M$195-M$194)*10)),1)))</f>
        <v>6.5</v>
      </c>
      <c r="N113" s="74">
        <f t="shared" si="22"/>
        <v>2.2000000000000002</v>
      </c>
      <c r="O113" s="76">
        <f t="shared" si="23"/>
        <v>3.8</v>
      </c>
      <c r="P113" s="88">
        <f>IF(AND('Indicator Data'!BK116="No data",'Indicator Data'!BL116="No data"),0,SUM('Indicator Data'!BK116:BM116)/1000)</f>
        <v>378.39600000000002</v>
      </c>
      <c r="Q113" s="73">
        <f t="shared" si="24"/>
        <v>8.6</v>
      </c>
      <c r="R113" s="77">
        <f>P113*1000/'Indicator Data'!CK116</f>
        <v>2.9986024969937582E-3</v>
      </c>
      <c r="S113" s="73">
        <f t="shared" si="25"/>
        <v>4.2</v>
      </c>
      <c r="T113" s="78">
        <f t="shared" si="26"/>
        <v>6.4</v>
      </c>
      <c r="U113" s="73">
        <f>IF('Indicator Data'!BA116="No data","x",ROUND(IF('Indicator Data'!BA116&gt;U$195,10,IF('Indicator Data'!BA116&lt;U$194,0,10-(U$195-'Indicator Data'!BA116)/(U$195-U$194)*10)),1))</f>
        <v>0.6</v>
      </c>
      <c r="V113" s="73">
        <f>IF('Indicator Data'!BB116="No data","x",IF('Indicator Data'!BB116=0,0,ROUND(IF(LOG('Indicator Data'!BB116)&gt;V$195,10,IF(LOG('Indicator Data'!BB116)&lt;V$194,0,10-(V$195-LOG('Indicator Data'!BB116))/(V$195-V$194)*10)),1)))</f>
        <v>4.3</v>
      </c>
      <c r="W113" s="73">
        <f t="shared" si="27"/>
        <v>2.4499999999999997</v>
      </c>
      <c r="X113" s="73">
        <f>IF('Indicator Data'!AZ116="No data","x",ROUND(IF('Indicator Data'!AZ116&gt;X$195,10,IF('Indicator Data'!AZ116&lt;X$194,0,10-(X$195-'Indicator Data'!AZ116)/(X$195-X$194)*10)),1))</f>
        <v>0.4</v>
      </c>
      <c r="Y113" s="73">
        <f>IF('Indicator Data'!BC116="No data","x",ROUND(IF('Indicator Data'!BC116&gt;Y$195,10,IF('Indicator Data'!BC116&lt;Y$194,0,10-(Y$195-'Indicator Data'!BC116)/(Y$195-Y$194)*10)),1))</f>
        <v>0</v>
      </c>
      <c r="Z113" s="211">
        <f>IF('Indicator Data'!BD116="No data","x",ROUND(IF('Indicator Data'!BD116&gt;Z$195,10,IF('Indicator Data'!BD116&lt;Z$194,0,10-(Z$195-'Indicator Data'!BD116)/(Z$195-Z$194)*10)),1))</f>
        <v>0</v>
      </c>
      <c r="AA113" s="77">
        <f>IF('Indicator Data'!BE116="No data","x",IF('Indicator Data'!BE116&gt;'Indicator Data'!BE116,1,'Indicator Data'!BE116/'Indicator Data'!CK116))</f>
        <v>0.22891063898929417</v>
      </c>
      <c r="AB113" s="211">
        <f t="shared" si="28"/>
        <v>2.5</v>
      </c>
      <c r="AC113" s="74">
        <f t="shared" si="29"/>
        <v>1.3</v>
      </c>
      <c r="AD113" s="73">
        <f>IF('Indicator Data'!AX116="No data","x",ROUND(IF('Indicator Data'!AX116&gt;AD$195,10,IF('Indicator Data'!AX116&lt;AD$194,0,10-(AD$195-'Indicator Data'!AX116)/(AD$195-AD$194)*10)),1))</f>
        <v>1</v>
      </c>
      <c r="AE113" s="73">
        <f>IF('Indicator Data'!AY116="No data","x",ROUND(IF('Indicator Data'!AY116&gt;AE$195,10,IF('Indicator Data'!AY116&lt;AE$194,0,10-(AE$195-'Indicator Data'!AY116)/(AE$195-AE$194)*10)),1))</f>
        <v>0.6</v>
      </c>
      <c r="AF113" s="74">
        <f t="shared" si="30"/>
        <v>0.8</v>
      </c>
      <c r="AG113" s="88">
        <f>('Indicator Data'!BJ116+'Indicator Data'!BI116*0.5+'Indicator Data'!BH116*0.25)/1000</f>
        <v>374.71899999999999</v>
      </c>
      <c r="AH113" s="79">
        <f>AG113*1000/'Indicator Data'!CK116</f>
        <v>2.969464077503473E-3</v>
      </c>
      <c r="AI113" s="74">
        <f t="shared" si="31"/>
        <v>0.3</v>
      </c>
      <c r="AJ113" s="73">
        <f>IF('Indicator Data'!BN116="No data","x",ROUND(IF('Indicator Data'!BN116&lt;$AJ$194,10,IF('Indicator Data'!BN116&gt;$AJ$195,0,($AJ$195-'Indicator Data'!BN116)/($AJ$195-$AJ$194)*10)),1))</f>
        <v>2.4</v>
      </c>
      <c r="AK113" s="73">
        <f>IF('Indicator Data'!BO116="No data","x",ROUND(IF('Indicator Data'!BO116&gt;$AK$195,10,IF('Indicator Data'!BO116&lt;$AK$194,0,10-($AK$195-'Indicator Data'!BO116)/($AK$195-$AK$194)*10)),1))</f>
        <v>0</v>
      </c>
      <c r="AL113" s="80">
        <f>IF('Indicator Data'!BP116="No data","x",ROUND(IF('Indicator Data'!BP116&gt;$AL$195,10,IF('Indicator Data'!BP116&lt;$AL$194,0,10-($AL$195-'Indicator Data'!BP116)/($AL$195-$AL$194)*10)),1))</f>
        <v>3</v>
      </c>
      <c r="AM113" s="80">
        <f>IF('Indicator Data'!BQ116="No data","x",ROUND(IF('Indicator Data'!BQ116&gt;$AM$195,10,IF('Indicator Data'!BQ116&lt;$AM$194,0,10-($AM$195-'Indicator Data'!BQ116)/($AM$195-$AM$194)*10)),1))</f>
        <v>2.4</v>
      </c>
      <c r="AN113" s="73">
        <f t="shared" si="32"/>
        <v>2.9</v>
      </c>
      <c r="AO113" s="74">
        <f t="shared" si="33"/>
        <v>1.2</v>
      </c>
      <c r="AP113" s="81">
        <f t="shared" si="34"/>
        <v>0.9</v>
      </c>
      <c r="AQ113" s="82">
        <f t="shared" si="35"/>
        <v>4.2</v>
      </c>
    </row>
    <row r="114" spans="1:43" s="4" customFormat="1" x14ac:dyDescent="0.25">
      <c r="A114" s="126" t="str">
        <f>'Indicator Data'!A117</f>
        <v>Micronesia</v>
      </c>
      <c r="B114" s="59" t="str">
        <f>'Indicator Data'!B117</f>
        <v>FSM</v>
      </c>
      <c r="C114" s="73">
        <f>ROUND(IF('Indicator Data'!AQ117="No data",IF((0.1233*LN('Indicator Data'!CJ117)-0.4559)&gt;C$195,0,IF((0.1233*LN('Indicator Data'!CJ117)-0.4559)&lt;C$194,10,(C$195-(0.1233*LN('Indicator Data'!CJ117)-0.4559))/(C$195-C$194)*10)),IF('Indicator Data'!AQ117&gt;C$195,0,IF('Indicator Data'!AQ117&lt;C$194,10,(C$195-'Indicator Data'!AQ117)/(C$195-C$194)*10))),1)</f>
        <v>5</v>
      </c>
      <c r="D114" s="73" t="str">
        <f>IF('Indicator Data'!AR117="No data","x",ROUND((IF(LOG('Indicator Data'!AR117*1000)&gt;D$195,10,IF(LOG('Indicator Data'!AR117*1000)&lt;D$194,0,10-(D$195-LOG('Indicator Data'!AR117*1000))/(D$195-D$194)*10))),1))</f>
        <v>x</v>
      </c>
      <c r="E114" s="74">
        <f t="shared" si="19"/>
        <v>5</v>
      </c>
      <c r="F114" s="73" t="str">
        <f>IF('Indicator Data'!BF117="No data","x",ROUND(IF('Indicator Data'!BF117&gt;F$195,10,IF('Indicator Data'!BF117&lt;F$194,0,10-(F$195-'Indicator Data'!BF117)/(F$195-F$194)*10)),1))</f>
        <v>x</v>
      </c>
      <c r="G114" s="73" t="str">
        <f>IF('Indicator Data'!BG117="No data","x",ROUND(IF('Indicator Data'!BG117&gt;G$195,10,IF('Indicator Data'!BG117&lt;G$194,0,10-(G$195-'Indicator Data'!BG117)/(G$195-G$194)*10)),1))</f>
        <v>x</v>
      </c>
      <c r="H114" s="74" t="str">
        <f t="shared" si="20"/>
        <v>x</v>
      </c>
      <c r="I114" s="75">
        <f>SUM(IF('Indicator Data'!AS117=0,0,'Indicator Data'!AS117),SUM('Indicator Data'!AT117:AU117))</f>
        <v>145.22053099999999</v>
      </c>
      <c r="J114" s="75">
        <f>I114/'Indicator Data'!CK117*1000000</f>
        <v>1289.2447709517046</v>
      </c>
      <c r="K114" s="73">
        <f t="shared" si="21"/>
        <v>10</v>
      </c>
      <c r="L114" s="73">
        <f>IF('Indicator Data'!AV117="No data","x",ROUND(IF('Indicator Data'!AV117&gt;L$195,10,IF('Indicator Data'!AV117&lt;L$194,0,10-(L$195-'Indicator Data'!AV117)/(L$195-L$194)*10)),1))</f>
        <v>10</v>
      </c>
      <c r="M114" s="73">
        <f>IF('Indicator Data'!AW117="No data","x",IF('Indicator Data'!AW117=0,0,ROUND(IF(LOG('Indicator Data'!AW117)&gt;M$195,10,IF(LOG('Indicator Data'!AW117)&lt;M$194,0,10-(M$195-LOG('Indicator Data'!AW117))/(M$195-M$194)*10)),1)))</f>
        <v>7.8</v>
      </c>
      <c r="N114" s="74">
        <f t="shared" si="22"/>
        <v>9.3000000000000007</v>
      </c>
      <c r="O114" s="76">
        <f t="shared" si="23"/>
        <v>6.4</v>
      </c>
      <c r="P114" s="88">
        <f>IF(AND('Indicator Data'!BK117="No data",'Indicator Data'!BL117="No data"),0,SUM('Indicator Data'!BK117:BM117)/1000)</f>
        <v>0</v>
      </c>
      <c r="Q114" s="73">
        <f t="shared" si="24"/>
        <v>0</v>
      </c>
      <c r="R114" s="77">
        <f>P114*1000/'Indicator Data'!CK117</f>
        <v>0</v>
      </c>
      <c r="S114" s="73">
        <f t="shared" si="25"/>
        <v>0</v>
      </c>
      <c r="T114" s="78">
        <f t="shared" si="26"/>
        <v>0</v>
      </c>
      <c r="U114" s="73" t="str">
        <f>IF('Indicator Data'!BA117="No data","x",ROUND(IF('Indicator Data'!BA117&gt;U$195,10,IF('Indicator Data'!BA117&lt;U$194,0,10-(U$195-'Indicator Data'!BA117)/(U$195-U$194)*10)),1))</f>
        <v>x</v>
      </c>
      <c r="V114" s="73" t="str">
        <f>IF('Indicator Data'!BB117="No data","x",IF('Indicator Data'!BB117=0,0,ROUND(IF(LOG('Indicator Data'!BB117)&gt;V$195,10,IF(LOG('Indicator Data'!BB117)&lt;V$194,0,10-(V$195-LOG('Indicator Data'!BB117))/(V$195-V$194)*10)),1)))</f>
        <v>x</v>
      </c>
      <c r="W114" s="73" t="str">
        <f t="shared" si="27"/>
        <v>x</v>
      </c>
      <c r="X114" s="73">
        <f>IF('Indicator Data'!AZ117="No data","x",ROUND(IF('Indicator Data'!AZ117&gt;X$195,10,IF('Indicator Data'!AZ117&lt;X$194,0,10-(X$195-'Indicator Data'!AZ117)/(X$195-X$194)*10)),1))</f>
        <v>3</v>
      </c>
      <c r="Y114" s="73" t="str">
        <f>IF('Indicator Data'!BC117="No data","x",ROUND(IF('Indicator Data'!BC117&gt;Y$195,10,IF('Indicator Data'!BC117&lt;Y$194,0,10-(Y$195-'Indicator Data'!BC117)/(Y$195-Y$194)*10)),1))</f>
        <v>x</v>
      </c>
      <c r="Z114" s="211" t="str">
        <f>IF('Indicator Data'!BD117="No data","x",ROUND(IF('Indicator Data'!BD117&gt;Z$195,10,IF('Indicator Data'!BD117&lt;Z$194,0,10-(Z$195-'Indicator Data'!BD117)/(Z$195-Z$194)*10)),1))</f>
        <v>x</v>
      </c>
      <c r="AA114" s="77">
        <f>IF('Indicator Data'!BE117="No data","x",IF('Indicator Data'!BE117&gt;'Indicator Data'!BE117,1,'Indicator Data'!BE117/'Indicator Data'!CK117))</f>
        <v>0.6279829545454545</v>
      </c>
      <c r="AB114" s="211">
        <f t="shared" si="28"/>
        <v>7</v>
      </c>
      <c r="AC114" s="74">
        <f t="shared" si="29"/>
        <v>5</v>
      </c>
      <c r="AD114" s="73">
        <f>IF('Indicator Data'!AX117="No data","x",ROUND(IF('Indicator Data'!AX117&gt;AD$195,10,IF('Indicator Data'!AX117&lt;AD$194,0,10-(AD$195-'Indicator Data'!AX117)/(AD$195-AD$194)*10)),1))</f>
        <v>2.5</v>
      </c>
      <c r="AE114" s="73" t="str">
        <f>IF('Indicator Data'!AY117="No data","x",ROUND(IF('Indicator Data'!AY117&gt;AE$195,10,IF('Indicator Data'!AY117&lt;AE$194,0,10-(AE$195-'Indicator Data'!AY117)/(AE$195-AE$194)*10)),1))</f>
        <v>x</v>
      </c>
      <c r="AF114" s="74">
        <f t="shared" si="30"/>
        <v>2.5</v>
      </c>
      <c r="AG114" s="88">
        <f>('Indicator Data'!BJ117+'Indicator Data'!BI117*0.5+'Indicator Data'!BH117*0.25)/1000</f>
        <v>10</v>
      </c>
      <c r="AH114" s="79">
        <f>AG114*1000/'Indicator Data'!CK117</f>
        <v>8.8778409090909088E-2</v>
      </c>
      <c r="AI114" s="74">
        <f t="shared" si="31"/>
        <v>8.9</v>
      </c>
      <c r="AJ114" s="73">
        <f>IF('Indicator Data'!BN117="No data","x",ROUND(IF('Indicator Data'!BN117&lt;$AJ$194,10,IF('Indicator Data'!BN117&gt;$AJ$195,0,($AJ$195-'Indicator Data'!BN117)/($AJ$195-$AJ$194)*10)),1))</f>
        <v>10</v>
      </c>
      <c r="AK114" s="73">
        <f>IF('Indicator Data'!BO117="No data","x",ROUND(IF('Indicator Data'!BO117&gt;$AK$195,10,IF('Indicator Data'!BO117&lt;$AK$194,0,10-($AK$195-'Indicator Data'!BO117)/($AK$195-$AK$194)*10)),1))</f>
        <v>0</v>
      </c>
      <c r="AL114" s="80" t="str">
        <f>IF('Indicator Data'!BP117="No data","x",ROUND(IF('Indicator Data'!BP117&gt;$AL$195,10,IF('Indicator Data'!BP117&lt;$AL$194,0,10-($AL$195-'Indicator Data'!BP117)/($AL$195-$AL$194)*10)),1))</f>
        <v>x</v>
      </c>
      <c r="AM114" s="80" t="str">
        <f>IF('Indicator Data'!BQ117="No data","x",ROUND(IF('Indicator Data'!BQ117&gt;$AM$195,10,IF('Indicator Data'!BQ117&lt;$AM$194,0,10-($AM$195-'Indicator Data'!BQ117)/($AM$195-$AM$194)*10)),1))</f>
        <v>x</v>
      </c>
      <c r="AN114" s="73" t="str">
        <f t="shared" si="32"/>
        <v>x</v>
      </c>
      <c r="AO114" s="74">
        <f t="shared" si="33"/>
        <v>5</v>
      </c>
      <c r="AP114" s="81">
        <f t="shared" si="34"/>
        <v>5.9</v>
      </c>
      <c r="AQ114" s="82">
        <f t="shared" si="35"/>
        <v>3.5</v>
      </c>
    </row>
    <row r="115" spans="1:43" s="4" customFormat="1" x14ac:dyDescent="0.25">
      <c r="A115" s="126" t="str">
        <f>'Indicator Data'!A118</f>
        <v>Moldova Republic of</v>
      </c>
      <c r="B115" s="59" t="str">
        <f>'Indicator Data'!B118</f>
        <v>MDA</v>
      </c>
      <c r="C115" s="73">
        <f>ROUND(IF('Indicator Data'!AQ118="No data",IF((0.1233*LN('Indicator Data'!CJ118)-0.4559)&gt;C$195,0,IF((0.1233*LN('Indicator Data'!CJ118)-0.4559)&lt;C$194,10,(C$195-(0.1233*LN('Indicator Data'!CJ118)-0.4559))/(C$195-C$194)*10)),IF('Indicator Data'!AQ118&gt;C$195,0,IF('Indicator Data'!AQ118&lt;C$194,10,(C$195-'Indicator Data'!AQ118)/(C$195-C$194)*10))),1)</f>
        <v>3.8</v>
      </c>
      <c r="D115" s="73">
        <f>IF('Indicator Data'!AR118="No data","x",ROUND((IF(LOG('Indicator Data'!AR118*1000)&gt;D$195,10,IF(LOG('Indicator Data'!AR118*1000)&lt;D$194,0,10-(D$195-LOG('Indicator Data'!AR118*1000))/(D$195-D$194)*10))),1))</f>
        <v>2.2999999999999998</v>
      </c>
      <c r="E115" s="74">
        <f t="shared" si="19"/>
        <v>3.1</v>
      </c>
      <c r="F115" s="73">
        <f>IF('Indicator Data'!BF118="No data","x",ROUND(IF('Indicator Data'!BF118&gt;F$195,10,IF('Indicator Data'!BF118&lt;F$194,0,10-(F$195-'Indicator Data'!BF118)/(F$195-F$194)*10)),1))</f>
        <v>3</v>
      </c>
      <c r="G115" s="73">
        <f>IF('Indicator Data'!BG118="No data","x",ROUND(IF('Indicator Data'!BG118&gt;G$195,10,IF('Indicator Data'!BG118&lt;G$194,0,10-(G$195-'Indicator Data'!BG118)/(G$195-G$194)*10)),1))</f>
        <v>0.2</v>
      </c>
      <c r="H115" s="74">
        <f t="shared" si="20"/>
        <v>1.6</v>
      </c>
      <c r="I115" s="75">
        <f>SUM(IF('Indicator Data'!AS118=0,0,'Indicator Data'!AS118),SUM('Indicator Data'!AT118:AU118))</f>
        <v>188.37245100000001</v>
      </c>
      <c r="J115" s="75">
        <f>I115/'Indicator Data'!CK118*1000000</f>
        <v>53.124271443812447</v>
      </c>
      <c r="K115" s="73">
        <f t="shared" si="21"/>
        <v>1.1000000000000001</v>
      </c>
      <c r="L115" s="73">
        <f>IF('Indicator Data'!AV118="No data","x",ROUND(IF('Indicator Data'!AV118&gt;L$195,10,IF('Indicator Data'!AV118&lt;L$194,0,10-(L$195-'Indicator Data'!AV118)/(L$195-L$194)*10)),1))</f>
        <v>1.9</v>
      </c>
      <c r="M115" s="73">
        <f>IF('Indicator Data'!AW118="No data","x",IF('Indicator Data'!AW118=0,0,ROUND(IF(LOG('Indicator Data'!AW118)&gt;M$195,10,IF(LOG('Indicator Data'!AW118)&lt;M$194,0,10-(M$195-LOG('Indicator Data'!AW118))/(M$195-M$194)*10)),1)))</f>
        <v>9.3000000000000007</v>
      </c>
      <c r="N115" s="74">
        <f t="shared" si="22"/>
        <v>4.0999999999999996</v>
      </c>
      <c r="O115" s="76">
        <f t="shared" si="23"/>
        <v>3</v>
      </c>
      <c r="P115" s="88">
        <f>IF(AND('Indicator Data'!BK118="No data",'Indicator Data'!BL118="No data"),0,SUM('Indicator Data'!BK118:BM118)/1000)</f>
        <v>0.52200000000000002</v>
      </c>
      <c r="Q115" s="73">
        <f t="shared" si="24"/>
        <v>0</v>
      </c>
      <c r="R115" s="77">
        <f>P115*1000/'Indicator Data'!CK118</f>
        <v>1.4721297910844775E-4</v>
      </c>
      <c r="S115" s="73">
        <f t="shared" si="25"/>
        <v>2</v>
      </c>
      <c r="T115" s="78">
        <f t="shared" si="26"/>
        <v>1</v>
      </c>
      <c r="U115" s="73">
        <f>IF('Indicator Data'!BA118="No data","x",ROUND(IF('Indicator Data'!BA118&gt;U$195,10,IF('Indicator Data'!BA118&lt;U$194,0,10-(U$195-'Indicator Data'!BA118)/(U$195-U$194)*10)),1))</f>
        <v>1.2</v>
      </c>
      <c r="V115" s="73">
        <f>IF('Indicator Data'!BB118="No data","x",IF('Indicator Data'!BB118=0,0,ROUND(IF(LOG('Indicator Data'!BB118)&gt;V$195,10,IF(LOG('Indicator Data'!BB118)&lt;V$194,0,10-(V$195-LOG('Indicator Data'!BB118))/(V$195-V$194)*10)),1)))</f>
        <v>5.8</v>
      </c>
      <c r="W115" s="73">
        <f t="shared" si="27"/>
        <v>3.5</v>
      </c>
      <c r="X115" s="73">
        <f>IF('Indicator Data'!AZ118="No data","x",ROUND(IF('Indicator Data'!AZ118&gt;X$195,10,IF('Indicator Data'!AZ118&lt;X$194,0,10-(X$195-'Indicator Data'!AZ118)/(X$195-X$194)*10)),1))</f>
        <v>1.7</v>
      </c>
      <c r="Y115" s="73" t="str">
        <f>IF('Indicator Data'!BC118="No data","x",ROUND(IF('Indicator Data'!BC118&gt;Y$195,10,IF('Indicator Data'!BC118&lt;Y$194,0,10-(Y$195-'Indicator Data'!BC118)/(Y$195-Y$194)*10)),1))</f>
        <v>x</v>
      </c>
      <c r="Z115" s="211" t="str">
        <f>IF('Indicator Data'!BD118="No data","x",ROUND(IF('Indicator Data'!BD118&gt;Z$195,10,IF('Indicator Data'!BD118&lt;Z$194,0,10-(Z$195-'Indicator Data'!BD118)/(Z$195-Z$194)*10)),1))</f>
        <v>x</v>
      </c>
      <c r="AA115" s="77">
        <f>IF('Indicator Data'!BE118="No data","x",IF('Indicator Data'!BE118&gt;'Indicator Data'!BE118,1,'Indicator Data'!BE118/'Indicator Data'!CK118))</f>
        <v>0</v>
      </c>
      <c r="AB115" s="211">
        <f t="shared" si="28"/>
        <v>0</v>
      </c>
      <c r="AC115" s="74">
        <f t="shared" si="29"/>
        <v>1.7</v>
      </c>
      <c r="AD115" s="73">
        <f>IF('Indicator Data'!AX118="No data","x",ROUND(IF('Indicator Data'!AX118&gt;AD$195,10,IF('Indicator Data'!AX118&lt;AD$194,0,10-(AD$195-'Indicator Data'!AX118)/(AD$195-AD$194)*10)),1))</f>
        <v>1.2</v>
      </c>
      <c r="AE115" s="73">
        <f>IF('Indicator Data'!AY118="No data","x",ROUND(IF('Indicator Data'!AY118&gt;AE$195,10,IF('Indicator Data'!AY118&lt;AE$194,0,10-(AE$195-'Indicator Data'!AY118)/(AE$195-AE$194)*10)),1))</f>
        <v>0.5</v>
      </c>
      <c r="AF115" s="74">
        <f t="shared" si="30"/>
        <v>0.9</v>
      </c>
      <c r="AG115" s="88">
        <f>('Indicator Data'!BJ118+'Indicator Data'!BI118*0.5+'Indicator Data'!BH118*0.25)/1000</f>
        <v>5.46</v>
      </c>
      <c r="AH115" s="79">
        <f>AG115*1000/'Indicator Data'!CK118</f>
        <v>1.5398139194102004E-3</v>
      </c>
      <c r="AI115" s="74">
        <f t="shared" si="31"/>
        <v>0.2</v>
      </c>
      <c r="AJ115" s="73">
        <f>IF('Indicator Data'!BN118="No data","x",ROUND(IF('Indicator Data'!BN118&lt;$AJ$194,10,IF('Indicator Data'!BN118&gt;$AJ$195,0,($AJ$195-'Indicator Data'!BN118)/($AJ$195-$AJ$194)*10)),1))</f>
        <v>5.9</v>
      </c>
      <c r="AK115" s="73">
        <f>IF('Indicator Data'!BO118="No data","x",ROUND(IF('Indicator Data'!BO118&gt;$AK$195,10,IF('Indicator Data'!BO118&lt;$AK$194,0,10-($AK$195-'Indicator Data'!BO118)/($AK$195-$AK$194)*10)),1))</f>
        <v>0</v>
      </c>
      <c r="AL115" s="80">
        <f>IF('Indicator Data'!BP118="No data","x",ROUND(IF('Indicator Data'!BP118&gt;$AL$195,10,IF('Indicator Data'!BP118&lt;$AL$194,0,10-($AL$195-'Indicator Data'!BP118)/($AL$195-$AL$194)*10)),1))</f>
        <v>4.2</v>
      </c>
      <c r="AM115" s="80">
        <f>IF('Indicator Data'!BQ118="No data","x",ROUND(IF('Indicator Data'!BQ118&gt;$AM$195,10,IF('Indicator Data'!BQ118&lt;$AM$194,0,10-($AM$195-'Indicator Data'!BQ118)/($AM$195-$AM$194)*10)),1))</f>
        <v>2.9</v>
      </c>
      <c r="AN115" s="73">
        <f t="shared" si="32"/>
        <v>3.9</v>
      </c>
      <c r="AO115" s="74">
        <f t="shared" si="33"/>
        <v>3</v>
      </c>
      <c r="AP115" s="81">
        <f t="shared" si="34"/>
        <v>1.5</v>
      </c>
      <c r="AQ115" s="82">
        <f t="shared" si="35"/>
        <v>1.3</v>
      </c>
    </row>
    <row r="116" spans="1:43" s="4" customFormat="1" x14ac:dyDescent="0.25">
      <c r="A116" s="126" t="str">
        <f>'Indicator Data'!A119</f>
        <v>Mongolia</v>
      </c>
      <c r="B116" s="59" t="str">
        <f>'Indicator Data'!B119</f>
        <v>MNG</v>
      </c>
      <c r="C116" s="73">
        <f>ROUND(IF('Indicator Data'!AQ119="No data",IF((0.1233*LN('Indicator Data'!CJ119)-0.4559)&gt;C$195,0,IF((0.1233*LN('Indicator Data'!CJ119)-0.4559)&lt;C$194,10,(C$195-(0.1233*LN('Indicator Data'!CJ119)-0.4559))/(C$195-C$194)*10)),IF('Indicator Data'!AQ119&gt;C$195,0,IF('Indicator Data'!AQ119&lt;C$194,10,(C$195-'Indicator Data'!AQ119)/(C$195-C$194)*10))),1)</f>
        <v>3.2</v>
      </c>
      <c r="D116" s="73">
        <f>IF('Indicator Data'!AR119="No data","x",ROUND((IF(LOG('Indicator Data'!AR119*1000)&gt;D$195,10,IF(LOG('Indicator Data'!AR119*1000)&lt;D$194,0,10-(D$195-LOG('Indicator Data'!AR119*1000))/(D$195-D$194)*10))),1))</f>
        <v>6.2</v>
      </c>
      <c r="E116" s="74">
        <f t="shared" si="19"/>
        <v>4.9000000000000004</v>
      </c>
      <c r="F116" s="73">
        <f>IF('Indicator Data'!BF119="No data","x",ROUND(IF('Indicator Data'!BF119&gt;F$195,10,IF('Indicator Data'!BF119&lt;F$194,0,10-(F$195-'Indicator Data'!BF119)/(F$195-F$194)*10)),1))</f>
        <v>4</v>
      </c>
      <c r="G116" s="73">
        <f>IF('Indicator Data'!BG119="No data","x",ROUND(IF('Indicator Data'!BG119&gt;G$195,10,IF('Indicator Data'!BG119&lt;G$194,0,10-(G$195-'Indicator Data'!BG119)/(G$195-G$194)*10)),1))</f>
        <v>1.8</v>
      </c>
      <c r="H116" s="74">
        <f t="shared" si="20"/>
        <v>2.9</v>
      </c>
      <c r="I116" s="75">
        <f>SUM(IF('Indicator Data'!AS119=0,0,'Indicator Data'!AS119),SUM('Indicator Data'!AT119:AU119))</f>
        <v>885.15271700000005</v>
      </c>
      <c r="J116" s="75">
        <f>I116/'Indicator Data'!CK119*1000000</f>
        <v>279.20966605345774</v>
      </c>
      <c r="K116" s="73">
        <f t="shared" si="21"/>
        <v>5.6</v>
      </c>
      <c r="L116" s="73">
        <f>IF('Indicator Data'!AV119="No data","x",ROUND(IF('Indicator Data'!AV119&gt;L$195,10,IF('Indicator Data'!AV119&lt;L$194,0,10-(L$195-'Indicator Data'!AV119)/(L$195-L$194)*10)),1))</f>
        <v>5.2</v>
      </c>
      <c r="M116" s="73">
        <f>IF('Indicator Data'!AW119="No data","x",IF('Indicator Data'!AW119=0,0,ROUND(IF(LOG('Indicator Data'!AW119)&gt;M$195,10,IF(LOG('Indicator Data'!AW119)&lt;M$194,0,10-(M$195-LOG('Indicator Data'!AW119))/(M$195-M$194)*10)),1)))</f>
        <v>6.3</v>
      </c>
      <c r="N116" s="74">
        <f t="shared" si="22"/>
        <v>5.7</v>
      </c>
      <c r="O116" s="76">
        <f t="shared" si="23"/>
        <v>4.5999999999999996</v>
      </c>
      <c r="P116" s="88">
        <f>IF(AND('Indicator Data'!BK119="No data",'Indicator Data'!BL119="No data"),0,SUM('Indicator Data'!BK119:BM119)/1000)</f>
        <v>8.9999999999999993E-3</v>
      </c>
      <c r="Q116" s="73">
        <f t="shared" si="24"/>
        <v>0</v>
      </c>
      <c r="R116" s="77">
        <f>P116*1000/'Indicator Data'!CK119</f>
        <v>2.8389304424189202E-6</v>
      </c>
      <c r="S116" s="73">
        <f t="shared" si="25"/>
        <v>0</v>
      </c>
      <c r="T116" s="78">
        <f t="shared" si="26"/>
        <v>0</v>
      </c>
      <c r="U116" s="73">
        <f>IF('Indicator Data'!BA119="No data","x",ROUND(IF('Indicator Data'!BA119&gt;U$195,10,IF('Indicator Data'!BA119&lt;U$194,0,10-(U$195-'Indicator Data'!BA119)/(U$195-U$194)*10)),1))</f>
        <v>0.2</v>
      </c>
      <c r="V116" s="73">
        <f>IF('Indicator Data'!BB119="No data","x",IF('Indicator Data'!BB119=0,0,ROUND(IF(LOG('Indicator Data'!BB119)&gt;V$195,10,IF(LOG('Indicator Data'!BB119)&lt;V$194,0,10-(V$195-LOG('Indicator Data'!BB119))/(V$195-V$194)*10)),1)))</f>
        <v>0</v>
      </c>
      <c r="W116" s="73">
        <f t="shared" si="27"/>
        <v>0.1</v>
      </c>
      <c r="X116" s="73">
        <f>IF('Indicator Data'!AZ119="No data","x",ROUND(IF('Indicator Data'!AZ119&gt;X$195,10,IF('Indicator Data'!AZ119&lt;X$194,0,10-(X$195-'Indicator Data'!AZ119)/(X$195-X$194)*10)),1))</f>
        <v>7.8</v>
      </c>
      <c r="Y116" s="73" t="str">
        <f>IF('Indicator Data'!BC119="No data","x",ROUND(IF('Indicator Data'!BC119&gt;Y$195,10,IF('Indicator Data'!BC119&lt;Y$194,0,10-(Y$195-'Indicator Data'!BC119)/(Y$195-Y$194)*10)),1))</f>
        <v>x</v>
      </c>
      <c r="Z116" s="211" t="str">
        <f>IF('Indicator Data'!BD119="No data","x",ROUND(IF('Indicator Data'!BD119&gt;Z$195,10,IF('Indicator Data'!BD119&lt;Z$194,0,10-(Z$195-'Indicator Data'!BD119)/(Z$195-Z$194)*10)),1))</f>
        <v>x</v>
      </c>
      <c r="AA116" s="77">
        <f>IF('Indicator Data'!BE119="No data","x",IF('Indicator Data'!BE119&gt;'Indicator Data'!BE119,1,'Indicator Data'!BE119/'Indicator Data'!CK119))</f>
        <v>5.3624241690135157E-6</v>
      </c>
      <c r="AB116" s="211">
        <f t="shared" si="28"/>
        <v>0</v>
      </c>
      <c r="AC116" s="74">
        <f t="shared" si="29"/>
        <v>2.6</v>
      </c>
      <c r="AD116" s="73">
        <f>IF('Indicator Data'!AX119="No data","x",ROUND(IF('Indicator Data'!AX119&gt;AD$195,10,IF('Indicator Data'!AX119&lt;AD$194,0,10-(AD$195-'Indicator Data'!AX119)/(AD$195-AD$194)*10)),1))</f>
        <v>1.3</v>
      </c>
      <c r="AE116" s="73">
        <f>IF('Indicator Data'!AY119="No data","x",ROUND(IF('Indicator Data'!AY119&gt;AE$195,10,IF('Indicator Data'!AY119&lt;AE$194,0,10-(AE$195-'Indicator Data'!AY119)/(AE$195-AE$194)*10)),1))</f>
        <v>0.4</v>
      </c>
      <c r="AF116" s="74">
        <f t="shared" si="30"/>
        <v>0.9</v>
      </c>
      <c r="AG116" s="88">
        <f>('Indicator Data'!BJ119+'Indicator Data'!BI119*0.5+'Indicator Data'!BH119*0.25)/1000</f>
        <v>138.65049999999999</v>
      </c>
      <c r="AH116" s="79">
        <f>AG116*1000/'Indicator Data'!CK119</f>
        <v>4.3735458367400497E-2</v>
      </c>
      <c r="AI116" s="74">
        <f t="shared" si="31"/>
        <v>4.4000000000000004</v>
      </c>
      <c r="AJ116" s="73">
        <f>IF('Indicator Data'!BN119="No data","x",ROUND(IF('Indicator Data'!BN119&lt;$AJ$194,10,IF('Indicator Data'!BN119&gt;$AJ$195,0,($AJ$195-'Indicator Data'!BN119)/($AJ$195-$AJ$194)*10)),1))</f>
        <v>4.9000000000000004</v>
      </c>
      <c r="AK116" s="73">
        <f>IF('Indicator Data'!BO119="No data","x",ROUND(IF('Indicator Data'!BO119&gt;$AK$195,10,IF('Indicator Data'!BO119&lt;$AK$194,0,10-($AK$195-'Indicator Data'!BO119)/($AK$195-$AK$194)*10)),1))</f>
        <v>2.8</v>
      </c>
      <c r="AL116" s="80">
        <f>IF('Indicator Data'!BP119="No data","x",ROUND(IF('Indicator Data'!BP119&gt;$AL$195,10,IF('Indicator Data'!BP119&lt;$AL$194,0,10-($AL$195-'Indicator Data'!BP119)/($AL$195-$AL$194)*10)),1))</f>
        <v>4.2</v>
      </c>
      <c r="AM116" s="80">
        <f>IF('Indicator Data'!BQ119="No data","x",ROUND(IF('Indicator Data'!BQ119&gt;$AM$195,10,IF('Indicator Data'!BQ119&lt;$AM$194,0,10-($AM$195-'Indicator Data'!BQ119)/($AM$195-$AM$194)*10)),1))</f>
        <v>8.4</v>
      </c>
      <c r="AN116" s="73">
        <f t="shared" si="32"/>
        <v>5</v>
      </c>
      <c r="AO116" s="74">
        <f t="shared" si="33"/>
        <v>3.9</v>
      </c>
      <c r="AP116" s="81">
        <f t="shared" si="34"/>
        <v>3.1</v>
      </c>
      <c r="AQ116" s="82">
        <f t="shared" si="35"/>
        <v>1.7</v>
      </c>
    </row>
    <row r="117" spans="1:43" s="4" customFormat="1" x14ac:dyDescent="0.25">
      <c r="A117" s="126" t="str">
        <f>'Indicator Data'!A120</f>
        <v>Montenegro</v>
      </c>
      <c r="B117" s="59" t="str">
        <f>'Indicator Data'!B120</f>
        <v>MNE</v>
      </c>
      <c r="C117" s="73">
        <f>ROUND(IF('Indicator Data'!AQ120="No data",IF((0.1233*LN('Indicator Data'!CJ120)-0.4559)&gt;C$195,0,IF((0.1233*LN('Indicator Data'!CJ120)-0.4559)&lt;C$194,10,(C$195-(0.1233*LN('Indicator Data'!CJ120)-0.4559))/(C$195-C$194)*10)),IF('Indicator Data'!AQ120&gt;C$195,0,IF('Indicator Data'!AQ120&lt;C$194,10,(C$195-'Indicator Data'!AQ120)/(C$195-C$194)*10))),1)</f>
        <v>2.1</v>
      </c>
      <c r="D117" s="73">
        <f>IF('Indicator Data'!AR120="No data","x",ROUND((IF(LOG('Indicator Data'!AR120*1000)&gt;D$195,10,IF(LOG('Indicator Data'!AR120*1000)&lt;D$194,0,10-(D$195-LOG('Indicator Data'!AR120*1000))/(D$195-D$194)*10))),1))</f>
        <v>1</v>
      </c>
      <c r="E117" s="74">
        <f t="shared" si="19"/>
        <v>1.6</v>
      </c>
      <c r="F117" s="73">
        <f>IF('Indicator Data'!BF120="No data","x",ROUND(IF('Indicator Data'!BF120&gt;F$195,10,IF('Indicator Data'!BF120&lt;F$194,0,10-(F$195-'Indicator Data'!BF120)/(F$195-F$194)*10)),1))</f>
        <v>1.8</v>
      </c>
      <c r="G117" s="73">
        <f>IF('Indicator Data'!BG120="No data","x",ROUND(IF('Indicator Data'!BG120&gt;G$195,10,IF('Indicator Data'!BG120&lt;G$194,0,10-(G$195-'Indicator Data'!BG120)/(G$195-G$194)*10)),1))</f>
        <v>1.7</v>
      </c>
      <c r="H117" s="74">
        <f t="shared" si="20"/>
        <v>1.8</v>
      </c>
      <c r="I117" s="75">
        <f>SUM(IF('Indicator Data'!AS120=0,0,'Indicator Data'!AS120),SUM('Indicator Data'!AT120:AU120))</f>
        <v>24.23799</v>
      </c>
      <c r="J117" s="75">
        <f>I117/'Indicator Data'!CK120*1000000</f>
        <v>38.946227574737485</v>
      </c>
      <c r="K117" s="73">
        <f t="shared" si="21"/>
        <v>0.8</v>
      </c>
      <c r="L117" s="73">
        <f>IF('Indicator Data'!AV120="No data","x",ROUND(IF('Indicator Data'!AV120&gt;L$195,10,IF('Indicator Data'!AV120&lt;L$194,0,10-(L$195-'Indicator Data'!AV120)/(L$195-L$194)*10)),1))</f>
        <v>1.6</v>
      </c>
      <c r="M117" s="73">
        <f>IF('Indicator Data'!AW120="No data","x",IF('Indicator Data'!AW120=0,0,ROUND(IF(LOG('Indicator Data'!AW120)&gt;M$195,10,IF(LOG('Indicator Data'!AW120)&lt;M$194,0,10-(M$195-LOG('Indicator Data'!AW120))/(M$195-M$194)*10)),1)))</f>
        <v>8.4</v>
      </c>
      <c r="N117" s="74">
        <f t="shared" si="22"/>
        <v>3.6</v>
      </c>
      <c r="O117" s="76">
        <f t="shared" si="23"/>
        <v>2.2000000000000002</v>
      </c>
      <c r="P117" s="88">
        <f>IF(AND('Indicator Data'!BK120="No data",'Indicator Data'!BL120="No data"),0,SUM('Indicator Data'!BK120:BM120)/1000)</f>
        <v>0.89800000000000002</v>
      </c>
      <c r="Q117" s="73">
        <f t="shared" si="24"/>
        <v>0</v>
      </c>
      <c r="R117" s="77">
        <f>P117*1000/'Indicator Data'!CK120</f>
        <v>1.4429295647912332E-3</v>
      </c>
      <c r="S117" s="73">
        <f t="shared" si="25"/>
        <v>3.5</v>
      </c>
      <c r="T117" s="78">
        <f t="shared" si="26"/>
        <v>1.8</v>
      </c>
      <c r="U117" s="73">
        <f>IF('Indicator Data'!BA120="No data","x",ROUND(IF('Indicator Data'!BA120&gt;U$195,10,IF('Indicator Data'!BA120&lt;U$194,0,10-(U$195-'Indicator Data'!BA120)/(U$195-U$194)*10)),1))</f>
        <v>0.2</v>
      </c>
      <c r="V117" s="73">
        <f>IF('Indicator Data'!BB120="No data","x",IF('Indicator Data'!BB120=0,0,ROUND(IF(LOG('Indicator Data'!BB120)&gt;V$195,10,IF(LOG('Indicator Data'!BB120)&lt;V$194,0,10-(V$195-LOG('Indicator Data'!BB120))/(V$195-V$194)*10)),1)))</f>
        <v>3</v>
      </c>
      <c r="W117" s="73">
        <f t="shared" si="27"/>
        <v>1.6</v>
      </c>
      <c r="X117" s="73">
        <f>IF('Indicator Data'!AZ120="No data","x",ROUND(IF('Indicator Data'!AZ120&gt;X$195,10,IF('Indicator Data'!AZ120&lt;X$194,0,10-(X$195-'Indicator Data'!AZ120)/(X$195-X$194)*10)),1))</f>
        <v>0.3</v>
      </c>
      <c r="Y117" s="73" t="str">
        <f>IF('Indicator Data'!BC120="No data","x",ROUND(IF('Indicator Data'!BC120&gt;Y$195,10,IF('Indicator Data'!BC120&lt;Y$194,0,10-(Y$195-'Indicator Data'!BC120)/(Y$195-Y$194)*10)),1))</f>
        <v>x</v>
      </c>
      <c r="Z117" s="211" t="str">
        <f>IF('Indicator Data'!BD120="No data","x",ROUND(IF('Indicator Data'!BD120&gt;Z$195,10,IF('Indicator Data'!BD120&lt;Z$194,0,10-(Z$195-'Indicator Data'!BD120)/(Z$195-Z$194)*10)),1))</f>
        <v>x</v>
      </c>
      <c r="AA117" s="77">
        <f>IF('Indicator Data'!BE120="No data","x",IF('Indicator Data'!BE120&gt;'Indicator Data'!BE120,1,'Indicator Data'!BE120/'Indicator Data'!CK120))</f>
        <v>6.4273031839253145E-6</v>
      </c>
      <c r="AB117" s="211">
        <f t="shared" si="28"/>
        <v>0</v>
      </c>
      <c r="AC117" s="74">
        <f t="shared" si="29"/>
        <v>0.6</v>
      </c>
      <c r="AD117" s="73">
        <f>IF('Indicator Data'!AX120="No data","x",ROUND(IF('Indicator Data'!AX120&gt;AD$195,10,IF('Indicator Data'!AX120&lt;AD$194,0,10-(AD$195-'Indicator Data'!AX120)/(AD$195-AD$194)*10)),1))</f>
        <v>0.3</v>
      </c>
      <c r="AE117" s="73">
        <f>IF('Indicator Data'!AY120="No data","x",ROUND(IF('Indicator Data'!AY120&gt;AE$195,10,IF('Indicator Data'!AY120&lt;AE$194,0,10-(AE$195-'Indicator Data'!AY120)/(AE$195-AE$194)*10)),1))</f>
        <v>0.2</v>
      </c>
      <c r="AF117" s="74">
        <f t="shared" si="30"/>
        <v>0.3</v>
      </c>
      <c r="AG117" s="88">
        <f>('Indicator Data'!BJ120+'Indicator Data'!BI120*0.5+'Indicator Data'!BH120*0.25)/1000</f>
        <v>0.05</v>
      </c>
      <c r="AH117" s="79">
        <f>AG117*1000/'Indicator Data'!CK120</f>
        <v>8.034128979906644E-5</v>
      </c>
      <c r="AI117" s="74">
        <f t="shared" si="31"/>
        <v>0</v>
      </c>
      <c r="AJ117" s="73">
        <f>IF('Indicator Data'!BN120="No data","x",ROUND(IF('Indicator Data'!BN120&lt;$AJ$194,10,IF('Indicator Data'!BN120&gt;$AJ$195,0,($AJ$195-'Indicator Data'!BN120)/($AJ$195-$AJ$194)*10)),1))</f>
        <v>1.2</v>
      </c>
      <c r="AK117" s="73">
        <f>IF('Indicator Data'!BO120="No data","x",ROUND(IF('Indicator Data'!BO120&gt;$AK$195,10,IF('Indicator Data'!BO120&lt;$AK$194,0,10-($AK$195-'Indicator Data'!BO120)/($AK$195-$AK$194)*10)),1))</f>
        <v>0</v>
      </c>
      <c r="AL117" s="80">
        <f>IF('Indicator Data'!BP120="No data","x",ROUND(IF('Indicator Data'!BP120&gt;$AL$195,10,IF('Indicator Data'!BP120&lt;$AL$194,0,10-($AL$195-'Indicator Data'!BP120)/($AL$195-$AL$194)*10)),1))</f>
        <v>5.0999999999999996</v>
      </c>
      <c r="AM117" s="80" t="str">
        <f>IF('Indicator Data'!BQ120="No data","x",ROUND(IF('Indicator Data'!BQ120&gt;$AM$195,10,IF('Indicator Data'!BQ120&lt;$AM$194,0,10-($AM$195-'Indicator Data'!BQ120)/($AM$195-$AM$194)*10)),1))</f>
        <v>x</v>
      </c>
      <c r="AN117" s="73">
        <f t="shared" si="32"/>
        <v>5.0999999999999996</v>
      </c>
      <c r="AO117" s="74">
        <f t="shared" si="33"/>
        <v>0.6</v>
      </c>
      <c r="AP117" s="81">
        <f t="shared" si="34"/>
        <v>0.4</v>
      </c>
      <c r="AQ117" s="82">
        <f t="shared" si="35"/>
        <v>1.1000000000000001</v>
      </c>
    </row>
    <row r="118" spans="1:43" s="4" customFormat="1" x14ac:dyDescent="0.25">
      <c r="A118" s="126" t="str">
        <f>'Indicator Data'!A121</f>
        <v>Morocco</v>
      </c>
      <c r="B118" s="59" t="str">
        <f>'Indicator Data'!B121</f>
        <v>MAR</v>
      </c>
      <c r="C118" s="73">
        <f>ROUND(IF('Indicator Data'!AQ121="No data",IF((0.1233*LN('Indicator Data'!CJ121)-0.4559)&gt;C$195,0,IF((0.1233*LN('Indicator Data'!CJ121)-0.4559)&lt;C$194,10,(C$195-(0.1233*LN('Indicator Data'!CJ121)-0.4559))/(C$195-C$194)*10)),IF('Indicator Data'!AQ121&gt;C$195,0,IF('Indicator Data'!AQ121&lt;C$194,10,(C$195-'Indicator Data'!AQ121)/(C$195-C$194)*10))),1)</f>
        <v>4.4000000000000004</v>
      </c>
      <c r="D118" s="73">
        <f>IF('Indicator Data'!AR121="No data","x",ROUND((IF(LOG('Indicator Data'!AR121*1000)&gt;D$195,10,IF(LOG('Indicator Data'!AR121*1000)&lt;D$194,0,10-(D$195-LOG('Indicator Data'!AR121*1000))/(D$195-D$194)*10))),1))</f>
        <v>6.8</v>
      </c>
      <c r="E118" s="74">
        <f t="shared" si="19"/>
        <v>5.7</v>
      </c>
      <c r="F118" s="73">
        <f>IF('Indicator Data'!BF121="No data","x",ROUND(IF('Indicator Data'!BF121&gt;F$195,10,IF('Indicator Data'!BF121&lt;F$194,0,10-(F$195-'Indicator Data'!BF121)/(F$195-F$194)*10)),1))</f>
        <v>6.4</v>
      </c>
      <c r="G118" s="73">
        <f>IF('Indicator Data'!BG121="No data","x",ROUND(IF('Indicator Data'!BG121&gt;G$195,10,IF('Indicator Data'!BG121&lt;G$194,0,10-(G$195-'Indicator Data'!BG121)/(G$195-G$194)*10)),1))</f>
        <v>3.9</v>
      </c>
      <c r="H118" s="74">
        <f t="shared" si="20"/>
        <v>5.2</v>
      </c>
      <c r="I118" s="75">
        <f>SUM(IF('Indicator Data'!AS121=0,0,'Indicator Data'!AS121),SUM('Indicator Data'!AT121:AU121))</f>
        <v>1815.3561649999999</v>
      </c>
      <c r="J118" s="75">
        <f>I118/'Indicator Data'!CK121*1000000</f>
        <v>50.385781246599969</v>
      </c>
      <c r="K118" s="73">
        <f t="shared" si="21"/>
        <v>1</v>
      </c>
      <c r="L118" s="73">
        <f>IF('Indicator Data'!AV121="No data","x",ROUND(IF('Indicator Data'!AV121&gt;L$195,10,IF('Indicator Data'!AV121&lt;L$194,0,10-(L$195-'Indicator Data'!AV121)/(L$195-L$194)*10)),1))</f>
        <v>1.2</v>
      </c>
      <c r="M118" s="73">
        <f>IF('Indicator Data'!AW121="No data","x",IF('Indicator Data'!AW121=0,0,ROUND(IF(LOG('Indicator Data'!AW121)&gt;M$195,10,IF(LOG('Indicator Data'!AW121)&lt;M$194,0,10-(M$195-LOG('Indicator Data'!AW121))/(M$195-M$194)*10)),1)))</f>
        <v>7.6</v>
      </c>
      <c r="N118" s="74">
        <f t="shared" si="22"/>
        <v>3.3</v>
      </c>
      <c r="O118" s="76">
        <f t="shared" si="23"/>
        <v>5</v>
      </c>
      <c r="P118" s="88">
        <f>IF(AND('Indicator Data'!BK121="No data",'Indicator Data'!BL121="No data"),0,SUM('Indicator Data'!BK121:BM121)/1000)</f>
        <v>7.7750000000000004</v>
      </c>
      <c r="Q118" s="73">
        <f t="shared" si="24"/>
        <v>3</v>
      </c>
      <c r="R118" s="77">
        <f>P118*1000/'Indicator Data'!CK121</f>
        <v>2.1579757005552394E-4</v>
      </c>
      <c r="S118" s="73">
        <f t="shared" si="25"/>
        <v>2.2000000000000002</v>
      </c>
      <c r="T118" s="78">
        <f t="shared" si="26"/>
        <v>2.6</v>
      </c>
      <c r="U118" s="73">
        <f>IF('Indicator Data'!BA121="No data","x",ROUND(IF('Indicator Data'!BA121&gt;U$195,10,IF('Indicator Data'!BA121&lt;U$194,0,10-(U$195-'Indicator Data'!BA121)/(U$195-U$194)*10)),1))</f>
        <v>0.2</v>
      </c>
      <c r="V118" s="73">
        <f>IF('Indicator Data'!BB121="No data","x",IF('Indicator Data'!BB121=0,0,ROUND(IF(LOG('Indicator Data'!BB121)&gt;V$195,10,IF(LOG('Indicator Data'!BB121)&lt;V$194,0,10-(V$195-LOG('Indicator Data'!BB121))/(V$195-V$194)*10)),1)))</f>
        <v>2.2999999999999998</v>
      </c>
      <c r="W118" s="73">
        <f t="shared" si="27"/>
        <v>1.25</v>
      </c>
      <c r="X118" s="73">
        <f>IF('Indicator Data'!AZ121="No data","x",ROUND(IF('Indicator Data'!AZ121&gt;X$195,10,IF('Indicator Data'!AZ121&lt;X$194,0,10-(X$195-'Indicator Data'!AZ121)/(X$195-X$194)*10)),1))</f>
        <v>1.8</v>
      </c>
      <c r="Y118" s="73" t="str">
        <f>IF('Indicator Data'!BC121="No data","x",ROUND(IF('Indicator Data'!BC121&gt;Y$195,10,IF('Indicator Data'!BC121&lt;Y$194,0,10-(Y$195-'Indicator Data'!BC121)/(Y$195-Y$194)*10)),1))</f>
        <v>x</v>
      </c>
      <c r="Z118" s="211">
        <f>IF('Indicator Data'!BD121="No data","x",ROUND(IF('Indicator Data'!BD121&gt;Z$195,10,IF('Indicator Data'!BD121&lt;Z$194,0,10-(Z$195-'Indicator Data'!BD121)/(Z$195-Z$194)*10)),1))</f>
        <v>0</v>
      </c>
      <c r="AA118" s="77">
        <f>IF('Indicator Data'!BE121="No data","x",IF('Indicator Data'!BE121&gt;'Indicator Data'!BE121,1,'Indicator Data'!BE121/'Indicator Data'!CK121))</f>
        <v>1.9223330806489503E-4</v>
      </c>
      <c r="AB118" s="211">
        <f t="shared" si="28"/>
        <v>0</v>
      </c>
      <c r="AC118" s="74">
        <f t="shared" si="29"/>
        <v>0.8</v>
      </c>
      <c r="AD118" s="73">
        <f>IF('Indicator Data'!AX121="No data","x",ROUND(IF('Indicator Data'!AX121&gt;AD$195,10,IF('Indicator Data'!AX121&lt;AD$194,0,10-(AD$195-'Indicator Data'!AX121)/(AD$195-AD$194)*10)),1))</f>
        <v>1.8</v>
      </c>
      <c r="AE118" s="73">
        <f>IF('Indicator Data'!AY121="No data","x",ROUND(IF('Indicator Data'!AY121&gt;AE$195,10,IF('Indicator Data'!AY121&lt;AE$194,0,10-(AE$195-'Indicator Data'!AY121)/(AE$195-AE$194)*10)),1))</f>
        <v>0.7</v>
      </c>
      <c r="AF118" s="74">
        <f t="shared" si="30"/>
        <v>1.3</v>
      </c>
      <c r="AG118" s="88">
        <f>('Indicator Data'!BJ121+'Indicator Data'!BI121*0.5+'Indicator Data'!BH121*0.25)/1000</f>
        <v>447.5</v>
      </c>
      <c r="AH118" s="79">
        <f>AG118*1000/'Indicator Data'!CK121</f>
        <v>1.2420503228276137E-2</v>
      </c>
      <c r="AI118" s="74">
        <f t="shared" si="31"/>
        <v>1.2</v>
      </c>
      <c r="AJ118" s="73">
        <f>IF('Indicator Data'!BN121="No data","x",ROUND(IF('Indicator Data'!BN121&lt;$AJ$194,10,IF('Indicator Data'!BN121&gt;$AJ$195,0,($AJ$195-'Indicator Data'!BN121)/($AJ$195-$AJ$194)*10)),1))</f>
        <v>0</v>
      </c>
      <c r="AK118" s="73">
        <f>IF('Indicator Data'!BO121="No data","x",ROUND(IF('Indicator Data'!BO121&gt;$AK$195,10,IF('Indicator Data'!BO121&lt;$AK$194,0,10-($AK$195-'Indicator Data'!BO121)/($AK$195-$AK$194)*10)),1))</f>
        <v>0</v>
      </c>
      <c r="AL118" s="80">
        <f>IF('Indicator Data'!BP121="No data","x",ROUND(IF('Indicator Data'!BP121&gt;$AL$195,10,IF('Indicator Data'!BP121&lt;$AL$194,0,10-($AL$195-'Indicator Data'!BP121)/($AL$195-$AL$194)*10)),1))</f>
        <v>5.2</v>
      </c>
      <c r="AM118" s="80">
        <f>IF('Indicator Data'!BQ121="No data","x",ROUND(IF('Indicator Data'!BQ121&gt;$AM$195,10,IF('Indicator Data'!BQ121&lt;$AM$194,0,10-($AM$195-'Indicator Data'!BQ121)/($AM$195-$AM$194)*10)),1))</f>
        <v>2.5</v>
      </c>
      <c r="AN118" s="73">
        <f t="shared" si="32"/>
        <v>4.7</v>
      </c>
      <c r="AO118" s="74">
        <f t="shared" si="33"/>
        <v>0</v>
      </c>
      <c r="AP118" s="81">
        <f t="shared" si="34"/>
        <v>0.8</v>
      </c>
      <c r="AQ118" s="82">
        <f t="shared" si="35"/>
        <v>1.7</v>
      </c>
    </row>
    <row r="119" spans="1:43" s="4" customFormat="1" x14ac:dyDescent="0.25">
      <c r="A119" s="126" t="str">
        <f>'Indicator Data'!A122</f>
        <v>Mozambique</v>
      </c>
      <c r="B119" s="59" t="str">
        <f>'Indicator Data'!B122</f>
        <v>MOZ</v>
      </c>
      <c r="C119" s="73">
        <f>ROUND(IF('Indicator Data'!AQ122="No data",IF((0.1233*LN('Indicator Data'!CJ122)-0.4559)&gt;C$195,0,IF((0.1233*LN('Indicator Data'!CJ122)-0.4559)&lt;C$194,10,(C$195-(0.1233*LN('Indicator Data'!CJ122)-0.4559))/(C$195-C$194)*10)),IF('Indicator Data'!AQ122&gt;C$195,0,IF('Indicator Data'!AQ122&lt;C$194,10,(C$195-'Indicator Data'!AQ122)/(C$195-C$194)*10))),1)</f>
        <v>7.9</v>
      </c>
      <c r="D119" s="73">
        <f>IF('Indicator Data'!AR122="No data","x",ROUND((IF(LOG('Indicator Data'!AR122*1000)&gt;D$195,10,IF(LOG('Indicator Data'!AR122*1000)&lt;D$194,0,10-(D$195-LOG('Indicator Data'!AR122*1000))/(D$195-D$194)*10))),1))</f>
        <v>9.6</v>
      </c>
      <c r="E119" s="74">
        <f t="shared" si="19"/>
        <v>8.9</v>
      </c>
      <c r="F119" s="73">
        <f>IF('Indicator Data'!BF122="No data","x",ROUND(IF('Indicator Data'!BF122&gt;F$195,10,IF('Indicator Data'!BF122&lt;F$194,0,10-(F$195-'Indicator Data'!BF122)/(F$195-F$194)*10)),1))</f>
        <v>7.4</v>
      </c>
      <c r="G119" s="73">
        <f>IF('Indicator Data'!BG122="No data","x",ROUND(IF('Indicator Data'!BG122&gt;G$195,10,IF('Indicator Data'!BG122&lt;G$194,0,10-(G$195-'Indicator Data'!BG122)/(G$195-G$194)*10)),1))</f>
        <v>5.0999999999999996</v>
      </c>
      <c r="H119" s="74">
        <f t="shared" si="20"/>
        <v>6.3</v>
      </c>
      <c r="I119" s="75">
        <f>SUM(IF('Indicator Data'!AS122=0,0,'Indicator Data'!AS122),SUM('Indicator Data'!AT122:AU122))</f>
        <v>2577.3894599999999</v>
      </c>
      <c r="J119" s="75">
        <f>I119/'Indicator Data'!CK122*1000000</f>
        <v>87.381095080065535</v>
      </c>
      <c r="K119" s="73">
        <f t="shared" si="21"/>
        <v>1.7</v>
      </c>
      <c r="L119" s="73">
        <f>IF('Indicator Data'!AV122="No data","x",ROUND(IF('Indicator Data'!AV122&gt;L$195,10,IF('Indicator Data'!AV122&lt;L$194,0,10-(L$195-'Indicator Data'!AV122)/(L$195-L$194)*10)),1))</f>
        <v>9.6999999999999993</v>
      </c>
      <c r="M119" s="73">
        <f>IF('Indicator Data'!AW122="No data","x",IF('Indicator Data'!AW122=0,0,ROUND(IF(LOG('Indicator Data'!AW122)&gt;M$195,10,IF(LOG('Indicator Data'!AW122)&lt;M$194,0,10-(M$195-LOG('Indicator Data'!AW122))/(M$195-M$194)*10)),1)))</f>
        <v>6</v>
      </c>
      <c r="N119" s="74">
        <f t="shared" si="22"/>
        <v>5.8</v>
      </c>
      <c r="O119" s="76">
        <f t="shared" si="23"/>
        <v>7.5</v>
      </c>
      <c r="P119" s="88">
        <f>IF(AND('Indicator Data'!BK122="No data",'Indicator Data'!BL122="No data"),0,SUM('Indicator Data'!BK122:BM122)/1000)</f>
        <v>55.756</v>
      </c>
      <c r="Q119" s="73">
        <f t="shared" si="24"/>
        <v>5.8</v>
      </c>
      <c r="R119" s="77">
        <f>P119*1000/'Indicator Data'!CK122</f>
        <v>1.8902926441253212E-3</v>
      </c>
      <c r="S119" s="73">
        <f t="shared" si="25"/>
        <v>3.7</v>
      </c>
      <c r="T119" s="78">
        <f t="shared" si="26"/>
        <v>4.8</v>
      </c>
      <c r="U119" s="73">
        <f>IF('Indicator Data'!BA122="No data","x",ROUND(IF('Indicator Data'!BA122&gt;U$195,10,IF('Indicator Data'!BA122&lt;U$194,0,10-(U$195-'Indicator Data'!BA122)/(U$195-U$194)*10)),1))</f>
        <v>10</v>
      </c>
      <c r="V119" s="73">
        <f>IF('Indicator Data'!BB122="No data","x",IF('Indicator Data'!BB122=0,0,ROUND(IF(LOG('Indicator Data'!BB122)&gt;V$195,10,IF(LOG('Indicator Data'!BB122)&lt;V$194,0,10-(V$195-LOG('Indicator Data'!BB122))/(V$195-V$194)*10)),1)))</f>
        <v>9.8000000000000007</v>
      </c>
      <c r="W119" s="73">
        <f t="shared" si="27"/>
        <v>9.9</v>
      </c>
      <c r="X119" s="73">
        <f>IF('Indicator Data'!AZ122="No data","x",ROUND(IF('Indicator Data'!AZ122&gt;X$195,10,IF('Indicator Data'!AZ122&lt;X$194,0,10-(X$195-'Indicator Data'!AZ122)/(X$195-X$194)*10)),1))</f>
        <v>10</v>
      </c>
      <c r="Y119" s="73">
        <f>IF('Indicator Data'!BC122="No data","x",ROUND(IF('Indicator Data'!BC122&gt;Y$195,10,IF('Indicator Data'!BC122&lt;Y$194,0,10-(Y$195-'Indicator Data'!BC122)/(Y$195-Y$194)*10)),1))</f>
        <v>5.9</v>
      </c>
      <c r="Z119" s="211">
        <f>IF('Indicator Data'!BD122="No data","x",ROUND(IF('Indicator Data'!BD122&gt;Z$195,10,IF('Indicator Data'!BD122&lt;Z$194,0,10-(Z$195-'Indicator Data'!BD122)/(Z$195-Z$194)*10)),1))</f>
        <v>8.4</v>
      </c>
      <c r="AA119" s="77">
        <f>IF('Indicator Data'!BE122="No data","x",IF('Indicator Data'!BE122&gt;'Indicator Data'!BE122,1,'Indicator Data'!BE122/'Indicator Data'!CK122))</f>
        <v>0.79520386553250921</v>
      </c>
      <c r="AB119" s="211">
        <f t="shared" si="28"/>
        <v>8.8000000000000007</v>
      </c>
      <c r="AC119" s="74">
        <f t="shared" si="29"/>
        <v>9.3000000000000007</v>
      </c>
      <c r="AD119" s="73">
        <f>IF('Indicator Data'!AX122="No data","x",ROUND(IF('Indicator Data'!AX122&gt;AD$195,10,IF('Indicator Data'!AX122&lt;AD$194,0,10-(AD$195-'Indicator Data'!AX122)/(AD$195-AD$194)*10)),1))</f>
        <v>5.6</v>
      </c>
      <c r="AE119" s="73">
        <f>IF('Indicator Data'!AY122="No data","x",ROUND(IF('Indicator Data'!AY122&gt;AE$195,10,IF('Indicator Data'!AY122&lt;AE$194,0,10-(AE$195-'Indicator Data'!AY122)/(AE$195-AE$194)*10)),1))</f>
        <v>3.5</v>
      </c>
      <c r="AF119" s="74">
        <f t="shared" si="30"/>
        <v>4.5999999999999996</v>
      </c>
      <c r="AG119" s="88">
        <f>('Indicator Data'!BJ122+'Indicator Data'!BI122*0.5+'Indicator Data'!BH122*0.25)/1000</f>
        <v>935.87725</v>
      </c>
      <c r="AH119" s="79">
        <f>AG119*1000/'Indicator Data'!CK122</f>
        <v>3.1728995650319863E-2</v>
      </c>
      <c r="AI119" s="74">
        <f t="shared" si="31"/>
        <v>3.2</v>
      </c>
      <c r="AJ119" s="73">
        <f>IF('Indicator Data'!BN122="No data","x",ROUND(IF('Indicator Data'!BN122&lt;$AJ$194,10,IF('Indicator Data'!BN122&gt;$AJ$195,0,($AJ$195-'Indicator Data'!BN122)/($AJ$195-$AJ$194)*10)),1))</f>
        <v>5.9</v>
      </c>
      <c r="AK119" s="73">
        <f>IF('Indicator Data'!BO122="No data","x",ROUND(IF('Indicator Data'!BO122&gt;$AK$195,10,IF('Indicator Data'!BO122&lt;$AK$194,0,10-($AK$195-'Indicator Data'!BO122)/($AK$195-$AK$194)*10)),1))</f>
        <v>7.6</v>
      </c>
      <c r="AL119" s="80">
        <f>IF('Indicator Data'!BP122="No data","x",ROUND(IF('Indicator Data'!BP122&gt;$AL$195,10,IF('Indicator Data'!BP122&lt;$AL$194,0,10-($AL$195-'Indicator Data'!BP122)/($AL$195-$AL$194)*10)),1))</f>
        <v>8.5</v>
      </c>
      <c r="AM119" s="80">
        <f>IF('Indicator Data'!BQ122="No data","x",ROUND(IF('Indicator Data'!BQ122&gt;$AM$195,10,IF('Indicator Data'!BQ122&lt;$AM$194,0,10-($AM$195-'Indicator Data'!BQ122)/($AM$195-$AM$194)*10)),1))</f>
        <v>3.4</v>
      </c>
      <c r="AN119" s="73">
        <f t="shared" si="32"/>
        <v>7.5</v>
      </c>
      <c r="AO119" s="74">
        <f t="shared" si="33"/>
        <v>6.8</v>
      </c>
      <c r="AP119" s="81">
        <f t="shared" si="34"/>
        <v>6.6</v>
      </c>
      <c r="AQ119" s="82">
        <f t="shared" si="35"/>
        <v>5.8</v>
      </c>
    </row>
    <row r="120" spans="1:43" s="4" customFormat="1" x14ac:dyDescent="0.25">
      <c r="A120" s="126" t="str">
        <f>'Indicator Data'!A123</f>
        <v>Myanmar</v>
      </c>
      <c r="B120" s="59" t="str">
        <f>'Indicator Data'!B123</f>
        <v>MMR</v>
      </c>
      <c r="C120" s="73">
        <f>ROUND(IF('Indicator Data'!AQ123="No data",IF((0.1233*LN('Indicator Data'!CJ123)-0.4559)&gt;C$195,0,IF((0.1233*LN('Indicator Data'!CJ123)-0.4559)&lt;C$194,10,(C$195-(0.1233*LN('Indicator Data'!CJ123)-0.4559))/(C$195-C$194)*10)),IF('Indicator Data'!AQ123&gt;C$195,0,IF('Indicator Data'!AQ123&lt;C$194,10,(C$195-'Indicator Data'!AQ123)/(C$195-C$194)*10))),1)</f>
        <v>5.7</v>
      </c>
      <c r="D120" s="73">
        <f>IF('Indicator Data'!AR123="No data","x",ROUND((IF(LOG('Indicator Data'!AR123*1000)&gt;D$195,10,IF(LOG('Indicator Data'!AR123*1000)&lt;D$194,0,10-(D$195-LOG('Indicator Data'!AR123*1000))/(D$195-D$194)*10))),1))</f>
        <v>8.3000000000000007</v>
      </c>
      <c r="E120" s="74">
        <f t="shared" si="19"/>
        <v>7.2</v>
      </c>
      <c r="F120" s="73">
        <f>IF('Indicator Data'!BF123="No data","x",ROUND(IF('Indicator Data'!BF123&gt;F$195,10,IF('Indicator Data'!BF123&lt;F$194,0,10-(F$195-'Indicator Data'!BF123)/(F$195-F$194)*10)),1))</f>
        <v>6.1</v>
      </c>
      <c r="G120" s="73" t="str">
        <f>IF('Indicator Data'!BG123="No data","x",ROUND(IF('Indicator Data'!BG123&gt;G$195,10,IF('Indicator Data'!BG123&lt;G$194,0,10-(G$195-'Indicator Data'!BG123)/(G$195-G$194)*10)),1))</f>
        <v>x</v>
      </c>
      <c r="H120" s="74">
        <f t="shared" si="20"/>
        <v>6.1</v>
      </c>
      <c r="I120" s="75">
        <f>SUM(IF('Indicator Data'!AS123=0,0,'Indicator Data'!AS123),SUM('Indicator Data'!AT123:AU123))</f>
        <v>2637.7661279999998</v>
      </c>
      <c r="J120" s="75">
        <f>I120/'Indicator Data'!CK123*1000000</f>
        <v>49.112733286616859</v>
      </c>
      <c r="K120" s="73">
        <f t="shared" si="21"/>
        <v>1</v>
      </c>
      <c r="L120" s="73">
        <f>IF('Indicator Data'!AV123="No data","x",ROUND(IF('Indicator Data'!AV123&gt;L$195,10,IF('Indicator Data'!AV123&lt;L$194,0,10-(L$195-'Indicator Data'!AV123)/(L$195-L$194)*10)),1))</f>
        <v>1.6</v>
      </c>
      <c r="M120" s="73">
        <f>IF('Indicator Data'!AW123="No data","x",IF('Indicator Data'!AW123=0,0,ROUND(IF(LOG('Indicator Data'!AW123)&gt;M$195,10,IF(LOG('Indicator Data'!AW123)&lt;M$194,0,10-(M$195-LOG('Indicator Data'!AW123))/(M$195-M$194)*10)),1)))</f>
        <v>6.9</v>
      </c>
      <c r="N120" s="74">
        <f t="shared" si="22"/>
        <v>3.2</v>
      </c>
      <c r="O120" s="76">
        <f t="shared" si="23"/>
        <v>5.9</v>
      </c>
      <c r="P120" s="88">
        <f>IF(AND('Indicator Data'!BK123="No data",'Indicator Data'!BL123="No data"),0,SUM('Indicator Data'!BK123:BM123)/1000)</f>
        <v>401.09500000000003</v>
      </c>
      <c r="Q120" s="73">
        <f t="shared" si="24"/>
        <v>8.6999999999999993</v>
      </c>
      <c r="R120" s="77">
        <f>P120*1000/'Indicator Data'!CK123</f>
        <v>7.4680130086178702E-3</v>
      </c>
      <c r="S120" s="73">
        <f t="shared" si="25"/>
        <v>5.2</v>
      </c>
      <c r="T120" s="78">
        <f t="shared" si="26"/>
        <v>7</v>
      </c>
      <c r="U120" s="73">
        <f>IF('Indicator Data'!BA123="No data","x",ROUND(IF('Indicator Data'!BA123&gt;U$195,10,IF('Indicator Data'!BA123&lt;U$194,0,10-(U$195-'Indicator Data'!BA123)/(U$195-U$194)*10)),1))</f>
        <v>1.6</v>
      </c>
      <c r="V120" s="73">
        <f>IF('Indicator Data'!BB123="No data","x",IF('Indicator Data'!BB123=0,0,ROUND(IF(LOG('Indicator Data'!BB123)&gt;V$195,10,IF(LOG('Indicator Data'!BB123)&lt;V$194,0,10-(V$195-LOG('Indicator Data'!BB123))/(V$195-V$194)*10)),1)))</f>
        <v>5.2</v>
      </c>
      <c r="W120" s="73">
        <f t="shared" si="27"/>
        <v>3.4000000000000004</v>
      </c>
      <c r="X120" s="73">
        <f>IF('Indicator Data'!AZ123="No data","x",ROUND(IF('Indicator Data'!AZ123&gt;X$195,10,IF('Indicator Data'!AZ123&lt;X$194,0,10-(X$195-'Indicator Data'!AZ123)/(X$195-X$194)*10)),1))</f>
        <v>6.5</v>
      </c>
      <c r="Y120" s="73">
        <f>IF('Indicator Data'!BC123="No data","x",ROUND(IF('Indicator Data'!BC123&gt;Y$195,10,IF('Indicator Data'!BC123&lt;Y$194,0,10-(Y$195-'Indicator Data'!BC123)/(Y$195-Y$194)*10)),1))</f>
        <v>0.9</v>
      </c>
      <c r="Z120" s="211">
        <f>IF('Indicator Data'!BD123="No data","x",ROUND(IF('Indicator Data'!BD123&gt;Z$195,10,IF('Indicator Data'!BD123&lt;Z$194,0,10-(Z$195-'Indicator Data'!BD123)/(Z$195-Z$194)*10)),1))</f>
        <v>0.1</v>
      </c>
      <c r="AA120" s="77">
        <f>IF('Indicator Data'!BE123="No data","x",IF('Indicator Data'!BE123&gt;'Indicator Data'!BE123,1,'Indicator Data'!BE123/'Indicator Data'!CK123))</f>
        <v>0.69788364187975382</v>
      </c>
      <c r="AB120" s="211">
        <f t="shared" si="28"/>
        <v>7.8</v>
      </c>
      <c r="AC120" s="74">
        <f t="shared" si="29"/>
        <v>4.5</v>
      </c>
      <c r="AD120" s="73">
        <f>IF('Indicator Data'!AX123="No data","x",ROUND(IF('Indicator Data'!AX123&gt;AD$195,10,IF('Indicator Data'!AX123&lt;AD$194,0,10-(AD$195-'Indicator Data'!AX123)/(AD$195-AD$194)*10)),1))</f>
        <v>3.7</v>
      </c>
      <c r="AE120" s="73">
        <f>IF('Indicator Data'!AY123="No data","x",ROUND(IF('Indicator Data'!AY123&gt;AE$195,10,IF('Indicator Data'!AY123&lt;AE$194,0,10-(AE$195-'Indicator Data'!AY123)/(AE$195-AE$194)*10)),1))</f>
        <v>4.2</v>
      </c>
      <c r="AF120" s="74">
        <f t="shared" si="30"/>
        <v>4</v>
      </c>
      <c r="AG120" s="88">
        <f>('Indicator Data'!BJ123+'Indicator Data'!BI123*0.5+'Indicator Data'!BH123*0.25)/1000</f>
        <v>142.6275</v>
      </c>
      <c r="AH120" s="79">
        <f>AG120*1000/'Indicator Data'!CK123</f>
        <v>2.6555903847882553E-3</v>
      </c>
      <c r="AI120" s="74">
        <f t="shared" si="31"/>
        <v>0.3</v>
      </c>
      <c r="AJ120" s="73">
        <f>IF('Indicator Data'!BN123="No data","x",ROUND(IF('Indicator Data'!BN123&lt;$AJ$194,10,IF('Indicator Data'!BN123&gt;$AJ$195,0,($AJ$195-'Indicator Data'!BN123)/($AJ$195-$AJ$194)*10)),1))</f>
        <v>4.3</v>
      </c>
      <c r="AK120" s="73">
        <f>IF('Indicator Data'!BO123="No data","x",ROUND(IF('Indicator Data'!BO123&gt;$AK$195,10,IF('Indicator Data'!BO123&lt;$AK$194,0,10-($AK$195-'Indicator Data'!BO123)/($AK$195-$AK$194)*10)),1))</f>
        <v>1.9</v>
      </c>
      <c r="AL120" s="80">
        <f>IF('Indicator Data'!BP123="No data","x",ROUND(IF('Indicator Data'!BP123&gt;$AL$195,10,IF('Indicator Data'!BP123&lt;$AL$194,0,10-($AL$195-'Indicator Data'!BP123)/($AL$195-$AL$194)*10)),1))</f>
        <v>8.3000000000000007</v>
      </c>
      <c r="AM120" s="80">
        <f>IF('Indicator Data'!BQ123="No data","x",ROUND(IF('Indicator Data'!BQ123&gt;$AM$195,10,IF('Indicator Data'!BQ123&lt;$AM$194,0,10-($AM$195-'Indicator Data'!BQ123)/($AM$195-$AM$194)*10)),1))</f>
        <v>4.0999999999999996</v>
      </c>
      <c r="AN120" s="73">
        <f t="shared" si="32"/>
        <v>7.5</v>
      </c>
      <c r="AO120" s="74">
        <f t="shared" si="33"/>
        <v>3.1</v>
      </c>
      <c r="AP120" s="81">
        <f t="shared" si="34"/>
        <v>3.1</v>
      </c>
      <c r="AQ120" s="82">
        <f t="shared" si="35"/>
        <v>5.4</v>
      </c>
    </row>
    <row r="121" spans="1:43" s="4" customFormat="1" x14ac:dyDescent="0.25">
      <c r="A121" s="126" t="str">
        <f>'Indicator Data'!A124</f>
        <v>Namibia</v>
      </c>
      <c r="B121" s="59" t="str">
        <f>'Indicator Data'!B124</f>
        <v>NAM</v>
      </c>
      <c r="C121" s="73">
        <f>ROUND(IF('Indicator Data'!AQ124="No data",IF((0.1233*LN('Indicator Data'!CJ124)-0.4559)&gt;C$195,0,IF((0.1233*LN('Indicator Data'!CJ124)-0.4559)&lt;C$194,10,(C$195-(0.1233*LN('Indicator Data'!CJ124)-0.4559))/(C$195-C$194)*10)),IF('Indicator Data'!AQ124&gt;C$195,0,IF('Indicator Data'!AQ124&lt;C$194,10,(C$195-'Indicator Data'!AQ124)/(C$195-C$194)*10))),1)</f>
        <v>4.7</v>
      </c>
      <c r="D121" s="73">
        <f>IF('Indicator Data'!AR124="No data","x",ROUND((IF(LOG('Indicator Data'!AR124*1000)&gt;D$195,10,IF(LOG('Indicator Data'!AR124*1000)&lt;D$194,0,10-(D$195-LOG('Indicator Data'!AR124*1000))/(D$195-D$194)*10))),1))</f>
        <v>8.6</v>
      </c>
      <c r="E121" s="74">
        <f t="shared" si="19"/>
        <v>7.1</v>
      </c>
      <c r="F121" s="73">
        <f>IF('Indicator Data'!BF124="No data","x",ROUND(IF('Indicator Data'!BF124&gt;F$195,10,IF('Indicator Data'!BF124&lt;F$194,0,10-(F$195-'Indicator Data'!BF124)/(F$195-F$194)*10)),1))</f>
        <v>6.3</v>
      </c>
      <c r="G121" s="73">
        <f>IF('Indicator Data'!BG124="No data","x",ROUND(IF('Indicator Data'!BG124&gt;G$195,10,IF('Indicator Data'!BG124&lt;G$194,0,10-(G$195-'Indicator Data'!BG124)/(G$195-G$194)*10)),1))</f>
        <v>9</v>
      </c>
      <c r="H121" s="74">
        <f t="shared" si="20"/>
        <v>7.7</v>
      </c>
      <c r="I121" s="75">
        <f>SUM(IF('Indicator Data'!AS124=0,0,'Indicator Data'!AS124),SUM('Indicator Data'!AT124:AU124))</f>
        <v>259.45000000000005</v>
      </c>
      <c r="J121" s="75">
        <f>I121/'Indicator Data'!CK124*1000000</f>
        <v>105.973438224368</v>
      </c>
      <c r="K121" s="73">
        <f t="shared" si="21"/>
        <v>2.1</v>
      </c>
      <c r="L121" s="73">
        <f>IF('Indicator Data'!AV124="No data","x",ROUND(IF('Indicator Data'!AV124&gt;L$195,10,IF('Indicator Data'!AV124&lt;L$194,0,10-(L$195-'Indicator Data'!AV124)/(L$195-L$194)*10)),1))</f>
        <v>1</v>
      </c>
      <c r="M121" s="73">
        <f>IF('Indicator Data'!AW124="No data","x",IF('Indicator Data'!AW124=0,0,ROUND(IF(LOG('Indicator Data'!AW124)&gt;M$195,10,IF(LOG('Indicator Data'!AW124)&lt;M$194,0,10-(M$195-LOG('Indicator Data'!AW124))/(M$195-M$194)*10)),1)))</f>
        <v>3.9</v>
      </c>
      <c r="N121" s="74">
        <f t="shared" si="22"/>
        <v>2.2999999999999998</v>
      </c>
      <c r="O121" s="76">
        <f t="shared" si="23"/>
        <v>6.1</v>
      </c>
      <c r="P121" s="88">
        <f>IF(AND('Indicator Data'!BK124="No data",'Indicator Data'!BL124="No data"),0,SUM('Indicator Data'!BK124:BM124)/1000)</f>
        <v>4.0309999999999997</v>
      </c>
      <c r="Q121" s="73">
        <f t="shared" si="24"/>
        <v>2</v>
      </c>
      <c r="R121" s="77">
        <f>P121*1000/'Indicator Data'!CK124</f>
        <v>1.6464788185871159E-3</v>
      </c>
      <c r="S121" s="73">
        <f t="shared" si="25"/>
        <v>3.6</v>
      </c>
      <c r="T121" s="78">
        <f t="shared" si="26"/>
        <v>2.8</v>
      </c>
      <c r="U121" s="73">
        <f>IF('Indicator Data'!BA124="No data","x",ROUND(IF('Indicator Data'!BA124&gt;U$195,10,IF('Indicator Data'!BA124&lt;U$194,0,10-(U$195-'Indicator Data'!BA124)/(U$195-U$194)*10)),1))</f>
        <v>10</v>
      </c>
      <c r="V121" s="73">
        <f>IF('Indicator Data'!BB124="No data","x",IF('Indicator Data'!BB124=0,0,ROUND(IF(LOG('Indicator Data'!BB124)&gt;V$195,10,IF(LOG('Indicator Data'!BB124)&lt;V$194,0,10-(V$195-LOG('Indicator Data'!BB124))/(V$195-V$194)*10)),1)))</f>
        <v>9.3000000000000007</v>
      </c>
      <c r="W121" s="73">
        <f t="shared" si="27"/>
        <v>9.65</v>
      </c>
      <c r="X121" s="73">
        <f>IF('Indicator Data'!AZ124="No data","x",ROUND(IF('Indicator Data'!AZ124&gt;X$195,10,IF('Indicator Data'!AZ124&lt;X$194,0,10-(X$195-'Indicator Data'!AZ124)/(X$195-X$194)*10)),1))</f>
        <v>7.7</v>
      </c>
      <c r="Y121" s="73">
        <f>IF('Indicator Data'!BC124="No data","x",ROUND(IF('Indicator Data'!BC124&gt;Y$195,10,IF('Indicator Data'!BC124&lt;Y$194,0,10-(Y$195-'Indicator Data'!BC124)/(Y$195-Y$194)*10)),1))</f>
        <v>0</v>
      </c>
      <c r="Z121" s="211">
        <f>IF('Indicator Data'!BD124="No data","x",ROUND(IF('Indicator Data'!BD124&gt;Z$195,10,IF('Indicator Data'!BD124&lt;Z$194,0,10-(Z$195-'Indicator Data'!BD124)/(Z$195-Z$194)*10)),1))</f>
        <v>1.1000000000000001</v>
      </c>
      <c r="AA121" s="77">
        <f>IF('Indicator Data'!BE124="No data","x",IF('Indicator Data'!BE124&gt;'Indicator Data'!BE124,1,'Indicator Data'!BE124/'Indicator Data'!CK124))</f>
        <v>0.45089379986970313</v>
      </c>
      <c r="AB121" s="211">
        <f t="shared" si="28"/>
        <v>5</v>
      </c>
      <c r="AC121" s="74">
        <f t="shared" si="29"/>
        <v>5.9</v>
      </c>
      <c r="AD121" s="73">
        <f>IF('Indicator Data'!AX124="No data","x",ROUND(IF('Indicator Data'!AX124&gt;AD$195,10,IF('Indicator Data'!AX124&lt;AD$194,0,10-(AD$195-'Indicator Data'!AX124)/(AD$195-AD$194)*10)),1))</f>
        <v>3.4</v>
      </c>
      <c r="AE121" s="73">
        <f>IF('Indicator Data'!AY124="No data","x",ROUND(IF('Indicator Data'!AY124&gt;AE$195,10,IF('Indicator Data'!AY124&lt;AE$194,0,10-(AE$195-'Indicator Data'!AY124)/(AE$195-AE$194)*10)),1))</f>
        <v>2.9</v>
      </c>
      <c r="AF121" s="74">
        <f t="shared" si="30"/>
        <v>3.2</v>
      </c>
      <c r="AG121" s="88">
        <f>('Indicator Data'!BJ124+'Indicator Data'!BI124*0.5+'Indicator Data'!BH124*0.25)/1000</f>
        <v>0.62549999999999994</v>
      </c>
      <c r="AH121" s="79">
        <f>AG121*1000/'Indicator Data'!CK124</f>
        <v>2.5548809253938008E-4</v>
      </c>
      <c r="AI121" s="74">
        <f t="shared" si="31"/>
        <v>0</v>
      </c>
      <c r="AJ121" s="73">
        <f>IF('Indicator Data'!BN124="No data","x",ROUND(IF('Indicator Data'!BN124&lt;$AJ$194,10,IF('Indicator Data'!BN124&gt;$AJ$195,0,($AJ$195-'Indicator Data'!BN124)/($AJ$195-$AJ$194)*10)),1))</f>
        <v>4.3</v>
      </c>
      <c r="AK121" s="73">
        <f>IF('Indicator Data'!BO124="No data","x",ROUND(IF('Indicator Data'!BO124&gt;$AK$195,10,IF('Indicator Data'!BO124&lt;$AK$194,0,10-($AK$195-'Indicator Data'!BO124)/($AK$195-$AK$194)*10)),1))</f>
        <v>7.4</v>
      </c>
      <c r="AL121" s="80">
        <f>IF('Indicator Data'!BP124="No data","x",ROUND(IF('Indicator Data'!BP124&gt;$AL$195,10,IF('Indicator Data'!BP124&lt;$AL$194,0,10-($AL$195-'Indicator Data'!BP124)/($AL$195-$AL$194)*10)),1))</f>
        <v>2.7</v>
      </c>
      <c r="AM121" s="80">
        <f>IF('Indicator Data'!BQ124="No data","x",ROUND(IF('Indicator Data'!BQ124&gt;$AM$195,10,IF('Indicator Data'!BQ124&lt;$AM$194,0,10-($AM$195-'Indicator Data'!BQ124)/($AM$195-$AM$194)*10)),1))</f>
        <v>3.6</v>
      </c>
      <c r="AN121" s="73">
        <f t="shared" si="32"/>
        <v>2.9</v>
      </c>
      <c r="AO121" s="74">
        <f t="shared" si="33"/>
        <v>5.9</v>
      </c>
      <c r="AP121" s="81">
        <f t="shared" si="34"/>
        <v>4.0999999999999996</v>
      </c>
      <c r="AQ121" s="82">
        <f t="shared" si="35"/>
        <v>3.5</v>
      </c>
    </row>
    <row r="122" spans="1:43" s="4" customFormat="1" x14ac:dyDescent="0.25">
      <c r="A122" s="126" t="str">
        <f>'Indicator Data'!A125</f>
        <v>Nauru</v>
      </c>
      <c r="B122" s="59" t="str">
        <f>'Indicator Data'!B125</f>
        <v>NRU</v>
      </c>
      <c r="C122" s="73">
        <f>ROUND(IF('Indicator Data'!AQ125="No data",IF((0.1233*LN('Indicator Data'!CJ125)-0.4559)&gt;C$195,0,IF((0.1233*LN('Indicator Data'!CJ125)-0.4559)&lt;C$194,10,(C$195-(0.1233*LN('Indicator Data'!CJ125)-0.4559))/(C$195-C$194)*10)),IF('Indicator Data'!AQ125&gt;C$195,0,IF('Indicator Data'!AQ125&lt;C$194,10,(C$195-'Indicator Data'!AQ125)/(C$195-C$194)*10))),1)</f>
        <v>3.4</v>
      </c>
      <c r="D122" s="73" t="str">
        <f>IF('Indicator Data'!AR125="No data","x",ROUND((IF(LOG('Indicator Data'!AR125*1000)&gt;D$195,10,IF(LOG('Indicator Data'!AR125*1000)&lt;D$194,0,10-(D$195-LOG('Indicator Data'!AR125*1000))/(D$195-D$194)*10))),1))</f>
        <v>x</v>
      </c>
      <c r="E122" s="74">
        <f t="shared" si="19"/>
        <v>3.4</v>
      </c>
      <c r="F122" s="73" t="str">
        <f>IF('Indicator Data'!BF125="No data","x",ROUND(IF('Indicator Data'!BF125&gt;F$195,10,IF('Indicator Data'!BF125&lt;F$194,0,10-(F$195-'Indicator Data'!BF125)/(F$195-F$194)*10)),1))</f>
        <v>x</v>
      </c>
      <c r="G122" s="73" t="str">
        <f>IF('Indicator Data'!BG125="No data","x",ROUND(IF('Indicator Data'!BG125&gt;G$195,10,IF('Indicator Data'!BG125&lt;G$194,0,10-(G$195-'Indicator Data'!BG125)/(G$195-G$194)*10)),1))</f>
        <v>x</v>
      </c>
      <c r="H122" s="74" t="str">
        <f t="shared" si="20"/>
        <v>x</v>
      </c>
      <c r="I122" s="75">
        <f>SUM(IF('Indicator Data'!AS125=0,0,'Indicator Data'!AS125),SUM('Indicator Data'!AT125:AU125))</f>
        <v>42.26</v>
      </c>
      <c r="J122" s="75">
        <f>I122/'Indicator Data'!CK125*1000000</f>
        <v>3326.5113350125944</v>
      </c>
      <c r="K122" s="73">
        <f t="shared" si="21"/>
        <v>10</v>
      </c>
      <c r="L122" s="73">
        <f>IF('Indicator Data'!AV125="No data","x",ROUND(IF('Indicator Data'!AV125&gt;L$195,10,IF('Indicator Data'!AV125&lt;L$194,0,10-(L$195-'Indicator Data'!AV125)/(L$195-L$194)*10)),1))</f>
        <v>10</v>
      </c>
      <c r="M122" s="73" t="str">
        <f>IF('Indicator Data'!AW125="No data","x",IF('Indicator Data'!AW125=0,0,ROUND(IF(LOG('Indicator Data'!AW125)&gt;M$195,10,IF(LOG('Indicator Data'!AW125)&lt;M$194,0,10-(M$195-LOG('Indicator Data'!AW125))/(M$195-M$194)*10)),1)))</f>
        <v>x</v>
      </c>
      <c r="N122" s="74">
        <f t="shared" si="22"/>
        <v>10</v>
      </c>
      <c r="O122" s="76">
        <f t="shared" si="23"/>
        <v>5.6</v>
      </c>
      <c r="P122" s="88">
        <f>IF(AND('Indicator Data'!BK125="No data",'Indicator Data'!BL125="No data"),0,SUM('Indicator Data'!BK125:BM125)/1000)</f>
        <v>1.379</v>
      </c>
      <c r="Q122" s="73">
        <f t="shared" si="24"/>
        <v>0.5</v>
      </c>
      <c r="R122" s="77">
        <f>P122*1000/'Indicator Data'!CK125</f>
        <v>0.10854848866498741</v>
      </c>
      <c r="S122" s="73">
        <f t="shared" si="25"/>
        <v>10</v>
      </c>
      <c r="T122" s="78">
        <f t="shared" si="26"/>
        <v>5.3</v>
      </c>
      <c r="U122" s="73" t="str">
        <f>IF('Indicator Data'!BA125="No data","x",ROUND(IF('Indicator Data'!BA125&gt;U$195,10,IF('Indicator Data'!BA125&lt;U$194,0,10-(U$195-'Indicator Data'!BA125)/(U$195-U$194)*10)),1))</f>
        <v>x</v>
      </c>
      <c r="V122" s="73" t="str">
        <f>IF('Indicator Data'!BB125="No data","x",IF('Indicator Data'!BB125=0,0,ROUND(IF(LOG('Indicator Data'!BB125)&gt;V$195,10,IF(LOG('Indicator Data'!BB125)&lt;V$194,0,10-(V$195-LOG('Indicator Data'!BB125))/(V$195-V$194)*10)),1)))</f>
        <v>x</v>
      </c>
      <c r="W122" s="73" t="str">
        <f t="shared" si="27"/>
        <v>x</v>
      </c>
      <c r="X122" s="73">
        <f>IF('Indicator Data'!AZ125="No data","x",ROUND(IF('Indicator Data'!AZ125&gt;X$195,10,IF('Indicator Data'!AZ125&lt;X$194,0,10-(X$195-'Indicator Data'!AZ125)/(X$195-X$194)*10)),1))</f>
        <v>1.7</v>
      </c>
      <c r="Y122" s="73" t="str">
        <f>IF('Indicator Data'!BC125="No data","x",ROUND(IF('Indicator Data'!BC125&gt;Y$195,10,IF('Indicator Data'!BC125&lt;Y$194,0,10-(Y$195-'Indicator Data'!BC125)/(Y$195-Y$194)*10)),1))</f>
        <v>x</v>
      </c>
      <c r="Z122" s="211" t="str">
        <f>IF('Indicator Data'!BD125="No data","x",ROUND(IF('Indicator Data'!BD125&gt;Z$195,10,IF('Indicator Data'!BD125&lt;Z$194,0,10-(Z$195-'Indicator Data'!BD125)/(Z$195-Z$194)*10)),1))</f>
        <v>x</v>
      </c>
      <c r="AA122" s="77">
        <f>IF('Indicator Data'!BE125="No data","x",IF('Indicator Data'!BE125&gt;'Indicator Data'!BE125,1,'Indicator Data'!BE125/'Indicator Data'!CK125))</f>
        <v>0.22386649874055414</v>
      </c>
      <c r="AB122" s="211">
        <f t="shared" si="28"/>
        <v>2.5</v>
      </c>
      <c r="AC122" s="74">
        <f t="shared" si="29"/>
        <v>2.1</v>
      </c>
      <c r="AD122" s="73">
        <f>IF('Indicator Data'!AX125="No data","x",ROUND(IF('Indicator Data'!AX125&gt;AD$195,10,IF('Indicator Data'!AX125&lt;AD$194,0,10-(AD$195-'Indicator Data'!AX125)/(AD$195-AD$194)*10)),1))</f>
        <v>2.5</v>
      </c>
      <c r="AE122" s="73">
        <f>IF('Indicator Data'!AY125="No data","x",ROUND(IF('Indicator Data'!AY125&gt;AE$195,10,IF('Indicator Data'!AY125&lt;AE$194,0,10-(AE$195-'Indicator Data'!AY125)/(AE$195-AE$194)*10)),1))</f>
        <v>1.1000000000000001</v>
      </c>
      <c r="AF122" s="74">
        <f t="shared" si="30"/>
        <v>1.8</v>
      </c>
      <c r="AG122" s="88">
        <f>('Indicator Data'!BJ125+'Indicator Data'!BI125*0.5+'Indicator Data'!BH125*0.25)/1000</f>
        <v>0</v>
      </c>
      <c r="AH122" s="79">
        <f>AG122*1000/'Indicator Data'!CK125</f>
        <v>0</v>
      </c>
      <c r="AI122" s="74">
        <f t="shared" si="31"/>
        <v>0</v>
      </c>
      <c r="AJ122" s="73">
        <f>IF('Indicator Data'!BN125="No data","x",ROUND(IF('Indicator Data'!BN125&lt;$AJ$194,10,IF('Indicator Data'!BN125&gt;$AJ$195,0,($AJ$195-'Indicator Data'!BN125)/($AJ$195-$AJ$194)*10)),1))</f>
        <v>10</v>
      </c>
      <c r="AK122" s="73">
        <f>IF('Indicator Data'!BO125="No data","x",ROUND(IF('Indicator Data'!BO125&gt;$AK$195,10,IF('Indicator Data'!BO125&lt;$AK$194,0,10-($AK$195-'Indicator Data'!BO125)/($AK$195-$AK$194)*10)),1))</f>
        <v>0</v>
      </c>
      <c r="AL122" s="80" t="str">
        <f>IF('Indicator Data'!BP125="No data","x",ROUND(IF('Indicator Data'!BP125&gt;$AL$195,10,IF('Indicator Data'!BP125&lt;$AL$194,0,10-($AL$195-'Indicator Data'!BP125)/($AL$195-$AL$194)*10)),1))</f>
        <v>x</v>
      </c>
      <c r="AM122" s="80" t="str">
        <f>IF('Indicator Data'!BQ125="No data","x",ROUND(IF('Indicator Data'!BQ125&gt;$AM$195,10,IF('Indicator Data'!BQ125&lt;$AM$194,0,10-($AM$195-'Indicator Data'!BQ125)/($AM$195-$AM$194)*10)),1))</f>
        <v>x</v>
      </c>
      <c r="AN122" s="73" t="str">
        <f t="shared" si="32"/>
        <v>x</v>
      </c>
      <c r="AO122" s="74">
        <f t="shared" si="33"/>
        <v>5</v>
      </c>
      <c r="AP122" s="81">
        <f t="shared" si="34"/>
        <v>2.4</v>
      </c>
      <c r="AQ122" s="82">
        <f t="shared" si="35"/>
        <v>4</v>
      </c>
    </row>
    <row r="123" spans="1:43" s="4" customFormat="1" x14ac:dyDescent="0.25">
      <c r="A123" s="126" t="str">
        <f>'Indicator Data'!A126</f>
        <v>Nepal</v>
      </c>
      <c r="B123" s="59" t="str">
        <f>'Indicator Data'!B126</f>
        <v>NPL</v>
      </c>
      <c r="C123" s="73">
        <f>ROUND(IF('Indicator Data'!AQ126="No data",IF((0.1233*LN('Indicator Data'!CJ126)-0.4559)&gt;C$195,0,IF((0.1233*LN('Indicator Data'!CJ126)-0.4559)&lt;C$194,10,(C$195-(0.1233*LN('Indicator Data'!CJ126)-0.4559))/(C$195-C$194)*10)),IF('Indicator Data'!AQ126&gt;C$195,0,IF('Indicator Data'!AQ126&lt;C$194,10,(C$195-'Indicator Data'!AQ126)/(C$195-C$194)*10))),1)</f>
        <v>5.8</v>
      </c>
      <c r="D123" s="73">
        <f>IF('Indicator Data'!AR126="No data","x",ROUND((IF(LOG('Indicator Data'!AR126*1000)&gt;D$195,10,IF(LOG('Indicator Data'!AR126*1000)&lt;D$194,0,10-(D$195-LOG('Indicator Data'!AR126*1000))/(D$195-D$194)*10))),1))</f>
        <v>8.1</v>
      </c>
      <c r="E123" s="74">
        <f t="shared" si="19"/>
        <v>7.1</v>
      </c>
      <c r="F123" s="73">
        <f>IF('Indicator Data'!BF126="No data","x",ROUND(IF('Indicator Data'!BF126&gt;F$195,10,IF('Indicator Data'!BF126&lt;F$194,0,10-(F$195-'Indicator Data'!BF126)/(F$195-F$194)*10)),1))</f>
        <v>6.4</v>
      </c>
      <c r="G123" s="73">
        <f>IF('Indicator Data'!BG126="No data","x",ROUND(IF('Indicator Data'!BG126&gt;G$195,10,IF('Indicator Data'!BG126&lt;G$194,0,10-(G$195-'Indicator Data'!BG126)/(G$195-G$194)*10)),1))</f>
        <v>1.9</v>
      </c>
      <c r="H123" s="74">
        <f t="shared" si="20"/>
        <v>4.2</v>
      </c>
      <c r="I123" s="75">
        <f>SUM(IF('Indicator Data'!AS126=0,0,'Indicator Data'!AS126),SUM('Indicator Data'!AT126:AU126))</f>
        <v>1243.5273239999999</v>
      </c>
      <c r="J123" s="75">
        <f>I123/'Indicator Data'!CK126*1000000</f>
        <v>44.272749605238872</v>
      </c>
      <c r="K123" s="73">
        <f t="shared" si="21"/>
        <v>0.9</v>
      </c>
      <c r="L123" s="73">
        <f>IF('Indicator Data'!AV126="No data","x",ROUND(IF('Indicator Data'!AV126&gt;L$195,10,IF('Indicator Data'!AV126&lt;L$194,0,10-(L$195-'Indicator Data'!AV126)/(L$195-L$194)*10)),1))</f>
        <v>3.3</v>
      </c>
      <c r="M123" s="73">
        <f>IF('Indicator Data'!AW126="No data","x",IF('Indicator Data'!AW126=0,0,ROUND(IF(LOG('Indicator Data'!AW126)&gt;M$195,10,IF(LOG('Indicator Data'!AW126)&lt;M$194,0,10-(M$195-LOG('Indicator Data'!AW126))/(M$195-M$194)*10)),1)))</f>
        <v>9.8000000000000007</v>
      </c>
      <c r="N123" s="74">
        <f t="shared" si="22"/>
        <v>4.7</v>
      </c>
      <c r="O123" s="76">
        <f t="shared" si="23"/>
        <v>5.8</v>
      </c>
      <c r="P123" s="88">
        <f>IF(AND('Indicator Data'!BK126="No data",'Indicator Data'!BL126="No data"),0,SUM('Indicator Data'!BK126:BM126)/1000)</f>
        <v>20.863</v>
      </c>
      <c r="Q123" s="73">
        <f t="shared" si="24"/>
        <v>4.4000000000000004</v>
      </c>
      <c r="R123" s="77">
        <f>P123*1000/'Indicator Data'!CK126</f>
        <v>7.4277609923599768E-4</v>
      </c>
      <c r="S123" s="73">
        <f t="shared" si="25"/>
        <v>3</v>
      </c>
      <c r="T123" s="78">
        <f t="shared" si="26"/>
        <v>3.7</v>
      </c>
      <c r="U123" s="73">
        <f>IF('Indicator Data'!BA126="No data","x",ROUND(IF('Indicator Data'!BA126&gt;U$195,10,IF('Indicator Data'!BA126&lt;U$194,0,10-(U$195-'Indicator Data'!BA126)/(U$195-U$194)*10)),1))</f>
        <v>0.4</v>
      </c>
      <c r="V123" s="73">
        <f>IF('Indicator Data'!BB126="No data","x",IF('Indicator Data'!BB126=0,0,ROUND(IF(LOG('Indicator Data'!BB126)&gt;V$195,10,IF(LOG('Indicator Data'!BB126)&lt;V$194,0,10-(V$195-LOG('Indicator Data'!BB126))/(V$195-V$194)*10)),1)))</f>
        <v>0</v>
      </c>
      <c r="W123" s="73">
        <f t="shared" si="27"/>
        <v>0.2</v>
      </c>
      <c r="X123" s="73">
        <f>IF('Indicator Data'!AZ126="No data","x",ROUND(IF('Indicator Data'!AZ126&gt;X$195,10,IF('Indicator Data'!AZ126&lt;X$194,0,10-(X$195-'Indicator Data'!AZ126)/(X$195-X$194)*10)),1))</f>
        <v>2.8</v>
      </c>
      <c r="Y123" s="73">
        <f>IF('Indicator Data'!BC126="No data","x",ROUND(IF('Indicator Data'!BC126&gt;Y$195,10,IF('Indicator Data'!BC126&lt;Y$194,0,10-(Y$195-'Indicator Data'!BC126)/(Y$195-Y$194)*10)),1))</f>
        <v>0</v>
      </c>
      <c r="Z123" s="211">
        <f>IF('Indicator Data'!BD126="No data","x",ROUND(IF('Indicator Data'!BD126&gt;Z$195,10,IF('Indicator Data'!BD126&lt;Z$194,0,10-(Z$195-'Indicator Data'!BD126)/(Z$195-Z$194)*10)),1))</f>
        <v>0</v>
      </c>
      <c r="AA123" s="77">
        <f>IF('Indicator Data'!BE126="No data","x",IF('Indicator Data'!BE126&gt;'Indicator Data'!BE126,1,'Indicator Data'!BE126/'Indicator Data'!CK126))</f>
        <v>0.57185111780629017</v>
      </c>
      <c r="AB123" s="211">
        <f t="shared" si="28"/>
        <v>6.4</v>
      </c>
      <c r="AC123" s="74">
        <f t="shared" si="29"/>
        <v>2.4</v>
      </c>
      <c r="AD123" s="73">
        <f>IF('Indicator Data'!AX126="No data","x",ROUND(IF('Indicator Data'!AX126&gt;AD$195,10,IF('Indicator Data'!AX126&lt;AD$194,0,10-(AD$195-'Indicator Data'!AX126)/(AD$195-AD$194)*10)),1))</f>
        <v>2.6</v>
      </c>
      <c r="AE123" s="73">
        <f>IF('Indicator Data'!AY126="No data","x",ROUND(IF('Indicator Data'!AY126&gt;AE$195,10,IF('Indicator Data'!AY126&lt;AE$194,0,10-(AE$195-'Indicator Data'!AY126)/(AE$195-AE$194)*10)),1))</f>
        <v>6</v>
      </c>
      <c r="AF123" s="74">
        <f t="shared" si="30"/>
        <v>4.3</v>
      </c>
      <c r="AG123" s="88">
        <f>('Indicator Data'!BJ126+'Indicator Data'!BI126*0.5+'Indicator Data'!BH126*0.25)/1000</f>
        <v>511.65249999999997</v>
      </c>
      <c r="AH123" s="79">
        <f>AG123*1000/'Indicator Data'!CK126</f>
        <v>1.8216136131637171E-2</v>
      </c>
      <c r="AI123" s="74">
        <f t="shared" si="31"/>
        <v>1.8</v>
      </c>
      <c r="AJ123" s="73">
        <f>IF('Indicator Data'!BN126="No data","x",ROUND(IF('Indicator Data'!BN126&lt;$AJ$194,10,IF('Indicator Data'!BN126&gt;$AJ$195,0,($AJ$195-'Indicator Data'!BN126)/($AJ$195-$AJ$194)*10)),1))</f>
        <v>4.0999999999999996</v>
      </c>
      <c r="AK123" s="73">
        <f>IF('Indicator Data'!BO126="No data","x",ROUND(IF('Indicator Data'!BO126&gt;$AK$195,10,IF('Indicator Data'!BO126&lt;$AK$194,0,10-($AK$195-'Indicator Data'!BO126)/($AK$195-$AK$194)*10)),1))</f>
        <v>1.2</v>
      </c>
      <c r="AL123" s="80">
        <f>IF('Indicator Data'!BP126="No data","x",ROUND(IF('Indicator Data'!BP126&gt;$AL$195,10,IF('Indicator Data'!BP126&lt;$AL$194,0,10-($AL$195-'Indicator Data'!BP126)/($AL$195-$AL$194)*10)),1))</f>
        <v>9.4</v>
      </c>
      <c r="AM123" s="80">
        <f>IF('Indicator Data'!BQ126="No data","x",ROUND(IF('Indicator Data'!BQ126&gt;$AM$195,10,IF('Indicator Data'!BQ126&lt;$AM$194,0,10-($AM$195-'Indicator Data'!BQ126)/($AM$195-$AM$194)*10)),1))</f>
        <v>5.0999999999999996</v>
      </c>
      <c r="AN123" s="73">
        <f t="shared" si="32"/>
        <v>8.5</v>
      </c>
      <c r="AO123" s="74">
        <f t="shared" si="33"/>
        <v>2.7</v>
      </c>
      <c r="AP123" s="81">
        <f t="shared" si="34"/>
        <v>2.9</v>
      </c>
      <c r="AQ123" s="82">
        <f t="shared" si="35"/>
        <v>3.3</v>
      </c>
    </row>
    <row r="124" spans="1:43" s="4" customFormat="1" x14ac:dyDescent="0.25">
      <c r="A124" s="126" t="str">
        <f>'Indicator Data'!A127</f>
        <v>Netherlands</v>
      </c>
      <c r="B124" s="59" t="str">
        <f>'Indicator Data'!B127</f>
        <v>NLD</v>
      </c>
      <c r="C124" s="73">
        <f>ROUND(IF('Indicator Data'!AQ127="No data",IF((0.1233*LN('Indicator Data'!CJ127)-0.4559)&gt;C$195,0,IF((0.1233*LN('Indicator Data'!CJ127)-0.4559)&lt;C$194,10,(C$195-(0.1233*LN('Indicator Data'!CJ127)-0.4559))/(C$195-C$194)*10)),IF('Indicator Data'!AQ127&gt;C$195,0,IF('Indicator Data'!AQ127&lt;C$194,10,(C$195-'Indicator Data'!AQ127)/(C$195-C$194)*10))),1)</f>
        <v>0.3</v>
      </c>
      <c r="D124" s="73" t="str">
        <f>IF('Indicator Data'!AR127="No data","x",ROUND((IF(LOG('Indicator Data'!AR127*1000)&gt;D$195,10,IF(LOG('Indicator Data'!AR127*1000)&lt;D$194,0,10-(D$195-LOG('Indicator Data'!AR127*1000))/(D$195-D$194)*10))),1))</f>
        <v>x</v>
      </c>
      <c r="E124" s="74">
        <f t="shared" si="19"/>
        <v>0.3</v>
      </c>
      <c r="F124" s="73">
        <f>IF('Indicator Data'!BF127="No data","x",ROUND(IF('Indicator Data'!BF127&gt;F$195,10,IF('Indicator Data'!BF127&lt;F$194,0,10-(F$195-'Indicator Data'!BF127)/(F$195-F$194)*10)),1))</f>
        <v>0.6</v>
      </c>
      <c r="G124" s="73">
        <f>IF('Indicator Data'!BG127="No data","x",ROUND(IF('Indicator Data'!BG127&gt;G$195,10,IF('Indicator Data'!BG127&lt;G$194,0,10-(G$195-'Indicator Data'!BG127)/(G$195-G$194)*10)),1))</f>
        <v>0.7</v>
      </c>
      <c r="H124" s="74">
        <f t="shared" si="20"/>
        <v>0.7</v>
      </c>
      <c r="I124" s="75">
        <f>SUM(IF('Indicator Data'!AS127=0,0,'Indicator Data'!AS127),SUM('Indicator Data'!AT127:AU127))</f>
        <v>0</v>
      </c>
      <c r="J124" s="75">
        <f>I124/'Indicator Data'!CK127*1000000</f>
        <v>0</v>
      </c>
      <c r="K124" s="73">
        <f t="shared" si="21"/>
        <v>0</v>
      </c>
      <c r="L124" s="73" t="str">
        <f>IF('Indicator Data'!AV127="No data","x",ROUND(IF('Indicator Data'!AV127&gt;L$195,10,IF('Indicator Data'!AV127&lt;L$194,0,10-(L$195-'Indicator Data'!AV127)/(L$195-L$194)*10)),1))</f>
        <v>x</v>
      </c>
      <c r="M124" s="73">
        <f>IF('Indicator Data'!AW127="No data","x",IF('Indicator Data'!AW127=0,0,ROUND(IF(LOG('Indicator Data'!AW127)&gt;M$195,10,IF(LOG('Indicator Data'!AW127)&lt;M$194,0,10-(M$195-LOG('Indicator Data'!AW127))/(M$195-M$194)*10)),1)))</f>
        <v>3.1</v>
      </c>
      <c r="N124" s="74">
        <f t="shared" si="22"/>
        <v>1.6</v>
      </c>
      <c r="O124" s="76">
        <f t="shared" si="23"/>
        <v>0.7</v>
      </c>
      <c r="P124" s="88">
        <f>IF(AND('Indicator Data'!BK127="No data",'Indicator Data'!BL127="No data"),0,SUM('Indicator Data'!BK127:BM127)/1000)</f>
        <v>114.14</v>
      </c>
      <c r="Q124" s="73">
        <f t="shared" si="24"/>
        <v>6.9</v>
      </c>
      <c r="R124" s="77">
        <f>P124*1000/'Indicator Data'!CK127</f>
        <v>6.6241015619740587E-3</v>
      </c>
      <c r="S124" s="73">
        <f t="shared" si="25"/>
        <v>5.0999999999999996</v>
      </c>
      <c r="T124" s="78">
        <f t="shared" si="26"/>
        <v>6</v>
      </c>
      <c r="U124" s="73">
        <f>IF('Indicator Data'!BA127="No data","x",ROUND(IF('Indicator Data'!BA127&gt;U$195,10,IF('Indicator Data'!BA127&lt;U$194,0,10-(U$195-'Indicator Data'!BA127)/(U$195-U$194)*10)),1))</f>
        <v>0.4</v>
      </c>
      <c r="V124" s="73">
        <f>IF('Indicator Data'!BB127="No data","x",IF('Indicator Data'!BB127=0,0,ROUND(IF(LOG('Indicator Data'!BB127)&gt;V$195,10,IF(LOG('Indicator Data'!BB127)&lt;V$194,0,10-(V$195-LOG('Indicator Data'!BB127))/(V$195-V$194)*10)),1)))</f>
        <v>2.6</v>
      </c>
      <c r="W124" s="73">
        <f t="shared" si="27"/>
        <v>1.5</v>
      </c>
      <c r="X124" s="73">
        <f>IF('Indicator Data'!AZ127="No data","x",ROUND(IF('Indicator Data'!AZ127&gt;X$195,10,IF('Indicator Data'!AZ127&lt;X$194,0,10-(X$195-'Indicator Data'!AZ127)/(X$195-X$194)*10)),1))</f>
        <v>0.1</v>
      </c>
      <c r="Y124" s="73" t="str">
        <f>IF('Indicator Data'!BC127="No data","x",ROUND(IF('Indicator Data'!BC127&gt;Y$195,10,IF('Indicator Data'!BC127&lt;Y$194,0,10-(Y$195-'Indicator Data'!BC127)/(Y$195-Y$194)*10)),1))</f>
        <v>x</v>
      </c>
      <c r="Z124" s="211" t="str">
        <f>IF('Indicator Data'!BD127="No data","x",ROUND(IF('Indicator Data'!BD127&gt;Z$195,10,IF('Indicator Data'!BD127&lt;Z$194,0,10-(Z$195-'Indicator Data'!BD127)/(Z$195-Z$194)*10)),1))</f>
        <v>x</v>
      </c>
      <c r="AA124" s="77">
        <f>IF('Indicator Data'!BE127="No data","x",IF('Indicator Data'!BE127&gt;'Indicator Data'!BE127,1,'Indicator Data'!BE127/'Indicator Data'!CK127))</f>
        <v>2.3794302088745085E-6</v>
      </c>
      <c r="AB124" s="211">
        <f t="shared" si="28"/>
        <v>0</v>
      </c>
      <c r="AC124" s="74">
        <f t="shared" si="29"/>
        <v>0.5</v>
      </c>
      <c r="AD124" s="73">
        <f>IF('Indicator Data'!AX127="No data","x",ROUND(IF('Indicator Data'!AX127&gt;AD$195,10,IF('Indicator Data'!AX127&lt;AD$194,0,10-(AD$195-'Indicator Data'!AX127)/(AD$195-AD$194)*10)),1))</f>
        <v>0.3</v>
      </c>
      <c r="AE124" s="73" t="str">
        <f>IF('Indicator Data'!AY127="No data","x",ROUND(IF('Indicator Data'!AY127&gt;AE$195,10,IF('Indicator Data'!AY127&lt;AE$194,0,10-(AE$195-'Indicator Data'!AY127)/(AE$195-AE$194)*10)),1))</f>
        <v>x</v>
      </c>
      <c r="AF124" s="74">
        <f t="shared" si="30"/>
        <v>0.3</v>
      </c>
      <c r="AG124" s="88">
        <f>('Indicator Data'!BJ127+'Indicator Data'!BI127*0.5+'Indicator Data'!BH127*0.25)/1000</f>
        <v>0</v>
      </c>
      <c r="AH124" s="79">
        <f>AG124*1000/'Indicator Data'!CK127</f>
        <v>0</v>
      </c>
      <c r="AI124" s="74">
        <f t="shared" si="31"/>
        <v>0</v>
      </c>
      <c r="AJ124" s="73">
        <f>IF('Indicator Data'!BN127="No data","x",ROUND(IF('Indicator Data'!BN127&lt;$AJ$194,10,IF('Indicator Data'!BN127&gt;$AJ$195,0,($AJ$195-'Indicator Data'!BN127)/($AJ$195-$AJ$194)*10)),1))</f>
        <v>3.2</v>
      </c>
      <c r="AK124" s="73">
        <f>IF('Indicator Data'!BO127="No data","x",ROUND(IF('Indicator Data'!BO127&gt;$AK$195,10,IF('Indicator Data'!BO127&lt;$AK$194,0,10-($AK$195-'Indicator Data'!BO127)/($AK$195-$AK$194)*10)),1))</f>
        <v>0</v>
      </c>
      <c r="AL124" s="80">
        <f>IF('Indicator Data'!BP127="No data","x",ROUND(IF('Indicator Data'!BP127&gt;$AL$195,10,IF('Indicator Data'!BP127&lt;$AL$194,0,10-($AL$195-'Indicator Data'!BP127)/($AL$195-$AL$194)*10)),1))</f>
        <v>0.4</v>
      </c>
      <c r="AM124" s="80">
        <f>IF('Indicator Data'!BQ127="No data","x",ROUND(IF('Indicator Data'!BQ127&gt;$AM$195,10,IF('Indicator Data'!BQ127&lt;$AM$194,0,10-($AM$195-'Indicator Data'!BQ127)/($AM$195-$AM$194)*10)),1))</f>
        <v>2.8</v>
      </c>
      <c r="AN124" s="73">
        <f t="shared" si="32"/>
        <v>0.9</v>
      </c>
      <c r="AO124" s="74">
        <f t="shared" si="33"/>
        <v>1.6</v>
      </c>
      <c r="AP124" s="81">
        <f t="shared" si="34"/>
        <v>0.6</v>
      </c>
      <c r="AQ124" s="82">
        <f t="shared" si="35"/>
        <v>3.8</v>
      </c>
    </row>
    <row r="125" spans="1:43" s="4" customFormat="1" x14ac:dyDescent="0.25">
      <c r="A125" s="126" t="str">
        <f>'Indicator Data'!A128</f>
        <v>New Zealand</v>
      </c>
      <c r="B125" s="59" t="str">
        <f>'Indicator Data'!B128</f>
        <v>NZL</v>
      </c>
      <c r="C125" s="73">
        <f>ROUND(IF('Indicator Data'!AQ128="No data",IF((0.1233*LN('Indicator Data'!CJ128)-0.4559)&gt;C$195,0,IF((0.1233*LN('Indicator Data'!CJ128)-0.4559)&lt;C$194,10,(C$195-(0.1233*LN('Indicator Data'!CJ128)-0.4559))/(C$195-C$194)*10)),IF('Indicator Data'!AQ128&gt;C$195,0,IF('Indicator Data'!AQ128&lt;C$194,10,(C$195-'Indicator Data'!AQ128)/(C$195-C$194)*10))),1)</f>
        <v>0.5</v>
      </c>
      <c r="D125" s="73" t="str">
        <f>IF('Indicator Data'!AR128="No data","x",ROUND((IF(LOG('Indicator Data'!AR128*1000)&gt;D$195,10,IF(LOG('Indicator Data'!AR128*1000)&lt;D$194,0,10-(D$195-LOG('Indicator Data'!AR128*1000))/(D$195-D$194)*10))),1))</f>
        <v>x</v>
      </c>
      <c r="E125" s="74">
        <f t="shared" si="19"/>
        <v>0.5</v>
      </c>
      <c r="F125" s="73">
        <f>IF('Indicator Data'!BF128="No data","x",ROUND(IF('Indicator Data'!BF128&gt;F$195,10,IF('Indicator Data'!BF128&lt;F$194,0,10-(F$195-'Indicator Data'!BF128)/(F$195-F$194)*10)),1))</f>
        <v>1.8</v>
      </c>
      <c r="G125" s="73" t="str">
        <f>IF('Indicator Data'!BG128="No data","x",ROUND(IF('Indicator Data'!BG128&gt;G$195,10,IF('Indicator Data'!BG128&lt;G$194,0,10-(G$195-'Indicator Data'!BG128)/(G$195-G$194)*10)),1))</f>
        <v>x</v>
      </c>
      <c r="H125" s="74">
        <f t="shared" si="20"/>
        <v>1.8</v>
      </c>
      <c r="I125" s="75">
        <f>SUM(IF('Indicator Data'!AS128=0,0,'Indicator Data'!AS128),SUM('Indicator Data'!AT128:AU128))</f>
        <v>-1.1745E-2</v>
      </c>
      <c r="J125" s="75">
        <f>I125/'Indicator Data'!CK128*1000000</f>
        <v>-2.4040528093337431E-3</v>
      </c>
      <c r="K125" s="73">
        <f t="shared" si="21"/>
        <v>0</v>
      </c>
      <c r="L125" s="73" t="str">
        <f>IF('Indicator Data'!AV128="No data","x",ROUND(IF('Indicator Data'!AV128&gt;L$195,10,IF('Indicator Data'!AV128&lt;L$194,0,10-(L$195-'Indicator Data'!AV128)/(L$195-L$194)*10)),1))</f>
        <v>x</v>
      </c>
      <c r="M125" s="73">
        <f>IF('Indicator Data'!AW128="No data","x",IF('Indicator Data'!AW128=0,0,ROUND(IF(LOG('Indicator Data'!AW128)&gt;M$195,10,IF(LOG('Indicator Data'!AW128)&lt;M$194,0,10-(M$195-LOG('Indicator Data'!AW128))/(M$195-M$194)*10)),1)))</f>
        <v>2.9</v>
      </c>
      <c r="N125" s="74">
        <f t="shared" si="22"/>
        <v>1.5</v>
      </c>
      <c r="O125" s="76">
        <f t="shared" si="23"/>
        <v>1.1000000000000001</v>
      </c>
      <c r="P125" s="88">
        <f>IF(AND('Indicator Data'!BK128="No data",'Indicator Data'!BL128="No data"),0,SUM('Indicator Data'!BK128:BM128)/1000)</f>
        <v>2.0390000000000001</v>
      </c>
      <c r="Q125" s="73">
        <f t="shared" si="24"/>
        <v>1</v>
      </c>
      <c r="R125" s="77">
        <f>P125*1000/'Indicator Data'!CK128</f>
        <v>4.1735748643946378E-4</v>
      </c>
      <c r="S125" s="73">
        <f t="shared" si="25"/>
        <v>2.6</v>
      </c>
      <c r="T125" s="78">
        <f t="shared" si="26"/>
        <v>1.8</v>
      </c>
      <c r="U125" s="73">
        <f>IF('Indicator Data'!BA128="No data","x",ROUND(IF('Indicator Data'!BA128&gt;U$195,10,IF('Indicator Data'!BA128&lt;U$194,0,10-(U$195-'Indicator Data'!BA128)/(U$195-U$194)*10)),1))</f>
        <v>0.2</v>
      </c>
      <c r="V125" s="73" t="str">
        <f>IF('Indicator Data'!BB128="No data","x",IF('Indicator Data'!BB128=0,0,ROUND(IF(LOG('Indicator Data'!BB128)&gt;V$195,10,IF(LOG('Indicator Data'!BB128)&lt;V$194,0,10-(V$195-LOG('Indicator Data'!BB128))/(V$195-V$194)*10)),1)))</f>
        <v>x</v>
      </c>
      <c r="W125" s="73">
        <f t="shared" si="27"/>
        <v>0.2</v>
      </c>
      <c r="X125" s="73">
        <f>IF('Indicator Data'!AZ128="No data","x",ROUND(IF('Indicator Data'!AZ128&gt;X$195,10,IF('Indicator Data'!AZ128&lt;X$194,0,10-(X$195-'Indicator Data'!AZ128)/(X$195-X$194)*10)),1))</f>
        <v>0.1</v>
      </c>
      <c r="Y125" s="73" t="str">
        <f>IF('Indicator Data'!BC128="No data","x",ROUND(IF('Indicator Data'!BC128&gt;Y$195,10,IF('Indicator Data'!BC128&lt;Y$194,0,10-(Y$195-'Indicator Data'!BC128)/(Y$195-Y$194)*10)),1))</f>
        <v>x</v>
      </c>
      <c r="Z125" s="211" t="str">
        <f>IF('Indicator Data'!BD128="No data","x",ROUND(IF('Indicator Data'!BD128&gt;Z$195,10,IF('Indicator Data'!BD128&lt;Z$194,0,10-(Z$195-'Indicator Data'!BD128)/(Z$195-Z$194)*10)),1))</f>
        <v>x</v>
      </c>
      <c r="AA125" s="77">
        <f>IF('Indicator Data'!BE128="No data","x",IF('Indicator Data'!BE128&gt;'Indicator Data'!BE128,1,'Indicator Data'!BE128/'Indicator Data'!CK128))</f>
        <v>6.140620202640467E-7</v>
      </c>
      <c r="AB125" s="211">
        <f t="shared" si="28"/>
        <v>0</v>
      </c>
      <c r="AC125" s="74">
        <f t="shared" si="29"/>
        <v>0.1</v>
      </c>
      <c r="AD125" s="73">
        <f>IF('Indicator Data'!AX128="No data","x",ROUND(IF('Indicator Data'!AX128&gt;AD$195,10,IF('Indicator Data'!AX128&lt;AD$194,0,10-(AD$195-'Indicator Data'!AX128)/(AD$195-AD$194)*10)),1))</f>
        <v>0.4</v>
      </c>
      <c r="AE125" s="73" t="str">
        <f>IF('Indicator Data'!AY128="No data","x",ROUND(IF('Indicator Data'!AY128&gt;AE$195,10,IF('Indicator Data'!AY128&lt;AE$194,0,10-(AE$195-'Indicator Data'!AY128)/(AE$195-AE$194)*10)),1))</f>
        <v>x</v>
      </c>
      <c r="AF125" s="74">
        <f t="shared" si="30"/>
        <v>0.4</v>
      </c>
      <c r="AG125" s="88">
        <f>('Indicator Data'!BJ128+'Indicator Data'!BI128*0.5+'Indicator Data'!BH128*0.25)/1000</f>
        <v>0.64575000000000005</v>
      </c>
      <c r="AH125" s="79">
        <f>AG125*1000/'Indicator Data'!CK128</f>
        <v>1.3217684986183603E-4</v>
      </c>
      <c r="AI125" s="74">
        <f t="shared" si="31"/>
        <v>0</v>
      </c>
      <c r="AJ125" s="73">
        <f>IF('Indicator Data'!BN128="No data","x",ROUND(IF('Indicator Data'!BN128&lt;$AJ$194,10,IF('Indicator Data'!BN128&gt;$AJ$195,0,($AJ$195-'Indicator Data'!BN128)/($AJ$195-$AJ$194)*10)),1))</f>
        <v>2.8</v>
      </c>
      <c r="AK125" s="73">
        <f>IF('Indicator Data'!BO128="No data","x",ROUND(IF('Indicator Data'!BO128&gt;$AK$195,10,IF('Indicator Data'!BO128&lt;$AK$194,0,10-($AK$195-'Indicator Data'!BO128)/($AK$195-$AK$194)*10)),1))</f>
        <v>0</v>
      </c>
      <c r="AL125" s="80">
        <f>IF('Indicator Data'!BP128="No data","x",ROUND(IF('Indicator Data'!BP128&gt;$AL$195,10,IF('Indicator Data'!BP128&lt;$AL$194,0,10-($AL$195-'Indicator Data'!BP128)/($AL$195-$AL$194)*10)),1))</f>
        <v>1.1000000000000001</v>
      </c>
      <c r="AM125" s="80" t="str">
        <f>IF('Indicator Data'!BQ128="No data","x",ROUND(IF('Indicator Data'!BQ128&gt;$AM$195,10,IF('Indicator Data'!BQ128&lt;$AM$194,0,10-($AM$195-'Indicator Data'!BQ128)/($AM$195-$AM$194)*10)),1))</f>
        <v>x</v>
      </c>
      <c r="AN125" s="73">
        <f t="shared" si="32"/>
        <v>1.1000000000000001</v>
      </c>
      <c r="AO125" s="74">
        <f t="shared" si="33"/>
        <v>1.4</v>
      </c>
      <c r="AP125" s="81">
        <f t="shared" si="34"/>
        <v>0.5</v>
      </c>
      <c r="AQ125" s="82">
        <f t="shared" si="35"/>
        <v>1.2</v>
      </c>
    </row>
    <row r="126" spans="1:43" s="4" customFormat="1" x14ac:dyDescent="0.25">
      <c r="A126" s="126" t="str">
        <f>'Indicator Data'!A129</f>
        <v>Nicaragua</v>
      </c>
      <c r="B126" s="59" t="str">
        <f>'Indicator Data'!B129</f>
        <v>NIC</v>
      </c>
      <c r="C126" s="73">
        <f>ROUND(IF('Indicator Data'!AQ129="No data",IF((0.1233*LN('Indicator Data'!CJ129)-0.4559)&gt;C$195,0,IF((0.1233*LN('Indicator Data'!CJ129)-0.4559)&lt;C$194,10,(C$195-(0.1233*LN('Indicator Data'!CJ129)-0.4559))/(C$195-C$194)*10)),IF('Indicator Data'!AQ129&gt;C$195,0,IF('Indicator Data'!AQ129&lt;C$194,10,(C$195-'Indicator Data'!AQ129)/(C$195-C$194)*10))),1)</f>
        <v>4.5</v>
      </c>
      <c r="D126" s="73">
        <f>IF('Indicator Data'!AR129="No data","x",ROUND((IF(LOG('Indicator Data'!AR129*1000)&gt;D$195,10,IF(LOG('Indicator Data'!AR129*1000)&lt;D$194,0,10-(D$195-LOG('Indicator Data'!AR129*1000))/(D$195-D$194)*10))),1))</f>
        <v>7.2</v>
      </c>
      <c r="E126" s="74">
        <f t="shared" si="19"/>
        <v>6</v>
      </c>
      <c r="F126" s="73">
        <f>IF('Indicator Data'!BF129="No data","x",ROUND(IF('Indicator Data'!BF129&gt;F$195,10,IF('Indicator Data'!BF129&lt;F$194,0,10-(F$195-'Indicator Data'!BF129)/(F$195-F$194)*10)),1))</f>
        <v>6.1</v>
      </c>
      <c r="G126" s="73">
        <f>IF('Indicator Data'!BG129="No data","x",ROUND(IF('Indicator Data'!BG129&gt;G$195,10,IF('Indicator Data'!BG129&lt;G$194,0,10-(G$195-'Indicator Data'!BG129)/(G$195-G$194)*10)),1))</f>
        <v>5.5</v>
      </c>
      <c r="H126" s="74">
        <f t="shared" si="20"/>
        <v>5.8</v>
      </c>
      <c r="I126" s="75">
        <f>SUM(IF('Indicator Data'!AS129=0,0,'Indicator Data'!AS129),SUM('Indicator Data'!AT129:AU129))</f>
        <v>364.77191600000003</v>
      </c>
      <c r="J126" s="75">
        <f>I126/'Indicator Data'!CK129*1000000</f>
        <v>56.418093351602579</v>
      </c>
      <c r="K126" s="73">
        <f t="shared" si="21"/>
        <v>1.1000000000000001</v>
      </c>
      <c r="L126" s="73">
        <f>IF('Indicator Data'!AV129="No data","x",ROUND(IF('Indicator Data'!AV129&gt;L$195,10,IF('Indicator Data'!AV129&lt;L$194,0,10-(L$195-'Indicator Data'!AV129)/(L$195-L$194)*10)),1))</f>
        <v>2.8</v>
      </c>
      <c r="M126" s="73">
        <f>IF('Indicator Data'!AW129="No data","x",IF('Indicator Data'!AW129=0,0,ROUND(IF(LOG('Indicator Data'!AW129)&gt;M$195,10,IF(LOG('Indicator Data'!AW129)&lt;M$194,0,10-(M$195-LOG('Indicator Data'!AW129))/(M$195-M$194)*10)),1)))</f>
        <v>8.3000000000000007</v>
      </c>
      <c r="N126" s="74">
        <f t="shared" si="22"/>
        <v>4.0999999999999996</v>
      </c>
      <c r="O126" s="76">
        <f t="shared" si="23"/>
        <v>5.5</v>
      </c>
      <c r="P126" s="88">
        <f>IF(AND('Indicator Data'!BK129="No data",'Indicator Data'!BL129="No data"),0,SUM('Indicator Data'!BK129:BM129)/1000)</f>
        <v>0.45700000000000002</v>
      </c>
      <c r="Q126" s="73">
        <f t="shared" si="24"/>
        <v>0</v>
      </c>
      <c r="R126" s="77">
        <f>P126*1000/'Indicator Data'!CK129</f>
        <v>7.0682713034526414E-5</v>
      </c>
      <c r="S126" s="73">
        <f t="shared" si="25"/>
        <v>1.7</v>
      </c>
      <c r="T126" s="78">
        <f t="shared" si="26"/>
        <v>0.9</v>
      </c>
      <c r="U126" s="73">
        <f>IF('Indicator Data'!BA129="No data","x",ROUND(IF('Indicator Data'!BA129&gt;U$195,10,IF('Indicator Data'!BA129&lt;U$194,0,10-(U$195-'Indicator Data'!BA129)/(U$195-U$194)*10)),1))</f>
        <v>0.4</v>
      </c>
      <c r="V126" s="73">
        <f>IF('Indicator Data'!BB129="No data","x",IF('Indicator Data'!BB129=0,0,ROUND(IF(LOG('Indicator Data'!BB129)&gt;V$195,10,IF(LOG('Indicator Data'!BB129)&lt;V$194,0,10-(V$195-LOG('Indicator Data'!BB129))/(V$195-V$194)*10)),1)))</f>
        <v>3.6</v>
      </c>
      <c r="W126" s="73">
        <f t="shared" si="27"/>
        <v>2</v>
      </c>
      <c r="X126" s="73">
        <f>IF('Indicator Data'!AZ129="No data","x",ROUND(IF('Indicator Data'!AZ129&gt;X$195,10,IF('Indicator Data'!AZ129&lt;X$194,0,10-(X$195-'Indicator Data'!AZ129)/(X$195-X$194)*10)),1))</f>
        <v>0.8</v>
      </c>
      <c r="Y126" s="73">
        <f>IF('Indicator Data'!BC129="No data","x",ROUND(IF('Indicator Data'!BC129&gt;Y$195,10,IF('Indicator Data'!BC129&lt;Y$194,0,10-(Y$195-'Indicator Data'!BC129)/(Y$195-Y$194)*10)),1))</f>
        <v>0</v>
      </c>
      <c r="Z126" s="211">
        <f>IF('Indicator Data'!BD129="No data","x",ROUND(IF('Indicator Data'!BD129&gt;Z$195,10,IF('Indicator Data'!BD129&lt;Z$194,0,10-(Z$195-'Indicator Data'!BD129)/(Z$195-Z$194)*10)),1))</f>
        <v>0.1</v>
      </c>
      <c r="AA126" s="77">
        <f>IF('Indicator Data'!BE129="No data","x",IF('Indicator Data'!BE129&gt;'Indicator Data'!BE129,1,'Indicator Data'!BE129/'Indicator Data'!CK129))</f>
        <v>0.24965087843764291</v>
      </c>
      <c r="AB126" s="211">
        <f t="shared" si="28"/>
        <v>2.8</v>
      </c>
      <c r="AC126" s="74">
        <f t="shared" si="29"/>
        <v>1.4</v>
      </c>
      <c r="AD126" s="73">
        <f>IF('Indicator Data'!AX129="No data","x",ROUND(IF('Indicator Data'!AX129&gt;AD$195,10,IF('Indicator Data'!AX129&lt;AD$194,0,10-(AD$195-'Indicator Data'!AX129)/(AD$195-AD$194)*10)),1))</f>
        <v>1.3</v>
      </c>
      <c r="AE126" s="73">
        <f>IF('Indicator Data'!AY129="No data","x",ROUND(IF('Indicator Data'!AY129&gt;AE$195,10,IF('Indicator Data'!AY129&lt;AE$194,0,10-(AE$195-'Indicator Data'!AY129)/(AE$195-AE$194)*10)),1))</f>
        <v>1.3</v>
      </c>
      <c r="AF126" s="74">
        <f t="shared" si="30"/>
        <v>1.3</v>
      </c>
      <c r="AG126" s="88">
        <f>('Indicator Data'!BJ129+'Indicator Data'!BI129*0.5+'Indicator Data'!BH129*0.25)/1000</f>
        <v>169.72874999999999</v>
      </c>
      <c r="AH126" s="79">
        <f>AG126*1000/'Indicator Data'!CK129</f>
        <v>2.6251397220916576E-2</v>
      </c>
      <c r="AI126" s="74">
        <f t="shared" si="31"/>
        <v>2.6</v>
      </c>
      <c r="AJ126" s="73">
        <f>IF('Indicator Data'!BN129="No data","x",ROUND(IF('Indicator Data'!BN129&lt;$AJ$194,10,IF('Indicator Data'!BN129&gt;$AJ$195,0,($AJ$195-'Indicator Data'!BN129)/($AJ$195-$AJ$194)*10)),1))</f>
        <v>4.5</v>
      </c>
      <c r="AK126" s="73">
        <f>IF('Indicator Data'!BO129="No data","x",ROUND(IF('Indicator Data'!BO129&gt;$AK$195,10,IF('Indicator Data'!BO129&lt;$AK$194,0,10-($AK$195-'Indicator Data'!BO129)/($AK$195-$AK$194)*10)),1))</f>
        <v>4</v>
      </c>
      <c r="AL126" s="80">
        <f>IF('Indicator Data'!BP129="No data","x",ROUND(IF('Indicator Data'!BP129&gt;$AL$195,10,IF('Indicator Data'!BP129&lt;$AL$194,0,10-($AL$195-'Indicator Data'!BP129)/($AL$195-$AL$194)*10)),1))</f>
        <v>3.9</v>
      </c>
      <c r="AM126" s="80">
        <f>IF('Indicator Data'!BQ129="No data","x",ROUND(IF('Indicator Data'!BQ129&gt;$AM$195,10,IF('Indicator Data'!BQ129&lt;$AM$194,0,10-($AM$195-'Indicator Data'!BQ129)/($AM$195-$AM$194)*10)),1))</f>
        <v>3.2</v>
      </c>
      <c r="AN126" s="73">
        <f t="shared" si="32"/>
        <v>3.8</v>
      </c>
      <c r="AO126" s="74">
        <f t="shared" si="33"/>
        <v>4.3</v>
      </c>
      <c r="AP126" s="81">
        <f t="shared" si="34"/>
        <v>2.5</v>
      </c>
      <c r="AQ126" s="82">
        <f t="shared" si="35"/>
        <v>1.7</v>
      </c>
    </row>
    <row r="127" spans="1:43" s="4" customFormat="1" x14ac:dyDescent="0.25">
      <c r="A127" s="126" t="str">
        <f>'Indicator Data'!A130</f>
        <v>Niger</v>
      </c>
      <c r="B127" s="59" t="str">
        <f>'Indicator Data'!B130</f>
        <v>NER</v>
      </c>
      <c r="C127" s="73">
        <f>ROUND(IF('Indicator Data'!AQ130="No data",IF((0.1233*LN('Indicator Data'!CJ130)-0.4559)&gt;C$195,0,IF((0.1233*LN('Indicator Data'!CJ130)-0.4559)&lt;C$194,10,(C$195-(0.1233*LN('Indicator Data'!CJ130)-0.4559))/(C$195-C$194)*10)),IF('Indicator Data'!AQ130&gt;C$195,0,IF('Indicator Data'!AQ130&lt;C$194,10,(C$195-'Indicator Data'!AQ130)/(C$195-C$194)*10))),1)</f>
        <v>9.1999999999999993</v>
      </c>
      <c r="D127" s="73">
        <f>IF('Indicator Data'!AR130="No data","x",ROUND((IF(LOG('Indicator Data'!AR130*1000)&gt;D$195,10,IF(LOG('Indicator Data'!AR130*1000)&lt;D$194,0,10-(D$195-LOG('Indicator Data'!AR130*1000))/(D$195-D$194)*10))),1))</f>
        <v>10</v>
      </c>
      <c r="E127" s="74">
        <f t="shared" si="19"/>
        <v>9.6999999999999993</v>
      </c>
      <c r="F127" s="73">
        <f>IF('Indicator Data'!BF130="No data","x",ROUND(IF('Indicator Data'!BF130&gt;F$195,10,IF('Indicator Data'!BF130&lt;F$194,0,10-(F$195-'Indicator Data'!BF130)/(F$195-F$194)*10)),1))</f>
        <v>8.6999999999999993</v>
      </c>
      <c r="G127" s="73">
        <f>IF('Indicator Data'!BG130="No data","x",ROUND(IF('Indicator Data'!BG130&gt;G$195,10,IF('Indicator Data'!BG130&lt;G$194,0,10-(G$195-'Indicator Data'!BG130)/(G$195-G$194)*10)),1))</f>
        <v>2.2000000000000002</v>
      </c>
      <c r="H127" s="74">
        <f t="shared" si="20"/>
        <v>5.5</v>
      </c>
      <c r="I127" s="75">
        <f>SUM(IF('Indicator Data'!AS130=0,0,'Indicator Data'!AS130),SUM('Indicator Data'!AT130:AU130))</f>
        <v>1548.4578259999998</v>
      </c>
      <c r="J127" s="75">
        <f>I127/'Indicator Data'!CK130*1000000</f>
        <v>68.99529535959357</v>
      </c>
      <c r="K127" s="73">
        <f t="shared" si="21"/>
        <v>1.4</v>
      </c>
      <c r="L127" s="73">
        <f>IF('Indicator Data'!AV130="No data","x",ROUND(IF('Indicator Data'!AV130&gt;L$195,10,IF('Indicator Data'!AV130&lt;L$194,0,10-(L$195-'Indicator Data'!AV130)/(L$195-L$194)*10)),1))</f>
        <v>10</v>
      </c>
      <c r="M127" s="73">
        <f>IF('Indicator Data'!AW130="No data","x",IF('Indicator Data'!AW130=0,0,ROUND(IF(LOG('Indicator Data'!AW130)&gt;M$195,10,IF(LOG('Indicator Data'!AW130)&lt;M$194,0,10-(M$195-LOG('Indicator Data'!AW130))/(M$195-M$194)*10)),1)))</f>
        <v>6.3</v>
      </c>
      <c r="N127" s="74">
        <f t="shared" si="22"/>
        <v>5.9</v>
      </c>
      <c r="O127" s="76">
        <f t="shared" si="23"/>
        <v>7.7</v>
      </c>
      <c r="P127" s="88">
        <f>IF(AND('Indicator Data'!BK130="No data",'Indicator Data'!BL130="No data"),0,SUM('Indicator Data'!BK130:BM130)/1000)</f>
        <v>335.77600000000001</v>
      </c>
      <c r="Q127" s="73">
        <f t="shared" si="24"/>
        <v>8.4</v>
      </c>
      <c r="R127" s="77">
        <f>P127*1000/'Indicator Data'!CK130</f>
        <v>1.4961314351394478E-2</v>
      </c>
      <c r="S127" s="73">
        <f t="shared" si="25"/>
        <v>6.2</v>
      </c>
      <c r="T127" s="78">
        <f t="shared" si="26"/>
        <v>7.3</v>
      </c>
      <c r="U127" s="73">
        <f>IF('Indicator Data'!BA130="No data","x",ROUND(IF('Indicator Data'!BA130&gt;U$195,10,IF('Indicator Data'!BA130&lt;U$194,0,10-(U$195-'Indicator Data'!BA130)/(U$195-U$194)*10)),1))</f>
        <v>0.8</v>
      </c>
      <c r="V127" s="73">
        <f>IF('Indicator Data'!BB130="No data","x",IF('Indicator Data'!BB130=0,0,ROUND(IF(LOG('Indicator Data'!BB130)&gt;V$195,10,IF(LOG('Indicator Data'!BB130)&lt;V$194,0,10-(V$195-LOG('Indicator Data'!BB130))/(V$195-V$194)*10)),1)))</f>
        <v>3.8</v>
      </c>
      <c r="W127" s="73">
        <f t="shared" si="27"/>
        <v>2.2999999999999998</v>
      </c>
      <c r="X127" s="73">
        <f>IF('Indicator Data'!AZ130="No data","x",ROUND(IF('Indicator Data'!AZ130&gt;X$195,10,IF('Indicator Data'!AZ130&lt;X$194,0,10-(X$195-'Indicator Data'!AZ130)/(X$195-X$194)*10)),1))</f>
        <v>1.6</v>
      </c>
      <c r="Y127" s="73">
        <f>IF('Indicator Data'!BC130="No data","x",ROUND(IF('Indicator Data'!BC130&gt;Y$195,10,IF('Indicator Data'!BC130&lt;Y$194,0,10-(Y$195-'Indicator Data'!BC130)/(Y$195-Y$194)*10)),1))</f>
        <v>10</v>
      </c>
      <c r="Z127" s="211">
        <f>IF('Indicator Data'!BD130="No data","x",ROUND(IF('Indicator Data'!BD130&gt;Z$195,10,IF('Indicator Data'!BD130&lt;Z$194,0,10-(Z$195-'Indicator Data'!BD130)/(Z$195-Z$194)*10)),1))</f>
        <v>9</v>
      </c>
      <c r="AA127" s="77">
        <f>IF('Indicator Data'!BE130="No data","x",IF('Indicator Data'!BE130&gt;'Indicator Data'!BE130,1,'Indicator Data'!BE130/'Indicator Data'!CK130))</f>
        <v>0.62686292371216112</v>
      </c>
      <c r="AB127" s="211">
        <f t="shared" si="28"/>
        <v>7</v>
      </c>
      <c r="AC127" s="74">
        <f t="shared" si="29"/>
        <v>5</v>
      </c>
      <c r="AD127" s="73">
        <f>IF('Indicator Data'!AX130="No data","x",ROUND(IF('Indicator Data'!AX130&gt;AD$195,10,IF('Indicator Data'!AX130&lt;AD$194,0,10-(AD$195-'Indicator Data'!AX130)/(AD$195-AD$194)*10)),1))</f>
        <v>6.5</v>
      </c>
      <c r="AE127" s="73">
        <f>IF('Indicator Data'!AY130="No data","x",ROUND(IF('Indicator Data'!AY130&gt;AE$195,10,IF('Indicator Data'!AY130&lt;AE$194,0,10-(AE$195-'Indicator Data'!AY130)/(AE$195-AE$194)*10)),1))</f>
        <v>7</v>
      </c>
      <c r="AF127" s="74">
        <f t="shared" si="30"/>
        <v>6.8</v>
      </c>
      <c r="AG127" s="88">
        <f>('Indicator Data'!BJ130+'Indicator Data'!BI130*0.5+'Indicator Data'!BH130*0.25)/1000</f>
        <v>402.94675000000001</v>
      </c>
      <c r="AH127" s="79">
        <f>AG127*1000/'Indicator Data'!CK130</f>
        <v>1.7954270089651322E-2</v>
      </c>
      <c r="AI127" s="74">
        <f t="shared" si="31"/>
        <v>1.8</v>
      </c>
      <c r="AJ127" s="73">
        <f>IF('Indicator Data'!BN130="No data","x",ROUND(IF('Indicator Data'!BN130&lt;$AJ$194,10,IF('Indicator Data'!BN130&gt;$AJ$195,0,($AJ$195-'Indicator Data'!BN130)/($AJ$195-$AJ$194)*10)),1))</f>
        <v>3.5</v>
      </c>
      <c r="AK127" s="73">
        <f>IF('Indicator Data'!BO130="No data","x",ROUND(IF('Indicator Data'!BO130&gt;$AK$195,10,IF('Indicator Data'!BO130&lt;$AK$194,0,10-($AK$195-'Indicator Data'!BO130)/($AK$195-$AK$194)*10)),1))</f>
        <v>3.8</v>
      </c>
      <c r="AL127" s="80">
        <f>IF('Indicator Data'!BP130="No data","x",ROUND(IF('Indicator Data'!BP130&gt;$AL$195,10,IF('Indicator Data'!BP130&lt;$AL$194,0,10-($AL$195-'Indicator Data'!BP130)/($AL$195-$AL$194)*10)),1))</f>
        <v>6.9</v>
      </c>
      <c r="AM127" s="80">
        <f>IF('Indicator Data'!BQ130="No data","x",ROUND(IF('Indicator Data'!BQ130&gt;$AM$195,10,IF('Indicator Data'!BQ130&lt;$AM$194,0,10-($AM$195-'Indicator Data'!BQ130)/($AM$195-$AM$194)*10)),1))</f>
        <v>4.7</v>
      </c>
      <c r="AN127" s="73">
        <f t="shared" si="32"/>
        <v>6.5</v>
      </c>
      <c r="AO127" s="74">
        <f t="shared" si="33"/>
        <v>3.7</v>
      </c>
      <c r="AP127" s="81">
        <f t="shared" si="34"/>
        <v>4.5999999999999996</v>
      </c>
      <c r="AQ127" s="82">
        <f t="shared" si="35"/>
        <v>6.1</v>
      </c>
    </row>
    <row r="128" spans="1:43" s="4" customFormat="1" x14ac:dyDescent="0.25">
      <c r="A128" s="126" t="str">
        <f>'Indicator Data'!A131</f>
        <v>Nigeria</v>
      </c>
      <c r="B128" s="59" t="str">
        <f>'Indicator Data'!B131</f>
        <v>NGA</v>
      </c>
      <c r="C128" s="73">
        <f>ROUND(IF('Indicator Data'!AQ131="No data",IF((0.1233*LN('Indicator Data'!CJ131)-0.4559)&gt;C$195,0,IF((0.1233*LN('Indicator Data'!CJ131)-0.4559)&lt;C$194,10,(C$195-(0.1233*LN('Indicator Data'!CJ131)-0.4559))/(C$195-C$194)*10)),IF('Indicator Data'!AQ131&gt;C$195,0,IF('Indicator Data'!AQ131&lt;C$194,10,(C$195-'Indicator Data'!AQ131)/(C$195-C$194)*10))),1)</f>
        <v>6.4</v>
      </c>
      <c r="D128" s="73">
        <f>IF('Indicator Data'!AR131="No data","x",ROUND((IF(LOG('Indicator Data'!AR131*1000)&gt;D$195,10,IF(LOG('Indicator Data'!AR131*1000)&lt;D$194,0,10-(D$195-LOG('Indicator Data'!AR131*1000))/(D$195-D$194)*10))),1))</f>
        <v>9.1</v>
      </c>
      <c r="E128" s="74">
        <f t="shared" si="19"/>
        <v>8</v>
      </c>
      <c r="F128" s="73" t="str">
        <f>IF('Indicator Data'!BF131="No data","x",ROUND(IF('Indicator Data'!BF131&gt;F$195,10,IF('Indicator Data'!BF131&lt;F$194,0,10-(F$195-'Indicator Data'!BF131)/(F$195-F$194)*10)),1))</f>
        <v>x</v>
      </c>
      <c r="G128" s="73">
        <f>IF('Indicator Data'!BG131="No data","x",ROUND(IF('Indicator Data'!BG131&gt;G$195,10,IF('Indicator Data'!BG131&lt;G$194,0,10-(G$195-'Indicator Data'!BG131)/(G$195-G$194)*10)),1))</f>
        <v>4.5</v>
      </c>
      <c r="H128" s="74">
        <f t="shared" si="20"/>
        <v>4.5</v>
      </c>
      <c r="I128" s="75">
        <f>SUM(IF('Indicator Data'!AS131=0,0,'Indicator Data'!AS131),SUM('Indicator Data'!AT131:AU131))</f>
        <v>5340.9229099999993</v>
      </c>
      <c r="J128" s="75">
        <f>I128/'Indicator Data'!CK131*1000000</f>
        <v>27.267033100174793</v>
      </c>
      <c r="K128" s="73">
        <f t="shared" si="21"/>
        <v>0.5</v>
      </c>
      <c r="L128" s="73">
        <f>IF('Indicator Data'!AV131="No data","x",ROUND(IF('Indicator Data'!AV131&gt;L$195,10,IF('Indicator Data'!AV131&lt;L$194,0,10-(L$195-'Indicator Data'!AV131)/(L$195-L$194)*10)),1))</f>
        <v>0.6</v>
      </c>
      <c r="M128" s="73">
        <f>IF('Indicator Data'!AW131="No data","x",IF('Indicator Data'!AW131=0,0,ROUND(IF(LOG('Indicator Data'!AW131)&gt;M$195,10,IF(LOG('Indicator Data'!AW131)&lt;M$194,0,10-(M$195-LOG('Indicator Data'!AW131))/(M$195-M$194)*10)),1)))</f>
        <v>7.6</v>
      </c>
      <c r="N128" s="74">
        <f t="shared" si="22"/>
        <v>2.9</v>
      </c>
      <c r="O128" s="76">
        <f t="shared" si="23"/>
        <v>5.9</v>
      </c>
      <c r="P128" s="88">
        <f>IF(AND('Indicator Data'!BK131="No data",'Indicator Data'!BL131="No data"),0,SUM('Indicator Data'!BK131:BM131)/1000)</f>
        <v>2251.6819999999998</v>
      </c>
      <c r="Q128" s="73">
        <f t="shared" si="24"/>
        <v>10</v>
      </c>
      <c r="R128" s="77">
        <f>P128*1000/'Indicator Data'!CK131</f>
        <v>1.1495520279858859E-2</v>
      </c>
      <c r="S128" s="73">
        <f t="shared" si="25"/>
        <v>5.8</v>
      </c>
      <c r="T128" s="78">
        <f t="shared" si="26"/>
        <v>7.9</v>
      </c>
      <c r="U128" s="73">
        <f>IF('Indicator Data'!BA131="No data","x",ROUND(IF('Indicator Data'!BA131&gt;U$195,10,IF('Indicator Data'!BA131&lt;U$194,0,10-(U$195-'Indicator Data'!BA131)/(U$195-U$194)*10)),1))</f>
        <v>5.8</v>
      </c>
      <c r="V128" s="73" t="str">
        <f>IF('Indicator Data'!BB131="No data","x",IF('Indicator Data'!BB131=0,0,ROUND(IF(LOG('Indicator Data'!BB131)&gt;V$195,10,IF(LOG('Indicator Data'!BB131)&lt;V$194,0,10-(V$195-LOG('Indicator Data'!BB131))/(V$195-V$194)*10)),1)))</f>
        <v>x</v>
      </c>
      <c r="W128" s="73">
        <f t="shared" si="27"/>
        <v>5.8</v>
      </c>
      <c r="X128" s="73">
        <f>IF('Indicator Data'!AZ131="No data","x",ROUND(IF('Indicator Data'!AZ131&gt;X$195,10,IF('Indicator Data'!AZ131&lt;X$194,0,10-(X$195-'Indicator Data'!AZ131)/(X$195-X$194)*10)),1))</f>
        <v>4</v>
      </c>
      <c r="Y128" s="73">
        <f>IF('Indicator Data'!BC131="No data","x",ROUND(IF('Indicator Data'!BC131&gt;Y$195,10,IF('Indicator Data'!BC131&lt;Y$194,0,10-(Y$195-'Indicator Data'!BC131)/(Y$195-Y$194)*10)),1))</f>
        <v>8.9</v>
      </c>
      <c r="Z128" s="211">
        <f>IF('Indicator Data'!BD131="No data","x",ROUND(IF('Indicator Data'!BD131&gt;Z$195,10,IF('Indicator Data'!BD131&lt;Z$194,0,10-(Z$195-'Indicator Data'!BD131)/(Z$195-Z$194)*10)),1))</f>
        <v>7</v>
      </c>
      <c r="AA128" s="77">
        <f>IF('Indicator Data'!BE131="No data","x",IF('Indicator Data'!BE131&gt;'Indicator Data'!BE131,1,'Indicator Data'!BE131/'Indicator Data'!CK131))</f>
        <v>0.6839714336615621</v>
      </c>
      <c r="AB128" s="211">
        <f t="shared" si="28"/>
        <v>7.6</v>
      </c>
      <c r="AC128" s="74">
        <f t="shared" si="29"/>
        <v>6.1</v>
      </c>
      <c r="AD128" s="73">
        <f>IF('Indicator Data'!AX131="No data","x",ROUND(IF('Indicator Data'!AX131&gt;AD$195,10,IF('Indicator Data'!AX131&lt;AD$194,0,10-(AD$195-'Indicator Data'!AX131)/(AD$195-AD$194)*10)),1))</f>
        <v>7.7</v>
      </c>
      <c r="AE128" s="73">
        <f>IF('Indicator Data'!AY131="No data","x",ROUND(IF('Indicator Data'!AY131&gt;AE$195,10,IF('Indicator Data'!AY131&lt;AE$194,0,10-(AE$195-'Indicator Data'!AY131)/(AE$195-AE$194)*10)),1))</f>
        <v>7</v>
      </c>
      <c r="AF128" s="74">
        <f t="shared" si="30"/>
        <v>7.4</v>
      </c>
      <c r="AG128" s="88">
        <f>('Indicator Data'!BJ131+'Indicator Data'!BI131*0.5+'Indicator Data'!BH131*0.25)/1000</f>
        <v>994.69349999999997</v>
      </c>
      <c r="AH128" s="79">
        <f>AG128*1000/'Indicator Data'!CK131</f>
        <v>5.078212332600157E-3</v>
      </c>
      <c r="AI128" s="74">
        <f t="shared" si="31"/>
        <v>0.5</v>
      </c>
      <c r="AJ128" s="73">
        <f>IF('Indicator Data'!BN131="No data","x",ROUND(IF('Indicator Data'!BN131&lt;$AJ$194,10,IF('Indicator Data'!BN131&gt;$AJ$195,0,($AJ$195-'Indicator Data'!BN131)/($AJ$195-$AJ$194)*10)),1))</f>
        <v>4.5</v>
      </c>
      <c r="AK128" s="73">
        <f>IF('Indicator Data'!BO131="No data","x",ROUND(IF('Indicator Data'!BO131&gt;$AK$195,10,IF('Indicator Data'!BO131&lt;$AK$194,0,10-($AK$195-'Indicator Data'!BO131)/($AK$195-$AK$194)*10)),1))</f>
        <v>2.8</v>
      </c>
      <c r="AL128" s="80">
        <f>IF('Indicator Data'!BP131="No data","x",ROUND(IF('Indicator Data'!BP131&gt;$AL$195,10,IF('Indicator Data'!BP131&lt;$AL$194,0,10-($AL$195-'Indicator Data'!BP131)/($AL$195-$AL$194)*10)),1))</f>
        <v>5.9</v>
      </c>
      <c r="AM128" s="80">
        <f>IF('Indicator Data'!BQ131="No data","x",ROUND(IF('Indicator Data'!BQ131&gt;$AM$195,10,IF('Indicator Data'!BQ131&lt;$AM$194,0,10-($AM$195-'Indicator Data'!BQ131)/($AM$195-$AM$194)*10)),1))</f>
        <v>2</v>
      </c>
      <c r="AN128" s="73">
        <f t="shared" si="32"/>
        <v>5.0999999999999996</v>
      </c>
      <c r="AO128" s="74">
        <f t="shared" si="33"/>
        <v>3.7</v>
      </c>
      <c r="AP128" s="81">
        <f t="shared" si="34"/>
        <v>4.9000000000000004</v>
      </c>
      <c r="AQ128" s="82">
        <f t="shared" si="35"/>
        <v>6.6</v>
      </c>
    </row>
    <row r="129" spans="1:43" s="4" customFormat="1" x14ac:dyDescent="0.25">
      <c r="A129" s="126" t="str">
        <f>'Indicator Data'!A132</f>
        <v>North Macedonia</v>
      </c>
      <c r="B129" s="59" t="str">
        <f>'Indicator Data'!B132</f>
        <v>MKD</v>
      </c>
      <c r="C129" s="73">
        <f>ROUND(IF('Indicator Data'!AQ132="No data",IF((0.1233*LN('Indicator Data'!CJ132)-0.4559)&gt;C$195,0,IF((0.1233*LN('Indicator Data'!CJ132)-0.4559)&lt;C$194,10,(C$195-(0.1233*LN('Indicator Data'!CJ132)-0.4559))/(C$195-C$194)*10)),IF('Indicator Data'!AQ132&gt;C$195,0,IF('Indicator Data'!AQ132&lt;C$194,10,(C$195-'Indicator Data'!AQ132)/(C$195-C$194)*10))),1)</f>
        <v>3</v>
      </c>
      <c r="D129" s="73">
        <f>IF('Indicator Data'!AR132="No data","x",ROUND((IF(LOG('Indicator Data'!AR132*1000)&gt;D$195,10,IF(LOG('Indicator Data'!AR132*1000)&lt;D$194,0,10-(D$195-LOG('Indicator Data'!AR132*1000))/(D$195-D$194)*10))),1))</f>
        <v>3</v>
      </c>
      <c r="E129" s="74">
        <f t="shared" si="19"/>
        <v>3</v>
      </c>
      <c r="F129" s="73">
        <f>IF('Indicator Data'!BF132="No data","x",ROUND(IF('Indicator Data'!BF132&gt;F$195,10,IF('Indicator Data'!BF132&lt;F$194,0,10-(F$195-'Indicator Data'!BF132)/(F$195-F$194)*10)),1))</f>
        <v>2</v>
      </c>
      <c r="G129" s="73">
        <f>IF('Indicator Data'!BG132="No data","x",ROUND(IF('Indicator Data'!BG132&gt;G$195,10,IF('Indicator Data'!BG132&lt;G$194,0,10-(G$195-'Indicator Data'!BG132)/(G$195-G$194)*10)),1))</f>
        <v>4.8</v>
      </c>
      <c r="H129" s="74">
        <f t="shared" si="20"/>
        <v>3.4</v>
      </c>
      <c r="I129" s="75">
        <f>SUM(IF('Indicator Data'!AS132=0,0,'Indicator Data'!AS132),SUM('Indicator Data'!AT132:AU132))</f>
        <v>105.851557</v>
      </c>
      <c r="J129" s="75">
        <f>I129/'Indicator Data'!CK132*1000000</f>
        <v>50.817902713352836</v>
      </c>
      <c r="K129" s="73">
        <f t="shared" si="21"/>
        <v>1</v>
      </c>
      <c r="L129" s="73">
        <f>IF('Indicator Data'!AV132="No data","x",ROUND(IF('Indicator Data'!AV132&gt;L$195,10,IF('Indicator Data'!AV132&lt;L$194,0,10-(L$195-'Indicator Data'!AV132)/(L$195-L$194)*10)),1))</f>
        <v>0.9</v>
      </c>
      <c r="M129" s="73">
        <f>IF('Indicator Data'!AW132="No data","x",IF('Indicator Data'!AW132=0,0,ROUND(IF(LOG('Indicator Data'!AW132)&gt;M$195,10,IF(LOG('Indicator Data'!AW132)&lt;M$194,0,10-(M$195-LOG('Indicator Data'!AW132))/(M$195-M$194)*10)),1)))</f>
        <v>6.5</v>
      </c>
      <c r="N129" s="74">
        <f t="shared" si="22"/>
        <v>2.8</v>
      </c>
      <c r="O129" s="76">
        <f t="shared" si="23"/>
        <v>3.1</v>
      </c>
      <c r="P129" s="88">
        <f>IF(AND('Indicator Data'!BK132="No data",'Indicator Data'!BL132="No data"),0,SUM('Indicator Data'!BK132:BM132)/1000)</f>
        <v>0.56599999999999995</v>
      </c>
      <c r="Q129" s="73">
        <f t="shared" si="24"/>
        <v>0</v>
      </c>
      <c r="R129" s="77">
        <f>P129*1000/'Indicator Data'!CK132</f>
        <v>2.7172895468847665E-4</v>
      </c>
      <c r="S129" s="73">
        <f t="shared" si="25"/>
        <v>2.2999999999999998</v>
      </c>
      <c r="T129" s="78">
        <f t="shared" si="26"/>
        <v>1.2</v>
      </c>
      <c r="U129" s="73">
        <f>IF('Indicator Data'!BA132="No data","x",ROUND(IF('Indicator Data'!BA132&gt;U$195,10,IF('Indicator Data'!BA132&lt;U$194,0,10-(U$195-'Indicator Data'!BA132)/(U$195-U$194)*10)),1))</f>
        <v>0.2</v>
      </c>
      <c r="V129" s="73">
        <f>IF('Indicator Data'!BB132="No data","x",IF('Indicator Data'!BB132=0,0,ROUND(IF(LOG('Indicator Data'!BB132)&gt;V$195,10,IF(LOG('Indicator Data'!BB132)&lt;V$194,0,10-(V$195-LOG('Indicator Data'!BB132))/(V$195-V$194)*10)),1)))</f>
        <v>2</v>
      </c>
      <c r="W129" s="73">
        <f t="shared" si="27"/>
        <v>1.1000000000000001</v>
      </c>
      <c r="X129" s="73">
        <f>IF('Indicator Data'!AZ132="No data","x",ROUND(IF('Indicator Data'!AZ132&gt;X$195,10,IF('Indicator Data'!AZ132&lt;X$194,0,10-(X$195-'Indicator Data'!AZ132)/(X$195-X$194)*10)),1))</f>
        <v>0.2</v>
      </c>
      <c r="Y129" s="73" t="str">
        <f>IF('Indicator Data'!BC132="No data","x",ROUND(IF('Indicator Data'!BC132&gt;Y$195,10,IF('Indicator Data'!BC132&lt;Y$194,0,10-(Y$195-'Indicator Data'!BC132)/(Y$195-Y$194)*10)),1))</f>
        <v>x</v>
      </c>
      <c r="Z129" s="211" t="str">
        <f>IF('Indicator Data'!BD132="No data","x",ROUND(IF('Indicator Data'!BD132&gt;Z$195,10,IF('Indicator Data'!BD132&lt;Z$194,0,10-(Z$195-'Indicator Data'!BD132)/(Z$195-Z$194)*10)),1))</f>
        <v>x</v>
      </c>
      <c r="AA129" s="77">
        <f>IF('Indicator Data'!BE132="No data","x",IF('Indicator Data'!BE132&gt;'Indicator Data'!BE132,1,'Indicator Data'!BE132/'Indicator Data'!CK132))</f>
        <v>4.3207784314422084E-6</v>
      </c>
      <c r="AB129" s="211">
        <f t="shared" si="28"/>
        <v>0</v>
      </c>
      <c r="AC129" s="74">
        <f t="shared" si="29"/>
        <v>0.4</v>
      </c>
      <c r="AD129" s="73">
        <f>IF('Indicator Data'!AX132="No data","x",ROUND(IF('Indicator Data'!AX132&gt;AD$195,10,IF('Indicator Data'!AX132&lt;AD$194,0,10-(AD$195-'Indicator Data'!AX132)/(AD$195-AD$194)*10)),1))</f>
        <v>1.1000000000000001</v>
      </c>
      <c r="AE129" s="73">
        <f>IF('Indicator Data'!AY132="No data","x",ROUND(IF('Indicator Data'!AY132&gt;AE$195,10,IF('Indicator Data'!AY132&lt;AE$194,0,10-(AE$195-'Indicator Data'!AY132)/(AE$195-AE$194)*10)),1))</f>
        <v>0.3</v>
      </c>
      <c r="AF129" s="74">
        <f t="shared" si="30"/>
        <v>0.7</v>
      </c>
      <c r="AG129" s="88">
        <f>('Indicator Data'!BJ132+'Indicator Data'!BI132*0.5+'Indicator Data'!BH132*0.25)/1000</f>
        <v>0.55500000000000005</v>
      </c>
      <c r="AH129" s="79">
        <f>AG129*1000/'Indicator Data'!CK132</f>
        <v>2.6644800327226952E-4</v>
      </c>
      <c r="AI129" s="74">
        <f t="shared" si="31"/>
        <v>0</v>
      </c>
      <c r="AJ129" s="73">
        <f>IF('Indicator Data'!BN132="No data","x",ROUND(IF('Indicator Data'!BN132&lt;$AJ$194,10,IF('Indicator Data'!BN132&gt;$AJ$195,0,($AJ$195-'Indicator Data'!BN132)/($AJ$195-$AJ$194)*10)),1))</f>
        <v>4</v>
      </c>
      <c r="AK129" s="73">
        <f>IF('Indicator Data'!BO132="No data","x",ROUND(IF('Indicator Data'!BO132&gt;$AK$195,10,IF('Indicator Data'!BO132&lt;$AK$194,0,10-($AK$195-'Indicator Data'!BO132)/($AK$195-$AK$194)*10)),1))</f>
        <v>0</v>
      </c>
      <c r="AL129" s="80">
        <f>IF('Indicator Data'!BP132="No data","x",ROUND(IF('Indicator Data'!BP132&gt;$AL$195,10,IF('Indicator Data'!BP132&lt;$AL$194,0,10-($AL$195-'Indicator Data'!BP132)/($AL$195-$AL$194)*10)),1))</f>
        <v>4.5</v>
      </c>
      <c r="AM129" s="80">
        <f>IF('Indicator Data'!BQ132="No data","x",ROUND(IF('Indicator Data'!BQ132&gt;$AM$195,10,IF('Indicator Data'!BQ132&lt;$AM$194,0,10-($AM$195-'Indicator Data'!BQ132)/($AM$195-$AM$194)*10)),1))</f>
        <v>4</v>
      </c>
      <c r="AN129" s="73">
        <f t="shared" si="32"/>
        <v>4.4000000000000004</v>
      </c>
      <c r="AO129" s="74">
        <f t="shared" si="33"/>
        <v>2</v>
      </c>
      <c r="AP129" s="81">
        <f t="shared" si="34"/>
        <v>0.8</v>
      </c>
      <c r="AQ129" s="82">
        <f t="shared" si="35"/>
        <v>1</v>
      </c>
    </row>
    <row r="130" spans="1:43" s="4" customFormat="1" x14ac:dyDescent="0.25">
      <c r="A130" s="126" t="str">
        <f>'Indicator Data'!A133</f>
        <v>Norway</v>
      </c>
      <c r="B130" s="59" t="str">
        <f>'Indicator Data'!B133</f>
        <v>NOR</v>
      </c>
      <c r="C130" s="73">
        <f>ROUND(IF('Indicator Data'!AQ133="No data",IF((0.1233*LN('Indicator Data'!CJ133)-0.4559)&gt;C$195,0,IF((0.1233*LN('Indicator Data'!CJ133)-0.4559)&lt;C$194,10,(C$195-(0.1233*LN('Indicator Data'!CJ133)-0.4559))/(C$195-C$194)*10)),IF('Indicator Data'!AQ133&gt;C$195,0,IF('Indicator Data'!AQ133&lt;C$194,10,(C$195-'Indicator Data'!AQ133)/(C$195-C$194)*10))),1)</f>
        <v>0</v>
      </c>
      <c r="D130" s="73" t="str">
        <f>IF('Indicator Data'!AR133="No data","x",ROUND((IF(LOG('Indicator Data'!AR133*1000)&gt;D$195,10,IF(LOG('Indicator Data'!AR133*1000)&lt;D$194,0,10-(D$195-LOG('Indicator Data'!AR133*1000))/(D$195-D$194)*10))),1))</f>
        <v>x</v>
      </c>
      <c r="E130" s="74">
        <f t="shared" si="19"/>
        <v>0</v>
      </c>
      <c r="F130" s="73">
        <f>IF('Indicator Data'!BF133="No data","x",ROUND(IF('Indicator Data'!BF133&gt;F$195,10,IF('Indicator Data'!BF133&lt;F$194,0,10-(F$195-'Indicator Data'!BF133)/(F$195-F$194)*10)),1))</f>
        <v>0.6</v>
      </c>
      <c r="G130" s="73">
        <f>IF('Indicator Data'!BG133="No data","x",ROUND(IF('Indicator Data'!BG133&gt;G$195,10,IF('Indicator Data'!BG133&lt;G$194,0,10-(G$195-'Indicator Data'!BG133)/(G$195-G$194)*10)),1))</f>
        <v>0.2</v>
      </c>
      <c r="H130" s="74">
        <f t="shared" si="20"/>
        <v>0.4</v>
      </c>
      <c r="I130" s="75">
        <f>SUM(IF('Indicator Data'!AS133=0,0,'Indicator Data'!AS133),SUM('Indicator Data'!AT133:AU133))</f>
        <v>0</v>
      </c>
      <c r="J130" s="75">
        <f>I130/'Indicator Data'!CK133*1000000</f>
        <v>0</v>
      </c>
      <c r="K130" s="73">
        <f t="shared" si="21"/>
        <v>0</v>
      </c>
      <c r="L130" s="73" t="str">
        <f>IF('Indicator Data'!AV133="No data","x",ROUND(IF('Indicator Data'!AV133&gt;L$195,10,IF('Indicator Data'!AV133&lt;L$194,0,10-(L$195-'Indicator Data'!AV133)/(L$195-L$194)*10)),1))</f>
        <v>x</v>
      </c>
      <c r="M130" s="73">
        <f>IF('Indicator Data'!AW133="No data","x",IF('Indicator Data'!AW133=0,0,ROUND(IF(LOG('Indicator Data'!AW133)&gt;M$195,10,IF(LOG('Indicator Data'!AW133)&lt;M$194,0,10-(M$195-LOG('Indicator Data'!AW133))/(M$195-M$194)*10)),1)))</f>
        <v>2.2999999999999998</v>
      </c>
      <c r="N130" s="74">
        <f t="shared" si="22"/>
        <v>1.2</v>
      </c>
      <c r="O130" s="76">
        <f t="shared" si="23"/>
        <v>0.4</v>
      </c>
      <c r="P130" s="88">
        <f>IF(AND('Indicator Data'!BK133="No data",'Indicator Data'!BL133="No data"),0,SUM('Indicator Data'!BK133:BM133)/1000)</f>
        <v>59.317999999999998</v>
      </c>
      <c r="Q130" s="73">
        <f t="shared" si="24"/>
        <v>5.9</v>
      </c>
      <c r="R130" s="77">
        <f>P130*1000/'Indicator Data'!CK133</f>
        <v>1.1161883629488237E-2</v>
      </c>
      <c r="S130" s="73">
        <f t="shared" si="25"/>
        <v>5.8</v>
      </c>
      <c r="T130" s="78">
        <f t="shared" si="26"/>
        <v>5.9</v>
      </c>
      <c r="U130" s="73">
        <f>IF('Indicator Data'!BA133="No data","x",ROUND(IF('Indicator Data'!BA133&gt;U$195,10,IF('Indicator Data'!BA133&lt;U$194,0,10-(U$195-'Indicator Data'!BA133)/(U$195-U$194)*10)),1))</f>
        <v>0.4</v>
      </c>
      <c r="V130" s="73" t="str">
        <f>IF('Indicator Data'!BB133="No data","x",IF('Indicator Data'!BB133=0,0,ROUND(IF(LOG('Indicator Data'!BB133)&gt;V$195,10,IF(LOG('Indicator Data'!BB133)&lt;V$194,0,10-(V$195-LOG('Indicator Data'!BB133))/(V$195-V$194)*10)),1)))</f>
        <v>x</v>
      </c>
      <c r="W130" s="73">
        <f t="shared" si="27"/>
        <v>0.4</v>
      </c>
      <c r="X130" s="73">
        <f>IF('Indicator Data'!AZ133="No data","x",ROUND(IF('Indicator Data'!AZ133&gt;X$195,10,IF('Indicator Data'!AZ133&lt;X$194,0,10-(X$195-'Indicator Data'!AZ133)/(X$195-X$194)*10)),1))</f>
        <v>0.1</v>
      </c>
      <c r="Y130" s="73" t="str">
        <f>IF('Indicator Data'!BC133="No data","x",ROUND(IF('Indicator Data'!BC133&gt;Y$195,10,IF('Indicator Data'!BC133&lt;Y$194,0,10-(Y$195-'Indicator Data'!BC133)/(Y$195-Y$194)*10)),1))</f>
        <v>x</v>
      </c>
      <c r="Z130" s="211" t="str">
        <f>IF('Indicator Data'!BD133="No data","x",ROUND(IF('Indicator Data'!BD133&gt;Z$195,10,IF('Indicator Data'!BD133&lt;Z$194,0,10-(Z$195-'Indicator Data'!BD133)/(Z$195-Z$194)*10)),1))</f>
        <v>x</v>
      </c>
      <c r="AA130" s="77">
        <f>IF('Indicator Data'!BE133="No data","x",IF('Indicator Data'!BE133&gt;'Indicator Data'!BE133,1,'Indicator Data'!BE133/'Indicator Data'!CK133))</f>
        <v>7.526810498997429E-6</v>
      </c>
      <c r="AB130" s="211">
        <f t="shared" si="28"/>
        <v>0</v>
      </c>
      <c r="AC130" s="74">
        <f t="shared" si="29"/>
        <v>0.2</v>
      </c>
      <c r="AD130" s="73">
        <f>IF('Indicator Data'!AX133="No data","x",ROUND(IF('Indicator Data'!AX133&gt;AD$195,10,IF('Indicator Data'!AX133&lt;AD$194,0,10-(AD$195-'Indicator Data'!AX133)/(AD$195-AD$194)*10)),1))</f>
        <v>0.2</v>
      </c>
      <c r="AE130" s="73" t="str">
        <f>IF('Indicator Data'!AY133="No data","x",ROUND(IF('Indicator Data'!AY133&gt;AE$195,10,IF('Indicator Data'!AY133&lt;AE$194,0,10-(AE$195-'Indicator Data'!AY133)/(AE$195-AE$194)*10)),1))</f>
        <v>x</v>
      </c>
      <c r="AF130" s="74">
        <f t="shared" si="30"/>
        <v>0.2</v>
      </c>
      <c r="AG130" s="88">
        <f>('Indicator Data'!BJ133+'Indicator Data'!BI133*0.5+'Indicator Data'!BH133*0.25)/1000</f>
        <v>0</v>
      </c>
      <c r="AH130" s="79">
        <f>AG130*1000/'Indicator Data'!CK133</f>
        <v>0</v>
      </c>
      <c r="AI130" s="74">
        <f t="shared" si="31"/>
        <v>0</v>
      </c>
      <c r="AJ130" s="73">
        <f>IF('Indicator Data'!BN133="No data","x",ROUND(IF('Indicator Data'!BN133&lt;$AJ$194,10,IF('Indicator Data'!BN133&gt;$AJ$195,0,($AJ$195-'Indicator Data'!BN133)/($AJ$195-$AJ$194)*10)),1))</f>
        <v>2</v>
      </c>
      <c r="AK130" s="73">
        <f>IF('Indicator Data'!BO133="No data","x",ROUND(IF('Indicator Data'!BO133&gt;$AK$195,10,IF('Indicator Data'!BO133&lt;$AK$194,0,10-($AK$195-'Indicator Data'!BO133)/($AK$195-$AK$194)*10)),1))</f>
        <v>0</v>
      </c>
      <c r="AL130" s="80">
        <f>IF('Indicator Data'!BP133="No data","x",ROUND(IF('Indicator Data'!BP133&gt;$AL$195,10,IF('Indicator Data'!BP133&lt;$AL$194,0,10-($AL$195-'Indicator Data'!BP133)/($AL$195-$AL$194)*10)),1))</f>
        <v>0.6</v>
      </c>
      <c r="AM130" s="80">
        <f>IF('Indicator Data'!BQ133="No data","x",ROUND(IF('Indicator Data'!BQ133&gt;$AM$195,10,IF('Indicator Data'!BQ133&lt;$AM$194,0,10-($AM$195-'Indicator Data'!BQ133)/($AM$195-$AM$194)*10)),1))</f>
        <v>5.7</v>
      </c>
      <c r="AN130" s="73">
        <f t="shared" si="32"/>
        <v>1.6</v>
      </c>
      <c r="AO130" s="74">
        <f t="shared" si="33"/>
        <v>1</v>
      </c>
      <c r="AP130" s="81">
        <f t="shared" si="34"/>
        <v>0.4</v>
      </c>
      <c r="AQ130" s="82">
        <f t="shared" si="35"/>
        <v>3.6</v>
      </c>
    </row>
    <row r="131" spans="1:43" s="4" customFormat="1" x14ac:dyDescent="0.25">
      <c r="A131" s="126" t="str">
        <f>'Indicator Data'!A134</f>
        <v>Oman</v>
      </c>
      <c r="B131" s="59" t="str">
        <f>'Indicator Data'!B134</f>
        <v>OMN</v>
      </c>
      <c r="C131" s="73">
        <f>ROUND(IF('Indicator Data'!AQ134="No data",IF((0.1233*LN('Indicator Data'!CJ134)-0.4559)&gt;C$195,0,IF((0.1233*LN('Indicator Data'!CJ134)-0.4559)&lt;C$194,10,(C$195-(0.1233*LN('Indicator Data'!CJ134)-0.4559))/(C$195-C$194)*10)),IF('Indicator Data'!AQ134&gt;C$195,0,IF('Indicator Data'!AQ134&lt;C$194,10,(C$195-'Indicator Data'!AQ134)/(C$195-C$194)*10))),1)</f>
        <v>2</v>
      </c>
      <c r="D131" s="73" t="str">
        <f>IF('Indicator Data'!AR134="No data","x",ROUND((IF(LOG('Indicator Data'!AR134*1000)&gt;D$195,10,IF(LOG('Indicator Data'!AR134*1000)&lt;D$194,0,10-(D$195-LOG('Indicator Data'!AR134*1000))/(D$195-D$194)*10))),1))</f>
        <v>x</v>
      </c>
      <c r="E131" s="74">
        <f t="shared" si="19"/>
        <v>2</v>
      </c>
      <c r="F131" s="73">
        <f>IF('Indicator Data'!BF134="No data","x",ROUND(IF('Indicator Data'!BF134&gt;F$195,10,IF('Indicator Data'!BF134&lt;F$194,0,10-(F$195-'Indicator Data'!BF134)/(F$195-F$194)*10)),1))</f>
        <v>3.5</v>
      </c>
      <c r="G131" s="73" t="str">
        <f>IF('Indicator Data'!BG134="No data","x",ROUND(IF('Indicator Data'!BG134&gt;G$195,10,IF('Indicator Data'!BG134&lt;G$194,0,10-(G$195-'Indicator Data'!BG134)/(G$195-G$194)*10)),1))</f>
        <v>x</v>
      </c>
      <c r="H131" s="74">
        <f t="shared" si="20"/>
        <v>3.5</v>
      </c>
      <c r="I131" s="75">
        <f>SUM(IF('Indicator Data'!AS134=0,0,'Indicator Data'!AS134),SUM('Indicator Data'!AT134:AU134))</f>
        <v>0</v>
      </c>
      <c r="J131" s="75">
        <f>I131/'Indicator Data'!CK134*1000000</f>
        <v>0</v>
      </c>
      <c r="K131" s="73">
        <f t="shared" si="21"/>
        <v>0</v>
      </c>
      <c r="L131" s="73" t="str">
        <f>IF('Indicator Data'!AV134="No data","x",ROUND(IF('Indicator Data'!AV134&gt;L$195,10,IF('Indicator Data'!AV134&lt;L$194,0,10-(L$195-'Indicator Data'!AV134)/(L$195-L$194)*10)),1))</f>
        <v>x</v>
      </c>
      <c r="M131" s="73">
        <f>IF('Indicator Data'!AW134="No data","x",IF('Indicator Data'!AW134=0,0,ROUND(IF(LOG('Indicator Data'!AW134)&gt;M$195,10,IF(LOG('Indicator Data'!AW134)&lt;M$194,0,10-(M$195-LOG('Indicator Data'!AW134))/(M$195-M$194)*10)),1)))</f>
        <v>0.8</v>
      </c>
      <c r="N131" s="74">
        <f t="shared" si="22"/>
        <v>0.4</v>
      </c>
      <c r="O131" s="76">
        <f t="shared" si="23"/>
        <v>2</v>
      </c>
      <c r="P131" s="88">
        <f>IF(AND('Indicator Data'!BK134="No data",'Indicator Data'!BL134="No data"),0,SUM('Indicator Data'!BK134:BM134)/1000)</f>
        <v>0.56399999999999995</v>
      </c>
      <c r="Q131" s="73">
        <f t="shared" si="24"/>
        <v>0</v>
      </c>
      <c r="R131" s="77">
        <f>P131*1000/'Indicator Data'!CK134</f>
        <v>1.1678268667681406E-4</v>
      </c>
      <c r="S131" s="73">
        <f t="shared" si="25"/>
        <v>1.9</v>
      </c>
      <c r="T131" s="78">
        <f t="shared" si="26"/>
        <v>1</v>
      </c>
      <c r="U131" s="73">
        <f>IF('Indicator Data'!BA134="No data","x",ROUND(IF('Indicator Data'!BA134&gt;U$195,10,IF('Indicator Data'!BA134&lt;U$194,0,10-(U$195-'Indicator Data'!BA134)/(U$195-U$194)*10)),1))</f>
        <v>0.4</v>
      </c>
      <c r="V131" s="73" t="str">
        <f>IF('Indicator Data'!BB134="No data","x",IF('Indicator Data'!BB134=0,0,ROUND(IF(LOG('Indicator Data'!BB134)&gt;V$195,10,IF(LOG('Indicator Data'!BB134)&lt;V$194,0,10-(V$195-LOG('Indicator Data'!BB134))/(V$195-V$194)*10)),1)))</f>
        <v>x</v>
      </c>
      <c r="W131" s="73">
        <f t="shared" si="27"/>
        <v>0.4</v>
      </c>
      <c r="X131" s="73">
        <f>IF('Indicator Data'!AZ134="No data","x",ROUND(IF('Indicator Data'!AZ134&gt;X$195,10,IF('Indicator Data'!AZ134&lt;X$194,0,10-(X$195-'Indicator Data'!AZ134)/(X$195-X$194)*10)),1))</f>
        <v>0.1</v>
      </c>
      <c r="Y131" s="73" t="str">
        <f>IF('Indicator Data'!BC134="No data","x",ROUND(IF('Indicator Data'!BC134&gt;Y$195,10,IF('Indicator Data'!BC134&lt;Y$194,0,10-(Y$195-'Indicator Data'!BC134)/(Y$195-Y$194)*10)),1))</f>
        <v>x</v>
      </c>
      <c r="Z131" s="211">
        <f>IF('Indicator Data'!BD134="No data","x",ROUND(IF('Indicator Data'!BD134&gt;Z$195,10,IF('Indicator Data'!BD134&lt;Z$194,0,10-(Z$195-'Indicator Data'!BD134)/(Z$195-Z$194)*10)),1))</f>
        <v>0</v>
      </c>
      <c r="AA131" s="77">
        <f>IF('Indicator Data'!BE134="No data","x",IF('Indicator Data'!BE134&gt;'Indicator Data'!BE134,1,'Indicator Data'!BE134/'Indicator Data'!CK134))</f>
        <v>2.0706150120002492E-7</v>
      </c>
      <c r="AB131" s="211">
        <f t="shared" si="28"/>
        <v>0</v>
      </c>
      <c r="AC131" s="74">
        <f t="shared" si="29"/>
        <v>0.1</v>
      </c>
      <c r="AD131" s="73">
        <f>IF('Indicator Data'!AX134="No data","x",ROUND(IF('Indicator Data'!AX134&gt;AD$195,10,IF('Indicator Data'!AX134&lt;AD$194,0,10-(AD$195-'Indicator Data'!AX134)/(AD$195-AD$194)*10)),1))</f>
        <v>0.9</v>
      </c>
      <c r="AE131" s="73">
        <f>IF('Indicator Data'!AY134="No data","x",ROUND(IF('Indicator Data'!AY134&gt;AE$195,10,IF('Indicator Data'!AY134&lt;AE$194,0,10-(AE$195-'Indicator Data'!AY134)/(AE$195-AE$194)*10)),1))</f>
        <v>1.9</v>
      </c>
      <c r="AF131" s="74">
        <f t="shared" si="30"/>
        <v>1.4</v>
      </c>
      <c r="AG131" s="88">
        <f>('Indicator Data'!BJ134+'Indicator Data'!BI134*0.5+'Indicator Data'!BH134*0.25)/1000</f>
        <v>0.05</v>
      </c>
      <c r="AH131" s="79">
        <f>AG131*1000/'Indicator Data'!CK134</f>
        <v>1.0353075060001247E-5</v>
      </c>
      <c r="AI131" s="74">
        <f t="shared" si="31"/>
        <v>0</v>
      </c>
      <c r="AJ131" s="73">
        <f>IF('Indicator Data'!BN134="No data","x",ROUND(IF('Indicator Data'!BN134&lt;$AJ$194,10,IF('Indicator Data'!BN134&gt;$AJ$195,0,($AJ$195-'Indicator Data'!BN134)/($AJ$195-$AJ$194)*10)),1))</f>
        <v>3.9</v>
      </c>
      <c r="AK131" s="73">
        <f>IF('Indicator Data'!BO134="No data","x",ROUND(IF('Indicator Data'!BO134&gt;$AK$195,10,IF('Indicator Data'!BO134&lt;$AK$194,0,10-($AK$195-'Indicator Data'!BO134)/($AK$195-$AK$194)*10)),1))</f>
        <v>0.6</v>
      </c>
      <c r="AL131" s="80">
        <f>IF('Indicator Data'!BP134="No data","x",ROUND(IF('Indicator Data'!BP134&gt;$AL$195,10,IF('Indicator Data'!BP134&lt;$AL$194,0,10-($AL$195-'Indicator Data'!BP134)/($AL$195-$AL$194)*10)),1))</f>
        <v>2.5</v>
      </c>
      <c r="AM131" s="80">
        <f>IF('Indicator Data'!BQ134="No data","x",ROUND(IF('Indicator Data'!BQ134&gt;$AM$195,10,IF('Indicator Data'!BQ134&lt;$AM$194,0,10-($AM$195-'Indicator Data'!BQ134)/($AM$195-$AM$194)*10)),1))</f>
        <v>4.5999999999999996</v>
      </c>
      <c r="AN131" s="73">
        <f t="shared" si="32"/>
        <v>2.9</v>
      </c>
      <c r="AO131" s="74">
        <f t="shared" si="33"/>
        <v>2.2999999999999998</v>
      </c>
      <c r="AP131" s="81">
        <f t="shared" si="34"/>
        <v>1</v>
      </c>
      <c r="AQ131" s="82">
        <f t="shared" ref="AQ131:AQ162" si="36">ROUND((10-GEOMEAN(((10-T131)/10*9+1),((10-AP131)/10*9+1)))/9*10,1)</f>
        <v>1</v>
      </c>
    </row>
    <row r="132" spans="1:43" s="4" customFormat="1" x14ac:dyDescent="0.25">
      <c r="A132" s="126" t="str">
        <f>'Indicator Data'!A135</f>
        <v>Pakistan</v>
      </c>
      <c r="B132" s="59" t="str">
        <f>'Indicator Data'!B135</f>
        <v>PAK</v>
      </c>
      <c r="C132" s="73">
        <f>ROUND(IF('Indicator Data'!AQ135="No data",IF((0.1233*LN('Indicator Data'!CJ135)-0.4559)&gt;C$195,0,IF((0.1233*LN('Indicator Data'!CJ135)-0.4559)&lt;C$194,10,(C$195-(0.1233*LN('Indicator Data'!CJ135)-0.4559))/(C$195-C$194)*10)),IF('Indicator Data'!AQ135&gt;C$195,0,IF('Indicator Data'!AQ135&lt;C$194,10,(C$195-'Indicator Data'!AQ135)/(C$195-C$194)*10))),1)</f>
        <v>6</v>
      </c>
      <c r="D132" s="73">
        <f>IF('Indicator Data'!AR135="No data","x",ROUND((IF(LOG('Indicator Data'!AR135*1000)&gt;D$195,10,IF(LOG('Indicator Data'!AR135*1000)&lt;D$194,0,10-(D$195-LOG('Indicator Data'!AR135*1000))/(D$195-D$194)*10))),1))</f>
        <v>8.8000000000000007</v>
      </c>
      <c r="E132" s="74">
        <f t="shared" ref="E132:E193" si="37">ROUND(IF(D132="x",C132,(10-GEOMEAN(((10-C132)/10*9+1),((10-D132)/10*9+1)))/9*10),1)</f>
        <v>7.7</v>
      </c>
      <c r="F132" s="73">
        <f>IF('Indicator Data'!BF135="No data","x",ROUND(IF('Indicator Data'!BF135&gt;F$195,10,IF('Indicator Data'!BF135&lt;F$194,0,10-(F$195-'Indicator Data'!BF135)/(F$195-F$194)*10)),1))</f>
        <v>7.2</v>
      </c>
      <c r="G132" s="73">
        <f>IF('Indicator Data'!BG135="No data","x",ROUND(IF('Indicator Data'!BG135&gt;G$195,10,IF('Indicator Data'!BG135&lt;G$194,0,10-(G$195-'Indicator Data'!BG135)/(G$195-G$194)*10)),1))</f>
        <v>1.1000000000000001</v>
      </c>
      <c r="H132" s="74">
        <f t="shared" ref="H132:H193" si="38">IF(AND(F132="x",G132="x"),"x",ROUND(AVERAGE(F132,G132),1))</f>
        <v>4.2</v>
      </c>
      <c r="I132" s="75">
        <f>SUM(IF('Indicator Data'!AS135=0,0,'Indicator Data'!AS135),SUM('Indicator Data'!AT135:AU135))</f>
        <v>3355.9103129999999</v>
      </c>
      <c r="J132" s="75">
        <f>I132/'Indicator Data'!CK135*1000000</f>
        <v>15.813726331647471</v>
      </c>
      <c r="K132" s="73">
        <f t="shared" ref="K132:K193" si="39">IF(J132="x","x",ROUND(IF(J132&gt;K$195,10,IF(J132&lt;K$194,0,10-(K$195-J132)/(K$195-K$194)*10)),1))</f>
        <v>0.3</v>
      </c>
      <c r="L132" s="73">
        <f>IF('Indicator Data'!AV135="No data","x",ROUND(IF('Indicator Data'!AV135&gt;L$195,10,IF('Indicator Data'!AV135&lt;L$194,0,10-(L$195-'Indicator Data'!AV135)/(L$195-L$194)*10)),1))</f>
        <v>0.5</v>
      </c>
      <c r="M132" s="73">
        <f>IF('Indicator Data'!AW135="No data","x",IF('Indicator Data'!AW135=0,0,ROUND(IF(LOG('Indicator Data'!AW135)&gt;M$195,10,IF(LOG('Indicator Data'!AW135)&lt;M$194,0,10-(M$195-LOG('Indicator Data'!AW135))/(M$195-M$194)*10)),1)))</f>
        <v>7.7</v>
      </c>
      <c r="N132" s="74">
        <f t="shared" ref="N132:N193" si="40">ROUND(AVERAGE(K132,L132,M132),1)</f>
        <v>2.8</v>
      </c>
      <c r="O132" s="76">
        <f t="shared" ref="O132:O193" si="41">ROUND(AVERAGE(E132,E132,H132,N132),1)</f>
        <v>5.6</v>
      </c>
      <c r="P132" s="88">
        <f>IF(AND('Indicator Data'!BK135="No data",'Indicator Data'!BL135="No data"),0,SUM('Indicator Data'!BK135:BM135)/1000)</f>
        <v>1528.212</v>
      </c>
      <c r="Q132" s="73">
        <f t="shared" ref="Q132:Q193" si="42">ROUND(IF(P132=0,0,IF(LOG(P132*1000)&gt;$Q$195,10,IF(LOG(P132*1000)&lt;Q$194,0,10-(Q$195-LOG(P132*1000))/(Q$195-Q$194)*10))),1)</f>
        <v>10</v>
      </c>
      <c r="R132" s="77">
        <f>P132*1000/'Indicator Data'!CK135</f>
        <v>7.2012432069842522E-3</v>
      </c>
      <c r="S132" s="73">
        <f t="shared" ref="S132:S193" si="43">IF(R132="x","x",ROUND(IF(R132&gt;$S$195,10,IF(R132&lt;$S$194,0,((R132*100)/0.0052)^(1/4.0545)/6.5*10)),1))</f>
        <v>5.2</v>
      </c>
      <c r="T132" s="78">
        <f t="shared" ref="T132:T193" si="44">ROUND(AVERAGE(Q132,S132),1)</f>
        <v>7.6</v>
      </c>
      <c r="U132" s="73">
        <f>IF('Indicator Data'!BA135="No data","x",ROUND(IF('Indicator Data'!BA135&gt;U$195,10,IF('Indicator Data'!BA135&lt;U$194,0,10-(U$195-'Indicator Data'!BA135)/(U$195-U$194)*10)),1))</f>
        <v>0.2</v>
      </c>
      <c r="V132" s="73">
        <f>IF('Indicator Data'!BB135="No data","x",IF('Indicator Data'!BB135=0,0,ROUND(IF(LOG('Indicator Data'!BB135)&gt;V$195,10,IF(LOG('Indicator Data'!BB135)&lt;V$194,0,10-(V$195-LOG('Indicator Data'!BB135))/(V$195-V$194)*10)),1)))</f>
        <v>4.2</v>
      </c>
      <c r="W132" s="73">
        <f t="shared" ref="W132:W193" si="45">IF(AND(U132="x",V132="x"),"x",AVERAGE(U132,V132))</f>
        <v>2.2000000000000002</v>
      </c>
      <c r="X132" s="73">
        <f>IF('Indicator Data'!AZ135="No data","x",ROUND(IF('Indicator Data'!AZ135&gt;X$195,10,IF('Indicator Data'!AZ135&lt;X$194,0,10-(X$195-'Indicator Data'!AZ135)/(X$195-X$194)*10)),1))</f>
        <v>4.9000000000000004</v>
      </c>
      <c r="Y132" s="73">
        <f>IF('Indicator Data'!BC135="No data","x",ROUND(IF('Indicator Data'!BC135&gt;Y$195,10,IF('Indicator Data'!BC135&lt;Y$194,0,10-(Y$195-'Indicator Data'!BC135)/(Y$195-Y$194)*10)),1))</f>
        <v>0.2</v>
      </c>
      <c r="Z132" s="211">
        <f>IF('Indicator Data'!BD135="No data","x",ROUND(IF('Indicator Data'!BD135&gt;Z$195,10,IF('Indicator Data'!BD135&lt;Z$194,0,10-(Z$195-'Indicator Data'!BD135)/(Z$195-Z$194)*10)),1))</f>
        <v>0.1</v>
      </c>
      <c r="AA132" s="77">
        <f>IF('Indicator Data'!BE135="No data","x",IF('Indicator Data'!BE135&gt;'Indicator Data'!BE135,1,'Indicator Data'!BE135/'Indicator Data'!CK135))</f>
        <v>0.14929768591690284</v>
      </c>
      <c r="AB132" s="211">
        <f t="shared" ref="AB132:AB193" si="46">IF(AA132="x","x",ROUND(IF(AA132&gt;AB$195,10,IF(AA132&lt;AB$194,0,10-(AB$195-AA132)/(AB$195-AB$194)*10)),1))</f>
        <v>1.7</v>
      </c>
      <c r="AC132" s="74">
        <f t="shared" ref="AC132:AC193" si="47">IF(AND(W132="x",X132="x",Z132="x",AB132="x"),"x",ROUND(AVERAGE(W132,X132,Z132,AB132),1))</f>
        <v>2.2000000000000002</v>
      </c>
      <c r="AD132" s="73">
        <f>IF('Indicator Data'!AX135="No data","x",ROUND(IF('Indicator Data'!AX135&gt;AD$195,10,IF('Indicator Data'!AX135&lt;AD$194,0,10-(AD$195-'Indicator Data'!AX135)/(AD$195-AD$194)*10)),1))</f>
        <v>5.8</v>
      </c>
      <c r="AE132" s="73">
        <f>IF('Indicator Data'!AY135="No data","x",ROUND(IF('Indicator Data'!AY135&gt;AE$195,10,IF('Indicator Data'!AY135&lt;AE$194,0,10-(AE$195-'Indicator Data'!AY135)/(AE$195-AE$194)*10)),1))</f>
        <v>7</v>
      </c>
      <c r="AF132" s="74">
        <f t="shared" ref="AF132:AF193" si="48">IF(AND(AD132="x",AE132="x"),"x",ROUND(AVERAGE(AE132,AD132),1))</f>
        <v>6.4</v>
      </c>
      <c r="AG132" s="88">
        <f>('Indicator Data'!BJ135+'Indicator Data'!BI135*0.5+'Indicator Data'!BH135*0.25)/1000</f>
        <v>4698.0077499999998</v>
      </c>
      <c r="AH132" s="79">
        <f>AG132*1000/'Indicator Data'!CK135</f>
        <v>2.2137960175713102E-2</v>
      </c>
      <c r="AI132" s="74">
        <f t="shared" ref="AI132:AI193" si="49">IF(AH132="x","x",ROUND(IF(AH132&gt;AI$195,10,IF(AH132&lt;AI$194,0,10-(AI$195-AH132)/(AI$195-AI$194)*10)),1))</f>
        <v>2.2000000000000002</v>
      </c>
      <c r="AJ132" s="73">
        <f>IF('Indicator Data'!BN135="No data","x",ROUND(IF('Indicator Data'!BN135&lt;$AJ$194,10,IF('Indicator Data'!BN135&gt;$AJ$195,0,($AJ$195-'Indicator Data'!BN135)/($AJ$195-$AJ$194)*10)),1))</f>
        <v>5.5</v>
      </c>
      <c r="AK132" s="73">
        <f>IF('Indicator Data'!BO135="No data","x",ROUND(IF('Indicator Data'!BO135&gt;$AK$195,10,IF('Indicator Data'!BO135&lt;$AK$194,0,10-($AK$195-'Indicator Data'!BO135)/($AK$195-$AK$194)*10)),1))</f>
        <v>5.0999999999999996</v>
      </c>
      <c r="AL132" s="80">
        <f>IF('Indicator Data'!BP135="No data","x",ROUND(IF('Indicator Data'!BP135&gt;$AL$195,10,IF('Indicator Data'!BP135&lt;$AL$194,0,10-($AL$195-'Indicator Data'!BP135)/($AL$195-$AL$194)*10)),1))</f>
        <v>6.8</v>
      </c>
      <c r="AM132" s="80">
        <f>IF('Indicator Data'!BQ135="No data","x",ROUND(IF('Indicator Data'!BQ135&gt;$AM$195,10,IF('Indicator Data'!BQ135&lt;$AM$194,0,10-($AM$195-'Indicator Data'!BQ135)/($AM$195-$AM$194)*10)),1))</f>
        <v>6.6</v>
      </c>
      <c r="AN132" s="73">
        <f t="shared" ref="AN132:AN193" si="50">IF(AL132="x","x",ROUND(IF(AM132="x",AL132,SUM(AL132*0.8,AM132*0.2)),1))</f>
        <v>6.8</v>
      </c>
      <c r="AO132" s="74">
        <f t="shared" ref="AO132:AO193" si="51">ROUND(AVERAGE(AK132,AJ132),1)</f>
        <v>5.3</v>
      </c>
      <c r="AP132" s="81">
        <f t="shared" ref="AP132:AP193" si="52">ROUND(IF(AND(AC132="x",AF132="x",AO132="x"),AI132,IF(AND(AC132="x",AF132="x"),(10-GEOMEAN(((10-AO132)/10*9+1),((10-AI132)/10*9+1)))/9*10,IF(AO132="x",(10-GEOMEAN(((10-AC132)/10*9+1),((10-AF132)/10*9+1),((10-AI132)/10*9+1)))/9*10,IF(AC132="x",(10-GEOMEAN(((10-AO132)/10*9+1),((10-AF132)/10*9+1),((10-AI132)/10*9+1)))/9*10,(10-GEOMEAN(((10-AC132)/10*9+1),((10-AF132)/10*9+1),((10-AI132)/10*9+1),((10-AO132)/10*9+1)))/9*10)))),1)</f>
        <v>4.3</v>
      </c>
      <c r="AQ132" s="82">
        <f t="shared" si="36"/>
        <v>6.2</v>
      </c>
    </row>
    <row r="133" spans="1:43" s="4" customFormat="1" x14ac:dyDescent="0.25">
      <c r="A133" s="126" t="str">
        <f>'Indicator Data'!A136</f>
        <v>Palau</v>
      </c>
      <c r="B133" s="59" t="str">
        <f>'Indicator Data'!B136</f>
        <v>PLW</v>
      </c>
      <c r="C133" s="73">
        <f>ROUND(IF('Indicator Data'!AQ136="No data",IF((0.1233*LN('Indicator Data'!CJ136)-0.4559)&gt;C$195,0,IF((0.1233*LN('Indicator Data'!CJ136)-0.4559)&lt;C$194,10,(C$195-(0.1233*LN('Indicator Data'!CJ136)-0.4559))/(C$195-C$194)*10)),IF('Indicator Data'!AQ136&gt;C$195,0,IF('Indicator Data'!AQ136&lt;C$194,10,(C$195-'Indicator Data'!AQ136)/(C$195-C$194)*10))),1)</f>
        <v>2.2999999999999998</v>
      </c>
      <c r="D133" s="73" t="str">
        <f>IF('Indicator Data'!AR136="No data","x",ROUND((IF(LOG('Indicator Data'!AR136*1000)&gt;D$195,10,IF(LOG('Indicator Data'!AR136*1000)&lt;D$194,0,10-(D$195-LOG('Indicator Data'!AR136*1000))/(D$195-D$194)*10))),1))</f>
        <v>x</v>
      </c>
      <c r="E133" s="74">
        <f t="shared" si="37"/>
        <v>2.2999999999999998</v>
      </c>
      <c r="F133" s="73" t="str">
        <f>IF('Indicator Data'!BF136="No data","x",ROUND(IF('Indicator Data'!BF136&gt;F$195,10,IF('Indicator Data'!BF136&lt;F$194,0,10-(F$195-'Indicator Data'!BF136)/(F$195-F$194)*10)),1))</f>
        <v>x</v>
      </c>
      <c r="G133" s="73" t="str">
        <f>IF('Indicator Data'!BG136="No data","x",ROUND(IF('Indicator Data'!BG136&gt;G$195,10,IF('Indicator Data'!BG136&lt;G$194,0,10-(G$195-'Indicator Data'!BG136)/(G$195-G$194)*10)),1))</f>
        <v>x</v>
      </c>
      <c r="H133" s="74" t="str">
        <f t="shared" si="38"/>
        <v>x</v>
      </c>
      <c r="I133" s="75">
        <f>SUM(IF('Indicator Data'!AS136=0,0,'Indicator Data'!AS136),SUM('Indicator Data'!AT136:AU136))</f>
        <v>31.27</v>
      </c>
      <c r="J133" s="75">
        <f>I133/'Indicator Data'!CK136*1000000</f>
        <v>1746.2444853967722</v>
      </c>
      <c r="K133" s="73">
        <f t="shared" si="39"/>
        <v>10</v>
      </c>
      <c r="L133" s="73">
        <f>IF('Indicator Data'!AV136="No data","x",ROUND(IF('Indicator Data'!AV136&gt;L$195,10,IF('Indicator Data'!AV136&lt;L$194,0,10-(L$195-'Indicator Data'!AV136)/(L$195-L$194)*10)),1))</f>
        <v>5.2</v>
      </c>
      <c r="M133" s="73">
        <f>IF('Indicator Data'!AW136="No data","x",IF('Indicator Data'!AW136=0,0,ROUND(IF(LOG('Indicator Data'!AW136)&gt;M$195,10,IF(LOG('Indicator Data'!AW136)&lt;M$194,0,10-(M$195-LOG('Indicator Data'!AW136))/(M$195-M$194)*10)),1)))</f>
        <v>4.7</v>
      </c>
      <c r="N133" s="74">
        <f t="shared" si="40"/>
        <v>6.6</v>
      </c>
      <c r="O133" s="76">
        <f t="shared" si="41"/>
        <v>3.7</v>
      </c>
      <c r="P133" s="88">
        <f>IF(AND('Indicator Data'!BK136="No data",'Indicator Data'!BL136="No data"),0,SUM('Indicator Data'!BK136:BM136)/1000)</f>
        <v>0</v>
      </c>
      <c r="Q133" s="73">
        <f t="shared" si="42"/>
        <v>0</v>
      </c>
      <c r="R133" s="77">
        <f>P133*1000/'Indicator Data'!CK136</f>
        <v>0</v>
      </c>
      <c r="S133" s="73">
        <f t="shared" si="43"/>
        <v>0</v>
      </c>
      <c r="T133" s="78">
        <f t="shared" si="44"/>
        <v>0</v>
      </c>
      <c r="U133" s="73" t="str">
        <f>IF('Indicator Data'!BA136="No data","x",ROUND(IF('Indicator Data'!BA136&gt;U$195,10,IF('Indicator Data'!BA136&lt;U$194,0,10-(U$195-'Indicator Data'!BA136)/(U$195-U$194)*10)),1))</f>
        <v>x</v>
      </c>
      <c r="V133" s="73" t="str">
        <f>IF('Indicator Data'!BB136="No data","x",IF('Indicator Data'!BB136=0,0,ROUND(IF(LOG('Indicator Data'!BB136)&gt;V$195,10,IF(LOG('Indicator Data'!BB136)&lt;V$194,0,10-(V$195-LOG('Indicator Data'!BB136))/(V$195-V$194)*10)),1)))</f>
        <v>x</v>
      </c>
      <c r="W133" s="73" t="str">
        <f t="shared" si="45"/>
        <v>x</v>
      </c>
      <c r="X133" s="73">
        <f>IF('Indicator Data'!AZ136="No data","x",ROUND(IF('Indicator Data'!AZ136&gt;X$195,10,IF('Indicator Data'!AZ136&lt;X$194,0,10-(X$195-'Indicator Data'!AZ136)/(X$195-X$194)*10)),1))</f>
        <v>1.9</v>
      </c>
      <c r="Y133" s="73" t="str">
        <f>IF('Indicator Data'!BC136="No data","x",ROUND(IF('Indicator Data'!BC136&gt;Y$195,10,IF('Indicator Data'!BC136&lt;Y$194,0,10-(Y$195-'Indicator Data'!BC136)/(Y$195-Y$194)*10)),1))</f>
        <v>x</v>
      </c>
      <c r="Z133" s="211" t="str">
        <f>IF('Indicator Data'!BD136="No data","x",ROUND(IF('Indicator Data'!BD136&gt;Z$195,10,IF('Indicator Data'!BD136&lt;Z$194,0,10-(Z$195-'Indicator Data'!BD136)/(Z$195-Z$194)*10)),1))</f>
        <v>x</v>
      </c>
      <c r="AA133" s="77">
        <f>IF('Indicator Data'!BE136="No data","x",IF('Indicator Data'!BE136&gt;'Indicator Data'!BE136,1,'Indicator Data'!BE136/'Indicator Data'!CK136))</f>
        <v>0</v>
      </c>
      <c r="AB133" s="211">
        <f t="shared" si="46"/>
        <v>0</v>
      </c>
      <c r="AC133" s="74">
        <f t="shared" si="47"/>
        <v>1</v>
      </c>
      <c r="AD133" s="73">
        <f>IF('Indicator Data'!AX136="No data","x",ROUND(IF('Indicator Data'!AX136&gt;AD$195,10,IF('Indicator Data'!AX136&lt;AD$194,0,10-(AD$195-'Indicator Data'!AX136)/(AD$195-AD$194)*10)),1))</f>
        <v>1.2</v>
      </c>
      <c r="AE133" s="73">
        <f>IF('Indicator Data'!AY136="No data","x",ROUND(IF('Indicator Data'!AY136&gt;AE$195,10,IF('Indicator Data'!AY136&lt;AE$194,0,10-(AE$195-'Indicator Data'!AY136)/(AE$195-AE$194)*10)),1))</f>
        <v>0.5</v>
      </c>
      <c r="AF133" s="74">
        <f t="shared" si="48"/>
        <v>0.9</v>
      </c>
      <c r="AG133" s="88">
        <f>('Indicator Data'!BJ136+'Indicator Data'!BI136*0.5+'Indicator Data'!BH136*0.25)/1000</f>
        <v>6.2E-2</v>
      </c>
      <c r="AH133" s="79">
        <f>AG133*1000/'Indicator Data'!CK136</f>
        <v>3.4623331658010835E-3</v>
      </c>
      <c r="AI133" s="74">
        <f t="shared" si="49"/>
        <v>0.3</v>
      </c>
      <c r="AJ133" s="73">
        <f>IF('Indicator Data'!BN136="No data","x",ROUND(IF('Indicator Data'!BN136&lt;$AJ$194,10,IF('Indicator Data'!BN136&gt;$AJ$195,0,($AJ$195-'Indicator Data'!BN136)/($AJ$195-$AJ$194)*10)),1))</f>
        <v>10</v>
      </c>
      <c r="AK133" s="73">
        <f>IF('Indicator Data'!BO136="No data","x",ROUND(IF('Indicator Data'!BO136&gt;$AK$195,10,IF('Indicator Data'!BO136&lt;$AK$194,0,10-($AK$195-'Indicator Data'!BO136)/($AK$195-$AK$194)*10)),1))</f>
        <v>0</v>
      </c>
      <c r="AL133" s="80" t="str">
        <f>IF('Indicator Data'!BP136="No data","x",ROUND(IF('Indicator Data'!BP136&gt;$AL$195,10,IF('Indicator Data'!BP136&lt;$AL$194,0,10-($AL$195-'Indicator Data'!BP136)/($AL$195-$AL$194)*10)),1))</f>
        <v>x</v>
      </c>
      <c r="AM133" s="80" t="str">
        <f>IF('Indicator Data'!BQ136="No data","x",ROUND(IF('Indicator Data'!BQ136&gt;$AM$195,10,IF('Indicator Data'!BQ136&lt;$AM$194,0,10-($AM$195-'Indicator Data'!BQ136)/($AM$195-$AM$194)*10)),1))</f>
        <v>x</v>
      </c>
      <c r="AN133" s="73" t="str">
        <f t="shared" si="50"/>
        <v>x</v>
      </c>
      <c r="AO133" s="74">
        <f t="shared" si="51"/>
        <v>5</v>
      </c>
      <c r="AP133" s="81">
        <f t="shared" si="52"/>
        <v>2</v>
      </c>
      <c r="AQ133" s="82">
        <f t="shared" si="36"/>
        <v>1</v>
      </c>
    </row>
    <row r="134" spans="1:43" s="4" customFormat="1" x14ac:dyDescent="0.25">
      <c r="A134" s="126" t="str">
        <f>'Indicator Data'!A137</f>
        <v>Palestine</v>
      </c>
      <c r="B134" s="59" t="str">
        <f>'Indicator Data'!B137</f>
        <v>PSE</v>
      </c>
      <c r="C134" s="73">
        <f>ROUND(IF('Indicator Data'!AQ137="No data",IF((0.1233*LN('Indicator Data'!CJ137)-0.4559)&gt;C$195,0,IF((0.1233*LN('Indicator Data'!CJ137)-0.4559)&lt;C$194,10,(C$195-(0.1233*LN('Indicator Data'!CJ137)-0.4559))/(C$195-C$194)*10)),IF('Indicator Data'!AQ137&gt;C$195,0,IF('Indicator Data'!AQ137&lt;C$194,10,(C$195-'Indicator Data'!AQ137)/(C$195-C$194)*10))),1)</f>
        <v>4.0999999999999996</v>
      </c>
      <c r="D134" s="73">
        <f>IF('Indicator Data'!AR137="No data","x",ROUND((IF(LOG('Indicator Data'!AR137*1000)&gt;D$195,10,IF(LOG('Indicator Data'!AR137*1000)&lt;D$194,0,10-(D$195-LOG('Indicator Data'!AR137*1000))/(D$195-D$194)*10))),1))</f>
        <v>2.7</v>
      </c>
      <c r="E134" s="74">
        <f t="shared" si="37"/>
        <v>3.4</v>
      </c>
      <c r="F134" s="73" t="str">
        <f>IF('Indicator Data'!BF137="No data","x",ROUND(IF('Indicator Data'!BF137&gt;F$195,10,IF('Indicator Data'!BF137&lt;F$194,0,10-(F$195-'Indicator Data'!BF137)/(F$195-F$194)*10)),1))</f>
        <v>x</v>
      </c>
      <c r="G134" s="73">
        <f>IF('Indicator Data'!BG137="No data","x",ROUND(IF('Indicator Data'!BG137&gt;G$195,10,IF('Indicator Data'!BG137&lt;G$194,0,10-(G$195-'Indicator Data'!BG137)/(G$195-G$194)*10)),1))</f>
        <v>2.4</v>
      </c>
      <c r="H134" s="74">
        <f t="shared" si="38"/>
        <v>2.4</v>
      </c>
      <c r="I134" s="75">
        <f>SUM(IF('Indicator Data'!AS137=0,0,'Indicator Data'!AS137),SUM('Indicator Data'!AT137:AU137))</f>
        <v>3244.0457249999999</v>
      </c>
      <c r="J134" s="75">
        <f>I134/'Indicator Data'!CK137*1000000</f>
        <v>709.9986769785736</v>
      </c>
      <c r="K134" s="73">
        <f t="shared" si="39"/>
        <v>10</v>
      </c>
      <c r="L134" s="73">
        <f>IF('Indicator Data'!AV137="No data","x",ROUND(IF('Indicator Data'!AV137&gt;L$195,10,IF('Indicator Data'!AV137&lt;L$194,0,10-(L$195-'Indicator Data'!AV137)/(L$195-L$194)*10)),1))</f>
        <v>8.5</v>
      </c>
      <c r="M134" s="73">
        <f>IF('Indicator Data'!AW137="No data","x",IF('Indicator Data'!AW137=0,0,ROUND(IF(LOG('Indicator Data'!AW137)&gt;M$195,10,IF(LOG('Indicator Data'!AW137)&lt;M$194,0,10-(M$195-LOG('Indicator Data'!AW137))/(M$195-M$194)*10)),1)))</f>
        <v>8.9</v>
      </c>
      <c r="N134" s="74">
        <f t="shared" si="40"/>
        <v>9.1</v>
      </c>
      <c r="O134" s="76">
        <f t="shared" si="41"/>
        <v>4.5999999999999996</v>
      </c>
      <c r="P134" s="88">
        <f>IF(AND('Indicator Data'!BK137="No data",'Indicator Data'!BL137="No data"),0,SUM('Indicator Data'!BK137:BM137)/1000)</f>
        <v>2856.2860000000001</v>
      </c>
      <c r="Q134" s="73">
        <f t="shared" si="42"/>
        <v>10</v>
      </c>
      <c r="R134" s="77">
        <f>P134*1000/'Indicator Data'!CK137</f>
        <v>0.62513276722461186</v>
      </c>
      <c r="S134" s="73">
        <f t="shared" si="43"/>
        <v>10</v>
      </c>
      <c r="T134" s="78">
        <f t="shared" si="44"/>
        <v>10</v>
      </c>
      <c r="U134" s="73" t="str">
        <f>IF('Indicator Data'!BA137="No data","x",ROUND(IF('Indicator Data'!BA137&gt;U$195,10,IF('Indicator Data'!BA137&lt;U$194,0,10-(U$195-'Indicator Data'!BA137)/(U$195-U$194)*10)),1))</f>
        <v>x</v>
      </c>
      <c r="V134" s="73" t="str">
        <f>IF('Indicator Data'!BB137="No data","x",IF('Indicator Data'!BB137=0,0,ROUND(IF(LOG('Indicator Data'!BB137)&gt;V$195,10,IF(LOG('Indicator Data'!BB137)&lt;V$194,0,10-(V$195-LOG('Indicator Data'!BB137))/(V$195-V$194)*10)),1)))</f>
        <v>x</v>
      </c>
      <c r="W134" s="73" t="str">
        <f t="shared" si="45"/>
        <v>x</v>
      </c>
      <c r="X134" s="73">
        <f>IF('Indicator Data'!AZ137="No data","x",ROUND(IF('Indicator Data'!AZ137&gt;X$195,10,IF('Indicator Data'!AZ137&lt;X$194,0,10-(X$195-'Indicator Data'!AZ137)/(X$195-X$194)*10)),1))</f>
        <v>0</v>
      </c>
      <c r="Y134" s="73" t="str">
        <f>IF('Indicator Data'!BC137="No data","x",ROUND(IF('Indicator Data'!BC137&gt;Y$195,10,IF('Indicator Data'!BC137&lt;Y$194,0,10-(Y$195-'Indicator Data'!BC137)/(Y$195-Y$194)*10)),1))</f>
        <v>x</v>
      </c>
      <c r="Z134" s="211" t="str">
        <f>IF('Indicator Data'!BD137="No data","x",ROUND(IF('Indicator Data'!BD137&gt;Z$195,10,IF('Indicator Data'!BD137&lt;Z$194,0,10-(Z$195-'Indicator Data'!BD137)/(Z$195-Z$194)*10)),1))</f>
        <v>x</v>
      </c>
      <c r="AA134" s="77" t="str">
        <f>IF('Indicator Data'!BE137="No data","x",IF('Indicator Data'!BE137&gt;'Indicator Data'!BE137,1,'Indicator Data'!BE137/'Indicator Data'!CK137))</f>
        <v>x</v>
      </c>
      <c r="AB134" s="211" t="str">
        <f t="shared" si="46"/>
        <v>x</v>
      </c>
      <c r="AC134" s="74">
        <f t="shared" si="47"/>
        <v>0</v>
      </c>
      <c r="AD134" s="73">
        <f>IF('Indicator Data'!AX137="No data","x",ROUND(IF('Indicator Data'!AX137&gt;AD$195,10,IF('Indicator Data'!AX137&lt;AD$194,0,10-(AD$195-'Indicator Data'!AX137)/(AD$195-AD$194)*10)),1))</f>
        <v>1.6</v>
      </c>
      <c r="AE134" s="73">
        <f>IF('Indicator Data'!AY137="No data","x",ROUND(IF('Indicator Data'!AY137&gt;AE$195,10,IF('Indicator Data'!AY137&lt;AE$194,0,10-(AE$195-'Indicator Data'!AY137)/(AE$195-AE$194)*10)),1))</f>
        <v>0.3</v>
      </c>
      <c r="AF134" s="74">
        <f t="shared" si="48"/>
        <v>1</v>
      </c>
      <c r="AG134" s="88">
        <f>('Indicator Data'!BJ137+'Indicator Data'!BI137*0.5+'Indicator Data'!BH137*0.25)/1000</f>
        <v>0</v>
      </c>
      <c r="AH134" s="79">
        <f>AG134*1000/'Indicator Data'!CK137</f>
        <v>0</v>
      </c>
      <c r="AI134" s="74">
        <f t="shared" si="49"/>
        <v>0</v>
      </c>
      <c r="AJ134" s="73">
        <f>IF('Indicator Data'!BN137="No data","x",ROUND(IF('Indicator Data'!BN137&lt;$AJ$194,10,IF('Indicator Data'!BN137&gt;$AJ$195,0,($AJ$195-'Indicator Data'!BN137)/($AJ$195-$AJ$194)*10)),1))</f>
        <v>3.2</v>
      </c>
      <c r="AK134" s="73">
        <f>IF('Indicator Data'!BO137="No data","x",ROUND(IF('Indicator Data'!BO137&gt;$AK$195,10,IF('Indicator Data'!BO137&lt;$AK$194,0,10-($AK$195-'Indicator Data'!BO137)/($AK$195-$AK$194)*10)),1))</f>
        <v>2.4</v>
      </c>
      <c r="AL134" s="80" t="str">
        <f>IF('Indicator Data'!BP137="No data","x",ROUND(IF('Indicator Data'!BP137&gt;$AL$195,10,IF('Indicator Data'!BP137&lt;$AL$194,0,10-($AL$195-'Indicator Data'!BP137)/($AL$195-$AL$194)*10)),1))</f>
        <v>x</v>
      </c>
      <c r="AM134" s="80" t="str">
        <f>IF('Indicator Data'!BQ137="No data","x",ROUND(IF('Indicator Data'!BQ137&gt;$AM$195,10,IF('Indicator Data'!BQ137&lt;$AM$194,0,10-($AM$195-'Indicator Data'!BQ137)/($AM$195-$AM$194)*10)),1))</f>
        <v>x</v>
      </c>
      <c r="AN134" s="73" t="str">
        <f t="shared" si="50"/>
        <v>x</v>
      </c>
      <c r="AO134" s="74">
        <f t="shared" si="51"/>
        <v>2.8</v>
      </c>
      <c r="AP134" s="81">
        <f t="shared" si="52"/>
        <v>1</v>
      </c>
      <c r="AQ134" s="82">
        <f t="shared" si="36"/>
        <v>7.8</v>
      </c>
    </row>
    <row r="135" spans="1:43" s="4" customFormat="1" x14ac:dyDescent="0.25">
      <c r="A135" s="126" t="str">
        <f>'Indicator Data'!A138</f>
        <v>Panama</v>
      </c>
      <c r="B135" s="59" t="str">
        <f>'Indicator Data'!B138</f>
        <v>PAN</v>
      </c>
      <c r="C135" s="73">
        <f>ROUND(IF('Indicator Data'!AQ138="No data",IF((0.1233*LN('Indicator Data'!CJ138)-0.4559)&gt;C$195,0,IF((0.1233*LN('Indicator Data'!CJ138)-0.4559)&lt;C$194,10,(C$195-(0.1233*LN('Indicator Data'!CJ138)-0.4559))/(C$195-C$194)*10)),IF('Indicator Data'!AQ138&gt;C$195,0,IF('Indicator Data'!AQ138&lt;C$194,10,(C$195-'Indicator Data'!AQ138)/(C$195-C$194)*10))),1)</f>
        <v>2.5</v>
      </c>
      <c r="D135" s="73" t="str">
        <f>IF('Indicator Data'!AR138="No data","x",ROUND((IF(LOG('Indicator Data'!AR138*1000)&gt;D$195,10,IF(LOG('Indicator Data'!AR138*1000)&lt;D$194,0,10-(D$195-LOG('Indicator Data'!AR138*1000))/(D$195-D$194)*10))),1))</f>
        <v>x</v>
      </c>
      <c r="E135" s="74">
        <f t="shared" si="37"/>
        <v>2.5</v>
      </c>
      <c r="F135" s="73">
        <f>IF('Indicator Data'!BF138="No data","x",ROUND(IF('Indicator Data'!BF138&gt;F$195,10,IF('Indicator Data'!BF138&lt;F$194,0,10-(F$195-'Indicator Data'!BF138)/(F$195-F$194)*10)),1))</f>
        <v>6.1</v>
      </c>
      <c r="G135" s="73">
        <f>IF('Indicator Data'!BG138="No data","x",ROUND(IF('Indicator Data'!BG138&gt;G$195,10,IF('Indicator Data'!BG138&lt;G$194,0,10-(G$195-'Indicator Data'!BG138)/(G$195-G$194)*10)),1))</f>
        <v>6.2</v>
      </c>
      <c r="H135" s="74">
        <f t="shared" si="38"/>
        <v>6.2</v>
      </c>
      <c r="I135" s="75">
        <f>SUM(IF('Indicator Data'!AS138=0,0,'Indicator Data'!AS138),SUM('Indicator Data'!AT138:AU138))</f>
        <v>21.959845999999999</v>
      </c>
      <c r="J135" s="75">
        <f>I135/'Indicator Data'!CK138*1000000</f>
        <v>5.2574847260139341</v>
      </c>
      <c r="K135" s="73">
        <f t="shared" si="39"/>
        <v>0.1</v>
      </c>
      <c r="L135" s="73">
        <f>IF('Indicator Data'!AV138="No data","x",ROUND(IF('Indicator Data'!AV138&gt;L$195,10,IF('Indicator Data'!AV138&lt;L$194,0,10-(L$195-'Indicator Data'!AV138)/(L$195-L$194)*10)),1))</f>
        <v>0</v>
      </c>
      <c r="M135" s="73">
        <f>IF('Indicator Data'!AW138="No data","x",IF('Indicator Data'!AW138=0,0,ROUND(IF(LOG('Indicator Data'!AW138)&gt;M$195,10,IF(LOG('Indicator Data'!AW138)&lt;M$194,0,10-(M$195-LOG('Indicator Data'!AW138))/(M$195-M$194)*10)),1)))</f>
        <v>4.8</v>
      </c>
      <c r="N135" s="74">
        <f t="shared" si="40"/>
        <v>1.6</v>
      </c>
      <c r="O135" s="76">
        <f t="shared" si="41"/>
        <v>3.2</v>
      </c>
      <c r="P135" s="88">
        <f>IF(AND('Indicator Data'!BK138="No data",'Indicator Data'!BL138="No data"),0,SUM('Indicator Data'!BK138:BM138)/1000)</f>
        <v>16.134</v>
      </c>
      <c r="Q135" s="73">
        <f t="shared" si="42"/>
        <v>4</v>
      </c>
      <c r="R135" s="77">
        <f>P135*1000/'Indicator Data'!CK138</f>
        <v>3.8626982433988296E-3</v>
      </c>
      <c r="S135" s="73">
        <f t="shared" si="43"/>
        <v>4.5</v>
      </c>
      <c r="T135" s="78">
        <f t="shared" si="44"/>
        <v>4.3</v>
      </c>
      <c r="U135" s="73">
        <f>IF('Indicator Data'!BA138="No data","x",ROUND(IF('Indicator Data'!BA138&gt;U$195,10,IF('Indicator Data'!BA138&lt;U$194,0,10-(U$195-'Indicator Data'!BA138)/(U$195-U$194)*10)),1))</f>
        <v>1.6</v>
      </c>
      <c r="V135" s="73">
        <f>IF('Indicator Data'!BB138="No data","x",IF('Indicator Data'!BB138=0,0,ROUND(IF(LOG('Indicator Data'!BB138)&gt;V$195,10,IF(LOG('Indicator Data'!BB138)&lt;V$194,0,10-(V$195-LOG('Indicator Data'!BB138))/(V$195-V$194)*10)),1)))</f>
        <v>6.2</v>
      </c>
      <c r="W135" s="73">
        <f t="shared" si="45"/>
        <v>3.9000000000000004</v>
      </c>
      <c r="X135" s="73">
        <f>IF('Indicator Data'!AZ138="No data","x",ROUND(IF('Indicator Data'!AZ138&gt;X$195,10,IF('Indicator Data'!AZ138&lt;X$194,0,10-(X$195-'Indicator Data'!AZ138)/(X$195-X$194)*10)),1))</f>
        <v>1</v>
      </c>
      <c r="Y135" s="73">
        <f>IF('Indicator Data'!BC138="No data","x",ROUND(IF('Indicator Data'!BC138&gt;Y$195,10,IF('Indicator Data'!BC138&lt;Y$194,0,10-(Y$195-'Indicator Data'!BC138)/(Y$195-Y$194)*10)),1))</f>
        <v>0</v>
      </c>
      <c r="Z135" s="211">
        <f>IF('Indicator Data'!BD138="No data","x",ROUND(IF('Indicator Data'!BD138&gt;Z$195,10,IF('Indicator Data'!BD138&lt;Z$194,0,10-(Z$195-'Indicator Data'!BD138)/(Z$195-Z$194)*10)),1))</f>
        <v>0</v>
      </c>
      <c r="AA135" s="77">
        <f>IF('Indicator Data'!BE138="No data","x",IF('Indicator Data'!BE138&gt;'Indicator Data'!BE138,1,'Indicator Data'!BE138/'Indicator Data'!CK138))</f>
        <v>0.10439125154152401</v>
      </c>
      <c r="AB135" s="211">
        <f t="shared" si="46"/>
        <v>1.2</v>
      </c>
      <c r="AC135" s="74">
        <f t="shared" si="47"/>
        <v>1.5</v>
      </c>
      <c r="AD135" s="73">
        <f>IF('Indicator Data'!AX138="No data","x",ROUND(IF('Indicator Data'!AX138&gt;AD$195,10,IF('Indicator Data'!AX138&lt;AD$194,0,10-(AD$195-'Indicator Data'!AX138)/(AD$195-AD$194)*10)),1))</f>
        <v>1.2</v>
      </c>
      <c r="AE135" s="73">
        <f>IF('Indicator Data'!AY138="No data","x",ROUND(IF('Indicator Data'!AY138&gt;AE$195,10,IF('Indicator Data'!AY138&lt;AE$194,0,10-(AE$195-'Indicator Data'!AY138)/(AE$195-AE$194)*10)),1))</f>
        <v>0.9</v>
      </c>
      <c r="AF135" s="74">
        <f t="shared" si="48"/>
        <v>1.1000000000000001</v>
      </c>
      <c r="AG135" s="88">
        <f>('Indicator Data'!BJ138+'Indicator Data'!BI138*0.5+'Indicator Data'!BH138*0.25)/1000</f>
        <v>3</v>
      </c>
      <c r="AH135" s="79">
        <f>AG135*1000/'Indicator Data'!CK138</f>
        <v>7.1824065515039605E-4</v>
      </c>
      <c r="AI135" s="74">
        <f t="shared" si="49"/>
        <v>0.1</v>
      </c>
      <c r="AJ135" s="73">
        <f>IF('Indicator Data'!BN138="No data","x",ROUND(IF('Indicator Data'!BN138&lt;$AJ$194,10,IF('Indicator Data'!BN138&gt;$AJ$195,0,($AJ$195-'Indicator Data'!BN138)/($AJ$195-$AJ$194)*10)),1))</f>
        <v>4.0999999999999996</v>
      </c>
      <c r="AK135" s="73">
        <f>IF('Indicator Data'!BO138="No data","x",ROUND(IF('Indicator Data'!BO138&gt;$AK$195,10,IF('Indicator Data'!BO138&lt;$AK$194,0,10-($AK$195-'Indicator Data'!BO138)/($AK$195-$AK$194)*10)),1))</f>
        <v>1.7</v>
      </c>
      <c r="AL135" s="80">
        <f>IF('Indicator Data'!BP138="No data","x",ROUND(IF('Indicator Data'!BP138&gt;$AL$195,10,IF('Indicator Data'!BP138&lt;$AL$194,0,10-($AL$195-'Indicator Data'!BP138)/($AL$195-$AL$194)*10)),1))</f>
        <v>2.2000000000000002</v>
      </c>
      <c r="AM135" s="80">
        <f>IF('Indicator Data'!BQ138="No data","x",ROUND(IF('Indicator Data'!BQ138&gt;$AM$195,10,IF('Indicator Data'!BQ138&lt;$AM$194,0,10-($AM$195-'Indicator Data'!BQ138)/($AM$195-$AM$194)*10)),1))</f>
        <v>1.1000000000000001</v>
      </c>
      <c r="AN135" s="73">
        <f t="shared" si="50"/>
        <v>2</v>
      </c>
      <c r="AO135" s="74">
        <f t="shared" si="51"/>
        <v>2.9</v>
      </c>
      <c r="AP135" s="81">
        <f t="shared" si="52"/>
        <v>1.5</v>
      </c>
      <c r="AQ135" s="82">
        <f t="shared" si="36"/>
        <v>3</v>
      </c>
    </row>
    <row r="136" spans="1:43" s="4" customFormat="1" x14ac:dyDescent="0.25">
      <c r="A136" s="126" t="str">
        <f>'Indicator Data'!A139</f>
        <v>Papua New Guinea</v>
      </c>
      <c r="B136" s="59" t="str">
        <f>'Indicator Data'!B139</f>
        <v>PNG</v>
      </c>
      <c r="C136" s="73">
        <f>ROUND(IF('Indicator Data'!AQ139="No data",IF((0.1233*LN('Indicator Data'!CJ139)-0.4559)&gt;C$195,0,IF((0.1233*LN('Indicator Data'!CJ139)-0.4559)&lt;C$194,10,(C$195-(0.1233*LN('Indicator Data'!CJ139)-0.4559))/(C$195-C$194)*10)),IF('Indicator Data'!AQ139&gt;C$195,0,IF('Indicator Data'!AQ139&lt;C$194,10,(C$195-'Indicator Data'!AQ139)/(C$195-C$194)*10))),1)</f>
        <v>6.2</v>
      </c>
      <c r="D136" s="73" t="str">
        <f>IF('Indicator Data'!AR139="No data","x",ROUND((IF(LOG('Indicator Data'!AR139*1000)&gt;D$195,10,IF(LOG('Indicator Data'!AR139*1000)&lt;D$194,0,10-(D$195-LOG('Indicator Data'!AR139*1000))/(D$195-D$194)*10))),1))</f>
        <v>x</v>
      </c>
      <c r="E136" s="74">
        <f t="shared" si="37"/>
        <v>6.2</v>
      </c>
      <c r="F136" s="73">
        <f>IF('Indicator Data'!BF139="No data","x",ROUND(IF('Indicator Data'!BF139&gt;F$195,10,IF('Indicator Data'!BF139&lt;F$194,0,10-(F$195-'Indicator Data'!BF139)/(F$195-F$194)*10)),1))</f>
        <v>9.9</v>
      </c>
      <c r="G136" s="73">
        <f>IF('Indicator Data'!BG139="No data","x",ROUND(IF('Indicator Data'!BG139&gt;G$195,10,IF('Indicator Data'!BG139&lt;G$194,0,10-(G$195-'Indicator Data'!BG139)/(G$195-G$194)*10)),1))</f>
        <v>4.7</v>
      </c>
      <c r="H136" s="74">
        <f t="shared" si="38"/>
        <v>7.3</v>
      </c>
      <c r="I136" s="75">
        <f>SUM(IF('Indicator Data'!AS139=0,0,'Indicator Data'!AS139),SUM('Indicator Data'!AT139:AU139))</f>
        <v>888.1167989999999</v>
      </c>
      <c r="J136" s="75">
        <f>I136/'Indicator Data'!CK139*1000000</f>
        <v>103.19360792701545</v>
      </c>
      <c r="K136" s="73">
        <f t="shared" si="39"/>
        <v>2.1</v>
      </c>
      <c r="L136" s="73">
        <f>IF('Indicator Data'!AV139="No data","x",ROUND(IF('Indicator Data'!AV139&gt;L$195,10,IF('Indicator Data'!AV139&lt;L$194,0,10-(L$195-'Indicator Data'!AV139)/(L$195-L$194)*10)),1))</f>
        <v>1.8</v>
      </c>
      <c r="M136" s="73">
        <f>IF('Indicator Data'!AW139="No data","x",IF('Indicator Data'!AW139=0,0,ROUND(IF(LOG('Indicator Data'!AW139)&gt;M$195,10,IF(LOG('Indicator Data'!AW139)&lt;M$194,0,10-(M$195-LOG('Indicator Data'!AW139))/(M$195-M$194)*10)),1)))</f>
        <v>0</v>
      </c>
      <c r="N136" s="74">
        <f t="shared" si="40"/>
        <v>1.3</v>
      </c>
      <c r="O136" s="76">
        <f t="shared" si="41"/>
        <v>5.3</v>
      </c>
      <c r="P136" s="88">
        <f>IF(AND('Indicator Data'!BK139="No data",'Indicator Data'!BL139="No data"),0,SUM('Indicator Data'!BK139:BM139)/1000)</f>
        <v>22.177</v>
      </c>
      <c r="Q136" s="73">
        <f t="shared" si="42"/>
        <v>4.5</v>
      </c>
      <c r="R136" s="77">
        <f>P136*1000/'Indicator Data'!CK139</f>
        <v>2.5768284594709281E-3</v>
      </c>
      <c r="S136" s="73">
        <f t="shared" si="43"/>
        <v>4</v>
      </c>
      <c r="T136" s="78">
        <f t="shared" si="44"/>
        <v>4.3</v>
      </c>
      <c r="U136" s="73">
        <f>IF('Indicator Data'!BA139="No data","x",ROUND(IF('Indicator Data'!BA139&gt;U$195,10,IF('Indicator Data'!BA139&lt;U$194,0,10-(U$195-'Indicator Data'!BA139)/(U$195-U$194)*10)),1))</f>
        <v>1.8</v>
      </c>
      <c r="V136" s="73">
        <f>IF('Indicator Data'!BB139="No data","x",IF('Indicator Data'!BB139=0,0,ROUND(IF(LOG('Indicator Data'!BB139)&gt;V$195,10,IF(LOG('Indicator Data'!BB139)&lt;V$194,0,10-(V$195-LOG('Indicator Data'!BB139))/(V$195-V$194)*10)),1)))</f>
        <v>5.9</v>
      </c>
      <c r="W136" s="73">
        <f t="shared" si="45"/>
        <v>3.85</v>
      </c>
      <c r="X136" s="73">
        <f>IF('Indicator Data'!AZ139="No data","x",ROUND(IF('Indicator Data'!AZ139&gt;X$195,10,IF('Indicator Data'!AZ139&lt;X$194,0,10-(X$195-'Indicator Data'!AZ139)/(X$195-X$194)*10)),1))</f>
        <v>7.9</v>
      </c>
      <c r="Y136" s="73">
        <f>IF('Indicator Data'!BC139="No data","x",ROUND(IF('Indicator Data'!BC139&gt;Y$195,10,IF('Indicator Data'!BC139&lt;Y$194,0,10-(Y$195-'Indicator Data'!BC139)/(Y$195-Y$194)*10)),1))</f>
        <v>3.3</v>
      </c>
      <c r="Z136" s="211">
        <f>IF('Indicator Data'!BD139="No data","x",ROUND(IF('Indicator Data'!BD139&gt;Z$195,10,IF('Indicator Data'!BD139&lt;Z$194,0,10-(Z$195-'Indicator Data'!BD139)/(Z$195-Z$194)*10)),1))</f>
        <v>4.5</v>
      </c>
      <c r="AA136" s="77">
        <f>IF('Indicator Data'!BE139="No data","x",IF('Indicator Data'!BE139&gt;'Indicator Data'!BE139,1,'Indicator Data'!BE139/'Indicator Data'!CK139))</f>
        <v>0.76067959856458911</v>
      </c>
      <c r="AB136" s="211">
        <f t="shared" si="46"/>
        <v>8.5</v>
      </c>
      <c r="AC136" s="74">
        <f t="shared" si="47"/>
        <v>6.2</v>
      </c>
      <c r="AD136" s="73">
        <f>IF('Indicator Data'!AX139="No data","x",ROUND(IF('Indicator Data'!AX139&gt;AD$195,10,IF('Indicator Data'!AX139&lt;AD$194,0,10-(AD$195-'Indicator Data'!AX139)/(AD$195-AD$194)*10)),1))</f>
        <v>4.0999999999999996</v>
      </c>
      <c r="AE136" s="73">
        <f>IF('Indicator Data'!AY139="No data","x",ROUND(IF('Indicator Data'!AY139&gt;AE$195,10,IF('Indicator Data'!AY139&lt;AE$194,0,10-(AE$195-'Indicator Data'!AY139)/(AE$195-AE$194)*10)),1))</f>
        <v>6.2</v>
      </c>
      <c r="AF136" s="74">
        <f t="shared" si="48"/>
        <v>5.2</v>
      </c>
      <c r="AG136" s="88">
        <f>('Indicator Data'!BJ139+'Indicator Data'!BI139*0.5+'Indicator Data'!BH139*0.25)/1000</f>
        <v>288.41899999999998</v>
      </c>
      <c r="AH136" s="79">
        <f>AG136*1000/'Indicator Data'!CK139</f>
        <v>3.3512480833843422E-2</v>
      </c>
      <c r="AI136" s="74">
        <f t="shared" si="49"/>
        <v>3.4</v>
      </c>
      <c r="AJ136" s="73">
        <f>IF('Indicator Data'!BN139="No data","x",ROUND(IF('Indicator Data'!BN139&lt;$AJ$194,10,IF('Indicator Data'!BN139&gt;$AJ$195,0,($AJ$195-'Indicator Data'!BN139)/($AJ$195-$AJ$194)*10)),1))</f>
        <v>6.5</v>
      </c>
      <c r="AK136" s="73">
        <f>IF('Indicator Data'!BO139="No data","x",ROUND(IF('Indicator Data'!BO139&gt;$AK$195,10,IF('Indicator Data'!BO139&lt;$AK$194,0,10-($AK$195-'Indicator Data'!BO139)/($AK$195-$AK$194)*10)),1))</f>
        <v>1.3</v>
      </c>
      <c r="AL136" s="80" t="str">
        <f>IF('Indicator Data'!BP139="No data","x",ROUND(IF('Indicator Data'!BP139&gt;$AL$195,10,IF('Indicator Data'!BP139&lt;$AL$194,0,10-($AL$195-'Indicator Data'!BP139)/($AL$195-$AL$194)*10)),1))</f>
        <v>x</v>
      </c>
      <c r="AM136" s="80" t="str">
        <f>IF('Indicator Data'!BQ139="No data","x",ROUND(IF('Indicator Data'!BQ139&gt;$AM$195,10,IF('Indicator Data'!BQ139&lt;$AM$194,0,10-($AM$195-'Indicator Data'!BQ139)/($AM$195-$AM$194)*10)),1))</f>
        <v>x</v>
      </c>
      <c r="AN136" s="73" t="str">
        <f t="shared" si="50"/>
        <v>x</v>
      </c>
      <c r="AO136" s="74">
        <f t="shared" si="51"/>
        <v>3.9</v>
      </c>
      <c r="AP136" s="81">
        <f t="shared" si="52"/>
        <v>4.8</v>
      </c>
      <c r="AQ136" s="82">
        <f t="shared" si="36"/>
        <v>4.5999999999999996</v>
      </c>
    </row>
    <row r="137" spans="1:43" s="4" customFormat="1" x14ac:dyDescent="0.25">
      <c r="A137" s="126" t="str">
        <f>'Indicator Data'!A140</f>
        <v>Paraguay</v>
      </c>
      <c r="B137" s="59" t="str">
        <f>'Indicator Data'!B140</f>
        <v>PRY</v>
      </c>
      <c r="C137" s="73">
        <f>ROUND(IF('Indicator Data'!AQ140="No data",IF((0.1233*LN('Indicator Data'!CJ140)-0.4559)&gt;C$195,0,IF((0.1233*LN('Indicator Data'!CJ140)-0.4559)&lt;C$194,10,(C$195-(0.1233*LN('Indicator Data'!CJ140)-0.4559))/(C$195-C$194)*10)),IF('Indicator Data'!AQ140&gt;C$195,0,IF('Indicator Data'!AQ140&lt;C$194,10,(C$195-'Indicator Data'!AQ140)/(C$195-C$194)*10))),1)</f>
        <v>3.8</v>
      </c>
      <c r="D137" s="73">
        <f>IF('Indicator Data'!AR140="No data","x",ROUND((IF(LOG('Indicator Data'!AR140*1000)&gt;D$195,10,IF(LOG('Indicator Data'!AR140*1000)&lt;D$194,0,10-(D$195-LOG('Indicator Data'!AR140*1000))/(D$195-D$194)*10))),1))</f>
        <v>4.8</v>
      </c>
      <c r="E137" s="74">
        <f t="shared" si="37"/>
        <v>4.3</v>
      </c>
      <c r="F137" s="73">
        <f>IF('Indicator Data'!BF140="No data","x",ROUND(IF('Indicator Data'!BF140&gt;F$195,10,IF('Indicator Data'!BF140&lt;F$194,0,10-(F$195-'Indicator Data'!BF140)/(F$195-F$194)*10)),1))</f>
        <v>6.2</v>
      </c>
      <c r="G137" s="73">
        <f>IF('Indicator Data'!BG140="No data","x",ROUND(IF('Indicator Data'!BG140&gt;G$195,10,IF('Indicator Data'!BG140&lt;G$194,0,10-(G$195-'Indicator Data'!BG140)/(G$195-G$194)*10)),1))</f>
        <v>6</v>
      </c>
      <c r="H137" s="74">
        <f t="shared" si="38"/>
        <v>6.1</v>
      </c>
      <c r="I137" s="75">
        <f>SUM(IF('Indicator Data'!AS140=0,0,'Indicator Data'!AS140),SUM('Indicator Data'!AT140:AU140))</f>
        <v>73.267200000000003</v>
      </c>
      <c r="J137" s="75">
        <f>I137/'Indicator Data'!CK140*1000000</f>
        <v>10.532842462361296</v>
      </c>
      <c r="K137" s="73">
        <f t="shared" si="39"/>
        <v>0.2</v>
      </c>
      <c r="L137" s="73">
        <f>IF('Indicator Data'!AV140="No data","x",ROUND(IF('Indicator Data'!AV140&gt;L$195,10,IF('Indicator Data'!AV140&lt;L$194,0,10-(L$195-'Indicator Data'!AV140)/(L$195-L$194)*10)),1))</f>
        <v>0.2</v>
      </c>
      <c r="M137" s="73">
        <f>IF('Indicator Data'!AW140="No data","x",IF('Indicator Data'!AW140=0,0,ROUND(IF(LOG('Indicator Data'!AW140)&gt;M$195,10,IF(LOG('Indicator Data'!AW140)&lt;M$194,0,10-(M$195-LOG('Indicator Data'!AW140))/(M$195-M$194)*10)),1)))</f>
        <v>5.8</v>
      </c>
      <c r="N137" s="74">
        <f t="shared" si="40"/>
        <v>2.1</v>
      </c>
      <c r="O137" s="76">
        <f t="shared" si="41"/>
        <v>4.2</v>
      </c>
      <c r="P137" s="88">
        <f>IF(AND('Indicator Data'!BK140="No data",'Indicator Data'!BL140="No data"),0,SUM('Indicator Data'!BK140:BM140)/1000)</f>
        <v>0.61799999999999999</v>
      </c>
      <c r="Q137" s="73">
        <f t="shared" si="42"/>
        <v>0</v>
      </c>
      <c r="R137" s="77">
        <f>P137*1000/'Indicator Data'!CK140</f>
        <v>8.8843256487750055E-5</v>
      </c>
      <c r="S137" s="73">
        <f t="shared" si="43"/>
        <v>1.8</v>
      </c>
      <c r="T137" s="78">
        <f t="shared" si="44"/>
        <v>0.9</v>
      </c>
      <c r="U137" s="73">
        <f>IF('Indicator Data'!BA140="No data","x",ROUND(IF('Indicator Data'!BA140&gt;U$195,10,IF('Indicator Data'!BA140&lt;U$194,0,10-(U$195-'Indicator Data'!BA140)/(U$195-U$194)*10)),1))</f>
        <v>1</v>
      </c>
      <c r="V137" s="73">
        <f>IF('Indicator Data'!BB140="No data","x",IF('Indicator Data'!BB140=0,0,ROUND(IF(LOG('Indicator Data'!BB140)&gt;V$195,10,IF(LOG('Indicator Data'!BB140)&lt;V$194,0,10-(V$195-LOG('Indicator Data'!BB140))/(V$195-V$194)*10)),1)))</f>
        <v>5.2</v>
      </c>
      <c r="W137" s="73">
        <f t="shared" si="45"/>
        <v>3.1</v>
      </c>
      <c r="X137" s="73">
        <f>IF('Indicator Data'!AZ140="No data","x",ROUND(IF('Indicator Data'!AZ140&gt;X$195,10,IF('Indicator Data'!AZ140&lt;X$194,0,10-(X$195-'Indicator Data'!AZ140)/(X$195-X$194)*10)),1))</f>
        <v>0.8</v>
      </c>
      <c r="Y137" s="73">
        <f>IF('Indicator Data'!BC140="No data","x",ROUND(IF('Indicator Data'!BC140&gt;Y$195,10,IF('Indicator Data'!BC140&lt;Y$194,0,10-(Y$195-'Indicator Data'!BC140)/(Y$195-Y$194)*10)),1))</f>
        <v>0</v>
      </c>
      <c r="Z137" s="211">
        <f>IF('Indicator Data'!BD140="No data","x",ROUND(IF('Indicator Data'!BD140&gt;Z$195,10,IF('Indicator Data'!BD140&lt;Z$194,0,10-(Z$195-'Indicator Data'!BD140)/(Z$195-Z$194)*10)),1))</f>
        <v>0</v>
      </c>
      <c r="AA137" s="77">
        <f>IF('Indicator Data'!BE140="No data","x",IF('Indicator Data'!BE140&gt;'Indicator Data'!BE140,1,'Indicator Data'!BE140/'Indicator Data'!CK140))</f>
        <v>0.28390351392330526</v>
      </c>
      <c r="AB137" s="211">
        <f t="shared" si="46"/>
        <v>3.2</v>
      </c>
      <c r="AC137" s="74">
        <f t="shared" si="47"/>
        <v>1.8</v>
      </c>
      <c r="AD137" s="73">
        <f>IF('Indicator Data'!AX140="No data","x",ROUND(IF('Indicator Data'!AX140&gt;AD$195,10,IF('Indicator Data'!AX140&lt;AD$194,0,10-(AD$195-'Indicator Data'!AX140)/(AD$195-AD$194)*10)),1))</f>
        <v>1.6</v>
      </c>
      <c r="AE137" s="73">
        <f>IF('Indicator Data'!AY140="No data","x",ROUND(IF('Indicator Data'!AY140&gt;AE$195,10,IF('Indicator Data'!AY140&lt;AE$194,0,10-(AE$195-'Indicator Data'!AY140)/(AE$195-AE$194)*10)),1))</f>
        <v>0.3</v>
      </c>
      <c r="AF137" s="74">
        <f t="shared" si="48"/>
        <v>1</v>
      </c>
      <c r="AG137" s="88">
        <f>('Indicator Data'!BJ140+'Indicator Data'!BI140*0.5+'Indicator Data'!BH140*0.25)/1000</f>
        <v>646.34</v>
      </c>
      <c r="AH137" s="79">
        <f>AG137*1000/'Indicator Data'!CK140</f>
        <v>9.2917395466492511E-2</v>
      </c>
      <c r="AI137" s="74">
        <f t="shared" si="49"/>
        <v>9.3000000000000007</v>
      </c>
      <c r="AJ137" s="73">
        <f>IF('Indicator Data'!BN140="No data","x",ROUND(IF('Indicator Data'!BN140&lt;$AJ$194,10,IF('Indicator Data'!BN140&gt;$AJ$195,0,($AJ$195-'Indicator Data'!BN140)/($AJ$195-$AJ$194)*10)),1))</f>
        <v>5.0999999999999996</v>
      </c>
      <c r="AK137" s="73">
        <f>IF('Indicator Data'!BO140="No data","x",ROUND(IF('Indicator Data'!BO140&gt;$AK$195,10,IF('Indicator Data'!BO140&lt;$AK$194,0,10-($AK$195-'Indicator Data'!BO140)/($AK$195-$AK$194)*10)),1))</f>
        <v>1.9</v>
      </c>
      <c r="AL137" s="80">
        <f>IF('Indicator Data'!BP140="No data","x",ROUND(IF('Indicator Data'!BP140&gt;$AL$195,10,IF('Indicator Data'!BP140&lt;$AL$194,0,10-($AL$195-'Indicator Data'!BP140)/($AL$195-$AL$194)*10)),1))</f>
        <v>3.7</v>
      </c>
      <c r="AM137" s="80">
        <f>IF('Indicator Data'!BQ140="No data","x",ROUND(IF('Indicator Data'!BQ140&gt;$AM$195,10,IF('Indicator Data'!BQ140&lt;$AM$194,0,10-($AM$195-'Indicator Data'!BQ140)/($AM$195-$AM$194)*10)),1))</f>
        <v>5.6</v>
      </c>
      <c r="AN137" s="73">
        <f t="shared" si="50"/>
        <v>4.0999999999999996</v>
      </c>
      <c r="AO137" s="74">
        <f t="shared" si="51"/>
        <v>3.5</v>
      </c>
      <c r="AP137" s="81">
        <f t="shared" si="52"/>
        <v>5.0999999999999996</v>
      </c>
      <c r="AQ137" s="82">
        <f t="shared" si="36"/>
        <v>3.3</v>
      </c>
    </row>
    <row r="138" spans="1:43" s="4" customFormat="1" x14ac:dyDescent="0.25">
      <c r="A138" s="126" t="str">
        <f>'Indicator Data'!A141</f>
        <v>Peru</v>
      </c>
      <c r="B138" s="59" t="str">
        <f>'Indicator Data'!B141</f>
        <v>PER</v>
      </c>
      <c r="C138" s="73">
        <f>ROUND(IF('Indicator Data'!AQ141="No data",IF((0.1233*LN('Indicator Data'!CJ141)-0.4559)&gt;C$195,0,IF((0.1233*LN('Indicator Data'!CJ141)-0.4559)&lt;C$194,10,(C$195-(0.1233*LN('Indicator Data'!CJ141)-0.4559))/(C$195-C$194)*10)),IF('Indicator Data'!AQ141&gt;C$195,0,IF('Indicator Data'!AQ141&lt;C$194,10,(C$195-'Indicator Data'!AQ141)/(C$195-C$194)*10))),1)</f>
        <v>3.1</v>
      </c>
      <c r="D138" s="73">
        <f>IF('Indicator Data'!AR141="No data","x",ROUND((IF(LOG('Indicator Data'!AR141*1000)&gt;D$195,10,IF(LOG('Indicator Data'!AR141*1000)&lt;D$194,0,10-(D$195-LOG('Indicator Data'!AR141*1000))/(D$195-D$194)*10))),1))</f>
        <v>6.1</v>
      </c>
      <c r="E138" s="74">
        <f t="shared" si="37"/>
        <v>4.8</v>
      </c>
      <c r="F138" s="73">
        <f>IF('Indicator Data'!BF141="No data","x",ROUND(IF('Indicator Data'!BF141&gt;F$195,10,IF('Indicator Data'!BF141&lt;F$194,0,10-(F$195-'Indicator Data'!BF141)/(F$195-F$194)*10)),1))</f>
        <v>4.9000000000000004</v>
      </c>
      <c r="G138" s="73">
        <f>IF('Indicator Data'!BG141="No data","x",ROUND(IF('Indicator Data'!BG141&gt;G$195,10,IF('Indicator Data'!BG141&lt;G$194,0,10-(G$195-'Indicator Data'!BG141)/(G$195-G$194)*10)),1))</f>
        <v>4.5999999999999996</v>
      </c>
      <c r="H138" s="74">
        <f t="shared" si="38"/>
        <v>4.8</v>
      </c>
      <c r="I138" s="75">
        <f>SUM(IF('Indicator Data'!AS141=0,0,'Indicator Data'!AS141),SUM('Indicator Data'!AT141:AU141))</f>
        <v>154.64040700000001</v>
      </c>
      <c r="J138" s="75">
        <f>I138/'Indicator Data'!CK141*1000000</f>
        <v>4.8341357798380811</v>
      </c>
      <c r="K138" s="73">
        <f t="shared" si="39"/>
        <v>0.1</v>
      </c>
      <c r="L138" s="73">
        <f>IF('Indicator Data'!AV141="No data","x",ROUND(IF('Indicator Data'!AV141&gt;L$195,10,IF('Indicator Data'!AV141&lt;L$194,0,10-(L$195-'Indicator Data'!AV141)/(L$195-L$194)*10)),1))</f>
        <v>0</v>
      </c>
      <c r="M138" s="73">
        <f>IF('Indicator Data'!AW141="No data","x",IF('Indicator Data'!AW141=0,0,ROUND(IF(LOG('Indicator Data'!AW141)&gt;M$195,10,IF(LOG('Indicator Data'!AW141)&lt;M$194,0,10-(M$195-LOG('Indicator Data'!AW141))/(M$195-M$194)*10)),1)))</f>
        <v>5.5</v>
      </c>
      <c r="N138" s="74">
        <f t="shared" si="40"/>
        <v>1.9</v>
      </c>
      <c r="O138" s="76">
        <f t="shared" si="41"/>
        <v>4.0999999999999996</v>
      </c>
      <c r="P138" s="88">
        <f>IF(AND('Indicator Data'!BK141="No data",'Indicator Data'!BL141="No data"),0,SUM('Indicator Data'!BK141:BM141)/1000)</f>
        <v>292.39999999999998</v>
      </c>
      <c r="Q138" s="73">
        <f t="shared" si="42"/>
        <v>8.1999999999999993</v>
      </c>
      <c r="R138" s="77">
        <f>P138*1000/'Indicator Data'!CK141</f>
        <v>9.1405689460236274E-3</v>
      </c>
      <c r="S138" s="73">
        <f t="shared" si="43"/>
        <v>5.5</v>
      </c>
      <c r="T138" s="78">
        <f t="shared" si="44"/>
        <v>6.9</v>
      </c>
      <c r="U138" s="73">
        <f>IF('Indicator Data'!BA141="No data","x",ROUND(IF('Indicator Data'!BA141&gt;U$195,10,IF('Indicator Data'!BA141&lt;U$194,0,10-(U$195-'Indicator Data'!BA141)/(U$195-U$194)*10)),1))</f>
        <v>0.6</v>
      </c>
      <c r="V138" s="73">
        <f>IF('Indicator Data'!BB141="No data","x",IF('Indicator Data'!BB141=0,0,ROUND(IF(LOG('Indicator Data'!BB141)&gt;V$195,10,IF(LOG('Indicator Data'!BB141)&lt;V$194,0,10-(V$195-LOG('Indicator Data'!BB141))/(V$195-V$194)*10)),1)))</f>
        <v>4</v>
      </c>
      <c r="W138" s="73">
        <f t="shared" si="45"/>
        <v>2.2999999999999998</v>
      </c>
      <c r="X138" s="73">
        <f>IF('Indicator Data'!AZ141="No data","x",ROUND(IF('Indicator Data'!AZ141&gt;X$195,10,IF('Indicator Data'!AZ141&lt;X$194,0,10-(X$195-'Indicator Data'!AZ141)/(X$195-X$194)*10)),1))</f>
        <v>2.1</v>
      </c>
      <c r="Y138" s="73">
        <f>IF('Indicator Data'!BC141="No data","x",ROUND(IF('Indicator Data'!BC141&gt;Y$195,10,IF('Indicator Data'!BC141&lt;Y$194,0,10-(Y$195-'Indicator Data'!BC141)/(Y$195-Y$194)*10)),1))</f>
        <v>0.1</v>
      </c>
      <c r="Z138" s="211">
        <f>IF('Indicator Data'!BD141="No data","x",ROUND(IF('Indicator Data'!BD141&gt;Z$195,10,IF('Indicator Data'!BD141&lt;Z$194,0,10-(Z$195-'Indicator Data'!BD141)/(Z$195-Z$194)*10)),1))</f>
        <v>0.1</v>
      </c>
      <c r="AA138" s="77">
        <f>IF('Indicator Data'!BE141="No data","x",IF('Indicator Data'!BE141&gt;'Indicator Data'!BE141,1,'Indicator Data'!BE141/'Indicator Data'!CK141))</f>
        <v>8.3753651538504059E-2</v>
      </c>
      <c r="AB138" s="211">
        <f t="shared" si="46"/>
        <v>0.9</v>
      </c>
      <c r="AC138" s="74">
        <f t="shared" si="47"/>
        <v>1.4</v>
      </c>
      <c r="AD138" s="73">
        <f>IF('Indicator Data'!AX141="No data","x",ROUND(IF('Indicator Data'!AX141&gt;AD$195,10,IF('Indicator Data'!AX141&lt;AD$194,0,10-(AD$195-'Indicator Data'!AX141)/(AD$195-AD$194)*10)),1))</f>
        <v>1.2</v>
      </c>
      <c r="AE138" s="73">
        <f>IF('Indicator Data'!AY141="No data","x",ROUND(IF('Indicator Data'!AY141&gt;AE$195,10,IF('Indicator Data'!AY141&lt;AE$194,0,10-(AE$195-'Indicator Data'!AY141)/(AE$195-AE$194)*10)),1))</f>
        <v>0.7</v>
      </c>
      <c r="AF138" s="74">
        <f t="shared" si="48"/>
        <v>1</v>
      </c>
      <c r="AG138" s="88">
        <f>('Indicator Data'!BJ141+'Indicator Data'!BI141*0.5+'Indicator Data'!BH141*0.25)/1000</f>
        <v>594.46474999999998</v>
      </c>
      <c r="AH138" s="79">
        <f>AG138*1000/'Indicator Data'!CK141</f>
        <v>1.8583262767974347E-2</v>
      </c>
      <c r="AI138" s="74">
        <f t="shared" si="49"/>
        <v>1.9</v>
      </c>
      <c r="AJ138" s="73">
        <f>IF('Indicator Data'!BN141="No data","x",ROUND(IF('Indicator Data'!BN141&lt;$AJ$194,10,IF('Indicator Data'!BN141&gt;$AJ$195,0,($AJ$195-'Indicator Data'!BN141)/($AJ$195-$AJ$194)*10)),1))</f>
        <v>4.4000000000000004</v>
      </c>
      <c r="AK138" s="73">
        <f>IF('Indicator Data'!BO141="No data","x",ROUND(IF('Indicator Data'!BO141&gt;$AK$195,10,IF('Indicator Data'!BO141&lt;$AK$194,0,10-($AK$195-'Indicator Data'!BO141)/($AK$195-$AK$194)*10)),1))</f>
        <v>1.6</v>
      </c>
      <c r="AL138" s="80">
        <f>IF('Indicator Data'!BP141="No data","x",ROUND(IF('Indicator Data'!BP141&gt;$AL$195,10,IF('Indicator Data'!BP141&lt;$AL$194,0,10-($AL$195-'Indicator Data'!BP141)/($AL$195-$AL$194)*10)),1))</f>
        <v>3.2</v>
      </c>
      <c r="AM138" s="80">
        <f>IF('Indicator Data'!BQ141="No data","x",ROUND(IF('Indicator Data'!BQ141&gt;$AM$195,10,IF('Indicator Data'!BQ141&lt;$AM$194,0,10-($AM$195-'Indicator Data'!BQ141)/($AM$195-$AM$194)*10)),1))</f>
        <v>1.7</v>
      </c>
      <c r="AN138" s="73">
        <f t="shared" si="50"/>
        <v>2.9</v>
      </c>
      <c r="AO138" s="74">
        <f t="shared" si="51"/>
        <v>3</v>
      </c>
      <c r="AP138" s="81">
        <f t="shared" si="52"/>
        <v>1.9</v>
      </c>
      <c r="AQ138" s="82">
        <f t="shared" si="36"/>
        <v>4.9000000000000004</v>
      </c>
    </row>
    <row r="139" spans="1:43" s="4" customFormat="1" x14ac:dyDescent="0.25">
      <c r="A139" s="126" t="str">
        <f>'Indicator Data'!A142</f>
        <v>Philippines</v>
      </c>
      <c r="B139" s="59" t="str">
        <f>'Indicator Data'!B142</f>
        <v>PHL</v>
      </c>
      <c r="C139" s="73">
        <f>ROUND(IF('Indicator Data'!AQ142="No data",IF((0.1233*LN('Indicator Data'!CJ142)-0.4559)&gt;C$195,0,IF((0.1233*LN('Indicator Data'!CJ142)-0.4559)&lt;C$194,10,(C$195-(0.1233*LN('Indicator Data'!CJ142)-0.4559))/(C$195-C$194)*10)),IF('Indicator Data'!AQ142&gt;C$195,0,IF('Indicator Data'!AQ142&lt;C$194,10,(C$195-'Indicator Data'!AQ142)/(C$195-C$194)*10))),1)</f>
        <v>3.9</v>
      </c>
      <c r="D139" s="73">
        <f>IF('Indicator Data'!AR142="No data","x",ROUND((IF(LOG('Indicator Data'!AR142*1000)&gt;D$195,10,IF(LOG('Indicator Data'!AR142*1000)&lt;D$194,0,10-(D$195-LOG('Indicator Data'!AR142*1000))/(D$195-D$194)*10))),1))</f>
        <v>5.6</v>
      </c>
      <c r="E139" s="74">
        <f t="shared" si="37"/>
        <v>4.8</v>
      </c>
      <c r="F139" s="73">
        <f>IF('Indicator Data'!BF142="No data","x",ROUND(IF('Indicator Data'!BF142&gt;F$195,10,IF('Indicator Data'!BF142&lt;F$194,0,10-(F$195-'Indicator Data'!BF142)/(F$195-F$194)*10)),1))</f>
        <v>5.7</v>
      </c>
      <c r="G139" s="73">
        <f>IF('Indicator Data'!BG142="No data","x",ROUND(IF('Indicator Data'!BG142&gt;G$195,10,IF('Indicator Data'!BG142&lt;G$194,0,10-(G$195-'Indicator Data'!BG142)/(G$195-G$194)*10)),1))</f>
        <v>4.5</v>
      </c>
      <c r="H139" s="74">
        <f t="shared" si="38"/>
        <v>5.0999999999999996</v>
      </c>
      <c r="I139" s="75">
        <f>SUM(IF('Indicator Data'!AS142=0,0,'Indicator Data'!AS142),SUM('Indicator Data'!AT142:AU142))</f>
        <v>544.20430299999998</v>
      </c>
      <c r="J139" s="75">
        <f>I139/'Indicator Data'!CK142*1000000</f>
        <v>5.1026207779475508</v>
      </c>
      <c r="K139" s="73">
        <f t="shared" si="39"/>
        <v>0.1</v>
      </c>
      <c r="L139" s="73">
        <f>IF('Indicator Data'!AV142="No data","x",ROUND(IF('Indicator Data'!AV142&gt;L$195,10,IF('Indicator Data'!AV142&lt;L$194,0,10-(L$195-'Indicator Data'!AV142)/(L$195-L$194)*10)),1))</f>
        <v>0</v>
      </c>
      <c r="M139" s="73">
        <f>IF('Indicator Data'!AW142="No data","x",IF('Indicator Data'!AW142=0,0,ROUND(IF(LOG('Indicator Data'!AW142)&gt;M$195,10,IF(LOG('Indicator Data'!AW142)&lt;M$194,0,10-(M$195-LOG('Indicator Data'!AW142))/(M$195-M$194)*10)),1)))</f>
        <v>8.4</v>
      </c>
      <c r="N139" s="74">
        <f t="shared" si="40"/>
        <v>2.8</v>
      </c>
      <c r="O139" s="76">
        <f t="shared" si="41"/>
        <v>4.4000000000000004</v>
      </c>
      <c r="P139" s="88">
        <f>IF(AND('Indicator Data'!BK142="No data",'Indicator Data'!BL142="No data"),0,SUM('Indicator Data'!BK142:BM142)/1000)</f>
        <v>301.89</v>
      </c>
      <c r="Q139" s="73">
        <f t="shared" si="42"/>
        <v>8.3000000000000007</v>
      </c>
      <c r="R139" s="77">
        <f>P139*1000/'Indicator Data'!CK142</f>
        <v>2.830610081843815E-3</v>
      </c>
      <c r="S139" s="73">
        <f t="shared" si="43"/>
        <v>4.0999999999999996</v>
      </c>
      <c r="T139" s="78">
        <f t="shared" si="44"/>
        <v>6.2</v>
      </c>
      <c r="U139" s="73">
        <f>IF('Indicator Data'!BA142="No data","x",ROUND(IF('Indicator Data'!BA142&gt;U$195,10,IF('Indicator Data'!BA142&lt;U$194,0,10-(U$195-'Indicator Data'!BA142)/(U$195-U$194)*10)),1))</f>
        <v>0.2</v>
      </c>
      <c r="V139" s="73">
        <f>IF('Indicator Data'!BB142="No data","x",IF('Indicator Data'!BB142=0,0,ROUND(IF(LOG('Indicator Data'!BB142)&gt;V$195,10,IF(LOG('Indicator Data'!BB142)&lt;V$194,0,10-(V$195-LOG('Indicator Data'!BB142))/(V$195-V$194)*10)),1)))</f>
        <v>4.3</v>
      </c>
      <c r="W139" s="73">
        <f t="shared" si="45"/>
        <v>2.25</v>
      </c>
      <c r="X139" s="73">
        <f>IF('Indicator Data'!AZ142="No data","x",ROUND(IF('Indicator Data'!AZ142&gt;X$195,10,IF('Indicator Data'!AZ142&lt;X$194,0,10-(X$195-'Indicator Data'!AZ142)/(X$195-X$194)*10)),1))</f>
        <v>10</v>
      </c>
      <c r="Y139" s="73">
        <f>IF('Indicator Data'!BC142="No data","x",ROUND(IF('Indicator Data'!BC142&gt;Y$195,10,IF('Indicator Data'!BC142&lt;Y$194,0,10-(Y$195-'Indicator Data'!BC142)/(Y$195-Y$194)*10)),1))</f>
        <v>0</v>
      </c>
      <c r="Z139" s="211">
        <f>IF('Indicator Data'!BD142="No data","x",ROUND(IF('Indicator Data'!BD142&gt;Z$195,10,IF('Indicator Data'!BD142&lt;Z$194,0,10-(Z$195-'Indicator Data'!BD142)/(Z$195-Z$194)*10)),1))</f>
        <v>0</v>
      </c>
      <c r="AA139" s="77">
        <f>IF('Indicator Data'!BE142="No data","x",IF('Indicator Data'!BE142&gt;'Indicator Data'!BE142,1,'Indicator Data'!BE142/'Indicator Data'!CK142))</f>
        <v>0.46078204686797952</v>
      </c>
      <c r="AB139" s="211">
        <f t="shared" si="46"/>
        <v>5.0999999999999996</v>
      </c>
      <c r="AC139" s="74">
        <f t="shared" si="47"/>
        <v>4.3</v>
      </c>
      <c r="AD139" s="73">
        <f>IF('Indicator Data'!AX142="No data","x",ROUND(IF('Indicator Data'!AX142&gt;AD$195,10,IF('Indicator Data'!AX142&lt;AD$194,0,10-(AD$195-'Indicator Data'!AX142)/(AD$195-AD$194)*10)),1))</f>
        <v>2.2000000000000002</v>
      </c>
      <c r="AE139" s="73">
        <f>IF('Indicator Data'!AY142="No data","x",ROUND(IF('Indicator Data'!AY142&gt;AE$195,10,IF('Indicator Data'!AY142&lt;AE$194,0,10-(AE$195-'Indicator Data'!AY142)/(AE$195-AE$194)*10)),1))</f>
        <v>4.5</v>
      </c>
      <c r="AF139" s="74">
        <f t="shared" si="48"/>
        <v>3.4</v>
      </c>
      <c r="AG139" s="88">
        <f>('Indicator Data'!BJ142+'Indicator Data'!BI142*0.5+'Indicator Data'!BH142*0.25)/1000</f>
        <v>7041.9607500000002</v>
      </c>
      <c r="AH139" s="79">
        <f>AG139*1000/'Indicator Data'!CK142</f>
        <v>6.6027510334553757E-2</v>
      </c>
      <c r="AI139" s="74">
        <f t="shared" si="49"/>
        <v>6.6</v>
      </c>
      <c r="AJ139" s="73">
        <f>IF('Indicator Data'!BN142="No data","x",ROUND(IF('Indicator Data'!BN142&lt;$AJ$194,10,IF('Indicator Data'!BN142&gt;$AJ$195,0,($AJ$195-'Indicator Data'!BN142)/($AJ$195-$AJ$194)*10)),1))</f>
        <v>4</v>
      </c>
      <c r="AK139" s="73">
        <f>IF('Indicator Data'!BO142="No data","x",ROUND(IF('Indicator Data'!BO142&gt;$AK$195,10,IF('Indicator Data'!BO142&lt;$AK$194,0,10-($AK$195-'Indicator Data'!BO142)/($AK$195-$AK$194)*10)),1))</f>
        <v>2.8</v>
      </c>
      <c r="AL139" s="80">
        <f>IF('Indicator Data'!BP142="No data","x",ROUND(IF('Indicator Data'!BP142&gt;$AL$195,10,IF('Indicator Data'!BP142&lt;$AL$194,0,10-($AL$195-'Indicator Data'!BP142)/($AL$195-$AL$194)*10)),1))</f>
        <v>6.5</v>
      </c>
      <c r="AM139" s="80">
        <f>IF('Indicator Data'!BQ142="No data","x",ROUND(IF('Indicator Data'!BQ142&gt;$AM$195,10,IF('Indicator Data'!BQ142&lt;$AM$194,0,10-($AM$195-'Indicator Data'!BQ142)/($AM$195-$AM$194)*10)),1))</f>
        <v>1.3</v>
      </c>
      <c r="AN139" s="73">
        <f t="shared" si="50"/>
        <v>5.5</v>
      </c>
      <c r="AO139" s="74">
        <f t="shared" si="51"/>
        <v>3.4</v>
      </c>
      <c r="AP139" s="81">
        <f t="shared" si="52"/>
        <v>4.5999999999999996</v>
      </c>
      <c r="AQ139" s="82">
        <f t="shared" si="36"/>
        <v>5.5</v>
      </c>
    </row>
    <row r="140" spans="1:43" s="4" customFormat="1" x14ac:dyDescent="0.25">
      <c r="A140" s="126" t="str">
        <f>'Indicator Data'!A143</f>
        <v>Poland</v>
      </c>
      <c r="B140" s="59" t="str">
        <f>'Indicator Data'!B143</f>
        <v>POL</v>
      </c>
      <c r="C140" s="73">
        <f>ROUND(IF('Indicator Data'!AQ143="No data",IF((0.1233*LN('Indicator Data'!CJ143)-0.4559)&gt;C$195,0,IF((0.1233*LN('Indicator Data'!CJ143)-0.4559)&lt;C$194,10,(C$195-(0.1233*LN('Indicator Data'!CJ143)-0.4559))/(C$195-C$194)*10)),IF('Indicator Data'!AQ143&gt;C$195,0,IF('Indicator Data'!AQ143&lt;C$194,10,(C$195-'Indicator Data'!AQ143)/(C$195-C$194)*10))),1)</f>
        <v>1.3</v>
      </c>
      <c r="D140" s="73" t="str">
        <f>IF('Indicator Data'!AR143="No data","x",ROUND((IF(LOG('Indicator Data'!AR143*1000)&gt;D$195,10,IF(LOG('Indicator Data'!AR143*1000)&lt;D$194,0,10-(D$195-LOG('Indicator Data'!AR143*1000))/(D$195-D$194)*10))),1))</f>
        <v>x</v>
      </c>
      <c r="E140" s="74">
        <f t="shared" si="37"/>
        <v>1.3</v>
      </c>
      <c r="F140" s="73">
        <f>IF('Indicator Data'!BF143="No data","x",ROUND(IF('Indicator Data'!BF143&gt;F$195,10,IF('Indicator Data'!BF143&lt;F$194,0,10-(F$195-'Indicator Data'!BF143)/(F$195-F$194)*10)),1))</f>
        <v>1.8</v>
      </c>
      <c r="G140" s="73">
        <f>IF('Indicator Data'!BG143="No data","x",ROUND(IF('Indicator Data'!BG143&gt;G$195,10,IF('Indicator Data'!BG143&lt;G$194,0,10-(G$195-'Indicator Data'!BG143)/(G$195-G$194)*10)),1))</f>
        <v>1.8</v>
      </c>
      <c r="H140" s="74">
        <f t="shared" si="38"/>
        <v>1.8</v>
      </c>
      <c r="I140" s="75">
        <f>SUM(IF('Indicator Data'!AS143=0,0,'Indicator Data'!AS143),SUM('Indicator Data'!AT143:AU143))</f>
        <v>0.1</v>
      </c>
      <c r="J140" s="75">
        <f>I140/'Indicator Data'!CK143*1000000</f>
        <v>2.6330653820677927E-3</v>
      </c>
      <c r="K140" s="73">
        <f t="shared" si="39"/>
        <v>0</v>
      </c>
      <c r="L140" s="73" t="str">
        <f>IF('Indicator Data'!AV143="No data","x",ROUND(IF('Indicator Data'!AV143&gt;L$195,10,IF('Indicator Data'!AV143&lt;L$194,0,10-(L$195-'Indicator Data'!AV143)/(L$195-L$194)*10)),1))</f>
        <v>x</v>
      </c>
      <c r="M140" s="73">
        <f>IF('Indicator Data'!AW143="No data","x",IF('Indicator Data'!AW143=0,0,ROUND(IF(LOG('Indicator Data'!AW143)&gt;M$195,10,IF(LOG('Indicator Data'!AW143)&lt;M$194,0,10-(M$195-LOG('Indicator Data'!AW143))/(M$195-M$194)*10)),1)))</f>
        <v>5.4</v>
      </c>
      <c r="N140" s="74">
        <f t="shared" si="40"/>
        <v>2.7</v>
      </c>
      <c r="O140" s="76">
        <f t="shared" si="41"/>
        <v>1.8</v>
      </c>
      <c r="P140" s="88">
        <f>IF(AND('Indicator Data'!BK143="No data",'Indicator Data'!BL143="No data"),0,SUM('Indicator Data'!BK143:BM143)/1000)</f>
        <v>15.571</v>
      </c>
      <c r="Q140" s="73">
        <f t="shared" si="42"/>
        <v>4</v>
      </c>
      <c r="R140" s="77">
        <f>P140*1000/'Indicator Data'!CK143</f>
        <v>4.0999461064177597E-4</v>
      </c>
      <c r="S140" s="73">
        <f t="shared" si="43"/>
        <v>2.6</v>
      </c>
      <c r="T140" s="78">
        <f t="shared" si="44"/>
        <v>3.3</v>
      </c>
      <c r="U140" s="73">
        <f>IF('Indicator Data'!BA143="No data","x",ROUND(IF('Indicator Data'!BA143&gt;U$195,10,IF('Indicator Data'!BA143&lt;U$194,0,10-(U$195-'Indicator Data'!BA143)/(U$195-U$194)*10)),1))</f>
        <v>0.2</v>
      </c>
      <c r="V140" s="73" t="str">
        <f>IF('Indicator Data'!BB143="No data","x",IF('Indicator Data'!BB143=0,0,ROUND(IF(LOG('Indicator Data'!BB143)&gt;V$195,10,IF(LOG('Indicator Data'!BB143)&lt;V$194,0,10-(V$195-LOG('Indicator Data'!BB143))/(V$195-V$194)*10)),1)))</f>
        <v>x</v>
      </c>
      <c r="W140" s="73">
        <f t="shared" si="45"/>
        <v>0.2</v>
      </c>
      <c r="X140" s="73">
        <f>IF('Indicator Data'!AZ143="No data","x",ROUND(IF('Indicator Data'!AZ143&gt;X$195,10,IF('Indicator Data'!AZ143&lt;X$194,0,10-(X$195-'Indicator Data'!AZ143)/(X$195-X$194)*10)),1))</f>
        <v>0.3</v>
      </c>
      <c r="Y140" s="73" t="str">
        <f>IF('Indicator Data'!BC143="No data","x",ROUND(IF('Indicator Data'!BC143&gt;Y$195,10,IF('Indicator Data'!BC143&lt;Y$194,0,10-(Y$195-'Indicator Data'!BC143)/(Y$195-Y$194)*10)),1))</f>
        <v>x</v>
      </c>
      <c r="Z140" s="211" t="str">
        <f>IF('Indicator Data'!BD143="No data","x",ROUND(IF('Indicator Data'!BD143&gt;Z$195,10,IF('Indicator Data'!BD143&lt;Z$194,0,10-(Z$195-'Indicator Data'!BD143)/(Z$195-Z$194)*10)),1))</f>
        <v>x</v>
      </c>
      <c r="AA140" s="77">
        <f>IF('Indicator Data'!BE143="No data","x",IF('Indicator Data'!BE143&gt;'Indicator Data'!BE143,1,'Indicator Data'!BE143/'Indicator Data'!CK143))</f>
        <v>2.7383879973505042E-6</v>
      </c>
      <c r="AB140" s="211">
        <f t="shared" si="46"/>
        <v>0</v>
      </c>
      <c r="AC140" s="74">
        <f t="shared" si="47"/>
        <v>0.2</v>
      </c>
      <c r="AD140" s="73">
        <f>IF('Indicator Data'!AX143="No data","x",ROUND(IF('Indicator Data'!AX143&gt;AD$195,10,IF('Indicator Data'!AX143&lt;AD$194,0,10-(AD$195-'Indicator Data'!AX143)/(AD$195-AD$194)*10)),1))</f>
        <v>0.4</v>
      </c>
      <c r="AE140" s="73" t="str">
        <f>IF('Indicator Data'!AY143="No data","x",ROUND(IF('Indicator Data'!AY143&gt;AE$195,10,IF('Indicator Data'!AY143&lt;AE$194,0,10-(AE$195-'Indicator Data'!AY143)/(AE$195-AE$194)*10)),1))</f>
        <v>x</v>
      </c>
      <c r="AF140" s="74">
        <f t="shared" si="48"/>
        <v>0.4</v>
      </c>
      <c r="AG140" s="88">
        <f>('Indicator Data'!BJ143+'Indicator Data'!BI143*0.5+'Indicator Data'!BH143*0.25)/1000</f>
        <v>1.4610000000000001</v>
      </c>
      <c r="AH140" s="79">
        <f>AG140*1000/'Indicator Data'!CK143</f>
        <v>3.8469085232010449E-5</v>
      </c>
      <c r="AI140" s="74">
        <f t="shared" si="49"/>
        <v>0</v>
      </c>
      <c r="AJ140" s="73">
        <f>IF('Indicator Data'!BN143="No data","x",ROUND(IF('Indicator Data'!BN143&lt;$AJ$194,10,IF('Indicator Data'!BN143&gt;$AJ$195,0,($AJ$195-'Indicator Data'!BN143)/($AJ$195-$AJ$194)*10)),1))</f>
        <v>1.6</v>
      </c>
      <c r="AK140" s="73">
        <f>IF('Indicator Data'!BO143="No data","x",ROUND(IF('Indicator Data'!BO143&gt;$AK$195,10,IF('Indicator Data'!BO143&lt;$AK$194,0,10-($AK$195-'Indicator Data'!BO143)/($AK$195-$AK$194)*10)),1))</f>
        <v>0</v>
      </c>
      <c r="AL140" s="80">
        <f>IF('Indicator Data'!BP143="No data","x",ROUND(IF('Indicator Data'!BP143&gt;$AL$195,10,IF('Indicator Data'!BP143&lt;$AL$194,0,10-($AL$195-'Indicator Data'!BP143)/($AL$195-$AL$194)*10)),1))</f>
        <v>1.8</v>
      </c>
      <c r="AM140" s="80">
        <f>IF('Indicator Data'!BQ143="No data","x",ROUND(IF('Indicator Data'!BQ143&gt;$AM$195,10,IF('Indicator Data'!BQ143&lt;$AM$194,0,10-($AM$195-'Indicator Data'!BQ143)/($AM$195-$AM$194)*10)),1))</f>
        <v>3.5</v>
      </c>
      <c r="AN140" s="73">
        <f t="shared" si="50"/>
        <v>2.1</v>
      </c>
      <c r="AO140" s="74">
        <f t="shared" si="51"/>
        <v>0.8</v>
      </c>
      <c r="AP140" s="81">
        <f t="shared" si="52"/>
        <v>0.4</v>
      </c>
      <c r="AQ140" s="82">
        <f t="shared" si="36"/>
        <v>2</v>
      </c>
    </row>
    <row r="141" spans="1:43" s="4" customFormat="1" x14ac:dyDescent="0.25">
      <c r="A141" s="126" t="str">
        <f>'Indicator Data'!A144</f>
        <v>Portugal</v>
      </c>
      <c r="B141" s="59" t="str">
        <f>'Indicator Data'!B144</f>
        <v>PRT</v>
      </c>
      <c r="C141" s="73">
        <f>ROUND(IF('Indicator Data'!AQ144="No data",IF((0.1233*LN('Indicator Data'!CJ144)-0.4559)&gt;C$195,0,IF((0.1233*LN('Indicator Data'!CJ144)-0.4559)&lt;C$194,10,(C$195-(0.1233*LN('Indicator Data'!CJ144)-0.4559))/(C$195-C$194)*10)),IF('Indicator Data'!AQ144&gt;C$195,0,IF('Indicator Data'!AQ144&lt;C$194,10,(C$195-'Indicator Data'!AQ144)/(C$195-C$194)*10))),1)</f>
        <v>1.6</v>
      </c>
      <c r="D141" s="73" t="str">
        <f>IF('Indicator Data'!AR144="No data","x",ROUND((IF(LOG('Indicator Data'!AR144*1000)&gt;D$195,10,IF(LOG('Indicator Data'!AR144*1000)&lt;D$194,0,10-(D$195-LOG('Indicator Data'!AR144*1000))/(D$195-D$194)*10))),1))</f>
        <v>x</v>
      </c>
      <c r="E141" s="74">
        <f t="shared" si="37"/>
        <v>1.6</v>
      </c>
      <c r="F141" s="73">
        <f>IF('Indicator Data'!BF144="No data","x",ROUND(IF('Indicator Data'!BF144&gt;F$195,10,IF('Indicator Data'!BF144&lt;F$194,0,10-(F$195-'Indicator Data'!BF144)/(F$195-F$194)*10)),1))</f>
        <v>1.2</v>
      </c>
      <c r="G141" s="73">
        <f>IF('Indicator Data'!BG144="No data","x",ROUND(IF('Indicator Data'!BG144&gt;G$195,10,IF('Indicator Data'!BG144&lt;G$194,0,10-(G$195-'Indicator Data'!BG144)/(G$195-G$194)*10)),1))</f>
        <v>2.8</v>
      </c>
      <c r="H141" s="74">
        <f t="shared" si="38"/>
        <v>2</v>
      </c>
      <c r="I141" s="75">
        <f>SUM(IF('Indicator Data'!AS144=0,0,'Indicator Data'!AS144),SUM('Indicator Data'!AT144:AU144))</f>
        <v>0.21287700000000001</v>
      </c>
      <c r="J141" s="75">
        <f>I141/'Indicator Data'!CK144*1000000</f>
        <v>2.0704330639048054E-2</v>
      </c>
      <c r="K141" s="73">
        <f t="shared" si="39"/>
        <v>0</v>
      </c>
      <c r="L141" s="73" t="str">
        <f>IF('Indicator Data'!AV144="No data","x",ROUND(IF('Indicator Data'!AV144&gt;L$195,10,IF('Indicator Data'!AV144&lt;L$194,0,10-(L$195-'Indicator Data'!AV144)/(L$195-L$194)*10)),1))</f>
        <v>x</v>
      </c>
      <c r="M141" s="73">
        <f>IF('Indicator Data'!AW144="No data","x",IF('Indicator Data'!AW144=0,0,ROUND(IF(LOG('Indicator Data'!AW144)&gt;M$195,10,IF(LOG('Indicator Data'!AW144)&lt;M$194,0,10-(M$195-LOG('Indicator Data'!AW144))/(M$195-M$194)*10)),1)))</f>
        <v>2.7</v>
      </c>
      <c r="N141" s="74">
        <f t="shared" si="40"/>
        <v>1.4</v>
      </c>
      <c r="O141" s="76">
        <f t="shared" si="41"/>
        <v>1.7</v>
      </c>
      <c r="P141" s="88">
        <f>IF(AND('Indicator Data'!BK144="No data",'Indicator Data'!BL144="No data"),0,SUM('Indicator Data'!BK144:BM144)/1000)</f>
        <v>2.2210000000000001</v>
      </c>
      <c r="Q141" s="73">
        <f t="shared" si="42"/>
        <v>1.2</v>
      </c>
      <c r="R141" s="77">
        <f>P141*1000/'Indicator Data'!CK144</f>
        <v>2.1601355876551122E-4</v>
      </c>
      <c r="S141" s="73">
        <f t="shared" si="43"/>
        <v>2.2000000000000002</v>
      </c>
      <c r="T141" s="78">
        <f t="shared" si="44"/>
        <v>1.7</v>
      </c>
      <c r="U141" s="73" t="str">
        <f>IF('Indicator Data'!BA144="No data","x",ROUND(IF('Indicator Data'!BA144&gt;U$195,10,IF('Indicator Data'!BA144&lt;U$194,0,10-(U$195-'Indicator Data'!BA144)/(U$195-U$194)*10)),1))</f>
        <v>x</v>
      </c>
      <c r="V141" s="73">
        <f>IF('Indicator Data'!BB144="No data","x",IF('Indicator Data'!BB144=0,0,ROUND(IF(LOG('Indicator Data'!BB144)&gt;V$195,10,IF(LOG('Indicator Data'!BB144)&lt;V$194,0,10-(V$195-LOG('Indicator Data'!BB144))/(V$195-V$194)*10)),1)))</f>
        <v>3.9</v>
      </c>
      <c r="W141" s="73">
        <f t="shared" si="45"/>
        <v>3.9</v>
      </c>
      <c r="X141" s="73">
        <f>IF('Indicator Data'!AZ144="No data","x",ROUND(IF('Indicator Data'!AZ144&gt;X$195,10,IF('Indicator Data'!AZ144&lt;X$194,0,10-(X$195-'Indicator Data'!AZ144)/(X$195-X$194)*10)),1))</f>
        <v>0.4</v>
      </c>
      <c r="Y141" s="73" t="str">
        <f>IF('Indicator Data'!BC144="No data","x",ROUND(IF('Indicator Data'!BC144&gt;Y$195,10,IF('Indicator Data'!BC144&lt;Y$194,0,10-(Y$195-'Indicator Data'!BC144)/(Y$195-Y$194)*10)),1))</f>
        <v>x</v>
      </c>
      <c r="Z141" s="211" t="str">
        <f>IF('Indicator Data'!BD144="No data","x",ROUND(IF('Indicator Data'!BD144&gt;Z$195,10,IF('Indicator Data'!BD144&lt;Z$194,0,10-(Z$195-'Indicator Data'!BD144)/(Z$195-Z$194)*10)),1))</f>
        <v>x</v>
      </c>
      <c r="AA141" s="77">
        <f>IF('Indicator Data'!BE144="No data","x",IF('Indicator Data'!BE144&gt;'Indicator Data'!BE144,1,'Indicator Data'!BE144/'Indicator Data'!CK144))</f>
        <v>1.2643747248769228E-6</v>
      </c>
      <c r="AB141" s="211">
        <f t="shared" si="46"/>
        <v>0</v>
      </c>
      <c r="AC141" s="74">
        <f t="shared" si="47"/>
        <v>1.4</v>
      </c>
      <c r="AD141" s="73">
        <f>IF('Indicator Data'!AX144="No data","x",ROUND(IF('Indicator Data'!AX144&gt;AD$195,10,IF('Indicator Data'!AX144&lt;AD$194,0,10-(AD$195-'Indicator Data'!AX144)/(AD$195-AD$194)*10)),1))</f>
        <v>0.3</v>
      </c>
      <c r="AE141" s="73" t="str">
        <f>IF('Indicator Data'!AY144="No data","x",ROUND(IF('Indicator Data'!AY144&gt;AE$195,10,IF('Indicator Data'!AY144&lt;AE$194,0,10-(AE$195-'Indicator Data'!AY144)/(AE$195-AE$194)*10)),1))</f>
        <v>x</v>
      </c>
      <c r="AF141" s="74">
        <f t="shared" si="48"/>
        <v>0.3</v>
      </c>
      <c r="AG141" s="88">
        <f>('Indicator Data'!BJ144+'Indicator Data'!BI144*0.5+'Indicator Data'!BH144*0.25)/1000</f>
        <v>1.07725</v>
      </c>
      <c r="AH141" s="79">
        <f>AG141*1000/'Indicator Data'!CK144</f>
        <v>1.0477289787489732E-4</v>
      </c>
      <c r="AI141" s="74">
        <f t="shared" si="49"/>
        <v>0</v>
      </c>
      <c r="AJ141" s="73">
        <f>IF('Indicator Data'!BN144="No data","x",ROUND(IF('Indicator Data'!BN144&lt;$AJ$194,10,IF('Indicator Data'!BN144&gt;$AJ$195,0,($AJ$195-'Indicator Data'!BN144)/($AJ$195-$AJ$194)*10)),1))</f>
        <v>1.5</v>
      </c>
      <c r="AK141" s="73">
        <f>IF('Indicator Data'!BO144="No data","x",ROUND(IF('Indicator Data'!BO144&gt;$AK$195,10,IF('Indicator Data'!BO144&lt;$AK$194,0,10-($AK$195-'Indicator Data'!BO144)/($AK$195-$AK$194)*10)),1))</f>
        <v>0</v>
      </c>
      <c r="AL141" s="80">
        <f>IF('Indicator Data'!BP144="No data","x",ROUND(IF('Indicator Data'!BP144&gt;$AL$195,10,IF('Indicator Data'!BP144&lt;$AL$194,0,10-($AL$195-'Indicator Data'!BP144)/($AL$195-$AL$194)*10)),1))</f>
        <v>1.6</v>
      </c>
      <c r="AM141" s="80">
        <f>IF('Indicator Data'!BQ144="No data","x",ROUND(IF('Indicator Data'!BQ144&gt;$AM$195,10,IF('Indicator Data'!BQ144&lt;$AM$194,0,10-($AM$195-'Indicator Data'!BQ144)/($AM$195-$AM$194)*10)),1))</f>
        <v>4.5</v>
      </c>
      <c r="AN141" s="73">
        <f t="shared" si="50"/>
        <v>2.2000000000000002</v>
      </c>
      <c r="AO141" s="74">
        <f t="shared" si="51"/>
        <v>0.8</v>
      </c>
      <c r="AP141" s="81">
        <f t="shared" si="52"/>
        <v>0.6</v>
      </c>
      <c r="AQ141" s="82">
        <f t="shared" si="36"/>
        <v>1.2</v>
      </c>
    </row>
    <row r="142" spans="1:43" s="4" customFormat="1" x14ac:dyDescent="0.25">
      <c r="A142" s="126" t="str">
        <f>'Indicator Data'!A145</f>
        <v>Qatar</v>
      </c>
      <c r="B142" s="59" t="str">
        <f>'Indicator Data'!B145</f>
        <v>QAT</v>
      </c>
      <c r="C142" s="73">
        <f>ROUND(IF('Indicator Data'!AQ145="No data",IF((0.1233*LN('Indicator Data'!CJ145)-0.4559)&gt;C$195,0,IF((0.1233*LN('Indicator Data'!CJ145)-0.4559)&lt;C$194,10,(C$195-(0.1233*LN('Indicator Data'!CJ145)-0.4559))/(C$195-C$194)*10)),IF('Indicator Data'!AQ145&gt;C$195,0,IF('Indicator Data'!AQ145&lt;C$194,10,(C$195-'Indicator Data'!AQ145)/(C$195-C$194)*10))),1)</f>
        <v>1.4</v>
      </c>
      <c r="D142" s="73" t="str">
        <f>IF('Indicator Data'!AR145="No data","x",ROUND((IF(LOG('Indicator Data'!AR145*1000)&gt;D$195,10,IF(LOG('Indicator Data'!AR145*1000)&lt;D$194,0,10-(D$195-LOG('Indicator Data'!AR145*1000))/(D$195-D$194)*10))),1))</f>
        <v>x</v>
      </c>
      <c r="E142" s="74">
        <f t="shared" si="37"/>
        <v>1.4</v>
      </c>
      <c r="F142" s="73">
        <f>IF('Indicator Data'!BF145="No data","x",ROUND(IF('Indicator Data'!BF145&gt;F$195,10,IF('Indicator Data'!BF145&lt;F$194,0,10-(F$195-'Indicator Data'!BF145)/(F$195-F$194)*10)),1))</f>
        <v>2.7</v>
      </c>
      <c r="G142" s="73" t="str">
        <f>IF('Indicator Data'!BG145="No data","x",ROUND(IF('Indicator Data'!BG145&gt;G$195,10,IF('Indicator Data'!BG145&lt;G$194,0,10-(G$195-'Indicator Data'!BG145)/(G$195-G$194)*10)),1))</f>
        <v>x</v>
      </c>
      <c r="H142" s="74">
        <f t="shared" si="38"/>
        <v>2.7</v>
      </c>
      <c r="I142" s="75">
        <f>SUM(IF('Indicator Data'!AS145=0,0,'Indicator Data'!AS145),SUM('Indicator Data'!AT145:AU145))</f>
        <v>3.5</v>
      </c>
      <c r="J142" s="75">
        <f>I142/'Indicator Data'!CK145*1000000</f>
        <v>1.2582337920614075</v>
      </c>
      <c r="K142" s="73">
        <f t="shared" si="39"/>
        <v>0</v>
      </c>
      <c r="L142" s="73" t="str">
        <f>IF('Indicator Data'!AV145="No data","x",ROUND(IF('Indicator Data'!AV145&gt;L$195,10,IF('Indicator Data'!AV145&lt;L$194,0,10-(L$195-'Indicator Data'!AV145)/(L$195-L$194)*10)),1))</f>
        <v>x</v>
      </c>
      <c r="M142" s="73">
        <f>IF('Indicator Data'!AW145="No data","x",IF('Indicator Data'!AW145=0,0,ROUND(IF(LOG('Indicator Data'!AW145)&gt;M$195,10,IF(LOG('Indicator Data'!AW145)&lt;M$194,0,10-(M$195-LOG('Indicator Data'!AW145))/(M$195-M$194)*10)),1)))</f>
        <v>3.7</v>
      </c>
      <c r="N142" s="74">
        <f t="shared" si="40"/>
        <v>1.9</v>
      </c>
      <c r="O142" s="76">
        <f t="shared" si="41"/>
        <v>1.9</v>
      </c>
      <c r="P142" s="88">
        <f>IF(AND('Indicator Data'!BK145="No data",'Indicator Data'!BL145="No data"),0,SUM('Indicator Data'!BK145:BM145)/1000)</f>
        <v>0.28199999999999997</v>
      </c>
      <c r="Q142" s="73">
        <f t="shared" si="42"/>
        <v>0</v>
      </c>
      <c r="R142" s="77">
        <f>P142*1000/'Indicator Data'!CK145</f>
        <v>1.0137769410323341E-4</v>
      </c>
      <c r="S142" s="73">
        <f t="shared" si="43"/>
        <v>1.8</v>
      </c>
      <c r="T142" s="78">
        <f t="shared" si="44"/>
        <v>0.9</v>
      </c>
      <c r="U142" s="73">
        <f>IF('Indicator Data'!BA145="No data","x",ROUND(IF('Indicator Data'!BA145&gt;U$195,10,IF('Indicator Data'!BA145&lt;U$194,0,10-(U$195-'Indicator Data'!BA145)/(U$195-U$194)*10)),1))</f>
        <v>0.2</v>
      </c>
      <c r="V142" s="73">
        <f>IF('Indicator Data'!BB145="No data","x",IF('Indicator Data'!BB145=0,0,ROUND(IF(LOG('Indicator Data'!BB145)&gt;V$195,10,IF(LOG('Indicator Data'!BB145)&lt;V$194,0,10-(V$195-LOG('Indicator Data'!BB145))/(V$195-V$194)*10)),1)))</f>
        <v>3.6</v>
      </c>
      <c r="W142" s="73">
        <f t="shared" si="45"/>
        <v>1.9000000000000001</v>
      </c>
      <c r="X142" s="73">
        <f>IF('Indicator Data'!AZ145="No data","x",ROUND(IF('Indicator Data'!AZ145&gt;X$195,10,IF('Indicator Data'!AZ145&lt;X$194,0,10-(X$195-'Indicator Data'!AZ145)/(X$195-X$194)*10)),1))</f>
        <v>0.5</v>
      </c>
      <c r="Y142" s="73" t="str">
        <f>IF('Indicator Data'!BC145="No data","x",ROUND(IF('Indicator Data'!BC145&gt;Y$195,10,IF('Indicator Data'!BC145&lt;Y$194,0,10-(Y$195-'Indicator Data'!BC145)/(Y$195-Y$194)*10)),1))</f>
        <v>x</v>
      </c>
      <c r="Z142" s="211" t="str">
        <f>IF('Indicator Data'!BD145="No data","x",ROUND(IF('Indicator Data'!BD145&gt;Z$195,10,IF('Indicator Data'!BD145&lt;Z$194,0,10-(Z$195-'Indicator Data'!BD145)/(Z$195-Z$194)*10)),1))</f>
        <v>x</v>
      </c>
      <c r="AA142" s="77">
        <f>IF('Indicator Data'!BE145="No data","x",IF('Indicator Data'!BE145&gt;'Indicator Data'!BE145,1,'Indicator Data'!BE145/'Indicator Data'!CK145))</f>
        <v>7.5494027523684457E-6</v>
      </c>
      <c r="AB142" s="211">
        <f t="shared" si="46"/>
        <v>0</v>
      </c>
      <c r="AC142" s="74">
        <f t="shared" si="47"/>
        <v>0.8</v>
      </c>
      <c r="AD142" s="73">
        <f>IF('Indicator Data'!AX145="No data","x",ROUND(IF('Indicator Data'!AX145&gt;AD$195,10,IF('Indicator Data'!AX145&lt;AD$194,0,10-(AD$195-'Indicator Data'!AX145)/(AD$195-AD$194)*10)),1))</f>
        <v>0.6</v>
      </c>
      <c r="AE142" s="73" t="str">
        <f>IF('Indicator Data'!AY145="No data","x",ROUND(IF('Indicator Data'!AY145&gt;AE$195,10,IF('Indicator Data'!AY145&lt;AE$194,0,10-(AE$195-'Indicator Data'!AY145)/(AE$195-AE$194)*10)),1))</f>
        <v>x</v>
      </c>
      <c r="AF142" s="74">
        <f t="shared" si="48"/>
        <v>0.6</v>
      </c>
      <c r="AG142" s="88">
        <f>('Indicator Data'!BJ145+'Indicator Data'!BI145*0.5+'Indicator Data'!BH145*0.25)/1000</f>
        <v>0.75</v>
      </c>
      <c r="AH142" s="79">
        <f>AG142*1000/'Indicator Data'!CK145</f>
        <v>2.6962152687030162E-4</v>
      </c>
      <c r="AI142" s="74">
        <f t="shared" si="49"/>
        <v>0</v>
      </c>
      <c r="AJ142" s="73">
        <f>IF('Indicator Data'!BN145="No data","x",ROUND(IF('Indicator Data'!BN145&lt;$AJ$194,10,IF('Indicator Data'!BN145&gt;$AJ$195,0,($AJ$195-'Indicator Data'!BN145)/($AJ$195-$AJ$194)*10)),1))</f>
        <v>1.9</v>
      </c>
      <c r="AK142" s="73">
        <f>IF('Indicator Data'!BO145="No data","x",ROUND(IF('Indicator Data'!BO145&gt;$AK$195,10,IF('Indicator Data'!BO145&lt;$AK$194,0,10-($AK$195-'Indicator Data'!BO145)/($AK$195-$AK$194)*10)),1))</f>
        <v>0</v>
      </c>
      <c r="AL142" s="80">
        <f>IF('Indicator Data'!BP145="No data","x",ROUND(IF('Indicator Data'!BP145&gt;$AL$195,10,IF('Indicator Data'!BP145&lt;$AL$194,0,10-($AL$195-'Indicator Data'!BP145)/($AL$195-$AL$194)*10)),1))</f>
        <v>0.8</v>
      </c>
      <c r="AM142" s="80">
        <f>IF('Indicator Data'!BQ145="No data","x",ROUND(IF('Indicator Data'!BQ145&gt;$AM$195,10,IF('Indicator Data'!BQ145&lt;$AM$194,0,10-($AM$195-'Indicator Data'!BQ145)/($AM$195-$AM$194)*10)),1))</f>
        <v>3.2</v>
      </c>
      <c r="AN142" s="73">
        <f t="shared" si="50"/>
        <v>1.3</v>
      </c>
      <c r="AO142" s="74">
        <f t="shared" si="51"/>
        <v>1</v>
      </c>
      <c r="AP142" s="81">
        <f t="shared" si="52"/>
        <v>0.6</v>
      </c>
      <c r="AQ142" s="82">
        <f t="shared" si="36"/>
        <v>0.8</v>
      </c>
    </row>
    <row r="143" spans="1:43" s="4" customFormat="1" x14ac:dyDescent="0.25">
      <c r="A143" s="126" t="str">
        <f>'Indicator Data'!A146</f>
        <v>Romania</v>
      </c>
      <c r="B143" s="59" t="str">
        <f>'Indicator Data'!B146</f>
        <v>ROU</v>
      </c>
      <c r="C143" s="73">
        <f>ROUND(IF('Indicator Data'!AQ146="No data",IF((0.1233*LN('Indicator Data'!CJ146)-0.4559)&gt;C$195,0,IF((0.1233*LN('Indicator Data'!CJ146)-0.4559)&lt;C$194,10,(C$195-(0.1233*LN('Indicator Data'!CJ146)-0.4559))/(C$195-C$194)*10)),IF('Indicator Data'!AQ146&gt;C$195,0,IF('Indicator Data'!AQ146&lt;C$194,10,(C$195-'Indicator Data'!AQ146)/(C$195-C$194)*10))),1)</f>
        <v>2.1</v>
      </c>
      <c r="D143" s="73" t="str">
        <f>IF('Indicator Data'!AR146="No data","x",ROUND((IF(LOG('Indicator Data'!AR146*1000)&gt;D$195,10,IF(LOG('Indicator Data'!AR146*1000)&lt;D$194,0,10-(D$195-LOG('Indicator Data'!AR146*1000))/(D$195-D$194)*10))),1))</f>
        <v>x</v>
      </c>
      <c r="E143" s="74">
        <f t="shared" si="37"/>
        <v>2.1</v>
      </c>
      <c r="F143" s="73">
        <f>IF('Indicator Data'!BF146="No data","x",ROUND(IF('Indicator Data'!BF146&gt;F$195,10,IF('Indicator Data'!BF146&lt;F$194,0,10-(F$195-'Indicator Data'!BF146)/(F$195-F$194)*10)),1))</f>
        <v>4.0999999999999996</v>
      </c>
      <c r="G143" s="73">
        <f>IF('Indicator Data'!BG146="No data","x",ROUND(IF('Indicator Data'!BG146&gt;G$195,10,IF('Indicator Data'!BG146&lt;G$194,0,10-(G$195-'Indicator Data'!BG146)/(G$195-G$194)*10)),1))</f>
        <v>0.8</v>
      </c>
      <c r="H143" s="74">
        <f t="shared" si="38"/>
        <v>2.5</v>
      </c>
      <c r="I143" s="75">
        <f>SUM(IF('Indicator Data'!AS146=0,0,'Indicator Data'!AS146),SUM('Indicator Data'!AT146:AU146))</f>
        <v>0</v>
      </c>
      <c r="J143" s="75">
        <f>I143/'Indicator Data'!CK146*1000000</f>
        <v>0</v>
      </c>
      <c r="K143" s="73">
        <f t="shared" si="39"/>
        <v>0</v>
      </c>
      <c r="L143" s="73" t="str">
        <f>IF('Indicator Data'!AV146="No data","x",ROUND(IF('Indicator Data'!AV146&gt;L$195,10,IF('Indicator Data'!AV146&lt;L$194,0,10-(L$195-'Indicator Data'!AV146)/(L$195-L$194)*10)),1))</f>
        <v>x</v>
      </c>
      <c r="M143" s="73">
        <f>IF('Indicator Data'!AW146="No data","x",IF('Indicator Data'!AW146=0,0,ROUND(IF(LOG('Indicator Data'!AW146)&gt;M$195,10,IF(LOG('Indicator Data'!AW146)&lt;M$194,0,10-(M$195-LOG('Indicator Data'!AW146))/(M$195-M$194)*10)),1)))</f>
        <v>6</v>
      </c>
      <c r="N143" s="74">
        <f t="shared" si="40"/>
        <v>3</v>
      </c>
      <c r="O143" s="76">
        <f t="shared" si="41"/>
        <v>2.4</v>
      </c>
      <c r="P143" s="88">
        <f>IF(AND('Indicator Data'!BK146="No data",'Indicator Data'!BL146="No data"),0,SUM('Indicator Data'!BK146:BM146)/1000)</f>
        <v>5.6440000000000001</v>
      </c>
      <c r="Q143" s="73">
        <f t="shared" si="42"/>
        <v>2.5</v>
      </c>
      <c r="R143" s="77">
        <f>P143*1000/'Indicator Data'!CK146</f>
        <v>2.8982327969035126E-4</v>
      </c>
      <c r="S143" s="73">
        <f t="shared" si="43"/>
        <v>2.4</v>
      </c>
      <c r="T143" s="78">
        <f t="shared" si="44"/>
        <v>2.5</v>
      </c>
      <c r="U143" s="73">
        <f>IF('Indicator Data'!BA146="No data","x",ROUND(IF('Indicator Data'!BA146&gt;U$195,10,IF('Indicator Data'!BA146&lt;U$194,0,10-(U$195-'Indicator Data'!BA146)/(U$195-U$194)*10)),1))</f>
        <v>0.2</v>
      </c>
      <c r="V143" s="73">
        <f>IF('Indicator Data'!BB146="No data","x",IF('Indicator Data'!BB146=0,0,ROUND(IF(LOG('Indicator Data'!BB146)&gt;V$195,10,IF(LOG('Indicator Data'!BB146)&lt;V$194,0,10-(V$195-LOG('Indicator Data'!BB146))/(V$195-V$194)*10)),1)))</f>
        <v>2.8</v>
      </c>
      <c r="W143" s="73">
        <f t="shared" si="45"/>
        <v>1.5</v>
      </c>
      <c r="X143" s="73">
        <f>IF('Indicator Data'!AZ146="No data","x",ROUND(IF('Indicator Data'!AZ146&gt;X$195,10,IF('Indicator Data'!AZ146&lt;X$194,0,10-(X$195-'Indicator Data'!AZ146)/(X$195-X$194)*10)),1))</f>
        <v>1.3</v>
      </c>
      <c r="Y143" s="73" t="str">
        <f>IF('Indicator Data'!BC146="No data","x",ROUND(IF('Indicator Data'!BC146&gt;Y$195,10,IF('Indicator Data'!BC146&lt;Y$194,0,10-(Y$195-'Indicator Data'!BC146)/(Y$195-Y$194)*10)),1))</f>
        <v>x</v>
      </c>
      <c r="Z143" s="211" t="str">
        <f>IF('Indicator Data'!BD146="No data","x",ROUND(IF('Indicator Data'!BD146&gt;Z$195,10,IF('Indicator Data'!BD146&lt;Z$194,0,10-(Z$195-'Indicator Data'!BD146)/(Z$195-Z$194)*10)),1))</f>
        <v>x</v>
      </c>
      <c r="AA143" s="77">
        <f>IF('Indicator Data'!BE146="No data","x",IF('Indicator Data'!BE146&gt;'Indicator Data'!BE146,1,'Indicator Data'!BE146/'Indicator Data'!CK146))</f>
        <v>1.1297151228185201E-6</v>
      </c>
      <c r="AB143" s="211">
        <f t="shared" si="46"/>
        <v>0</v>
      </c>
      <c r="AC143" s="74">
        <f t="shared" si="47"/>
        <v>0.9</v>
      </c>
      <c r="AD143" s="73">
        <f>IF('Indicator Data'!AX146="No data","x",ROUND(IF('Indicator Data'!AX146&gt;AD$195,10,IF('Indicator Data'!AX146&lt;AD$194,0,10-(AD$195-'Indicator Data'!AX146)/(AD$195-AD$194)*10)),1))</f>
        <v>0.6</v>
      </c>
      <c r="AE143" s="73" t="str">
        <f>IF('Indicator Data'!AY146="No data","x",ROUND(IF('Indicator Data'!AY146&gt;AE$195,10,IF('Indicator Data'!AY146&lt;AE$194,0,10-(AE$195-'Indicator Data'!AY146)/(AE$195-AE$194)*10)),1))</f>
        <v>x</v>
      </c>
      <c r="AF143" s="74">
        <f t="shared" si="48"/>
        <v>0.6</v>
      </c>
      <c r="AG143" s="88">
        <f>('Indicator Data'!BJ146+'Indicator Data'!BI146*0.5+'Indicator Data'!BH146*0.25)/1000</f>
        <v>1.38425</v>
      </c>
      <c r="AH143" s="79">
        <f>AG143*1000/'Indicator Data'!CK146</f>
        <v>7.1082189034615294E-5</v>
      </c>
      <c r="AI143" s="74">
        <f t="shared" si="49"/>
        <v>0</v>
      </c>
      <c r="AJ143" s="73">
        <f>IF('Indicator Data'!BN146="No data","x",ROUND(IF('Indicator Data'!BN146&lt;$AJ$194,10,IF('Indicator Data'!BN146&gt;$AJ$195,0,($AJ$195-'Indicator Data'!BN146)/($AJ$195-$AJ$194)*10)),1))</f>
        <v>0.7</v>
      </c>
      <c r="AK143" s="73">
        <f>IF('Indicator Data'!BO146="No data","x",ROUND(IF('Indicator Data'!BO146&gt;$AK$195,10,IF('Indicator Data'!BO146&lt;$AK$194,0,10-($AK$195-'Indicator Data'!BO146)/($AK$195-$AK$194)*10)),1))</f>
        <v>0</v>
      </c>
      <c r="AL143" s="80">
        <f>IF('Indicator Data'!BP146="No data","x",ROUND(IF('Indicator Data'!BP146&gt;$AL$195,10,IF('Indicator Data'!BP146&lt;$AL$194,0,10-($AL$195-'Indicator Data'!BP146)/($AL$195-$AL$194)*10)),1))</f>
        <v>3</v>
      </c>
      <c r="AM143" s="80">
        <f>IF('Indicator Data'!BQ146="No data","x",ROUND(IF('Indicator Data'!BQ146&gt;$AM$195,10,IF('Indicator Data'!BQ146&lt;$AM$194,0,10-($AM$195-'Indicator Data'!BQ146)/($AM$195-$AM$194)*10)),1))</f>
        <v>2.2000000000000002</v>
      </c>
      <c r="AN143" s="73">
        <f t="shared" si="50"/>
        <v>2.8</v>
      </c>
      <c r="AO143" s="74">
        <f t="shared" si="51"/>
        <v>0.4</v>
      </c>
      <c r="AP143" s="81">
        <f t="shared" si="52"/>
        <v>0.5</v>
      </c>
      <c r="AQ143" s="82">
        <f t="shared" si="36"/>
        <v>1.6</v>
      </c>
    </row>
    <row r="144" spans="1:43" s="4" customFormat="1" x14ac:dyDescent="0.25">
      <c r="A144" s="126" t="str">
        <f>'Indicator Data'!A147</f>
        <v>Russian Federation</v>
      </c>
      <c r="B144" s="59" t="str">
        <f>'Indicator Data'!B147</f>
        <v>RUS</v>
      </c>
      <c r="C144" s="73">
        <f>ROUND(IF('Indicator Data'!AQ147="No data",IF((0.1233*LN('Indicator Data'!CJ147)-0.4559)&gt;C$195,0,IF((0.1233*LN('Indicator Data'!CJ147)-0.4559)&lt;C$194,10,(C$195-(0.1233*LN('Indicator Data'!CJ147)-0.4559))/(C$195-C$194)*10)),IF('Indicator Data'!AQ147&gt;C$195,0,IF('Indicator Data'!AQ147&lt;C$194,10,(C$195-'Indicator Data'!AQ147)/(C$195-C$194)*10))),1)</f>
        <v>2.1</v>
      </c>
      <c r="D144" s="73" t="str">
        <f>IF('Indicator Data'!AR147="No data","x",ROUND((IF(LOG('Indicator Data'!AR147*1000)&gt;D$195,10,IF(LOG('Indicator Data'!AR147*1000)&lt;D$194,0,10-(D$195-LOG('Indicator Data'!AR147*1000))/(D$195-D$194)*10))),1))</f>
        <v>x</v>
      </c>
      <c r="E144" s="74">
        <f t="shared" si="37"/>
        <v>2.1</v>
      </c>
      <c r="F144" s="73">
        <f>IF('Indicator Data'!BF147="No data","x",ROUND(IF('Indicator Data'!BF147&gt;F$195,10,IF('Indicator Data'!BF147&lt;F$194,0,10-(F$195-'Indicator Data'!BF147)/(F$195-F$194)*10)),1))</f>
        <v>3.4</v>
      </c>
      <c r="G144" s="73">
        <f>IF('Indicator Data'!BG147="No data","x",ROUND(IF('Indicator Data'!BG147&gt;G$195,10,IF('Indicator Data'!BG147&lt;G$194,0,10-(G$195-'Indicator Data'!BG147)/(G$195-G$194)*10)),1))</f>
        <v>4.0999999999999996</v>
      </c>
      <c r="H144" s="74">
        <f t="shared" si="38"/>
        <v>3.8</v>
      </c>
      <c r="I144" s="75">
        <f>SUM(IF('Indicator Data'!AS147=0,0,'Indicator Data'!AS147),SUM('Indicator Data'!AT147:AU147))</f>
        <v>0.98609899999999995</v>
      </c>
      <c r="J144" s="75">
        <f>I144/'Indicator Data'!CK147*1000000</f>
        <v>6.8252514042825381E-3</v>
      </c>
      <c r="K144" s="73">
        <f t="shared" si="39"/>
        <v>0</v>
      </c>
      <c r="L144" s="73" t="str">
        <f>IF('Indicator Data'!AV147="No data","x",ROUND(IF('Indicator Data'!AV147&gt;L$195,10,IF('Indicator Data'!AV147&lt;L$194,0,10-(L$195-'Indicator Data'!AV147)/(L$195-L$194)*10)),1))</f>
        <v>x</v>
      </c>
      <c r="M144" s="73">
        <f>IF('Indicator Data'!AW147="No data","x",IF('Indicator Data'!AW147=0,0,ROUND(IF(LOG('Indicator Data'!AW147)&gt;M$195,10,IF(LOG('Indicator Data'!AW147)&lt;M$194,0,10-(M$195-LOG('Indicator Data'!AW147))/(M$195-M$194)*10)),1)))</f>
        <v>4.0999999999999996</v>
      </c>
      <c r="N144" s="74">
        <f t="shared" si="40"/>
        <v>2.1</v>
      </c>
      <c r="O144" s="76">
        <f t="shared" si="41"/>
        <v>2.5</v>
      </c>
      <c r="P144" s="88">
        <f>IF(AND('Indicator Data'!BK147="No data",'Indicator Data'!BL147="No data"),0,SUM('Indicator Data'!BK147:BM147)/1000)</f>
        <v>81.11</v>
      </c>
      <c r="Q144" s="73">
        <f t="shared" si="42"/>
        <v>6.4</v>
      </c>
      <c r="R144" s="77">
        <f>P144*1000/'Indicator Data'!CK147</f>
        <v>5.6140016509636126E-4</v>
      </c>
      <c r="S144" s="73">
        <f t="shared" si="43"/>
        <v>2.8</v>
      </c>
      <c r="T144" s="78">
        <f t="shared" si="44"/>
        <v>4.5999999999999996</v>
      </c>
      <c r="U144" s="73" t="str">
        <f>IF('Indicator Data'!BA147="No data","x",ROUND(IF('Indicator Data'!BA147&gt;U$195,10,IF('Indicator Data'!BA147&lt;U$194,0,10-(U$195-'Indicator Data'!BA147)/(U$195-U$194)*10)),1))</f>
        <v>x</v>
      </c>
      <c r="V144" s="73">
        <f>IF('Indicator Data'!BB147="No data","x",IF('Indicator Data'!BB147=0,0,ROUND(IF(LOG('Indicator Data'!BB147)&gt;V$195,10,IF(LOG('Indicator Data'!BB147)&lt;V$194,0,10-(V$195-LOG('Indicator Data'!BB147))/(V$195-V$194)*10)),1)))</f>
        <v>7</v>
      </c>
      <c r="W144" s="73">
        <f t="shared" si="45"/>
        <v>7</v>
      </c>
      <c r="X144" s="73">
        <f>IF('Indicator Data'!AZ147="No data","x",ROUND(IF('Indicator Data'!AZ147&gt;X$195,10,IF('Indicator Data'!AZ147&lt;X$194,0,10-(X$195-'Indicator Data'!AZ147)/(X$195-X$194)*10)),1))</f>
        <v>1.1000000000000001</v>
      </c>
      <c r="Y144" s="73" t="str">
        <f>IF('Indicator Data'!BC147="No data","x",ROUND(IF('Indicator Data'!BC147&gt;Y$195,10,IF('Indicator Data'!BC147&lt;Y$194,0,10-(Y$195-'Indicator Data'!BC147)/(Y$195-Y$194)*10)),1))</f>
        <v>x</v>
      </c>
      <c r="Z144" s="211" t="str">
        <f>IF('Indicator Data'!BD147="No data","x",ROUND(IF('Indicator Data'!BD147&gt;Z$195,10,IF('Indicator Data'!BD147&lt;Z$194,0,10-(Z$195-'Indicator Data'!BD147)/(Z$195-Z$194)*10)),1))</f>
        <v>x</v>
      </c>
      <c r="AA144" s="77">
        <f>IF('Indicator Data'!BE147="No data","x",IF('Indicator Data'!BE147&gt;'Indicator Data'!BE147,1,'Indicator Data'!BE147/'Indicator Data'!CK147))</f>
        <v>2.0764400139182391E-8</v>
      </c>
      <c r="AB144" s="211">
        <f t="shared" si="46"/>
        <v>0</v>
      </c>
      <c r="AC144" s="74">
        <f t="shared" si="47"/>
        <v>2.7</v>
      </c>
      <c r="AD144" s="73">
        <f>IF('Indicator Data'!AX147="No data","x",ROUND(IF('Indicator Data'!AX147&gt;AD$195,10,IF('Indicator Data'!AX147&lt;AD$194,0,10-(AD$195-'Indicator Data'!AX147)/(AD$195-AD$194)*10)),1))</f>
        <v>0.6</v>
      </c>
      <c r="AE144" s="73" t="str">
        <f>IF('Indicator Data'!AY147="No data","x",ROUND(IF('Indicator Data'!AY147&gt;AE$195,10,IF('Indicator Data'!AY147&lt;AE$194,0,10-(AE$195-'Indicator Data'!AY147)/(AE$195-AE$194)*10)),1))</f>
        <v>x</v>
      </c>
      <c r="AF144" s="74">
        <f t="shared" si="48"/>
        <v>0.6</v>
      </c>
      <c r="AG144" s="88">
        <f>('Indicator Data'!BJ147+'Indicator Data'!BI147*0.5+'Indicator Data'!BH147*0.25)/1000</f>
        <v>44.658000000000001</v>
      </c>
      <c r="AH144" s="79">
        <f>AG144*1000/'Indicator Data'!CK147</f>
        <v>3.0909886047186905E-4</v>
      </c>
      <c r="AI144" s="74">
        <f t="shared" si="49"/>
        <v>0</v>
      </c>
      <c r="AJ144" s="73">
        <f>IF('Indicator Data'!BN147="No data","x",ROUND(IF('Indicator Data'!BN147&lt;$AJ$194,10,IF('Indicator Data'!BN147&gt;$AJ$195,0,($AJ$195-'Indicator Data'!BN147)/($AJ$195-$AJ$194)*10)),1))</f>
        <v>1.6</v>
      </c>
      <c r="AK144" s="73">
        <f>IF('Indicator Data'!BO147="No data","x",ROUND(IF('Indicator Data'!BO147&gt;$AK$195,10,IF('Indicator Data'!BO147&lt;$AK$194,0,10-($AK$195-'Indicator Data'!BO147)/($AK$195-$AK$194)*10)),1))</f>
        <v>0</v>
      </c>
      <c r="AL144" s="80">
        <f>IF('Indicator Data'!BP147="No data","x",ROUND(IF('Indicator Data'!BP147&gt;$AL$195,10,IF('Indicator Data'!BP147&lt;$AL$194,0,10-($AL$195-'Indicator Data'!BP147)/($AL$195-$AL$194)*10)),1))</f>
        <v>3.7</v>
      </c>
      <c r="AM144" s="80">
        <f>IF('Indicator Data'!BQ147="No data","x",ROUND(IF('Indicator Data'!BQ147&gt;$AM$195,10,IF('Indicator Data'!BQ147&lt;$AM$194,0,10-($AM$195-'Indicator Data'!BQ147)/($AM$195-$AM$194)*10)),1))</f>
        <v>2.6</v>
      </c>
      <c r="AN144" s="73">
        <f t="shared" si="50"/>
        <v>3.5</v>
      </c>
      <c r="AO144" s="74">
        <f t="shared" si="51"/>
        <v>0.8</v>
      </c>
      <c r="AP144" s="81">
        <f t="shared" si="52"/>
        <v>1.1000000000000001</v>
      </c>
      <c r="AQ144" s="82">
        <f t="shared" si="36"/>
        <v>3</v>
      </c>
    </row>
    <row r="145" spans="1:43" s="4" customFormat="1" x14ac:dyDescent="0.25">
      <c r="A145" s="126" t="str">
        <f>'Indicator Data'!A148</f>
        <v>Rwanda</v>
      </c>
      <c r="B145" s="59" t="str">
        <f>'Indicator Data'!B148</f>
        <v>RWA</v>
      </c>
      <c r="C145" s="73">
        <f>ROUND(IF('Indicator Data'!AQ148="No data",IF((0.1233*LN('Indicator Data'!CJ148)-0.4559)&gt;C$195,0,IF((0.1233*LN('Indicator Data'!CJ148)-0.4559)&lt;C$194,10,(C$195-(0.1233*LN('Indicator Data'!CJ148)-0.4559))/(C$195-C$194)*10)),IF('Indicator Data'!AQ148&gt;C$195,0,IF('Indicator Data'!AQ148&lt;C$194,10,(C$195-'Indicator Data'!AQ148)/(C$195-C$194)*10))),1)</f>
        <v>6.6</v>
      </c>
      <c r="D145" s="73">
        <f>IF('Indicator Data'!AR148="No data","x",ROUND((IF(LOG('Indicator Data'!AR148*1000)&gt;D$195,10,IF(LOG('Indicator Data'!AR148*1000)&lt;D$194,0,10-(D$195-LOG('Indicator Data'!AR148*1000))/(D$195-D$194)*10))),1))</f>
        <v>9</v>
      </c>
      <c r="E145" s="74">
        <f t="shared" si="37"/>
        <v>8</v>
      </c>
      <c r="F145" s="73">
        <f>IF('Indicator Data'!BF148="No data","x",ROUND(IF('Indicator Data'!BF148&gt;F$195,10,IF('Indicator Data'!BF148&lt;F$194,0,10-(F$195-'Indicator Data'!BF148)/(F$195-F$194)*10)),1))</f>
        <v>5.0999999999999996</v>
      </c>
      <c r="G145" s="73">
        <f>IF('Indicator Data'!BG148="No data","x",ROUND(IF('Indicator Data'!BG148&gt;G$195,10,IF('Indicator Data'!BG148&lt;G$194,0,10-(G$195-'Indicator Data'!BG148)/(G$195-G$194)*10)),1))</f>
        <v>6.6</v>
      </c>
      <c r="H145" s="74">
        <f t="shared" si="38"/>
        <v>5.9</v>
      </c>
      <c r="I145" s="75">
        <f>SUM(IF('Indicator Data'!AS148=0,0,'Indicator Data'!AS148),SUM('Indicator Data'!AT148:AU148))</f>
        <v>1060.8965049999999</v>
      </c>
      <c r="J145" s="75">
        <f>I145/'Indicator Data'!CK148*1000000</f>
        <v>86.238153595136495</v>
      </c>
      <c r="K145" s="73">
        <f t="shared" si="39"/>
        <v>1.7</v>
      </c>
      <c r="L145" s="73">
        <f>IF('Indicator Data'!AV148="No data","x",ROUND(IF('Indicator Data'!AV148&gt;L$195,10,IF('Indicator Data'!AV148&lt;L$194,0,10-(L$195-'Indicator Data'!AV148)/(L$195-L$194)*10)),1))</f>
        <v>9.1</v>
      </c>
      <c r="M145" s="73">
        <f>IF('Indicator Data'!AW148="No data","x",IF('Indicator Data'!AW148=0,0,ROUND(IF(LOG('Indicator Data'!AW148)&gt;M$195,10,IF(LOG('Indicator Data'!AW148)&lt;M$194,0,10-(M$195-LOG('Indicator Data'!AW148))/(M$195-M$194)*10)),1)))</f>
        <v>6.2</v>
      </c>
      <c r="N145" s="74">
        <f t="shared" si="40"/>
        <v>5.7</v>
      </c>
      <c r="O145" s="76">
        <f t="shared" si="41"/>
        <v>6.9</v>
      </c>
      <c r="P145" s="88">
        <f>IF(AND('Indicator Data'!BK148="No data",'Indicator Data'!BL148="No data"),0,SUM('Indicator Data'!BK148:BM148)/1000)</f>
        <v>151.41999999999999</v>
      </c>
      <c r="Q145" s="73">
        <f t="shared" si="42"/>
        <v>7.3</v>
      </c>
      <c r="R145" s="77">
        <f>P145*1000/'Indicator Data'!CK148</f>
        <v>1.2308628745435984E-2</v>
      </c>
      <c r="S145" s="73">
        <f t="shared" si="43"/>
        <v>5.9</v>
      </c>
      <c r="T145" s="78">
        <f t="shared" si="44"/>
        <v>6.6</v>
      </c>
      <c r="U145" s="73">
        <f>IF('Indicator Data'!BA148="No data","x",ROUND(IF('Indicator Data'!BA148&gt;U$195,10,IF('Indicator Data'!BA148&lt;U$194,0,10-(U$195-'Indicator Data'!BA148)/(U$195-U$194)*10)),1))</f>
        <v>6.2</v>
      </c>
      <c r="V145" s="73">
        <f>IF('Indicator Data'!BB148="No data","x",IF('Indicator Data'!BB148=0,0,ROUND(IF(LOG('Indicator Data'!BB148)&gt;V$195,10,IF(LOG('Indicator Data'!BB148)&lt;V$194,0,10-(V$195-LOG('Indicator Data'!BB148))/(V$195-V$194)*10)),1)))</f>
        <v>6.8</v>
      </c>
      <c r="W145" s="73">
        <f t="shared" si="45"/>
        <v>6.5</v>
      </c>
      <c r="X145" s="73">
        <f>IF('Indicator Data'!AZ148="No data","x",ROUND(IF('Indicator Data'!AZ148&gt;X$195,10,IF('Indicator Data'!AZ148&lt;X$194,0,10-(X$195-'Indicator Data'!AZ148)/(X$195-X$194)*10)),1))</f>
        <v>1</v>
      </c>
      <c r="Y145" s="73">
        <f>IF('Indicator Data'!BC148="No data","x",ROUND(IF('Indicator Data'!BC148&gt;Y$195,10,IF('Indicator Data'!BC148&lt;Y$194,0,10-(Y$195-'Indicator Data'!BC148)/(Y$195-Y$194)*10)),1))</f>
        <v>2.8</v>
      </c>
      <c r="Z145" s="211">
        <f>IF('Indicator Data'!BD148="No data","x",ROUND(IF('Indicator Data'!BD148&gt;Z$195,10,IF('Indicator Data'!BD148&lt;Z$194,0,10-(Z$195-'Indicator Data'!BD148)/(Z$195-Z$194)*10)),1))</f>
        <v>10</v>
      </c>
      <c r="AA145" s="77">
        <f>IF('Indicator Data'!BE148="No data","x",IF('Indicator Data'!BE148&gt;'Indicator Data'!BE148,1,'Indicator Data'!BE148/'Indicator Data'!CK148))</f>
        <v>0.43314415719343108</v>
      </c>
      <c r="AB145" s="211">
        <f t="shared" si="46"/>
        <v>4.8</v>
      </c>
      <c r="AC145" s="74">
        <f t="shared" si="47"/>
        <v>5.6</v>
      </c>
      <c r="AD145" s="73">
        <f>IF('Indicator Data'!AX148="No data","x",ROUND(IF('Indicator Data'!AX148&gt;AD$195,10,IF('Indicator Data'!AX148&lt;AD$194,0,10-(AD$195-'Indicator Data'!AX148)/(AD$195-AD$194)*10)),1))</f>
        <v>2.9</v>
      </c>
      <c r="AE145" s="73">
        <f>IF('Indicator Data'!AY148="No data","x",ROUND(IF('Indicator Data'!AY148&gt;AE$195,10,IF('Indicator Data'!AY148&lt;AE$194,0,10-(AE$195-'Indicator Data'!AY148)/(AE$195-AE$194)*10)),1))</f>
        <v>2.6</v>
      </c>
      <c r="AF145" s="74">
        <f t="shared" si="48"/>
        <v>2.8</v>
      </c>
      <c r="AG145" s="88">
        <f>('Indicator Data'!BJ148+'Indicator Data'!BI148*0.5+'Indicator Data'!BH148*0.25)/1000</f>
        <v>14.84975</v>
      </c>
      <c r="AH145" s="79">
        <f>AG145*1000/'Indicator Data'!CK148</f>
        <v>1.2071064569577203E-3</v>
      </c>
      <c r="AI145" s="74">
        <f t="shared" si="49"/>
        <v>0.1</v>
      </c>
      <c r="AJ145" s="73">
        <f>IF('Indicator Data'!BN148="No data","x",ROUND(IF('Indicator Data'!BN148&lt;$AJ$194,10,IF('Indicator Data'!BN148&gt;$AJ$195,0,($AJ$195-'Indicator Data'!BN148)/($AJ$195-$AJ$194)*10)),1))</f>
        <v>6.8</v>
      </c>
      <c r="AK145" s="73">
        <f>IF('Indicator Data'!BO148="No data","x",ROUND(IF('Indicator Data'!BO148&gt;$AK$195,10,IF('Indicator Data'!BO148&lt;$AK$194,0,10-($AK$195-'Indicator Data'!BO148)/($AK$195-$AK$194)*10)),1))</f>
        <v>10</v>
      </c>
      <c r="AL145" s="80">
        <f>IF('Indicator Data'!BP148="No data","x",ROUND(IF('Indicator Data'!BP148&gt;$AL$195,10,IF('Indicator Data'!BP148&lt;$AL$194,0,10-($AL$195-'Indicator Data'!BP148)/($AL$195-$AL$194)*10)),1))</f>
        <v>8.5</v>
      </c>
      <c r="AM145" s="80">
        <f>IF('Indicator Data'!BQ148="No data","x",ROUND(IF('Indicator Data'!BQ148&gt;$AM$195,10,IF('Indicator Data'!BQ148&lt;$AM$194,0,10-($AM$195-'Indicator Data'!BQ148)/($AM$195-$AM$194)*10)),1))</f>
        <v>5.3</v>
      </c>
      <c r="AN145" s="73">
        <f t="shared" si="50"/>
        <v>7.9</v>
      </c>
      <c r="AO145" s="74">
        <f t="shared" si="51"/>
        <v>8.4</v>
      </c>
      <c r="AP145" s="81">
        <f t="shared" si="52"/>
        <v>5</v>
      </c>
      <c r="AQ145" s="82">
        <f t="shared" si="36"/>
        <v>5.9</v>
      </c>
    </row>
    <row r="146" spans="1:43" s="4" customFormat="1" x14ac:dyDescent="0.25">
      <c r="A146" s="126" t="str">
        <f>'Indicator Data'!A149</f>
        <v>Saint Kitts and Nevis</v>
      </c>
      <c r="B146" s="59" t="str">
        <f>'Indicator Data'!B149</f>
        <v>KNA</v>
      </c>
      <c r="C146" s="73">
        <f>ROUND(IF('Indicator Data'!AQ149="No data",IF((0.1233*LN('Indicator Data'!CJ149)-0.4559)&gt;C$195,0,IF((0.1233*LN('Indicator Data'!CJ149)-0.4559)&lt;C$194,10,(C$195-(0.1233*LN('Indicator Data'!CJ149)-0.4559))/(C$195-C$194)*10)),IF('Indicator Data'!AQ149&gt;C$195,0,IF('Indicator Data'!AQ149&lt;C$194,10,(C$195-'Indicator Data'!AQ149)/(C$195-C$194)*10))),1)</f>
        <v>2.6</v>
      </c>
      <c r="D146" s="73" t="str">
        <f>IF('Indicator Data'!AR149="No data","x",ROUND((IF(LOG('Indicator Data'!AR149*1000)&gt;D$195,10,IF(LOG('Indicator Data'!AR149*1000)&lt;D$194,0,10-(D$195-LOG('Indicator Data'!AR149*1000))/(D$195-D$194)*10))),1))</f>
        <v>x</v>
      </c>
      <c r="E146" s="74">
        <f t="shared" si="37"/>
        <v>2.6</v>
      </c>
      <c r="F146" s="73" t="str">
        <f>IF('Indicator Data'!BF149="No data","x",ROUND(IF('Indicator Data'!BF149&gt;F$195,10,IF('Indicator Data'!BF149&lt;F$194,0,10-(F$195-'Indicator Data'!BF149)/(F$195-F$194)*10)),1))</f>
        <v>x</v>
      </c>
      <c r="G146" s="73">
        <f>IF('Indicator Data'!BG149="No data","x",ROUND(IF('Indicator Data'!BG149&gt;G$195,10,IF('Indicator Data'!BG149&lt;G$194,0,10-(G$195-'Indicator Data'!BG149)/(G$195-G$194)*10)),1))</f>
        <v>3.3</v>
      </c>
      <c r="H146" s="74">
        <f t="shared" si="38"/>
        <v>3.3</v>
      </c>
      <c r="I146" s="75">
        <f>SUM(IF('Indicator Data'!AS149=0,0,'Indicator Data'!AS149),SUM('Indicator Data'!AT149:AU149))</f>
        <v>0.49619200000000002</v>
      </c>
      <c r="J146" s="75">
        <f>I146/'Indicator Data'!CK149*1000000</f>
        <v>9.4619095745695176</v>
      </c>
      <c r="K146" s="73">
        <f t="shared" si="39"/>
        <v>0.2</v>
      </c>
      <c r="L146" s="73" t="str">
        <f>IF('Indicator Data'!AV149="No data","x",ROUND(IF('Indicator Data'!AV149&gt;L$195,10,IF('Indicator Data'!AV149&lt;L$194,0,10-(L$195-'Indicator Data'!AV149)/(L$195-L$194)*10)),1))</f>
        <v>x</v>
      </c>
      <c r="M146" s="73">
        <f>IF('Indicator Data'!AW149="No data","x",IF('Indicator Data'!AW149=0,0,ROUND(IF(LOG('Indicator Data'!AW149)&gt;M$195,10,IF(LOG('Indicator Data'!AW149)&lt;M$194,0,10-(M$195-LOG('Indicator Data'!AW149))/(M$195-M$194)*10)),1)))</f>
        <v>6.1</v>
      </c>
      <c r="N146" s="74">
        <f t="shared" si="40"/>
        <v>3.2</v>
      </c>
      <c r="O146" s="76">
        <f t="shared" si="41"/>
        <v>2.9</v>
      </c>
      <c r="P146" s="88">
        <f>IF(AND('Indicator Data'!BK149="No data",'Indicator Data'!BL149="No data"),0,SUM('Indicator Data'!BK149:BM149)/1000)</f>
        <v>4.0000000000000001E-3</v>
      </c>
      <c r="Q146" s="73">
        <f t="shared" si="42"/>
        <v>0</v>
      </c>
      <c r="R146" s="77">
        <f>P146*1000/'Indicator Data'!CK149</f>
        <v>7.627619610610019E-5</v>
      </c>
      <c r="S146" s="73">
        <f t="shared" si="43"/>
        <v>1.7</v>
      </c>
      <c r="T146" s="78">
        <f t="shared" si="44"/>
        <v>0.9</v>
      </c>
      <c r="U146" s="73" t="str">
        <f>IF('Indicator Data'!BA149="No data","x",ROUND(IF('Indicator Data'!BA149&gt;U$195,10,IF('Indicator Data'!BA149&lt;U$194,0,10-(U$195-'Indicator Data'!BA149)/(U$195-U$194)*10)),1))</f>
        <v>x</v>
      </c>
      <c r="V146" s="73" t="str">
        <f>IF('Indicator Data'!BB149="No data","x",IF('Indicator Data'!BB149=0,0,ROUND(IF(LOG('Indicator Data'!BB149)&gt;V$195,10,IF(LOG('Indicator Data'!BB149)&lt;V$194,0,10-(V$195-LOG('Indicator Data'!BB149))/(V$195-V$194)*10)),1)))</f>
        <v>x</v>
      </c>
      <c r="W146" s="73" t="str">
        <f t="shared" si="45"/>
        <v>x</v>
      </c>
      <c r="X146" s="73">
        <f>IF('Indicator Data'!AZ149="No data","x",ROUND(IF('Indicator Data'!AZ149&gt;X$195,10,IF('Indicator Data'!AZ149&lt;X$194,0,10-(X$195-'Indicator Data'!AZ149)/(X$195-X$194)*10)),1))</f>
        <v>0</v>
      </c>
      <c r="Y146" s="73" t="str">
        <f>IF('Indicator Data'!BC149="No data","x",ROUND(IF('Indicator Data'!BC149&gt;Y$195,10,IF('Indicator Data'!BC149&lt;Y$194,0,10-(Y$195-'Indicator Data'!BC149)/(Y$195-Y$194)*10)),1))</f>
        <v>x</v>
      </c>
      <c r="Z146" s="211" t="str">
        <f>IF('Indicator Data'!BD149="No data","x",ROUND(IF('Indicator Data'!BD149&gt;Z$195,10,IF('Indicator Data'!BD149&lt;Z$194,0,10-(Z$195-'Indicator Data'!BD149)/(Z$195-Z$194)*10)),1))</f>
        <v>x</v>
      </c>
      <c r="AA146" s="77">
        <f>IF('Indicator Data'!BE149="No data","x",IF('Indicator Data'!BE149&gt;'Indicator Data'!BE149,1,'Indicator Data'!BE149/'Indicator Data'!CK149))</f>
        <v>1.9069049026525047E-4</v>
      </c>
      <c r="AB146" s="211">
        <f t="shared" si="46"/>
        <v>0</v>
      </c>
      <c r="AC146" s="74">
        <f t="shared" si="47"/>
        <v>0</v>
      </c>
      <c r="AD146" s="73">
        <f>IF('Indicator Data'!AX149="No data","x",ROUND(IF('Indicator Data'!AX149&gt;AD$195,10,IF('Indicator Data'!AX149&lt;AD$194,0,10-(AD$195-'Indicator Data'!AX149)/(AD$195-AD$194)*10)),1))</f>
        <v>1.1000000000000001</v>
      </c>
      <c r="AE146" s="73" t="str">
        <f>IF('Indicator Data'!AY149="No data","x",ROUND(IF('Indicator Data'!AY149&gt;AE$195,10,IF('Indicator Data'!AY149&lt;AE$194,0,10-(AE$195-'Indicator Data'!AY149)/(AE$195-AE$194)*10)),1))</f>
        <v>x</v>
      </c>
      <c r="AF146" s="74">
        <f t="shared" si="48"/>
        <v>1.1000000000000001</v>
      </c>
      <c r="AG146" s="88">
        <f>('Indicator Data'!BJ149+'Indicator Data'!BI149*0.5+'Indicator Data'!BH149*0.25)/1000</f>
        <v>0</v>
      </c>
      <c r="AH146" s="79">
        <f>AG146*1000/'Indicator Data'!CK149</f>
        <v>0</v>
      </c>
      <c r="AI146" s="74">
        <f t="shared" si="49"/>
        <v>0</v>
      </c>
      <c r="AJ146" s="73">
        <f>IF('Indicator Data'!BN149="No data","x",ROUND(IF('Indicator Data'!BN149&lt;$AJ$194,10,IF('Indicator Data'!BN149&gt;$AJ$195,0,($AJ$195-'Indicator Data'!BN149)/($AJ$195-$AJ$194)*10)),1))</f>
        <v>6.7</v>
      </c>
      <c r="AK146" s="73">
        <f>IF('Indicator Data'!BO149="No data","x",ROUND(IF('Indicator Data'!BO149&gt;$AK$195,10,IF('Indicator Data'!BO149&lt;$AK$194,0,10-($AK$195-'Indicator Data'!BO149)/($AK$195-$AK$194)*10)),1))</f>
        <v>0.2</v>
      </c>
      <c r="AL146" s="80">
        <f>IF('Indicator Data'!BP149="No data","x",ROUND(IF('Indicator Data'!BP149&gt;$AL$195,10,IF('Indicator Data'!BP149&lt;$AL$194,0,10-($AL$195-'Indicator Data'!BP149)/($AL$195-$AL$194)*10)),1))</f>
        <v>2.1</v>
      </c>
      <c r="AM146" s="80" t="str">
        <f>IF('Indicator Data'!BQ149="No data","x",ROUND(IF('Indicator Data'!BQ149&gt;$AM$195,10,IF('Indicator Data'!BQ149&lt;$AM$194,0,10-($AM$195-'Indicator Data'!BQ149)/($AM$195-$AM$194)*10)),1))</f>
        <v>x</v>
      </c>
      <c r="AN146" s="73">
        <f t="shared" si="50"/>
        <v>2.1</v>
      </c>
      <c r="AO146" s="74">
        <f t="shared" si="51"/>
        <v>3.5</v>
      </c>
      <c r="AP146" s="81">
        <f t="shared" si="52"/>
        <v>1.3</v>
      </c>
      <c r="AQ146" s="82">
        <f t="shared" si="36"/>
        <v>1.1000000000000001</v>
      </c>
    </row>
    <row r="147" spans="1:43" s="4" customFormat="1" x14ac:dyDescent="0.25">
      <c r="A147" s="126" t="str">
        <f>'Indicator Data'!A150</f>
        <v>Saint Lucia</v>
      </c>
      <c r="B147" s="59" t="str">
        <f>'Indicator Data'!B150</f>
        <v>LCA</v>
      </c>
      <c r="C147" s="73">
        <f>ROUND(IF('Indicator Data'!AQ150="No data",IF((0.1233*LN('Indicator Data'!CJ150)-0.4559)&gt;C$195,0,IF((0.1233*LN('Indicator Data'!CJ150)-0.4559)&lt;C$194,10,(C$195-(0.1233*LN('Indicator Data'!CJ150)-0.4559))/(C$195-C$194)*10)),IF('Indicator Data'!AQ150&gt;C$195,0,IF('Indicator Data'!AQ150&lt;C$194,10,(C$195-'Indicator Data'!AQ150)/(C$195-C$194)*10))),1)</f>
        <v>3.1</v>
      </c>
      <c r="D147" s="73">
        <f>IF('Indicator Data'!AR150="No data","x",ROUND((IF(LOG('Indicator Data'!AR150*1000)&gt;D$195,10,IF(LOG('Indicator Data'!AR150*1000)&lt;D$194,0,10-(D$195-LOG('Indicator Data'!AR150*1000))/(D$195-D$194)*10))),1))</f>
        <v>1.7</v>
      </c>
      <c r="E147" s="74">
        <f t="shared" si="37"/>
        <v>2.4</v>
      </c>
      <c r="F147" s="73">
        <f>IF('Indicator Data'!BF150="No data","x",ROUND(IF('Indicator Data'!BF150&gt;F$195,10,IF('Indicator Data'!BF150&lt;F$194,0,10-(F$195-'Indicator Data'!BF150)/(F$195-F$194)*10)),1))</f>
        <v>4.4000000000000004</v>
      </c>
      <c r="G147" s="73">
        <f>IF('Indicator Data'!BG150="No data","x",ROUND(IF('Indicator Data'!BG150&gt;G$195,10,IF('Indicator Data'!BG150&lt;G$194,0,10-(G$195-'Indicator Data'!BG150)/(G$195-G$194)*10)),1))</f>
        <v>4.3</v>
      </c>
      <c r="H147" s="74">
        <f t="shared" si="38"/>
        <v>4.4000000000000004</v>
      </c>
      <c r="I147" s="75">
        <f>SUM(IF('Indicator Data'!AS150=0,0,'Indicator Data'!AS150),SUM('Indicator Data'!AT150:AU150))</f>
        <v>10.780000000000001</v>
      </c>
      <c r="J147" s="75">
        <f>I147/'Indicator Data'!CK150*1000000</f>
        <v>59.266915536398578</v>
      </c>
      <c r="K147" s="73">
        <f t="shared" si="39"/>
        <v>1.2</v>
      </c>
      <c r="L147" s="73">
        <f>IF('Indicator Data'!AV150="No data","x",ROUND(IF('Indicator Data'!AV150&gt;L$195,10,IF('Indicator Data'!AV150&lt;L$194,0,10-(L$195-'Indicator Data'!AV150)/(L$195-L$194)*10)),1))</f>
        <v>0.5</v>
      </c>
      <c r="M147" s="73">
        <f>IF('Indicator Data'!AW150="No data","x",IF('Indicator Data'!AW150=0,0,ROUND(IF(LOG('Indicator Data'!AW150)&gt;M$195,10,IF(LOG('Indicator Data'!AW150)&lt;M$194,0,10-(M$195-LOG('Indicator Data'!AW150))/(M$195-M$194)*10)),1)))</f>
        <v>6.2</v>
      </c>
      <c r="N147" s="74">
        <f t="shared" si="40"/>
        <v>2.6</v>
      </c>
      <c r="O147" s="76">
        <f t="shared" si="41"/>
        <v>3</v>
      </c>
      <c r="P147" s="88">
        <f>IF(AND('Indicator Data'!BK150="No data",'Indicator Data'!BL150="No data"),0,SUM('Indicator Data'!BK150:BM150)/1000)</f>
        <v>2E-3</v>
      </c>
      <c r="Q147" s="73">
        <f t="shared" si="42"/>
        <v>0</v>
      </c>
      <c r="R147" s="77">
        <f>P147*1000/'Indicator Data'!CK150</f>
        <v>1.0995717168163E-5</v>
      </c>
      <c r="S147" s="73">
        <f t="shared" si="43"/>
        <v>0</v>
      </c>
      <c r="T147" s="78">
        <f t="shared" si="44"/>
        <v>0</v>
      </c>
      <c r="U147" s="73" t="str">
        <f>IF('Indicator Data'!BA150="No data","x",ROUND(IF('Indicator Data'!BA150&gt;U$195,10,IF('Indicator Data'!BA150&lt;U$194,0,10-(U$195-'Indicator Data'!BA150)/(U$195-U$194)*10)),1))</f>
        <v>x</v>
      </c>
      <c r="V147" s="73" t="str">
        <f>IF('Indicator Data'!BB150="No data","x",IF('Indicator Data'!BB150=0,0,ROUND(IF(LOG('Indicator Data'!BB150)&gt;V$195,10,IF(LOG('Indicator Data'!BB150)&lt;V$194,0,10-(V$195-LOG('Indicator Data'!BB150))/(V$195-V$194)*10)),1)))</f>
        <v>x</v>
      </c>
      <c r="W147" s="73" t="str">
        <f t="shared" si="45"/>
        <v>x</v>
      </c>
      <c r="X147" s="73">
        <f>IF('Indicator Data'!AZ150="No data","x",ROUND(IF('Indicator Data'!AZ150&gt;X$195,10,IF('Indicator Data'!AZ150&lt;X$194,0,10-(X$195-'Indicator Data'!AZ150)/(X$195-X$194)*10)),1))</f>
        <v>0.1</v>
      </c>
      <c r="Y147" s="73" t="str">
        <f>IF('Indicator Data'!BC150="No data","x",ROUND(IF('Indicator Data'!BC150&gt;Y$195,10,IF('Indicator Data'!BC150&lt;Y$194,0,10-(Y$195-'Indicator Data'!BC150)/(Y$195-Y$194)*10)),1))</f>
        <v>x</v>
      </c>
      <c r="Z147" s="211" t="str">
        <f>IF('Indicator Data'!BD150="No data","x",ROUND(IF('Indicator Data'!BD150&gt;Z$195,10,IF('Indicator Data'!BD150&lt;Z$194,0,10-(Z$195-'Indicator Data'!BD150)/(Z$195-Z$194)*10)),1))</f>
        <v>x</v>
      </c>
      <c r="AA147" s="77">
        <f>IF('Indicator Data'!BE150="No data","x",IF('Indicator Data'!BE150&gt;'Indicator Data'!BE150,1,'Indicator Data'!BE150/'Indicator Data'!CK150))</f>
        <v>0.12900725167547239</v>
      </c>
      <c r="AB147" s="211">
        <f t="shared" si="46"/>
        <v>1.4</v>
      </c>
      <c r="AC147" s="74">
        <f t="shared" si="47"/>
        <v>0.8</v>
      </c>
      <c r="AD147" s="73">
        <f>IF('Indicator Data'!AX150="No data","x",ROUND(IF('Indicator Data'!AX150&gt;AD$195,10,IF('Indicator Data'!AX150&lt;AD$194,0,10-(AD$195-'Indicator Data'!AX150)/(AD$195-AD$194)*10)),1))</f>
        <v>1.3</v>
      </c>
      <c r="AE147" s="73">
        <f>IF('Indicator Data'!AY150="No data","x",ROUND(IF('Indicator Data'!AY150&gt;AE$195,10,IF('Indicator Data'!AY150&lt;AE$194,0,10-(AE$195-'Indicator Data'!AY150)/(AE$195-AE$194)*10)),1))</f>
        <v>0.6</v>
      </c>
      <c r="AF147" s="74">
        <f t="shared" si="48"/>
        <v>1</v>
      </c>
      <c r="AG147" s="88">
        <f>('Indicator Data'!BJ150+'Indicator Data'!BI150*0.5+'Indicator Data'!BH150*0.25)/1000</f>
        <v>0</v>
      </c>
      <c r="AH147" s="79">
        <f>AG147*1000/'Indicator Data'!CK150</f>
        <v>0</v>
      </c>
      <c r="AI147" s="74">
        <f t="shared" si="49"/>
        <v>0</v>
      </c>
      <c r="AJ147" s="73">
        <f>IF('Indicator Data'!BN150="No data","x",ROUND(IF('Indicator Data'!BN150&lt;$AJ$194,10,IF('Indicator Data'!BN150&gt;$AJ$195,0,($AJ$195-'Indicator Data'!BN150)/($AJ$195-$AJ$194)*10)),1))</f>
        <v>7.5</v>
      </c>
      <c r="AK147" s="73">
        <f>IF('Indicator Data'!BO150="No data","x",ROUND(IF('Indicator Data'!BO150&gt;$AK$195,10,IF('Indicator Data'!BO150&lt;$AK$194,0,10-($AK$195-'Indicator Data'!BO150)/($AK$195-$AK$194)*10)),1))</f>
        <v>4.4000000000000004</v>
      </c>
      <c r="AL147" s="80">
        <f>IF('Indicator Data'!BP150="No data","x",ROUND(IF('Indicator Data'!BP150&gt;$AL$195,10,IF('Indicator Data'!BP150&lt;$AL$194,0,10-($AL$195-'Indicator Data'!BP150)/($AL$195-$AL$194)*10)),1))</f>
        <v>2.7</v>
      </c>
      <c r="AM147" s="80">
        <f>IF('Indicator Data'!BQ150="No data","x",ROUND(IF('Indicator Data'!BQ150&gt;$AM$195,10,IF('Indicator Data'!BQ150&lt;$AM$194,0,10-($AM$195-'Indicator Data'!BQ150)/($AM$195-$AM$194)*10)),1))</f>
        <v>6.2</v>
      </c>
      <c r="AN147" s="73">
        <f t="shared" si="50"/>
        <v>3.4</v>
      </c>
      <c r="AO147" s="74">
        <f t="shared" si="51"/>
        <v>6</v>
      </c>
      <c r="AP147" s="81">
        <f t="shared" si="52"/>
        <v>2.2999999999999998</v>
      </c>
      <c r="AQ147" s="82">
        <f t="shared" si="36"/>
        <v>1.2</v>
      </c>
    </row>
    <row r="148" spans="1:43" s="4" customFormat="1" x14ac:dyDescent="0.25">
      <c r="A148" s="126" t="str">
        <f>'Indicator Data'!A151</f>
        <v>Saint Vincent and the Grenadines</v>
      </c>
      <c r="B148" s="59" t="str">
        <f>'Indicator Data'!B151</f>
        <v>VCT</v>
      </c>
      <c r="C148" s="73">
        <f>ROUND(IF('Indicator Data'!AQ151="No data",IF((0.1233*LN('Indicator Data'!CJ151)-0.4559)&gt;C$195,0,IF((0.1233*LN('Indicator Data'!CJ151)-0.4559)&lt;C$194,10,(C$195-(0.1233*LN('Indicator Data'!CJ151)-0.4559))/(C$195-C$194)*10)),IF('Indicator Data'!AQ151&gt;C$195,0,IF('Indicator Data'!AQ151&lt;C$194,10,(C$195-'Indicator Data'!AQ151)/(C$195-C$194)*10))),1)</f>
        <v>3.5</v>
      </c>
      <c r="D148" s="73" t="str">
        <f>IF('Indicator Data'!AR151="No data","x",ROUND((IF(LOG('Indicator Data'!AR151*1000)&gt;D$195,10,IF(LOG('Indicator Data'!AR151*1000)&lt;D$194,0,10-(D$195-LOG('Indicator Data'!AR151*1000))/(D$195-D$194)*10))),1))</f>
        <v>x</v>
      </c>
      <c r="E148" s="74">
        <f t="shared" si="37"/>
        <v>3.5</v>
      </c>
      <c r="F148" s="73" t="str">
        <f>IF('Indicator Data'!BF151="No data","x",ROUND(IF('Indicator Data'!BF151&gt;F$195,10,IF('Indicator Data'!BF151&lt;F$194,0,10-(F$195-'Indicator Data'!BF151)/(F$195-F$194)*10)),1))</f>
        <v>x</v>
      </c>
      <c r="G148" s="73">
        <f>IF('Indicator Data'!BG151="No data","x",ROUND(IF('Indicator Data'!BG151&gt;G$195,10,IF('Indicator Data'!BG151&lt;G$194,0,10-(G$195-'Indicator Data'!BG151)/(G$195-G$194)*10)),1))</f>
        <v>3.8</v>
      </c>
      <c r="H148" s="74">
        <f t="shared" si="38"/>
        <v>3.8</v>
      </c>
      <c r="I148" s="75">
        <f>SUM(IF('Indicator Data'!AS151=0,0,'Indicator Data'!AS151),SUM('Indicator Data'!AT151:AU151))</f>
        <v>7.3699999999999992</v>
      </c>
      <c r="J148" s="75">
        <f>I148/'Indicator Data'!CK151*1000000</f>
        <v>66.872334633880769</v>
      </c>
      <c r="K148" s="73">
        <f t="shared" si="39"/>
        <v>1.3</v>
      </c>
      <c r="L148" s="73">
        <f>IF('Indicator Data'!AV151="No data","x",ROUND(IF('Indicator Data'!AV151&gt;L$195,10,IF('Indicator Data'!AV151&lt;L$194,0,10-(L$195-'Indicator Data'!AV151)/(L$195-L$194)*10)),1))</f>
        <v>0.6</v>
      </c>
      <c r="M148" s="73">
        <f>IF('Indicator Data'!AW151="No data","x",IF('Indicator Data'!AW151=0,0,ROUND(IF(LOG('Indicator Data'!AW151)&gt;M$195,10,IF(LOG('Indicator Data'!AW151)&lt;M$194,0,10-(M$195-LOG('Indicator Data'!AW151))/(M$195-M$194)*10)),1)))</f>
        <v>7.5</v>
      </c>
      <c r="N148" s="74">
        <f t="shared" si="40"/>
        <v>3.1</v>
      </c>
      <c r="O148" s="76">
        <f t="shared" si="41"/>
        <v>3.5</v>
      </c>
      <c r="P148" s="88">
        <f>IF(AND('Indicator Data'!BK151="No data",'Indicator Data'!BL151="No data"),0,SUM('Indicator Data'!BK151:BM151)/1000)</f>
        <v>0</v>
      </c>
      <c r="Q148" s="73">
        <f t="shared" si="42"/>
        <v>0</v>
      </c>
      <c r="R148" s="77">
        <f>P148*1000/'Indicator Data'!CK151</f>
        <v>0</v>
      </c>
      <c r="S148" s="73">
        <f t="shared" si="43"/>
        <v>0</v>
      </c>
      <c r="T148" s="78">
        <f t="shared" si="44"/>
        <v>0</v>
      </c>
      <c r="U148" s="73" t="str">
        <f>IF('Indicator Data'!BA151="No data","x",ROUND(IF('Indicator Data'!BA151&gt;U$195,10,IF('Indicator Data'!BA151&lt;U$194,0,10-(U$195-'Indicator Data'!BA151)/(U$195-U$194)*10)),1))</f>
        <v>x</v>
      </c>
      <c r="V148" s="73" t="str">
        <f>IF('Indicator Data'!BB151="No data","x",IF('Indicator Data'!BB151=0,0,ROUND(IF(LOG('Indicator Data'!BB151)&gt;V$195,10,IF(LOG('Indicator Data'!BB151)&lt;V$194,0,10-(V$195-LOG('Indicator Data'!BB151))/(V$195-V$194)*10)),1)))</f>
        <v>x</v>
      </c>
      <c r="W148" s="73" t="str">
        <f t="shared" si="45"/>
        <v>x</v>
      </c>
      <c r="X148" s="73">
        <f>IF('Indicator Data'!AZ151="No data","x",ROUND(IF('Indicator Data'!AZ151&gt;X$195,10,IF('Indicator Data'!AZ151&lt;X$194,0,10-(X$195-'Indicator Data'!AZ151)/(X$195-X$194)*10)),1))</f>
        <v>0</v>
      </c>
      <c r="Y148" s="73" t="str">
        <f>IF('Indicator Data'!BC151="No data","x",ROUND(IF('Indicator Data'!BC151&gt;Y$195,10,IF('Indicator Data'!BC151&lt;Y$194,0,10-(Y$195-'Indicator Data'!BC151)/(Y$195-Y$194)*10)),1))</f>
        <v>x</v>
      </c>
      <c r="Z148" s="211" t="str">
        <f>IF('Indicator Data'!BD151="No data","x",ROUND(IF('Indicator Data'!BD151&gt;Z$195,10,IF('Indicator Data'!BD151&lt;Z$194,0,10-(Z$195-'Indicator Data'!BD151)/(Z$195-Z$194)*10)),1))</f>
        <v>x</v>
      </c>
      <c r="AA148" s="77">
        <f>IF('Indicator Data'!BE151="No data","x",IF('Indicator Data'!BE151&gt;'Indicator Data'!BE151,1,'Indicator Data'!BE151/'Indicator Data'!CK151))</f>
        <v>4.5367933944288179E-5</v>
      </c>
      <c r="AB148" s="211">
        <f t="shared" si="46"/>
        <v>0</v>
      </c>
      <c r="AC148" s="74">
        <f t="shared" si="47"/>
        <v>0</v>
      </c>
      <c r="AD148" s="73">
        <f>IF('Indicator Data'!AX151="No data","x",ROUND(IF('Indicator Data'!AX151&gt;AD$195,10,IF('Indicator Data'!AX151&lt;AD$194,0,10-(AD$195-'Indicator Data'!AX151)/(AD$195-AD$194)*10)),1))</f>
        <v>1.2</v>
      </c>
      <c r="AE148" s="73" t="str">
        <f>IF('Indicator Data'!AY151="No data","x",ROUND(IF('Indicator Data'!AY151&gt;AE$195,10,IF('Indicator Data'!AY151&lt;AE$194,0,10-(AE$195-'Indicator Data'!AY151)/(AE$195-AE$194)*10)),1))</f>
        <v>x</v>
      </c>
      <c r="AF148" s="74">
        <f t="shared" si="48"/>
        <v>1.2</v>
      </c>
      <c r="AG148" s="88">
        <f>('Indicator Data'!BJ151+'Indicator Data'!BI151*0.5+'Indicator Data'!BH151*0.25)/1000</f>
        <v>0</v>
      </c>
      <c r="AH148" s="79">
        <f>AG148*1000/'Indicator Data'!CK151</f>
        <v>0</v>
      </c>
      <c r="AI148" s="74">
        <f t="shared" si="49"/>
        <v>0</v>
      </c>
      <c r="AJ148" s="73">
        <f>IF('Indicator Data'!BN151="No data","x",ROUND(IF('Indicator Data'!BN151&lt;$AJ$194,10,IF('Indicator Data'!BN151&gt;$AJ$195,0,($AJ$195-'Indicator Data'!BN151)/($AJ$195-$AJ$194)*10)),1))</f>
        <v>3.9</v>
      </c>
      <c r="AK148" s="73">
        <f>IF('Indicator Data'!BO151="No data","x",ROUND(IF('Indicator Data'!BO151&gt;$AK$195,10,IF('Indicator Data'!BO151&lt;$AK$194,0,10-($AK$195-'Indicator Data'!BO151)/($AK$195-$AK$194)*10)),1))</f>
        <v>0.2</v>
      </c>
      <c r="AL148" s="80">
        <f>IF('Indicator Data'!BP151="No data","x",ROUND(IF('Indicator Data'!BP151&gt;$AL$195,10,IF('Indicator Data'!BP151&lt;$AL$194,0,10-($AL$195-'Indicator Data'!BP151)/($AL$195-$AL$194)*10)),1))</f>
        <v>2.7</v>
      </c>
      <c r="AM148" s="80">
        <f>IF('Indicator Data'!BQ151="No data","x",ROUND(IF('Indicator Data'!BQ151&gt;$AM$195,10,IF('Indicator Data'!BQ151&lt;$AM$194,0,10-($AM$195-'Indicator Data'!BQ151)/($AM$195-$AM$194)*10)),1))</f>
        <v>2.4</v>
      </c>
      <c r="AN148" s="73">
        <f t="shared" si="50"/>
        <v>2.6</v>
      </c>
      <c r="AO148" s="74">
        <f t="shared" si="51"/>
        <v>2.1</v>
      </c>
      <c r="AP148" s="81">
        <f t="shared" si="52"/>
        <v>0.9</v>
      </c>
      <c r="AQ148" s="82">
        <f t="shared" si="36"/>
        <v>0.5</v>
      </c>
    </row>
    <row r="149" spans="1:43" s="4" customFormat="1" x14ac:dyDescent="0.25">
      <c r="A149" s="126" t="str">
        <f>'Indicator Data'!A152</f>
        <v>Samoa</v>
      </c>
      <c r="B149" s="59" t="str">
        <f>'Indicator Data'!B152</f>
        <v>WSM</v>
      </c>
      <c r="C149" s="73">
        <f>ROUND(IF('Indicator Data'!AQ152="No data",IF((0.1233*LN('Indicator Data'!CJ152)-0.4559)&gt;C$195,0,IF((0.1233*LN('Indicator Data'!CJ152)-0.4559)&lt;C$194,10,(C$195-(0.1233*LN('Indicator Data'!CJ152)-0.4559))/(C$195-C$194)*10)),IF('Indicator Data'!AQ152&gt;C$195,0,IF('Indicator Data'!AQ152&lt;C$194,10,(C$195-'Indicator Data'!AQ152)/(C$195-C$194)*10))),1)</f>
        <v>3.6</v>
      </c>
      <c r="D149" s="73" t="str">
        <f>IF('Indicator Data'!AR152="No data","x",ROUND((IF(LOG('Indicator Data'!AR152*1000)&gt;D$195,10,IF(LOG('Indicator Data'!AR152*1000)&lt;D$194,0,10-(D$195-LOG('Indicator Data'!AR152*1000))/(D$195-D$194)*10))),1))</f>
        <v>x</v>
      </c>
      <c r="E149" s="74">
        <f t="shared" si="37"/>
        <v>3.6</v>
      </c>
      <c r="F149" s="73">
        <f>IF('Indicator Data'!BF152="No data","x",ROUND(IF('Indicator Data'!BF152&gt;F$195,10,IF('Indicator Data'!BF152&lt;F$194,0,10-(F$195-'Indicator Data'!BF152)/(F$195-F$194)*10)),1))</f>
        <v>4.9000000000000004</v>
      </c>
      <c r="G149" s="73">
        <f>IF('Indicator Data'!BG152="No data","x",ROUND(IF('Indicator Data'!BG152&gt;G$195,10,IF('Indicator Data'!BG152&lt;G$194,0,10-(G$195-'Indicator Data'!BG152)/(G$195-G$194)*10)),1))</f>
        <v>4.4000000000000004</v>
      </c>
      <c r="H149" s="74">
        <f t="shared" si="38"/>
        <v>4.7</v>
      </c>
      <c r="I149" s="75">
        <f>SUM(IF('Indicator Data'!AS152=0,0,'Indicator Data'!AS152),SUM('Indicator Data'!AT152:AU152))</f>
        <v>135.09718300000003</v>
      </c>
      <c r="J149" s="75">
        <f>I149/'Indicator Data'!CK152*1000000</f>
        <v>688.81447509305065</v>
      </c>
      <c r="K149" s="73">
        <f t="shared" si="39"/>
        <v>10</v>
      </c>
      <c r="L149" s="73">
        <f>IF('Indicator Data'!AV152="No data","x",ROUND(IF('Indicator Data'!AV152&gt;L$195,10,IF('Indicator Data'!AV152&lt;L$194,0,10-(L$195-'Indicator Data'!AV152)/(L$195-L$194)*10)),1))</f>
        <v>10</v>
      </c>
      <c r="M149" s="73">
        <f>IF('Indicator Data'!AW152="No data","x",IF('Indicator Data'!AW152=0,0,ROUND(IF(LOG('Indicator Data'!AW152)&gt;M$195,10,IF(LOG('Indicator Data'!AW152)&lt;M$194,0,10-(M$195-LOG('Indicator Data'!AW152))/(M$195-M$194)*10)),1)))</f>
        <v>9</v>
      </c>
      <c r="N149" s="74">
        <f t="shared" si="40"/>
        <v>9.6999999999999993</v>
      </c>
      <c r="O149" s="76">
        <f t="shared" si="41"/>
        <v>5.4</v>
      </c>
      <c r="P149" s="88">
        <f>IF(AND('Indicator Data'!BK152="No data",'Indicator Data'!BL152="No data"),0,SUM('Indicator Data'!BK152:BM152)/1000)</f>
        <v>0</v>
      </c>
      <c r="Q149" s="73">
        <f t="shared" si="42"/>
        <v>0</v>
      </c>
      <c r="R149" s="77">
        <f>P149*1000/'Indicator Data'!CK152</f>
        <v>0</v>
      </c>
      <c r="S149" s="73">
        <f t="shared" si="43"/>
        <v>0</v>
      </c>
      <c r="T149" s="78">
        <f t="shared" si="44"/>
        <v>0</v>
      </c>
      <c r="U149" s="73" t="str">
        <f>IF('Indicator Data'!BA152="No data","x",ROUND(IF('Indicator Data'!BA152&gt;U$195,10,IF('Indicator Data'!BA152&lt;U$194,0,10-(U$195-'Indicator Data'!BA152)/(U$195-U$194)*10)),1))</f>
        <v>x</v>
      </c>
      <c r="V149" s="73" t="str">
        <f>IF('Indicator Data'!BB152="No data","x",IF('Indicator Data'!BB152=0,0,ROUND(IF(LOG('Indicator Data'!BB152)&gt;V$195,10,IF(LOG('Indicator Data'!BB152)&lt;V$194,0,10-(V$195-LOG('Indicator Data'!BB152))/(V$195-V$194)*10)),1)))</f>
        <v>x</v>
      </c>
      <c r="W149" s="73" t="str">
        <f t="shared" si="45"/>
        <v>x</v>
      </c>
      <c r="X149" s="73">
        <f>IF('Indicator Data'!AZ152="No data","x",ROUND(IF('Indicator Data'!AZ152&gt;X$195,10,IF('Indicator Data'!AZ152&lt;X$194,0,10-(X$195-'Indicator Data'!AZ152)/(X$195-X$194)*10)),1))</f>
        <v>0.3</v>
      </c>
      <c r="Y149" s="73" t="str">
        <f>IF('Indicator Data'!BC152="No data","x",ROUND(IF('Indicator Data'!BC152&gt;Y$195,10,IF('Indicator Data'!BC152&lt;Y$194,0,10-(Y$195-'Indicator Data'!BC152)/(Y$195-Y$194)*10)),1))</f>
        <v>x</v>
      </c>
      <c r="Z149" s="211" t="str">
        <f>IF('Indicator Data'!BD152="No data","x",ROUND(IF('Indicator Data'!BD152&gt;Z$195,10,IF('Indicator Data'!BD152&lt;Z$194,0,10-(Z$195-'Indicator Data'!BD152)/(Z$195-Z$194)*10)),1))</f>
        <v>x</v>
      </c>
      <c r="AA149" s="77">
        <f>IF('Indicator Data'!BE152="No data","x",IF('Indicator Data'!BE152&gt;'Indicator Data'!BE152,1,'Indicator Data'!BE152/'Indicator Data'!CK152))</f>
        <v>0.31267526640493548</v>
      </c>
      <c r="AB149" s="211">
        <f t="shared" si="46"/>
        <v>3.5</v>
      </c>
      <c r="AC149" s="74">
        <f t="shared" si="47"/>
        <v>1.9</v>
      </c>
      <c r="AD149" s="73">
        <f>IF('Indicator Data'!AX152="No data","x",ROUND(IF('Indicator Data'!AX152&gt;AD$195,10,IF('Indicator Data'!AX152&lt;AD$194,0,10-(AD$195-'Indicator Data'!AX152)/(AD$195-AD$194)*10)),1))</f>
        <v>1.3</v>
      </c>
      <c r="AE149" s="73">
        <f>IF('Indicator Data'!AY152="No data","x",ROUND(IF('Indicator Data'!AY152&gt;AE$195,10,IF('Indicator Data'!AY152&lt;AE$194,0,10-(AE$195-'Indicator Data'!AY152)/(AE$195-AE$194)*10)),1))</f>
        <v>0.6</v>
      </c>
      <c r="AF149" s="74">
        <f t="shared" si="48"/>
        <v>1</v>
      </c>
      <c r="AG149" s="88">
        <f>('Indicator Data'!BJ152+'Indicator Data'!BI152*0.5+'Indicator Data'!BH152*0.25)/1000</f>
        <v>0</v>
      </c>
      <c r="AH149" s="79">
        <f>AG149*1000/'Indicator Data'!CK152</f>
        <v>0</v>
      </c>
      <c r="AI149" s="74">
        <f t="shared" si="49"/>
        <v>0</v>
      </c>
      <c r="AJ149" s="73">
        <f>IF('Indicator Data'!BN152="No data","x",ROUND(IF('Indicator Data'!BN152&lt;$AJ$194,10,IF('Indicator Data'!BN152&gt;$AJ$195,0,($AJ$195-'Indicator Data'!BN152)/($AJ$195-$AJ$194)*10)),1))</f>
        <v>2.5</v>
      </c>
      <c r="AK149" s="73">
        <f>IF('Indicator Data'!BO152="No data","x",ROUND(IF('Indicator Data'!BO152&gt;$AK$195,10,IF('Indicator Data'!BO152&lt;$AK$194,0,10-($AK$195-'Indicator Data'!BO152)/($AK$195-$AK$194)*10)),1))</f>
        <v>0</v>
      </c>
      <c r="AL149" s="80" t="str">
        <f>IF('Indicator Data'!BP152="No data","x",ROUND(IF('Indicator Data'!BP152&gt;$AL$195,10,IF('Indicator Data'!BP152&lt;$AL$194,0,10-($AL$195-'Indicator Data'!BP152)/($AL$195-$AL$194)*10)),1))</f>
        <v>x</v>
      </c>
      <c r="AM149" s="80" t="str">
        <f>IF('Indicator Data'!BQ152="No data","x",ROUND(IF('Indicator Data'!BQ152&gt;$AM$195,10,IF('Indicator Data'!BQ152&lt;$AM$194,0,10-($AM$195-'Indicator Data'!BQ152)/($AM$195-$AM$194)*10)),1))</f>
        <v>x</v>
      </c>
      <c r="AN149" s="73" t="str">
        <f t="shared" si="50"/>
        <v>x</v>
      </c>
      <c r="AO149" s="74">
        <f t="shared" si="51"/>
        <v>1.3</v>
      </c>
      <c r="AP149" s="81">
        <f t="shared" si="52"/>
        <v>1.1000000000000001</v>
      </c>
      <c r="AQ149" s="82">
        <f t="shared" si="36"/>
        <v>0.6</v>
      </c>
    </row>
    <row r="150" spans="1:43" s="4" customFormat="1" x14ac:dyDescent="0.25">
      <c r="A150" s="126" t="str">
        <f>'Indicator Data'!A153</f>
        <v>Sao Tome and Principe</v>
      </c>
      <c r="B150" s="59" t="str">
        <f>'Indicator Data'!B153</f>
        <v>STP</v>
      </c>
      <c r="C150" s="73">
        <f>ROUND(IF('Indicator Data'!AQ153="No data",IF((0.1233*LN('Indicator Data'!CJ153)-0.4559)&gt;C$195,0,IF((0.1233*LN('Indicator Data'!CJ153)-0.4559)&lt;C$194,10,(C$195-(0.1233*LN('Indicator Data'!CJ153)-0.4559))/(C$195-C$194)*10)),IF('Indicator Data'!AQ153&gt;C$195,0,IF('Indicator Data'!AQ153&lt;C$194,10,(C$195-'Indicator Data'!AQ153)/(C$195-C$194)*10))),1)</f>
        <v>5.6</v>
      </c>
      <c r="D150" s="73">
        <f>IF('Indicator Data'!AR153="No data","x",ROUND((IF(LOG('Indicator Data'!AR153*1000)&gt;D$195,10,IF(LOG('Indicator Data'!AR153*1000)&lt;D$194,0,10-(D$195-LOG('Indicator Data'!AR153*1000))/(D$195-D$194)*10))),1))</f>
        <v>8.6999999999999993</v>
      </c>
      <c r="E150" s="74">
        <f t="shared" si="37"/>
        <v>7.5</v>
      </c>
      <c r="F150" s="73">
        <f>IF('Indicator Data'!BF153="No data","x",ROUND(IF('Indicator Data'!BF153&gt;F$195,10,IF('Indicator Data'!BF153&lt;F$194,0,10-(F$195-'Indicator Data'!BF153)/(F$195-F$194)*10)),1))</f>
        <v>7.2</v>
      </c>
      <c r="G150" s="73">
        <f>IF('Indicator Data'!BG153="No data","x",ROUND(IF('Indicator Data'!BG153&gt;G$195,10,IF('Indicator Data'!BG153&lt;G$194,0,10-(G$195-'Indicator Data'!BG153)/(G$195-G$194)*10)),1))</f>
        <v>1.5</v>
      </c>
      <c r="H150" s="74">
        <f t="shared" si="38"/>
        <v>4.4000000000000004</v>
      </c>
      <c r="I150" s="75">
        <f>SUM(IF('Indicator Data'!AS153=0,0,'Indicator Data'!AS153),SUM('Indicator Data'!AT153:AU153))</f>
        <v>33.200000000000003</v>
      </c>
      <c r="J150" s="75">
        <f>I150/'Indicator Data'!CK153*1000000</f>
        <v>157.32509430028244</v>
      </c>
      <c r="K150" s="73">
        <f t="shared" si="39"/>
        <v>3.1</v>
      </c>
      <c r="L150" s="73">
        <f>IF('Indicator Data'!AV153="No data","x",ROUND(IF('Indicator Data'!AV153&gt;L$195,10,IF('Indicator Data'!AV153&lt;L$194,0,10-(L$195-'Indicator Data'!AV153)/(L$195-L$194)*10)),1))</f>
        <v>6.8</v>
      </c>
      <c r="M150" s="73">
        <f>IF('Indicator Data'!AW153="No data","x",IF('Indicator Data'!AW153=0,0,ROUND(IF(LOG('Indicator Data'!AW153)&gt;M$195,10,IF(LOG('Indicator Data'!AW153)&lt;M$194,0,10-(M$195-LOG('Indicator Data'!AW153))/(M$195-M$194)*10)),1)))</f>
        <v>7.2</v>
      </c>
      <c r="N150" s="74">
        <f t="shared" si="40"/>
        <v>5.7</v>
      </c>
      <c r="O150" s="76">
        <f t="shared" si="41"/>
        <v>6.3</v>
      </c>
      <c r="P150" s="88">
        <f>IF(AND('Indicator Data'!BK153="No data",'Indicator Data'!BL153="No data"),0,SUM('Indicator Data'!BK153:BM153)/1000)</f>
        <v>0</v>
      </c>
      <c r="Q150" s="73">
        <f t="shared" si="42"/>
        <v>0</v>
      </c>
      <c r="R150" s="77">
        <f>P150*1000/'Indicator Data'!CK153</f>
        <v>0</v>
      </c>
      <c r="S150" s="73">
        <f t="shared" si="43"/>
        <v>0</v>
      </c>
      <c r="T150" s="78">
        <f t="shared" si="44"/>
        <v>0</v>
      </c>
      <c r="U150" s="73">
        <f>IF('Indicator Data'!BA153="No data","x",ROUND(IF('Indicator Data'!BA153&gt;U$195,10,IF('Indicator Data'!BA153&lt;U$194,0,10-(U$195-'Indicator Data'!BA153)/(U$195-U$194)*10)),1))</f>
        <v>1.6</v>
      </c>
      <c r="V150" s="73" t="str">
        <f>IF('Indicator Data'!BB153="No data","x",IF('Indicator Data'!BB153=0,0,ROUND(IF(LOG('Indicator Data'!BB153)&gt;V$195,10,IF(LOG('Indicator Data'!BB153)&lt;V$194,0,10-(V$195-LOG('Indicator Data'!BB153))/(V$195-V$194)*10)),1)))</f>
        <v>x</v>
      </c>
      <c r="W150" s="73">
        <f t="shared" si="45"/>
        <v>1.6</v>
      </c>
      <c r="X150" s="73">
        <f>IF('Indicator Data'!AZ153="No data","x",ROUND(IF('Indicator Data'!AZ153&gt;X$195,10,IF('Indicator Data'!AZ153&lt;X$194,0,10-(X$195-'Indicator Data'!AZ153)/(X$195-X$194)*10)),1))</f>
        <v>2.1</v>
      </c>
      <c r="Y150" s="73">
        <f>IF('Indicator Data'!BC153="No data","x",ROUND(IF('Indicator Data'!BC153&gt;Y$195,10,IF('Indicator Data'!BC153&lt;Y$194,0,10-(Y$195-'Indicator Data'!BC153)/(Y$195-Y$194)*10)),1))</f>
        <v>3.6</v>
      </c>
      <c r="Z150" s="211">
        <f>IF('Indicator Data'!BD153="No data","x",ROUND(IF('Indicator Data'!BD153&gt;Z$195,10,IF('Indicator Data'!BD153&lt;Z$194,0,10-(Z$195-'Indicator Data'!BD153)/(Z$195-Z$194)*10)),1))</f>
        <v>0.3</v>
      </c>
      <c r="AA150" s="77">
        <f>IF('Indicator Data'!BE153="No data","x",IF('Indicator Data'!BE153&gt;'Indicator Data'!BE153,1,'Indicator Data'!BE153/'Indicator Data'!CK153))</f>
        <v>0.91362283677995337</v>
      </c>
      <c r="AB150" s="211">
        <f t="shared" si="46"/>
        <v>10</v>
      </c>
      <c r="AC150" s="74">
        <f t="shared" si="47"/>
        <v>3.5</v>
      </c>
      <c r="AD150" s="73">
        <f>IF('Indicator Data'!AX153="No data","x",ROUND(IF('Indicator Data'!AX153&gt;AD$195,10,IF('Indicator Data'!AX153&lt;AD$194,0,10-(AD$195-'Indicator Data'!AX153)/(AD$195-AD$194)*10)),1))</f>
        <v>2.5</v>
      </c>
      <c r="AE150" s="73">
        <f>IF('Indicator Data'!AY153="No data","x",ROUND(IF('Indicator Data'!AY153&gt;AE$195,10,IF('Indicator Data'!AY153&lt;AE$194,0,10-(AE$195-'Indicator Data'!AY153)/(AE$195-AE$194)*10)),1))</f>
        <v>3.2</v>
      </c>
      <c r="AF150" s="74">
        <f t="shared" si="48"/>
        <v>2.9</v>
      </c>
      <c r="AG150" s="88">
        <f>('Indicator Data'!BJ153+'Indicator Data'!BI153*0.5+'Indicator Data'!BH153*0.25)/1000</f>
        <v>0</v>
      </c>
      <c r="AH150" s="79">
        <f>AG150*1000/'Indicator Data'!CK153</f>
        <v>0</v>
      </c>
      <c r="AI150" s="74">
        <f t="shared" si="49"/>
        <v>0</v>
      </c>
      <c r="AJ150" s="73">
        <f>IF('Indicator Data'!BN153="No data","x",ROUND(IF('Indicator Data'!BN153&lt;$AJ$194,10,IF('Indicator Data'!BN153&gt;$AJ$195,0,($AJ$195-'Indicator Data'!BN153)/($AJ$195-$AJ$194)*10)),1))</f>
        <v>4.3</v>
      </c>
      <c r="AK150" s="73">
        <f>IF('Indicator Data'!BO153="No data","x",ROUND(IF('Indicator Data'!BO153&gt;$AK$195,10,IF('Indicator Data'!BO153&lt;$AK$194,0,10-($AK$195-'Indicator Data'!BO153)/($AK$195-$AK$194)*10)),1))</f>
        <v>0.7</v>
      </c>
      <c r="AL150" s="80">
        <f>IF('Indicator Data'!BP153="No data","x",ROUND(IF('Indicator Data'!BP153&gt;$AL$195,10,IF('Indicator Data'!BP153&lt;$AL$194,0,10-($AL$195-'Indicator Data'!BP153)/($AL$195-$AL$194)*10)),1))</f>
        <v>9</v>
      </c>
      <c r="AM150" s="80" t="str">
        <f>IF('Indicator Data'!BQ153="No data","x",ROUND(IF('Indicator Data'!BQ153&gt;$AM$195,10,IF('Indicator Data'!BQ153&lt;$AM$194,0,10-($AM$195-'Indicator Data'!BQ153)/($AM$195-$AM$194)*10)),1))</f>
        <v>x</v>
      </c>
      <c r="AN150" s="73">
        <f t="shared" si="50"/>
        <v>9</v>
      </c>
      <c r="AO150" s="74">
        <f t="shared" si="51"/>
        <v>2.5</v>
      </c>
      <c r="AP150" s="81">
        <f t="shared" si="52"/>
        <v>2.2999999999999998</v>
      </c>
      <c r="AQ150" s="82">
        <f t="shared" si="36"/>
        <v>1.2</v>
      </c>
    </row>
    <row r="151" spans="1:43" s="4" customFormat="1" x14ac:dyDescent="0.25">
      <c r="A151" s="126" t="str">
        <f>'Indicator Data'!A154</f>
        <v>Saudi Arabia</v>
      </c>
      <c r="B151" s="59" t="str">
        <f>'Indicator Data'!B154</f>
        <v>SAU</v>
      </c>
      <c r="C151" s="73">
        <f>ROUND(IF('Indicator Data'!AQ154="No data",IF((0.1233*LN('Indicator Data'!CJ154)-0.4559)&gt;C$195,0,IF((0.1233*LN('Indicator Data'!CJ154)-0.4559)&lt;C$194,10,(C$195-(0.1233*LN('Indicator Data'!CJ154)-0.4559))/(C$195-C$194)*10)),IF('Indicator Data'!AQ154&gt;C$195,0,IF('Indicator Data'!AQ154&lt;C$194,10,(C$195-'Indicator Data'!AQ154)/(C$195-C$194)*10))),1)</f>
        <v>1.5</v>
      </c>
      <c r="D151" s="73" t="str">
        <f>IF('Indicator Data'!AR154="No data","x",ROUND((IF(LOG('Indicator Data'!AR154*1000)&gt;D$195,10,IF(LOG('Indicator Data'!AR154*1000)&lt;D$194,0,10-(D$195-LOG('Indicator Data'!AR154*1000))/(D$195-D$194)*10))),1))</f>
        <v>x</v>
      </c>
      <c r="E151" s="74">
        <f t="shared" si="37"/>
        <v>1.5</v>
      </c>
      <c r="F151" s="73">
        <f>IF('Indicator Data'!BF154="No data","x",ROUND(IF('Indicator Data'!BF154&gt;F$195,10,IF('Indicator Data'!BF154&lt;F$194,0,10-(F$195-'Indicator Data'!BF154)/(F$195-F$194)*10)),1))</f>
        <v>3.1</v>
      </c>
      <c r="G151" s="73" t="str">
        <f>IF('Indicator Data'!BG154="No data","x",ROUND(IF('Indicator Data'!BG154&gt;G$195,10,IF('Indicator Data'!BG154&lt;G$194,0,10-(G$195-'Indicator Data'!BG154)/(G$195-G$194)*10)),1))</f>
        <v>x</v>
      </c>
      <c r="H151" s="74">
        <f t="shared" si="38"/>
        <v>3.1</v>
      </c>
      <c r="I151" s="75">
        <f>SUM(IF('Indicator Data'!AS154=0,0,'Indicator Data'!AS154),SUM('Indicator Data'!AT154:AU154))</f>
        <v>0</v>
      </c>
      <c r="J151" s="75">
        <f>I151/'Indicator Data'!CK154*1000000</f>
        <v>0</v>
      </c>
      <c r="K151" s="73">
        <f t="shared" si="39"/>
        <v>0</v>
      </c>
      <c r="L151" s="73" t="str">
        <f>IF('Indicator Data'!AV154="No data","x",ROUND(IF('Indicator Data'!AV154&gt;L$195,10,IF('Indicator Data'!AV154&lt;L$194,0,10-(L$195-'Indicator Data'!AV154)/(L$195-L$194)*10)),1))</f>
        <v>x</v>
      </c>
      <c r="M151" s="73">
        <f>IF('Indicator Data'!AW154="No data","x",IF('Indicator Data'!AW154=0,0,ROUND(IF(LOG('Indicator Data'!AW154)&gt;M$195,10,IF(LOG('Indicator Data'!AW154)&lt;M$194,0,10-(M$195-LOG('Indicator Data'!AW154))/(M$195-M$194)*10)),1)))</f>
        <v>0.4</v>
      </c>
      <c r="N151" s="74">
        <f t="shared" si="40"/>
        <v>0.2</v>
      </c>
      <c r="O151" s="76">
        <f t="shared" si="41"/>
        <v>1.6</v>
      </c>
      <c r="P151" s="88">
        <f>IF(AND('Indicator Data'!BK154="No data",'Indicator Data'!BL154="No data"),0,SUM('Indicator Data'!BK154:BM154)/1000)</f>
        <v>2.4359999999999999</v>
      </c>
      <c r="Q151" s="73">
        <f t="shared" si="42"/>
        <v>1.3</v>
      </c>
      <c r="R151" s="77">
        <f>P151*1000/'Indicator Data'!CK154</f>
        <v>7.2284978006494259E-5</v>
      </c>
      <c r="S151" s="73">
        <f t="shared" si="43"/>
        <v>1.7</v>
      </c>
      <c r="T151" s="78">
        <f t="shared" si="44"/>
        <v>1.5</v>
      </c>
      <c r="U151" s="73">
        <f>IF('Indicator Data'!BA154="No data","x",ROUND(IF('Indicator Data'!BA154&gt;U$195,10,IF('Indicator Data'!BA154&lt;U$194,0,10-(U$195-'Indicator Data'!BA154)/(U$195-U$194)*10)),1))</f>
        <v>0.2</v>
      </c>
      <c r="V151" s="73" t="str">
        <f>IF('Indicator Data'!BB154="No data","x",IF('Indicator Data'!BB154=0,0,ROUND(IF(LOG('Indicator Data'!BB154)&gt;V$195,10,IF(LOG('Indicator Data'!BB154)&lt;V$194,0,10-(V$195-LOG('Indicator Data'!BB154))/(V$195-V$194)*10)),1)))</f>
        <v>x</v>
      </c>
      <c r="W151" s="73">
        <f t="shared" si="45"/>
        <v>0.2</v>
      </c>
      <c r="X151" s="73">
        <f>IF('Indicator Data'!AZ154="No data","x",ROUND(IF('Indicator Data'!AZ154&gt;X$195,10,IF('Indicator Data'!AZ154&lt;X$194,0,10-(X$195-'Indicator Data'!AZ154)/(X$195-X$194)*10)),1))</f>
        <v>0.2</v>
      </c>
      <c r="Y151" s="73">
        <f>IF('Indicator Data'!BC154="No data","x",ROUND(IF('Indicator Data'!BC154&gt;Y$195,10,IF('Indicator Data'!BC154&lt;Y$194,0,10-(Y$195-'Indicator Data'!BC154)/(Y$195-Y$194)*10)),1))</f>
        <v>0</v>
      </c>
      <c r="Z151" s="211">
        <f>IF('Indicator Data'!BD154="No data","x",ROUND(IF('Indicator Data'!BD154&gt;Z$195,10,IF('Indicator Data'!BD154&lt;Z$194,0,10-(Z$195-'Indicator Data'!BD154)/(Z$195-Z$194)*10)),1))</f>
        <v>0</v>
      </c>
      <c r="AA151" s="77">
        <f>IF('Indicator Data'!BE154="No data","x",IF('Indicator Data'!BE154&gt;'Indicator Data'!BE154,1,'Indicator Data'!BE154/'Indicator Data'!CK154))</f>
        <v>3.0296782653789257E-5</v>
      </c>
      <c r="AB151" s="211">
        <f t="shared" si="46"/>
        <v>0</v>
      </c>
      <c r="AC151" s="74">
        <f t="shared" si="47"/>
        <v>0.1</v>
      </c>
      <c r="AD151" s="73">
        <f>IF('Indicator Data'!AX154="No data","x",ROUND(IF('Indicator Data'!AX154&gt;AD$195,10,IF('Indicator Data'!AX154&lt;AD$194,0,10-(AD$195-'Indicator Data'!AX154)/(AD$195-AD$194)*10)),1))</f>
        <v>0.6</v>
      </c>
      <c r="AE151" s="73" t="str">
        <f>IF('Indicator Data'!AY154="No data","x",ROUND(IF('Indicator Data'!AY154&gt;AE$195,10,IF('Indicator Data'!AY154&lt;AE$194,0,10-(AE$195-'Indicator Data'!AY154)/(AE$195-AE$194)*10)),1))</f>
        <v>x</v>
      </c>
      <c r="AF151" s="74">
        <f t="shared" si="48"/>
        <v>0.6</v>
      </c>
      <c r="AG151" s="88">
        <f>('Indicator Data'!BJ154+'Indicator Data'!BI154*0.5+'Indicator Data'!BH154*0.25)/1000</f>
        <v>0.39124999999999999</v>
      </c>
      <c r="AH151" s="79">
        <f>AG151*1000/'Indicator Data'!CK154</f>
        <v>1.160981019911366E-5</v>
      </c>
      <c r="AI151" s="74">
        <f t="shared" si="49"/>
        <v>0</v>
      </c>
      <c r="AJ151" s="73">
        <f>IF('Indicator Data'!BN154="No data","x",ROUND(IF('Indicator Data'!BN154&lt;$AJ$194,10,IF('Indicator Data'!BN154&gt;$AJ$195,0,($AJ$195-'Indicator Data'!BN154)/($AJ$195-$AJ$194)*10)),1))</f>
        <v>2.7</v>
      </c>
      <c r="AK151" s="73">
        <f>IF('Indicator Data'!BO154="No data","x",ROUND(IF('Indicator Data'!BO154&gt;$AK$195,10,IF('Indicator Data'!BO154&lt;$AK$194,0,10-($AK$195-'Indicator Data'!BO154)/($AK$195-$AK$194)*10)),1))</f>
        <v>0.7</v>
      </c>
      <c r="AL151" s="80">
        <f>IF('Indicator Data'!BP154="No data","x",ROUND(IF('Indicator Data'!BP154&gt;$AL$195,10,IF('Indicator Data'!BP154&lt;$AL$194,0,10-($AL$195-'Indicator Data'!BP154)/($AL$195-$AL$194)*10)),1))</f>
        <v>2.1</v>
      </c>
      <c r="AM151" s="80">
        <f>IF('Indicator Data'!BQ154="No data","x",ROUND(IF('Indicator Data'!BQ154&gt;$AM$195,10,IF('Indicator Data'!BQ154&lt;$AM$194,0,10-($AM$195-'Indicator Data'!BQ154)/($AM$195-$AM$194)*10)),1))</f>
        <v>1.9</v>
      </c>
      <c r="AN151" s="73">
        <f t="shared" si="50"/>
        <v>2.1</v>
      </c>
      <c r="AO151" s="74">
        <f t="shared" si="51"/>
        <v>1.7</v>
      </c>
      <c r="AP151" s="81">
        <f t="shared" si="52"/>
        <v>0.6</v>
      </c>
      <c r="AQ151" s="82">
        <f t="shared" si="36"/>
        <v>1.1000000000000001</v>
      </c>
    </row>
    <row r="152" spans="1:43" s="4" customFormat="1" x14ac:dyDescent="0.25">
      <c r="A152" s="126" t="str">
        <f>'Indicator Data'!A155</f>
        <v>Senegal</v>
      </c>
      <c r="B152" s="59" t="str">
        <f>'Indicator Data'!B155</f>
        <v>SEN</v>
      </c>
      <c r="C152" s="73">
        <f>ROUND(IF('Indicator Data'!AQ155="No data",IF((0.1233*LN('Indicator Data'!CJ155)-0.4559)&gt;C$195,0,IF((0.1233*LN('Indicator Data'!CJ155)-0.4559)&lt;C$194,10,(C$195-(0.1233*LN('Indicator Data'!CJ155)-0.4559))/(C$195-C$194)*10)),IF('Indicator Data'!AQ155&gt;C$195,0,IF('Indicator Data'!AQ155&lt;C$194,10,(C$195-'Indicator Data'!AQ155)/(C$195-C$194)*10))),1)</f>
        <v>6.8</v>
      </c>
      <c r="D152" s="73">
        <f>IF('Indicator Data'!AR155="No data","x",ROUND((IF(LOG('Indicator Data'!AR155*1000)&gt;D$195,10,IF(LOG('Indicator Data'!AR155*1000)&lt;D$194,0,10-(D$195-LOG('Indicator Data'!AR155*1000))/(D$195-D$194)*10))),1))</f>
        <v>9.1</v>
      </c>
      <c r="E152" s="74">
        <f t="shared" si="37"/>
        <v>8.1999999999999993</v>
      </c>
      <c r="F152" s="73">
        <f>IF('Indicator Data'!BF155="No data","x",ROUND(IF('Indicator Data'!BF155&gt;F$195,10,IF('Indicator Data'!BF155&lt;F$194,0,10-(F$195-'Indicator Data'!BF155)/(F$195-F$194)*10)),1))</f>
        <v>6.9</v>
      </c>
      <c r="G152" s="73">
        <f>IF('Indicator Data'!BG155="No data","x",ROUND(IF('Indicator Data'!BG155&gt;G$195,10,IF('Indicator Data'!BG155&lt;G$194,0,10-(G$195-'Indicator Data'!BG155)/(G$195-G$194)*10)),1))</f>
        <v>3.8</v>
      </c>
      <c r="H152" s="74">
        <f t="shared" si="38"/>
        <v>5.4</v>
      </c>
      <c r="I152" s="75">
        <f>SUM(IF('Indicator Data'!AS155=0,0,'Indicator Data'!AS155),SUM('Indicator Data'!AT155:AU155))</f>
        <v>980.31364200000007</v>
      </c>
      <c r="J152" s="75">
        <f>I152/'Indicator Data'!CK155*1000000</f>
        <v>61.832432340378304</v>
      </c>
      <c r="K152" s="73">
        <f t="shared" si="39"/>
        <v>1.2</v>
      </c>
      <c r="L152" s="73">
        <f>IF('Indicator Data'!AV155="No data","x",ROUND(IF('Indicator Data'!AV155&gt;L$195,10,IF('Indicator Data'!AV155&lt;L$194,0,10-(L$195-'Indicator Data'!AV155)/(L$195-L$194)*10)),1))</f>
        <v>3</v>
      </c>
      <c r="M152" s="73">
        <f>IF('Indicator Data'!AW155="No data","x",IF('Indicator Data'!AW155=0,0,ROUND(IF(LOG('Indicator Data'!AW155)&gt;M$195,10,IF(LOG('Indicator Data'!AW155)&lt;M$194,0,10-(M$195-LOG('Indicator Data'!AW155))/(M$195-M$194)*10)),1)))</f>
        <v>8.4</v>
      </c>
      <c r="N152" s="74">
        <f t="shared" si="40"/>
        <v>4.2</v>
      </c>
      <c r="O152" s="76">
        <f t="shared" si="41"/>
        <v>6.5</v>
      </c>
      <c r="P152" s="88">
        <f>IF(AND('Indicator Data'!BK155="No data",'Indicator Data'!BL155="No data"),0,SUM('Indicator Data'!BK155:BM155)/1000)</f>
        <v>34.069000000000003</v>
      </c>
      <c r="Q152" s="73">
        <f t="shared" si="42"/>
        <v>5.0999999999999996</v>
      </c>
      <c r="R152" s="77">
        <f>P152*1000/'Indicator Data'!CK155</f>
        <v>2.1488726129594636E-3</v>
      </c>
      <c r="S152" s="73">
        <f t="shared" si="43"/>
        <v>3.9</v>
      </c>
      <c r="T152" s="78">
        <f t="shared" si="44"/>
        <v>4.5</v>
      </c>
      <c r="U152" s="73">
        <f>IF('Indicator Data'!BA155="No data","x",ROUND(IF('Indicator Data'!BA155&gt;U$195,10,IF('Indicator Data'!BA155&lt;U$194,0,10-(U$195-'Indicator Data'!BA155)/(U$195-U$194)*10)),1))</f>
        <v>0.8</v>
      </c>
      <c r="V152" s="73">
        <f>IF('Indicator Data'!BB155="No data","x",IF('Indicator Data'!BB155=0,0,ROUND(IF(LOG('Indicator Data'!BB155)&gt;V$195,10,IF(LOG('Indicator Data'!BB155)&lt;V$194,0,10-(V$195-LOG('Indicator Data'!BB155))/(V$195-V$194)*10)),1)))</f>
        <v>3.8</v>
      </c>
      <c r="W152" s="73">
        <f t="shared" si="45"/>
        <v>2.2999999999999998</v>
      </c>
      <c r="X152" s="73">
        <f>IF('Indicator Data'!AZ155="No data","x",ROUND(IF('Indicator Data'!AZ155&gt;X$195,10,IF('Indicator Data'!AZ155&lt;X$194,0,10-(X$195-'Indicator Data'!AZ155)/(X$195-X$194)*10)),1))</f>
        <v>2.2000000000000002</v>
      </c>
      <c r="Y152" s="73">
        <f>IF('Indicator Data'!BC155="No data","x",ROUND(IF('Indicator Data'!BC155&gt;Y$195,10,IF('Indicator Data'!BC155&lt;Y$194,0,10-(Y$195-'Indicator Data'!BC155)/(Y$195-Y$194)*10)),1))</f>
        <v>4.9000000000000004</v>
      </c>
      <c r="Z152" s="211">
        <f>IF('Indicator Data'!BD155="No data","x",ROUND(IF('Indicator Data'!BD155&gt;Z$195,10,IF('Indicator Data'!BD155&lt;Z$194,0,10-(Z$195-'Indicator Data'!BD155)/(Z$195-Z$194)*10)),1))</f>
        <v>1.6</v>
      </c>
      <c r="AA152" s="77">
        <f>IF('Indicator Data'!BE155="No data","x",IF('Indicator Data'!BE155&gt;'Indicator Data'!BE155,1,'Indicator Data'!BE155/'Indicator Data'!CK155))</f>
        <v>0.75724229801770615</v>
      </c>
      <c r="AB152" s="211">
        <f t="shared" si="46"/>
        <v>8.4</v>
      </c>
      <c r="AC152" s="74">
        <f t="shared" si="47"/>
        <v>3.6</v>
      </c>
      <c r="AD152" s="73">
        <f>IF('Indicator Data'!AX155="No data","x",ROUND(IF('Indicator Data'!AX155&gt;AD$195,10,IF('Indicator Data'!AX155&lt;AD$194,0,10-(AD$195-'Indicator Data'!AX155)/(AD$195-AD$194)*10)),1))</f>
        <v>3.5</v>
      </c>
      <c r="AE152" s="73">
        <f>IF('Indicator Data'!AY155="No data","x",ROUND(IF('Indicator Data'!AY155&gt;AE$195,10,IF('Indicator Data'!AY155&lt;AE$194,0,10-(AE$195-'Indicator Data'!AY155)/(AE$195-AE$194)*10)),1))</f>
        <v>3</v>
      </c>
      <c r="AF152" s="74">
        <f t="shared" si="48"/>
        <v>3.3</v>
      </c>
      <c r="AG152" s="88">
        <f>('Indicator Data'!BJ155+'Indicator Data'!BI155*0.5+'Indicator Data'!BH155*0.25)/1000</f>
        <v>0</v>
      </c>
      <c r="AH152" s="79">
        <f>AG152*1000/'Indicator Data'!CK155</f>
        <v>0</v>
      </c>
      <c r="AI152" s="74">
        <f t="shared" si="49"/>
        <v>0</v>
      </c>
      <c r="AJ152" s="73">
        <f>IF('Indicator Data'!BN155="No data","x",ROUND(IF('Indicator Data'!BN155&lt;$AJ$194,10,IF('Indicator Data'!BN155&gt;$AJ$195,0,($AJ$195-'Indicator Data'!BN155)/($AJ$195-$AJ$194)*10)),1))</f>
        <v>4.8</v>
      </c>
      <c r="AK152" s="73">
        <f>IF('Indicator Data'!BO155="No data","x",ROUND(IF('Indicator Data'!BO155&gt;$AK$195,10,IF('Indicator Data'!BO155&lt;$AK$194,0,10-($AK$195-'Indicator Data'!BO155)/($AK$195-$AK$194)*10)),1))</f>
        <v>2.1</v>
      </c>
      <c r="AL152" s="80">
        <f>IF('Indicator Data'!BP155="No data","x",ROUND(IF('Indicator Data'!BP155&gt;$AL$195,10,IF('Indicator Data'!BP155&lt;$AL$194,0,10-($AL$195-'Indicator Data'!BP155)/($AL$195-$AL$194)*10)),1))</f>
        <v>8.1999999999999993</v>
      </c>
      <c r="AM152" s="80">
        <f>IF('Indicator Data'!BQ155="No data","x",ROUND(IF('Indicator Data'!BQ155&gt;$AM$195,10,IF('Indicator Data'!BQ155&lt;$AM$194,0,10-($AM$195-'Indicator Data'!BQ155)/($AM$195-$AM$194)*10)),1))</f>
        <v>4.4000000000000004</v>
      </c>
      <c r="AN152" s="73">
        <f t="shared" si="50"/>
        <v>7.4</v>
      </c>
      <c r="AO152" s="74">
        <f t="shared" si="51"/>
        <v>3.5</v>
      </c>
      <c r="AP152" s="81">
        <f t="shared" si="52"/>
        <v>2.7</v>
      </c>
      <c r="AQ152" s="82">
        <f t="shared" si="36"/>
        <v>3.7</v>
      </c>
    </row>
    <row r="153" spans="1:43" s="4" customFormat="1" x14ac:dyDescent="0.25">
      <c r="A153" s="126" t="str">
        <f>'Indicator Data'!A156</f>
        <v>Serbia</v>
      </c>
      <c r="B153" s="59" t="str">
        <f>'Indicator Data'!B156</f>
        <v>SRB</v>
      </c>
      <c r="C153" s="73">
        <f>ROUND(IF('Indicator Data'!AQ156="No data",IF((0.1233*LN('Indicator Data'!CJ156)-0.4559)&gt;C$195,0,IF((0.1233*LN('Indicator Data'!CJ156)-0.4559)&lt;C$194,10,(C$195-(0.1233*LN('Indicator Data'!CJ156)-0.4559))/(C$195-C$194)*10)),IF('Indicator Data'!AQ156&gt;C$195,0,IF('Indicator Data'!AQ156&lt;C$194,10,(C$195-'Indicator Data'!AQ156)/(C$195-C$194)*10))),1)</f>
        <v>2.5</v>
      </c>
      <c r="D153" s="73">
        <f>IF('Indicator Data'!AR156="No data","x",ROUND((IF(LOG('Indicator Data'!AR156*1000)&gt;D$195,10,IF(LOG('Indicator Data'!AR156*1000)&lt;D$194,0,10-(D$195-LOG('Indicator Data'!AR156*1000))/(D$195-D$194)*10))),1))</f>
        <v>0.9</v>
      </c>
      <c r="E153" s="74">
        <f t="shared" si="37"/>
        <v>1.7</v>
      </c>
      <c r="F153" s="73">
        <f>IF('Indicator Data'!BF156="No data","x",ROUND(IF('Indicator Data'!BF156&gt;F$195,10,IF('Indicator Data'!BF156&lt;F$194,0,10-(F$195-'Indicator Data'!BF156)/(F$195-F$194)*10)),1))</f>
        <v>2.4</v>
      </c>
      <c r="G153" s="73">
        <f>IF('Indicator Data'!BG156="No data","x",ROUND(IF('Indicator Data'!BG156&gt;G$195,10,IF('Indicator Data'!BG156&lt;G$194,0,10-(G$195-'Indicator Data'!BG156)/(G$195-G$194)*10)),1))</f>
        <v>1.2</v>
      </c>
      <c r="H153" s="74">
        <f t="shared" si="38"/>
        <v>1.8</v>
      </c>
      <c r="I153" s="75">
        <f>SUM(IF('Indicator Data'!AS156=0,0,'Indicator Data'!AS156),SUM('Indicator Data'!AT156:AU156))</f>
        <v>451.66687400000001</v>
      </c>
      <c r="J153" s="75">
        <f>I153/'Indicator Data'!CK156*1000000</f>
        <v>64.689407059554142</v>
      </c>
      <c r="K153" s="73">
        <f t="shared" si="39"/>
        <v>1.3</v>
      </c>
      <c r="L153" s="73">
        <f>IF('Indicator Data'!AV156="No data","x",ROUND(IF('Indicator Data'!AV156&gt;L$195,10,IF('Indicator Data'!AV156&lt;L$194,0,10-(L$195-'Indicator Data'!AV156)/(L$195-L$194)*10)),1))</f>
        <v>2.9</v>
      </c>
      <c r="M153" s="73">
        <f>IF('Indicator Data'!AW156="No data","x",IF('Indicator Data'!AW156=0,0,ROUND(IF(LOG('Indicator Data'!AW156)&gt;M$195,10,IF(LOG('Indicator Data'!AW156)&lt;M$194,0,10-(M$195-LOG('Indicator Data'!AW156))/(M$195-M$194)*10)),1)))</f>
        <v>8.1</v>
      </c>
      <c r="N153" s="74">
        <f t="shared" si="40"/>
        <v>4.0999999999999996</v>
      </c>
      <c r="O153" s="76">
        <f t="shared" si="41"/>
        <v>2.2999999999999998</v>
      </c>
      <c r="P153" s="88">
        <f>IF(AND('Indicator Data'!BK156="No data",'Indicator Data'!BL156="No data"),0,SUM('Indicator Data'!BK156:BM156)/1000)</f>
        <v>31.199000000000002</v>
      </c>
      <c r="Q153" s="73">
        <f t="shared" si="42"/>
        <v>5</v>
      </c>
      <c r="R153" s="77">
        <f>P153*1000/'Indicator Data'!CK156</f>
        <v>4.4684366444173399E-3</v>
      </c>
      <c r="S153" s="73">
        <f t="shared" si="43"/>
        <v>4.5999999999999996</v>
      </c>
      <c r="T153" s="78">
        <f t="shared" si="44"/>
        <v>4.8</v>
      </c>
      <c r="U153" s="73">
        <f>IF('Indicator Data'!BA156="No data","x",ROUND(IF('Indicator Data'!BA156&gt;U$195,10,IF('Indicator Data'!BA156&lt;U$194,0,10-(U$195-'Indicator Data'!BA156)/(U$195-U$194)*10)),1))</f>
        <v>0.2</v>
      </c>
      <c r="V153" s="73">
        <f>IF('Indicator Data'!BB156="No data","x",IF('Indicator Data'!BB156=0,0,ROUND(IF(LOG('Indicator Data'!BB156)&gt;V$195,10,IF(LOG('Indicator Data'!BB156)&lt;V$194,0,10-(V$195-LOG('Indicator Data'!BB156))/(V$195-V$194)*10)),1)))</f>
        <v>2</v>
      </c>
      <c r="W153" s="73">
        <f t="shared" si="45"/>
        <v>1.1000000000000001</v>
      </c>
      <c r="X153" s="73">
        <f>IF('Indicator Data'!AZ156="No data","x",ROUND(IF('Indicator Data'!AZ156&gt;X$195,10,IF('Indicator Data'!AZ156&lt;X$194,0,10-(X$195-'Indicator Data'!AZ156)/(X$195-X$194)*10)),1))</f>
        <v>0.3</v>
      </c>
      <c r="Y153" s="73" t="str">
        <f>IF('Indicator Data'!BC156="No data","x",ROUND(IF('Indicator Data'!BC156&gt;Y$195,10,IF('Indicator Data'!BC156&lt;Y$194,0,10-(Y$195-'Indicator Data'!BC156)/(Y$195-Y$194)*10)),1))</f>
        <v>x</v>
      </c>
      <c r="Z153" s="211" t="str">
        <f>IF('Indicator Data'!BD156="No data","x",ROUND(IF('Indicator Data'!BD156&gt;Z$195,10,IF('Indicator Data'!BD156&lt;Z$194,0,10-(Z$195-'Indicator Data'!BD156)/(Z$195-Z$194)*10)),1))</f>
        <v>x</v>
      </c>
      <c r="AA153" s="77">
        <f>IF('Indicator Data'!BE156="No data","x",IF('Indicator Data'!BE156&gt;'Indicator Data'!BE156,1,'Indicator Data'!BE156/'Indicator Data'!CK156))</f>
        <v>0</v>
      </c>
      <c r="AB153" s="211">
        <f t="shared" si="46"/>
        <v>0</v>
      </c>
      <c r="AC153" s="74">
        <f t="shared" si="47"/>
        <v>0.5</v>
      </c>
      <c r="AD153" s="73">
        <f>IF('Indicator Data'!AX156="No data","x",ROUND(IF('Indicator Data'!AX156&gt;AD$195,10,IF('Indicator Data'!AX156&lt;AD$194,0,10-(AD$195-'Indicator Data'!AX156)/(AD$195-AD$194)*10)),1))</f>
        <v>0.4</v>
      </c>
      <c r="AE153" s="73">
        <f>IF('Indicator Data'!AY156="No data","x",ROUND(IF('Indicator Data'!AY156&gt;AE$195,10,IF('Indicator Data'!AY156&lt;AE$194,0,10-(AE$195-'Indicator Data'!AY156)/(AE$195-AE$194)*10)),1))</f>
        <v>0.4</v>
      </c>
      <c r="AF153" s="74">
        <f t="shared" si="48"/>
        <v>0.4</v>
      </c>
      <c r="AG153" s="88">
        <f>('Indicator Data'!BJ156+'Indicator Data'!BI156*0.5+'Indicator Data'!BH156*0.25)/1000</f>
        <v>11.765499999999999</v>
      </c>
      <c r="AH153" s="79">
        <f>AG153*1000/'Indicator Data'!CK156</f>
        <v>1.6850986037979492E-3</v>
      </c>
      <c r="AI153" s="74">
        <f t="shared" si="49"/>
        <v>0.2</v>
      </c>
      <c r="AJ153" s="73">
        <f>IF('Indicator Data'!BN156="No data","x",ROUND(IF('Indicator Data'!BN156&lt;$AJ$194,10,IF('Indicator Data'!BN156&gt;$AJ$195,0,($AJ$195-'Indicator Data'!BN156)/($AJ$195-$AJ$194)*10)),1))</f>
        <v>5.3</v>
      </c>
      <c r="AK153" s="73">
        <f>IF('Indicator Data'!BO156="No data","x",ROUND(IF('Indicator Data'!BO156&gt;$AK$195,10,IF('Indicator Data'!BO156&lt;$AK$194,0,10-($AK$195-'Indicator Data'!BO156)/($AK$195-$AK$194)*10)),1))</f>
        <v>0.2</v>
      </c>
      <c r="AL153" s="80">
        <f>IF('Indicator Data'!BP156="No data","x",ROUND(IF('Indicator Data'!BP156&gt;$AL$195,10,IF('Indicator Data'!BP156&lt;$AL$194,0,10-($AL$195-'Indicator Data'!BP156)/($AL$195-$AL$194)*10)),1))</f>
        <v>3.3</v>
      </c>
      <c r="AM153" s="80">
        <f>IF('Indicator Data'!BQ156="No data","x",ROUND(IF('Indicator Data'!BQ156&gt;$AM$195,10,IF('Indicator Data'!BQ156&lt;$AM$194,0,10-($AM$195-'Indicator Data'!BQ156)/($AM$195-$AM$194)*10)),1))</f>
        <v>4.3</v>
      </c>
      <c r="AN153" s="73">
        <f t="shared" si="50"/>
        <v>3.5</v>
      </c>
      <c r="AO153" s="74">
        <f t="shared" si="51"/>
        <v>2.8</v>
      </c>
      <c r="AP153" s="81">
        <f t="shared" si="52"/>
        <v>1</v>
      </c>
      <c r="AQ153" s="82">
        <f t="shared" si="36"/>
        <v>3.1</v>
      </c>
    </row>
    <row r="154" spans="1:43" s="4" customFormat="1" x14ac:dyDescent="0.25">
      <c r="A154" s="126" t="str">
        <f>'Indicator Data'!A157</f>
        <v>Seychelles</v>
      </c>
      <c r="B154" s="59" t="str">
        <f>'Indicator Data'!B157</f>
        <v>SYC</v>
      </c>
      <c r="C154" s="73">
        <f>ROUND(IF('Indicator Data'!AQ157="No data",IF((0.1233*LN('Indicator Data'!CJ157)-0.4559)&gt;C$195,0,IF((0.1233*LN('Indicator Data'!CJ157)-0.4559)&lt;C$194,10,(C$195-(0.1233*LN('Indicator Data'!CJ157)-0.4559))/(C$195-C$194)*10)),IF('Indicator Data'!AQ157&gt;C$195,0,IF('Indicator Data'!AQ157&lt;C$194,10,(C$195-'Indicator Data'!AQ157)/(C$195-C$194)*10))),1)</f>
        <v>2.4</v>
      </c>
      <c r="D154" s="73" t="str">
        <f>IF('Indicator Data'!AR157="No data","x",ROUND((IF(LOG('Indicator Data'!AR157*1000)&gt;D$195,10,IF(LOG('Indicator Data'!AR157*1000)&lt;D$194,0,10-(D$195-LOG('Indicator Data'!AR157*1000))/(D$195-D$194)*10))),1))</f>
        <v>x</v>
      </c>
      <c r="E154" s="74">
        <f t="shared" si="37"/>
        <v>2.4</v>
      </c>
      <c r="F154" s="73" t="str">
        <f>IF('Indicator Data'!BF157="No data","x",ROUND(IF('Indicator Data'!BF157&gt;F$195,10,IF('Indicator Data'!BF157&lt;F$194,0,10-(F$195-'Indicator Data'!BF157)/(F$195-F$194)*10)),1))</f>
        <v>x</v>
      </c>
      <c r="G154" s="73">
        <f>IF('Indicator Data'!BG157="No data","x",ROUND(IF('Indicator Data'!BG157&gt;G$195,10,IF('Indicator Data'!BG157&lt;G$194,0,10-(G$195-'Indicator Data'!BG157)/(G$195-G$194)*10)),1))</f>
        <v>4.4000000000000004</v>
      </c>
      <c r="H154" s="74">
        <f t="shared" si="38"/>
        <v>4.4000000000000004</v>
      </c>
      <c r="I154" s="75">
        <f>SUM(IF('Indicator Data'!AS157=0,0,'Indicator Data'!AS157),SUM('Indicator Data'!AT157:AU157))</f>
        <v>0.67999999999999972</v>
      </c>
      <c r="J154" s="75">
        <f>I154/'Indicator Data'!CK157*1000000</f>
        <v>7.0275521382360822</v>
      </c>
      <c r="K154" s="73">
        <f t="shared" si="39"/>
        <v>0.1</v>
      </c>
      <c r="L154" s="73">
        <f>IF('Indicator Data'!AV157="No data","x",ROUND(IF('Indicator Data'!AV157&gt;L$195,10,IF('Indicator Data'!AV157&lt;L$194,0,10-(L$195-'Indicator Data'!AV157)/(L$195-L$194)*10)),1))</f>
        <v>0.9</v>
      </c>
      <c r="M154" s="73">
        <f>IF('Indicator Data'!AW157="No data","x",IF('Indicator Data'!AW157=0,0,ROUND(IF(LOG('Indicator Data'!AW157)&gt;M$195,10,IF(LOG('Indicator Data'!AW157)&lt;M$194,0,10-(M$195-LOG('Indicator Data'!AW157))/(M$195-M$194)*10)),1)))</f>
        <v>5.5</v>
      </c>
      <c r="N154" s="74">
        <f t="shared" si="40"/>
        <v>2.2000000000000002</v>
      </c>
      <c r="O154" s="76">
        <f t="shared" si="41"/>
        <v>2.9</v>
      </c>
      <c r="P154" s="88">
        <f>IF(AND('Indicator Data'!BK157="No data",'Indicator Data'!BL157="No data"),0,SUM('Indicator Data'!BK157:BM157)/1000)</f>
        <v>0</v>
      </c>
      <c r="Q154" s="73">
        <f t="shared" si="42"/>
        <v>0</v>
      </c>
      <c r="R154" s="77">
        <f>P154*1000/'Indicator Data'!CK157</f>
        <v>0</v>
      </c>
      <c r="S154" s="73">
        <f t="shared" si="43"/>
        <v>0</v>
      </c>
      <c r="T154" s="78">
        <f t="shared" si="44"/>
        <v>0</v>
      </c>
      <c r="U154" s="73" t="str">
        <f>IF('Indicator Data'!BA157="No data","x",ROUND(IF('Indicator Data'!BA157&gt;U$195,10,IF('Indicator Data'!BA157&lt;U$194,0,10-(U$195-'Indicator Data'!BA157)/(U$195-U$194)*10)),1))</f>
        <v>x</v>
      </c>
      <c r="V154" s="73" t="str">
        <f>IF('Indicator Data'!BB157="No data","x",IF('Indicator Data'!BB157=0,0,ROUND(IF(LOG('Indicator Data'!BB157)&gt;V$195,10,IF(LOG('Indicator Data'!BB157)&lt;V$194,0,10-(V$195-LOG('Indicator Data'!BB157))/(V$195-V$194)*10)),1)))</f>
        <v>x</v>
      </c>
      <c r="W154" s="73" t="str">
        <f t="shared" si="45"/>
        <v>x</v>
      </c>
      <c r="X154" s="73">
        <f>IF('Indicator Data'!AZ157="No data","x",ROUND(IF('Indicator Data'!AZ157&gt;X$195,10,IF('Indicator Data'!AZ157&lt;X$194,0,10-(X$195-'Indicator Data'!AZ157)/(X$195-X$194)*10)),1))</f>
        <v>0.3</v>
      </c>
      <c r="Y154" s="73" t="str">
        <f>IF('Indicator Data'!BC157="No data","x",ROUND(IF('Indicator Data'!BC157&gt;Y$195,10,IF('Indicator Data'!BC157&lt;Y$194,0,10-(Y$195-'Indicator Data'!BC157)/(Y$195-Y$194)*10)),1))</f>
        <v>x</v>
      </c>
      <c r="Z154" s="211" t="str">
        <f>IF('Indicator Data'!BD157="No data","x",ROUND(IF('Indicator Data'!BD157&gt;Z$195,10,IF('Indicator Data'!BD157&lt;Z$194,0,10-(Z$195-'Indicator Data'!BD157)/(Z$195-Z$194)*10)),1))</f>
        <v>x</v>
      </c>
      <c r="AA154" s="77">
        <f>IF('Indicator Data'!BE157="No data","x",IF('Indicator Data'!BE157&gt;'Indicator Data'!BE157,1,'Indicator Data'!BE157/'Indicator Data'!CK157))</f>
        <v>0</v>
      </c>
      <c r="AB154" s="211">
        <f t="shared" si="46"/>
        <v>0</v>
      </c>
      <c r="AC154" s="74">
        <f t="shared" si="47"/>
        <v>0.2</v>
      </c>
      <c r="AD154" s="73">
        <f>IF('Indicator Data'!AX157="No data","x",ROUND(IF('Indicator Data'!AX157&gt;AD$195,10,IF('Indicator Data'!AX157&lt;AD$194,0,10-(AD$195-'Indicator Data'!AX157)/(AD$195-AD$194)*10)),1))</f>
        <v>1.1000000000000001</v>
      </c>
      <c r="AE154" s="73">
        <f>IF('Indicator Data'!AY157="No data","x",ROUND(IF('Indicator Data'!AY157&gt;AE$195,10,IF('Indicator Data'!AY157&lt;AE$194,0,10-(AE$195-'Indicator Data'!AY157)/(AE$195-AE$194)*10)),1))</f>
        <v>0.8</v>
      </c>
      <c r="AF154" s="74">
        <f t="shared" si="48"/>
        <v>1</v>
      </c>
      <c r="AG154" s="88">
        <f>('Indicator Data'!BJ157+'Indicator Data'!BI157*0.5+'Indicator Data'!BH157*0.25)/1000</f>
        <v>0</v>
      </c>
      <c r="AH154" s="79">
        <f>AG154*1000/'Indicator Data'!CK157</f>
        <v>0</v>
      </c>
      <c r="AI154" s="74">
        <f t="shared" si="49"/>
        <v>0</v>
      </c>
      <c r="AJ154" s="73">
        <f>IF('Indicator Data'!BN157="No data","x",ROUND(IF('Indicator Data'!BN157&lt;$AJ$194,10,IF('Indicator Data'!BN157&gt;$AJ$195,0,($AJ$195-'Indicator Data'!BN157)/($AJ$195-$AJ$194)*10)),1))</f>
        <v>6.8</v>
      </c>
      <c r="AK154" s="73">
        <f>IF('Indicator Data'!BO157="No data","x",ROUND(IF('Indicator Data'!BO157&gt;$AK$195,10,IF('Indicator Data'!BO157&lt;$AK$194,0,10-($AK$195-'Indicator Data'!BO157)/($AK$195-$AK$194)*10)),1))</f>
        <v>0.5</v>
      </c>
      <c r="AL154" s="80">
        <f>IF('Indicator Data'!BP157="No data","x",ROUND(IF('Indicator Data'!BP157&gt;$AL$195,10,IF('Indicator Data'!BP157&lt;$AL$194,0,10-($AL$195-'Indicator Data'!BP157)/($AL$195-$AL$194)*10)),1))</f>
        <v>6.3</v>
      </c>
      <c r="AM154" s="80">
        <f>IF('Indicator Data'!BQ157="No data","x",ROUND(IF('Indicator Data'!BQ157&gt;$AM$195,10,IF('Indicator Data'!BQ157&lt;$AM$194,0,10-($AM$195-'Indicator Data'!BQ157)/($AM$195-$AM$194)*10)),1))</f>
        <v>3.6</v>
      </c>
      <c r="AN154" s="73">
        <f t="shared" si="50"/>
        <v>5.8</v>
      </c>
      <c r="AO154" s="74">
        <f t="shared" si="51"/>
        <v>3.7</v>
      </c>
      <c r="AP154" s="81">
        <f t="shared" si="52"/>
        <v>1.3</v>
      </c>
      <c r="AQ154" s="82">
        <f t="shared" si="36"/>
        <v>0.7</v>
      </c>
    </row>
    <row r="155" spans="1:43" s="4" customFormat="1" x14ac:dyDescent="0.25">
      <c r="A155" s="126" t="str">
        <f>'Indicator Data'!A158</f>
        <v>Sierra Leone</v>
      </c>
      <c r="B155" s="59" t="str">
        <f>'Indicator Data'!B158</f>
        <v>SLE</v>
      </c>
      <c r="C155" s="73">
        <f>ROUND(IF('Indicator Data'!AQ158="No data",IF((0.1233*LN('Indicator Data'!CJ158)-0.4559)&gt;C$195,0,IF((0.1233*LN('Indicator Data'!CJ158)-0.4559)&lt;C$194,10,(C$195-(0.1233*LN('Indicator Data'!CJ158)-0.4559))/(C$195-C$194)*10)),IF('Indicator Data'!AQ158&gt;C$195,0,IF('Indicator Data'!AQ158&lt;C$194,10,(C$195-'Indicator Data'!AQ158)/(C$195-C$194)*10))),1)</f>
        <v>8.1999999999999993</v>
      </c>
      <c r="D155" s="73">
        <f>IF('Indicator Data'!AR158="No data","x",ROUND((IF(LOG('Indicator Data'!AR158*1000)&gt;D$195,10,IF(LOG('Indicator Data'!AR158*1000)&lt;D$194,0,10-(D$195-LOG('Indicator Data'!AR158*1000))/(D$195-D$194)*10))),1))</f>
        <v>9.6999999999999993</v>
      </c>
      <c r="E155" s="74">
        <f t="shared" si="37"/>
        <v>9.1</v>
      </c>
      <c r="F155" s="73">
        <f>IF('Indicator Data'!BF158="No data","x",ROUND(IF('Indicator Data'!BF158&gt;F$195,10,IF('Indicator Data'!BF158&lt;F$194,0,10-(F$195-'Indicator Data'!BF158)/(F$195-F$194)*10)),1))</f>
        <v>8.6</v>
      </c>
      <c r="G155" s="73">
        <f>IF('Indicator Data'!BG158="No data","x",ROUND(IF('Indicator Data'!BG158&gt;G$195,10,IF('Indicator Data'!BG158&lt;G$194,0,10-(G$195-'Indicator Data'!BG158)/(G$195-G$194)*10)),1))</f>
        <v>2.2000000000000002</v>
      </c>
      <c r="H155" s="74">
        <f t="shared" si="38"/>
        <v>5.4</v>
      </c>
      <c r="I155" s="75">
        <f>SUM(IF('Indicator Data'!AS158=0,0,'Indicator Data'!AS158),SUM('Indicator Data'!AT158:AU158))</f>
        <v>700.37798799999996</v>
      </c>
      <c r="J155" s="75">
        <f>I155/'Indicator Data'!CK158*1000000</f>
        <v>91.550835185801489</v>
      </c>
      <c r="K155" s="73">
        <f t="shared" si="39"/>
        <v>1.8</v>
      </c>
      <c r="L155" s="73">
        <f>IF('Indicator Data'!AV158="No data","x",ROUND(IF('Indicator Data'!AV158&gt;L$195,10,IF('Indicator Data'!AV158&lt;L$194,0,10-(L$195-'Indicator Data'!AV158)/(L$195-L$194)*10)),1))</f>
        <v>9.6</v>
      </c>
      <c r="M155" s="73">
        <f>IF('Indicator Data'!AW158="No data","x",IF('Indicator Data'!AW158=0,0,ROUND(IF(LOG('Indicator Data'!AW158)&gt;M$195,10,IF(LOG('Indicator Data'!AW158)&lt;M$194,0,10-(M$195-LOG('Indicator Data'!AW158))/(M$195-M$194)*10)),1)))</f>
        <v>5.4</v>
      </c>
      <c r="N155" s="74">
        <f t="shared" si="40"/>
        <v>5.6</v>
      </c>
      <c r="O155" s="76">
        <f t="shared" si="41"/>
        <v>7.3</v>
      </c>
      <c r="P155" s="88">
        <f>IF(AND('Indicator Data'!BK158="No data",'Indicator Data'!BL158="No data"),0,SUM('Indicator Data'!BK158:BM158)/1000)</f>
        <v>0.59199999999999997</v>
      </c>
      <c r="Q155" s="73">
        <f t="shared" si="42"/>
        <v>0</v>
      </c>
      <c r="R155" s="77">
        <f>P155*1000/'Indicator Data'!CK158</f>
        <v>7.7384063118206506E-5</v>
      </c>
      <c r="S155" s="73">
        <f t="shared" si="43"/>
        <v>1.7</v>
      </c>
      <c r="T155" s="78">
        <f t="shared" si="44"/>
        <v>0.9</v>
      </c>
      <c r="U155" s="73">
        <f>IF('Indicator Data'!BA158="No data","x",ROUND(IF('Indicator Data'!BA158&gt;U$195,10,IF('Indicator Data'!BA158&lt;U$194,0,10-(U$195-'Indicator Data'!BA158)/(U$195-U$194)*10)),1))</f>
        <v>3.4</v>
      </c>
      <c r="V155" s="73">
        <f>IF('Indicator Data'!BB158="No data","x",IF('Indicator Data'!BB158=0,0,ROUND(IF(LOG('Indicator Data'!BB158)&gt;V$195,10,IF(LOG('Indicator Data'!BB158)&lt;V$194,0,10-(V$195-LOG('Indicator Data'!BB158))/(V$195-V$194)*10)),1)))</f>
        <v>6.2</v>
      </c>
      <c r="W155" s="73">
        <f t="shared" si="45"/>
        <v>4.8</v>
      </c>
      <c r="X155" s="73">
        <f>IF('Indicator Data'!AZ158="No data","x",ROUND(IF('Indicator Data'!AZ158&gt;X$195,10,IF('Indicator Data'!AZ158&lt;X$194,0,10-(X$195-'Indicator Data'!AZ158)/(X$195-X$194)*10)),1))</f>
        <v>5.5</v>
      </c>
      <c r="Y155" s="73">
        <f>IF('Indicator Data'!BC158="No data","x",ROUND(IF('Indicator Data'!BC158&gt;Y$195,10,IF('Indicator Data'!BC158&lt;Y$194,0,10-(Y$195-'Indicator Data'!BC158)/(Y$195-Y$194)*10)),1))</f>
        <v>9.1</v>
      </c>
      <c r="Z155" s="211">
        <f>IF('Indicator Data'!BD158="No data","x",ROUND(IF('Indicator Data'!BD158&gt;Z$195,10,IF('Indicator Data'!BD158&lt;Z$194,0,10-(Z$195-'Indicator Data'!BD158)/(Z$195-Z$194)*10)),1))</f>
        <v>9.5</v>
      </c>
      <c r="AA155" s="77">
        <f>IF('Indicator Data'!BE158="No data","x",IF('Indicator Data'!BE158&gt;'Indicator Data'!BE158,1,'Indicator Data'!BE158/'Indicator Data'!CK158))</f>
        <v>0.91512641444865028</v>
      </c>
      <c r="AB155" s="211">
        <f t="shared" si="46"/>
        <v>10</v>
      </c>
      <c r="AC155" s="74">
        <f t="shared" si="47"/>
        <v>7.5</v>
      </c>
      <c r="AD155" s="73">
        <f>IF('Indicator Data'!AX158="No data","x",ROUND(IF('Indicator Data'!AX158&gt;AD$195,10,IF('Indicator Data'!AX158&lt;AD$194,0,10-(AD$195-'Indicator Data'!AX158)/(AD$195-AD$194)*10)),1))</f>
        <v>8.5</v>
      </c>
      <c r="AE155" s="73">
        <f>IF('Indicator Data'!AY158="No data","x",ROUND(IF('Indicator Data'!AY158&gt;AE$195,10,IF('Indicator Data'!AY158&lt;AE$194,0,10-(AE$195-'Indicator Data'!AY158)/(AE$195-AE$194)*10)),1))</f>
        <v>4</v>
      </c>
      <c r="AF155" s="74">
        <f t="shared" si="48"/>
        <v>6.3</v>
      </c>
      <c r="AG155" s="88">
        <f>('Indicator Data'!BJ158+'Indicator Data'!BI158*0.5+'Indicator Data'!BH158*0.25)/1000</f>
        <v>2.9790000000000001</v>
      </c>
      <c r="AH155" s="79">
        <f>AG155*1000/'Indicator Data'!CK158</f>
        <v>3.894039257248939E-4</v>
      </c>
      <c r="AI155" s="74">
        <f t="shared" si="49"/>
        <v>0</v>
      </c>
      <c r="AJ155" s="73">
        <f>IF('Indicator Data'!BN158="No data","x",ROUND(IF('Indicator Data'!BN158&lt;$AJ$194,10,IF('Indicator Data'!BN158&gt;$AJ$195,0,($AJ$195-'Indicator Data'!BN158)/($AJ$195-$AJ$194)*10)),1))</f>
        <v>5.3</v>
      </c>
      <c r="AK155" s="73">
        <f>IF('Indicator Data'!BO158="No data","x",ROUND(IF('Indicator Data'!BO158&gt;$AK$195,10,IF('Indicator Data'!BO158&lt;$AK$194,0,10-($AK$195-'Indicator Data'!BO158)/($AK$195-$AK$194)*10)),1))</f>
        <v>6.9</v>
      </c>
      <c r="AL155" s="80">
        <f>IF('Indicator Data'!BP158="No data","x",ROUND(IF('Indicator Data'!BP158&gt;$AL$195,10,IF('Indicator Data'!BP158&lt;$AL$194,0,10-($AL$195-'Indicator Data'!BP158)/($AL$195-$AL$194)*10)),1))</f>
        <v>6.5</v>
      </c>
      <c r="AM155" s="80">
        <f>IF('Indicator Data'!BQ158="No data","x",ROUND(IF('Indicator Data'!BQ158&gt;$AM$195,10,IF('Indicator Data'!BQ158&lt;$AM$194,0,10-($AM$195-'Indicator Data'!BQ158)/($AM$195-$AM$194)*10)),1))</f>
        <v>1.7</v>
      </c>
      <c r="AN155" s="73">
        <f t="shared" si="50"/>
        <v>5.5</v>
      </c>
      <c r="AO155" s="74">
        <f t="shared" si="51"/>
        <v>6.1</v>
      </c>
      <c r="AP155" s="81">
        <f t="shared" si="52"/>
        <v>5.5</v>
      </c>
      <c r="AQ155" s="82">
        <f t="shared" si="36"/>
        <v>3.5</v>
      </c>
    </row>
    <row r="156" spans="1:43" s="4" customFormat="1" x14ac:dyDescent="0.25">
      <c r="A156" s="126" t="str">
        <f>'Indicator Data'!A159</f>
        <v>Singapore</v>
      </c>
      <c r="B156" s="59" t="str">
        <f>'Indicator Data'!B159</f>
        <v>SGP</v>
      </c>
      <c r="C156" s="73">
        <f>ROUND(IF('Indicator Data'!AQ159="No data",IF((0.1233*LN('Indicator Data'!CJ159)-0.4559)&gt;C$195,0,IF((0.1233*LN('Indicator Data'!CJ159)-0.4559)&lt;C$194,10,(C$195-(0.1233*LN('Indicator Data'!CJ159)-0.4559))/(C$195-C$194)*10)),IF('Indicator Data'!AQ159&gt;C$195,0,IF('Indicator Data'!AQ159&lt;C$194,10,(C$195-'Indicator Data'!AQ159)/(C$195-C$194)*10))),1)</f>
        <v>0.3</v>
      </c>
      <c r="D156" s="73" t="str">
        <f>IF('Indicator Data'!AR159="No data","x",ROUND((IF(LOG('Indicator Data'!AR159*1000)&gt;D$195,10,IF(LOG('Indicator Data'!AR159*1000)&lt;D$194,0,10-(D$195-LOG('Indicator Data'!AR159*1000))/(D$195-D$194)*10))),1))</f>
        <v>x</v>
      </c>
      <c r="E156" s="74">
        <f t="shared" si="37"/>
        <v>0.3</v>
      </c>
      <c r="F156" s="73">
        <f>IF('Indicator Data'!BF159="No data","x",ROUND(IF('Indicator Data'!BF159&gt;F$195,10,IF('Indicator Data'!BF159&lt;F$194,0,10-(F$195-'Indicator Data'!BF159)/(F$195-F$194)*10)),1))</f>
        <v>0.9</v>
      </c>
      <c r="G156" s="73" t="str">
        <f>IF('Indicator Data'!BG159="No data","x",ROUND(IF('Indicator Data'!BG159&gt;G$195,10,IF('Indicator Data'!BG159&lt;G$194,0,10-(G$195-'Indicator Data'!BG159)/(G$195-G$194)*10)),1))</f>
        <v>x</v>
      </c>
      <c r="H156" s="74">
        <f t="shared" si="38"/>
        <v>0.9</v>
      </c>
      <c r="I156" s="75">
        <f>SUM(IF('Indicator Data'!AS159=0,0,'Indicator Data'!AS159),SUM('Indicator Data'!AT159:AU159))</f>
        <v>-0.05</v>
      </c>
      <c r="J156" s="75">
        <f>I156/'Indicator Data'!CK159*1000000</f>
        <v>-8.8673298483544719E-3</v>
      </c>
      <c r="K156" s="73">
        <f t="shared" si="39"/>
        <v>0</v>
      </c>
      <c r="L156" s="73" t="str">
        <f>IF('Indicator Data'!AV159="No data","x",ROUND(IF('Indicator Data'!AV159&gt;L$195,10,IF('Indicator Data'!AV159&lt;L$194,0,10-(L$195-'Indicator Data'!AV159)/(L$195-L$194)*10)),1))</f>
        <v>x</v>
      </c>
      <c r="M156" s="73" t="str">
        <f>IF('Indicator Data'!AW159="No data","x",IF('Indicator Data'!AW159=0,0,ROUND(IF(LOG('Indicator Data'!AW159)&gt;M$195,10,IF(LOG('Indicator Data'!AW159)&lt;M$194,0,10-(M$195-LOG('Indicator Data'!AW159))/(M$195-M$194)*10)),1)))</f>
        <v>x</v>
      </c>
      <c r="N156" s="74">
        <f t="shared" si="40"/>
        <v>0</v>
      </c>
      <c r="O156" s="76">
        <f t="shared" si="41"/>
        <v>0.4</v>
      </c>
      <c r="P156" s="88">
        <f>IF(AND('Indicator Data'!BK159="No data",'Indicator Data'!BL159="No data"),0,SUM('Indicator Data'!BK159:BM159)/1000)</f>
        <v>0</v>
      </c>
      <c r="Q156" s="73">
        <f t="shared" si="42"/>
        <v>0</v>
      </c>
      <c r="R156" s="77">
        <f>P156*1000/'Indicator Data'!CK159</f>
        <v>0</v>
      </c>
      <c r="S156" s="73">
        <f t="shared" si="43"/>
        <v>0</v>
      </c>
      <c r="T156" s="78">
        <f t="shared" si="44"/>
        <v>0</v>
      </c>
      <c r="U156" s="73">
        <f>IF('Indicator Data'!BA159="No data","x",ROUND(IF('Indicator Data'!BA159&gt;U$195,10,IF('Indicator Data'!BA159&lt;U$194,0,10-(U$195-'Indicator Data'!BA159)/(U$195-U$194)*10)),1))</f>
        <v>0.3</v>
      </c>
      <c r="V156" s="73">
        <f>IF('Indicator Data'!BB159="No data","x",IF('Indicator Data'!BB159=0,0,ROUND(IF(LOG('Indicator Data'!BB159)&gt;V$195,10,IF(LOG('Indicator Data'!BB159)&lt;V$194,0,10-(V$195-LOG('Indicator Data'!BB159))/(V$195-V$194)*10)),1)))</f>
        <v>3.7</v>
      </c>
      <c r="W156" s="73">
        <f t="shared" si="45"/>
        <v>2</v>
      </c>
      <c r="X156" s="73">
        <f>IF('Indicator Data'!AZ159="No data","x",ROUND(IF('Indicator Data'!AZ159&gt;X$195,10,IF('Indicator Data'!AZ159&lt;X$194,0,10-(X$195-'Indicator Data'!AZ159)/(X$195-X$194)*10)),1))</f>
        <v>0.9</v>
      </c>
      <c r="Y156" s="73" t="str">
        <f>IF('Indicator Data'!BC159="No data","x",ROUND(IF('Indicator Data'!BC159&gt;Y$195,10,IF('Indicator Data'!BC159&lt;Y$194,0,10-(Y$195-'Indicator Data'!BC159)/(Y$195-Y$194)*10)),1))</f>
        <v>x</v>
      </c>
      <c r="Z156" s="211" t="str">
        <f>IF('Indicator Data'!BD159="No data","x",ROUND(IF('Indicator Data'!BD159&gt;Z$195,10,IF('Indicator Data'!BD159&lt;Z$194,0,10-(Z$195-'Indicator Data'!BD159)/(Z$195-Z$194)*10)),1))</f>
        <v>x</v>
      </c>
      <c r="AA156" s="77">
        <f>IF('Indicator Data'!BE159="No data","x",IF('Indicator Data'!BE159&gt;'Indicator Data'!BE159,1,'Indicator Data'!BE159/'Indicator Data'!CK159))</f>
        <v>4.7794907882630602E-4</v>
      </c>
      <c r="AB156" s="211">
        <f t="shared" si="46"/>
        <v>0</v>
      </c>
      <c r="AC156" s="74">
        <f t="shared" si="47"/>
        <v>1</v>
      </c>
      <c r="AD156" s="73">
        <f>IF('Indicator Data'!AX159="No data","x",ROUND(IF('Indicator Data'!AX159&gt;AD$195,10,IF('Indicator Data'!AX159&lt;AD$194,0,10-(AD$195-'Indicator Data'!AX159)/(AD$195-AD$194)*10)),1))</f>
        <v>0.2</v>
      </c>
      <c r="AE156" s="73" t="str">
        <f>IF('Indicator Data'!AY159="No data","x",ROUND(IF('Indicator Data'!AY159&gt;AE$195,10,IF('Indicator Data'!AY159&lt;AE$194,0,10-(AE$195-'Indicator Data'!AY159)/(AE$195-AE$194)*10)),1))</f>
        <v>x</v>
      </c>
      <c r="AF156" s="74">
        <f t="shared" si="48"/>
        <v>0.2</v>
      </c>
      <c r="AG156" s="88">
        <f>('Indicator Data'!BJ159+'Indicator Data'!BI159*0.5+'Indicator Data'!BH159*0.25)/1000</f>
        <v>0</v>
      </c>
      <c r="AH156" s="79">
        <f>AG156*1000/'Indicator Data'!CK159</f>
        <v>0</v>
      </c>
      <c r="AI156" s="74">
        <f t="shared" si="49"/>
        <v>0</v>
      </c>
      <c r="AJ156" s="73">
        <f>IF('Indicator Data'!BN159="No data","x",ROUND(IF('Indicator Data'!BN159&lt;$AJ$194,10,IF('Indicator Data'!BN159&gt;$AJ$195,0,($AJ$195-'Indicator Data'!BN159)/($AJ$195-$AJ$194)*10)),1))</f>
        <v>3.3</v>
      </c>
      <c r="AK156" s="73">
        <f>IF('Indicator Data'!BO159="No data","x",ROUND(IF('Indicator Data'!BO159&gt;$AK$195,10,IF('Indicator Data'!BO159&lt;$AK$194,0,10-($AK$195-'Indicator Data'!BO159)/($AK$195-$AK$194)*10)),1))</f>
        <v>0</v>
      </c>
      <c r="AL156" s="80">
        <f>IF('Indicator Data'!BP159="No data","x",ROUND(IF('Indicator Data'!BP159&gt;$AL$195,10,IF('Indicator Data'!BP159&lt;$AL$194,0,10-($AL$195-'Indicator Data'!BP159)/($AL$195-$AL$194)*10)),1))</f>
        <v>0</v>
      </c>
      <c r="AM156" s="80">
        <f>IF('Indicator Data'!BQ159="No data","x",ROUND(IF('Indicator Data'!BQ159&gt;$AM$195,10,IF('Indicator Data'!BQ159&lt;$AM$194,0,10-($AM$195-'Indicator Data'!BQ159)/($AM$195-$AM$194)*10)),1))</f>
        <v>2</v>
      </c>
      <c r="AN156" s="73">
        <f t="shared" si="50"/>
        <v>0.4</v>
      </c>
      <c r="AO156" s="74">
        <f t="shared" si="51"/>
        <v>1.7</v>
      </c>
      <c r="AP156" s="81">
        <f t="shared" si="52"/>
        <v>0.7</v>
      </c>
      <c r="AQ156" s="82">
        <f t="shared" si="36"/>
        <v>0.4</v>
      </c>
    </row>
    <row r="157" spans="1:43" s="4" customFormat="1" x14ac:dyDescent="0.25">
      <c r="A157" s="126" t="str">
        <f>'Indicator Data'!A160</f>
        <v>Slovakia</v>
      </c>
      <c r="B157" s="59" t="str">
        <f>'Indicator Data'!B160</f>
        <v>SVK</v>
      </c>
      <c r="C157" s="73">
        <f>ROUND(IF('Indicator Data'!AQ160="No data",IF((0.1233*LN('Indicator Data'!CJ160)-0.4559)&gt;C$195,0,IF((0.1233*LN('Indicator Data'!CJ160)-0.4559)&lt;C$194,10,(C$195-(0.1233*LN('Indicator Data'!CJ160)-0.4559))/(C$195-C$194)*10)),IF('Indicator Data'!AQ160&gt;C$195,0,IF('Indicator Data'!AQ160&lt;C$194,10,(C$195-'Indicator Data'!AQ160)/(C$195-C$194)*10))),1)</f>
        <v>1.5</v>
      </c>
      <c r="D157" s="73" t="str">
        <f>IF('Indicator Data'!AR160="No data","x",ROUND((IF(LOG('Indicator Data'!AR160*1000)&gt;D$195,10,IF(LOG('Indicator Data'!AR160*1000)&lt;D$194,0,10-(D$195-LOG('Indicator Data'!AR160*1000))/(D$195-D$194)*10))),1))</f>
        <v>x</v>
      </c>
      <c r="E157" s="74">
        <f t="shared" si="37"/>
        <v>1.5</v>
      </c>
      <c r="F157" s="73">
        <f>IF('Indicator Data'!BF160="No data","x",ROUND(IF('Indicator Data'!BF160&gt;F$195,10,IF('Indicator Data'!BF160&lt;F$194,0,10-(F$195-'Indicator Data'!BF160)/(F$195-F$194)*10)),1))</f>
        <v>2.4</v>
      </c>
      <c r="G157" s="73">
        <f>IF('Indicator Data'!BG160="No data","x",ROUND(IF('Indicator Data'!BG160&gt;G$195,10,IF('Indicator Data'!BG160&lt;G$194,0,10-(G$195-'Indicator Data'!BG160)/(G$195-G$194)*10)),1))</f>
        <v>0.3</v>
      </c>
      <c r="H157" s="74">
        <f t="shared" si="38"/>
        <v>1.4</v>
      </c>
      <c r="I157" s="75">
        <f>SUM(IF('Indicator Data'!AS160=0,0,'Indicator Data'!AS160),SUM('Indicator Data'!AT160:AU160))</f>
        <v>0</v>
      </c>
      <c r="J157" s="75">
        <f>I157/'Indicator Data'!CK160*1000000</f>
        <v>0</v>
      </c>
      <c r="K157" s="73">
        <f t="shared" si="39"/>
        <v>0</v>
      </c>
      <c r="L157" s="73" t="str">
        <f>IF('Indicator Data'!AV160="No data","x",ROUND(IF('Indicator Data'!AV160&gt;L$195,10,IF('Indicator Data'!AV160&lt;L$194,0,10-(L$195-'Indicator Data'!AV160)/(L$195-L$194)*10)),1))</f>
        <v>x</v>
      </c>
      <c r="M157" s="73">
        <f>IF('Indicator Data'!AW160="No data","x",IF('Indicator Data'!AW160=0,0,ROUND(IF(LOG('Indicator Data'!AW160)&gt;M$195,10,IF(LOG('Indicator Data'!AW160)&lt;M$194,0,10-(M$195-LOG('Indicator Data'!AW160))/(M$195-M$194)*10)),1)))</f>
        <v>6.2</v>
      </c>
      <c r="N157" s="74">
        <f t="shared" si="40"/>
        <v>3.1</v>
      </c>
      <c r="O157" s="76">
        <f t="shared" si="41"/>
        <v>1.9</v>
      </c>
      <c r="P157" s="88">
        <f>IF(AND('Indicator Data'!BK160="No data",'Indicator Data'!BL160="No data"),0,SUM('Indicator Data'!BK160:BM160)/1000)</f>
        <v>0.96599999999999997</v>
      </c>
      <c r="Q157" s="73">
        <f t="shared" si="42"/>
        <v>0</v>
      </c>
      <c r="R157" s="77">
        <f>P157*1000/'Indicator Data'!CK160</f>
        <v>1.7734496956220576E-4</v>
      </c>
      <c r="S157" s="73">
        <f t="shared" si="43"/>
        <v>2.1</v>
      </c>
      <c r="T157" s="78">
        <f t="shared" si="44"/>
        <v>1.1000000000000001</v>
      </c>
      <c r="U157" s="73">
        <f>IF('Indicator Data'!BA160="No data","x",ROUND(IF('Indicator Data'!BA160&gt;U$195,10,IF('Indicator Data'!BA160&lt;U$194,0,10-(U$195-'Indicator Data'!BA160)/(U$195-U$194)*10)),1))</f>
        <v>0.2</v>
      </c>
      <c r="V157" s="73">
        <f>IF('Indicator Data'!BB160="No data","x",IF('Indicator Data'!BB160=0,0,ROUND(IF(LOG('Indicator Data'!BB160)&gt;V$195,10,IF(LOG('Indicator Data'!BB160)&lt;V$194,0,10-(V$195-LOG('Indicator Data'!BB160))/(V$195-V$194)*10)),1)))</f>
        <v>2</v>
      </c>
      <c r="W157" s="73">
        <f t="shared" si="45"/>
        <v>1.1000000000000001</v>
      </c>
      <c r="X157" s="73">
        <f>IF('Indicator Data'!AZ160="No data","x",ROUND(IF('Indicator Data'!AZ160&gt;X$195,10,IF('Indicator Data'!AZ160&lt;X$194,0,10-(X$195-'Indicator Data'!AZ160)/(X$195-X$194)*10)),1))</f>
        <v>0.1</v>
      </c>
      <c r="Y157" s="73" t="str">
        <f>IF('Indicator Data'!BC160="No data","x",ROUND(IF('Indicator Data'!BC160&gt;Y$195,10,IF('Indicator Data'!BC160&lt;Y$194,0,10-(Y$195-'Indicator Data'!BC160)/(Y$195-Y$194)*10)),1))</f>
        <v>x</v>
      </c>
      <c r="Z157" s="211" t="str">
        <f>IF('Indicator Data'!BD160="No data","x",ROUND(IF('Indicator Data'!BD160&gt;Z$195,10,IF('Indicator Data'!BD160&lt;Z$194,0,10-(Z$195-'Indicator Data'!BD160)/(Z$195-Z$194)*10)),1))</f>
        <v>x</v>
      </c>
      <c r="AA157" s="77">
        <f>IF('Indicator Data'!BE160="No data","x",IF('Indicator Data'!BE160&gt;'Indicator Data'!BE160,1,'Indicator Data'!BE160/'Indicator Data'!CK160))</f>
        <v>1.6522823251137184E-6</v>
      </c>
      <c r="AB157" s="211">
        <f t="shared" si="46"/>
        <v>0</v>
      </c>
      <c r="AC157" s="74">
        <f t="shared" si="47"/>
        <v>0.4</v>
      </c>
      <c r="AD157" s="73">
        <f>IF('Indicator Data'!AX160="No data","x",ROUND(IF('Indicator Data'!AX160&gt;AD$195,10,IF('Indicator Data'!AX160&lt;AD$194,0,10-(AD$195-'Indicator Data'!AX160)/(AD$195-AD$194)*10)),1))</f>
        <v>0.4</v>
      </c>
      <c r="AE157" s="73" t="str">
        <f>IF('Indicator Data'!AY160="No data","x",ROUND(IF('Indicator Data'!AY160&gt;AE$195,10,IF('Indicator Data'!AY160&lt;AE$194,0,10-(AE$195-'Indicator Data'!AY160)/(AE$195-AE$194)*10)),1))</f>
        <v>x</v>
      </c>
      <c r="AF157" s="74">
        <f t="shared" si="48"/>
        <v>0.4</v>
      </c>
      <c r="AG157" s="88">
        <f>('Indicator Data'!BJ160+'Indicator Data'!BI160*0.5+'Indicator Data'!BH160*0.25)/1000</f>
        <v>0</v>
      </c>
      <c r="AH157" s="79">
        <f>AG157*1000/'Indicator Data'!CK160</f>
        <v>0</v>
      </c>
      <c r="AI157" s="74">
        <f t="shared" si="49"/>
        <v>0</v>
      </c>
      <c r="AJ157" s="73">
        <f>IF('Indicator Data'!BN160="No data","x",ROUND(IF('Indicator Data'!BN160&lt;$AJ$194,10,IF('Indicator Data'!BN160&gt;$AJ$195,0,($AJ$195-'Indicator Data'!BN160)/($AJ$195-$AJ$194)*10)),1))</f>
        <v>4.5</v>
      </c>
      <c r="AK157" s="73">
        <f>IF('Indicator Data'!BO160="No data","x",ROUND(IF('Indicator Data'!BO160&gt;$AK$195,10,IF('Indicator Data'!BO160&lt;$AK$194,0,10-($AK$195-'Indicator Data'!BO160)/($AK$195-$AK$194)*10)),1))</f>
        <v>0</v>
      </c>
      <c r="AL157" s="80">
        <f>IF('Indicator Data'!BP160="No data","x",ROUND(IF('Indicator Data'!BP160&gt;$AL$195,10,IF('Indicator Data'!BP160&lt;$AL$194,0,10-($AL$195-'Indicator Data'!BP160)/($AL$195-$AL$194)*10)),1))</f>
        <v>1.8</v>
      </c>
      <c r="AM157" s="80">
        <f>IF('Indicator Data'!BQ160="No data","x",ROUND(IF('Indicator Data'!BQ160&gt;$AM$195,10,IF('Indicator Data'!BQ160&lt;$AM$194,0,10-($AM$195-'Indicator Data'!BQ160)/($AM$195-$AM$194)*10)),1))</f>
        <v>4.5999999999999996</v>
      </c>
      <c r="AN157" s="73">
        <f t="shared" si="50"/>
        <v>2.4</v>
      </c>
      <c r="AO157" s="74">
        <f t="shared" si="51"/>
        <v>2.2999999999999998</v>
      </c>
      <c r="AP157" s="81">
        <f t="shared" si="52"/>
        <v>0.8</v>
      </c>
      <c r="AQ157" s="82">
        <f t="shared" si="36"/>
        <v>1</v>
      </c>
    </row>
    <row r="158" spans="1:43" s="4" customFormat="1" x14ac:dyDescent="0.25">
      <c r="A158" s="126" t="str">
        <f>'Indicator Data'!A161</f>
        <v>Slovenia</v>
      </c>
      <c r="B158" s="59" t="str">
        <f>'Indicator Data'!B161</f>
        <v>SVN</v>
      </c>
      <c r="C158" s="73">
        <f>ROUND(IF('Indicator Data'!AQ161="No data",IF((0.1233*LN('Indicator Data'!CJ161)-0.4559)&gt;C$195,0,IF((0.1233*LN('Indicator Data'!CJ161)-0.4559)&lt;C$194,10,(C$195-(0.1233*LN('Indicator Data'!CJ161)-0.4559))/(C$195-C$194)*10)),IF('Indicator Data'!AQ161&gt;C$195,0,IF('Indicator Data'!AQ161&lt;C$194,10,(C$195-'Indicator Data'!AQ161)/(C$195-C$194)*10))),1)</f>
        <v>0.8</v>
      </c>
      <c r="D158" s="73" t="str">
        <f>IF('Indicator Data'!AR161="No data","x",ROUND((IF(LOG('Indicator Data'!AR161*1000)&gt;D$195,10,IF(LOG('Indicator Data'!AR161*1000)&lt;D$194,0,10-(D$195-LOG('Indicator Data'!AR161*1000))/(D$195-D$194)*10))),1))</f>
        <v>x</v>
      </c>
      <c r="E158" s="74">
        <f t="shared" si="37"/>
        <v>0.8</v>
      </c>
      <c r="F158" s="73">
        <f>IF('Indicator Data'!BF161="No data","x",ROUND(IF('Indicator Data'!BF161&gt;F$195,10,IF('Indicator Data'!BF161&lt;F$194,0,10-(F$195-'Indicator Data'!BF161)/(F$195-F$194)*10)),1))</f>
        <v>0.7</v>
      </c>
      <c r="G158" s="73">
        <f>IF('Indicator Data'!BG161="No data","x",ROUND(IF('Indicator Data'!BG161&gt;G$195,10,IF('Indicator Data'!BG161&lt;G$194,0,10-(G$195-'Indicator Data'!BG161)/(G$195-G$194)*10)),1))</f>
        <v>0.1</v>
      </c>
      <c r="H158" s="74">
        <f t="shared" si="38"/>
        <v>0.4</v>
      </c>
      <c r="I158" s="75">
        <f>SUM(IF('Indicator Data'!AS161=0,0,'Indicator Data'!AS161),SUM('Indicator Data'!AT161:AU161))</f>
        <v>0</v>
      </c>
      <c r="J158" s="75">
        <f>I158/'Indicator Data'!CK161*1000000</f>
        <v>0</v>
      </c>
      <c r="K158" s="73">
        <f t="shared" si="39"/>
        <v>0</v>
      </c>
      <c r="L158" s="73" t="str">
        <f>IF('Indicator Data'!AV161="No data","x",ROUND(IF('Indicator Data'!AV161&gt;L$195,10,IF('Indicator Data'!AV161&lt;L$194,0,10-(L$195-'Indicator Data'!AV161)/(L$195-L$194)*10)),1))</f>
        <v>x</v>
      </c>
      <c r="M158" s="73">
        <f>IF('Indicator Data'!AW161="No data","x",IF('Indicator Data'!AW161=0,0,ROUND(IF(LOG('Indicator Data'!AW161)&gt;M$195,10,IF(LOG('Indicator Data'!AW161)&lt;M$194,0,10-(M$195-LOG('Indicator Data'!AW161))/(M$195-M$194)*10)),1)))</f>
        <v>5</v>
      </c>
      <c r="N158" s="74">
        <f t="shared" si="40"/>
        <v>2.5</v>
      </c>
      <c r="O158" s="76">
        <f t="shared" si="41"/>
        <v>1.1000000000000001</v>
      </c>
      <c r="P158" s="88">
        <f>IF(AND('Indicator Data'!BK161="No data",'Indicator Data'!BL161="No data"),0,SUM('Indicator Data'!BK161:BM161)/1000)</f>
        <v>1.012</v>
      </c>
      <c r="Q158" s="73">
        <f t="shared" si="42"/>
        <v>0</v>
      </c>
      <c r="R158" s="77">
        <f>P158*1000/'Indicator Data'!CK161</f>
        <v>4.8951035420814444E-4</v>
      </c>
      <c r="S158" s="73">
        <f t="shared" si="43"/>
        <v>2.7</v>
      </c>
      <c r="T158" s="78">
        <f t="shared" si="44"/>
        <v>1.4</v>
      </c>
      <c r="U158" s="73">
        <f>IF('Indicator Data'!BA161="No data","x",ROUND(IF('Indicator Data'!BA161&gt;U$195,10,IF('Indicator Data'!BA161&lt;U$194,0,10-(U$195-'Indicator Data'!BA161)/(U$195-U$194)*10)),1))</f>
        <v>0.2</v>
      </c>
      <c r="V158" s="73">
        <f>IF('Indicator Data'!BB161="No data","x",IF('Indicator Data'!BB161=0,0,ROUND(IF(LOG('Indicator Data'!BB161)&gt;V$195,10,IF(LOG('Indicator Data'!BB161)&lt;V$194,0,10-(V$195-LOG('Indicator Data'!BB161))/(V$195-V$194)*10)),1)))</f>
        <v>2.8</v>
      </c>
      <c r="W158" s="73">
        <f t="shared" si="45"/>
        <v>1.5</v>
      </c>
      <c r="X158" s="73">
        <f>IF('Indicator Data'!AZ161="No data","x",ROUND(IF('Indicator Data'!AZ161&gt;X$195,10,IF('Indicator Data'!AZ161&lt;X$194,0,10-(X$195-'Indicator Data'!AZ161)/(X$195-X$194)*10)),1))</f>
        <v>0.1</v>
      </c>
      <c r="Y158" s="73" t="str">
        <f>IF('Indicator Data'!BC161="No data","x",ROUND(IF('Indicator Data'!BC161&gt;Y$195,10,IF('Indicator Data'!BC161&lt;Y$194,0,10-(Y$195-'Indicator Data'!BC161)/(Y$195-Y$194)*10)),1))</f>
        <v>x</v>
      </c>
      <c r="Z158" s="211" t="str">
        <f>IF('Indicator Data'!BD161="No data","x",ROUND(IF('Indicator Data'!BD161&gt;Z$195,10,IF('Indicator Data'!BD161&lt;Z$194,0,10-(Z$195-'Indicator Data'!BD161)/(Z$195-Z$194)*10)),1))</f>
        <v>x</v>
      </c>
      <c r="AA158" s="77">
        <f>IF('Indicator Data'!BE161="No data","x",IF('Indicator Data'!BE161&gt;'Indicator Data'!BE161,1,'Indicator Data'!BE161/'Indicator Data'!CK161))</f>
        <v>5.8044706032586299E-6</v>
      </c>
      <c r="AB158" s="211">
        <f t="shared" si="46"/>
        <v>0</v>
      </c>
      <c r="AC158" s="74">
        <f t="shared" si="47"/>
        <v>0.5</v>
      </c>
      <c r="AD158" s="73">
        <f>IF('Indicator Data'!AX161="No data","x",ROUND(IF('Indicator Data'!AX161&gt;AD$195,10,IF('Indicator Data'!AX161&lt;AD$194,0,10-(AD$195-'Indicator Data'!AX161)/(AD$195-AD$194)*10)),1))</f>
        <v>0.2</v>
      </c>
      <c r="AE158" s="73" t="str">
        <f>IF('Indicator Data'!AY161="No data","x",ROUND(IF('Indicator Data'!AY161&gt;AE$195,10,IF('Indicator Data'!AY161&lt;AE$194,0,10-(AE$195-'Indicator Data'!AY161)/(AE$195-AE$194)*10)),1))</f>
        <v>x</v>
      </c>
      <c r="AF158" s="74">
        <f t="shared" si="48"/>
        <v>0.2</v>
      </c>
      <c r="AG158" s="88">
        <f>('Indicator Data'!BJ161+'Indicator Data'!BI161*0.5+'Indicator Data'!BH161*0.25)/1000</f>
        <v>0</v>
      </c>
      <c r="AH158" s="79">
        <f>AG158*1000/'Indicator Data'!CK161</f>
        <v>0</v>
      </c>
      <c r="AI158" s="74">
        <f t="shared" si="49"/>
        <v>0</v>
      </c>
      <c r="AJ158" s="73">
        <f>IF('Indicator Data'!BN161="No data","x",ROUND(IF('Indicator Data'!BN161&lt;$AJ$194,10,IF('Indicator Data'!BN161&gt;$AJ$195,0,($AJ$195-'Indicator Data'!BN161)/($AJ$195-$AJ$194)*10)),1))</f>
        <v>3.2</v>
      </c>
      <c r="AK158" s="73">
        <f>IF('Indicator Data'!BO161="No data","x",ROUND(IF('Indicator Data'!BO161&gt;$AK$195,10,IF('Indicator Data'!BO161&lt;$AK$194,0,10-($AK$195-'Indicator Data'!BO161)/($AK$195-$AK$194)*10)),1))</f>
        <v>0</v>
      </c>
      <c r="AL158" s="80">
        <f>IF('Indicator Data'!BP161="No data","x",ROUND(IF('Indicator Data'!BP161&gt;$AL$195,10,IF('Indicator Data'!BP161&lt;$AL$194,0,10-($AL$195-'Indicator Data'!BP161)/($AL$195-$AL$194)*10)),1))</f>
        <v>1.3</v>
      </c>
      <c r="AM158" s="80">
        <f>IF('Indicator Data'!BQ161="No data","x",ROUND(IF('Indicator Data'!BQ161&gt;$AM$195,10,IF('Indicator Data'!BQ161&lt;$AM$194,0,10-($AM$195-'Indicator Data'!BQ161)/($AM$195-$AM$194)*10)),1))</f>
        <v>4.7</v>
      </c>
      <c r="AN158" s="73">
        <f t="shared" si="50"/>
        <v>2</v>
      </c>
      <c r="AO158" s="74">
        <f t="shared" si="51"/>
        <v>1.6</v>
      </c>
      <c r="AP158" s="81">
        <f t="shared" si="52"/>
        <v>0.6</v>
      </c>
      <c r="AQ158" s="82">
        <f t="shared" si="36"/>
        <v>1</v>
      </c>
    </row>
    <row r="159" spans="1:43" s="4" customFormat="1" x14ac:dyDescent="0.25">
      <c r="A159" s="126" t="str">
        <f>'Indicator Data'!A162</f>
        <v>Solomon Islands</v>
      </c>
      <c r="B159" s="59" t="str">
        <f>'Indicator Data'!B162</f>
        <v>SLB</v>
      </c>
      <c r="C159" s="73">
        <f>ROUND(IF('Indicator Data'!AQ162="No data",IF((0.1233*LN('Indicator Data'!CJ162)-0.4559)&gt;C$195,0,IF((0.1233*LN('Indicator Data'!CJ162)-0.4559)&lt;C$194,10,(C$195-(0.1233*LN('Indicator Data'!CJ162)-0.4559))/(C$195-C$194)*10)),IF('Indicator Data'!AQ162&gt;C$195,0,IF('Indicator Data'!AQ162&lt;C$194,10,(C$195-'Indicator Data'!AQ162)/(C$195-C$194)*10))),1)</f>
        <v>6.2</v>
      </c>
      <c r="D159" s="73" t="str">
        <f>IF('Indicator Data'!AR162="No data","x",ROUND((IF(LOG('Indicator Data'!AR162*1000)&gt;D$195,10,IF(LOG('Indicator Data'!AR162*1000)&lt;D$194,0,10-(D$195-LOG('Indicator Data'!AR162*1000))/(D$195-D$194)*10))),1))</f>
        <v>x</v>
      </c>
      <c r="E159" s="74">
        <f t="shared" si="37"/>
        <v>6.2</v>
      </c>
      <c r="F159" s="73" t="str">
        <f>IF('Indicator Data'!BF162="No data","x",ROUND(IF('Indicator Data'!BF162&gt;F$195,10,IF('Indicator Data'!BF162&lt;F$194,0,10-(F$195-'Indicator Data'!BF162)/(F$195-F$194)*10)),1))</f>
        <v>x</v>
      </c>
      <c r="G159" s="73">
        <f>IF('Indicator Data'!BG162="No data","x",ROUND(IF('Indicator Data'!BG162&gt;G$195,10,IF('Indicator Data'!BG162&lt;G$194,0,10-(G$195-'Indicator Data'!BG162)/(G$195-G$194)*10)),1))</f>
        <v>5.3</v>
      </c>
      <c r="H159" s="74">
        <f t="shared" si="38"/>
        <v>5.3</v>
      </c>
      <c r="I159" s="75">
        <f>SUM(IF('Indicator Data'!AS162=0,0,'Indicator Data'!AS162),SUM('Indicator Data'!AT162:AU162))</f>
        <v>310.15731900000003</v>
      </c>
      <c r="J159" s="75">
        <f>I159/'Indicator Data'!CK162*1000000</f>
        <v>475.07623250385234</v>
      </c>
      <c r="K159" s="73">
        <f t="shared" si="39"/>
        <v>9.5</v>
      </c>
      <c r="L159" s="73">
        <f>IF('Indicator Data'!AV162="No data","x",ROUND(IF('Indicator Data'!AV162&gt;L$195,10,IF('Indicator Data'!AV162&lt;L$194,0,10-(L$195-'Indicator Data'!AV162)/(L$195-L$194)*10)),1))</f>
        <v>10</v>
      </c>
      <c r="M159" s="73">
        <f>IF('Indicator Data'!AW162="No data","x",IF('Indicator Data'!AW162=0,0,ROUND(IF(LOG('Indicator Data'!AW162)&gt;M$195,10,IF(LOG('Indicator Data'!AW162)&lt;M$194,0,10-(M$195-LOG('Indicator Data'!AW162))/(M$195-M$194)*10)),1)))</f>
        <v>5.3</v>
      </c>
      <c r="N159" s="74">
        <f t="shared" si="40"/>
        <v>8.3000000000000007</v>
      </c>
      <c r="O159" s="76">
        <f t="shared" si="41"/>
        <v>6.5</v>
      </c>
      <c r="P159" s="88">
        <f>IF(AND('Indicator Data'!BK162="No data",'Indicator Data'!BL162="No data"),0,SUM('Indicator Data'!BK162:BM162)/1000)</f>
        <v>4.0000000000000001E-3</v>
      </c>
      <c r="Q159" s="73">
        <f t="shared" si="42"/>
        <v>0</v>
      </c>
      <c r="R159" s="77">
        <f>P159*1000/'Indicator Data'!CK162</f>
        <v>6.1269066167528005E-6</v>
      </c>
      <c r="S159" s="73">
        <f t="shared" si="43"/>
        <v>0</v>
      </c>
      <c r="T159" s="78">
        <f t="shared" si="44"/>
        <v>0</v>
      </c>
      <c r="U159" s="73" t="str">
        <f>IF('Indicator Data'!BA162="No data","x",ROUND(IF('Indicator Data'!BA162&gt;U$195,10,IF('Indicator Data'!BA162&lt;U$194,0,10-(U$195-'Indicator Data'!BA162)/(U$195-U$194)*10)),1))</f>
        <v>x</v>
      </c>
      <c r="V159" s="73" t="str">
        <f>IF('Indicator Data'!BB162="No data","x",IF('Indicator Data'!BB162=0,0,ROUND(IF(LOG('Indicator Data'!BB162)&gt;V$195,10,IF(LOG('Indicator Data'!BB162)&lt;V$194,0,10-(V$195-LOG('Indicator Data'!BB162))/(V$195-V$194)*10)),1)))</f>
        <v>x</v>
      </c>
      <c r="W159" s="73" t="str">
        <f t="shared" si="45"/>
        <v>x</v>
      </c>
      <c r="X159" s="73">
        <f>IF('Indicator Data'!AZ162="No data","x",ROUND(IF('Indicator Data'!AZ162&gt;X$195,10,IF('Indicator Data'!AZ162&lt;X$194,0,10-(X$195-'Indicator Data'!AZ162)/(X$195-X$194)*10)),1))</f>
        <v>1.4</v>
      </c>
      <c r="Y159" s="73">
        <f>IF('Indicator Data'!BC162="No data","x",ROUND(IF('Indicator Data'!BC162&gt;Y$195,10,IF('Indicator Data'!BC162&lt;Y$194,0,10-(Y$195-'Indicator Data'!BC162)/(Y$195-Y$194)*10)),1))</f>
        <v>0.5</v>
      </c>
      <c r="Z159" s="211">
        <f>IF('Indicator Data'!BD162="No data","x",ROUND(IF('Indicator Data'!BD162&gt;Z$195,10,IF('Indicator Data'!BD162&lt;Z$194,0,10-(Z$195-'Indicator Data'!BD162)/(Z$195-Z$194)*10)),1))</f>
        <v>4.3</v>
      </c>
      <c r="AA159" s="77">
        <f>IF('Indicator Data'!BE162="No data","x",IF('Indicator Data'!BE162&gt;'Indicator Data'!BE162,1,'Indicator Data'!BE162/'Indicator Data'!CK162))</f>
        <v>0.81184882470613828</v>
      </c>
      <c r="AB159" s="211">
        <f t="shared" si="46"/>
        <v>9</v>
      </c>
      <c r="AC159" s="74">
        <f t="shared" si="47"/>
        <v>4.9000000000000004</v>
      </c>
      <c r="AD159" s="73">
        <f>IF('Indicator Data'!AX162="No data","x",ROUND(IF('Indicator Data'!AX162&gt;AD$195,10,IF('Indicator Data'!AX162&lt;AD$194,0,10-(AD$195-'Indicator Data'!AX162)/(AD$195-AD$194)*10)),1))</f>
        <v>1.6</v>
      </c>
      <c r="AE159" s="73">
        <f>IF('Indicator Data'!AY162="No data","x",ROUND(IF('Indicator Data'!AY162&gt;AE$195,10,IF('Indicator Data'!AY162&lt;AE$194,0,10-(AE$195-'Indicator Data'!AY162)/(AE$195-AE$194)*10)),1))</f>
        <v>2.6</v>
      </c>
      <c r="AF159" s="74">
        <f t="shared" si="48"/>
        <v>2.1</v>
      </c>
      <c r="AG159" s="88">
        <f>('Indicator Data'!BJ162+'Indicator Data'!BI162*0.5+'Indicator Data'!BH162*0.25)/1000</f>
        <v>0.5</v>
      </c>
      <c r="AH159" s="79">
        <f>AG159*1000/'Indicator Data'!CK162</f>
        <v>7.6586332709410005E-4</v>
      </c>
      <c r="AI159" s="74">
        <f t="shared" si="49"/>
        <v>0.1</v>
      </c>
      <c r="AJ159" s="73">
        <f>IF('Indicator Data'!BN162="No data","x",ROUND(IF('Indicator Data'!BN162&lt;$AJ$194,10,IF('Indicator Data'!BN162&gt;$AJ$195,0,($AJ$195-'Indicator Data'!BN162)/($AJ$195-$AJ$194)*10)),1))</f>
        <v>4.3</v>
      </c>
      <c r="AK159" s="73">
        <f>IF('Indicator Data'!BO162="No data","x",ROUND(IF('Indicator Data'!BO162&gt;$AK$195,10,IF('Indicator Data'!BO162&lt;$AK$194,0,10-($AK$195-'Indicator Data'!BO162)/($AK$195-$AK$194)*10)),1))</f>
        <v>1.3</v>
      </c>
      <c r="AL159" s="80" t="str">
        <f>IF('Indicator Data'!BP162="No data","x",ROUND(IF('Indicator Data'!BP162&gt;$AL$195,10,IF('Indicator Data'!BP162&lt;$AL$194,0,10-($AL$195-'Indicator Data'!BP162)/($AL$195-$AL$194)*10)),1))</f>
        <v>x</v>
      </c>
      <c r="AM159" s="80" t="str">
        <f>IF('Indicator Data'!BQ162="No data","x",ROUND(IF('Indicator Data'!BQ162&gt;$AM$195,10,IF('Indicator Data'!BQ162&lt;$AM$194,0,10-($AM$195-'Indicator Data'!BQ162)/($AM$195-$AM$194)*10)),1))</f>
        <v>x</v>
      </c>
      <c r="AN159" s="73" t="str">
        <f t="shared" si="50"/>
        <v>x</v>
      </c>
      <c r="AO159" s="74">
        <f t="shared" si="51"/>
        <v>2.8</v>
      </c>
      <c r="AP159" s="81">
        <f t="shared" si="52"/>
        <v>2.7</v>
      </c>
      <c r="AQ159" s="82">
        <f t="shared" si="36"/>
        <v>1.4</v>
      </c>
    </row>
    <row r="160" spans="1:43" s="4" customFormat="1" x14ac:dyDescent="0.25">
      <c r="A160" s="126" t="str">
        <f>'Indicator Data'!A163</f>
        <v>Somalia</v>
      </c>
      <c r="B160" s="59" t="str">
        <f>'Indicator Data'!B163</f>
        <v>SOM</v>
      </c>
      <c r="C160" s="73">
        <f>ROUND(IF('Indicator Data'!AQ163="No data",IF((0.1233*LN('Indicator Data'!CJ163)-0.4559)&gt;C$195,0,IF((0.1233*LN('Indicator Data'!CJ163)-0.4559)&lt;C$194,10,(C$195-(0.1233*LN('Indicator Data'!CJ163)-0.4559))/(C$195-C$194)*10)),IF('Indicator Data'!AQ163&gt;C$195,0,IF('Indicator Data'!AQ163&lt;C$194,10,(C$195-'Indicator Data'!AQ163)/(C$195-C$194)*10))),1)</f>
        <v>10</v>
      </c>
      <c r="D160" s="73" t="str">
        <f>IF('Indicator Data'!AR163="No data","x",ROUND((IF(LOG('Indicator Data'!AR163*1000)&gt;D$195,10,IF(LOG('Indicator Data'!AR163*1000)&lt;D$194,0,10-(D$195-LOG('Indicator Data'!AR163*1000))/(D$195-D$194)*10))),1))</f>
        <v>x</v>
      </c>
      <c r="E160" s="74">
        <f t="shared" si="37"/>
        <v>10</v>
      </c>
      <c r="F160" s="73">
        <f>IF('Indicator Data'!BF163="No data","x",ROUND(IF('Indicator Data'!BF163&gt;F$195,10,IF('Indicator Data'!BF163&lt;F$194,0,10-(F$195-'Indicator Data'!BF163)/(F$195-F$194)*10)),1))</f>
        <v>10</v>
      </c>
      <c r="G160" s="73" t="str">
        <f>IF('Indicator Data'!BG163="No data","x",ROUND(IF('Indicator Data'!BG163&gt;G$195,10,IF('Indicator Data'!BG163&lt;G$194,0,10-(G$195-'Indicator Data'!BG163)/(G$195-G$194)*10)),1))</f>
        <v>x</v>
      </c>
      <c r="H160" s="74">
        <f t="shared" si="38"/>
        <v>10</v>
      </c>
      <c r="I160" s="75">
        <f>SUM(IF('Indicator Data'!AS163=0,0,'Indicator Data'!AS163),SUM('Indicator Data'!AT163:AU163))</f>
        <v>5138.5440159999998</v>
      </c>
      <c r="J160" s="75">
        <f>I160/'Indicator Data'!CK163*1000000</f>
        <v>342.38348140617421</v>
      </c>
      <c r="K160" s="73">
        <f t="shared" si="39"/>
        <v>6.8</v>
      </c>
      <c r="L160" s="73">
        <f>IF('Indicator Data'!AV163="No data","x",ROUND(IF('Indicator Data'!AV163&gt;L$195,10,IF('Indicator Data'!AV163&lt;L$194,0,10-(L$195-'Indicator Data'!AV163)/(L$195-L$194)*10)),1))</f>
        <v>10</v>
      </c>
      <c r="M160" s="73" t="str">
        <f>IF('Indicator Data'!AW163="No data","x",IF('Indicator Data'!AW163=0,0,ROUND(IF(LOG('Indicator Data'!AW163)&gt;M$195,10,IF(LOG('Indicator Data'!AW163)&lt;M$194,0,10-(M$195-LOG('Indicator Data'!AW163))/(M$195-M$194)*10)),1)))</f>
        <v>x</v>
      </c>
      <c r="N160" s="74">
        <f t="shared" si="40"/>
        <v>8.4</v>
      </c>
      <c r="O160" s="76">
        <f t="shared" si="41"/>
        <v>9.6</v>
      </c>
      <c r="P160" s="88">
        <f>IF(AND('Indicator Data'!BK163="No data",'Indicator Data'!BL163="No data"),0,SUM('Indicator Data'!BK163:BM163)/1000)</f>
        <v>2768.6460000000002</v>
      </c>
      <c r="Q160" s="73">
        <f t="shared" si="42"/>
        <v>10</v>
      </c>
      <c r="R160" s="77">
        <f>P160*1000/'Indicator Data'!CK163</f>
        <v>0.18447611878183021</v>
      </c>
      <c r="S160" s="73">
        <f t="shared" si="43"/>
        <v>10</v>
      </c>
      <c r="T160" s="78">
        <f t="shared" si="44"/>
        <v>10</v>
      </c>
      <c r="U160" s="73">
        <f>IF('Indicator Data'!BA163="No data","x",ROUND(IF('Indicator Data'!BA163&gt;U$195,10,IF('Indicator Data'!BA163&lt;U$194,0,10-(U$195-'Indicator Data'!BA163)/(U$195-U$194)*10)),1))</f>
        <v>0.8</v>
      </c>
      <c r="V160" s="73">
        <f>IF('Indicator Data'!BB163="No data","x",IF('Indicator Data'!BB163=0,0,ROUND(IF(LOG('Indicator Data'!BB163)&gt;V$195,10,IF(LOG('Indicator Data'!BB163)&lt;V$194,0,10-(V$195-LOG('Indicator Data'!BB163))/(V$195-V$194)*10)),1)))</f>
        <v>2</v>
      </c>
      <c r="W160" s="73">
        <f t="shared" si="45"/>
        <v>1.4</v>
      </c>
      <c r="X160" s="73">
        <f>IF('Indicator Data'!AZ163="No data","x",ROUND(IF('Indicator Data'!AZ163&gt;X$195,10,IF('Indicator Data'!AZ163&lt;X$194,0,10-(X$195-'Indicator Data'!AZ163)/(X$195-X$194)*10)),1))</f>
        <v>4.8</v>
      </c>
      <c r="Y160" s="73">
        <f>IF('Indicator Data'!BC163="No data","x",ROUND(IF('Indicator Data'!BC163&gt;Y$195,10,IF('Indicator Data'!BC163&lt;Y$194,0,10-(Y$195-'Indicator Data'!BC163)/(Y$195-Y$194)*10)),1))</f>
        <v>2.8</v>
      </c>
      <c r="Z160" s="211">
        <f>IF('Indicator Data'!BD163="No data","x",ROUND(IF('Indicator Data'!BD163&gt;Z$195,10,IF('Indicator Data'!BD163&lt;Z$194,0,10-(Z$195-'Indicator Data'!BD163)/(Z$195-Z$194)*10)),1))</f>
        <v>0.9</v>
      </c>
      <c r="AA160" s="77">
        <f>IF('Indicator Data'!BE163="No data","x",IF('Indicator Data'!BE163&gt;'Indicator Data'!BE163,1,'Indicator Data'!BE163/'Indicator Data'!CK163))</f>
        <v>0.16873567528691402</v>
      </c>
      <c r="AB160" s="211">
        <f t="shared" si="46"/>
        <v>1.9</v>
      </c>
      <c r="AC160" s="74">
        <f t="shared" si="47"/>
        <v>2.2999999999999998</v>
      </c>
      <c r="AD160" s="73">
        <f>IF('Indicator Data'!AX163="No data","x",ROUND(IF('Indicator Data'!AX163&gt;AD$195,10,IF('Indicator Data'!AX163&lt;AD$194,0,10-(AD$195-'Indicator Data'!AX163)/(AD$195-AD$194)*10)),1))</f>
        <v>9.8000000000000007</v>
      </c>
      <c r="AE160" s="73">
        <f>IF('Indicator Data'!AY163="No data","x",ROUND(IF('Indicator Data'!AY163&gt;AE$195,10,IF('Indicator Data'!AY163&lt;AE$194,0,10-(AE$195-'Indicator Data'!AY163)/(AE$195-AE$194)*10)),1))</f>
        <v>5.0999999999999996</v>
      </c>
      <c r="AF160" s="74">
        <f t="shared" si="48"/>
        <v>7.5</v>
      </c>
      <c r="AG160" s="88">
        <f>('Indicator Data'!BJ163+'Indicator Data'!BI163*0.5+'Indicator Data'!BH163*0.25)/1000</f>
        <v>1967.2815000000001</v>
      </c>
      <c r="AH160" s="79">
        <f>AG160*1000/'Indicator Data'!CK163</f>
        <v>0.13108084445295537</v>
      </c>
      <c r="AI160" s="74">
        <f t="shared" si="49"/>
        <v>10</v>
      </c>
      <c r="AJ160" s="73">
        <f>IF('Indicator Data'!BN163="No data","x",ROUND(IF('Indicator Data'!BN163&lt;$AJ$194,10,IF('Indicator Data'!BN163&gt;$AJ$195,0,($AJ$195-'Indicator Data'!BN163)/($AJ$195-$AJ$194)*10)),1))</f>
        <v>7.5</v>
      </c>
      <c r="AK160" s="73">
        <f>IF('Indicator Data'!BO163="No data","x",ROUND(IF('Indicator Data'!BO163&gt;$AK$195,10,IF('Indicator Data'!BO163&lt;$AK$194,0,10-($AK$195-'Indicator Data'!BO163)/($AK$195-$AK$194)*10)),1))</f>
        <v>5.2</v>
      </c>
      <c r="AL160" s="80" t="str">
        <f>IF('Indicator Data'!BP163="No data","x",ROUND(IF('Indicator Data'!BP163&gt;$AL$195,10,IF('Indicator Data'!BP163&lt;$AL$194,0,10-($AL$195-'Indicator Data'!BP163)/($AL$195-$AL$194)*10)),1))</f>
        <v>x</v>
      </c>
      <c r="AM160" s="80" t="str">
        <f>IF('Indicator Data'!BQ163="No data","x",ROUND(IF('Indicator Data'!BQ163&gt;$AM$195,10,IF('Indicator Data'!BQ163&lt;$AM$194,0,10-($AM$195-'Indicator Data'!BQ163)/($AM$195-$AM$194)*10)),1))</f>
        <v>x</v>
      </c>
      <c r="AN160" s="73" t="str">
        <f t="shared" si="50"/>
        <v>x</v>
      </c>
      <c r="AO160" s="74">
        <f t="shared" si="51"/>
        <v>6.4</v>
      </c>
      <c r="AP160" s="81">
        <f t="shared" si="52"/>
        <v>7.5</v>
      </c>
      <c r="AQ160" s="82">
        <f t="shared" si="36"/>
        <v>9.1</v>
      </c>
    </row>
    <row r="161" spans="1:43" s="4" customFormat="1" x14ac:dyDescent="0.25">
      <c r="A161" s="126" t="str">
        <f>'Indicator Data'!A164</f>
        <v>South Africa</v>
      </c>
      <c r="B161" s="59" t="str">
        <f>'Indicator Data'!B164</f>
        <v>ZAF</v>
      </c>
      <c r="C161" s="73">
        <f>ROUND(IF('Indicator Data'!AQ164="No data",IF((0.1233*LN('Indicator Data'!CJ164)-0.4559)&gt;C$195,0,IF((0.1233*LN('Indicator Data'!CJ164)-0.4559)&lt;C$194,10,(C$195-(0.1233*LN('Indicator Data'!CJ164)-0.4559))/(C$195-C$194)*10)),IF('Indicator Data'!AQ164&gt;C$195,0,IF('Indicator Data'!AQ164&lt;C$194,10,(C$195-'Indicator Data'!AQ164)/(C$195-C$194)*10))),1)</f>
        <v>3.9</v>
      </c>
      <c r="D161" s="73">
        <f>IF('Indicator Data'!AR164="No data","x",ROUND((IF(LOG('Indicator Data'!AR164*1000)&gt;D$195,10,IF(LOG('Indicator Data'!AR164*1000)&lt;D$194,0,10-(D$195-LOG('Indicator Data'!AR164*1000))/(D$195-D$194)*10))),1))</f>
        <v>5</v>
      </c>
      <c r="E161" s="74">
        <f t="shared" si="37"/>
        <v>4.5</v>
      </c>
      <c r="F161" s="73">
        <f>IF('Indicator Data'!BF164="No data","x",ROUND(IF('Indicator Data'!BF164&gt;F$195,10,IF('Indicator Data'!BF164&lt;F$194,0,10-(F$195-'Indicator Data'!BF164)/(F$195-F$194)*10)),1))</f>
        <v>5.2</v>
      </c>
      <c r="G161" s="73">
        <f>IF('Indicator Data'!BG164="No data","x",ROUND(IF('Indicator Data'!BG164&gt;G$195,10,IF('Indicator Data'!BG164&lt;G$194,0,10-(G$195-'Indicator Data'!BG164)/(G$195-G$194)*10)),1))</f>
        <v>9.6</v>
      </c>
      <c r="H161" s="74">
        <f t="shared" si="38"/>
        <v>7.4</v>
      </c>
      <c r="I161" s="75">
        <f>SUM(IF('Indicator Data'!AS164=0,0,'Indicator Data'!AS164),SUM('Indicator Data'!AT164:AU164))</f>
        <v>1753.3220470000001</v>
      </c>
      <c r="J161" s="75">
        <f>I161/'Indicator Data'!CK164*1000000</f>
        <v>30.344988866663446</v>
      </c>
      <c r="K161" s="73">
        <f t="shared" si="39"/>
        <v>0.6</v>
      </c>
      <c r="L161" s="73">
        <f>IF('Indicator Data'!AV164="No data","x",ROUND(IF('Indicator Data'!AV164&gt;L$195,10,IF('Indicator Data'!AV164&lt;L$194,0,10-(L$195-'Indicator Data'!AV164)/(L$195-L$194)*10)),1))</f>
        <v>0.2</v>
      </c>
      <c r="M161" s="73">
        <f>IF('Indicator Data'!AW164="No data","x",IF('Indicator Data'!AW164=0,0,ROUND(IF(LOG('Indicator Data'!AW164)&gt;M$195,10,IF(LOG('Indicator Data'!AW164)&lt;M$194,0,10-(M$195-LOG('Indicator Data'!AW164))/(M$195-M$194)*10)),1)))</f>
        <v>3</v>
      </c>
      <c r="N161" s="74">
        <f t="shared" si="40"/>
        <v>1.3</v>
      </c>
      <c r="O161" s="76">
        <f t="shared" si="41"/>
        <v>4.4000000000000004</v>
      </c>
      <c r="P161" s="88">
        <f>IF(AND('Indicator Data'!BK164="No data",'Indicator Data'!BL164="No data"),0,SUM('Indicator Data'!BK164:BM164)/1000)</f>
        <v>306.70499999999998</v>
      </c>
      <c r="Q161" s="73">
        <f t="shared" si="42"/>
        <v>8.3000000000000007</v>
      </c>
      <c r="R161" s="77">
        <f>P161*1000/'Indicator Data'!CK164</f>
        <v>5.3081861522671038E-3</v>
      </c>
      <c r="S161" s="73">
        <f t="shared" si="43"/>
        <v>4.8</v>
      </c>
      <c r="T161" s="78">
        <f t="shared" si="44"/>
        <v>6.6</v>
      </c>
      <c r="U161" s="73">
        <f>IF('Indicator Data'!BA164="No data","x",ROUND(IF('Indicator Data'!BA164&gt;U$195,10,IF('Indicator Data'!BA164&lt;U$194,0,10-(U$195-'Indicator Data'!BA164)/(U$195-U$194)*10)),1))</f>
        <v>10</v>
      </c>
      <c r="V161" s="73">
        <f>IF('Indicator Data'!BB164="No data","x",IF('Indicator Data'!BB164=0,0,ROUND(IF(LOG('Indicator Data'!BB164)&gt;V$195,10,IF(LOG('Indicator Data'!BB164)&lt;V$194,0,10-(V$195-LOG('Indicator Data'!BB164))/(V$195-V$194)*10)),1)))</f>
        <v>9.9</v>
      </c>
      <c r="W161" s="73">
        <f t="shared" si="45"/>
        <v>9.9499999999999993</v>
      </c>
      <c r="X161" s="73">
        <f>IF('Indicator Data'!AZ164="No data","x",ROUND(IF('Indicator Data'!AZ164&gt;X$195,10,IF('Indicator Data'!AZ164&lt;X$194,0,10-(X$195-'Indicator Data'!AZ164)/(X$195-X$194)*10)),1))</f>
        <v>10</v>
      </c>
      <c r="Y161" s="73">
        <f>IF('Indicator Data'!BC164="No data","x",ROUND(IF('Indicator Data'!BC164&gt;Y$195,10,IF('Indicator Data'!BC164&lt;Y$194,0,10-(Y$195-'Indicator Data'!BC164)/(Y$195-Y$194)*10)),1))</f>
        <v>0.2</v>
      </c>
      <c r="Z161" s="211">
        <f>IF('Indicator Data'!BD164="No data","x",ROUND(IF('Indicator Data'!BD164&gt;Z$195,10,IF('Indicator Data'!BD164&lt;Z$194,0,10-(Z$195-'Indicator Data'!BD164)/(Z$195-Z$194)*10)),1))</f>
        <v>0.1</v>
      </c>
      <c r="AA161" s="77">
        <f>IF('Indicator Data'!BE164="No data","x",IF('Indicator Data'!BE164&gt;'Indicator Data'!BE164,1,'Indicator Data'!BE164/'Indicator Data'!CK164))</f>
        <v>0.3346269958419944</v>
      </c>
      <c r="AB161" s="211">
        <f t="shared" si="46"/>
        <v>3.7</v>
      </c>
      <c r="AC161" s="74">
        <f t="shared" si="47"/>
        <v>5.9</v>
      </c>
      <c r="AD161" s="73">
        <f>IF('Indicator Data'!AX164="No data","x",ROUND(IF('Indicator Data'!AX164&gt;AD$195,10,IF('Indicator Data'!AX164&lt;AD$194,0,10-(AD$195-'Indicator Data'!AX164)/(AD$195-AD$194)*10)),1))</f>
        <v>2.9</v>
      </c>
      <c r="AE161" s="73">
        <f>IF('Indicator Data'!AY164="No data","x",ROUND(IF('Indicator Data'!AY164&gt;AE$195,10,IF('Indicator Data'!AY164&lt;AE$194,0,10-(AE$195-'Indicator Data'!AY164)/(AE$195-AE$194)*10)),1))</f>
        <v>1.3</v>
      </c>
      <c r="AF161" s="74">
        <f t="shared" si="48"/>
        <v>2.1</v>
      </c>
      <c r="AG161" s="88">
        <f>('Indicator Data'!BJ164+'Indicator Data'!BI164*0.5+'Indicator Data'!BH164*0.25)/1000</f>
        <v>4.2839999999999998</v>
      </c>
      <c r="AH161" s="79">
        <f>AG161*1000/'Indicator Data'!CK164</f>
        <v>7.414378466706533E-5</v>
      </c>
      <c r="AI161" s="74">
        <f t="shared" si="49"/>
        <v>0</v>
      </c>
      <c r="AJ161" s="73">
        <f>IF('Indicator Data'!BN164="No data","x",ROUND(IF('Indicator Data'!BN164&lt;$AJ$194,10,IF('Indicator Data'!BN164&gt;$AJ$195,0,($AJ$195-'Indicator Data'!BN164)/($AJ$195-$AJ$194)*10)),1))</f>
        <v>3.3</v>
      </c>
      <c r="AK161" s="73">
        <f>IF('Indicator Data'!BO164="No data","x",ROUND(IF('Indicator Data'!BO164&gt;$AK$195,10,IF('Indicator Data'!BO164&lt;$AK$194,0,10-($AK$195-'Indicator Data'!BO164)/($AK$195-$AK$194)*10)),1))</f>
        <v>0.4</v>
      </c>
      <c r="AL161" s="80">
        <f>IF('Indicator Data'!BP164="No data","x",ROUND(IF('Indicator Data'!BP164&gt;$AL$195,10,IF('Indicator Data'!BP164&lt;$AL$194,0,10-($AL$195-'Indicator Data'!BP164)/($AL$195-$AL$194)*10)),1))</f>
        <v>2.2999999999999998</v>
      </c>
      <c r="AM161" s="80">
        <f>IF('Indicator Data'!BQ164="No data","x",ROUND(IF('Indicator Data'!BQ164&gt;$AM$195,10,IF('Indicator Data'!BQ164&lt;$AM$194,0,10-($AM$195-'Indicator Data'!BQ164)/($AM$195-$AM$194)*10)),1))</f>
        <v>3.1</v>
      </c>
      <c r="AN161" s="73">
        <f t="shared" si="50"/>
        <v>2.5</v>
      </c>
      <c r="AO161" s="74">
        <f t="shared" si="51"/>
        <v>1.9</v>
      </c>
      <c r="AP161" s="81">
        <f t="shared" si="52"/>
        <v>2.8</v>
      </c>
      <c r="AQ161" s="82">
        <f t="shared" si="36"/>
        <v>5</v>
      </c>
    </row>
    <row r="162" spans="1:43" s="4" customFormat="1" x14ac:dyDescent="0.25">
      <c r="A162" s="126" t="str">
        <f>'Indicator Data'!A165</f>
        <v>South Sudan</v>
      </c>
      <c r="B162" s="59" t="str">
        <f>'Indicator Data'!B165</f>
        <v>SSD</v>
      </c>
      <c r="C162" s="73">
        <f>ROUND(IF('Indicator Data'!AQ165="No data",IF((0.1233*LN('Indicator Data'!CJ165)-0.4559)&gt;C$195,0,IF((0.1233*LN('Indicator Data'!CJ165)-0.4559)&lt;C$194,10,(C$195-(0.1233*LN('Indicator Data'!CJ165)-0.4559))/(C$195-C$194)*10)),IF('Indicator Data'!AQ165&gt;C$195,0,IF('Indicator Data'!AQ165&lt;C$194,10,(C$195-'Indicator Data'!AQ165)/(C$195-C$194)*10))),1)</f>
        <v>8.6</v>
      </c>
      <c r="D162" s="73">
        <f>IF('Indicator Data'!AR165="No data","x",ROUND((IF(LOG('Indicator Data'!AR165*1000)&gt;D$195,10,IF(LOG('Indicator Data'!AR165*1000)&lt;D$194,0,10-(D$195-LOG('Indicator Data'!AR165*1000))/(D$195-D$194)*10))),1))</f>
        <v>10</v>
      </c>
      <c r="E162" s="74">
        <f t="shared" si="37"/>
        <v>9.4</v>
      </c>
      <c r="F162" s="73" t="str">
        <f>IF('Indicator Data'!BF165="No data","x",ROUND(IF('Indicator Data'!BF165&gt;F$195,10,IF('Indicator Data'!BF165&lt;F$194,0,10-(F$195-'Indicator Data'!BF165)/(F$195-F$194)*10)),1))</f>
        <v>x</v>
      </c>
      <c r="G162" s="73" t="str">
        <f>IF('Indicator Data'!BG165="No data","x",ROUND(IF('Indicator Data'!BG165&gt;G$195,10,IF('Indicator Data'!BG165&lt;G$194,0,10-(G$195-'Indicator Data'!BG165)/(G$195-G$194)*10)),1))</f>
        <v>x</v>
      </c>
      <c r="H162" s="74" t="str">
        <f t="shared" si="38"/>
        <v>x</v>
      </c>
      <c r="I162" s="75">
        <f>SUM(IF('Indicator Data'!AS165=0,0,'Indicator Data'!AS165),SUM('Indicator Data'!AT165:AU165))</f>
        <v>6656.4241540000003</v>
      </c>
      <c r="J162" s="75">
        <f>I162/'Indicator Data'!CK165*1000000</f>
        <v>606.45705817826661</v>
      </c>
      <c r="K162" s="73">
        <f t="shared" si="39"/>
        <v>10</v>
      </c>
      <c r="L162" s="73" t="str">
        <f>IF('Indicator Data'!AV165="No data","x",ROUND(IF('Indicator Data'!AV165&gt;L$195,10,IF('Indicator Data'!AV165&lt;L$194,0,10-(L$195-'Indicator Data'!AV165)/(L$195-L$194)*10)),1))</f>
        <v>x</v>
      </c>
      <c r="M162" s="73">
        <f>IF('Indicator Data'!AW165="No data","x",IF('Indicator Data'!AW165=0,0,ROUND(IF(LOG('Indicator Data'!AW165)&gt;M$195,10,IF(LOG('Indicator Data'!AW165)&lt;M$194,0,10-(M$195-LOG('Indicator Data'!AW165))/(M$195-M$194)*10)),1)))</f>
        <v>10</v>
      </c>
      <c r="N162" s="74">
        <f t="shared" si="40"/>
        <v>10</v>
      </c>
      <c r="O162" s="76">
        <f t="shared" si="41"/>
        <v>9.6</v>
      </c>
      <c r="P162" s="88">
        <f>IF(AND('Indicator Data'!BK165="No data",'Indicator Data'!BL165="No data"),0,SUM('Indicator Data'!BK165:BM165)/1000)</f>
        <v>2299.933</v>
      </c>
      <c r="Q162" s="73">
        <f t="shared" si="42"/>
        <v>10</v>
      </c>
      <c r="R162" s="77">
        <f>P162*1000/'Indicator Data'!CK165</f>
        <v>0.20954352801405257</v>
      </c>
      <c r="S162" s="73">
        <f t="shared" si="43"/>
        <v>10</v>
      </c>
      <c r="T162" s="78">
        <f t="shared" si="44"/>
        <v>10</v>
      </c>
      <c r="U162" s="73">
        <f>IF('Indicator Data'!BA165="No data","x",ROUND(IF('Indicator Data'!BA165&gt;U$195,10,IF('Indicator Data'!BA165&lt;U$194,0,10-(U$195-'Indicator Data'!BA165)/(U$195-U$194)*10)),1))</f>
        <v>5.4</v>
      </c>
      <c r="V162" s="73">
        <f>IF('Indicator Data'!BB165="No data","x",IF('Indicator Data'!BB165=0,0,ROUND(IF(LOG('Indicator Data'!BB165)&gt;V$195,10,IF(LOG('Indicator Data'!BB165)&lt;V$194,0,10-(V$195-LOG('Indicator Data'!BB165))/(V$195-V$194)*10)),1)))</f>
        <v>7.7</v>
      </c>
      <c r="W162" s="73">
        <f t="shared" si="45"/>
        <v>6.5500000000000007</v>
      </c>
      <c r="X162" s="73">
        <f>IF('Indicator Data'!AZ165="No data","x",ROUND(IF('Indicator Data'!AZ165&gt;X$195,10,IF('Indicator Data'!AZ165&lt;X$194,0,10-(X$195-'Indicator Data'!AZ165)/(X$195-X$194)*10)),1))</f>
        <v>2.7</v>
      </c>
      <c r="Y162" s="73">
        <f>IF('Indicator Data'!BC165="No data","x",ROUND(IF('Indicator Data'!BC165&gt;Y$195,10,IF('Indicator Data'!BC165&lt;Y$194,0,10-(Y$195-'Indicator Data'!BC165)/(Y$195-Y$194)*10)),1))</f>
        <v>4.5999999999999996</v>
      </c>
      <c r="Z162" s="211">
        <f>IF('Indicator Data'!BD165="No data","x",ROUND(IF('Indicator Data'!BD165&gt;Z$195,10,IF('Indicator Data'!BD165&lt;Z$194,0,10-(Z$195-'Indicator Data'!BD165)/(Z$195-Z$194)*10)),1))</f>
        <v>3.5</v>
      </c>
      <c r="AA162" s="77">
        <f>IF('Indicator Data'!BE165="No data","x",IF('Indicator Data'!BE165&gt;'Indicator Data'!BE165,1,'Indicator Data'!BE165/'Indicator Data'!CK165))</f>
        <v>0.86555140708022649</v>
      </c>
      <c r="AB162" s="211">
        <f t="shared" si="46"/>
        <v>9.6</v>
      </c>
      <c r="AC162" s="74">
        <f t="shared" si="47"/>
        <v>5.6</v>
      </c>
      <c r="AD162" s="73">
        <f>IF('Indicator Data'!AX165="No data","x",ROUND(IF('Indicator Data'!AX165&gt;AD$195,10,IF('Indicator Data'!AX165&lt;AD$194,0,10-(AD$195-'Indicator Data'!AX165)/(AD$195-AD$194)*10)),1))</f>
        <v>7.4</v>
      </c>
      <c r="AE162" s="73">
        <f>IF('Indicator Data'!AY165="No data","x",ROUND(IF('Indicator Data'!AY165&gt;AE$195,10,IF('Indicator Data'!AY165&lt;AE$194,0,10-(AE$195-'Indicator Data'!AY165)/(AE$195-AE$194)*10)),1))</f>
        <v>6.1</v>
      </c>
      <c r="AF162" s="74">
        <f t="shared" si="48"/>
        <v>6.8</v>
      </c>
      <c r="AG162" s="88">
        <f>('Indicator Data'!BJ165+'Indicator Data'!BI165*0.5+'Indicator Data'!BH165*0.25)/1000</f>
        <v>65.352000000000004</v>
      </c>
      <c r="AH162" s="79">
        <f>AG162*1000/'Indicator Data'!CK165</f>
        <v>5.9541250300658172E-3</v>
      </c>
      <c r="AI162" s="74">
        <f t="shared" si="49"/>
        <v>0.6</v>
      </c>
      <c r="AJ162" s="73">
        <f>IF('Indicator Data'!BN165="No data","x",ROUND(IF('Indicator Data'!BN165&lt;$AJ$194,10,IF('Indicator Data'!BN165&gt;$AJ$195,0,($AJ$195-'Indicator Data'!BN165)/($AJ$195-$AJ$194)*10)),1))</f>
        <v>7.5</v>
      </c>
      <c r="AK162" s="73">
        <f>IF('Indicator Data'!BO165="No data","x",ROUND(IF('Indicator Data'!BO165&gt;$AK$195,10,IF('Indicator Data'!BO165&lt;$AK$194,0,10-($AK$195-'Indicator Data'!BO165)/($AK$195-$AK$194)*10)),1))</f>
        <v>8.6</v>
      </c>
      <c r="AL162" s="80" t="str">
        <f>IF('Indicator Data'!BP165="No data","x",ROUND(IF('Indicator Data'!BP165&gt;$AL$195,10,IF('Indicator Data'!BP165&lt;$AL$194,0,10-($AL$195-'Indicator Data'!BP165)/($AL$195-$AL$194)*10)),1))</f>
        <v>x</v>
      </c>
      <c r="AM162" s="80" t="str">
        <f>IF('Indicator Data'!BQ165="No data","x",ROUND(IF('Indicator Data'!BQ165&gt;$AM$195,10,IF('Indicator Data'!BQ165&lt;$AM$194,0,10-($AM$195-'Indicator Data'!BQ165)/($AM$195-$AM$194)*10)),1))</f>
        <v>x</v>
      </c>
      <c r="AN162" s="73" t="str">
        <f t="shared" si="50"/>
        <v>x</v>
      </c>
      <c r="AO162" s="74">
        <f t="shared" si="51"/>
        <v>8.1</v>
      </c>
      <c r="AP162" s="81">
        <f t="shared" si="52"/>
        <v>5.9</v>
      </c>
      <c r="AQ162" s="82">
        <f t="shared" si="36"/>
        <v>8.6999999999999993</v>
      </c>
    </row>
    <row r="163" spans="1:43" s="4" customFormat="1" x14ac:dyDescent="0.25">
      <c r="A163" s="126" t="str">
        <f>'Indicator Data'!A166</f>
        <v>Spain</v>
      </c>
      <c r="B163" s="59" t="str">
        <f>'Indicator Data'!B166</f>
        <v>ESP</v>
      </c>
      <c r="C163" s="73">
        <f>ROUND(IF('Indicator Data'!AQ166="No data",IF((0.1233*LN('Indicator Data'!CJ166)-0.4559)&gt;C$195,0,IF((0.1233*LN('Indicator Data'!CJ166)-0.4559)&lt;C$194,10,(C$195-(0.1233*LN('Indicator Data'!CJ166)-0.4559))/(C$195-C$194)*10)),IF('Indicator Data'!AQ166&gt;C$195,0,IF('Indicator Data'!AQ166&lt;C$194,10,(C$195-'Indicator Data'!AQ166)/(C$195-C$194)*10))),1)</f>
        <v>0.9</v>
      </c>
      <c r="D163" s="73" t="str">
        <f>IF('Indicator Data'!AR166="No data","x",ROUND((IF(LOG('Indicator Data'!AR166*1000)&gt;D$195,10,IF(LOG('Indicator Data'!AR166*1000)&lt;D$194,0,10-(D$195-LOG('Indicator Data'!AR166*1000))/(D$195-D$194)*10))),1))</f>
        <v>x</v>
      </c>
      <c r="E163" s="74">
        <f t="shared" si="37"/>
        <v>0.9</v>
      </c>
      <c r="F163" s="73">
        <f>IF('Indicator Data'!BF166="No data","x",ROUND(IF('Indicator Data'!BF166&gt;F$195,10,IF('Indicator Data'!BF166&lt;F$194,0,10-(F$195-'Indicator Data'!BF166)/(F$195-F$194)*10)),1))</f>
        <v>1.1000000000000001</v>
      </c>
      <c r="G163" s="73">
        <f>IF('Indicator Data'!BG166="No data","x",ROUND(IF('Indicator Data'!BG166&gt;G$195,10,IF('Indicator Data'!BG166&lt;G$194,0,10-(G$195-'Indicator Data'!BG166)/(G$195-G$194)*10)),1))</f>
        <v>2.7</v>
      </c>
      <c r="H163" s="74">
        <f t="shared" si="38"/>
        <v>1.9</v>
      </c>
      <c r="I163" s="75">
        <f>SUM(IF('Indicator Data'!AS166=0,0,'Indicator Data'!AS166),SUM('Indicator Data'!AT166:AU166))</f>
        <v>-4.6837999999999998E-2</v>
      </c>
      <c r="J163" s="75">
        <f>I163/'Indicator Data'!CK166*1000000</f>
        <v>-1.002445266163151E-3</v>
      </c>
      <c r="K163" s="73">
        <f t="shared" si="39"/>
        <v>0</v>
      </c>
      <c r="L163" s="73" t="str">
        <f>IF('Indicator Data'!AV166="No data","x",ROUND(IF('Indicator Data'!AV166&gt;L$195,10,IF('Indicator Data'!AV166&lt;L$194,0,10-(L$195-'Indicator Data'!AV166)/(L$195-L$194)*10)),1))</f>
        <v>x</v>
      </c>
      <c r="M163" s="73">
        <f>IF('Indicator Data'!AW166="No data","x",IF('Indicator Data'!AW166=0,0,ROUND(IF(LOG('Indicator Data'!AW166)&gt;M$195,10,IF(LOG('Indicator Data'!AW166)&lt;M$194,0,10-(M$195-LOG('Indicator Data'!AW166))/(M$195-M$194)*10)),1)))</f>
        <v>2.9</v>
      </c>
      <c r="N163" s="74">
        <f t="shared" si="40"/>
        <v>1.5</v>
      </c>
      <c r="O163" s="76">
        <f t="shared" si="41"/>
        <v>1.3</v>
      </c>
      <c r="P163" s="88">
        <f>IF(AND('Indicator Data'!BK166="No data",'Indicator Data'!BL166="No data"),0,SUM('Indicator Data'!BK166:BM166)/1000)</f>
        <v>99.141999999999996</v>
      </c>
      <c r="Q163" s="73">
        <f t="shared" si="42"/>
        <v>6.7</v>
      </c>
      <c r="R163" s="77">
        <f>P163*1000/'Indicator Data'!CK166</f>
        <v>2.1218760104604623E-3</v>
      </c>
      <c r="S163" s="73">
        <f t="shared" si="43"/>
        <v>3.8</v>
      </c>
      <c r="T163" s="78">
        <f t="shared" si="44"/>
        <v>5.3</v>
      </c>
      <c r="U163" s="73">
        <f>IF('Indicator Data'!BA166="No data","x",ROUND(IF('Indicator Data'!BA166&gt;U$195,10,IF('Indicator Data'!BA166&lt;U$194,0,10-(U$195-'Indicator Data'!BA166)/(U$195-U$194)*10)),1))</f>
        <v>0.8</v>
      </c>
      <c r="V163" s="73">
        <f>IF('Indicator Data'!BB166="No data","x",IF('Indicator Data'!BB166=0,0,ROUND(IF(LOG('Indicator Data'!BB166)&gt;V$195,10,IF(LOG('Indicator Data'!BB166)&lt;V$194,0,10-(V$195-LOG('Indicator Data'!BB166))/(V$195-V$194)*10)),1)))</f>
        <v>4.2</v>
      </c>
      <c r="W163" s="73">
        <f t="shared" si="45"/>
        <v>2.5</v>
      </c>
      <c r="X163" s="73">
        <f>IF('Indicator Data'!AZ166="No data","x",ROUND(IF('Indicator Data'!AZ166&gt;X$195,10,IF('Indicator Data'!AZ166&lt;X$194,0,10-(X$195-'Indicator Data'!AZ166)/(X$195-X$194)*10)),1))</f>
        <v>0.2</v>
      </c>
      <c r="Y163" s="73" t="str">
        <f>IF('Indicator Data'!BC166="No data","x",ROUND(IF('Indicator Data'!BC166&gt;Y$195,10,IF('Indicator Data'!BC166&lt;Y$194,0,10-(Y$195-'Indicator Data'!BC166)/(Y$195-Y$194)*10)),1))</f>
        <v>x</v>
      </c>
      <c r="Z163" s="211" t="str">
        <f>IF('Indicator Data'!BD166="No data","x",ROUND(IF('Indicator Data'!BD166&gt;Z$195,10,IF('Indicator Data'!BD166&lt;Z$194,0,10-(Z$195-'Indicator Data'!BD166)/(Z$195-Z$194)*10)),1))</f>
        <v>x</v>
      </c>
      <c r="AA163" s="77">
        <f>IF('Indicator Data'!BE166="No data","x",IF('Indicator Data'!BE166&gt;'Indicator Data'!BE166,1,'Indicator Data'!BE166/'Indicator Data'!CK166))</f>
        <v>6.7631560721541428E-6</v>
      </c>
      <c r="AB163" s="211">
        <f t="shared" si="46"/>
        <v>0</v>
      </c>
      <c r="AC163" s="74">
        <f t="shared" si="47"/>
        <v>0.9</v>
      </c>
      <c r="AD163" s="73">
        <f>IF('Indicator Data'!AX166="No data","x",ROUND(IF('Indicator Data'!AX166&gt;AD$195,10,IF('Indicator Data'!AX166&lt;AD$194,0,10-(AD$195-'Indicator Data'!AX166)/(AD$195-AD$194)*10)),1))</f>
        <v>0.2</v>
      </c>
      <c r="AE163" s="73" t="str">
        <f>IF('Indicator Data'!AY166="No data","x",ROUND(IF('Indicator Data'!AY166&gt;AE$195,10,IF('Indicator Data'!AY166&lt;AE$194,0,10-(AE$195-'Indicator Data'!AY166)/(AE$195-AE$194)*10)),1))</f>
        <v>x</v>
      </c>
      <c r="AF163" s="74">
        <f t="shared" si="48"/>
        <v>0.2</v>
      </c>
      <c r="AG163" s="88">
        <f>('Indicator Data'!BJ166+'Indicator Data'!BI166*0.5+'Indicator Data'!BH166*0.25)/1000</f>
        <v>0.69499999999999995</v>
      </c>
      <c r="AH163" s="79">
        <f>AG163*1000/'Indicator Data'!CK166</f>
        <v>1.4874662880212435E-5</v>
      </c>
      <c r="AI163" s="74">
        <f t="shared" si="49"/>
        <v>0</v>
      </c>
      <c r="AJ163" s="73">
        <f>IF('Indicator Data'!BN166="No data","x",ROUND(IF('Indicator Data'!BN166&lt;$AJ$194,10,IF('Indicator Data'!BN166&gt;$AJ$195,0,($AJ$195-'Indicator Data'!BN166)/($AJ$195-$AJ$194)*10)),1))</f>
        <v>2.7</v>
      </c>
      <c r="AK163" s="73">
        <f>IF('Indicator Data'!BO166="No data","x",ROUND(IF('Indicator Data'!BO166&gt;$AK$195,10,IF('Indicator Data'!BO166&lt;$AK$194,0,10-($AK$195-'Indicator Data'!BO166)/($AK$195-$AK$194)*10)),1))</f>
        <v>0</v>
      </c>
      <c r="AL163" s="80">
        <f>IF('Indicator Data'!BP166="No data","x",ROUND(IF('Indicator Data'!BP166&gt;$AL$195,10,IF('Indicator Data'!BP166&lt;$AL$194,0,10-($AL$195-'Indicator Data'!BP166)/($AL$195-$AL$194)*10)),1))</f>
        <v>1.1000000000000001</v>
      </c>
      <c r="AM163" s="80">
        <f>IF('Indicator Data'!BQ166="No data","x",ROUND(IF('Indicator Data'!BQ166&gt;$AM$195,10,IF('Indicator Data'!BQ166&lt;$AM$194,0,10-($AM$195-'Indicator Data'!BQ166)/($AM$195-$AM$194)*10)),1))</f>
        <v>4.2</v>
      </c>
      <c r="AN163" s="73">
        <f t="shared" si="50"/>
        <v>1.7</v>
      </c>
      <c r="AO163" s="74">
        <f t="shared" si="51"/>
        <v>1.4</v>
      </c>
      <c r="AP163" s="81">
        <f t="shared" si="52"/>
        <v>0.6</v>
      </c>
      <c r="AQ163" s="82">
        <f t="shared" ref="AQ163:AQ193" si="53">ROUND((10-GEOMEAN(((10-T163)/10*9+1),((10-AP163)/10*9+1)))/9*10,1)</f>
        <v>3.3</v>
      </c>
    </row>
    <row r="164" spans="1:43" s="4" customFormat="1" x14ac:dyDescent="0.25">
      <c r="A164" s="126" t="str">
        <f>'Indicator Data'!A167</f>
        <v>Sri Lanka</v>
      </c>
      <c r="B164" s="59" t="str">
        <f>'Indicator Data'!B167</f>
        <v>LKA</v>
      </c>
      <c r="C164" s="73">
        <f>ROUND(IF('Indicator Data'!AQ167="No data",IF((0.1233*LN('Indicator Data'!CJ167)-0.4559)&gt;C$195,0,IF((0.1233*LN('Indicator Data'!CJ167)-0.4559)&lt;C$194,10,(C$195-(0.1233*LN('Indicator Data'!CJ167)-0.4559))/(C$195-C$194)*10)),IF('Indicator Data'!AQ167&gt;C$195,0,IF('Indicator Data'!AQ167&lt;C$194,10,(C$195-'Indicator Data'!AQ167)/(C$195-C$194)*10))),1)</f>
        <v>2.8</v>
      </c>
      <c r="D164" s="73" t="str">
        <f>IF('Indicator Data'!AR167="No data","x",ROUND((IF(LOG('Indicator Data'!AR167*1000)&gt;D$195,10,IF(LOG('Indicator Data'!AR167*1000)&lt;D$194,0,10-(D$195-LOG('Indicator Data'!AR167*1000))/(D$195-D$194)*10))),1))</f>
        <v>x</v>
      </c>
      <c r="E164" s="74">
        <f t="shared" si="37"/>
        <v>2.8</v>
      </c>
      <c r="F164" s="73">
        <f>IF('Indicator Data'!BF167="No data","x",ROUND(IF('Indicator Data'!BF167&gt;F$195,10,IF('Indicator Data'!BF167&lt;F$194,0,10-(F$195-'Indicator Data'!BF167)/(F$195-F$194)*10)),1))</f>
        <v>4.7</v>
      </c>
      <c r="G164" s="73">
        <f>IF('Indicator Data'!BG167="No data","x",ROUND(IF('Indicator Data'!BG167&gt;G$195,10,IF('Indicator Data'!BG167&lt;G$194,0,10-(G$195-'Indicator Data'!BG167)/(G$195-G$194)*10)),1))</f>
        <v>3.7</v>
      </c>
      <c r="H164" s="74">
        <f t="shared" si="38"/>
        <v>4.2</v>
      </c>
      <c r="I164" s="75">
        <f>SUM(IF('Indicator Data'!AS167=0,0,'Indicator Data'!AS167),SUM('Indicator Data'!AT167:AU167))</f>
        <v>210.07629400000002</v>
      </c>
      <c r="J164" s="75">
        <f>I164/'Indicator Data'!CK167*1000000</f>
        <v>9.6943375173050317</v>
      </c>
      <c r="K164" s="73">
        <f t="shared" si="39"/>
        <v>0.2</v>
      </c>
      <c r="L164" s="73">
        <f>IF('Indicator Data'!AV167="No data","x",ROUND(IF('Indicator Data'!AV167&gt;L$195,10,IF('Indicator Data'!AV167&lt;L$194,0,10-(L$195-'Indicator Data'!AV167)/(L$195-L$194)*10)),1))</f>
        <v>0.2</v>
      </c>
      <c r="M164" s="73">
        <f>IF('Indicator Data'!AW167="No data","x",IF('Indicator Data'!AW167=0,0,ROUND(IF(LOG('Indicator Data'!AW167)&gt;M$195,10,IF(LOG('Indicator Data'!AW167)&lt;M$194,0,10-(M$195-LOG('Indicator Data'!AW167))/(M$195-M$194)*10)),1)))</f>
        <v>8.1</v>
      </c>
      <c r="N164" s="74">
        <f t="shared" si="40"/>
        <v>2.8</v>
      </c>
      <c r="O164" s="76">
        <f t="shared" si="41"/>
        <v>3.2</v>
      </c>
      <c r="P164" s="88">
        <f>IF(AND('Indicator Data'!BK167="No data",'Indicator Data'!BL167="No data"),0,SUM('Indicator Data'!BK167:BM167)/1000)</f>
        <v>39.963000000000001</v>
      </c>
      <c r="Q164" s="73">
        <f t="shared" si="42"/>
        <v>5.3</v>
      </c>
      <c r="R164" s="77">
        <f>P164*1000/'Indicator Data'!CK167</f>
        <v>1.8441624365482235E-3</v>
      </c>
      <c r="S164" s="73">
        <f t="shared" si="43"/>
        <v>3.7</v>
      </c>
      <c r="T164" s="78">
        <f t="shared" si="44"/>
        <v>4.5</v>
      </c>
      <c r="U164" s="73">
        <f>IF('Indicator Data'!BA167="No data","x",ROUND(IF('Indicator Data'!BA167&gt;U$195,10,IF('Indicator Data'!BA167&lt;U$194,0,10-(U$195-'Indicator Data'!BA167)/(U$195-U$194)*10)),1))</f>
        <v>0.2</v>
      </c>
      <c r="V164" s="73">
        <f>IF('Indicator Data'!BB167="No data","x",IF('Indicator Data'!BB167=0,0,ROUND(IF(LOG('Indicator Data'!BB167)&gt;V$195,10,IF(LOG('Indicator Data'!BB167)&lt;V$194,0,10-(V$195-LOG('Indicator Data'!BB167))/(V$195-V$194)*10)),1)))</f>
        <v>1</v>
      </c>
      <c r="W164" s="73">
        <f t="shared" si="45"/>
        <v>0.6</v>
      </c>
      <c r="X164" s="73">
        <f>IF('Indicator Data'!AZ167="No data","x",ROUND(IF('Indicator Data'!AZ167&gt;X$195,10,IF('Indicator Data'!AZ167&lt;X$194,0,10-(X$195-'Indicator Data'!AZ167)/(X$195-X$194)*10)),1))</f>
        <v>1.2</v>
      </c>
      <c r="Y164" s="73">
        <f>IF('Indicator Data'!BC167="No data","x",ROUND(IF('Indicator Data'!BC167&gt;Y$195,10,IF('Indicator Data'!BC167&lt;Y$194,0,10-(Y$195-'Indicator Data'!BC167)/(Y$195-Y$194)*10)),1))</f>
        <v>0</v>
      </c>
      <c r="Z164" s="211">
        <f>IF('Indicator Data'!BD167="No data","x",ROUND(IF('Indicator Data'!BD167&gt;Z$195,10,IF('Indicator Data'!BD167&lt;Z$194,0,10-(Z$195-'Indicator Data'!BD167)/(Z$195-Z$194)*10)),1))</f>
        <v>0</v>
      </c>
      <c r="AA164" s="77">
        <f>IF('Indicator Data'!BE167="No data","x",IF('Indicator Data'!BE167&gt;'Indicator Data'!BE167,1,'Indicator Data'!BE167/'Indicator Data'!CK167))</f>
        <v>8.6565759113982465E-3</v>
      </c>
      <c r="AB164" s="211">
        <f t="shared" si="46"/>
        <v>0.1</v>
      </c>
      <c r="AC164" s="74">
        <f t="shared" si="47"/>
        <v>0.5</v>
      </c>
      <c r="AD164" s="73">
        <f>IF('Indicator Data'!AX167="No data","x",ROUND(IF('Indicator Data'!AX167&gt;AD$195,10,IF('Indicator Data'!AX167&lt;AD$194,0,10-(AD$195-'Indicator Data'!AX167)/(AD$195-AD$194)*10)),1))</f>
        <v>0.7</v>
      </c>
      <c r="AE164" s="73">
        <f>IF('Indicator Data'!AY167="No data","x",ROUND(IF('Indicator Data'!AY167&gt;AE$195,10,IF('Indicator Data'!AY167&lt;AE$194,0,10-(AE$195-'Indicator Data'!AY167)/(AE$195-AE$194)*10)),1))</f>
        <v>4.5999999999999996</v>
      </c>
      <c r="AF164" s="74">
        <f t="shared" si="48"/>
        <v>2.7</v>
      </c>
      <c r="AG164" s="88">
        <f>('Indicator Data'!BJ167+'Indicator Data'!BI167*0.5+'Indicator Data'!BH167*0.25)/1000</f>
        <v>454.08625000000001</v>
      </c>
      <c r="AH164" s="79">
        <f>AG164*1000/'Indicator Data'!CK167</f>
        <v>2.0954603137978773E-2</v>
      </c>
      <c r="AI164" s="74">
        <f t="shared" si="49"/>
        <v>2.1</v>
      </c>
      <c r="AJ164" s="73">
        <f>IF('Indicator Data'!BN167="No data","x",ROUND(IF('Indicator Data'!BN167&lt;$AJ$194,10,IF('Indicator Data'!BN167&gt;$AJ$195,0,($AJ$195-'Indicator Data'!BN167)/($AJ$195-$AJ$194)*10)),1))</f>
        <v>4.7</v>
      </c>
      <c r="AK164" s="73">
        <f>IF('Indicator Data'!BO167="No data","x",ROUND(IF('Indicator Data'!BO167&gt;$AK$195,10,IF('Indicator Data'!BO167&lt;$AK$194,0,10-($AK$195-'Indicator Data'!BO167)/($AK$195-$AK$194)*10)),1))</f>
        <v>1.3</v>
      </c>
      <c r="AL164" s="80">
        <f>IF('Indicator Data'!BP167="No data","x",ROUND(IF('Indicator Data'!BP167&gt;$AL$195,10,IF('Indicator Data'!BP167&lt;$AL$194,0,10-($AL$195-'Indicator Data'!BP167)/($AL$195-$AL$194)*10)),1))</f>
        <v>6.5</v>
      </c>
      <c r="AM164" s="80">
        <f>IF('Indicator Data'!BQ167="No data","x",ROUND(IF('Indicator Data'!BQ167&gt;$AM$195,10,IF('Indicator Data'!BQ167&lt;$AM$194,0,10-($AM$195-'Indicator Data'!BQ167)/($AM$195-$AM$194)*10)),1))</f>
        <v>4.2</v>
      </c>
      <c r="AN164" s="73">
        <f t="shared" si="50"/>
        <v>6</v>
      </c>
      <c r="AO164" s="74">
        <f t="shared" si="51"/>
        <v>3</v>
      </c>
      <c r="AP164" s="81">
        <f t="shared" si="52"/>
        <v>2.1</v>
      </c>
      <c r="AQ164" s="82">
        <f t="shared" si="53"/>
        <v>3.4</v>
      </c>
    </row>
    <row r="165" spans="1:43" s="4" customFormat="1" x14ac:dyDescent="0.25">
      <c r="A165" s="127" t="str">
        <f>'Indicator Data'!A168</f>
        <v>Sudan</v>
      </c>
      <c r="B165" s="59" t="str">
        <f>'Indicator Data'!B168</f>
        <v>SDN</v>
      </c>
      <c r="C165" s="73">
        <f>ROUND(IF('Indicator Data'!AQ168="No data",IF((0.1233*LN('Indicator Data'!CJ168)-0.4559)&gt;C$195,0,IF((0.1233*LN('Indicator Data'!CJ168)-0.4559)&lt;C$194,10,(C$195-(0.1233*LN('Indicator Data'!CJ168)-0.4559))/(C$195-C$194)*10)),IF('Indicator Data'!AQ168&gt;C$195,0,IF('Indicator Data'!AQ168&lt;C$194,10,(C$195-'Indicator Data'!AQ168)/(C$195-C$194)*10))),1)</f>
        <v>6.9</v>
      </c>
      <c r="D165" s="73">
        <f>IF('Indicator Data'!AR168="No data","x",ROUND((IF(LOG('Indicator Data'!AR168*1000)&gt;D$195,10,IF(LOG('Indicator Data'!AR168*1000)&lt;D$194,0,10-(D$195-LOG('Indicator Data'!AR168*1000))/(D$195-D$194)*10))),1))</f>
        <v>9.1</v>
      </c>
      <c r="E165" s="74">
        <f t="shared" si="37"/>
        <v>8.1999999999999993</v>
      </c>
      <c r="F165" s="73">
        <f>IF('Indicator Data'!BF168="No data","x",ROUND(IF('Indicator Data'!BF168&gt;F$195,10,IF('Indicator Data'!BF168&lt;F$194,0,10-(F$195-'Indicator Data'!BF168)/(F$195-F$194)*10)),1))</f>
        <v>7.5</v>
      </c>
      <c r="G165" s="73">
        <f>IF('Indicator Data'!BG168="No data","x",ROUND(IF('Indicator Data'!BG168&gt;G$195,10,IF('Indicator Data'!BG168&lt;G$194,0,10-(G$195-'Indicator Data'!BG168)/(G$195-G$194)*10)),1))</f>
        <v>2.6</v>
      </c>
      <c r="H165" s="74">
        <f t="shared" si="38"/>
        <v>5.0999999999999996</v>
      </c>
      <c r="I165" s="75">
        <f>SUM(IF('Indicator Data'!AS168=0,0,'Indicator Data'!AS168),SUM('Indicator Data'!AT168:AU168))</f>
        <v>2336.7952059999998</v>
      </c>
      <c r="J165" s="75">
        <f>I165/'Indicator Data'!CK168*1000000</f>
        <v>55.902142677450193</v>
      </c>
      <c r="K165" s="73">
        <f t="shared" si="39"/>
        <v>1.1000000000000001</v>
      </c>
      <c r="L165" s="73">
        <f>IF('Indicator Data'!AV168="No data","x",ROUND(IF('Indicator Data'!AV168&gt;L$195,10,IF('Indicator Data'!AV168&lt;L$194,0,10-(L$195-'Indicator Data'!AV168)/(L$195-L$194)*10)),1))</f>
        <v>0.5</v>
      </c>
      <c r="M165" s="73">
        <f>IF('Indicator Data'!AW168="No data","x",IF('Indicator Data'!AW168=0,0,ROUND(IF(LOG('Indicator Data'!AW168)&gt;M$195,10,IF(LOG('Indicator Data'!AW168)&lt;M$194,0,10-(M$195-LOG('Indicator Data'!AW168))/(M$195-M$194)*10)),1)))</f>
        <v>2.5</v>
      </c>
      <c r="N165" s="74">
        <f t="shared" si="40"/>
        <v>1.4</v>
      </c>
      <c r="O165" s="76">
        <f t="shared" si="41"/>
        <v>5.7</v>
      </c>
      <c r="P165" s="88">
        <f>IF(AND('Indicator Data'!BK168="No data",'Indicator Data'!BL168="No data"),0,SUM('Indicator Data'!BK168:BM168)/1000)</f>
        <v>3178.5349999999999</v>
      </c>
      <c r="Q165" s="73">
        <f t="shared" si="42"/>
        <v>10</v>
      </c>
      <c r="R165" s="77">
        <f>P165*1000/'Indicator Data'!CK168</f>
        <v>7.6038720303361132E-2</v>
      </c>
      <c r="S165" s="73">
        <f t="shared" si="43"/>
        <v>9.3000000000000007</v>
      </c>
      <c r="T165" s="78">
        <f t="shared" si="44"/>
        <v>9.6999999999999993</v>
      </c>
      <c r="U165" s="73">
        <f>IF('Indicator Data'!BA168="No data","x",ROUND(IF('Indicator Data'!BA168&gt;U$195,10,IF('Indicator Data'!BA168&lt;U$194,0,10-(U$195-'Indicator Data'!BA168)/(U$195-U$194)*10)),1))</f>
        <v>0.4</v>
      </c>
      <c r="V165" s="73">
        <f>IF('Indicator Data'!BB168="No data","x",IF('Indicator Data'!BB168=0,0,ROUND(IF(LOG('Indicator Data'!BB168)&gt;V$195,10,IF(LOG('Indicator Data'!BB168)&lt;V$194,0,10-(V$195-LOG('Indicator Data'!BB168))/(V$195-V$194)*10)),1)))</f>
        <v>4.5</v>
      </c>
      <c r="W165" s="73">
        <f t="shared" si="45"/>
        <v>2.4500000000000002</v>
      </c>
      <c r="X165" s="73">
        <f>IF('Indicator Data'!AZ168="No data","x",ROUND(IF('Indicator Data'!AZ168&gt;X$195,10,IF('Indicator Data'!AZ168&lt;X$194,0,10-(X$195-'Indicator Data'!AZ168)/(X$195-X$194)*10)),1))</f>
        <v>1.4</v>
      </c>
      <c r="Y165" s="73">
        <f>IF('Indicator Data'!BC168="No data","x",ROUND(IF('Indicator Data'!BC168&gt;Y$195,10,IF('Indicator Data'!BC168&lt;Y$194,0,10-(Y$195-'Indicator Data'!BC168)/(Y$195-Y$194)*10)),1))</f>
        <v>1.3</v>
      </c>
      <c r="Z165" s="211">
        <f>IF('Indicator Data'!BD168="No data","x",ROUND(IF('Indicator Data'!BD168&gt;Z$195,10,IF('Indicator Data'!BD168&lt;Z$194,0,10-(Z$195-'Indicator Data'!BD168)/(Z$195-Z$194)*10)),1))</f>
        <v>0.9</v>
      </c>
      <c r="AA165" s="77">
        <f>IF('Indicator Data'!BE168="No data","x",IF('Indicator Data'!BE168&gt;'Indicator Data'!BE168,1,'Indicator Data'!BE168/'Indicator Data'!CK168))</f>
        <v>0.2638982944452849</v>
      </c>
      <c r="AB165" s="211">
        <f t="shared" si="46"/>
        <v>2.9</v>
      </c>
      <c r="AC165" s="74">
        <f t="shared" si="47"/>
        <v>1.9</v>
      </c>
      <c r="AD165" s="73">
        <f>IF('Indicator Data'!AX168="No data","x",ROUND(IF('Indicator Data'!AX168&gt;AD$195,10,IF('Indicator Data'!AX168&lt;AD$194,0,10-(AD$195-'Indicator Data'!AX168)/(AD$195-AD$194)*10)),1))</f>
        <v>4.9000000000000004</v>
      </c>
      <c r="AE165" s="73">
        <f>IF('Indicator Data'!AY168="No data","x",ROUND(IF('Indicator Data'!AY168&gt;AE$195,10,IF('Indicator Data'!AY168&lt;AE$194,0,10-(AE$195-'Indicator Data'!AY168)/(AE$195-AE$194)*10)),1))</f>
        <v>7.3</v>
      </c>
      <c r="AF165" s="74">
        <f t="shared" si="48"/>
        <v>6.1</v>
      </c>
      <c r="AG165" s="88">
        <f>('Indicator Data'!BJ168+'Indicator Data'!BI168*0.5+'Indicator Data'!BH168*0.25)/1000</f>
        <v>91.538250000000005</v>
      </c>
      <c r="AH165" s="79">
        <f>AG165*1000/'Indicator Data'!CK168</f>
        <v>2.1898300282391565E-3</v>
      </c>
      <c r="AI165" s="74">
        <f t="shared" si="49"/>
        <v>0.2</v>
      </c>
      <c r="AJ165" s="73">
        <f>IF('Indicator Data'!BN168="No data","x",ROUND(IF('Indicator Data'!BN168&lt;$AJ$194,10,IF('Indicator Data'!BN168&gt;$AJ$195,0,($AJ$195-'Indicator Data'!BN168)/($AJ$195-$AJ$194)*10)),1))</f>
        <v>5.2</v>
      </c>
      <c r="AK165" s="73">
        <f>IF('Indicator Data'!BO168="No data","x",ROUND(IF('Indicator Data'!BO168&gt;$AK$195,10,IF('Indicator Data'!BO168&lt;$AK$194,0,10-($AK$195-'Indicator Data'!BO168)/($AK$195-$AK$194)*10)),1))</f>
        <v>5</v>
      </c>
      <c r="AL165" s="80" t="str">
        <f>IF('Indicator Data'!BP168="No data","x",ROUND(IF('Indicator Data'!BP168&gt;$AL$195,10,IF('Indicator Data'!BP168&lt;$AL$194,0,10-($AL$195-'Indicator Data'!BP168)/($AL$195-$AL$194)*10)),1))</f>
        <v>x</v>
      </c>
      <c r="AM165" s="80" t="str">
        <f>IF('Indicator Data'!BQ168="No data","x",ROUND(IF('Indicator Data'!BQ168&gt;$AM$195,10,IF('Indicator Data'!BQ168&lt;$AM$194,0,10-($AM$195-'Indicator Data'!BQ168)/($AM$195-$AM$194)*10)),1))</f>
        <v>x</v>
      </c>
      <c r="AN165" s="73" t="str">
        <f t="shared" si="50"/>
        <v>x</v>
      </c>
      <c r="AO165" s="74">
        <f t="shared" si="51"/>
        <v>5.0999999999999996</v>
      </c>
      <c r="AP165" s="81">
        <f t="shared" si="52"/>
        <v>3.7</v>
      </c>
      <c r="AQ165" s="82">
        <f t="shared" si="53"/>
        <v>7.9</v>
      </c>
    </row>
    <row r="166" spans="1:43" s="4" customFormat="1" x14ac:dyDescent="0.25">
      <c r="A166" s="126" t="str">
        <f>'Indicator Data'!A169</f>
        <v>Suriname</v>
      </c>
      <c r="B166" s="59" t="str">
        <f>'Indicator Data'!B169</f>
        <v>SUR</v>
      </c>
      <c r="C166" s="73">
        <f>ROUND(IF('Indicator Data'!AQ169="No data",IF((0.1233*LN('Indicator Data'!CJ169)-0.4559)&gt;C$195,0,IF((0.1233*LN('Indicator Data'!CJ169)-0.4559)&lt;C$194,10,(C$195-(0.1233*LN('Indicator Data'!CJ169)-0.4559))/(C$195-C$194)*10)),IF('Indicator Data'!AQ169&gt;C$195,0,IF('Indicator Data'!AQ169&lt;C$194,10,(C$195-'Indicator Data'!AQ169)/(C$195-C$194)*10))),1)</f>
        <v>3.5</v>
      </c>
      <c r="D166" s="73">
        <f>IF('Indicator Data'!AR169="No data","x",ROUND((IF(LOG('Indicator Data'!AR169*1000)&gt;D$195,10,IF(LOG('Indicator Data'!AR169*1000)&lt;D$194,0,10-(D$195-LOG('Indicator Data'!AR169*1000))/(D$195-D$194)*10))),1))</f>
        <v>5.6</v>
      </c>
      <c r="E166" s="74">
        <f t="shared" si="37"/>
        <v>4.5999999999999996</v>
      </c>
      <c r="F166" s="73">
        <f>IF('Indicator Data'!BF169="No data","x",ROUND(IF('Indicator Data'!BF169&gt;F$195,10,IF('Indicator Data'!BF169&lt;F$194,0,10-(F$195-'Indicator Data'!BF169)/(F$195-F$194)*10)),1))</f>
        <v>5.9</v>
      </c>
      <c r="G166" s="73" t="str">
        <f>IF('Indicator Data'!BG169="No data","x",ROUND(IF('Indicator Data'!BG169&gt;G$195,10,IF('Indicator Data'!BG169&lt;G$194,0,10-(G$195-'Indicator Data'!BG169)/(G$195-G$194)*10)),1))</f>
        <v>x</v>
      </c>
      <c r="H166" s="74">
        <f t="shared" si="38"/>
        <v>5.9</v>
      </c>
      <c r="I166" s="75">
        <f>SUM(IF('Indicator Data'!AS169=0,0,'Indicator Data'!AS169),SUM('Indicator Data'!AT169:AU169))</f>
        <v>11.01</v>
      </c>
      <c r="J166" s="75">
        <f>I166/'Indicator Data'!CK169*1000000</f>
        <v>19.114882003364634</v>
      </c>
      <c r="K166" s="73">
        <f t="shared" si="39"/>
        <v>0.4</v>
      </c>
      <c r="L166" s="73">
        <f>IF('Indicator Data'!AV169="No data","x",ROUND(IF('Indicator Data'!AV169&gt;L$195,10,IF('Indicator Data'!AV169&lt;L$194,0,10-(L$195-'Indicator Data'!AV169)/(L$195-L$194)*10)),1))</f>
        <v>0.5</v>
      </c>
      <c r="M166" s="73">
        <f>IF('Indicator Data'!AW169="No data","x",IF('Indicator Data'!AW169=0,0,ROUND(IF(LOG('Indicator Data'!AW169)&gt;M$195,10,IF(LOG('Indicator Data'!AW169)&lt;M$194,0,10-(M$195-LOG('Indicator Data'!AW169))/(M$195-M$194)*10)),1)))</f>
        <v>0</v>
      </c>
      <c r="N166" s="74">
        <f t="shared" si="40"/>
        <v>0.3</v>
      </c>
      <c r="O166" s="76">
        <f t="shared" si="41"/>
        <v>3.9</v>
      </c>
      <c r="P166" s="88">
        <f>IF(AND('Indicator Data'!BK169="No data",'Indicator Data'!BL169="No data"),0,SUM('Indicator Data'!BK169:BM169)/1000)</f>
        <v>0.255</v>
      </c>
      <c r="Q166" s="73">
        <f t="shared" si="42"/>
        <v>0</v>
      </c>
      <c r="R166" s="77">
        <f>P166*1000/'Indicator Data'!CK169</f>
        <v>4.4271525075912645E-4</v>
      </c>
      <c r="S166" s="73">
        <f t="shared" si="43"/>
        <v>2.6</v>
      </c>
      <c r="T166" s="78">
        <f t="shared" si="44"/>
        <v>1.3</v>
      </c>
      <c r="U166" s="73">
        <f>IF('Indicator Data'!BA169="No data","x",ROUND(IF('Indicator Data'!BA169&gt;U$195,10,IF('Indicator Data'!BA169&lt;U$194,0,10-(U$195-'Indicator Data'!BA169)/(U$195-U$194)*10)),1))</f>
        <v>2.8</v>
      </c>
      <c r="V166" s="73">
        <f>IF('Indicator Data'!BB169="No data","x",IF('Indicator Data'!BB169=0,0,ROUND(IF(LOG('Indicator Data'!BB169)&gt;V$195,10,IF(LOG('Indicator Data'!BB169)&lt;V$194,0,10-(V$195-LOG('Indicator Data'!BB169))/(V$195-V$194)*10)),1)))</f>
        <v>6.7</v>
      </c>
      <c r="W166" s="73">
        <f t="shared" si="45"/>
        <v>4.75</v>
      </c>
      <c r="X166" s="73">
        <f>IF('Indicator Data'!AZ169="No data","x",ROUND(IF('Indicator Data'!AZ169&gt;X$195,10,IF('Indicator Data'!AZ169&lt;X$194,0,10-(X$195-'Indicator Data'!AZ169)/(X$195-X$194)*10)),1))</f>
        <v>0.5</v>
      </c>
      <c r="Y166" s="73">
        <f>IF('Indicator Data'!BC169="No data","x",ROUND(IF('Indicator Data'!BC169&gt;Y$195,10,IF('Indicator Data'!BC169&lt;Y$194,0,10-(Y$195-'Indicator Data'!BC169)/(Y$195-Y$194)*10)),1))</f>
        <v>0.1</v>
      </c>
      <c r="Z166" s="211">
        <f>IF('Indicator Data'!BD169="No data","x",ROUND(IF('Indicator Data'!BD169&gt;Z$195,10,IF('Indicator Data'!BD169&lt;Z$194,0,10-(Z$195-'Indicator Data'!BD169)/(Z$195-Z$194)*10)),1))</f>
        <v>0</v>
      </c>
      <c r="AA166" s="77">
        <f>IF('Indicator Data'!BE169="No data","x",IF('Indicator Data'!BE169&gt;'Indicator Data'!BE169,1,'Indicator Data'!BE169/'Indicator Data'!CK169))</f>
        <v>9.4562241423911134E-2</v>
      </c>
      <c r="AB166" s="211">
        <f t="shared" si="46"/>
        <v>1.1000000000000001</v>
      </c>
      <c r="AC166" s="74">
        <f t="shared" si="47"/>
        <v>1.6</v>
      </c>
      <c r="AD166" s="73">
        <f>IF('Indicator Data'!AX169="No data","x",ROUND(IF('Indicator Data'!AX169&gt;AD$195,10,IF('Indicator Data'!AX169&lt;AD$194,0,10-(AD$195-'Indicator Data'!AX169)/(AD$195-AD$194)*10)),1))</f>
        <v>1.5</v>
      </c>
      <c r="AE166" s="73">
        <f>IF('Indicator Data'!AY169="No data","x",ROUND(IF('Indicator Data'!AY169&gt;AE$195,10,IF('Indicator Data'!AY169&lt;AE$194,0,10-(AE$195-'Indicator Data'!AY169)/(AE$195-AE$194)*10)),1))</f>
        <v>1.3</v>
      </c>
      <c r="AF166" s="74">
        <f t="shared" si="48"/>
        <v>1.4</v>
      </c>
      <c r="AG166" s="88">
        <f>('Indicator Data'!BJ169+'Indicator Data'!BI169*0.5+'Indicator Data'!BH169*0.25)/1000</f>
        <v>0</v>
      </c>
      <c r="AH166" s="79">
        <f>AG166*1000/'Indicator Data'!CK169</f>
        <v>0</v>
      </c>
      <c r="AI166" s="74">
        <f t="shared" si="49"/>
        <v>0</v>
      </c>
      <c r="AJ166" s="73">
        <f>IF('Indicator Data'!BN169="No data","x",ROUND(IF('Indicator Data'!BN169&lt;$AJ$194,10,IF('Indicator Data'!BN169&gt;$AJ$195,0,($AJ$195-'Indicator Data'!BN169)/($AJ$195-$AJ$194)*10)),1))</f>
        <v>4.7</v>
      </c>
      <c r="AK166" s="73">
        <f>IF('Indicator Data'!BO169="No data","x",ROUND(IF('Indicator Data'!BO169&gt;$AK$195,10,IF('Indicator Data'!BO169&lt;$AK$194,0,10-($AK$195-'Indicator Data'!BO169)/($AK$195-$AK$194)*10)),1))</f>
        <v>1.2</v>
      </c>
      <c r="AL166" s="80">
        <f>IF('Indicator Data'!BP169="No data","x",ROUND(IF('Indicator Data'!BP169&gt;$AL$195,10,IF('Indicator Data'!BP169&lt;$AL$194,0,10-($AL$195-'Indicator Data'!BP169)/($AL$195-$AL$194)*10)),1))</f>
        <v>5.8</v>
      </c>
      <c r="AM166" s="80">
        <f>IF('Indicator Data'!BQ169="No data","x",ROUND(IF('Indicator Data'!BQ169&gt;$AM$195,10,IF('Indicator Data'!BQ169&lt;$AM$194,0,10-($AM$195-'Indicator Data'!BQ169)/($AM$195-$AM$194)*10)),1))</f>
        <v>4.9000000000000004</v>
      </c>
      <c r="AN166" s="73">
        <f t="shared" si="50"/>
        <v>5.6</v>
      </c>
      <c r="AO166" s="74">
        <f t="shared" si="51"/>
        <v>3</v>
      </c>
      <c r="AP166" s="81">
        <f t="shared" si="52"/>
        <v>1.6</v>
      </c>
      <c r="AQ166" s="82">
        <f t="shared" si="53"/>
        <v>1.5</v>
      </c>
    </row>
    <row r="167" spans="1:43" s="4" customFormat="1" x14ac:dyDescent="0.25">
      <c r="A167" s="126" t="str">
        <f>'Indicator Data'!A170</f>
        <v>Sweden</v>
      </c>
      <c r="B167" s="59" t="str">
        <f>'Indicator Data'!B170</f>
        <v>SWE</v>
      </c>
      <c r="C167" s="73">
        <f>ROUND(IF('Indicator Data'!AQ170="No data",IF((0.1233*LN('Indicator Data'!CJ170)-0.4559)&gt;C$195,0,IF((0.1233*LN('Indicator Data'!CJ170)-0.4559)&lt;C$194,10,(C$195-(0.1233*LN('Indicator Data'!CJ170)-0.4559))/(C$195-C$194)*10)),IF('Indicator Data'!AQ170&gt;C$195,0,IF('Indicator Data'!AQ170&lt;C$194,10,(C$195-'Indicator Data'!AQ170)/(C$195-C$194)*10))),1)</f>
        <v>0.3</v>
      </c>
      <c r="D167" s="73" t="str">
        <f>IF('Indicator Data'!AR170="No data","x",ROUND((IF(LOG('Indicator Data'!AR170*1000)&gt;D$195,10,IF(LOG('Indicator Data'!AR170*1000)&lt;D$194,0,10-(D$195-LOG('Indicator Data'!AR170*1000))/(D$195-D$194)*10))),1))</f>
        <v>x</v>
      </c>
      <c r="E167" s="74">
        <f t="shared" si="37"/>
        <v>0.3</v>
      </c>
      <c r="F167" s="73">
        <f>IF('Indicator Data'!BF170="No data","x",ROUND(IF('Indicator Data'!BF170&gt;F$195,10,IF('Indicator Data'!BF170&lt;F$194,0,10-(F$195-'Indicator Data'!BF170)/(F$195-F$194)*10)),1))</f>
        <v>0.6</v>
      </c>
      <c r="G167" s="73">
        <f>IF('Indicator Data'!BG170="No data","x",ROUND(IF('Indicator Data'!BG170&gt;G$195,10,IF('Indicator Data'!BG170&lt;G$194,0,10-(G$195-'Indicator Data'!BG170)/(G$195-G$194)*10)),1))</f>
        <v>0.6</v>
      </c>
      <c r="H167" s="74">
        <f t="shared" si="38"/>
        <v>0.6</v>
      </c>
      <c r="I167" s="75">
        <f>SUM(IF('Indicator Data'!AS170=0,0,'Indicator Data'!AS170),SUM('Indicator Data'!AT170:AU170))</f>
        <v>0</v>
      </c>
      <c r="J167" s="75">
        <f>I167/'Indicator Data'!CK170*1000000</f>
        <v>0</v>
      </c>
      <c r="K167" s="73">
        <f t="shared" si="39"/>
        <v>0</v>
      </c>
      <c r="L167" s="73" t="str">
        <f>IF('Indicator Data'!AV170="No data","x",ROUND(IF('Indicator Data'!AV170&gt;L$195,10,IF('Indicator Data'!AV170&lt;L$194,0,10-(L$195-'Indicator Data'!AV170)/(L$195-L$194)*10)),1))</f>
        <v>x</v>
      </c>
      <c r="M167" s="73">
        <f>IF('Indicator Data'!AW170="No data","x",IF('Indicator Data'!AW170=0,0,ROUND(IF(LOG('Indicator Data'!AW170)&gt;M$195,10,IF(LOG('Indicator Data'!AW170)&lt;M$194,0,10-(M$195-LOG('Indicator Data'!AW170))/(M$195-M$194)*10)),1)))</f>
        <v>4.0999999999999996</v>
      </c>
      <c r="N167" s="74">
        <f t="shared" si="40"/>
        <v>2.1</v>
      </c>
      <c r="O167" s="76">
        <f t="shared" si="41"/>
        <v>0.8</v>
      </c>
      <c r="P167" s="88">
        <f>IF(AND('Indicator Data'!BK170="No data",'Indicator Data'!BL170="No data"),0,SUM('Indicator Data'!BK170:BM170)/1000)</f>
        <v>286.16800000000001</v>
      </c>
      <c r="Q167" s="73">
        <f t="shared" si="42"/>
        <v>8.1999999999999993</v>
      </c>
      <c r="R167" s="77">
        <f>P167*1000/'Indicator Data'!CK170</f>
        <v>2.8102040866429184E-2</v>
      </c>
      <c r="S167" s="73">
        <f t="shared" si="43"/>
        <v>7.3</v>
      </c>
      <c r="T167" s="78">
        <f t="shared" si="44"/>
        <v>7.8</v>
      </c>
      <c r="U167" s="73">
        <f>IF('Indicator Data'!BA170="No data","x",ROUND(IF('Indicator Data'!BA170&gt;U$195,10,IF('Indicator Data'!BA170&lt;U$194,0,10-(U$195-'Indicator Data'!BA170)/(U$195-U$194)*10)),1))</f>
        <v>0.4</v>
      </c>
      <c r="V167" s="73" t="str">
        <f>IF('Indicator Data'!BB170="No data","x",IF('Indicator Data'!BB170=0,0,ROUND(IF(LOG('Indicator Data'!BB170)&gt;V$195,10,IF(LOG('Indicator Data'!BB170)&lt;V$194,0,10-(V$195-LOG('Indicator Data'!BB170))/(V$195-V$194)*10)),1)))</f>
        <v>x</v>
      </c>
      <c r="W167" s="73">
        <f t="shared" si="45"/>
        <v>0.4</v>
      </c>
      <c r="X167" s="73">
        <f>IF('Indicator Data'!AZ170="No data","x",ROUND(IF('Indicator Data'!AZ170&gt;X$195,10,IF('Indicator Data'!AZ170&lt;X$194,0,10-(X$195-'Indicator Data'!AZ170)/(X$195-X$194)*10)),1))</f>
        <v>0.1</v>
      </c>
      <c r="Y167" s="73" t="str">
        <f>IF('Indicator Data'!BC170="No data","x",ROUND(IF('Indicator Data'!BC170&gt;Y$195,10,IF('Indicator Data'!BC170&lt;Y$194,0,10-(Y$195-'Indicator Data'!BC170)/(Y$195-Y$194)*10)),1))</f>
        <v>x</v>
      </c>
      <c r="Z167" s="211" t="str">
        <f>IF('Indicator Data'!BD170="No data","x",ROUND(IF('Indicator Data'!BD170&gt;Z$195,10,IF('Indicator Data'!BD170&lt;Z$194,0,10-(Z$195-'Indicator Data'!BD170)/(Z$195-Z$194)*10)),1))</f>
        <v>x</v>
      </c>
      <c r="AA167" s="77">
        <f>IF('Indicator Data'!BE170="No data","x",IF('Indicator Data'!BE170&gt;'Indicator Data'!BE170,1,'Indicator Data'!BE170/'Indicator Data'!CK170))</f>
        <v>1.3748167933871312E-5</v>
      </c>
      <c r="AB167" s="211">
        <f t="shared" si="46"/>
        <v>0</v>
      </c>
      <c r="AC167" s="74">
        <f t="shared" si="47"/>
        <v>0.2</v>
      </c>
      <c r="AD167" s="73">
        <f>IF('Indicator Data'!AX170="No data","x",ROUND(IF('Indicator Data'!AX170&gt;AD$195,10,IF('Indicator Data'!AX170&lt;AD$194,0,10-(AD$195-'Indicator Data'!AX170)/(AD$195-AD$194)*10)),1))</f>
        <v>0.2</v>
      </c>
      <c r="AE167" s="73" t="str">
        <f>IF('Indicator Data'!AY170="No data","x",ROUND(IF('Indicator Data'!AY170&gt;AE$195,10,IF('Indicator Data'!AY170&lt;AE$194,0,10-(AE$195-'Indicator Data'!AY170)/(AE$195-AE$194)*10)),1))</f>
        <v>x</v>
      </c>
      <c r="AF167" s="74">
        <f t="shared" si="48"/>
        <v>0.2</v>
      </c>
      <c r="AG167" s="88">
        <f>('Indicator Data'!BJ170+'Indicator Data'!BI170*0.5+'Indicator Data'!BH170*0.25)/1000</f>
        <v>0</v>
      </c>
      <c r="AH167" s="79">
        <f>AG167*1000/'Indicator Data'!CK170</f>
        <v>0</v>
      </c>
      <c r="AI167" s="74">
        <f t="shared" si="49"/>
        <v>0</v>
      </c>
      <c r="AJ167" s="73">
        <f>IF('Indicator Data'!BN170="No data","x",ROUND(IF('Indicator Data'!BN170&lt;$AJ$194,10,IF('Indicator Data'!BN170&gt;$AJ$195,0,($AJ$195-'Indicator Data'!BN170)/($AJ$195-$AJ$194)*10)),1))</f>
        <v>3.2</v>
      </c>
      <c r="AK167" s="73">
        <f>IF('Indicator Data'!BO170="No data","x",ROUND(IF('Indicator Data'!BO170&gt;$AK$195,10,IF('Indicator Data'!BO170&lt;$AK$194,0,10-($AK$195-'Indicator Data'!BO170)/($AK$195-$AK$194)*10)),1))</f>
        <v>0</v>
      </c>
      <c r="AL167" s="80">
        <f>IF('Indicator Data'!BP170="No data","x",ROUND(IF('Indicator Data'!BP170&gt;$AL$195,10,IF('Indicator Data'!BP170&lt;$AL$194,0,10-($AL$195-'Indicator Data'!BP170)/($AL$195-$AL$194)*10)),1))</f>
        <v>0.5</v>
      </c>
      <c r="AM167" s="80">
        <f>IF('Indicator Data'!BQ170="No data","x",ROUND(IF('Indicator Data'!BQ170&gt;$AM$195,10,IF('Indicator Data'!BQ170&lt;$AM$194,0,10-($AM$195-'Indicator Data'!BQ170)/($AM$195-$AM$194)*10)),1))</f>
        <v>3.4</v>
      </c>
      <c r="AN167" s="73">
        <f t="shared" si="50"/>
        <v>1.1000000000000001</v>
      </c>
      <c r="AO167" s="74">
        <f t="shared" si="51"/>
        <v>1.6</v>
      </c>
      <c r="AP167" s="81">
        <f t="shared" si="52"/>
        <v>0.5</v>
      </c>
      <c r="AQ167" s="82">
        <f t="shared" si="53"/>
        <v>5.2</v>
      </c>
    </row>
    <row r="168" spans="1:43" s="4" customFormat="1" x14ac:dyDescent="0.25">
      <c r="A168" s="126" t="str">
        <f>'Indicator Data'!A171</f>
        <v>Switzerland</v>
      </c>
      <c r="B168" s="59" t="str">
        <f>'Indicator Data'!B171</f>
        <v>CHE</v>
      </c>
      <c r="C168" s="73">
        <f>ROUND(IF('Indicator Data'!AQ171="No data",IF((0.1233*LN('Indicator Data'!CJ171)-0.4559)&gt;C$195,0,IF((0.1233*LN('Indicator Data'!CJ171)-0.4559)&lt;C$194,10,(C$195-(0.1233*LN('Indicator Data'!CJ171)-0.4559))/(C$195-C$194)*10)),IF('Indicator Data'!AQ171&gt;C$195,0,IF('Indicator Data'!AQ171&lt;C$194,10,(C$195-'Indicator Data'!AQ171)/(C$195-C$194)*10))),1)</f>
        <v>0.1</v>
      </c>
      <c r="D168" s="73" t="str">
        <f>IF('Indicator Data'!AR171="No data","x",ROUND((IF(LOG('Indicator Data'!AR171*1000)&gt;D$195,10,IF(LOG('Indicator Data'!AR171*1000)&lt;D$194,0,10-(D$195-LOG('Indicator Data'!AR171*1000))/(D$195-D$194)*10))),1))</f>
        <v>x</v>
      </c>
      <c r="E168" s="74">
        <f t="shared" si="37"/>
        <v>0.1</v>
      </c>
      <c r="F168" s="73">
        <f>IF('Indicator Data'!BF171="No data","x",ROUND(IF('Indicator Data'!BF171&gt;F$195,10,IF('Indicator Data'!BF171&lt;F$194,0,10-(F$195-'Indicator Data'!BF171)/(F$195-F$194)*10)),1))</f>
        <v>0.5</v>
      </c>
      <c r="G168" s="73">
        <f>IF('Indicator Data'!BG171="No data","x",ROUND(IF('Indicator Data'!BG171&gt;G$195,10,IF('Indicator Data'!BG171&lt;G$194,0,10-(G$195-'Indicator Data'!BG171)/(G$195-G$194)*10)),1))</f>
        <v>1.7</v>
      </c>
      <c r="H168" s="74">
        <f t="shared" si="38"/>
        <v>1.1000000000000001</v>
      </c>
      <c r="I168" s="75">
        <f>SUM(IF('Indicator Data'!AS171=0,0,'Indicator Data'!AS171),SUM('Indicator Data'!AT171:AU171))</f>
        <v>-0.161773</v>
      </c>
      <c r="J168" s="75">
        <f>I168/'Indicator Data'!CK171*1000000</f>
        <v>-1.8995148618400681E-2</v>
      </c>
      <c r="K168" s="73">
        <f t="shared" si="39"/>
        <v>0</v>
      </c>
      <c r="L168" s="73" t="str">
        <f>IF('Indicator Data'!AV171="No data","x",ROUND(IF('Indicator Data'!AV171&gt;L$195,10,IF('Indicator Data'!AV171&lt;L$194,0,10-(L$195-'Indicator Data'!AV171)/(L$195-L$194)*10)),1))</f>
        <v>x</v>
      </c>
      <c r="M168" s="73">
        <f>IF('Indicator Data'!AW171="No data","x",IF('Indicator Data'!AW171=0,0,ROUND(IF(LOG('Indicator Data'!AW171)&gt;M$195,10,IF(LOG('Indicator Data'!AW171)&lt;M$194,0,10-(M$195-LOG('Indicator Data'!AW171))/(M$195-M$194)*10)),1)))</f>
        <v>3.5</v>
      </c>
      <c r="N168" s="74">
        <f t="shared" si="40"/>
        <v>1.8</v>
      </c>
      <c r="O168" s="76">
        <f t="shared" si="41"/>
        <v>0.8</v>
      </c>
      <c r="P168" s="88">
        <f>IF(AND('Indicator Data'!BK171="No data",'Indicator Data'!BL171="No data"),0,SUM('Indicator Data'!BK171:BM171)/1000)</f>
        <v>118.834</v>
      </c>
      <c r="Q168" s="73">
        <f t="shared" si="42"/>
        <v>6.9</v>
      </c>
      <c r="R168" s="77">
        <f>P168*1000/'Indicator Data'!CK171</f>
        <v>1.3953314155755452E-2</v>
      </c>
      <c r="S168" s="73">
        <f t="shared" si="43"/>
        <v>6.1</v>
      </c>
      <c r="T168" s="78">
        <f t="shared" si="44"/>
        <v>6.5</v>
      </c>
      <c r="U168" s="73">
        <f>IF('Indicator Data'!BA171="No data","x",ROUND(IF('Indicator Data'!BA171&gt;U$195,10,IF('Indicator Data'!BA171&lt;U$194,0,10-(U$195-'Indicator Data'!BA171)/(U$195-U$194)*10)),1))</f>
        <v>0.6</v>
      </c>
      <c r="V168" s="73" t="str">
        <f>IF('Indicator Data'!BB171="No data","x",IF('Indicator Data'!BB171=0,0,ROUND(IF(LOG('Indicator Data'!BB171)&gt;V$195,10,IF(LOG('Indicator Data'!BB171)&lt;V$194,0,10-(V$195-LOG('Indicator Data'!BB171))/(V$195-V$194)*10)),1)))</f>
        <v>x</v>
      </c>
      <c r="W168" s="73">
        <f t="shared" si="45"/>
        <v>0.6</v>
      </c>
      <c r="X168" s="73">
        <f>IF('Indicator Data'!AZ171="No data","x",ROUND(IF('Indicator Data'!AZ171&gt;X$195,10,IF('Indicator Data'!AZ171&lt;X$194,0,10-(X$195-'Indicator Data'!AZ171)/(X$195-X$194)*10)),1))</f>
        <v>0.1</v>
      </c>
      <c r="Y168" s="73" t="str">
        <f>IF('Indicator Data'!BC171="No data","x",ROUND(IF('Indicator Data'!BC171&gt;Y$195,10,IF('Indicator Data'!BC171&lt;Y$194,0,10-(Y$195-'Indicator Data'!BC171)/(Y$195-Y$194)*10)),1))</f>
        <v>x</v>
      </c>
      <c r="Z168" s="211" t="str">
        <f>IF('Indicator Data'!BD171="No data","x",ROUND(IF('Indicator Data'!BD171&gt;Z$195,10,IF('Indicator Data'!BD171&lt;Z$194,0,10-(Z$195-'Indicator Data'!BD171)/(Z$195-Z$194)*10)),1))</f>
        <v>x</v>
      </c>
      <c r="AA168" s="77">
        <f>IF('Indicator Data'!BE171="No data","x",IF('Indicator Data'!BE171&gt;'Indicator Data'!BE171,1,'Indicator Data'!BE171/'Indicator Data'!CK171))</f>
        <v>0</v>
      </c>
      <c r="AB168" s="211">
        <f t="shared" si="46"/>
        <v>0</v>
      </c>
      <c r="AC168" s="74">
        <f t="shared" si="47"/>
        <v>0.2</v>
      </c>
      <c r="AD168" s="73">
        <f>IF('Indicator Data'!AX171="No data","x",ROUND(IF('Indicator Data'!AX171&gt;AD$195,10,IF('Indicator Data'!AX171&lt;AD$194,0,10-(AD$195-'Indicator Data'!AX171)/(AD$195-AD$194)*10)),1))</f>
        <v>0.3</v>
      </c>
      <c r="AE168" s="73" t="str">
        <f>IF('Indicator Data'!AY171="No data","x",ROUND(IF('Indicator Data'!AY171&gt;AE$195,10,IF('Indicator Data'!AY171&lt;AE$194,0,10-(AE$195-'Indicator Data'!AY171)/(AE$195-AE$194)*10)),1))</f>
        <v>x</v>
      </c>
      <c r="AF168" s="74">
        <f t="shared" si="48"/>
        <v>0.3</v>
      </c>
      <c r="AG168" s="88">
        <f>('Indicator Data'!BJ171+'Indicator Data'!BI171*0.5+'Indicator Data'!BH171*0.25)/1000</f>
        <v>5.8000000000000003E-2</v>
      </c>
      <c r="AH168" s="79">
        <f>AG168*1000/'Indicator Data'!CK171</f>
        <v>6.810275014169482E-6</v>
      </c>
      <c r="AI168" s="74">
        <f t="shared" si="49"/>
        <v>0</v>
      </c>
      <c r="AJ168" s="73">
        <f>IF('Indicator Data'!BN171="No data","x",ROUND(IF('Indicator Data'!BN171&lt;$AJ$194,10,IF('Indicator Data'!BN171&gt;$AJ$195,0,($AJ$195-'Indicator Data'!BN171)/($AJ$195-$AJ$194)*10)),1))</f>
        <v>2.5</v>
      </c>
      <c r="AK168" s="73">
        <f>IF('Indicator Data'!BO171="No data","x",ROUND(IF('Indicator Data'!BO171&gt;$AK$195,10,IF('Indicator Data'!BO171&lt;$AK$194,0,10-($AK$195-'Indicator Data'!BO171)/($AK$195-$AK$194)*10)),1))</f>
        <v>0</v>
      </c>
      <c r="AL168" s="80">
        <f>IF('Indicator Data'!BP171="No data","x",ROUND(IF('Indicator Data'!BP171&gt;$AL$195,10,IF('Indicator Data'!BP171&lt;$AL$194,0,10-($AL$195-'Indicator Data'!BP171)/($AL$195-$AL$194)*10)),1))</f>
        <v>0.4</v>
      </c>
      <c r="AM168" s="80">
        <f>IF('Indicator Data'!BQ171="No data","x",ROUND(IF('Indicator Data'!BQ171&gt;$AM$195,10,IF('Indicator Data'!BQ171&lt;$AM$194,0,10-($AM$195-'Indicator Data'!BQ171)/($AM$195-$AM$194)*10)),1))</f>
        <v>3.3</v>
      </c>
      <c r="AN168" s="73">
        <f t="shared" si="50"/>
        <v>1</v>
      </c>
      <c r="AO168" s="74">
        <f t="shared" si="51"/>
        <v>1.3</v>
      </c>
      <c r="AP168" s="81">
        <f t="shared" si="52"/>
        <v>0.5</v>
      </c>
      <c r="AQ168" s="82">
        <f t="shared" si="53"/>
        <v>4.0999999999999996</v>
      </c>
    </row>
    <row r="169" spans="1:43" s="4" customFormat="1" x14ac:dyDescent="0.25">
      <c r="A169" s="126" t="str">
        <f>'Indicator Data'!A172</f>
        <v>Syria</v>
      </c>
      <c r="B169" s="59" t="str">
        <f>'Indicator Data'!B172</f>
        <v>SYR</v>
      </c>
      <c r="C169" s="73">
        <f>ROUND(IF('Indicator Data'!AQ172="No data",IF((0.1233*LN('Indicator Data'!CJ172)-0.4559)&gt;C$195,0,IF((0.1233*LN('Indicator Data'!CJ172)-0.4559)&lt;C$194,10,(C$195-(0.1233*LN('Indicator Data'!CJ172)-0.4559))/(C$195-C$194)*10)),IF('Indicator Data'!AQ172&gt;C$195,0,IF('Indicator Data'!AQ172&lt;C$194,10,(C$195-'Indicator Data'!AQ172)/(C$195-C$194)*10))),1)</f>
        <v>6.4</v>
      </c>
      <c r="D169" s="73">
        <f>IF('Indicator Data'!AR172="No data","x",ROUND((IF(LOG('Indicator Data'!AR172*1000)&gt;D$195,10,IF(LOG('Indicator Data'!AR172*1000)&lt;D$194,0,10-(D$195-LOG('Indicator Data'!AR172*1000))/(D$195-D$194)*10))),1))</f>
        <v>5.4</v>
      </c>
      <c r="E169" s="74">
        <f t="shared" si="37"/>
        <v>5.9</v>
      </c>
      <c r="F169" s="73">
        <f>IF('Indicator Data'!BF172="No data","x",ROUND(IF('Indicator Data'!BF172&gt;F$195,10,IF('Indicator Data'!BF172&lt;F$194,0,10-(F$195-'Indicator Data'!BF172)/(F$195-F$194)*10)),1))</f>
        <v>7.3</v>
      </c>
      <c r="G169" s="73" t="str">
        <f>IF('Indicator Data'!BG172="No data","x",ROUND(IF('Indicator Data'!BG172&gt;G$195,10,IF('Indicator Data'!BG172&lt;G$194,0,10-(G$195-'Indicator Data'!BG172)/(G$195-G$194)*10)),1))</f>
        <v>x</v>
      </c>
      <c r="H169" s="74">
        <f t="shared" si="38"/>
        <v>7.3</v>
      </c>
      <c r="I169" s="75">
        <f>SUM(IF('Indicator Data'!AS172=0,0,'Indicator Data'!AS172),SUM('Indicator Data'!AT172:AU172))</f>
        <v>11237.609816</v>
      </c>
      <c r="J169" s="75">
        <f>I169/'Indicator Data'!CK172*1000000</f>
        <v>664.70016805585419</v>
      </c>
      <c r="K169" s="73">
        <f t="shared" si="39"/>
        <v>10</v>
      </c>
      <c r="L169" s="73" t="str">
        <f>IF('Indicator Data'!AV172="No data","x",ROUND(IF('Indicator Data'!AV172&gt;L$195,10,IF('Indicator Data'!AV172&lt;L$194,0,10-(L$195-'Indicator Data'!AV172)/(L$195-L$194)*10)),1))</f>
        <v>x</v>
      </c>
      <c r="M169" s="73" t="str">
        <f>IF('Indicator Data'!AW172="No data","x",IF('Indicator Data'!AW172=0,0,ROUND(IF(LOG('Indicator Data'!AW172)&gt;M$195,10,IF(LOG('Indicator Data'!AW172)&lt;M$194,0,10-(M$195-LOG('Indicator Data'!AW172))/(M$195-M$194)*10)),1)))</f>
        <v>x</v>
      </c>
      <c r="N169" s="74">
        <f t="shared" si="40"/>
        <v>10</v>
      </c>
      <c r="O169" s="76">
        <f t="shared" si="41"/>
        <v>7.3</v>
      </c>
      <c r="P169" s="88">
        <f>IF(AND('Indicator Data'!BK172="No data",'Indicator Data'!BL172="No data"),0,SUM('Indicator Data'!BK172:BM172)/1000)</f>
        <v>7010.56</v>
      </c>
      <c r="Q169" s="73">
        <f t="shared" si="42"/>
        <v>10</v>
      </c>
      <c r="R169" s="77">
        <f>P169*1000/'Indicator Data'!CK172</f>
        <v>0.41467184627917053</v>
      </c>
      <c r="S169" s="73">
        <f t="shared" si="43"/>
        <v>10</v>
      </c>
      <c r="T169" s="78">
        <f t="shared" si="44"/>
        <v>10</v>
      </c>
      <c r="U169" s="73">
        <f>IF('Indicator Data'!BA172="No data","x",ROUND(IF('Indicator Data'!BA172&gt;U$195,10,IF('Indicator Data'!BA172&lt;U$194,0,10-(U$195-'Indicator Data'!BA172)/(U$195-U$194)*10)),1))</f>
        <v>0.2</v>
      </c>
      <c r="V169" s="73" t="str">
        <f>IF('Indicator Data'!BB172="No data","x",IF('Indicator Data'!BB172=0,0,ROUND(IF(LOG('Indicator Data'!BB172)&gt;V$195,10,IF(LOG('Indicator Data'!BB172)&lt;V$194,0,10-(V$195-LOG('Indicator Data'!BB172))/(V$195-V$194)*10)),1)))</f>
        <v>x</v>
      </c>
      <c r="W169" s="73">
        <f t="shared" si="45"/>
        <v>0.2</v>
      </c>
      <c r="X169" s="73">
        <f>IF('Indicator Data'!AZ172="No data","x",ROUND(IF('Indicator Data'!AZ172&gt;X$195,10,IF('Indicator Data'!AZ172&lt;X$194,0,10-(X$195-'Indicator Data'!AZ172)/(X$195-X$194)*10)),1))</f>
        <v>0.3</v>
      </c>
      <c r="Y169" s="73" t="str">
        <f>IF('Indicator Data'!BC172="No data","x",ROUND(IF('Indicator Data'!BC172&gt;Y$195,10,IF('Indicator Data'!BC172&lt;Y$194,0,10-(Y$195-'Indicator Data'!BC172)/(Y$195-Y$194)*10)),1))</f>
        <v>x</v>
      </c>
      <c r="Z169" s="211">
        <f>IF('Indicator Data'!BD172="No data","x",ROUND(IF('Indicator Data'!BD172&gt;Z$195,10,IF('Indicator Data'!BD172&lt;Z$194,0,10-(Z$195-'Indicator Data'!BD172)/(Z$195-Z$194)*10)),1))</f>
        <v>0</v>
      </c>
      <c r="AA169" s="77">
        <f>IF('Indicator Data'!BE172="No data","x",IF('Indicator Data'!BE172&gt;'Indicator Data'!BE172,1,'Indicator Data'!BE172/'Indicator Data'!CK172))</f>
        <v>0.11386298727739343</v>
      </c>
      <c r="AB169" s="211">
        <f t="shared" si="46"/>
        <v>1.3</v>
      </c>
      <c r="AC169" s="74">
        <f t="shared" si="47"/>
        <v>0.5</v>
      </c>
      <c r="AD169" s="73">
        <f>IF('Indicator Data'!AX172="No data","x",ROUND(IF('Indicator Data'!AX172&gt;AD$195,10,IF('Indicator Data'!AX172&lt;AD$194,0,10-(AD$195-'Indicator Data'!AX172)/(AD$195-AD$194)*10)),1))</f>
        <v>1.3</v>
      </c>
      <c r="AE169" s="73">
        <f>IF('Indicator Data'!AY172="No data","x",ROUND(IF('Indicator Data'!AY172&gt;AE$195,10,IF('Indicator Data'!AY172&lt;AE$194,0,10-(AE$195-'Indicator Data'!AY172)/(AE$195-AE$194)*10)),1))</f>
        <v>2.2000000000000002</v>
      </c>
      <c r="AF169" s="74">
        <f t="shared" si="48"/>
        <v>1.8</v>
      </c>
      <c r="AG169" s="88">
        <f>('Indicator Data'!BJ172+'Indicator Data'!BI172*0.5+'Indicator Data'!BH172*0.25)/1000</f>
        <v>235</v>
      </c>
      <c r="AH169" s="79">
        <f>AG169*1000/'Indicator Data'!CK172</f>
        <v>1.3900156888409067E-2</v>
      </c>
      <c r="AI169" s="74">
        <f t="shared" si="49"/>
        <v>1.4</v>
      </c>
      <c r="AJ169" s="73">
        <f>IF('Indicator Data'!BN172="No data","x",ROUND(IF('Indicator Data'!BN172&lt;$AJ$194,10,IF('Indicator Data'!BN172&gt;$AJ$195,0,($AJ$195-'Indicator Data'!BN172)/($AJ$195-$AJ$194)*10)),1))</f>
        <v>3.1</v>
      </c>
      <c r="AK169" s="73">
        <f>IF('Indicator Data'!BO172="No data","x",ROUND(IF('Indicator Data'!BO172&gt;$AK$195,10,IF('Indicator Data'!BO172&lt;$AK$194,0,10-($AK$195-'Indicator Data'!BO172)/($AK$195-$AK$194)*10)),1))</f>
        <v>8</v>
      </c>
      <c r="AL169" s="80" t="str">
        <f>IF('Indicator Data'!BP172="No data","x",ROUND(IF('Indicator Data'!BP172&gt;$AL$195,10,IF('Indicator Data'!BP172&lt;$AL$194,0,10-($AL$195-'Indicator Data'!BP172)/($AL$195-$AL$194)*10)),1))</f>
        <v>x</v>
      </c>
      <c r="AM169" s="80" t="str">
        <f>IF('Indicator Data'!BQ172="No data","x",ROUND(IF('Indicator Data'!BQ172&gt;$AM$195,10,IF('Indicator Data'!BQ172&lt;$AM$194,0,10-($AM$195-'Indicator Data'!BQ172)/($AM$195-$AM$194)*10)),1))</f>
        <v>x</v>
      </c>
      <c r="AN169" s="73" t="str">
        <f t="shared" si="50"/>
        <v>x</v>
      </c>
      <c r="AO169" s="74">
        <f t="shared" si="51"/>
        <v>5.6</v>
      </c>
      <c r="AP169" s="81">
        <f t="shared" si="52"/>
        <v>2.6</v>
      </c>
      <c r="AQ169" s="82">
        <f t="shared" si="53"/>
        <v>8</v>
      </c>
    </row>
    <row r="170" spans="1:43" s="4" customFormat="1" x14ac:dyDescent="0.25">
      <c r="A170" s="126" t="str">
        <f>'Indicator Data'!A173</f>
        <v>Tajikistan</v>
      </c>
      <c r="B170" s="59" t="str">
        <f>'Indicator Data'!B173</f>
        <v>TJK</v>
      </c>
      <c r="C170" s="73">
        <f>ROUND(IF('Indicator Data'!AQ173="No data",IF((0.1233*LN('Indicator Data'!CJ173)-0.4559)&gt;C$195,0,IF((0.1233*LN('Indicator Data'!CJ173)-0.4559)&lt;C$194,10,(C$195-(0.1233*LN('Indicator Data'!CJ173)-0.4559))/(C$195-C$194)*10)),IF('Indicator Data'!AQ173&gt;C$195,0,IF('Indicator Data'!AQ173&lt;C$194,10,(C$195-'Indicator Data'!AQ173)/(C$195-C$194)*10))),1)</f>
        <v>4.5999999999999996</v>
      </c>
      <c r="D170" s="73">
        <f>IF('Indicator Data'!AR173="No data","x",ROUND((IF(LOG('Indicator Data'!AR173*1000)&gt;D$195,10,IF(LOG('Indicator Data'!AR173*1000)&lt;D$194,0,10-(D$195-LOG('Indicator Data'!AR173*1000))/(D$195-D$194)*10))),1))</f>
        <v>5.5</v>
      </c>
      <c r="E170" s="74">
        <f t="shared" si="37"/>
        <v>5.0999999999999996</v>
      </c>
      <c r="F170" s="73">
        <f>IF('Indicator Data'!BF173="No data","x",ROUND(IF('Indicator Data'!BF173&gt;F$195,10,IF('Indicator Data'!BF173&lt;F$194,0,10-(F$195-'Indicator Data'!BF173)/(F$195-F$194)*10)),1))</f>
        <v>4.2</v>
      </c>
      <c r="G170" s="73">
        <f>IF('Indicator Data'!BG173="No data","x",ROUND(IF('Indicator Data'!BG173&gt;G$195,10,IF('Indicator Data'!BG173&lt;G$194,0,10-(G$195-'Indicator Data'!BG173)/(G$195-G$194)*10)),1))</f>
        <v>1.4</v>
      </c>
      <c r="H170" s="74">
        <f t="shared" si="38"/>
        <v>2.8</v>
      </c>
      <c r="I170" s="75">
        <f>SUM(IF('Indicator Data'!AS173=0,0,'Indicator Data'!AS173),SUM('Indicator Data'!AT173:AU173))</f>
        <v>238.91574199999999</v>
      </c>
      <c r="J170" s="75">
        <f>I170/'Indicator Data'!CK173*1000000</f>
        <v>26.252062530072784</v>
      </c>
      <c r="K170" s="73">
        <f t="shared" si="39"/>
        <v>0.5</v>
      </c>
      <c r="L170" s="73">
        <f>IF('Indicator Data'!AV173="No data","x",ROUND(IF('Indicator Data'!AV173&gt;L$195,10,IF('Indicator Data'!AV173&lt;L$194,0,10-(L$195-'Indicator Data'!AV173)/(L$195-L$194)*10)),1))</f>
        <v>2.5</v>
      </c>
      <c r="M170" s="73">
        <f>IF('Indicator Data'!AW173="No data","x",IF('Indicator Data'!AW173=0,0,ROUND(IF(LOG('Indicator Data'!AW173)&gt;M$195,10,IF(LOG('Indicator Data'!AW173)&lt;M$194,0,10-(M$195-LOG('Indicator Data'!AW173))/(M$195-M$194)*10)),1)))</f>
        <v>10</v>
      </c>
      <c r="N170" s="74">
        <f t="shared" si="40"/>
        <v>4.3</v>
      </c>
      <c r="O170" s="76">
        <f t="shared" si="41"/>
        <v>4.3</v>
      </c>
      <c r="P170" s="88">
        <f>IF(AND('Indicator Data'!BK173="No data",'Indicator Data'!BL173="No data"),0,SUM('Indicator Data'!BK173:BM173)/1000)</f>
        <v>2.972</v>
      </c>
      <c r="Q170" s="73">
        <f t="shared" si="42"/>
        <v>1.6</v>
      </c>
      <c r="R170" s="77">
        <f>P170*1000/'Indicator Data'!CK173</f>
        <v>3.26563369940589E-4</v>
      </c>
      <c r="S170" s="73">
        <f t="shared" si="43"/>
        <v>2.4</v>
      </c>
      <c r="T170" s="78">
        <f t="shared" si="44"/>
        <v>2</v>
      </c>
      <c r="U170" s="73">
        <f>IF('Indicator Data'!BA173="No data","x",ROUND(IF('Indicator Data'!BA173&gt;U$195,10,IF('Indicator Data'!BA173&lt;U$194,0,10-(U$195-'Indicator Data'!BA173)/(U$195-U$194)*10)),1))</f>
        <v>0.6</v>
      </c>
      <c r="V170" s="73">
        <f>IF('Indicator Data'!BB173="No data","x",IF('Indicator Data'!BB173=0,0,ROUND(IF(LOG('Indicator Data'!BB173)&gt;V$195,10,IF(LOG('Indicator Data'!BB173)&lt;V$194,0,10-(V$195-LOG('Indicator Data'!BB173))/(V$195-V$194)*10)),1)))</f>
        <v>4.7</v>
      </c>
      <c r="W170" s="73">
        <f t="shared" si="45"/>
        <v>2.65</v>
      </c>
      <c r="X170" s="73">
        <f>IF('Indicator Data'!AZ173="No data","x",ROUND(IF('Indicator Data'!AZ173&gt;X$195,10,IF('Indicator Data'!AZ173&lt;X$194,0,10-(X$195-'Indicator Data'!AZ173)/(X$195-X$194)*10)),1))</f>
        <v>1.5</v>
      </c>
      <c r="Y170" s="73">
        <f>IF('Indicator Data'!BC173="No data","x",ROUND(IF('Indicator Data'!BC173&gt;Y$195,10,IF('Indicator Data'!BC173&lt;Y$194,0,10-(Y$195-'Indicator Data'!BC173)/(Y$195-Y$194)*10)),1))</f>
        <v>0</v>
      </c>
      <c r="Z170" s="211">
        <f>IF('Indicator Data'!BD173="No data","x",ROUND(IF('Indicator Data'!BD173&gt;Z$195,10,IF('Indicator Data'!BD173&lt;Z$194,0,10-(Z$195-'Indicator Data'!BD173)/(Z$195-Z$194)*10)),1))</f>
        <v>0</v>
      </c>
      <c r="AA170" s="77">
        <f>IF('Indicator Data'!BE173="No data","x",IF('Indicator Data'!BE173&gt;'Indicator Data'!BE173,1,'Indicator Data'!BE173/'Indicator Data'!CK173))</f>
        <v>0.31259959935553183</v>
      </c>
      <c r="AB170" s="211">
        <f t="shared" si="46"/>
        <v>3.5</v>
      </c>
      <c r="AC170" s="74">
        <f t="shared" si="47"/>
        <v>1.9</v>
      </c>
      <c r="AD170" s="73">
        <f>IF('Indicator Data'!AX173="No data","x",ROUND(IF('Indicator Data'!AX173&gt;AD$195,10,IF('Indicator Data'!AX173&lt;AD$194,0,10-(AD$195-'Indicator Data'!AX173)/(AD$195-AD$194)*10)),1))</f>
        <v>2.6</v>
      </c>
      <c r="AE170" s="73">
        <f>IF('Indicator Data'!AY173="No data","x",ROUND(IF('Indicator Data'!AY173&gt;AE$195,10,IF('Indicator Data'!AY173&lt;AE$194,0,10-(AE$195-'Indicator Data'!AY173)/(AE$195-AE$194)*10)),1))</f>
        <v>3</v>
      </c>
      <c r="AF170" s="74">
        <f t="shared" si="48"/>
        <v>2.8</v>
      </c>
      <c r="AG170" s="88">
        <f>('Indicator Data'!BJ173+'Indicator Data'!BI173*0.5+'Indicator Data'!BH173*0.25)/1000</f>
        <v>9.7874999999999996</v>
      </c>
      <c r="AH170" s="79">
        <f>AG170*1000/'Indicator Data'!CK173</f>
        <v>1.0754505327367143E-3</v>
      </c>
      <c r="AI170" s="74">
        <f t="shared" si="49"/>
        <v>0.1</v>
      </c>
      <c r="AJ170" s="73">
        <f>IF('Indicator Data'!BN173="No data","x",ROUND(IF('Indicator Data'!BN173&lt;$AJ$194,10,IF('Indicator Data'!BN173&gt;$AJ$195,0,($AJ$195-'Indicator Data'!BN173)/($AJ$195-$AJ$194)*10)),1))</f>
        <v>7.7</v>
      </c>
      <c r="AK170" s="73">
        <f>IF('Indicator Data'!BO173="No data","x",ROUND(IF('Indicator Data'!BO173&gt;$AK$195,10,IF('Indicator Data'!BO173&lt;$AK$194,0,10-($AK$195-'Indicator Data'!BO173)/($AK$195-$AK$194)*10)),1))</f>
        <v>0.2</v>
      </c>
      <c r="AL170" s="80" t="str">
        <f>IF('Indicator Data'!BP173="No data","x",ROUND(IF('Indicator Data'!BP173&gt;$AL$195,10,IF('Indicator Data'!BP173&lt;$AL$194,0,10-($AL$195-'Indicator Data'!BP173)/($AL$195-$AL$194)*10)),1))</f>
        <v>x</v>
      </c>
      <c r="AM170" s="80" t="str">
        <f>IF('Indicator Data'!BQ173="No data","x",ROUND(IF('Indicator Data'!BQ173&gt;$AM$195,10,IF('Indicator Data'!BQ173&lt;$AM$194,0,10-($AM$195-'Indicator Data'!BQ173)/($AM$195-$AM$194)*10)),1))</f>
        <v>x</v>
      </c>
      <c r="AN170" s="73" t="str">
        <f t="shared" si="50"/>
        <v>x</v>
      </c>
      <c r="AO170" s="74">
        <f t="shared" si="51"/>
        <v>4</v>
      </c>
      <c r="AP170" s="81">
        <f t="shared" si="52"/>
        <v>2.2999999999999998</v>
      </c>
      <c r="AQ170" s="82">
        <f t="shared" si="53"/>
        <v>2.2000000000000002</v>
      </c>
    </row>
    <row r="171" spans="1:43" s="4" customFormat="1" x14ac:dyDescent="0.25">
      <c r="A171" s="126" t="str">
        <f>'Indicator Data'!A174</f>
        <v>Tanzania</v>
      </c>
      <c r="B171" s="59" t="str">
        <f>'Indicator Data'!B174</f>
        <v>TZA</v>
      </c>
      <c r="C171" s="73">
        <f>ROUND(IF('Indicator Data'!AQ174="No data",IF((0.1233*LN('Indicator Data'!CJ174)-0.4559)&gt;C$195,0,IF((0.1233*LN('Indicator Data'!CJ174)-0.4559)&lt;C$194,10,(C$195-(0.1233*LN('Indicator Data'!CJ174)-0.4559))/(C$195-C$194)*10)),IF('Indicator Data'!AQ174&gt;C$195,0,IF('Indicator Data'!AQ174&lt;C$194,10,(C$195-'Indicator Data'!AQ174)/(C$195-C$194)*10))),1)</f>
        <v>6.3</v>
      </c>
      <c r="D171" s="73">
        <f>IF('Indicator Data'!AR174="No data","x",ROUND((IF(LOG('Indicator Data'!AR174*1000)&gt;D$195,10,IF(LOG('Indicator Data'!AR174*1000)&lt;D$194,0,10-(D$195-LOG('Indicator Data'!AR174*1000))/(D$195-D$194)*10))),1))</f>
        <v>9</v>
      </c>
      <c r="E171" s="74">
        <f t="shared" si="37"/>
        <v>7.9</v>
      </c>
      <c r="F171" s="73">
        <f>IF('Indicator Data'!BF174="No data","x",ROUND(IF('Indicator Data'!BF174&gt;F$195,10,IF('Indicator Data'!BF174&lt;F$194,0,10-(F$195-'Indicator Data'!BF174)/(F$195-F$194)*10)),1))</f>
        <v>7.2</v>
      </c>
      <c r="G171" s="73">
        <f>IF('Indicator Data'!BG174="No data","x",ROUND(IF('Indicator Data'!BG174&gt;G$195,10,IF('Indicator Data'!BG174&lt;G$194,0,10-(G$195-'Indicator Data'!BG174)/(G$195-G$194)*10)),1))</f>
        <v>3.2</v>
      </c>
      <c r="H171" s="74">
        <f t="shared" si="38"/>
        <v>5.2</v>
      </c>
      <c r="I171" s="75">
        <f>SUM(IF('Indicator Data'!AS174=0,0,'Indicator Data'!AS174),SUM('Indicator Data'!AT174:AU174))</f>
        <v>3047.4721090000003</v>
      </c>
      <c r="J171" s="75">
        <f>I171/'Indicator Data'!CK174*1000000</f>
        <v>54.111532337560753</v>
      </c>
      <c r="K171" s="73">
        <f t="shared" si="39"/>
        <v>1.1000000000000001</v>
      </c>
      <c r="L171" s="73">
        <f>IF('Indicator Data'!AV174="No data","x",ROUND(IF('Indicator Data'!AV174&gt;L$195,10,IF('Indicator Data'!AV174&lt;L$194,0,10-(L$195-'Indicator Data'!AV174)/(L$195-L$194)*10)),1))</f>
        <v>3.3</v>
      </c>
      <c r="M171" s="73">
        <f>IF('Indicator Data'!AW174="No data","x",IF('Indicator Data'!AW174=0,0,ROUND(IF(LOG('Indicator Data'!AW174)&gt;M$195,10,IF(LOG('Indicator Data'!AW174)&lt;M$194,0,10-(M$195-LOG('Indicator Data'!AW174))/(M$195-M$194)*10)),1)))</f>
        <v>4.5999999999999996</v>
      </c>
      <c r="N171" s="74">
        <f t="shared" si="40"/>
        <v>3</v>
      </c>
      <c r="O171" s="76">
        <f t="shared" si="41"/>
        <v>6</v>
      </c>
      <c r="P171" s="88">
        <f>IF(AND('Indicator Data'!BK174="No data",'Indicator Data'!BL174="No data"),0,SUM('Indicator Data'!BK174:BM174)/1000)</f>
        <v>303.16199999999998</v>
      </c>
      <c r="Q171" s="73">
        <f t="shared" si="42"/>
        <v>8.3000000000000007</v>
      </c>
      <c r="R171" s="77">
        <f>P171*1000/'Indicator Data'!CK174</f>
        <v>5.3830059077727213E-3</v>
      </c>
      <c r="S171" s="73">
        <f t="shared" si="43"/>
        <v>4.8</v>
      </c>
      <c r="T171" s="78">
        <f t="shared" si="44"/>
        <v>6.6</v>
      </c>
      <c r="U171" s="73">
        <f>IF('Indicator Data'!BA174="No data","x",ROUND(IF('Indicator Data'!BA174&gt;U$195,10,IF('Indicator Data'!BA174&lt;U$194,0,10-(U$195-'Indicator Data'!BA174)/(U$195-U$194)*10)),1))</f>
        <v>9.4</v>
      </c>
      <c r="V171" s="73">
        <f>IF('Indicator Data'!BB174="No data","x",IF('Indicator Data'!BB174=0,0,ROUND(IF(LOG('Indicator Data'!BB174)&gt;V$195,10,IF(LOG('Indicator Data'!BB174)&lt;V$194,0,10-(V$195-LOG('Indicator Data'!BB174))/(V$195-V$194)*10)),1)))</f>
        <v>7.8</v>
      </c>
      <c r="W171" s="73">
        <f t="shared" si="45"/>
        <v>8.6</v>
      </c>
      <c r="X171" s="73">
        <f>IF('Indicator Data'!AZ174="No data","x",ROUND(IF('Indicator Data'!AZ174&gt;X$195,10,IF('Indicator Data'!AZ174&lt;X$194,0,10-(X$195-'Indicator Data'!AZ174)/(X$195-X$194)*10)),1))</f>
        <v>4.9000000000000004</v>
      </c>
      <c r="Y171" s="73">
        <f>IF('Indicator Data'!BC174="No data","x",ROUND(IF('Indicator Data'!BC174&gt;Y$195,10,IF('Indicator Data'!BC174&lt;Y$194,0,10-(Y$195-'Indicator Data'!BC174)/(Y$195-Y$194)*10)),1))</f>
        <v>4.2</v>
      </c>
      <c r="Z171" s="211">
        <f>IF('Indicator Data'!BD174="No data","x",ROUND(IF('Indicator Data'!BD174&gt;Z$195,10,IF('Indicator Data'!BD174&lt;Z$194,0,10-(Z$195-'Indicator Data'!BD174)/(Z$195-Z$194)*10)),1))</f>
        <v>2.8</v>
      </c>
      <c r="AA171" s="77">
        <f>IF('Indicator Data'!BE174="No data","x",IF('Indicator Data'!BE174&gt;'Indicator Data'!BE174,1,'Indicator Data'!BE174/'Indicator Data'!CK174))</f>
        <v>0.4742575723279383</v>
      </c>
      <c r="AB171" s="211">
        <f t="shared" si="46"/>
        <v>5.3</v>
      </c>
      <c r="AC171" s="74">
        <f t="shared" si="47"/>
        <v>5.4</v>
      </c>
      <c r="AD171" s="73">
        <f>IF('Indicator Data'!AX174="No data","x",ROUND(IF('Indicator Data'!AX174&gt;AD$195,10,IF('Indicator Data'!AX174&lt;AD$194,0,10-(AD$195-'Indicator Data'!AX174)/(AD$195-AD$194)*10)),1))</f>
        <v>4.2</v>
      </c>
      <c r="AE171" s="73">
        <f>IF('Indicator Data'!AY174="No data","x",ROUND(IF('Indicator Data'!AY174&gt;AE$195,10,IF('Indicator Data'!AY174&lt;AE$194,0,10-(AE$195-'Indicator Data'!AY174)/(AE$195-AE$194)*10)),1))</f>
        <v>3</v>
      </c>
      <c r="AF171" s="74">
        <f t="shared" si="48"/>
        <v>3.6</v>
      </c>
      <c r="AG171" s="88">
        <f>('Indicator Data'!BJ174+'Indicator Data'!BI174*0.5+'Indicator Data'!BH174*0.25)/1000</f>
        <v>2012.9365</v>
      </c>
      <c r="AH171" s="79">
        <f>AG171*1000/'Indicator Data'!CK174</f>
        <v>3.5742108415538043E-2</v>
      </c>
      <c r="AI171" s="74">
        <f t="shared" si="49"/>
        <v>3.6</v>
      </c>
      <c r="AJ171" s="73">
        <f>IF('Indicator Data'!BN174="No data","x",ROUND(IF('Indicator Data'!BN174&lt;$AJ$194,10,IF('Indicator Data'!BN174&gt;$AJ$195,0,($AJ$195-'Indicator Data'!BN174)/($AJ$195-$AJ$194)*10)),1))</f>
        <v>5.6</v>
      </c>
      <c r="AK171" s="73">
        <f>IF('Indicator Data'!BO174="No data","x",ROUND(IF('Indicator Data'!BO174&gt;$AK$195,10,IF('Indicator Data'!BO174&lt;$AK$194,0,10-($AK$195-'Indicator Data'!BO174)/($AK$195-$AK$194)*10)),1))</f>
        <v>8.6</v>
      </c>
      <c r="AL171" s="80">
        <f>IF('Indicator Data'!BP174="No data","x",ROUND(IF('Indicator Data'!BP174&gt;$AL$195,10,IF('Indicator Data'!BP174&lt;$AL$194,0,10-($AL$195-'Indicator Data'!BP174)/($AL$195-$AL$194)*10)),1))</f>
        <v>10</v>
      </c>
      <c r="AM171" s="80">
        <f>IF('Indicator Data'!BQ174="No data","x",ROUND(IF('Indicator Data'!BQ174&gt;$AM$195,10,IF('Indicator Data'!BQ174&lt;$AM$194,0,10-($AM$195-'Indicator Data'!BQ174)/($AM$195-$AM$194)*10)),1))</f>
        <v>2.4</v>
      </c>
      <c r="AN171" s="73">
        <f t="shared" si="50"/>
        <v>8.5</v>
      </c>
      <c r="AO171" s="74">
        <f t="shared" si="51"/>
        <v>7.1</v>
      </c>
      <c r="AP171" s="81">
        <f t="shared" si="52"/>
        <v>5.0999999999999996</v>
      </c>
      <c r="AQ171" s="82">
        <f t="shared" si="53"/>
        <v>5.9</v>
      </c>
    </row>
    <row r="172" spans="1:43" s="4" customFormat="1" x14ac:dyDescent="0.25">
      <c r="A172" s="126" t="str">
        <f>'Indicator Data'!A175</f>
        <v>Thailand</v>
      </c>
      <c r="B172" s="59" t="str">
        <f>'Indicator Data'!B175</f>
        <v>THA</v>
      </c>
      <c r="C172" s="73">
        <f>ROUND(IF('Indicator Data'!AQ175="No data",IF((0.1233*LN('Indicator Data'!CJ175)-0.4559)&gt;C$195,0,IF((0.1233*LN('Indicator Data'!CJ175)-0.4559)&lt;C$194,10,(C$195-(0.1233*LN('Indicator Data'!CJ175)-0.4559))/(C$195-C$194)*10)),IF('Indicator Data'!AQ175&gt;C$195,0,IF('Indicator Data'!AQ175&lt;C$194,10,(C$195-'Indicator Data'!AQ175)/(C$195-C$194)*10))),1)</f>
        <v>3</v>
      </c>
      <c r="D172" s="73">
        <f>IF('Indicator Data'!AR175="No data","x",ROUND((IF(LOG('Indicator Data'!AR175*1000)&gt;D$195,10,IF(LOG('Indicator Data'!AR175*1000)&lt;D$194,0,10-(D$195-LOG('Indicator Data'!AR175*1000))/(D$195-D$194)*10))),1))</f>
        <v>1.8</v>
      </c>
      <c r="E172" s="74">
        <f t="shared" si="37"/>
        <v>2.4</v>
      </c>
      <c r="F172" s="73">
        <f>IF('Indicator Data'!BF175="No data","x",ROUND(IF('Indicator Data'!BF175&gt;F$195,10,IF('Indicator Data'!BF175&lt;F$194,0,10-(F$195-'Indicator Data'!BF175)/(F$195-F$194)*10)),1))</f>
        <v>5.2</v>
      </c>
      <c r="G172" s="73">
        <f>IF('Indicator Data'!BG175="No data","x",ROUND(IF('Indicator Data'!BG175&gt;G$195,10,IF('Indicator Data'!BG175&lt;G$194,0,10-(G$195-'Indicator Data'!BG175)/(G$195-G$194)*10)),1))</f>
        <v>2.9</v>
      </c>
      <c r="H172" s="74">
        <f t="shared" si="38"/>
        <v>4.0999999999999996</v>
      </c>
      <c r="I172" s="75">
        <f>SUM(IF('Indicator Data'!AS175=0,0,'Indicator Data'!AS175),SUM('Indicator Data'!AT175:AU175))</f>
        <v>370.27205399999997</v>
      </c>
      <c r="J172" s="75">
        <f>I172/'Indicator Data'!CK175*1000000</f>
        <v>5.3331399162027449</v>
      </c>
      <c r="K172" s="73">
        <f t="shared" si="39"/>
        <v>0.1</v>
      </c>
      <c r="L172" s="73">
        <f>IF('Indicator Data'!AV175="No data","x",ROUND(IF('Indicator Data'!AV175&gt;L$195,10,IF('Indicator Data'!AV175&lt;L$194,0,10-(L$195-'Indicator Data'!AV175)/(L$195-L$194)*10)),1))</f>
        <v>0</v>
      </c>
      <c r="M172" s="73">
        <f>IF('Indicator Data'!AW175="No data","x",IF('Indicator Data'!AW175=0,0,ROUND(IF(LOG('Indicator Data'!AW175)&gt;M$195,10,IF(LOG('Indicator Data'!AW175)&lt;M$194,0,10-(M$195-LOG('Indicator Data'!AW175))/(M$195-M$194)*10)),1)))</f>
        <v>5.6</v>
      </c>
      <c r="N172" s="74">
        <f t="shared" si="40"/>
        <v>1.9</v>
      </c>
      <c r="O172" s="76">
        <f t="shared" si="41"/>
        <v>2.7</v>
      </c>
      <c r="P172" s="88">
        <f>IF(AND('Indicator Data'!BK175="No data",'Indicator Data'!BL175="No data"),0,SUM('Indicator Data'!BK175:BM175)/1000)</f>
        <v>144.18899999999999</v>
      </c>
      <c r="Q172" s="73">
        <f t="shared" si="42"/>
        <v>7.2</v>
      </c>
      <c r="R172" s="77">
        <f>P172*1000/'Indicator Data'!CK175</f>
        <v>2.0767975953631048E-3</v>
      </c>
      <c r="S172" s="73">
        <f t="shared" si="43"/>
        <v>3.8</v>
      </c>
      <c r="T172" s="78">
        <f t="shared" si="44"/>
        <v>5.5</v>
      </c>
      <c r="U172" s="73">
        <f>IF('Indicator Data'!BA175="No data","x",ROUND(IF('Indicator Data'!BA175&gt;U$195,10,IF('Indicator Data'!BA175&lt;U$194,0,10-(U$195-'Indicator Data'!BA175)/(U$195-U$194)*10)),1))</f>
        <v>2.2000000000000002</v>
      </c>
      <c r="V172" s="73" t="str">
        <f>IF('Indicator Data'!BB175="No data","x",IF('Indicator Data'!BB175=0,0,ROUND(IF(LOG('Indicator Data'!BB175)&gt;V$195,10,IF(LOG('Indicator Data'!BB175)&lt;V$194,0,10-(V$195-LOG('Indicator Data'!BB175))/(V$195-V$194)*10)),1)))</f>
        <v>x</v>
      </c>
      <c r="W172" s="73">
        <f t="shared" si="45"/>
        <v>2.2000000000000002</v>
      </c>
      <c r="X172" s="73">
        <f>IF('Indicator Data'!AZ175="No data","x",ROUND(IF('Indicator Data'!AZ175&gt;X$195,10,IF('Indicator Data'!AZ175&lt;X$194,0,10-(X$195-'Indicator Data'!AZ175)/(X$195-X$194)*10)),1))</f>
        <v>2.8</v>
      </c>
      <c r="Y172" s="73">
        <f>IF('Indicator Data'!BC175="No data","x",ROUND(IF('Indicator Data'!BC175&gt;Y$195,10,IF('Indicator Data'!BC175&lt;Y$194,0,10-(Y$195-'Indicator Data'!BC175)/(Y$195-Y$194)*10)),1))</f>
        <v>0.1</v>
      </c>
      <c r="Z172" s="211">
        <f>IF('Indicator Data'!BD175="No data","x",ROUND(IF('Indicator Data'!BD175&gt;Z$195,10,IF('Indicator Data'!BD175&lt;Z$194,0,10-(Z$195-'Indicator Data'!BD175)/(Z$195-Z$194)*10)),1))</f>
        <v>0</v>
      </c>
      <c r="AA172" s="77">
        <f>IF('Indicator Data'!BE175="No data","x",IF('Indicator Data'!BE175&gt;'Indicator Data'!BE175,1,'Indicator Data'!BE175/'Indicator Data'!CK175))</f>
        <v>7.6867537793686195E-4</v>
      </c>
      <c r="AB172" s="211">
        <f t="shared" si="46"/>
        <v>0</v>
      </c>
      <c r="AC172" s="74">
        <f t="shared" si="47"/>
        <v>1.3</v>
      </c>
      <c r="AD172" s="73">
        <f>IF('Indicator Data'!AX175="No data","x",ROUND(IF('Indicator Data'!AX175&gt;AD$195,10,IF('Indicator Data'!AX175&lt;AD$194,0,10-(AD$195-'Indicator Data'!AX175)/(AD$195-AD$194)*10)),1))</f>
        <v>0.7</v>
      </c>
      <c r="AE172" s="73">
        <f>IF('Indicator Data'!AY175="No data","x",ROUND(IF('Indicator Data'!AY175&gt;AE$195,10,IF('Indicator Data'!AY175&lt;AE$194,0,10-(AE$195-'Indicator Data'!AY175)/(AE$195-AE$194)*10)),1))</f>
        <v>1.5</v>
      </c>
      <c r="AF172" s="74">
        <f t="shared" si="48"/>
        <v>1.1000000000000001</v>
      </c>
      <c r="AG172" s="88">
        <f>('Indicator Data'!BJ175+'Indicator Data'!BI175*0.5+'Indicator Data'!BH175*0.25)/1000</f>
        <v>1675.6495</v>
      </c>
      <c r="AH172" s="79">
        <f>AG172*1000/'Indicator Data'!CK175</f>
        <v>2.4134884438281625E-2</v>
      </c>
      <c r="AI172" s="74">
        <f t="shared" si="49"/>
        <v>2.4</v>
      </c>
      <c r="AJ172" s="73">
        <f>IF('Indicator Data'!BN175="No data","x",ROUND(IF('Indicator Data'!BN175&lt;$AJ$194,10,IF('Indicator Data'!BN175&gt;$AJ$195,0,($AJ$195-'Indicator Data'!BN175)/($AJ$195-$AJ$194)*10)),1))</f>
        <v>4.5</v>
      </c>
      <c r="AK172" s="73">
        <f>IF('Indicator Data'!BO175="No data","x",ROUND(IF('Indicator Data'!BO175&gt;$AK$195,10,IF('Indicator Data'!BO175&lt;$AK$194,0,10-($AK$195-'Indicator Data'!BO175)/($AK$195-$AK$194)*10)),1))</f>
        <v>0.9</v>
      </c>
      <c r="AL172" s="80">
        <f>IF('Indicator Data'!BP175="No data","x",ROUND(IF('Indicator Data'!BP175&gt;$AL$195,10,IF('Indicator Data'!BP175&lt;$AL$194,0,10-($AL$195-'Indicator Data'!BP175)/($AL$195-$AL$194)*10)),1))</f>
        <v>3.9</v>
      </c>
      <c r="AM172" s="80">
        <f>IF('Indicator Data'!BQ175="No data","x",ROUND(IF('Indicator Data'!BQ175&gt;$AM$195,10,IF('Indicator Data'!BQ175&lt;$AM$194,0,10-($AM$195-'Indicator Data'!BQ175)/($AM$195-$AM$194)*10)),1))</f>
        <v>1.4</v>
      </c>
      <c r="AN172" s="73">
        <f t="shared" si="50"/>
        <v>3.4</v>
      </c>
      <c r="AO172" s="74">
        <f t="shared" si="51"/>
        <v>2.7</v>
      </c>
      <c r="AP172" s="81">
        <f t="shared" si="52"/>
        <v>1.9</v>
      </c>
      <c r="AQ172" s="82">
        <f t="shared" si="53"/>
        <v>3.9</v>
      </c>
    </row>
    <row r="173" spans="1:43" s="4" customFormat="1" x14ac:dyDescent="0.25">
      <c r="A173" s="126" t="str">
        <f>'Indicator Data'!A176</f>
        <v>Timor-Leste</v>
      </c>
      <c r="B173" s="59" t="str">
        <f>'Indicator Data'!B176</f>
        <v>TLS</v>
      </c>
      <c r="C173" s="73">
        <f>ROUND(IF('Indicator Data'!AQ176="No data",IF((0.1233*LN('Indicator Data'!CJ176)-0.4559)&gt;C$195,0,IF((0.1233*LN('Indicator Data'!CJ176)-0.4559)&lt;C$194,10,(C$195-(0.1233*LN('Indicator Data'!CJ176)-0.4559))/(C$195-C$194)*10)),IF('Indicator Data'!AQ176&gt;C$195,0,IF('Indicator Data'!AQ176&lt;C$194,10,(C$195-'Indicator Data'!AQ176)/(C$195-C$194)*10))),1)</f>
        <v>5</v>
      </c>
      <c r="D173" s="73">
        <f>IF('Indicator Data'!AR176="No data","x",ROUND((IF(LOG('Indicator Data'!AR176*1000)&gt;D$195,10,IF(LOG('Indicator Data'!AR176*1000)&lt;D$194,0,10-(D$195-LOG('Indicator Data'!AR176*1000))/(D$195-D$194)*10))),1))</f>
        <v>8.6</v>
      </c>
      <c r="E173" s="74">
        <f t="shared" si="37"/>
        <v>7.2</v>
      </c>
      <c r="F173" s="73" t="str">
        <f>IF('Indicator Data'!BF176="No data","x",ROUND(IF('Indicator Data'!BF176&gt;F$195,10,IF('Indicator Data'!BF176&lt;F$194,0,10-(F$195-'Indicator Data'!BF176)/(F$195-F$194)*10)),1))</f>
        <v>x</v>
      </c>
      <c r="G173" s="73">
        <f>IF('Indicator Data'!BG176="No data","x",ROUND(IF('Indicator Data'!BG176&gt;G$195,10,IF('Indicator Data'!BG176&lt;G$194,0,10-(G$195-'Indicator Data'!BG176)/(G$195-G$194)*10)),1))</f>
        <v>1.6</v>
      </c>
      <c r="H173" s="74">
        <f t="shared" si="38"/>
        <v>1.6</v>
      </c>
      <c r="I173" s="75">
        <f>SUM(IF('Indicator Data'!AS176=0,0,'Indicator Data'!AS176),SUM('Indicator Data'!AT176:AU176))</f>
        <v>336.11877300000003</v>
      </c>
      <c r="J173" s="75">
        <f>I173/'Indicator Data'!CK176*1000000</f>
        <v>265.08375027208803</v>
      </c>
      <c r="K173" s="73">
        <f t="shared" si="39"/>
        <v>5.3</v>
      </c>
      <c r="L173" s="73">
        <f>IF('Indicator Data'!AV176="No data","x",ROUND(IF('Indicator Data'!AV176&gt;L$195,10,IF('Indicator Data'!AV176&lt;L$194,0,10-(L$195-'Indicator Data'!AV176)/(L$195-L$194)*10)),1))</f>
        <v>6</v>
      </c>
      <c r="M173" s="73">
        <f>IF('Indicator Data'!AW176="No data","x",IF('Indicator Data'!AW176=0,0,ROUND(IF(LOG('Indicator Data'!AW176)&gt;M$195,10,IF(LOG('Indicator Data'!AW176)&lt;M$194,0,10-(M$195-LOG('Indicator Data'!AW176))/(M$195-M$194)*10)),1)))</f>
        <v>6.6</v>
      </c>
      <c r="N173" s="74">
        <f t="shared" si="40"/>
        <v>6</v>
      </c>
      <c r="O173" s="76">
        <f t="shared" si="41"/>
        <v>5.5</v>
      </c>
      <c r="P173" s="88">
        <f>IF(AND('Indicator Data'!BK176="No data",'Indicator Data'!BL176="No data"),0,SUM('Indicator Data'!BK176:BM176)/1000)</f>
        <v>0</v>
      </c>
      <c r="Q173" s="73">
        <f t="shared" si="42"/>
        <v>0</v>
      </c>
      <c r="R173" s="77">
        <f>P173*1000/'Indicator Data'!CK176</f>
        <v>0</v>
      </c>
      <c r="S173" s="73">
        <f t="shared" si="43"/>
        <v>0</v>
      </c>
      <c r="T173" s="78">
        <f t="shared" si="44"/>
        <v>0</v>
      </c>
      <c r="U173" s="73" t="str">
        <f>IF('Indicator Data'!BA176="No data","x",ROUND(IF('Indicator Data'!BA176&gt;U$195,10,IF('Indicator Data'!BA176&lt;U$194,0,10-(U$195-'Indicator Data'!BA176)/(U$195-U$194)*10)),1))</f>
        <v>x</v>
      </c>
      <c r="V173" s="73" t="str">
        <f>IF('Indicator Data'!BB176="No data","x",IF('Indicator Data'!BB176=0,0,ROUND(IF(LOG('Indicator Data'!BB176)&gt;V$195,10,IF(LOG('Indicator Data'!BB176)&lt;V$194,0,10-(V$195-LOG('Indicator Data'!BB176))/(V$195-V$194)*10)),1)))</f>
        <v>x</v>
      </c>
      <c r="W173" s="73" t="str">
        <f t="shared" si="45"/>
        <v>x</v>
      </c>
      <c r="X173" s="73">
        <f>IF('Indicator Data'!AZ176="No data","x",ROUND(IF('Indicator Data'!AZ176&gt;X$195,10,IF('Indicator Data'!AZ176&lt;X$194,0,10-(X$195-'Indicator Data'!AZ176)/(X$195-X$194)*10)),1))</f>
        <v>9.1</v>
      </c>
      <c r="Y173" s="73">
        <f>IF('Indicator Data'!BC176="No data","x",ROUND(IF('Indicator Data'!BC176&gt;Y$195,10,IF('Indicator Data'!BC176&lt;Y$194,0,10-(Y$195-'Indicator Data'!BC176)/(Y$195-Y$194)*10)),1))</f>
        <v>1.3</v>
      </c>
      <c r="Z173" s="211">
        <f>IF('Indicator Data'!BD176="No data","x",ROUND(IF('Indicator Data'!BD176&gt;Z$195,10,IF('Indicator Data'!BD176&lt;Z$194,0,10-(Z$195-'Indicator Data'!BD176)/(Z$195-Z$194)*10)),1))</f>
        <v>0</v>
      </c>
      <c r="AA173" s="77">
        <f>IF('Indicator Data'!BE176="No data","x",IF('Indicator Data'!BE176&gt;'Indicator Data'!BE176,1,'Indicator Data'!BE176/'Indicator Data'!CK176))</f>
        <v>1.0094450035174278</v>
      </c>
      <c r="AB173" s="211">
        <f t="shared" si="46"/>
        <v>10</v>
      </c>
      <c r="AC173" s="74">
        <f t="shared" si="47"/>
        <v>6.4</v>
      </c>
      <c r="AD173" s="73">
        <f>IF('Indicator Data'!AX176="No data","x",ROUND(IF('Indicator Data'!AX176&gt;AD$195,10,IF('Indicator Data'!AX176&lt;AD$194,0,10-(AD$195-'Indicator Data'!AX176)/(AD$195-AD$194)*10)),1))</f>
        <v>3.7</v>
      </c>
      <c r="AE173" s="73">
        <f>IF('Indicator Data'!AY176="No data","x",ROUND(IF('Indicator Data'!AY176&gt;AE$195,10,IF('Indicator Data'!AY176&lt;AE$194,0,10-(AE$195-'Indicator Data'!AY176)/(AE$195-AE$194)*10)),1))</f>
        <v>10</v>
      </c>
      <c r="AF173" s="74">
        <f t="shared" si="48"/>
        <v>6.9</v>
      </c>
      <c r="AG173" s="88">
        <f>('Indicator Data'!BJ176+'Indicator Data'!BI176*0.5+'Indicator Data'!BH176*0.25)/1000</f>
        <v>0</v>
      </c>
      <c r="AH173" s="79">
        <f>AG173*1000/'Indicator Data'!CK176</f>
        <v>0</v>
      </c>
      <c r="AI173" s="74">
        <f t="shared" si="49"/>
        <v>0</v>
      </c>
      <c r="AJ173" s="73">
        <f>IF('Indicator Data'!BN176="No data","x",ROUND(IF('Indicator Data'!BN176&lt;$AJ$194,10,IF('Indicator Data'!BN176&gt;$AJ$195,0,($AJ$195-'Indicator Data'!BN176)/($AJ$195-$AJ$194)*10)),1))</f>
        <v>6.3</v>
      </c>
      <c r="AK173" s="73">
        <f>IF('Indicator Data'!BO176="No data","x",ROUND(IF('Indicator Data'!BO176&gt;$AK$195,10,IF('Indicator Data'!BO176&lt;$AK$194,0,10-($AK$195-'Indicator Data'!BO176)/($AK$195-$AK$194)*10)),1))</f>
        <v>6.6</v>
      </c>
      <c r="AL173" s="80" t="str">
        <f>IF('Indicator Data'!BP176="No data","x",ROUND(IF('Indicator Data'!BP176&gt;$AL$195,10,IF('Indicator Data'!BP176&lt;$AL$194,0,10-($AL$195-'Indicator Data'!BP176)/($AL$195-$AL$194)*10)),1))</f>
        <v>x</v>
      </c>
      <c r="AM173" s="80" t="str">
        <f>IF('Indicator Data'!BQ176="No data","x",ROUND(IF('Indicator Data'!BQ176&gt;$AM$195,10,IF('Indicator Data'!BQ176&lt;$AM$194,0,10-($AM$195-'Indicator Data'!BQ176)/($AM$195-$AM$194)*10)),1))</f>
        <v>x</v>
      </c>
      <c r="AN173" s="73" t="str">
        <f t="shared" si="50"/>
        <v>x</v>
      </c>
      <c r="AO173" s="74">
        <f t="shared" si="51"/>
        <v>6.5</v>
      </c>
      <c r="AP173" s="81">
        <f t="shared" si="52"/>
        <v>5.5</v>
      </c>
      <c r="AQ173" s="82">
        <f t="shared" si="53"/>
        <v>3.2</v>
      </c>
    </row>
    <row r="174" spans="1:43" s="4" customFormat="1" x14ac:dyDescent="0.25">
      <c r="A174" s="126" t="str">
        <f>'Indicator Data'!A177</f>
        <v>Togo</v>
      </c>
      <c r="B174" s="59" t="str">
        <f>'Indicator Data'!B177</f>
        <v>TGO</v>
      </c>
      <c r="C174" s="73">
        <f>ROUND(IF('Indicator Data'!AQ177="No data",IF((0.1233*LN('Indicator Data'!CJ177)-0.4559)&gt;C$195,0,IF((0.1233*LN('Indicator Data'!CJ177)-0.4559)&lt;C$194,10,(C$195-(0.1233*LN('Indicator Data'!CJ177)-0.4559))/(C$195-C$194)*10)),IF('Indicator Data'!AQ177&gt;C$195,0,IF('Indicator Data'!AQ177&lt;C$194,10,(C$195-'Indicator Data'!AQ177)/(C$195-C$194)*10))),1)</f>
        <v>6.9</v>
      </c>
      <c r="D174" s="73">
        <f>IF('Indicator Data'!AR177="No data","x",ROUND((IF(LOG('Indicator Data'!AR177*1000)&gt;D$195,10,IF(LOG('Indicator Data'!AR177*1000)&lt;D$194,0,10-(D$195-LOG('Indicator Data'!AR177*1000))/(D$195-D$194)*10))),1))</f>
        <v>8.8000000000000007</v>
      </c>
      <c r="E174" s="74">
        <f t="shared" si="37"/>
        <v>8</v>
      </c>
      <c r="F174" s="73">
        <f>IF('Indicator Data'!BF177="No data","x",ROUND(IF('Indicator Data'!BF177&gt;F$195,10,IF('Indicator Data'!BF177&lt;F$194,0,10-(F$195-'Indicator Data'!BF177)/(F$195-F$194)*10)),1))</f>
        <v>7.6</v>
      </c>
      <c r="G174" s="73">
        <f>IF('Indicator Data'!BG177="No data","x",ROUND(IF('Indicator Data'!BG177&gt;G$195,10,IF('Indicator Data'!BG177&lt;G$194,0,10-(G$195-'Indicator Data'!BG177)/(G$195-G$194)*10)),1))</f>
        <v>5.3</v>
      </c>
      <c r="H174" s="74">
        <f t="shared" si="38"/>
        <v>6.5</v>
      </c>
      <c r="I174" s="75">
        <f>SUM(IF('Indicator Data'!AS177=0,0,'Indicator Data'!AS177),SUM('Indicator Data'!AT177:AU177))</f>
        <v>142.00921099999999</v>
      </c>
      <c r="J174" s="75">
        <f>I174/'Indicator Data'!CK177*1000000</f>
        <v>18.000699573360389</v>
      </c>
      <c r="K174" s="73">
        <f t="shared" si="39"/>
        <v>0.4</v>
      </c>
      <c r="L174" s="73">
        <f>IF('Indicator Data'!AV177="No data","x",ROUND(IF('Indicator Data'!AV177&gt;L$195,10,IF('Indicator Data'!AV177&lt;L$194,0,10-(L$195-'Indicator Data'!AV177)/(L$195-L$194)*10)),1))</f>
        <v>4.7</v>
      </c>
      <c r="M174" s="73">
        <f>IF('Indicator Data'!AW177="No data","x",IF('Indicator Data'!AW177=0,0,ROUND(IF(LOG('Indicator Data'!AW177)&gt;M$195,10,IF(LOG('Indicator Data'!AW177)&lt;M$194,0,10-(M$195-LOG('Indicator Data'!AW177))/(M$195-M$194)*10)),1)))</f>
        <v>8.1</v>
      </c>
      <c r="N174" s="74">
        <f t="shared" si="40"/>
        <v>4.4000000000000004</v>
      </c>
      <c r="O174" s="76">
        <f t="shared" si="41"/>
        <v>6.7</v>
      </c>
      <c r="P174" s="88">
        <f>IF(AND('Indicator Data'!BK177="No data",'Indicator Data'!BL177="No data"),0,SUM('Indicator Data'!BK177:BM177)/1000)</f>
        <v>11.821999999999999</v>
      </c>
      <c r="Q174" s="73">
        <f t="shared" si="42"/>
        <v>3.6</v>
      </c>
      <c r="R174" s="77">
        <f>P174*1000/'Indicator Data'!CK177</f>
        <v>1.4985244186468054E-3</v>
      </c>
      <c r="S174" s="73">
        <f t="shared" si="43"/>
        <v>3.5</v>
      </c>
      <c r="T174" s="78">
        <f t="shared" si="44"/>
        <v>3.6</v>
      </c>
      <c r="U174" s="73">
        <f>IF('Indicator Data'!BA177="No data","x",ROUND(IF('Indicator Data'!BA177&gt;U$195,10,IF('Indicator Data'!BA177&lt;U$194,0,10-(U$195-'Indicator Data'!BA177)/(U$195-U$194)*10)),1))</f>
        <v>4.2</v>
      </c>
      <c r="V174" s="73">
        <f>IF('Indicator Data'!BB177="No data","x",IF('Indicator Data'!BB177=0,0,ROUND(IF(LOG('Indicator Data'!BB177)&gt;V$195,10,IF(LOG('Indicator Data'!BB177)&lt;V$194,0,10-(V$195-LOG('Indicator Data'!BB177))/(V$195-V$194)*10)),1)))</f>
        <v>6.7</v>
      </c>
      <c r="W174" s="73">
        <f t="shared" si="45"/>
        <v>5.45</v>
      </c>
      <c r="X174" s="73">
        <f>IF('Indicator Data'!AZ177="No data","x",ROUND(IF('Indicator Data'!AZ177&gt;X$195,10,IF('Indicator Data'!AZ177&lt;X$194,0,10-(X$195-'Indicator Data'!AZ177)/(X$195-X$194)*10)),1))</f>
        <v>0.7</v>
      </c>
      <c r="Y174" s="73">
        <f>IF('Indicator Data'!BC177="No data","x",ROUND(IF('Indicator Data'!BC177&gt;Y$195,10,IF('Indicator Data'!BC177&lt;Y$194,0,10-(Y$195-'Indicator Data'!BC177)/(Y$195-Y$194)*10)),1))</f>
        <v>6.9</v>
      </c>
      <c r="Z174" s="211">
        <f>IF('Indicator Data'!BD177="No data","x",ROUND(IF('Indicator Data'!BD177&gt;Z$195,10,IF('Indicator Data'!BD177&lt;Z$194,0,10-(Z$195-'Indicator Data'!BD177)/(Z$195-Z$194)*10)),1))</f>
        <v>9.3000000000000007</v>
      </c>
      <c r="AA174" s="77">
        <f>IF('Indicator Data'!BE177="No data","x",IF('Indicator Data'!BE177&gt;'Indicator Data'!BE177,1,'Indicator Data'!BE177/'Indicator Data'!CK177))</f>
        <v>0.6814600003498501</v>
      </c>
      <c r="AB174" s="211">
        <f t="shared" si="46"/>
        <v>7.6</v>
      </c>
      <c r="AC174" s="74">
        <f t="shared" si="47"/>
        <v>5.8</v>
      </c>
      <c r="AD174" s="73">
        <f>IF('Indicator Data'!AX177="No data","x",ROUND(IF('Indicator Data'!AX177&gt;AD$195,10,IF('Indicator Data'!AX177&lt;AD$194,0,10-(AD$195-'Indicator Data'!AX177)/(AD$195-AD$194)*10)),1))</f>
        <v>5.6</v>
      </c>
      <c r="AE174" s="73">
        <f>IF('Indicator Data'!AY177="No data","x",ROUND(IF('Indicator Data'!AY177&gt;AE$195,10,IF('Indicator Data'!AY177&lt;AE$194,0,10-(AE$195-'Indicator Data'!AY177)/(AE$195-AE$194)*10)),1))</f>
        <v>3.6</v>
      </c>
      <c r="AF174" s="74">
        <f t="shared" si="48"/>
        <v>4.5999999999999996</v>
      </c>
      <c r="AG174" s="88">
        <f>('Indicator Data'!BJ177+'Indicator Data'!BI177*0.5+'Indicator Data'!BH177*0.25)/1000</f>
        <v>0.90300000000000002</v>
      </c>
      <c r="AH174" s="79">
        <f>AG174*1000/'Indicator Data'!CK177</f>
        <v>1.1446181272526351E-4</v>
      </c>
      <c r="AI174" s="74">
        <f t="shared" si="49"/>
        <v>0</v>
      </c>
      <c r="AJ174" s="73">
        <f>IF('Indicator Data'!BN177="No data","x",ROUND(IF('Indicator Data'!BN177&lt;$AJ$194,10,IF('Indicator Data'!BN177&gt;$AJ$195,0,($AJ$195-'Indicator Data'!BN177)/($AJ$195-$AJ$194)*10)),1))</f>
        <v>4.9000000000000004</v>
      </c>
      <c r="AK174" s="73">
        <f>IF('Indicator Data'!BO177="No data","x",ROUND(IF('Indicator Data'!BO177&gt;$AK$195,10,IF('Indicator Data'!BO177&lt;$AK$194,0,10-($AK$195-'Indicator Data'!BO177)/($AK$195-$AK$194)*10)),1))</f>
        <v>3.7</v>
      </c>
      <c r="AL174" s="80">
        <f>IF('Indicator Data'!BP177="No data","x",ROUND(IF('Indicator Data'!BP177&gt;$AL$195,10,IF('Indicator Data'!BP177&lt;$AL$194,0,10-($AL$195-'Indicator Data'!BP177)/($AL$195-$AL$194)*10)),1))</f>
        <v>6.5</v>
      </c>
      <c r="AM174" s="80">
        <f>IF('Indicator Data'!BQ177="No data","x",ROUND(IF('Indicator Data'!BQ177&gt;$AM$195,10,IF('Indicator Data'!BQ177&lt;$AM$194,0,10-($AM$195-'Indicator Data'!BQ177)/($AM$195-$AM$194)*10)),1))</f>
        <v>7.8</v>
      </c>
      <c r="AN174" s="73">
        <f t="shared" si="50"/>
        <v>6.8</v>
      </c>
      <c r="AO174" s="74">
        <f t="shared" si="51"/>
        <v>4.3</v>
      </c>
      <c r="AP174" s="81">
        <f t="shared" si="52"/>
        <v>4</v>
      </c>
      <c r="AQ174" s="82">
        <f t="shared" si="53"/>
        <v>3.8</v>
      </c>
    </row>
    <row r="175" spans="1:43" s="4" customFormat="1" x14ac:dyDescent="0.25">
      <c r="A175" s="126" t="str">
        <f>'Indicator Data'!A178</f>
        <v>Tonga</v>
      </c>
      <c r="B175" s="59" t="str">
        <f>'Indicator Data'!B178</f>
        <v>TON</v>
      </c>
      <c r="C175" s="73">
        <f>ROUND(IF('Indicator Data'!AQ178="No data",IF((0.1233*LN('Indicator Data'!CJ178)-0.4559)&gt;C$195,0,IF((0.1233*LN('Indicator Data'!CJ178)-0.4559)&lt;C$194,10,(C$195-(0.1233*LN('Indicator Data'!CJ178)-0.4559))/(C$195-C$194)*10)),IF('Indicator Data'!AQ178&gt;C$195,0,IF('Indicator Data'!AQ178&lt;C$194,10,(C$195-'Indicator Data'!AQ178)/(C$195-C$194)*10))),1)</f>
        <v>3.4</v>
      </c>
      <c r="D175" s="73" t="str">
        <f>IF('Indicator Data'!AR178="No data","x",ROUND((IF(LOG('Indicator Data'!AR178*1000)&gt;D$195,10,IF(LOG('Indicator Data'!AR178*1000)&lt;D$194,0,10-(D$195-LOG('Indicator Data'!AR178*1000))/(D$195-D$194)*10))),1))</f>
        <v>x</v>
      </c>
      <c r="E175" s="74">
        <f t="shared" si="37"/>
        <v>3.4</v>
      </c>
      <c r="F175" s="73">
        <f>IF('Indicator Data'!BF178="No data","x",ROUND(IF('Indicator Data'!BF178&gt;F$195,10,IF('Indicator Data'!BF178&lt;F$194,0,10-(F$195-'Indicator Data'!BF178)/(F$195-F$194)*10)),1))</f>
        <v>5.5</v>
      </c>
      <c r="G175" s="73">
        <f>IF('Indicator Data'!BG178="No data","x",ROUND(IF('Indicator Data'!BG178&gt;G$195,10,IF('Indicator Data'!BG178&lt;G$194,0,10-(G$195-'Indicator Data'!BG178)/(G$195-G$194)*10)),1))</f>
        <v>3.3</v>
      </c>
      <c r="H175" s="74">
        <f t="shared" si="38"/>
        <v>4.4000000000000004</v>
      </c>
      <c r="I175" s="75">
        <f>SUM(IF('Indicator Data'!AS178=0,0,'Indicator Data'!AS178),SUM('Indicator Data'!AT178:AU178))</f>
        <v>118.894407</v>
      </c>
      <c r="J175" s="75">
        <f>I175/'Indicator Data'!CK178*1000000</f>
        <v>1152.1110788104306</v>
      </c>
      <c r="K175" s="73">
        <f t="shared" si="39"/>
        <v>10</v>
      </c>
      <c r="L175" s="73">
        <f>IF('Indicator Data'!AV178="No data","x",ROUND(IF('Indicator Data'!AV178&gt;L$195,10,IF('Indicator Data'!AV178&lt;L$194,0,10-(L$195-'Indicator Data'!AV178)/(L$195-L$194)*10)),1))</f>
        <v>10</v>
      </c>
      <c r="M175" s="73">
        <f>IF('Indicator Data'!AW178="No data","x",IF('Indicator Data'!AW178=0,0,ROUND(IF(LOG('Indicator Data'!AW178)&gt;M$195,10,IF(LOG('Indicator Data'!AW178)&lt;M$194,0,10-(M$195-LOG('Indicator Data'!AW178))/(M$195-M$194)*10)),1)))</f>
        <v>10</v>
      </c>
      <c r="N175" s="74">
        <f t="shared" si="40"/>
        <v>10</v>
      </c>
      <c r="O175" s="76">
        <f t="shared" si="41"/>
        <v>5.3</v>
      </c>
      <c r="P175" s="88">
        <f>IF(AND('Indicator Data'!BK178="No data",'Indicator Data'!BL178="No data"),0,SUM('Indicator Data'!BK178:BM178)/1000)</f>
        <v>0</v>
      </c>
      <c r="Q175" s="73">
        <f t="shared" si="42"/>
        <v>0</v>
      </c>
      <c r="R175" s="77">
        <f>P175*1000/'Indicator Data'!CK178</f>
        <v>0</v>
      </c>
      <c r="S175" s="73">
        <f t="shared" si="43"/>
        <v>0</v>
      </c>
      <c r="T175" s="78">
        <f t="shared" si="44"/>
        <v>0</v>
      </c>
      <c r="U175" s="73" t="str">
        <f>IF('Indicator Data'!BA178="No data","x",ROUND(IF('Indicator Data'!BA178&gt;U$195,10,IF('Indicator Data'!BA178&lt;U$194,0,10-(U$195-'Indicator Data'!BA178)/(U$195-U$194)*10)),1))</f>
        <v>x</v>
      </c>
      <c r="V175" s="73" t="str">
        <f>IF('Indicator Data'!BB178="No data","x",IF('Indicator Data'!BB178=0,0,ROUND(IF(LOG('Indicator Data'!BB178)&gt;V$195,10,IF(LOG('Indicator Data'!BB178)&lt;V$194,0,10-(V$195-LOG('Indicator Data'!BB178))/(V$195-V$194)*10)),1)))</f>
        <v>x</v>
      </c>
      <c r="W175" s="73" t="str">
        <f t="shared" si="45"/>
        <v>x</v>
      </c>
      <c r="X175" s="73">
        <f>IF('Indicator Data'!AZ178="No data","x",ROUND(IF('Indicator Data'!AZ178&gt;X$195,10,IF('Indicator Data'!AZ178&lt;X$194,0,10-(X$195-'Indicator Data'!AZ178)/(X$195-X$194)*10)),1))</f>
        <v>0.2</v>
      </c>
      <c r="Y175" s="73" t="str">
        <f>IF('Indicator Data'!BC178="No data","x",ROUND(IF('Indicator Data'!BC178&gt;Y$195,10,IF('Indicator Data'!BC178&lt;Y$194,0,10-(Y$195-'Indicator Data'!BC178)/(Y$195-Y$194)*10)),1))</f>
        <v>x</v>
      </c>
      <c r="Z175" s="211" t="str">
        <f>IF('Indicator Data'!BD178="No data","x",ROUND(IF('Indicator Data'!BD178&gt;Z$195,10,IF('Indicator Data'!BD178&lt;Z$194,0,10-(Z$195-'Indicator Data'!BD178)/(Z$195-Z$194)*10)),1))</f>
        <v>x</v>
      </c>
      <c r="AA175" s="77">
        <f>IF('Indicator Data'!BE178="No data","x",IF('Indicator Data'!BE178&gt;'Indicator Data'!BE178,1,'Indicator Data'!BE178/'Indicator Data'!CK178))</f>
        <v>0.35980697113288179</v>
      </c>
      <c r="AB175" s="211">
        <f t="shared" si="46"/>
        <v>4</v>
      </c>
      <c r="AC175" s="74">
        <f t="shared" si="47"/>
        <v>2.1</v>
      </c>
      <c r="AD175" s="73">
        <f>IF('Indicator Data'!AX178="No data","x",ROUND(IF('Indicator Data'!AX178&gt;AD$195,10,IF('Indicator Data'!AX178&lt;AD$194,0,10-(AD$195-'Indicator Data'!AX178)/(AD$195-AD$194)*10)),1))</f>
        <v>1.2</v>
      </c>
      <c r="AE175" s="73">
        <f>IF('Indicator Data'!AY178="No data","x",ROUND(IF('Indicator Data'!AY178&gt;AE$195,10,IF('Indicator Data'!AY178&lt;AE$194,0,10-(AE$195-'Indicator Data'!AY178)/(AE$195-AE$194)*10)),1))</f>
        <v>0.4</v>
      </c>
      <c r="AF175" s="74">
        <f t="shared" si="48"/>
        <v>0.8</v>
      </c>
      <c r="AG175" s="88">
        <f>('Indicator Data'!BJ178+'Indicator Data'!BI178*0.5+'Indicator Data'!BH178*0.25)/1000</f>
        <v>43.5</v>
      </c>
      <c r="AH175" s="79">
        <f>AG175*1000/'Indicator Data'!CK178</f>
        <v>0.42152388150818337</v>
      </c>
      <c r="AI175" s="74">
        <f t="shared" si="49"/>
        <v>10</v>
      </c>
      <c r="AJ175" s="73">
        <f>IF('Indicator Data'!BN178="No data","x",ROUND(IF('Indicator Data'!BN178&lt;$AJ$194,10,IF('Indicator Data'!BN178&gt;$AJ$195,0,($AJ$195-'Indicator Data'!BN178)/($AJ$195-$AJ$194)*10)),1))</f>
        <v>8.4</v>
      </c>
      <c r="AK175" s="73">
        <f>IF('Indicator Data'!BO178="No data","x",ROUND(IF('Indicator Data'!BO178&gt;$AK$195,10,IF('Indicator Data'!BO178&lt;$AK$194,0,10-($AK$195-'Indicator Data'!BO178)/($AK$195-$AK$194)*10)),1))</f>
        <v>0</v>
      </c>
      <c r="AL175" s="80" t="str">
        <f>IF('Indicator Data'!BP178="No data","x",ROUND(IF('Indicator Data'!BP178&gt;$AL$195,10,IF('Indicator Data'!BP178&lt;$AL$194,0,10-($AL$195-'Indicator Data'!BP178)/($AL$195-$AL$194)*10)),1))</f>
        <v>x</v>
      </c>
      <c r="AM175" s="80" t="str">
        <f>IF('Indicator Data'!BQ178="No data","x",ROUND(IF('Indicator Data'!BQ178&gt;$AM$195,10,IF('Indicator Data'!BQ178&lt;$AM$194,0,10-($AM$195-'Indicator Data'!BQ178)/($AM$195-$AM$194)*10)),1))</f>
        <v>x</v>
      </c>
      <c r="AN175" s="73" t="str">
        <f t="shared" si="50"/>
        <v>x</v>
      </c>
      <c r="AO175" s="74">
        <f t="shared" si="51"/>
        <v>4.2</v>
      </c>
      <c r="AP175" s="81">
        <f t="shared" si="52"/>
        <v>5.9</v>
      </c>
      <c r="AQ175" s="82">
        <f t="shared" si="53"/>
        <v>3.5</v>
      </c>
    </row>
    <row r="176" spans="1:43" s="4" customFormat="1" x14ac:dyDescent="0.25">
      <c r="A176" s="126" t="str">
        <f>'Indicator Data'!A179</f>
        <v>Trinidad and Tobago</v>
      </c>
      <c r="B176" s="59" t="str">
        <f>'Indicator Data'!B179</f>
        <v>TTO</v>
      </c>
      <c r="C176" s="73">
        <f>ROUND(IF('Indicator Data'!AQ179="No data",IF((0.1233*LN('Indicator Data'!CJ179)-0.4559)&gt;C$195,0,IF((0.1233*LN('Indicator Data'!CJ179)-0.4559)&lt;C$194,10,(C$195-(0.1233*LN('Indicator Data'!CJ179)-0.4559))/(C$195-C$194)*10)),IF('Indicator Data'!AQ179&gt;C$195,0,IF('Indicator Data'!AQ179&lt;C$194,10,(C$195-'Indicator Data'!AQ179)/(C$195-C$194)*10))),1)</f>
        <v>2.6</v>
      </c>
      <c r="D176" s="73" t="str">
        <f>IF('Indicator Data'!AR179="No data","x",ROUND((IF(LOG('Indicator Data'!AR179*1000)&gt;D$195,10,IF(LOG('Indicator Data'!AR179*1000)&lt;D$194,0,10-(D$195-LOG('Indicator Data'!AR179*1000))/(D$195-D$194)*10))),1))</f>
        <v>x</v>
      </c>
      <c r="E176" s="74">
        <f t="shared" si="37"/>
        <v>2.6</v>
      </c>
      <c r="F176" s="73">
        <f>IF('Indicator Data'!BF179="No data","x",ROUND(IF('Indicator Data'!BF179&gt;F$195,10,IF('Indicator Data'!BF179&lt;F$194,0,10-(F$195-'Indicator Data'!BF179)/(F$195-F$194)*10)),1))</f>
        <v>4.3</v>
      </c>
      <c r="G176" s="73">
        <f>IF('Indicator Data'!BG179="No data","x",ROUND(IF('Indicator Data'!BG179&gt;G$195,10,IF('Indicator Data'!BG179&lt;G$194,0,10-(G$195-'Indicator Data'!BG179)/(G$195-G$194)*10)),1))</f>
        <v>3.5</v>
      </c>
      <c r="H176" s="74">
        <f t="shared" si="38"/>
        <v>3.9</v>
      </c>
      <c r="I176" s="75">
        <f>SUM(IF('Indicator Data'!AS179=0,0,'Indicator Data'!AS179),SUM('Indicator Data'!AT179:AU179))</f>
        <v>3.8528229999999999</v>
      </c>
      <c r="J176" s="75">
        <f>I176/'Indicator Data'!CK179*1000000</f>
        <v>2.7720983006897106</v>
      </c>
      <c r="K176" s="73">
        <f t="shared" si="39"/>
        <v>0.1</v>
      </c>
      <c r="L176" s="73" t="str">
        <f>IF('Indicator Data'!AV179="No data","x",ROUND(IF('Indicator Data'!AV179&gt;L$195,10,IF('Indicator Data'!AV179&lt;L$194,0,10-(L$195-'Indicator Data'!AV179)/(L$195-L$194)*10)),1))</f>
        <v>x</v>
      </c>
      <c r="M176" s="73">
        <f>IF('Indicator Data'!AW179="No data","x",IF('Indicator Data'!AW179=0,0,ROUND(IF(LOG('Indicator Data'!AW179)&gt;M$195,10,IF(LOG('Indicator Data'!AW179)&lt;M$194,0,10-(M$195-LOG('Indicator Data'!AW179))/(M$195-M$194)*10)),1)))</f>
        <v>4.3</v>
      </c>
      <c r="N176" s="74">
        <f t="shared" si="40"/>
        <v>2.2000000000000002</v>
      </c>
      <c r="O176" s="76">
        <f t="shared" si="41"/>
        <v>2.8</v>
      </c>
      <c r="P176" s="88">
        <f>IF(AND('Indicator Data'!BK179="No data",'Indicator Data'!BL179="No data"),0,SUM('Indicator Data'!BK179:BM179)/1000)</f>
        <v>10.733000000000001</v>
      </c>
      <c r="Q176" s="73">
        <f t="shared" si="42"/>
        <v>3.4</v>
      </c>
      <c r="R176" s="77">
        <f>P176*1000/'Indicator Data'!CK179</f>
        <v>7.7223716379658932E-3</v>
      </c>
      <c r="S176" s="73">
        <f t="shared" si="43"/>
        <v>5.3</v>
      </c>
      <c r="T176" s="78">
        <f t="shared" si="44"/>
        <v>4.4000000000000004</v>
      </c>
      <c r="U176" s="73">
        <f>IF('Indicator Data'!BA179="No data","x",ROUND(IF('Indicator Data'!BA179&gt;U$195,10,IF('Indicator Data'!BA179&lt;U$194,0,10-(U$195-'Indicator Data'!BA179)/(U$195-U$194)*10)),1))</f>
        <v>2.4</v>
      </c>
      <c r="V176" s="73">
        <f>IF('Indicator Data'!BB179="No data","x",IF('Indicator Data'!BB179=0,0,ROUND(IF(LOG('Indicator Data'!BB179)&gt;V$195,10,IF(LOG('Indicator Data'!BB179)&lt;V$194,0,10-(V$195-LOG('Indicator Data'!BB179))/(V$195-V$194)*10)),1)))</f>
        <v>5.4</v>
      </c>
      <c r="W176" s="73">
        <f t="shared" si="45"/>
        <v>3.9000000000000004</v>
      </c>
      <c r="X176" s="73">
        <f>IF('Indicator Data'!AZ179="No data","x",ROUND(IF('Indicator Data'!AZ179&gt;X$195,10,IF('Indicator Data'!AZ179&lt;X$194,0,10-(X$195-'Indicator Data'!AZ179)/(X$195-X$194)*10)),1))</f>
        <v>0.3</v>
      </c>
      <c r="Y176" s="73" t="str">
        <f>IF('Indicator Data'!BC179="No data","x",ROUND(IF('Indicator Data'!BC179&gt;Y$195,10,IF('Indicator Data'!BC179&lt;Y$194,0,10-(Y$195-'Indicator Data'!BC179)/(Y$195-Y$194)*10)),1))</f>
        <v>x</v>
      </c>
      <c r="Z176" s="211" t="str">
        <f>IF('Indicator Data'!BD179="No data","x",ROUND(IF('Indicator Data'!BD179&gt;Z$195,10,IF('Indicator Data'!BD179&lt;Z$194,0,10-(Z$195-'Indicator Data'!BD179)/(Z$195-Z$194)*10)),1))</f>
        <v>x</v>
      </c>
      <c r="AA176" s="77">
        <f>IF('Indicator Data'!BE179="No data","x",IF('Indicator Data'!BE179&gt;'Indicator Data'!BE179,1,'Indicator Data'!BE179/'Indicator Data'!CK179))</f>
        <v>1.3113569875483682E-2</v>
      </c>
      <c r="AB176" s="211">
        <f t="shared" si="46"/>
        <v>0.1</v>
      </c>
      <c r="AC176" s="74">
        <f t="shared" si="47"/>
        <v>1.4</v>
      </c>
      <c r="AD176" s="73">
        <f>IF('Indicator Data'!AX179="No data","x",ROUND(IF('Indicator Data'!AX179&gt;AD$195,10,IF('Indicator Data'!AX179&lt;AD$194,0,10-(AD$195-'Indicator Data'!AX179)/(AD$195-AD$194)*10)),1))</f>
        <v>2</v>
      </c>
      <c r="AE176" s="73" t="str">
        <f>IF('Indicator Data'!AY179="No data","x",ROUND(IF('Indicator Data'!AY179&gt;AE$195,10,IF('Indicator Data'!AY179&lt;AE$194,0,10-(AE$195-'Indicator Data'!AY179)/(AE$195-AE$194)*10)),1))</f>
        <v>x</v>
      </c>
      <c r="AF176" s="74">
        <f t="shared" si="48"/>
        <v>2</v>
      </c>
      <c r="AG176" s="88">
        <f>('Indicator Data'!BJ179+'Indicator Data'!BI179*0.5+'Indicator Data'!BH179*0.25)/1000</f>
        <v>75</v>
      </c>
      <c r="AH176" s="79">
        <f>AG176*1000/'Indicator Data'!CK179</f>
        <v>5.3962347232594986E-2</v>
      </c>
      <c r="AI176" s="74">
        <f t="shared" si="49"/>
        <v>5.4</v>
      </c>
      <c r="AJ176" s="73">
        <f>IF('Indicator Data'!BN179="No data","x",ROUND(IF('Indicator Data'!BN179&lt;$AJ$194,10,IF('Indicator Data'!BN179&gt;$AJ$195,0,($AJ$195-'Indicator Data'!BN179)/($AJ$195-$AJ$194)*10)),1))</f>
        <v>2.9</v>
      </c>
      <c r="AK176" s="73">
        <f>IF('Indicator Data'!BO179="No data","x",ROUND(IF('Indicator Data'!BO179&gt;$AK$195,10,IF('Indicator Data'!BO179&lt;$AK$194,0,10-($AK$195-'Indicator Data'!BO179)/($AK$195-$AK$194)*10)),1))</f>
        <v>0.2</v>
      </c>
      <c r="AL176" s="80">
        <f>IF('Indicator Data'!BP179="No data","x",ROUND(IF('Indicator Data'!BP179&gt;$AL$195,10,IF('Indicator Data'!BP179&lt;$AL$194,0,10-($AL$195-'Indicator Data'!BP179)/($AL$195-$AL$194)*10)),1))</f>
        <v>3.4</v>
      </c>
      <c r="AM176" s="80">
        <f>IF('Indicator Data'!BQ179="No data","x",ROUND(IF('Indicator Data'!BQ179&gt;$AM$195,10,IF('Indicator Data'!BQ179&lt;$AM$194,0,10-($AM$195-'Indicator Data'!BQ179)/($AM$195-$AM$194)*10)),1))</f>
        <v>8.3000000000000007</v>
      </c>
      <c r="AN176" s="73">
        <f t="shared" si="50"/>
        <v>4.4000000000000004</v>
      </c>
      <c r="AO176" s="74">
        <f t="shared" si="51"/>
        <v>1.6</v>
      </c>
      <c r="AP176" s="81">
        <f t="shared" si="52"/>
        <v>2.8</v>
      </c>
      <c r="AQ176" s="82">
        <f t="shared" si="53"/>
        <v>3.6</v>
      </c>
    </row>
    <row r="177" spans="1:43" s="4" customFormat="1" x14ac:dyDescent="0.25">
      <c r="A177" s="126" t="str">
        <f>'Indicator Data'!A180</f>
        <v>Tunisia</v>
      </c>
      <c r="B177" s="59" t="str">
        <f>'Indicator Data'!B180</f>
        <v>TUN</v>
      </c>
      <c r="C177" s="73">
        <f>ROUND(IF('Indicator Data'!AQ180="No data",IF((0.1233*LN('Indicator Data'!CJ180)-0.4559)&gt;C$195,0,IF((0.1233*LN('Indicator Data'!CJ180)-0.4559)&lt;C$194,10,(C$195-(0.1233*LN('Indicator Data'!CJ180)-0.4559))/(C$195-C$194)*10)),IF('Indicator Data'!AQ180&gt;C$195,0,IF('Indicator Data'!AQ180&lt;C$194,10,(C$195-'Indicator Data'!AQ180)/(C$195-C$194)*10))),1)</f>
        <v>3.3</v>
      </c>
      <c r="D177" s="73">
        <f>IF('Indicator Data'!AR180="No data","x",ROUND((IF(LOG('Indicator Data'!AR180*1000)&gt;D$195,10,IF(LOG('Indicator Data'!AR180*1000)&lt;D$194,0,10-(D$195-LOG('Indicator Data'!AR180*1000))/(D$195-D$194)*10))),1))</f>
        <v>2.8</v>
      </c>
      <c r="E177" s="74">
        <f t="shared" si="37"/>
        <v>3.1</v>
      </c>
      <c r="F177" s="73">
        <f>IF('Indicator Data'!BF180="No data","x",ROUND(IF('Indicator Data'!BF180&gt;F$195,10,IF('Indicator Data'!BF180&lt;F$194,0,10-(F$195-'Indicator Data'!BF180)/(F$195-F$194)*10)),1))</f>
        <v>4</v>
      </c>
      <c r="G177" s="73">
        <f>IF('Indicator Data'!BG180="No data","x",ROUND(IF('Indicator Data'!BG180&gt;G$195,10,IF('Indicator Data'!BG180&lt;G$194,0,10-(G$195-'Indicator Data'!BG180)/(G$195-G$194)*10)),1))</f>
        <v>2.7</v>
      </c>
      <c r="H177" s="74">
        <f t="shared" si="38"/>
        <v>3.4</v>
      </c>
      <c r="I177" s="75">
        <f>SUM(IF('Indicator Data'!AS180=0,0,'Indicator Data'!AS180),SUM('Indicator Data'!AT180:AU180))</f>
        <v>678.47327899999993</v>
      </c>
      <c r="J177" s="75">
        <f>I177/'Indicator Data'!CK180*1000000</f>
        <v>58.665050698630125</v>
      </c>
      <c r="K177" s="73">
        <f t="shared" si="39"/>
        <v>1.2</v>
      </c>
      <c r="L177" s="73">
        <f>IF('Indicator Data'!AV180="No data","x",ROUND(IF('Indicator Data'!AV180&gt;L$195,10,IF('Indicator Data'!AV180&lt;L$194,0,10-(L$195-'Indicator Data'!AV180)/(L$195-L$194)*10)),1))</f>
        <v>1.3</v>
      </c>
      <c r="M177" s="73">
        <f>IF('Indicator Data'!AW180="No data","x",IF('Indicator Data'!AW180=0,0,ROUND(IF(LOG('Indicator Data'!AW180)&gt;M$195,10,IF(LOG('Indicator Data'!AW180)&lt;M$194,0,10-(M$195-LOG('Indicator Data'!AW180))/(M$195-M$194)*10)),1)))</f>
        <v>7.2</v>
      </c>
      <c r="N177" s="74">
        <f t="shared" si="40"/>
        <v>3.2</v>
      </c>
      <c r="O177" s="76">
        <f t="shared" si="41"/>
        <v>3.2</v>
      </c>
      <c r="P177" s="88">
        <f>IF(AND('Indicator Data'!BK180="No data",'Indicator Data'!BL180="No data"),0,SUM('Indicator Data'!BK180:BM180)/1000)</f>
        <v>1.3220000000000001</v>
      </c>
      <c r="Q177" s="73">
        <f t="shared" si="42"/>
        <v>0.4</v>
      </c>
      <c r="R177" s="77">
        <f>P177*1000/'Indicator Data'!CK180</f>
        <v>1.1430840303378998E-4</v>
      </c>
      <c r="S177" s="73">
        <f t="shared" si="43"/>
        <v>1.9</v>
      </c>
      <c r="T177" s="78">
        <f t="shared" si="44"/>
        <v>1.2</v>
      </c>
      <c r="U177" s="73">
        <f>IF('Indicator Data'!BA180="No data","x",ROUND(IF('Indicator Data'!BA180&gt;U$195,10,IF('Indicator Data'!BA180&lt;U$194,0,10-(U$195-'Indicator Data'!BA180)/(U$195-U$194)*10)),1))</f>
        <v>0.2</v>
      </c>
      <c r="V177" s="73">
        <f>IF('Indicator Data'!BB180="No data","x",IF('Indicator Data'!BB180=0,0,ROUND(IF(LOG('Indicator Data'!BB180)&gt;V$195,10,IF(LOG('Indicator Data'!BB180)&lt;V$194,0,10-(V$195-LOG('Indicator Data'!BB180))/(V$195-V$194)*10)),1)))</f>
        <v>2.2999999999999998</v>
      </c>
      <c r="W177" s="73">
        <f t="shared" si="45"/>
        <v>1.25</v>
      </c>
      <c r="X177" s="73">
        <f>IF('Indicator Data'!AZ180="No data","x",ROUND(IF('Indicator Data'!AZ180&gt;X$195,10,IF('Indicator Data'!AZ180&lt;X$194,0,10-(X$195-'Indicator Data'!AZ180)/(X$195-X$194)*10)),1))</f>
        <v>0.6</v>
      </c>
      <c r="Y177" s="73" t="str">
        <f>IF('Indicator Data'!BC180="No data","x",ROUND(IF('Indicator Data'!BC180&gt;Y$195,10,IF('Indicator Data'!BC180&lt;Y$194,0,10-(Y$195-'Indicator Data'!BC180)/(Y$195-Y$194)*10)),1))</f>
        <v>x</v>
      </c>
      <c r="Z177" s="211" t="str">
        <f>IF('Indicator Data'!BD180="No data","x",ROUND(IF('Indicator Data'!BD180&gt;Z$195,10,IF('Indicator Data'!BD180&lt;Z$194,0,10-(Z$195-'Indicator Data'!BD180)/(Z$195-Z$194)*10)),1))</f>
        <v>x</v>
      </c>
      <c r="AA177" s="77">
        <f>IF('Indicator Data'!BE180="No data","x",IF('Indicator Data'!BE180&gt;'Indicator Data'!BE180,1,'Indicator Data'!BE180/'Indicator Data'!CK180))</f>
        <v>4.1503807455536455E-4</v>
      </c>
      <c r="AB177" s="211">
        <f t="shared" si="46"/>
        <v>0</v>
      </c>
      <c r="AC177" s="74">
        <f t="shared" si="47"/>
        <v>0.6</v>
      </c>
      <c r="AD177" s="73">
        <f>IF('Indicator Data'!AX180="No data","x",ROUND(IF('Indicator Data'!AX180&gt;AD$195,10,IF('Indicator Data'!AX180&lt;AD$194,0,10-(AD$195-'Indicator Data'!AX180)/(AD$195-AD$194)*10)),1))</f>
        <v>1</v>
      </c>
      <c r="AE177" s="73">
        <f>IF('Indicator Data'!AY180="No data","x",ROUND(IF('Indicator Data'!AY180&gt;AE$195,10,IF('Indicator Data'!AY180&lt;AE$194,0,10-(AE$195-'Indicator Data'!AY180)/(AE$195-AE$194)*10)),1))</f>
        <v>0.5</v>
      </c>
      <c r="AF177" s="74">
        <f t="shared" si="48"/>
        <v>0.8</v>
      </c>
      <c r="AG177" s="88">
        <f>('Indicator Data'!BJ180+'Indicator Data'!BI180*0.5+'Indicator Data'!BH180*0.25)/1000</f>
        <v>15.5</v>
      </c>
      <c r="AH177" s="79">
        <f>AG177*1000/'Indicator Data'!CK180</f>
        <v>1.340227115751698E-3</v>
      </c>
      <c r="AI177" s="74">
        <f t="shared" si="49"/>
        <v>0.1</v>
      </c>
      <c r="AJ177" s="73">
        <f>IF('Indicator Data'!BN180="No data","x",ROUND(IF('Indicator Data'!BN180&lt;$AJ$194,10,IF('Indicator Data'!BN180&gt;$AJ$195,0,($AJ$195-'Indicator Data'!BN180)/($AJ$195-$AJ$194)*10)),1))</f>
        <v>0.8</v>
      </c>
      <c r="AK177" s="73">
        <f>IF('Indicator Data'!BO180="No data","x",ROUND(IF('Indicator Data'!BO180&gt;$AK$195,10,IF('Indicator Data'!BO180&lt;$AK$194,0,10-($AK$195-'Indicator Data'!BO180)/($AK$195-$AK$194)*10)),1))</f>
        <v>0</v>
      </c>
      <c r="AL177" s="80">
        <f>IF('Indicator Data'!BP180="No data","x",ROUND(IF('Indicator Data'!BP180&gt;$AL$195,10,IF('Indicator Data'!BP180&lt;$AL$194,0,10-($AL$195-'Indicator Data'!BP180)/($AL$195-$AL$194)*10)),1))</f>
        <v>3.2</v>
      </c>
      <c r="AM177" s="80">
        <f>IF('Indicator Data'!BQ180="No data","x",ROUND(IF('Indicator Data'!BQ180&gt;$AM$195,10,IF('Indicator Data'!BQ180&lt;$AM$194,0,10-($AM$195-'Indicator Data'!BQ180)/($AM$195-$AM$194)*10)),1))</f>
        <v>2.4</v>
      </c>
      <c r="AN177" s="73">
        <f t="shared" si="50"/>
        <v>3</v>
      </c>
      <c r="AO177" s="74">
        <f t="shared" si="51"/>
        <v>0.4</v>
      </c>
      <c r="AP177" s="81">
        <f t="shared" si="52"/>
        <v>0.5</v>
      </c>
      <c r="AQ177" s="82">
        <f t="shared" si="53"/>
        <v>0.9</v>
      </c>
    </row>
    <row r="178" spans="1:43" s="4" customFormat="1" x14ac:dyDescent="0.25">
      <c r="A178" s="126" t="str">
        <f>'Indicator Data'!A181</f>
        <v>Turkey</v>
      </c>
      <c r="B178" s="59" t="str">
        <f>'Indicator Data'!B181</f>
        <v>TUR</v>
      </c>
      <c r="C178" s="73">
        <f>ROUND(IF('Indicator Data'!AQ181="No data",IF((0.1233*LN('Indicator Data'!CJ181)-0.4559)&gt;C$195,0,IF((0.1233*LN('Indicator Data'!CJ181)-0.4559)&lt;C$194,10,(C$195-(0.1233*LN('Indicator Data'!CJ181)-0.4559))/(C$195-C$194)*10)),IF('Indicator Data'!AQ181&gt;C$195,0,IF('Indicator Data'!AQ181&lt;C$194,10,(C$195-'Indicator Data'!AQ181)/(C$195-C$194)*10))),1)</f>
        <v>2.4</v>
      </c>
      <c r="D178" s="73" t="str">
        <f>IF('Indicator Data'!AR181="No data","x",ROUND((IF(LOG('Indicator Data'!AR181*1000)&gt;D$195,10,IF(LOG('Indicator Data'!AR181*1000)&lt;D$194,0,10-(D$195-LOG('Indicator Data'!AR181*1000))/(D$195-D$194)*10))),1))</f>
        <v>x</v>
      </c>
      <c r="E178" s="74">
        <f t="shared" si="37"/>
        <v>2.4</v>
      </c>
      <c r="F178" s="73">
        <f>IF('Indicator Data'!BF181="No data","x",ROUND(IF('Indicator Data'!BF181&gt;F$195,10,IF('Indicator Data'!BF181&lt;F$194,0,10-(F$195-'Indicator Data'!BF181)/(F$195-F$194)*10)),1))</f>
        <v>4.2</v>
      </c>
      <c r="G178" s="73">
        <f>IF('Indicator Data'!BG181="No data","x",ROUND(IF('Indicator Data'!BG181&gt;G$195,10,IF('Indicator Data'!BG181&lt;G$194,0,10-(G$195-'Indicator Data'!BG181)/(G$195-G$194)*10)),1))</f>
        <v>4.2</v>
      </c>
      <c r="H178" s="74">
        <f t="shared" si="38"/>
        <v>4.2</v>
      </c>
      <c r="I178" s="75">
        <f>SUM(IF('Indicator Data'!AS181=0,0,'Indicator Data'!AS181),SUM('Indicator Data'!AT181:AU181))</f>
        <v>5031.9571409999999</v>
      </c>
      <c r="J178" s="75">
        <f>I178/'Indicator Data'!CK181*1000000</f>
        <v>61.126989401617067</v>
      </c>
      <c r="K178" s="73">
        <f t="shared" si="39"/>
        <v>1.2</v>
      </c>
      <c r="L178" s="73">
        <f>IF('Indicator Data'!AV181="No data","x",ROUND(IF('Indicator Data'!AV181&gt;L$195,10,IF('Indicator Data'!AV181&lt;L$194,0,10-(L$195-'Indicator Data'!AV181)/(L$195-L$194)*10)),1))</f>
        <v>0.2</v>
      </c>
      <c r="M178" s="73">
        <f>IF('Indicator Data'!AW181="No data","x",IF('Indicator Data'!AW181=0,0,ROUND(IF(LOG('Indicator Data'!AW181)&gt;M$195,10,IF(LOG('Indicator Data'!AW181)&lt;M$194,0,10-(M$195-LOG('Indicator Data'!AW181))/(M$195-M$194)*10)),1)))</f>
        <v>2</v>
      </c>
      <c r="N178" s="74">
        <f t="shared" si="40"/>
        <v>1.1000000000000001</v>
      </c>
      <c r="O178" s="76">
        <f t="shared" si="41"/>
        <v>2.5</v>
      </c>
      <c r="P178" s="88">
        <f>IF(AND('Indicator Data'!BK181="No data",'Indicator Data'!BL181="No data"),0,SUM('Indicator Data'!BK181:BM181)/1000)</f>
        <v>5122.2120000000004</v>
      </c>
      <c r="Q178" s="73">
        <f t="shared" si="42"/>
        <v>10</v>
      </c>
      <c r="R178" s="77">
        <f>P178*1000/'Indicator Data'!CK181</f>
        <v>6.2223383439750916E-2</v>
      </c>
      <c r="S178" s="73">
        <f t="shared" si="43"/>
        <v>8.8000000000000007</v>
      </c>
      <c r="T178" s="78">
        <f t="shared" si="44"/>
        <v>9.4</v>
      </c>
      <c r="U178" s="73" t="str">
        <f>IF('Indicator Data'!BA181="No data","x",ROUND(IF('Indicator Data'!BA181&gt;U$195,10,IF('Indicator Data'!BA181&lt;U$194,0,10-(U$195-'Indicator Data'!BA181)/(U$195-U$194)*10)),1))</f>
        <v>x</v>
      </c>
      <c r="V178" s="73" t="str">
        <f>IF('Indicator Data'!BB181="No data","x",IF('Indicator Data'!BB181=0,0,ROUND(IF(LOG('Indicator Data'!BB181)&gt;V$195,10,IF(LOG('Indicator Data'!BB181)&lt;V$194,0,10-(V$195-LOG('Indicator Data'!BB181))/(V$195-V$194)*10)),1)))</f>
        <v>x</v>
      </c>
      <c r="W178" s="73" t="str">
        <f t="shared" si="45"/>
        <v>x</v>
      </c>
      <c r="X178" s="73">
        <f>IF('Indicator Data'!AZ181="No data","x",ROUND(IF('Indicator Data'!AZ181&gt;X$195,10,IF('Indicator Data'!AZ181&lt;X$194,0,10-(X$195-'Indicator Data'!AZ181)/(X$195-X$194)*10)),1))</f>
        <v>0.3</v>
      </c>
      <c r="Y178" s="73">
        <f>IF('Indicator Data'!BC181="No data","x",ROUND(IF('Indicator Data'!BC181&gt;Y$195,10,IF('Indicator Data'!BC181&lt;Y$194,0,10-(Y$195-'Indicator Data'!BC181)/(Y$195-Y$194)*10)),1))</f>
        <v>0</v>
      </c>
      <c r="Z178" s="211">
        <f>IF('Indicator Data'!BD181="No data","x",ROUND(IF('Indicator Data'!BD181&gt;Z$195,10,IF('Indicator Data'!BD181&lt;Z$194,0,10-(Z$195-'Indicator Data'!BD181)/(Z$195-Z$194)*10)),1))</f>
        <v>0</v>
      </c>
      <c r="AA178" s="77">
        <f>IF('Indicator Data'!BE181="No data","x",IF('Indicator Data'!BE181&gt;'Indicator Data'!BE181,1,'Indicator Data'!BE181/'Indicator Data'!CK181))</f>
        <v>0</v>
      </c>
      <c r="AB178" s="211">
        <f t="shared" si="46"/>
        <v>0</v>
      </c>
      <c r="AC178" s="74">
        <f t="shared" si="47"/>
        <v>0.1</v>
      </c>
      <c r="AD178" s="73">
        <f>IF('Indicator Data'!AX181="No data","x",ROUND(IF('Indicator Data'!AX181&gt;AD$195,10,IF('Indicator Data'!AX181&lt;AD$194,0,10-(AD$195-'Indicator Data'!AX181)/(AD$195-AD$194)*10)),1))</f>
        <v>0.9</v>
      </c>
      <c r="AE178" s="73">
        <f>IF('Indicator Data'!AY181="No data","x",ROUND(IF('Indicator Data'!AY181&gt;AE$195,10,IF('Indicator Data'!AY181&lt;AE$194,0,10-(AE$195-'Indicator Data'!AY181)/(AE$195-AE$194)*10)),1))</f>
        <v>0.4</v>
      </c>
      <c r="AF178" s="74">
        <f t="shared" si="48"/>
        <v>0.7</v>
      </c>
      <c r="AG178" s="88">
        <f>('Indicator Data'!BJ181+'Indicator Data'!BI181*0.5+'Indicator Data'!BH181*0.25)/1000</f>
        <v>0.42749999999999999</v>
      </c>
      <c r="AH178" s="79">
        <f>AG178*1000/'Indicator Data'!CK181</f>
        <v>5.1931658471952191E-6</v>
      </c>
      <c r="AI178" s="74">
        <f t="shared" si="49"/>
        <v>0</v>
      </c>
      <c r="AJ178" s="73">
        <f>IF('Indicator Data'!BN181="No data","x",ROUND(IF('Indicator Data'!BN181&lt;$AJ$194,10,IF('Indicator Data'!BN181&gt;$AJ$195,0,($AJ$195-'Indicator Data'!BN181)/($AJ$195-$AJ$194)*10)),1))</f>
        <v>0</v>
      </c>
      <c r="AK178" s="73">
        <f>IF('Indicator Data'!BO181="No data","x",ROUND(IF('Indicator Data'!BO181&gt;$AK$195,10,IF('Indicator Data'!BO181&lt;$AK$194,0,10-($AK$195-'Indicator Data'!BO181)/($AK$195-$AK$194)*10)),1))</f>
        <v>0</v>
      </c>
      <c r="AL178" s="80">
        <f>IF('Indicator Data'!BP181="No data","x",ROUND(IF('Indicator Data'!BP181&gt;$AL$195,10,IF('Indicator Data'!BP181&lt;$AL$194,0,10-($AL$195-'Indicator Data'!BP181)/($AL$195-$AL$194)*10)),1))</f>
        <v>3.1</v>
      </c>
      <c r="AM178" s="80">
        <f>IF('Indicator Data'!BQ181="No data","x",ROUND(IF('Indicator Data'!BQ181&gt;$AM$195,10,IF('Indicator Data'!BQ181&lt;$AM$194,0,10-($AM$195-'Indicator Data'!BQ181)/($AM$195-$AM$194)*10)),1))</f>
        <v>6.5</v>
      </c>
      <c r="AN178" s="73">
        <f t="shared" si="50"/>
        <v>3.8</v>
      </c>
      <c r="AO178" s="74">
        <f t="shared" si="51"/>
        <v>0</v>
      </c>
      <c r="AP178" s="81">
        <f t="shared" si="52"/>
        <v>0.2</v>
      </c>
      <c r="AQ178" s="82">
        <f t="shared" si="53"/>
        <v>6.8</v>
      </c>
    </row>
    <row r="179" spans="1:43" s="4" customFormat="1" x14ac:dyDescent="0.25">
      <c r="A179" s="126" t="str">
        <f>'Indicator Data'!A182</f>
        <v>Turkmenistan</v>
      </c>
      <c r="B179" s="59" t="str">
        <f>'Indicator Data'!B182</f>
        <v>TKM</v>
      </c>
      <c r="C179" s="73">
        <f>ROUND(IF('Indicator Data'!AQ182="No data",IF((0.1233*LN('Indicator Data'!CJ182)-0.4559)&gt;C$195,0,IF((0.1233*LN('Indicator Data'!CJ182)-0.4559)&lt;C$194,10,(C$195-(0.1233*LN('Indicator Data'!CJ182)-0.4559))/(C$195-C$194)*10)),IF('Indicator Data'!AQ182&gt;C$195,0,IF('Indicator Data'!AQ182&lt;C$194,10,(C$195-'Indicator Data'!AQ182)/(C$195-C$194)*10))),1)</f>
        <v>3.8</v>
      </c>
      <c r="D179" s="73">
        <f>IF('Indicator Data'!AR182="No data","x",ROUND((IF(LOG('Indicator Data'!AR182*1000)&gt;D$195,10,IF(LOG('Indicator Data'!AR182*1000)&lt;D$194,0,10-(D$195-LOG('Indicator Data'!AR182*1000))/(D$195-D$194)*10))),1))</f>
        <v>0.6</v>
      </c>
      <c r="E179" s="74">
        <f t="shared" si="37"/>
        <v>2.2999999999999998</v>
      </c>
      <c r="F179" s="73" t="str">
        <f>IF('Indicator Data'!BF182="No data","x",ROUND(IF('Indicator Data'!BF182&gt;F$195,10,IF('Indicator Data'!BF182&lt;F$194,0,10-(F$195-'Indicator Data'!BF182)/(F$195-F$194)*10)),1))</f>
        <v>x</v>
      </c>
      <c r="G179" s="73" t="str">
        <f>IF('Indicator Data'!BG182="No data","x",ROUND(IF('Indicator Data'!BG182&gt;G$195,10,IF('Indicator Data'!BG182&lt;G$194,0,10-(G$195-'Indicator Data'!BG182)/(G$195-G$194)*10)),1))</f>
        <v>x</v>
      </c>
      <c r="H179" s="74" t="str">
        <f t="shared" si="38"/>
        <v>x</v>
      </c>
      <c r="I179" s="75">
        <f>SUM(IF('Indicator Data'!AS182=0,0,'Indicator Data'!AS182),SUM('Indicator Data'!AT182:AU182))</f>
        <v>10.11</v>
      </c>
      <c r="J179" s="75">
        <f>I179/'Indicator Data'!CK182*1000000</f>
        <v>1.7279369287638773</v>
      </c>
      <c r="K179" s="73">
        <f t="shared" si="39"/>
        <v>0</v>
      </c>
      <c r="L179" s="73">
        <f>IF('Indicator Data'!AV182="No data","x",ROUND(IF('Indicator Data'!AV182&gt;L$195,10,IF('Indicator Data'!AV182&lt;L$194,0,10-(L$195-'Indicator Data'!AV182)/(L$195-L$194)*10)),1))</f>
        <v>0.1</v>
      </c>
      <c r="M179" s="73">
        <f>IF('Indicator Data'!AW182="No data","x",IF('Indicator Data'!AW182=0,0,ROUND(IF(LOG('Indicator Data'!AW182)&gt;M$195,10,IF(LOG('Indicator Data'!AW182)&lt;M$194,0,10-(M$195-LOG('Indicator Data'!AW182))/(M$195-M$194)*10)),1)))</f>
        <v>0</v>
      </c>
      <c r="N179" s="74">
        <f t="shared" si="40"/>
        <v>0</v>
      </c>
      <c r="O179" s="76">
        <f t="shared" si="41"/>
        <v>1.5</v>
      </c>
      <c r="P179" s="88">
        <f>IF(AND('Indicator Data'!BK182="No data",'Indicator Data'!BL182="No data"),0,SUM('Indicator Data'!BK182:BM182)/1000)</f>
        <v>2.1999999999999999E-2</v>
      </c>
      <c r="Q179" s="73">
        <f t="shared" si="42"/>
        <v>0</v>
      </c>
      <c r="R179" s="77">
        <f>P179*1000/'Indicator Data'!CK182</f>
        <v>3.7601001417215927E-6</v>
      </c>
      <c r="S179" s="73">
        <f t="shared" si="43"/>
        <v>0</v>
      </c>
      <c r="T179" s="78">
        <f t="shared" si="44"/>
        <v>0</v>
      </c>
      <c r="U179" s="73" t="str">
        <f>IF('Indicator Data'!BA182="No data","x",ROUND(IF('Indicator Data'!BA182&gt;U$195,10,IF('Indicator Data'!BA182&lt;U$194,0,10-(U$195-'Indicator Data'!BA182)/(U$195-U$194)*10)),1))</f>
        <v>x</v>
      </c>
      <c r="V179" s="73" t="str">
        <f>IF('Indicator Data'!BB182="No data","x",IF('Indicator Data'!BB182=0,0,ROUND(IF(LOG('Indicator Data'!BB182)&gt;V$195,10,IF(LOG('Indicator Data'!BB182)&lt;V$194,0,10-(V$195-LOG('Indicator Data'!BB182))/(V$195-V$194)*10)),1)))</f>
        <v>x</v>
      </c>
      <c r="W179" s="73" t="str">
        <f t="shared" si="45"/>
        <v>x</v>
      </c>
      <c r="X179" s="73">
        <f>IF('Indicator Data'!AZ182="No data","x",ROUND(IF('Indicator Data'!AZ182&gt;X$195,10,IF('Indicator Data'!AZ182&lt;X$194,0,10-(X$195-'Indicator Data'!AZ182)/(X$195-X$194)*10)),1))</f>
        <v>0.8</v>
      </c>
      <c r="Y179" s="73" t="str">
        <f>IF('Indicator Data'!BC182="No data","x",ROUND(IF('Indicator Data'!BC182&gt;Y$195,10,IF('Indicator Data'!BC182&lt;Y$194,0,10-(Y$195-'Indicator Data'!BC182)/(Y$195-Y$194)*10)),1))</f>
        <v>x</v>
      </c>
      <c r="Z179" s="211">
        <f>IF('Indicator Data'!BD182="No data","x",ROUND(IF('Indicator Data'!BD182&gt;Z$195,10,IF('Indicator Data'!BD182&lt;Z$194,0,10-(Z$195-'Indicator Data'!BD182)/(Z$195-Z$194)*10)),1))</f>
        <v>0</v>
      </c>
      <c r="AA179" s="77">
        <f>IF('Indicator Data'!BE182="No data","x",IF('Indicator Data'!BE182&gt;'Indicator Data'!BE182,1,'Indicator Data'!BE182/'Indicator Data'!CK182))</f>
        <v>3.1106282990605901E-5</v>
      </c>
      <c r="AB179" s="211">
        <f t="shared" si="46"/>
        <v>0</v>
      </c>
      <c r="AC179" s="74">
        <f t="shared" si="47"/>
        <v>0.3</v>
      </c>
      <c r="AD179" s="73">
        <f>IF('Indicator Data'!AX182="No data","x",ROUND(IF('Indicator Data'!AX182&gt;AD$195,10,IF('Indicator Data'!AX182&lt;AD$194,0,10-(AD$195-'Indicator Data'!AX182)/(AD$195-AD$194)*10)),1))</f>
        <v>3.6</v>
      </c>
      <c r="AE179" s="73" t="str">
        <f>IF('Indicator Data'!AY182="No data","x",ROUND(IF('Indicator Data'!AY182&gt;AE$195,10,IF('Indicator Data'!AY182&lt;AE$194,0,10-(AE$195-'Indicator Data'!AY182)/(AE$195-AE$194)*10)),1))</f>
        <v>x</v>
      </c>
      <c r="AF179" s="74">
        <f t="shared" si="48"/>
        <v>3.6</v>
      </c>
      <c r="AG179" s="88">
        <f>('Indicator Data'!BJ182+'Indicator Data'!BI182*0.5+'Indicator Data'!BH182*0.25)/1000</f>
        <v>0</v>
      </c>
      <c r="AH179" s="79">
        <f>AG179*1000/'Indicator Data'!CK182</f>
        <v>0</v>
      </c>
      <c r="AI179" s="74">
        <f t="shared" si="49"/>
        <v>0</v>
      </c>
      <c r="AJ179" s="73">
        <f>IF('Indicator Data'!BN182="No data","x",ROUND(IF('Indicator Data'!BN182&lt;$AJ$194,10,IF('Indicator Data'!BN182&gt;$AJ$195,0,($AJ$195-'Indicator Data'!BN182)/($AJ$195-$AJ$194)*10)),1))</f>
        <v>3.9</v>
      </c>
      <c r="AK179" s="73">
        <f>IF('Indicator Data'!BO182="No data","x",ROUND(IF('Indicator Data'!BO182&gt;$AK$195,10,IF('Indicator Data'!BO182&lt;$AK$194,0,10-($AK$195-'Indicator Data'!BO182)/($AK$195-$AK$194)*10)),1))</f>
        <v>0.1</v>
      </c>
      <c r="AL179" s="80" t="str">
        <f>IF('Indicator Data'!BP182="No data","x",ROUND(IF('Indicator Data'!BP182&gt;$AL$195,10,IF('Indicator Data'!BP182&lt;$AL$194,0,10-($AL$195-'Indicator Data'!BP182)/($AL$195-$AL$194)*10)),1))</f>
        <v>x</v>
      </c>
      <c r="AM179" s="80" t="str">
        <f>IF('Indicator Data'!BQ182="No data","x",ROUND(IF('Indicator Data'!BQ182&gt;$AM$195,10,IF('Indicator Data'!BQ182&lt;$AM$194,0,10-($AM$195-'Indicator Data'!BQ182)/($AM$195-$AM$194)*10)),1))</f>
        <v>x</v>
      </c>
      <c r="AN179" s="73" t="str">
        <f t="shared" si="50"/>
        <v>x</v>
      </c>
      <c r="AO179" s="74">
        <f t="shared" si="51"/>
        <v>2</v>
      </c>
      <c r="AP179" s="81">
        <f t="shared" si="52"/>
        <v>1.6</v>
      </c>
      <c r="AQ179" s="82">
        <f t="shared" si="53"/>
        <v>0.8</v>
      </c>
    </row>
    <row r="180" spans="1:43" s="4" customFormat="1" x14ac:dyDescent="0.25">
      <c r="A180" s="126" t="str">
        <f>'Indicator Data'!A183</f>
        <v>Tuvalu</v>
      </c>
      <c r="B180" s="59" t="str">
        <f>'Indicator Data'!B183</f>
        <v>TUV</v>
      </c>
      <c r="C180" s="73">
        <f>ROUND(IF('Indicator Data'!AQ183="No data",IF((0.1233*LN('Indicator Data'!CJ183)-0.4559)&gt;C$195,0,IF((0.1233*LN('Indicator Data'!CJ183)-0.4559)&lt;C$194,10,(C$195-(0.1233*LN('Indicator Data'!CJ183)-0.4559))/(C$195-C$194)*10)),IF('Indicator Data'!AQ183&gt;C$195,0,IF('Indicator Data'!AQ183&lt;C$194,10,(C$195-'Indicator Data'!AQ183)/(C$195-C$194)*10))),1)</f>
        <v>5.9</v>
      </c>
      <c r="D180" s="73" t="str">
        <f>IF('Indicator Data'!AR183="No data","x",ROUND((IF(LOG('Indicator Data'!AR183*1000)&gt;D$195,10,IF(LOG('Indicator Data'!AR183*1000)&lt;D$194,0,10-(D$195-LOG('Indicator Data'!AR183*1000))/(D$195-D$194)*10))),1))</f>
        <v>x</v>
      </c>
      <c r="E180" s="74">
        <f t="shared" si="37"/>
        <v>5.9</v>
      </c>
      <c r="F180" s="73" t="str">
        <f>IF('Indicator Data'!BF183="No data","x",ROUND(IF('Indicator Data'!BF183&gt;F$195,10,IF('Indicator Data'!BF183&lt;F$194,0,10-(F$195-'Indicator Data'!BF183)/(F$195-F$194)*10)),1))</f>
        <v>x</v>
      </c>
      <c r="G180" s="73" t="str">
        <f>IF('Indicator Data'!BG183="No data","x",ROUND(IF('Indicator Data'!BG183&gt;G$195,10,IF('Indicator Data'!BG183&lt;G$194,0,10-(G$195-'Indicator Data'!BG183)/(G$195-G$194)*10)),1))</f>
        <v>x</v>
      </c>
      <c r="H180" s="74" t="str">
        <f t="shared" si="38"/>
        <v>x</v>
      </c>
      <c r="I180" s="75">
        <f>SUM(IF('Indicator Data'!AS183=0,0,'Indicator Data'!AS183),SUM('Indicator Data'!AT183:AU183))</f>
        <v>35.44</v>
      </c>
      <c r="J180" s="75">
        <f>I180/'Indicator Data'!CK183*1000000</f>
        <v>3079.5968022245393</v>
      </c>
      <c r="K180" s="73">
        <f t="shared" si="39"/>
        <v>10</v>
      </c>
      <c r="L180" s="73">
        <f>IF('Indicator Data'!AV183="No data","x",ROUND(IF('Indicator Data'!AV183&gt;L$195,10,IF('Indicator Data'!AV183&lt;L$194,0,10-(L$195-'Indicator Data'!AV183)/(L$195-L$194)*10)),1))</f>
        <v>10</v>
      </c>
      <c r="M180" s="73">
        <f>IF('Indicator Data'!AW183="No data","x",IF('Indicator Data'!AW183=0,0,ROUND(IF(LOG('Indicator Data'!AW183)&gt;M$195,10,IF(LOG('Indicator Data'!AW183)&lt;M$194,0,10-(M$195-LOG('Indicator Data'!AW183))/(M$195-M$194)*10)),1)))</f>
        <v>8.4</v>
      </c>
      <c r="N180" s="74">
        <f t="shared" si="40"/>
        <v>9.5</v>
      </c>
      <c r="O180" s="76">
        <f t="shared" si="41"/>
        <v>7.1</v>
      </c>
      <c r="P180" s="88">
        <f>IF(AND('Indicator Data'!BK183="No data",'Indicator Data'!BL183="No data"),0,SUM('Indicator Data'!BK183:BM183)/1000)</f>
        <v>0</v>
      </c>
      <c r="Q180" s="73">
        <f t="shared" si="42"/>
        <v>0</v>
      </c>
      <c r="R180" s="77">
        <f>P180*1000/'Indicator Data'!CK183</f>
        <v>0</v>
      </c>
      <c r="S180" s="73">
        <f t="shared" si="43"/>
        <v>0</v>
      </c>
      <c r="T180" s="78">
        <f t="shared" si="44"/>
        <v>0</v>
      </c>
      <c r="U180" s="73" t="str">
        <f>IF('Indicator Data'!BA183="No data","x",ROUND(IF('Indicator Data'!BA183&gt;U$195,10,IF('Indicator Data'!BA183&lt;U$194,0,10-(U$195-'Indicator Data'!BA183)/(U$195-U$194)*10)),1))</f>
        <v>x</v>
      </c>
      <c r="V180" s="73" t="str">
        <f>IF('Indicator Data'!BB183="No data","x",IF('Indicator Data'!BB183=0,0,ROUND(IF(LOG('Indicator Data'!BB183)&gt;V$195,10,IF(LOG('Indicator Data'!BB183)&lt;V$194,0,10-(V$195-LOG('Indicator Data'!BB183))/(V$195-V$194)*10)),1)))</f>
        <v>x</v>
      </c>
      <c r="W180" s="73" t="str">
        <f t="shared" si="45"/>
        <v>x</v>
      </c>
      <c r="X180" s="73">
        <f>IF('Indicator Data'!AZ183="No data","x",ROUND(IF('Indicator Data'!AZ183&gt;X$195,10,IF('Indicator Data'!AZ183&lt;X$194,0,10-(X$195-'Indicator Data'!AZ183)/(X$195-X$194)*10)),1))</f>
        <v>4.3</v>
      </c>
      <c r="Y180" s="73" t="str">
        <f>IF('Indicator Data'!BC183="No data","x",ROUND(IF('Indicator Data'!BC183&gt;Y$195,10,IF('Indicator Data'!BC183&lt;Y$194,0,10-(Y$195-'Indicator Data'!BC183)/(Y$195-Y$194)*10)),1))</f>
        <v>x</v>
      </c>
      <c r="Z180" s="211" t="str">
        <f>IF('Indicator Data'!BD183="No data","x",ROUND(IF('Indicator Data'!BD183&gt;Z$195,10,IF('Indicator Data'!BD183&lt;Z$194,0,10-(Z$195-'Indicator Data'!BD183)/(Z$195-Z$194)*10)),1))</f>
        <v>x</v>
      </c>
      <c r="AA180" s="77">
        <f>IF('Indicator Data'!BE183="No data","x",IF('Indicator Data'!BE183&gt;'Indicator Data'!BE183,1,'Indicator Data'!BE183/'Indicator Data'!CK183))</f>
        <v>0.93691345151199168</v>
      </c>
      <c r="AB180" s="211">
        <f t="shared" si="46"/>
        <v>10</v>
      </c>
      <c r="AC180" s="74">
        <f t="shared" si="47"/>
        <v>7.2</v>
      </c>
      <c r="AD180" s="73">
        <f>IF('Indicator Data'!AX183="No data","x",ROUND(IF('Indicator Data'!AX183&gt;AD$195,10,IF('Indicator Data'!AX183&lt;AD$194,0,10-(AD$195-'Indicator Data'!AX183)/(AD$195-AD$194)*10)),1))</f>
        <v>1.9</v>
      </c>
      <c r="AE180" s="73">
        <f>IF('Indicator Data'!AY183="No data","x",ROUND(IF('Indicator Data'!AY183&gt;AE$195,10,IF('Indicator Data'!AY183&lt;AE$194,0,10-(AE$195-'Indicator Data'!AY183)/(AE$195-AE$194)*10)),1))</f>
        <v>0.4</v>
      </c>
      <c r="AF180" s="74">
        <f t="shared" si="48"/>
        <v>1.2</v>
      </c>
      <c r="AG180" s="88">
        <f>('Indicator Data'!BJ183+'Indicator Data'!BI183*0.5+'Indicator Data'!BH183*0.25)/1000</f>
        <v>0</v>
      </c>
      <c r="AH180" s="79">
        <f>AG180*1000/'Indicator Data'!CK183</f>
        <v>0</v>
      </c>
      <c r="AI180" s="74">
        <f t="shared" si="49"/>
        <v>0</v>
      </c>
      <c r="AJ180" s="73">
        <f>IF('Indicator Data'!BN183="No data","x",ROUND(IF('Indicator Data'!BN183&lt;$AJ$194,10,IF('Indicator Data'!BN183&gt;$AJ$195,0,($AJ$195-'Indicator Data'!BN183)/($AJ$195-$AJ$194)*10)),1))</f>
        <v>8.4</v>
      </c>
      <c r="AK180" s="73">
        <f>IF('Indicator Data'!BO183="No data","x",ROUND(IF('Indicator Data'!BO183&gt;$AK$195,10,IF('Indicator Data'!BO183&lt;$AK$194,0,10-($AK$195-'Indicator Data'!BO183)/($AK$195-$AK$194)*10)),1))</f>
        <v>0</v>
      </c>
      <c r="AL180" s="80" t="str">
        <f>IF('Indicator Data'!BP183="No data","x",ROUND(IF('Indicator Data'!BP183&gt;$AL$195,10,IF('Indicator Data'!BP183&lt;$AL$194,0,10-($AL$195-'Indicator Data'!BP183)/($AL$195-$AL$194)*10)),1))</f>
        <v>x</v>
      </c>
      <c r="AM180" s="80" t="str">
        <f>IF('Indicator Data'!BQ183="No data","x",ROUND(IF('Indicator Data'!BQ183&gt;$AM$195,10,IF('Indicator Data'!BQ183&lt;$AM$194,0,10-($AM$195-'Indicator Data'!BQ183)/($AM$195-$AM$194)*10)),1))</f>
        <v>x</v>
      </c>
      <c r="AN180" s="73" t="str">
        <f t="shared" si="50"/>
        <v>x</v>
      </c>
      <c r="AO180" s="74">
        <f t="shared" si="51"/>
        <v>4.2</v>
      </c>
      <c r="AP180" s="81">
        <f t="shared" si="52"/>
        <v>3.7</v>
      </c>
      <c r="AQ180" s="82">
        <f t="shared" si="53"/>
        <v>2</v>
      </c>
    </row>
    <row r="181" spans="1:43" s="4" customFormat="1" x14ac:dyDescent="0.25">
      <c r="A181" s="126" t="str">
        <f>'Indicator Data'!A184</f>
        <v>Uganda</v>
      </c>
      <c r="B181" s="59" t="str">
        <f>'Indicator Data'!B184</f>
        <v>UGA</v>
      </c>
      <c r="C181" s="73">
        <f>ROUND(IF('Indicator Data'!AQ184="No data",IF((0.1233*LN('Indicator Data'!CJ184)-0.4559)&gt;C$195,0,IF((0.1233*LN('Indicator Data'!CJ184)-0.4559)&lt;C$194,10,(C$195-(0.1233*LN('Indicator Data'!CJ184)-0.4559))/(C$195-C$194)*10)),IF('Indicator Data'!AQ184&gt;C$195,0,IF('Indicator Data'!AQ184&lt;C$194,10,(C$195-'Indicator Data'!AQ184)/(C$195-C$194)*10))),1)</f>
        <v>6.7</v>
      </c>
      <c r="D181" s="73">
        <f>IF('Indicator Data'!AR184="No data","x",ROUND((IF(LOG('Indicator Data'!AR184*1000)&gt;D$195,10,IF(LOG('Indicator Data'!AR184*1000)&lt;D$194,0,10-(D$195-LOG('Indicator Data'!AR184*1000))/(D$195-D$194)*10))),1))</f>
        <v>9.1</v>
      </c>
      <c r="E181" s="74">
        <f t="shared" si="37"/>
        <v>8.1</v>
      </c>
      <c r="F181" s="73">
        <f>IF('Indicator Data'!BF184="No data","x",ROUND(IF('Indicator Data'!BF184&gt;F$195,10,IF('Indicator Data'!BF184&lt;F$194,0,10-(F$195-'Indicator Data'!BF184)/(F$195-F$194)*10)),1))</f>
        <v>7</v>
      </c>
      <c r="G181" s="73">
        <f>IF('Indicator Data'!BG184="No data","x",ROUND(IF('Indicator Data'!BG184&gt;G$195,10,IF('Indicator Data'!BG184&lt;G$194,0,10-(G$195-'Indicator Data'!BG184)/(G$195-G$194)*10)),1))</f>
        <v>4.3</v>
      </c>
      <c r="H181" s="74">
        <f t="shared" si="38"/>
        <v>5.7</v>
      </c>
      <c r="I181" s="75">
        <f>SUM(IF('Indicator Data'!AS184=0,0,'Indicator Data'!AS184),SUM('Indicator Data'!AT184:AU184))</f>
        <v>3163.5087779999999</v>
      </c>
      <c r="J181" s="75">
        <f>I181/'Indicator Data'!CK184*1000000</f>
        <v>74.046729196402694</v>
      </c>
      <c r="K181" s="73">
        <f t="shared" si="39"/>
        <v>1.5</v>
      </c>
      <c r="L181" s="73">
        <f>IF('Indicator Data'!AV184="No data","x",ROUND(IF('Indicator Data'!AV184&gt;L$195,10,IF('Indicator Data'!AV184&lt;L$194,0,10-(L$195-'Indicator Data'!AV184)/(L$195-L$194)*10)),1))</f>
        <v>5.3</v>
      </c>
      <c r="M181" s="73">
        <f>IF('Indicator Data'!AW184="No data","x",IF('Indicator Data'!AW184=0,0,ROUND(IF(LOG('Indicator Data'!AW184)&gt;M$195,10,IF(LOG('Indicator Data'!AW184)&lt;M$194,0,10-(M$195-LOG('Indicator Data'!AW184))/(M$195-M$194)*10)),1)))</f>
        <v>7.3</v>
      </c>
      <c r="N181" s="74">
        <f t="shared" si="40"/>
        <v>4.7</v>
      </c>
      <c r="O181" s="76">
        <f t="shared" si="41"/>
        <v>6.7</v>
      </c>
      <c r="P181" s="88">
        <f>IF(AND('Indicator Data'!BK184="No data",'Indicator Data'!BL184="No data"),0,SUM('Indicator Data'!BK184:BM184)/1000)</f>
        <v>1358.7760000000001</v>
      </c>
      <c r="Q181" s="73">
        <f t="shared" si="42"/>
        <v>10</v>
      </c>
      <c r="R181" s="77">
        <f>P181*1000/'Indicator Data'!CK184</f>
        <v>3.1804216637634782E-2</v>
      </c>
      <c r="S181" s="73">
        <f t="shared" si="43"/>
        <v>7.5</v>
      </c>
      <c r="T181" s="78">
        <f t="shared" si="44"/>
        <v>8.8000000000000007</v>
      </c>
      <c r="U181" s="73">
        <f>IF('Indicator Data'!BA184="No data","x",ROUND(IF('Indicator Data'!BA184&gt;U$195,10,IF('Indicator Data'!BA184&lt;U$194,0,10-(U$195-'Indicator Data'!BA184)/(U$195-U$194)*10)),1))</f>
        <v>10</v>
      </c>
      <c r="V181" s="73">
        <f>IF('Indicator Data'!BB184="No data","x",IF('Indicator Data'!BB184=0,0,ROUND(IF(LOG('Indicator Data'!BB184)&gt;V$195,10,IF(LOG('Indicator Data'!BB184)&lt;V$194,0,10-(V$195-LOG('Indicator Data'!BB184))/(V$195-V$194)*10)),1)))</f>
        <v>8</v>
      </c>
      <c r="W181" s="73">
        <f t="shared" si="45"/>
        <v>9</v>
      </c>
      <c r="X181" s="73">
        <f>IF('Indicator Data'!AZ184="No data","x",ROUND(IF('Indicator Data'!AZ184&gt;X$195,10,IF('Indicator Data'!AZ184&lt;X$194,0,10-(X$195-'Indicator Data'!AZ184)/(X$195-X$194)*10)),1))</f>
        <v>3.7</v>
      </c>
      <c r="Y181" s="73">
        <f>IF('Indicator Data'!BC184="No data","x",ROUND(IF('Indicator Data'!BC184&gt;Y$195,10,IF('Indicator Data'!BC184&lt;Y$194,0,10-(Y$195-'Indicator Data'!BC184)/(Y$195-Y$194)*10)),1))</f>
        <v>4.8</v>
      </c>
      <c r="Z181" s="211">
        <f>IF('Indicator Data'!BD184="No data","x",ROUND(IF('Indicator Data'!BD184&gt;Z$195,10,IF('Indicator Data'!BD184&lt;Z$194,0,10-(Z$195-'Indicator Data'!BD184)/(Z$195-Z$194)*10)),1))</f>
        <v>5</v>
      </c>
      <c r="AA181" s="77">
        <f>IF('Indicator Data'!BE184="No data","x",IF('Indicator Data'!BE184&gt;'Indicator Data'!BE184,1,'Indicator Data'!BE184/'Indicator Data'!CK184))</f>
        <v>0.53552105486628554</v>
      </c>
      <c r="AB181" s="211">
        <f t="shared" si="46"/>
        <v>6</v>
      </c>
      <c r="AC181" s="74">
        <f t="shared" si="47"/>
        <v>5.9</v>
      </c>
      <c r="AD181" s="73">
        <f>IF('Indicator Data'!AX184="No data","x",ROUND(IF('Indicator Data'!AX184&gt;AD$195,10,IF('Indicator Data'!AX184&lt;AD$194,0,10-(AD$195-'Indicator Data'!AX184)/(AD$195-AD$194)*10)),1))</f>
        <v>3.8</v>
      </c>
      <c r="AE181" s="73">
        <f>IF('Indicator Data'!AY184="No data","x",ROUND(IF('Indicator Data'!AY184&gt;AE$195,10,IF('Indicator Data'!AY184&lt;AE$194,0,10-(AE$195-'Indicator Data'!AY184)/(AE$195-AE$194)*10)),1))</f>
        <v>2.2999999999999998</v>
      </c>
      <c r="AF181" s="74">
        <f t="shared" si="48"/>
        <v>3.1</v>
      </c>
      <c r="AG181" s="88">
        <f>('Indicator Data'!BJ184+'Indicator Data'!BI184*0.5+'Indicator Data'!BH184*0.25)/1000</f>
        <v>133.0565</v>
      </c>
      <c r="AH181" s="79">
        <f>AG181*1000/'Indicator Data'!CK184</f>
        <v>3.1143895322300746E-3</v>
      </c>
      <c r="AI181" s="74">
        <f t="shared" si="49"/>
        <v>0.3</v>
      </c>
      <c r="AJ181" s="73">
        <f>IF('Indicator Data'!BN184="No data","x",ROUND(IF('Indicator Data'!BN184&lt;$AJ$194,10,IF('Indicator Data'!BN184&gt;$AJ$195,0,($AJ$195-'Indicator Data'!BN184)/($AJ$195-$AJ$194)*10)),1))</f>
        <v>7.3</v>
      </c>
      <c r="AK181" s="73">
        <f>IF('Indicator Data'!BO184="No data","x",ROUND(IF('Indicator Data'!BO184&gt;$AK$195,10,IF('Indicator Data'!BO184&lt;$AK$194,0,10-($AK$195-'Indicator Data'!BO184)/($AK$195-$AK$194)*10)),1))</f>
        <v>10</v>
      </c>
      <c r="AL181" s="80">
        <f>IF('Indicator Data'!BP184="No data","x",ROUND(IF('Indicator Data'!BP184&gt;$AL$195,10,IF('Indicator Data'!BP184&lt;$AL$194,0,10-($AL$195-'Indicator Data'!BP184)/($AL$195-$AL$194)*10)),1))</f>
        <v>4.7</v>
      </c>
      <c r="AM181" s="80">
        <f>IF('Indicator Data'!BQ184="No data","x",ROUND(IF('Indicator Data'!BQ184&gt;$AM$195,10,IF('Indicator Data'!BQ184&lt;$AM$194,0,10-($AM$195-'Indicator Data'!BQ184)/($AM$195-$AM$194)*10)),1))</f>
        <v>10</v>
      </c>
      <c r="AN181" s="73">
        <f t="shared" si="50"/>
        <v>5.8</v>
      </c>
      <c r="AO181" s="74">
        <f t="shared" si="51"/>
        <v>8.6999999999999993</v>
      </c>
      <c r="AP181" s="81">
        <f t="shared" si="52"/>
        <v>5.4</v>
      </c>
      <c r="AQ181" s="82">
        <f t="shared" si="53"/>
        <v>7.5</v>
      </c>
    </row>
    <row r="182" spans="1:43" s="4" customFormat="1" x14ac:dyDescent="0.25">
      <c r="A182" s="126" t="str">
        <f>'Indicator Data'!A185</f>
        <v>Ukraine</v>
      </c>
      <c r="B182" s="59" t="str">
        <f>'Indicator Data'!B185</f>
        <v>UKR</v>
      </c>
      <c r="C182" s="73">
        <f>ROUND(IF('Indicator Data'!AQ185="No data",IF((0.1233*LN('Indicator Data'!CJ185)-0.4559)&gt;C$195,0,IF((0.1233*LN('Indicator Data'!CJ185)-0.4559)&lt;C$194,10,(C$195-(0.1233*LN('Indicator Data'!CJ185)-0.4559))/(C$195-C$194)*10)),IF('Indicator Data'!AQ185&gt;C$195,0,IF('Indicator Data'!AQ185&lt;C$194,10,(C$195-'Indicator Data'!AQ185)/(C$195-C$194)*10))),1)</f>
        <v>3.1</v>
      </c>
      <c r="D182" s="73">
        <f>IF('Indicator Data'!AR185="No data","x",ROUND((IF(LOG('Indicator Data'!AR185*1000)&gt;D$195,10,IF(LOG('Indicator Data'!AR185*1000)&lt;D$194,0,10-(D$195-LOG('Indicator Data'!AR185*1000))/(D$195-D$194)*10))),1))</f>
        <v>0.3</v>
      </c>
      <c r="E182" s="74">
        <f t="shared" si="37"/>
        <v>1.8</v>
      </c>
      <c r="F182" s="73">
        <f>IF('Indicator Data'!BF185="No data","x",ROUND(IF('Indicator Data'!BF185&gt;F$195,10,IF('Indicator Data'!BF185&lt;F$194,0,10-(F$195-'Indicator Data'!BF185)/(F$195-F$194)*10)),1))</f>
        <v>3.8</v>
      </c>
      <c r="G182" s="73">
        <f>IF('Indicator Data'!BG185="No data","x",ROUND(IF('Indicator Data'!BG185&gt;G$195,10,IF('Indicator Data'!BG185&lt;G$194,0,10-(G$195-'Indicator Data'!BG185)/(G$195-G$194)*10)),1))</f>
        <v>0</v>
      </c>
      <c r="H182" s="74">
        <f t="shared" si="38"/>
        <v>1.9</v>
      </c>
      <c r="I182" s="75">
        <f>SUM(IF('Indicator Data'!AS185=0,0,'Indicator Data'!AS185),SUM('Indicator Data'!AT185:AU185))</f>
        <v>2086.3808249999997</v>
      </c>
      <c r="J182" s="75">
        <f>I182/'Indicator Data'!CK185*1000000</f>
        <v>46.756234565527407</v>
      </c>
      <c r="K182" s="73">
        <f t="shared" si="39"/>
        <v>0.9</v>
      </c>
      <c r="L182" s="73">
        <f>IF('Indicator Data'!AV185="No data","x",ROUND(IF('Indicator Data'!AV185&gt;L$195,10,IF('Indicator Data'!AV185&lt;L$194,0,10-(L$195-'Indicator Data'!AV185)/(L$195-L$194)*10)),1))</f>
        <v>0.7</v>
      </c>
      <c r="M182" s="73">
        <f>IF('Indicator Data'!AW185="No data","x",IF('Indicator Data'!AW185=0,0,ROUND(IF(LOG('Indicator Data'!AW185)&gt;M$195,10,IF(LOG('Indicator Data'!AW185)&lt;M$194,0,10-(M$195-LOG('Indicator Data'!AW185))/(M$195-M$194)*10)),1)))</f>
        <v>8.4</v>
      </c>
      <c r="N182" s="74">
        <f t="shared" si="40"/>
        <v>3.3</v>
      </c>
      <c r="O182" s="76">
        <f t="shared" si="41"/>
        <v>2.2000000000000002</v>
      </c>
      <c r="P182" s="88">
        <f>IF(AND('Indicator Data'!BK185="No data",'Indicator Data'!BL185="No data"),0,SUM('Indicator Data'!BK185:BM185)/1000)</f>
        <v>809.03399999999999</v>
      </c>
      <c r="Q182" s="73">
        <f t="shared" si="42"/>
        <v>9.6999999999999993</v>
      </c>
      <c r="R182" s="77">
        <f>P182*1000/'Indicator Data'!CK185</f>
        <v>1.8130622665920495E-2</v>
      </c>
      <c r="S182" s="73">
        <f t="shared" si="43"/>
        <v>6.5</v>
      </c>
      <c r="T182" s="78">
        <f t="shared" si="44"/>
        <v>8.1</v>
      </c>
      <c r="U182" s="73">
        <f>IF('Indicator Data'!BA185="No data","x",ROUND(IF('Indicator Data'!BA185&gt;U$195,10,IF('Indicator Data'!BA185&lt;U$194,0,10-(U$195-'Indicator Data'!BA185)/(U$195-U$194)*10)),1))</f>
        <v>1.8</v>
      </c>
      <c r="V182" s="73">
        <f>IF('Indicator Data'!BB185="No data","x",IF('Indicator Data'!BB185=0,0,ROUND(IF(LOG('Indicator Data'!BB185)&gt;V$195,10,IF(LOG('Indicator Data'!BB185)&lt;V$194,0,10-(V$195-LOG('Indicator Data'!BB185))/(V$195-V$194)*10)),1)))</f>
        <v>5.8</v>
      </c>
      <c r="W182" s="73">
        <f t="shared" si="45"/>
        <v>3.8</v>
      </c>
      <c r="X182" s="73">
        <f>IF('Indicator Data'!AZ185="No data","x",ROUND(IF('Indicator Data'!AZ185&gt;X$195,10,IF('Indicator Data'!AZ185&lt;X$194,0,10-(X$195-'Indicator Data'!AZ185)/(X$195-X$194)*10)),1))</f>
        <v>1.5</v>
      </c>
      <c r="Y182" s="73" t="str">
        <f>IF('Indicator Data'!BC185="No data","x",ROUND(IF('Indicator Data'!BC185&gt;Y$195,10,IF('Indicator Data'!BC185&lt;Y$194,0,10-(Y$195-'Indicator Data'!BC185)/(Y$195-Y$194)*10)),1))</f>
        <v>x</v>
      </c>
      <c r="Z182" s="211" t="str">
        <f>IF('Indicator Data'!BD185="No data","x",ROUND(IF('Indicator Data'!BD185&gt;Z$195,10,IF('Indicator Data'!BD185&lt;Z$194,0,10-(Z$195-'Indicator Data'!BD185)/(Z$195-Z$194)*10)),1))</f>
        <v>x</v>
      </c>
      <c r="AA182" s="77">
        <f>IF('Indicator Data'!BE185="No data","x",IF('Indicator Data'!BE185&gt;'Indicator Data'!BE185,1,'Indicator Data'!BE185/'Indicator Data'!CK185))</f>
        <v>0</v>
      </c>
      <c r="AB182" s="211">
        <f t="shared" si="46"/>
        <v>0</v>
      </c>
      <c r="AC182" s="74">
        <f t="shared" si="47"/>
        <v>1.8</v>
      </c>
      <c r="AD182" s="73">
        <f>IF('Indicator Data'!AX185="No data","x",ROUND(IF('Indicator Data'!AX185&gt;AD$195,10,IF('Indicator Data'!AX185&lt;AD$194,0,10-(AD$195-'Indicator Data'!AX185)/(AD$195-AD$194)*10)),1))</f>
        <v>0.7</v>
      </c>
      <c r="AE182" s="73" t="str">
        <f>IF('Indicator Data'!AY185="No data","x",ROUND(IF('Indicator Data'!AY185&gt;AE$195,10,IF('Indicator Data'!AY185&lt;AE$194,0,10-(AE$195-'Indicator Data'!AY185)/(AE$195-AE$194)*10)),1))</f>
        <v>x</v>
      </c>
      <c r="AF182" s="74">
        <f t="shared" si="48"/>
        <v>0.7</v>
      </c>
      <c r="AG182" s="88">
        <f>('Indicator Data'!BJ185+'Indicator Data'!BI185*0.5+'Indicator Data'!BH185*0.25)/1000</f>
        <v>0.3</v>
      </c>
      <c r="AH182" s="79">
        <f>AG182*1000/'Indicator Data'!CK185</f>
        <v>6.7230633073222495E-6</v>
      </c>
      <c r="AI182" s="74">
        <f t="shared" si="49"/>
        <v>0</v>
      </c>
      <c r="AJ182" s="73">
        <f>IF('Indicator Data'!BN185="No data","x",ROUND(IF('Indicator Data'!BN185&lt;$AJ$194,10,IF('Indicator Data'!BN185&gt;$AJ$195,0,($AJ$195-'Indicator Data'!BN185)/($AJ$195-$AJ$194)*10)),1))</f>
        <v>4.0999999999999996</v>
      </c>
      <c r="AK182" s="73">
        <f>IF('Indicator Data'!BO185="No data","x",ROUND(IF('Indicator Data'!BO185&gt;$AK$195,10,IF('Indicator Data'!BO185&lt;$AK$194,0,10-($AK$195-'Indicator Data'!BO185)/($AK$195-$AK$194)*10)),1))</f>
        <v>0</v>
      </c>
      <c r="AL182" s="80">
        <f>IF('Indicator Data'!BP185="No data","x",ROUND(IF('Indicator Data'!BP185&gt;$AL$195,10,IF('Indicator Data'!BP185&lt;$AL$194,0,10-($AL$195-'Indicator Data'!BP185)/($AL$195-$AL$194)*10)),1))</f>
        <v>4.7</v>
      </c>
      <c r="AM182" s="80">
        <f>IF('Indicator Data'!BQ185="No data","x",ROUND(IF('Indicator Data'!BQ185&gt;$AM$195,10,IF('Indicator Data'!BQ185&lt;$AM$194,0,10-($AM$195-'Indicator Data'!BQ185)/($AM$195-$AM$194)*10)),1))</f>
        <v>2</v>
      </c>
      <c r="AN182" s="73">
        <f t="shared" si="50"/>
        <v>4.2</v>
      </c>
      <c r="AO182" s="74">
        <f t="shared" si="51"/>
        <v>2.1</v>
      </c>
      <c r="AP182" s="81">
        <f t="shared" si="52"/>
        <v>1.2</v>
      </c>
      <c r="AQ182" s="82">
        <f t="shared" si="53"/>
        <v>5.6</v>
      </c>
    </row>
    <row r="183" spans="1:43" s="4" customFormat="1" x14ac:dyDescent="0.25">
      <c r="A183" s="126" t="str">
        <f>'Indicator Data'!A186</f>
        <v>United Arab Emirates</v>
      </c>
      <c r="B183" s="59" t="str">
        <f>'Indicator Data'!B186</f>
        <v>ARE</v>
      </c>
      <c r="C183" s="73">
        <f>ROUND(IF('Indicator Data'!AQ186="No data",IF((0.1233*LN('Indicator Data'!CJ186)-0.4559)&gt;C$195,0,IF((0.1233*LN('Indicator Data'!CJ186)-0.4559)&lt;C$194,10,(C$195-(0.1233*LN('Indicator Data'!CJ186)-0.4559))/(C$195-C$194)*10)),IF('Indicator Data'!AQ186&gt;C$195,0,IF('Indicator Data'!AQ186&lt;C$194,10,(C$195-'Indicator Data'!AQ186)/(C$195-C$194)*10))),1)</f>
        <v>1.3</v>
      </c>
      <c r="D183" s="73" t="str">
        <f>IF('Indicator Data'!AR186="No data","x",ROUND((IF(LOG('Indicator Data'!AR186*1000)&gt;D$195,10,IF(LOG('Indicator Data'!AR186*1000)&lt;D$194,0,10-(D$195-LOG('Indicator Data'!AR186*1000))/(D$195-D$194)*10))),1))</f>
        <v>x</v>
      </c>
      <c r="E183" s="74">
        <f t="shared" si="37"/>
        <v>1.3</v>
      </c>
      <c r="F183" s="73">
        <f>IF('Indicator Data'!BF186="No data","x",ROUND(IF('Indicator Data'!BF186&gt;F$195,10,IF('Indicator Data'!BF186&lt;F$194,0,10-(F$195-'Indicator Data'!BF186)/(F$195-F$194)*10)),1))</f>
        <v>3.1</v>
      </c>
      <c r="G183" s="73" t="str">
        <f>IF('Indicator Data'!BG186="No data","x",ROUND(IF('Indicator Data'!BG186&gt;G$195,10,IF('Indicator Data'!BG186&lt;G$194,0,10-(G$195-'Indicator Data'!BG186)/(G$195-G$194)*10)),1))</f>
        <v>x</v>
      </c>
      <c r="H183" s="74">
        <f t="shared" si="38"/>
        <v>3.1</v>
      </c>
      <c r="I183" s="75">
        <f>SUM(IF('Indicator Data'!AS186=0,0,'Indicator Data'!AS186),SUM('Indicator Data'!AT186:AU186))</f>
        <v>0.03</v>
      </c>
      <c r="J183" s="75">
        <f>I183/'Indicator Data'!CK186*1000000</f>
        <v>3.1149545959026511E-3</v>
      </c>
      <c r="K183" s="73">
        <f t="shared" si="39"/>
        <v>0</v>
      </c>
      <c r="L183" s="73" t="str">
        <f>IF('Indicator Data'!AV186="No data","x",ROUND(IF('Indicator Data'!AV186&gt;L$195,10,IF('Indicator Data'!AV186&lt;L$194,0,10-(L$195-'Indicator Data'!AV186)/(L$195-L$194)*10)),1))</f>
        <v>x</v>
      </c>
      <c r="M183" s="73" t="str">
        <f>IF('Indicator Data'!AW186="No data","x",IF('Indicator Data'!AW186=0,0,ROUND(IF(LOG('Indicator Data'!AW186)&gt;M$195,10,IF(LOG('Indicator Data'!AW186)&lt;M$194,0,10-(M$195-LOG('Indicator Data'!AW186))/(M$195-M$194)*10)),1)))</f>
        <v>x</v>
      </c>
      <c r="N183" s="74">
        <f t="shared" si="40"/>
        <v>0</v>
      </c>
      <c r="O183" s="76">
        <f t="shared" si="41"/>
        <v>1.4</v>
      </c>
      <c r="P183" s="88">
        <f>IF(AND('Indicator Data'!BK186="No data",'Indicator Data'!BL186="No data"),0,SUM('Indicator Data'!BK186:BM186)/1000)</f>
        <v>7.67</v>
      </c>
      <c r="Q183" s="73">
        <f t="shared" si="42"/>
        <v>2.9</v>
      </c>
      <c r="R183" s="77">
        <f>P183*1000/'Indicator Data'!CK186</f>
        <v>7.9639005835244441E-4</v>
      </c>
      <c r="S183" s="73">
        <f t="shared" si="43"/>
        <v>3</v>
      </c>
      <c r="T183" s="78">
        <f t="shared" si="44"/>
        <v>3</v>
      </c>
      <c r="U183" s="73" t="str">
        <f>IF('Indicator Data'!BA186="No data","x",ROUND(IF('Indicator Data'!BA186&gt;U$195,10,IF('Indicator Data'!BA186&lt;U$194,0,10-(U$195-'Indicator Data'!BA186)/(U$195-U$194)*10)),1))</f>
        <v>x</v>
      </c>
      <c r="V183" s="73" t="str">
        <f>IF('Indicator Data'!BB186="No data","x",IF('Indicator Data'!BB186=0,0,ROUND(IF(LOG('Indicator Data'!BB186)&gt;V$195,10,IF(LOG('Indicator Data'!BB186)&lt;V$194,0,10-(V$195-LOG('Indicator Data'!BB186))/(V$195-V$194)*10)),1)))</f>
        <v>x</v>
      </c>
      <c r="W183" s="73" t="str">
        <f t="shared" si="45"/>
        <v>x</v>
      </c>
      <c r="X183" s="73">
        <f>IF('Indicator Data'!AZ186="No data","x",ROUND(IF('Indicator Data'!AZ186&gt;X$195,10,IF('Indicator Data'!AZ186&lt;X$194,0,10-(X$195-'Indicator Data'!AZ186)/(X$195-X$194)*10)),1))</f>
        <v>0</v>
      </c>
      <c r="Y183" s="73" t="str">
        <f>IF('Indicator Data'!BC186="No data","x",ROUND(IF('Indicator Data'!BC186&gt;Y$195,10,IF('Indicator Data'!BC186&lt;Y$194,0,10-(Y$195-'Indicator Data'!BC186)/(Y$195-Y$194)*10)),1))</f>
        <v>x</v>
      </c>
      <c r="Z183" s="211">
        <f>IF('Indicator Data'!BD186="No data","x",ROUND(IF('Indicator Data'!BD186&gt;Z$195,10,IF('Indicator Data'!BD186&lt;Z$194,0,10-(Z$195-'Indicator Data'!BD186)/(Z$195-Z$194)*10)),1))</f>
        <v>0</v>
      </c>
      <c r="AA183" s="77">
        <f>IF('Indicator Data'!BE186="No data","x",IF('Indicator Data'!BE186&gt;'Indicator Data'!BE186,1,'Indicator Data'!BE186/'Indicator Data'!CK186))</f>
        <v>0</v>
      </c>
      <c r="AB183" s="211">
        <f t="shared" si="46"/>
        <v>0</v>
      </c>
      <c r="AC183" s="74">
        <f t="shared" si="47"/>
        <v>0</v>
      </c>
      <c r="AD183" s="73">
        <f>IF('Indicator Data'!AX186="No data","x",ROUND(IF('Indicator Data'!AX186&gt;AD$195,10,IF('Indicator Data'!AX186&lt;AD$194,0,10-(AD$195-'Indicator Data'!AX186)/(AD$195-AD$194)*10)),1))</f>
        <v>0.7</v>
      </c>
      <c r="AE183" s="73" t="str">
        <f>IF('Indicator Data'!AY186="No data","x",ROUND(IF('Indicator Data'!AY186&gt;AE$195,10,IF('Indicator Data'!AY186&lt;AE$194,0,10-(AE$195-'Indicator Data'!AY186)/(AE$195-AE$194)*10)),1))</f>
        <v>x</v>
      </c>
      <c r="AF183" s="74">
        <f t="shared" si="48"/>
        <v>0.7</v>
      </c>
      <c r="AG183" s="88">
        <f>('Indicator Data'!BJ186+'Indicator Data'!BI186*0.5+'Indicator Data'!BH186*0.25)/1000</f>
        <v>4.7E-2</v>
      </c>
      <c r="AH183" s="79">
        <f>AG183*1000/'Indicator Data'!CK186</f>
        <v>4.8800955335808197E-6</v>
      </c>
      <c r="AI183" s="74">
        <f t="shared" si="49"/>
        <v>0</v>
      </c>
      <c r="AJ183" s="73">
        <f>IF('Indicator Data'!BN186="No data","x",ROUND(IF('Indicator Data'!BN186&lt;$AJ$194,10,IF('Indicator Data'!BN186&gt;$AJ$195,0,($AJ$195-'Indicator Data'!BN186)/($AJ$195-$AJ$194)*10)),1))</f>
        <v>2.9</v>
      </c>
      <c r="AK183" s="73">
        <f>IF('Indicator Data'!BO186="No data","x",ROUND(IF('Indicator Data'!BO186&gt;$AK$195,10,IF('Indicator Data'!BO186&lt;$AK$194,0,10-($AK$195-'Indicator Data'!BO186)/($AK$195-$AK$194)*10)),1))</f>
        <v>0</v>
      </c>
      <c r="AL183" s="80" t="str">
        <f>IF('Indicator Data'!BP186="No data","x",ROUND(IF('Indicator Data'!BP186&gt;$AL$195,10,IF('Indicator Data'!BP186&lt;$AL$194,0,10-($AL$195-'Indicator Data'!BP186)/($AL$195-$AL$194)*10)),1))</f>
        <v>x</v>
      </c>
      <c r="AM183" s="80" t="str">
        <f>IF('Indicator Data'!BQ186="No data","x",ROUND(IF('Indicator Data'!BQ186&gt;$AM$195,10,IF('Indicator Data'!BQ186&lt;$AM$194,0,10-($AM$195-'Indicator Data'!BQ186)/($AM$195-$AM$194)*10)),1))</f>
        <v>x</v>
      </c>
      <c r="AN183" s="73" t="str">
        <f t="shared" si="50"/>
        <v>x</v>
      </c>
      <c r="AO183" s="74">
        <f t="shared" si="51"/>
        <v>1.5</v>
      </c>
      <c r="AP183" s="81">
        <f t="shared" si="52"/>
        <v>0.6</v>
      </c>
      <c r="AQ183" s="82">
        <f t="shared" si="53"/>
        <v>1.9</v>
      </c>
    </row>
    <row r="184" spans="1:43" s="4" customFormat="1" x14ac:dyDescent="0.25">
      <c r="A184" s="126" t="str">
        <f>'Indicator Data'!A187</f>
        <v>United Kingdom</v>
      </c>
      <c r="B184" s="59" t="str">
        <f>'Indicator Data'!B187</f>
        <v>GBR</v>
      </c>
      <c r="C184" s="73">
        <f>ROUND(IF('Indicator Data'!AQ187="No data",IF((0.1233*LN('Indicator Data'!CJ187)-0.4559)&gt;C$195,0,IF((0.1233*LN('Indicator Data'!CJ187)-0.4559)&lt;C$194,10,(C$195-(0.1233*LN('Indicator Data'!CJ187)-0.4559))/(C$195-C$194)*10)),IF('Indicator Data'!AQ187&gt;C$195,0,IF('Indicator Data'!AQ187&lt;C$194,10,(C$195-'Indicator Data'!AQ187)/(C$195-C$194)*10))),1)</f>
        <v>0.4</v>
      </c>
      <c r="D184" s="73" t="str">
        <f>IF('Indicator Data'!AR187="No data","x",ROUND((IF(LOG('Indicator Data'!AR187*1000)&gt;D$195,10,IF(LOG('Indicator Data'!AR187*1000)&lt;D$194,0,10-(D$195-LOG('Indicator Data'!AR187*1000))/(D$195-D$194)*10))),1))</f>
        <v>x</v>
      </c>
      <c r="E184" s="74">
        <f t="shared" si="37"/>
        <v>0.4</v>
      </c>
      <c r="F184" s="73">
        <f>IF('Indicator Data'!BF187="No data","x",ROUND(IF('Indicator Data'!BF187&gt;F$195,10,IF('Indicator Data'!BF187&lt;F$194,0,10-(F$195-'Indicator Data'!BF187)/(F$195-F$194)*10)),1))</f>
        <v>1.5</v>
      </c>
      <c r="G184" s="73">
        <f>IF('Indicator Data'!BG187="No data","x",ROUND(IF('Indicator Data'!BG187&gt;G$195,10,IF('Indicator Data'!BG187&lt;G$194,0,10-(G$195-'Indicator Data'!BG187)/(G$195-G$194)*10)),1))</f>
        <v>1.9</v>
      </c>
      <c r="H184" s="74">
        <f t="shared" si="38"/>
        <v>1.7</v>
      </c>
      <c r="I184" s="75">
        <f>SUM(IF('Indicator Data'!AS187=0,0,'Indicator Data'!AS187),SUM('Indicator Data'!AT187:AU187))</f>
        <v>0</v>
      </c>
      <c r="J184" s="75">
        <f>I184/'Indicator Data'!CK187*1000000</f>
        <v>0</v>
      </c>
      <c r="K184" s="73">
        <f t="shared" si="39"/>
        <v>0</v>
      </c>
      <c r="L184" s="73" t="str">
        <f>IF('Indicator Data'!AV187="No data","x",ROUND(IF('Indicator Data'!AV187&gt;L$195,10,IF('Indicator Data'!AV187&lt;L$194,0,10-(L$195-'Indicator Data'!AV187)/(L$195-L$194)*10)),1))</f>
        <v>x</v>
      </c>
      <c r="M184" s="73">
        <f>IF('Indicator Data'!AW187="No data","x",IF('Indicator Data'!AW187=0,0,ROUND(IF(LOG('Indicator Data'!AW187)&gt;M$195,10,IF(LOG('Indicator Data'!AW187)&lt;M$194,0,10-(M$195-LOG('Indicator Data'!AW187))/(M$195-M$194)*10)),1)))</f>
        <v>2.4</v>
      </c>
      <c r="N184" s="74">
        <f t="shared" si="40"/>
        <v>1.2</v>
      </c>
      <c r="O184" s="76">
        <f t="shared" si="41"/>
        <v>0.9</v>
      </c>
      <c r="P184" s="88">
        <f>IF(AND('Indicator Data'!BK187="No data",'Indicator Data'!BL187="No data"),0,SUM('Indicator Data'!BK187:BM187)/1000)</f>
        <v>171.964</v>
      </c>
      <c r="Q184" s="73">
        <f t="shared" si="42"/>
        <v>7.5</v>
      </c>
      <c r="R184" s="77">
        <f>P184*1000/'Indicator Data'!CK187</f>
        <v>2.5863529409499847E-3</v>
      </c>
      <c r="S184" s="73">
        <f t="shared" si="43"/>
        <v>4</v>
      </c>
      <c r="T184" s="78">
        <f t="shared" si="44"/>
        <v>5.8</v>
      </c>
      <c r="U184" s="73">
        <f>IF('Indicator Data'!BA187="No data","x",ROUND(IF('Indicator Data'!BA187&gt;U$195,10,IF('Indicator Data'!BA187&lt;U$194,0,10-(U$195-'Indicator Data'!BA187)/(U$195-U$194)*10)),1))</f>
        <v>0.6</v>
      </c>
      <c r="V184" s="73" t="str">
        <f>IF('Indicator Data'!BB187="No data","x",IF('Indicator Data'!BB187=0,0,ROUND(IF(LOG('Indicator Data'!BB187)&gt;V$195,10,IF(LOG('Indicator Data'!BB187)&lt;V$194,0,10-(V$195-LOG('Indicator Data'!BB187))/(V$195-V$194)*10)),1)))</f>
        <v>x</v>
      </c>
      <c r="W184" s="73">
        <f t="shared" si="45"/>
        <v>0.6</v>
      </c>
      <c r="X184" s="73">
        <f>IF('Indicator Data'!AZ187="No data","x",ROUND(IF('Indicator Data'!AZ187&gt;X$195,10,IF('Indicator Data'!AZ187&lt;X$194,0,10-(X$195-'Indicator Data'!AZ187)/(X$195-X$194)*10)),1))</f>
        <v>0.2</v>
      </c>
      <c r="Y184" s="73" t="str">
        <f>IF('Indicator Data'!BC187="No data","x",ROUND(IF('Indicator Data'!BC187&gt;Y$195,10,IF('Indicator Data'!BC187&lt;Y$194,0,10-(Y$195-'Indicator Data'!BC187)/(Y$195-Y$194)*10)),1))</f>
        <v>x</v>
      </c>
      <c r="Z184" s="211" t="str">
        <f>IF('Indicator Data'!BD187="No data","x",ROUND(IF('Indicator Data'!BD187&gt;Z$195,10,IF('Indicator Data'!BD187&lt;Z$194,0,10-(Z$195-'Indicator Data'!BD187)/(Z$195-Z$194)*10)),1))</f>
        <v>x</v>
      </c>
      <c r="AA184" s="77">
        <f>IF('Indicator Data'!BE187="No data","x",IF('Indicator Data'!BE187&gt;'Indicator Data'!BE187,1,'Indicator Data'!BE187/'Indicator Data'!CK187))</f>
        <v>7.1139595558915978E-6</v>
      </c>
      <c r="AB184" s="211">
        <f t="shared" si="46"/>
        <v>0</v>
      </c>
      <c r="AC184" s="74">
        <f t="shared" si="47"/>
        <v>0.3</v>
      </c>
      <c r="AD184" s="73">
        <f>IF('Indicator Data'!AX187="No data","x",ROUND(IF('Indicator Data'!AX187&gt;AD$195,10,IF('Indicator Data'!AX187&lt;AD$194,0,10-(AD$195-'Indicator Data'!AX187)/(AD$195-AD$194)*10)),1))</f>
        <v>0.3</v>
      </c>
      <c r="AE184" s="73" t="str">
        <f>IF('Indicator Data'!AY187="No data","x",ROUND(IF('Indicator Data'!AY187&gt;AE$195,10,IF('Indicator Data'!AY187&lt;AE$194,0,10-(AE$195-'Indicator Data'!AY187)/(AE$195-AE$194)*10)),1))</f>
        <v>x</v>
      </c>
      <c r="AF184" s="74">
        <f t="shared" si="48"/>
        <v>0.3</v>
      </c>
      <c r="AG184" s="88">
        <f>('Indicator Data'!BJ187+'Indicator Data'!BI187*0.5+'Indicator Data'!BH187*0.25)/1000</f>
        <v>1.95E-2</v>
      </c>
      <c r="AH184" s="79">
        <f>AG184*1000/'Indicator Data'!CK187</f>
        <v>2.9328163073971702E-7</v>
      </c>
      <c r="AI184" s="74">
        <f t="shared" si="49"/>
        <v>0</v>
      </c>
      <c r="AJ184" s="73">
        <f>IF('Indicator Data'!BN187="No data","x",ROUND(IF('Indicator Data'!BN187&lt;$AJ$194,10,IF('Indicator Data'!BN187&gt;$AJ$195,0,($AJ$195-'Indicator Data'!BN187)/($AJ$195-$AJ$194)*10)),1))</f>
        <v>2</v>
      </c>
      <c r="AK184" s="73">
        <f>IF('Indicator Data'!BO187="No data","x",ROUND(IF('Indicator Data'!BO187&gt;$AK$195,10,IF('Indicator Data'!BO187&lt;$AK$194,0,10-($AK$195-'Indicator Data'!BO187)/($AK$195-$AK$194)*10)),1))</f>
        <v>0</v>
      </c>
      <c r="AL184" s="80">
        <f>IF('Indicator Data'!BP187="No data","x",ROUND(IF('Indicator Data'!BP187&gt;$AL$195,10,IF('Indicator Data'!BP187&lt;$AL$194,0,10-($AL$195-'Indicator Data'!BP187)/($AL$195-$AL$194)*10)),1))</f>
        <v>0.2</v>
      </c>
      <c r="AM184" s="80">
        <f>IF('Indicator Data'!BQ187="No data","x",ROUND(IF('Indicator Data'!BQ187&gt;$AM$195,10,IF('Indicator Data'!BQ187&lt;$AM$194,0,10-($AM$195-'Indicator Data'!BQ187)/($AM$195-$AM$194)*10)),1))</f>
        <v>2.5</v>
      </c>
      <c r="AN184" s="73">
        <f t="shared" si="50"/>
        <v>0.7</v>
      </c>
      <c r="AO184" s="74">
        <f t="shared" si="51"/>
        <v>1</v>
      </c>
      <c r="AP184" s="81">
        <f t="shared" si="52"/>
        <v>0.4</v>
      </c>
      <c r="AQ184" s="82">
        <f t="shared" si="53"/>
        <v>3.6</v>
      </c>
    </row>
    <row r="185" spans="1:43" s="4" customFormat="1" x14ac:dyDescent="0.25">
      <c r="A185" s="126" t="str">
        <f>'Indicator Data'!A188</f>
        <v>United States of America</v>
      </c>
      <c r="B185" s="59" t="str">
        <f>'Indicator Data'!B188</f>
        <v>USA</v>
      </c>
      <c r="C185" s="73">
        <f>ROUND(IF('Indicator Data'!AQ188="No data",IF((0.1233*LN('Indicator Data'!CJ188)-0.4559)&gt;C$195,0,IF((0.1233*LN('Indicator Data'!CJ188)-0.4559)&lt;C$194,10,(C$195-(0.1233*LN('Indicator Data'!CJ188)-0.4559))/(C$195-C$194)*10)),IF('Indicator Data'!AQ188&gt;C$195,0,IF('Indicator Data'!AQ188&lt;C$194,10,(C$195-'Indicator Data'!AQ188)/(C$195-C$194)*10))),1)</f>
        <v>0.4</v>
      </c>
      <c r="D185" s="73" t="str">
        <f>IF('Indicator Data'!AR188="No data","x",ROUND((IF(LOG('Indicator Data'!AR188*1000)&gt;D$195,10,IF(LOG('Indicator Data'!AR188*1000)&lt;D$194,0,10-(D$195-LOG('Indicator Data'!AR188*1000))/(D$195-D$194)*10))),1))</f>
        <v>x</v>
      </c>
      <c r="E185" s="74">
        <f t="shared" si="37"/>
        <v>0.4</v>
      </c>
      <c r="F185" s="73">
        <f>IF('Indicator Data'!BF188="No data","x",ROUND(IF('Indicator Data'!BF188&gt;F$195,10,IF('Indicator Data'!BF188&lt;F$194,0,10-(F$195-'Indicator Data'!BF188)/(F$195-F$194)*10)),1))</f>
        <v>2.5</v>
      </c>
      <c r="G185" s="73">
        <f>IF('Indicator Data'!BG188="No data","x",ROUND(IF('Indicator Data'!BG188&gt;G$195,10,IF('Indicator Data'!BG188&lt;G$194,0,10-(G$195-'Indicator Data'!BG188)/(G$195-G$194)*10)),1))</f>
        <v>4.0999999999999996</v>
      </c>
      <c r="H185" s="74">
        <f t="shared" si="38"/>
        <v>3.3</v>
      </c>
      <c r="I185" s="75">
        <f>SUM(IF('Indicator Data'!AS188=0,0,'Indicator Data'!AS188),SUM('Indicator Data'!AT188:AU188))</f>
        <v>-2.2796129999999999</v>
      </c>
      <c r="J185" s="75">
        <f>I185/'Indicator Data'!CK188*1000000</f>
        <v>-6.9677261022173158E-3</v>
      </c>
      <c r="K185" s="73">
        <f t="shared" si="39"/>
        <v>0</v>
      </c>
      <c r="L185" s="73" t="str">
        <f>IF('Indicator Data'!AV188="No data","x",ROUND(IF('Indicator Data'!AV188&gt;L$195,10,IF('Indicator Data'!AV188&lt;L$194,0,10-(L$195-'Indicator Data'!AV188)/(L$195-L$194)*10)),1))</f>
        <v>x</v>
      </c>
      <c r="M185" s="73">
        <f>IF('Indicator Data'!AW188="No data","x",IF('Indicator Data'!AW188=0,0,ROUND(IF(LOG('Indicator Data'!AW188)&gt;M$195,10,IF(LOG('Indicator Data'!AW188)&lt;M$194,0,10-(M$195-LOG('Indicator Data'!AW188))/(M$195-M$194)*10)),1)))</f>
        <v>0</v>
      </c>
      <c r="N185" s="74">
        <f t="shared" si="40"/>
        <v>0</v>
      </c>
      <c r="O185" s="76">
        <f t="shared" si="41"/>
        <v>1</v>
      </c>
      <c r="P185" s="88">
        <f>IF(AND('Indicator Data'!BK188="No data",'Indicator Data'!BL188="No data"),0,SUM('Indicator Data'!BK188:BM188)/1000)</f>
        <v>1032.2349999999999</v>
      </c>
      <c r="Q185" s="73">
        <f t="shared" si="42"/>
        <v>10</v>
      </c>
      <c r="R185" s="77">
        <f>P185*1000/'Indicator Data'!CK188</f>
        <v>3.1550665631062337E-3</v>
      </c>
      <c r="S185" s="73">
        <f t="shared" si="43"/>
        <v>4.2</v>
      </c>
      <c r="T185" s="78">
        <f t="shared" si="44"/>
        <v>7.1</v>
      </c>
      <c r="U185" s="73" t="str">
        <f>IF('Indicator Data'!BA188="No data","x",ROUND(IF('Indicator Data'!BA188&gt;U$195,10,IF('Indicator Data'!BA188&lt;U$194,0,10-(U$195-'Indicator Data'!BA188)/(U$195-U$194)*10)),1))</f>
        <v>x</v>
      </c>
      <c r="V185" s="73" t="str">
        <f>IF('Indicator Data'!BB188="No data","x",IF('Indicator Data'!BB188=0,0,ROUND(IF(LOG('Indicator Data'!BB188)&gt;V$195,10,IF(LOG('Indicator Data'!BB188)&lt;V$194,0,10-(V$195-LOG('Indicator Data'!BB188))/(V$195-V$194)*10)),1)))</f>
        <v>x</v>
      </c>
      <c r="W185" s="73" t="str">
        <f t="shared" si="45"/>
        <v>x</v>
      </c>
      <c r="X185" s="73">
        <f>IF('Indicator Data'!AZ188="No data","x",ROUND(IF('Indicator Data'!AZ188&gt;X$195,10,IF('Indicator Data'!AZ188&lt;X$194,0,10-(X$195-'Indicator Data'!AZ188)/(X$195-X$194)*10)),1))</f>
        <v>0.1</v>
      </c>
      <c r="Y185" s="73" t="str">
        <f>IF('Indicator Data'!BC188="No data","x",ROUND(IF('Indicator Data'!BC188&gt;Y$195,10,IF('Indicator Data'!BC188&lt;Y$194,0,10-(Y$195-'Indicator Data'!BC188)/(Y$195-Y$194)*10)),1))</f>
        <v>x</v>
      </c>
      <c r="Z185" s="211" t="str">
        <f>IF('Indicator Data'!BD188="No data","x",ROUND(IF('Indicator Data'!BD188&gt;Z$195,10,IF('Indicator Data'!BD188&lt;Z$194,0,10-(Z$195-'Indicator Data'!BD188)/(Z$195-Z$194)*10)),1))</f>
        <v>x</v>
      </c>
      <c r="AA185" s="77">
        <f>IF('Indicator Data'!BE188="No data","x",IF('Indicator Data'!BE188&gt;'Indicator Data'!BE188,1,'Indicator Data'!BE188/'Indicator Data'!CK188))</f>
        <v>1.6474745358510999E-6</v>
      </c>
      <c r="AB185" s="211">
        <f t="shared" si="46"/>
        <v>0</v>
      </c>
      <c r="AC185" s="74">
        <f t="shared" si="47"/>
        <v>0.1</v>
      </c>
      <c r="AD185" s="73">
        <f>IF('Indicator Data'!AX188="No data","x",ROUND(IF('Indicator Data'!AX188&gt;AD$195,10,IF('Indicator Data'!AX188&lt;AD$194,0,10-(AD$195-'Indicator Data'!AX188)/(AD$195-AD$194)*10)),1))</f>
        <v>0.5</v>
      </c>
      <c r="AE185" s="73">
        <f>IF('Indicator Data'!AY188="No data","x",ROUND(IF('Indicator Data'!AY188&gt;AE$195,10,IF('Indicator Data'!AY188&lt;AE$194,0,10-(AE$195-'Indicator Data'!AY188)/(AE$195-AE$194)*10)),1))</f>
        <v>0.1</v>
      </c>
      <c r="AF185" s="74">
        <f t="shared" si="48"/>
        <v>0.3</v>
      </c>
      <c r="AG185" s="88">
        <f>('Indicator Data'!BJ188+'Indicator Data'!BI188*0.5+'Indicator Data'!BH188*0.25)/1000</f>
        <v>1115.6712500000001</v>
      </c>
      <c r="AH185" s="79">
        <f>AG185*1000/'Indicator Data'!CK188</f>
        <v>3.410092717543908E-3</v>
      </c>
      <c r="AI185" s="74">
        <f t="shared" si="49"/>
        <v>0.3</v>
      </c>
      <c r="AJ185" s="73">
        <f>IF('Indicator Data'!BN188="No data","x",ROUND(IF('Indicator Data'!BN188&lt;$AJ$194,10,IF('Indicator Data'!BN188&gt;$AJ$195,0,($AJ$195-'Indicator Data'!BN188)/($AJ$195-$AJ$194)*10)),1))</f>
        <v>0.3</v>
      </c>
      <c r="AK185" s="73">
        <f>IF('Indicator Data'!BO188="No data","x",ROUND(IF('Indicator Data'!BO188&gt;$AK$195,10,IF('Indicator Data'!BO188&lt;$AK$194,0,10-($AK$195-'Indicator Data'!BO188)/($AK$195-$AK$194)*10)),1))</f>
        <v>0</v>
      </c>
      <c r="AL185" s="80">
        <f>IF('Indicator Data'!BP188="No data","x",ROUND(IF('Indicator Data'!BP188&gt;$AL$195,10,IF('Indicator Data'!BP188&lt;$AL$194,0,10-($AL$195-'Indicator Data'!BP188)/($AL$195-$AL$194)*10)),1))</f>
        <v>0</v>
      </c>
      <c r="AM185" s="80">
        <f>IF('Indicator Data'!BQ188="No data","x",ROUND(IF('Indicator Data'!BQ188&gt;$AM$195,10,IF('Indicator Data'!BQ188&lt;$AM$194,0,10-($AM$195-'Indicator Data'!BQ188)/($AM$195-$AM$194)*10)),1))</f>
        <v>0</v>
      </c>
      <c r="AN185" s="73">
        <f t="shared" si="50"/>
        <v>0</v>
      </c>
      <c r="AO185" s="74">
        <f t="shared" si="51"/>
        <v>0.2</v>
      </c>
      <c r="AP185" s="81">
        <f t="shared" si="52"/>
        <v>0.2</v>
      </c>
      <c r="AQ185" s="82">
        <f t="shared" si="53"/>
        <v>4.5</v>
      </c>
    </row>
    <row r="186" spans="1:43" s="4" customFormat="1" x14ac:dyDescent="0.25">
      <c r="A186" s="126" t="str">
        <f>'Indicator Data'!A189</f>
        <v>Uruguay</v>
      </c>
      <c r="B186" s="59" t="str">
        <f>'Indicator Data'!B189</f>
        <v>URY</v>
      </c>
      <c r="C186" s="73">
        <f>ROUND(IF('Indicator Data'!AQ189="No data",IF((0.1233*LN('Indicator Data'!CJ189)-0.4559)&gt;C$195,0,IF((0.1233*LN('Indicator Data'!CJ189)-0.4559)&lt;C$194,10,(C$195-(0.1233*LN('Indicator Data'!CJ189)-0.4559))/(C$195-C$194)*10)),IF('Indicator Data'!AQ189&gt;C$195,0,IF('Indicator Data'!AQ189&lt;C$194,10,(C$195-'Indicator Data'!AQ189)/(C$195-C$194)*10))),1)</f>
        <v>2.2000000000000002</v>
      </c>
      <c r="D186" s="73" t="str">
        <f>IF('Indicator Data'!AR189="No data","x",ROUND((IF(LOG('Indicator Data'!AR189*1000)&gt;D$195,10,IF(LOG('Indicator Data'!AR189*1000)&lt;D$194,0,10-(D$195-LOG('Indicator Data'!AR189*1000))/(D$195-D$194)*10))),1))</f>
        <v>x</v>
      </c>
      <c r="E186" s="74">
        <f t="shared" si="37"/>
        <v>2.2000000000000002</v>
      </c>
      <c r="F186" s="73">
        <f>IF('Indicator Data'!BF189="No data","x",ROUND(IF('Indicator Data'!BF189&gt;F$195,10,IF('Indicator Data'!BF189&lt;F$194,0,10-(F$195-'Indicator Data'!BF189)/(F$195-F$194)*10)),1))</f>
        <v>3.6</v>
      </c>
      <c r="G186" s="73">
        <f>IF('Indicator Data'!BG189="No data","x",ROUND(IF('Indicator Data'!BG189&gt;G$195,10,IF('Indicator Data'!BG189&lt;G$194,0,10-(G$195-'Indicator Data'!BG189)/(G$195-G$194)*10)),1))</f>
        <v>3.6</v>
      </c>
      <c r="H186" s="74">
        <f t="shared" si="38"/>
        <v>3.6</v>
      </c>
      <c r="I186" s="75">
        <f>SUM(IF('Indicator Data'!AS189=0,0,'Indicator Data'!AS189),SUM('Indicator Data'!AT189:AU189))</f>
        <v>37.980000000000004</v>
      </c>
      <c r="J186" s="75">
        <f>I186/'Indicator Data'!CK189*1000000</f>
        <v>11.010932946085569</v>
      </c>
      <c r="K186" s="73">
        <f t="shared" si="39"/>
        <v>0.2</v>
      </c>
      <c r="L186" s="73">
        <f>IF('Indicator Data'!AV189="No data","x",ROUND(IF('Indicator Data'!AV189&gt;L$195,10,IF('Indicator Data'!AV189&lt;L$194,0,10-(L$195-'Indicator Data'!AV189)/(L$195-L$194)*10)),1))</f>
        <v>0</v>
      </c>
      <c r="M186" s="73">
        <f>IF('Indicator Data'!AW189="No data","x",IF('Indicator Data'!AW189=0,0,ROUND(IF(LOG('Indicator Data'!AW189)&gt;M$195,10,IF(LOG('Indicator Data'!AW189)&lt;M$194,0,10-(M$195-LOG('Indicator Data'!AW189))/(M$195-M$194)*10)),1)))</f>
        <v>2.5</v>
      </c>
      <c r="N186" s="74">
        <f t="shared" si="40"/>
        <v>0.9</v>
      </c>
      <c r="O186" s="76">
        <f t="shared" si="41"/>
        <v>2.2000000000000002</v>
      </c>
      <c r="P186" s="88">
        <f>IF(AND('Indicator Data'!BK189="No data",'Indicator Data'!BL189="No data"),0,SUM('Indicator Data'!BK189:BM189)/1000)</f>
        <v>6.8159999999999998</v>
      </c>
      <c r="Q186" s="73">
        <f t="shared" si="42"/>
        <v>2.8</v>
      </c>
      <c r="R186" s="77">
        <f>P186*1000/'Indicator Data'!CK189</f>
        <v>1.9760536851110909E-3</v>
      </c>
      <c r="S186" s="73">
        <f t="shared" si="43"/>
        <v>3.8</v>
      </c>
      <c r="T186" s="78">
        <f t="shared" si="44"/>
        <v>3.3</v>
      </c>
      <c r="U186" s="73">
        <f>IF('Indicator Data'!BA189="No data","x",ROUND(IF('Indicator Data'!BA189&gt;U$195,10,IF('Indicator Data'!BA189&lt;U$194,0,10-(U$195-'Indicator Data'!BA189)/(U$195-U$194)*10)),1))</f>
        <v>1.2</v>
      </c>
      <c r="V186" s="73">
        <f>IF('Indicator Data'!BB189="No data","x",IF('Indicator Data'!BB189=0,0,ROUND(IF(LOG('Indicator Data'!BB189)&gt;V$195,10,IF(LOG('Indicator Data'!BB189)&lt;V$194,0,10-(V$195-LOG('Indicator Data'!BB189))/(V$195-V$194)*10)),1)))</f>
        <v>5.3</v>
      </c>
      <c r="W186" s="73">
        <f t="shared" si="45"/>
        <v>3.25</v>
      </c>
      <c r="X186" s="73">
        <f>IF('Indicator Data'!AZ189="No data","x",ROUND(IF('Indicator Data'!AZ189&gt;X$195,10,IF('Indicator Data'!AZ189&lt;X$194,0,10-(X$195-'Indicator Data'!AZ189)/(X$195-X$194)*10)),1))</f>
        <v>0.6</v>
      </c>
      <c r="Y186" s="73" t="str">
        <f>IF('Indicator Data'!BC189="No data","x",ROUND(IF('Indicator Data'!BC189&gt;Y$195,10,IF('Indicator Data'!BC189&lt;Y$194,0,10-(Y$195-'Indicator Data'!BC189)/(Y$195-Y$194)*10)),1))</f>
        <v>x</v>
      </c>
      <c r="Z186" s="211" t="str">
        <f>IF('Indicator Data'!BD189="No data","x",ROUND(IF('Indicator Data'!BD189&gt;Z$195,10,IF('Indicator Data'!BD189&lt;Z$194,0,10-(Z$195-'Indicator Data'!BD189)/(Z$195-Z$194)*10)),1))</f>
        <v>x</v>
      </c>
      <c r="AA186" s="77">
        <f>IF('Indicator Data'!BE189="No data","x",IF('Indicator Data'!BE189&gt;'Indicator Data'!BE189,1,'Indicator Data'!BE189/'Indicator Data'!CK189))</f>
        <v>1.4495698981155301E-6</v>
      </c>
      <c r="AB186" s="211">
        <f t="shared" si="46"/>
        <v>0</v>
      </c>
      <c r="AC186" s="74">
        <f t="shared" si="47"/>
        <v>1.3</v>
      </c>
      <c r="AD186" s="73">
        <f>IF('Indicator Data'!AX189="No data","x",ROUND(IF('Indicator Data'!AX189&gt;AD$195,10,IF('Indicator Data'!AX189&lt;AD$194,0,10-(AD$195-'Indicator Data'!AX189)/(AD$195-AD$194)*10)),1))</f>
        <v>0.6</v>
      </c>
      <c r="AE186" s="73">
        <f>IF('Indicator Data'!AY189="No data","x",ROUND(IF('Indicator Data'!AY189&gt;AE$195,10,IF('Indicator Data'!AY189&lt;AE$194,0,10-(AE$195-'Indicator Data'!AY189)/(AE$195-AE$194)*10)),1))</f>
        <v>1</v>
      </c>
      <c r="AF186" s="74">
        <f t="shared" si="48"/>
        <v>0.8</v>
      </c>
      <c r="AG186" s="88">
        <f>('Indicator Data'!BJ189+'Indicator Data'!BI189*0.5+'Indicator Data'!BH189*0.25)/1000</f>
        <v>20.06025</v>
      </c>
      <c r="AH186" s="79">
        <f>AG186*1000/'Indicator Data'!CK189</f>
        <v>5.8157469097344129E-3</v>
      </c>
      <c r="AI186" s="74">
        <f t="shared" si="49"/>
        <v>0.6</v>
      </c>
      <c r="AJ186" s="73">
        <f>IF('Indicator Data'!BN189="No data","x",ROUND(IF('Indicator Data'!BN189&lt;$AJ$194,10,IF('Indicator Data'!BN189&gt;$AJ$195,0,($AJ$195-'Indicator Data'!BN189)/($AJ$195-$AJ$194)*10)),1))</f>
        <v>2.5</v>
      </c>
      <c r="AK186" s="73">
        <f>IF('Indicator Data'!BO189="No data","x",ROUND(IF('Indicator Data'!BO189&gt;$AK$195,10,IF('Indicator Data'!BO189&lt;$AK$194,0,10-($AK$195-'Indicator Data'!BO189)/($AK$195-$AK$194)*10)),1))</f>
        <v>0</v>
      </c>
      <c r="AL186" s="80">
        <f>IF('Indicator Data'!BP189="No data","x",ROUND(IF('Indicator Data'!BP189&gt;$AL$195,10,IF('Indicator Data'!BP189&lt;$AL$194,0,10-($AL$195-'Indicator Data'!BP189)/($AL$195-$AL$194)*10)),1))</f>
        <v>2.4</v>
      </c>
      <c r="AM186" s="80">
        <f>IF('Indicator Data'!BQ189="No data","x",ROUND(IF('Indicator Data'!BQ189&gt;$AM$195,10,IF('Indicator Data'!BQ189&lt;$AM$194,0,10-($AM$195-'Indicator Data'!BQ189)/($AM$195-$AM$194)*10)),1))</f>
        <v>3.2</v>
      </c>
      <c r="AN186" s="73">
        <f t="shared" si="50"/>
        <v>2.6</v>
      </c>
      <c r="AO186" s="74">
        <f t="shared" si="51"/>
        <v>1.3</v>
      </c>
      <c r="AP186" s="81">
        <f t="shared" si="52"/>
        <v>1</v>
      </c>
      <c r="AQ186" s="82">
        <f t="shared" si="53"/>
        <v>2.2000000000000002</v>
      </c>
    </row>
    <row r="187" spans="1:43" s="4" customFormat="1" x14ac:dyDescent="0.25">
      <c r="A187" s="126" t="str">
        <f>'Indicator Data'!A190</f>
        <v>Uzbekistan</v>
      </c>
      <c r="B187" s="59" t="str">
        <f>'Indicator Data'!B190</f>
        <v>UZB</v>
      </c>
      <c r="C187" s="73">
        <f>ROUND(IF('Indicator Data'!AQ190="No data",IF((0.1233*LN('Indicator Data'!CJ190)-0.4559)&gt;C$195,0,IF((0.1233*LN('Indicator Data'!CJ190)-0.4559)&lt;C$194,10,(C$195-(0.1233*LN('Indicator Data'!CJ190)-0.4559))/(C$195-C$194)*10)),IF('Indicator Data'!AQ190&gt;C$195,0,IF('Indicator Data'!AQ190&lt;C$194,10,(C$195-'Indicator Data'!AQ190)/(C$195-C$194)*10))),1)</f>
        <v>3.7</v>
      </c>
      <c r="D187" s="73" t="str">
        <f>IF('Indicator Data'!AR190="No data","x",ROUND((IF(LOG('Indicator Data'!AR190*1000)&gt;D$195,10,IF(LOG('Indicator Data'!AR190*1000)&lt;D$194,0,10-(D$195-LOG('Indicator Data'!AR190*1000))/(D$195-D$194)*10))),1))</f>
        <v>x</v>
      </c>
      <c r="E187" s="74">
        <f t="shared" si="37"/>
        <v>3.7</v>
      </c>
      <c r="F187" s="73">
        <f>IF('Indicator Data'!BF190="No data","x",ROUND(IF('Indicator Data'!BF190&gt;F$195,10,IF('Indicator Data'!BF190&lt;F$194,0,10-(F$195-'Indicator Data'!BF190)/(F$195-F$194)*10)),1))</f>
        <v>3.7</v>
      </c>
      <c r="G187" s="73" t="str">
        <f>IF('Indicator Data'!BG190="No data","x",ROUND(IF('Indicator Data'!BG190&gt;G$195,10,IF('Indicator Data'!BG190&lt;G$194,0,10-(G$195-'Indicator Data'!BG190)/(G$195-G$194)*10)),1))</f>
        <v>x</v>
      </c>
      <c r="H187" s="74">
        <f t="shared" si="38"/>
        <v>3.7</v>
      </c>
      <c r="I187" s="75">
        <f>SUM(IF('Indicator Data'!AS190=0,0,'Indicator Data'!AS190),SUM('Indicator Data'!AT190:AU190))</f>
        <v>563.03575000000001</v>
      </c>
      <c r="J187" s="75">
        <f>I187/'Indicator Data'!CK190*1000000</f>
        <v>17.084779732608311</v>
      </c>
      <c r="K187" s="73">
        <f t="shared" si="39"/>
        <v>0.3</v>
      </c>
      <c r="L187" s="73">
        <f>IF('Indicator Data'!AV190="No data","x",ROUND(IF('Indicator Data'!AV190&gt;L$195,10,IF('Indicator Data'!AV190&lt;L$194,0,10-(L$195-'Indicator Data'!AV190)/(L$195-L$194)*10)),1))</f>
        <v>0.8</v>
      </c>
      <c r="M187" s="73">
        <f>IF('Indicator Data'!AW190="No data","x",IF('Indicator Data'!AW190=0,0,ROUND(IF(LOG('Indicator Data'!AW190)&gt;M$195,10,IF(LOG('Indicator Data'!AW190)&lt;M$194,0,10-(M$195-LOG('Indicator Data'!AW190))/(M$195-M$194)*10)),1)))</f>
        <v>6.9</v>
      </c>
      <c r="N187" s="74">
        <f t="shared" si="40"/>
        <v>2.7</v>
      </c>
      <c r="O187" s="76">
        <f t="shared" si="41"/>
        <v>3.5</v>
      </c>
      <c r="P187" s="88">
        <f>IF(AND('Indicator Data'!BK190="No data",'Indicator Data'!BL190="No data"),0,SUM('Indicator Data'!BK190:BM190)/1000)</f>
        <v>1.7999999999999999E-2</v>
      </c>
      <c r="Q187" s="73">
        <f t="shared" si="42"/>
        <v>0</v>
      </c>
      <c r="R187" s="77">
        <f>P187*1000/'Indicator Data'!CK190</f>
        <v>5.4619273320912509E-7</v>
      </c>
      <c r="S187" s="73">
        <f t="shared" si="43"/>
        <v>0</v>
      </c>
      <c r="T187" s="78">
        <f t="shared" si="44"/>
        <v>0</v>
      </c>
      <c r="U187" s="73">
        <f>IF('Indicator Data'!BA190="No data","x",ROUND(IF('Indicator Data'!BA190&gt;U$195,10,IF('Indicator Data'!BA190&lt;U$194,0,10-(U$195-'Indicator Data'!BA190)/(U$195-U$194)*10)),1))</f>
        <v>0.4</v>
      </c>
      <c r="V187" s="73">
        <f>IF('Indicator Data'!BB190="No data","x",IF('Indicator Data'!BB190=0,0,ROUND(IF(LOG('Indicator Data'!BB190)&gt;V$195,10,IF(LOG('Indicator Data'!BB190)&lt;V$194,0,10-(V$195-LOG('Indicator Data'!BB190))/(V$195-V$194)*10)),1)))</f>
        <v>5.0999999999999996</v>
      </c>
      <c r="W187" s="73">
        <f t="shared" si="45"/>
        <v>2.75</v>
      </c>
      <c r="X187" s="73">
        <f>IF('Indicator Data'!AZ190="No data","x",ROUND(IF('Indicator Data'!AZ190&gt;X$195,10,IF('Indicator Data'!AZ190&lt;X$194,0,10-(X$195-'Indicator Data'!AZ190)/(X$195-X$194)*10)),1))</f>
        <v>1.3</v>
      </c>
      <c r="Y187" s="73" t="str">
        <f>IF('Indicator Data'!BC190="No data","x",ROUND(IF('Indicator Data'!BC190&gt;Y$195,10,IF('Indicator Data'!BC190&lt;Y$194,0,10-(Y$195-'Indicator Data'!BC190)/(Y$195-Y$194)*10)),1))</f>
        <v>x</v>
      </c>
      <c r="Z187" s="211">
        <f>IF('Indicator Data'!BD190="No data","x",ROUND(IF('Indicator Data'!BD190&gt;Z$195,10,IF('Indicator Data'!BD190&lt;Z$194,0,10-(Z$195-'Indicator Data'!BD190)/(Z$195-Z$194)*10)),1))</f>
        <v>0</v>
      </c>
      <c r="AA187" s="77">
        <f>IF('Indicator Data'!BE190="No data","x",IF('Indicator Data'!BE190&gt;'Indicator Data'!BE190,1,'Indicator Data'!BE190/'Indicator Data'!CK190))</f>
        <v>1.2318193679943195E-2</v>
      </c>
      <c r="AB187" s="211">
        <f t="shared" si="46"/>
        <v>0.1</v>
      </c>
      <c r="AC187" s="74">
        <f t="shared" si="47"/>
        <v>1</v>
      </c>
      <c r="AD187" s="73">
        <f>IF('Indicator Data'!AX190="No data","x",ROUND(IF('Indicator Data'!AX190&gt;AD$195,10,IF('Indicator Data'!AX190&lt;AD$194,0,10-(AD$195-'Indicator Data'!AX190)/(AD$195-AD$194)*10)),1))</f>
        <v>1.7</v>
      </c>
      <c r="AE187" s="73">
        <f>IF('Indicator Data'!AY190="No data","x",ROUND(IF('Indicator Data'!AY190&gt;AE$195,10,IF('Indicator Data'!AY190&lt;AE$194,0,10-(AE$195-'Indicator Data'!AY190)/(AE$195-AE$194)*10)),1))</f>
        <v>1</v>
      </c>
      <c r="AF187" s="74">
        <f t="shared" si="48"/>
        <v>1.4</v>
      </c>
      <c r="AG187" s="88">
        <f>('Indicator Data'!BJ190+'Indicator Data'!BI190*0.5+'Indicator Data'!BH190*0.25)/1000</f>
        <v>0</v>
      </c>
      <c r="AH187" s="79">
        <f>AG187*1000/'Indicator Data'!CK190</f>
        <v>0</v>
      </c>
      <c r="AI187" s="74">
        <f t="shared" si="49"/>
        <v>0</v>
      </c>
      <c r="AJ187" s="73">
        <f>IF('Indicator Data'!BN190="No data","x",ROUND(IF('Indicator Data'!BN190&lt;$AJ$194,10,IF('Indicator Data'!BN190&gt;$AJ$195,0,($AJ$195-'Indicator Data'!BN190)/($AJ$195-$AJ$194)*10)),1))</f>
        <v>4.4000000000000004</v>
      </c>
      <c r="AK187" s="73">
        <f>IF('Indicator Data'!BO190="No data","x",ROUND(IF('Indicator Data'!BO190&gt;$AK$195,10,IF('Indicator Data'!BO190&lt;$AK$194,0,10-($AK$195-'Indicator Data'!BO190)/($AK$195-$AK$194)*10)),1))</f>
        <v>0.4</v>
      </c>
      <c r="AL187" s="80" t="str">
        <f>IF('Indicator Data'!BP190="No data","x",ROUND(IF('Indicator Data'!BP190&gt;$AL$195,10,IF('Indicator Data'!BP190&lt;$AL$194,0,10-($AL$195-'Indicator Data'!BP190)/($AL$195-$AL$194)*10)),1))</f>
        <v>x</v>
      </c>
      <c r="AM187" s="80" t="str">
        <f>IF('Indicator Data'!BQ190="No data","x",ROUND(IF('Indicator Data'!BQ190&gt;$AM$195,10,IF('Indicator Data'!BQ190&lt;$AM$194,0,10-($AM$195-'Indicator Data'!BQ190)/($AM$195-$AM$194)*10)),1))</f>
        <v>x</v>
      </c>
      <c r="AN187" s="73" t="str">
        <f t="shared" si="50"/>
        <v>x</v>
      </c>
      <c r="AO187" s="74">
        <f t="shared" si="51"/>
        <v>2.4</v>
      </c>
      <c r="AP187" s="81">
        <f t="shared" si="52"/>
        <v>1.2</v>
      </c>
      <c r="AQ187" s="82">
        <f t="shared" si="53"/>
        <v>0.6</v>
      </c>
    </row>
    <row r="188" spans="1:43" s="4" customFormat="1" x14ac:dyDescent="0.25">
      <c r="A188" s="126" t="str">
        <f>'Indicator Data'!A191</f>
        <v>Vanuatu</v>
      </c>
      <c r="B188" s="59" t="str">
        <f>'Indicator Data'!B191</f>
        <v>VUT</v>
      </c>
      <c r="C188" s="73">
        <f>ROUND(IF('Indicator Data'!AQ191="No data",IF((0.1233*LN('Indicator Data'!CJ191)-0.4559)&gt;C$195,0,IF((0.1233*LN('Indicator Data'!CJ191)-0.4559)&lt;C$194,10,(C$195-(0.1233*LN('Indicator Data'!CJ191)-0.4559))/(C$195-C$194)*10)),IF('Indicator Data'!AQ191&gt;C$195,0,IF('Indicator Data'!AQ191&lt;C$194,10,(C$195-'Indicator Data'!AQ191)/(C$195-C$194)*10))),1)</f>
        <v>5.3</v>
      </c>
      <c r="D188" s="73">
        <f>IF('Indicator Data'!AR191="No data","x",ROUND((IF(LOG('Indicator Data'!AR191*1000)&gt;D$195,10,IF(LOG('Indicator Data'!AR191*1000)&lt;D$194,0,10-(D$195-LOG('Indicator Data'!AR191*1000))/(D$195-D$194)*10))),1))</f>
        <v>7.9</v>
      </c>
      <c r="E188" s="74">
        <f t="shared" si="37"/>
        <v>6.8</v>
      </c>
      <c r="F188" s="73" t="str">
        <f>IF('Indicator Data'!BF191="No data","x",ROUND(IF('Indicator Data'!BF191&gt;F$195,10,IF('Indicator Data'!BF191&lt;F$194,0,10-(F$195-'Indicator Data'!BF191)/(F$195-F$194)*10)),1))</f>
        <v>x</v>
      </c>
      <c r="G188" s="73">
        <f>IF('Indicator Data'!BG191="No data","x",ROUND(IF('Indicator Data'!BG191&gt;G$195,10,IF('Indicator Data'!BG191&lt;G$194,0,10-(G$195-'Indicator Data'!BG191)/(G$195-G$194)*10)),1))</f>
        <v>3</v>
      </c>
      <c r="H188" s="74">
        <f t="shared" si="38"/>
        <v>3</v>
      </c>
      <c r="I188" s="75">
        <f>SUM(IF('Indicator Data'!AS191=0,0,'Indicator Data'!AS191),SUM('Indicator Data'!AT191:AU191))</f>
        <v>211.96645699999999</v>
      </c>
      <c r="J188" s="75">
        <f>I188/'Indicator Data'!CK191*1000000</f>
        <v>724.22597034303669</v>
      </c>
      <c r="K188" s="73">
        <f t="shared" si="39"/>
        <v>10</v>
      </c>
      <c r="L188" s="73">
        <f>IF('Indicator Data'!AV191="No data","x",ROUND(IF('Indicator Data'!AV191&gt;L$195,10,IF('Indicator Data'!AV191&lt;L$194,0,10-(L$195-'Indicator Data'!AV191)/(L$195-L$194)*10)),1))</f>
        <v>10</v>
      </c>
      <c r="M188" s="73">
        <f>IF('Indicator Data'!AW191="No data","x",IF('Indicator Data'!AW191=0,0,ROUND(IF(LOG('Indicator Data'!AW191)&gt;M$195,10,IF(LOG('Indicator Data'!AW191)&lt;M$194,0,10-(M$195-LOG('Indicator Data'!AW191))/(M$195-M$194)*10)),1)))</f>
        <v>6.2</v>
      </c>
      <c r="N188" s="74">
        <f t="shared" si="40"/>
        <v>8.6999999999999993</v>
      </c>
      <c r="O188" s="76">
        <f t="shared" si="41"/>
        <v>6.3</v>
      </c>
      <c r="P188" s="88">
        <f>IF(AND('Indicator Data'!BK191="No data",'Indicator Data'!BL191="No data"),0,SUM('Indicator Data'!BK191:BM191)/1000)</f>
        <v>1E-3</v>
      </c>
      <c r="Q188" s="73">
        <f t="shared" si="42"/>
        <v>0</v>
      </c>
      <c r="R188" s="77">
        <f>P188*1000/'Indicator Data'!CK191</f>
        <v>3.4167008336750033E-6</v>
      </c>
      <c r="S188" s="73">
        <f t="shared" si="43"/>
        <v>0</v>
      </c>
      <c r="T188" s="78">
        <f t="shared" si="44"/>
        <v>0</v>
      </c>
      <c r="U188" s="73" t="str">
        <f>IF('Indicator Data'!BA191="No data","x",ROUND(IF('Indicator Data'!BA191&gt;U$195,10,IF('Indicator Data'!BA191&lt;U$194,0,10-(U$195-'Indicator Data'!BA191)/(U$195-U$194)*10)),1))</f>
        <v>x</v>
      </c>
      <c r="V188" s="73" t="str">
        <f>IF('Indicator Data'!BB191="No data","x",IF('Indicator Data'!BB191=0,0,ROUND(IF(LOG('Indicator Data'!BB191)&gt;V$195,10,IF(LOG('Indicator Data'!BB191)&lt;V$194,0,10-(V$195-LOG('Indicator Data'!BB191))/(V$195-V$194)*10)),1)))</f>
        <v>x</v>
      </c>
      <c r="W188" s="73" t="str">
        <f t="shared" si="45"/>
        <v>x</v>
      </c>
      <c r="X188" s="73">
        <f>IF('Indicator Data'!AZ191="No data","x",ROUND(IF('Indicator Data'!AZ191&gt;X$195,10,IF('Indicator Data'!AZ191&lt;X$194,0,10-(X$195-'Indicator Data'!AZ191)/(X$195-X$194)*10)),1))</f>
        <v>0.9</v>
      </c>
      <c r="Y188" s="73">
        <f>IF('Indicator Data'!BC191="No data","x",ROUND(IF('Indicator Data'!BC191&gt;Y$195,10,IF('Indicator Data'!BC191&lt;Y$194,0,10-(Y$195-'Indicator Data'!BC191)/(Y$195-Y$194)*10)),1))</f>
        <v>0.3</v>
      </c>
      <c r="Z188" s="211">
        <f>IF('Indicator Data'!BD191="No data","x",ROUND(IF('Indicator Data'!BD191&gt;Z$195,10,IF('Indicator Data'!BD191&lt;Z$194,0,10-(Z$195-'Indicator Data'!BD191)/(Z$195-Z$194)*10)),1))</f>
        <v>0.2</v>
      </c>
      <c r="AA188" s="77">
        <f>IF('Indicator Data'!BE191="No data","x",IF('Indicator Data'!BE191&gt;'Indicator Data'!BE191,1,'Indicator Data'!BE191/'Indicator Data'!CK191))</f>
        <v>0.94884515511821788</v>
      </c>
      <c r="AB188" s="211">
        <f t="shared" si="46"/>
        <v>10</v>
      </c>
      <c r="AC188" s="74">
        <f t="shared" si="47"/>
        <v>3.7</v>
      </c>
      <c r="AD188" s="73">
        <f>IF('Indicator Data'!AX191="No data","x",ROUND(IF('Indicator Data'!AX191&gt;AD$195,10,IF('Indicator Data'!AX191&lt;AD$194,0,10-(AD$195-'Indicator Data'!AX191)/(AD$195-AD$194)*10)),1))</f>
        <v>2.1</v>
      </c>
      <c r="AE188" s="73">
        <f>IF('Indicator Data'!AY191="No data","x",ROUND(IF('Indicator Data'!AY191&gt;AE$195,10,IF('Indicator Data'!AY191&lt;AE$194,0,10-(AE$195-'Indicator Data'!AY191)/(AE$195-AE$194)*10)),1))</f>
        <v>2.4</v>
      </c>
      <c r="AF188" s="74">
        <f t="shared" si="48"/>
        <v>2.2999999999999998</v>
      </c>
      <c r="AG188" s="88">
        <f>('Indicator Data'!BJ191+'Indicator Data'!BI191*0.5+'Indicator Data'!BH191*0.25)/1000</f>
        <v>7.0339999999999998</v>
      </c>
      <c r="AH188" s="79">
        <f>AG188*1000/'Indicator Data'!CK191</f>
        <v>2.4033073664069975E-2</v>
      </c>
      <c r="AI188" s="74">
        <f t="shared" si="49"/>
        <v>2.4</v>
      </c>
      <c r="AJ188" s="73">
        <f>IF('Indicator Data'!BN191="No data","x",ROUND(IF('Indicator Data'!BN191&lt;$AJ$194,10,IF('Indicator Data'!BN191&gt;$AJ$195,0,($AJ$195-'Indicator Data'!BN191)/($AJ$195-$AJ$194)*10)),1))</f>
        <v>2.9</v>
      </c>
      <c r="AK188" s="73">
        <f>IF('Indicator Data'!BO191="No data","x",ROUND(IF('Indicator Data'!BO191&gt;$AK$195,10,IF('Indicator Data'!BO191&lt;$AK$194,0,10-($AK$195-'Indicator Data'!BO191)/($AK$195-$AK$194)*10)),1))</f>
        <v>0.7</v>
      </c>
      <c r="AL188" s="80" t="str">
        <f>IF('Indicator Data'!BP191="No data","x",ROUND(IF('Indicator Data'!BP191&gt;$AL$195,10,IF('Indicator Data'!BP191&lt;$AL$194,0,10-($AL$195-'Indicator Data'!BP191)/($AL$195-$AL$194)*10)),1))</f>
        <v>x</v>
      </c>
      <c r="AM188" s="80" t="str">
        <f>IF('Indicator Data'!BQ191="No data","x",ROUND(IF('Indicator Data'!BQ191&gt;$AM$195,10,IF('Indicator Data'!BQ191&lt;$AM$194,0,10-($AM$195-'Indicator Data'!BQ191)/($AM$195-$AM$194)*10)),1))</f>
        <v>x</v>
      </c>
      <c r="AN188" s="73" t="str">
        <f t="shared" si="50"/>
        <v>x</v>
      </c>
      <c r="AO188" s="74">
        <f t="shared" si="51"/>
        <v>1.8</v>
      </c>
      <c r="AP188" s="81">
        <f t="shared" si="52"/>
        <v>2.6</v>
      </c>
      <c r="AQ188" s="82">
        <f t="shared" si="53"/>
        <v>1.4</v>
      </c>
    </row>
    <row r="189" spans="1:43" s="4" customFormat="1" x14ac:dyDescent="0.25">
      <c r="A189" s="126" t="str">
        <f>'Indicator Data'!A192</f>
        <v>Venezuela</v>
      </c>
      <c r="B189" s="59" t="str">
        <f>'Indicator Data'!B192</f>
        <v>VEN</v>
      </c>
      <c r="C189" s="73">
        <f>ROUND(IF('Indicator Data'!AQ192="No data",IF((0.1233*LN('Indicator Data'!CJ192)-0.4559)&gt;C$195,0,IF((0.1233*LN('Indicator Data'!CJ192)-0.4559)&lt;C$194,10,(C$195-(0.1233*LN('Indicator Data'!CJ192)-0.4559))/(C$195-C$194)*10)),IF('Indicator Data'!AQ192&gt;C$195,0,IF('Indicator Data'!AQ192&lt;C$194,10,(C$195-'Indicator Data'!AQ192)/(C$195-C$194)*10))),1)</f>
        <v>2.9</v>
      </c>
      <c r="D189" s="73" t="str">
        <f>IF('Indicator Data'!AR192="No data","x",ROUND((IF(LOG('Indicator Data'!AR192*1000)&gt;D$195,10,IF(LOG('Indicator Data'!AR192*1000)&lt;D$194,0,10-(D$195-LOG('Indicator Data'!AR192*1000))/(D$195-D$194)*10))),1))</f>
        <v>x</v>
      </c>
      <c r="E189" s="74">
        <f t="shared" si="37"/>
        <v>2.9</v>
      </c>
      <c r="F189" s="73">
        <f>IF('Indicator Data'!BF192="No data","x",ROUND(IF('Indicator Data'!BF192&gt;F$195,10,IF('Indicator Data'!BF192&lt;F$194,0,10-(F$195-'Indicator Data'!BF192)/(F$195-F$194)*10)),1))</f>
        <v>6.1</v>
      </c>
      <c r="G189" s="73">
        <f>IF('Indicator Data'!BG192="No data","x",ROUND(IF('Indicator Data'!BG192&gt;G$195,10,IF('Indicator Data'!BG192&lt;G$194,0,10-(G$195-'Indicator Data'!BG192)/(G$195-G$194)*10)),1))</f>
        <v>5.5</v>
      </c>
      <c r="H189" s="74">
        <f t="shared" si="38"/>
        <v>5.8</v>
      </c>
      <c r="I189" s="75">
        <f>SUM(IF('Indicator Data'!AS192=0,0,'Indicator Data'!AS192),SUM('Indicator Data'!AT192:AU192))</f>
        <v>105.93</v>
      </c>
      <c r="J189" s="75">
        <f>I189/'Indicator Data'!CK192*1000000</f>
        <v>3.6691818787790704</v>
      </c>
      <c r="K189" s="73">
        <f t="shared" si="39"/>
        <v>0.1</v>
      </c>
      <c r="L189" s="73" t="str">
        <f>IF('Indicator Data'!AV192="No data","x",ROUND(IF('Indicator Data'!AV192&gt;L$195,10,IF('Indicator Data'!AV192&lt;L$194,0,10-(L$195-'Indicator Data'!AV192)/(L$195-L$194)*10)),1))</f>
        <v>x</v>
      </c>
      <c r="M189" s="73">
        <f>IF('Indicator Data'!AW192="No data","x",IF('Indicator Data'!AW192=0,0,ROUND(IF(LOG('Indicator Data'!AW192)&gt;M$195,10,IF(LOG('Indicator Data'!AW192)&lt;M$194,0,10-(M$195-LOG('Indicator Data'!AW192))/(M$195-M$194)*10)),1)))</f>
        <v>0</v>
      </c>
      <c r="N189" s="74">
        <f t="shared" si="40"/>
        <v>0.1</v>
      </c>
      <c r="O189" s="76">
        <f t="shared" si="41"/>
        <v>2.9</v>
      </c>
      <c r="P189" s="88">
        <f>IF(AND('Indicator Data'!BK192="No data",'Indicator Data'!BL192="No data"),0,SUM('Indicator Data'!BK192:BM192)/1000)</f>
        <v>67.433999999999997</v>
      </c>
      <c r="Q189" s="73">
        <f t="shared" si="42"/>
        <v>6.1</v>
      </c>
      <c r="R189" s="77">
        <f>P189*1000/'Indicator Data'!CK192</f>
        <v>2.3357652299970532E-3</v>
      </c>
      <c r="S189" s="73">
        <f t="shared" si="43"/>
        <v>3.9</v>
      </c>
      <c r="T189" s="78">
        <f t="shared" si="44"/>
        <v>5</v>
      </c>
      <c r="U189" s="73">
        <f>IF('Indicator Data'!BA192="No data","x",ROUND(IF('Indicator Data'!BA192&gt;U$195,10,IF('Indicator Data'!BA192&lt;U$194,0,10-(U$195-'Indicator Data'!BA192)/(U$195-U$194)*10)),1))</f>
        <v>1.2</v>
      </c>
      <c r="V189" s="73" t="str">
        <f>IF('Indicator Data'!BB192="No data","x",IF('Indicator Data'!BB192=0,0,ROUND(IF(LOG('Indicator Data'!BB192)&gt;V$195,10,IF(LOG('Indicator Data'!BB192)&lt;V$194,0,10-(V$195-LOG('Indicator Data'!BB192))/(V$195-V$194)*10)),1)))</f>
        <v>x</v>
      </c>
      <c r="W189" s="73">
        <f t="shared" si="45"/>
        <v>1.2</v>
      </c>
      <c r="X189" s="73">
        <f>IF('Indicator Data'!AZ192="No data","x",ROUND(IF('Indicator Data'!AZ192&gt;X$195,10,IF('Indicator Data'!AZ192&lt;X$194,0,10-(X$195-'Indicator Data'!AZ192)/(X$195-X$194)*10)),1))</f>
        <v>0.8</v>
      </c>
      <c r="Y189" s="73">
        <f>IF('Indicator Data'!BC192="No data","x",ROUND(IF('Indicator Data'!BC192&gt;Y$195,10,IF('Indicator Data'!BC192&lt;Y$194,0,10-(Y$195-'Indicator Data'!BC192)/(Y$195-Y$194)*10)),1))</f>
        <v>0.2</v>
      </c>
      <c r="Z189" s="211">
        <f>IF('Indicator Data'!BD192="No data","x",ROUND(IF('Indicator Data'!BD192&gt;Z$195,10,IF('Indicator Data'!BD192&lt;Z$194,0,10-(Z$195-'Indicator Data'!BD192)/(Z$195-Z$194)*10)),1))</f>
        <v>1.2</v>
      </c>
      <c r="AA189" s="77">
        <f>IF('Indicator Data'!BE192="No data","x",IF('Indicator Data'!BE192&gt;'Indicator Data'!BE192,1,'Indicator Data'!BE192/'Indicator Data'!CK192))</f>
        <v>0.15430750799197898</v>
      </c>
      <c r="AB189" s="211">
        <f t="shared" si="46"/>
        <v>1.7</v>
      </c>
      <c r="AC189" s="74">
        <f t="shared" si="47"/>
        <v>1.2</v>
      </c>
      <c r="AD189" s="73">
        <f>IF('Indicator Data'!AX192="No data","x",ROUND(IF('Indicator Data'!AX192&gt;AD$195,10,IF('Indicator Data'!AX192&lt;AD$194,0,10-(AD$195-'Indicator Data'!AX192)/(AD$195-AD$194)*10)),1))</f>
        <v>2.4</v>
      </c>
      <c r="AE189" s="73">
        <f>IF('Indicator Data'!AY192="No data","x",ROUND(IF('Indicator Data'!AY192&gt;AE$195,10,IF('Indicator Data'!AY192&lt;AE$194,0,10-(AE$195-'Indicator Data'!AY192)/(AE$195-AE$194)*10)),1))</f>
        <v>0.6</v>
      </c>
      <c r="AF189" s="74">
        <f t="shared" si="48"/>
        <v>1.5</v>
      </c>
      <c r="AG189" s="88">
        <f>('Indicator Data'!BJ192+'Indicator Data'!BI192*0.5+'Indicator Data'!BH192*0.25)/1000</f>
        <v>5.35</v>
      </c>
      <c r="AH189" s="79">
        <f>AG189*1000/'Indicator Data'!CK192</f>
        <v>1.8531221609995304E-4</v>
      </c>
      <c r="AI189" s="74">
        <f t="shared" si="49"/>
        <v>0</v>
      </c>
      <c r="AJ189" s="73">
        <f>IF('Indicator Data'!BN192="No data","x",ROUND(IF('Indicator Data'!BN192&lt;$AJ$194,10,IF('Indicator Data'!BN192&gt;$AJ$195,0,($AJ$195-'Indicator Data'!BN192)/($AJ$195-$AJ$194)*10)),1))</f>
        <v>6.8</v>
      </c>
      <c r="AK189" s="73">
        <f>IF('Indicator Data'!BO192="No data","x",ROUND(IF('Indicator Data'!BO192&gt;$AK$195,10,IF('Indicator Data'!BO192&lt;$AK$194,0,10-($AK$195-'Indicator Data'!BO192)/($AK$195-$AK$194)*10)),1))</f>
        <v>5.4</v>
      </c>
      <c r="AL189" s="80">
        <f>IF('Indicator Data'!BP192="No data","x",ROUND(IF('Indicator Data'!BP192&gt;$AL$195,10,IF('Indicator Data'!BP192&lt;$AL$194,0,10-($AL$195-'Indicator Data'!BP192)/($AL$195-$AL$194)*10)),1))</f>
        <v>3.9</v>
      </c>
      <c r="AM189" s="80">
        <f>IF('Indicator Data'!BQ192="No data","x",ROUND(IF('Indicator Data'!BQ192&gt;$AM$195,10,IF('Indicator Data'!BQ192&lt;$AM$194,0,10-($AM$195-'Indicator Data'!BQ192)/($AM$195-$AM$194)*10)),1))</f>
        <v>6.4</v>
      </c>
      <c r="AN189" s="73">
        <f t="shared" si="50"/>
        <v>4.4000000000000004</v>
      </c>
      <c r="AO189" s="74">
        <f t="shared" si="51"/>
        <v>6.1</v>
      </c>
      <c r="AP189" s="81">
        <f t="shared" si="52"/>
        <v>2.6</v>
      </c>
      <c r="AQ189" s="82">
        <f t="shared" si="53"/>
        <v>3.9</v>
      </c>
    </row>
    <row r="190" spans="1:43" s="4" customFormat="1" x14ac:dyDescent="0.25">
      <c r="A190" s="126" t="str">
        <f>'Indicator Data'!A193</f>
        <v>Viet Nam</v>
      </c>
      <c r="B190" s="59" t="str">
        <f>'Indicator Data'!B193</f>
        <v>VNM</v>
      </c>
      <c r="C190" s="73">
        <f>ROUND(IF('Indicator Data'!AQ193="No data",IF((0.1233*LN('Indicator Data'!CJ193)-0.4559)&gt;C$195,0,IF((0.1233*LN('Indicator Data'!CJ193)-0.4559)&lt;C$194,10,(C$195-(0.1233*LN('Indicator Data'!CJ193)-0.4559))/(C$195-C$194)*10)),IF('Indicator Data'!AQ193&gt;C$195,0,IF('Indicator Data'!AQ193&lt;C$194,10,(C$195-'Indicator Data'!AQ193)/(C$195-C$194)*10))),1)</f>
        <v>3.9</v>
      </c>
      <c r="D190" s="73">
        <f>IF('Indicator Data'!AR193="No data","x",ROUND((IF(LOG('Indicator Data'!AR193*1000)&gt;D$195,10,IF(LOG('Indicator Data'!AR193*1000)&lt;D$194,0,10-(D$195-LOG('Indicator Data'!AR193*1000))/(D$195-D$194)*10))),1))</f>
        <v>4.4000000000000004</v>
      </c>
      <c r="E190" s="74">
        <f t="shared" si="37"/>
        <v>4.2</v>
      </c>
      <c r="F190" s="73">
        <f>IF('Indicator Data'!BF193="No data","x",ROUND(IF('Indicator Data'!BF193&gt;F$195,10,IF('Indicator Data'!BF193&lt;F$194,0,10-(F$195-'Indicator Data'!BF193)/(F$195-F$194)*10)),1))</f>
        <v>4.0999999999999996</v>
      </c>
      <c r="G190" s="73">
        <f>IF('Indicator Data'!BG193="No data","x",ROUND(IF('Indicator Data'!BG193&gt;G$195,10,IF('Indicator Data'!BG193&lt;G$194,0,10-(G$195-'Indicator Data'!BG193)/(G$195-G$194)*10)),1))</f>
        <v>3.1</v>
      </c>
      <c r="H190" s="74">
        <f t="shared" si="38"/>
        <v>3.6</v>
      </c>
      <c r="I190" s="75">
        <f>SUM(IF('Indicator Data'!AS193=0,0,'Indicator Data'!AS193),SUM('Indicator Data'!AT193:AU193))</f>
        <v>3422.3913619999998</v>
      </c>
      <c r="J190" s="75">
        <f>I190/'Indicator Data'!CK193*1000000</f>
        <v>35.821407996735033</v>
      </c>
      <c r="K190" s="73">
        <f t="shared" si="39"/>
        <v>0.7</v>
      </c>
      <c r="L190" s="73">
        <f>IF('Indicator Data'!AV193="No data","x",ROUND(IF('Indicator Data'!AV193&gt;L$195,10,IF('Indicator Data'!AV193&lt;L$194,0,10-(L$195-'Indicator Data'!AV193)/(L$195-L$194)*10)),1))</f>
        <v>0.7</v>
      </c>
      <c r="M190" s="73">
        <f>IF('Indicator Data'!AW193="No data","x",IF('Indicator Data'!AW193=0,0,ROUND(IF(LOG('Indicator Data'!AW193)&gt;M$195,10,IF(LOG('Indicator Data'!AW193)&lt;M$194,0,10-(M$195-LOG('Indicator Data'!AW193))/(M$195-M$194)*10)),1)))</f>
        <v>7.6</v>
      </c>
      <c r="N190" s="74">
        <f t="shared" si="40"/>
        <v>3</v>
      </c>
      <c r="O190" s="76">
        <f t="shared" si="41"/>
        <v>3.8</v>
      </c>
      <c r="P190" s="88">
        <f>IF(AND('Indicator Data'!BK193="No data",'Indicator Data'!BL193="No data"),0,SUM('Indicator Data'!BK193:BM193)/1000)</f>
        <v>0</v>
      </c>
      <c r="Q190" s="73">
        <f t="shared" si="42"/>
        <v>0</v>
      </c>
      <c r="R190" s="77">
        <f>P190*1000/'Indicator Data'!CK193</f>
        <v>0</v>
      </c>
      <c r="S190" s="73">
        <f t="shared" si="43"/>
        <v>0</v>
      </c>
      <c r="T190" s="78">
        <f t="shared" si="44"/>
        <v>0</v>
      </c>
      <c r="U190" s="73">
        <f>IF('Indicator Data'!BA193="No data","x",ROUND(IF('Indicator Data'!BA193&gt;U$195,10,IF('Indicator Data'!BA193&lt;U$194,0,10-(U$195-'Indicator Data'!BA193)/(U$195-U$194)*10)),1))</f>
        <v>0.8</v>
      </c>
      <c r="V190" s="73" t="str">
        <f>IF('Indicator Data'!BB193="No data","x",IF('Indicator Data'!BB193=0,0,ROUND(IF(LOG('Indicator Data'!BB193)&gt;V$195,10,IF(LOG('Indicator Data'!BB193)&lt;V$194,0,10-(V$195-LOG('Indicator Data'!BB193))/(V$195-V$194)*10)),1)))</f>
        <v>x</v>
      </c>
      <c r="W190" s="73">
        <f t="shared" si="45"/>
        <v>0.8</v>
      </c>
      <c r="X190" s="73">
        <f>IF('Indicator Data'!AZ193="No data","x",ROUND(IF('Indicator Data'!AZ193&gt;X$195,10,IF('Indicator Data'!AZ193&lt;X$194,0,10-(X$195-'Indicator Data'!AZ193)/(X$195-X$194)*10)),1))</f>
        <v>2.2999999999999998</v>
      </c>
      <c r="Y190" s="73">
        <f>IF('Indicator Data'!BC193="No data","x",ROUND(IF('Indicator Data'!BC193&gt;Y$195,10,IF('Indicator Data'!BC193&lt;Y$194,0,10-(Y$195-'Indicator Data'!BC193)/(Y$195-Y$194)*10)),1))</f>
        <v>0</v>
      </c>
      <c r="Z190" s="211">
        <f>IF('Indicator Data'!BD193="No data","x",ROUND(IF('Indicator Data'!BD193&gt;Z$195,10,IF('Indicator Data'!BD193&lt;Z$194,0,10-(Z$195-'Indicator Data'!BD193)/(Z$195-Z$194)*10)),1))</f>
        <v>0</v>
      </c>
      <c r="AA190" s="77">
        <f>IF('Indicator Data'!BE193="No data","x",IF('Indicator Data'!BE193&gt;'Indicator Data'!BE193,1,'Indicator Data'!BE193/'Indicator Data'!CK193))</f>
        <v>7.2785738622466609E-2</v>
      </c>
      <c r="AB190" s="211">
        <f t="shared" si="46"/>
        <v>0.8</v>
      </c>
      <c r="AC190" s="74">
        <f t="shared" si="47"/>
        <v>1</v>
      </c>
      <c r="AD190" s="73">
        <f>IF('Indicator Data'!AX193="No data","x",ROUND(IF('Indicator Data'!AX193&gt;AD$195,10,IF('Indicator Data'!AX193&lt;AD$194,0,10-(AD$195-'Indicator Data'!AX193)/(AD$195-AD$194)*10)),1))</f>
        <v>1.6</v>
      </c>
      <c r="AE190" s="73">
        <f>IF('Indicator Data'!AY193="No data","x",ROUND(IF('Indicator Data'!AY193&gt;AE$195,10,IF('Indicator Data'!AY193&lt;AE$194,0,10-(AE$195-'Indicator Data'!AY193)/(AE$195-AE$194)*10)),1))</f>
        <v>2.7</v>
      </c>
      <c r="AF190" s="74">
        <f t="shared" si="48"/>
        <v>2.2000000000000002</v>
      </c>
      <c r="AG190" s="88">
        <f>('Indicator Data'!BJ193+'Indicator Data'!BI193*0.5+'Indicator Data'!BH193*0.25)/1000</f>
        <v>1425.182</v>
      </c>
      <c r="AH190" s="79">
        <f>AG190*1000/'Indicator Data'!CK193</f>
        <v>1.4917062513203839E-2</v>
      </c>
      <c r="AI190" s="74">
        <f t="shared" si="49"/>
        <v>1.5</v>
      </c>
      <c r="AJ190" s="73">
        <f>IF('Indicator Data'!BN193="No data","x",ROUND(IF('Indicator Data'!BN193&lt;$AJ$194,10,IF('Indicator Data'!BN193&gt;$AJ$195,0,($AJ$195-'Indicator Data'!BN193)/($AJ$195-$AJ$194)*10)),1))</f>
        <v>3.2</v>
      </c>
      <c r="AK190" s="73">
        <f>IF('Indicator Data'!BO193="No data","x",ROUND(IF('Indicator Data'!BO193&gt;$AK$195,10,IF('Indicator Data'!BO193&lt;$AK$194,0,10-($AK$195-'Indicator Data'!BO193)/($AK$195-$AK$194)*10)),1))</f>
        <v>1.4</v>
      </c>
      <c r="AL190" s="80" t="str">
        <f>IF('Indicator Data'!BP193="No data","x",ROUND(IF('Indicator Data'!BP193&gt;$AL$195,10,IF('Indicator Data'!BP193&lt;$AL$194,0,10-($AL$195-'Indicator Data'!BP193)/($AL$195-$AL$194)*10)),1))</f>
        <v>x</v>
      </c>
      <c r="AM190" s="80" t="str">
        <f>IF('Indicator Data'!BQ193="No data","x",ROUND(IF('Indicator Data'!BQ193&gt;$AM$195,10,IF('Indicator Data'!BQ193&lt;$AM$194,0,10-($AM$195-'Indicator Data'!BQ193)/($AM$195-$AM$194)*10)),1))</f>
        <v>x</v>
      </c>
      <c r="AN190" s="73" t="str">
        <f t="shared" si="50"/>
        <v>x</v>
      </c>
      <c r="AO190" s="74">
        <f t="shared" si="51"/>
        <v>2.2999999999999998</v>
      </c>
      <c r="AP190" s="81">
        <f t="shared" si="52"/>
        <v>1.8</v>
      </c>
      <c r="AQ190" s="82">
        <f t="shared" si="53"/>
        <v>0.9</v>
      </c>
    </row>
    <row r="191" spans="1:43" s="4" customFormat="1" x14ac:dyDescent="0.25">
      <c r="A191" s="126" t="str">
        <f>'Indicator Data'!A194</f>
        <v>Yemen</v>
      </c>
      <c r="B191" s="59" t="str">
        <f>'Indicator Data'!B194</f>
        <v>YEM</v>
      </c>
      <c r="C191" s="73">
        <f>ROUND(IF('Indicator Data'!AQ194="No data",IF((0.1233*LN('Indicator Data'!CJ194)-0.4559)&gt;C$195,0,IF((0.1233*LN('Indicator Data'!CJ194)-0.4559)&lt;C$194,10,(C$195-(0.1233*LN('Indicator Data'!CJ194)-0.4559))/(C$195-C$194)*10)),IF('Indicator Data'!AQ194&gt;C$195,0,IF('Indicator Data'!AQ194&lt;C$194,10,(C$195-'Indicator Data'!AQ194)/(C$195-C$194)*10))),1)</f>
        <v>7.7</v>
      </c>
      <c r="D191" s="73">
        <f>IF('Indicator Data'!AR194="No data","x",ROUND((IF(LOG('Indicator Data'!AR194*1000)&gt;D$195,10,IF(LOG('Indicator Data'!AR194*1000)&lt;D$194,0,10-(D$195-LOG('Indicator Data'!AR194*1000))/(D$195-D$194)*10))),1))</f>
        <v>8.5</v>
      </c>
      <c r="E191" s="74">
        <f t="shared" si="37"/>
        <v>8.1</v>
      </c>
      <c r="F191" s="73">
        <f>IF('Indicator Data'!BF194="No data","x",ROUND(IF('Indicator Data'!BF194&gt;F$195,10,IF('Indicator Data'!BF194&lt;F$194,0,10-(F$195-'Indicator Data'!BF194)/(F$195-F$194)*10)),1))</f>
        <v>10</v>
      </c>
      <c r="G191" s="73">
        <f>IF('Indicator Data'!BG194="No data","x",ROUND(IF('Indicator Data'!BG194&gt;G$195,10,IF('Indicator Data'!BG194&lt;G$194,0,10-(G$195-'Indicator Data'!BG194)/(G$195-G$194)*10)),1))</f>
        <v>2.7</v>
      </c>
      <c r="H191" s="74">
        <f t="shared" si="38"/>
        <v>6.4</v>
      </c>
      <c r="I191" s="75">
        <f>SUM(IF('Indicator Data'!AS194=0,0,'Indicator Data'!AS194),SUM('Indicator Data'!AT194:AU194))</f>
        <v>11244.106745999999</v>
      </c>
      <c r="J191" s="75">
        <f>I191/'Indicator Data'!CK194*1000000</f>
        <v>394.54822432527419</v>
      </c>
      <c r="K191" s="73">
        <f t="shared" si="39"/>
        <v>7.9</v>
      </c>
      <c r="L191" s="73">
        <f>IF('Indicator Data'!AV194="No data","x",ROUND(IF('Indicator Data'!AV194&gt;L$195,10,IF('Indicator Data'!AV194&lt;L$194,0,10-(L$195-'Indicator Data'!AV194)/(L$195-L$194)*10)),1))</f>
        <v>6.9</v>
      </c>
      <c r="M191" s="73">
        <f>IF('Indicator Data'!AW194="No data","x",IF('Indicator Data'!AW194=0,0,ROUND(IF(LOG('Indicator Data'!AW194)&gt;M$195,10,IF(LOG('Indicator Data'!AW194)&lt;M$194,0,10-(M$195-LOG('Indicator Data'!AW194))/(M$195-M$194)*10)),1)))</f>
        <v>8.4</v>
      </c>
      <c r="N191" s="74">
        <f t="shared" si="40"/>
        <v>7.7</v>
      </c>
      <c r="O191" s="76">
        <f t="shared" si="41"/>
        <v>7.6</v>
      </c>
      <c r="P191" s="88">
        <f>IF(AND('Indicator Data'!BK194="No data",'Indicator Data'!BL194="No data"),0,SUM('Indicator Data'!BK194:BM194)/1000)</f>
        <v>4243.6270000000004</v>
      </c>
      <c r="Q191" s="73">
        <f t="shared" si="42"/>
        <v>10</v>
      </c>
      <c r="R191" s="77">
        <f>P191*1000/'Indicator Data'!CK194</f>
        <v>0.14890604788543249</v>
      </c>
      <c r="S191" s="73">
        <f t="shared" si="43"/>
        <v>10</v>
      </c>
      <c r="T191" s="78">
        <f t="shared" si="44"/>
        <v>10</v>
      </c>
      <c r="U191" s="73">
        <f>IF('Indicator Data'!BA194="No data","x",ROUND(IF('Indicator Data'!BA194&gt;U$195,10,IF('Indicator Data'!BA194&lt;U$194,0,10-(U$195-'Indicator Data'!BA194)/(U$195-U$194)*10)),1))</f>
        <v>0.2</v>
      </c>
      <c r="V191" s="73" t="str">
        <f>IF('Indicator Data'!BB194="No data","x",IF('Indicator Data'!BB194=0,0,ROUND(IF(LOG('Indicator Data'!BB194)&gt;V$195,10,IF(LOG('Indicator Data'!BB194)&lt;V$194,0,10-(V$195-LOG('Indicator Data'!BB194))/(V$195-V$194)*10)),1)))</f>
        <v>x</v>
      </c>
      <c r="W191" s="73">
        <f t="shared" si="45"/>
        <v>0.2</v>
      </c>
      <c r="X191" s="73">
        <f>IF('Indicator Data'!AZ194="No data","x",ROUND(IF('Indicator Data'!AZ194&gt;X$195,10,IF('Indicator Data'!AZ194&lt;X$194,0,10-(X$195-'Indicator Data'!AZ194)/(X$195-X$194)*10)),1))</f>
        <v>0.9</v>
      </c>
      <c r="Y191" s="73">
        <f>IF('Indicator Data'!BC194="No data","x",ROUND(IF('Indicator Data'!BC194&gt;Y$195,10,IF('Indicator Data'!BC194&lt;Y$194,0,10-(Y$195-'Indicator Data'!BC194)/(Y$195-Y$194)*10)),1))</f>
        <v>0.8</v>
      </c>
      <c r="Z191" s="211">
        <f>IF('Indicator Data'!BD194="No data","x",ROUND(IF('Indicator Data'!BD194&gt;Z$195,10,IF('Indicator Data'!BD194&lt;Z$194,0,10-(Z$195-'Indicator Data'!BD194)/(Z$195-Z$194)*10)),1))</f>
        <v>1</v>
      </c>
      <c r="AA191" s="77">
        <f>IF('Indicator Data'!BE194="No data","x",IF('Indicator Data'!BE194&gt;'Indicator Data'!BE194,1,'Indicator Data'!BE194/'Indicator Data'!CK194))</f>
        <v>0.25763182501594462</v>
      </c>
      <c r="AB191" s="211">
        <f t="shared" si="46"/>
        <v>2.9</v>
      </c>
      <c r="AC191" s="74">
        <f t="shared" si="47"/>
        <v>1.3</v>
      </c>
      <c r="AD191" s="73">
        <f>IF('Indicator Data'!AX194="No data","x",ROUND(IF('Indicator Data'!AX194&gt;AD$195,10,IF('Indicator Data'!AX194&lt;AD$194,0,10-(AD$195-'Indicator Data'!AX194)/(AD$195-AD$194)*10)),1))</f>
        <v>4.3</v>
      </c>
      <c r="AE191" s="73">
        <f>IF('Indicator Data'!AY194="No data","x",ROUND(IF('Indicator Data'!AY194&gt;AE$195,10,IF('Indicator Data'!AY194&lt;AE$194,0,10-(AE$195-'Indicator Data'!AY194)/(AE$195-AE$194)*10)),1))</f>
        <v>8.9</v>
      </c>
      <c r="AF191" s="74">
        <f t="shared" si="48"/>
        <v>6.6</v>
      </c>
      <c r="AG191" s="88">
        <f>('Indicator Data'!BJ194+'Indicator Data'!BI194*0.5+'Indicator Data'!BH194*0.25)/1000</f>
        <v>549.55550000000005</v>
      </c>
      <c r="AH191" s="79">
        <f>AG191*1000/'Indicator Data'!CK194</f>
        <v>1.9283536842117081E-2</v>
      </c>
      <c r="AI191" s="74">
        <f t="shared" si="49"/>
        <v>1.9</v>
      </c>
      <c r="AJ191" s="73">
        <f>IF('Indicator Data'!BN194="No data","x",ROUND(IF('Indicator Data'!BN194&lt;$AJ$194,10,IF('Indicator Data'!BN194&gt;$AJ$195,0,($AJ$195-'Indicator Data'!BN194)/($AJ$195-$AJ$194)*10)),1))</f>
        <v>7.9</v>
      </c>
      <c r="AK191" s="73">
        <f>IF('Indicator Data'!BO194="No data","x",ROUND(IF('Indicator Data'!BO194&gt;$AK$195,10,IF('Indicator Data'!BO194&lt;$AK$194,0,10-($AK$195-'Indicator Data'!BO194)/($AK$195-$AK$194)*10)),1))</f>
        <v>10</v>
      </c>
      <c r="AL191" s="80">
        <f>IF('Indicator Data'!BP194="No data","x",ROUND(IF('Indicator Data'!BP194&gt;$AL$195,10,IF('Indicator Data'!BP194&lt;$AL$194,0,10-($AL$195-'Indicator Data'!BP194)/($AL$195-$AL$194)*10)),1))</f>
        <v>7.3</v>
      </c>
      <c r="AM191" s="80">
        <f>IF('Indicator Data'!BQ194="No data","x",ROUND(IF('Indicator Data'!BQ194&gt;$AM$195,10,IF('Indicator Data'!BQ194&lt;$AM$194,0,10-($AM$195-'Indicator Data'!BQ194)/($AM$195-$AM$194)*10)),1))</f>
        <v>5.5</v>
      </c>
      <c r="AN191" s="73">
        <f t="shared" si="50"/>
        <v>6.9</v>
      </c>
      <c r="AO191" s="74">
        <f t="shared" si="51"/>
        <v>9</v>
      </c>
      <c r="AP191" s="81">
        <f t="shared" si="52"/>
        <v>5.7</v>
      </c>
      <c r="AQ191" s="82">
        <f t="shared" si="53"/>
        <v>8.6999999999999993</v>
      </c>
    </row>
    <row r="192" spans="1:43" s="4" customFormat="1" x14ac:dyDescent="0.25">
      <c r="A192" s="126" t="str">
        <f>'Indicator Data'!A195</f>
        <v>Zambia</v>
      </c>
      <c r="B192" s="59" t="str">
        <f>'Indicator Data'!B195</f>
        <v>ZMB</v>
      </c>
      <c r="C192" s="73">
        <f>ROUND(IF('Indicator Data'!AQ195="No data",IF((0.1233*LN('Indicator Data'!CJ195)-0.4559)&gt;C$195,0,IF((0.1233*LN('Indicator Data'!CJ195)-0.4559)&lt;C$194,10,(C$195-(0.1233*LN('Indicator Data'!CJ195)-0.4559))/(C$195-C$194)*10)),IF('Indicator Data'!AQ195&gt;C$195,0,IF('Indicator Data'!AQ195&lt;C$194,10,(C$195-'Indicator Data'!AQ195)/(C$195-C$194)*10))),1)</f>
        <v>5.6</v>
      </c>
      <c r="D192" s="73">
        <f>IF('Indicator Data'!AR195="No data","x",ROUND((IF(LOG('Indicator Data'!AR195*1000)&gt;D$195,10,IF(LOG('Indicator Data'!AR195*1000)&lt;D$194,0,10-(D$195-LOG('Indicator Data'!AR195*1000))/(D$195-D$194)*10))),1))</f>
        <v>9</v>
      </c>
      <c r="E192" s="74">
        <f t="shared" si="37"/>
        <v>7.7</v>
      </c>
      <c r="F192" s="73">
        <f>IF('Indicator Data'!BF195="No data","x",ROUND(IF('Indicator Data'!BF195&gt;F$195,10,IF('Indicator Data'!BF195&lt;F$194,0,10-(F$195-'Indicator Data'!BF195)/(F$195-F$194)*10)),1))</f>
        <v>6.9</v>
      </c>
      <c r="G192" s="73">
        <f>IF('Indicator Data'!BG195="No data","x",ROUND(IF('Indicator Data'!BG195&gt;G$195,10,IF('Indicator Data'!BG195&lt;G$194,0,10-(G$195-'Indicator Data'!BG195)/(G$195-G$194)*10)),1))</f>
        <v>7.7</v>
      </c>
      <c r="H192" s="74">
        <f t="shared" si="38"/>
        <v>7.3</v>
      </c>
      <c r="I192" s="75">
        <f>SUM(IF('Indicator Data'!AS195=0,0,'Indicator Data'!AS195),SUM('Indicator Data'!AT195:AU195))</f>
        <v>1385.004629</v>
      </c>
      <c r="J192" s="75">
        <f>I192/'Indicator Data'!CK195*1000000</f>
        <v>79.818973995929639</v>
      </c>
      <c r="K192" s="73">
        <f t="shared" si="39"/>
        <v>1.6</v>
      </c>
      <c r="L192" s="73">
        <f>IF('Indicator Data'!AV195="No data","x",ROUND(IF('Indicator Data'!AV195&gt;L$195,10,IF('Indicator Data'!AV195&lt;L$194,0,10-(L$195-'Indicator Data'!AV195)/(L$195-L$194)*10)),1))</f>
        <v>2.7</v>
      </c>
      <c r="M192" s="73">
        <f>IF('Indicator Data'!AW195="No data","x",IF('Indicator Data'!AW195=0,0,ROUND(IF(LOG('Indicator Data'!AW195)&gt;M$195,10,IF(LOG('Indicator Data'!AW195)&lt;M$194,0,10-(M$195-LOG('Indicator Data'!AW195))/(M$195-M$194)*10)),1)))</f>
        <v>3.5</v>
      </c>
      <c r="N192" s="74">
        <f t="shared" si="40"/>
        <v>2.6</v>
      </c>
      <c r="O192" s="76">
        <f t="shared" si="41"/>
        <v>6.3</v>
      </c>
      <c r="P192" s="88">
        <f>IF(AND('Indicator Data'!BK195="No data",'Indicator Data'!BL195="No data"),0,SUM('Indicator Data'!BK195:BM195)/1000)</f>
        <v>55.805999999999997</v>
      </c>
      <c r="Q192" s="73">
        <f t="shared" si="42"/>
        <v>5.8</v>
      </c>
      <c r="R192" s="77">
        <f>P192*1000/'Indicator Data'!CK195</f>
        <v>3.2161464081408857E-3</v>
      </c>
      <c r="S192" s="73">
        <f t="shared" si="43"/>
        <v>4.3</v>
      </c>
      <c r="T192" s="78">
        <f t="shared" si="44"/>
        <v>5.0999999999999996</v>
      </c>
      <c r="U192" s="73">
        <f>IF('Indicator Data'!BA195="No data","x",ROUND(IF('Indicator Data'!BA195&gt;U$195,10,IF('Indicator Data'!BA195&lt;U$194,0,10-(U$195-'Indicator Data'!BA195)/(U$195-U$194)*10)),1))</f>
        <v>10</v>
      </c>
      <c r="V192" s="73">
        <f>IF('Indicator Data'!BB195="No data","x",IF('Indicator Data'!BB195=0,0,ROUND(IF(LOG('Indicator Data'!BB195)&gt;V$195,10,IF(LOG('Indicator Data'!BB195)&lt;V$194,0,10-(V$195-LOG('Indicator Data'!BB195))/(V$195-V$194)*10)),1)))</f>
        <v>9.3000000000000007</v>
      </c>
      <c r="W192" s="73">
        <f t="shared" si="45"/>
        <v>9.65</v>
      </c>
      <c r="X192" s="73">
        <f>IF('Indicator Data'!AZ195="No data","x",ROUND(IF('Indicator Data'!AZ195&gt;X$195,10,IF('Indicator Data'!AZ195&lt;X$194,0,10-(X$195-'Indicator Data'!AZ195)/(X$195-X$194)*10)),1))</f>
        <v>6.6</v>
      </c>
      <c r="Y192" s="73">
        <f>IF('Indicator Data'!BC195="No data","x",ROUND(IF('Indicator Data'!BC195&gt;Y$195,10,IF('Indicator Data'!BC195&lt;Y$194,0,10-(Y$195-'Indicator Data'!BC195)/(Y$195-Y$194)*10)),1))</f>
        <v>6.6</v>
      </c>
      <c r="Z192" s="211">
        <f>IF('Indicator Data'!BD195="No data","x",ROUND(IF('Indicator Data'!BD195&gt;Z$195,10,IF('Indicator Data'!BD195&lt;Z$194,0,10-(Z$195-'Indicator Data'!BD195)/(Z$195-Z$194)*10)),1))</f>
        <v>5.0999999999999996</v>
      </c>
      <c r="AA192" s="77">
        <f>IF('Indicator Data'!BE195="No data","x",IF('Indicator Data'!BE195&gt;'Indicator Data'!BE195,1,'Indicator Data'!BE195/'Indicator Data'!CK195))</f>
        <v>0.72818520153099775</v>
      </c>
      <c r="AB192" s="211">
        <f t="shared" si="46"/>
        <v>8.1</v>
      </c>
      <c r="AC192" s="74">
        <f t="shared" si="47"/>
        <v>7.4</v>
      </c>
      <c r="AD192" s="73">
        <f>IF('Indicator Data'!AX195="No data","x",ROUND(IF('Indicator Data'!AX195&gt;AD$195,10,IF('Indicator Data'!AX195&lt;AD$194,0,10-(AD$195-'Indicator Data'!AX195)/(AD$195-AD$194)*10)),1))</f>
        <v>4.5999999999999996</v>
      </c>
      <c r="AE192" s="73">
        <f>IF('Indicator Data'!AY195="No data","x",ROUND(IF('Indicator Data'!AY195&gt;AE$195,10,IF('Indicator Data'!AY195&lt;AE$194,0,10-(AE$195-'Indicator Data'!AY195)/(AE$195-AE$194)*10)),1))</f>
        <v>3.3</v>
      </c>
      <c r="AF192" s="74">
        <f t="shared" si="48"/>
        <v>4</v>
      </c>
      <c r="AG192" s="88">
        <f>('Indicator Data'!BJ195+'Indicator Data'!BI195*0.5+'Indicator Data'!BH195*0.25)/1000</f>
        <v>1.0927500000000001</v>
      </c>
      <c r="AH192" s="79">
        <f>AG192*1000/'Indicator Data'!CK195</f>
        <v>6.2976095536249743E-5</v>
      </c>
      <c r="AI192" s="74">
        <f t="shared" si="49"/>
        <v>0</v>
      </c>
      <c r="AJ192" s="73">
        <f>IF('Indicator Data'!BN195="No data","x",ROUND(IF('Indicator Data'!BN195&lt;$AJ$194,10,IF('Indicator Data'!BN195&gt;$AJ$195,0,($AJ$195-'Indicator Data'!BN195)/($AJ$195-$AJ$194)*10)),1))</f>
        <v>7.9</v>
      </c>
      <c r="AK192" s="73">
        <f>IF('Indicator Data'!BO195="No data","x",ROUND(IF('Indicator Data'!BO195&gt;$AK$195,10,IF('Indicator Data'!BO195&lt;$AK$194,0,10-($AK$195-'Indicator Data'!BO195)/($AK$195-$AK$194)*10)),1))</f>
        <v>10</v>
      </c>
      <c r="AL192" s="80">
        <f>IF('Indicator Data'!BP195="No data","x",ROUND(IF('Indicator Data'!BP195&gt;$AL$195,10,IF('Indicator Data'!BP195&lt;$AL$194,0,10-($AL$195-'Indicator Data'!BP195)/($AL$195-$AL$194)*10)),1))</f>
        <v>10</v>
      </c>
      <c r="AM192" s="80">
        <f>IF('Indicator Data'!BQ195="No data","x",ROUND(IF('Indicator Data'!BQ195&gt;$AM$195,10,IF('Indicator Data'!BQ195&lt;$AM$194,0,10-($AM$195-'Indicator Data'!BQ195)/($AM$195-$AM$194)*10)),1))</f>
        <v>1.6</v>
      </c>
      <c r="AN192" s="73">
        <f t="shared" si="50"/>
        <v>8.3000000000000007</v>
      </c>
      <c r="AO192" s="74">
        <f t="shared" si="51"/>
        <v>9</v>
      </c>
      <c r="AP192" s="81">
        <f t="shared" si="52"/>
        <v>6.1</v>
      </c>
      <c r="AQ192" s="82">
        <f t="shared" si="53"/>
        <v>5.6</v>
      </c>
    </row>
    <row r="193" spans="1:43" s="4" customFormat="1" x14ac:dyDescent="0.25">
      <c r="A193" s="126" t="str">
        <f>'Indicator Data'!A196</f>
        <v>Zimbabwe</v>
      </c>
      <c r="B193" s="59" t="str">
        <f>'Indicator Data'!B196</f>
        <v>ZWE</v>
      </c>
      <c r="C193" s="73">
        <f>ROUND(IF('Indicator Data'!AQ196="No data",IF((0.1233*LN('Indicator Data'!CJ196)-0.4559)&gt;C$195,0,IF((0.1233*LN('Indicator Data'!CJ196)-0.4559)&lt;C$194,10,(C$195-(0.1233*LN('Indicator Data'!CJ196)-0.4559))/(C$195-C$194)*10)),IF('Indicator Data'!AQ196&gt;C$195,0,IF('Indicator Data'!AQ196&lt;C$194,10,(C$195-'Indicator Data'!AQ196)/(C$195-C$194)*10))),1)</f>
        <v>6.4</v>
      </c>
      <c r="D193" s="73">
        <f>IF('Indicator Data'!AR196="No data","x",ROUND((IF(LOG('Indicator Data'!AR196*1000)&gt;D$195,10,IF(LOG('Indicator Data'!AR196*1000)&lt;D$194,0,10-(D$195-LOG('Indicator Data'!AR196*1000))/(D$195-D$194)*10))),1))</f>
        <v>8</v>
      </c>
      <c r="E193" s="74">
        <f t="shared" si="37"/>
        <v>7.3</v>
      </c>
      <c r="F193" s="73">
        <f>IF('Indicator Data'!BF196="No data","x",ROUND(IF('Indicator Data'!BF196&gt;F$195,10,IF('Indicator Data'!BF196&lt;F$194,0,10-(F$195-'Indicator Data'!BF196)/(F$195-F$194)*10)),1))</f>
        <v>7.1</v>
      </c>
      <c r="G193" s="73" t="str">
        <f>IF('Indicator Data'!BG196="No data","x",ROUND(IF('Indicator Data'!BG196&gt;G$195,10,IF('Indicator Data'!BG196&lt;G$194,0,10-(G$195-'Indicator Data'!BG196)/(G$195-G$194)*10)),1))</f>
        <v>x</v>
      </c>
      <c r="H193" s="74">
        <f t="shared" si="38"/>
        <v>7.1</v>
      </c>
      <c r="I193" s="75">
        <f>SUM(IF('Indicator Data'!AS196=0,0,'Indicator Data'!AS196),SUM('Indicator Data'!AT196:AU196))</f>
        <v>1268.003414</v>
      </c>
      <c r="J193" s="75">
        <f>I193/'Indicator Data'!CK196*1000000</f>
        <v>87.817842875464251</v>
      </c>
      <c r="K193" s="73">
        <f t="shared" si="39"/>
        <v>1.8</v>
      </c>
      <c r="L193" s="73">
        <f>IF('Indicator Data'!AV196="No data","x",ROUND(IF('Indicator Data'!AV196&gt;L$195,10,IF('Indicator Data'!AV196&lt;L$194,0,10-(L$195-'Indicator Data'!AV196)/(L$195-L$194)*10)),1))</f>
        <v>2.4</v>
      </c>
      <c r="M193" s="73">
        <f>IF('Indicator Data'!AW196="No data","x",IF('Indicator Data'!AW196=0,0,ROUND(IF(LOG('Indicator Data'!AW196)&gt;M$195,10,IF(LOG('Indicator Data'!AW196)&lt;M$194,0,10-(M$195-LOG('Indicator Data'!AW196))/(M$195-M$194)*10)),1)))</f>
        <v>8</v>
      </c>
      <c r="N193" s="74">
        <f t="shared" si="40"/>
        <v>4.0999999999999996</v>
      </c>
      <c r="O193" s="76">
        <f t="shared" si="41"/>
        <v>6.5</v>
      </c>
      <c r="P193" s="88">
        <f>IF(AND('Indicator Data'!BK196="No data",'Indicator Data'!BL196="No data"),0,SUM('Indicator Data'!BK196:BM196)/1000)</f>
        <v>22.195</v>
      </c>
      <c r="Q193" s="73">
        <f t="shared" si="42"/>
        <v>4.5</v>
      </c>
      <c r="R193" s="77">
        <f>P193*1000/'Indicator Data'!CK196</f>
        <v>1.5371543965108985E-3</v>
      </c>
      <c r="S193" s="73">
        <f t="shared" si="43"/>
        <v>3.5</v>
      </c>
      <c r="T193" s="78">
        <f t="shared" si="44"/>
        <v>4</v>
      </c>
      <c r="U193" s="73">
        <f>IF('Indicator Data'!BA196="No data","x",ROUND(IF('Indicator Data'!BA196&gt;U$195,10,IF('Indicator Data'!BA196&lt;U$194,0,10-(U$195-'Indicator Data'!BA196)/(U$195-U$194)*10)),1))</f>
        <v>10</v>
      </c>
      <c r="V193" s="73">
        <f>IF('Indicator Data'!BB196="No data","x",IF('Indicator Data'!BB196=0,0,ROUND(IF(LOG('Indicator Data'!BB196)&gt;V$195,10,IF(LOG('Indicator Data'!BB196)&lt;V$194,0,10-(V$195-LOG('Indicator Data'!BB196))/(V$195-V$194)*10)),1)))</f>
        <v>9.1</v>
      </c>
      <c r="W193" s="73">
        <f t="shared" si="45"/>
        <v>9.5500000000000007</v>
      </c>
      <c r="X193" s="73">
        <f>IF('Indicator Data'!AZ196="No data","x",ROUND(IF('Indicator Data'!AZ196&gt;X$195,10,IF('Indicator Data'!AZ196&lt;X$194,0,10-(X$195-'Indicator Data'!AZ196)/(X$195-X$194)*10)),1))</f>
        <v>4</v>
      </c>
      <c r="Y193" s="73">
        <f>IF('Indicator Data'!BC196="No data","x",ROUND(IF('Indicator Data'!BC196&gt;Y$195,10,IF('Indicator Data'!BC196&lt;Y$194,0,10-(Y$195-'Indicator Data'!BC196)/(Y$195-Y$194)*10)),1))</f>
        <v>1.5</v>
      </c>
      <c r="Z193" s="211">
        <f>IF('Indicator Data'!BD196="No data","x",ROUND(IF('Indicator Data'!BD196&gt;Z$195,10,IF('Indicator Data'!BD196&lt;Z$194,0,10-(Z$195-'Indicator Data'!BD196)/(Z$195-Z$194)*10)),1))</f>
        <v>2.4</v>
      </c>
      <c r="AA193" s="77">
        <f>IF('Indicator Data'!BE196="No data","x",IF('Indicator Data'!BE196&gt;'Indicator Data'!BE196,1,'Indicator Data'!BE196/'Indicator Data'!CK196))</f>
        <v>0.73833365953280206</v>
      </c>
      <c r="AB193" s="211">
        <f t="shared" si="46"/>
        <v>8.1999999999999993</v>
      </c>
      <c r="AC193" s="74">
        <f t="shared" si="47"/>
        <v>6</v>
      </c>
      <c r="AD193" s="73">
        <f>IF('Indicator Data'!AX196="No data","x",ROUND(IF('Indicator Data'!AX196&gt;AD$195,10,IF('Indicator Data'!AX196&lt;AD$194,0,10-(AD$195-'Indicator Data'!AX196)/(AD$195-AD$194)*10)),1))</f>
        <v>3.9</v>
      </c>
      <c r="AE193" s="73">
        <f>IF('Indicator Data'!AY196="No data","x",ROUND(IF('Indicator Data'!AY196&gt;AE$195,10,IF('Indicator Data'!AY196&lt;AE$194,0,10-(AE$195-'Indicator Data'!AY196)/(AE$195-AE$194)*10)),1))</f>
        <v>2.5</v>
      </c>
      <c r="AF193" s="74">
        <f t="shared" si="48"/>
        <v>3.2</v>
      </c>
      <c r="AG193" s="88">
        <f>('Indicator Data'!BJ196+'Indicator Data'!BI196*0.5+'Indicator Data'!BH196*0.25)/1000</f>
        <v>47.33775</v>
      </c>
      <c r="AH193" s="79">
        <f>AG193*1000/'Indicator Data'!CK196</f>
        <v>3.2784604881024456E-3</v>
      </c>
      <c r="AI193" s="74">
        <f t="shared" si="49"/>
        <v>0.3</v>
      </c>
      <c r="AJ193" s="73">
        <f>IF('Indicator Data'!BN196="No data","x",ROUND(IF('Indicator Data'!BN196&lt;$AJ$194,10,IF('Indicator Data'!BN196&gt;$AJ$195,0,($AJ$195-'Indicator Data'!BN196)/($AJ$195-$AJ$194)*10)),1))</f>
        <v>8.6999999999999993</v>
      </c>
      <c r="AK193" s="73">
        <f>IF('Indicator Data'!BO196="No data","x",ROUND(IF('Indicator Data'!BO196&gt;$AK$195,10,IF('Indicator Data'!BO196&lt;$AK$194,0,10-($AK$195-'Indicator Data'!BO196)/($AK$195-$AK$194)*10)),1))</f>
        <v>10</v>
      </c>
      <c r="AL193" s="80" t="str">
        <f>IF('Indicator Data'!BP196="No data","x",ROUND(IF('Indicator Data'!BP196&gt;$AL$195,10,IF('Indicator Data'!BP196&lt;$AL$194,0,10-($AL$195-'Indicator Data'!BP196)/($AL$195-$AL$194)*10)),1))</f>
        <v>x</v>
      </c>
      <c r="AM193" s="80" t="str">
        <f>IF('Indicator Data'!BQ196="No data","x",ROUND(IF('Indicator Data'!BQ196&gt;$AM$195,10,IF('Indicator Data'!BQ196&lt;$AM$194,0,10-($AM$195-'Indicator Data'!BQ196)/($AM$195-$AM$194)*10)),1))</f>
        <v>x</v>
      </c>
      <c r="AN193" s="73" t="str">
        <f t="shared" si="50"/>
        <v>x</v>
      </c>
      <c r="AO193" s="74">
        <f t="shared" si="51"/>
        <v>9.4</v>
      </c>
      <c r="AP193" s="81">
        <f t="shared" si="52"/>
        <v>5.9</v>
      </c>
      <c r="AQ193" s="82">
        <f t="shared" si="53"/>
        <v>5</v>
      </c>
    </row>
    <row r="194" spans="1:43" s="4" customFormat="1" x14ac:dyDescent="0.25">
      <c r="A194" s="83"/>
      <c r="B194" s="84" t="s">
        <v>390</v>
      </c>
      <c r="C194" s="84">
        <v>0.3</v>
      </c>
      <c r="D194" s="84">
        <v>0</v>
      </c>
      <c r="E194" s="84"/>
      <c r="F194" s="84">
        <v>0</v>
      </c>
      <c r="G194" s="84">
        <v>25</v>
      </c>
      <c r="H194" s="84"/>
      <c r="I194" s="84"/>
      <c r="J194" s="84"/>
      <c r="K194" s="84">
        <v>0</v>
      </c>
      <c r="L194" s="84">
        <v>0</v>
      </c>
      <c r="M194" s="84">
        <v>-1.5</v>
      </c>
      <c r="N194" s="84"/>
      <c r="O194" s="84"/>
      <c r="P194" s="84"/>
      <c r="Q194" s="84">
        <v>3</v>
      </c>
      <c r="R194" s="84"/>
      <c r="S194" s="85">
        <v>5.0000000000000002E-5</v>
      </c>
      <c r="T194" s="84"/>
      <c r="U194" s="84">
        <v>0</v>
      </c>
      <c r="V194" s="84">
        <v>-2</v>
      </c>
      <c r="W194" s="84"/>
      <c r="X194" s="84">
        <v>0</v>
      </c>
      <c r="Y194" s="84">
        <v>0</v>
      </c>
      <c r="Z194" s="84">
        <v>0</v>
      </c>
      <c r="AA194" s="84"/>
      <c r="AB194" s="84">
        <v>0</v>
      </c>
      <c r="AC194" s="84"/>
      <c r="AD194" s="84">
        <v>0</v>
      </c>
      <c r="AE194" s="84">
        <v>0</v>
      </c>
      <c r="AF194" s="84"/>
      <c r="AG194" s="84"/>
      <c r="AH194" s="84"/>
      <c r="AI194" s="86">
        <v>0</v>
      </c>
      <c r="AJ194" s="84">
        <v>75</v>
      </c>
      <c r="AK194" s="84">
        <v>5</v>
      </c>
      <c r="AL194" s="84">
        <v>1</v>
      </c>
      <c r="AM194" s="84">
        <v>0</v>
      </c>
      <c r="AN194" s="84"/>
      <c r="AO194" s="84"/>
      <c r="AP194" s="84"/>
      <c r="AQ194" s="84"/>
    </row>
    <row r="195" spans="1:43" s="4" customFormat="1" x14ac:dyDescent="0.25">
      <c r="A195" s="83"/>
      <c r="B195" s="84" t="s">
        <v>391</v>
      </c>
      <c r="C195" s="84">
        <v>0.95</v>
      </c>
      <c r="D195" s="84">
        <v>2.7</v>
      </c>
      <c r="E195" s="84"/>
      <c r="F195" s="84">
        <v>0.75</v>
      </c>
      <c r="G195" s="84">
        <v>65</v>
      </c>
      <c r="H195" s="84"/>
      <c r="I195" s="84"/>
      <c r="J195" s="84"/>
      <c r="K195" s="84">
        <v>500</v>
      </c>
      <c r="L195" s="84">
        <v>15</v>
      </c>
      <c r="M195" s="84">
        <v>1.5</v>
      </c>
      <c r="N195" s="84"/>
      <c r="O195" s="84"/>
      <c r="P195" s="84"/>
      <c r="Q195" s="84">
        <v>6</v>
      </c>
      <c r="R195" s="84"/>
      <c r="S195" s="87">
        <v>0.1</v>
      </c>
      <c r="T195" s="84"/>
      <c r="U195" s="84">
        <v>5</v>
      </c>
      <c r="V195" s="84">
        <v>1</v>
      </c>
      <c r="W195" s="84"/>
      <c r="X195" s="84">
        <v>550</v>
      </c>
      <c r="Y195" s="84">
        <v>120</v>
      </c>
      <c r="Z195" s="84">
        <v>400</v>
      </c>
      <c r="AA195" s="84"/>
      <c r="AB195" s="84">
        <v>0.9</v>
      </c>
      <c r="AC195" s="84"/>
      <c r="AD195" s="84">
        <v>130</v>
      </c>
      <c r="AE195" s="84">
        <v>45</v>
      </c>
      <c r="AF195" s="84"/>
      <c r="AG195" s="84"/>
      <c r="AH195" s="84"/>
      <c r="AI195" s="87">
        <v>0.1</v>
      </c>
      <c r="AJ195" s="84">
        <v>150</v>
      </c>
      <c r="AK195" s="84">
        <v>35</v>
      </c>
      <c r="AL195" s="84">
        <v>10</v>
      </c>
      <c r="AM195" s="84">
        <v>20</v>
      </c>
      <c r="AN195" s="84"/>
      <c r="AO195" s="84"/>
      <c r="AP195" s="84"/>
      <c r="AQ195" s="84"/>
    </row>
  </sheetData>
  <sortState ref="A3:B193">
    <sortCondition ref="A3:A193"/>
  </sortState>
  <mergeCells count="1">
    <mergeCell ref="A1:AQ1"/>
  </mergeCells>
  <pageMargins left="0.7" right="0.7" top="0.75" bottom="0.75" header="0.3" footer="0.3"/>
  <pageSetup paperSize="9" orientation="portrait" r:id="rId1"/>
  <ignoredErrors>
    <ignoredError sqref="P3"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sheetPr>
  <dimension ref="A1:AD195"/>
  <sheetViews>
    <sheetView showGridLines="0" workbookViewId="0">
      <pane xSplit="2" ySplit="2" topLeftCell="C3" activePane="bottomRight" state="frozen"/>
      <selection pane="topRight" activeCell="B1" sqref="B1"/>
      <selection pane="bottomLeft" activeCell="A4" sqref="A4"/>
      <selection pane="bottomRight" activeCell="AB2" sqref="AB2"/>
    </sheetView>
  </sheetViews>
  <sheetFormatPr defaultRowHeight="15" x14ac:dyDescent="0.25"/>
  <cols>
    <col min="1" max="1" width="25.7109375" style="1" customWidth="1"/>
    <col min="2" max="2" width="8.140625" style="13" customWidth="1"/>
    <col min="3" max="3" width="7.85546875" style="1" customWidth="1"/>
    <col min="4" max="4" width="7.85546875" style="14" customWidth="1"/>
    <col min="5" max="6" width="7.85546875" style="1" customWidth="1"/>
    <col min="7" max="8" width="7.85546875" style="14" customWidth="1"/>
    <col min="9" max="12" width="7.85546875" style="1" customWidth="1"/>
    <col min="13" max="14" width="7.85546875" style="14" customWidth="1"/>
    <col min="15" max="15" width="7.85546875" style="1" customWidth="1"/>
    <col min="16" max="17" width="7.85546875" style="9" customWidth="1"/>
    <col min="18" max="18" width="7.85546875" style="1" customWidth="1"/>
    <col min="19" max="22" width="7.85546875" style="9" customWidth="1"/>
    <col min="23" max="23" width="7.85546875" style="9" hidden="1" customWidth="1"/>
    <col min="24" max="26" width="7.85546875" style="9" customWidth="1"/>
    <col min="27" max="27" width="7.85546875" style="9" hidden="1" customWidth="1"/>
    <col min="28" max="28" width="7.85546875" style="1" customWidth="1"/>
    <col min="29" max="29" width="7.85546875" style="14" customWidth="1"/>
    <col min="30" max="16384" width="9.140625" style="1"/>
  </cols>
  <sheetData>
    <row r="1" spans="1:30" x14ac:dyDescent="0.25">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row>
    <row r="2" spans="1:30" s="4" customFormat="1" ht="109.5" customHeight="1" thickBot="1" x14ac:dyDescent="0.3">
      <c r="A2" s="126" t="s">
        <v>380</v>
      </c>
      <c r="B2" s="89" t="s">
        <v>358</v>
      </c>
      <c r="C2" s="90" t="s">
        <v>476</v>
      </c>
      <c r="D2" s="91" t="s">
        <v>411</v>
      </c>
      <c r="E2" s="90" t="s">
        <v>406</v>
      </c>
      <c r="F2" s="90" t="s">
        <v>360</v>
      </c>
      <c r="G2" s="91" t="s">
        <v>412</v>
      </c>
      <c r="H2" s="92" t="s">
        <v>849</v>
      </c>
      <c r="I2" s="90" t="s">
        <v>361</v>
      </c>
      <c r="J2" s="90" t="s">
        <v>362</v>
      </c>
      <c r="K2" s="90" t="s">
        <v>363</v>
      </c>
      <c r="L2" s="90" t="s">
        <v>364</v>
      </c>
      <c r="M2" s="91" t="s">
        <v>381</v>
      </c>
      <c r="N2" s="144" t="s">
        <v>427</v>
      </c>
      <c r="O2" s="90" t="s">
        <v>427</v>
      </c>
      <c r="P2" s="90" t="s">
        <v>474</v>
      </c>
      <c r="Q2" s="90" t="s">
        <v>475</v>
      </c>
      <c r="R2" s="91" t="s">
        <v>382</v>
      </c>
      <c r="S2" s="90" t="s">
        <v>890</v>
      </c>
      <c r="T2" s="144" t="s">
        <v>1309</v>
      </c>
      <c r="U2" s="144" t="s">
        <v>1310</v>
      </c>
      <c r="V2" s="144" t="s">
        <v>1311</v>
      </c>
      <c r="W2" s="144" t="s">
        <v>473</v>
      </c>
      <c r="X2" s="90" t="s">
        <v>1322</v>
      </c>
      <c r="Y2" s="90" t="s">
        <v>403</v>
      </c>
      <c r="Z2" s="90" t="s">
        <v>1005</v>
      </c>
      <c r="AA2" s="90" t="s">
        <v>1316</v>
      </c>
      <c r="AB2" s="91" t="s">
        <v>402</v>
      </c>
      <c r="AC2" s="92" t="s">
        <v>848</v>
      </c>
    </row>
    <row r="3" spans="1:30" s="4" customFormat="1" x14ac:dyDescent="0.25">
      <c r="A3" s="126" t="str">
        <f>'Indicator Data'!A6</f>
        <v>Afghanistan</v>
      </c>
      <c r="B3" s="47" t="str">
        <f>'Indicator Data'!B6</f>
        <v>AFG</v>
      </c>
      <c r="C3" s="93">
        <f>IF('Indicator Data'!BR6="No data","x",ROUND(IF('Indicator Data'!BR6&gt;C$195,0,IF('Indicator Data'!BR6&lt;C$194,10,(C$195-'Indicator Data'!BR6)/(C$195-C$194)*10)),1))</f>
        <v>6.3</v>
      </c>
      <c r="D3" s="94">
        <f>IF(C3="x","x",C3)</f>
        <v>6.3</v>
      </c>
      <c r="E3" s="93">
        <f>IF('Indicator Data'!BT6="No data","x",ROUND(IF('Indicator Data'!BT6&gt;E$195,0,IF('Indicator Data'!BT6&lt;E$194,10,(E$195-'Indicator Data'!BT6)/(E$195-E$194)*10)),1))</f>
        <v>8.4</v>
      </c>
      <c r="F3" s="93">
        <f>IF('Indicator Data'!BS6="No data","x",ROUND(IF('Indicator Data'!BS6&gt;F$195,0,IF('Indicator Data'!BS6&lt;F$194,10,(F$195-'Indicator Data'!BS6)/(F$195-F$194)*10)),1))</f>
        <v>7.7</v>
      </c>
      <c r="G3" s="94">
        <f>IF(AND(E3="x",F3="x"),"x",ROUND(AVERAGE(E3,F3),1))</f>
        <v>8.1</v>
      </c>
      <c r="H3" s="95">
        <f>ROUND(AVERAGE(D3,G3),1)</f>
        <v>7.2</v>
      </c>
      <c r="I3" s="93">
        <f>IF('Indicator Data'!BV6="No data","x",ROUND(IF('Indicator Data'!BV6^2&gt;I$195,0,IF('Indicator Data'!BV6^2&lt;I$194,10,(I$195-'Indicator Data'!BV6^2)/(I$195-I$194)*10)),1))</f>
        <v>9.4</v>
      </c>
      <c r="J3" s="93">
        <f>IF(OR('Indicator Data'!BU6=0,'Indicator Data'!BU6="No data"),"x",ROUND(IF('Indicator Data'!BU6&gt;J$195,0,IF('Indicator Data'!BU6&lt;J$194,10,(J$195-'Indicator Data'!BU6)/(J$195-J$194)*10)),1))</f>
        <v>0.2</v>
      </c>
      <c r="K3" s="93">
        <f>IF('Indicator Data'!BW6="No data","x",ROUND(IF('Indicator Data'!BW6&gt;K$195,0,IF('Indicator Data'!BW6&lt;K$194,10,(K$195-'Indicator Data'!BW6)/(K$195-K$194)*10)),1))</f>
        <v>8.9</v>
      </c>
      <c r="L3" s="93">
        <f>IF('Indicator Data'!BX6="No data","x",ROUND(IF('Indicator Data'!BX6&gt;L$195,0,IF('Indicator Data'!BX6&lt;L$194,10,(L$195-'Indicator Data'!BX6)/(L$195-L$194)*10)),1))</f>
        <v>6.9</v>
      </c>
      <c r="M3" s="94">
        <f>IF(AND(I3="x",J3="x",K3="x",L3="x"),"x",ROUND(AVERAGE(I3,J3,K3,L3),1))</f>
        <v>6.4</v>
      </c>
      <c r="N3" s="143">
        <f>IF('Indicator Data'!BY6="No data","x",'Indicator Data'!BY6/'Indicator Data'!CM6*100)</f>
        <v>11.039050641644819</v>
      </c>
      <c r="O3" s="93">
        <f>IF(N3="x","x",ROUND(IF(N3&gt;O$195,0,IF(N3&lt;O$194,10,(O$195-N3)/(O$195-O$194)*10)),1))</f>
        <v>9</v>
      </c>
      <c r="P3" s="93">
        <f>IF('Indicator Data'!BZ6="No data","x",ROUND(IF('Indicator Data'!BZ6&gt;P$195,0,IF('Indicator Data'!BZ6&lt;P$194,10,(P$195-'Indicator Data'!BZ6)/(P$195-P$194)*10)),1))</f>
        <v>6.3</v>
      </c>
      <c r="Q3" s="93">
        <f>IF('Indicator Data'!CA6="No data","x",ROUND(IF('Indicator Data'!CA6&gt;Q$195,0,IF('Indicator Data'!CA6&lt;Q$194,10,(Q$195-'Indicator Data'!CA6)/(Q$195-Q$194)*10)),1))</f>
        <v>6.6</v>
      </c>
      <c r="R3" s="94">
        <f>IF(AND(O3="x",P3="x",Q3="x"),"x",ROUND(AVERAGE(O3,Q3,P3),1))</f>
        <v>7.3</v>
      </c>
      <c r="S3" s="93">
        <f>IF('Indicator Data'!CB6="No data","x",ROUND(IF('Indicator Data'!CB6&gt;S$195,0,IF('Indicator Data'!CB6&lt;S$194,10,(S$195-'Indicator Data'!CB6)/(S$195-S$194)*10)),1))</f>
        <v>9.3000000000000007</v>
      </c>
      <c r="T3" s="143">
        <f>IF('Indicator Data'!CD6="No data","x",ROUND(IF('Indicator Data'!CD6&gt;T$195,0,IF('Indicator Data'!CD6&lt;T$194,10,(T$195-'Indicator Data'!CD6)/(T$195-T$194)*10)),1))</f>
        <v>5.8</v>
      </c>
      <c r="U3" s="143">
        <f>IF('Indicator Data'!CE6="No data","x",ROUND(IF('Indicator Data'!CE6&gt;U$195,0,IF('Indicator Data'!CE6&lt;U$194,10,(U$195-'Indicator Data'!CE6)/(U$195-U$194)*10)),1))</f>
        <v>10</v>
      </c>
      <c r="V3" s="143">
        <f>IF('Indicator Data'!CF6="No data","x",ROUND(IF('Indicator Data'!CF6&gt;V$195,0,IF('Indicator Data'!CF6&lt;V$194,10,(V$195-'Indicator Data'!CF6)/(V$195-V$194)*10)),1))</f>
        <v>5.8</v>
      </c>
      <c r="W3" s="143">
        <f>IF('Indicator Data'!CC6="No data","x",ROUND(IF('Indicator Data'!CC6&gt;W$195,0,IF('Indicator Data'!CC6&lt;W$194,10,(W$195-'Indicator Data'!CC6)/(W$195-W$194)*10)),1))</f>
        <v>9.5</v>
      </c>
      <c r="X3" s="93">
        <f>IF(AND(T3="X",U3="x",V3="x"),"x",AVERAGE(T3:V3))</f>
        <v>7.2</v>
      </c>
      <c r="Y3" s="93">
        <f>IF('Indicator Data'!CG6="No data","x",ROUND(IF('Indicator Data'!CG6&gt;Y$195,0,IF('Indicator Data'!CG6&lt;Y$194,10,(Y$195-'Indicator Data'!CG6)/(Y$195-Y$194)*10)),1))</f>
        <v>9.6</v>
      </c>
      <c r="Z3" s="93">
        <f>IF('Indicator Data'!CH6="No data","x",ROUND(IF('Indicator Data'!CH6&gt;Z$195,10,IF('Indicator Data'!CH6&lt;Z$194,0,10-(Z$195-'Indicator Data'!CH6)/(Z$195-Z$194)*10)),1))</f>
        <v>4.4000000000000004</v>
      </c>
      <c r="AA3" s="93">
        <f>IF('Indicator Data'!CI6="No data","x",ROUND(IF('Indicator Data'!CI6&gt;AA$195,0,IF('Indicator Data'!CI6&lt;AA$194,10,(AA$195-'Indicator Data'!CI6)/(AA$195-AA$194)*10)),1))</f>
        <v>10</v>
      </c>
      <c r="AB3" s="94">
        <f>IF(AND(S3="x",X3="x",Y3="x",Z3="x"),"x",ROUND(AVERAGE(S3,X3,Y3,Z3),1))</f>
        <v>7.6</v>
      </c>
      <c r="AC3" s="95">
        <f>ROUND(AVERAGE(R3,M3,AB3),1)</f>
        <v>7.1</v>
      </c>
      <c r="AD3" s="177"/>
    </row>
    <row r="4" spans="1:30" s="4" customFormat="1" x14ac:dyDescent="0.25">
      <c r="A4" s="126" t="str">
        <f>'Indicator Data'!A7</f>
        <v>Albania</v>
      </c>
      <c r="B4" s="47" t="str">
        <f>'Indicator Data'!B7</f>
        <v>ALB</v>
      </c>
      <c r="C4" s="93" t="str">
        <f>IF('Indicator Data'!BR7="No data","x",ROUND(IF('Indicator Data'!BR7&gt;C$195,0,IF('Indicator Data'!BR7&lt;C$194,10,(C$195-'Indicator Data'!BR7)/(C$195-C$194)*10)),1))</f>
        <v>x</v>
      </c>
      <c r="D4" s="94" t="str">
        <f t="shared" ref="D4:D67" si="0">IF(C4="x","x",C4)</f>
        <v>x</v>
      </c>
      <c r="E4" s="93">
        <f>IF('Indicator Data'!BT7="No data","x",ROUND(IF('Indicator Data'!BT7&gt;E$195,0,IF('Indicator Data'!BT7&lt;E$194,10,(E$195-'Indicator Data'!BT7)/(E$195-E$194)*10)),1))</f>
        <v>6.4</v>
      </c>
      <c r="F4" s="93">
        <f>IF('Indicator Data'!BS7="No data","x",ROUND(IF('Indicator Data'!BS7&gt;F$195,0,IF('Indicator Data'!BS7&lt;F$194,10,(F$195-'Indicator Data'!BS7)/(F$195-F$194)*10)),1))</f>
        <v>4.8</v>
      </c>
      <c r="G4" s="94">
        <f t="shared" ref="G4:G67" si="1">IF(AND(E4="x",F4="x"),"x",ROUND(AVERAGE(E4,F4),1))</f>
        <v>5.6</v>
      </c>
      <c r="H4" s="95">
        <f t="shared" ref="H4:H67" si="2">ROUND(AVERAGE(D4,G4),1)</f>
        <v>5.6</v>
      </c>
      <c r="I4" s="93">
        <f>IF('Indicator Data'!BV7="No data","x",ROUND(IF('Indicator Data'!BV7^2&gt;I$195,0,IF('Indicator Data'!BV7^2&lt;I$194,10,(I$195-'Indicator Data'!BV7^2)/(I$195-I$194)*10)),1))</f>
        <v>0.5</v>
      </c>
      <c r="J4" s="93">
        <f>IF(OR('Indicator Data'!BU7=0,'Indicator Data'!BU7="No data"),"x",ROUND(IF('Indicator Data'!BU7&gt;J$195,0,IF('Indicator Data'!BU7&lt;J$194,10,(J$195-'Indicator Data'!BU7)/(J$195-J$194)*10)),1))</f>
        <v>0</v>
      </c>
      <c r="K4" s="93">
        <f>IF('Indicator Data'!BW7="No data","x",ROUND(IF('Indicator Data'!BW7&gt;K$195,0,IF('Indicator Data'!BW7&lt;K$194,10,(K$195-'Indicator Data'!BW7)/(K$195-K$194)*10)),1))</f>
        <v>3.4</v>
      </c>
      <c r="L4" s="93">
        <f>IF('Indicator Data'!BX7="No data","x",ROUND(IF('Indicator Data'!BX7&gt;L$195,0,IF('Indicator Data'!BX7&lt;L$194,10,(L$195-'Indicator Data'!BX7)/(L$195-L$194)*10)),1))</f>
        <v>4.9000000000000004</v>
      </c>
      <c r="M4" s="94">
        <f t="shared" ref="M4:M67" si="3">IF(AND(I4="x",J4="x",K4="x",L4="x"),"x",ROUND(AVERAGE(I4,J4,K4,L4),1))</f>
        <v>2.2000000000000002</v>
      </c>
      <c r="N4" s="143">
        <f>IF('Indicator Data'!BY7="No data","x",'Indicator Data'!BY7/'Indicator Data'!CM7*100)</f>
        <v>69.34306569343066</v>
      </c>
      <c r="O4" s="93">
        <f t="shared" ref="O4:O67" si="4">IF(N4="x","x",ROUND(IF(N4&gt;O$195,0,IF(N4&lt;O$194,10,(O$195-N4)/(O$195-O$194)*10)),1))</f>
        <v>3.1</v>
      </c>
      <c r="P4" s="93">
        <f>IF('Indicator Data'!BZ7="No data","x",ROUND(IF('Indicator Data'!BZ7&gt;P$195,0,IF('Indicator Data'!BZ7&lt;P$194,10,(P$195-'Indicator Data'!BZ7)/(P$195-P$194)*10)),1))</f>
        <v>0.3</v>
      </c>
      <c r="Q4" s="93">
        <f>IF('Indicator Data'!CA7="No data","x",ROUND(IF('Indicator Data'!CA7&gt;Q$195,0,IF('Indicator Data'!CA7&lt;Q$194,10,(Q$195-'Indicator Data'!CA7)/(Q$195-Q$194)*10)),1))</f>
        <v>1.8</v>
      </c>
      <c r="R4" s="94">
        <f t="shared" ref="R4:R67" si="5">IF(AND(O4="x",P4="x",Q4="x"),"x",ROUND(AVERAGE(O4,Q4,P4),1))</f>
        <v>1.7</v>
      </c>
      <c r="S4" s="93">
        <f>IF('Indicator Data'!CB7="No data","x",ROUND(IF('Indicator Data'!CB7&gt;S$195,0,IF('Indicator Data'!CB7&lt;S$194,10,(S$195-'Indicator Data'!CB7)/(S$195-S$194)*10)),1))</f>
        <v>7</v>
      </c>
      <c r="T4" s="143">
        <f>IF('Indicator Data'!CD7="No data","x",ROUND(IF('Indicator Data'!CD7&gt;T$195,0,IF('Indicator Data'!CD7&lt;T$194,10,(T$195-'Indicator Data'!CD7)/(T$195-T$194)*10)),1))</f>
        <v>0.2</v>
      </c>
      <c r="U4" s="143">
        <f>IF('Indicator Data'!CE7="No data","x",ROUND(IF('Indicator Data'!CE7&gt;U$195,0,IF('Indicator Data'!CE7&lt;U$194,10,(U$195-'Indicator Data'!CE7)/(U$195-U$194)*10)),1))</f>
        <v>0.2</v>
      </c>
      <c r="V4" s="143">
        <f>IF('Indicator Data'!CF7="No data","x",ROUND(IF('Indicator Data'!CF7&gt;V$195,0,IF('Indicator Data'!CF7&lt;V$194,10,(V$195-'Indicator Data'!CF7)/(V$195-V$194)*10)),1))</f>
        <v>0.2</v>
      </c>
      <c r="W4" s="143">
        <f>IF('Indicator Data'!CC7="No data","x",ROUND(IF('Indicator Data'!CC7&gt;W$195,0,IF('Indicator Data'!CC7&lt;W$194,10,(W$195-'Indicator Data'!CC7)/(W$195-W$194)*10)),1))</f>
        <v>0.8</v>
      </c>
      <c r="X4" s="93">
        <f t="shared" ref="X4:X67" si="6">IF(AND(T4="X",U4="x",V4="x"),"x",AVERAGE(T4:V4))</f>
        <v>0.20000000000000004</v>
      </c>
      <c r="Y4" s="93">
        <f>IF('Indicator Data'!CG7="No data","x",ROUND(IF('Indicator Data'!CG7&gt;Y$195,0,IF('Indicator Data'!CG7&lt;Y$194,10,(Y$195-'Indicator Data'!CG7)/(Y$195-Y$194)*10)),1))</f>
        <v>7.6</v>
      </c>
      <c r="Z4" s="93">
        <f>IF('Indicator Data'!CH7="No data","x",ROUND(IF('Indicator Data'!CH7&gt;Z$195,10,IF('Indicator Data'!CH7&lt;Z$194,0,10-(Z$195-'Indicator Data'!CH7)/(Z$195-Z$194)*10)),1))</f>
        <v>0.3</v>
      </c>
      <c r="AA4" s="93">
        <f>IF('Indicator Data'!CI7="No data","x",ROUND(IF('Indicator Data'!CI7&gt;AA$195,0,IF('Indicator Data'!CI7&lt;AA$194,10,(AA$195-'Indicator Data'!CI7)/(AA$195-AA$194)*10)),1))</f>
        <v>10</v>
      </c>
      <c r="AB4" s="94">
        <f t="shared" ref="AB4:AB67" si="7">IF(AND(S4="x",X4="x",Y4="x",Z4="x"),"x",ROUND(AVERAGE(S4,X4,Y4,Z4),1))</f>
        <v>3.8</v>
      </c>
      <c r="AC4" s="95">
        <f t="shared" ref="AC4:AC67" si="8">ROUND(AVERAGE(R4,M4,AB4),1)</f>
        <v>2.6</v>
      </c>
      <c r="AD4" s="177"/>
    </row>
    <row r="5" spans="1:30" s="4" customFormat="1" x14ac:dyDescent="0.25">
      <c r="A5" s="126" t="str">
        <f>'Indicator Data'!A8</f>
        <v>Algeria</v>
      </c>
      <c r="B5" s="47" t="str">
        <f>'Indicator Data'!B8</f>
        <v>DZA</v>
      </c>
      <c r="C5" s="93">
        <f>IF('Indicator Data'!BR8="No data","x",ROUND(IF('Indicator Data'!BR8&gt;C$195,0,IF('Indicator Data'!BR8&lt;C$194,10,(C$195-'Indicator Data'!BR8)/(C$195-C$194)*10)),1))</f>
        <v>3.5</v>
      </c>
      <c r="D5" s="94">
        <f t="shared" si="0"/>
        <v>3.5</v>
      </c>
      <c r="E5" s="93">
        <f>IF('Indicator Data'!BT8="No data","x",ROUND(IF('Indicator Data'!BT8&gt;E$195,0,IF('Indicator Data'!BT8&lt;E$194,10,(E$195-'Indicator Data'!BT8)/(E$195-E$194)*10)),1))</f>
        <v>6.5</v>
      </c>
      <c r="F5" s="93">
        <f>IF('Indicator Data'!BS8="No data","x",ROUND(IF('Indicator Data'!BS8&gt;F$195,0,IF('Indicator Data'!BS8&lt;F$194,10,(F$195-'Indicator Data'!BS8)/(F$195-F$194)*10)),1))</f>
        <v>6.2</v>
      </c>
      <c r="G5" s="94">
        <f t="shared" si="1"/>
        <v>6.4</v>
      </c>
      <c r="H5" s="95">
        <f t="shared" si="2"/>
        <v>5</v>
      </c>
      <c r="I5" s="93">
        <f>IF('Indicator Data'!BV8="No data","x",ROUND(IF('Indicator Data'!BV8^2&gt;I$195,0,IF('Indicator Data'!BV8^2&lt;I$194,10,(I$195-'Indicator Data'!BV8^2)/(I$195-I$194)*10)),1))</f>
        <v>4</v>
      </c>
      <c r="J5" s="93">
        <f>IF(OR('Indicator Data'!BU8=0,'Indicator Data'!BU8="No data"),"x",ROUND(IF('Indicator Data'!BU8&gt;J$195,0,IF('Indicator Data'!BU8&lt;J$194,10,(J$195-'Indicator Data'!BU8)/(J$195-J$194)*10)),1))</f>
        <v>0</v>
      </c>
      <c r="K5" s="93">
        <f>IF('Indicator Data'!BW8="No data","x",ROUND(IF('Indicator Data'!BW8&gt;K$195,0,IF('Indicator Data'!BW8&lt;K$194,10,(K$195-'Indicator Data'!BW8)/(K$195-K$194)*10)),1))</f>
        <v>5.7</v>
      </c>
      <c r="L5" s="93">
        <f>IF('Indicator Data'!BX8="No data","x",ROUND(IF('Indicator Data'!BX8&gt;L$195,0,IF('Indicator Data'!BX8&lt;L$194,10,(L$195-'Indicator Data'!BX8)/(L$195-L$194)*10)),1))</f>
        <v>4.3</v>
      </c>
      <c r="M5" s="94">
        <f t="shared" si="3"/>
        <v>3.5</v>
      </c>
      <c r="N5" s="143">
        <f>IF('Indicator Data'!BY8="No data","x",'Indicator Data'!BY8/'Indicator Data'!CM8*100)</f>
        <v>4.6184722093931327</v>
      </c>
      <c r="O5" s="93">
        <f t="shared" si="4"/>
        <v>9.6</v>
      </c>
      <c r="P5" s="93">
        <f>IF('Indicator Data'!BZ8="No data","x",ROUND(IF('Indicator Data'!BZ8&gt;P$195,0,IF('Indicator Data'!BZ8&lt;P$194,10,(P$195-'Indicator Data'!BZ8)/(P$195-P$194)*10)),1))</f>
        <v>1.4</v>
      </c>
      <c r="Q5" s="93">
        <f>IF('Indicator Data'!CA8="No data","x",ROUND(IF('Indicator Data'!CA8&gt;Q$195,0,IF('Indicator Data'!CA8&lt;Q$194,10,(Q$195-'Indicator Data'!CA8)/(Q$195-Q$194)*10)),1))</f>
        <v>1.3</v>
      </c>
      <c r="R5" s="94">
        <f t="shared" si="5"/>
        <v>4.0999999999999996</v>
      </c>
      <c r="S5" s="93">
        <f>IF('Indicator Data'!CB8="No data","x",ROUND(IF('Indicator Data'!CB8&gt;S$195,0,IF('Indicator Data'!CB8&lt;S$194,10,(S$195-'Indicator Data'!CB8)/(S$195-S$194)*10)),1))</f>
        <v>5.4</v>
      </c>
      <c r="T5" s="143">
        <f>IF('Indicator Data'!CD8="No data","x",ROUND(IF('Indicator Data'!CD8&gt;T$195,0,IF('Indicator Data'!CD8&lt;T$194,10,(T$195-'Indicator Data'!CD8)/(T$195-T$194)*10)),1))</f>
        <v>1.4</v>
      </c>
      <c r="U5" s="143">
        <f>IF('Indicator Data'!CE8="No data","x",ROUND(IF('Indicator Data'!CE8&gt;U$195,0,IF('Indicator Data'!CE8&lt;U$194,10,(U$195-'Indicator Data'!CE8)/(U$195-U$194)*10)),1))</f>
        <v>0.5</v>
      </c>
      <c r="V5" s="143">
        <f>IF('Indicator Data'!CF8="No data","x",ROUND(IF('Indicator Data'!CF8&gt;V$195,0,IF('Indicator Data'!CF8&lt;V$194,10,(V$195-'Indicator Data'!CF8)/(V$195-V$194)*10)),1))</f>
        <v>6.4</v>
      </c>
      <c r="W5" s="143">
        <f>IF('Indicator Data'!CC8="No data","x",ROUND(IF('Indicator Data'!CC8&gt;W$195,0,IF('Indicator Data'!CC8&lt;W$194,10,(W$195-'Indicator Data'!CC8)/(W$195-W$194)*10)),1))</f>
        <v>2.8</v>
      </c>
      <c r="X5" s="93">
        <f t="shared" si="6"/>
        <v>2.7666666666666671</v>
      </c>
      <c r="Y5" s="93">
        <f>IF('Indicator Data'!CG8="No data","x",ROUND(IF('Indicator Data'!CG8&gt;Y$195,0,IF('Indicator Data'!CG8&lt;Y$194,10,(Y$195-'Indicator Data'!CG8)/(Y$195-Y$194)*10)),1))</f>
        <v>6.8</v>
      </c>
      <c r="Z5" s="93">
        <f>IF('Indicator Data'!CH8="No data","x",ROUND(IF('Indicator Data'!CH8&gt;Z$195,10,IF('Indicator Data'!CH8&lt;Z$194,0,10-(Z$195-'Indicator Data'!CH8)/(Z$195-Z$194)*10)),1))</f>
        <v>1.6</v>
      </c>
      <c r="AA5" s="93">
        <f>IF('Indicator Data'!CI8="No data","x",ROUND(IF('Indicator Data'!CI8&gt;AA$195,0,IF('Indicator Data'!CI8&lt;AA$194,10,(AA$195-'Indicator Data'!CI8)/(AA$195-AA$194)*10)),1))</f>
        <v>10</v>
      </c>
      <c r="AB5" s="94">
        <f t="shared" si="7"/>
        <v>4.0999999999999996</v>
      </c>
      <c r="AC5" s="95">
        <f t="shared" si="8"/>
        <v>3.9</v>
      </c>
      <c r="AD5" s="177"/>
    </row>
    <row r="6" spans="1:30" s="4" customFormat="1" x14ac:dyDescent="0.25">
      <c r="A6" s="126" t="str">
        <f>'Indicator Data'!A9</f>
        <v>Angola</v>
      </c>
      <c r="B6" s="47" t="str">
        <f>'Indicator Data'!B9</f>
        <v>AGO</v>
      </c>
      <c r="C6" s="93">
        <f>IF('Indicator Data'!BR9="No data","x",ROUND(IF('Indicator Data'!BR9&gt;C$195,0,IF('Indicator Data'!BR9&lt;C$194,10,(C$195-'Indicator Data'!BR9)/(C$195-C$194)*10)),1))</f>
        <v>5.3</v>
      </c>
      <c r="D6" s="94">
        <f t="shared" si="0"/>
        <v>5.3</v>
      </c>
      <c r="E6" s="93">
        <f>IF('Indicator Data'!BT9="No data","x",ROUND(IF('Indicator Data'!BT9&gt;E$195,0,IF('Indicator Data'!BT9&lt;E$194,10,(E$195-'Indicator Data'!BT9)/(E$195-E$194)*10)),1))</f>
        <v>8.1</v>
      </c>
      <c r="F6" s="93">
        <f>IF('Indicator Data'!BS9="No data","x",ROUND(IF('Indicator Data'!BS9&gt;F$195,0,IF('Indicator Data'!BS9&lt;F$194,10,(F$195-'Indicator Data'!BS9)/(F$195-F$194)*10)),1))</f>
        <v>7.1</v>
      </c>
      <c r="G6" s="94">
        <f t="shared" si="1"/>
        <v>7.6</v>
      </c>
      <c r="H6" s="95">
        <f t="shared" si="2"/>
        <v>6.5</v>
      </c>
      <c r="I6" s="93">
        <f>IF('Indicator Data'!BV9="No data","x",ROUND(IF('Indicator Data'!BV9^2&gt;I$195,0,IF('Indicator Data'!BV9^2&lt;I$194,10,(I$195-'Indicator Data'!BV9^2)/(I$195-I$194)*10)),1))</f>
        <v>5.4</v>
      </c>
      <c r="J6" s="93">
        <f>IF(OR('Indicator Data'!BU9=0,'Indicator Data'!BU9="No data"),"x",ROUND(IF('Indicator Data'!BU9&gt;J$195,0,IF('Indicator Data'!BU9&lt;J$194,10,(J$195-'Indicator Data'!BU9)/(J$195-J$194)*10)),1))</f>
        <v>5.8</v>
      </c>
      <c r="K6" s="93">
        <f>IF('Indicator Data'!BW9="No data","x",ROUND(IF('Indicator Data'!BW9&gt;K$195,0,IF('Indicator Data'!BW9&lt;K$194,10,(K$195-'Indicator Data'!BW9)/(K$195-K$194)*10)),1))</f>
        <v>8.6999999999999993</v>
      </c>
      <c r="L6" s="93">
        <f>IF('Indicator Data'!BX9="No data","x",ROUND(IF('Indicator Data'!BX9&gt;L$195,0,IF('Indicator Data'!BX9&lt;L$194,10,(L$195-'Indicator Data'!BX9)/(L$195-L$194)*10)),1))</f>
        <v>7.4</v>
      </c>
      <c r="M6" s="94">
        <f t="shared" si="3"/>
        <v>6.8</v>
      </c>
      <c r="N6" s="143">
        <f>IF('Indicator Data'!BY9="No data","x",'Indicator Data'!BY9/'Indicator Data'!CM9*100)</f>
        <v>4.0907997112376675</v>
      </c>
      <c r="O6" s="93">
        <f t="shared" si="4"/>
        <v>9.6999999999999993</v>
      </c>
      <c r="P6" s="93">
        <f>IF('Indicator Data'!BZ9="No data","x",ROUND(IF('Indicator Data'!BZ9&gt;P$195,0,IF('Indicator Data'!BZ9&lt;P$194,10,(P$195-'Indicator Data'!BZ9)/(P$195-P$194)*10)),1))</f>
        <v>5.6</v>
      </c>
      <c r="Q6" s="93">
        <f>IF('Indicator Data'!CA9="No data","x",ROUND(IF('Indicator Data'!CA9&gt;Q$195,0,IF('Indicator Data'!CA9&lt;Q$194,10,(Q$195-'Indicator Data'!CA9)/(Q$195-Q$194)*10)),1))</f>
        <v>8.8000000000000007</v>
      </c>
      <c r="R6" s="94">
        <f t="shared" si="5"/>
        <v>8</v>
      </c>
      <c r="S6" s="93">
        <f>IF('Indicator Data'!CB9="No data","x",ROUND(IF('Indicator Data'!CB9&gt;S$195,0,IF('Indicator Data'!CB9&lt;S$194,10,(S$195-'Indicator Data'!CB9)/(S$195-S$194)*10)),1))</f>
        <v>9.5</v>
      </c>
      <c r="T6" s="143">
        <f>IF('Indicator Data'!CD9="No data","x",ROUND(IF('Indicator Data'!CD9&gt;T$195,0,IF('Indicator Data'!CD9&lt;T$194,10,(T$195-'Indicator Data'!CD9)/(T$195-T$194)*10)),1))</f>
        <v>5.9</v>
      </c>
      <c r="U6" s="143">
        <f>IF('Indicator Data'!CE9="No data","x",ROUND(IF('Indicator Data'!CE9&gt;U$195,0,IF('Indicator Data'!CE9&lt;U$194,10,(U$195-'Indicator Data'!CE9)/(U$195-U$194)*10)),1))</f>
        <v>10</v>
      </c>
      <c r="V6" s="143">
        <f>IF('Indicator Data'!CF9="No data","x",ROUND(IF('Indicator Data'!CF9&gt;V$195,0,IF('Indicator Data'!CF9&lt;V$194,10,(V$195-'Indicator Data'!CF9)/(V$195-V$194)*10)),1))</f>
        <v>6.9</v>
      </c>
      <c r="W6" s="143">
        <f>IF('Indicator Data'!CC9="No data","x",ROUND(IF('Indicator Data'!CC9&gt;W$195,0,IF('Indicator Data'!CC9&lt;W$194,10,(W$195-'Indicator Data'!CC9)/(W$195-W$194)*10)),1))</f>
        <v>10</v>
      </c>
      <c r="X6" s="93">
        <f t="shared" si="6"/>
        <v>7.6000000000000005</v>
      </c>
      <c r="Y6" s="93">
        <f>IF('Indicator Data'!CG9="No data","x",ROUND(IF('Indicator Data'!CG9&gt;Y$195,0,IF('Indicator Data'!CG9&lt;Y$194,10,(Y$195-'Indicator Data'!CG9)/(Y$195-Y$194)*10)),1))</f>
        <v>9.5</v>
      </c>
      <c r="Z6" s="93">
        <f>IF('Indicator Data'!CH9="No data","x",ROUND(IF('Indicator Data'!CH9&gt;Z$195,10,IF('Indicator Data'!CH9&lt;Z$194,0,10-(Z$195-'Indicator Data'!CH9)/(Z$195-Z$194)*10)),1))</f>
        <v>5.3</v>
      </c>
      <c r="AA6" s="93">
        <f>IF('Indicator Data'!CI9="No data","x",ROUND(IF('Indicator Data'!CI9&gt;AA$195,0,IF('Indicator Data'!CI9&lt;AA$194,10,(AA$195-'Indicator Data'!CI9)/(AA$195-AA$194)*10)),1))</f>
        <v>10</v>
      </c>
      <c r="AB6" s="94">
        <f t="shared" si="7"/>
        <v>8</v>
      </c>
      <c r="AC6" s="95">
        <f t="shared" si="8"/>
        <v>7.6</v>
      </c>
      <c r="AD6" s="177"/>
    </row>
    <row r="7" spans="1:30" s="4" customFormat="1" x14ac:dyDescent="0.25">
      <c r="A7" s="126" t="str">
        <f>'Indicator Data'!A10</f>
        <v>Antigua and Barbuda</v>
      </c>
      <c r="B7" s="47" t="str">
        <f>'Indicator Data'!B10</f>
        <v>ATG</v>
      </c>
      <c r="C7" s="93">
        <f>IF('Indicator Data'!BR10="No data","x",ROUND(IF('Indicator Data'!BR10&gt;C$195,0,IF('Indicator Data'!BR10&lt;C$194,10,(C$195-'Indicator Data'!BR10)/(C$195-C$194)*10)),1))</f>
        <v>5.4</v>
      </c>
      <c r="D7" s="94">
        <f t="shared" si="0"/>
        <v>5.4</v>
      </c>
      <c r="E7" s="93" t="str">
        <f>IF('Indicator Data'!BT10="No data","x",ROUND(IF('Indicator Data'!BT10&gt;E$195,0,IF('Indicator Data'!BT10&lt;E$194,10,(E$195-'Indicator Data'!BT10)/(E$195-E$194)*10)),1))</f>
        <v>x</v>
      </c>
      <c r="F7" s="93">
        <f>IF('Indicator Data'!BS10="No data","x",ROUND(IF('Indicator Data'!BS10&gt;F$195,0,IF('Indicator Data'!BS10&lt;F$194,10,(F$195-'Indicator Data'!BS10)/(F$195-F$194)*10)),1))</f>
        <v>5</v>
      </c>
      <c r="G7" s="94">
        <f t="shared" si="1"/>
        <v>5</v>
      </c>
      <c r="H7" s="95">
        <f t="shared" si="2"/>
        <v>5.2</v>
      </c>
      <c r="I7" s="93">
        <f>IF('Indicator Data'!BV10="No data","x",ROUND(IF('Indicator Data'!BV10^2&gt;I$195,0,IF('Indicator Data'!BV10^2&lt;I$194,10,(I$195-'Indicator Data'!BV10^2)/(I$195-I$194)*10)),1))</f>
        <v>0.2</v>
      </c>
      <c r="J7" s="93">
        <f>IF(OR('Indicator Data'!BU10=0,'Indicator Data'!BU10="No data"),"x",ROUND(IF('Indicator Data'!BU10&gt;J$195,0,IF('Indicator Data'!BU10&lt;J$194,10,(J$195-'Indicator Data'!BU10)/(J$195-J$194)*10)),1))</f>
        <v>0</v>
      </c>
      <c r="K7" s="93">
        <f>IF('Indicator Data'!BW10="No data","x",ROUND(IF('Indicator Data'!BW10&gt;K$195,0,IF('Indicator Data'!BW10&lt;K$194,10,(K$195-'Indicator Data'!BW10)/(K$195-K$194)*10)),1))</f>
        <v>2.7</v>
      </c>
      <c r="L7" s="93">
        <f>IF('Indicator Data'!BX10="No data","x",ROUND(IF('Indicator Data'!BX10&gt;L$195,0,IF('Indicator Data'!BX10&lt;L$194,10,(L$195-'Indicator Data'!BX10)/(L$195-L$194)*10)),1))</f>
        <v>0.3</v>
      </c>
      <c r="M7" s="94">
        <f t="shared" si="3"/>
        <v>0.8</v>
      </c>
      <c r="N7" s="143">
        <f>IF('Indicator Data'!BY10="No data","x",'Indicator Data'!BY10/'Indicator Data'!CM10*100)</f>
        <v>222.72727272727272</v>
      </c>
      <c r="O7" s="93">
        <f t="shared" si="4"/>
        <v>0</v>
      </c>
      <c r="P7" s="93">
        <f>IF('Indicator Data'!BZ10="No data","x",ROUND(IF('Indicator Data'!BZ10&gt;P$195,0,IF('Indicator Data'!BZ10&lt;P$194,10,(P$195-'Indicator Data'!BZ10)/(P$195-P$194)*10)),1))</f>
        <v>1.4</v>
      </c>
      <c r="Q7" s="93">
        <f>IF('Indicator Data'!CA10="No data","x",ROUND(IF('Indicator Data'!CA10&gt;Q$195,0,IF('Indicator Data'!CA10&lt;Q$194,10,(Q$195-'Indicator Data'!CA10)/(Q$195-Q$194)*10)),1))</f>
        <v>0.7</v>
      </c>
      <c r="R7" s="94">
        <f t="shared" si="5"/>
        <v>0.7</v>
      </c>
      <c r="S7" s="93">
        <f>IF('Indicator Data'!CB10="No data","x",ROUND(IF('Indicator Data'!CB10&gt;S$195,0,IF('Indicator Data'!CB10&lt;S$194,10,(S$195-'Indicator Data'!CB10)/(S$195-S$194)*10)),1))</f>
        <v>3.1</v>
      </c>
      <c r="T7" s="143">
        <f>IF('Indicator Data'!CD10="No data","x",ROUND(IF('Indicator Data'!CD10&gt;T$195,0,IF('Indicator Data'!CD10&lt;T$194,10,(T$195-'Indicator Data'!CD10)/(T$195-T$194)*10)),1))</f>
        <v>0</v>
      </c>
      <c r="U7" s="143">
        <f>IF('Indicator Data'!CE10="No data","x",ROUND(IF('Indicator Data'!CE10&gt;U$195,0,IF('Indicator Data'!CE10&lt;U$194,10,(U$195-'Indicator Data'!CE10)/(U$195-U$194)*10)),1))</f>
        <v>2</v>
      </c>
      <c r="V7" s="143" t="str">
        <f>IF('Indicator Data'!CF10="No data","x",ROUND(IF('Indicator Data'!CF10&gt;V$195,0,IF('Indicator Data'!CF10&lt;V$194,10,(V$195-'Indicator Data'!CF10)/(V$195-V$194)*10)),1))</f>
        <v>x</v>
      </c>
      <c r="W7" s="143">
        <f>IF('Indicator Data'!CC10="No data","x",ROUND(IF('Indicator Data'!CC10&gt;W$195,0,IF('Indicator Data'!CC10&lt;W$194,10,(W$195-'Indicator Data'!CC10)/(W$195-W$194)*10)),1))</f>
        <v>2.8</v>
      </c>
      <c r="X7" s="93">
        <f t="shared" si="6"/>
        <v>1</v>
      </c>
      <c r="Y7" s="93">
        <f>IF('Indicator Data'!CG10="No data","x",ROUND(IF('Indicator Data'!CG10&gt;Y$195,0,IF('Indicator Data'!CG10&lt;Y$194,10,(Y$195-'Indicator Data'!CG10)/(Y$195-Y$194)*10)),1))</f>
        <v>6.9</v>
      </c>
      <c r="Z7" s="93" t="str">
        <f>IF('Indicator Data'!CH10="No data","x",ROUND(IF('Indicator Data'!CH10&gt;Z$195,10,IF('Indicator Data'!CH10&lt;Z$194,0,10-(Z$195-'Indicator Data'!CH10)/(Z$195-Z$194)*10)),1))</f>
        <v>x</v>
      </c>
      <c r="AA7" s="93">
        <f>IF('Indicator Data'!CI10="No data","x",ROUND(IF('Indicator Data'!CI10&gt;AA$195,0,IF('Indicator Data'!CI10&lt;AA$194,10,(AA$195-'Indicator Data'!CI10)/(AA$195-AA$194)*10)),1))</f>
        <v>10</v>
      </c>
      <c r="AB7" s="94">
        <f t="shared" si="7"/>
        <v>3.7</v>
      </c>
      <c r="AC7" s="95">
        <f t="shared" si="8"/>
        <v>1.7</v>
      </c>
      <c r="AD7" s="177"/>
    </row>
    <row r="8" spans="1:30" s="4" customFormat="1" x14ac:dyDescent="0.25">
      <c r="A8" s="126" t="str">
        <f>'Indicator Data'!A11</f>
        <v>Argentina</v>
      </c>
      <c r="B8" s="47" t="str">
        <f>'Indicator Data'!B11</f>
        <v>ARG</v>
      </c>
      <c r="C8" s="93">
        <f>IF('Indicator Data'!BR11="No data","x",ROUND(IF('Indicator Data'!BR11&gt;C$195,0,IF('Indicator Data'!BR11&lt;C$194,10,(C$195-'Indicator Data'!BR11)/(C$195-C$194)*10)),1))</f>
        <v>3.8</v>
      </c>
      <c r="D8" s="94">
        <f t="shared" si="0"/>
        <v>3.8</v>
      </c>
      <c r="E8" s="93">
        <f>IF('Indicator Data'!BT11="No data","x",ROUND(IF('Indicator Data'!BT11&gt;E$195,0,IF('Indicator Data'!BT11&lt;E$194,10,(E$195-'Indicator Data'!BT11)/(E$195-E$194)*10)),1))</f>
        <v>6</v>
      </c>
      <c r="F8" s="93">
        <f>IF('Indicator Data'!BS11="No data","x",ROUND(IF('Indicator Data'!BS11&gt;F$195,0,IF('Indicator Data'!BS11&lt;F$194,10,(F$195-'Indicator Data'!BS11)/(F$195-F$194)*10)),1))</f>
        <v>4.7</v>
      </c>
      <c r="G8" s="94">
        <f t="shared" si="1"/>
        <v>5.4</v>
      </c>
      <c r="H8" s="95">
        <f t="shared" si="2"/>
        <v>4.5999999999999996</v>
      </c>
      <c r="I8" s="93">
        <f>IF('Indicator Data'!BV11="No data","x",ROUND(IF('Indicator Data'!BV11^2&gt;I$195,0,IF('Indicator Data'!BV11^2&lt;I$194,10,(I$195-'Indicator Data'!BV11^2)/(I$195-I$194)*10)),1))</f>
        <v>0.4</v>
      </c>
      <c r="J8" s="93">
        <f>IF(OR('Indicator Data'!BU11=0,'Indicator Data'!BU11="No data"),"x",ROUND(IF('Indicator Data'!BU11&gt;J$195,0,IF('Indicator Data'!BU11&lt;J$194,10,(J$195-'Indicator Data'!BU11)/(J$195-J$194)*10)),1))</f>
        <v>0</v>
      </c>
      <c r="K8" s="93">
        <f>IF('Indicator Data'!BW11="No data","x",ROUND(IF('Indicator Data'!BW11&gt;K$195,0,IF('Indicator Data'!BW11&lt;K$194,10,(K$195-'Indicator Data'!BW11)/(K$195-K$194)*10)),1))</f>
        <v>2.9</v>
      </c>
      <c r="L8" s="93">
        <f>IF('Indicator Data'!BX11="No data","x",ROUND(IF('Indicator Data'!BX11&gt;L$195,0,IF('Indicator Data'!BX11&lt;L$194,10,(L$195-'Indicator Data'!BX11)/(L$195-L$194)*10)),1))</f>
        <v>2.5</v>
      </c>
      <c r="M8" s="94">
        <f t="shared" si="3"/>
        <v>1.5</v>
      </c>
      <c r="N8" s="143">
        <f>IF('Indicator Data'!BY11="No data","x",'Indicator Data'!BY11/'Indicator Data'!CM11*100)</f>
        <v>19.001056020228816</v>
      </c>
      <c r="O8" s="93">
        <f t="shared" si="4"/>
        <v>8.1999999999999993</v>
      </c>
      <c r="P8" s="93">
        <f>IF('Indicator Data'!BZ11="No data","x",ROUND(IF('Indicator Data'!BZ11&gt;P$195,0,IF('Indicator Data'!BZ11&lt;P$194,10,(P$195-'Indicator Data'!BZ11)/(P$195-P$194)*10)),1))</f>
        <v>0.6</v>
      </c>
      <c r="Q8" s="93">
        <f>IF('Indicator Data'!CA11="No data","x",ROUND(IF('Indicator Data'!CA11&gt;Q$195,0,IF('Indicator Data'!CA11&lt;Q$194,10,(Q$195-'Indicator Data'!CA11)/(Q$195-Q$194)*10)),1))</f>
        <v>0.2</v>
      </c>
      <c r="R8" s="94">
        <f t="shared" si="5"/>
        <v>3</v>
      </c>
      <c r="S8" s="93">
        <f>IF('Indicator Data'!CB11="No data","x",ROUND(IF('Indicator Data'!CB11&gt;S$195,0,IF('Indicator Data'!CB11&lt;S$194,10,(S$195-'Indicator Data'!CB11)/(S$195-S$194)*10)),1))</f>
        <v>0.1</v>
      </c>
      <c r="T8" s="143">
        <f>IF('Indicator Data'!CD11="No data","x",ROUND(IF('Indicator Data'!CD11&gt;T$195,0,IF('Indicator Data'!CD11&lt;T$194,10,(T$195-'Indicator Data'!CD11)/(T$195-T$194)*10)),1))</f>
        <v>1.2</v>
      </c>
      <c r="U8" s="143">
        <f>IF('Indicator Data'!CE11="No data","x",ROUND(IF('Indicator Data'!CE11&gt;U$195,0,IF('Indicator Data'!CE11&lt;U$194,10,(U$195-'Indicator Data'!CE11)/(U$195-U$194)*10)),1))</f>
        <v>1.9</v>
      </c>
      <c r="V8" s="143">
        <f>IF('Indicator Data'!CF11="No data","x",ROUND(IF('Indicator Data'!CF11&gt;V$195,0,IF('Indicator Data'!CF11&lt;V$194,10,(V$195-'Indicator Data'!CF11)/(V$195-V$194)*10)),1))</f>
        <v>2.9</v>
      </c>
      <c r="W8" s="143">
        <f>IF('Indicator Data'!CC11="No data","x",ROUND(IF('Indicator Data'!CC11&gt;W$195,0,IF('Indicator Data'!CC11&lt;W$194,10,(W$195-'Indicator Data'!CC11)/(W$195-W$194)*10)),1))</f>
        <v>2.6</v>
      </c>
      <c r="X8" s="93">
        <f t="shared" si="6"/>
        <v>2</v>
      </c>
      <c r="Y8" s="93">
        <f>IF('Indicator Data'!CG11="No data","x",ROUND(IF('Indicator Data'!CG11&gt;Y$195,0,IF('Indicator Data'!CG11&lt;Y$194,10,(Y$195-'Indicator Data'!CG11)/(Y$195-Y$194)*10)),1))</f>
        <v>5</v>
      </c>
      <c r="Z8" s="93">
        <f>IF('Indicator Data'!CH11="No data","x",ROUND(IF('Indicator Data'!CH11&gt;Z$195,10,IF('Indicator Data'!CH11&lt;Z$194,0,10-(Z$195-'Indicator Data'!CH11)/(Z$195-Z$194)*10)),1))</f>
        <v>0.6</v>
      </c>
      <c r="AA8" s="93">
        <f>IF('Indicator Data'!CI11="No data","x",ROUND(IF('Indicator Data'!CI11&gt;AA$195,0,IF('Indicator Data'!CI11&lt;AA$194,10,(AA$195-'Indicator Data'!CI11)/(AA$195-AA$194)*10)),1))</f>
        <v>10</v>
      </c>
      <c r="AB8" s="94">
        <f t="shared" si="7"/>
        <v>1.9</v>
      </c>
      <c r="AC8" s="95">
        <f t="shared" si="8"/>
        <v>2.1</v>
      </c>
      <c r="AD8" s="177"/>
    </row>
    <row r="9" spans="1:30" s="4" customFormat="1" x14ac:dyDescent="0.25">
      <c r="A9" s="126" t="str">
        <f>'Indicator Data'!A12</f>
        <v>Armenia</v>
      </c>
      <c r="B9" s="47" t="str">
        <f>'Indicator Data'!B12</f>
        <v>ARM</v>
      </c>
      <c r="C9" s="93">
        <f>IF('Indicator Data'!BR12="No data","x",ROUND(IF('Indicator Data'!BR12&gt;C$195,0,IF('Indicator Data'!BR12&lt;C$194,10,(C$195-'Indicator Data'!BR12)/(C$195-C$194)*10)),1))</f>
        <v>7.5</v>
      </c>
      <c r="D9" s="94">
        <f t="shared" si="0"/>
        <v>7.5</v>
      </c>
      <c r="E9" s="93">
        <f>IF('Indicator Data'!BT12="No data","x",ROUND(IF('Indicator Data'!BT12&gt;E$195,0,IF('Indicator Data'!BT12&lt;E$194,10,(E$195-'Indicator Data'!BT12)/(E$195-E$194)*10)),1))</f>
        <v>6.5</v>
      </c>
      <c r="F9" s="93">
        <f>IF('Indicator Data'!BS12="No data","x",ROUND(IF('Indicator Data'!BS12&gt;F$195,0,IF('Indicator Data'!BS12&lt;F$194,10,(F$195-'Indicator Data'!BS12)/(F$195-F$194)*10)),1))</f>
        <v>5.2</v>
      </c>
      <c r="G9" s="94">
        <f t="shared" si="1"/>
        <v>5.9</v>
      </c>
      <c r="H9" s="95">
        <f t="shared" si="2"/>
        <v>6.7</v>
      </c>
      <c r="I9" s="93">
        <f>IF('Indicator Data'!BV12="No data","x",ROUND(IF('Indicator Data'!BV12^2&gt;I$195,0,IF('Indicator Data'!BV12^2&lt;I$194,10,(I$195-'Indicator Data'!BV12^2)/(I$195-I$194)*10)),1))</f>
        <v>0.1</v>
      </c>
      <c r="J9" s="93">
        <f>IF(OR('Indicator Data'!BU12=0,'Indicator Data'!BU12="No data"),"x",ROUND(IF('Indicator Data'!BU12&gt;J$195,0,IF('Indicator Data'!BU12&lt;J$194,10,(J$195-'Indicator Data'!BU12)/(J$195-J$194)*10)),1))</f>
        <v>0</v>
      </c>
      <c r="K9" s="93">
        <f>IF('Indicator Data'!BW12="No data","x",ROUND(IF('Indicator Data'!BW12&gt;K$195,0,IF('Indicator Data'!BW12&lt;K$194,10,(K$195-'Indicator Data'!BW12)/(K$195-K$194)*10)),1))</f>
        <v>3.6</v>
      </c>
      <c r="L9" s="93">
        <f>IF('Indicator Data'!BX12="No data","x",ROUND(IF('Indicator Data'!BX12&gt;L$195,0,IF('Indicator Data'!BX12&lt;L$194,10,(L$195-'Indicator Data'!BX12)/(L$195-L$194)*10)),1))</f>
        <v>4.4000000000000004</v>
      </c>
      <c r="M9" s="94">
        <f t="shared" si="3"/>
        <v>2</v>
      </c>
      <c r="N9" s="143">
        <f>IF('Indicator Data'!BY12="No data","x",'Indicator Data'!BY12/'Indicator Data'!CM12*100)</f>
        <v>70.224719101123597</v>
      </c>
      <c r="O9" s="93">
        <f t="shared" si="4"/>
        <v>3</v>
      </c>
      <c r="P9" s="93">
        <f>IF('Indicator Data'!BZ12="No data","x",ROUND(IF('Indicator Data'!BZ12&gt;P$195,0,IF('Indicator Data'!BZ12&lt;P$194,10,(P$195-'Indicator Data'!BZ12)/(P$195-P$194)*10)),1))</f>
        <v>0.7</v>
      </c>
      <c r="Q9" s="93">
        <f>IF('Indicator Data'!CA12="No data","x",ROUND(IF('Indicator Data'!CA12&gt;Q$195,0,IF('Indicator Data'!CA12&lt;Q$194,10,(Q$195-'Indicator Data'!CA12)/(Q$195-Q$194)*10)),1))</f>
        <v>0</v>
      </c>
      <c r="R9" s="94">
        <f t="shared" si="5"/>
        <v>1.2</v>
      </c>
      <c r="S9" s="93">
        <f>IF('Indicator Data'!CB12="No data","x",ROUND(IF('Indicator Data'!CB12&gt;S$195,0,IF('Indicator Data'!CB12&lt;S$194,10,(S$195-'Indicator Data'!CB12)/(S$195-S$194)*10)),1))</f>
        <v>2.8</v>
      </c>
      <c r="T9" s="143">
        <f>IF('Indicator Data'!CD12="No data","x",ROUND(IF('Indicator Data'!CD12&gt;T$195,0,IF('Indicator Data'!CD12&lt;T$194,10,(T$195-'Indicator Data'!CD12)/(T$195-T$194)*10)),1))</f>
        <v>0.8</v>
      </c>
      <c r="U9" s="143">
        <f>IF('Indicator Data'!CE12="No data","x",ROUND(IF('Indicator Data'!CE12&gt;U$195,0,IF('Indicator Data'!CE12&lt;U$194,10,(U$195-'Indicator Data'!CE12)/(U$195-U$194)*10)),1))</f>
        <v>0.3</v>
      </c>
      <c r="V9" s="143">
        <f>IF('Indicator Data'!CF12="No data","x",ROUND(IF('Indicator Data'!CF12&gt;V$195,0,IF('Indicator Data'!CF12&lt;V$194,10,(V$195-'Indicator Data'!CF12)/(V$195-V$194)*10)),1))</f>
        <v>0.8</v>
      </c>
      <c r="W9" s="143">
        <f>IF('Indicator Data'!CC12="No data","x",ROUND(IF('Indicator Data'!CC12&gt;W$195,0,IF('Indicator Data'!CC12&lt;W$194,10,(W$195-'Indicator Data'!CC12)/(W$195-W$194)*10)),1))</f>
        <v>0.8</v>
      </c>
      <c r="X9" s="93">
        <f t="shared" si="6"/>
        <v>0.63333333333333341</v>
      </c>
      <c r="Y9" s="93">
        <f>IF('Indicator Data'!CG12="No data","x",ROUND(IF('Indicator Data'!CG12&gt;Y$195,0,IF('Indicator Data'!CG12&lt;Y$194,10,(Y$195-'Indicator Data'!CG12)/(Y$195-Y$194)*10)),1))</f>
        <v>7.2</v>
      </c>
      <c r="Z9" s="93">
        <f>IF('Indicator Data'!CH12="No data","x",ROUND(IF('Indicator Data'!CH12&gt;Z$195,10,IF('Indicator Data'!CH12&lt;Z$194,0,10-(Z$195-'Indicator Data'!CH12)/(Z$195-Z$194)*10)),1))</f>
        <v>0.3</v>
      </c>
      <c r="AA9" s="93">
        <f>IF('Indicator Data'!CI12="No data","x",ROUND(IF('Indicator Data'!CI12&gt;AA$195,0,IF('Indicator Data'!CI12&lt;AA$194,10,(AA$195-'Indicator Data'!CI12)/(AA$195-AA$194)*10)),1))</f>
        <v>10</v>
      </c>
      <c r="AB9" s="94">
        <f t="shared" si="7"/>
        <v>2.7</v>
      </c>
      <c r="AC9" s="95">
        <f t="shared" si="8"/>
        <v>2</v>
      </c>
      <c r="AD9" s="177"/>
    </row>
    <row r="10" spans="1:30" s="4" customFormat="1" x14ac:dyDescent="0.25">
      <c r="A10" s="126" t="str">
        <f>'Indicator Data'!A13</f>
        <v>Australia</v>
      </c>
      <c r="B10" s="47" t="str">
        <f>'Indicator Data'!B13</f>
        <v>AUS</v>
      </c>
      <c r="C10" s="93">
        <f>IF('Indicator Data'!BR13="No data","x",ROUND(IF('Indicator Data'!BR13&gt;C$195,0,IF('Indicator Data'!BR13&lt;C$194,10,(C$195-'Indicator Data'!BR13)/(C$195-C$194)*10)),1))</f>
        <v>2.4</v>
      </c>
      <c r="D10" s="94">
        <f t="shared" si="0"/>
        <v>2.4</v>
      </c>
      <c r="E10" s="93">
        <f>IF('Indicator Data'!BT13="No data","x",ROUND(IF('Indicator Data'!BT13&gt;E$195,0,IF('Indicator Data'!BT13&lt;E$194,10,(E$195-'Indicator Data'!BT13)/(E$195-E$194)*10)),1))</f>
        <v>2.2999999999999998</v>
      </c>
      <c r="F10" s="93">
        <f>IF('Indicator Data'!BS13="No data","x",ROUND(IF('Indicator Data'!BS13&gt;F$195,0,IF('Indicator Data'!BS13&lt;F$194,10,(F$195-'Indicator Data'!BS13)/(F$195-F$194)*10)),1))</f>
        <v>1.9</v>
      </c>
      <c r="G10" s="94">
        <f t="shared" si="1"/>
        <v>2.1</v>
      </c>
      <c r="H10" s="95">
        <f t="shared" si="2"/>
        <v>2.2999999999999998</v>
      </c>
      <c r="I10" s="93" t="str">
        <f>IF('Indicator Data'!BV13="No data","x",ROUND(IF('Indicator Data'!BV13^2&gt;I$195,0,IF('Indicator Data'!BV13^2&lt;I$194,10,(I$195-'Indicator Data'!BV13^2)/(I$195-I$194)*10)),1))</f>
        <v>x</v>
      </c>
      <c r="J10" s="93">
        <f>IF(OR('Indicator Data'!BU13=0,'Indicator Data'!BU13="No data"),"x",ROUND(IF('Indicator Data'!BU13&gt;J$195,0,IF('Indicator Data'!BU13&lt;J$194,10,(J$195-'Indicator Data'!BU13)/(J$195-J$194)*10)),1))</f>
        <v>0</v>
      </c>
      <c r="K10" s="93">
        <f>IF('Indicator Data'!BW13="No data","x",ROUND(IF('Indicator Data'!BW13&gt;K$195,0,IF('Indicator Data'!BW13&lt;K$194,10,(K$195-'Indicator Data'!BW13)/(K$195-K$194)*10)),1))</f>
        <v>1.2</v>
      </c>
      <c r="L10" s="93">
        <f>IF('Indicator Data'!BX13="No data","x",ROUND(IF('Indicator Data'!BX13&gt;L$195,0,IF('Indicator Data'!BX13&lt;L$194,10,(L$195-'Indicator Data'!BX13)/(L$195-L$194)*10)),1))</f>
        <v>4.5999999999999996</v>
      </c>
      <c r="M10" s="94">
        <f t="shared" si="3"/>
        <v>1.9</v>
      </c>
      <c r="N10" s="143">
        <f>IF('Indicator Data'!BY13="No data","x",'Indicator Data'!BY13/'Indicator Data'!CM13*100)</f>
        <v>10.023039975007485</v>
      </c>
      <c r="O10" s="93">
        <f t="shared" si="4"/>
        <v>9.1</v>
      </c>
      <c r="P10" s="93">
        <f>IF('Indicator Data'!BZ13="No data","x",ROUND(IF('Indicator Data'!BZ13&gt;P$195,0,IF('Indicator Data'!BZ13&lt;P$194,10,(P$195-'Indicator Data'!BZ13)/(P$195-P$194)*10)),1))</f>
        <v>0</v>
      </c>
      <c r="Q10" s="93">
        <f>IF('Indicator Data'!CA13="No data","x",ROUND(IF('Indicator Data'!CA13&gt;Q$195,0,IF('Indicator Data'!CA13&lt;Q$194,10,(Q$195-'Indicator Data'!CA13)/(Q$195-Q$194)*10)),1))</f>
        <v>0</v>
      </c>
      <c r="R10" s="94">
        <f t="shared" si="5"/>
        <v>3</v>
      </c>
      <c r="S10" s="93">
        <f>IF('Indicator Data'!CB13="No data","x",ROUND(IF('Indicator Data'!CB13&gt;S$195,0,IF('Indicator Data'!CB13&lt;S$194,10,(S$195-'Indicator Data'!CB13)/(S$195-S$194)*10)),1))</f>
        <v>1</v>
      </c>
      <c r="T10" s="143">
        <f>IF('Indicator Data'!CD13="No data","x",ROUND(IF('Indicator Data'!CD13&gt;T$195,0,IF('Indicator Data'!CD13&lt;T$194,10,(T$195-'Indicator Data'!CD13)/(T$195-T$194)*10)),1))</f>
        <v>0.8</v>
      </c>
      <c r="U10" s="143">
        <f>IF('Indicator Data'!CE13="No data","x",ROUND(IF('Indicator Data'!CE13&gt;U$195,0,IF('Indicator Data'!CE13&lt;U$194,10,(U$195-'Indicator Data'!CE13)/(U$195-U$194)*10)),1))</f>
        <v>0.8</v>
      </c>
      <c r="V10" s="143">
        <f>IF('Indicator Data'!CF13="No data","x",ROUND(IF('Indicator Data'!CF13&gt;V$195,0,IF('Indicator Data'!CF13&lt;V$194,10,(V$195-'Indicator Data'!CF13)/(V$195-V$194)*10)),1))</f>
        <v>0.8</v>
      </c>
      <c r="W10" s="143">
        <f>IF('Indicator Data'!CC13="No data","x",ROUND(IF('Indicator Data'!CC13&gt;W$195,0,IF('Indicator Data'!CC13&lt;W$194,10,(W$195-'Indicator Data'!CC13)/(W$195-W$194)*10)),1))</f>
        <v>1</v>
      </c>
      <c r="X10" s="93">
        <f t="shared" si="6"/>
        <v>0.80000000000000016</v>
      </c>
      <c r="Y10" s="93">
        <f>IF('Indicator Data'!CG13="No data","x",ROUND(IF('Indicator Data'!CG13&gt;Y$195,0,IF('Indicator Data'!CG13&lt;Y$194,10,(Y$195-'Indicator Data'!CG13)/(Y$195-Y$194)*10)),1))</f>
        <v>0</v>
      </c>
      <c r="Z10" s="93">
        <f>IF('Indicator Data'!CH13="No data","x",ROUND(IF('Indicator Data'!CH13&gt;Z$195,10,IF('Indicator Data'!CH13&lt;Z$194,0,10-(Z$195-'Indicator Data'!CH13)/(Z$195-Z$194)*10)),1))</f>
        <v>0.1</v>
      </c>
      <c r="AA10" s="93">
        <f>IF('Indicator Data'!CI13="No data","x",ROUND(IF('Indicator Data'!CI13&gt;AA$195,0,IF('Indicator Data'!CI13&lt;AA$194,10,(AA$195-'Indicator Data'!CI13)/(AA$195-AA$194)*10)),1))</f>
        <v>10</v>
      </c>
      <c r="AB10" s="94">
        <f t="shared" si="7"/>
        <v>0.5</v>
      </c>
      <c r="AC10" s="95">
        <f t="shared" si="8"/>
        <v>1.8</v>
      </c>
      <c r="AD10" s="177"/>
    </row>
    <row r="11" spans="1:30" s="4" customFormat="1" x14ac:dyDescent="0.25">
      <c r="A11" s="126" t="str">
        <f>'Indicator Data'!A14</f>
        <v>Austria</v>
      </c>
      <c r="B11" s="47" t="str">
        <f>'Indicator Data'!B14</f>
        <v>AUT</v>
      </c>
      <c r="C11" s="93">
        <f>IF('Indicator Data'!BR14="No data","x",ROUND(IF('Indicator Data'!BR14&gt;C$195,0,IF('Indicator Data'!BR14&lt;C$194,10,(C$195-'Indicator Data'!BR14)/(C$195-C$194)*10)),1))</f>
        <v>2</v>
      </c>
      <c r="D11" s="94">
        <f t="shared" si="0"/>
        <v>2</v>
      </c>
      <c r="E11" s="93">
        <f>IF('Indicator Data'!BT14="No data","x",ROUND(IF('Indicator Data'!BT14&gt;E$195,0,IF('Indicator Data'!BT14&lt;E$194,10,(E$195-'Indicator Data'!BT14)/(E$195-E$194)*10)),1))</f>
        <v>2.4</v>
      </c>
      <c r="F11" s="93">
        <f>IF('Indicator Data'!BS14="No data","x",ROUND(IF('Indicator Data'!BS14&gt;F$195,0,IF('Indicator Data'!BS14&lt;F$194,10,(F$195-'Indicator Data'!BS14)/(F$195-F$194)*10)),1))</f>
        <v>2.1</v>
      </c>
      <c r="G11" s="94">
        <f t="shared" si="1"/>
        <v>2.2999999999999998</v>
      </c>
      <c r="H11" s="95">
        <f t="shared" si="2"/>
        <v>2.2000000000000002</v>
      </c>
      <c r="I11" s="93" t="str">
        <f>IF('Indicator Data'!BV14="No data","x",ROUND(IF('Indicator Data'!BV14^2&gt;I$195,0,IF('Indicator Data'!BV14^2&lt;I$194,10,(I$195-'Indicator Data'!BV14^2)/(I$195-I$194)*10)),1))</f>
        <v>x</v>
      </c>
      <c r="J11" s="93">
        <f>IF(OR('Indicator Data'!BU14=0,'Indicator Data'!BU14="No data"),"x",ROUND(IF('Indicator Data'!BU14&gt;J$195,0,IF('Indicator Data'!BU14&lt;J$194,10,(J$195-'Indicator Data'!BU14)/(J$195-J$194)*10)),1))</f>
        <v>0</v>
      </c>
      <c r="K11" s="93">
        <f>IF('Indicator Data'!BW14="No data","x",ROUND(IF('Indicator Data'!BW14&gt;K$195,0,IF('Indicator Data'!BW14&lt;K$194,10,(K$195-'Indicator Data'!BW14)/(K$195-K$194)*10)),1))</f>
        <v>1.6</v>
      </c>
      <c r="L11" s="93">
        <f>IF('Indicator Data'!BX14="No data","x",ROUND(IF('Indicator Data'!BX14&gt;L$195,0,IF('Indicator Data'!BX14&lt;L$194,10,(L$195-'Indicator Data'!BX14)/(L$195-L$194)*10)),1))</f>
        <v>1.7</v>
      </c>
      <c r="M11" s="94">
        <f t="shared" si="3"/>
        <v>1.1000000000000001</v>
      </c>
      <c r="N11" s="143">
        <f>IF('Indicator Data'!BY14="No data","x",'Indicator Data'!BY14/'Indicator Data'!CM14*100)</f>
        <v>351.90331153150748</v>
      </c>
      <c r="O11" s="93">
        <f t="shared" si="4"/>
        <v>0</v>
      </c>
      <c r="P11" s="93">
        <f>IF('Indicator Data'!BZ14="No data","x",ROUND(IF('Indicator Data'!BZ14&gt;P$195,0,IF('Indicator Data'!BZ14&lt;P$194,10,(P$195-'Indicator Data'!BZ14)/(P$195-P$194)*10)),1))</f>
        <v>0</v>
      </c>
      <c r="Q11" s="93">
        <f>IF('Indicator Data'!CA14="No data","x",ROUND(IF('Indicator Data'!CA14&gt;Q$195,0,IF('Indicator Data'!CA14&lt;Q$194,10,(Q$195-'Indicator Data'!CA14)/(Q$195-Q$194)*10)),1))</f>
        <v>0</v>
      </c>
      <c r="R11" s="94">
        <f t="shared" si="5"/>
        <v>0</v>
      </c>
      <c r="S11" s="93">
        <f>IF('Indicator Data'!CB14="No data","x",ROUND(IF('Indicator Data'!CB14&gt;S$195,0,IF('Indicator Data'!CB14&lt;S$194,10,(S$195-'Indicator Data'!CB14)/(S$195-S$194)*10)),1))</f>
        <v>0</v>
      </c>
      <c r="T11" s="143">
        <f>IF('Indicator Data'!CD14="No data","x",ROUND(IF('Indicator Data'!CD14&gt;T$195,0,IF('Indicator Data'!CD14&lt;T$194,10,(T$195-'Indicator Data'!CD14)/(T$195-T$194)*10)),1))</f>
        <v>2</v>
      </c>
      <c r="U11" s="143">
        <f>IF('Indicator Data'!CE14="No data","x",ROUND(IF('Indicator Data'!CE14&gt;U$195,0,IF('Indicator Data'!CE14&lt;U$194,10,(U$195-'Indicator Data'!CE14)/(U$195-U$194)*10)),1))</f>
        <v>1.7</v>
      </c>
      <c r="V11" s="143" t="str">
        <f>IF('Indicator Data'!CF14="No data","x",ROUND(IF('Indicator Data'!CF14&gt;V$195,0,IF('Indicator Data'!CF14&lt;V$194,10,(V$195-'Indicator Data'!CF14)/(V$195-V$194)*10)),1))</f>
        <v>x</v>
      </c>
      <c r="W11" s="143">
        <f>IF('Indicator Data'!CC14="No data","x",ROUND(IF('Indicator Data'!CC14&gt;W$195,0,IF('Indicator Data'!CC14&lt;W$194,10,(W$195-'Indicator Data'!CC14)/(W$195-W$194)*10)),1))</f>
        <v>0.8</v>
      </c>
      <c r="X11" s="93">
        <f t="shared" si="6"/>
        <v>1.85</v>
      </c>
      <c r="Y11" s="93">
        <f>IF('Indicator Data'!CG14="No data","x",ROUND(IF('Indicator Data'!CG14&gt;Y$195,0,IF('Indicator Data'!CG14&lt;Y$194,10,(Y$195-'Indicator Data'!CG14)/(Y$195-Y$194)*10)),1))</f>
        <v>0</v>
      </c>
      <c r="Z11" s="93">
        <f>IF('Indicator Data'!CH14="No data","x",ROUND(IF('Indicator Data'!CH14&gt;Z$195,10,IF('Indicator Data'!CH14&lt;Z$194,0,10-(Z$195-'Indicator Data'!CH14)/(Z$195-Z$194)*10)),1))</f>
        <v>0</v>
      </c>
      <c r="AA11" s="93">
        <f>IF('Indicator Data'!CI14="No data","x",ROUND(IF('Indicator Data'!CI14&gt;AA$195,0,IF('Indicator Data'!CI14&lt;AA$194,10,(AA$195-'Indicator Data'!CI14)/(AA$195-AA$194)*10)),1))</f>
        <v>10</v>
      </c>
      <c r="AB11" s="94">
        <f t="shared" si="7"/>
        <v>0.5</v>
      </c>
      <c r="AC11" s="95">
        <f t="shared" si="8"/>
        <v>0.5</v>
      </c>
      <c r="AD11" s="177"/>
    </row>
    <row r="12" spans="1:30" s="4" customFormat="1" x14ac:dyDescent="0.25">
      <c r="A12" s="126" t="str">
        <f>'Indicator Data'!A15</f>
        <v>Azerbaijan</v>
      </c>
      <c r="B12" s="47" t="str">
        <f>'Indicator Data'!B15</f>
        <v>AZE</v>
      </c>
      <c r="C12" s="93" t="str">
        <f>IF('Indicator Data'!BR15="No data","x",ROUND(IF('Indicator Data'!BR15&gt;C$195,0,IF('Indicator Data'!BR15&lt;C$194,10,(C$195-'Indicator Data'!BR15)/(C$195-C$194)*10)),1))</f>
        <v>x</v>
      </c>
      <c r="D12" s="94" t="str">
        <f t="shared" si="0"/>
        <v>x</v>
      </c>
      <c r="E12" s="93">
        <f>IF('Indicator Data'!BT15="No data","x",ROUND(IF('Indicator Data'!BT15&gt;E$195,0,IF('Indicator Data'!BT15&lt;E$194,10,(E$195-'Indicator Data'!BT15)/(E$195-E$194)*10)),1))</f>
        <v>7.5</v>
      </c>
      <c r="F12" s="93">
        <f>IF('Indicator Data'!BS15="No data","x",ROUND(IF('Indicator Data'!BS15&gt;F$195,0,IF('Indicator Data'!BS15&lt;F$194,10,(F$195-'Indicator Data'!BS15)/(F$195-F$194)*10)),1))</f>
        <v>5.3</v>
      </c>
      <c r="G12" s="94">
        <f t="shared" si="1"/>
        <v>6.4</v>
      </c>
      <c r="H12" s="95">
        <f t="shared" si="2"/>
        <v>6.4</v>
      </c>
      <c r="I12" s="93">
        <f>IF('Indicator Data'!BV15="No data","x",ROUND(IF('Indicator Data'!BV15^2&gt;I$195,0,IF('Indicator Data'!BV15^2&lt;I$194,10,(I$195-'Indicator Data'!BV15^2)/(I$195-I$194)*10)),1))</f>
        <v>0</v>
      </c>
      <c r="J12" s="93">
        <f>IF(OR('Indicator Data'!BU15=0,'Indicator Data'!BU15="No data"),"x",ROUND(IF('Indicator Data'!BU15&gt;J$195,0,IF('Indicator Data'!BU15&lt;J$194,10,(J$195-'Indicator Data'!BU15)/(J$195-J$194)*10)),1))</f>
        <v>0</v>
      </c>
      <c r="K12" s="93">
        <f>IF('Indicator Data'!BW15="No data","x",ROUND(IF('Indicator Data'!BW15&gt;K$195,0,IF('Indicator Data'!BW15&lt;K$194,10,(K$195-'Indicator Data'!BW15)/(K$195-K$194)*10)),1))</f>
        <v>2.2000000000000002</v>
      </c>
      <c r="L12" s="93">
        <f>IF('Indicator Data'!BX15="No data","x",ROUND(IF('Indicator Data'!BX15&gt;L$195,0,IF('Indicator Data'!BX15&lt;L$194,10,(L$195-'Indicator Data'!BX15)/(L$195-L$194)*10)),1))</f>
        <v>4.8</v>
      </c>
      <c r="M12" s="94">
        <f t="shared" si="3"/>
        <v>1.8</v>
      </c>
      <c r="N12" s="143">
        <f>IF('Indicator Data'!BY15="No data","x",'Indicator Data'!BY15/'Indicator Data'!CM15*100)</f>
        <v>31.454910595465652</v>
      </c>
      <c r="O12" s="93">
        <f t="shared" si="4"/>
        <v>6.9</v>
      </c>
      <c r="P12" s="93">
        <f>IF('Indicator Data'!BZ15="No data","x",ROUND(IF('Indicator Data'!BZ15&gt;P$195,0,IF('Indicator Data'!BZ15&lt;P$194,10,(P$195-'Indicator Data'!BZ15)/(P$195-P$194)*10)),1))</f>
        <v>0.8</v>
      </c>
      <c r="Q12" s="93">
        <f>IF('Indicator Data'!CA15="No data","x",ROUND(IF('Indicator Data'!CA15&gt;Q$195,0,IF('Indicator Data'!CA15&lt;Q$194,10,(Q$195-'Indicator Data'!CA15)/(Q$195-Q$194)*10)),1))</f>
        <v>1.7</v>
      </c>
      <c r="R12" s="94">
        <f t="shared" si="5"/>
        <v>3.1</v>
      </c>
      <c r="S12" s="93">
        <f>IF('Indicator Data'!CB15="No data","x",ROUND(IF('Indicator Data'!CB15&gt;S$195,0,IF('Indicator Data'!CB15&lt;S$194,10,(S$195-'Indicator Data'!CB15)/(S$195-S$194)*10)),1))</f>
        <v>1.4</v>
      </c>
      <c r="T12" s="143">
        <f>IF('Indicator Data'!CD15="No data","x",ROUND(IF('Indicator Data'!CD15&gt;T$195,0,IF('Indicator Data'!CD15&lt;T$194,10,(T$195-'Indicator Data'!CD15)/(T$195-T$194)*10)),1))</f>
        <v>0.3</v>
      </c>
      <c r="U12" s="143">
        <f>IF('Indicator Data'!CE15="No data","x",ROUND(IF('Indicator Data'!CE15&gt;U$195,0,IF('Indicator Data'!CE15&lt;U$194,10,(U$195-'Indicator Data'!CE15)/(U$195-U$194)*10)),1))</f>
        <v>0.2</v>
      </c>
      <c r="V12" s="143">
        <f>IF('Indicator Data'!CF15="No data","x",ROUND(IF('Indicator Data'!CF15&gt;V$195,0,IF('Indicator Data'!CF15&lt;V$194,10,(V$195-'Indicator Data'!CF15)/(V$195-V$194)*10)),1))</f>
        <v>0.3</v>
      </c>
      <c r="W12" s="143">
        <f>IF('Indicator Data'!CC15="No data","x",ROUND(IF('Indicator Data'!CC15&gt;W$195,0,IF('Indicator Data'!CC15&lt;W$194,10,(W$195-'Indicator Data'!CC15)/(W$195-W$194)*10)),1))</f>
        <v>0.3</v>
      </c>
      <c r="X12" s="93">
        <f t="shared" si="6"/>
        <v>0.26666666666666666</v>
      </c>
      <c r="Y12" s="93">
        <f>IF('Indicator Data'!CG15="No data","x",ROUND(IF('Indicator Data'!CG15&gt;Y$195,0,IF('Indicator Data'!CG15&lt;Y$194,10,(Y$195-'Indicator Data'!CG15)/(Y$195-Y$194)*10)),1))</f>
        <v>6.1</v>
      </c>
      <c r="Z12" s="93">
        <f>IF('Indicator Data'!CH15="No data","x",ROUND(IF('Indicator Data'!CH15&gt;Z$195,10,IF('Indicator Data'!CH15&lt;Z$194,0,10-(Z$195-'Indicator Data'!CH15)/(Z$195-Z$194)*10)),1))</f>
        <v>0.3</v>
      </c>
      <c r="AA12" s="93">
        <f>IF('Indicator Data'!CI15="No data","x",ROUND(IF('Indicator Data'!CI15&gt;AA$195,0,IF('Indicator Data'!CI15&lt;AA$194,10,(AA$195-'Indicator Data'!CI15)/(AA$195-AA$194)*10)),1))</f>
        <v>10</v>
      </c>
      <c r="AB12" s="94">
        <f t="shared" si="7"/>
        <v>2</v>
      </c>
      <c r="AC12" s="95">
        <f t="shared" si="8"/>
        <v>2.2999999999999998</v>
      </c>
      <c r="AD12" s="177"/>
    </row>
    <row r="13" spans="1:30" s="4" customFormat="1" x14ac:dyDescent="0.25">
      <c r="A13" s="126" t="str">
        <f>'Indicator Data'!A16</f>
        <v>Bahamas</v>
      </c>
      <c r="B13" s="47" t="str">
        <f>'Indicator Data'!B16</f>
        <v>BHS</v>
      </c>
      <c r="C13" s="93" t="str">
        <f>IF('Indicator Data'!BR16="No data","x",ROUND(IF('Indicator Data'!BR16&gt;C$195,0,IF('Indicator Data'!BR16&lt;C$194,10,(C$195-'Indicator Data'!BR16)/(C$195-C$194)*10)),1))</f>
        <v>x</v>
      </c>
      <c r="D13" s="94" t="str">
        <f t="shared" si="0"/>
        <v>x</v>
      </c>
      <c r="E13" s="93">
        <f>IF('Indicator Data'!BT16="No data","x",ROUND(IF('Indicator Data'!BT16&gt;E$195,0,IF('Indicator Data'!BT16&lt;E$194,10,(E$195-'Indicator Data'!BT16)/(E$195-E$194)*10)),1))</f>
        <v>3.5</v>
      </c>
      <c r="F13" s="93">
        <f>IF('Indicator Data'!BS16="No data","x",ROUND(IF('Indicator Data'!BS16&gt;F$195,0,IF('Indicator Data'!BS16&lt;F$194,10,(F$195-'Indicator Data'!BS16)/(F$195-F$194)*10)),1))</f>
        <v>3.8</v>
      </c>
      <c r="G13" s="94">
        <f t="shared" si="1"/>
        <v>3.7</v>
      </c>
      <c r="H13" s="95">
        <f t="shared" si="2"/>
        <v>3.7</v>
      </c>
      <c r="I13" s="93" t="str">
        <f>IF('Indicator Data'!BV16="No data","x",ROUND(IF('Indicator Data'!BV16^2&gt;I$195,0,IF('Indicator Data'!BV16^2&lt;I$194,10,(I$195-'Indicator Data'!BV16^2)/(I$195-I$194)*10)),1))</f>
        <v>x</v>
      </c>
      <c r="J13" s="93">
        <f>IF(OR('Indicator Data'!BU16=0,'Indicator Data'!BU16="No data"),"x",ROUND(IF('Indicator Data'!BU16&gt;J$195,0,IF('Indicator Data'!BU16&lt;J$194,10,(J$195-'Indicator Data'!BU16)/(J$195-J$194)*10)),1))</f>
        <v>0</v>
      </c>
      <c r="K13" s="93">
        <f>IF('Indicator Data'!BW16="No data","x",ROUND(IF('Indicator Data'!BW16&gt;K$195,0,IF('Indicator Data'!BW16&lt;K$194,10,(K$195-'Indicator Data'!BW16)/(K$195-K$194)*10)),1))</f>
        <v>2</v>
      </c>
      <c r="L13" s="93">
        <f>IF('Indicator Data'!BX16="No data","x",ROUND(IF('Indicator Data'!BX16&gt;L$195,0,IF('Indicator Data'!BX16&lt;L$194,10,(L$195-'Indicator Data'!BX16)/(L$195-L$194)*10)),1))</f>
        <v>5.5</v>
      </c>
      <c r="M13" s="94">
        <f t="shared" si="3"/>
        <v>2.5</v>
      </c>
      <c r="N13" s="143">
        <f>IF('Indicator Data'!BY16="No data","x",'Indicator Data'!BY16/'Indicator Data'!CM16*100)</f>
        <v>47.952047952047955</v>
      </c>
      <c r="O13" s="93">
        <f t="shared" si="4"/>
        <v>5.3</v>
      </c>
      <c r="P13" s="93">
        <f>IF('Indicator Data'!BZ16="No data","x",ROUND(IF('Indicator Data'!BZ16&gt;P$195,0,IF('Indicator Data'!BZ16&lt;P$194,10,(P$195-'Indicator Data'!BZ16)/(P$195-P$194)*10)),1))</f>
        <v>0.6</v>
      </c>
      <c r="Q13" s="93">
        <f>IF('Indicator Data'!CA16="No data","x",ROUND(IF('Indicator Data'!CA16&gt;Q$195,0,IF('Indicator Data'!CA16&lt;Q$194,10,(Q$195-'Indicator Data'!CA16)/(Q$195-Q$194)*10)),1))</f>
        <v>0.2</v>
      </c>
      <c r="R13" s="94">
        <f t="shared" si="5"/>
        <v>2</v>
      </c>
      <c r="S13" s="93">
        <f>IF('Indicator Data'!CB16="No data","x",ROUND(IF('Indicator Data'!CB16&gt;S$195,0,IF('Indicator Data'!CB16&lt;S$194,10,(S$195-'Indicator Data'!CB16)/(S$195-S$194)*10)),1))</f>
        <v>5.2</v>
      </c>
      <c r="T13" s="143">
        <f>IF('Indicator Data'!CD16="No data","x",ROUND(IF('Indicator Data'!CD16&gt;T$195,0,IF('Indicator Data'!CD16&lt;T$194,10,(T$195-'Indicator Data'!CD16)/(T$195-T$194)*10)),1))</f>
        <v>0.8</v>
      </c>
      <c r="U13" s="143">
        <f>IF('Indicator Data'!CE16="No data","x",ROUND(IF('Indicator Data'!CE16&gt;U$195,0,IF('Indicator Data'!CE16&lt;U$194,10,(U$195-'Indicator Data'!CE16)/(U$195-U$194)*10)),1))</f>
        <v>4.2</v>
      </c>
      <c r="V13" s="143">
        <f>IF('Indicator Data'!CF16="No data","x",ROUND(IF('Indicator Data'!CF16&gt;V$195,0,IF('Indicator Data'!CF16&lt;V$194,10,(V$195-'Indicator Data'!CF16)/(V$195-V$194)*10)),1))</f>
        <v>0.8</v>
      </c>
      <c r="W13" s="143">
        <f>IF('Indicator Data'!CC16="No data","x",ROUND(IF('Indicator Data'!CC16&gt;W$195,0,IF('Indicator Data'!CC16&lt;W$194,10,(W$195-'Indicator Data'!CC16)/(W$195-W$194)*10)),1))</f>
        <v>2.2999999999999998</v>
      </c>
      <c r="X13" s="93">
        <f t="shared" si="6"/>
        <v>1.9333333333333333</v>
      </c>
      <c r="Y13" s="93">
        <f>IF('Indicator Data'!CG16="No data","x",ROUND(IF('Indicator Data'!CG16&gt;Y$195,0,IF('Indicator Data'!CG16&lt;Y$194,10,(Y$195-'Indicator Data'!CG16)/(Y$195-Y$194)*10)),1))</f>
        <v>5.3</v>
      </c>
      <c r="Z13" s="93">
        <f>IF('Indicator Data'!CH16="No data","x",ROUND(IF('Indicator Data'!CH16&gt;Z$195,10,IF('Indicator Data'!CH16&lt;Z$194,0,10-(Z$195-'Indicator Data'!CH16)/(Z$195-Z$194)*10)),1))</f>
        <v>0.9</v>
      </c>
      <c r="AA13" s="93">
        <f>IF('Indicator Data'!CI16="No data","x",ROUND(IF('Indicator Data'!CI16&gt;AA$195,0,IF('Indicator Data'!CI16&lt;AA$194,10,(AA$195-'Indicator Data'!CI16)/(AA$195-AA$194)*10)),1))</f>
        <v>10</v>
      </c>
      <c r="AB13" s="94">
        <f t="shared" si="7"/>
        <v>3.3</v>
      </c>
      <c r="AC13" s="95">
        <f t="shared" si="8"/>
        <v>2.6</v>
      </c>
      <c r="AD13" s="177"/>
    </row>
    <row r="14" spans="1:30" s="4" customFormat="1" x14ac:dyDescent="0.25">
      <c r="A14" s="126" t="str">
        <f>'Indicator Data'!A17</f>
        <v>Bahrain</v>
      </c>
      <c r="B14" s="47" t="str">
        <f>'Indicator Data'!B17</f>
        <v>BHR</v>
      </c>
      <c r="C14" s="93">
        <f>IF('Indicator Data'!BR17="No data","x",ROUND(IF('Indicator Data'!BR17&gt;C$195,0,IF('Indicator Data'!BR17&lt;C$194,10,(C$195-'Indicator Data'!BR17)/(C$195-C$194)*10)),1))</f>
        <v>3.8</v>
      </c>
      <c r="D14" s="94">
        <f t="shared" si="0"/>
        <v>3.8</v>
      </c>
      <c r="E14" s="93">
        <f>IF('Indicator Data'!BT17="No data","x",ROUND(IF('Indicator Data'!BT17&gt;E$195,0,IF('Indicator Data'!BT17&lt;E$194,10,(E$195-'Indicator Data'!BT17)/(E$195-E$194)*10)),1))</f>
        <v>6.4</v>
      </c>
      <c r="F14" s="93">
        <f>IF('Indicator Data'!BS17="No data","x",ROUND(IF('Indicator Data'!BS17&gt;F$195,0,IF('Indicator Data'!BS17&lt;F$194,10,(F$195-'Indicator Data'!BS17)/(F$195-F$194)*10)),1))</f>
        <v>4.5999999999999996</v>
      </c>
      <c r="G14" s="94">
        <f t="shared" si="1"/>
        <v>5.5</v>
      </c>
      <c r="H14" s="95">
        <f t="shared" si="2"/>
        <v>4.7</v>
      </c>
      <c r="I14" s="93">
        <f>IF('Indicator Data'!BV17="No data","x",ROUND(IF('Indicator Data'!BV17^2&gt;I$195,0,IF('Indicator Data'!BV17^2&lt;I$194,10,(I$195-'Indicator Data'!BV17^2)/(I$195-I$194)*10)),1))</f>
        <v>0.9</v>
      </c>
      <c r="J14" s="93">
        <f>IF(OR('Indicator Data'!BU17=0,'Indicator Data'!BU17="No data"),"x",ROUND(IF('Indicator Data'!BU17&gt;J$195,0,IF('Indicator Data'!BU17&lt;J$194,10,(J$195-'Indicator Data'!BU17)/(J$195-J$194)*10)),1))</f>
        <v>0</v>
      </c>
      <c r="K14" s="93">
        <f>IF('Indicator Data'!BW17="No data","x",ROUND(IF('Indicator Data'!BW17&gt;K$195,0,IF('Indicator Data'!BW17&lt;K$194,10,(K$195-'Indicator Data'!BW17)/(K$195-K$194)*10)),1))</f>
        <v>0.2</v>
      </c>
      <c r="L14" s="93">
        <f>IF('Indicator Data'!BX17="No data","x",ROUND(IF('Indicator Data'!BX17&gt;L$195,0,IF('Indicator Data'!BX17&lt;L$194,10,(L$195-'Indicator Data'!BX17)/(L$195-L$194)*10)),1))</f>
        <v>0</v>
      </c>
      <c r="M14" s="94">
        <f t="shared" si="3"/>
        <v>0.3</v>
      </c>
      <c r="N14" s="143">
        <f>IF('Indicator Data'!BY17="No data","x",'Indicator Data'!BY17/'Indicator Data'!CM17*100)</f>
        <v>447.36842105263162</v>
      </c>
      <c r="O14" s="93">
        <f t="shared" si="4"/>
        <v>0</v>
      </c>
      <c r="P14" s="93">
        <f>IF('Indicator Data'!BZ17="No data","x",ROUND(IF('Indicator Data'!BZ17&gt;P$195,0,IF('Indicator Data'!BZ17&lt;P$194,10,(P$195-'Indicator Data'!BZ17)/(P$195-P$194)*10)),1))</f>
        <v>0</v>
      </c>
      <c r="Q14" s="93">
        <f>IF('Indicator Data'!CA17="No data","x",ROUND(IF('Indicator Data'!CA17&gt;Q$195,0,IF('Indicator Data'!CA17&lt;Q$194,10,(Q$195-'Indicator Data'!CA17)/(Q$195-Q$194)*10)),1))</f>
        <v>0</v>
      </c>
      <c r="R14" s="94">
        <f t="shared" si="5"/>
        <v>0</v>
      </c>
      <c r="S14" s="93">
        <f>IF('Indicator Data'!CB17="No data","x",ROUND(IF('Indicator Data'!CB17&gt;S$195,0,IF('Indicator Data'!CB17&lt;S$194,10,(S$195-'Indicator Data'!CB17)/(S$195-S$194)*10)),1))</f>
        <v>7.7</v>
      </c>
      <c r="T14" s="143">
        <f>IF('Indicator Data'!CD17="No data","x",ROUND(IF('Indicator Data'!CD17&gt;T$195,0,IF('Indicator Data'!CD17&lt;T$194,10,(T$195-'Indicator Data'!CD17)/(T$195-T$194)*10)),1))</f>
        <v>0</v>
      </c>
      <c r="U14" s="143">
        <f>IF('Indicator Data'!CE17="No data","x",ROUND(IF('Indicator Data'!CE17&gt;U$195,0,IF('Indicator Data'!CE17&lt;U$194,10,(U$195-'Indicator Data'!CE17)/(U$195-U$194)*10)),1))</f>
        <v>0</v>
      </c>
      <c r="V14" s="143">
        <f>IF('Indicator Data'!CF17="No data","x",ROUND(IF('Indicator Data'!CF17&gt;V$195,0,IF('Indicator Data'!CF17&lt;V$194,10,(V$195-'Indicator Data'!CF17)/(V$195-V$194)*10)),1))</f>
        <v>0</v>
      </c>
      <c r="W14" s="143">
        <f>IF('Indicator Data'!CC17="No data","x",ROUND(IF('Indicator Data'!CC17&gt;W$195,0,IF('Indicator Data'!CC17&lt;W$194,10,(W$195-'Indicator Data'!CC17)/(W$195-W$194)*10)),1))</f>
        <v>0</v>
      </c>
      <c r="X14" s="93">
        <f t="shared" si="6"/>
        <v>0</v>
      </c>
      <c r="Y14" s="93">
        <f>IF('Indicator Data'!CG17="No data","x",ROUND(IF('Indicator Data'!CG17&gt;Y$195,0,IF('Indicator Data'!CG17&lt;Y$194,10,(Y$195-'Indicator Data'!CG17)/(Y$195-Y$194)*10)),1))</f>
        <v>3.8</v>
      </c>
      <c r="Z14" s="93">
        <f>IF('Indicator Data'!CH17="No data","x",ROUND(IF('Indicator Data'!CH17&gt;Z$195,10,IF('Indicator Data'!CH17&lt;Z$194,0,10-(Z$195-'Indicator Data'!CH17)/(Z$195-Z$194)*10)),1))</f>
        <v>0.2</v>
      </c>
      <c r="AA14" s="93">
        <f>IF('Indicator Data'!CI17="No data","x",ROUND(IF('Indicator Data'!CI17&gt;AA$195,0,IF('Indicator Data'!CI17&lt;AA$194,10,(AA$195-'Indicator Data'!CI17)/(AA$195-AA$194)*10)),1))</f>
        <v>10</v>
      </c>
      <c r="AB14" s="94">
        <f t="shared" si="7"/>
        <v>2.9</v>
      </c>
      <c r="AC14" s="95">
        <f t="shared" si="8"/>
        <v>1.1000000000000001</v>
      </c>
      <c r="AD14" s="177"/>
    </row>
    <row r="15" spans="1:30" s="4" customFormat="1" x14ac:dyDescent="0.25">
      <c r="A15" s="126" t="str">
        <f>'Indicator Data'!A18</f>
        <v>Bangladesh</v>
      </c>
      <c r="B15" s="47" t="str">
        <f>'Indicator Data'!B18</f>
        <v>BGD</v>
      </c>
      <c r="C15" s="93">
        <f>IF('Indicator Data'!BR18="No data","x",ROUND(IF('Indicator Data'!BR18&gt;C$195,0,IF('Indicator Data'!BR18&lt;C$194,10,(C$195-'Indicator Data'!BR18)/(C$195-C$194)*10)),1))</f>
        <v>3</v>
      </c>
      <c r="D15" s="94">
        <f t="shared" si="0"/>
        <v>3</v>
      </c>
      <c r="E15" s="93">
        <f>IF('Indicator Data'!BT18="No data","x",ROUND(IF('Indicator Data'!BT18&gt;E$195,0,IF('Indicator Data'!BT18&lt;E$194,10,(E$195-'Indicator Data'!BT18)/(E$195-E$194)*10)),1))</f>
        <v>7.4</v>
      </c>
      <c r="F15" s="93">
        <f>IF('Indicator Data'!BS18="No data","x",ROUND(IF('Indicator Data'!BS18&gt;F$195,0,IF('Indicator Data'!BS18&lt;F$194,10,(F$195-'Indicator Data'!BS18)/(F$195-F$194)*10)),1))</f>
        <v>6.5</v>
      </c>
      <c r="G15" s="94">
        <f t="shared" si="1"/>
        <v>7</v>
      </c>
      <c r="H15" s="95">
        <f t="shared" si="2"/>
        <v>5</v>
      </c>
      <c r="I15" s="93">
        <f>IF('Indicator Data'!BV18="No data","x",ROUND(IF('Indicator Data'!BV18^2&gt;I$195,0,IF('Indicator Data'!BV18^2&lt;I$194,10,(I$195-'Indicator Data'!BV18^2)/(I$195-I$194)*10)),1))</f>
        <v>5.2</v>
      </c>
      <c r="J15" s="93">
        <f>IF(OR('Indicator Data'!BU18=0,'Indicator Data'!BU18="No data"),"x",ROUND(IF('Indicator Data'!BU18&gt;J$195,0,IF('Indicator Data'!BU18&lt;J$194,10,(J$195-'Indicator Data'!BU18)/(J$195-J$194)*10)),1))</f>
        <v>1.2</v>
      </c>
      <c r="K15" s="93">
        <f>IF('Indicator Data'!BW18="No data","x",ROUND(IF('Indicator Data'!BW18&gt;K$195,0,IF('Indicator Data'!BW18&lt;K$194,10,(K$195-'Indicator Data'!BW18)/(K$195-K$194)*10)),1))</f>
        <v>8.1999999999999993</v>
      </c>
      <c r="L15" s="93">
        <f>IF('Indicator Data'!BX18="No data","x",ROUND(IF('Indicator Data'!BX18&gt;L$195,0,IF('Indicator Data'!BX18&lt;L$194,10,(L$195-'Indicator Data'!BX18)/(L$195-L$194)*10)),1))</f>
        <v>6.3</v>
      </c>
      <c r="M15" s="94">
        <f t="shared" si="3"/>
        <v>5.2</v>
      </c>
      <c r="N15" s="143">
        <f>IF('Indicator Data'!BY18="No data","x",'Indicator Data'!BY18/'Indicator Data'!CM18*100)</f>
        <v>18.437427978796958</v>
      </c>
      <c r="O15" s="93">
        <f t="shared" si="4"/>
        <v>8.1999999999999993</v>
      </c>
      <c r="P15" s="93">
        <f>IF('Indicator Data'!BZ18="No data","x",ROUND(IF('Indicator Data'!BZ18&gt;P$195,0,IF('Indicator Data'!BZ18&lt;P$194,10,(P$195-'Indicator Data'!BZ18)/(P$195-P$194)*10)),1))</f>
        <v>5.8</v>
      </c>
      <c r="Q15" s="93">
        <f>IF('Indicator Data'!CA18="No data","x",ROUND(IF('Indicator Data'!CA18&gt;Q$195,0,IF('Indicator Data'!CA18&lt;Q$194,10,(Q$195-'Indicator Data'!CA18)/(Q$195-Q$194)*10)),1))</f>
        <v>0.6</v>
      </c>
      <c r="R15" s="94">
        <f t="shared" si="5"/>
        <v>4.9000000000000004</v>
      </c>
      <c r="S15" s="93">
        <f>IF('Indicator Data'!CB18="No data","x",ROUND(IF('Indicator Data'!CB18&gt;S$195,0,IF('Indicator Data'!CB18&lt;S$194,10,(S$195-'Indicator Data'!CB18)/(S$195-S$194)*10)),1))</f>
        <v>8.6999999999999993</v>
      </c>
      <c r="T15" s="143">
        <f>IF('Indicator Data'!CD18="No data","x",ROUND(IF('Indicator Data'!CD18&gt;T$195,0,IF('Indicator Data'!CD18&lt;T$194,10,(T$195-'Indicator Data'!CD18)/(T$195-T$194)*10)),1))</f>
        <v>0.3</v>
      </c>
      <c r="U15" s="143">
        <f>IF('Indicator Data'!CE18="No data","x",ROUND(IF('Indicator Data'!CE18&gt;U$195,0,IF('Indicator Data'!CE18&lt;U$194,10,(U$195-'Indicator Data'!CE18)/(U$195-U$194)*10)),1))</f>
        <v>1</v>
      </c>
      <c r="V15" s="143">
        <f>IF('Indicator Data'!CF18="No data","x",ROUND(IF('Indicator Data'!CF18&gt;V$195,0,IF('Indicator Data'!CF18&lt;V$194,10,(V$195-'Indicator Data'!CF18)/(V$195-V$194)*10)),1))</f>
        <v>0.3</v>
      </c>
      <c r="W15" s="143">
        <f>IF('Indicator Data'!CC18="No data","x",ROUND(IF('Indicator Data'!CC18&gt;W$195,0,IF('Indicator Data'!CC18&lt;W$194,10,(W$195-'Indicator Data'!CC18)/(W$195-W$194)*10)),1))</f>
        <v>1.3</v>
      </c>
      <c r="X15" s="93">
        <f t="shared" si="6"/>
        <v>0.53333333333333333</v>
      </c>
      <c r="Y15" s="93">
        <f>IF('Indicator Data'!CG18="No data","x",ROUND(IF('Indicator Data'!CG18&gt;Y$195,0,IF('Indicator Data'!CG18&lt;Y$194,10,(Y$195-'Indicator Data'!CG18)/(Y$195-Y$194)*10)),1))</f>
        <v>9.9</v>
      </c>
      <c r="Z15" s="93">
        <f>IF('Indicator Data'!CH18="No data","x",ROUND(IF('Indicator Data'!CH18&gt;Z$195,10,IF('Indicator Data'!CH18&lt;Z$194,0,10-(Z$195-'Indicator Data'!CH18)/(Z$195-Z$194)*10)),1))</f>
        <v>2</v>
      </c>
      <c r="AA15" s="93">
        <f>IF('Indicator Data'!CI18="No data","x",ROUND(IF('Indicator Data'!CI18&gt;AA$195,0,IF('Indicator Data'!CI18&lt;AA$194,10,(AA$195-'Indicator Data'!CI18)/(AA$195-AA$194)*10)),1))</f>
        <v>10</v>
      </c>
      <c r="AB15" s="94">
        <f t="shared" si="7"/>
        <v>5.3</v>
      </c>
      <c r="AC15" s="95">
        <f t="shared" si="8"/>
        <v>5.0999999999999996</v>
      </c>
      <c r="AD15" s="177"/>
    </row>
    <row r="16" spans="1:30" s="4" customFormat="1" x14ac:dyDescent="0.25">
      <c r="A16" s="126" t="str">
        <f>'Indicator Data'!A19</f>
        <v>Barbados</v>
      </c>
      <c r="B16" s="47" t="str">
        <f>'Indicator Data'!B19</f>
        <v>BRB</v>
      </c>
      <c r="C16" s="93">
        <f>IF('Indicator Data'!BR19="No data","x",ROUND(IF('Indicator Data'!BR19&gt;C$195,0,IF('Indicator Data'!BR19&lt;C$194,10,(C$195-'Indicator Data'!BR19)/(C$195-C$194)*10)),1))</f>
        <v>2.8</v>
      </c>
      <c r="D16" s="94">
        <f t="shared" si="0"/>
        <v>2.8</v>
      </c>
      <c r="E16" s="93">
        <f>IF('Indicator Data'!BT19="No data","x",ROUND(IF('Indicator Data'!BT19&gt;E$195,0,IF('Indicator Data'!BT19&lt;E$194,10,(E$195-'Indicator Data'!BT19)/(E$195-E$194)*10)),1))</f>
        <v>3.2</v>
      </c>
      <c r="F16" s="93">
        <f>IF('Indicator Data'!BS19="No data","x",ROUND(IF('Indicator Data'!BS19&gt;F$195,0,IF('Indicator Data'!BS19&lt;F$194,10,(F$195-'Indicator Data'!BS19)/(F$195-F$194)*10)),1))</f>
        <v>3.3</v>
      </c>
      <c r="G16" s="94">
        <f t="shared" si="1"/>
        <v>3.3</v>
      </c>
      <c r="H16" s="95">
        <f t="shared" si="2"/>
        <v>3.1</v>
      </c>
      <c r="I16" s="93" t="str">
        <f>IF('Indicator Data'!BV19="No data","x",ROUND(IF('Indicator Data'!BV19^2&gt;I$195,0,IF('Indicator Data'!BV19^2&lt;I$194,10,(I$195-'Indicator Data'!BV19^2)/(I$195-I$194)*10)),1))</f>
        <v>x</v>
      </c>
      <c r="J16" s="93">
        <f>IF(OR('Indicator Data'!BU19=0,'Indicator Data'!BU19="No data"),"x",ROUND(IF('Indicator Data'!BU19&gt;J$195,0,IF('Indicator Data'!BU19&lt;J$194,10,(J$195-'Indicator Data'!BU19)/(J$195-J$194)*10)),1))</f>
        <v>0</v>
      </c>
      <c r="K16" s="93">
        <f>IF('Indicator Data'!BW19="No data","x",ROUND(IF('Indicator Data'!BW19&gt;K$195,0,IF('Indicator Data'!BW19&lt;K$194,10,(K$195-'Indicator Data'!BW19)/(K$195-K$194)*10)),1))</f>
        <v>2.1</v>
      </c>
      <c r="L16" s="93">
        <f>IF('Indicator Data'!BX19="No data","x",ROUND(IF('Indicator Data'!BX19&gt;L$195,0,IF('Indicator Data'!BX19&lt;L$194,10,(L$195-'Indicator Data'!BX19)/(L$195-L$194)*10)),1))</f>
        <v>4.4000000000000004</v>
      </c>
      <c r="M16" s="94">
        <f t="shared" si="3"/>
        <v>2.2000000000000002</v>
      </c>
      <c r="N16" s="143">
        <f>IF('Indicator Data'!BY19="No data","x",'Indicator Data'!BY19/'Indicator Data'!CM19*100)</f>
        <v>418.60465116279073</v>
      </c>
      <c r="O16" s="93">
        <f t="shared" si="4"/>
        <v>0</v>
      </c>
      <c r="P16" s="93">
        <f>IF('Indicator Data'!BZ19="No data","x",ROUND(IF('Indicator Data'!BZ19&gt;P$195,0,IF('Indicator Data'!BZ19&lt;P$194,10,(P$195-'Indicator Data'!BZ19)/(P$195-P$194)*10)),1))</f>
        <v>0.3</v>
      </c>
      <c r="Q16" s="93">
        <f>IF('Indicator Data'!CA19="No data","x",ROUND(IF('Indicator Data'!CA19&gt;Q$195,0,IF('Indicator Data'!CA19&lt;Q$194,10,(Q$195-'Indicator Data'!CA19)/(Q$195-Q$194)*10)),1))</f>
        <v>0.3</v>
      </c>
      <c r="R16" s="94">
        <f t="shared" si="5"/>
        <v>0.2</v>
      </c>
      <c r="S16" s="93">
        <f>IF('Indicator Data'!CB19="No data","x",ROUND(IF('Indicator Data'!CB19&gt;S$195,0,IF('Indicator Data'!CB19&lt;S$194,10,(S$195-'Indicator Data'!CB19)/(S$195-S$194)*10)),1))</f>
        <v>3.8</v>
      </c>
      <c r="T16" s="143">
        <f>IF('Indicator Data'!CD19="No data","x",ROUND(IF('Indicator Data'!CD19&gt;T$195,0,IF('Indicator Data'!CD19&lt;T$194,10,(T$195-'Indicator Data'!CD19)/(T$195-T$194)*10)),1))</f>
        <v>0.3</v>
      </c>
      <c r="U16" s="143">
        <f>IF('Indicator Data'!CE19="No data","x",ROUND(IF('Indicator Data'!CE19&gt;U$195,0,IF('Indicator Data'!CE19&lt;U$194,10,(U$195-'Indicator Data'!CE19)/(U$195-U$194)*10)),1))</f>
        <v>2</v>
      </c>
      <c r="V16" s="143">
        <f>IF('Indicator Data'!CF19="No data","x",ROUND(IF('Indicator Data'!CF19&gt;V$195,0,IF('Indicator Data'!CF19&lt;V$194,10,(V$195-'Indicator Data'!CF19)/(V$195-V$194)*10)),1))</f>
        <v>0.5</v>
      </c>
      <c r="W16" s="143">
        <f>IF('Indicator Data'!CC19="No data","x",ROUND(IF('Indicator Data'!CC19&gt;W$195,0,IF('Indicator Data'!CC19&lt;W$194,10,(W$195-'Indicator Data'!CC19)/(W$195-W$194)*10)),1))</f>
        <v>1.8</v>
      </c>
      <c r="X16" s="93">
        <f t="shared" si="6"/>
        <v>0.93333333333333324</v>
      </c>
      <c r="Y16" s="93">
        <f>IF('Indicator Data'!CG19="No data","x",ROUND(IF('Indicator Data'!CG19&gt;Y$195,0,IF('Indicator Data'!CG19&lt;Y$194,10,(Y$195-'Indicator Data'!CG19)/(Y$195-Y$194)*10)),1))</f>
        <v>5.7</v>
      </c>
      <c r="Z16" s="93">
        <f>IF('Indicator Data'!CH19="No data","x",ROUND(IF('Indicator Data'!CH19&gt;Z$195,10,IF('Indicator Data'!CH19&lt;Z$194,0,10-(Z$195-'Indicator Data'!CH19)/(Z$195-Z$194)*10)),1))</f>
        <v>0.3</v>
      </c>
      <c r="AA16" s="93">
        <f>IF('Indicator Data'!CI19="No data","x",ROUND(IF('Indicator Data'!CI19&gt;AA$195,0,IF('Indicator Data'!CI19&lt;AA$194,10,(AA$195-'Indicator Data'!CI19)/(AA$195-AA$194)*10)),1))</f>
        <v>10</v>
      </c>
      <c r="AB16" s="94">
        <f t="shared" si="7"/>
        <v>2.7</v>
      </c>
      <c r="AC16" s="95">
        <f t="shared" si="8"/>
        <v>1.7</v>
      </c>
      <c r="AD16" s="177"/>
    </row>
    <row r="17" spans="1:30" s="4" customFormat="1" x14ac:dyDescent="0.25">
      <c r="A17" s="126" t="str">
        <f>'Indicator Data'!A20</f>
        <v>Belarus</v>
      </c>
      <c r="B17" s="47" t="str">
        <f>'Indicator Data'!B20</f>
        <v>BLR</v>
      </c>
      <c r="C17" s="93">
        <f>IF('Indicator Data'!BR20="No data","x",ROUND(IF('Indicator Data'!BR20&gt;C$195,0,IF('Indicator Data'!BR20&lt;C$194,10,(C$195-'Indicator Data'!BR20)/(C$195-C$194)*10)),1))</f>
        <v>2.8</v>
      </c>
      <c r="D17" s="94">
        <f t="shared" si="0"/>
        <v>2.8</v>
      </c>
      <c r="E17" s="93">
        <f>IF('Indicator Data'!BT20="No data","x",ROUND(IF('Indicator Data'!BT20&gt;E$195,0,IF('Indicator Data'!BT20&lt;E$194,10,(E$195-'Indicator Data'!BT20)/(E$195-E$194)*10)),1))</f>
        <v>5.6</v>
      </c>
      <c r="F17" s="93">
        <f>IF('Indicator Data'!BS20="No data","x",ROUND(IF('Indicator Data'!BS20&gt;F$195,0,IF('Indicator Data'!BS20&lt;F$194,10,(F$195-'Indicator Data'!BS20)/(F$195-F$194)*10)),1))</f>
        <v>5.7</v>
      </c>
      <c r="G17" s="94">
        <f t="shared" si="1"/>
        <v>5.7</v>
      </c>
      <c r="H17" s="95">
        <f t="shared" si="2"/>
        <v>4.3</v>
      </c>
      <c r="I17" s="93">
        <f>IF('Indicator Data'!BV20="No data","x",ROUND(IF('Indicator Data'!BV20^2&gt;I$195,0,IF('Indicator Data'!BV20^2&lt;I$194,10,(I$195-'Indicator Data'!BV20^2)/(I$195-I$194)*10)),1))</f>
        <v>0.1</v>
      </c>
      <c r="J17" s="93">
        <f>IF(OR('Indicator Data'!BU20=0,'Indicator Data'!BU20="No data"),"x",ROUND(IF('Indicator Data'!BU20&gt;J$195,0,IF('Indicator Data'!BU20&lt;J$194,10,(J$195-'Indicator Data'!BU20)/(J$195-J$194)*10)),1))</f>
        <v>0</v>
      </c>
      <c r="K17" s="93">
        <f>IF('Indicator Data'!BW20="No data","x",ROUND(IF('Indicator Data'!BW20&gt;K$195,0,IF('Indicator Data'!BW20&lt;K$194,10,(K$195-'Indicator Data'!BW20)/(K$195-K$194)*10)),1))</f>
        <v>2.9</v>
      </c>
      <c r="L17" s="93">
        <f>IF('Indicator Data'!BX20="No data","x",ROUND(IF('Indicator Data'!BX20&gt;L$195,0,IF('Indicator Data'!BX20&lt;L$194,10,(L$195-'Indicator Data'!BX20)/(L$195-L$194)*10)),1))</f>
        <v>3.9</v>
      </c>
      <c r="M17" s="94">
        <f t="shared" si="3"/>
        <v>1.7</v>
      </c>
      <c r="N17" s="143">
        <f>IF('Indicator Data'!BY20="No data","x",'Indicator Data'!BY20/'Indicator Data'!CM20*100)</f>
        <v>98.565866640382438</v>
      </c>
      <c r="O17" s="93">
        <f t="shared" si="4"/>
        <v>0.1</v>
      </c>
      <c r="P17" s="93">
        <f>IF('Indicator Data'!BZ20="No data","x",ROUND(IF('Indicator Data'!BZ20&gt;P$195,0,IF('Indicator Data'!BZ20&lt;P$194,10,(P$195-'Indicator Data'!BZ20)/(P$195-P$194)*10)),1))</f>
        <v>0.2</v>
      </c>
      <c r="Q17" s="93">
        <f>IF('Indicator Data'!CA20="No data","x",ROUND(IF('Indicator Data'!CA20&gt;Q$195,0,IF('Indicator Data'!CA20&lt;Q$194,10,(Q$195-'Indicator Data'!CA20)/(Q$195-Q$194)*10)),1))</f>
        <v>0.7</v>
      </c>
      <c r="R17" s="94">
        <f t="shared" si="5"/>
        <v>0.3</v>
      </c>
      <c r="S17" s="93">
        <f>IF('Indicator Data'!CB20="No data","x",ROUND(IF('Indicator Data'!CB20&gt;S$195,0,IF('Indicator Data'!CB20&lt;S$194,10,(S$195-'Indicator Data'!CB20)/(S$195-S$194)*10)),1))</f>
        <v>0</v>
      </c>
      <c r="T17" s="143">
        <f>IF('Indicator Data'!CD20="No data","x",ROUND(IF('Indicator Data'!CD20&gt;T$195,0,IF('Indicator Data'!CD20&lt;T$194,10,(T$195-'Indicator Data'!CD20)/(T$195-T$194)*10)),1))</f>
        <v>0.2</v>
      </c>
      <c r="U17" s="143">
        <f>IF('Indicator Data'!CE20="No data","x",ROUND(IF('Indicator Data'!CE20&gt;U$195,0,IF('Indicator Data'!CE20&lt;U$194,10,(U$195-'Indicator Data'!CE20)/(U$195-U$194)*10)),1))</f>
        <v>0.2</v>
      </c>
      <c r="V17" s="143" t="str">
        <f>IF('Indicator Data'!CF20="No data","x",ROUND(IF('Indicator Data'!CF20&gt;V$195,0,IF('Indicator Data'!CF20&lt;V$194,10,(V$195-'Indicator Data'!CF20)/(V$195-V$194)*10)),1))</f>
        <v>x</v>
      </c>
      <c r="W17" s="143">
        <f>IF('Indicator Data'!CC20="No data","x",ROUND(IF('Indicator Data'!CC20&gt;W$195,0,IF('Indicator Data'!CC20&lt;W$194,10,(W$195-'Indicator Data'!CC20)/(W$195-W$194)*10)),1))</f>
        <v>0.5</v>
      </c>
      <c r="X17" s="93">
        <f t="shared" si="6"/>
        <v>0.2</v>
      </c>
      <c r="Y17" s="93">
        <f>IF('Indicator Data'!CG20="No data","x",ROUND(IF('Indicator Data'!CG20&gt;Y$195,0,IF('Indicator Data'!CG20&lt;Y$194,10,(Y$195-'Indicator Data'!CG20)/(Y$195-Y$194)*10)),1))</f>
        <v>6.3</v>
      </c>
      <c r="Z17" s="93">
        <f>IF('Indicator Data'!CH20="No data","x",ROUND(IF('Indicator Data'!CH20&gt;Z$195,10,IF('Indicator Data'!CH20&lt;Z$194,0,10-(Z$195-'Indicator Data'!CH20)/(Z$195-Z$194)*10)),1))</f>
        <v>0</v>
      </c>
      <c r="AA17" s="93">
        <f>IF('Indicator Data'!CI20="No data","x",ROUND(IF('Indicator Data'!CI20&gt;AA$195,0,IF('Indicator Data'!CI20&lt;AA$194,10,(AA$195-'Indicator Data'!CI20)/(AA$195-AA$194)*10)),1))</f>
        <v>10</v>
      </c>
      <c r="AB17" s="94">
        <f t="shared" si="7"/>
        <v>1.6</v>
      </c>
      <c r="AC17" s="95">
        <f t="shared" si="8"/>
        <v>1.2</v>
      </c>
      <c r="AD17" s="177"/>
    </row>
    <row r="18" spans="1:30" s="4" customFormat="1" x14ac:dyDescent="0.25">
      <c r="A18" s="126" t="str">
        <f>'Indicator Data'!A21</f>
        <v>Belgium</v>
      </c>
      <c r="B18" s="47" t="str">
        <f>'Indicator Data'!B21</f>
        <v>BEL</v>
      </c>
      <c r="C18" s="93" t="str">
        <f>IF('Indicator Data'!BR21="No data","x",ROUND(IF('Indicator Data'!BR21&gt;C$195,0,IF('Indicator Data'!BR21&lt;C$194,10,(C$195-'Indicator Data'!BR21)/(C$195-C$194)*10)),1))</f>
        <v>x</v>
      </c>
      <c r="D18" s="94" t="str">
        <f t="shared" si="0"/>
        <v>x</v>
      </c>
      <c r="E18" s="93">
        <f>IF('Indicator Data'!BT21="No data","x",ROUND(IF('Indicator Data'!BT21&gt;E$195,0,IF('Indicator Data'!BT21&lt;E$194,10,(E$195-'Indicator Data'!BT21)/(E$195-E$194)*10)),1))</f>
        <v>2.5</v>
      </c>
      <c r="F18" s="93">
        <f>IF('Indicator Data'!BS21="No data","x",ROUND(IF('Indicator Data'!BS21&gt;F$195,0,IF('Indicator Data'!BS21&lt;F$194,10,(F$195-'Indicator Data'!BS21)/(F$195-F$194)*10)),1))</f>
        <v>2.6</v>
      </c>
      <c r="G18" s="94">
        <f t="shared" si="1"/>
        <v>2.6</v>
      </c>
      <c r="H18" s="95">
        <f t="shared" si="2"/>
        <v>2.6</v>
      </c>
      <c r="I18" s="93" t="str">
        <f>IF('Indicator Data'!BV21="No data","x",ROUND(IF('Indicator Data'!BV21^2&gt;I$195,0,IF('Indicator Data'!BV21^2&lt;I$194,10,(I$195-'Indicator Data'!BV21^2)/(I$195-I$194)*10)),1))</f>
        <v>x</v>
      </c>
      <c r="J18" s="93">
        <f>IF(OR('Indicator Data'!BU21=0,'Indicator Data'!BU21="No data"),"x",ROUND(IF('Indicator Data'!BU21&gt;J$195,0,IF('Indicator Data'!BU21&lt;J$194,10,(J$195-'Indicator Data'!BU21)/(J$195-J$194)*10)),1))</f>
        <v>0</v>
      </c>
      <c r="K18" s="93">
        <f>IF('Indicator Data'!BW21="No data","x",ROUND(IF('Indicator Data'!BW21&gt;K$195,0,IF('Indicator Data'!BW21&lt;K$194,10,(K$195-'Indicator Data'!BW21)/(K$195-K$194)*10)),1))</f>
        <v>1.4</v>
      </c>
      <c r="L18" s="93">
        <f>IF('Indicator Data'!BX21="No data","x",ROUND(IF('Indicator Data'!BX21&gt;L$195,0,IF('Indicator Data'!BX21&lt;L$194,10,(L$195-'Indicator Data'!BX21)/(L$195-L$194)*10)),1))</f>
        <v>4.5999999999999996</v>
      </c>
      <c r="M18" s="94">
        <f t="shared" si="3"/>
        <v>2</v>
      </c>
      <c r="N18" s="143">
        <f>IF('Indicator Data'!BY21="No data","x",'Indicator Data'!BY21/'Indicator Data'!CM21*100)</f>
        <v>495.37648612945839</v>
      </c>
      <c r="O18" s="93">
        <f t="shared" si="4"/>
        <v>0</v>
      </c>
      <c r="P18" s="93">
        <f>IF('Indicator Data'!BZ21="No data","x",ROUND(IF('Indicator Data'!BZ21&gt;P$195,0,IF('Indicator Data'!BZ21&lt;P$194,10,(P$195-'Indicator Data'!BZ21)/(P$195-P$194)*10)),1))</f>
        <v>0.1</v>
      </c>
      <c r="Q18" s="93">
        <f>IF('Indicator Data'!CA21="No data","x",ROUND(IF('Indicator Data'!CA21&gt;Q$195,0,IF('Indicator Data'!CA21&lt;Q$194,10,(Q$195-'Indicator Data'!CA21)/(Q$195-Q$194)*10)),1))</f>
        <v>0</v>
      </c>
      <c r="R18" s="94">
        <f t="shared" si="5"/>
        <v>0</v>
      </c>
      <c r="S18" s="93">
        <f>IF('Indicator Data'!CB21="No data","x",ROUND(IF('Indicator Data'!CB21&gt;S$195,0,IF('Indicator Data'!CB21&lt;S$194,10,(S$195-'Indicator Data'!CB21)/(S$195-S$194)*10)),1))</f>
        <v>1.7</v>
      </c>
      <c r="T18" s="143">
        <f>IF('Indicator Data'!CD21="No data","x",ROUND(IF('Indicator Data'!CD21&gt;T$195,0,IF('Indicator Data'!CD21&lt;T$194,10,(T$195-'Indicator Data'!CD21)/(T$195-T$194)*10)),1))</f>
        <v>0.2</v>
      </c>
      <c r="U18" s="143">
        <f>IF('Indicator Data'!CE21="No data","x",ROUND(IF('Indicator Data'!CE21&gt;U$195,0,IF('Indicator Data'!CE21&lt;U$194,10,(U$195-'Indicator Data'!CE21)/(U$195-U$194)*10)),1))</f>
        <v>2.4</v>
      </c>
      <c r="V18" s="143">
        <f>IF('Indicator Data'!CF21="No data","x",ROUND(IF('Indicator Data'!CF21&gt;V$195,0,IF('Indicator Data'!CF21&lt;V$194,10,(V$195-'Indicator Data'!CF21)/(V$195-V$194)*10)),1))</f>
        <v>0.8</v>
      </c>
      <c r="W18" s="143">
        <f>IF('Indicator Data'!CC21="No data","x",ROUND(IF('Indicator Data'!CC21&gt;W$195,0,IF('Indicator Data'!CC21&lt;W$194,10,(W$195-'Indicator Data'!CC21)/(W$195-W$194)*10)),1))</f>
        <v>0.8</v>
      </c>
      <c r="X18" s="93">
        <f t="shared" si="6"/>
        <v>1.1333333333333335</v>
      </c>
      <c r="Y18" s="93">
        <f>IF('Indicator Data'!CG21="No data","x",ROUND(IF('Indicator Data'!CG21&gt;Y$195,0,IF('Indicator Data'!CG21&lt;Y$194,10,(Y$195-'Indicator Data'!CG21)/(Y$195-Y$194)*10)),1))</f>
        <v>0</v>
      </c>
      <c r="Z18" s="93">
        <f>IF('Indicator Data'!CH21="No data","x",ROUND(IF('Indicator Data'!CH21&gt;Z$195,10,IF('Indicator Data'!CH21&lt;Z$194,0,10-(Z$195-'Indicator Data'!CH21)/(Z$195-Z$194)*10)),1))</f>
        <v>0.1</v>
      </c>
      <c r="AA18" s="93">
        <f>IF('Indicator Data'!CI21="No data","x",ROUND(IF('Indicator Data'!CI21&gt;AA$195,0,IF('Indicator Data'!CI21&lt;AA$194,10,(AA$195-'Indicator Data'!CI21)/(AA$195-AA$194)*10)),1))</f>
        <v>10</v>
      </c>
      <c r="AB18" s="94">
        <f t="shared" si="7"/>
        <v>0.7</v>
      </c>
      <c r="AC18" s="95">
        <f t="shared" si="8"/>
        <v>0.9</v>
      </c>
      <c r="AD18" s="177"/>
    </row>
    <row r="19" spans="1:30" s="4" customFormat="1" x14ac:dyDescent="0.25">
      <c r="A19" s="126" t="str">
        <f>'Indicator Data'!A22</f>
        <v>Belize</v>
      </c>
      <c r="B19" s="47" t="str">
        <f>'Indicator Data'!B22</f>
        <v>BLZ</v>
      </c>
      <c r="C19" s="93" t="str">
        <f>IF('Indicator Data'!BR22="No data","x",ROUND(IF('Indicator Data'!BR22&gt;C$195,0,IF('Indicator Data'!BR22&lt;C$194,10,(C$195-'Indicator Data'!BR22)/(C$195-C$194)*10)),1))</f>
        <v>x</v>
      </c>
      <c r="D19" s="94" t="str">
        <f t="shared" si="0"/>
        <v>x</v>
      </c>
      <c r="E19" s="93" t="str">
        <f>IF('Indicator Data'!BT22="No data","x",ROUND(IF('Indicator Data'!BT22&gt;E$195,0,IF('Indicator Data'!BT22&lt;E$194,10,(E$195-'Indicator Data'!BT22)/(E$195-E$194)*10)),1))</f>
        <v>x</v>
      </c>
      <c r="F19" s="93">
        <f>IF('Indicator Data'!BS22="No data","x",ROUND(IF('Indicator Data'!BS22&gt;F$195,0,IF('Indicator Data'!BS22&lt;F$194,10,(F$195-'Indicator Data'!BS22)/(F$195-F$194)*10)),1))</f>
        <v>6.3</v>
      </c>
      <c r="G19" s="94">
        <f t="shared" si="1"/>
        <v>6.3</v>
      </c>
      <c r="H19" s="95">
        <f t="shared" si="2"/>
        <v>6.3</v>
      </c>
      <c r="I19" s="93">
        <f>IF('Indicator Data'!BV22="No data","x",ROUND(IF('Indicator Data'!BV22^2&gt;I$195,0,IF('Indicator Data'!BV22^2&lt;I$194,10,(I$195-'Indicator Data'!BV22^2)/(I$195-I$194)*10)),1))</f>
        <v>3.5</v>
      </c>
      <c r="J19" s="93">
        <f>IF(OR('Indicator Data'!BU22=0,'Indicator Data'!BU22="No data"),"x",ROUND(IF('Indicator Data'!BU22&gt;J$195,0,IF('Indicator Data'!BU22&lt;J$194,10,(J$195-'Indicator Data'!BU22)/(J$195-J$194)*10)),1))</f>
        <v>0.2</v>
      </c>
      <c r="K19" s="93">
        <f>IF('Indicator Data'!BW22="No data","x",ROUND(IF('Indicator Data'!BW22&gt;K$195,0,IF('Indicator Data'!BW22&lt;K$194,10,(K$195-'Indicator Data'!BW22)/(K$195-K$194)*10)),1))</f>
        <v>5.5</v>
      </c>
      <c r="L19" s="93">
        <f>IF('Indicator Data'!BX22="No data","x",ROUND(IF('Indicator Data'!BX22&gt;L$195,0,IF('Indicator Data'!BX22&lt;L$194,10,(L$195-'Indicator Data'!BX22)/(L$195-L$194)*10)),1))</f>
        <v>7</v>
      </c>
      <c r="M19" s="94">
        <f t="shared" si="3"/>
        <v>4.0999999999999996</v>
      </c>
      <c r="N19" s="143">
        <f>IF('Indicator Data'!BY22="No data","x",'Indicator Data'!BY22/'Indicator Data'!CM22*100)</f>
        <v>26.3042525208242</v>
      </c>
      <c r="O19" s="93">
        <f t="shared" si="4"/>
        <v>7.4</v>
      </c>
      <c r="P19" s="93">
        <f>IF('Indicator Data'!BZ22="No data","x",ROUND(IF('Indicator Data'!BZ22&gt;P$195,0,IF('Indicator Data'!BZ22&lt;P$194,10,(P$195-'Indicator Data'!BZ22)/(P$195-P$194)*10)),1))</f>
        <v>1.3</v>
      </c>
      <c r="Q19" s="93">
        <f>IF('Indicator Data'!CA22="No data","x",ROUND(IF('Indicator Data'!CA22&gt;Q$195,0,IF('Indicator Data'!CA22&lt;Q$194,10,(Q$195-'Indicator Data'!CA22)/(Q$195-Q$194)*10)),1))</f>
        <v>0.4</v>
      </c>
      <c r="R19" s="94">
        <f t="shared" si="5"/>
        <v>3</v>
      </c>
      <c r="S19" s="93">
        <f>IF('Indicator Data'!CB22="No data","x",ROUND(IF('Indicator Data'!CB22&gt;S$195,0,IF('Indicator Data'!CB22&lt;S$194,10,(S$195-'Indicator Data'!CB22)/(S$195-S$194)*10)),1))</f>
        <v>7.2</v>
      </c>
      <c r="T19" s="143">
        <f>IF('Indicator Data'!CD22="No data","x",ROUND(IF('Indicator Data'!CD22&gt;T$195,0,IF('Indicator Data'!CD22&lt;T$194,10,(T$195-'Indicator Data'!CD22)/(T$195-T$194)*10)),1))</f>
        <v>0.7</v>
      </c>
      <c r="U19" s="143">
        <f>IF('Indicator Data'!CE22="No data","x",ROUND(IF('Indicator Data'!CE22&gt;U$195,0,IF('Indicator Data'!CE22&lt;U$194,10,(U$195-'Indicator Data'!CE22)/(U$195-U$194)*10)),1))</f>
        <v>0.5</v>
      </c>
      <c r="V19" s="143" t="str">
        <f>IF('Indicator Data'!CF22="No data","x",ROUND(IF('Indicator Data'!CF22&gt;V$195,0,IF('Indicator Data'!CF22&lt;V$194,10,(V$195-'Indicator Data'!CF22)/(V$195-V$194)*10)),1))</f>
        <v>x</v>
      </c>
      <c r="W19" s="143">
        <f>IF('Indicator Data'!CC22="No data","x",ROUND(IF('Indicator Data'!CC22&gt;W$195,0,IF('Indicator Data'!CC22&lt;W$194,10,(W$195-'Indicator Data'!CC22)/(W$195-W$194)*10)),1))</f>
        <v>2.2999999999999998</v>
      </c>
      <c r="X19" s="93">
        <f t="shared" si="6"/>
        <v>0.6</v>
      </c>
      <c r="Y19" s="93">
        <f>IF('Indicator Data'!CG22="No data","x",ROUND(IF('Indicator Data'!CG22&gt;Y$195,0,IF('Indicator Data'!CG22&lt;Y$194,10,(Y$195-'Indicator Data'!CG22)/(Y$195-Y$194)*10)),1))</f>
        <v>8.3000000000000007</v>
      </c>
      <c r="Z19" s="93">
        <f>IF('Indicator Data'!CH22="No data","x",ROUND(IF('Indicator Data'!CH22&gt;Z$195,10,IF('Indicator Data'!CH22&lt;Z$194,0,10-(Z$195-'Indicator Data'!CH22)/(Z$195-Z$194)*10)),1))</f>
        <v>0.3</v>
      </c>
      <c r="AA19" s="93">
        <f>IF('Indicator Data'!CI22="No data","x",ROUND(IF('Indicator Data'!CI22&gt;AA$195,0,IF('Indicator Data'!CI22&lt;AA$194,10,(AA$195-'Indicator Data'!CI22)/(AA$195-AA$194)*10)),1))</f>
        <v>10</v>
      </c>
      <c r="AB19" s="94">
        <f t="shared" si="7"/>
        <v>4.0999999999999996</v>
      </c>
      <c r="AC19" s="95">
        <f t="shared" si="8"/>
        <v>3.7</v>
      </c>
      <c r="AD19" s="177"/>
    </row>
    <row r="20" spans="1:30" s="4" customFormat="1" x14ac:dyDescent="0.25">
      <c r="A20" s="126" t="str">
        <f>'Indicator Data'!A23</f>
        <v>Benin</v>
      </c>
      <c r="B20" s="47" t="str">
        <f>'Indicator Data'!B23</f>
        <v>BEN</v>
      </c>
      <c r="C20" s="93">
        <f>IF('Indicator Data'!BR23="No data","x",ROUND(IF('Indicator Data'!BR23&gt;C$195,0,IF('Indicator Data'!BR23&lt;C$194,10,(C$195-'Indicator Data'!BR23)/(C$195-C$194)*10)),1))</f>
        <v>5.5</v>
      </c>
      <c r="D20" s="94">
        <f t="shared" si="0"/>
        <v>5.5</v>
      </c>
      <c r="E20" s="93">
        <f>IF('Indicator Data'!BT23="No data","x",ROUND(IF('Indicator Data'!BT23&gt;E$195,0,IF('Indicator Data'!BT23&lt;E$194,10,(E$195-'Indicator Data'!BT23)/(E$195-E$194)*10)),1))</f>
        <v>6</v>
      </c>
      <c r="F20" s="93">
        <f>IF('Indicator Data'!BS23="No data","x",ROUND(IF('Indicator Data'!BS23&gt;F$195,0,IF('Indicator Data'!BS23&lt;F$194,10,(F$195-'Indicator Data'!BS23)/(F$195-F$194)*10)),1))</f>
        <v>6.3</v>
      </c>
      <c r="G20" s="94">
        <f t="shared" si="1"/>
        <v>6.2</v>
      </c>
      <c r="H20" s="95">
        <f t="shared" si="2"/>
        <v>5.9</v>
      </c>
      <c r="I20" s="93">
        <f>IF('Indicator Data'!BV23="No data","x",ROUND(IF('Indicator Data'!BV23^2&gt;I$195,0,IF('Indicator Data'!BV23^2&lt;I$194,10,(I$195-'Indicator Data'!BV23^2)/(I$195-I$194)*10)),1))</f>
        <v>9.4</v>
      </c>
      <c r="J20" s="93">
        <f>IF(OR('Indicator Data'!BU23=0,'Indicator Data'!BU23="No data"),"x",ROUND(IF('Indicator Data'!BU23&gt;J$195,0,IF('Indicator Data'!BU23&lt;J$194,10,(J$195-'Indicator Data'!BU23)/(J$195-J$194)*10)),1))</f>
        <v>5.7</v>
      </c>
      <c r="K20" s="93">
        <f>IF('Indicator Data'!BW23="No data","x",ROUND(IF('Indicator Data'!BW23&gt;K$195,0,IF('Indicator Data'!BW23&lt;K$194,10,(K$195-'Indicator Data'!BW23)/(K$195-K$194)*10)),1))</f>
        <v>8.8000000000000007</v>
      </c>
      <c r="L20" s="93">
        <f>IF('Indicator Data'!BX23="No data","x",ROUND(IF('Indicator Data'!BX23&gt;L$195,0,IF('Indicator Data'!BX23&lt;L$194,10,(L$195-'Indicator Data'!BX23)/(L$195-L$194)*10)),1))</f>
        <v>6.2</v>
      </c>
      <c r="M20" s="94">
        <f t="shared" si="3"/>
        <v>7.5</v>
      </c>
      <c r="N20" s="143">
        <f>IF('Indicator Data'!BY23="No data","x",'Indicator Data'!BY23/'Indicator Data'!CM23*100)</f>
        <v>11.528910961333807</v>
      </c>
      <c r="O20" s="93">
        <f t="shared" si="4"/>
        <v>8.9</v>
      </c>
      <c r="P20" s="93">
        <f>IF('Indicator Data'!BZ23="No data","x",ROUND(IF('Indicator Data'!BZ23&gt;P$195,0,IF('Indicator Data'!BZ23&lt;P$194,10,(P$195-'Indicator Data'!BZ23)/(P$195-P$194)*10)),1))</f>
        <v>9.3000000000000007</v>
      </c>
      <c r="Q20" s="93">
        <f>IF('Indicator Data'!CA23="No data","x",ROUND(IF('Indicator Data'!CA23&gt;Q$195,0,IF('Indicator Data'!CA23&lt;Q$194,10,(Q$195-'Indicator Data'!CA23)/(Q$195-Q$194)*10)),1))</f>
        <v>6.7</v>
      </c>
      <c r="R20" s="94">
        <f t="shared" si="5"/>
        <v>8.3000000000000007</v>
      </c>
      <c r="S20" s="93">
        <f>IF('Indicator Data'!CB23="No data","x",ROUND(IF('Indicator Data'!CB23&gt;S$195,0,IF('Indicator Data'!CB23&lt;S$194,10,(S$195-'Indicator Data'!CB23)/(S$195-S$194)*10)),1))</f>
        <v>9.6</v>
      </c>
      <c r="T20" s="143">
        <f>IF('Indicator Data'!CD23="No data","x",ROUND(IF('Indicator Data'!CD23&gt;T$195,0,IF('Indicator Data'!CD23&lt;T$194,10,(T$195-'Indicator Data'!CD23)/(T$195-T$194)*10)),1))</f>
        <v>2.9</v>
      </c>
      <c r="U20" s="143" t="str">
        <f>IF('Indicator Data'!CE23="No data","x",ROUND(IF('Indicator Data'!CE23&gt;U$195,0,IF('Indicator Data'!CE23&lt;U$194,10,(U$195-'Indicator Data'!CE23)/(U$195-U$194)*10)),1))</f>
        <v>x</v>
      </c>
      <c r="V20" s="143">
        <f>IF('Indicator Data'!CF23="No data","x",ROUND(IF('Indicator Data'!CF23&gt;V$195,0,IF('Indicator Data'!CF23&lt;V$194,10,(V$195-'Indicator Data'!CF23)/(V$195-V$194)*10)),1))</f>
        <v>4.0999999999999996</v>
      </c>
      <c r="W20" s="143">
        <f>IF('Indicator Data'!CC23="No data","x",ROUND(IF('Indicator Data'!CC23&gt;W$195,0,IF('Indicator Data'!CC23&lt;W$194,10,(W$195-'Indicator Data'!CC23)/(W$195-W$194)*10)),1))</f>
        <v>6.4</v>
      </c>
      <c r="X20" s="93">
        <f t="shared" si="6"/>
        <v>3.5</v>
      </c>
      <c r="Y20" s="93">
        <f>IF('Indicator Data'!CG23="No data","x",ROUND(IF('Indicator Data'!CG23&gt;Y$195,0,IF('Indicator Data'!CG23&lt;Y$194,10,(Y$195-'Indicator Data'!CG23)/(Y$195-Y$194)*10)),1))</f>
        <v>9.9</v>
      </c>
      <c r="Z20" s="93">
        <f>IF('Indicator Data'!CH23="No data","x",ROUND(IF('Indicator Data'!CH23&gt;Z$195,10,IF('Indicator Data'!CH23&lt;Z$194,0,10-(Z$195-'Indicator Data'!CH23)/(Z$195-Z$194)*10)),1))</f>
        <v>4.5</v>
      </c>
      <c r="AA20" s="93">
        <f>IF('Indicator Data'!CI23="No data","x",ROUND(IF('Indicator Data'!CI23&gt;AA$195,0,IF('Indicator Data'!CI23&lt;AA$194,10,(AA$195-'Indicator Data'!CI23)/(AA$195-AA$194)*10)),1))</f>
        <v>10</v>
      </c>
      <c r="AB20" s="94">
        <f t="shared" si="7"/>
        <v>6.9</v>
      </c>
      <c r="AC20" s="95">
        <f t="shared" si="8"/>
        <v>7.6</v>
      </c>
      <c r="AD20" s="177"/>
    </row>
    <row r="21" spans="1:30" s="4" customFormat="1" x14ac:dyDescent="0.25">
      <c r="A21" s="126" t="str">
        <f>'Indicator Data'!A24</f>
        <v>Bhutan</v>
      </c>
      <c r="B21" s="47" t="str">
        <f>'Indicator Data'!B24</f>
        <v>BTN</v>
      </c>
      <c r="C21" s="93">
        <f>IF('Indicator Data'!BR24="No data","x",ROUND(IF('Indicator Data'!BR24&gt;C$195,0,IF('Indicator Data'!BR24&lt;C$194,10,(C$195-'Indicator Data'!BR24)/(C$195-C$194)*10)),1))</f>
        <v>4.5</v>
      </c>
      <c r="D21" s="94">
        <f t="shared" si="0"/>
        <v>4.5</v>
      </c>
      <c r="E21" s="93">
        <f>IF('Indicator Data'!BT24="No data","x",ROUND(IF('Indicator Data'!BT24&gt;E$195,0,IF('Indicator Data'!BT24&lt;E$194,10,(E$195-'Indicator Data'!BT24)/(E$195-E$194)*10)),1))</f>
        <v>3.2</v>
      </c>
      <c r="F21" s="93">
        <f>IF('Indicator Data'!BS24="No data","x",ROUND(IF('Indicator Data'!BS24&gt;F$195,0,IF('Indicator Data'!BS24&lt;F$194,10,(F$195-'Indicator Data'!BS24)/(F$195-F$194)*10)),1))</f>
        <v>3.9</v>
      </c>
      <c r="G21" s="94">
        <f t="shared" si="1"/>
        <v>3.6</v>
      </c>
      <c r="H21" s="95">
        <f t="shared" si="2"/>
        <v>4.0999999999999996</v>
      </c>
      <c r="I21" s="93">
        <f>IF('Indicator Data'!BV24="No data","x",ROUND(IF('Indicator Data'!BV24^2&gt;I$195,0,IF('Indicator Data'!BV24^2&lt;I$194,10,(I$195-'Indicator Data'!BV24^2)/(I$195-I$194)*10)),1))</f>
        <v>6.5</v>
      </c>
      <c r="J21" s="93">
        <f>IF(OR('Indicator Data'!BU24=0,'Indicator Data'!BU24="No data"),"x",ROUND(IF('Indicator Data'!BU24&gt;J$195,0,IF('Indicator Data'!BU24&lt;J$194,10,(J$195-'Indicator Data'!BU24)/(J$195-J$194)*10)),1))</f>
        <v>0.2</v>
      </c>
      <c r="K21" s="93">
        <f>IF('Indicator Data'!BW24="No data","x",ROUND(IF('Indicator Data'!BW24&gt;K$195,0,IF('Indicator Data'!BW24&lt;K$194,10,(K$195-'Indicator Data'!BW24)/(K$195-K$194)*10)),1))</f>
        <v>5.8</v>
      </c>
      <c r="L21" s="93">
        <f>IF('Indicator Data'!BX24="No data","x",ROUND(IF('Indicator Data'!BX24&gt;L$195,0,IF('Indicator Data'!BX24&lt;L$194,10,(L$195-'Indicator Data'!BX24)/(L$195-L$194)*10)),1))</f>
        <v>5.7</v>
      </c>
      <c r="M21" s="94">
        <f t="shared" si="3"/>
        <v>4.5999999999999996</v>
      </c>
      <c r="N21" s="143">
        <f>IF('Indicator Data'!BY24="No data","x",'Indicator Data'!BY24/'Indicator Data'!CM24*100)</f>
        <v>4.1673178100744908</v>
      </c>
      <c r="O21" s="93">
        <f t="shared" si="4"/>
        <v>9.6999999999999993</v>
      </c>
      <c r="P21" s="93">
        <f>IF('Indicator Data'!BZ24="No data","x",ROUND(IF('Indicator Data'!BZ24&gt;P$195,0,IF('Indicator Data'!BZ24&lt;P$194,10,(P$195-'Indicator Data'!BZ24)/(P$195-P$194)*10)),1))</f>
        <v>3.4</v>
      </c>
      <c r="Q21" s="93">
        <f>IF('Indicator Data'!CA24="No data","x",ROUND(IF('Indicator Data'!CA24&gt;Q$195,0,IF('Indicator Data'!CA24&lt;Q$194,10,(Q$195-'Indicator Data'!CA24)/(Q$195-Q$194)*10)),1))</f>
        <v>0.6</v>
      </c>
      <c r="R21" s="94">
        <f t="shared" si="5"/>
        <v>4.5999999999999996</v>
      </c>
      <c r="S21" s="93">
        <f>IF('Indicator Data'!CB24="No data","x",ROUND(IF('Indicator Data'!CB24&gt;S$195,0,IF('Indicator Data'!CB24&lt;S$194,10,(S$195-'Indicator Data'!CB24)/(S$195-S$194)*10)),1))</f>
        <v>9.1</v>
      </c>
      <c r="T21" s="143">
        <f>IF('Indicator Data'!CD24="No data","x",ROUND(IF('Indicator Data'!CD24&gt;T$195,0,IF('Indicator Data'!CD24&lt;T$194,10,(T$195-'Indicator Data'!CD24)/(T$195-T$194)*10)),1))</f>
        <v>0.2</v>
      </c>
      <c r="U21" s="143">
        <f>IF('Indicator Data'!CE24="No data","x",ROUND(IF('Indicator Data'!CE24&gt;U$195,0,IF('Indicator Data'!CE24&lt;U$194,10,(U$195-'Indicator Data'!CE24)/(U$195-U$194)*10)),1))</f>
        <v>1.5</v>
      </c>
      <c r="V21" s="143" t="str">
        <f>IF('Indicator Data'!CF24="No data","x",ROUND(IF('Indicator Data'!CF24&gt;V$195,0,IF('Indicator Data'!CF24&lt;V$194,10,(V$195-'Indicator Data'!CF24)/(V$195-V$194)*10)),1))</f>
        <v>x</v>
      </c>
      <c r="W21" s="143">
        <f>IF('Indicator Data'!CC24="No data","x",ROUND(IF('Indicator Data'!CC24&gt;W$195,0,IF('Indicator Data'!CC24&lt;W$194,10,(W$195-'Indicator Data'!CC24)/(W$195-W$194)*10)),1))</f>
        <v>0.5</v>
      </c>
      <c r="X21" s="93">
        <f t="shared" si="6"/>
        <v>0.85</v>
      </c>
      <c r="Y21" s="93">
        <f>IF('Indicator Data'!CG24="No data","x",ROUND(IF('Indicator Data'!CG24&gt;Y$195,0,IF('Indicator Data'!CG24&lt;Y$194,10,(Y$195-'Indicator Data'!CG24)/(Y$195-Y$194)*10)),1))</f>
        <v>9.1999999999999993</v>
      </c>
      <c r="Z21" s="93">
        <f>IF('Indicator Data'!CH24="No data","x",ROUND(IF('Indicator Data'!CH24&gt;Z$195,10,IF('Indicator Data'!CH24&lt;Z$194,0,10-(Z$195-'Indicator Data'!CH24)/(Z$195-Z$194)*10)),1))</f>
        <v>1.6</v>
      </c>
      <c r="AA21" s="93">
        <f>IF('Indicator Data'!CI24="No data","x",ROUND(IF('Indicator Data'!CI24&gt;AA$195,0,IF('Indicator Data'!CI24&lt;AA$194,10,(AA$195-'Indicator Data'!CI24)/(AA$195-AA$194)*10)),1))</f>
        <v>10</v>
      </c>
      <c r="AB21" s="94">
        <f t="shared" si="7"/>
        <v>5.2</v>
      </c>
      <c r="AC21" s="95">
        <f t="shared" si="8"/>
        <v>4.8</v>
      </c>
      <c r="AD21" s="177"/>
    </row>
    <row r="22" spans="1:30" s="4" customFormat="1" x14ac:dyDescent="0.25">
      <c r="A22" s="126" t="str">
        <f>'Indicator Data'!A25</f>
        <v>Bolivia</v>
      </c>
      <c r="B22" s="47" t="str">
        <f>'Indicator Data'!B25</f>
        <v>BOL</v>
      </c>
      <c r="C22" s="93">
        <f>IF('Indicator Data'!BR25="No data","x",ROUND(IF('Indicator Data'!BR25&gt;C$195,0,IF('Indicator Data'!BR25&lt;C$194,10,(C$195-'Indicator Data'!BR25)/(C$195-C$194)*10)),1))</f>
        <v>5.6</v>
      </c>
      <c r="D22" s="94">
        <f t="shared" si="0"/>
        <v>5.6</v>
      </c>
      <c r="E22" s="93">
        <f>IF('Indicator Data'!BT25="No data","x",ROUND(IF('Indicator Data'!BT25&gt;E$195,0,IF('Indicator Data'!BT25&lt;E$194,10,(E$195-'Indicator Data'!BT25)/(E$195-E$194)*10)),1))</f>
        <v>7.1</v>
      </c>
      <c r="F22" s="93">
        <f>IF('Indicator Data'!BS25="No data","x",ROUND(IF('Indicator Data'!BS25&gt;F$195,0,IF('Indicator Data'!BS25&lt;F$194,10,(F$195-'Indicator Data'!BS25)/(F$195-F$194)*10)),1))</f>
        <v>5.8</v>
      </c>
      <c r="G22" s="94">
        <f t="shared" si="1"/>
        <v>6.5</v>
      </c>
      <c r="H22" s="95">
        <f t="shared" si="2"/>
        <v>6.1</v>
      </c>
      <c r="I22" s="93">
        <f>IF('Indicator Data'!BV25="No data","x",ROUND(IF('Indicator Data'!BV25^2&gt;I$195,0,IF('Indicator Data'!BV25^2&lt;I$194,10,(I$195-'Indicator Data'!BV25^2)/(I$195-I$194)*10)),1))</f>
        <v>1</v>
      </c>
      <c r="J22" s="93">
        <f>IF(OR('Indicator Data'!BU25=0,'Indicator Data'!BU25="No data"),"x",ROUND(IF('Indicator Data'!BU25&gt;J$195,0,IF('Indicator Data'!BU25&lt;J$194,10,(J$195-'Indicator Data'!BU25)/(J$195-J$194)*10)),1))</f>
        <v>0.8</v>
      </c>
      <c r="K22" s="93">
        <f>IF('Indicator Data'!BW25="No data","x",ROUND(IF('Indicator Data'!BW25&gt;K$195,0,IF('Indicator Data'!BW25&lt;K$194,10,(K$195-'Indicator Data'!BW25)/(K$195-K$194)*10)),1))</f>
        <v>6</v>
      </c>
      <c r="L22" s="93">
        <f>IF('Indicator Data'!BX25="No data","x",ROUND(IF('Indicator Data'!BX25&gt;L$195,0,IF('Indicator Data'!BX25&lt;L$194,10,(L$195-'Indicator Data'!BX25)/(L$195-L$194)*10)),1))</f>
        <v>5.6</v>
      </c>
      <c r="M22" s="94">
        <f t="shared" si="3"/>
        <v>3.4</v>
      </c>
      <c r="N22" s="143">
        <f>IF('Indicator Data'!BY25="No data","x",'Indicator Data'!BY25/'Indicator Data'!CM25*100)</f>
        <v>8.7695006000184623</v>
      </c>
      <c r="O22" s="93">
        <f t="shared" si="4"/>
        <v>9.1999999999999993</v>
      </c>
      <c r="P22" s="93">
        <f>IF('Indicator Data'!BZ25="No data","x",ROUND(IF('Indicator Data'!BZ25&gt;P$195,0,IF('Indicator Data'!BZ25&lt;P$194,10,(P$195-'Indicator Data'!BZ25)/(P$195-P$194)*10)),1))</f>
        <v>4.4000000000000004</v>
      </c>
      <c r="Q22" s="93">
        <f>IF('Indicator Data'!CA25="No data","x",ROUND(IF('Indicator Data'!CA25&gt;Q$195,0,IF('Indicator Data'!CA25&lt;Q$194,10,(Q$195-'Indicator Data'!CA25)/(Q$195-Q$194)*10)),1))</f>
        <v>1.4</v>
      </c>
      <c r="R22" s="94">
        <f t="shared" si="5"/>
        <v>5</v>
      </c>
      <c r="S22" s="93">
        <f>IF('Indicator Data'!CB25="No data","x",ROUND(IF('Indicator Data'!CB25&gt;S$195,0,IF('Indicator Data'!CB25&lt;S$194,10,(S$195-'Indicator Data'!CB25)/(S$195-S$194)*10)),1))</f>
        <v>6</v>
      </c>
      <c r="T22" s="143">
        <f>IF('Indicator Data'!CD25="No data","x",ROUND(IF('Indicator Data'!CD25&gt;T$195,0,IF('Indicator Data'!CD25&lt;T$194,10,(T$195-'Indicator Data'!CD25)/(T$195-T$194)*10)),1))</f>
        <v>0</v>
      </c>
      <c r="U22" s="143" t="str">
        <f>IF('Indicator Data'!CE25="No data","x",ROUND(IF('Indicator Data'!CE25&gt;U$195,0,IF('Indicator Data'!CE25&lt;U$194,10,(U$195-'Indicator Data'!CE25)/(U$195-U$194)*10)),1))</f>
        <v>x</v>
      </c>
      <c r="V22" s="143">
        <f>IF('Indicator Data'!CF25="No data","x",ROUND(IF('Indicator Data'!CF25&gt;V$195,0,IF('Indicator Data'!CF25&lt;V$194,10,(V$195-'Indicator Data'!CF25)/(V$195-V$194)*10)),1))</f>
        <v>0.3</v>
      </c>
      <c r="W22" s="143">
        <f>IF('Indicator Data'!CC25="No data","x",ROUND(IF('Indicator Data'!CC25&gt;W$195,0,IF('Indicator Data'!CC25&lt;W$194,10,(W$195-'Indicator Data'!CC25)/(W$195-W$194)*10)),1))</f>
        <v>4.0999999999999996</v>
      </c>
      <c r="X22" s="93">
        <f t="shared" si="6"/>
        <v>0.15</v>
      </c>
      <c r="Y22" s="93">
        <f>IF('Indicator Data'!CG25="No data","x",ROUND(IF('Indicator Data'!CG25&gt;Y$195,0,IF('Indicator Data'!CG25&lt;Y$194,10,(Y$195-'Indicator Data'!CG25)/(Y$195-Y$194)*10)),1))</f>
        <v>8.5</v>
      </c>
      <c r="Z22" s="93">
        <f>IF('Indicator Data'!CH25="No data","x",ROUND(IF('Indicator Data'!CH25&gt;Z$195,10,IF('Indicator Data'!CH25&lt;Z$194,0,10-(Z$195-'Indicator Data'!CH25)/(Z$195-Z$194)*10)),1))</f>
        <v>2.2999999999999998</v>
      </c>
      <c r="AA22" s="93">
        <f>IF('Indicator Data'!CI25="No data","x",ROUND(IF('Indicator Data'!CI25&gt;AA$195,0,IF('Indicator Data'!CI25&lt;AA$194,10,(AA$195-'Indicator Data'!CI25)/(AA$195-AA$194)*10)),1))</f>
        <v>10</v>
      </c>
      <c r="AB22" s="94">
        <f t="shared" si="7"/>
        <v>4.2</v>
      </c>
      <c r="AC22" s="95">
        <f t="shared" si="8"/>
        <v>4.2</v>
      </c>
      <c r="AD22" s="177"/>
    </row>
    <row r="23" spans="1:30" s="4" customFormat="1" x14ac:dyDescent="0.25">
      <c r="A23" s="126" t="str">
        <f>'Indicator Data'!A26</f>
        <v>Bosnia and Herzegovina</v>
      </c>
      <c r="B23" s="47" t="str">
        <f>'Indicator Data'!B26</f>
        <v>BIH</v>
      </c>
      <c r="C23" s="93" t="str">
        <f>IF('Indicator Data'!BR26="No data","x",ROUND(IF('Indicator Data'!BR26&gt;C$195,0,IF('Indicator Data'!BR26&lt;C$194,10,(C$195-'Indicator Data'!BR26)/(C$195-C$194)*10)),1))</f>
        <v>x</v>
      </c>
      <c r="D23" s="94" t="str">
        <f t="shared" si="0"/>
        <v>x</v>
      </c>
      <c r="E23" s="93">
        <f>IF('Indicator Data'!BT26="No data","x",ROUND(IF('Indicator Data'!BT26&gt;E$195,0,IF('Indicator Data'!BT26&lt;E$194,10,(E$195-'Indicator Data'!BT26)/(E$195-E$194)*10)),1))</f>
        <v>6.2</v>
      </c>
      <c r="F23" s="93">
        <f>IF('Indicator Data'!BS26="No data","x",ROUND(IF('Indicator Data'!BS26&gt;F$195,0,IF('Indicator Data'!BS26&lt;F$194,10,(F$195-'Indicator Data'!BS26)/(F$195-F$194)*10)),1))</f>
        <v>6</v>
      </c>
      <c r="G23" s="94">
        <f t="shared" si="1"/>
        <v>6.1</v>
      </c>
      <c r="H23" s="95">
        <f t="shared" si="2"/>
        <v>6.1</v>
      </c>
      <c r="I23" s="93">
        <f>IF('Indicator Data'!BV26="No data","x",ROUND(IF('Indicator Data'!BV26^2&gt;I$195,0,IF('Indicator Data'!BV26^2&lt;I$194,10,(I$195-'Indicator Data'!BV26^2)/(I$195-I$194)*10)),1))</f>
        <v>0.3</v>
      </c>
      <c r="J23" s="93">
        <f>IF(OR('Indicator Data'!BU26=0,'Indicator Data'!BU26="No data"),"x",ROUND(IF('Indicator Data'!BU26&gt;J$195,0,IF('Indicator Data'!BU26&lt;J$194,10,(J$195-'Indicator Data'!BU26)/(J$195-J$194)*10)),1))</f>
        <v>0</v>
      </c>
      <c r="K23" s="93">
        <f>IF('Indicator Data'!BW26="No data","x",ROUND(IF('Indicator Data'!BW26&gt;K$195,0,IF('Indicator Data'!BW26&lt;K$194,10,(K$195-'Indicator Data'!BW26)/(K$195-K$194)*10)),1))</f>
        <v>4.5</v>
      </c>
      <c r="L23" s="93">
        <f>IF('Indicator Data'!BX26="No data","x",ROUND(IF('Indicator Data'!BX26&gt;L$195,0,IF('Indicator Data'!BX26&lt;L$194,10,(L$195-'Indicator Data'!BX26)/(L$195-L$194)*10)),1))</f>
        <v>5.7</v>
      </c>
      <c r="M23" s="94">
        <f t="shared" si="3"/>
        <v>2.6</v>
      </c>
      <c r="N23" s="143">
        <f>IF('Indicator Data'!BY26="No data","x",'Indicator Data'!BY26/'Indicator Data'!CM26*100)</f>
        <v>74.509803921568633</v>
      </c>
      <c r="O23" s="93">
        <f t="shared" si="4"/>
        <v>2.6</v>
      </c>
      <c r="P23" s="93">
        <f>IF('Indicator Data'!BZ26="No data","x",ROUND(IF('Indicator Data'!BZ26&gt;P$195,0,IF('Indicator Data'!BZ26&lt;P$194,10,(P$195-'Indicator Data'!BZ26)/(P$195-P$194)*10)),1))</f>
        <v>0.5</v>
      </c>
      <c r="Q23" s="93">
        <f>IF('Indicator Data'!CA26="No data","x",ROUND(IF('Indicator Data'!CA26&gt;Q$195,0,IF('Indicator Data'!CA26&lt;Q$194,10,(Q$195-'Indicator Data'!CA26)/(Q$195-Q$194)*10)),1))</f>
        <v>0.8</v>
      </c>
      <c r="R23" s="94">
        <f t="shared" si="5"/>
        <v>1.3</v>
      </c>
      <c r="S23" s="93">
        <f>IF('Indicator Data'!CB26="No data","x",ROUND(IF('Indicator Data'!CB26&gt;S$195,0,IF('Indicator Data'!CB26&lt;S$194,10,(S$195-'Indicator Data'!CB26)/(S$195-S$194)*10)),1))</f>
        <v>5</v>
      </c>
      <c r="T23" s="143">
        <f>IF('Indicator Data'!CD26="No data","x",ROUND(IF('Indicator Data'!CD26&gt;T$195,0,IF('Indicator Data'!CD26&lt;T$194,10,(T$195-'Indicator Data'!CD26)/(T$195-T$194)*10)),1))</f>
        <v>3.6</v>
      </c>
      <c r="U23" s="143">
        <f>IF('Indicator Data'!CE26="No data","x",ROUND(IF('Indicator Data'!CE26&gt;U$195,0,IF('Indicator Data'!CE26&lt;U$194,10,(U$195-'Indicator Data'!CE26)/(U$195-U$194)*10)),1))</f>
        <v>3.6</v>
      </c>
      <c r="V23" s="143" t="str">
        <f>IF('Indicator Data'!CF26="No data","x",ROUND(IF('Indicator Data'!CF26&gt;V$195,0,IF('Indicator Data'!CF26&lt;V$194,10,(V$195-'Indicator Data'!CF26)/(V$195-V$194)*10)),1))</f>
        <v>x</v>
      </c>
      <c r="W23" s="143">
        <f>IF('Indicator Data'!CC26="No data","x",ROUND(IF('Indicator Data'!CC26&gt;W$195,0,IF('Indicator Data'!CC26&lt;W$194,10,(W$195-'Indicator Data'!CC26)/(W$195-W$194)*10)),1))</f>
        <v>7.7</v>
      </c>
      <c r="X23" s="93">
        <f t="shared" si="6"/>
        <v>3.6</v>
      </c>
      <c r="Y23" s="93">
        <f>IF('Indicator Data'!CG26="No data","x",ROUND(IF('Indicator Data'!CG26&gt;Y$195,0,IF('Indicator Data'!CG26&lt;Y$194,10,(Y$195-'Indicator Data'!CG26)/(Y$195-Y$194)*10)),1))</f>
        <v>6.4</v>
      </c>
      <c r="Z23" s="93">
        <f>IF('Indicator Data'!CH26="No data","x",ROUND(IF('Indicator Data'!CH26&gt;Z$195,10,IF('Indicator Data'!CH26&lt;Z$194,0,10-(Z$195-'Indicator Data'!CH26)/(Z$195-Z$194)*10)),1))</f>
        <v>0.1</v>
      </c>
      <c r="AA23" s="93">
        <f>IF('Indicator Data'!CI26="No data","x",ROUND(IF('Indicator Data'!CI26&gt;AA$195,0,IF('Indicator Data'!CI26&lt;AA$194,10,(AA$195-'Indicator Data'!CI26)/(AA$195-AA$194)*10)),1))</f>
        <v>10</v>
      </c>
      <c r="AB23" s="94">
        <f t="shared" si="7"/>
        <v>3.8</v>
      </c>
      <c r="AC23" s="95">
        <f t="shared" si="8"/>
        <v>2.6</v>
      </c>
      <c r="AD23" s="177"/>
    </row>
    <row r="24" spans="1:30" s="4" customFormat="1" x14ac:dyDescent="0.25">
      <c r="A24" s="126" t="str">
        <f>'Indicator Data'!A27</f>
        <v>Botswana</v>
      </c>
      <c r="B24" s="47" t="str">
        <f>'Indicator Data'!B27</f>
        <v>BWA</v>
      </c>
      <c r="C24" s="93">
        <f>IF('Indicator Data'!BR27="No data","x",ROUND(IF('Indicator Data'!BR27&gt;C$195,0,IF('Indicator Data'!BR27&lt;C$194,10,(C$195-'Indicator Data'!BR27)/(C$195-C$194)*10)),1))</f>
        <v>5.6</v>
      </c>
      <c r="D24" s="94">
        <f t="shared" si="0"/>
        <v>5.6</v>
      </c>
      <c r="E24" s="93">
        <f>IF('Indicator Data'!BT27="No data","x",ROUND(IF('Indicator Data'!BT27&gt;E$195,0,IF('Indicator Data'!BT27&lt;E$194,10,(E$195-'Indicator Data'!BT27)/(E$195-E$194)*10)),1))</f>
        <v>3.9</v>
      </c>
      <c r="F24" s="93">
        <f>IF('Indicator Data'!BS27="No data","x",ROUND(IF('Indicator Data'!BS27&gt;F$195,0,IF('Indicator Data'!BS27&lt;F$194,10,(F$195-'Indicator Data'!BS27)/(F$195-F$194)*10)),1))</f>
        <v>4.0999999999999996</v>
      </c>
      <c r="G24" s="94">
        <f t="shared" si="1"/>
        <v>4</v>
      </c>
      <c r="H24" s="95">
        <f t="shared" si="2"/>
        <v>4.8</v>
      </c>
      <c r="I24" s="93">
        <f>IF('Indicator Data'!BV27="No data","x",ROUND(IF('Indicator Data'!BV27^2&gt;I$195,0,IF('Indicator Data'!BV27^2&lt;I$194,10,(I$195-'Indicator Data'!BV27^2)/(I$195-I$194)*10)),1))</f>
        <v>2.4</v>
      </c>
      <c r="J24" s="93">
        <f>IF(OR('Indicator Data'!BU27=0,'Indicator Data'!BU27="No data"),"x",ROUND(IF('Indicator Data'!BU27&gt;J$195,0,IF('Indicator Data'!BU27&lt;J$194,10,(J$195-'Indicator Data'!BU27)/(J$195-J$194)*10)),1))</f>
        <v>3.7</v>
      </c>
      <c r="K24" s="93">
        <f>IF('Indicator Data'!BW27="No data","x",ROUND(IF('Indicator Data'!BW27&gt;K$195,0,IF('Indicator Data'!BW27&lt;K$194,10,(K$195-'Indicator Data'!BW27)/(K$195-K$194)*10)),1))</f>
        <v>6.1</v>
      </c>
      <c r="L24" s="93">
        <f>IF('Indicator Data'!BX27="No data","x",ROUND(IF('Indicator Data'!BX27&gt;L$195,0,IF('Indicator Data'!BX27&lt;L$194,10,(L$195-'Indicator Data'!BX27)/(L$195-L$194)*10)),1))</f>
        <v>2.1</v>
      </c>
      <c r="M24" s="94">
        <f t="shared" si="3"/>
        <v>3.6</v>
      </c>
      <c r="N24" s="143">
        <f>IF('Indicator Data'!BY27="No data","x",'Indicator Data'!BY27/'Indicator Data'!CM27*100)</f>
        <v>7.0580346902405031</v>
      </c>
      <c r="O24" s="93">
        <f t="shared" si="4"/>
        <v>9.4</v>
      </c>
      <c r="P24" s="93">
        <f>IF('Indicator Data'!BZ27="No data","x",ROUND(IF('Indicator Data'!BZ27&gt;P$195,0,IF('Indicator Data'!BZ27&lt;P$194,10,(P$195-'Indicator Data'!BZ27)/(P$195-P$194)*10)),1))</f>
        <v>2.5</v>
      </c>
      <c r="Q24" s="93">
        <f>IF('Indicator Data'!CA27="No data","x",ROUND(IF('Indicator Data'!CA27&gt;Q$195,0,IF('Indicator Data'!CA27&lt;Q$194,10,(Q$195-'Indicator Data'!CA27)/(Q$195-Q$194)*10)),1))</f>
        <v>1.9</v>
      </c>
      <c r="R24" s="94">
        <f t="shared" si="5"/>
        <v>4.5999999999999996</v>
      </c>
      <c r="S24" s="93">
        <f>IF('Indicator Data'!CB27="No data","x",ROUND(IF('Indicator Data'!CB27&gt;S$195,0,IF('Indicator Data'!CB27&lt;S$194,10,(S$195-'Indicator Data'!CB27)/(S$195-S$194)*10)),1))</f>
        <v>9.1</v>
      </c>
      <c r="T24" s="143">
        <f>IF('Indicator Data'!CD27="No data","x",ROUND(IF('Indicator Data'!CD27&gt;T$195,0,IF('Indicator Data'!CD27&lt;T$194,10,(T$195-'Indicator Data'!CD27)/(T$195-T$194)*10)),1))</f>
        <v>0.7</v>
      </c>
      <c r="U24" s="143">
        <f>IF('Indicator Data'!CE27="No data","x",ROUND(IF('Indicator Data'!CE27&gt;U$195,0,IF('Indicator Data'!CE27&lt;U$194,10,(U$195-'Indicator Data'!CE27)/(U$195-U$194)*10)),1))</f>
        <v>4.2</v>
      </c>
      <c r="V24" s="143">
        <f>IF('Indicator Data'!CF27="No data","x",ROUND(IF('Indicator Data'!CF27&gt;V$195,0,IF('Indicator Data'!CF27&lt;V$194,10,(V$195-'Indicator Data'!CF27)/(V$195-V$194)*10)),1))</f>
        <v>0.7</v>
      </c>
      <c r="W24" s="143">
        <f>IF('Indicator Data'!CC27="No data","x",ROUND(IF('Indicator Data'!CC27&gt;W$195,0,IF('Indicator Data'!CC27&lt;W$194,10,(W$195-'Indicator Data'!CC27)/(W$195-W$194)*10)),1))</f>
        <v>0.5</v>
      </c>
      <c r="X24" s="93">
        <f t="shared" si="6"/>
        <v>1.8666666666666669</v>
      </c>
      <c r="Y24" s="93">
        <f>IF('Indicator Data'!CG27="No data","x",ROUND(IF('Indicator Data'!CG27&gt;Y$195,0,IF('Indicator Data'!CG27&lt;Y$194,10,(Y$195-'Indicator Data'!CG27)/(Y$195-Y$194)*10)),1))</f>
        <v>7</v>
      </c>
      <c r="Z24" s="93">
        <f>IF('Indicator Data'!CH27="No data","x",ROUND(IF('Indicator Data'!CH27&gt;Z$195,10,IF('Indicator Data'!CH27&lt;Z$194,0,10-(Z$195-'Indicator Data'!CH27)/(Z$195-Z$194)*10)),1))</f>
        <v>1.4</v>
      </c>
      <c r="AA24" s="93">
        <f>IF('Indicator Data'!CI27="No data","x",ROUND(IF('Indicator Data'!CI27&gt;AA$195,0,IF('Indicator Data'!CI27&lt;AA$194,10,(AA$195-'Indicator Data'!CI27)/(AA$195-AA$194)*10)),1))</f>
        <v>10</v>
      </c>
      <c r="AB24" s="94">
        <f t="shared" si="7"/>
        <v>4.8</v>
      </c>
      <c r="AC24" s="95">
        <f t="shared" si="8"/>
        <v>4.3</v>
      </c>
      <c r="AD24" s="177"/>
    </row>
    <row r="25" spans="1:30" s="4" customFormat="1" x14ac:dyDescent="0.25">
      <c r="A25" s="126" t="str">
        <f>'Indicator Data'!A28</f>
        <v>Brazil</v>
      </c>
      <c r="B25" s="47" t="str">
        <f>'Indicator Data'!B28</f>
        <v>BRA</v>
      </c>
      <c r="C25" s="93">
        <f>IF('Indicator Data'!BR28="No data","x",ROUND(IF('Indicator Data'!BR28&gt;C$195,0,IF('Indicator Data'!BR28&lt;C$194,10,(C$195-'Indicator Data'!BR28)/(C$195-C$194)*10)),1))</f>
        <v>4.3</v>
      </c>
      <c r="D25" s="94">
        <f t="shared" si="0"/>
        <v>4.3</v>
      </c>
      <c r="E25" s="93">
        <f>IF('Indicator Data'!BT28="No data","x",ROUND(IF('Indicator Data'!BT28&gt;E$195,0,IF('Indicator Data'!BT28&lt;E$194,10,(E$195-'Indicator Data'!BT28)/(E$195-E$194)*10)),1))</f>
        <v>6.5</v>
      </c>
      <c r="F25" s="93">
        <f>IF('Indicator Data'!BS28="No data","x",ROUND(IF('Indicator Data'!BS28&gt;F$195,0,IF('Indicator Data'!BS28&lt;F$194,10,(F$195-'Indicator Data'!BS28)/(F$195-F$194)*10)),1))</f>
        <v>5.6</v>
      </c>
      <c r="G25" s="94">
        <f t="shared" si="1"/>
        <v>6.1</v>
      </c>
      <c r="H25" s="95">
        <f t="shared" si="2"/>
        <v>5.2</v>
      </c>
      <c r="I25" s="93">
        <f>IF('Indicator Data'!BV28="No data","x",ROUND(IF('Indicator Data'!BV28^2&gt;I$195,0,IF('Indicator Data'!BV28^2&lt;I$194,10,(I$195-'Indicator Data'!BV28^2)/(I$195-I$194)*10)),1))</f>
        <v>1.6</v>
      </c>
      <c r="J25" s="93">
        <f>IF(OR('Indicator Data'!BU28=0,'Indicator Data'!BU28="No data"),"x",ROUND(IF('Indicator Data'!BU28&gt;J$195,0,IF('Indicator Data'!BU28&lt;J$194,10,(J$195-'Indicator Data'!BU28)/(J$195-J$194)*10)),1))</f>
        <v>0</v>
      </c>
      <c r="K25" s="93">
        <f>IF('Indicator Data'!BW28="No data","x",ROUND(IF('Indicator Data'!BW28&gt;K$195,0,IF('Indicator Data'!BW28&lt;K$194,10,(K$195-'Indicator Data'!BW28)/(K$195-K$194)*10)),1))</f>
        <v>3.9</v>
      </c>
      <c r="L25" s="93">
        <f>IF('Indicator Data'!BX28="No data","x",ROUND(IF('Indicator Data'!BX28&gt;L$195,0,IF('Indicator Data'!BX28&lt;L$194,10,(L$195-'Indicator Data'!BX28)/(L$195-L$194)*10)),1))</f>
        <v>4.2</v>
      </c>
      <c r="M25" s="94">
        <f t="shared" si="3"/>
        <v>2.4</v>
      </c>
      <c r="N25" s="143">
        <f>IF('Indicator Data'!BY28="No data","x",'Indicator Data'!BY28/'Indicator Data'!CM28*100)</f>
        <v>10.639027261916302</v>
      </c>
      <c r="O25" s="93">
        <f t="shared" si="4"/>
        <v>9</v>
      </c>
      <c r="P25" s="93">
        <f>IF('Indicator Data'!BZ28="No data","x",ROUND(IF('Indicator Data'!BZ28&gt;P$195,0,IF('Indicator Data'!BZ28&lt;P$194,10,(P$195-'Indicator Data'!BZ28)/(P$195-P$194)*10)),1))</f>
        <v>1.3</v>
      </c>
      <c r="Q25" s="93">
        <f>IF('Indicator Data'!CA28="No data","x",ROUND(IF('Indicator Data'!CA28&gt;Q$195,0,IF('Indicator Data'!CA28&lt;Q$194,10,(Q$195-'Indicator Data'!CA28)/(Q$195-Q$194)*10)),1))</f>
        <v>0.4</v>
      </c>
      <c r="R25" s="94">
        <f t="shared" si="5"/>
        <v>3.6</v>
      </c>
      <c r="S25" s="93">
        <f>IF('Indicator Data'!CB28="No data","x",ROUND(IF('Indicator Data'!CB28&gt;S$195,0,IF('Indicator Data'!CB28&lt;S$194,10,(S$195-'Indicator Data'!CB28)/(S$195-S$194)*10)),1))</f>
        <v>4.5999999999999996</v>
      </c>
      <c r="T25" s="143">
        <f>IF('Indicator Data'!CD28="No data","x",ROUND(IF('Indicator Data'!CD28&gt;T$195,0,IF('Indicator Data'!CD28&lt;T$194,10,(T$195-'Indicator Data'!CD28)/(T$195-T$194)*10)),1))</f>
        <v>2.2000000000000002</v>
      </c>
      <c r="U25" s="143">
        <f>IF('Indicator Data'!CE28="No data","x",ROUND(IF('Indicator Data'!CE28&gt;U$195,0,IF('Indicator Data'!CE28&lt;U$194,10,(U$195-'Indicator Data'!CE28)/(U$195-U$194)*10)),1))</f>
        <v>4.5999999999999996</v>
      </c>
      <c r="V25" s="143">
        <f>IF('Indicator Data'!CF28="No data","x",ROUND(IF('Indicator Data'!CF28&gt;V$195,0,IF('Indicator Data'!CF28&lt;V$194,10,(V$195-'Indicator Data'!CF28)/(V$195-V$194)*10)),1))</f>
        <v>0.8</v>
      </c>
      <c r="W25" s="143">
        <f>IF('Indicator Data'!CC28="No data","x",ROUND(IF('Indicator Data'!CC28&gt;W$195,0,IF('Indicator Data'!CC28&lt;W$194,10,(W$195-'Indicator Data'!CC28)/(W$195-W$194)*10)),1))</f>
        <v>0.5</v>
      </c>
      <c r="X25" s="93">
        <f t="shared" si="6"/>
        <v>2.5333333333333332</v>
      </c>
      <c r="Y25" s="93">
        <f>IF('Indicator Data'!CG28="No data","x",ROUND(IF('Indicator Data'!CG28&gt;Y$195,0,IF('Indicator Data'!CG28&lt;Y$194,10,(Y$195-'Indicator Data'!CG28)/(Y$195-Y$194)*10)),1))</f>
        <v>4.0999999999999996</v>
      </c>
      <c r="Z25" s="93">
        <f>IF('Indicator Data'!CH28="No data","x",ROUND(IF('Indicator Data'!CH28&gt;Z$195,10,IF('Indicator Data'!CH28&lt;Z$194,0,10-(Z$195-'Indicator Data'!CH28)/(Z$195-Z$194)*10)),1))</f>
        <v>0.5</v>
      </c>
      <c r="AA25" s="93">
        <f>IF('Indicator Data'!CI28="No data","x",ROUND(IF('Indicator Data'!CI28&gt;AA$195,0,IF('Indicator Data'!CI28&lt;AA$194,10,(AA$195-'Indicator Data'!CI28)/(AA$195-AA$194)*10)),1))</f>
        <v>10</v>
      </c>
      <c r="AB25" s="94">
        <f t="shared" si="7"/>
        <v>2.9</v>
      </c>
      <c r="AC25" s="95">
        <f t="shared" si="8"/>
        <v>3</v>
      </c>
      <c r="AD25" s="177"/>
    </row>
    <row r="26" spans="1:30" s="4" customFormat="1" x14ac:dyDescent="0.25">
      <c r="A26" s="126" t="str">
        <f>'Indicator Data'!A29</f>
        <v>Brunei Darussalam</v>
      </c>
      <c r="B26" s="47" t="str">
        <f>'Indicator Data'!B29</f>
        <v>BRN</v>
      </c>
      <c r="C26" s="93">
        <f>IF('Indicator Data'!BR29="No data","x",ROUND(IF('Indicator Data'!BR29&gt;C$195,0,IF('Indicator Data'!BR29&lt;C$194,10,(C$195-'Indicator Data'!BR29)/(C$195-C$194)*10)),1))</f>
        <v>6</v>
      </c>
      <c r="D26" s="94">
        <f t="shared" si="0"/>
        <v>6</v>
      </c>
      <c r="E26" s="93">
        <f>IF('Indicator Data'!BT29="No data","x",ROUND(IF('Indicator Data'!BT29&gt;E$195,0,IF('Indicator Data'!BT29&lt;E$194,10,(E$195-'Indicator Data'!BT29)/(E$195-E$194)*10)),1))</f>
        <v>3.7</v>
      </c>
      <c r="F26" s="93">
        <f>IF('Indicator Data'!BS29="No data","x",ROUND(IF('Indicator Data'!BS29&gt;F$195,0,IF('Indicator Data'!BS29&lt;F$194,10,(F$195-'Indicator Data'!BS29)/(F$195-F$194)*10)),1))</f>
        <v>2.7</v>
      </c>
      <c r="G26" s="94">
        <f t="shared" si="1"/>
        <v>3.2</v>
      </c>
      <c r="H26" s="95">
        <f t="shared" si="2"/>
        <v>4.5999999999999996</v>
      </c>
      <c r="I26" s="93">
        <f>IF('Indicator Data'!BV29="No data","x",ROUND(IF('Indicator Data'!BV29^2&gt;I$195,0,IF('Indicator Data'!BV29^2&lt;I$194,10,(I$195-'Indicator Data'!BV29^2)/(I$195-I$194)*10)),1))</f>
        <v>0.7</v>
      </c>
      <c r="J26" s="93">
        <f>IF(OR('Indicator Data'!BU29=0,'Indicator Data'!BU29="No data"),"x",ROUND(IF('Indicator Data'!BU29&gt;J$195,0,IF('Indicator Data'!BU29&lt;J$194,10,(J$195-'Indicator Data'!BU29)/(J$195-J$194)*10)),1))</f>
        <v>0</v>
      </c>
      <c r="K26" s="93">
        <f>IF('Indicator Data'!BW29="No data","x",ROUND(IF('Indicator Data'!BW29&gt;K$195,0,IF('Indicator Data'!BW29&lt;K$194,10,(K$195-'Indicator Data'!BW29)/(K$195-K$194)*10)),1))</f>
        <v>1</v>
      </c>
      <c r="L26" s="93">
        <f>IF('Indicator Data'!BX29="No data","x",ROUND(IF('Indicator Data'!BX29&gt;L$195,0,IF('Indicator Data'!BX29&lt;L$194,10,(L$195-'Indicator Data'!BX29)/(L$195-L$194)*10)),1))</f>
        <v>4.0999999999999996</v>
      </c>
      <c r="M26" s="94">
        <f t="shared" si="3"/>
        <v>1.5</v>
      </c>
      <c r="N26" s="143">
        <f>IF('Indicator Data'!BY29="No data","x",'Indicator Data'!BY29/'Indicator Data'!CM29*100)</f>
        <v>28.462998102466791</v>
      </c>
      <c r="O26" s="93">
        <f t="shared" si="4"/>
        <v>7.2</v>
      </c>
      <c r="P26" s="93" t="str">
        <f>IF('Indicator Data'!BZ29="No data","x",ROUND(IF('Indicator Data'!BZ29&gt;P$195,0,IF('Indicator Data'!BZ29&lt;P$194,10,(P$195-'Indicator Data'!BZ29)/(P$195-P$194)*10)),1))</f>
        <v>x</v>
      </c>
      <c r="Q26" s="93">
        <f>IF('Indicator Data'!CA29="No data","x",ROUND(IF('Indicator Data'!CA29&gt;Q$195,0,IF('Indicator Data'!CA29&lt;Q$194,10,(Q$195-'Indicator Data'!CA29)/(Q$195-Q$194)*10)),1))</f>
        <v>0</v>
      </c>
      <c r="R26" s="94">
        <f t="shared" si="5"/>
        <v>3.6</v>
      </c>
      <c r="S26" s="93">
        <f>IF('Indicator Data'!CB29="No data","x",ROUND(IF('Indicator Data'!CB29&gt;S$195,0,IF('Indicator Data'!CB29&lt;S$194,10,(S$195-'Indicator Data'!CB29)/(S$195-S$194)*10)),1))</f>
        <v>5.6</v>
      </c>
      <c r="T26" s="143">
        <f>IF('Indicator Data'!CD29="No data","x",ROUND(IF('Indicator Data'!CD29&gt;T$195,0,IF('Indicator Data'!CD29&lt;T$194,10,(T$195-'Indicator Data'!CD29)/(T$195-T$194)*10)),1))</f>
        <v>0</v>
      </c>
      <c r="U26" s="143">
        <f>IF('Indicator Data'!CE29="No data","x",ROUND(IF('Indicator Data'!CE29&gt;U$195,0,IF('Indicator Data'!CE29&lt;U$194,10,(U$195-'Indicator Data'!CE29)/(U$195-U$194)*10)),1))</f>
        <v>0.3</v>
      </c>
      <c r="V26" s="143" t="str">
        <f>IF('Indicator Data'!CF29="No data","x",ROUND(IF('Indicator Data'!CF29&gt;V$195,0,IF('Indicator Data'!CF29&lt;V$194,10,(V$195-'Indicator Data'!CF29)/(V$195-V$194)*10)),1))</f>
        <v>x</v>
      </c>
      <c r="W26" s="143">
        <f>IF('Indicator Data'!CC29="No data","x",ROUND(IF('Indicator Data'!CC29&gt;W$195,0,IF('Indicator Data'!CC29&lt;W$194,10,(W$195-'Indicator Data'!CC29)/(W$195-W$194)*10)),1))</f>
        <v>0.5</v>
      </c>
      <c r="X26" s="93">
        <f t="shared" si="6"/>
        <v>0.15</v>
      </c>
      <c r="Y26" s="93">
        <f>IF('Indicator Data'!CG29="No data","x",ROUND(IF('Indicator Data'!CG29&gt;Y$195,0,IF('Indicator Data'!CG29&lt;Y$194,10,(Y$195-'Indicator Data'!CG29)/(Y$195-Y$194)*10)),1))</f>
        <v>4</v>
      </c>
      <c r="Z26" s="93">
        <f>IF('Indicator Data'!CH29="No data","x",ROUND(IF('Indicator Data'!CH29&gt;Z$195,10,IF('Indicator Data'!CH29&lt;Z$194,0,10-(Z$195-'Indicator Data'!CH29)/(Z$195-Z$194)*10)),1))</f>
        <v>0.3</v>
      </c>
      <c r="AA26" s="93">
        <f>IF('Indicator Data'!CI29="No data","x",ROUND(IF('Indicator Data'!CI29&gt;AA$195,0,IF('Indicator Data'!CI29&lt;AA$194,10,(AA$195-'Indicator Data'!CI29)/(AA$195-AA$194)*10)),1))</f>
        <v>10</v>
      </c>
      <c r="AB26" s="94">
        <f t="shared" si="7"/>
        <v>2.5</v>
      </c>
      <c r="AC26" s="95">
        <f t="shared" si="8"/>
        <v>2.5</v>
      </c>
      <c r="AD26" s="177"/>
    </row>
    <row r="27" spans="1:30" s="4" customFormat="1" x14ac:dyDescent="0.25">
      <c r="A27" s="126" t="str">
        <f>'Indicator Data'!A30</f>
        <v>Bulgaria</v>
      </c>
      <c r="B27" s="47" t="str">
        <f>'Indicator Data'!B30</f>
        <v>BGR</v>
      </c>
      <c r="C27" s="93">
        <f>IF('Indicator Data'!BR30="No data","x",ROUND(IF('Indicator Data'!BR30&gt;C$195,0,IF('Indicator Data'!BR30&lt;C$194,10,(C$195-'Indicator Data'!BR30)/(C$195-C$194)*10)),1))</f>
        <v>3.2</v>
      </c>
      <c r="D27" s="94">
        <f t="shared" si="0"/>
        <v>3.2</v>
      </c>
      <c r="E27" s="93">
        <f>IF('Indicator Data'!BT30="No data","x",ROUND(IF('Indicator Data'!BT30&gt;E$195,0,IF('Indicator Data'!BT30&lt;E$194,10,(E$195-'Indicator Data'!BT30)/(E$195-E$194)*10)),1))</f>
        <v>5.8</v>
      </c>
      <c r="F27" s="93">
        <f>IF('Indicator Data'!BS30="No data","x",ROUND(IF('Indicator Data'!BS30&gt;F$195,0,IF('Indicator Data'!BS30&lt;F$194,10,(F$195-'Indicator Data'!BS30)/(F$195-F$194)*10)),1))</f>
        <v>4.5</v>
      </c>
      <c r="G27" s="94">
        <f t="shared" si="1"/>
        <v>5.2</v>
      </c>
      <c r="H27" s="95">
        <f t="shared" si="2"/>
        <v>4.2</v>
      </c>
      <c r="I27" s="93">
        <f>IF('Indicator Data'!BV30="No data","x",ROUND(IF('Indicator Data'!BV30^2&gt;I$195,0,IF('Indicator Data'!BV30^2&lt;I$194,10,(I$195-'Indicator Data'!BV30^2)/(I$195-I$194)*10)),1))</f>
        <v>0.4</v>
      </c>
      <c r="J27" s="93">
        <f>IF(OR('Indicator Data'!BU30=0,'Indicator Data'!BU30="No data"),"x",ROUND(IF('Indicator Data'!BU30&gt;J$195,0,IF('Indicator Data'!BU30&lt;J$194,10,(J$195-'Indicator Data'!BU30)/(J$195-J$194)*10)),1))</f>
        <v>0</v>
      </c>
      <c r="K27" s="93">
        <f>IF('Indicator Data'!BW30="No data","x",ROUND(IF('Indicator Data'!BW30&gt;K$195,0,IF('Indicator Data'!BW30&lt;K$194,10,(K$195-'Indicator Data'!BW30)/(K$195-K$194)*10)),1))</f>
        <v>4</v>
      </c>
      <c r="L27" s="93">
        <f>IF('Indicator Data'!BX30="No data","x",ROUND(IF('Indicator Data'!BX30&gt;L$195,0,IF('Indicator Data'!BX30&lt;L$194,10,(L$195-'Indicator Data'!BX30)/(L$195-L$194)*10)),1))</f>
        <v>3.7</v>
      </c>
      <c r="M27" s="94">
        <f t="shared" si="3"/>
        <v>2</v>
      </c>
      <c r="N27" s="143">
        <f>IF('Indicator Data'!BY30="No data","x",'Indicator Data'!BY30/'Indicator Data'!CM30*100)</f>
        <v>77.376565954310976</v>
      </c>
      <c r="O27" s="93">
        <f t="shared" si="4"/>
        <v>2.2999999999999998</v>
      </c>
      <c r="P27" s="93">
        <f>IF('Indicator Data'!BZ30="No data","x",ROUND(IF('Indicator Data'!BZ30&gt;P$195,0,IF('Indicator Data'!BZ30&lt;P$194,10,(P$195-'Indicator Data'!BZ30)/(P$195-P$194)*10)),1))</f>
        <v>1.6</v>
      </c>
      <c r="Q27" s="93">
        <f>IF('Indicator Data'!CA30="No data","x",ROUND(IF('Indicator Data'!CA30&gt;Q$195,0,IF('Indicator Data'!CA30&lt;Q$194,10,(Q$195-'Indicator Data'!CA30)/(Q$195-Q$194)*10)),1))</f>
        <v>0.2</v>
      </c>
      <c r="R27" s="94">
        <f t="shared" si="5"/>
        <v>1.4</v>
      </c>
      <c r="S27" s="93">
        <f>IF('Indicator Data'!CB30="No data","x",ROUND(IF('Indicator Data'!CB30&gt;S$195,0,IF('Indicator Data'!CB30&lt;S$194,10,(S$195-'Indicator Data'!CB30)/(S$195-S$194)*10)),1))</f>
        <v>0</v>
      </c>
      <c r="T27" s="143">
        <f>IF('Indicator Data'!CD30="No data","x",ROUND(IF('Indicator Data'!CD30&gt;T$195,0,IF('Indicator Data'!CD30&lt;T$194,10,(T$195-'Indicator Data'!CD30)/(T$195-T$194)*10)),1))</f>
        <v>1.2</v>
      </c>
      <c r="U27" s="143">
        <f>IF('Indicator Data'!CE30="No data","x",ROUND(IF('Indicator Data'!CE30&gt;U$195,0,IF('Indicator Data'!CE30&lt;U$194,10,(U$195-'Indicator Data'!CE30)/(U$195-U$194)*10)),1))</f>
        <v>1.9</v>
      </c>
      <c r="V27" s="143">
        <f>IF('Indicator Data'!CF30="No data","x",ROUND(IF('Indicator Data'!CF30&gt;V$195,0,IF('Indicator Data'!CF30&lt;V$194,10,(V$195-'Indicator Data'!CF30)/(V$195-V$194)*10)),1))</f>
        <v>1.5</v>
      </c>
      <c r="W27" s="143">
        <f>IF('Indicator Data'!CC30="No data","x",ROUND(IF('Indicator Data'!CC30&gt;W$195,0,IF('Indicator Data'!CC30&lt;W$194,10,(W$195-'Indicator Data'!CC30)/(W$195-W$194)*10)),1))</f>
        <v>1.3</v>
      </c>
      <c r="X27" s="93">
        <f t="shared" si="6"/>
        <v>1.5333333333333332</v>
      </c>
      <c r="Y27" s="93">
        <f>IF('Indicator Data'!CG30="No data","x",ROUND(IF('Indicator Data'!CG30&gt;Y$195,0,IF('Indicator Data'!CG30&lt;Y$194,10,(Y$195-'Indicator Data'!CG30)/(Y$195-Y$194)*10)),1))</f>
        <v>4.8</v>
      </c>
      <c r="Z27" s="93">
        <f>IF('Indicator Data'!CH30="No data","x",ROUND(IF('Indicator Data'!CH30&gt;Z$195,10,IF('Indicator Data'!CH30&lt;Z$194,0,10-(Z$195-'Indicator Data'!CH30)/(Z$195-Z$194)*10)),1))</f>
        <v>0.1</v>
      </c>
      <c r="AA27" s="93">
        <f>IF('Indicator Data'!CI30="No data","x",ROUND(IF('Indicator Data'!CI30&gt;AA$195,0,IF('Indicator Data'!CI30&lt;AA$194,10,(AA$195-'Indicator Data'!CI30)/(AA$195-AA$194)*10)),1))</f>
        <v>10</v>
      </c>
      <c r="AB27" s="94">
        <f t="shared" si="7"/>
        <v>1.6</v>
      </c>
      <c r="AC27" s="95">
        <f t="shared" si="8"/>
        <v>1.7</v>
      </c>
      <c r="AD27" s="177"/>
    </row>
    <row r="28" spans="1:30" s="4" customFormat="1" x14ac:dyDescent="0.25">
      <c r="A28" s="126" t="str">
        <f>'Indicator Data'!A31</f>
        <v>Burkina Faso</v>
      </c>
      <c r="B28" s="47" t="str">
        <f>'Indicator Data'!B31</f>
        <v>BFA</v>
      </c>
      <c r="C28" s="93">
        <f>IF('Indicator Data'!BR31="No data","x",ROUND(IF('Indicator Data'!BR31&gt;C$195,0,IF('Indicator Data'!BR31&lt;C$194,10,(C$195-'Indicator Data'!BR31)/(C$195-C$194)*10)),1))</f>
        <v>3.2</v>
      </c>
      <c r="D28" s="94">
        <f t="shared" si="0"/>
        <v>3.2</v>
      </c>
      <c r="E28" s="93">
        <f>IF('Indicator Data'!BT31="No data","x",ROUND(IF('Indicator Data'!BT31&gt;E$195,0,IF('Indicator Data'!BT31&lt;E$194,10,(E$195-'Indicator Data'!BT31)/(E$195-E$194)*10)),1))</f>
        <v>5.9</v>
      </c>
      <c r="F28" s="93">
        <f>IF('Indicator Data'!BS31="No data","x",ROUND(IF('Indicator Data'!BS31&gt;F$195,0,IF('Indicator Data'!BS31&lt;F$194,10,(F$195-'Indicator Data'!BS31)/(F$195-F$194)*10)),1))</f>
        <v>6.2</v>
      </c>
      <c r="G28" s="94">
        <f t="shared" si="1"/>
        <v>6.1</v>
      </c>
      <c r="H28" s="95">
        <f t="shared" si="2"/>
        <v>4.7</v>
      </c>
      <c r="I28" s="93">
        <f>IF('Indicator Data'!BV31="No data","x",ROUND(IF('Indicator Data'!BV31^2&gt;I$195,0,IF('Indicator Data'!BV31^2&lt;I$194,10,(I$195-'Indicator Data'!BV31^2)/(I$195-I$194)*10)),1))</f>
        <v>9.4</v>
      </c>
      <c r="J28" s="93">
        <f>IF(OR('Indicator Data'!BU31=0,'Indicator Data'!BU31="No data"),"x",ROUND(IF('Indicator Data'!BU31&gt;J$195,0,IF('Indicator Data'!BU31&lt;J$194,10,(J$195-'Indicator Data'!BU31)/(J$195-J$194)*10)),1))</f>
        <v>7.5</v>
      </c>
      <c r="K28" s="93">
        <f>IF('Indicator Data'!BW31="No data","x",ROUND(IF('Indicator Data'!BW31&gt;K$195,0,IF('Indicator Data'!BW31&lt;K$194,10,(K$195-'Indicator Data'!BW31)/(K$195-K$194)*10)),1))</f>
        <v>8.6</v>
      </c>
      <c r="L28" s="93">
        <f>IF('Indicator Data'!BX31="No data","x",ROUND(IF('Indicator Data'!BX31&gt;L$195,0,IF('Indicator Data'!BX31&lt;L$194,10,(L$195-'Indicator Data'!BX31)/(L$195-L$194)*10)),1))</f>
        <v>6</v>
      </c>
      <c r="M28" s="94">
        <f t="shared" si="3"/>
        <v>7.9</v>
      </c>
      <c r="N28" s="143">
        <f>IF('Indicator Data'!BY31="No data","x",'Indicator Data'!BY31/'Indicator Data'!CM31*100)</f>
        <v>14.985380116959066</v>
      </c>
      <c r="O28" s="93">
        <f t="shared" si="4"/>
        <v>8.6</v>
      </c>
      <c r="P28" s="93">
        <f>IF('Indicator Data'!BZ31="No data","x",ROUND(IF('Indicator Data'!BZ31&gt;P$195,0,IF('Indicator Data'!BZ31&lt;P$194,10,(P$195-'Indicator Data'!BZ31)/(P$195-P$194)*10)),1))</f>
        <v>9</v>
      </c>
      <c r="Q28" s="93">
        <f>IF('Indicator Data'!CA31="No data","x",ROUND(IF('Indicator Data'!CA31&gt;Q$195,0,IF('Indicator Data'!CA31&lt;Q$194,10,(Q$195-'Indicator Data'!CA31)/(Q$195-Q$194)*10)),1))</f>
        <v>10</v>
      </c>
      <c r="R28" s="94">
        <f t="shared" si="5"/>
        <v>9.1999999999999993</v>
      </c>
      <c r="S28" s="93">
        <f>IF('Indicator Data'!CB31="No data","x",ROUND(IF('Indicator Data'!CB31&gt;S$195,0,IF('Indicator Data'!CB31&lt;S$194,10,(S$195-'Indicator Data'!CB31)/(S$195-S$194)*10)),1))</f>
        <v>9.9</v>
      </c>
      <c r="T28" s="143">
        <f>IF('Indicator Data'!CD31="No data","x",ROUND(IF('Indicator Data'!CD31&gt;T$195,0,IF('Indicator Data'!CD31&lt;T$194,10,(T$195-'Indicator Data'!CD31)/(T$195-T$194)*10)),1))</f>
        <v>1.4</v>
      </c>
      <c r="U28" s="143">
        <f>IF('Indicator Data'!CE31="No data","x",ROUND(IF('Indicator Data'!CE31&gt;U$195,0,IF('Indicator Data'!CE31&lt;U$194,10,(U$195-'Indicator Data'!CE31)/(U$195-U$194)*10)),1))</f>
        <v>8.3000000000000007</v>
      </c>
      <c r="V28" s="143">
        <f>IF('Indicator Data'!CF31="No data","x",ROUND(IF('Indicator Data'!CF31&gt;V$195,0,IF('Indicator Data'!CF31&lt;V$194,10,(V$195-'Indicator Data'!CF31)/(V$195-V$194)*10)),1))</f>
        <v>1.4</v>
      </c>
      <c r="W28" s="143">
        <f>IF('Indicator Data'!CC31="No data","x",ROUND(IF('Indicator Data'!CC31&gt;W$195,0,IF('Indicator Data'!CC31&lt;W$194,10,(W$195-'Indicator Data'!CC31)/(W$195-W$194)*10)),1))</f>
        <v>2.8</v>
      </c>
      <c r="X28" s="93">
        <f t="shared" si="6"/>
        <v>3.7000000000000006</v>
      </c>
      <c r="Y28" s="93">
        <f>IF('Indicator Data'!CG31="No data","x",ROUND(IF('Indicator Data'!CG31&gt;Y$195,0,IF('Indicator Data'!CG31&lt;Y$194,10,(Y$195-'Indicator Data'!CG31)/(Y$195-Y$194)*10)),1))</f>
        <v>9.8000000000000007</v>
      </c>
      <c r="Z28" s="93">
        <f>IF('Indicator Data'!CH31="No data","x",ROUND(IF('Indicator Data'!CH31&gt;Z$195,10,IF('Indicator Data'!CH31&lt;Z$194,0,10-(Z$195-'Indicator Data'!CH31)/(Z$195-Z$194)*10)),1))</f>
        <v>4.0999999999999996</v>
      </c>
      <c r="AA28" s="93">
        <f>IF('Indicator Data'!CI31="No data","x",ROUND(IF('Indicator Data'!CI31&gt;AA$195,0,IF('Indicator Data'!CI31&lt;AA$194,10,(AA$195-'Indicator Data'!CI31)/(AA$195-AA$194)*10)),1))</f>
        <v>10</v>
      </c>
      <c r="AB28" s="94">
        <f t="shared" si="7"/>
        <v>6.9</v>
      </c>
      <c r="AC28" s="95">
        <f t="shared" si="8"/>
        <v>8</v>
      </c>
      <c r="AD28" s="177"/>
    </row>
    <row r="29" spans="1:30" s="4" customFormat="1" x14ac:dyDescent="0.25">
      <c r="A29" s="126" t="str">
        <f>'Indicator Data'!A32</f>
        <v>Burundi</v>
      </c>
      <c r="B29" s="47" t="str">
        <f>'Indicator Data'!B32</f>
        <v>BDI</v>
      </c>
      <c r="C29" s="93">
        <f>IF('Indicator Data'!BR32="No data","x",ROUND(IF('Indicator Data'!BR32&gt;C$195,0,IF('Indicator Data'!BR32&lt;C$194,10,(C$195-'Indicator Data'!BR32)/(C$195-C$194)*10)),1))</f>
        <v>4.5999999999999996</v>
      </c>
      <c r="D29" s="94">
        <f t="shared" si="0"/>
        <v>4.5999999999999996</v>
      </c>
      <c r="E29" s="93">
        <f>IF('Indicator Data'!BT32="No data","x",ROUND(IF('Indicator Data'!BT32&gt;E$195,0,IF('Indicator Data'!BT32&lt;E$194,10,(E$195-'Indicator Data'!BT32)/(E$195-E$194)*10)),1))</f>
        <v>8.3000000000000007</v>
      </c>
      <c r="F29" s="93">
        <f>IF('Indicator Data'!BS32="No data","x",ROUND(IF('Indicator Data'!BS32&gt;F$195,0,IF('Indicator Data'!BS32&lt;F$194,10,(F$195-'Indicator Data'!BS32)/(F$195-F$194)*10)),1))</f>
        <v>7.7</v>
      </c>
      <c r="G29" s="94">
        <f t="shared" si="1"/>
        <v>8</v>
      </c>
      <c r="H29" s="95">
        <f t="shared" si="2"/>
        <v>6.3</v>
      </c>
      <c r="I29" s="93">
        <f>IF('Indicator Data'!BV32="No data","x",ROUND(IF('Indicator Data'!BV32^2&gt;I$195,0,IF('Indicator Data'!BV32^2&lt;I$194,10,(I$195-'Indicator Data'!BV32^2)/(I$195-I$194)*10)),1))</f>
        <v>3</v>
      </c>
      <c r="J29" s="93">
        <f>IF(OR('Indicator Data'!BU32=0,'Indicator Data'!BU32="No data"),"x",ROUND(IF('Indicator Data'!BU32&gt;J$195,0,IF('Indicator Data'!BU32&lt;J$194,10,(J$195-'Indicator Data'!BU32)/(J$195-J$194)*10)),1))</f>
        <v>9.1</v>
      </c>
      <c r="K29" s="93">
        <f>IF('Indicator Data'!BW32="No data","x",ROUND(IF('Indicator Data'!BW32&gt;K$195,0,IF('Indicator Data'!BW32&lt;K$194,10,(K$195-'Indicator Data'!BW32)/(K$195-K$194)*10)),1))</f>
        <v>9.5</v>
      </c>
      <c r="L29" s="93">
        <f>IF('Indicator Data'!BX32="No data","x",ROUND(IF('Indicator Data'!BX32&gt;L$195,0,IF('Indicator Data'!BX32&lt;L$194,10,(L$195-'Indicator Data'!BX32)/(L$195-L$194)*10)),1))</f>
        <v>7.8</v>
      </c>
      <c r="M29" s="94">
        <f t="shared" si="3"/>
        <v>7.4</v>
      </c>
      <c r="N29" s="143">
        <f>IF('Indicator Data'!BY32="No data","x",'Indicator Data'!BY32/'Indicator Data'!CM32*100)</f>
        <v>23.364485981308412</v>
      </c>
      <c r="O29" s="93">
        <f t="shared" si="4"/>
        <v>7.7</v>
      </c>
      <c r="P29" s="93">
        <f>IF('Indicator Data'!BZ32="No data","x",ROUND(IF('Indicator Data'!BZ32&gt;P$195,0,IF('Indicator Data'!BZ32&lt;P$194,10,(P$195-'Indicator Data'!BZ32)/(P$195-P$194)*10)),1))</f>
        <v>6</v>
      </c>
      <c r="Q29" s="93">
        <f>IF('Indicator Data'!CA32="No data","x",ROUND(IF('Indicator Data'!CA32&gt;Q$195,0,IF('Indicator Data'!CA32&lt;Q$194,10,(Q$195-'Indicator Data'!CA32)/(Q$195-Q$194)*10)),1))</f>
        <v>7.8</v>
      </c>
      <c r="R29" s="94">
        <f t="shared" si="5"/>
        <v>7.2</v>
      </c>
      <c r="S29" s="93">
        <f>IF('Indicator Data'!CB32="No data","x",ROUND(IF('Indicator Data'!CB32&gt;S$195,0,IF('Indicator Data'!CB32&lt;S$194,10,(S$195-'Indicator Data'!CB32)/(S$195-S$194)*10)),1))</f>
        <v>9.9</v>
      </c>
      <c r="T29" s="143">
        <f>IF('Indicator Data'!CD32="No data","x",ROUND(IF('Indicator Data'!CD32&gt;T$195,0,IF('Indicator Data'!CD32&lt;T$194,10,(T$195-'Indicator Data'!CD32)/(T$195-T$194)*10)),1))</f>
        <v>0.8</v>
      </c>
      <c r="U29" s="143">
        <f>IF('Indicator Data'!CE32="No data","x",ROUND(IF('Indicator Data'!CE32&gt;U$195,0,IF('Indicator Data'!CE32&lt;U$194,10,(U$195-'Indicator Data'!CE32)/(U$195-U$194)*10)),1))</f>
        <v>4.5999999999999996</v>
      </c>
      <c r="V29" s="143">
        <f>IF('Indicator Data'!CF32="No data","x",ROUND(IF('Indicator Data'!CF32&gt;V$195,0,IF('Indicator Data'!CF32&lt;V$194,10,(V$195-'Indicator Data'!CF32)/(V$195-V$194)*10)),1))</f>
        <v>0.8</v>
      </c>
      <c r="W29" s="143">
        <f>IF('Indicator Data'!CC32="No data","x",ROUND(IF('Indicator Data'!CC32&gt;W$195,0,IF('Indicator Data'!CC32&lt;W$194,10,(W$195-'Indicator Data'!CC32)/(W$195-W$194)*10)),1))</f>
        <v>2.2999999999999998</v>
      </c>
      <c r="X29" s="93">
        <f t="shared" si="6"/>
        <v>2.0666666666666664</v>
      </c>
      <c r="Y29" s="93">
        <f>IF('Indicator Data'!CG32="No data","x",ROUND(IF('Indicator Data'!CG32&gt;Y$195,0,IF('Indicator Data'!CG32&lt;Y$194,10,(Y$195-'Indicator Data'!CG32)/(Y$195-Y$194)*10)),1))</f>
        <v>10</v>
      </c>
      <c r="Z29" s="93">
        <f>IF('Indicator Data'!CH32="No data","x",ROUND(IF('Indicator Data'!CH32&gt;Z$195,10,IF('Indicator Data'!CH32&lt;Z$194,0,10-(Z$195-'Indicator Data'!CH32)/(Z$195-Z$194)*10)),1))</f>
        <v>7.9</v>
      </c>
      <c r="AA29" s="93">
        <f>IF('Indicator Data'!CI32="No data","x",ROUND(IF('Indicator Data'!CI32&gt;AA$195,0,IF('Indicator Data'!CI32&lt;AA$194,10,(AA$195-'Indicator Data'!CI32)/(AA$195-AA$194)*10)),1))</f>
        <v>10</v>
      </c>
      <c r="AB29" s="94">
        <f t="shared" si="7"/>
        <v>7.5</v>
      </c>
      <c r="AC29" s="95">
        <f t="shared" si="8"/>
        <v>7.4</v>
      </c>
      <c r="AD29" s="177"/>
    </row>
    <row r="30" spans="1:30" s="4" customFormat="1" x14ac:dyDescent="0.25">
      <c r="A30" s="126" t="str">
        <f>'Indicator Data'!A33</f>
        <v>Cabo Verde</v>
      </c>
      <c r="B30" s="47" t="str">
        <f>'Indicator Data'!B33</f>
        <v>CPV</v>
      </c>
      <c r="C30" s="93">
        <f>IF('Indicator Data'!BR33="No data","x",ROUND(IF('Indicator Data'!BR33&gt;C$195,0,IF('Indicator Data'!BR33&lt;C$194,10,(C$195-'Indicator Data'!BR33)/(C$195-C$194)*10)),1))</f>
        <v>3.4</v>
      </c>
      <c r="D30" s="94">
        <f t="shared" si="0"/>
        <v>3.4</v>
      </c>
      <c r="E30" s="93">
        <f>IF('Indicator Data'!BT33="No data","x",ROUND(IF('Indicator Data'!BT33&gt;E$195,0,IF('Indicator Data'!BT33&lt;E$194,10,(E$195-'Indicator Data'!BT33)/(E$195-E$194)*10)),1))</f>
        <v>4.3</v>
      </c>
      <c r="F30" s="93">
        <f>IF('Indicator Data'!BS33="No data","x",ROUND(IF('Indicator Data'!BS33&gt;F$195,0,IF('Indicator Data'!BS33&lt;F$194,10,(F$195-'Indicator Data'!BS33)/(F$195-F$194)*10)),1))</f>
        <v>4.7</v>
      </c>
      <c r="G30" s="94">
        <f t="shared" si="1"/>
        <v>4.5</v>
      </c>
      <c r="H30" s="95">
        <f t="shared" si="2"/>
        <v>4</v>
      </c>
      <c r="I30" s="93">
        <f>IF('Indicator Data'!BV33="No data","x",ROUND(IF('Indicator Data'!BV33^2&gt;I$195,0,IF('Indicator Data'!BV33^2&lt;I$194,10,(I$195-'Indicator Data'!BV33^2)/(I$195-I$194)*10)),1))</f>
        <v>2.4</v>
      </c>
      <c r="J30" s="93">
        <f>IF(OR('Indicator Data'!BU33=0,'Indicator Data'!BU33="No data"),"x",ROUND(IF('Indicator Data'!BU33&gt;J$195,0,IF('Indicator Data'!BU33&lt;J$194,10,(J$195-'Indicator Data'!BU33)/(J$195-J$194)*10)),1))</f>
        <v>0.7</v>
      </c>
      <c r="K30" s="93">
        <f>IF('Indicator Data'!BW33="No data","x",ROUND(IF('Indicator Data'!BW33&gt;K$195,0,IF('Indicator Data'!BW33&lt;K$194,10,(K$195-'Indicator Data'!BW33)/(K$195-K$194)*10)),1))</f>
        <v>5</v>
      </c>
      <c r="L30" s="93">
        <f>IF('Indicator Data'!BX33="No data","x",ROUND(IF('Indicator Data'!BX33&gt;L$195,0,IF('Indicator Data'!BX33&lt;L$194,10,(L$195-'Indicator Data'!BX33)/(L$195-L$194)*10)),1))</f>
        <v>4</v>
      </c>
      <c r="M30" s="94">
        <f t="shared" si="3"/>
        <v>3</v>
      </c>
      <c r="N30" s="143">
        <f>IF('Indicator Data'!BY33="No data","x",'Indicator Data'!BY33/'Indicator Data'!CM33*100)</f>
        <v>59.553349875930515</v>
      </c>
      <c r="O30" s="93">
        <f t="shared" si="4"/>
        <v>4.0999999999999996</v>
      </c>
      <c r="P30" s="93">
        <f>IF('Indicator Data'!BZ33="No data","x",ROUND(IF('Indicator Data'!BZ33&gt;P$195,0,IF('Indicator Data'!BZ33&lt;P$194,10,(P$195-'Indicator Data'!BZ33)/(P$195-P$194)*10)),1))</f>
        <v>2.9</v>
      </c>
      <c r="Q30" s="93">
        <f>IF('Indicator Data'!CA33="No data","x",ROUND(IF('Indicator Data'!CA33&gt;Q$195,0,IF('Indicator Data'!CA33&lt;Q$194,10,(Q$195-'Indicator Data'!CA33)/(Q$195-Q$194)*10)),1))</f>
        <v>2.6</v>
      </c>
      <c r="R30" s="94">
        <f t="shared" si="5"/>
        <v>3.2</v>
      </c>
      <c r="S30" s="93">
        <f>IF('Indicator Data'!CB33="No data","x",ROUND(IF('Indicator Data'!CB33&gt;S$195,0,IF('Indicator Data'!CB33&lt;S$194,10,(S$195-'Indicator Data'!CB33)/(S$195-S$194)*10)),1))</f>
        <v>8.1</v>
      </c>
      <c r="T30" s="143">
        <f>IF('Indicator Data'!CD33="No data","x",ROUND(IF('Indicator Data'!CD33&gt;T$195,0,IF('Indicator Data'!CD33&lt;T$194,10,(T$195-'Indicator Data'!CD33)/(T$195-T$194)*10)),1))</f>
        <v>0.5</v>
      </c>
      <c r="U30" s="143">
        <f>IF('Indicator Data'!CE33="No data","x",ROUND(IF('Indicator Data'!CE33&gt;U$195,0,IF('Indicator Data'!CE33&lt;U$194,10,(U$195-'Indicator Data'!CE33)/(U$195-U$194)*10)),1))</f>
        <v>0.7</v>
      </c>
      <c r="V30" s="143" t="str">
        <f>IF('Indicator Data'!CF33="No data","x",ROUND(IF('Indicator Data'!CF33&gt;V$195,0,IF('Indicator Data'!CF33&lt;V$194,10,(V$195-'Indicator Data'!CF33)/(V$195-V$194)*10)),1))</f>
        <v>x</v>
      </c>
      <c r="W30" s="143">
        <f>IF('Indicator Data'!CC33="No data","x",ROUND(IF('Indicator Data'!CC33&gt;W$195,0,IF('Indicator Data'!CC33&lt;W$194,10,(W$195-'Indicator Data'!CC33)/(W$195-W$194)*10)),1))</f>
        <v>0.8</v>
      </c>
      <c r="X30" s="93">
        <f t="shared" si="6"/>
        <v>0.6</v>
      </c>
      <c r="Y30" s="93">
        <f>IF('Indicator Data'!CG33="No data","x",ROUND(IF('Indicator Data'!CG33&gt;Y$195,0,IF('Indicator Data'!CG33&lt;Y$194,10,(Y$195-'Indicator Data'!CG33)/(Y$195-Y$194)*10)),1))</f>
        <v>9</v>
      </c>
      <c r="Z30" s="93">
        <f>IF('Indicator Data'!CH33="No data","x",ROUND(IF('Indicator Data'!CH33&gt;Z$195,10,IF('Indicator Data'!CH33&lt;Z$194,0,10-(Z$195-'Indicator Data'!CH33)/(Z$195-Z$194)*10)),1))</f>
        <v>0.5</v>
      </c>
      <c r="AA30" s="93">
        <f>IF('Indicator Data'!CI33="No data","x",ROUND(IF('Indicator Data'!CI33&gt;AA$195,0,IF('Indicator Data'!CI33&lt;AA$194,10,(AA$195-'Indicator Data'!CI33)/(AA$195-AA$194)*10)),1))</f>
        <v>10</v>
      </c>
      <c r="AB30" s="94">
        <f t="shared" si="7"/>
        <v>4.5999999999999996</v>
      </c>
      <c r="AC30" s="95">
        <f t="shared" si="8"/>
        <v>3.6</v>
      </c>
      <c r="AD30" s="177"/>
    </row>
    <row r="31" spans="1:30" s="4" customFormat="1" x14ac:dyDescent="0.25">
      <c r="A31" s="126" t="str">
        <f>'Indicator Data'!A34</f>
        <v>Cambodia</v>
      </c>
      <c r="B31" s="47" t="str">
        <f>'Indicator Data'!B34</f>
        <v>KHM</v>
      </c>
      <c r="C31" s="93">
        <f>IF('Indicator Data'!BR34="No data","x",ROUND(IF('Indicator Data'!BR34&gt;C$195,0,IF('Indicator Data'!BR34&lt;C$194,10,(C$195-'Indicator Data'!BR34)/(C$195-C$194)*10)),1))</f>
        <v>6.8</v>
      </c>
      <c r="D31" s="94">
        <f t="shared" si="0"/>
        <v>6.8</v>
      </c>
      <c r="E31" s="93">
        <f>IF('Indicator Data'!BT34="No data","x",ROUND(IF('Indicator Data'!BT34&gt;E$195,0,IF('Indicator Data'!BT34&lt;E$194,10,(E$195-'Indicator Data'!BT34)/(E$195-E$194)*10)),1))</f>
        <v>8</v>
      </c>
      <c r="F31" s="93">
        <f>IF('Indicator Data'!BS34="No data","x",ROUND(IF('Indicator Data'!BS34&gt;F$195,0,IF('Indicator Data'!BS34&lt;F$194,10,(F$195-'Indicator Data'!BS34)/(F$195-F$194)*10)),1))</f>
        <v>6.3</v>
      </c>
      <c r="G31" s="94">
        <f t="shared" si="1"/>
        <v>7.2</v>
      </c>
      <c r="H31" s="95">
        <f t="shared" si="2"/>
        <v>7</v>
      </c>
      <c r="I31" s="93">
        <f>IF('Indicator Data'!BV34="No data","x",ROUND(IF('Indicator Data'!BV34^2&gt;I$195,0,IF('Indicator Data'!BV34^2&lt;I$194,10,(I$195-'Indicator Data'!BV34^2)/(I$195-I$194)*10)),1))</f>
        <v>4.2</v>
      </c>
      <c r="J31" s="93">
        <f>IF(OR('Indicator Data'!BU34=0,'Indicator Data'!BU34="No data"),"x",ROUND(IF('Indicator Data'!BU34&gt;J$195,0,IF('Indicator Data'!BU34&lt;J$194,10,(J$195-'Indicator Data'!BU34)/(J$195-J$194)*10)),1))</f>
        <v>1.1000000000000001</v>
      </c>
      <c r="K31" s="93">
        <f>IF('Indicator Data'!BW34="No data","x",ROUND(IF('Indicator Data'!BW34&gt;K$195,0,IF('Indicator Data'!BW34&lt;K$194,10,(K$195-'Indicator Data'!BW34)/(K$195-K$194)*10)),1))</f>
        <v>6.8</v>
      </c>
      <c r="L31" s="93">
        <f>IF('Indicator Data'!BX34="No data","x",ROUND(IF('Indicator Data'!BX34&gt;L$195,0,IF('Indicator Data'!BX34&lt;L$194,10,(L$195-'Indicator Data'!BX34)/(L$195-L$194)*10)),1))</f>
        <v>3.8</v>
      </c>
      <c r="M31" s="94">
        <f t="shared" si="3"/>
        <v>4</v>
      </c>
      <c r="N31" s="143">
        <f>IF('Indicator Data'!BY34="No data","x",'Indicator Data'!BY34/'Indicator Data'!CM34*100)</f>
        <v>18.694765465669612</v>
      </c>
      <c r="O31" s="93">
        <f t="shared" si="4"/>
        <v>8.1999999999999993</v>
      </c>
      <c r="P31" s="93">
        <f>IF('Indicator Data'!BZ34="No data","x",ROUND(IF('Indicator Data'!BZ34&gt;P$195,0,IF('Indicator Data'!BZ34&lt;P$194,10,(P$195-'Indicator Data'!BZ34)/(P$195-P$194)*10)),1))</f>
        <v>4.5</v>
      </c>
      <c r="Q31" s="93">
        <f>IF('Indicator Data'!CA34="No data","x",ROUND(IF('Indicator Data'!CA34&gt;Q$195,0,IF('Indicator Data'!CA34&lt;Q$194,10,(Q$195-'Indicator Data'!CA34)/(Q$195-Q$194)*10)),1))</f>
        <v>4.3</v>
      </c>
      <c r="R31" s="94">
        <f t="shared" si="5"/>
        <v>5.7</v>
      </c>
      <c r="S31" s="93">
        <f>IF('Indicator Data'!CB34="No data","x",ROUND(IF('Indicator Data'!CB34&gt;S$195,0,IF('Indicator Data'!CB34&lt;S$194,10,(S$195-'Indicator Data'!CB34)/(S$195-S$194)*10)),1))</f>
        <v>9.6</v>
      </c>
      <c r="T31" s="143">
        <f>IF('Indicator Data'!CD34="No data","x",ROUND(IF('Indicator Data'!CD34&gt;T$195,0,IF('Indicator Data'!CD34&lt;T$194,10,(T$195-'Indicator Data'!CD34)/(T$195-T$194)*10)),1))</f>
        <v>1.5</v>
      </c>
      <c r="U31" s="143">
        <f>IF('Indicator Data'!CE34="No data","x",ROUND(IF('Indicator Data'!CE34&gt;U$195,0,IF('Indicator Data'!CE34&lt;U$194,10,(U$195-'Indicator Data'!CE34)/(U$195-U$194)*10)),1))</f>
        <v>6.9</v>
      </c>
      <c r="V31" s="143">
        <f>IF('Indicator Data'!CF34="No data","x",ROUND(IF('Indicator Data'!CF34&gt;V$195,0,IF('Indicator Data'!CF34&lt;V$194,10,(V$195-'Indicator Data'!CF34)/(V$195-V$194)*10)),1))</f>
        <v>2</v>
      </c>
      <c r="W31" s="143">
        <f>IF('Indicator Data'!CC34="No data","x",ROUND(IF('Indicator Data'!CC34&gt;W$195,0,IF('Indicator Data'!CC34&lt;W$194,10,(W$195-'Indicator Data'!CC34)/(W$195-W$194)*10)),1))</f>
        <v>3.8</v>
      </c>
      <c r="X31" s="93">
        <f t="shared" si="6"/>
        <v>3.4666666666666668</v>
      </c>
      <c r="Y31" s="93">
        <f>IF('Indicator Data'!CG34="No data","x",ROUND(IF('Indicator Data'!CG34&gt;Y$195,0,IF('Indicator Data'!CG34&lt;Y$194,10,(Y$195-'Indicator Data'!CG34)/(Y$195-Y$194)*10)),1))</f>
        <v>9.4</v>
      </c>
      <c r="Z31" s="93">
        <f>IF('Indicator Data'!CH34="No data","x",ROUND(IF('Indicator Data'!CH34&gt;Z$195,10,IF('Indicator Data'!CH34&lt;Z$194,0,10-(Z$195-'Indicator Data'!CH34)/(Z$195-Z$194)*10)),1))</f>
        <v>1.8</v>
      </c>
      <c r="AA31" s="93">
        <f>IF('Indicator Data'!CI34="No data","x",ROUND(IF('Indicator Data'!CI34&gt;AA$195,0,IF('Indicator Data'!CI34&lt;AA$194,10,(AA$195-'Indicator Data'!CI34)/(AA$195-AA$194)*10)),1))</f>
        <v>10</v>
      </c>
      <c r="AB31" s="94">
        <f t="shared" si="7"/>
        <v>6.1</v>
      </c>
      <c r="AC31" s="95">
        <f t="shared" si="8"/>
        <v>5.3</v>
      </c>
      <c r="AD31" s="177"/>
    </row>
    <row r="32" spans="1:30" s="4" customFormat="1" x14ac:dyDescent="0.25">
      <c r="A32" s="126" t="str">
        <f>'Indicator Data'!A35</f>
        <v>Cameroon</v>
      </c>
      <c r="B32" s="47" t="str">
        <f>'Indicator Data'!B35</f>
        <v>CMR</v>
      </c>
      <c r="C32" s="93">
        <f>IF('Indicator Data'!BR35="No data","x",ROUND(IF('Indicator Data'!BR35&gt;C$195,0,IF('Indicator Data'!BR35&lt;C$194,10,(C$195-'Indicator Data'!BR35)/(C$195-C$194)*10)),1))</f>
        <v>2.6</v>
      </c>
      <c r="D32" s="94">
        <f t="shared" si="0"/>
        <v>2.6</v>
      </c>
      <c r="E32" s="93">
        <f>IF('Indicator Data'!BT35="No data","x",ROUND(IF('Indicator Data'!BT35&gt;E$195,0,IF('Indicator Data'!BT35&lt;E$194,10,(E$195-'Indicator Data'!BT35)/(E$195-E$194)*10)),1))</f>
        <v>7.5</v>
      </c>
      <c r="F32" s="93">
        <f>IF('Indicator Data'!BS35="No data","x",ROUND(IF('Indicator Data'!BS35&gt;F$195,0,IF('Indicator Data'!BS35&lt;F$194,10,(F$195-'Indicator Data'!BS35)/(F$195-F$194)*10)),1))</f>
        <v>6.6</v>
      </c>
      <c r="G32" s="94">
        <f t="shared" si="1"/>
        <v>7.1</v>
      </c>
      <c r="H32" s="95">
        <f t="shared" si="2"/>
        <v>4.9000000000000004</v>
      </c>
      <c r="I32" s="93">
        <f>IF('Indicator Data'!BV35="No data","x",ROUND(IF('Indicator Data'!BV35^2&gt;I$195,0,IF('Indicator Data'!BV35^2&lt;I$194,10,(I$195-'Indicator Data'!BV35^2)/(I$195-I$194)*10)),1))</f>
        <v>4.8</v>
      </c>
      <c r="J32" s="93">
        <f>IF(OR('Indicator Data'!BU35=0,'Indicator Data'!BU35="No data"),"x",ROUND(IF('Indicator Data'!BU35&gt;J$195,0,IF('Indicator Data'!BU35&lt;J$194,10,(J$195-'Indicator Data'!BU35)/(J$195-J$194)*10)),1))</f>
        <v>3.9</v>
      </c>
      <c r="K32" s="93">
        <f>IF('Indicator Data'!BW35="No data","x",ROUND(IF('Indicator Data'!BW35&gt;K$195,0,IF('Indicator Data'!BW35&lt;K$194,10,(K$195-'Indicator Data'!BW35)/(K$195-K$194)*10)),1))</f>
        <v>7.5</v>
      </c>
      <c r="L32" s="93">
        <f>IF('Indicator Data'!BX35="No data","x",ROUND(IF('Indicator Data'!BX35&gt;L$195,0,IF('Indicator Data'!BX35&lt;L$194,10,(L$195-'Indicator Data'!BX35)/(L$195-L$194)*10)),1))</f>
        <v>6.8</v>
      </c>
      <c r="M32" s="94">
        <f t="shared" si="3"/>
        <v>5.8</v>
      </c>
      <c r="N32" s="143">
        <f>IF('Indicator Data'!BY35="No data","x",'Indicator Data'!BY35/'Indicator Data'!CM35*100)</f>
        <v>7.8272090711006745</v>
      </c>
      <c r="O32" s="93">
        <f t="shared" si="4"/>
        <v>9.3000000000000007</v>
      </c>
      <c r="P32" s="93">
        <f>IF('Indicator Data'!BZ35="No data","x",ROUND(IF('Indicator Data'!BZ35&gt;P$195,0,IF('Indicator Data'!BZ35&lt;P$194,10,(P$195-'Indicator Data'!BZ35)/(P$195-P$194)*10)),1))</f>
        <v>6.8</v>
      </c>
      <c r="Q32" s="93">
        <f>IF('Indicator Data'!CA35="No data","x",ROUND(IF('Indicator Data'!CA35&gt;Q$195,0,IF('Indicator Data'!CA35&lt;Q$194,10,(Q$195-'Indicator Data'!CA35)/(Q$195-Q$194)*10)),1))</f>
        <v>7.9</v>
      </c>
      <c r="R32" s="94">
        <f t="shared" si="5"/>
        <v>8</v>
      </c>
      <c r="S32" s="93">
        <f>IF('Indicator Data'!CB35="No data","x",ROUND(IF('Indicator Data'!CB35&gt;S$195,0,IF('Indicator Data'!CB35&lt;S$194,10,(S$195-'Indicator Data'!CB35)/(S$195-S$194)*10)),1))</f>
        <v>9.8000000000000007</v>
      </c>
      <c r="T32" s="143">
        <f>IF('Indicator Data'!CD35="No data","x",ROUND(IF('Indicator Data'!CD35&gt;T$195,0,IF('Indicator Data'!CD35&lt;T$194,10,(T$195-'Indicator Data'!CD35)/(T$195-T$194)*10)),1))</f>
        <v>2.4</v>
      </c>
      <c r="U32" s="143" t="str">
        <f>IF('Indicator Data'!CE35="No data","x",ROUND(IF('Indicator Data'!CE35&gt;U$195,0,IF('Indicator Data'!CE35&lt;U$194,10,(U$195-'Indicator Data'!CE35)/(U$195-U$194)*10)),1))</f>
        <v>x</v>
      </c>
      <c r="V32" s="143">
        <f>IF('Indicator Data'!CF35="No data","x",ROUND(IF('Indicator Data'!CF35&gt;V$195,0,IF('Indicator Data'!CF35&lt;V$194,10,(V$195-'Indicator Data'!CF35)/(V$195-V$194)*10)),1))</f>
        <v>2.5</v>
      </c>
      <c r="W32" s="143">
        <f>IF('Indicator Data'!CC35="No data","x",ROUND(IF('Indicator Data'!CC35&gt;W$195,0,IF('Indicator Data'!CC35&lt;W$194,10,(W$195-'Indicator Data'!CC35)/(W$195-W$194)*10)),1))</f>
        <v>5.6</v>
      </c>
      <c r="X32" s="93">
        <f t="shared" si="6"/>
        <v>2.4500000000000002</v>
      </c>
      <c r="Y32" s="93">
        <f>IF('Indicator Data'!CG35="No data","x",ROUND(IF('Indicator Data'!CG35&gt;Y$195,0,IF('Indicator Data'!CG35&lt;Y$194,10,(Y$195-'Indicator Data'!CG35)/(Y$195-Y$194)*10)),1))</f>
        <v>9.6</v>
      </c>
      <c r="Z32" s="93">
        <f>IF('Indicator Data'!CH35="No data","x",ROUND(IF('Indicator Data'!CH35&gt;Z$195,10,IF('Indicator Data'!CH35&lt;Z$194,0,10-(Z$195-'Indicator Data'!CH35)/(Z$195-Z$194)*10)),1))</f>
        <v>6.6</v>
      </c>
      <c r="AA32" s="93">
        <f>IF('Indicator Data'!CI35="No data","x",ROUND(IF('Indicator Data'!CI35&gt;AA$195,0,IF('Indicator Data'!CI35&lt;AA$194,10,(AA$195-'Indicator Data'!CI35)/(AA$195-AA$194)*10)),1))</f>
        <v>10</v>
      </c>
      <c r="AB32" s="94">
        <f t="shared" si="7"/>
        <v>7.1</v>
      </c>
      <c r="AC32" s="95">
        <f t="shared" si="8"/>
        <v>7</v>
      </c>
      <c r="AD32" s="177"/>
    </row>
    <row r="33" spans="1:30" s="4" customFormat="1" x14ac:dyDescent="0.25">
      <c r="A33" s="126" t="str">
        <f>'Indicator Data'!A36</f>
        <v>Canada</v>
      </c>
      <c r="B33" s="47" t="str">
        <f>'Indicator Data'!B36</f>
        <v>CAN</v>
      </c>
      <c r="C33" s="93">
        <f>IF('Indicator Data'!BR36="No data","x",ROUND(IF('Indicator Data'!BR36&gt;C$195,0,IF('Indicator Data'!BR36&lt;C$194,10,(C$195-'Indicator Data'!BR36)/(C$195-C$194)*10)),1))</f>
        <v>2.8</v>
      </c>
      <c r="D33" s="94">
        <f t="shared" si="0"/>
        <v>2.8</v>
      </c>
      <c r="E33" s="93">
        <f>IF('Indicator Data'!BT36="No data","x",ROUND(IF('Indicator Data'!BT36&gt;E$195,0,IF('Indicator Data'!BT36&lt;E$194,10,(E$195-'Indicator Data'!BT36)/(E$195-E$194)*10)),1))</f>
        <v>1.9</v>
      </c>
      <c r="F33" s="93">
        <f>IF('Indicator Data'!BS36="No data","x",ROUND(IF('Indicator Data'!BS36&gt;F$195,0,IF('Indicator Data'!BS36&lt;F$194,10,(F$195-'Indicator Data'!BS36)/(F$195-F$194)*10)),1))</f>
        <v>1.3</v>
      </c>
      <c r="G33" s="94">
        <f t="shared" si="1"/>
        <v>1.6</v>
      </c>
      <c r="H33" s="95">
        <f t="shared" si="2"/>
        <v>2.2000000000000002</v>
      </c>
      <c r="I33" s="93" t="str">
        <f>IF('Indicator Data'!BV36="No data","x",ROUND(IF('Indicator Data'!BV36^2&gt;I$195,0,IF('Indicator Data'!BV36^2&lt;I$194,10,(I$195-'Indicator Data'!BV36^2)/(I$195-I$194)*10)),1))</f>
        <v>x</v>
      </c>
      <c r="J33" s="93">
        <f>IF(OR('Indicator Data'!BU36=0,'Indicator Data'!BU36="No data"),"x",ROUND(IF('Indicator Data'!BU36&gt;J$195,0,IF('Indicator Data'!BU36&lt;J$194,10,(J$195-'Indicator Data'!BU36)/(J$195-J$194)*10)),1))</f>
        <v>0</v>
      </c>
      <c r="K33" s="93">
        <f>IF('Indicator Data'!BW36="No data","x",ROUND(IF('Indicator Data'!BW36&gt;K$195,0,IF('Indicator Data'!BW36&lt;K$194,10,(K$195-'Indicator Data'!BW36)/(K$195-K$194)*10)),1))</f>
        <v>1</v>
      </c>
      <c r="L33" s="93">
        <f>IF('Indicator Data'!BX36="No data","x",ROUND(IF('Indicator Data'!BX36&gt;L$195,0,IF('Indicator Data'!BX36&lt;L$194,10,(L$195-'Indicator Data'!BX36)/(L$195-L$194)*10)),1))</f>
        <v>5.9</v>
      </c>
      <c r="M33" s="94">
        <f t="shared" si="3"/>
        <v>2.2999999999999998</v>
      </c>
      <c r="N33" s="143">
        <f>IF('Indicator Data'!BY36="No data","x",'Indicator Data'!BY36/'Indicator Data'!CM36*100)</f>
        <v>13.196224560153341</v>
      </c>
      <c r="O33" s="93">
        <f t="shared" si="4"/>
        <v>8.8000000000000007</v>
      </c>
      <c r="P33" s="93">
        <f>IF('Indicator Data'!BZ36="No data","x",ROUND(IF('Indicator Data'!BZ36&gt;P$195,0,IF('Indicator Data'!BZ36&lt;P$194,10,(P$195-'Indicator Data'!BZ36)/(P$195-P$194)*10)),1))</f>
        <v>0.1</v>
      </c>
      <c r="Q33" s="93">
        <f>IF('Indicator Data'!CA36="No data","x",ROUND(IF('Indicator Data'!CA36&gt;Q$195,0,IF('Indicator Data'!CA36&lt;Q$194,10,(Q$195-'Indicator Data'!CA36)/(Q$195-Q$194)*10)),1))</f>
        <v>0.1</v>
      </c>
      <c r="R33" s="94">
        <f t="shared" si="5"/>
        <v>3</v>
      </c>
      <c r="S33" s="93">
        <f>IF('Indicator Data'!CB36="No data","x",ROUND(IF('Indicator Data'!CB36&gt;S$195,0,IF('Indicator Data'!CB36&lt;S$194,10,(S$195-'Indicator Data'!CB36)/(S$195-S$194)*10)),1))</f>
        <v>3.5</v>
      </c>
      <c r="T33" s="143">
        <f>IF('Indicator Data'!CD36="No data","x",ROUND(IF('Indicator Data'!CD36&gt;T$195,0,IF('Indicator Data'!CD36&lt;T$194,10,(T$195-'Indicator Data'!CD36)/(T$195-T$194)*10)),1))</f>
        <v>1.4</v>
      </c>
      <c r="U33" s="143">
        <f>IF('Indicator Data'!CE36="No data","x",ROUND(IF('Indicator Data'!CE36&gt;U$195,0,IF('Indicator Data'!CE36&lt;U$194,10,(U$195-'Indicator Data'!CE36)/(U$195-U$194)*10)),1))</f>
        <v>2.2000000000000002</v>
      </c>
      <c r="V33" s="143">
        <f>IF('Indicator Data'!CF36="No data","x",ROUND(IF('Indicator Data'!CF36&gt;V$195,0,IF('Indicator Data'!CF36&lt;V$194,10,(V$195-'Indicator Data'!CF36)/(V$195-V$194)*10)),1))</f>
        <v>3.4</v>
      </c>
      <c r="W33" s="143">
        <f>IF('Indicator Data'!CC36="No data","x",ROUND(IF('Indicator Data'!CC36&gt;W$195,0,IF('Indicator Data'!CC36&lt;W$194,10,(W$195-'Indicator Data'!CC36)/(W$195-W$194)*10)),1))</f>
        <v>2.6</v>
      </c>
      <c r="X33" s="93">
        <f t="shared" si="6"/>
        <v>2.3333333333333335</v>
      </c>
      <c r="Y33" s="93">
        <f>IF('Indicator Data'!CG36="No data","x",ROUND(IF('Indicator Data'!CG36&gt;Y$195,0,IF('Indicator Data'!CG36&lt;Y$194,10,(Y$195-'Indicator Data'!CG36)/(Y$195-Y$194)*10)),1))</f>
        <v>0</v>
      </c>
      <c r="Z33" s="93">
        <f>IF('Indicator Data'!CH36="No data","x",ROUND(IF('Indicator Data'!CH36&gt;Z$195,10,IF('Indicator Data'!CH36&lt;Z$194,0,10-(Z$195-'Indicator Data'!CH36)/(Z$195-Z$194)*10)),1))</f>
        <v>0.1</v>
      </c>
      <c r="AA33" s="93">
        <f>IF('Indicator Data'!CI36="No data","x",ROUND(IF('Indicator Data'!CI36&gt;AA$195,0,IF('Indicator Data'!CI36&lt;AA$194,10,(AA$195-'Indicator Data'!CI36)/(AA$195-AA$194)*10)),1))</f>
        <v>10</v>
      </c>
      <c r="AB33" s="94">
        <f t="shared" si="7"/>
        <v>1.5</v>
      </c>
      <c r="AC33" s="95">
        <f t="shared" si="8"/>
        <v>2.2999999999999998</v>
      </c>
      <c r="AD33" s="177"/>
    </row>
    <row r="34" spans="1:30" s="4" customFormat="1" x14ac:dyDescent="0.25">
      <c r="A34" s="126" t="str">
        <f>'Indicator Data'!A37</f>
        <v>Central African Republic</v>
      </c>
      <c r="B34" s="47" t="str">
        <f>'Indicator Data'!B37</f>
        <v>CAF</v>
      </c>
      <c r="C34" s="93" t="str">
        <f>IF('Indicator Data'!BR37="No data","x",ROUND(IF('Indicator Data'!BR37&gt;C$195,0,IF('Indicator Data'!BR37&lt;C$194,10,(C$195-'Indicator Data'!BR37)/(C$195-C$194)*10)),1))</f>
        <v>x</v>
      </c>
      <c r="D34" s="94" t="str">
        <f t="shared" si="0"/>
        <v>x</v>
      </c>
      <c r="E34" s="93">
        <f>IF('Indicator Data'!BT37="No data","x",ROUND(IF('Indicator Data'!BT37&gt;E$195,0,IF('Indicator Data'!BT37&lt;E$194,10,(E$195-'Indicator Data'!BT37)/(E$195-E$194)*10)),1))</f>
        <v>7.4</v>
      </c>
      <c r="F34" s="93">
        <f>IF('Indicator Data'!BS37="No data","x",ROUND(IF('Indicator Data'!BS37&gt;F$195,0,IF('Indicator Data'!BS37&lt;F$194,10,(F$195-'Indicator Data'!BS37)/(F$195-F$194)*10)),1))</f>
        <v>8.5</v>
      </c>
      <c r="G34" s="94">
        <f t="shared" si="1"/>
        <v>8</v>
      </c>
      <c r="H34" s="95">
        <f t="shared" si="2"/>
        <v>8</v>
      </c>
      <c r="I34" s="93">
        <f>IF('Indicator Data'!BV37="No data","x",ROUND(IF('Indicator Data'!BV37^2&gt;I$195,0,IF('Indicator Data'!BV37^2&lt;I$194,10,(I$195-'Indicator Data'!BV37^2)/(I$195-I$194)*10)),1))</f>
        <v>9.5</v>
      </c>
      <c r="J34" s="93">
        <f>IF(OR('Indicator Data'!BU37=0,'Indicator Data'!BU37="No data"),"x",ROUND(IF('Indicator Data'!BU37&gt;J$195,0,IF('Indicator Data'!BU37&lt;J$194,10,(J$195-'Indicator Data'!BU37)/(J$195-J$194)*10)),1))</f>
        <v>7</v>
      </c>
      <c r="K34" s="93">
        <f>IF('Indicator Data'!BW37="No data","x",ROUND(IF('Indicator Data'!BW37&gt;K$195,0,IF('Indicator Data'!BW37&lt;K$194,10,(K$195-'Indicator Data'!BW37)/(K$195-K$194)*10)),1))</f>
        <v>9.6</v>
      </c>
      <c r="L34" s="93">
        <f>IF('Indicator Data'!BX37="No data","x",ROUND(IF('Indicator Data'!BX37&gt;L$195,0,IF('Indicator Data'!BX37&lt;L$194,10,(L$195-'Indicator Data'!BX37)/(L$195-L$194)*10)),1))</f>
        <v>8.9</v>
      </c>
      <c r="M34" s="94">
        <f t="shared" si="3"/>
        <v>8.8000000000000007</v>
      </c>
      <c r="N34" s="143">
        <f>IF('Indicator Data'!BY37="No data","x",'Indicator Data'!BY37/'Indicator Data'!CM37*100)</f>
        <v>4.8155639025329862</v>
      </c>
      <c r="O34" s="93">
        <f t="shared" si="4"/>
        <v>9.6</v>
      </c>
      <c r="P34" s="93">
        <f>IF('Indicator Data'!BZ37="No data","x",ROUND(IF('Indicator Data'!BZ37&gt;P$195,0,IF('Indicator Data'!BZ37&lt;P$194,10,(P$195-'Indicator Data'!BZ37)/(P$195-P$194)*10)),1))</f>
        <v>8.3000000000000007</v>
      </c>
      <c r="Q34" s="93">
        <f>IF('Indicator Data'!CA37="No data","x",ROUND(IF('Indicator Data'!CA37&gt;Q$195,0,IF('Indicator Data'!CA37&lt;Q$194,10,(Q$195-'Indicator Data'!CA37)/(Q$195-Q$194)*10)),1))</f>
        <v>10</v>
      </c>
      <c r="R34" s="94">
        <f t="shared" si="5"/>
        <v>9.3000000000000007</v>
      </c>
      <c r="S34" s="93">
        <f>IF('Indicator Data'!CB37="No data","x",ROUND(IF('Indicator Data'!CB37&gt;S$195,0,IF('Indicator Data'!CB37&lt;S$194,10,(S$195-'Indicator Data'!CB37)/(S$195-S$194)*10)),1))</f>
        <v>9.8000000000000007</v>
      </c>
      <c r="T34" s="143">
        <f>IF('Indicator Data'!CD37="No data","x",ROUND(IF('Indicator Data'!CD37&gt;T$195,0,IF('Indicator Data'!CD37&lt;T$194,10,(T$195-'Indicator Data'!CD37)/(T$195-T$194)*10)),1))</f>
        <v>8.8000000000000007</v>
      </c>
      <c r="U34" s="143" t="str">
        <f>IF('Indicator Data'!CE37="No data","x",ROUND(IF('Indicator Data'!CE37&gt;U$195,0,IF('Indicator Data'!CE37&lt;U$194,10,(U$195-'Indicator Data'!CE37)/(U$195-U$194)*10)),1))</f>
        <v>x</v>
      </c>
      <c r="V34" s="143">
        <f>IF('Indicator Data'!CF37="No data","x",ROUND(IF('Indicator Data'!CF37&gt;V$195,0,IF('Indicator Data'!CF37&lt;V$194,10,(V$195-'Indicator Data'!CF37)/(V$195-V$194)*10)),1))</f>
        <v>8.8000000000000007</v>
      </c>
      <c r="W34" s="143">
        <f>IF('Indicator Data'!CC37="No data","x",ROUND(IF('Indicator Data'!CC37&gt;W$195,0,IF('Indicator Data'!CC37&lt;W$194,10,(W$195-'Indicator Data'!CC37)/(W$195-W$194)*10)),1))</f>
        <v>10</v>
      </c>
      <c r="X34" s="93">
        <f t="shared" si="6"/>
        <v>8.8000000000000007</v>
      </c>
      <c r="Y34" s="93">
        <f>IF('Indicator Data'!CG37="No data","x",ROUND(IF('Indicator Data'!CG37&gt;Y$195,0,IF('Indicator Data'!CG37&lt;Y$194,10,(Y$195-'Indicator Data'!CG37)/(Y$195-Y$194)*10)),1))</f>
        <v>10</v>
      </c>
      <c r="Z34" s="93">
        <f>IF('Indicator Data'!CH37="No data","x",ROUND(IF('Indicator Data'!CH37&gt;Z$195,10,IF('Indicator Data'!CH37&lt;Z$194,0,10-(Z$195-'Indicator Data'!CH37)/(Z$195-Z$194)*10)),1))</f>
        <v>9.8000000000000007</v>
      </c>
      <c r="AA34" s="93">
        <f>IF('Indicator Data'!CI37="No data","x",ROUND(IF('Indicator Data'!CI37&gt;AA$195,0,IF('Indicator Data'!CI37&lt;AA$194,10,(AA$195-'Indicator Data'!CI37)/(AA$195-AA$194)*10)),1))</f>
        <v>10</v>
      </c>
      <c r="AB34" s="94">
        <f t="shared" si="7"/>
        <v>9.6</v>
      </c>
      <c r="AC34" s="95">
        <f t="shared" si="8"/>
        <v>9.1999999999999993</v>
      </c>
      <c r="AD34" s="177"/>
    </row>
    <row r="35" spans="1:30" s="4" customFormat="1" x14ac:dyDescent="0.25">
      <c r="A35" s="126" t="str">
        <f>'Indicator Data'!A38</f>
        <v>Chad</v>
      </c>
      <c r="B35" s="47" t="str">
        <f>'Indicator Data'!B38</f>
        <v>TCD</v>
      </c>
      <c r="C35" s="93" t="str">
        <f>IF('Indicator Data'!BR38="No data","x",ROUND(IF('Indicator Data'!BR38&gt;C$195,0,IF('Indicator Data'!BR38&lt;C$194,10,(C$195-'Indicator Data'!BR38)/(C$195-C$194)*10)),1))</f>
        <v>x</v>
      </c>
      <c r="D35" s="94" t="str">
        <f t="shared" si="0"/>
        <v>x</v>
      </c>
      <c r="E35" s="93">
        <f>IF('Indicator Data'!BT38="No data","x",ROUND(IF('Indicator Data'!BT38&gt;E$195,0,IF('Indicator Data'!BT38&lt;E$194,10,(E$195-'Indicator Data'!BT38)/(E$195-E$194)*10)),1))</f>
        <v>8.1</v>
      </c>
      <c r="F35" s="93">
        <f>IF('Indicator Data'!BS38="No data","x",ROUND(IF('Indicator Data'!BS38&gt;F$195,0,IF('Indicator Data'!BS38&lt;F$194,10,(F$195-'Indicator Data'!BS38)/(F$195-F$194)*10)),1))</f>
        <v>7.9</v>
      </c>
      <c r="G35" s="94">
        <f t="shared" si="1"/>
        <v>8</v>
      </c>
      <c r="H35" s="95">
        <f t="shared" si="2"/>
        <v>8</v>
      </c>
      <c r="I35" s="93">
        <f>IF('Indicator Data'!BV38="No data","x",ROUND(IF('Indicator Data'!BV38^2&gt;I$195,0,IF('Indicator Data'!BV38^2&lt;I$194,10,(I$195-'Indicator Data'!BV38^2)/(I$195-I$194)*10)),1))</f>
        <v>10</v>
      </c>
      <c r="J35" s="93">
        <f>IF(OR('Indicator Data'!BU38=0,'Indicator Data'!BU38="No data"),"x",ROUND(IF('Indicator Data'!BU38&gt;J$195,0,IF('Indicator Data'!BU38&lt;J$194,10,(J$195-'Indicator Data'!BU38)/(J$195-J$194)*10)),1))</f>
        <v>8.9</v>
      </c>
      <c r="K35" s="93">
        <f>IF('Indicator Data'!BW38="No data","x",ROUND(IF('Indicator Data'!BW38&gt;K$195,0,IF('Indicator Data'!BW38&lt;K$194,10,(K$195-'Indicator Data'!BW38)/(K$195-K$194)*10)),1))</f>
        <v>9.5</v>
      </c>
      <c r="L35" s="93">
        <f>IF('Indicator Data'!BX38="No data","x",ROUND(IF('Indicator Data'!BX38&gt;L$195,0,IF('Indicator Data'!BX38&lt;L$194,10,(L$195-'Indicator Data'!BX38)/(L$195-L$194)*10)),1))</f>
        <v>8</v>
      </c>
      <c r="M35" s="94">
        <f t="shared" si="3"/>
        <v>9.1</v>
      </c>
      <c r="N35" s="143">
        <f>IF('Indicator Data'!BY38="No data","x",'Indicator Data'!BY38/'Indicator Data'!CM38*100)</f>
        <v>2.4618805590851336</v>
      </c>
      <c r="O35" s="93">
        <f t="shared" si="4"/>
        <v>9.9</v>
      </c>
      <c r="P35" s="93">
        <f>IF('Indicator Data'!BZ38="No data","x",ROUND(IF('Indicator Data'!BZ38&gt;P$195,0,IF('Indicator Data'!BZ38&lt;P$194,10,(P$195-'Indicator Data'!BZ38)/(P$195-P$194)*10)),1))</f>
        <v>10</v>
      </c>
      <c r="Q35" s="93">
        <f>IF('Indicator Data'!CA38="No data","x",ROUND(IF('Indicator Data'!CA38&gt;Q$195,0,IF('Indicator Data'!CA38&lt;Q$194,10,(Q$195-'Indicator Data'!CA38)/(Q$195-Q$194)*10)),1))</f>
        <v>10</v>
      </c>
      <c r="R35" s="94">
        <f t="shared" si="5"/>
        <v>10</v>
      </c>
      <c r="S35" s="93">
        <f>IF('Indicator Data'!CB38="No data","x",ROUND(IF('Indicator Data'!CB38&gt;S$195,0,IF('Indicator Data'!CB38&lt;S$194,10,(S$195-'Indicator Data'!CB38)/(S$195-S$194)*10)),1))</f>
        <v>9.9</v>
      </c>
      <c r="T35" s="143">
        <f>IF('Indicator Data'!CD38="No data","x",ROUND(IF('Indicator Data'!CD38&gt;T$195,0,IF('Indicator Data'!CD38&lt;T$194,10,(T$195-'Indicator Data'!CD38)/(T$195-T$194)*10)),1))</f>
        <v>9</v>
      </c>
      <c r="U35" s="143" t="str">
        <f>IF('Indicator Data'!CE38="No data","x",ROUND(IF('Indicator Data'!CE38&gt;U$195,0,IF('Indicator Data'!CE38&lt;U$194,10,(U$195-'Indicator Data'!CE38)/(U$195-U$194)*10)),1))</f>
        <v>x</v>
      </c>
      <c r="V35" s="143" t="str">
        <f>IF('Indicator Data'!CF38="No data","x",ROUND(IF('Indicator Data'!CF38&gt;V$195,0,IF('Indicator Data'!CF38&lt;V$194,10,(V$195-'Indicator Data'!CF38)/(V$195-V$194)*10)),1))</f>
        <v>x</v>
      </c>
      <c r="W35" s="143">
        <f>IF('Indicator Data'!CC38="No data","x",ROUND(IF('Indicator Data'!CC38&gt;W$195,0,IF('Indicator Data'!CC38&lt;W$194,10,(W$195-'Indicator Data'!CC38)/(W$195-W$194)*10)),1))</f>
        <v>10</v>
      </c>
      <c r="X35" s="93">
        <f t="shared" si="6"/>
        <v>9</v>
      </c>
      <c r="Y35" s="93">
        <f>IF('Indicator Data'!CG38="No data","x",ROUND(IF('Indicator Data'!CG38&gt;Y$195,0,IF('Indicator Data'!CG38&lt;Y$194,10,(Y$195-'Indicator Data'!CG38)/(Y$195-Y$194)*10)),1))</f>
        <v>9.8000000000000007</v>
      </c>
      <c r="Z35" s="93">
        <f>IF('Indicator Data'!CH38="No data","x",ROUND(IF('Indicator Data'!CH38&gt;Z$195,10,IF('Indicator Data'!CH38&lt;Z$194,0,10-(Z$195-'Indicator Data'!CH38)/(Z$195-Z$194)*10)),1))</f>
        <v>9.5</v>
      </c>
      <c r="AA35" s="93">
        <f>IF('Indicator Data'!CI38="No data","x",ROUND(IF('Indicator Data'!CI38&gt;AA$195,0,IF('Indicator Data'!CI38&lt;AA$194,10,(AA$195-'Indicator Data'!CI38)/(AA$195-AA$194)*10)),1))</f>
        <v>10</v>
      </c>
      <c r="AB35" s="94">
        <f t="shared" si="7"/>
        <v>9.6</v>
      </c>
      <c r="AC35" s="95">
        <f t="shared" si="8"/>
        <v>9.6</v>
      </c>
      <c r="AD35" s="177"/>
    </row>
    <row r="36" spans="1:30" s="4" customFormat="1" x14ac:dyDescent="0.25">
      <c r="A36" s="126" t="str">
        <f>'Indicator Data'!A39</f>
        <v>Chile</v>
      </c>
      <c r="B36" s="47" t="str">
        <f>'Indicator Data'!B39</f>
        <v>CHL</v>
      </c>
      <c r="C36" s="93">
        <f>IF('Indicator Data'!BR39="No data","x",ROUND(IF('Indicator Data'!BR39&gt;C$195,0,IF('Indicator Data'!BR39&lt;C$194,10,(C$195-'Indicator Data'!BR39)/(C$195-C$194)*10)),1))</f>
        <v>3.2</v>
      </c>
      <c r="D36" s="94">
        <f t="shared" si="0"/>
        <v>3.2</v>
      </c>
      <c r="E36" s="93">
        <f>IF('Indicator Data'!BT39="No data","x",ROUND(IF('Indicator Data'!BT39&gt;E$195,0,IF('Indicator Data'!BT39&lt;E$194,10,(E$195-'Indicator Data'!BT39)/(E$195-E$194)*10)),1))</f>
        <v>3.3</v>
      </c>
      <c r="F36" s="93">
        <f>IF('Indicator Data'!BS39="No data","x",ROUND(IF('Indicator Data'!BS39&gt;F$195,0,IF('Indicator Data'!BS39&lt;F$194,10,(F$195-'Indicator Data'!BS39)/(F$195-F$194)*10)),1))</f>
        <v>3.3</v>
      </c>
      <c r="G36" s="94">
        <f t="shared" si="1"/>
        <v>3.3</v>
      </c>
      <c r="H36" s="95">
        <f t="shared" si="2"/>
        <v>3.3</v>
      </c>
      <c r="I36" s="93">
        <f>IF('Indicator Data'!BV39="No data","x",ROUND(IF('Indicator Data'!BV39^2&gt;I$195,0,IF('Indicator Data'!BV39^2&lt;I$194,10,(I$195-'Indicator Data'!BV39^2)/(I$195-I$194)*10)),1))</f>
        <v>0.7</v>
      </c>
      <c r="J36" s="93">
        <f>IF(OR('Indicator Data'!BU39=0,'Indicator Data'!BU39="No data"),"x",ROUND(IF('Indicator Data'!BU39&gt;J$195,0,IF('Indicator Data'!BU39&lt;J$194,10,(J$195-'Indicator Data'!BU39)/(J$195-J$194)*10)),1))</f>
        <v>0</v>
      </c>
      <c r="K36" s="93">
        <f>IF('Indicator Data'!BW39="No data","x",ROUND(IF('Indicator Data'!BW39&gt;K$195,0,IF('Indicator Data'!BW39&lt;K$194,10,(K$195-'Indicator Data'!BW39)/(K$195-K$194)*10)),1))</f>
        <v>3.4</v>
      </c>
      <c r="L36" s="93">
        <f>IF('Indicator Data'!BX39="No data","x",ROUND(IF('Indicator Data'!BX39&gt;L$195,0,IF('Indicator Data'!BX39&lt;L$194,10,(L$195-'Indicator Data'!BX39)/(L$195-L$194)*10)),1))</f>
        <v>3.7</v>
      </c>
      <c r="M36" s="94">
        <f t="shared" si="3"/>
        <v>2</v>
      </c>
      <c r="N36" s="143">
        <f>IF('Indicator Data'!BY39="No data","x",'Indicator Data'!BY39/'Indicator Data'!CM39*100)</f>
        <v>20.173980407030228</v>
      </c>
      <c r="O36" s="93">
        <f t="shared" si="4"/>
        <v>8.1</v>
      </c>
      <c r="P36" s="93">
        <f>IF('Indicator Data'!BZ39="No data","x",ROUND(IF('Indicator Data'!BZ39&gt;P$195,0,IF('Indicator Data'!BZ39&lt;P$194,10,(P$195-'Indicator Data'!BZ39)/(P$195-P$194)*10)),1))</f>
        <v>0</v>
      </c>
      <c r="Q36" s="93">
        <f>IF('Indicator Data'!CA39="No data","x",ROUND(IF('Indicator Data'!CA39&gt;Q$195,0,IF('Indicator Data'!CA39&lt;Q$194,10,(Q$195-'Indicator Data'!CA39)/(Q$195-Q$194)*10)),1))</f>
        <v>0</v>
      </c>
      <c r="R36" s="94">
        <f t="shared" si="5"/>
        <v>2.7</v>
      </c>
      <c r="S36" s="93">
        <f>IF('Indicator Data'!CB39="No data","x",ROUND(IF('Indicator Data'!CB39&gt;S$195,0,IF('Indicator Data'!CB39&lt;S$194,10,(S$195-'Indicator Data'!CB39)/(S$195-S$194)*10)),1))</f>
        <v>7.3</v>
      </c>
      <c r="T36" s="143">
        <f>IF('Indicator Data'!CD39="No data","x",ROUND(IF('Indicator Data'!CD39&gt;T$195,0,IF('Indicator Data'!CD39&lt;T$194,10,(T$195-'Indicator Data'!CD39)/(T$195-T$194)*10)),1))</f>
        <v>0.7</v>
      </c>
      <c r="U36" s="143">
        <f>IF('Indicator Data'!CE39="No data","x",ROUND(IF('Indicator Data'!CE39&gt;U$195,0,IF('Indicator Data'!CE39&lt;U$194,10,(U$195-'Indicator Data'!CE39)/(U$195-U$194)*10)),1))</f>
        <v>2</v>
      </c>
      <c r="V36" s="143">
        <f>IF('Indicator Data'!CF39="No data","x",ROUND(IF('Indicator Data'!CF39&gt;V$195,0,IF('Indicator Data'!CF39&lt;V$194,10,(V$195-'Indicator Data'!CF39)/(V$195-V$194)*10)),1))</f>
        <v>1.5</v>
      </c>
      <c r="W36" s="143">
        <f>IF('Indicator Data'!CC39="No data","x",ROUND(IF('Indicator Data'!CC39&gt;W$195,0,IF('Indicator Data'!CC39&lt;W$194,10,(W$195-'Indicator Data'!CC39)/(W$195-W$194)*10)),1))</f>
        <v>1.5</v>
      </c>
      <c r="X36" s="93">
        <f t="shared" si="6"/>
        <v>1.4000000000000001</v>
      </c>
      <c r="Y36" s="93">
        <f>IF('Indicator Data'!CG39="No data","x",ROUND(IF('Indicator Data'!CG39&gt;Y$195,0,IF('Indicator Data'!CG39&lt;Y$194,10,(Y$195-'Indicator Data'!CG39)/(Y$195-Y$194)*10)),1))</f>
        <v>3.4</v>
      </c>
      <c r="Z36" s="93">
        <f>IF('Indicator Data'!CH39="No data","x",ROUND(IF('Indicator Data'!CH39&gt;Z$195,10,IF('Indicator Data'!CH39&lt;Z$194,0,10-(Z$195-'Indicator Data'!CH39)/(Z$195-Z$194)*10)),1))</f>
        <v>0.2</v>
      </c>
      <c r="AA36" s="93">
        <f>IF('Indicator Data'!CI39="No data","x",ROUND(IF('Indicator Data'!CI39&gt;AA$195,0,IF('Indicator Data'!CI39&lt;AA$194,10,(AA$195-'Indicator Data'!CI39)/(AA$195-AA$194)*10)),1))</f>
        <v>10</v>
      </c>
      <c r="AB36" s="94">
        <f t="shared" si="7"/>
        <v>3.1</v>
      </c>
      <c r="AC36" s="95">
        <f t="shared" si="8"/>
        <v>2.6</v>
      </c>
      <c r="AD36" s="177"/>
    </row>
    <row r="37" spans="1:30" s="4" customFormat="1" x14ac:dyDescent="0.25">
      <c r="A37" s="126" t="str">
        <f>'Indicator Data'!A40</f>
        <v>China</v>
      </c>
      <c r="B37" s="47" t="str">
        <f>'Indicator Data'!B40</f>
        <v>CHN</v>
      </c>
      <c r="C37" s="93">
        <f>IF('Indicator Data'!BR40="No data","x",ROUND(IF('Indicator Data'!BR40&gt;C$195,0,IF('Indicator Data'!BR40&lt;C$194,10,(C$195-'Indicator Data'!BR40)/(C$195-C$194)*10)),1))</f>
        <v>2.5</v>
      </c>
      <c r="D37" s="94">
        <f t="shared" si="0"/>
        <v>2.5</v>
      </c>
      <c r="E37" s="93">
        <f>IF('Indicator Data'!BT40="No data","x",ROUND(IF('Indicator Data'!BT40&gt;E$195,0,IF('Indicator Data'!BT40&lt;E$194,10,(E$195-'Indicator Data'!BT40)/(E$195-E$194)*10)),1))</f>
        <v>6.1</v>
      </c>
      <c r="F37" s="93">
        <f>IF('Indicator Data'!BS40="No data","x",ROUND(IF('Indicator Data'!BS40&gt;F$195,0,IF('Indicator Data'!BS40&lt;F$194,10,(F$195-'Indicator Data'!BS40)/(F$195-F$194)*10)),1))</f>
        <v>4.2</v>
      </c>
      <c r="G37" s="94">
        <f t="shared" si="1"/>
        <v>5.2</v>
      </c>
      <c r="H37" s="95">
        <f t="shared" si="2"/>
        <v>3.9</v>
      </c>
      <c r="I37" s="93">
        <f>IF('Indicator Data'!BV40="No data","x",ROUND(IF('Indicator Data'!BV40^2&gt;I$195,0,IF('Indicator Data'!BV40^2&lt;I$194,10,(I$195-'Indicator Data'!BV40^2)/(I$195-I$194)*10)),1))</f>
        <v>0.8</v>
      </c>
      <c r="J37" s="93">
        <f>IF(OR('Indicator Data'!BU40=0,'Indicator Data'!BU40="No data"),"x",ROUND(IF('Indicator Data'!BU40&gt;J$195,0,IF('Indicator Data'!BU40&lt;J$194,10,(J$195-'Indicator Data'!BU40)/(J$195-J$194)*10)),1))</f>
        <v>0</v>
      </c>
      <c r="K37" s="93">
        <f>IF('Indicator Data'!BW40="No data","x",ROUND(IF('Indicator Data'!BW40&gt;K$195,0,IF('Indicator Data'!BW40&lt;K$194,10,(K$195-'Indicator Data'!BW40)/(K$195-K$194)*10)),1))</f>
        <v>4.7</v>
      </c>
      <c r="L37" s="93">
        <f>IF('Indicator Data'!BX40="No data","x",ROUND(IF('Indicator Data'!BX40&gt;L$195,0,IF('Indicator Data'!BX40&lt;L$194,10,(L$195-'Indicator Data'!BX40)/(L$195-L$194)*10)),1))</f>
        <v>5.3</v>
      </c>
      <c r="M37" s="94">
        <f t="shared" si="3"/>
        <v>2.7</v>
      </c>
      <c r="N37" s="143">
        <f>IF('Indicator Data'!BY40="No data","x",'Indicator Data'!BY40/'Indicator Data'!CM40*100)</f>
        <v>10.720997939649337</v>
      </c>
      <c r="O37" s="93">
        <f t="shared" si="4"/>
        <v>9</v>
      </c>
      <c r="P37" s="93">
        <f>IF('Indicator Data'!BZ40="No data","x",ROUND(IF('Indicator Data'!BZ40&gt;P$195,0,IF('Indicator Data'!BZ40&lt;P$194,10,(P$195-'Indicator Data'!BZ40)/(P$195-P$194)*10)),1))</f>
        <v>1.7</v>
      </c>
      <c r="Q37" s="93">
        <f>IF('Indicator Data'!CA40="No data","x",ROUND(IF('Indicator Data'!CA40&gt;Q$195,0,IF('Indicator Data'!CA40&lt;Q$194,10,(Q$195-'Indicator Data'!CA40)/(Q$195-Q$194)*10)),1))</f>
        <v>1.4</v>
      </c>
      <c r="R37" s="94">
        <f t="shared" si="5"/>
        <v>4</v>
      </c>
      <c r="S37" s="93">
        <f>IF('Indicator Data'!CB40="No data","x",ROUND(IF('Indicator Data'!CB40&gt;S$195,0,IF('Indicator Data'!CB40&lt;S$194,10,(S$195-'Indicator Data'!CB40)/(S$195-S$194)*10)),1))</f>
        <v>5.5</v>
      </c>
      <c r="T37" s="143">
        <f>IF('Indicator Data'!CD40="No data","x",ROUND(IF('Indicator Data'!CD40&gt;T$195,0,IF('Indicator Data'!CD40&lt;T$194,10,(T$195-'Indicator Data'!CD40)/(T$195-T$194)*10)),1))</f>
        <v>0</v>
      </c>
      <c r="U37" s="143">
        <f>IF('Indicator Data'!CE40="No data","x",ROUND(IF('Indicator Data'!CE40&gt;U$195,0,IF('Indicator Data'!CE40&lt;U$194,10,(U$195-'Indicator Data'!CE40)/(U$195-U$194)*10)),1))</f>
        <v>0</v>
      </c>
      <c r="V37" s="143" t="str">
        <f>IF('Indicator Data'!CF40="No data","x",ROUND(IF('Indicator Data'!CF40&gt;V$195,0,IF('Indicator Data'!CF40&lt;V$194,10,(V$195-'Indicator Data'!CF40)/(V$195-V$194)*10)),1))</f>
        <v>x</v>
      </c>
      <c r="W37" s="143">
        <f>IF('Indicator Data'!CC40="No data","x",ROUND(IF('Indicator Data'!CC40&gt;W$195,0,IF('Indicator Data'!CC40&lt;W$194,10,(W$195-'Indicator Data'!CC40)/(W$195-W$194)*10)),1))</f>
        <v>0</v>
      </c>
      <c r="X37" s="93">
        <f t="shared" si="6"/>
        <v>0</v>
      </c>
      <c r="Y37" s="93">
        <f>IF('Indicator Data'!CG40="No data","x",ROUND(IF('Indicator Data'!CG40&gt;Y$195,0,IF('Indicator Data'!CG40&lt;Y$194,10,(Y$195-'Indicator Data'!CG40)/(Y$195-Y$194)*10)),1))</f>
        <v>7.6</v>
      </c>
      <c r="Z37" s="93">
        <f>IF('Indicator Data'!CH40="No data","x",ROUND(IF('Indicator Data'!CH40&gt;Z$195,10,IF('Indicator Data'!CH40&lt;Z$194,0,10-(Z$195-'Indicator Data'!CH40)/(Z$195-Z$194)*10)),1))</f>
        <v>0.3</v>
      </c>
      <c r="AA37" s="93">
        <f>IF('Indicator Data'!CI40="No data","x",ROUND(IF('Indicator Data'!CI40&gt;AA$195,0,IF('Indicator Data'!CI40&lt;AA$194,10,(AA$195-'Indicator Data'!CI40)/(AA$195-AA$194)*10)),1))</f>
        <v>10</v>
      </c>
      <c r="AB37" s="94">
        <f t="shared" si="7"/>
        <v>3.4</v>
      </c>
      <c r="AC37" s="95">
        <f t="shared" si="8"/>
        <v>3.4</v>
      </c>
      <c r="AD37" s="177"/>
    </row>
    <row r="38" spans="1:30" s="4" customFormat="1" x14ac:dyDescent="0.25">
      <c r="A38" s="126" t="str">
        <f>'Indicator Data'!A41</f>
        <v>Colombia</v>
      </c>
      <c r="B38" s="47" t="str">
        <f>'Indicator Data'!B41</f>
        <v>COL</v>
      </c>
      <c r="C38" s="93">
        <f>IF('Indicator Data'!BR41="No data","x",ROUND(IF('Indicator Data'!BR41&gt;C$195,0,IF('Indicator Data'!BR41&lt;C$194,10,(C$195-'Indicator Data'!BR41)/(C$195-C$194)*10)),1))</f>
        <v>3</v>
      </c>
      <c r="D38" s="94">
        <f t="shared" si="0"/>
        <v>3</v>
      </c>
      <c r="E38" s="93">
        <f>IF('Indicator Data'!BT41="No data","x",ROUND(IF('Indicator Data'!BT41&gt;E$195,0,IF('Indicator Data'!BT41&lt;E$194,10,(E$195-'Indicator Data'!BT41)/(E$195-E$194)*10)),1))</f>
        <v>6.4</v>
      </c>
      <c r="F38" s="93">
        <f>IF('Indicator Data'!BS41="No data","x",ROUND(IF('Indicator Data'!BS41&gt;F$195,0,IF('Indicator Data'!BS41&lt;F$194,10,(F$195-'Indicator Data'!BS41)/(F$195-F$194)*10)),1))</f>
        <v>5.0999999999999996</v>
      </c>
      <c r="G38" s="94">
        <f t="shared" si="1"/>
        <v>5.8</v>
      </c>
      <c r="H38" s="95">
        <f t="shared" si="2"/>
        <v>4.4000000000000004</v>
      </c>
      <c r="I38" s="93">
        <f>IF('Indicator Data'!BV41="No data","x",ROUND(IF('Indicator Data'!BV41^2&gt;I$195,0,IF('Indicator Data'!BV41^2&lt;I$194,10,(I$195-'Indicator Data'!BV41^2)/(I$195-I$194)*10)),1))</f>
        <v>1.2</v>
      </c>
      <c r="J38" s="93">
        <f>IF(OR('Indicator Data'!BU41=0,'Indicator Data'!BU41="No data"),"x",ROUND(IF('Indicator Data'!BU41&gt;J$195,0,IF('Indicator Data'!BU41&lt;J$194,10,(J$195-'Indicator Data'!BU41)/(J$195-J$194)*10)),1))</f>
        <v>0</v>
      </c>
      <c r="K38" s="93">
        <f>IF('Indicator Data'!BW41="No data","x",ROUND(IF('Indicator Data'!BW41&gt;K$195,0,IF('Indicator Data'!BW41&lt;K$194,10,(K$195-'Indicator Data'!BW41)/(K$195-K$194)*10)),1))</f>
        <v>4.2</v>
      </c>
      <c r="L38" s="93">
        <f>IF('Indicator Data'!BX41="No data","x",ROUND(IF('Indicator Data'!BX41&gt;L$195,0,IF('Indicator Data'!BX41&lt;L$194,10,(L$195-'Indicator Data'!BX41)/(L$195-L$194)*10)),1))</f>
        <v>4.3</v>
      </c>
      <c r="M38" s="94">
        <f t="shared" si="3"/>
        <v>2.4</v>
      </c>
      <c r="N38" s="143">
        <f>IF('Indicator Data'!BY41="No data","x",'Indicator Data'!BY41/'Indicator Data'!CM41*100)</f>
        <v>10.81568273997296</v>
      </c>
      <c r="O38" s="93">
        <f t="shared" si="4"/>
        <v>9</v>
      </c>
      <c r="P38" s="93">
        <f>IF('Indicator Data'!BZ41="No data","x",ROUND(IF('Indicator Data'!BZ41&gt;P$195,0,IF('Indicator Data'!BZ41&lt;P$194,10,(P$195-'Indicator Data'!BZ41)/(P$195-P$194)*10)),1))</f>
        <v>1.2</v>
      </c>
      <c r="Q38" s="93">
        <f>IF('Indicator Data'!CA41="No data","x",ROUND(IF('Indicator Data'!CA41&gt;Q$195,0,IF('Indicator Data'!CA41&lt;Q$194,10,(Q$195-'Indicator Data'!CA41)/(Q$195-Q$194)*10)),1))</f>
        <v>0.5</v>
      </c>
      <c r="R38" s="94">
        <f t="shared" si="5"/>
        <v>3.6</v>
      </c>
      <c r="S38" s="93">
        <f>IF('Indicator Data'!CB41="No data","x",ROUND(IF('Indicator Data'!CB41&gt;S$195,0,IF('Indicator Data'!CB41&lt;S$194,10,(S$195-'Indicator Data'!CB41)/(S$195-S$194)*10)),1))</f>
        <v>4.8</v>
      </c>
      <c r="T38" s="143">
        <f>IF('Indicator Data'!CD41="No data","x",ROUND(IF('Indicator Data'!CD41&gt;T$195,0,IF('Indicator Data'!CD41&lt;T$194,10,(T$195-'Indicator Data'!CD41)/(T$195-T$194)*10)),1))</f>
        <v>1.4</v>
      </c>
      <c r="U38" s="143">
        <f>IF('Indicator Data'!CE41="No data","x",ROUND(IF('Indicator Data'!CE41&gt;U$195,0,IF('Indicator Data'!CE41&lt;U$194,10,(U$195-'Indicator Data'!CE41)/(U$195-U$194)*10)),1))</f>
        <v>2</v>
      </c>
      <c r="V38" s="143">
        <f>IF('Indicator Data'!CF41="No data","x",ROUND(IF('Indicator Data'!CF41&gt;V$195,0,IF('Indicator Data'!CF41&lt;V$194,10,(V$195-'Indicator Data'!CF41)/(V$195-V$194)*10)),1))</f>
        <v>1.7</v>
      </c>
      <c r="W38" s="143">
        <f>IF('Indicator Data'!CC41="No data","x",ROUND(IF('Indicator Data'!CC41&gt;W$195,0,IF('Indicator Data'!CC41&lt;W$194,10,(W$195-'Indicator Data'!CC41)/(W$195-W$194)*10)),1))</f>
        <v>1.5</v>
      </c>
      <c r="X38" s="93">
        <f t="shared" si="6"/>
        <v>1.7</v>
      </c>
      <c r="Y38" s="93">
        <f>IF('Indicator Data'!CG41="No data","x",ROUND(IF('Indicator Data'!CG41&gt;Y$195,0,IF('Indicator Data'!CG41&lt;Y$194,10,(Y$195-'Indicator Data'!CG41)/(Y$195-Y$194)*10)),1))</f>
        <v>7.4</v>
      </c>
      <c r="Z38" s="93">
        <f>IF('Indicator Data'!CH41="No data","x",ROUND(IF('Indicator Data'!CH41&gt;Z$195,10,IF('Indicator Data'!CH41&lt;Z$194,0,10-(Z$195-'Indicator Data'!CH41)/(Z$195-Z$194)*10)),1))</f>
        <v>0.7</v>
      </c>
      <c r="AA38" s="93">
        <f>IF('Indicator Data'!CI41="No data","x",ROUND(IF('Indicator Data'!CI41&gt;AA$195,0,IF('Indicator Data'!CI41&lt;AA$194,10,(AA$195-'Indicator Data'!CI41)/(AA$195-AA$194)*10)),1))</f>
        <v>10</v>
      </c>
      <c r="AB38" s="94">
        <f t="shared" si="7"/>
        <v>3.7</v>
      </c>
      <c r="AC38" s="95">
        <f t="shared" si="8"/>
        <v>3.2</v>
      </c>
      <c r="AD38" s="177"/>
    </row>
    <row r="39" spans="1:30" s="4" customFormat="1" x14ac:dyDescent="0.25">
      <c r="A39" s="126" t="str">
        <f>'Indicator Data'!A42</f>
        <v>Comoros</v>
      </c>
      <c r="B39" s="47" t="str">
        <f>'Indicator Data'!B42</f>
        <v>COM</v>
      </c>
      <c r="C39" s="93">
        <f>IF('Indicator Data'!BR42="No data","x",ROUND(IF('Indicator Data'!BR42&gt;C$195,0,IF('Indicator Data'!BR42&lt;C$194,10,(C$195-'Indicator Data'!BR42)/(C$195-C$194)*10)),1))</f>
        <v>7.8</v>
      </c>
      <c r="D39" s="94">
        <f t="shared" si="0"/>
        <v>7.8</v>
      </c>
      <c r="E39" s="93">
        <f>IF('Indicator Data'!BT42="No data","x",ROUND(IF('Indicator Data'!BT42&gt;E$195,0,IF('Indicator Data'!BT42&lt;E$194,10,(E$195-'Indicator Data'!BT42)/(E$195-E$194)*10)),1))</f>
        <v>7.3</v>
      </c>
      <c r="F39" s="93">
        <f>IF('Indicator Data'!BS42="No data","x",ROUND(IF('Indicator Data'!BS42&gt;F$195,0,IF('Indicator Data'!BS42&lt;F$194,10,(F$195-'Indicator Data'!BS42)/(F$195-F$194)*10)),1))</f>
        <v>8.1</v>
      </c>
      <c r="G39" s="94">
        <f t="shared" si="1"/>
        <v>7.7</v>
      </c>
      <c r="H39" s="95">
        <f t="shared" si="2"/>
        <v>7.8</v>
      </c>
      <c r="I39" s="93">
        <f>IF('Indicator Data'!BV42="No data","x",ROUND(IF('Indicator Data'!BV42^2&gt;I$195,0,IF('Indicator Data'!BV42^2&lt;I$194,10,(I$195-'Indicator Data'!BV42^2)/(I$195-I$194)*10)),1))</f>
        <v>4.3</v>
      </c>
      <c r="J39" s="93">
        <f>IF(OR('Indicator Data'!BU42=0,'Indicator Data'!BU42="No data"),"x",ROUND(IF('Indicator Data'!BU42&gt;J$195,0,IF('Indicator Data'!BU42&lt;J$194,10,(J$195-'Indicator Data'!BU42)/(J$195-J$194)*10)),1))</f>
        <v>2</v>
      </c>
      <c r="K39" s="93">
        <f>IF('Indicator Data'!BW42="No data","x",ROUND(IF('Indicator Data'!BW42&gt;K$195,0,IF('Indicator Data'!BW42&lt;K$194,10,(K$195-'Indicator Data'!BW42)/(K$195-K$194)*10)),1))</f>
        <v>9.1999999999999993</v>
      </c>
      <c r="L39" s="93">
        <f>IF('Indicator Data'!BX42="No data","x",ROUND(IF('Indicator Data'!BX42&gt;L$195,0,IF('Indicator Data'!BX42&lt;L$194,10,(L$195-'Indicator Data'!BX42)/(L$195-L$194)*10)),1))</f>
        <v>7.3</v>
      </c>
      <c r="M39" s="94">
        <f t="shared" si="3"/>
        <v>5.7</v>
      </c>
      <c r="N39" s="143">
        <f>IF('Indicator Data'!BY42="No data","x",'Indicator Data'!BY42/'Indicator Data'!CM42*100)</f>
        <v>37.076840408382587</v>
      </c>
      <c r="O39" s="93">
        <f t="shared" si="4"/>
        <v>6.4</v>
      </c>
      <c r="P39" s="93">
        <f>IF('Indicator Data'!BZ42="No data","x",ROUND(IF('Indicator Data'!BZ42&gt;P$195,0,IF('Indicator Data'!BZ42&lt;P$194,10,(P$195-'Indicator Data'!BZ42)/(P$195-P$194)*10)),1))</f>
        <v>7.1</v>
      </c>
      <c r="Q39" s="93">
        <f>IF('Indicator Data'!CA42="No data","x",ROUND(IF('Indicator Data'!CA42&gt;Q$195,0,IF('Indicator Data'!CA42&lt;Q$194,10,(Q$195-'Indicator Data'!CA42)/(Q$195-Q$194)*10)),1))</f>
        <v>4</v>
      </c>
      <c r="R39" s="94">
        <f t="shared" si="5"/>
        <v>5.8</v>
      </c>
      <c r="S39" s="93">
        <f>IF('Indicator Data'!CB42="No data","x",ROUND(IF('Indicator Data'!CB42&gt;S$195,0,IF('Indicator Data'!CB42&lt;S$194,10,(S$195-'Indicator Data'!CB42)/(S$195-S$194)*10)),1))</f>
        <v>9.6</v>
      </c>
      <c r="T39" s="143">
        <f>IF('Indicator Data'!CD42="No data","x",ROUND(IF('Indicator Data'!CD42&gt;T$195,0,IF('Indicator Data'!CD42&lt;T$194,10,(T$195-'Indicator Data'!CD42)/(T$195-T$194)*10)),1))</f>
        <v>1.4</v>
      </c>
      <c r="U39" s="143" t="str">
        <f>IF('Indicator Data'!CE42="No data","x",ROUND(IF('Indicator Data'!CE42&gt;U$195,0,IF('Indicator Data'!CE42&lt;U$194,10,(U$195-'Indicator Data'!CE42)/(U$195-U$194)*10)),1))</f>
        <v>x</v>
      </c>
      <c r="V39" s="143" t="str">
        <f>IF('Indicator Data'!CF42="No data","x",ROUND(IF('Indicator Data'!CF42&gt;V$195,0,IF('Indicator Data'!CF42&lt;V$194,10,(V$195-'Indicator Data'!CF42)/(V$195-V$194)*10)),1))</f>
        <v>x</v>
      </c>
      <c r="W39" s="143">
        <f>IF('Indicator Data'!CC42="No data","x",ROUND(IF('Indicator Data'!CC42&gt;W$195,0,IF('Indicator Data'!CC42&lt;W$194,10,(W$195-'Indicator Data'!CC42)/(W$195-W$194)*10)),1))</f>
        <v>2.2999999999999998</v>
      </c>
      <c r="X39" s="93">
        <f t="shared" si="6"/>
        <v>1.4</v>
      </c>
      <c r="Y39" s="93">
        <f>IF('Indicator Data'!CG42="No data","x",ROUND(IF('Indicator Data'!CG42&gt;Y$195,0,IF('Indicator Data'!CG42&lt;Y$194,10,(Y$195-'Indicator Data'!CG42)/(Y$195-Y$194)*10)),1))</f>
        <v>9.8000000000000007</v>
      </c>
      <c r="Z39" s="93">
        <f>IF('Indicator Data'!CH42="No data","x",ROUND(IF('Indicator Data'!CH42&gt;Z$195,10,IF('Indicator Data'!CH42&lt;Z$194,0,10-(Z$195-'Indicator Data'!CH42)/(Z$195-Z$194)*10)),1))</f>
        <v>3.7</v>
      </c>
      <c r="AA39" s="93">
        <f>IF('Indicator Data'!CI42="No data","x",ROUND(IF('Indicator Data'!CI42&gt;AA$195,0,IF('Indicator Data'!CI42&lt;AA$194,10,(AA$195-'Indicator Data'!CI42)/(AA$195-AA$194)*10)),1))</f>
        <v>10</v>
      </c>
      <c r="AB39" s="94">
        <f t="shared" si="7"/>
        <v>6.1</v>
      </c>
      <c r="AC39" s="95">
        <f t="shared" si="8"/>
        <v>5.9</v>
      </c>
      <c r="AD39" s="177"/>
    </row>
    <row r="40" spans="1:30" s="4" customFormat="1" x14ac:dyDescent="0.25">
      <c r="A40" s="126" t="str">
        <f>'Indicator Data'!A43</f>
        <v>Congo</v>
      </c>
      <c r="B40" s="47" t="str">
        <f>'Indicator Data'!B43</f>
        <v>COG</v>
      </c>
      <c r="C40" s="93" t="str">
        <f>IF('Indicator Data'!BR43="No data","x",ROUND(IF('Indicator Data'!BR43&gt;C$195,0,IF('Indicator Data'!BR43&lt;C$194,10,(C$195-'Indicator Data'!BR43)/(C$195-C$194)*10)),1))</f>
        <v>x</v>
      </c>
      <c r="D40" s="94" t="str">
        <f t="shared" si="0"/>
        <v>x</v>
      </c>
      <c r="E40" s="93">
        <f>IF('Indicator Data'!BT43="No data","x",ROUND(IF('Indicator Data'!BT43&gt;E$195,0,IF('Indicator Data'!BT43&lt;E$194,10,(E$195-'Indicator Data'!BT43)/(E$195-E$194)*10)),1))</f>
        <v>8.1</v>
      </c>
      <c r="F40" s="93">
        <f>IF('Indicator Data'!BS43="No data","x",ROUND(IF('Indicator Data'!BS43&gt;F$195,0,IF('Indicator Data'!BS43&lt;F$194,10,(F$195-'Indicator Data'!BS43)/(F$195-F$194)*10)),1))</f>
        <v>7.4</v>
      </c>
      <c r="G40" s="94">
        <f t="shared" si="1"/>
        <v>7.8</v>
      </c>
      <c r="H40" s="95">
        <f t="shared" si="2"/>
        <v>7.8</v>
      </c>
      <c r="I40" s="93">
        <f>IF('Indicator Data'!BV43="No data","x",ROUND(IF('Indicator Data'!BV43^2&gt;I$195,0,IF('Indicator Data'!BV43^2&lt;I$194,10,(I$195-'Indicator Data'!BV43^2)/(I$195-I$194)*10)),1))</f>
        <v>4.0999999999999996</v>
      </c>
      <c r="J40" s="93">
        <f>IF(OR('Indicator Data'!BU43=0,'Indicator Data'!BU43="No data"),"x",ROUND(IF('Indicator Data'!BU43&gt;J$195,0,IF('Indicator Data'!BU43&lt;J$194,10,(J$195-'Indicator Data'!BU43)/(J$195-J$194)*10)),1))</f>
        <v>3.4</v>
      </c>
      <c r="K40" s="93">
        <f>IF('Indicator Data'!BW43="No data","x",ROUND(IF('Indicator Data'!BW43&gt;K$195,0,IF('Indicator Data'!BW43&lt;K$194,10,(K$195-'Indicator Data'!BW43)/(K$195-K$194)*10)),1))</f>
        <v>9.1999999999999993</v>
      </c>
      <c r="L40" s="93">
        <f>IF('Indicator Data'!BX43="No data","x",ROUND(IF('Indicator Data'!BX43&gt;L$195,0,IF('Indicator Data'!BX43&lt;L$194,10,(L$195-'Indicator Data'!BX43)/(L$195-L$194)*10)),1))</f>
        <v>4.4000000000000004</v>
      </c>
      <c r="M40" s="94">
        <f t="shared" si="3"/>
        <v>5.3</v>
      </c>
      <c r="N40" s="143">
        <f>IF('Indicator Data'!BY43="No data","x",'Indicator Data'!BY43/'Indicator Data'!CM43*100)</f>
        <v>1.7276720351390922</v>
      </c>
      <c r="O40" s="93">
        <f t="shared" si="4"/>
        <v>9.9</v>
      </c>
      <c r="P40" s="93">
        <f>IF('Indicator Data'!BZ43="No data","x",ROUND(IF('Indicator Data'!BZ43&gt;P$195,0,IF('Indicator Data'!BZ43&lt;P$194,10,(P$195-'Indicator Data'!BZ43)/(P$195-P$194)*10)),1))</f>
        <v>8.9</v>
      </c>
      <c r="Q40" s="93">
        <f>IF('Indicator Data'!CA43="No data","x",ROUND(IF('Indicator Data'!CA43&gt;Q$195,0,IF('Indicator Data'!CA43&lt;Q$194,10,(Q$195-'Indicator Data'!CA43)/(Q$195-Q$194)*10)),1))</f>
        <v>5.4</v>
      </c>
      <c r="R40" s="94">
        <f t="shared" si="5"/>
        <v>8.1</v>
      </c>
      <c r="S40" s="93">
        <f>IF('Indicator Data'!CB43="No data","x",ROUND(IF('Indicator Data'!CB43&gt;S$195,0,IF('Indicator Data'!CB43&lt;S$194,10,(S$195-'Indicator Data'!CB43)/(S$195-S$194)*10)),1))</f>
        <v>9.6999999999999993</v>
      </c>
      <c r="T40" s="143">
        <f>IF('Indicator Data'!CD43="No data","x",ROUND(IF('Indicator Data'!CD43&gt;T$195,0,IF('Indicator Data'!CD43&lt;T$194,10,(T$195-'Indicator Data'!CD43)/(T$195-T$194)*10)),1))</f>
        <v>3.2</v>
      </c>
      <c r="U40" s="143" t="str">
        <f>IF('Indicator Data'!CE43="No data","x",ROUND(IF('Indicator Data'!CE43&gt;U$195,0,IF('Indicator Data'!CE43&lt;U$194,10,(U$195-'Indicator Data'!CE43)/(U$195-U$194)*10)),1))</f>
        <v>x</v>
      </c>
      <c r="V40" s="143">
        <f>IF('Indicator Data'!CF43="No data","x",ROUND(IF('Indicator Data'!CF43&gt;V$195,0,IF('Indicator Data'!CF43&lt;V$194,10,(V$195-'Indicator Data'!CF43)/(V$195-V$194)*10)),1))</f>
        <v>3.2</v>
      </c>
      <c r="W40" s="143">
        <f>IF('Indicator Data'!CC43="No data","x",ROUND(IF('Indicator Data'!CC43&gt;W$195,0,IF('Indicator Data'!CC43&lt;W$194,10,(W$195-'Indicator Data'!CC43)/(W$195-W$194)*10)),1))</f>
        <v>7.4</v>
      </c>
      <c r="X40" s="93">
        <f t="shared" si="6"/>
        <v>3.2</v>
      </c>
      <c r="Y40" s="93">
        <f>IF('Indicator Data'!CG43="No data","x",ROUND(IF('Indicator Data'!CG43&gt;Y$195,0,IF('Indicator Data'!CG43&lt;Y$194,10,(Y$195-'Indicator Data'!CG43)/(Y$195-Y$194)*10)),1))</f>
        <v>9.3000000000000007</v>
      </c>
      <c r="Z40" s="93">
        <f>IF('Indicator Data'!CH43="No data","x",ROUND(IF('Indicator Data'!CH43&gt;Z$195,10,IF('Indicator Data'!CH43&lt;Z$194,0,10-(Z$195-'Indicator Data'!CH43)/(Z$195-Z$194)*10)),1))</f>
        <v>4.9000000000000004</v>
      </c>
      <c r="AA40" s="93">
        <f>IF('Indicator Data'!CI43="No data","x",ROUND(IF('Indicator Data'!CI43&gt;AA$195,0,IF('Indicator Data'!CI43&lt;AA$194,10,(AA$195-'Indicator Data'!CI43)/(AA$195-AA$194)*10)),1))</f>
        <v>10</v>
      </c>
      <c r="AB40" s="94">
        <f t="shared" si="7"/>
        <v>6.8</v>
      </c>
      <c r="AC40" s="95">
        <f t="shared" si="8"/>
        <v>6.7</v>
      </c>
      <c r="AD40" s="177"/>
    </row>
    <row r="41" spans="1:30" s="4" customFormat="1" x14ac:dyDescent="0.25">
      <c r="A41" s="126" t="str">
        <f>'Indicator Data'!A44</f>
        <v>Congo DR</v>
      </c>
      <c r="B41" s="47" t="str">
        <f>'Indicator Data'!B44</f>
        <v>COD</v>
      </c>
      <c r="C41" s="93">
        <f>IF('Indicator Data'!BR44="No data","x",ROUND(IF('Indicator Data'!BR44&gt;C$195,0,IF('Indicator Data'!BR44&lt;C$194,10,(C$195-'Indicator Data'!BR44)/(C$195-C$194)*10)),1))</f>
        <v>7.5</v>
      </c>
      <c r="D41" s="94">
        <f t="shared" si="0"/>
        <v>7.5</v>
      </c>
      <c r="E41" s="93">
        <f>IF('Indicator Data'!BT44="No data","x",ROUND(IF('Indicator Data'!BT44&gt;E$195,0,IF('Indicator Data'!BT44&lt;E$194,10,(E$195-'Indicator Data'!BT44)/(E$195-E$194)*10)),1))</f>
        <v>8</v>
      </c>
      <c r="F41" s="93">
        <f>IF('Indicator Data'!BS44="No data","x",ROUND(IF('Indicator Data'!BS44&gt;F$195,0,IF('Indicator Data'!BS44&lt;F$194,10,(F$195-'Indicator Data'!BS44)/(F$195-F$194)*10)),1))</f>
        <v>8.3000000000000007</v>
      </c>
      <c r="G41" s="94">
        <f t="shared" si="1"/>
        <v>8.1999999999999993</v>
      </c>
      <c r="H41" s="95">
        <f t="shared" si="2"/>
        <v>7.9</v>
      </c>
      <c r="I41" s="93">
        <f>IF('Indicator Data'!BV44="No data","x",ROUND(IF('Indicator Data'!BV44^2&gt;I$195,0,IF('Indicator Data'!BV44^2&lt;I$194,10,(I$195-'Indicator Data'!BV44^2)/(I$195-I$194)*10)),1))</f>
        <v>4.5</v>
      </c>
      <c r="J41" s="93">
        <f>IF(OR('Indicator Data'!BU44=0,'Indicator Data'!BU44="No data"),"x",ROUND(IF('Indicator Data'!BU44&gt;J$195,0,IF('Indicator Data'!BU44&lt;J$194,10,(J$195-'Indicator Data'!BU44)/(J$195-J$194)*10)),1))</f>
        <v>8.1</v>
      </c>
      <c r="K41" s="93">
        <f>IF('Indicator Data'!BW44="No data","x",ROUND(IF('Indicator Data'!BW44&gt;K$195,0,IF('Indicator Data'!BW44&lt;K$194,10,(K$195-'Indicator Data'!BW44)/(K$195-K$194)*10)),1))</f>
        <v>9.6</v>
      </c>
      <c r="L41" s="93">
        <f>IF('Indicator Data'!BX44="No data","x",ROUND(IF('Indicator Data'!BX44&gt;L$195,0,IF('Indicator Data'!BX44&lt;L$194,10,(L$195-'Indicator Data'!BX44)/(L$195-L$194)*10)),1))</f>
        <v>8.1999999999999993</v>
      </c>
      <c r="M41" s="94">
        <f t="shared" si="3"/>
        <v>7.6</v>
      </c>
      <c r="N41" s="143">
        <f>IF('Indicator Data'!BY44="No data","x",'Indicator Data'!BY44/'Indicator Data'!CM44*100)</f>
        <v>7.9398337045940766</v>
      </c>
      <c r="O41" s="93">
        <f t="shared" si="4"/>
        <v>9.3000000000000007</v>
      </c>
      <c r="P41" s="93">
        <f>IF('Indicator Data'!BZ44="No data","x",ROUND(IF('Indicator Data'!BZ44&gt;P$195,0,IF('Indicator Data'!BZ44&lt;P$194,10,(P$195-'Indicator Data'!BZ44)/(P$195-P$194)*10)),1))</f>
        <v>8.8000000000000007</v>
      </c>
      <c r="Q41" s="93">
        <f>IF('Indicator Data'!CA44="No data","x",ROUND(IF('Indicator Data'!CA44&gt;Q$195,0,IF('Indicator Data'!CA44&lt;Q$194,10,(Q$195-'Indicator Data'!CA44)/(Q$195-Q$194)*10)),1))</f>
        <v>10</v>
      </c>
      <c r="R41" s="94">
        <f t="shared" si="5"/>
        <v>9.4</v>
      </c>
      <c r="S41" s="93">
        <f>IF('Indicator Data'!CB44="No data","x",ROUND(IF('Indicator Data'!CB44&gt;S$195,0,IF('Indicator Data'!CB44&lt;S$194,10,(S$195-'Indicator Data'!CB44)/(S$195-S$194)*10)),1))</f>
        <v>9.8000000000000007</v>
      </c>
      <c r="T41" s="143">
        <f>IF('Indicator Data'!CD44="No data","x",ROUND(IF('Indicator Data'!CD44&gt;T$195,0,IF('Indicator Data'!CD44&lt;T$194,10,(T$195-'Indicator Data'!CD44)/(T$195-T$194)*10)),1))</f>
        <v>3.4</v>
      </c>
      <c r="U41" s="143" t="str">
        <f>IF('Indicator Data'!CE44="No data","x",ROUND(IF('Indicator Data'!CE44&gt;U$195,0,IF('Indicator Data'!CE44&lt;U$194,10,(U$195-'Indicator Data'!CE44)/(U$195-U$194)*10)),1))</f>
        <v>x</v>
      </c>
      <c r="V41" s="143">
        <f>IF('Indicator Data'!CF44="No data","x",ROUND(IF('Indicator Data'!CF44&gt;V$195,0,IF('Indicator Data'!CF44&lt;V$194,10,(V$195-'Indicator Data'!CF44)/(V$195-V$194)*10)),1))</f>
        <v>3.7</v>
      </c>
      <c r="W41" s="143">
        <f>IF('Indicator Data'!CC44="No data","x",ROUND(IF('Indicator Data'!CC44&gt;W$195,0,IF('Indicator Data'!CC44&lt;W$194,10,(W$195-'Indicator Data'!CC44)/(W$195-W$194)*10)),1))</f>
        <v>4.9000000000000004</v>
      </c>
      <c r="X41" s="93">
        <f t="shared" si="6"/>
        <v>3.55</v>
      </c>
      <c r="Y41" s="93">
        <f>IF('Indicator Data'!CG44="No data","x",ROUND(IF('Indicator Data'!CG44&gt;Y$195,0,IF('Indicator Data'!CG44&lt;Y$194,10,(Y$195-'Indicator Data'!CG44)/(Y$195-Y$194)*10)),1))</f>
        <v>10</v>
      </c>
      <c r="Z41" s="93">
        <f>IF('Indicator Data'!CH44="No data","x",ROUND(IF('Indicator Data'!CH44&gt;Z$195,10,IF('Indicator Data'!CH44&lt;Z$194,0,10-(Z$195-'Indicator Data'!CH44)/(Z$195-Z$194)*10)),1))</f>
        <v>7.7</v>
      </c>
      <c r="AA41" s="93">
        <f>IF('Indicator Data'!CI44="No data","x",ROUND(IF('Indicator Data'!CI44&gt;AA$195,0,IF('Indicator Data'!CI44&lt;AA$194,10,(AA$195-'Indicator Data'!CI44)/(AA$195-AA$194)*10)),1))</f>
        <v>10</v>
      </c>
      <c r="AB41" s="94">
        <f t="shared" si="7"/>
        <v>7.8</v>
      </c>
      <c r="AC41" s="95">
        <f t="shared" si="8"/>
        <v>8.3000000000000007</v>
      </c>
      <c r="AD41" s="177"/>
    </row>
    <row r="42" spans="1:30" s="4" customFormat="1" x14ac:dyDescent="0.25">
      <c r="A42" s="126" t="str">
        <f>'Indicator Data'!A45</f>
        <v>Costa Rica</v>
      </c>
      <c r="B42" s="47" t="str">
        <f>'Indicator Data'!B45</f>
        <v>CRI</v>
      </c>
      <c r="C42" s="93">
        <f>IF('Indicator Data'!BR45="No data","x",ROUND(IF('Indicator Data'!BR45&gt;C$195,0,IF('Indicator Data'!BR45&lt;C$194,10,(C$195-'Indicator Data'!BR45)/(C$195-C$194)*10)),1))</f>
        <v>1.5</v>
      </c>
      <c r="D42" s="94">
        <f t="shared" si="0"/>
        <v>1.5</v>
      </c>
      <c r="E42" s="93">
        <f>IF('Indicator Data'!BT45="No data","x",ROUND(IF('Indicator Data'!BT45&gt;E$195,0,IF('Indicator Data'!BT45&lt;E$194,10,(E$195-'Indicator Data'!BT45)/(E$195-E$194)*10)),1))</f>
        <v>4.4000000000000004</v>
      </c>
      <c r="F42" s="93">
        <f>IF('Indicator Data'!BS45="No data","x",ROUND(IF('Indicator Data'!BS45&gt;F$195,0,IF('Indicator Data'!BS45&lt;F$194,10,(F$195-'Indicator Data'!BS45)/(F$195-F$194)*10)),1))</f>
        <v>4.5</v>
      </c>
      <c r="G42" s="94">
        <f t="shared" si="1"/>
        <v>4.5</v>
      </c>
      <c r="H42" s="95">
        <f t="shared" si="2"/>
        <v>3</v>
      </c>
      <c r="I42" s="93">
        <f>IF('Indicator Data'!BV45="No data","x",ROUND(IF('Indicator Data'!BV45^2&gt;I$195,0,IF('Indicator Data'!BV45^2&lt;I$194,10,(I$195-'Indicator Data'!BV45^2)/(I$195-I$194)*10)),1))</f>
        <v>0.5</v>
      </c>
      <c r="J42" s="93">
        <f>IF(OR('Indicator Data'!BU45=0,'Indicator Data'!BU45="No data"),"x",ROUND(IF('Indicator Data'!BU45&gt;J$195,0,IF('Indicator Data'!BU45&lt;J$194,10,(J$195-'Indicator Data'!BU45)/(J$195-J$194)*10)),1))</f>
        <v>0</v>
      </c>
      <c r="K42" s="93">
        <f>IF('Indicator Data'!BW45="No data","x",ROUND(IF('Indicator Data'!BW45&gt;K$195,0,IF('Indicator Data'!BW45&lt;K$194,10,(K$195-'Indicator Data'!BW45)/(K$195-K$194)*10)),1))</f>
        <v>3.4</v>
      </c>
      <c r="L42" s="93">
        <f>IF('Indicator Data'!BX45="No data","x",ROUND(IF('Indicator Data'!BX45&gt;L$195,0,IF('Indicator Data'!BX45&lt;L$194,10,(L$195-'Indicator Data'!BX45)/(L$195-L$194)*10)),1))</f>
        <v>2.1</v>
      </c>
      <c r="M42" s="94">
        <f t="shared" si="3"/>
        <v>1.5</v>
      </c>
      <c r="N42" s="143">
        <f>IF('Indicator Data'!BY45="No data","x",'Indicator Data'!BY45/'Indicator Data'!CM45*100)</f>
        <v>45.045045045045043</v>
      </c>
      <c r="O42" s="93">
        <f t="shared" si="4"/>
        <v>5.6</v>
      </c>
      <c r="P42" s="93">
        <f>IF('Indicator Data'!BZ45="No data","x",ROUND(IF('Indicator Data'!BZ45&gt;P$195,0,IF('Indicator Data'!BZ45&lt;P$194,10,(P$195-'Indicator Data'!BZ45)/(P$195-P$194)*10)),1))</f>
        <v>0.2</v>
      </c>
      <c r="Q42" s="93">
        <f>IF('Indicator Data'!CA45="No data","x",ROUND(IF('Indicator Data'!CA45&gt;Q$195,0,IF('Indicator Data'!CA45&lt;Q$194,10,(Q$195-'Indicator Data'!CA45)/(Q$195-Q$194)*10)),1))</f>
        <v>0.1</v>
      </c>
      <c r="R42" s="94">
        <f t="shared" si="5"/>
        <v>2</v>
      </c>
      <c r="S42" s="93">
        <f>IF('Indicator Data'!CB45="No data","x",ROUND(IF('Indicator Data'!CB45&gt;S$195,0,IF('Indicator Data'!CB45&lt;S$194,10,(S$195-'Indicator Data'!CB45)/(S$195-S$194)*10)),1))</f>
        <v>7.1</v>
      </c>
      <c r="T42" s="143">
        <f>IF('Indicator Data'!CD45="No data","x",ROUND(IF('Indicator Data'!CD45&gt;T$195,0,IF('Indicator Data'!CD45&lt;T$194,10,(T$195-'Indicator Data'!CD45)/(T$195-T$194)*10)),1))</f>
        <v>0.3</v>
      </c>
      <c r="U42" s="143">
        <f>IF('Indicator Data'!CE45="No data","x",ROUND(IF('Indicator Data'!CE45&gt;U$195,0,IF('Indicator Data'!CE45&lt;U$194,10,(U$195-'Indicator Data'!CE45)/(U$195-U$194)*10)),1))</f>
        <v>2</v>
      </c>
      <c r="V42" s="143">
        <f>IF('Indicator Data'!CF45="No data","x",ROUND(IF('Indicator Data'!CF45&gt;V$195,0,IF('Indicator Data'!CF45&lt;V$194,10,(V$195-'Indicator Data'!CF45)/(V$195-V$194)*10)),1))</f>
        <v>0.8</v>
      </c>
      <c r="W42" s="143">
        <f>IF('Indicator Data'!CC45="No data","x",ROUND(IF('Indicator Data'!CC45&gt;W$195,0,IF('Indicator Data'!CC45&lt;W$194,10,(W$195-'Indicator Data'!CC45)/(W$195-W$194)*10)),1))</f>
        <v>0.8</v>
      </c>
      <c r="X42" s="93">
        <f t="shared" si="6"/>
        <v>1.0333333333333332</v>
      </c>
      <c r="Y42" s="93">
        <f>IF('Indicator Data'!CG45="No data","x",ROUND(IF('Indicator Data'!CG45&gt;Y$195,0,IF('Indicator Data'!CG45&lt;Y$194,10,(Y$195-'Indicator Data'!CG45)/(Y$195-Y$194)*10)),1))</f>
        <v>5.9</v>
      </c>
      <c r="Z42" s="93">
        <f>IF('Indicator Data'!CH45="No data","x",ROUND(IF('Indicator Data'!CH45&gt;Z$195,10,IF('Indicator Data'!CH45&lt;Z$194,0,10-(Z$195-'Indicator Data'!CH45)/(Z$195-Z$194)*10)),1))</f>
        <v>0.3</v>
      </c>
      <c r="AA42" s="93">
        <f>IF('Indicator Data'!CI45="No data","x",ROUND(IF('Indicator Data'!CI45&gt;AA$195,0,IF('Indicator Data'!CI45&lt;AA$194,10,(AA$195-'Indicator Data'!CI45)/(AA$195-AA$194)*10)),1))</f>
        <v>10</v>
      </c>
      <c r="AB42" s="94">
        <f t="shared" si="7"/>
        <v>3.6</v>
      </c>
      <c r="AC42" s="95">
        <f t="shared" si="8"/>
        <v>2.4</v>
      </c>
      <c r="AD42" s="177"/>
    </row>
    <row r="43" spans="1:30" s="4" customFormat="1" x14ac:dyDescent="0.25">
      <c r="A43" s="126" t="str">
        <f>'Indicator Data'!A46</f>
        <v>Côte d'Ivoire</v>
      </c>
      <c r="B43" s="47" t="str">
        <f>'Indicator Data'!B46</f>
        <v>CIV</v>
      </c>
      <c r="C43" s="93">
        <f>IF('Indicator Data'!BR46="No data","x",ROUND(IF('Indicator Data'!BR46&gt;C$195,0,IF('Indicator Data'!BR46&lt;C$194,10,(C$195-'Indicator Data'!BR46)/(C$195-C$194)*10)),1))</f>
        <v>7.8</v>
      </c>
      <c r="D43" s="94">
        <f t="shared" si="0"/>
        <v>7.8</v>
      </c>
      <c r="E43" s="93">
        <f>IF('Indicator Data'!BT46="No data","x",ROUND(IF('Indicator Data'!BT46&gt;E$195,0,IF('Indicator Data'!BT46&lt;E$194,10,(E$195-'Indicator Data'!BT46)/(E$195-E$194)*10)),1))</f>
        <v>6.5</v>
      </c>
      <c r="F43" s="93">
        <f>IF('Indicator Data'!BS46="No data","x",ROUND(IF('Indicator Data'!BS46&gt;F$195,0,IF('Indicator Data'!BS46&lt;F$194,10,(F$195-'Indicator Data'!BS46)/(F$195-F$194)*10)),1))</f>
        <v>6.5</v>
      </c>
      <c r="G43" s="94">
        <f t="shared" si="1"/>
        <v>6.5</v>
      </c>
      <c r="H43" s="95">
        <f t="shared" si="2"/>
        <v>7.2</v>
      </c>
      <c r="I43" s="93">
        <f>IF('Indicator Data'!BV46="No data","x",ROUND(IF('Indicator Data'!BV46^2&gt;I$195,0,IF('Indicator Data'!BV46^2&lt;I$194,10,(I$195-'Indicator Data'!BV46^2)/(I$195-I$194)*10)),1))</f>
        <v>8.9</v>
      </c>
      <c r="J43" s="93">
        <f>IF(OR('Indicator Data'!BU46=0,'Indicator Data'!BU46="No data"),"x",ROUND(IF('Indicator Data'!BU46&gt;J$195,0,IF('Indicator Data'!BU46&lt;J$194,10,(J$195-'Indicator Data'!BU46)/(J$195-J$194)*10)),1))</f>
        <v>3.4</v>
      </c>
      <c r="K43" s="93">
        <f>IF('Indicator Data'!BW46="No data","x",ROUND(IF('Indicator Data'!BW46&gt;K$195,0,IF('Indicator Data'!BW46&lt;K$194,10,(K$195-'Indicator Data'!BW46)/(K$195-K$194)*10)),1))</f>
        <v>7.4</v>
      </c>
      <c r="L43" s="93">
        <f>IF('Indicator Data'!BX46="No data","x",ROUND(IF('Indicator Data'!BX46&gt;L$195,0,IF('Indicator Data'!BX46&lt;L$194,10,(L$195-'Indicator Data'!BX46)/(L$195-L$194)*10)),1))</f>
        <v>3.8</v>
      </c>
      <c r="M43" s="94">
        <f t="shared" si="3"/>
        <v>5.9</v>
      </c>
      <c r="N43" s="143">
        <f>IF('Indicator Data'!BY46="No data","x",'Indicator Data'!BY46/'Indicator Data'!CM46*100)</f>
        <v>10.062893081761008</v>
      </c>
      <c r="O43" s="93">
        <f t="shared" si="4"/>
        <v>9.1</v>
      </c>
      <c r="P43" s="93">
        <f>IF('Indicator Data'!BZ46="No data","x",ROUND(IF('Indicator Data'!BZ46&gt;P$195,0,IF('Indicator Data'!BZ46&lt;P$194,10,(P$195-'Indicator Data'!BZ46)/(P$195-P$194)*10)),1))</f>
        <v>7.5</v>
      </c>
      <c r="Q43" s="93">
        <f>IF('Indicator Data'!CA46="No data","x",ROUND(IF('Indicator Data'!CA46&gt;Q$195,0,IF('Indicator Data'!CA46&lt;Q$194,10,(Q$195-'Indicator Data'!CA46)/(Q$195-Q$194)*10)),1))</f>
        <v>5.4</v>
      </c>
      <c r="R43" s="94">
        <f t="shared" si="5"/>
        <v>7.3</v>
      </c>
      <c r="S43" s="93">
        <f>IF('Indicator Data'!CB46="No data","x",ROUND(IF('Indicator Data'!CB46&gt;S$195,0,IF('Indicator Data'!CB46&lt;S$194,10,(S$195-'Indicator Data'!CB46)/(S$195-S$194)*10)),1))</f>
        <v>9.4</v>
      </c>
      <c r="T43" s="143">
        <f>IF('Indicator Data'!CD46="No data","x",ROUND(IF('Indicator Data'!CD46&gt;T$195,0,IF('Indicator Data'!CD46&lt;T$194,10,(T$195-'Indicator Data'!CD46)/(T$195-T$194)*10)),1))</f>
        <v>2.4</v>
      </c>
      <c r="U43" s="143" t="str">
        <f>IF('Indicator Data'!CE46="No data","x",ROUND(IF('Indicator Data'!CE46&gt;U$195,0,IF('Indicator Data'!CE46&lt;U$194,10,(U$195-'Indicator Data'!CE46)/(U$195-U$194)*10)),1))</f>
        <v>x</v>
      </c>
      <c r="V43" s="143">
        <f>IF('Indicator Data'!CF46="No data","x",ROUND(IF('Indicator Data'!CF46&gt;V$195,0,IF('Indicator Data'!CF46&lt;V$194,10,(V$195-'Indicator Data'!CF46)/(V$195-V$194)*10)),1))</f>
        <v>2.7</v>
      </c>
      <c r="W43" s="143">
        <f>IF('Indicator Data'!CC46="No data","x",ROUND(IF('Indicator Data'!CC46&gt;W$195,0,IF('Indicator Data'!CC46&lt;W$194,10,(W$195-'Indicator Data'!CC46)/(W$195-W$194)*10)),1))</f>
        <v>5.4</v>
      </c>
      <c r="X43" s="93">
        <f t="shared" si="6"/>
        <v>2.5499999999999998</v>
      </c>
      <c r="Y43" s="93">
        <f>IF('Indicator Data'!CG46="No data","x",ROUND(IF('Indicator Data'!CG46&gt;Y$195,0,IF('Indicator Data'!CG46&lt;Y$194,10,(Y$195-'Indicator Data'!CG46)/(Y$195-Y$194)*10)),1))</f>
        <v>9.6</v>
      </c>
      <c r="Z43" s="93">
        <f>IF('Indicator Data'!CH46="No data","x",ROUND(IF('Indicator Data'!CH46&gt;Z$195,10,IF('Indicator Data'!CH46&lt;Z$194,0,10-(Z$195-'Indicator Data'!CH46)/(Z$195-Z$194)*10)),1))</f>
        <v>7.2</v>
      </c>
      <c r="AA43" s="93">
        <f>IF('Indicator Data'!CI46="No data","x",ROUND(IF('Indicator Data'!CI46&gt;AA$195,0,IF('Indicator Data'!CI46&lt;AA$194,10,(AA$195-'Indicator Data'!CI46)/(AA$195-AA$194)*10)),1))</f>
        <v>10</v>
      </c>
      <c r="AB43" s="94">
        <f t="shared" si="7"/>
        <v>7.2</v>
      </c>
      <c r="AC43" s="95">
        <f t="shared" si="8"/>
        <v>6.8</v>
      </c>
      <c r="AD43" s="177"/>
    </row>
    <row r="44" spans="1:30" s="4" customFormat="1" x14ac:dyDescent="0.25">
      <c r="A44" s="126" t="str">
        <f>'Indicator Data'!A47</f>
        <v>Croatia</v>
      </c>
      <c r="B44" s="47" t="str">
        <f>'Indicator Data'!B47</f>
        <v>HRV</v>
      </c>
      <c r="C44" s="93">
        <f>IF('Indicator Data'!BR47="No data","x",ROUND(IF('Indicator Data'!BR47&gt;C$195,0,IF('Indicator Data'!BR47&lt;C$194,10,(C$195-'Indicator Data'!BR47)/(C$195-C$194)*10)),1))</f>
        <v>4.4000000000000004</v>
      </c>
      <c r="D44" s="94">
        <f t="shared" si="0"/>
        <v>4.4000000000000004</v>
      </c>
      <c r="E44" s="93">
        <f>IF('Indicator Data'!BT47="No data","x",ROUND(IF('Indicator Data'!BT47&gt;E$195,0,IF('Indicator Data'!BT47&lt;E$194,10,(E$195-'Indicator Data'!BT47)/(E$195-E$194)*10)),1))</f>
        <v>5.2</v>
      </c>
      <c r="F44" s="93">
        <f>IF('Indicator Data'!BS47="No data","x",ROUND(IF('Indicator Data'!BS47&gt;F$195,0,IF('Indicator Data'!BS47&lt;F$194,10,(F$195-'Indicator Data'!BS47)/(F$195-F$194)*10)),1))</f>
        <v>3.8</v>
      </c>
      <c r="G44" s="94">
        <f t="shared" si="1"/>
        <v>4.5</v>
      </c>
      <c r="H44" s="95">
        <f t="shared" si="2"/>
        <v>4.5</v>
      </c>
      <c r="I44" s="93">
        <f>IF('Indicator Data'!BV47="No data","x",ROUND(IF('Indicator Data'!BV47^2&gt;I$195,0,IF('Indicator Data'!BV47^2&lt;I$194,10,(I$195-'Indicator Data'!BV47^2)/(I$195-I$194)*10)),1))</f>
        <v>0.2</v>
      </c>
      <c r="J44" s="93">
        <f>IF(OR('Indicator Data'!BU47=0,'Indicator Data'!BU47="No data"),"x",ROUND(IF('Indicator Data'!BU47&gt;J$195,0,IF('Indicator Data'!BU47&lt;J$194,10,(J$195-'Indicator Data'!BU47)/(J$195-J$194)*10)),1))</f>
        <v>0</v>
      </c>
      <c r="K44" s="93">
        <f>IF('Indicator Data'!BW47="No data","x",ROUND(IF('Indicator Data'!BW47&gt;K$195,0,IF('Indicator Data'!BW47&lt;K$194,10,(K$195-'Indicator Data'!BW47)/(K$195-K$194)*10)),1))</f>
        <v>2.7</v>
      </c>
      <c r="L44" s="93">
        <f>IF('Indicator Data'!BX47="No data","x",ROUND(IF('Indicator Data'!BX47&gt;L$195,0,IF('Indicator Data'!BX47&lt;L$194,10,(L$195-'Indicator Data'!BX47)/(L$195-L$194)*10)),1))</f>
        <v>4.9000000000000004</v>
      </c>
      <c r="M44" s="94">
        <f t="shared" si="3"/>
        <v>2</v>
      </c>
      <c r="N44" s="143">
        <f>IF('Indicator Data'!BY47="No data","x",'Indicator Data'!BY47/'Indicator Data'!CM47*100)</f>
        <v>148.3202287348106</v>
      </c>
      <c r="O44" s="93">
        <f t="shared" si="4"/>
        <v>0</v>
      </c>
      <c r="P44" s="93">
        <f>IF('Indicator Data'!BZ47="No data","x",ROUND(IF('Indicator Data'!BZ47&gt;P$195,0,IF('Indicator Data'!BZ47&lt;P$194,10,(P$195-'Indicator Data'!BZ47)/(P$195-P$194)*10)),1))</f>
        <v>0.4</v>
      </c>
      <c r="Q44" s="93">
        <f>IF('Indicator Data'!CA47="No data","x",ROUND(IF('Indicator Data'!CA47&gt;Q$195,0,IF('Indicator Data'!CA47&lt;Q$194,10,(Q$195-'Indicator Data'!CA47)/(Q$195-Q$194)*10)),1))</f>
        <v>0.1</v>
      </c>
      <c r="R44" s="94">
        <f t="shared" si="5"/>
        <v>0.2</v>
      </c>
      <c r="S44" s="93">
        <f>IF('Indicator Data'!CB47="No data","x",ROUND(IF('Indicator Data'!CB47&gt;S$195,0,IF('Indicator Data'!CB47&lt;S$194,10,(S$195-'Indicator Data'!CB47)/(S$195-S$194)*10)),1))</f>
        <v>2.5</v>
      </c>
      <c r="T44" s="143">
        <f>IF('Indicator Data'!CD47="No data","x",ROUND(IF('Indicator Data'!CD47&gt;T$195,0,IF('Indicator Data'!CD47&lt;T$194,10,(T$195-'Indicator Data'!CD47)/(T$195-T$194)*10)),1))</f>
        <v>1</v>
      </c>
      <c r="U44" s="143">
        <f>IF('Indicator Data'!CE47="No data","x",ROUND(IF('Indicator Data'!CE47&gt;U$195,0,IF('Indicator Data'!CE47&lt;U$194,10,(U$195-'Indicator Data'!CE47)/(U$195-U$194)*10)),1))</f>
        <v>0.5</v>
      </c>
      <c r="V44" s="143" t="str">
        <f>IF('Indicator Data'!CF47="No data","x",ROUND(IF('Indicator Data'!CF47&gt;V$195,0,IF('Indicator Data'!CF47&lt;V$194,10,(V$195-'Indicator Data'!CF47)/(V$195-V$194)*10)),1))</f>
        <v>x</v>
      </c>
      <c r="W44" s="143">
        <f>IF('Indicator Data'!CC47="No data","x",ROUND(IF('Indicator Data'!CC47&gt;W$195,0,IF('Indicator Data'!CC47&lt;W$194,10,(W$195-'Indicator Data'!CC47)/(W$195-W$194)*10)),1))</f>
        <v>2.6</v>
      </c>
      <c r="X44" s="93">
        <f t="shared" si="6"/>
        <v>0.75</v>
      </c>
      <c r="Y44" s="93">
        <f>IF('Indicator Data'!CG47="No data","x",ROUND(IF('Indicator Data'!CG47&gt;Y$195,0,IF('Indicator Data'!CG47&lt;Y$194,10,(Y$195-'Indicator Data'!CG47)/(Y$195-Y$194)*10)),1))</f>
        <v>4.4000000000000004</v>
      </c>
      <c r="Z44" s="93">
        <f>IF('Indicator Data'!CH47="No data","x",ROUND(IF('Indicator Data'!CH47&gt;Z$195,10,IF('Indicator Data'!CH47&lt;Z$194,0,10-(Z$195-'Indicator Data'!CH47)/(Z$195-Z$194)*10)),1))</f>
        <v>0.1</v>
      </c>
      <c r="AA44" s="93">
        <f>IF('Indicator Data'!CI47="No data","x",ROUND(IF('Indicator Data'!CI47&gt;AA$195,0,IF('Indicator Data'!CI47&lt;AA$194,10,(AA$195-'Indicator Data'!CI47)/(AA$195-AA$194)*10)),1))</f>
        <v>10</v>
      </c>
      <c r="AB44" s="94">
        <f t="shared" si="7"/>
        <v>1.9</v>
      </c>
      <c r="AC44" s="95">
        <f t="shared" si="8"/>
        <v>1.4</v>
      </c>
      <c r="AD44" s="177"/>
    </row>
    <row r="45" spans="1:30" s="4" customFormat="1" x14ac:dyDescent="0.25">
      <c r="A45" s="126" t="str">
        <f>'Indicator Data'!A48</f>
        <v>Cuba</v>
      </c>
      <c r="B45" s="47" t="str">
        <f>'Indicator Data'!B48</f>
        <v>CUB</v>
      </c>
      <c r="C45" s="93">
        <f>IF('Indicator Data'!BR48="No data","x",ROUND(IF('Indicator Data'!BR48&gt;C$195,0,IF('Indicator Data'!BR48&lt;C$194,10,(C$195-'Indicator Data'!BR48)/(C$195-C$194)*10)),1))</f>
        <v>2.5</v>
      </c>
      <c r="D45" s="94">
        <f t="shared" si="0"/>
        <v>2.5</v>
      </c>
      <c r="E45" s="93">
        <f>IF('Indicator Data'!BT48="No data","x",ROUND(IF('Indicator Data'!BT48&gt;E$195,0,IF('Indicator Data'!BT48&lt;E$194,10,(E$195-'Indicator Data'!BT48)/(E$195-E$194)*10)),1))</f>
        <v>5.3</v>
      </c>
      <c r="F45" s="93">
        <f>IF('Indicator Data'!BS48="No data","x",ROUND(IF('Indicator Data'!BS48&gt;F$195,0,IF('Indicator Data'!BS48&lt;F$194,10,(F$195-'Indicator Data'!BS48)/(F$195-F$194)*10)),1))</f>
        <v>5.4</v>
      </c>
      <c r="G45" s="94">
        <f t="shared" si="1"/>
        <v>5.4</v>
      </c>
      <c r="H45" s="95">
        <f t="shared" si="2"/>
        <v>4</v>
      </c>
      <c r="I45" s="93">
        <f>IF('Indicator Data'!BV48="No data","x",ROUND(IF('Indicator Data'!BV48^2&gt;I$195,0,IF('Indicator Data'!BV48^2&lt;I$194,10,(I$195-'Indicator Data'!BV48^2)/(I$195-I$194)*10)),1))</f>
        <v>0.1</v>
      </c>
      <c r="J45" s="93">
        <f>IF(OR('Indicator Data'!BU48=0,'Indicator Data'!BU48="No data"),"x",ROUND(IF('Indicator Data'!BU48&gt;J$195,0,IF('Indicator Data'!BU48&lt;J$194,10,(J$195-'Indicator Data'!BU48)/(J$195-J$194)*10)),1))</f>
        <v>0</v>
      </c>
      <c r="K45" s="93">
        <f>IF('Indicator Data'!BW48="No data","x",ROUND(IF('Indicator Data'!BW48&gt;K$195,0,IF('Indicator Data'!BW48&lt;K$194,10,(K$195-'Indicator Data'!BW48)/(K$195-K$194)*10)),1))</f>
        <v>6.1</v>
      </c>
      <c r="L45" s="93">
        <f>IF('Indicator Data'!BX48="No data","x",ROUND(IF('Indicator Data'!BX48&gt;L$195,0,IF('Indicator Data'!BX48&lt;L$194,10,(L$195-'Indicator Data'!BX48)/(L$195-L$194)*10)),1))</f>
        <v>8.4</v>
      </c>
      <c r="M45" s="94">
        <f t="shared" si="3"/>
        <v>3.7</v>
      </c>
      <c r="N45" s="143">
        <f>IF('Indicator Data'!BY48="No data","x",'Indicator Data'!BY48/'Indicator Data'!CM48*100)</f>
        <v>62.94626080420894</v>
      </c>
      <c r="O45" s="93">
        <f t="shared" si="4"/>
        <v>3.7</v>
      </c>
      <c r="P45" s="93">
        <f>IF('Indicator Data'!BZ48="No data","x",ROUND(IF('Indicator Data'!BZ48&gt;P$195,0,IF('Indicator Data'!BZ48&lt;P$194,10,(P$195-'Indicator Data'!BZ48)/(P$195-P$194)*10)),1))</f>
        <v>0.8</v>
      </c>
      <c r="Q45" s="93">
        <f>IF('Indicator Data'!CA48="No data","x",ROUND(IF('Indicator Data'!CA48&gt;Q$195,0,IF('Indicator Data'!CA48&lt;Q$194,10,(Q$195-'Indicator Data'!CA48)/(Q$195-Q$194)*10)),1))</f>
        <v>0.9</v>
      </c>
      <c r="R45" s="94">
        <f t="shared" si="5"/>
        <v>1.8</v>
      </c>
      <c r="S45" s="93">
        <f>IF('Indicator Data'!CB48="No data","x",ROUND(IF('Indicator Data'!CB48&gt;S$195,0,IF('Indicator Data'!CB48&lt;S$194,10,(S$195-'Indicator Data'!CB48)/(S$195-S$194)*10)),1))</f>
        <v>0</v>
      </c>
      <c r="T45" s="143">
        <f>IF('Indicator Data'!CD48="No data","x",ROUND(IF('Indicator Data'!CD48&gt;T$195,0,IF('Indicator Data'!CD48&lt;T$194,10,(T$195-'Indicator Data'!CD48)/(T$195-T$194)*10)),1))</f>
        <v>0</v>
      </c>
      <c r="U45" s="143">
        <f>IF('Indicator Data'!CE48="No data","x",ROUND(IF('Indicator Data'!CE48&gt;U$195,0,IF('Indicator Data'!CE48&lt;U$194,10,(U$195-'Indicator Data'!CE48)/(U$195-U$194)*10)),1))</f>
        <v>0</v>
      </c>
      <c r="V45" s="143" t="str">
        <f>IF('Indicator Data'!CF48="No data","x",ROUND(IF('Indicator Data'!CF48&gt;V$195,0,IF('Indicator Data'!CF48&lt;V$194,10,(V$195-'Indicator Data'!CF48)/(V$195-V$194)*10)),1))</f>
        <v>x</v>
      </c>
      <c r="W45" s="143">
        <f>IF('Indicator Data'!CC48="No data","x",ROUND(IF('Indicator Data'!CC48&gt;W$195,0,IF('Indicator Data'!CC48&lt;W$194,10,(W$195-'Indicator Data'!CC48)/(W$195-W$194)*10)),1))</f>
        <v>0</v>
      </c>
      <c r="X45" s="93">
        <f t="shared" si="6"/>
        <v>0</v>
      </c>
      <c r="Y45" s="93">
        <f>IF('Indicator Data'!CG48="No data","x",ROUND(IF('Indicator Data'!CG48&gt;Y$195,0,IF('Indicator Data'!CG48&lt;Y$194,10,(Y$195-'Indicator Data'!CG48)/(Y$195-Y$194)*10)),1))</f>
        <v>1.8</v>
      </c>
      <c r="Z45" s="93">
        <f>IF('Indicator Data'!CH48="No data","x",ROUND(IF('Indicator Data'!CH48&gt;Z$195,10,IF('Indicator Data'!CH48&lt;Z$194,0,10-(Z$195-'Indicator Data'!CH48)/(Z$195-Z$194)*10)),1))</f>
        <v>0.4</v>
      </c>
      <c r="AA45" s="93">
        <f>IF('Indicator Data'!CI48="No data","x",ROUND(IF('Indicator Data'!CI48&gt;AA$195,0,IF('Indicator Data'!CI48&lt;AA$194,10,(AA$195-'Indicator Data'!CI48)/(AA$195-AA$194)*10)),1))</f>
        <v>10</v>
      </c>
      <c r="AB45" s="94">
        <f t="shared" si="7"/>
        <v>0.6</v>
      </c>
      <c r="AC45" s="95">
        <f t="shared" si="8"/>
        <v>2</v>
      </c>
      <c r="AD45" s="177"/>
    </row>
    <row r="46" spans="1:30" s="4" customFormat="1" x14ac:dyDescent="0.25">
      <c r="A46" s="126" t="str">
        <f>'Indicator Data'!A49</f>
        <v>Cyprus</v>
      </c>
      <c r="B46" s="47" t="str">
        <f>'Indicator Data'!B49</f>
        <v>CYP</v>
      </c>
      <c r="C46" s="93" t="str">
        <f>IF('Indicator Data'!BR49="No data","x",ROUND(IF('Indicator Data'!BR49&gt;C$195,0,IF('Indicator Data'!BR49&lt;C$194,10,(C$195-'Indicator Data'!BR49)/(C$195-C$194)*10)),1))</f>
        <v>x</v>
      </c>
      <c r="D46" s="94" t="str">
        <f t="shared" si="0"/>
        <v>x</v>
      </c>
      <c r="E46" s="93">
        <f>IF('Indicator Data'!BT49="No data","x",ROUND(IF('Indicator Data'!BT49&gt;E$195,0,IF('Indicator Data'!BT49&lt;E$194,10,(E$195-'Indicator Data'!BT49)/(E$195-E$194)*10)),1))</f>
        <v>4.0999999999999996</v>
      </c>
      <c r="F46" s="93">
        <f>IF('Indicator Data'!BS49="No data","x",ROUND(IF('Indicator Data'!BS49&gt;F$195,0,IF('Indicator Data'!BS49&lt;F$194,10,(F$195-'Indicator Data'!BS49)/(F$195-F$194)*10)),1))</f>
        <v>3.2</v>
      </c>
      <c r="G46" s="94">
        <f t="shared" si="1"/>
        <v>3.7</v>
      </c>
      <c r="H46" s="95">
        <f t="shared" si="2"/>
        <v>3.7</v>
      </c>
      <c r="I46" s="93">
        <f>IF('Indicator Data'!BV49="No data","x",ROUND(IF('Indicator Data'!BV49^2&gt;I$195,0,IF('Indicator Data'!BV49^2&lt;I$194,10,(I$195-'Indicator Data'!BV49^2)/(I$195-I$194)*10)),1))</f>
        <v>0.2</v>
      </c>
      <c r="J46" s="93">
        <f>IF(OR('Indicator Data'!BU49=0,'Indicator Data'!BU49="No data"),"x",ROUND(IF('Indicator Data'!BU49&gt;J$195,0,IF('Indicator Data'!BU49&lt;J$194,10,(J$195-'Indicator Data'!BU49)/(J$195-J$194)*10)),1))</f>
        <v>0</v>
      </c>
      <c r="K46" s="93">
        <f>IF('Indicator Data'!BW49="No data","x",ROUND(IF('Indicator Data'!BW49&gt;K$195,0,IF('Indicator Data'!BW49&lt;K$194,10,(K$195-'Indicator Data'!BW49)/(K$195-K$194)*10)),1))</f>
        <v>2.4</v>
      </c>
      <c r="L46" s="93">
        <f>IF('Indicator Data'!BX49="No data","x",ROUND(IF('Indicator Data'!BX49&gt;L$195,0,IF('Indicator Data'!BX49&lt;L$194,10,(L$195-'Indicator Data'!BX49)/(L$195-L$194)*10)),1))</f>
        <v>3.4</v>
      </c>
      <c r="M46" s="94">
        <f t="shared" si="3"/>
        <v>1.5</v>
      </c>
      <c r="N46" s="143">
        <f>IF('Indicator Data'!BY49="No data","x",'Indicator Data'!BY49/'Indicator Data'!CM49*100)</f>
        <v>205.62770562770564</v>
      </c>
      <c r="O46" s="93">
        <f t="shared" si="4"/>
        <v>0</v>
      </c>
      <c r="P46" s="93">
        <f>IF('Indicator Data'!BZ49="No data","x",ROUND(IF('Indicator Data'!BZ49&gt;P$195,0,IF('Indicator Data'!BZ49&lt;P$194,10,(P$195-'Indicator Data'!BZ49)/(P$195-P$194)*10)),1))</f>
        <v>0.1</v>
      </c>
      <c r="Q46" s="93">
        <f>IF('Indicator Data'!CA49="No data","x",ROUND(IF('Indicator Data'!CA49&gt;Q$195,0,IF('Indicator Data'!CA49&lt;Q$194,10,(Q$195-'Indicator Data'!CA49)/(Q$195-Q$194)*10)),1))</f>
        <v>0.1</v>
      </c>
      <c r="R46" s="94">
        <f t="shared" si="5"/>
        <v>0.1</v>
      </c>
      <c r="S46" s="93">
        <f>IF('Indicator Data'!CB49="No data","x",ROUND(IF('Indicator Data'!CB49&gt;S$195,0,IF('Indicator Data'!CB49&lt;S$194,10,(S$195-'Indicator Data'!CB49)/(S$195-S$194)*10)),1))</f>
        <v>5.0999999999999996</v>
      </c>
      <c r="T46" s="143">
        <f>IF('Indicator Data'!CD49="No data","x",ROUND(IF('Indicator Data'!CD49&gt;T$195,0,IF('Indicator Data'!CD49&lt;T$194,10,(T$195-'Indicator Data'!CD49)/(T$195-T$194)*10)),1))</f>
        <v>0.3</v>
      </c>
      <c r="U46" s="143">
        <f>IF('Indicator Data'!CE49="No data","x",ROUND(IF('Indicator Data'!CE49&gt;U$195,0,IF('Indicator Data'!CE49&lt;U$194,10,(U$195-'Indicator Data'!CE49)/(U$195-U$194)*10)),1))</f>
        <v>1.9</v>
      </c>
      <c r="V46" s="143">
        <f>IF('Indicator Data'!CF49="No data","x",ROUND(IF('Indicator Data'!CF49&gt;V$195,0,IF('Indicator Data'!CF49&lt;V$194,10,(V$195-'Indicator Data'!CF49)/(V$195-V$194)*10)),1))</f>
        <v>3.1</v>
      </c>
      <c r="W46" s="143">
        <f>IF('Indicator Data'!CC49="No data","x",ROUND(IF('Indicator Data'!CC49&gt;W$195,0,IF('Indicator Data'!CC49&lt;W$194,10,(W$195-'Indicator Data'!CC49)/(W$195-W$194)*10)),1))</f>
        <v>2.2999999999999998</v>
      </c>
      <c r="X46" s="93">
        <f t="shared" si="6"/>
        <v>1.7666666666666666</v>
      </c>
      <c r="Y46" s="93">
        <f>IF('Indicator Data'!CG49="No data","x",ROUND(IF('Indicator Data'!CG49&gt;Y$195,0,IF('Indicator Data'!CG49&lt;Y$194,10,(Y$195-'Indicator Data'!CG49)/(Y$195-Y$194)*10)),1))</f>
        <v>2.5</v>
      </c>
      <c r="Z46" s="93">
        <f>IF('Indicator Data'!CH49="No data","x",ROUND(IF('Indicator Data'!CH49&gt;Z$195,10,IF('Indicator Data'!CH49&lt;Z$194,0,10-(Z$195-'Indicator Data'!CH49)/(Z$195-Z$194)*10)),1))</f>
        <v>0.1</v>
      </c>
      <c r="AA46" s="93">
        <f>IF('Indicator Data'!CI49="No data","x",ROUND(IF('Indicator Data'!CI49&gt;AA$195,0,IF('Indicator Data'!CI49&lt;AA$194,10,(AA$195-'Indicator Data'!CI49)/(AA$195-AA$194)*10)),1))</f>
        <v>10</v>
      </c>
      <c r="AB46" s="94">
        <f t="shared" si="7"/>
        <v>2.4</v>
      </c>
      <c r="AC46" s="95">
        <f t="shared" si="8"/>
        <v>1.3</v>
      </c>
      <c r="AD46" s="177"/>
    </row>
    <row r="47" spans="1:30" s="4" customFormat="1" x14ac:dyDescent="0.25">
      <c r="A47" s="126" t="str">
        <f>'Indicator Data'!A50</f>
        <v>Czech Republic</v>
      </c>
      <c r="B47" s="47" t="str">
        <f>'Indicator Data'!B50</f>
        <v>CZE</v>
      </c>
      <c r="C47" s="93">
        <f>IF('Indicator Data'!BR50="No data","x",ROUND(IF('Indicator Data'!BR50&gt;C$195,0,IF('Indicator Data'!BR50&lt;C$194,10,(C$195-'Indicator Data'!BR50)/(C$195-C$194)*10)),1))</f>
        <v>2.5</v>
      </c>
      <c r="D47" s="94">
        <f t="shared" si="0"/>
        <v>2.5</v>
      </c>
      <c r="E47" s="93">
        <f>IF('Indicator Data'!BT50="No data","x",ROUND(IF('Indicator Data'!BT50&gt;E$195,0,IF('Indicator Data'!BT50&lt;E$194,10,(E$195-'Indicator Data'!BT50)/(E$195-E$194)*10)),1))</f>
        <v>4.0999999999999996</v>
      </c>
      <c r="F47" s="93">
        <f>IF('Indicator Data'!BS50="No data","x",ROUND(IF('Indicator Data'!BS50&gt;F$195,0,IF('Indicator Data'!BS50&lt;F$194,10,(F$195-'Indicator Data'!BS50)/(F$195-F$194)*10)),1))</f>
        <v>3</v>
      </c>
      <c r="G47" s="94">
        <f t="shared" si="1"/>
        <v>3.6</v>
      </c>
      <c r="H47" s="95">
        <f t="shared" si="2"/>
        <v>3.1</v>
      </c>
      <c r="I47" s="93" t="str">
        <f>IF('Indicator Data'!BV50="No data","x",ROUND(IF('Indicator Data'!BV50^2&gt;I$195,0,IF('Indicator Data'!BV50^2&lt;I$194,10,(I$195-'Indicator Data'!BV50^2)/(I$195-I$194)*10)),1))</f>
        <v>x</v>
      </c>
      <c r="J47" s="93">
        <f>IF(OR('Indicator Data'!BU50=0,'Indicator Data'!BU50="No data"),"x",ROUND(IF('Indicator Data'!BU50&gt;J$195,0,IF('Indicator Data'!BU50&lt;J$194,10,(J$195-'Indicator Data'!BU50)/(J$195-J$194)*10)),1))</f>
        <v>0</v>
      </c>
      <c r="K47" s="93">
        <f>IF('Indicator Data'!BW50="No data","x",ROUND(IF('Indicator Data'!BW50&gt;K$195,0,IF('Indicator Data'!BW50&lt;K$194,10,(K$195-'Indicator Data'!BW50)/(K$195-K$194)*10)),1))</f>
        <v>2.4</v>
      </c>
      <c r="L47" s="93">
        <f>IF('Indicator Data'!BX50="No data","x",ROUND(IF('Indicator Data'!BX50&gt;L$195,0,IF('Indicator Data'!BX50&lt;L$194,10,(L$195-'Indicator Data'!BX50)/(L$195-L$194)*10)),1))</f>
        <v>4.3</v>
      </c>
      <c r="M47" s="94">
        <f t="shared" si="3"/>
        <v>2.2000000000000002</v>
      </c>
      <c r="N47" s="143">
        <f>IF('Indicator Data'!BY50="No data","x",'Indicator Data'!BY50/'Indicator Data'!CM50*100)</f>
        <v>271.87985499741069</v>
      </c>
      <c r="O47" s="93">
        <f t="shared" si="4"/>
        <v>0</v>
      </c>
      <c r="P47" s="93">
        <f>IF('Indicator Data'!BZ50="No data","x",ROUND(IF('Indicator Data'!BZ50&gt;P$195,0,IF('Indicator Data'!BZ50&lt;P$194,10,(P$195-'Indicator Data'!BZ50)/(P$195-P$194)*10)),1))</f>
        <v>0.1</v>
      </c>
      <c r="Q47" s="93">
        <f>IF('Indicator Data'!CA50="No data","x",ROUND(IF('Indicator Data'!CA50&gt;Q$195,0,IF('Indicator Data'!CA50&lt;Q$194,10,(Q$195-'Indicator Data'!CA50)/(Q$195-Q$194)*10)),1))</f>
        <v>0</v>
      </c>
      <c r="R47" s="94">
        <f t="shared" si="5"/>
        <v>0</v>
      </c>
      <c r="S47" s="93">
        <f>IF('Indicator Data'!CB50="No data","x",ROUND(IF('Indicator Data'!CB50&gt;S$195,0,IF('Indicator Data'!CB50&lt;S$194,10,(S$195-'Indicator Data'!CB50)/(S$195-S$194)*10)),1))</f>
        <v>0</v>
      </c>
      <c r="T47" s="143">
        <f>IF('Indicator Data'!CD50="No data","x",ROUND(IF('Indicator Data'!CD50&gt;T$195,0,IF('Indicator Data'!CD50&lt;T$194,10,(T$195-'Indicator Data'!CD50)/(T$195-T$194)*10)),1))</f>
        <v>0.5</v>
      </c>
      <c r="U47" s="143">
        <f>IF('Indicator Data'!CE50="No data","x",ROUND(IF('Indicator Data'!CE50&gt;U$195,0,IF('Indicator Data'!CE50&lt;U$194,10,(U$195-'Indicator Data'!CE50)/(U$195-U$194)*10)),1))</f>
        <v>1</v>
      </c>
      <c r="V47" s="143" t="str">
        <f>IF('Indicator Data'!CF50="No data","x",ROUND(IF('Indicator Data'!CF50&gt;V$195,0,IF('Indicator Data'!CF50&lt;V$194,10,(V$195-'Indicator Data'!CF50)/(V$195-V$194)*10)),1))</f>
        <v>x</v>
      </c>
      <c r="W47" s="143">
        <f>IF('Indicator Data'!CC50="No data","x",ROUND(IF('Indicator Data'!CC50&gt;W$195,0,IF('Indicator Data'!CC50&lt;W$194,10,(W$195-'Indicator Data'!CC50)/(W$195-W$194)*10)),1))</f>
        <v>0.5</v>
      </c>
      <c r="X47" s="93">
        <f t="shared" si="6"/>
        <v>0.75</v>
      </c>
      <c r="Y47" s="93">
        <f>IF('Indicator Data'!CG50="No data","x",ROUND(IF('Indicator Data'!CG50&gt;Y$195,0,IF('Indicator Data'!CG50&lt;Y$194,10,(Y$195-'Indicator Data'!CG50)/(Y$195-Y$194)*10)),1))</f>
        <v>1.7</v>
      </c>
      <c r="Z47" s="93">
        <f>IF('Indicator Data'!CH50="No data","x",ROUND(IF('Indicator Data'!CH50&gt;Z$195,10,IF('Indicator Data'!CH50&lt;Z$194,0,10-(Z$195-'Indicator Data'!CH50)/(Z$195-Z$194)*10)),1))</f>
        <v>0</v>
      </c>
      <c r="AA47" s="93">
        <f>IF('Indicator Data'!CI50="No data","x",ROUND(IF('Indicator Data'!CI50&gt;AA$195,0,IF('Indicator Data'!CI50&lt;AA$194,10,(AA$195-'Indicator Data'!CI50)/(AA$195-AA$194)*10)),1))</f>
        <v>10</v>
      </c>
      <c r="AB47" s="94">
        <f t="shared" si="7"/>
        <v>0.6</v>
      </c>
      <c r="AC47" s="95">
        <f t="shared" si="8"/>
        <v>0.9</v>
      </c>
      <c r="AD47" s="177"/>
    </row>
    <row r="48" spans="1:30" s="4" customFormat="1" x14ac:dyDescent="0.25">
      <c r="A48" s="126" t="str">
        <f>'Indicator Data'!A51</f>
        <v>Denmark</v>
      </c>
      <c r="B48" s="47" t="str">
        <f>'Indicator Data'!B51</f>
        <v>DNK</v>
      </c>
      <c r="C48" s="93">
        <f>IF('Indicator Data'!BR51="No data","x",ROUND(IF('Indicator Data'!BR51&gt;C$195,0,IF('Indicator Data'!BR51&lt;C$194,10,(C$195-'Indicator Data'!BR51)/(C$195-C$194)*10)),1))</f>
        <v>2.7</v>
      </c>
      <c r="D48" s="94">
        <f t="shared" si="0"/>
        <v>2.7</v>
      </c>
      <c r="E48" s="93">
        <f>IF('Indicator Data'!BT51="No data","x",ROUND(IF('Indicator Data'!BT51&gt;E$195,0,IF('Indicator Data'!BT51&lt;E$194,10,(E$195-'Indicator Data'!BT51)/(E$195-E$194)*10)),1))</f>
        <v>1.2</v>
      </c>
      <c r="F48" s="93">
        <f>IF('Indicator Data'!BS51="No data","x",ROUND(IF('Indicator Data'!BS51&gt;F$195,0,IF('Indicator Data'!BS51&lt;F$194,10,(F$195-'Indicator Data'!BS51)/(F$195-F$194)*10)),1))</f>
        <v>1.4</v>
      </c>
      <c r="G48" s="94">
        <f t="shared" si="1"/>
        <v>1.3</v>
      </c>
      <c r="H48" s="95">
        <f t="shared" si="2"/>
        <v>2</v>
      </c>
      <c r="I48" s="93" t="str">
        <f>IF('Indicator Data'!BV51="No data","x",ROUND(IF('Indicator Data'!BV51^2&gt;I$195,0,IF('Indicator Data'!BV51^2&lt;I$194,10,(I$195-'Indicator Data'!BV51^2)/(I$195-I$194)*10)),1))</f>
        <v>x</v>
      </c>
      <c r="J48" s="93">
        <f>IF(OR('Indicator Data'!BU51=0,'Indicator Data'!BU51="No data"),"x",ROUND(IF('Indicator Data'!BU51&gt;J$195,0,IF('Indicator Data'!BU51&lt;J$194,10,(J$195-'Indicator Data'!BU51)/(J$195-J$194)*10)),1))</f>
        <v>0</v>
      </c>
      <c r="K48" s="93">
        <f>IF('Indicator Data'!BW51="No data","x",ROUND(IF('Indicator Data'!BW51&gt;K$195,0,IF('Indicator Data'!BW51&lt;K$194,10,(K$195-'Indicator Data'!BW51)/(K$195-K$194)*10)),1))</f>
        <v>0.3</v>
      </c>
      <c r="L48" s="93">
        <f>IF('Indicator Data'!BX51="No data","x",ROUND(IF('Indicator Data'!BX51&gt;L$195,0,IF('Indicator Data'!BX51&lt;L$194,10,(L$195-'Indicator Data'!BX51)/(L$195-L$194)*10)),1))</f>
        <v>4</v>
      </c>
      <c r="M48" s="94">
        <f t="shared" si="3"/>
        <v>1.4</v>
      </c>
      <c r="N48" s="143">
        <f>IF('Indicator Data'!BY51="No data","x",'Indicator Data'!BY51/'Indicator Data'!CM51*100)</f>
        <v>353.5234503888758</v>
      </c>
      <c r="O48" s="93">
        <f t="shared" si="4"/>
        <v>0</v>
      </c>
      <c r="P48" s="93">
        <f>IF('Indicator Data'!BZ51="No data","x",ROUND(IF('Indicator Data'!BZ51&gt;P$195,0,IF('Indicator Data'!BZ51&lt;P$194,10,(P$195-'Indicator Data'!BZ51)/(P$195-P$194)*10)),1))</f>
        <v>0</v>
      </c>
      <c r="Q48" s="93">
        <f>IF('Indicator Data'!CA51="No data","x",ROUND(IF('Indicator Data'!CA51&gt;Q$195,0,IF('Indicator Data'!CA51&lt;Q$194,10,(Q$195-'Indicator Data'!CA51)/(Q$195-Q$194)*10)),1))</f>
        <v>0</v>
      </c>
      <c r="R48" s="94">
        <f t="shared" si="5"/>
        <v>0</v>
      </c>
      <c r="S48" s="93">
        <f>IF('Indicator Data'!CB51="No data","x",ROUND(IF('Indicator Data'!CB51&gt;S$195,0,IF('Indicator Data'!CB51&lt;S$194,10,(S$195-'Indicator Data'!CB51)/(S$195-S$194)*10)),1))</f>
        <v>0</v>
      </c>
      <c r="T48" s="143">
        <f>IF('Indicator Data'!CD51="No data","x",ROUND(IF('Indicator Data'!CD51&gt;T$195,0,IF('Indicator Data'!CD51&lt;T$194,10,(T$195-'Indicator Data'!CD51)/(T$195-T$194)*10)),1))</f>
        <v>0.8</v>
      </c>
      <c r="U48" s="143">
        <f>IF('Indicator Data'!CE51="No data","x",ROUND(IF('Indicator Data'!CE51&gt;U$195,0,IF('Indicator Data'!CE51&lt;U$194,10,(U$195-'Indicator Data'!CE51)/(U$195-U$194)*10)),1))</f>
        <v>2.4</v>
      </c>
      <c r="V48" s="143">
        <f>IF('Indicator Data'!CF51="No data","x",ROUND(IF('Indicator Data'!CF51&gt;V$195,0,IF('Indicator Data'!CF51&lt;V$194,10,(V$195-'Indicator Data'!CF51)/(V$195-V$194)*10)),1))</f>
        <v>0.8</v>
      </c>
      <c r="W48" s="143">
        <f>IF('Indicator Data'!CC51="No data","x",ROUND(IF('Indicator Data'!CC51&gt;W$195,0,IF('Indicator Data'!CC51&lt;W$194,10,(W$195-'Indicator Data'!CC51)/(W$195-W$194)*10)),1))</f>
        <v>0.5</v>
      </c>
      <c r="X48" s="93">
        <f t="shared" si="6"/>
        <v>1.3333333333333333</v>
      </c>
      <c r="Y48" s="93">
        <f>IF('Indicator Data'!CG51="No data","x",ROUND(IF('Indicator Data'!CG51&gt;Y$195,0,IF('Indicator Data'!CG51&lt;Y$194,10,(Y$195-'Indicator Data'!CG51)/(Y$195-Y$194)*10)),1))</f>
        <v>0</v>
      </c>
      <c r="Z48" s="93">
        <f>IF('Indicator Data'!CH51="No data","x",ROUND(IF('Indicator Data'!CH51&gt;Z$195,10,IF('Indicator Data'!CH51&lt;Z$194,0,10-(Z$195-'Indicator Data'!CH51)/(Z$195-Z$194)*10)),1))</f>
        <v>0.1</v>
      </c>
      <c r="AA48" s="93">
        <f>IF('Indicator Data'!CI51="No data","x",ROUND(IF('Indicator Data'!CI51&gt;AA$195,0,IF('Indicator Data'!CI51&lt;AA$194,10,(AA$195-'Indicator Data'!CI51)/(AA$195-AA$194)*10)),1))</f>
        <v>10</v>
      </c>
      <c r="AB48" s="94">
        <f t="shared" si="7"/>
        <v>0.4</v>
      </c>
      <c r="AC48" s="95">
        <f t="shared" si="8"/>
        <v>0.6</v>
      </c>
      <c r="AD48" s="177"/>
    </row>
    <row r="49" spans="1:30" s="4" customFormat="1" x14ac:dyDescent="0.25">
      <c r="A49" s="126" t="str">
        <f>'Indicator Data'!A52</f>
        <v>Djibouti</v>
      </c>
      <c r="B49" s="47" t="str">
        <f>'Indicator Data'!B52</f>
        <v>DJI</v>
      </c>
      <c r="C49" s="93">
        <f>IF('Indicator Data'!BR52="No data","x",ROUND(IF('Indicator Data'!BR52&gt;C$195,0,IF('Indicator Data'!BR52&lt;C$194,10,(C$195-'Indicator Data'!BR52)/(C$195-C$194)*10)),1))</f>
        <v>5.5</v>
      </c>
      <c r="D49" s="94">
        <f t="shared" si="0"/>
        <v>5.5</v>
      </c>
      <c r="E49" s="93">
        <f>IF('Indicator Data'!BT52="No data","x",ROUND(IF('Indicator Data'!BT52&gt;E$195,0,IF('Indicator Data'!BT52&lt;E$194,10,(E$195-'Indicator Data'!BT52)/(E$195-E$194)*10)),1))</f>
        <v>6.9</v>
      </c>
      <c r="F49" s="93">
        <f>IF('Indicator Data'!BS52="No data","x",ROUND(IF('Indicator Data'!BS52&gt;F$195,0,IF('Indicator Data'!BS52&lt;F$194,10,(F$195-'Indicator Data'!BS52)/(F$195-F$194)*10)),1))</f>
        <v>7.1</v>
      </c>
      <c r="G49" s="94">
        <f t="shared" si="1"/>
        <v>7</v>
      </c>
      <c r="H49" s="95">
        <f t="shared" si="2"/>
        <v>6.3</v>
      </c>
      <c r="I49" s="93" t="str">
        <f>IF('Indicator Data'!BV52="No data","x",ROUND(IF('Indicator Data'!BV52^2&gt;I$195,0,IF('Indicator Data'!BV52^2&lt;I$194,10,(I$195-'Indicator Data'!BV52^2)/(I$195-I$194)*10)),1))</f>
        <v>x</v>
      </c>
      <c r="J49" s="93">
        <f>IF(OR('Indicator Data'!BU52=0,'Indicator Data'!BU52="No data"),"x",ROUND(IF('Indicator Data'!BU52&gt;J$195,0,IF('Indicator Data'!BU52&lt;J$194,10,(J$195-'Indicator Data'!BU52)/(J$195-J$194)*10)),1))</f>
        <v>4</v>
      </c>
      <c r="K49" s="93">
        <f>IF('Indicator Data'!BW52="No data","x",ROUND(IF('Indicator Data'!BW52&gt;K$195,0,IF('Indicator Data'!BW52&lt;K$194,10,(K$195-'Indicator Data'!BW52)/(K$195-K$194)*10)),1))</f>
        <v>8.6999999999999993</v>
      </c>
      <c r="L49" s="93">
        <f>IF('Indicator Data'!BX52="No data","x",ROUND(IF('Indicator Data'!BX52&gt;L$195,0,IF('Indicator Data'!BX52&lt;L$194,10,(L$195-'Indicator Data'!BX52)/(L$195-L$194)*10)),1))</f>
        <v>8.3000000000000007</v>
      </c>
      <c r="M49" s="94">
        <f t="shared" si="3"/>
        <v>7</v>
      </c>
      <c r="N49" s="143">
        <f>IF('Indicator Data'!BY52="No data","x",'Indicator Data'!BY52/'Indicator Data'!CM52*100)</f>
        <v>11.216566005176878</v>
      </c>
      <c r="O49" s="93">
        <f t="shared" si="4"/>
        <v>9</v>
      </c>
      <c r="P49" s="93">
        <f>IF('Indicator Data'!BZ52="No data","x",ROUND(IF('Indicator Data'!BZ52&gt;P$195,0,IF('Indicator Data'!BZ52&lt;P$194,10,(P$195-'Indicator Data'!BZ52)/(P$195-P$194)*10)),1))</f>
        <v>4</v>
      </c>
      <c r="Q49" s="93">
        <f>IF('Indicator Data'!CA52="No data","x",ROUND(IF('Indicator Data'!CA52&gt;Q$195,0,IF('Indicator Data'!CA52&lt;Q$194,10,(Q$195-'Indicator Data'!CA52)/(Q$195-Q$194)*10)),1))</f>
        <v>4.9000000000000004</v>
      </c>
      <c r="R49" s="94">
        <f t="shared" si="5"/>
        <v>6</v>
      </c>
      <c r="S49" s="93">
        <f>IF('Indicator Data'!CB52="No data","x",ROUND(IF('Indicator Data'!CB52&gt;S$195,0,IF('Indicator Data'!CB52&lt;S$194,10,(S$195-'Indicator Data'!CB52)/(S$195-S$194)*10)),1))</f>
        <v>9.4</v>
      </c>
      <c r="T49" s="143">
        <f>IF('Indicator Data'!CD52="No data","x",ROUND(IF('Indicator Data'!CD52&gt;T$195,0,IF('Indicator Data'!CD52&lt;T$194,10,(T$195-'Indicator Data'!CD52)/(T$195-T$194)*10)),1))</f>
        <v>2.5</v>
      </c>
      <c r="U49" s="143">
        <f>IF('Indicator Data'!CE52="No data","x",ROUND(IF('Indicator Data'!CE52&gt;U$195,0,IF('Indicator Data'!CE52&lt;U$194,10,(U$195-'Indicator Data'!CE52)/(U$195-U$194)*10)),1))</f>
        <v>2.9</v>
      </c>
      <c r="V49" s="143">
        <f>IF('Indicator Data'!CF52="No data","x",ROUND(IF('Indicator Data'!CF52&gt;V$195,0,IF('Indicator Data'!CF52&lt;V$194,10,(V$195-'Indicator Data'!CF52)/(V$195-V$194)*10)),1))</f>
        <v>2.9</v>
      </c>
      <c r="W49" s="143">
        <f>IF('Indicator Data'!CC52="No data","x",ROUND(IF('Indicator Data'!CC52&gt;W$195,0,IF('Indicator Data'!CC52&lt;W$194,10,(W$195-'Indicator Data'!CC52)/(W$195-W$194)*10)),1))</f>
        <v>6.2</v>
      </c>
      <c r="X49" s="93">
        <f t="shared" si="6"/>
        <v>2.7666666666666671</v>
      </c>
      <c r="Y49" s="93">
        <f>IF('Indicator Data'!CG52="No data","x",ROUND(IF('Indicator Data'!CG52&gt;Y$195,0,IF('Indicator Data'!CG52&lt;Y$194,10,(Y$195-'Indicator Data'!CG52)/(Y$195-Y$194)*10)),1))</f>
        <v>9.8000000000000007</v>
      </c>
      <c r="Z49" s="93">
        <f>IF('Indicator Data'!CH52="No data","x",ROUND(IF('Indicator Data'!CH52&gt;Z$195,10,IF('Indicator Data'!CH52&lt;Z$194,0,10-(Z$195-'Indicator Data'!CH52)/(Z$195-Z$194)*10)),1))</f>
        <v>2.5</v>
      </c>
      <c r="AA49" s="93">
        <f>IF('Indicator Data'!CI52="No data","x",ROUND(IF('Indicator Data'!CI52&gt;AA$195,0,IF('Indicator Data'!CI52&lt;AA$194,10,(AA$195-'Indicator Data'!CI52)/(AA$195-AA$194)*10)),1))</f>
        <v>10</v>
      </c>
      <c r="AB49" s="94">
        <f t="shared" si="7"/>
        <v>6.1</v>
      </c>
      <c r="AC49" s="95">
        <f t="shared" si="8"/>
        <v>6.4</v>
      </c>
      <c r="AD49" s="177"/>
    </row>
    <row r="50" spans="1:30" s="4" customFormat="1" x14ac:dyDescent="0.25">
      <c r="A50" s="126" t="str">
        <f>'Indicator Data'!A53</f>
        <v>Dominica</v>
      </c>
      <c r="B50" s="47" t="str">
        <f>'Indicator Data'!B53</f>
        <v>DMA</v>
      </c>
      <c r="C50" s="93" t="str">
        <f>IF('Indicator Data'!BR53="No data","x",ROUND(IF('Indicator Data'!BR53&gt;C$195,0,IF('Indicator Data'!BR53&lt;C$194,10,(C$195-'Indicator Data'!BR53)/(C$195-C$194)*10)),1))</f>
        <v>x</v>
      </c>
      <c r="D50" s="94" t="str">
        <f t="shared" si="0"/>
        <v>x</v>
      </c>
      <c r="E50" s="93">
        <f>IF('Indicator Data'!BT53="No data","x",ROUND(IF('Indicator Data'!BT53&gt;E$195,0,IF('Indicator Data'!BT53&lt;E$194,10,(E$195-'Indicator Data'!BT53)/(E$195-E$194)*10)),1))</f>
        <v>4.3</v>
      </c>
      <c r="F50" s="93">
        <f>IF('Indicator Data'!BS53="No data","x",ROUND(IF('Indicator Data'!BS53&gt;F$195,0,IF('Indicator Data'!BS53&lt;F$194,10,(F$195-'Indicator Data'!BS53)/(F$195-F$194)*10)),1))</f>
        <v>5.5</v>
      </c>
      <c r="G50" s="94">
        <f t="shared" si="1"/>
        <v>4.9000000000000004</v>
      </c>
      <c r="H50" s="95">
        <f t="shared" si="2"/>
        <v>4.9000000000000004</v>
      </c>
      <c r="I50" s="93" t="str">
        <f>IF('Indicator Data'!BV53="No data","x",ROUND(IF('Indicator Data'!BV53^2&gt;I$195,0,IF('Indicator Data'!BV53^2&lt;I$194,10,(I$195-'Indicator Data'!BV53^2)/(I$195-I$194)*10)),1))</f>
        <v>x</v>
      </c>
      <c r="J50" s="93">
        <f>IF(OR('Indicator Data'!BU53=0,'Indicator Data'!BU53="No data"),"x",ROUND(IF('Indicator Data'!BU53&gt;J$195,0,IF('Indicator Data'!BU53&lt;J$194,10,(J$195-'Indicator Data'!BU53)/(J$195-J$194)*10)),1))</f>
        <v>0</v>
      </c>
      <c r="K50" s="93">
        <f>IF('Indicator Data'!BW53="No data","x",ROUND(IF('Indicator Data'!BW53&gt;K$195,0,IF('Indicator Data'!BW53&lt;K$194,10,(K$195-'Indicator Data'!BW53)/(K$195-K$194)*10)),1))</f>
        <v>3.3</v>
      </c>
      <c r="L50" s="93">
        <f>IF('Indicator Data'!BX53="No data","x",ROUND(IF('Indicator Data'!BX53&gt;L$195,0,IF('Indicator Data'!BX53&lt;L$194,10,(L$195-'Indicator Data'!BX53)/(L$195-L$194)*10)),1))</f>
        <v>4.7</v>
      </c>
      <c r="M50" s="94">
        <f t="shared" si="3"/>
        <v>2.7</v>
      </c>
      <c r="N50" s="143">
        <f>IF('Indicator Data'!BY53="No data","x",'Indicator Data'!BY53/'Indicator Data'!CM53*100)</f>
        <v>133.33333333333331</v>
      </c>
      <c r="O50" s="93">
        <f t="shared" si="4"/>
        <v>0</v>
      </c>
      <c r="P50" s="93">
        <f>IF('Indicator Data'!BZ53="No data","x",ROUND(IF('Indicator Data'!BZ53&gt;P$195,0,IF('Indicator Data'!BZ53&lt;P$194,10,(P$195-'Indicator Data'!BZ53)/(P$195-P$194)*10)),1))</f>
        <v>2.5</v>
      </c>
      <c r="Q50" s="93">
        <f>IF('Indicator Data'!CA53="No data","x",ROUND(IF('Indicator Data'!CA53&gt;Q$195,0,IF('Indicator Data'!CA53&lt;Q$194,10,(Q$195-'Indicator Data'!CA53)/(Q$195-Q$194)*10)),1))</f>
        <v>0.7</v>
      </c>
      <c r="R50" s="94">
        <f t="shared" si="5"/>
        <v>1.1000000000000001</v>
      </c>
      <c r="S50" s="93">
        <f>IF('Indicator Data'!CB53="No data","x",ROUND(IF('Indicator Data'!CB53&gt;S$195,0,IF('Indicator Data'!CB53&lt;S$194,10,(S$195-'Indicator Data'!CB53)/(S$195-S$194)*10)),1))</f>
        <v>7.3</v>
      </c>
      <c r="T50" s="143">
        <f>IF('Indicator Data'!CD53="No data","x",ROUND(IF('Indicator Data'!CD53&gt;T$195,0,IF('Indicator Data'!CD53&lt;T$194,10,(T$195-'Indicator Data'!CD53)/(T$195-T$194)*10)),1))</f>
        <v>0</v>
      </c>
      <c r="U50" s="143">
        <f>IF('Indicator Data'!CE53="No data","x",ROUND(IF('Indicator Data'!CE53&gt;U$195,0,IF('Indicator Data'!CE53&lt;U$194,10,(U$195-'Indicator Data'!CE53)/(U$195-U$194)*10)),1))</f>
        <v>1.2</v>
      </c>
      <c r="V50" s="143" t="str">
        <f>IF('Indicator Data'!CF53="No data","x",ROUND(IF('Indicator Data'!CF53&gt;V$195,0,IF('Indicator Data'!CF53&lt;V$194,10,(V$195-'Indicator Data'!CF53)/(V$195-V$194)*10)),1))</f>
        <v>x</v>
      </c>
      <c r="W50" s="143">
        <f>IF('Indicator Data'!CC53="No data","x",ROUND(IF('Indicator Data'!CC53&gt;W$195,0,IF('Indicator Data'!CC53&lt;W$194,10,(W$195-'Indicator Data'!CC53)/(W$195-W$194)*10)),1))</f>
        <v>5.6</v>
      </c>
      <c r="X50" s="93">
        <f t="shared" si="6"/>
        <v>0.6</v>
      </c>
      <c r="Y50" s="93">
        <f>IF('Indicator Data'!CG53="No data","x",ROUND(IF('Indicator Data'!CG53&gt;Y$195,0,IF('Indicator Data'!CG53&lt;Y$194,10,(Y$195-'Indicator Data'!CG53)/(Y$195-Y$194)*10)),1))</f>
        <v>8.1999999999999993</v>
      </c>
      <c r="Z50" s="93" t="str">
        <f>IF('Indicator Data'!CH53="No data","x",ROUND(IF('Indicator Data'!CH53&gt;Z$195,10,IF('Indicator Data'!CH53&lt;Z$194,0,10-(Z$195-'Indicator Data'!CH53)/(Z$195-Z$194)*10)),1))</f>
        <v>x</v>
      </c>
      <c r="AA50" s="93">
        <f>IF('Indicator Data'!CI53="No data","x",ROUND(IF('Indicator Data'!CI53&gt;AA$195,0,IF('Indicator Data'!CI53&lt;AA$194,10,(AA$195-'Indicator Data'!CI53)/(AA$195-AA$194)*10)),1))</f>
        <v>10</v>
      </c>
      <c r="AB50" s="94">
        <f t="shared" si="7"/>
        <v>5.4</v>
      </c>
      <c r="AC50" s="95">
        <f t="shared" si="8"/>
        <v>3.1</v>
      </c>
      <c r="AD50" s="177"/>
    </row>
    <row r="51" spans="1:30" s="4" customFormat="1" x14ac:dyDescent="0.25">
      <c r="A51" s="126" t="str">
        <f>'Indicator Data'!A54</f>
        <v>Dominican Republic</v>
      </c>
      <c r="B51" s="47" t="str">
        <f>'Indicator Data'!B54</f>
        <v>DOM</v>
      </c>
      <c r="C51" s="93">
        <f>IF('Indicator Data'!BR54="No data","x",ROUND(IF('Indicator Data'!BR54&gt;C$195,0,IF('Indicator Data'!BR54&lt;C$194,10,(C$195-'Indicator Data'!BR54)/(C$195-C$194)*10)),1))</f>
        <v>4.5999999999999996</v>
      </c>
      <c r="D51" s="94">
        <f t="shared" si="0"/>
        <v>4.5999999999999996</v>
      </c>
      <c r="E51" s="93">
        <f>IF('Indicator Data'!BT54="No data","x",ROUND(IF('Indicator Data'!BT54&gt;E$195,0,IF('Indicator Data'!BT54&lt;E$194,10,(E$195-'Indicator Data'!BT54)/(E$195-E$194)*10)),1))</f>
        <v>7</v>
      </c>
      <c r="F51" s="93">
        <f>IF('Indicator Data'!BS54="No data","x",ROUND(IF('Indicator Data'!BS54&gt;F$195,0,IF('Indicator Data'!BS54&lt;F$194,10,(F$195-'Indicator Data'!BS54)/(F$195-F$194)*10)),1))</f>
        <v>5.7</v>
      </c>
      <c r="G51" s="94">
        <f t="shared" si="1"/>
        <v>6.4</v>
      </c>
      <c r="H51" s="95">
        <f t="shared" si="2"/>
        <v>5.5</v>
      </c>
      <c r="I51" s="93">
        <f>IF('Indicator Data'!BV54="No data","x",ROUND(IF('Indicator Data'!BV54^2&gt;I$195,0,IF('Indicator Data'!BV54^2&lt;I$194,10,(I$195-'Indicator Data'!BV54^2)/(I$195-I$194)*10)),1))</f>
        <v>1.6</v>
      </c>
      <c r="J51" s="93">
        <f>IF(OR('Indicator Data'!BU54=0,'Indicator Data'!BU54="No data"),"x",ROUND(IF('Indicator Data'!BU54&gt;J$195,0,IF('Indicator Data'!BU54&lt;J$194,10,(J$195-'Indicator Data'!BU54)/(J$195-J$194)*10)),1))</f>
        <v>0</v>
      </c>
      <c r="K51" s="93">
        <f>IF('Indicator Data'!BW54="No data","x",ROUND(IF('Indicator Data'!BW54&gt;K$195,0,IF('Indicator Data'!BW54&lt;K$194,10,(K$195-'Indicator Data'!BW54)/(K$195-K$194)*10)),1))</f>
        <v>3.9</v>
      </c>
      <c r="L51" s="93">
        <f>IF('Indicator Data'!BX54="No data","x",ROUND(IF('Indicator Data'!BX54&gt;L$195,0,IF('Indicator Data'!BX54&lt;L$194,10,(L$195-'Indicator Data'!BX54)/(L$195-L$194)*10)),1))</f>
        <v>6.1</v>
      </c>
      <c r="M51" s="94">
        <f t="shared" si="3"/>
        <v>2.9</v>
      </c>
      <c r="N51" s="143">
        <f>IF('Indicator Data'!BY54="No data","x",'Indicator Data'!BY54/'Indicator Data'!CM54*100)</f>
        <v>60.016556291390735</v>
      </c>
      <c r="O51" s="93">
        <f t="shared" si="4"/>
        <v>4</v>
      </c>
      <c r="P51" s="93">
        <f>IF('Indicator Data'!BZ54="No data","x",ROUND(IF('Indicator Data'!BZ54&gt;P$195,0,IF('Indicator Data'!BZ54&lt;P$194,10,(P$195-'Indicator Data'!BZ54)/(P$195-P$194)*10)),1))</f>
        <v>1.8</v>
      </c>
      <c r="Q51" s="93">
        <f>IF('Indicator Data'!CA54="No data","x",ROUND(IF('Indicator Data'!CA54&gt;Q$195,0,IF('Indicator Data'!CA54&lt;Q$194,10,(Q$195-'Indicator Data'!CA54)/(Q$195-Q$194)*10)),1))</f>
        <v>0.7</v>
      </c>
      <c r="R51" s="94">
        <f t="shared" si="5"/>
        <v>2.2000000000000002</v>
      </c>
      <c r="S51" s="93">
        <f>IF('Indicator Data'!CB54="No data","x",ROUND(IF('Indicator Data'!CB54&gt;S$195,0,IF('Indicator Data'!CB54&lt;S$194,10,(S$195-'Indicator Data'!CB54)/(S$195-S$194)*10)),1))</f>
        <v>6.1</v>
      </c>
      <c r="T51" s="143">
        <f>IF('Indicator Data'!CD54="No data","x",ROUND(IF('Indicator Data'!CD54&gt;T$195,0,IF('Indicator Data'!CD54&lt;T$194,10,(T$195-'Indicator Data'!CD54)/(T$195-T$194)*10)),1))</f>
        <v>2</v>
      </c>
      <c r="U51" s="143" t="str">
        <f>IF('Indicator Data'!CE54="No data","x",ROUND(IF('Indicator Data'!CE54&gt;U$195,0,IF('Indicator Data'!CE54&lt;U$194,10,(U$195-'Indicator Data'!CE54)/(U$195-U$194)*10)),1))</f>
        <v>x</v>
      </c>
      <c r="V51" s="143">
        <f>IF('Indicator Data'!CF54="No data","x",ROUND(IF('Indicator Data'!CF54&gt;V$195,0,IF('Indicator Data'!CF54&lt;V$194,10,(V$195-'Indicator Data'!CF54)/(V$195-V$194)*10)),1))</f>
        <v>10</v>
      </c>
      <c r="W51" s="143">
        <f>IF('Indicator Data'!CC54="No data","x",ROUND(IF('Indicator Data'!CC54&gt;W$195,0,IF('Indicator Data'!CC54&lt;W$194,10,(W$195-'Indicator Data'!CC54)/(W$195-W$194)*10)),1))</f>
        <v>3.3</v>
      </c>
      <c r="X51" s="93">
        <f t="shared" si="6"/>
        <v>6</v>
      </c>
      <c r="Y51" s="93">
        <f>IF('Indicator Data'!CG54="No data","x",ROUND(IF('Indicator Data'!CG54&gt;Y$195,0,IF('Indicator Data'!CG54&lt;Y$194,10,(Y$195-'Indicator Data'!CG54)/(Y$195-Y$194)*10)),1))</f>
        <v>7</v>
      </c>
      <c r="Z51" s="93">
        <f>IF('Indicator Data'!CH54="No data","x",ROUND(IF('Indicator Data'!CH54&gt;Z$195,10,IF('Indicator Data'!CH54&lt;Z$194,0,10-(Z$195-'Indicator Data'!CH54)/(Z$195-Z$194)*10)),1))</f>
        <v>1</v>
      </c>
      <c r="AA51" s="93">
        <f>IF('Indicator Data'!CI54="No data","x",ROUND(IF('Indicator Data'!CI54&gt;AA$195,0,IF('Indicator Data'!CI54&lt;AA$194,10,(AA$195-'Indicator Data'!CI54)/(AA$195-AA$194)*10)),1))</f>
        <v>10</v>
      </c>
      <c r="AB51" s="94">
        <f t="shared" si="7"/>
        <v>5</v>
      </c>
      <c r="AC51" s="95">
        <f t="shared" si="8"/>
        <v>3.4</v>
      </c>
      <c r="AD51" s="177"/>
    </row>
    <row r="52" spans="1:30" s="4" customFormat="1" x14ac:dyDescent="0.25">
      <c r="A52" s="126" t="str">
        <f>'Indicator Data'!A55</f>
        <v>Ecuador</v>
      </c>
      <c r="B52" s="47" t="str">
        <f>'Indicator Data'!B55</f>
        <v>ECU</v>
      </c>
      <c r="C52" s="93">
        <f>IF('Indicator Data'!BR55="No data","x",ROUND(IF('Indicator Data'!BR55&gt;C$195,0,IF('Indicator Data'!BR55&lt;C$194,10,(C$195-'Indicator Data'!BR55)/(C$195-C$194)*10)),1))</f>
        <v>3</v>
      </c>
      <c r="D52" s="94">
        <f t="shared" si="0"/>
        <v>3</v>
      </c>
      <c r="E52" s="93">
        <f>IF('Indicator Data'!BT55="No data","x",ROUND(IF('Indicator Data'!BT55&gt;E$195,0,IF('Indicator Data'!BT55&lt;E$194,10,(E$195-'Indicator Data'!BT55)/(E$195-E$194)*10)),1))</f>
        <v>6.6</v>
      </c>
      <c r="F52" s="93">
        <f>IF('Indicator Data'!BS55="No data","x",ROUND(IF('Indicator Data'!BS55&gt;F$195,0,IF('Indicator Data'!BS55&lt;F$194,10,(F$195-'Indicator Data'!BS55)/(F$195-F$194)*10)),1))</f>
        <v>5.6</v>
      </c>
      <c r="G52" s="94">
        <f t="shared" si="1"/>
        <v>6.1</v>
      </c>
      <c r="H52" s="95">
        <f t="shared" si="2"/>
        <v>4.5999999999999996</v>
      </c>
      <c r="I52" s="93">
        <f>IF('Indicator Data'!BV55="No data","x",ROUND(IF('Indicator Data'!BV55^2&gt;I$195,0,IF('Indicator Data'!BV55^2&lt;I$194,10,(I$195-'Indicator Data'!BV55^2)/(I$195-I$194)*10)),1))</f>
        <v>1.2</v>
      </c>
      <c r="J52" s="93">
        <f>IF(OR('Indicator Data'!BU55=0,'Indicator Data'!BU55="No data"),"x",ROUND(IF('Indicator Data'!BU55&gt;J$195,0,IF('Indicator Data'!BU55&lt;J$194,10,(J$195-'Indicator Data'!BU55)/(J$195-J$194)*10)),1))</f>
        <v>0</v>
      </c>
      <c r="K52" s="93">
        <f>IF('Indicator Data'!BW55="No data","x",ROUND(IF('Indicator Data'!BW55&gt;K$195,0,IF('Indicator Data'!BW55&lt;K$194,10,(K$195-'Indicator Data'!BW55)/(K$195-K$194)*10)),1))</f>
        <v>4.5999999999999996</v>
      </c>
      <c r="L52" s="93">
        <f>IF('Indicator Data'!BX55="No data","x",ROUND(IF('Indicator Data'!BX55&gt;L$195,0,IF('Indicator Data'!BX55&lt;L$194,10,(L$195-'Indicator Data'!BX55)/(L$195-L$194)*10)),1))</f>
        <v>5.9</v>
      </c>
      <c r="M52" s="94">
        <f t="shared" si="3"/>
        <v>2.9</v>
      </c>
      <c r="N52" s="143">
        <f>IF('Indicator Data'!BY55="No data","x",'Indicator Data'!BY55/'Indicator Data'!CM55*100)</f>
        <v>24.963762280560477</v>
      </c>
      <c r="O52" s="93">
        <f t="shared" si="4"/>
        <v>7.6</v>
      </c>
      <c r="P52" s="93">
        <f>IF('Indicator Data'!BZ55="No data","x",ROUND(IF('Indicator Data'!BZ55&gt;P$195,0,IF('Indicator Data'!BZ55&lt;P$194,10,(P$195-'Indicator Data'!BZ55)/(P$195-P$194)*10)),1))</f>
        <v>1.3</v>
      </c>
      <c r="Q52" s="93">
        <f>IF('Indicator Data'!CA55="No data","x",ROUND(IF('Indicator Data'!CA55&gt;Q$195,0,IF('Indicator Data'!CA55&lt;Q$194,10,(Q$195-'Indicator Data'!CA55)/(Q$195-Q$194)*10)),1))</f>
        <v>1.2</v>
      </c>
      <c r="R52" s="94">
        <f t="shared" si="5"/>
        <v>3.4</v>
      </c>
      <c r="S52" s="93">
        <f>IF('Indicator Data'!CB55="No data","x",ROUND(IF('Indicator Data'!CB55&gt;S$195,0,IF('Indicator Data'!CB55&lt;S$194,10,(S$195-'Indicator Data'!CB55)/(S$195-S$194)*10)),1))</f>
        <v>4.9000000000000004</v>
      </c>
      <c r="T52" s="143">
        <f>IF('Indicator Data'!CD55="No data","x",ROUND(IF('Indicator Data'!CD55&gt;T$195,0,IF('Indicator Data'!CD55&lt;T$194,10,(T$195-'Indicator Data'!CD55)/(T$195-T$194)*10)),1))</f>
        <v>2.7</v>
      </c>
      <c r="U52" s="143">
        <f>IF('Indicator Data'!CE55="No data","x",ROUND(IF('Indicator Data'!CE55&gt;U$195,0,IF('Indicator Data'!CE55&lt;U$194,10,(U$195-'Indicator Data'!CE55)/(U$195-U$194)*10)),1))</f>
        <v>3.9</v>
      </c>
      <c r="V52" s="143">
        <f>IF('Indicator Data'!CF55="No data","x",ROUND(IF('Indicator Data'!CF55&gt;V$195,0,IF('Indicator Data'!CF55&lt;V$194,10,(V$195-'Indicator Data'!CF55)/(V$195-V$194)*10)),1))</f>
        <v>2.5</v>
      </c>
      <c r="W52" s="143">
        <f>IF('Indicator Data'!CC55="No data","x",ROUND(IF('Indicator Data'!CC55&gt;W$195,0,IF('Indicator Data'!CC55&lt;W$194,10,(W$195-'Indicator Data'!CC55)/(W$195-W$194)*10)),1))</f>
        <v>4.5999999999999996</v>
      </c>
      <c r="X52" s="93">
        <f t="shared" si="6"/>
        <v>3.0333333333333332</v>
      </c>
      <c r="Y52" s="93">
        <f>IF('Indicator Data'!CG55="No data","x",ROUND(IF('Indicator Data'!CG55&gt;Y$195,0,IF('Indicator Data'!CG55&lt;Y$194,10,(Y$195-'Indicator Data'!CG55)/(Y$195-Y$194)*10)),1))</f>
        <v>7</v>
      </c>
      <c r="Z52" s="93">
        <f>IF('Indicator Data'!CH55="No data","x",ROUND(IF('Indicator Data'!CH55&gt;Z$195,10,IF('Indicator Data'!CH55&lt;Z$194,0,10-(Z$195-'Indicator Data'!CH55)/(Z$195-Z$194)*10)),1))</f>
        <v>0.7</v>
      </c>
      <c r="AA52" s="93">
        <f>IF('Indicator Data'!CI55="No data","x",ROUND(IF('Indicator Data'!CI55&gt;AA$195,0,IF('Indicator Data'!CI55&lt;AA$194,10,(AA$195-'Indicator Data'!CI55)/(AA$195-AA$194)*10)),1))</f>
        <v>10</v>
      </c>
      <c r="AB52" s="94">
        <f t="shared" si="7"/>
        <v>3.9</v>
      </c>
      <c r="AC52" s="95">
        <f t="shared" si="8"/>
        <v>3.4</v>
      </c>
      <c r="AD52" s="177"/>
    </row>
    <row r="53" spans="1:30" s="4" customFormat="1" x14ac:dyDescent="0.25">
      <c r="A53" s="126" t="str">
        <f>'Indicator Data'!A56</f>
        <v>Egypt</v>
      </c>
      <c r="B53" s="47" t="str">
        <f>'Indicator Data'!B56</f>
        <v>EGY</v>
      </c>
      <c r="C53" s="93">
        <f>IF('Indicator Data'!BR56="No data","x",ROUND(IF('Indicator Data'!BR56&gt;C$195,0,IF('Indicator Data'!BR56&lt;C$194,10,(C$195-'Indicator Data'!BR56)/(C$195-C$194)*10)),1))</f>
        <v>4.2</v>
      </c>
      <c r="D53" s="94">
        <f t="shared" si="0"/>
        <v>4.2</v>
      </c>
      <c r="E53" s="93">
        <f>IF('Indicator Data'!BT56="No data","x",ROUND(IF('Indicator Data'!BT56&gt;E$195,0,IF('Indicator Data'!BT56&lt;E$194,10,(E$195-'Indicator Data'!BT56)/(E$195-E$194)*10)),1))</f>
        <v>6.5</v>
      </c>
      <c r="F53" s="93">
        <f>IF('Indicator Data'!BS56="No data","x",ROUND(IF('Indicator Data'!BS56&gt;F$195,0,IF('Indicator Data'!BS56&lt;F$194,10,(F$195-'Indicator Data'!BS56)/(F$195-F$194)*10)),1))</f>
        <v>6.2</v>
      </c>
      <c r="G53" s="94">
        <f t="shared" si="1"/>
        <v>6.4</v>
      </c>
      <c r="H53" s="95">
        <f t="shared" si="2"/>
        <v>5.3</v>
      </c>
      <c r="I53" s="93">
        <f>IF('Indicator Data'!BV56="No data","x",ROUND(IF('Indicator Data'!BV56^2&gt;I$195,0,IF('Indicator Data'!BV56^2&lt;I$194,10,(I$195-'Indicator Data'!BV56^2)/(I$195-I$194)*10)),1))</f>
        <v>3.8</v>
      </c>
      <c r="J53" s="93">
        <f>IF(OR('Indicator Data'!BU56=0,'Indicator Data'!BU56="No data"),"x",ROUND(IF('Indicator Data'!BU56&gt;J$195,0,IF('Indicator Data'!BU56&lt;J$194,10,(J$195-'Indicator Data'!BU56)/(J$195-J$194)*10)),1))</f>
        <v>0</v>
      </c>
      <c r="K53" s="93">
        <f>IF('Indicator Data'!BW56="No data","x",ROUND(IF('Indicator Data'!BW56&gt;K$195,0,IF('Indicator Data'!BW56&lt;K$194,10,(K$195-'Indicator Data'!BW56)/(K$195-K$194)*10)),1))</f>
        <v>5.9</v>
      </c>
      <c r="L53" s="93">
        <f>IF('Indicator Data'!BX56="No data","x",ROUND(IF('Indicator Data'!BX56&gt;L$195,0,IF('Indicator Data'!BX56&lt;L$194,10,(L$195-'Indicator Data'!BX56)/(L$195-L$194)*10)),1))</f>
        <v>4.4000000000000004</v>
      </c>
      <c r="M53" s="94">
        <f t="shared" si="3"/>
        <v>3.5</v>
      </c>
      <c r="N53" s="143">
        <f>IF('Indicator Data'!BY56="No data","x",'Indicator Data'!BY56/'Indicator Data'!CM56*100)</f>
        <v>8.3379376161534982</v>
      </c>
      <c r="O53" s="93">
        <f t="shared" si="4"/>
        <v>9.3000000000000007</v>
      </c>
      <c r="P53" s="93">
        <f>IF('Indicator Data'!BZ56="No data","x",ROUND(IF('Indicator Data'!BZ56&gt;P$195,0,IF('Indicator Data'!BZ56&lt;P$194,10,(P$195-'Indicator Data'!BZ56)/(P$195-P$194)*10)),1))</f>
        <v>0.6</v>
      </c>
      <c r="Q53" s="93">
        <f>IF('Indicator Data'!CA56="No data","x",ROUND(IF('Indicator Data'!CA56&gt;Q$195,0,IF('Indicator Data'!CA56&lt;Q$194,10,(Q$195-'Indicator Data'!CA56)/(Q$195-Q$194)*10)),1))</f>
        <v>0.2</v>
      </c>
      <c r="R53" s="94">
        <f t="shared" si="5"/>
        <v>3.4</v>
      </c>
      <c r="S53" s="93">
        <f>IF('Indicator Data'!CB56="No data","x",ROUND(IF('Indicator Data'!CB56&gt;S$195,0,IF('Indicator Data'!CB56&lt;S$194,10,(S$195-'Indicator Data'!CB56)/(S$195-S$194)*10)),1))</f>
        <v>8</v>
      </c>
      <c r="T53" s="143">
        <f>IF('Indicator Data'!CD56="No data","x",ROUND(IF('Indicator Data'!CD56&gt;T$195,0,IF('Indicator Data'!CD56&lt;T$194,10,(T$195-'Indicator Data'!CD56)/(T$195-T$194)*10)),1))</f>
        <v>0.7</v>
      </c>
      <c r="U53" s="143">
        <f>IF('Indicator Data'!CE56="No data","x",ROUND(IF('Indicator Data'!CE56&gt;U$195,0,IF('Indicator Data'!CE56&lt;U$194,10,(U$195-'Indicator Data'!CE56)/(U$195-U$194)*10)),1))</f>
        <v>0.5</v>
      </c>
      <c r="V53" s="143" t="str">
        <f>IF('Indicator Data'!CF56="No data","x",ROUND(IF('Indicator Data'!CF56&gt;V$195,0,IF('Indicator Data'!CF56&lt;V$194,10,(V$195-'Indicator Data'!CF56)/(V$195-V$194)*10)),1))</f>
        <v>x</v>
      </c>
      <c r="W53" s="143">
        <f>IF('Indicator Data'!CC56="No data","x",ROUND(IF('Indicator Data'!CC56&gt;W$195,0,IF('Indicator Data'!CC56&lt;W$194,10,(W$195-'Indicator Data'!CC56)/(W$195-W$194)*10)),1))</f>
        <v>1.3</v>
      </c>
      <c r="X53" s="93">
        <f t="shared" si="6"/>
        <v>0.6</v>
      </c>
      <c r="Y53" s="93">
        <f>IF('Indicator Data'!CG56="No data","x",ROUND(IF('Indicator Data'!CG56&gt;Y$195,0,IF('Indicator Data'!CG56&lt;Y$194,10,(Y$195-'Indicator Data'!CG56)/(Y$195-Y$194)*10)),1))</f>
        <v>8.4</v>
      </c>
      <c r="Z53" s="93">
        <f>IF('Indicator Data'!CH56="No data","x",ROUND(IF('Indicator Data'!CH56&gt;Z$195,10,IF('Indicator Data'!CH56&lt;Z$194,0,10-(Z$195-'Indicator Data'!CH56)/(Z$195-Z$194)*10)),1))</f>
        <v>0.4</v>
      </c>
      <c r="AA53" s="93">
        <f>IF('Indicator Data'!CI56="No data","x",ROUND(IF('Indicator Data'!CI56&gt;AA$195,0,IF('Indicator Data'!CI56&lt;AA$194,10,(AA$195-'Indicator Data'!CI56)/(AA$195-AA$194)*10)),1))</f>
        <v>10</v>
      </c>
      <c r="AB53" s="94">
        <f t="shared" si="7"/>
        <v>4.4000000000000004</v>
      </c>
      <c r="AC53" s="95">
        <f t="shared" si="8"/>
        <v>3.8</v>
      </c>
      <c r="AD53" s="177"/>
    </row>
    <row r="54" spans="1:30" s="4" customFormat="1" x14ac:dyDescent="0.25">
      <c r="A54" s="126" t="str">
        <f>'Indicator Data'!A57</f>
        <v>El Salvador</v>
      </c>
      <c r="B54" s="47" t="str">
        <f>'Indicator Data'!B57</f>
        <v>SLV</v>
      </c>
      <c r="C54" s="93">
        <f>IF('Indicator Data'!BR57="No data","x",ROUND(IF('Indicator Data'!BR57&gt;C$195,0,IF('Indicator Data'!BR57&lt;C$194,10,(C$195-'Indicator Data'!BR57)/(C$195-C$194)*10)),1))</f>
        <v>5.2</v>
      </c>
      <c r="D54" s="94">
        <f t="shared" si="0"/>
        <v>5.2</v>
      </c>
      <c r="E54" s="93">
        <f>IF('Indicator Data'!BT57="No data","x",ROUND(IF('Indicator Data'!BT57&gt;E$195,0,IF('Indicator Data'!BT57&lt;E$194,10,(E$195-'Indicator Data'!BT57)/(E$195-E$194)*10)),1))</f>
        <v>6.5</v>
      </c>
      <c r="F54" s="93">
        <f>IF('Indicator Data'!BS57="No data","x",ROUND(IF('Indicator Data'!BS57&gt;F$195,0,IF('Indicator Data'!BS57&lt;F$194,10,(F$195-'Indicator Data'!BS57)/(F$195-F$194)*10)),1))</f>
        <v>5.7</v>
      </c>
      <c r="G54" s="94">
        <f t="shared" si="1"/>
        <v>6.1</v>
      </c>
      <c r="H54" s="95">
        <f t="shared" si="2"/>
        <v>5.7</v>
      </c>
      <c r="I54" s="93">
        <f>IF('Indicator Data'!BV57="No data","x",ROUND(IF('Indicator Data'!BV57^2&gt;I$195,0,IF('Indicator Data'!BV57^2&lt;I$194,10,(I$195-'Indicator Data'!BV57^2)/(I$195-I$194)*10)),1))</f>
        <v>2.4</v>
      </c>
      <c r="J54" s="93">
        <f>IF(OR('Indicator Data'!BU57=0,'Indicator Data'!BU57="No data"),"x",ROUND(IF('Indicator Data'!BU57&gt;J$195,0,IF('Indicator Data'!BU57&lt;J$194,10,(J$195-'Indicator Data'!BU57)/(J$195-J$194)*10)),1))</f>
        <v>0.1</v>
      </c>
      <c r="K54" s="93">
        <f>IF('Indicator Data'!BW57="No data","x",ROUND(IF('Indicator Data'!BW57&gt;K$195,0,IF('Indicator Data'!BW57&lt;K$194,10,(K$195-'Indicator Data'!BW57)/(K$195-K$194)*10)),1))</f>
        <v>7.1</v>
      </c>
      <c r="L54" s="93">
        <f>IF('Indicator Data'!BX57="No data","x",ROUND(IF('Indicator Data'!BX57&gt;L$195,0,IF('Indicator Data'!BX57&lt;L$194,10,(L$195-'Indicator Data'!BX57)/(L$195-L$194)*10)),1))</f>
        <v>3</v>
      </c>
      <c r="M54" s="94">
        <f t="shared" si="3"/>
        <v>3.2</v>
      </c>
      <c r="N54" s="143">
        <f>IF('Indicator Data'!BY57="No data","x",'Indicator Data'!BY57/'Indicator Data'!CM57*100)</f>
        <v>53.088803088803097</v>
      </c>
      <c r="O54" s="93">
        <f t="shared" si="4"/>
        <v>4.7</v>
      </c>
      <c r="P54" s="93">
        <f>IF('Indicator Data'!BZ57="No data","x",ROUND(IF('Indicator Data'!BZ57&gt;P$195,0,IF('Indicator Data'!BZ57&lt;P$194,10,(P$195-'Indicator Data'!BZ57)/(P$195-P$194)*10)),1))</f>
        <v>1.4</v>
      </c>
      <c r="Q54" s="93">
        <f>IF('Indicator Data'!CA57="No data","x",ROUND(IF('Indicator Data'!CA57&gt;Q$195,0,IF('Indicator Data'!CA57&lt;Q$194,10,(Q$195-'Indicator Data'!CA57)/(Q$195-Q$194)*10)),1))</f>
        <v>0.5</v>
      </c>
      <c r="R54" s="94">
        <f t="shared" si="5"/>
        <v>2.2000000000000002</v>
      </c>
      <c r="S54" s="93">
        <f>IF('Indicator Data'!CB57="No data","x",ROUND(IF('Indicator Data'!CB57&gt;S$195,0,IF('Indicator Data'!CB57&lt;S$194,10,(S$195-'Indicator Data'!CB57)/(S$195-S$194)*10)),1))</f>
        <v>6.1</v>
      </c>
      <c r="T54" s="143">
        <f>IF('Indicator Data'!CD57="No data","x",ROUND(IF('Indicator Data'!CD57&gt;T$195,0,IF('Indicator Data'!CD57&lt;T$194,10,(T$195-'Indicator Data'!CD57)/(T$195-T$194)*10)),1))</f>
        <v>1</v>
      </c>
      <c r="U54" s="143">
        <f>IF('Indicator Data'!CE57="No data","x",ROUND(IF('Indicator Data'!CE57&gt;U$195,0,IF('Indicator Data'!CE57&lt;U$194,10,(U$195-'Indicator Data'!CE57)/(U$195-U$194)*10)),1))</f>
        <v>2</v>
      </c>
      <c r="V54" s="143">
        <f>IF('Indicator Data'!CF57="No data","x",ROUND(IF('Indicator Data'!CF57&gt;V$195,0,IF('Indicator Data'!CF57&lt;V$194,10,(V$195-'Indicator Data'!CF57)/(V$195-V$194)*10)),1))</f>
        <v>1.5</v>
      </c>
      <c r="W54" s="143">
        <f>IF('Indicator Data'!CC57="No data","x",ROUND(IF('Indicator Data'!CC57&gt;W$195,0,IF('Indicator Data'!CC57&lt;W$194,10,(W$195-'Indicator Data'!CC57)/(W$195-W$194)*10)),1))</f>
        <v>3.6</v>
      </c>
      <c r="X54" s="93">
        <f t="shared" si="6"/>
        <v>1.5</v>
      </c>
      <c r="Y54" s="93">
        <f>IF('Indicator Data'!CG57="No data","x",ROUND(IF('Indicator Data'!CG57&gt;Y$195,0,IF('Indicator Data'!CG57&lt;Y$194,10,(Y$195-'Indicator Data'!CG57)/(Y$195-Y$194)*10)),1))</f>
        <v>8.1</v>
      </c>
      <c r="Z54" s="93">
        <f>IF('Indicator Data'!CH57="No data","x",ROUND(IF('Indicator Data'!CH57&gt;Z$195,10,IF('Indicator Data'!CH57&lt;Z$194,0,10-(Z$195-'Indicator Data'!CH57)/(Z$195-Z$194)*10)),1))</f>
        <v>0.6</v>
      </c>
      <c r="AA54" s="93">
        <f>IF('Indicator Data'!CI57="No data","x",ROUND(IF('Indicator Data'!CI57&gt;AA$195,0,IF('Indicator Data'!CI57&lt;AA$194,10,(AA$195-'Indicator Data'!CI57)/(AA$195-AA$194)*10)),1))</f>
        <v>10</v>
      </c>
      <c r="AB54" s="94">
        <f t="shared" si="7"/>
        <v>4.0999999999999996</v>
      </c>
      <c r="AC54" s="95">
        <f t="shared" si="8"/>
        <v>3.2</v>
      </c>
      <c r="AD54" s="177"/>
    </row>
    <row r="55" spans="1:30" s="4" customFormat="1" x14ac:dyDescent="0.25">
      <c r="A55" s="126" t="str">
        <f>'Indicator Data'!A58</f>
        <v>Equatorial Guinea</v>
      </c>
      <c r="B55" s="47" t="str">
        <f>'Indicator Data'!B58</f>
        <v>GNQ</v>
      </c>
      <c r="C55" s="93" t="str">
        <f>IF('Indicator Data'!BR58="No data","x",ROUND(IF('Indicator Data'!BR58&gt;C$195,0,IF('Indicator Data'!BR58&lt;C$194,10,(C$195-'Indicator Data'!BR58)/(C$195-C$194)*10)),1))</f>
        <v>x</v>
      </c>
      <c r="D55" s="94" t="str">
        <f t="shared" si="0"/>
        <v>x</v>
      </c>
      <c r="E55" s="93">
        <f>IF('Indicator Data'!BT58="No data","x",ROUND(IF('Indicator Data'!BT58&gt;E$195,0,IF('Indicator Data'!BT58&lt;E$194,10,(E$195-'Indicator Data'!BT58)/(E$195-E$194)*10)),1))</f>
        <v>8.4</v>
      </c>
      <c r="F55" s="93">
        <f>IF('Indicator Data'!BS58="No data","x",ROUND(IF('Indicator Data'!BS58&gt;F$195,0,IF('Indicator Data'!BS58&lt;F$194,10,(F$195-'Indicator Data'!BS58)/(F$195-F$194)*10)),1))</f>
        <v>7.9</v>
      </c>
      <c r="G55" s="94">
        <f t="shared" si="1"/>
        <v>8.1999999999999993</v>
      </c>
      <c r="H55" s="95">
        <f t="shared" si="2"/>
        <v>8.1999999999999993</v>
      </c>
      <c r="I55" s="93">
        <f>IF('Indicator Data'!BV58="No data","x",ROUND(IF('Indicator Data'!BV58^2&gt;I$195,0,IF('Indicator Data'!BV58^2&lt;I$194,10,(I$195-'Indicator Data'!BV58^2)/(I$195-I$194)*10)),1))</f>
        <v>1</v>
      </c>
      <c r="J55" s="93">
        <f>IF(OR('Indicator Data'!BU58=0,'Indicator Data'!BU58="No data"),"x",ROUND(IF('Indicator Data'!BU58&gt;J$195,0,IF('Indicator Data'!BU58&lt;J$194,10,(J$195-'Indicator Data'!BU58)/(J$195-J$194)*10)),1))</f>
        <v>3.3</v>
      </c>
      <c r="K55" s="93">
        <f>IF('Indicator Data'!BW58="No data","x",ROUND(IF('Indicator Data'!BW58&gt;K$195,0,IF('Indicator Data'!BW58&lt;K$194,10,(K$195-'Indicator Data'!BW58)/(K$195-K$194)*10)),1))</f>
        <v>7.6</v>
      </c>
      <c r="L55" s="93">
        <f>IF('Indicator Data'!BX58="No data","x",ROUND(IF('Indicator Data'!BX58&gt;L$195,0,IF('Indicator Data'!BX58&lt;L$194,10,(L$195-'Indicator Data'!BX58)/(L$195-L$194)*10)),1))</f>
        <v>6.9</v>
      </c>
      <c r="M55" s="94">
        <f t="shared" si="3"/>
        <v>4.7</v>
      </c>
      <c r="N55" s="143">
        <f>IF('Indicator Data'!BY58="No data","x",'Indicator Data'!BY58/'Indicator Data'!CM58*100)</f>
        <v>11.408199643493761</v>
      </c>
      <c r="O55" s="93">
        <f t="shared" si="4"/>
        <v>8.9</v>
      </c>
      <c r="P55" s="93">
        <f>IF('Indicator Data'!BZ58="No data","x",ROUND(IF('Indicator Data'!BZ58&gt;P$195,0,IF('Indicator Data'!BZ58&lt;P$194,10,(P$195-'Indicator Data'!BZ58)/(P$195-P$194)*10)),1))</f>
        <v>3.7</v>
      </c>
      <c r="Q55" s="93">
        <f>IF('Indicator Data'!CA58="No data","x",ROUND(IF('Indicator Data'!CA58&gt;Q$195,0,IF('Indicator Data'!CA58&lt;Q$194,10,(Q$195-'Indicator Data'!CA58)/(Q$195-Q$194)*10)),1))</f>
        <v>7.1</v>
      </c>
      <c r="R55" s="94">
        <f t="shared" si="5"/>
        <v>6.6</v>
      </c>
      <c r="S55" s="93">
        <f>IF('Indicator Data'!CB58="No data","x",ROUND(IF('Indicator Data'!CB58&gt;S$195,0,IF('Indicator Data'!CB58&lt;S$194,10,(S$195-'Indicator Data'!CB58)/(S$195-S$194)*10)),1))</f>
        <v>9</v>
      </c>
      <c r="T55" s="143">
        <f>IF('Indicator Data'!CD58="No data","x",ROUND(IF('Indicator Data'!CD58&gt;T$195,0,IF('Indicator Data'!CD58&lt;T$194,10,(T$195-'Indicator Data'!CD58)/(T$195-T$194)*10)),1))</f>
        <v>10</v>
      </c>
      <c r="U55" s="143" t="str">
        <f>IF('Indicator Data'!CE58="No data","x",ROUND(IF('Indicator Data'!CE58&gt;U$195,0,IF('Indicator Data'!CE58&lt;U$194,10,(U$195-'Indicator Data'!CE58)/(U$195-U$194)*10)),1))</f>
        <v>x</v>
      </c>
      <c r="V55" s="143" t="str">
        <f>IF('Indicator Data'!CF58="No data","x",ROUND(IF('Indicator Data'!CF58&gt;V$195,0,IF('Indicator Data'!CF58&lt;V$194,10,(V$195-'Indicator Data'!CF58)/(V$195-V$194)*10)),1))</f>
        <v>x</v>
      </c>
      <c r="W55" s="143">
        <f>IF('Indicator Data'!CC58="No data","x",ROUND(IF('Indicator Data'!CC58&gt;W$195,0,IF('Indicator Data'!CC58&lt;W$194,10,(W$195-'Indicator Data'!CC58)/(W$195-W$194)*10)),1))</f>
        <v>10</v>
      </c>
      <c r="X55" s="93">
        <f t="shared" si="6"/>
        <v>10</v>
      </c>
      <c r="Y55" s="93">
        <f>IF('Indicator Data'!CG58="No data","x",ROUND(IF('Indicator Data'!CG58&gt;Y$195,0,IF('Indicator Data'!CG58&lt;Y$194,10,(Y$195-'Indicator Data'!CG58)/(Y$195-Y$194)*10)),1))</f>
        <v>7.3</v>
      </c>
      <c r="Z55" s="93">
        <f>IF('Indicator Data'!CH58="No data","x",ROUND(IF('Indicator Data'!CH58&gt;Z$195,10,IF('Indicator Data'!CH58&lt;Z$194,0,10-(Z$195-'Indicator Data'!CH58)/(Z$195-Z$194)*10)),1))</f>
        <v>3.8</v>
      </c>
      <c r="AA55" s="93">
        <f>IF('Indicator Data'!CI58="No data","x",ROUND(IF('Indicator Data'!CI58&gt;AA$195,0,IF('Indicator Data'!CI58&lt;AA$194,10,(AA$195-'Indicator Data'!CI58)/(AA$195-AA$194)*10)),1))</f>
        <v>10</v>
      </c>
      <c r="AB55" s="94">
        <f t="shared" si="7"/>
        <v>7.5</v>
      </c>
      <c r="AC55" s="95">
        <f t="shared" si="8"/>
        <v>6.3</v>
      </c>
      <c r="AD55" s="177"/>
    </row>
    <row r="56" spans="1:30" s="4" customFormat="1" x14ac:dyDescent="0.25">
      <c r="A56" s="126" t="str">
        <f>'Indicator Data'!A59</f>
        <v>Eritrea</v>
      </c>
      <c r="B56" s="47" t="str">
        <f>'Indicator Data'!B59</f>
        <v>ERI</v>
      </c>
      <c r="C56" s="93" t="str">
        <f>IF('Indicator Data'!BR59="No data","x",ROUND(IF('Indicator Data'!BR59&gt;C$195,0,IF('Indicator Data'!BR59&lt;C$194,10,(C$195-'Indicator Data'!BR59)/(C$195-C$194)*10)),1))</f>
        <v>x</v>
      </c>
      <c r="D56" s="94" t="str">
        <f t="shared" si="0"/>
        <v>x</v>
      </c>
      <c r="E56" s="93">
        <f>IF('Indicator Data'!BT59="No data","x",ROUND(IF('Indicator Data'!BT59&gt;E$195,0,IF('Indicator Data'!BT59&lt;E$194,10,(E$195-'Indicator Data'!BT59)/(E$195-E$194)*10)),1))</f>
        <v>7.6</v>
      </c>
      <c r="F56" s="93">
        <f>IF('Indicator Data'!BS59="No data","x",ROUND(IF('Indicator Data'!BS59&gt;F$195,0,IF('Indicator Data'!BS59&lt;F$194,10,(F$195-'Indicator Data'!BS59)/(F$195-F$194)*10)),1))</f>
        <v>8.5</v>
      </c>
      <c r="G56" s="94">
        <f t="shared" si="1"/>
        <v>8.1</v>
      </c>
      <c r="H56" s="95">
        <f t="shared" si="2"/>
        <v>8.1</v>
      </c>
      <c r="I56" s="93">
        <f>IF('Indicator Data'!BV59="No data","x",ROUND(IF('Indicator Data'!BV59^2&gt;I$195,0,IF('Indicator Data'!BV59^2&lt;I$194,10,(I$195-'Indicator Data'!BV59^2)/(I$195-I$194)*10)),1))</f>
        <v>5</v>
      </c>
      <c r="J56" s="93">
        <f>IF(OR('Indicator Data'!BU59=0,'Indicator Data'!BU59="No data"),"x",ROUND(IF('Indicator Data'!BU59&gt;J$195,0,IF('Indicator Data'!BU59&lt;J$194,10,(J$195-'Indicator Data'!BU59)/(J$195-J$194)*10)),1))</f>
        <v>5.2</v>
      </c>
      <c r="K56" s="93">
        <f>IF('Indicator Data'!BW59="No data","x",ROUND(IF('Indicator Data'!BW59&gt;K$195,0,IF('Indicator Data'!BW59&lt;K$194,10,(K$195-'Indicator Data'!BW59)/(K$195-K$194)*10)),1))</f>
        <v>9.9</v>
      </c>
      <c r="L56" s="93">
        <f>IF('Indicator Data'!BX59="No data","x",ROUND(IF('Indicator Data'!BX59&gt;L$195,0,IF('Indicator Data'!BX59&lt;L$194,10,(L$195-'Indicator Data'!BX59)/(L$195-L$194)*10)),1))</f>
        <v>9.9</v>
      </c>
      <c r="M56" s="94">
        <f t="shared" si="3"/>
        <v>7.5</v>
      </c>
      <c r="N56" s="143">
        <f>IF('Indicator Data'!BY59="No data","x",'Indicator Data'!BY59/'Indicator Data'!CM59*100)</f>
        <v>4.6534653465346532</v>
      </c>
      <c r="O56" s="93">
        <f t="shared" si="4"/>
        <v>9.6</v>
      </c>
      <c r="P56" s="93">
        <f>IF('Indicator Data'!BZ59="No data","x",ROUND(IF('Indicator Data'!BZ59&gt;P$195,0,IF('Indicator Data'!BZ59&lt;P$194,10,(P$195-'Indicator Data'!BZ59)/(P$195-P$194)*10)),1))</f>
        <v>9.8000000000000007</v>
      </c>
      <c r="Q56" s="93">
        <f>IF('Indicator Data'!CA59="No data","x",ROUND(IF('Indicator Data'!CA59&gt;Q$195,0,IF('Indicator Data'!CA59&lt;Q$194,10,(Q$195-'Indicator Data'!CA59)/(Q$195-Q$194)*10)),1))</f>
        <v>9.6</v>
      </c>
      <c r="R56" s="94">
        <f t="shared" si="5"/>
        <v>9.6999999999999993</v>
      </c>
      <c r="S56" s="93" t="str">
        <f>IF('Indicator Data'!CB59="No data","x",ROUND(IF('Indicator Data'!CB59&gt;S$195,0,IF('Indicator Data'!CB59&lt;S$194,10,(S$195-'Indicator Data'!CB59)/(S$195-S$194)*10)),1))</f>
        <v>x</v>
      </c>
      <c r="T56" s="143">
        <f>IF('Indicator Data'!CD59="No data","x",ROUND(IF('Indicator Data'!CD59&gt;T$195,0,IF('Indicator Data'!CD59&lt;T$194,10,(T$195-'Indicator Data'!CD59)/(T$195-T$194)*10)),1))</f>
        <v>0.7</v>
      </c>
      <c r="U56" s="143">
        <f>IF('Indicator Data'!CE59="No data","x",ROUND(IF('Indicator Data'!CE59&gt;U$195,0,IF('Indicator Data'!CE59&lt;U$194,10,(U$195-'Indicator Data'!CE59)/(U$195-U$194)*10)),1))</f>
        <v>2.4</v>
      </c>
      <c r="V56" s="143">
        <f>IF('Indicator Data'!CF59="No data","x",ROUND(IF('Indicator Data'!CF59&gt;V$195,0,IF('Indicator Data'!CF59&lt;V$194,10,(V$195-'Indicator Data'!CF59)/(V$195-V$194)*10)),1))</f>
        <v>0.7</v>
      </c>
      <c r="W56" s="143">
        <f>IF('Indicator Data'!CC59="No data","x",ROUND(IF('Indicator Data'!CC59&gt;W$195,0,IF('Indicator Data'!CC59&lt;W$194,10,(W$195-'Indicator Data'!CC59)/(W$195-W$194)*10)),1))</f>
        <v>0</v>
      </c>
      <c r="X56" s="93">
        <f t="shared" si="6"/>
        <v>1.2666666666666666</v>
      </c>
      <c r="Y56" s="93">
        <f>IF('Indicator Data'!CG59="No data","x",ROUND(IF('Indicator Data'!CG59&gt;Y$195,0,IF('Indicator Data'!CG59&lt;Y$194,10,(Y$195-'Indicator Data'!CG59)/(Y$195-Y$194)*10)),1))</f>
        <v>10</v>
      </c>
      <c r="Z56" s="93">
        <f>IF('Indicator Data'!CH59="No data","x",ROUND(IF('Indicator Data'!CH59&gt;Z$195,10,IF('Indicator Data'!CH59&lt;Z$194,0,10-(Z$195-'Indicator Data'!CH59)/(Z$195-Z$194)*10)),1))</f>
        <v>5.6</v>
      </c>
      <c r="AA56" s="93">
        <f>IF('Indicator Data'!CI59="No data","x",ROUND(IF('Indicator Data'!CI59&gt;AA$195,0,IF('Indicator Data'!CI59&lt;AA$194,10,(AA$195-'Indicator Data'!CI59)/(AA$195-AA$194)*10)),1))</f>
        <v>10</v>
      </c>
      <c r="AB56" s="94">
        <f t="shared" si="7"/>
        <v>5.6</v>
      </c>
      <c r="AC56" s="95">
        <f t="shared" si="8"/>
        <v>7.6</v>
      </c>
      <c r="AD56" s="177"/>
    </row>
    <row r="57" spans="1:30" s="4" customFormat="1" x14ac:dyDescent="0.25">
      <c r="A57" s="126" t="str">
        <f>'Indicator Data'!A60</f>
        <v>Estonia</v>
      </c>
      <c r="B57" s="47" t="str">
        <f>'Indicator Data'!B60</f>
        <v>EST</v>
      </c>
      <c r="C57" s="93" t="str">
        <f>IF('Indicator Data'!BR60="No data","x",ROUND(IF('Indicator Data'!BR60&gt;C$195,0,IF('Indicator Data'!BR60&lt;C$194,10,(C$195-'Indicator Data'!BR60)/(C$195-C$194)*10)),1))</f>
        <v>x</v>
      </c>
      <c r="D57" s="94" t="str">
        <f t="shared" si="0"/>
        <v>x</v>
      </c>
      <c r="E57" s="93">
        <f>IF('Indicator Data'!BT60="No data","x",ROUND(IF('Indicator Data'!BT60&gt;E$195,0,IF('Indicator Data'!BT60&lt;E$194,10,(E$195-'Indicator Data'!BT60)/(E$195-E$194)*10)),1))</f>
        <v>2.7</v>
      </c>
      <c r="F57" s="93">
        <f>IF('Indicator Data'!BS60="No data","x",ROUND(IF('Indicator Data'!BS60&gt;F$195,0,IF('Indicator Data'!BS60&lt;F$194,10,(F$195-'Indicator Data'!BS60)/(F$195-F$194)*10)),1))</f>
        <v>2.8</v>
      </c>
      <c r="G57" s="94">
        <f t="shared" si="1"/>
        <v>2.8</v>
      </c>
      <c r="H57" s="95">
        <f t="shared" si="2"/>
        <v>2.8</v>
      </c>
      <c r="I57" s="93">
        <f>IF('Indicator Data'!BV60="No data","x",ROUND(IF('Indicator Data'!BV60^2&gt;I$195,0,IF('Indicator Data'!BV60^2&lt;I$194,10,(I$195-'Indicator Data'!BV60^2)/(I$195-I$194)*10)),1))</f>
        <v>0</v>
      </c>
      <c r="J57" s="93">
        <f>IF(OR('Indicator Data'!BU60=0,'Indicator Data'!BU60="No data"),"x",ROUND(IF('Indicator Data'!BU60&gt;J$195,0,IF('Indicator Data'!BU60&lt;J$194,10,(J$195-'Indicator Data'!BU60)/(J$195-J$194)*10)),1))</f>
        <v>0</v>
      </c>
      <c r="K57" s="93">
        <f>IF('Indicator Data'!BW60="No data","x",ROUND(IF('Indicator Data'!BW60&gt;K$195,0,IF('Indicator Data'!BW60&lt;K$194,10,(K$195-'Indicator Data'!BW60)/(K$195-K$194)*10)),1))</f>
        <v>1.3</v>
      </c>
      <c r="L57" s="93">
        <f>IF('Indicator Data'!BX60="No data","x",ROUND(IF('Indicator Data'!BX60&gt;L$195,0,IF('Indicator Data'!BX60&lt;L$194,10,(L$195-'Indicator Data'!BX60)/(L$195-L$194)*10)),1))</f>
        <v>2.6</v>
      </c>
      <c r="M57" s="94">
        <f t="shared" si="3"/>
        <v>1</v>
      </c>
      <c r="N57" s="143">
        <f>IF('Indicator Data'!BY60="No data","x",'Indicator Data'!BY60/'Indicator Data'!CM60*100)</f>
        <v>125.02948808681293</v>
      </c>
      <c r="O57" s="93">
        <f t="shared" si="4"/>
        <v>0</v>
      </c>
      <c r="P57" s="93">
        <f>IF('Indicator Data'!BZ60="No data","x",ROUND(IF('Indicator Data'!BZ60&gt;P$195,0,IF('Indicator Data'!BZ60&lt;P$194,10,(P$195-'Indicator Data'!BZ60)/(P$195-P$194)*10)),1))</f>
        <v>0.1</v>
      </c>
      <c r="Q57" s="93">
        <f>IF('Indicator Data'!CA60="No data","x",ROUND(IF('Indicator Data'!CA60&gt;Q$195,0,IF('Indicator Data'!CA60&lt;Q$194,10,(Q$195-'Indicator Data'!CA60)/(Q$195-Q$194)*10)),1))</f>
        <v>0.1</v>
      </c>
      <c r="R57" s="94">
        <f t="shared" si="5"/>
        <v>0.1</v>
      </c>
      <c r="S57" s="93">
        <f>IF('Indicator Data'!CB60="No data","x",ROUND(IF('Indicator Data'!CB60&gt;S$195,0,IF('Indicator Data'!CB60&lt;S$194,10,(S$195-'Indicator Data'!CB60)/(S$195-S$194)*10)),1))</f>
        <v>1.3</v>
      </c>
      <c r="T57" s="143">
        <f>IF('Indicator Data'!CD60="No data","x",ROUND(IF('Indicator Data'!CD60&gt;T$195,0,IF('Indicator Data'!CD60&lt;T$194,10,(T$195-'Indicator Data'!CD60)/(T$195-T$194)*10)),1))</f>
        <v>1</v>
      </c>
      <c r="U57" s="143">
        <f>IF('Indicator Data'!CE60="No data","x",ROUND(IF('Indicator Data'!CE60&gt;U$195,0,IF('Indicator Data'!CE60&lt;U$194,10,(U$195-'Indicator Data'!CE60)/(U$195-U$194)*10)),1))</f>
        <v>1.2</v>
      </c>
      <c r="V57" s="143" t="str">
        <f>IF('Indicator Data'!CF60="No data","x",ROUND(IF('Indicator Data'!CF60&gt;V$195,0,IF('Indicator Data'!CF60&lt;V$194,10,(V$195-'Indicator Data'!CF60)/(V$195-V$194)*10)),1))</f>
        <v>x</v>
      </c>
      <c r="W57" s="143">
        <f>IF('Indicator Data'!CC60="No data","x",ROUND(IF('Indicator Data'!CC60&gt;W$195,0,IF('Indicator Data'!CC60&lt;W$194,10,(W$195-'Indicator Data'!CC60)/(W$195-W$194)*10)),1))</f>
        <v>1.5</v>
      </c>
      <c r="X57" s="93">
        <f t="shared" si="6"/>
        <v>1.1000000000000001</v>
      </c>
      <c r="Y57" s="93">
        <f>IF('Indicator Data'!CG60="No data","x",ROUND(IF('Indicator Data'!CG60&gt;Y$195,0,IF('Indicator Data'!CG60&lt;Y$194,10,(Y$195-'Indicator Data'!CG60)/(Y$195-Y$194)*10)),1))</f>
        <v>3.4</v>
      </c>
      <c r="Z57" s="93">
        <f>IF('Indicator Data'!CH60="No data","x",ROUND(IF('Indicator Data'!CH60&gt;Z$195,10,IF('Indicator Data'!CH60&lt;Z$194,0,10-(Z$195-'Indicator Data'!CH60)/(Z$195-Z$194)*10)),1))</f>
        <v>0.1</v>
      </c>
      <c r="AA57" s="93">
        <f>IF('Indicator Data'!CI60="No data","x",ROUND(IF('Indicator Data'!CI60&gt;AA$195,0,IF('Indicator Data'!CI60&lt;AA$194,10,(AA$195-'Indicator Data'!CI60)/(AA$195-AA$194)*10)),1))</f>
        <v>10</v>
      </c>
      <c r="AB57" s="94">
        <f t="shared" si="7"/>
        <v>1.5</v>
      </c>
      <c r="AC57" s="95">
        <f t="shared" si="8"/>
        <v>0.9</v>
      </c>
      <c r="AD57" s="177"/>
    </row>
    <row r="58" spans="1:30" s="4" customFormat="1" x14ac:dyDescent="0.25">
      <c r="A58" s="126" t="str">
        <f>'Indicator Data'!A61</f>
        <v>Eswatini</v>
      </c>
      <c r="B58" s="47" t="str">
        <f>'Indicator Data'!B61</f>
        <v>SWZ</v>
      </c>
      <c r="C58" s="93">
        <f>IF('Indicator Data'!BR61="No data","x",ROUND(IF('Indicator Data'!BR61&gt;C$195,0,IF('Indicator Data'!BR61&lt;C$194,10,(C$195-'Indicator Data'!BR61)/(C$195-C$194)*10)),1))</f>
        <v>4.4000000000000004</v>
      </c>
      <c r="D58" s="94">
        <f t="shared" si="0"/>
        <v>4.4000000000000004</v>
      </c>
      <c r="E58" s="93">
        <f>IF('Indicator Data'!BT61="No data","x",ROUND(IF('Indicator Data'!BT61&gt;E$195,0,IF('Indicator Data'!BT61&lt;E$194,10,(E$195-'Indicator Data'!BT61)/(E$195-E$194)*10)),1))</f>
        <v>6.2</v>
      </c>
      <c r="F58" s="93">
        <f>IF('Indicator Data'!BS61="No data","x",ROUND(IF('Indicator Data'!BS61&gt;F$195,0,IF('Indicator Data'!BS61&lt;F$194,10,(F$195-'Indicator Data'!BS61)/(F$195-F$194)*10)),1))</f>
        <v>6.1</v>
      </c>
      <c r="G58" s="94">
        <f t="shared" si="1"/>
        <v>6.2</v>
      </c>
      <c r="H58" s="95">
        <f t="shared" si="2"/>
        <v>5.3</v>
      </c>
      <c r="I58" s="93">
        <f>IF('Indicator Data'!BV61="No data","x",ROUND(IF('Indicator Data'!BV61^2&gt;I$195,0,IF('Indicator Data'!BV61^2&lt;I$194,10,(I$195-'Indicator Data'!BV61^2)/(I$195-I$194)*10)),1))</f>
        <v>2.6</v>
      </c>
      <c r="J58" s="93">
        <f>IF(OR('Indicator Data'!BU61=0,'Indicator Data'!BU61="No data"),"x",ROUND(IF('Indicator Data'!BU61&gt;J$195,0,IF('Indicator Data'!BU61&lt;J$194,10,(J$195-'Indicator Data'!BU61)/(J$195-J$194)*10)),1))</f>
        <v>2.7</v>
      </c>
      <c r="K58" s="93">
        <f>IF('Indicator Data'!BW61="No data","x",ROUND(IF('Indicator Data'!BW61&gt;K$195,0,IF('Indicator Data'!BW61&lt;K$194,10,(K$195-'Indicator Data'!BW61)/(K$195-K$194)*10)),1))</f>
        <v>7.1</v>
      </c>
      <c r="L58" s="93">
        <f>IF('Indicator Data'!BX61="No data","x",ROUND(IF('Indicator Data'!BX61&gt;L$195,0,IF('Indicator Data'!BX61&lt;L$194,10,(L$195-'Indicator Data'!BX61)/(L$195-L$194)*10)),1))</f>
        <v>6.3</v>
      </c>
      <c r="M58" s="94">
        <f t="shared" si="3"/>
        <v>4.7</v>
      </c>
      <c r="N58" s="143">
        <f>IF('Indicator Data'!BY61="No data","x",'Indicator Data'!BY61/'Indicator Data'!CM61*100)</f>
        <v>41.860465116279073</v>
      </c>
      <c r="O58" s="93">
        <f t="shared" si="4"/>
        <v>5.9</v>
      </c>
      <c r="P58" s="93">
        <f>IF('Indicator Data'!BZ61="No data","x",ROUND(IF('Indicator Data'!BZ61&gt;P$195,0,IF('Indicator Data'!BZ61&lt;P$194,10,(P$195-'Indicator Data'!BZ61)/(P$195-P$194)*10)),1))</f>
        <v>4.5999999999999996</v>
      </c>
      <c r="Q58" s="93">
        <f>IF('Indicator Data'!CA61="No data","x",ROUND(IF('Indicator Data'!CA61&gt;Q$195,0,IF('Indicator Data'!CA61&lt;Q$194,10,(Q$195-'Indicator Data'!CA61)/(Q$195-Q$194)*10)),1))</f>
        <v>6.2</v>
      </c>
      <c r="R58" s="94">
        <f t="shared" si="5"/>
        <v>5.6</v>
      </c>
      <c r="S58" s="93">
        <f>IF('Indicator Data'!CB61="No data","x",ROUND(IF('Indicator Data'!CB61&gt;S$195,0,IF('Indicator Data'!CB61&lt;S$194,10,(S$195-'Indicator Data'!CB61)/(S$195-S$194)*10)),1))</f>
        <v>9.8000000000000007</v>
      </c>
      <c r="T58" s="143">
        <f>IF('Indicator Data'!CD61="No data","x",ROUND(IF('Indicator Data'!CD61&gt;T$195,0,IF('Indicator Data'!CD61&lt;T$194,10,(T$195-'Indicator Data'!CD61)/(T$195-T$194)*10)),1))</f>
        <v>1.5</v>
      </c>
      <c r="U58" s="143">
        <f>IF('Indicator Data'!CE61="No data","x",ROUND(IF('Indicator Data'!CE61&gt;U$195,0,IF('Indicator Data'!CE61&lt;U$194,10,(U$195-'Indicator Data'!CE61)/(U$195-U$194)*10)),1))</f>
        <v>1.7</v>
      </c>
      <c r="V58" s="143">
        <f>IF('Indicator Data'!CF61="No data","x",ROUND(IF('Indicator Data'!CF61&gt;V$195,0,IF('Indicator Data'!CF61&lt;V$194,10,(V$195-'Indicator Data'!CF61)/(V$195-V$194)*10)),1))</f>
        <v>1.5</v>
      </c>
      <c r="W58" s="143">
        <f>IF('Indicator Data'!CC61="No data","x",ROUND(IF('Indicator Data'!CC61&gt;W$195,0,IF('Indicator Data'!CC61&lt;W$194,10,(W$195-'Indicator Data'!CC61)/(W$195-W$194)*10)),1))</f>
        <v>2.6</v>
      </c>
      <c r="X58" s="93">
        <f t="shared" si="6"/>
        <v>1.5666666666666667</v>
      </c>
      <c r="Y58" s="93">
        <f>IF('Indicator Data'!CG61="No data","x",ROUND(IF('Indicator Data'!CG61&gt;Y$195,0,IF('Indicator Data'!CG61&lt;Y$194,10,(Y$195-'Indicator Data'!CG61)/(Y$195-Y$194)*10)),1))</f>
        <v>7.9</v>
      </c>
      <c r="Z58" s="93">
        <f>IF('Indicator Data'!CH61="No data","x",ROUND(IF('Indicator Data'!CH61&gt;Z$195,10,IF('Indicator Data'!CH61&lt;Z$194,0,10-(Z$195-'Indicator Data'!CH61)/(Z$195-Z$194)*10)),1))</f>
        <v>4.3</v>
      </c>
      <c r="AA58" s="93">
        <f>IF('Indicator Data'!CI61="No data","x",ROUND(IF('Indicator Data'!CI61&gt;AA$195,0,IF('Indicator Data'!CI61&lt;AA$194,10,(AA$195-'Indicator Data'!CI61)/(AA$195-AA$194)*10)),1))</f>
        <v>10</v>
      </c>
      <c r="AB58" s="94">
        <f t="shared" si="7"/>
        <v>5.9</v>
      </c>
      <c r="AC58" s="95">
        <f t="shared" si="8"/>
        <v>5.4</v>
      </c>
      <c r="AD58" s="177"/>
    </row>
    <row r="59" spans="1:30" s="4" customFormat="1" x14ac:dyDescent="0.25">
      <c r="A59" s="126" t="str">
        <f>'Indicator Data'!A62</f>
        <v>Ethiopia</v>
      </c>
      <c r="B59" s="47" t="str">
        <f>'Indicator Data'!B62</f>
        <v>ETH</v>
      </c>
      <c r="C59" s="93">
        <f>IF('Indicator Data'!BR62="No data","x",ROUND(IF('Indicator Data'!BR62&gt;C$195,0,IF('Indicator Data'!BR62&lt;C$194,10,(C$195-'Indicator Data'!BR62)/(C$195-C$194)*10)),1))</f>
        <v>2.9</v>
      </c>
      <c r="D59" s="94">
        <f t="shared" si="0"/>
        <v>2.9</v>
      </c>
      <c r="E59" s="93">
        <f>IF('Indicator Data'!BT62="No data","x",ROUND(IF('Indicator Data'!BT62&gt;E$195,0,IF('Indicator Data'!BT62&lt;E$194,10,(E$195-'Indicator Data'!BT62)/(E$195-E$194)*10)),1))</f>
        <v>6.6</v>
      </c>
      <c r="F59" s="93">
        <f>IF('Indicator Data'!BS62="No data","x",ROUND(IF('Indicator Data'!BS62&gt;F$195,0,IF('Indicator Data'!BS62&lt;F$194,10,(F$195-'Indicator Data'!BS62)/(F$195-F$194)*10)),1))</f>
        <v>6.4</v>
      </c>
      <c r="G59" s="94">
        <f t="shared" si="1"/>
        <v>6.5</v>
      </c>
      <c r="H59" s="95">
        <f t="shared" si="2"/>
        <v>4.7</v>
      </c>
      <c r="I59" s="93">
        <f>IF('Indicator Data'!BV62="No data","x",ROUND(IF('Indicator Data'!BV62^2&gt;I$195,0,IF('Indicator Data'!BV62^2&lt;I$194,10,(I$195-'Indicator Data'!BV62^2)/(I$195-I$194)*10)),1))</f>
        <v>8.3000000000000007</v>
      </c>
      <c r="J59" s="93">
        <f>IF(OR('Indicator Data'!BU62=0,'Indicator Data'!BU62="No data"),"x",ROUND(IF('Indicator Data'!BU62&gt;J$195,0,IF('Indicator Data'!BU62&lt;J$194,10,(J$195-'Indicator Data'!BU62)/(J$195-J$194)*10)),1))</f>
        <v>5.6</v>
      </c>
      <c r="K59" s="93">
        <f>IF('Indicator Data'!BW62="No data","x",ROUND(IF('Indicator Data'!BW62&gt;K$195,0,IF('Indicator Data'!BW62&lt;K$194,10,(K$195-'Indicator Data'!BW62)/(K$195-K$194)*10)),1))</f>
        <v>8.5</v>
      </c>
      <c r="L59" s="93">
        <f>IF('Indicator Data'!BX62="No data","x",ROUND(IF('Indicator Data'!BX62&gt;L$195,0,IF('Indicator Data'!BX62&lt;L$194,10,(L$195-'Indicator Data'!BX62)/(L$195-L$194)*10)),1))</f>
        <v>7.7</v>
      </c>
      <c r="M59" s="94">
        <f t="shared" si="3"/>
        <v>7.5</v>
      </c>
      <c r="N59" s="143">
        <f>IF('Indicator Data'!BY62="No data","x",'Indicator Data'!BY62/'Indicator Data'!CM62*100)</f>
        <v>8.4</v>
      </c>
      <c r="O59" s="93">
        <f t="shared" si="4"/>
        <v>9.3000000000000007</v>
      </c>
      <c r="P59" s="93">
        <f>IF('Indicator Data'!BZ62="No data","x",ROUND(IF('Indicator Data'!BZ62&gt;P$195,0,IF('Indicator Data'!BZ62&lt;P$194,10,(P$195-'Indicator Data'!BZ62)/(P$195-P$194)*10)),1))</f>
        <v>10</v>
      </c>
      <c r="Q59" s="93">
        <f>IF('Indicator Data'!CA62="No data","x",ROUND(IF('Indicator Data'!CA62&gt;Q$195,0,IF('Indicator Data'!CA62&lt;Q$194,10,(Q$195-'Indicator Data'!CA62)/(Q$195-Q$194)*10)),1))</f>
        <v>10</v>
      </c>
      <c r="R59" s="94">
        <f t="shared" si="5"/>
        <v>9.8000000000000007</v>
      </c>
      <c r="S59" s="93">
        <f>IF('Indicator Data'!CB62="No data","x",ROUND(IF('Indicator Data'!CB62&gt;S$195,0,IF('Indicator Data'!CB62&lt;S$194,10,(S$195-'Indicator Data'!CB62)/(S$195-S$194)*10)),1))</f>
        <v>9.8000000000000007</v>
      </c>
      <c r="T59" s="143">
        <f>IF('Indicator Data'!CD62="No data","x",ROUND(IF('Indicator Data'!CD62&gt;T$195,0,IF('Indicator Data'!CD62&lt;T$194,10,(T$195-'Indicator Data'!CD62)/(T$195-T$194)*10)),1))</f>
        <v>3.7</v>
      </c>
      <c r="U59" s="143" t="str">
        <f>IF('Indicator Data'!CE62="No data","x",ROUND(IF('Indicator Data'!CE62&gt;U$195,0,IF('Indicator Data'!CE62&lt;U$194,10,(U$195-'Indicator Data'!CE62)/(U$195-U$194)*10)),1))</f>
        <v>x</v>
      </c>
      <c r="V59" s="143">
        <f>IF('Indicator Data'!CF62="No data","x",ROUND(IF('Indicator Data'!CF62&gt;V$195,0,IF('Indicator Data'!CF62&lt;V$194,10,(V$195-'Indicator Data'!CF62)/(V$195-V$194)*10)),1))</f>
        <v>3.9</v>
      </c>
      <c r="W59" s="143">
        <f>IF('Indicator Data'!CC62="No data","x",ROUND(IF('Indicator Data'!CC62&gt;W$195,0,IF('Indicator Data'!CC62&lt;W$194,10,(W$195-'Indicator Data'!CC62)/(W$195-W$194)*10)),1))</f>
        <v>8.6999999999999993</v>
      </c>
      <c r="X59" s="93">
        <f t="shared" si="6"/>
        <v>3.8</v>
      </c>
      <c r="Y59" s="93">
        <f>IF('Indicator Data'!CG62="No data","x",ROUND(IF('Indicator Data'!CG62&gt;Y$195,0,IF('Indicator Data'!CG62&lt;Y$194,10,(Y$195-'Indicator Data'!CG62)/(Y$195-Y$194)*10)),1))</f>
        <v>9.9</v>
      </c>
      <c r="Z59" s="93">
        <f>IF('Indicator Data'!CH62="No data","x",ROUND(IF('Indicator Data'!CH62&gt;Z$195,10,IF('Indicator Data'!CH62&lt;Z$194,0,10-(Z$195-'Indicator Data'!CH62)/(Z$195-Z$194)*10)),1))</f>
        <v>3.9</v>
      </c>
      <c r="AA59" s="93">
        <f>IF('Indicator Data'!CI62="No data","x",ROUND(IF('Indicator Data'!CI62&gt;AA$195,0,IF('Indicator Data'!CI62&lt;AA$194,10,(AA$195-'Indicator Data'!CI62)/(AA$195-AA$194)*10)),1))</f>
        <v>10</v>
      </c>
      <c r="AB59" s="94">
        <f t="shared" si="7"/>
        <v>6.9</v>
      </c>
      <c r="AC59" s="95">
        <f t="shared" si="8"/>
        <v>8.1</v>
      </c>
      <c r="AD59" s="177"/>
    </row>
    <row r="60" spans="1:30" s="4" customFormat="1" x14ac:dyDescent="0.25">
      <c r="A60" s="126" t="str">
        <f>'Indicator Data'!A63</f>
        <v>Fiji</v>
      </c>
      <c r="B60" s="47" t="str">
        <f>'Indicator Data'!B63</f>
        <v>FJI</v>
      </c>
      <c r="C60" s="93">
        <f>IF('Indicator Data'!BR63="No data","x",ROUND(IF('Indicator Data'!BR63&gt;C$195,0,IF('Indicator Data'!BR63&lt;C$194,10,(C$195-'Indicator Data'!BR63)/(C$195-C$194)*10)),1))</f>
        <v>0.1</v>
      </c>
      <c r="D60" s="94">
        <f t="shared" si="0"/>
        <v>0.1</v>
      </c>
      <c r="E60" s="93" t="str">
        <f>IF('Indicator Data'!BT63="No data","x",ROUND(IF('Indicator Data'!BT63&gt;E$195,0,IF('Indicator Data'!BT63&lt;E$194,10,(E$195-'Indicator Data'!BT63)/(E$195-E$194)*10)),1))</f>
        <v>x</v>
      </c>
      <c r="F60" s="93">
        <f>IF('Indicator Data'!BS63="No data","x",ROUND(IF('Indicator Data'!BS63&gt;F$195,0,IF('Indicator Data'!BS63&lt;F$194,10,(F$195-'Indicator Data'!BS63)/(F$195-F$194)*10)),1))</f>
        <v>4.8</v>
      </c>
      <c r="G60" s="94">
        <f t="shared" si="1"/>
        <v>4.8</v>
      </c>
      <c r="H60" s="95">
        <f t="shared" si="2"/>
        <v>2.5</v>
      </c>
      <c r="I60" s="93" t="str">
        <f>IF('Indicator Data'!BV63="No data","x",ROUND(IF('Indicator Data'!BV63^2&gt;I$195,0,IF('Indicator Data'!BV63^2&lt;I$194,10,(I$195-'Indicator Data'!BV63^2)/(I$195-I$194)*10)),1))</f>
        <v>x</v>
      </c>
      <c r="J60" s="93">
        <f>IF(OR('Indicator Data'!BU63=0,'Indicator Data'!BU63="No data"),"x",ROUND(IF('Indicator Data'!BU63&gt;J$195,0,IF('Indicator Data'!BU63&lt;J$194,10,(J$195-'Indicator Data'!BU63)/(J$195-J$194)*10)),1))</f>
        <v>0.4</v>
      </c>
      <c r="K60" s="93">
        <f>IF('Indicator Data'!BW63="No data","x",ROUND(IF('Indicator Data'!BW63&gt;K$195,0,IF('Indicator Data'!BW63&lt;K$194,10,(K$195-'Indicator Data'!BW63)/(K$195-K$194)*10)),1))</f>
        <v>5.4</v>
      </c>
      <c r="L60" s="93">
        <f>IF('Indicator Data'!BX63="No data","x",ROUND(IF('Indicator Data'!BX63&gt;L$195,0,IF('Indicator Data'!BX63&lt;L$194,10,(L$195-'Indicator Data'!BX63)/(L$195-L$194)*10)),1))</f>
        <v>5</v>
      </c>
      <c r="M60" s="94">
        <f t="shared" si="3"/>
        <v>3.6</v>
      </c>
      <c r="N60" s="143">
        <f>IF('Indicator Data'!BY63="No data","x",'Indicator Data'!BY63/'Indicator Data'!CM63*100)</f>
        <v>18.609742747673781</v>
      </c>
      <c r="O60" s="93">
        <f t="shared" si="4"/>
        <v>8.1999999999999993</v>
      </c>
      <c r="P60" s="93">
        <f>IF('Indicator Data'!BZ63="No data","x",ROUND(IF('Indicator Data'!BZ63&gt;P$195,0,IF('Indicator Data'!BZ63&lt;P$194,10,(P$195-'Indicator Data'!BZ63)/(P$195-P$194)*10)),1))</f>
        <v>0.5</v>
      </c>
      <c r="Q60" s="93">
        <f>IF('Indicator Data'!CA63="No data","x",ROUND(IF('Indicator Data'!CA63&gt;Q$195,0,IF('Indicator Data'!CA63&lt;Q$194,10,(Q$195-'Indicator Data'!CA63)/(Q$195-Q$194)*10)),1))</f>
        <v>1.2</v>
      </c>
      <c r="R60" s="94">
        <f t="shared" si="5"/>
        <v>3.3</v>
      </c>
      <c r="S60" s="93">
        <f>IF('Indicator Data'!CB63="No data","x",ROUND(IF('Indicator Data'!CB63&gt;S$195,0,IF('Indicator Data'!CB63&lt;S$194,10,(S$195-'Indicator Data'!CB63)/(S$195-S$194)*10)),1))</f>
        <v>7.9</v>
      </c>
      <c r="T60" s="143">
        <f>IF('Indicator Data'!CD63="No data","x",ROUND(IF('Indicator Data'!CD63&gt;T$195,0,IF('Indicator Data'!CD63&lt;T$194,10,(T$195-'Indicator Data'!CD63)/(T$195-T$194)*10)),1))</f>
        <v>0</v>
      </c>
      <c r="U60" s="143">
        <f>IF('Indicator Data'!CE63="No data","x",ROUND(IF('Indicator Data'!CE63&gt;U$195,0,IF('Indicator Data'!CE63&lt;U$194,10,(U$195-'Indicator Data'!CE63)/(U$195-U$194)*10)),1))</f>
        <v>0.8</v>
      </c>
      <c r="V60" s="143">
        <f>IF('Indicator Data'!CF63="No data","x",ROUND(IF('Indicator Data'!CF63&gt;V$195,0,IF('Indicator Data'!CF63&lt;V$194,10,(V$195-'Indicator Data'!CF63)/(V$195-V$194)*10)),1))</f>
        <v>0</v>
      </c>
      <c r="W60" s="143">
        <f>IF('Indicator Data'!CC63="No data","x",ROUND(IF('Indicator Data'!CC63&gt;W$195,0,IF('Indicator Data'!CC63&lt;W$194,10,(W$195-'Indicator Data'!CC63)/(W$195-W$194)*10)),1))</f>
        <v>1.3</v>
      </c>
      <c r="X60" s="93">
        <f t="shared" si="6"/>
        <v>0.26666666666666666</v>
      </c>
      <c r="Y60" s="93">
        <f>IF('Indicator Data'!CG63="No data","x",ROUND(IF('Indicator Data'!CG63&gt;Y$195,0,IF('Indicator Data'!CG63&lt;Y$194,10,(Y$195-'Indicator Data'!CG63)/(Y$195-Y$194)*10)),1))</f>
        <v>9.1</v>
      </c>
      <c r="Z60" s="93">
        <f>IF('Indicator Data'!CH63="No data","x",ROUND(IF('Indicator Data'!CH63&gt;Z$195,10,IF('Indicator Data'!CH63&lt;Z$194,0,10-(Z$195-'Indicator Data'!CH63)/(Z$195-Z$194)*10)),1))</f>
        <v>0.3</v>
      </c>
      <c r="AA60" s="93">
        <f>IF('Indicator Data'!CI63="No data","x",ROUND(IF('Indicator Data'!CI63&gt;AA$195,0,IF('Indicator Data'!CI63&lt;AA$194,10,(AA$195-'Indicator Data'!CI63)/(AA$195-AA$194)*10)),1))</f>
        <v>10</v>
      </c>
      <c r="AB60" s="94">
        <f t="shared" si="7"/>
        <v>4.4000000000000004</v>
      </c>
      <c r="AC60" s="95">
        <f t="shared" si="8"/>
        <v>3.8</v>
      </c>
      <c r="AD60" s="177"/>
    </row>
    <row r="61" spans="1:30" s="4" customFormat="1" x14ac:dyDescent="0.25">
      <c r="A61" s="126" t="str">
        <f>'Indicator Data'!A64</f>
        <v>Finland</v>
      </c>
      <c r="B61" s="47" t="str">
        <f>'Indicator Data'!B64</f>
        <v>FIN</v>
      </c>
      <c r="C61" s="93">
        <f>IF('Indicator Data'!BR64="No data","x",ROUND(IF('Indicator Data'!BR64&gt;C$195,0,IF('Indicator Data'!BR64&lt;C$194,10,(C$195-'Indicator Data'!BR64)/(C$195-C$194)*10)),1))</f>
        <v>2.2000000000000002</v>
      </c>
      <c r="D61" s="94">
        <f t="shared" si="0"/>
        <v>2.2000000000000002</v>
      </c>
      <c r="E61" s="93">
        <f>IF('Indicator Data'!BT64="No data","x",ROUND(IF('Indicator Data'!BT64&gt;E$195,0,IF('Indicator Data'!BT64&lt;E$194,10,(E$195-'Indicator Data'!BT64)/(E$195-E$194)*10)),1))</f>
        <v>1.5</v>
      </c>
      <c r="F61" s="93">
        <f>IF('Indicator Data'!BS64="No data","x",ROUND(IF('Indicator Data'!BS64&gt;F$195,0,IF('Indicator Data'!BS64&lt;F$194,10,(F$195-'Indicator Data'!BS64)/(F$195-F$194)*10)),1))</f>
        <v>1.1000000000000001</v>
      </c>
      <c r="G61" s="94">
        <f t="shared" si="1"/>
        <v>1.3</v>
      </c>
      <c r="H61" s="95">
        <f t="shared" si="2"/>
        <v>1.8</v>
      </c>
      <c r="I61" s="93" t="str">
        <f>IF('Indicator Data'!BV64="No data","x",ROUND(IF('Indicator Data'!BV64^2&gt;I$195,0,IF('Indicator Data'!BV64^2&lt;I$194,10,(I$195-'Indicator Data'!BV64^2)/(I$195-I$194)*10)),1))</f>
        <v>x</v>
      </c>
      <c r="J61" s="93">
        <f>IF(OR('Indicator Data'!BU64=0,'Indicator Data'!BU64="No data"),"x",ROUND(IF('Indicator Data'!BU64&gt;J$195,0,IF('Indicator Data'!BU64&lt;J$194,10,(J$195-'Indicator Data'!BU64)/(J$195-J$194)*10)),1))</f>
        <v>0</v>
      </c>
      <c r="K61" s="93">
        <f>IF('Indicator Data'!BW64="No data","x",ROUND(IF('Indicator Data'!BW64&gt;K$195,0,IF('Indicator Data'!BW64&lt;K$194,10,(K$195-'Indicator Data'!BW64)/(K$195-K$194)*10)),1))</f>
        <v>1.2</v>
      </c>
      <c r="L61" s="93">
        <f>IF('Indicator Data'!BX64="No data","x",ROUND(IF('Indicator Data'!BX64&gt;L$195,0,IF('Indicator Data'!BX64&lt;L$194,10,(L$195-'Indicator Data'!BX64)/(L$195-L$194)*10)),1))</f>
        <v>3.4</v>
      </c>
      <c r="M61" s="94">
        <f t="shared" si="3"/>
        <v>1.5</v>
      </c>
      <c r="N61" s="143">
        <f>IF('Indicator Data'!BY64="No data","x",'Indicator Data'!BY64/'Indicator Data'!CM64*100)</f>
        <v>85.557274013623356</v>
      </c>
      <c r="O61" s="93">
        <f t="shared" si="4"/>
        <v>1.5</v>
      </c>
      <c r="P61" s="93">
        <f>IF('Indicator Data'!BZ64="No data","x",ROUND(IF('Indicator Data'!BZ64&gt;P$195,0,IF('Indicator Data'!BZ64&lt;P$194,10,(P$195-'Indicator Data'!BZ64)/(P$195-P$194)*10)),1))</f>
        <v>0.1</v>
      </c>
      <c r="Q61" s="93">
        <f>IF('Indicator Data'!CA64="No data","x",ROUND(IF('Indicator Data'!CA64&gt;Q$195,0,IF('Indicator Data'!CA64&lt;Q$194,10,(Q$195-'Indicator Data'!CA64)/(Q$195-Q$194)*10)),1))</f>
        <v>0</v>
      </c>
      <c r="R61" s="94">
        <f t="shared" si="5"/>
        <v>0.5</v>
      </c>
      <c r="S61" s="93">
        <f>IF('Indicator Data'!CB64="No data","x",ROUND(IF('Indicator Data'!CB64&gt;S$195,0,IF('Indicator Data'!CB64&lt;S$194,10,(S$195-'Indicator Data'!CB64)/(S$195-S$194)*10)),1))</f>
        <v>0.5</v>
      </c>
      <c r="T61" s="143">
        <f>IF('Indicator Data'!CD64="No data","x",ROUND(IF('Indicator Data'!CD64&gt;T$195,0,IF('Indicator Data'!CD64&lt;T$194,10,(T$195-'Indicator Data'!CD64)/(T$195-T$194)*10)),1))</f>
        <v>1.2</v>
      </c>
      <c r="U61" s="143">
        <f>IF('Indicator Data'!CE64="No data","x",ROUND(IF('Indicator Data'!CE64&gt;U$195,0,IF('Indicator Data'!CE64&lt;U$194,10,(U$195-'Indicator Data'!CE64)/(U$195-U$194)*10)),1))</f>
        <v>2.4</v>
      </c>
      <c r="V61" s="143">
        <f>IF('Indicator Data'!CF64="No data","x",ROUND(IF('Indicator Data'!CF64&gt;V$195,0,IF('Indicator Data'!CF64&lt;V$194,10,(V$195-'Indicator Data'!CF64)/(V$195-V$194)*10)),1))</f>
        <v>2</v>
      </c>
      <c r="W61" s="143">
        <f>IF('Indicator Data'!CC64="No data","x",ROUND(IF('Indicator Data'!CC64&gt;W$195,0,IF('Indicator Data'!CC64&lt;W$194,10,(W$195-'Indicator Data'!CC64)/(W$195-W$194)*10)),1))</f>
        <v>1.3</v>
      </c>
      <c r="X61" s="93">
        <f t="shared" si="6"/>
        <v>1.8666666666666665</v>
      </c>
      <c r="Y61" s="93">
        <f>IF('Indicator Data'!CG64="No data","x",ROUND(IF('Indicator Data'!CG64&gt;Y$195,0,IF('Indicator Data'!CG64&lt;Y$194,10,(Y$195-'Indicator Data'!CG64)/(Y$195-Y$194)*10)),1))</f>
        <v>0</v>
      </c>
      <c r="Z61" s="93">
        <f>IF('Indicator Data'!CH64="No data","x",ROUND(IF('Indicator Data'!CH64&gt;Z$195,10,IF('Indicator Data'!CH64&lt;Z$194,0,10-(Z$195-'Indicator Data'!CH64)/(Z$195-Z$194)*10)),1))</f>
        <v>0</v>
      </c>
      <c r="AA61" s="93">
        <f>IF('Indicator Data'!CI64="No data","x",ROUND(IF('Indicator Data'!CI64&gt;AA$195,0,IF('Indicator Data'!CI64&lt;AA$194,10,(AA$195-'Indicator Data'!CI64)/(AA$195-AA$194)*10)),1))</f>
        <v>10</v>
      </c>
      <c r="AB61" s="94">
        <f t="shared" si="7"/>
        <v>0.6</v>
      </c>
      <c r="AC61" s="95">
        <f t="shared" si="8"/>
        <v>0.9</v>
      </c>
      <c r="AD61" s="177"/>
    </row>
    <row r="62" spans="1:30" s="4" customFormat="1" x14ac:dyDescent="0.25">
      <c r="A62" s="126" t="str">
        <f>'Indicator Data'!A65</f>
        <v>France</v>
      </c>
      <c r="B62" s="47" t="str">
        <f>'Indicator Data'!B65</f>
        <v>FRA</v>
      </c>
      <c r="C62" s="93">
        <f>IF('Indicator Data'!BR65="No data","x",ROUND(IF('Indicator Data'!BR65&gt;C$195,0,IF('Indicator Data'!BR65&lt;C$194,10,(C$195-'Indicator Data'!BR65)/(C$195-C$194)*10)),1))</f>
        <v>2.9</v>
      </c>
      <c r="D62" s="94">
        <f t="shared" si="0"/>
        <v>2.9</v>
      </c>
      <c r="E62" s="93">
        <f>IF('Indicator Data'!BT65="No data","x",ROUND(IF('Indicator Data'!BT65&gt;E$195,0,IF('Indicator Data'!BT65&lt;E$194,10,(E$195-'Indicator Data'!BT65)/(E$195-E$194)*10)),1))</f>
        <v>2.8</v>
      </c>
      <c r="F62" s="93">
        <f>IF('Indicator Data'!BS65="No data","x",ROUND(IF('Indicator Data'!BS65&gt;F$195,0,IF('Indicator Data'!BS65&lt;F$194,10,(F$195-'Indicator Data'!BS65)/(F$195-F$194)*10)),1))</f>
        <v>2.2999999999999998</v>
      </c>
      <c r="G62" s="94">
        <f t="shared" si="1"/>
        <v>2.6</v>
      </c>
      <c r="H62" s="95">
        <f t="shared" si="2"/>
        <v>2.8</v>
      </c>
      <c r="I62" s="93" t="str">
        <f>IF('Indicator Data'!BV65="No data","x",ROUND(IF('Indicator Data'!BV65^2&gt;I$195,0,IF('Indicator Data'!BV65^2&lt;I$194,10,(I$195-'Indicator Data'!BV65^2)/(I$195-I$194)*10)),1))</f>
        <v>x</v>
      </c>
      <c r="J62" s="93">
        <f>IF(OR('Indicator Data'!BU65=0,'Indicator Data'!BU65="No data"),"x",ROUND(IF('Indicator Data'!BU65&gt;J$195,0,IF('Indicator Data'!BU65&lt;J$194,10,(J$195-'Indicator Data'!BU65)/(J$195-J$194)*10)),1))</f>
        <v>0</v>
      </c>
      <c r="K62" s="93">
        <f>IF('Indicator Data'!BW65="No data","x",ROUND(IF('Indicator Data'!BW65&gt;K$195,0,IF('Indicator Data'!BW65&lt;K$194,10,(K$195-'Indicator Data'!BW65)/(K$195-K$194)*10)),1))</f>
        <v>1.4</v>
      </c>
      <c r="L62" s="93">
        <f>IF('Indicator Data'!BX65="No data","x",ROUND(IF('Indicator Data'!BX65&gt;L$195,0,IF('Indicator Data'!BX65&lt;L$194,10,(L$195-'Indicator Data'!BX65)/(L$195-L$194)*10)),1))</f>
        <v>5</v>
      </c>
      <c r="M62" s="94">
        <f t="shared" si="3"/>
        <v>2.1</v>
      </c>
      <c r="N62" s="143">
        <f>IF('Indicator Data'!BY65="No data","x",'Indicator Data'!BY65/'Indicator Data'!CM65*100)</f>
        <v>255.6330570061717</v>
      </c>
      <c r="O62" s="93">
        <f t="shared" si="4"/>
        <v>0</v>
      </c>
      <c r="P62" s="93">
        <f>IF('Indicator Data'!BZ65="No data","x",ROUND(IF('Indicator Data'!BZ65&gt;P$195,0,IF('Indicator Data'!BZ65&lt;P$194,10,(P$195-'Indicator Data'!BZ65)/(P$195-P$194)*10)),1))</f>
        <v>0.1</v>
      </c>
      <c r="Q62" s="93">
        <f>IF('Indicator Data'!CA65="No data","x",ROUND(IF('Indicator Data'!CA65&gt;Q$195,0,IF('Indicator Data'!CA65&lt;Q$194,10,(Q$195-'Indicator Data'!CA65)/(Q$195-Q$194)*10)),1))</f>
        <v>0</v>
      </c>
      <c r="R62" s="94">
        <f t="shared" si="5"/>
        <v>0</v>
      </c>
      <c r="S62" s="93">
        <f>IF('Indicator Data'!CB65="No data","x",ROUND(IF('Indicator Data'!CB65&gt;S$195,0,IF('Indicator Data'!CB65&lt;S$194,10,(S$195-'Indicator Data'!CB65)/(S$195-S$194)*10)),1))</f>
        <v>1.9</v>
      </c>
      <c r="T62" s="143">
        <f>IF('Indicator Data'!CD65="No data","x",ROUND(IF('Indicator Data'!CD65&gt;T$195,0,IF('Indicator Data'!CD65&lt;T$194,10,(T$195-'Indicator Data'!CD65)/(T$195-T$194)*10)),1))</f>
        <v>0.3</v>
      </c>
      <c r="U62" s="143">
        <f>IF('Indicator Data'!CE65="No data","x",ROUND(IF('Indicator Data'!CE65&gt;U$195,0,IF('Indicator Data'!CE65&lt;U$194,10,(U$195-'Indicator Data'!CE65)/(U$195-U$194)*10)),1))</f>
        <v>3.4</v>
      </c>
      <c r="V62" s="143">
        <f>IF('Indicator Data'!CF65="No data","x",ROUND(IF('Indicator Data'!CF65&gt;V$195,0,IF('Indicator Data'!CF65&lt;V$194,10,(V$195-'Indicator Data'!CF65)/(V$195-V$194)*10)),1))</f>
        <v>1.4</v>
      </c>
      <c r="W62" s="143">
        <f>IF('Indicator Data'!CC65="No data","x",ROUND(IF('Indicator Data'!CC65&gt;W$195,0,IF('Indicator Data'!CC65&lt;W$194,10,(W$195-'Indicator Data'!CC65)/(W$195-W$194)*10)),1))</f>
        <v>2.2999999999999998</v>
      </c>
      <c r="X62" s="93">
        <f t="shared" si="6"/>
        <v>1.7</v>
      </c>
      <c r="Y62" s="93">
        <f>IF('Indicator Data'!CG65="No data","x",ROUND(IF('Indicator Data'!CG65&gt;Y$195,0,IF('Indicator Data'!CG65&lt;Y$194,10,(Y$195-'Indicator Data'!CG65)/(Y$195-Y$194)*10)),1))</f>
        <v>0</v>
      </c>
      <c r="Z62" s="93">
        <f>IF('Indicator Data'!CH65="No data","x",ROUND(IF('Indicator Data'!CH65&gt;Z$195,10,IF('Indicator Data'!CH65&lt;Z$194,0,10-(Z$195-'Indicator Data'!CH65)/(Z$195-Z$194)*10)),1))</f>
        <v>0.1</v>
      </c>
      <c r="AA62" s="93">
        <f>IF('Indicator Data'!CI65="No data","x",ROUND(IF('Indicator Data'!CI65&gt;AA$195,0,IF('Indicator Data'!CI65&lt;AA$194,10,(AA$195-'Indicator Data'!CI65)/(AA$195-AA$194)*10)),1))</f>
        <v>10</v>
      </c>
      <c r="AB62" s="94">
        <f t="shared" si="7"/>
        <v>0.9</v>
      </c>
      <c r="AC62" s="95">
        <f t="shared" si="8"/>
        <v>1</v>
      </c>
      <c r="AD62" s="177"/>
    </row>
    <row r="63" spans="1:30" s="4" customFormat="1" x14ac:dyDescent="0.25">
      <c r="A63" s="126" t="str">
        <f>'Indicator Data'!A66</f>
        <v>Gabon</v>
      </c>
      <c r="B63" s="47" t="str">
        <f>'Indicator Data'!B66</f>
        <v>GAB</v>
      </c>
      <c r="C63" s="93">
        <f>IF('Indicator Data'!BR66="No data","x",ROUND(IF('Indicator Data'!BR66&gt;C$195,0,IF('Indicator Data'!BR66&lt;C$194,10,(C$195-'Indicator Data'!BR66)/(C$195-C$194)*10)),1))</f>
        <v>6.7</v>
      </c>
      <c r="D63" s="94">
        <f t="shared" si="0"/>
        <v>6.7</v>
      </c>
      <c r="E63" s="93">
        <f>IF('Indicator Data'!BT66="No data","x",ROUND(IF('Indicator Data'!BT66&gt;E$195,0,IF('Indicator Data'!BT66&lt;E$194,10,(E$195-'Indicator Data'!BT66)/(E$195-E$194)*10)),1))</f>
        <v>6.9</v>
      </c>
      <c r="F63" s="93">
        <f>IF('Indicator Data'!BS66="No data","x",ROUND(IF('Indicator Data'!BS66&gt;F$195,0,IF('Indicator Data'!BS66&lt;F$194,10,(F$195-'Indicator Data'!BS66)/(F$195-F$194)*10)),1))</f>
        <v>6.9</v>
      </c>
      <c r="G63" s="94">
        <f t="shared" si="1"/>
        <v>6.9</v>
      </c>
      <c r="H63" s="95">
        <f t="shared" si="2"/>
        <v>6.8</v>
      </c>
      <c r="I63" s="93">
        <f>IF('Indicator Data'!BV66="No data","x",ROUND(IF('Indicator Data'!BV66^2&gt;I$195,0,IF('Indicator Data'!BV66^2&lt;I$194,10,(I$195-'Indicator Data'!BV66^2)/(I$195-I$194)*10)),1))</f>
        <v>3.4</v>
      </c>
      <c r="J63" s="93">
        <f>IF(OR('Indicator Data'!BU66=0,'Indicator Data'!BU66="No data"),"x",ROUND(IF('Indicator Data'!BU66&gt;J$195,0,IF('Indicator Data'!BU66&lt;J$194,10,(J$195-'Indicator Data'!BU66)/(J$195-J$194)*10)),1))</f>
        <v>0.8</v>
      </c>
      <c r="K63" s="93">
        <f>IF('Indicator Data'!BW66="No data","x",ROUND(IF('Indicator Data'!BW66&gt;K$195,0,IF('Indicator Data'!BW66&lt;K$194,10,(K$195-'Indicator Data'!BW66)/(K$195-K$194)*10)),1))</f>
        <v>5.2</v>
      </c>
      <c r="L63" s="93">
        <f>IF('Indicator Data'!BX66="No data","x",ROUND(IF('Indicator Data'!BX66&gt;L$195,0,IF('Indicator Data'!BX66&lt;L$194,10,(L$195-'Indicator Data'!BX66)/(L$195-L$194)*10)),1))</f>
        <v>2.9</v>
      </c>
      <c r="M63" s="94">
        <f t="shared" si="3"/>
        <v>3.1</v>
      </c>
      <c r="N63" s="143">
        <f>IF('Indicator Data'!BY66="No data","x",'Indicator Data'!BY66/'Indicator Data'!CM66*100)</f>
        <v>1.7464198393293748</v>
      </c>
      <c r="O63" s="93">
        <f t="shared" si="4"/>
        <v>9.9</v>
      </c>
      <c r="P63" s="93">
        <f>IF('Indicator Data'!BZ66="No data","x",ROUND(IF('Indicator Data'!BZ66&gt;P$195,0,IF('Indicator Data'!BZ66&lt;P$194,10,(P$195-'Indicator Data'!BZ66)/(P$195-P$194)*10)),1))</f>
        <v>5.8</v>
      </c>
      <c r="Q63" s="93">
        <f>IF('Indicator Data'!CA66="No data","x",ROUND(IF('Indicator Data'!CA66&gt;Q$195,0,IF('Indicator Data'!CA66&lt;Q$194,10,(Q$195-'Indicator Data'!CA66)/(Q$195-Q$194)*10)),1))</f>
        <v>2.8</v>
      </c>
      <c r="R63" s="94">
        <f t="shared" si="5"/>
        <v>6.2</v>
      </c>
      <c r="S63" s="93">
        <f>IF('Indicator Data'!CB66="No data","x",ROUND(IF('Indicator Data'!CB66&gt;S$195,0,IF('Indicator Data'!CB66&lt;S$194,10,(S$195-'Indicator Data'!CB66)/(S$195-S$194)*10)),1))</f>
        <v>9.1</v>
      </c>
      <c r="T63" s="143">
        <f>IF('Indicator Data'!CD66="No data","x",ROUND(IF('Indicator Data'!CD66&gt;T$195,0,IF('Indicator Data'!CD66&lt;T$194,10,(T$195-'Indicator Data'!CD66)/(T$195-T$194)*10)),1))</f>
        <v>4.0999999999999996</v>
      </c>
      <c r="U63" s="143" t="str">
        <f>IF('Indicator Data'!CE66="No data","x",ROUND(IF('Indicator Data'!CE66&gt;U$195,0,IF('Indicator Data'!CE66&lt;U$194,10,(U$195-'Indicator Data'!CE66)/(U$195-U$194)*10)),1))</f>
        <v>x</v>
      </c>
      <c r="V63" s="143" t="str">
        <f>IF('Indicator Data'!CF66="No data","x",ROUND(IF('Indicator Data'!CF66&gt;V$195,0,IF('Indicator Data'!CF66&lt;V$194,10,(V$195-'Indicator Data'!CF66)/(V$195-V$194)*10)),1))</f>
        <v>x</v>
      </c>
      <c r="W63" s="143">
        <f>IF('Indicator Data'!CC66="No data","x",ROUND(IF('Indicator Data'!CC66&gt;W$195,0,IF('Indicator Data'!CC66&lt;W$194,10,(W$195-'Indicator Data'!CC66)/(W$195-W$194)*10)),1))</f>
        <v>9.1999999999999993</v>
      </c>
      <c r="X63" s="93">
        <f t="shared" si="6"/>
        <v>4.0999999999999996</v>
      </c>
      <c r="Y63" s="93">
        <f>IF('Indicator Data'!CG66="No data","x",ROUND(IF('Indicator Data'!CG66&gt;Y$195,0,IF('Indicator Data'!CG66&lt;Y$194,10,(Y$195-'Indicator Data'!CG66)/(Y$195-Y$194)*10)),1))</f>
        <v>8.3000000000000007</v>
      </c>
      <c r="Z63" s="93">
        <f>IF('Indicator Data'!CH66="No data","x",ROUND(IF('Indicator Data'!CH66&gt;Z$195,10,IF('Indicator Data'!CH66&lt;Z$194,0,10-(Z$195-'Indicator Data'!CH66)/(Z$195-Z$194)*10)),1))</f>
        <v>3.2</v>
      </c>
      <c r="AA63" s="93">
        <f>IF('Indicator Data'!CI66="No data","x",ROUND(IF('Indicator Data'!CI66&gt;AA$195,0,IF('Indicator Data'!CI66&lt;AA$194,10,(AA$195-'Indicator Data'!CI66)/(AA$195-AA$194)*10)),1))</f>
        <v>10</v>
      </c>
      <c r="AB63" s="94">
        <f t="shared" si="7"/>
        <v>6.2</v>
      </c>
      <c r="AC63" s="95">
        <f t="shared" si="8"/>
        <v>5.2</v>
      </c>
      <c r="AD63" s="177"/>
    </row>
    <row r="64" spans="1:30" s="4" customFormat="1" x14ac:dyDescent="0.25">
      <c r="A64" s="126" t="str">
        <f>'Indicator Data'!A67</f>
        <v>Gambia</v>
      </c>
      <c r="B64" s="47" t="str">
        <f>'Indicator Data'!B67</f>
        <v>GMB</v>
      </c>
      <c r="C64" s="93">
        <f>IF('Indicator Data'!BR67="No data","x",ROUND(IF('Indicator Data'!BR67&gt;C$195,0,IF('Indicator Data'!BR67&lt;C$194,10,(C$195-'Indicator Data'!BR67)/(C$195-C$194)*10)),1))</f>
        <v>3</v>
      </c>
      <c r="D64" s="94">
        <f t="shared" si="0"/>
        <v>3</v>
      </c>
      <c r="E64" s="93">
        <f>IF('Indicator Data'!BT67="No data","x",ROUND(IF('Indicator Data'!BT67&gt;E$195,0,IF('Indicator Data'!BT67&lt;E$194,10,(E$195-'Indicator Data'!BT67)/(E$195-E$194)*10)),1))</f>
        <v>6.3</v>
      </c>
      <c r="F64" s="93">
        <f>IF('Indicator Data'!BS67="No data","x",ROUND(IF('Indicator Data'!BS67&gt;F$195,0,IF('Indicator Data'!BS67&lt;F$194,10,(F$195-'Indicator Data'!BS67)/(F$195-F$194)*10)),1))</f>
        <v>6.3</v>
      </c>
      <c r="G64" s="94">
        <f t="shared" si="1"/>
        <v>6.3</v>
      </c>
      <c r="H64" s="95">
        <f t="shared" si="2"/>
        <v>4.7</v>
      </c>
      <c r="I64" s="93">
        <f>IF('Indicator Data'!BV67="No data","x",ROUND(IF('Indicator Data'!BV67^2&gt;I$195,0,IF('Indicator Data'!BV67^2&lt;I$194,10,(I$195-'Indicator Data'!BV67^2)/(I$195-I$194)*10)),1))</f>
        <v>7.6</v>
      </c>
      <c r="J64" s="93">
        <f>IF(OR('Indicator Data'!BU67=0,'Indicator Data'!BU67="No data"),"x",ROUND(IF('Indicator Data'!BU67&gt;J$195,0,IF('Indicator Data'!BU67&lt;J$194,10,(J$195-'Indicator Data'!BU67)/(J$195-J$194)*10)),1))</f>
        <v>4.4000000000000004</v>
      </c>
      <c r="K64" s="93">
        <f>IF('Indicator Data'!BW67="No data","x",ROUND(IF('Indicator Data'!BW67&gt;K$195,0,IF('Indicator Data'!BW67&lt;K$194,10,(K$195-'Indicator Data'!BW67)/(K$195-K$194)*10)),1))</f>
        <v>8.1999999999999993</v>
      </c>
      <c r="L64" s="93">
        <f>IF('Indicator Data'!BX67="No data","x",ROUND(IF('Indicator Data'!BX67&gt;L$195,0,IF('Indicator Data'!BX67&lt;L$194,10,(L$195-'Indicator Data'!BX67)/(L$195-L$194)*10)),1))</f>
        <v>3.1</v>
      </c>
      <c r="M64" s="94">
        <f t="shared" si="3"/>
        <v>5.8</v>
      </c>
      <c r="N64" s="143">
        <f>IF('Indicator Data'!BY67="No data","x",'Indicator Data'!BY67/'Indicator Data'!CM67*100)</f>
        <v>41.501976284584977</v>
      </c>
      <c r="O64" s="93">
        <f t="shared" si="4"/>
        <v>5.9</v>
      </c>
      <c r="P64" s="93">
        <f>IF('Indicator Data'!BZ67="No data","x",ROUND(IF('Indicator Data'!BZ67&gt;P$195,0,IF('Indicator Data'!BZ67&lt;P$194,10,(P$195-'Indicator Data'!BZ67)/(P$195-P$194)*10)),1))</f>
        <v>6.8</v>
      </c>
      <c r="Q64" s="93">
        <f>IF('Indicator Data'!CA67="No data","x",ROUND(IF('Indicator Data'!CA67&gt;Q$195,0,IF('Indicator Data'!CA67&lt;Q$194,10,(Q$195-'Indicator Data'!CA67)/(Q$195-Q$194)*10)),1))</f>
        <v>4.4000000000000004</v>
      </c>
      <c r="R64" s="94">
        <f t="shared" si="5"/>
        <v>5.7</v>
      </c>
      <c r="S64" s="93">
        <f>IF('Indicator Data'!CB67="No data","x",ROUND(IF('Indicator Data'!CB67&gt;S$195,0,IF('Indicator Data'!CB67&lt;S$194,10,(S$195-'Indicator Data'!CB67)/(S$195-S$194)*10)),1))</f>
        <v>9.6999999999999993</v>
      </c>
      <c r="T64" s="143">
        <f>IF('Indicator Data'!CD67="No data","x",ROUND(IF('Indicator Data'!CD67&gt;T$195,0,IF('Indicator Data'!CD67&lt;T$194,10,(T$195-'Indicator Data'!CD67)/(T$195-T$194)*10)),1))</f>
        <v>0.7</v>
      </c>
      <c r="U64" s="143">
        <f>IF('Indicator Data'!CE67="No data","x",ROUND(IF('Indicator Data'!CE67&gt;U$195,0,IF('Indicator Data'!CE67&lt;U$194,10,(U$195-'Indicator Data'!CE67)/(U$195-U$194)*10)),1))</f>
        <v>3.4</v>
      </c>
      <c r="V64" s="143">
        <f>IF('Indicator Data'!CF67="No data","x",ROUND(IF('Indicator Data'!CF67&gt;V$195,0,IF('Indicator Data'!CF67&lt;V$194,10,(V$195-'Indicator Data'!CF67)/(V$195-V$194)*10)),1))</f>
        <v>0.7</v>
      </c>
      <c r="W64" s="143">
        <f>IF('Indicator Data'!CC67="No data","x",ROUND(IF('Indicator Data'!CC67&gt;W$195,0,IF('Indicator Data'!CC67&lt;W$194,10,(W$195-'Indicator Data'!CC67)/(W$195-W$194)*10)),1))</f>
        <v>2.2999999999999998</v>
      </c>
      <c r="X64" s="93">
        <f t="shared" si="6"/>
        <v>1.5999999999999999</v>
      </c>
      <c r="Y64" s="93">
        <f>IF('Indicator Data'!CG67="No data","x",ROUND(IF('Indicator Data'!CG67&gt;Y$195,0,IF('Indicator Data'!CG67&lt;Y$194,10,(Y$195-'Indicator Data'!CG67)/(Y$195-Y$194)*10)),1))</f>
        <v>9.9</v>
      </c>
      <c r="Z64" s="93">
        <f>IF('Indicator Data'!CH67="No data","x",ROUND(IF('Indicator Data'!CH67&gt;Z$195,10,IF('Indicator Data'!CH67&lt;Z$194,0,10-(Z$195-'Indicator Data'!CH67)/(Z$195-Z$194)*10)),1))</f>
        <v>7.8</v>
      </c>
      <c r="AA64" s="93">
        <f>IF('Indicator Data'!CI67="No data","x",ROUND(IF('Indicator Data'!CI67&gt;AA$195,0,IF('Indicator Data'!CI67&lt;AA$194,10,(AA$195-'Indicator Data'!CI67)/(AA$195-AA$194)*10)),1))</f>
        <v>10</v>
      </c>
      <c r="AB64" s="94">
        <f t="shared" si="7"/>
        <v>7.3</v>
      </c>
      <c r="AC64" s="95">
        <f t="shared" si="8"/>
        <v>6.3</v>
      </c>
      <c r="AD64" s="177"/>
    </row>
    <row r="65" spans="1:30" s="4" customFormat="1" x14ac:dyDescent="0.25">
      <c r="A65" s="126" t="str">
        <f>'Indicator Data'!A68</f>
        <v>Georgia</v>
      </c>
      <c r="B65" s="47" t="str">
        <f>'Indicator Data'!B68</f>
        <v>GEO</v>
      </c>
      <c r="C65" s="93">
        <f>IF('Indicator Data'!BR68="No data","x",ROUND(IF('Indicator Data'!BR68&gt;C$195,0,IF('Indicator Data'!BR68&lt;C$194,10,(C$195-'Indicator Data'!BR68)/(C$195-C$194)*10)),1))</f>
        <v>4.7</v>
      </c>
      <c r="D65" s="94">
        <f t="shared" si="0"/>
        <v>4.7</v>
      </c>
      <c r="E65" s="93">
        <f>IF('Indicator Data'!BT68="No data","x",ROUND(IF('Indicator Data'!BT68&gt;E$195,0,IF('Indicator Data'!BT68&lt;E$194,10,(E$195-'Indicator Data'!BT68)/(E$195-E$194)*10)),1))</f>
        <v>4.2</v>
      </c>
      <c r="F65" s="93">
        <f>IF('Indicator Data'!BS68="No data","x",ROUND(IF('Indicator Data'!BS68&gt;F$195,0,IF('Indicator Data'!BS68&lt;F$194,10,(F$195-'Indicator Data'!BS68)/(F$195-F$194)*10)),1))</f>
        <v>3.9</v>
      </c>
      <c r="G65" s="94">
        <f t="shared" si="1"/>
        <v>4.0999999999999996</v>
      </c>
      <c r="H65" s="95">
        <f t="shared" si="2"/>
        <v>4.4000000000000004</v>
      </c>
      <c r="I65" s="93">
        <f>IF('Indicator Data'!BV68="No data","x",ROUND(IF('Indicator Data'!BV68^2&gt;I$195,0,IF('Indicator Data'!BV68^2&lt;I$194,10,(I$195-'Indicator Data'!BV68^2)/(I$195-I$194)*10)),1))</f>
        <v>0.1</v>
      </c>
      <c r="J65" s="93">
        <f>IF(OR('Indicator Data'!BU68=0,'Indicator Data'!BU68="No data"),"x",ROUND(IF('Indicator Data'!BU68&gt;J$195,0,IF('Indicator Data'!BU68&lt;J$194,10,(J$195-'Indicator Data'!BU68)/(J$195-J$194)*10)),1))</f>
        <v>0</v>
      </c>
      <c r="K65" s="93">
        <f>IF('Indicator Data'!BW68="No data","x",ROUND(IF('Indicator Data'!BW68&gt;K$195,0,IF('Indicator Data'!BW68&lt;K$194,10,(K$195-'Indicator Data'!BW68)/(K$195-K$194)*10)),1))</f>
        <v>4.2</v>
      </c>
      <c r="L65" s="93">
        <f>IF('Indicator Data'!BX68="No data","x",ROUND(IF('Indicator Data'!BX68&gt;L$195,0,IF('Indicator Data'!BX68&lt;L$194,10,(L$195-'Indicator Data'!BX68)/(L$195-L$194)*10)),1))</f>
        <v>3.6</v>
      </c>
      <c r="M65" s="94">
        <f t="shared" si="3"/>
        <v>2</v>
      </c>
      <c r="N65" s="143">
        <f>IF('Indicator Data'!BY68="No data","x",'Indicator Data'!BY68/'Indicator Data'!CM68*100)</f>
        <v>82.026190818822855</v>
      </c>
      <c r="O65" s="93">
        <f t="shared" si="4"/>
        <v>1.8</v>
      </c>
      <c r="P65" s="93">
        <f>IF('Indicator Data'!BZ68="No data","x",ROUND(IF('Indicator Data'!BZ68&gt;P$195,0,IF('Indicator Data'!BZ68&lt;P$194,10,(P$195-'Indicator Data'!BZ68)/(P$195-P$194)*10)),1))</f>
        <v>1.1000000000000001</v>
      </c>
      <c r="Q65" s="93">
        <f>IF('Indicator Data'!CA68="No data","x",ROUND(IF('Indicator Data'!CA68&gt;Q$195,0,IF('Indicator Data'!CA68&lt;Q$194,10,(Q$195-'Indicator Data'!CA68)/(Q$195-Q$194)*10)),1))</f>
        <v>0.3</v>
      </c>
      <c r="R65" s="94">
        <f t="shared" si="5"/>
        <v>1.1000000000000001</v>
      </c>
      <c r="S65" s="93">
        <f>IF('Indicator Data'!CB68="No data","x",ROUND(IF('Indicator Data'!CB68&gt;S$195,0,IF('Indicator Data'!CB68&lt;S$194,10,(S$195-'Indicator Data'!CB68)/(S$195-S$194)*10)),1))</f>
        <v>0</v>
      </c>
      <c r="T65" s="143">
        <f>IF('Indicator Data'!CD68="No data","x",ROUND(IF('Indicator Data'!CD68&gt;T$195,0,IF('Indicator Data'!CD68&lt;T$194,10,(T$195-'Indicator Data'!CD68)/(T$195-T$194)*10)),1))</f>
        <v>1.2</v>
      </c>
      <c r="U65" s="143">
        <f>IF('Indicator Data'!CE68="No data","x",ROUND(IF('Indicator Data'!CE68&gt;U$195,0,IF('Indicator Data'!CE68&lt;U$194,10,(U$195-'Indicator Data'!CE68)/(U$195-U$194)*10)),1))</f>
        <v>2.4</v>
      </c>
      <c r="V65" s="143">
        <f>IF('Indicator Data'!CF68="No data","x",ROUND(IF('Indicator Data'!CF68&gt;V$195,0,IF('Indicator Data'!CF68&lt;V$194,10,(V$195-'Indicator Data'!CF68)/(V$195-V$194)*10)),1))</f>
        <v>4.0999999999999996</v>
      </c>
      <c r="W65" s="143">
        <f>IF('Indicator Data'!CC68="No data","x",ROUND(IF('Indicator Data'!CC68&gt;W$195,0,IF('Indicator Data'!CC68&lt;W$194,10,(W$195-'Indicator Data'!CC68)/(W$195-W$194)*10)),1))</f>
        <v>1</v>
      </c>
      <c r="X65" s="93">
        <f t="shared" si="6"/>
        <v>2.5666666666666664</v>
      </c>
      <c r="Y65" s="93">
        <f>IF('Indicator Data'!CG68="No data","x",ROUND(IF('Indicator Data'!CG68&gt;Y$195,0,IF('Indicator Data'!CG68&lt;Y$194,10,(Y$195-'Indicator Data'!CG68)/(Y$195-Y$194)*10)),1))</f>
        <v>7.5</v>
      </c>
      <c r="Z65" s="93">
        <f>IF('Indicator Data'!CH68="No data","x",ROUND(IF('Indicator Data'!CH68&gt;Z$195,10,IF('Indicator Data'!CH68&lt;Z$194,0,10-(Z$195-'Indicator Data'!CH68)/(Z$195-Z$194)*10)),1))</f>
        <v>0.4</v>
      </c>
      <c r="AA65" s="93">
        <f>IF('Indicator Data'!CI68="No data","x",ROUND(IF('Indicator Data'!CI68&gt;AA$195,0,IF('Indicator Data'!CI68&lt;AA$194,10,(AA$195-'Indicator Data'!CI68)/(AA$195-AA$194)*10)),1))</f>
        <v>10</v>
      </c>
      <c r="AB65" s="94">
        <f t="shared" si="7"/>
        <v>2.6</v>
      </c>
      <c r="AC65" s="95">
        <f t="shared" si="8"/>
        <v>1.9</v>
      </c>
      <c r="AD65" s="177"/>
    </row>
    <row r="66" spans="1:30" s="4" customFormat="1" x14ac:dyDescent="0.25">
      <c r="A66" s="126" t="str">
        <f>'Indicator Data'!A69</f>
        <v>Germany</v>
      </c>
      <c r="B66" s="47" t="str">
        <f>'Indicator Data'!B69</f>
        <v>DEU</v>
      </c>
      <c r="C66" s="93">
        <f>IF('Indicator Data'!BR69="No data","x",ROUND(IF('Indicator Data'!BR69&gt;C$195,0,IF('Indicator Data'!BR69&lt;C$194,10,(C$195-'Indicator Data'!BR69)/(C$195-C$194)*10)),1))</f>
        <v>2.7</v>
      </c>
      <c r="D66" s="94">
        <f t="shared" si="0"/>
        <v>2.7</v>
      </c>
      <c r="E66" s="93">
        <f>IF('Indicator Data'!BT69="No data","x",ROUND(IF('Indicator Data'!BT69&gt;E$195,0,IF('Indicator Data'!BT69&lt;E$194,10,(E$195-'Indicator Data'!BT69)/(E$195-E$194)*10)),1))</f>
        <v>2</v>
      </c>
      <c r="F66" s="93">
        <f>IF('Indicator Data'!BS69="No data","x",ROUND(IF('Indicator Data'!BS69&gt;F$195,0,IF('Indicator Data'!BS69&lt;F$194,10,(F$195-'Indicator Data'!BS69)/(F$195-F$194)*10)),1))</f>
        <v>1.6</v>
      </c>
      <c r="G66" s="94">
        <f t="shared" si="1"/>
        <v>1.8</v>
      </c>
      <c r="H66" s="95">
        <f t="shared" si="2"/>
        <v>2.2999999999999998</v>
      </c>
      <c r="I66" s="93" t="str">
        <f>IF('Indicator Data'!BV69="No data","x",ROUND(IF('Indicator Data'!BV69^2&gt;I$195,0,IF('Indicator Data'!BV69^2&lt;I$194,10,(I$195-'Indicator Data'!BV69^2)/(I$195-I$194)*10)),1))</f>
        <v>x</v>
      </c>
      <c r="J66" s="93">
        <f>IF(OR('Indicator Data'!BU69=0,'Indicator Data'!BU69="No data"),"x",ROUND(IF('Indicator Data'!BU69&gt;J$195,0,IF('Indicator Data'!BU69&lt;J$194,10,(J$195-'Indicator Data'!BU69)/(J$195-J$194)*10)),1))</f>
        <v>0</v>
      </c>
      <c r="K66" s="93">
        <f>IF('Indicator Data'!BW69="No data","x",ROUND(IF('Indicator Data'!BW69&gt;K$195,0,IF('Indicator Data'!BW69&lt;K$194,10,(K$195-'Indicator Data'!BW69)/(K$195-K$194)*10)),1))</f>
        <v>1</v>
      </c>
      <c r="L66" s="93">
        <f>IF('Indicator Data'!BX69="No data","x",ROUND(IF('Indicator Data'!BX69&gt;L$195,0,IF('Indicator Data'!BX69&lt;L$194,10,(L$195-'Indicator Data'!BX69)/(L$195-L$194)*10)),1))</f>
        <v>4.4000000000000004</v>
      </c>
      <c r="M66" s="94">
        <f t="shared" si="3"/>
        <v>1.8</v>
      </c>
      <c r="N66" s="143">
        <f>IF('Indicator Data'!BY69="No data","x",'Indicator Data'!BY69/'Indicator Data'!CM69*100)</f>
        <v>516.39555899819266</v>
      </c>
      <c r="O66" s="93">
        <f t="shared" si="4"/>
        <v>0</v>
      </c>
      <c r="P66" s="93">
        <f>IF('Indicator Data'!BZ69="No data","x",ROUND(IF('Indicator Data'!BZ69&gt;P$195,0,IF('Indicator Data'!BZ69&lt;P$194,10,(P$195-'Indicator Data'!BZ69)/(P$195-P$194)*10)),1))</f>
        <v>0.1</v>
      </c>
      <c r="Q66" s="93">
        <f>IF('Indicator Data'!CA69="No data","x",ROUND(IF('Indicator Data'!CA69&gt;Q$195,0,IF('Indicator Data'!CA69&lt;Q$194,10,(Q$195-'Indicator Data'!CA69)/(Q$195-Q$194)*10)),1))</f>
        <v>0</v>
      </c>
      <c r="R66" s="94">
        <f t="shared" si="5"/>
        <v>0</v>
      </c>
      <c r="S66" s="93">
        <f>IF('Indicator Data'!CB69="No data","x",ROUND(IF('Indicator Data'!CB69&gt;S$195,0,IF('Indicator Data'!CB69&lt;S$194,10,(S$195-'Indicator Data'!CB69)/(S$195-S$194)*10)),1))</f>
        <v>0</v>
      </c>
      <c r="T66" s="143">
        <f>IF('Indicator Data'!CD69="No data","x",ROUND(IF('Indicator Data'!CD69&gt;T$195,0,IF('Indicator Data'!CD69&lt;T$194,10,(T$195-'Indicator Data'!CD69)/(T$195-T$194)*10)),1))</f>
        <v>0.7</v>
      </c>
      <c r="U66" s="143">
        <f>IF('Indicator Data'!CE69="No data","x",ROUND(IF('Indicator Data'!CE69&gt;U$195,0,IF('Indicator Data'!CE69&lt;U$194,10,(U$195-'Indicator Data'!CE69)/(U$195-U$194)*10)),1))</f>
        <v>1</v>
      </c>
      <c r="V66" s="143">
        <f>IF('Indicator Data'!CF69="No data","x",ROUND(IF('Indicator Data'!CF69&gt;V$195,0,IF('Indicator Data'!CF69&lt;V$194,10,(V$195-'Indicator Data'!CF69)/(V$195-V$194)*10)),1))</f>
        <v>2.2000000000000002</v>
      </c>
      <c r="W66" s="143">
        <f>IF('Indicator Data'!CC69="No data","x",ROUND(IF('Indicator Data'!CC69&gt;W$195,0,IF('Indicator Data'!CC69&lt;W$194,10,(W$195-'Indicator Data'!CC69)/(W$195-W$194)*10)),1))</f>
        <v>0.5</v>
      </c>
      <c r="X66" s="93">
        <f t="shared" si="6"/>
        <v>1.3</v>
      </c>
      <c r="Y66" s="93">
        <f>IF('Indicator Data'!CG69="No data","x",ROUND(IF('Indicator Data'!CG69&gt;Y$195,0,IF('Indicator Data'!CG69&lt;Y$194,10,(Y$195-'Indicator Data'!CG69)/(Y$195-Y$194)*10)),1))</f>
        <v>0</v>
      </c>
      <c r="Z66" s="93">
        <f>IF('Indicator Data'!CH69="No data","x",ROUND(IF('Indicator Data'!CH69&gt;Z$195,10,IF('Indicator Data'!CH69&lt;Z$194,0,10-(Z$195-'Indicator Data'!CH69)/(Z$195-Z$194)*10)),1))</f>
        <v>0.1</v>
      </c>
      <c r="AA66" s="93">
        <f>IF('Indicator Data'!CI69="No data","x",ROUND(IF('Indicator Data'!CI69&gt;AA$195,0,IF('Indicator Data'!CI69&lt;AA$194,10,(AA$195-'Indicator Data'!CI69)/(AA$195-AA$194)*10)),1))</f>
        <v>10</v>
      </c>
      <c r="AB66" s="94">
        <f t="shared" si="7"/>
        <v>0.4</v>
      </c>
      <c r="AC66" s="95">
        <f t="shared" si="8"/>
        <v>0.7</v>
      </c>
      <c r="AD66" s="177"/>
    </row>
    <row r="67" spans="1:30" s="4" customFormat="1" x14ac:dyDescent="0.25">
      <c r="A67" s="126" t="str">
        <f>'Indicator Data'!A70</f>
        <v>Ghana</v>
      </c>
      <c r="B67" s="47" t="str">
        <f>'Indicator Data'!B70</f>
        <v>GHA</v>
      </c>
      <c r="C67" s="93">
        <f>IF('Indicator Data'!BR70="No data","x",ROUND(IF('Indicator Data'!BR70&gt;C$195,0,IF('Indicator Data'!BR70&lt;C$194,10,(C$195-'Indicator Data'!BR70)/(C$195-C$194)*10)),1))</f>
        <v>3.4</v>
      </c>
      <c r="D67" s="94">
        <f t="shared" si="0"/>
        <v>3.4</v>
      </c>
      <c r="E67" s="93">
        <f>IF('Indicator Data'!BT70="No data","x",ROUND(IF('Indicator Data'!BT70&gt;E$195,0,IF('Indicator Data'!BT70&lt;E$194,10,(E$195-'Indicator Data'!BT70)/(E$195-E$194)*10)),1))</f>
        <v>5.9</v>
      </c>
      <c r="F67" s="93">
        <f>IF('Indicator Data'!BS70="No data","x",ROUND(IF('Indicator Data'!BS70&gt;F$195,0,IF('Indicator Data'!BS70&lt;F$194,10,(F$195-'Indicator Data'!BS70)/(F$195-F$194)*10)),1))</f>
        <v>5.2</v>
      </c>
      <c r="G67" s="94">
        <f t="shared" si="1"/>
        <v>5.6</v>
      </c>
      <c r="H67" s="95">
        <f t="shared" si="2"/>
        <v>4.5</v>
      </c>
      <c r="I67" s="93">
        <f>IF('Indicator Data'!BV70="No data","x",ROUND(IF('Indicator Data'!BV70^2&gt;I$195,0,IF('Indicator Data'!BV70^2&lt;I$194,10,(I$195-'Indicator Data'!BV70^2)/(I$195-I$194)*10)),1))</f>
        <v>4.5</v>
      </c>
      <c r="J67" s="93">
        <f>IF(OR('Indicator Data'!BU70=0,'Indicator Data'!BU70="No data"),"x",ROUND(IF('Indicator Data'!BU70&gt;J$195,0,IF('Indicator Data'!BU70&lt;J$194,10,(J$195-'Indicator Data'!BU70)/(J$195-J$194)*10)),1))</f>
        <v>2.1</v>
      </c>
      <c r="K67" s="93">
        <f>IF('Indicator Data'!BW70="No data","x",ROUND(IF('Indicator Data'!BW70&gt;K$195,0,IF('Indicator Data'!BW70&lt;K$194,10,(K$195-'Indicator Data'!BW70)/(K$195-K$194)*10)),1))</f>
        <v>6.5</v>
      </c>
      <c r="L67" s="93">
        <f>IF('Indicator Data'!BX70="No data","x",ROUND(IF('Indicator Data'!BX70&gt;L$195,0,IF('Indicator Data'!BX70&lt;L$194,10,(L$195-'Indicator Data'!BX70)/(L$195-L$194)*10)),1))</f>
        <v>3.1</v>
      </c>
      <c r="M67" s="94">
        <f t="shared" si="3"/>
        <v>4.0999999999999996</v>
      </c>
      <c r="N67" s="143">
        <f>IF('Indicator Data'!BY70="No data","x",'Indicator Data'!BY70/'Indicator Data'!CM70*100)</f>
        <v>18.458293047376287</v>
      </c>
      <c r="O67" s="93">
        <f t="shared" si="4"/>
        <v>8.1999999999999993</v>
      </c>
      <c r="P67" s="93">
        <f>IF('Indicator Data'!BZ70="No data","x",ROUND(IF('Indicator Data'!BZ70&gt;P$195,0,IF('Indicator Data'!BZ70&lt;P$194,10,(P$195-'Indicator Data'!BZ70)/(P$195-P$194)*10)),1))</f>
        <v>9.1</v>
      </c>
      <c r="Q67" s="93">
        <f>IF('Indicator Data'!CA70="No data","x",ROUND(IF('Indicator Data'!CA70&gt;Q$195,0,IF('Indicator Data'!CA70&lt;Q$194,10,(Q$195-'Indicator Data'!CA70)/(Q$195-Q$194)*10)),1))</f>
        <v>3.7</v>
      </c>
      <c r="R67" s="94">
        <f t="shared" si="5"/>
        <v>7</v>
      </c>
      <c r="S67" s="93">
        <f>IF('Indicator Data'!CB70="No data","x",ROUND(IF('Indicator Data'!CB70&gt;S$195,0,IF('Indicator Data'!CB70&lt;S$194,10,(S$195-'Indicator Data'!CB70)/(S$195-S$194)*10)),1))</f>
        <v>9.6</v>
      </c>
      <c r="T67" s="143">
        <f>IF('Indicator Data'!CD70="No data","x",ROUND(IF('Indicator Data'!CD70&gt;T$195,0,IF('Indicator Data'!CD70&lt;T$194,10,(T$195-'Indicator Data'!CD70)/(T$195-T$194)*10)),1))</f>
        <v>1</v>
      </c>
      <c r="U67" s="143">
        <f>IF('Indicator Data'!CE70="No data","x",ROUND(IF('Indicator Data'!CE70&gt;U$195,0,IF('Indicator Data'!CE70&lt;U$194,10,(U$195-'Indicator Data'!CE70)/(U$195-U$194)*10)),1))</f>
        <v>4.0999999999999996</v>
      </c>
      <c r="V67" s="143">
        <f>IF('Indicator Data'!CF70="No data","x",ROUND(IF('Indicator Data'!CF70&gt;V$195,0,IF('Indicator Data'!CF70&lt;V$194,10,(V$195-'Indicator Data'!CF70)/(V$195-V$194)*10)),1))</f>
        <v>1</v>
      </c>
      <c r="W67" s="143">
        <f>IF('Indicator Data'!CC70="No data","x",ROUND(IF('Indicator Data'!CC70&gt;W$195,0,IF('Indicator Data'!CC70&lt;W$194,10,(W$195-'Indicator Data'!CC70)/(W$195-W$194)*10)),1))</f>
        <v>1</v>
      </c>
      <c r="X67" s="93">
        <f t="shared" si="6"/>
        <v>2.0333333333333332</v>
      </c>
      <c r="Y67" s="93">
        <f>IF('Indicator Data'!CG70="No data","x",ROUND(IF('Indicator Data'!CG70&gt;Y$195,0,IF('Indicator Data'!CG70&lt;Y$194,10,(Y$195-'Indicator Data'!CG70)/(Y$195-Y$194)*10)),1))</f>
        <v>9.5</v>
      </c>
      <c r="Z67" s="93">
        <f>IF('Indicator Data'!CH70="No data","x",ROUND(IF('Indicator Data'!CH70&gt;Z$195,10,IF('Indicator Data'!CH70&lt;Z$194,0,10-(Z$195-'Indicator Data'!CH70)/(Z$195-Z$194)*10)),1))</f>
        <v>3.5</v>
      </c>
      <c r="AA67" s="93">
        <f>IF('Indicator Data'!CI70="No data","x",ROUND(IF('Indicator Data'!CI70&gt;AA$195,0,IF('Indicator Data'!CI70&lt;AA$194,10,(AA$195-'Indicator Data'!CI70)/(AA$195-AA$194)*10)),1))</f>
        <v>10</v>
      </c>
      <c r="AB67" s="94">
        <f t="shared" si="7"/>
        <v>6.2</v>
      </c>
      <c r="AC67" s="95">
        <f t="shared" si="8"/>
        <v>5.8</v>
      </c>
      <c r="AD67" s="177"/>
    </row>
    <row r="68" spans="1:30" s="4" customFormat="1" x14ac:dyDescent="0.25">
      <c r="A68" s="126" t="str">
        <f>'Indicator Data'!A71</f>
        <v>Greece</v>
      </c>
      <c r="B68" s="47" t="str">
        <f>'Indicator Data'!B71</f>
        <v>GRC</v>
      </c>
      <c r="C68" s="93">
        <f>IF('Indicator Data'!BR71="No data","x",ROUND(IF('Indicator Data'!BR71&gt;C$195,0,IF('Indicator Data'!BR71&lt;C$194,10,(C$195-'Indicator Data'!BR71)/(C$195-C$194)*10)),1))</f>
        <v>2.2999999999999998</v>
      </c>
      <c r="D68" s="94">
        <f t="shared" ref="D68:D131" si="9">IF(C68="x","x",C68)</f>
        <v>2.2999999999999998</v>
      </c>
      <c r="E68" s="93">
        <f>IF('Indicator Data'!BT71="No data","x",ROUND(IF('Indicator Data'!BT71&gt;E$195,0,IF('Indicator Data'!BT71&lt;E$194,10,(E$195-'Indicator Data'!BT71)/(E$195-E$194)*10)),1))</f>
        <v>5.5</v>
      </c>
      <c r="F68" s="93">
        <f>IF('Indicator Data'!BS71="No data","x",ROUND(IF('Indicator Data'!BS71&gt;F$195,0,IF('Indicator Data'!BS71&lt;F$194,10,(F$195-'Indicator Data'!BS71)/(F$195-F$194)*10)),1))</f>
        <v>4.4000000000000004</v>
      </c>
      <c r="G68" s="94">
        <f t="shared" ref="G68:G131" si="10">IF(AND(E68="x",F68="x"),"x",ROUND(AVERAGE(E68,F68),1))</f>
        <v>5</v>
      </c>
      <c r="H68" s="95">
        <f t="shared" ref="H68:H131" si="11">ROUND(AVERAGE(D68,G68),1)</f>
        <v>3.7</v>
      </c>
      <c r="I68" s="93">
        <f>IF('Indicator Data'!BV71="No data","x",ROUND(IF('Indicator Data'!BV71^2&gt;I$195,0,IF('Indicator Data'!BV71^2&lt;I$194,10,(I$195-'Indicator Data'!BV71^2)/(I$195-I$194)*10)),1))</f>
        <v>1</v>
      </c>
      <c r="J68" s="93">
        <f>IF(OR('Indicator Data'!BU71=0,'Indicator Data'!BU71="No data"),"x",ROUND(IF('Indicator Data'!BU71&gt;J$195,0,IF('Indicator Data'!BU71&lt;J$194,10,(J$195-'Indicator Data'!BU71)/(J$195-J$194)*10)),1))</f>
        <v>0</v>
      </c>
      <c r="K68" s="93">
        <f>IF('Indicator Data'!BW71="No data","x",ROUND(IF('Indicator Data'!BW71&gt;K$195,0,IF('Indicator Data'!BW71&lt;K$194,10,(K$195-'Indicator Data'!BW71)/(K$195-K$194)*10)),1))</f>
        <v>3.1</v>
      </c>
      <c r="L68" s="93">
        <f>IF('Indicator Data'!BX71="No data","x",ROUND(IF('Indicator Data'!BX71&gt;L$195,0,IF('Indicator Data'!BX71&lt;L$194,10,(L$195-'Indicator Data'!BX71)/(L$195-L$194)*10)),1))</f>
        <v>4.5</v>
      </c>
      <c r="M68" s="94">
        <f t="shared" ref="M68:M131" si="12">IF(AND(I68="x",J68="x",K68="x",L68="x"),"x",ROUND(AVERAGE(I68,J68,K68,L68),1))</f>
        <v>2.2000000000000002</v>
      </c>
      <c r="N68" s="143">
        <f>IF('Indicator Data'!BY71="No data","x",'Indicator Data'!BY71/'Indicator Data'!CM71*100)</f>
        <v>131.88518231186967</v>
      </c>
      <c r="O68" s="93">
        <f t="shared" ref="O68:O131" si="13">IF(N68="x","x",ROUND(IF(N68&gt;O$195,0,IF(N68&lt;O$194,10,(O$195-N68)/(O$195-O$194)*10)),1))</f>
        <v>0</v>
      </c>
      <c r="P68" s="93">
        <f>IF('Indicator Data'!BZ71="No data","x",ROUND(IF('Indicator Data'!BZ71&gt;P$195,0,IF('Indicator Data'!BZ71&lt;P$194,10,(P$195-'Indicator Data'!BZ71)/(P$195-P$194)*10)),1))</f>
        <v>0.1</v>
      </c>
      <c r="Q68" s="93">
        <f>IF('Indicator Data'!CA71="No data","x",ROUND(IF('Indicator Data'!CA71&gt;Q$195,0,IF('Indicator Data'!CA71&lt;Q$194,10,(Q$195-'Indicator Data'!CA71)/(Q$195-Q$194)*10)),1))</f>
        <v>0</v>
      </c>
      <c r="R68" s="94">
        <f t="shared" ref="R68:R131" si="14">IF(AND(O68="x",P68="x",Q68="x"),"x",ROUND(AVERAGE(O68,Q68,P68),1))</f>
        <v>0</v>
      </c>
      <c r="S68" s="93">
        <f>IF('Indicator Data'!CB71="No data","x",ROUND(IF('Indicator Data'!CB71&gt;S$195,0,IF('Indicator Data'!CB71&lt;S$194,10,(S$195-'Indicator Data'!CB71)/(S$195-S$194)*10)),1))</f>
        <v>0</v>
      </c>
      <c r="T68" s="143">
        <f>IF('Indicator Data'!CD71="No data","x",ROUND(IF('Indicator Data'!CD71&gt;T$195,0,IF('Indicator Data'!CD71&lt;T$194,10,(T$195-'Indicator Data'!CD71)/(T$195-T$194)*10)),1))</f>
        <v>0</v>
      </c>
      <c r="U68" s="143">
        <f>IF('Indicator Data'!CE71="No data","x",ROUND(IF('Indicator Data'!CE71&gt;U$195,0,IF('Indicator Data'!CE71&lt;U$194,10,(U$195-'Indicator Data'!CE71)/(U$195-U$194)*10)),1))</f>
        <v>2.7</v>
      </c>
      <c r="V68" s="143">
        <f>IF('Indicator Data'!CF71="No data","x",ROUND(IF('Indicator Data'!CF71&gt;V$195,0,IF('Indicator Data'!CF71&lt;V$194,10,(V$195-'Indicator Data'!CF71)/(V$195-V$194)*10)),1))</f>
        <v>0.5</v>
      </c>
      <c r="W68" s="143">
        <f>IF('Indicator Data'!CC71="No data","x",ROUND(IF('Indicator Data'!CC71&gt;W$195,0,IF('Indicator Data'!CC71&lt;W$194,10,(W$195-'Indicator Data'!CC71)/(W$195-W$194)*10)),1))</f>
        <v>0.5</v>
      </c>
      <c r="X68" s="93">
        <f t="shared" ref="X68:X131" si="15">IF(AND(T68="X",U68="x",V68="x"),"x",AVERAGE(T68:V68))</f>
        <v>1.0666666666666667</v>
      </c>
      <c r="Y68" s="93">
        <f>IF('Indicator Data'!CG71="No data","x",ROUND(IF('Indicator Data'!CG71&gt;Y$195,0,IF('Indicator Data'!CG71&lt;Y$194,10,(Y$195-'Indicator Data'!CG71)/(Y$195-Y$194)*10)),1))</f>
        <v>2.5</v>
      </c>
      <c r="Z68" s="93">
        <f>IF('Indicator Data'!CH71="No data","x",ROUND(IF('Indicator Data'!CH71&gt;Z$195,10,IF('Indicator Data'!CH71&lt;Z$194,0,10-(Z$195-'Indicator Data'!CH71)/(Z$195-Z$194)*10)),1))</f>
        <v>0</v>
      </c>
      <c r="AA68" s="93">
        <f>IF('Indicator Data'!CI71="No data","x",ROUND(IF('Indicator Data'!CI71&gt;AA$195,0,IF('Indicator Data'!CI71&lt;AA$194,10,(AA$195-'Indicator Data'!CI71)/(AA$195-AA$194)*10)),1))</f>
        <v>10</v>
      </c>
      <c r="AB68" s="94">
        <f t="shared" ref="AB68:AB131" si="16">IF(AND(S68="x",X68="x",Y68="x",Z68="x"),"x",ROUND(AVERAGE(S68,X68,Y68,Z68),1))</f>
        <v>0.9</v>
      </c>
      <c r="AC68" s="95">
        <f t="shared" ref="AC68:AC131" si="17">ROUND(AVERAGE(R68,M68,AB68),1)</f>
        <v>1</v>
      </c>
      <c r="AD68" s="177"/>
    </row>
    <row r="69" spans="1:30" s="4" customFormat="1" x14ac:dyDescent="0.25">
      <c r="A69" s="126" t="str">
        <f>'Indicator Data'!A72</f>
        <v>Grenada</v>
      </c>
      <c r="B69" s="47" t="str">
        <f>'Indicator Data'!B72</f>
        <v>GRD</v>
      </c>
      <c r="C69" s="93">
        <f>IF('Indicator Data'!BR72="No data","x",ROUND(IF('Indicator Data'!BR72&gt;C$195,0,IF('Indicator Data'!BR72&lt;C$194,10,(C$195-'Indicator Data'!BR72)/(C$195-C$194)*10)),1))</f>
        <v>4.7</v>
      </c>
      <c r="D69" s="94">
        <f t="shared" si="9"/>
        <v>4.7</v>
      </c>
      <c r="E69" s="93">
        <f>IF('Indicator Data'!BT72="No data","x",ROUND(IF('Indicator Data'!BT72&gt;E$195,0,IF('Indicator Data'!BT72&lt;E$194,10,(E$195-'Indicator Data'!BT72)/(E$195-E$194)*10)),1))</f>
        <v>4.8</v>
      </c>
      <c r="F69" s="93">
        <f>IF('Indicator Data'!BS72="No data","x",ROUND(IF('Indicator Data'!BS72&gt;F$195,0,IF('Indicator Data'!BS72&lt;F$194,10,(F$195-'Indicator Data'!BS72)/(F$195-F$194)*10)),1))</f>
        <v>5.4</v>
      </c>
      <c r="G69" s="94">
        <f t="shared" si="10"/>
        <v>5.0999999999999996</v>
      </c>
      <c r="H69" s="95">
        <f t="shared" si="11"/>
        <v>4.9000000000000004</v>
      </c>
      <c r="I69" s="93" t="str">
        <f>IF('Indicator Data'!BV72="No data","x",ROUND(IF('Indicator Data'!BV72^2&gt;I$195,0,IF('Indicator Data'!BV72^2&lt;I$194,10,(I$195-'Indicator Data'!BV72^2)/(I$195-I$194)*10)),1))</f>
        <v>x</v>
      </c>
      <c r="J69" s="93">
        <f>IF(OR('Indicator Data'!BU72=0,'Indicator Data'!BU72="No data"),"x",ROUND(IF('Indicator Data'!BU72&gt;J$195,0,IF('Indicator Data'!BU72&lt;J$194,10,(J$195-'Indicator Data'!BU72)/(J$195-J$194)*10)),1))</f>
        <v>0.5</v>
      </c>
      <c r="K69" s="93">
        <f>IF('Indicator Data'!BW72="No data","x",ROUND(IF('Indicator Data'!BW72&gt;K$195,0,IF('Indicator Data'!BW72&lt;K$194,10,(K$195-'Indicator Data'!BW72)/(K$195-K$194)*10)),1))</f>
        <v>4.4000000000000004</v>
      </c>
      <c r="L69" s="93">
        <f>IF('Indicator Data'!BX72="No data","x",ROUND(IF('Indicator Data'!BX72&gt;L$195,0,IF('Indicator Data'!BX72&lt;L$194,10,(L$195-'Indicator Data'!BX72)/(L$195-L$194)*10)),1))</f>
        <v>4.5999999999999996</v>
      </c>
      <c r="M69" s="94">
        <f t="shared" si="12"/>
        <v>3.2</v>
      </c>
      <c r="N69" s="143">
        <f>IF('Indicator Data'!BY72="No data","x",'Indicator Data'!BY72/'Indicator Data'!CM72*100)</f>
        <v>232.35294117647061</v>
      </c>
      <c r="O69" s="93">
        <f t="shared" si="13"/>
        <v>0</v>
      </c>
      <c r="P69" s="93">
        <f>IF('Indicator Data'!BZ72="No data","x",ROUND(IF('Indicator Data'!BZ72&gt;P$195,0,IF('Indicator Data'!BZ72&lt;P$194,10,(P$195-'Indicator Data'!BZ72)/(P$195-P$194)*10)),1))</f>
        <v>0.9</v>
      </c>
      <c r="Q69" s="93">
        <f>IF('Indicator Data'!CA72="No data","x",ROUND(IF('Indicator Data'!CA72&gt;Q$195,0,IF('Indicator Data'!CA72&lt;Q$194,10,(Q$195-'Indicator Data'!CA72)/(Q$195-Q$194)*10)),1))</f>
        <v>0.9</v>
      </c>
      <c r="R69" s="94">
        <f t="shared" si="14"/>
        <v>0.6</v>
      </c>
      <c r="S69" s="93">
        <f>IF('Indicator Data'!CB72="No data","x",ROUND(IF('Indicator Data'!CB72&gt;S$195,0,IF('Indicator Data'!CB72&lt;S$194,10,(S$195-'Indicator Data'!CB72)/(S$195-S$194)*10)),1))</f>
        <v>6.4</v>
      </c>
      <c r="T69" s="143">
        <f>IF('Indicator Data'!CD72="No data","x",ROUND(IF('Indicator Data'!CD72&gt;T$195,0,IF('Indicator Data'!CD72&lt;T$194,10,(T$195-'Indicator Data'!CD72)/(T$195-T$194)*10)),1))</f>
        <v>0.5</v>
      </c>
      <c r="U69" s="143">
        <f>IF('Indicator Data'!CE72="No data","x",ROUND(IF('Indicator Data'!CE72&gt;U$195,0,IF('Indicator Data'!CE72&lt;U$194,10,(U$195-'Indicator Data'!CE72)/(U$195-U$194)*10)),1))</f>
        <v>2.4</v>
      </c>
      <c r="V69" s="143" t="str">
        <f>IF('Indicator Data'!CF72="No data","x",ROUND(IF('Indicator Data'!CF72&gt;V$195,0,IF('Indicator Data'!CF72&lt;V$194,10,(V$195-'Indicator Data'!CF72)/(V$195-V$194)*10)),1))</f>
        <v>x</v>
      </c>
      <c r="W69" s="143">
        <f>IF('Indicator Data'!CC72="No data","x",ROUND(IF('Indicator Data'!CC72&gt;W$195,0,IF('Indicator Data'!CC72&lt;W$194,10,(W$195-'Indicator Data'!CC72)/(W$195-W$194)*10)),1))</f>
        <v>3.6</v>
      </c>
      <c r="X69" s="93">
        <f t="shared" si="15"/>
        <v>1.45</v>
      </c>
      <c r="Y69" s="93">
        <f>IF('Indicator Data'!CG72="No data","x",ROUND(IF('Indicator Data'!CG72&gt;Y$195,0,IF('Indicator Data'!CG72&lt;Y$194,10,(Y$195-'Indicator Data'!CG72)/(Y$195-Y$194)*10)),1))</f>
        <v>7.6</v>
      </c>
      <c r="Z69" s="93">
        <f>IF('Indicator Data'!CH72="No data","x",ROUND(IF('Indicator Data'!CH72&gt;Z$195,10,IF('Indicator Data'!CH72&lt;Z$194,0,10-(Z$195-'Indicator Data'!CH72)/(Z$195-Z$194)*10)),1))</f>
        <v>0.3</v>
      </c>
      <c r="AA69" s="93">
        <f>IF('Indicator Data'!CI72="No data","x",ROUND(IF('Indicator Data'!CI72&gt;AA$195,0,IF('Indicator Data'!CI72&lt;AA$194,10,(AA$195-'Indicator Data'!CI72)/(AA$195-AA$194)*10)),1))</f>
        <v>10</v>
      </c>
      <c r="AB69" s="94">
        <f t="shared" si="16"/>
        <v>3.9</v>
      </c>
      <c r="AC69" s="95">
        <f t="shared" si="17"/>
        <v>2.6</v>
      </c>
      <c r="AD69" s="177"/>
    </row>
    <row r="70" spans="1:30" s="4" customFormat="1" x14ac:dyDescent="0.25">
      <c r="A70" s="126" t="str">
        <f>'Indicator Data'!A73</f>
        <v>Guatemala</v>
      </c>
      <c r="B70" s="47" t="str">
        <f>'Indicator Data'!B73</f>
        <v>GTM</v>
      </c>
      <c r="C70" s="93">
        <f>IF('Indicator Data'!BR73="No data","x",ROUND(IF('Indicator Data'!BR73&gt;C$195,0,IF('Indicator Data'!BR73&lt;C$194,10,(C$195-'Indicator Data'!BR73)/(C$195-C$194)*10)),1))</f>
        <v>5.5</v>
      </c>
      <c r="D70" s="94">
        <f t="shared" si="9"/>
        <v>5.5</v>
      </c>
      <c r="E70" s="93">
        <f>IF('Indicator Data'!BT73="No data","x",ROUND(IF('Indicator Data'!BT73&gt;E$195,0,IF('Indicator Data'!BT73&lt;E$194,10,(E$195-'Indicator Data'!BT73)/(E$195-E$194)*10)),1))</f>
        <v>7.3</v>
      </c>
      <c r="F70" s="93">
        <f>IF('Indicator Data'!BS73="No data","x",ROUND(IF('Indicator Data'!BS73&gt;F$195,0,IF('Indicator Data'!BS73&lt;F$194,10,(F$195-'Indicator Data'!BS73)/(F$195-F$194)*10)),1))</f>
        <v>6.3</v>
      </c>
      <c r="G70" s="94">
        <f t="shared" si="10"/>
        <v>6.8</v>
      </c>
      <c r="H70" s="95">
        <f t="shared" si="11"/>
        <v>6.2</v>
      </c>
      <c r="I70" s="93">
        <f>IF('Indicator Data'!BV73="No data","x",ROUND(IF('Indicator Data'!BV73^2&gt;I$195,0,IF('Indicator Data'!BV73^2&lt;I$194,10,(I$195-'Indicator Data'!BV73^2)/(I$195-I$194)*10)),1))</f>
        <v>4.0999999999999996</v>
      </c>
      <c r="J70" s="93">
        <f>IF(OR('Indicator Data'!BU73=0,'Indicator Data'!BU73="No data"),"x",ROUND(IF('Indicator Data'!BU73&gt;J$195,0,IF('Indicator Data'!BU73&lt;J$194,10,(J$195-'Indicator Data'!BU73)/(J$195-J$194)*10)),1))</f>
        <v>0.7</v>
      </c>
      <c r="K70" s="93">
        <f>IF('Indicator Data'!BW73="No data","x",ROUND(IF('Indicator Data'!BW73&gt;K$195,0,IF('Indicator Data'!BW73&lt;K$194,10,(K$195-'Indicator Data'!BW73)/(K$195-K$194)*10)),1))</f>
        <v>6.6</v>
      </c>
      <c r="L70" s="93">
        <f>IF('Indicator Data'!BX73="No data","x",ROUND(IF('Indicator Data'!BX73&gt;L$195,0,IF('Indicator Data'!BX73&lt;L$194,10,(L$195-'Indicator Data'!BX73)/(L$195-L$194)*10)),1))</f>
        <v>4.3</v>
      </c>
      <c r="M70" s="94">
        <f t="shared" si="12"/>
        <v>3.9</v>
      </c>
      <c r="N70" s="143">
        <f>IF('Indicator Data'!BY73="No data","x",'Indicator Data'!BY73/'Indicator Data'!CM73*100)</f>
        <v>19.596864501679732</v>
      </c>
      <c r="O70" s="93">
        <f t="shared" si="13"/>
        <v>8.1</v>
      </c>
      <c r="P70" s="93">
        <f>IF('Indicator Data'!BZ73="No data","x",ROUND(IF('Indicator Data'!BZ73&gt;P$195,0,IF('Indicator Data'!BZ73&lt;P$194,10,(P$195-'Indicator Data'!BZ73)/(P$195-P$194)*10)),1))</f>
        <v>3.9</v>
      </c>
      <c r="Q70" s="93">
        <f>IF('Indicator Data'!CA73="No data","x",ROUND(IF('Indicator Data'!CA73&gt;Q$195,0,IF('Indicator Data'!CA73&lt;Q$194,10,(Q$195-'Indicator Data'!CA73)/(Q$195-Q$194)*10)),1))</f>
        <v>1.2</v>
      </c>
      <c r="R70" s="94">
        <f t="shared" si="14"/>
        <v>4.4000000000000004</v>
      </c>
      <c r="S70" s="93">
        <f>IF('Indicator Data'!CB73="No data","x",ROUND(IF('Indicator Data'!CB73&gt;S$195,0,IF('Indicator Data'!CB73&lt;S$194,10,(S$195-'Indicator Data'!CB73)/(S$195-S$194)*10)),1))</f>
        <v>9.1</v>
      </c>
      <c r="T70" s="143">
        <f>IF('Indicator Data'!CD73="No data","x",ROUND(IF('Indicator Data'!CD73&gt;T$195,0,IF('Indicator Data'!CD73&lt;T$194,10,(T$195-'Indicator Data'!CD73)/(T$195-T$194)*10)),1))</f>
        <v>3.2</v>
      </c>
      <c r="U70" s="143">
        <f>IF('Indicator Data'!CE73="No data","x",ROUND(IF('Indicator Data'!CE73&gt;U$195,0,IF('Indicator Data'!CE73&lt;U$194,10,(U$195-'Indicator Data'!CE73)/(U$195-U$194)*10)),1))</f>
        <v>5.8</v>
      </c>
      <c r="V70" s="143">
        <f>IF('Indicator Data'!CF73="No data","x",ROUND(IF('Indicator Data'!CF73&gt;V$195,0,IF('Indicator Data'!CF73&lt;V$194,10,(V$195-'Indicator Data'!CF73)/(V$195-V$194)*10)),1))</f>
        <v>3.1</v>
      </c>
      <c r="W70" s="143">
        <f>IF('Indicator Data'!CC73="No data","x",ROUND(IF('Indicator Data'!CC73&gt;W$195,0,IF('Indicator Data'!CC73&lt;W$194,10,(W$195-'Indicator Data'!CC73)/(W$195-W$194)*10)),1))</f>
        <v>3.3</v>
      </c>
      <c r="X70" s="93">
        <f t="shared" si="15"/>
        <v>4.0333333333333332</v>
      </c>
      <c r="Y70" s="93">
        <f>IF('Indicator Data'!CG73="No data","x",ROUND(IF('Indicator Data'!CG73&gt;Y$195,0,IF('Indicator Data'!CG73&lt;Y$194,10,(Y$195-'Indicator Data'!CG73)/(Y$195-Y$194)*10)),1))</f>
        <v>8.6</v>
      </c>
      <c r="Z70" s="93">
        <f>IF('Indicator Data'!CH73="No data","x",ROUND(IF('Indicator Data'!CH73&gt;Z$195,10,IF('Indicator Data'!CH73&lt;Z$194,0,10-(Z$195-'Indicator Data'!CH73)/(Z$195-Z$194)*10)),1))</f>
        <v>1</v>
      </c>
      <c r="AA70" s="93">
        <f>IF('Indicator Data'!CI73="No data","x",ROUND(IF('Indicator Data'!CI73&gt;AA$195,0,IF('Indicator Data'!CI73&lt;AA$194,10,(AA$195-'Indicator Data'!CI73)/(AA$195-AA$194)*10)),1))</f>
        <v>10</v>
      </c>
      <c r="AB70" s="94">
        <f t="shared" si="16"/>
        <v>5.7</v>
      </c>
      <c r="AC70" s="95">
        <f t="shared" si="17"/>
        <v>4.7</v>
      </c>
      <c r="AD70" s="177"/>
    </row>
    <row r="71" spans="1:30" s="4" customFormat="1" x14ac:dyDescent="0.25">
      <c r="A71" s="126" t="str">
        <f>'Indicator Data'!A74</f>
        <v>Guinea</v>
      </c>
      <c r="B71" s="47" t="str">
        <f>'Indicator Data'!B74</f>
        <v>GIN</v>
      </c>
      <c r="C71" s="93">
        <f>IF('Indicator Data'!BR74="No data","x",ROUND(IF('Indicator Data'!BR74&gt;C$195,0,IF('Indicator Data'!BR74&lt;C$194,10,(C$195-'Indicator Data'!BR74)/(C$195-C$194)*10)),1))</f>
        <v>5</v>
      </c>
      <c r="D71" s="94">
        <f t="shared" si="9"/>
        <v>5</v>
      </c>
      <c r="E71" s="93">
        <f>IF('Indicator Data'!BT74="No data","x",ROUND(IF('Indicator Data'!BT74&gt;E$195,0,IF('Indicator Data'!BT74&lt;E$194,10,(E$195-'Indicator Data'!BT74)/(E$195-E$194)*10)),1))</f>
        <v>7.2</v>
      </c>
      <c r="F71" s="93">
        <f>IF('Indicator Data'!BS74="No data","x",ROUND(IF('Indicator Data'!BS74&gt;F$195,0,IF('Indicator Data'!BS74&lt;F$194,10,(F$195-'Indicator Data'!BS74)/(F$195-F$194)*10)),1))</f>
        <v>7.1</v>
      </c>
      <c r="G71" s="94">
        <f t="shared" si="10"/>
        <v>7.2</v>
      </c>
      <c r="H71" s="95">
        <f t="shared" si="11"/>
        <v>6.1</v>
      </c>
      <c r="I71" s="93">
        <f>IF('Indicator Data'!BV74="No data","x",ROUND(IF('Indicator Data'!BV74^2&gt;I$195,0,IF('Indicator Data'!BV74^2&lt;I$194,10,(I$195-'Indicator Data'!BV74^2)/(I$195-I$194)*10)),1))</f>
        <v>10</v>
      </c>
      <c r="J71" s="93">
        <f>IF(OR('Indicator Data'!BU74=0,'Indicator Data'!BU74="No data"),"x",ROUND(IF('Indicator Data'!BU74&gt;J$195,0,IF('Indicator Data'!BU74&lt;J$194,10,(J$195-'Indicator Data'!BU74)/(J$195-J$194)*10)),1))</f>
        <v>6.5</v>
      </c>
      <c r="K71" s="93">
        <f>IF('Indicator Data'!BW74="No data","x",ROUND(IF('Indicator Data'!BW74&gt;K$195,0,IF('Indicator Data'!BW74&lt;K$194,10,(K$195-'Indicator Data'!BW74)/(K$195-K$194)*10)),1))</f>
        <v>9</v>
      </c>
      <c r="L71" s="93">
        <f>IF('Indicator Data'!BX74="No data","x",ROUND(IF('Indicator Data'!BX74&gt;L$195,0,IF('Indicator Data'!BX74&lt;L$194,10,(L$195-'Indicator Data'!BX74)/(L$195-L$194)*10)),1))</f>
        <v>5.9</v>
      </c>
      <c r="M71" s="94">
        <f t="shared" si="12"/>
        <v>7.9</v>
      </c>
      <c r="N71" s="143">
        <f>IF('Indicator Data'!BY74="No data","x",'Indicator Data'!BY74/'Indicator Data'!CM74*100)</f>
        <v>13.836887514243854</v>
      </c>
      <c r="O71" s="93">
        <f t="shared" si="13"/>
        <v>8.6999999999999993</v>
      </c>
      <c r="P71" s="93">
        <f>IF('Indicator Data'!BZ74="No data","x",ROUND(IF('Indicator Data'!BZ74&gt;P$195,0,IF('Indicator Data'!BZ74&lt;P$194,10,(P$195-'Indicator Data'!BZ74)/(P$195-P$194)*10)),1))</f>
        <v>8.6</v>
      </c>
      <c r="Q71" s="93">
        <f>IF('Indicator Data'!CA74="No data","x",ROUND(IF('Indicator Data'!CA74&gt;Q$195,0,IF('Indicator Data'!CA74&lt;Q$194,10,(Q$195-'Indicator Data'!CA74)/(Q$195-Q$194)*10)),1))</f>
        <v>7.6</v>
      </c>
      <c r="R71" s="94">
        <f t="shared" si="14"/>
        <v>8.3000000000000007</v>
      </c>
      <c r="S71" s="93">
        <f>IF('Indicator Data'!CB74="No data","x",ROUND(IF('Indicator Data'!CB74&gt;S$195,0,IF('Indicator Data'!CB74&lt;S$194,10,(S$195-'Indicator Data'!CB74)/(S$195-S$194)*10)),1))</f>
        <v>9.8000000000000007</v>
      </c>
      <c r="T71" s="143">
        <f>IF('Indicator Data'!CD74="No data","x",ROUND(IF('Indicator Data'!CD74&gt;T$195,0,IF('Indicator Data'!CD74&lt;T$194,10,(T$195-'Indicator Data'!CD74)/(T$195-T$194)*10)),1))</f>
        <v>7.1</v>
      </c>
      <c r="U71" s="143" t="str">
        <f>IF('Indicator Data'!CE74="No data","x",ROUND(IF('Indicator Data'!CE74&gt;U$195,0,IF('Indicator Data'!CE74&lt;U$194,10,(U$195-'Indicator Data'!CE74)/(U$195-U$194)*10)),1))</f>
        <v>x</v>
      </c>
      <c r="V71" s="143" t="str">
        <f>IF('Indicator Data'!CF74="No data","x",ROUND(IF('Indicator Data'!CF74&gt;V$195,0,IF('Indicator Data'!CF74&lt;V$194,10,(V$195-'Indicator Data'!CF74)/(V$195-V$194)*10)),1))</f>
        <v>x</v>
      </c>
      <c r="W71" s="143">
        <f>IF('Indicator Data'!CC74="No data","x",ROUND(IF('Indicator Data'!CC74&gt;W$195,0,IF('Indicator Data'!CC74&lt;W$194,10,(W$195-'Indicator Data'!CC74)/(W$195-W$194)*10)),1))</f>
        <v>10</v>
      </c>
      <c r="X71" s="93">
        <f t="shared" si="15"/>
        <v>7.1</v>
      </c>
      <c r="Y71" s="93">
        <f>IF('Indicator Data'!CG74="No data","x",ROUND(IF('Indicator Data'!CG74&gt;Y$195,0,IF('Indicator Data'!CG74&lt;Y$194,10,(Y$195-'Indicator Data'!CG74)/(Y$195-Y$194)*10)),1))</f>
        <v>9.8000000000000007</v>
      </c>
      <c r="Z71" s="93">
        <f>IF('Indicator Data'!CH74="No data","x",ROUND(IF('Indicator Data'!CH74&gt;Z$195,10,IF('Indicator Data'!CH74&lt;Z$194,0,10-(Z$195-'Indicator Data'!CH74)/(Z$195-Z$194)*10)),1))</f>
        <v>7.5</v>
      </c>
      <c r="AA71" s="93">
        <f>IF('Indicator Data'!CI74="No data","x",ROUND(IF('Indicator Data'!CI74&gt;AA$195,0,IF('Indicator Data'!CI74&lt;AA$194,10,(AA$195-'Indicator Data'!CI74)/(AA$195-AA$194)*10)),1))</f>
        <v>10</v>
      </c>
      <c r="AB71" s="94">
        <f t="shared" si="16"/>
        <v>8.6</v>
      </c>
      <c r="AC71" s="95">
        <f t="shared" si="17"/>
        <v>8.3000000000000007</v>
      </c>
      <c r="AD71" s="177"/>
    </row>
    <row r="72" spans="1:30" s="4" customFormat="1" x14ac:dyDescent="0.25">
      <c r="A72" s="126" t="str">
        <f>'Indicator Data'!A75</f>
        <v>Guinea-Bissau</v>
      </c>
      <c r="B72" s="47" t="str">
        <f>'Indicator Data'!B75</f>
        <v>GNB</v>
      </c>
      <c r="C72" s="93">
        <f>IF('Indicator Data'!BR75="No data","x",ROUND(IF('Indicator Data'!BR75&gt;C$195,0,IF('Indicator Data'!BR75&lt;C$194,10,(C$195-'Indicator Data'!BR75)/(C$195-C$194)*10)),1))</f>
        <v>7.8</v>
      </c>
      <c r="D72" s="94">
        <f t="shared" si="9"/>
        <v>7.8</v>
      </c>
      <c r="E72" s="93">
        <f>IF('Indicator Data'!BT75="No data","x",ROUND(IF('Indicator Data'!BT75&gt;E$195,0,IF('Indicator Data'!BT75&lt;E$194,10,(E$195-'Indicator Data'!BT75)/(E$195-E$194)*10)),1))</f>
        <v>8.4</v>
      </c>
      <c r="F72" s="93">
        <f>IF('Indicator Data'!BS75="No data","x",ROUND(IF('Indicator Data'!BS75&gt;F$195,0,IF('Indicator Data'!BS75&lt;F$194,10,(F$195-'Indicator Data'!BS75)/(F$195-F$194)*10)),1))</f>
        <v>8.5</v>
      </c>
      <c r="G72" s="94">
        <f t="shared" si="10"/>
        <v>8.5</v>
      </c>
      <c r="H72" s="95">
        <f t="shared" si="11"/>
        <v>8.1999999999999993</v>
      </c>
      <c r="I72" s="93">
        <f>IF('Indicator Data'!BV75="No data","x",ROUND(IF('Indicator Data'!BV75^2&gt;I$195,0,IF('Indicator Data'!BV75^2&lt;I$194,10,(I$195-'Indicator Data'!BV75^2)/(I$195-I$194)*10)),1))</f>
        <v>7.1</v>
      </c>
      <c r="J72" s="93">
        <f>IF(OR('Indicator Data'!BU75=0,'Indicator Data'!BU75="No data"),"x",ROUND(IF('Indicator Data'!BU75&gt;J$195,0,IF('Indicator Data'!BU75&lt;J$194,10,(J$195-'Indicator Data'!BU75)/(J$195-J$194)*10)),1))</f>
        <v>7.4</v>
      </c>
      <c r="K72" s="93">
        <f>IF('Indicator Data'!BW75="No data","x",ROUND(IF('Indicator Data'!BW75&gt;K$195,0,IF('Indicator Data'!BW75&lt;K$194,10,(K$195-'Indicator Data'!BW75)/(K$195-K$194)*10)),1))</f>
        <v>9.6</v>
      </c>
      <c r="L72" s="93">
        <f>IF('Indicator Data'!BX75="No data","x",ROUND(IF('Indicator Data'!BX75&gt;L$195,0,IF('Indicator Data'!BX75&lt;L$194,10,(L$195-'Indicator Data'!BX75)/(L$195-L$194)*10)),1))</f>
        <v>6.7</v>
      </c>
      <c r="M72" s="94">
        <f t="shared" si="12"/>
        <v>7.7</v>
      </c>
      <c r="N72" s="143">
        <f>IF('Indicator Data'!BY75="No data","x",'Indicator Data'!BY75/'Indicator Data'!CM75*100)</f>
        <v>12.091038406827881</v>
      </c>
      <c r="O72" s="93">
        <f t="shared" si="13"/>
        <v>8.9</v>
      </c>
      <c r="P72" s="93">
        <f>IF('Indicator Data'!BZ75="No data","x",ROUND(IF('Indicator Data'!BZ75&gt;P$195,0,IF('Indicator Data'!BZ75&lt;P$194,10,(P$195-'Indicator Data'!BZ75)/(P$195-P$194)*10)),1))</f>
        <v>8.8000000000000007</v>
      </c>
      <c r="Q72" s="93">
        <f>IF('Indicator Data'!CA75="No data","x",ROUND(IF('Indicator Data'!CA75&gt;Q$195,0,IF('Indicator Data'!CA75&lt;Q$194,10,(Q$195-'Indicator Data'!CA75)/(Q$195-Q$194)*10)),1))</f>
        <v>6.7</v>
      </c>
      <c r="R72" s="94">
        <f t="shared" si="14"/>
        <v>8.1</v>
      </c>
      <c r="S72" s="93">
        <f>IF('Indicator Data'!CB75="No data","x",ROUND(IF('Indicator Data'!CB75&gt;S$195,0,IF('Indicator Data'!CB75&lt;S$194,10,(S$195-'Indicator Data'!CB75)/(S$195-S$194)*10)),1))</f>
        <v>9.5</v>
      </c>
      <c r="T72" s="143">
        <f>IF('Indicator Data'!CD75="No data","x",ROUND(IF('Indicator Data'!CD75&gt;T$195,0,IF('Indicator Data'!CD75&lt;T$194,10,(T$195-'Indicator Data'!CD75)/(T$195-T$194)*10)),1))</f>
        <v>2</v>
      </c>
      <c r="U72" s="143" t="str">
        <f>IF('Indicator Data'!CE75="No data","x",ROUND(IF('Indicator Data'!CE75&gt;U$195,0,IF('Indicator Data'!CE75&lt;U$194,10,(U$195-'Indicator Data'!CE75)/(U$195-U$194)*10)),1))</f>
        <v>x</v>
      </c>
      <c r="V72" s="143">
        <f>IF('Indicator Data'!CF75="No data","x",ROUND(IF('Indicator Data'!CF75&gt;V$195,0,IF('Indicator Data'!CF75&lt;V$194,10,(V$195-'Indicator Data'!CF75)/(V$195-V$194)*10)),1))</f>
        <v>3.2</v>
      </c>
      <c r="W72" s="143">
        <f>IF('Indicator Data'!CC75="No data","x",ROUND(IF('Indicator Data'!CC75&gt;W$195,0,IF('Indicator Data'!CC75&lt;W$194,10,(W$195-'Indicator Data'!CC75)/(W$195-W$194)*10)),1))</f>
        <v>4.5999999999999996</v>
      </c>
      <c r="X72" s="93">
        <f t="shared" si="15"/>
        <v>2.6</v>
      </c>
      <c r="Y72" s="93">
        <f>IF('Indicator Data'!CG75="No data","x",ROUND(IF('Indicator Data'!CG75&gt;Y$195,0,IF('Indicator Data'!CG75&lt;Y$194,10,(Y$195-'Indicator Data'!CG75)/(Y$195-Y$194)*10)),1))</f>
        <v>9.8000000000000007</v>
      </c>
      <c r="Z72" s="93">
        <f>IF('Indicator Data'!CH75="No data","x",ROUND(IF('Indicator Data'!CH75&gt;Z$195,10,IF('Indicator Data'!CH75&lt;Z$194,0,10-(Z$195-'Indicator Data'!CH75)/(Z$195-Z$194)*10)),1))</f>
        <v>6.1</v>
      </c>
      <c r="AA72" s="93">
        <f>IF('Indicator Data'!CI75="No data","x",ROUND(IF('Indicator Data'!CI75&gt;AA$195,0,IF('Indicator Data'!CI75&lt;AA$194,10,(AA$195-'Indicator Data'!CI75)/(AA$195-AA$194)*10)),1))</f>
        <v>10</v>
      </c>
      <c r="AB72" s="94">
        <f t="shared" si="16"/>
        <v>7</v>
      </c>
      <c r="AC72" s="95">
        <f t="shared" si="17"/>
        <v>7.6</v>
      </c>
      <c r="AD72" s="177"/>
    </row>
    <row r="73" spans="1:30" s="4" customFormat="1" x14ac:dyDescent="0.25">
      <c r="A73" s="126" t="str">
        <f>'Indicator Data'!A76</f>
        <v>Guyana</v>
      </c>
      <c r="B73" s="47" t="str">
        <f>'Indicator Data'!B76</f>
        <v>GUY</v>
      </c>
      <c r="C73" s="93" t="str">
        <f>IF('Indicator Data'!BR76="No data","x",ROUND(IF('Indicator Data'!BR76&gt;C$195,0,IF('Indicator Data'!BR76&lt;C$194,10,(C$195-'Indicator Data'!BR76)/(C$195-C$194)*10)),1))</f>
        <v>x</v>
      </c>
      <c r="D73" s="94" t="str">
        <f t="shared" si="9"/>
        <v>x</v>
      </c>
      <c r="E73" s="93">
        <f>IF('Indicator Data'!BT76="No data","x",ROUND(IF('Indicator Data'!BT76&gt;E$195,0,IF('Indicator Data'!BT76&lt;E$194,10,(E$195-'Indicator Data'!BT76)/(E$195-E$194)*10)),1))</f>
        <v>6.3</v>
      </c>
      <c r="F73" s="93">
        <f>IF('Indicator Data'!BS76="No data","x",ROUND(IF('Indicator Data'!BS76&gt;F$195,0,IF('Indicator Data'!BS76&lt;F$194,10,(F$195-'Indicator Data'!BS76)/(F$195-F$194)*10)),1))</f>
        <v>5.6</v>
      </c>
      <c r="G73" s="94">
        <f t="shared" si="10"/>
        <v>6</v>
      </c>
      <c r="H73" s="95">
        <f t="shared" si="11"/>
        <v>6</v>
      </c>
      <c r="I73" s="93">
        <f>IF('Indicator Data'!BV76="No data","x",ROUND(IF('Indicator Data'!BV76^2&gt;I$195,0,IF('Indicator Data'!BV76^2&lt;I$194,10,(I$195-'Indicator Data'!BV76^2)/(I$195-I$194)*10)),1))</f>
        <v>2.6</v>
      </c>
      <c r="J73" s="93">
        <f>IF(OR('Indicator Data'!BU76=0,'Indicator Data'!BU76="No data"),"x",ROUND(IF('Indicator Data'!BU76&gt;J$195,0,IF('Indicator Data'!BU76&lt;J$194,10,(J$195-'Indicator Data'!BU76)/(J$195-J$194)*10)),1))</f>
        <v>0.9</v>
      </c>
      <c r="K73" s="93">
        <f>IF('Indicator Data'!BW76="No data","x",ROUND(IF('Indicator Data'!BW76&gt;K$195,0,IF('Indicator Data'!BW76&lt;K$194,10,(K$195-'Indicator Data'!BW76)/(K$195-K$194)*10)),1))</f>
        <v>6.4</v>
      </c>
      <c r="L73" s="93">
        <f>IF('Indicator Data'!BX76="No data","x",ROUND(IF('Indicator Data'!BX76&gt;L$195,0,IF('Indicator Data'!BX76&lt;L$194,10,(L$195-'Indicator Data'!BX76)/(L$195-L$194)*10)),1))</f>
        <v>6.8</v>
      </c>
      <c r="M73" s="94">
        <f t="shared" si="12"/>
        <v>4.2</v>
      </c>
      <c r="N73" s="143">
        <f>IF('Indicator Data'!BY76="No data","x",'Indicator Data'!BY76/'Indicator Data'!CM76*100)</f>
        <v>2.1336042672085345</v>
      </c>
      <c r="O73" s="93">
        <f t="shared" si="13"/>
        <v>9.9</v>
      </c>
      <c r="P73" s="93">
        <f>IF('Indicator Data'!BZ76="No data","x",ROUND(IF('Indicator Data'!BZ76&gt;P$195,0,IF('Indicator Data'!BZ76&lt;P$194,10,(P$195-'Indicator Data'!BZ76)/(P$195-P$194)*10)),1))</f>
        <v>1.6</v>
      </c>
      <c r="Q73" s="93">
        <f>IF('Indicator Data'!CA76="No data","x",ROUND(IF('Indicator Data'!CA76&gt;Q$195,0,IF('Indicator Data'!CA76&lt;Q$194,10,(Q$195-'Indicator Data'!CA76)/(Q$195-Q$194)*10)),1))</f>
        <v>0.9</v>
      </c>
      <c r="R73" s="94">
        <f t="shared" si="14"/>
        <v>4.0999999999999996</v>
      </c>
      <c r="S73" s="93">
        <f>IF('Indicator Data'!CB76="No data","x",ROUND(IF('Indicator Data'!CB76&gt;S$195,0,IF('Indicator Data'!CB76&lt;S$194,10,(S$195-'Indicator Data'!CB76)/(S$195-S$194)*10)),1))</f>
        <v>8</v>
      </c>
      <c r="T73" s="143">
        <f>IF('Indicator Data'!CD76="No data","x",ROUND(IF('Indicator Data'!CD76&gt;T$195,0,IF('Indicator Data'!CD76&lt;T$194,10,(T$195-'Indicator Data'!CD76)/(T$195-T$194)*10)),1))</f>
        <v>0.3</v>
      </c>
      <c r="U73" s="143">
        <f>IF('Indicator Data'!CE76="No data","x",ROUND(IF('Indicator Data'!CE76&gt;U$195,0,IF('Indicator Data'!CE76&lt;U$194,10,(U$195-'Indicator Data'!CE76)/(U$195-U$194)*10)),1))</f>
        <v>0.8</v>
      </c>
      <c r="V73" s="143">
        <f>IF('Indicator Data'!CF76="No data","x",ROUND(IF('Indicator Data'!CF76&gt;V$195,0,IF('Indicator Data'!CF76&lt;V$194,10,(V$195-'Indicator Data'!CF76)/(V$195-V$194)*10)),1))</f>
        <v>1.2</v>
      </c>
      <c r="W73" s="143">
        <f>IF('Indicator Data'!CC76="No data","x",ROUND(IF('Indicator Data'!CC76&gt;W$195,0,IF('Indicator Data'!CC76&lt;W$194,10,(W$195-'Indicator Data'!CC76)/(W$195-W$194)*10)),1))</f>
        <v>0</v>
      </c>
      <c r="X73" s="93">
        <f t="shared" si="15"/>
        <v>0.76666666666666661</v>
      </c>
      <c r="Y73" s="93">
        <f>IF('Indicator Data'!CG76="No data","x",ROUND(IF('Indicator Data'!CG76&gt;Y$195,0,IF('Indicator Data'!CG76&lt;Y$194,10,(Y$195-'Indicator Data'!CG76)/(Y$195-Y$194)*10)),1))</f>
        <v>9</v>
      </c>
      <c r="Z73" s="93">
        <f>IF('Indicator Data'!CH76="No data","x",ROUND(IF('Indicator Data'!CH76&gt;Z$195,10,IF('Indicator Data'!CH76&lt;Z$194,0,10-(Z$195-'Indicator Data'!CH76)/(Z$195-Z$194)*10)),1))</f>
        <v>2.5</v>
      </c>
      <c r="AA73" s="93">
        <f>IF('Indicator Data'!CI76="No data","x",ROUND(IF('Indicator Data'!CI76&gt;AA$195,0,IF('Indicator Data'!CI76&lt;AA$194,10,(AA$195-'Indicator Data'!CI76)/(AA$195-AA$194)*10)),1))</f>
        <v>10</v>
      </c>
      <c r="AB73" s="94">
        <f t="shared" si="16"/>
        <v>5.0999999999999996</v>
      </c>
      <c r="AC73" s="95">
        <f t="shared" si="17"/>
        <v>4.5</v>
      </c>
      <c r="AD73" s="177"/>
    </row>
    <row r="74" spans="1:30" s="4" customFormat="1" x14ac:dyDescent="0.25">
      <c r="A74" s="126" t="str">
        <f>'Indicator Data'!A77</f>
        <v>Haiti</v>
      </c>
      <c r="B74" s="47" t="str">
        <f>'Indicator Data'!B77</f>
        <v>HTI</v>
      </c>
      <c r="C74" s="93">
        <f>IF('Indicator Data'!BR77="No data","x",ROUND(IF('Indicator Data'!BR77&gt;C$195,0,IF('Indicator Data'!BR77&lt;C$194,10,(C$195-'Indicator Data'!BR77)/(C$195-C$194)*10)),1))</f>
        <v>6.7</v>
      </c>
      <c r="D74" s="94">
        <f t="shared" si="9"/>
        <v>6.7</v>
      </c>
      <c r="E74" s="93">
        <f>IF('Indicator Data'!BT77="No data","x",ROUND(IF('Indicator Data'!BT77&gt;E$195,0,IF('Indicator Data'!BT77&lt;E$194,10,(E$195-'Indicator Data'!BT77)/(E$195-E$194)*10)),1))</f>
        <v>8</v>
      </c>
      <c r="F74" s="93">
        <f>IF('Indicator Data'!BS77="No data","x",ROUND(IF('Indicator Data'!BS77&gt;F$195,0,IF('Indicator Data'!BS77&lt;F$194,10,(F$195-'Indicator Data'!BS77)/(F$195-F$194)*10)),1))</f>
        <v>9.1</v>
      </c>
      <c r="G74" s="94">
        <f t="shared" si="10"/>
        <v>8.6</v>
      </c>
      <c r="H74" s="95">
        <f t="shared" si="11"/>
        <v>7.7</v>
      </c>
      <c r="I74" s="93">
        <f>IF('Indicator Data'!BV77="No data","x",ROUND(IF('Indicator Data'!BV77^2&gt;I$195,0,IF('Indicator Data'!BV77^2&lt;I$194,10,(I$195-'Indicator Data'!BV77^2)/(I$195-I$194)*10)),1))</f>
        <v>6.9</v>
      </c>
      <c r="J74" s="93">
        <f>IF(OR('Indicator Data'!BU77=0,'Indicator Data'!BU77="No data"),"x",ROUND(IF('Indicator Data'!BU77&gt;J$195,0,IF('Indicator Data'!BU77&lt;J$194,10,(J$195-'Indicator Data'!BU77)/(J$195-J$194)*10)),1))</f>
        <v>5.6</v>
      </c>
      <c r="K74" s="93">
        <f>IF('Indicator Data'!BW77="No data","x",ROUND(IF('Indicator Data'!BW77&gt;K$195,0,IF('Indicator Data'!BW77&lt;K$194,10,(K$195-'Indicator Data'!BW77)/(K$195-K$194)*10)),1))</f>
        <v>8.8000000000000007</v>
      </c>
      <c r="L74" s="93">
        <f>IF('Indicator Data'!BX77="No data","x",ROUND(IF('Indicator Data'!BX77&gt;L$195,0,IF('Indicator Data'!BX77&lt;L$194,10,(L$195-'Indicator Data'!BX77)/(L$195-L$194)*10)),1))</f>
        <v>7.2</v>
      </c>
      <c r="M74" s="94">
        <f t="shared" si="12"/>
        <v>7.1</v>
      </c>
      <c r="N74" s="143">
        <f>IF('Indicator Data'!BY77="No data","x",'Indicator Data'!BY77/'Indicator Data'!CM77*100)</f>
        <v>83.454281567489119</v>
      </c>
      <c r="O74" s="93">
        <f t="shared" si="13"/>
        <v>1.7</v>
      </c>
      <c r="P74" s="93">
        <f>IF('Indicator Data'!BZ77="No data","x",ROUND(IF('Indicator Data'!BZ77&gt;P$195,0,IF('Indicator Data'!BZ77&lt;P$194,10,(P$195-'Indicator Data'!BZ77)/(P$195-P$194)*10)),1))</f>
        <v>7.3</v>
      </c>
      <c r="Q74" s="93">
        <f>IF('Indicator Data'!CA77="No data","x",ROUND(IF('Indicator Data'!CA77&gt;Q$195,0,IF('Indicator Data'!CA77&lt;Q$194,10,(Q$195-'Indicator Data'!CA77)/(Q$195-Q$194)*10)),1))</f>
        <v>6.9</v>
      </c>
      <c r="R74" s="94">
        <f t="shared" si="14"/>
        <v>5.3</v>
      </c>
      <c r="S74" s="93">
        <f>IF('Indicator Data'!CB77="No data","x",ROUND(IF('Indicator Data'!CB77&gt;S$195,0,IF('Indicator Data'!CB77&lt;S$194,10,(S$195-'Indicator Data'!CB77)/(S$195-S$194)*10)),1))</f>
        <v>9.4</v>
      </c>
      <c r="T74" s="143">
        <f>IF('Indicator Data'!CD77="No data","x",ROUND(IF('Indicator Data'!CD77&gt;T$195,0,IF('Indicator Data'!CD77&lt;T$194,10,(T$195-'Indicator Data'!CD77)/(T$195-T$194)*10)),1))</f>
        <v>6.9</v>
      </c>
      <c r="U74" s="143">
        <f>IF('Indicator Data'!CE77="No data","x",ROUND(IF('Indicator Data'!CE77&gt;U$195,0,IF('Indicator Data'!CE77&lt;U$194,10,(U$195-'Indicator Data'!CE77)/(U$195-U$194)*10)),1))</f>
        <v>10</v>
      </c>
      <c r="V74" s="143" t="str">
        <f>IF('Indicator Data'!CF77="No data","x",ROUND(IF('Indicator Data'!CF77&gt;V$195,0,IF('Indicator Data'!CF77&lt;V$194,10,(V$195-'Indicator Data'!CF77)/(V$195-V$194)*10)),1))</f>
        <v>x</v>
      </c>
      <c r="W74" s="143">
        <f>IF('Indicator Data'!CC77="No data","x",ROUND(IF('Indicator Data'!CC77&gt;W$195,0,IF('Indicator Data'!CC77&lt;W$194,10,(W$195-'Indicator Data'!CC77)/(W$195-W$194)*10)),1))</f>
        <v>10</v>
      </c>
      <c r="X74" s="93">
        <f t="shared" si="15"/>
        <v>8.4499999999999993</v>
      </c>
      <c r="Y74" s="93">
        <f>IF('Indicator Data'!CG77="No data","x",ROUND(IF('Indicator Data'!CG77&gt;Y$195,0,IF('Indicator Data'!CG77&lt;Y$194,10,(Y$195-'Indicator Data'!CG77)/(Y$195-Y$194)*10)),1))</f>
        <v>9.8000000000000007</v>
      </c>
      <c r="Z74" s="93">
        <f>IF('Indicator Data'!CH77="No data","x",ROUND(IF('Indicator Data'!CH77&gt;Z$195,10,IF('Indicator Data'!CH77&lt;Z$194,0,10-(Z$195-'Indicator Data'!CH77)/(Z$195-Z$194)*10)),1))</f>
        <v>4</v>
      </c>
      <c r="AA74" s="93">
        <f>IF('Indicator Data'!CI77="No data","x",ROUND(IF('Indicator Data'!CI77&gt;AA$195,0,IF('Indicator Data'!CI77&lt;AA$194,10,(AA$195-'Indicator Data'!CI77)/(AA$195-AA$194)*10)),1))</f>
        <v>10</v>
      </c>
      <c r="AB74" s="94">
        <f t="shared" si="16"/>
        <v>7.9</v>
      </c>
      <c r="AC74" s="95">
        <f t="shared" si="17"/>
        <v>6.8</v>
      </c>
      <c r="AD74" s="177"/>
    </row>
    <row r="75" spans="1:30" s="4" customFormat="1" x14ac:dyDescent="0.25">
      <c r="A75" s="126" t="str">
        <f>'Indicator Data'!A78</f>
        <v>Honduras</v>
      </c>
      <c r="B75" s="47" t="str">
        <f>'Indicator Data'!B78</f>
        <v>HND</v>
      </c>
      <c r="C75" s="93">
        <f>IF('Indicator Data'!BR78="No data","x",ROUND(IF('Indicator Data'!BR78&gt;C$195,0,IF('Indicator Data'!BR78&lt;C$194,10,(C$195-'Indicator Data'!BR78)/(C$195-C$194)*10)),1))</f>
        <v>5.2</v>
      </c>
      <c r="D75" s="94">
        <f t="shared" si="9"/>
        <v>5.2</v>
      </c>
      <c r="E75" s="93">
        <f>IF('Indicator Data'!BT78="No data","x",ROUND(IF('Indicator Data'!BT78&gt;E$195,0,IF('Indicator Data'!BT78&lt;E$194,10,(E$195-'Indicator Data'!BT78)/(E$195-E$194)*10)),1))</f>
        <v>7.1</v>
      </c>
      <c r="F75" s="93">
        <f>IF('Indicator Data'!BS78="No data","x",ROUND(IF('Indicator Data'!BS78&gt;F$195,0,IF('Indicator Data'!BS78&lt;F$194,10,(F$195-'Indicator Data'!BS78)/(F$195-F$194)*10)),1))</f>
        <v>6</v>
      </c>
      <c r="G75" s="94">
        <f t="shared" si="10"/>
        <v>6.6</v>
      </c>
      <c r="H75" s="95">
        <f t="shared" si="11"/>
        <v>5.9</v>
      </c>
      <c r="I75" s="93">
        <f>IF('Indicator Data'!BV78="No data","x",ROUND(IF('Indicator Data'!BV78^2&gt;I$195,0,IF('Indicator Data'!BV78^2&lt;I$194,10,(I$195-'Indicator Data'!BV78^2)/(I$195-I$194)*10)),1))</f>
        <v>2.2999999999999998</v>
      </c>
      <c r="J75" s="93">
        <f>IF(OR('Indicator Data'!BU78=0,'Indicator Data'!BU78="No data"),"x",ROUND(IF('Indicator Data'!BU78&gt;J$195,0,IF('Indicator Data'!BU78&lt;J$194,10,(J$195-'Indicator Data'!BU78)/(J$195-J$194)*10)),1))</f>
        <v>1.4</v>
      </c>
      <c r="K75" s="93">
        <f>IF('Indicator Data'!BW78="No data","x",ROUND(IF('Indicator Data'!BW78&gt;K$195,0,IF('Indicator Data'!BW78&lt;K$194,10,(K$195-'Indicator Data'!BW78)/(K$195-K$194)*10)),1))</f>
        <v>7</v>
      </c>
      <c r="L75" s="93">
        <f>IF('Indicator Data'!BX78="No data","x",ROUND(IF('Indicator Data'!BX78&gt;L$195,0,IF('Indicator Data'!BX78&lt;L$194,10,(L$195-'Indicator Data'!BX78)/(L$195-L$194)*10)),1))</f>
        <v>5.6</v>
      </c>
      <c r="M75" s="94">
        <f t="shared" si="12"/>
        <v>4.0999999999999996</v>
      </c>
      <c r="N75" s="143">
        <f>IF('Indicator Data'!BY78="No data","x",'Indicator Data'!BY78/'Indicator Data'!CM78*100)</f>
        <v>13.406023773348824</v>
      </c>
      <c r="O75" s="93">
        <f t="shared" si="13"/>
        <v>8.6999999999999993</v>
      </c>
      <c r="P75" s="93">
        <f>IF('Indicator Data'!BZ78="No data","x",ROUND(IF('Indicator Data'!BZ78&gt;P$195,0,IF('Indicator Data'!BZ78&lt;P$194,10,(P$195-'Indicator Data'!BZ78)/(P$195-P$194)*10)),1))</f>
        <v>2.1</v>
      </c>
      <c r="Q75" s="93">
        <f>IF('Indicator Data'!CA78="No data","x",ROUND(IF('Indicator Data'!CA78&gt;Q$195,0,IF('Indicator Data'!CA78&lt;Q$194,10,(Q$195-'Indicator Data'!CA78)/(Q$195-Q$194)*10)),1))</f>
        <v>1</v>
      </c>
      <c r="R75" s="94">
        <f t="shared" si="14"/>
        <v>3.9</v>
      </c>
      <c r="S75" s="93">
        <f>IF('Indicator Data'!CB78="No data","x",ROUND(IF('Indicator Data'!CB78&gt;S$195,0,IF('Indicator Data'!CB78&lt;S$194,10,(S$195-'Indicator Data'!CB78)/(S$195-S$194)*10)),1))</f>
        <v>9.1999999999999993</v>
      </c>
      <c r="T75" s="143">
        <f>IF('Indicator Data'!CD78="No data","x",ROUND(IF('Indicator Data'!CD78&gt;T$195,0,IF('Indicator Data'!CD78&lt;T$194,10,(T$195-'Indicator Data'!CD78)/(T$195-T$194)*10)),1))</f>
        <v>0.3</v>
      </c>
      <c r="U75" s="143" t="str">
        <f>IF('Indicator Data'!CE78="No data","x",ROUND(IF('Indicator Data'!CE78&gt;U$195,0,IF('Indicator Data'!CE78&lt;U$194,10,(U$195-'Indicator Data'!CE78)/(U$195-U$194)*10)),1))</f>
        <v>x</v>
      </c>
      <c r="V75" s="143">
        <f>IF('Indicator Data'!CF78="No data","x",ROUND(IF('Indicator Data'!CF78&gt;V$195,0,IF('Indicator Data'!CF78&lt;V$194,10,(V$195-'Indicator Data'!CF78)/(V$195-V$194)*10)),1))</f>
        <v>0.3</v>
      </c>
      <c r="W75" s="143">
        <f>IF('Indicator Data'!CC78="No data","x",ROUND(IF('Indicator Data'!CC78&gt;W$195,0,IF('Indicator Data'!CC78&lt;W$194,10,(W$195-'Indicator Data'!CC78)/(W$195-W$194)*10)),1))</f>
        <v>0.5</v>
      </c>
      <c r="X75" s="93">
        <f t="shared" si="15"/>
        <v>0.3</v>
      </c>
      <c r="Y75" s="93">
        <f>IF('Indicator Data'!CG78="No data","x",ROUND(IF('Indicator Data'!CG78&gt;Y$195,0,IF('Indicator Data'!CG78&lt;Y$194,10,(Y$195-'Indicator Data'!CG78)/(Y$195-Y$194)*10)),1))</f>
        <v>8.8000000000000007</v>
      </c>
      <c r="Z75" s="93">
        <f>IF('Indicator Data'!CH78="No data","x",ROUND(IF('Indicator Data'!CH78&gt;Z$195,10,IF('Indicator Data'!CH78&lt;Z$194,0,10-(Z$195-'Indicator Data'!CH78)/(Z$195-Z$194)*10)),1))</f>
        <v>1.4</v>
      </c>
      <c r="AA75" s="93">
        <f>IF('Indicator Data'!CI78="No data","x",ROUND(IF('Indicator Data'!CI78&gt;AA$195,0,IF('Indicator Data'!CI78&lt;AA$194,10,(AA$195-'Indicator Data'!CI78)/(AA$195-AA$194)*10)),1))</f>
        <v>10</v>
      </c>
      <c r="AB75" s="94">
        <f t="shared" si="16"/>
        <v>4.9000000000000004</v>
      </c>
      <c r="AC75" s="95">
        <f t="shared" si="17"/>
        <v>4.3</v>
      </c>
      <c r="AD75" s="177"/>
    </row>
    <row r="76" spans="1:30" s="4" customFormat="1" x14ac:dyDescent="0.25">
      <c r="A76" s="126" t="str">
        <f>'Indicator Data'!A79</f>
        <v>Hungary</v>
      </c>
      <c r="B76" s="47" t="str">
        <f>'Indicator Data'!B79</f>
        <v>HUN</v>
      </c>
      <c r="C76" s="93">
        <f>IF('Indicator Data'!BR79="No data","x",ROUND(IF('Indicator Data'!BR79&gt;C$195,0,IF('Indicator Data'!BR79&lt;C$194,10,(C$195-'Indicator Data'!BR79)/(C$195-C$194)*10)),1))</f>
        <v>1.4</v>
      </c>
      <c r="D76" s="94">
        <f t="shared" si="9"/>
        <v>1.4</v>
      </c>
      <c r="E76" s="93">
        <f>IF('Indicator Data'!BT79="No data","x",ROUND(IF('Indicator Data'!BT79&gt;E$195,0,IF('Indicator Data'!BT79&lt;E$194,10,(E$195-'Indicator Data'!BT79)/(E$195-E$194)*10)),1))</f>
        <v>5.4</v>
      </c>
      <c r="F76" s="93">
        <f>IF('Indicator Data'!BS79="No data","x",ROUND(IF('Indicator Data'!BS79&gt;F$195,0,IF('Indicator Data'!BS79&lt;F$194,10,(F$195-'Indicator Data'!BS79)/(F$195-F$194)*10)),1))</f>
        <v>4</v>
      </c>
      <c r="G76" s="94">
        <f t="shared" si="10"/>
        <v>4.7</v>
      </c>
      <c r="H76" s="95">
        <f t="shared" si="11"/>
        <v>3.1</v>
      </c>
      <c r="I76" s="93">
        <f>IF('Indicator Data'!BV79="No data","x",ROUND(IF('Indicator Data'!BV79^2&gt;I$195,0,IF('Indicator Data'!BV79^2&lt;I$194,10,(I$195-'Indicator Data'!BV79^2)/(I$195-I$194)*10)),1))</f>
        <v>0.1</v>
      </c>
      <c r="J76" s="93">
        <f>IF(OR('Indicator Data'!BU79=0,'Indicator Data'!BU79="No data"),"x",ROUND(IF('Indicator Data'!BU79&gt;J$195,0,IF('Indicator Data'!BU79&lt;J$194,10,(J$195-'Indicator Data'!BU79)/(J$195-J$194)*10)),1))</f>
        <v>0</v>
      </c>
      <c r="K76" s="93">
        <f>IF('Indicator Data'!BW79="No data","x",ROUND(IF('Indicator Data'!BW79&gt;K$195,0,IF('Indicator Data'!BW79&lt;K$194,10,(K$195-'Indicator Data'!BW79)/(K$195-K$194)*10)),1))</f>
        <v>2.1</v>
      </c>
      <c r="L76" s="93">
        <f>IF('Indicator Data'!BX79="No data","x",ROUND(IF('Indicator Data'!BX79&gt;L$195,0,IF('Indicator Data'!BX79&lt;L$194,10,(L$195-'Indicator Data'!BX79)/(L$195-L$194)*10)),1))</f>
        <v>4.0999999999999996</v>
      </c>
      <c r="M76" s="94">
        <f t="shared" si="12"/>
        <v>1.6</v>
      </c>
      <c r="N76" s="143">
        <f>IF('Indicator Data'!BY79="No data","x",'Indicator Data'!BY79/'Indicator Data'!CM79*100)</f>
        <v>176.73699326190214</v>
      </c>
      <c r="O76" s="93">
        <f t="shared" si="13"/>
        <v>0</v>
      </c>
      <c r="P76" s="93">
        <f>IF('Indicator Data'!BZ79="No data","x",ROUND(IF('Indicator Data'!BZ79&gt;P$195,0,IF('Indicator Data'!BZ79&lt;P$194,10,(P$195-'Indicator Data'!BZ79)/(P$195-P$194)*10)),1))</f>
        <v>0.2</v>
      </c>
      <c r="Q76" s="93">
        <f>IF('Indicator Data'!CA79="No data","x",ROUND(IF('Indicator Data'!CA79&gt;Q$195,0,IF('Indicator Data'!CA79&lt;Q$194,10,(Q$195-'Indicator Data'!CA79)/(Q$195-Q$194)*10)),1))</f>
        <v>0</v>
      </c>
      <c r="R76" s="94">
        <f t="shared" si="14"/>
        <v>0.1</v>
      </c>
      <c r="S76" s="93">
        <f>IF('Indicator Data'!CB79="No data","x",ROUND(IF('Indicator Data'!CB79&gt;S$195,0,IF('Indicator Data'!CB79&lt;S$194,10,(S$195-'Indicator Data'!CB79)/(S$195-S$194)*10)),1))</f>
        <v>1.9</v>
      </c>
      <c r="T76" s="143">
        <f>IF('Indicator Data'!CD79="No data","x",ROUND(IF('Indicator Data'!CD79&gt;T$195,0,IF('Indicator Data'!CD79&lt;T$194,10,(T$195-'Indicator Data'!CD79)/(T$195-T$194)*10)),1))</f>
        <v>0</v>
      </c>
      <c r="U76" s="143">
        <f>IF('Indicator Data'!CE79="No data","x",ROUND(IF('Indicator Data'!CE79&gt;U$195,0,IF('Indicator Data'!CE79&lt;U$194,10,(U$195-'Indicator Data'!CE79)/(U$195-U$194)*10)),1))</f>
        <v>0</v>
      </c>
      <c r="V76" s="143">
        <f>IF('Indicator Data'!CF79="No data","x",ROUND(IF('Indicator Data'!CF79&gt;V$195,0,IF('Indicator Data'!CF79&lt;V$194,10,(V$195-'Indicator Data'!CF79)/(V$195-V$194)*10)),1))</f>
        <v>0.2</v>
      </c>
      <c r="W76" s="143">
        <f>IF('Indicator Data'!CC79="No data","x",ROUND(IF('Indicator Data'!CC79&gt;W$195,0,IF('Indicator Data'!CC79&lt;W$194,10,(W$195-'Indicator Data'!CC79)/(W$195-W$194)*10)),1))</f>
        <v>0</v>
      </c>
      <c r="X76" s="93">
        <f t="shared" si="15"/>
        <v>6.6666666666666666E-2</v>
      </c>
      <c r="Y76" s="93">
        <f>IF('Indicator Data'!CG79="No data","x",ROUND(IF('Indicator Data'!CG79&gt;Y$195,0,IF('Indicator Data'!CG79&lt;Y$194,10,(Y$195-'Indicator Data'!CG79)/(Y$195-Y$194)*10)),1))</f>
        <v>3.5</v>
      </c>
      <c r="Z76" s="93">
        <f>IF('Indicator Data'!CH79="No data","x",ROUND(IF('Indicator Data'!CH79&gt;Z$195,10,IF('Indicator Data'!CH79&lt;Z$194,0,10-(Z$195-'Indicator Data'!CH79)/(Z$195-Z$194)*10)),1))</f>
        <v>0.2</v>
      </c>
      <c r="AA76" s="93">
        <f>IF('Indicator Data'!CI79="No data","x",ROUND(IF('Indicator Data'!CI79&gt;AA$195,0,IF('Indicator Data'!CI79&lt;AA$194,10,(AA$195-'Indicator Data'!CI79)/(AA$195-AA$194)*10)),1))</f>
        <v>10</v>
      </c>
      <c r="AB76" s="94">
        <f t="shared" si="16"/>
        <v>1.4</v>
      </c>
      <c r="AC76" s="95">
        <f t="shared" si="17"/>
        <v>1</v>
      </c>
      <c r="AD76" s="177"/>
    </row>
    <row r="77" spans="1:30" s="4" customFormat="1" x14ac:dyDescent="0.25">
      <c r="A77" s="126" t="str">
        <f>'Indicator Data'!A80</f>
        <v>Iceland</v>
      </c>
      <c r="B77" s="47" t="str">
        <f>'Indicator Data'!B80</f>
        <v>ISL</v>
      </c>
      <c r="C77" s="93" t="str">
        <f>IF('Indicator Data'!BR80="No data","x",ROUND(IF('Indicator Data'!BR80&gt;C$195,0,IF('Indicator Data'!BR80&lt;C$194,10,(C$195-'Indicator Data'!BR80)/(C$195-C$194)*10)),1))</f>
        <v>x</v>
      </c>
      <c r="D77" s="94" t="str">
        <f t="shared" si="9"/>
        <v>x</v>
      </c>
      <c r="E77" s="93">
        <f>IF('Indicator Data'!BT80="No data","x",ROUND(IF('Indicator Data'!BT80&gt;E$195,0,IF('Indicator Data'!BT80&lt;E$194,10,(E$195-'Indicator Data'!BT80)/(E$195-E$194)*10)),1))</f>
        <v>2.4</v>
      </c>
      <c r="F77" s="93">
        <f>IF('Indicator Data'!BS80="No data","x",ROUND(IF('Indicator Data'!BS80&gt;F$195,0,IF('Indicator Data'!BS80&lt;F$194,10,(F$195-'Indicator Data'!BS80)/(F$195-F$194)*10)),1))</f>
        <v>2.1</v>
      </c>
      <c r="G77" s="94">
        <f t="shared" si="10"/>
        <v>2.2999999999999998</v>
      </c>
      <c r="H77" s="95">
        <f t="shared" si="11"/>
        <v>2.2999999999999998</v>
      </c>
      <c r="I77" s="93" t="str">
        <f>IF('Indicator Data'!BV80="No data","x",ROUND(IF('Indicator Data'!BV80^2&gt;I$195,0,IF('Indicator Data'!BV80^2&lt;I$194,10,(I$195-'Indicator Data'!BV80^2)/(I$195-I$194)*10)),1))</f>
        <v>x</v>
      </c>
      <c r="J77" s="93">
        <f>IF(OR('Indicator Data'!BU80=0,'Indicator Data'!BU80="No data"),"x",ROUND(IF('Indicator Data'!BU80&gt;J$195,0,IF('Indicator Data'!BU80&lt;J$194,10,(J$195-'Indicator Data'!BU80)/(J$195-J$194)*10)),1))</f>
        <v>0</v>
      </c>
      <c r="K77" s="93">
        <f>IF('Indicator Data'!BW80="No data","x",ROUND(IF('Indicator Data'!BW80&gt;K$195,0,IF('Indicator Data'!BW80&lt;K$194,10,(K$195-'Indicator Data'!BW80)/(K$195-K$194)*10)),1))</f>
        <v>0.2</v>
      </c>
      <c r="L77" s="93">
        <f>IF('Indicator Data'!BX80="No data","x",ROUND(IF('Indicator Data'!BX80&gt;L$195,0,IF('Indicator Data'!BX80&lt;L$194,10,(L$195-'Indicator Data'!BX80)/(L$195-L$194)*10)),1))</f>
        <v>4.2</v>
      </c>
      <c r="M77" s="94">
        <f t="shared" si="12"/>
        <v>1.5</v>
      </c>
      <c r="N77" s="143">
        <f>IF('Indicator Data'!BY80="No data","x",'Indicator Data'!BY80/'Indicator Data'!CM80*100)</f>
        <v>23.940149625935163</v>
      </c>
      <c r="O77" s="93">
        <f t="shared" si="13"/>
        <v>7.7</v>
      </c>
      <c r="P77" s="93">
        <f>IF('Indicator Data'!BZ80="No data","x",ROUND(IF('Indicator Data'!BZ80&gt;P$195,0,IF('Indicator Data'!BZ80&lt;P$194,10,(P$195-'Indicator Data'!BZ80)/(P$195-P$194)*10)),1))</f>
        <v>0.1</v>
      </c>
      <c r="Q77" s="93">
        <f>IF('Indicator Data'!CA80="No data","x",ROUND(IF('Indicator Data'!CA80&gt;Q$195,0,IF('Indicator Data'!CA80&lt;Q$194,10,(Q$195-'Indicator Data'!CA80)/(Q$195-Q$194)*10)),1))</f>
        <v>0</v>
      </c>
      <c r="R77" s="94">
        <f t="shared" si="14"/>
        <v>2.6</v>
      </c>
      <c r="S77" s="93">
        <f>IF('Indicator Data'!CB80="No data","x",ROUND(IF('Indicator Data'!CB80&gt;S$195,0,IF('Indicator Data'!CB80&lt;S$194,10,(S$195-'Indicator Data'!CB80)/(S$195-S$194)*10)),1))</f>
        <v>0.1</v>
      </c>
      <c r="T77" s="143">
        <f>IF('Indicator Data'!CD80="No data","x",ROUND(IF('Indicator Data'!CD80&gt;T$195,0,IF('Indicator Data'!CD80&lt;T$194,10,(T$195-'Indicator Data'!CD80)/(T$195-T$194)*10)),1))</f>
        <v>1.4</v>
      </c>
      <c r="U77" s="143">
        <f>IF('Indicator Data'!CE80="No data","x",ROUND(IF('Indicator Data'!CE80&gt;U$195,0,IF('Indicator Data'!CE80&lt;U$194,10,(U$195-'Indicator Data'!CE80)/(U$195-U$194)*10)),1))</f>
        <v>0.7</v>
      </c>
      <c r="V77" s="143">
        <f>IF('Indicator Data'!CF80="No data","x",ROUND(IF('Indicator Data'!CF80&gt;V$195,0,IF('Indicator Data'!CF80&lt;V$194,10,(V$195-'Indicator Data'!CF80)/(V$195-V$194)*10)),1))</f>
        <v>1.5</v>
      </c>
      <c r="W77" s="143">
        <f>IF('Indicator Data'!CC80="No data","x",ROUND(IF('Indicator Data'!CC80&gt;W$195,0,IF('Indicator Data'!CC80&lt;W$194,10,(W$195-'Indicator Data'!CC80)/(W$195-W$194)*10)),1))</f>
        <v>1.8</v>
      </c>
      <c r="X77" s="93">
        <f t="shared" si="15"/>
        <v>1.2</v>
      </c>
      <c r="Y77" s="93">
        <f>IF('Indicator Data'!CG80="No data","x",ROUND(IF('Indicator Data'!CG80&gt;Y$195,0,IF('Indicator Data'!CG80&lt;Y$194,10,(Y$195-'Indicator Data'!CG80)/(Y$195-Y$194)*10)),1))</f>
        <v>0</v>
      </c>
      <c r="Z77" s="93">
        <f>IF('Indicator Data'!CH80="No data","x",ROUND(IF('Indicator Data'!CH80&gt;Z$195,10,IF('Indicator Data'!CH80&lt;Z$194,0,10-(Z$195-'Indicator Data'!CH80)/(Z$195-Z$194)*10)),1))</f>
        <v>0</v>
      </c>
      <c r="AA77" s="93">
        <f>IF('Indicator Data'!CI80="No data","x",ROUND(IF('Indicator Data'!CI80&gt;AA$195,0,IF('Indicator Data'!CI80&lt;AA$194,10,(AA$195-'Indicator Data'!CI80)/(AA$195-AA$194)*10)),1))</f>
        <v>10</v>
      </c>
      <c r="AB77" s="94">
        <f t="shared" si="16"/>
        <v>0.3</v>
      </c>
      <c r="AC77" s="95">
        <f t="shared" si="17"/>
        <v>1.5</v>
      </c>
      <c r="AD77" s="177"/>
    </row>
    <row r="78" spans="1:30" s="4" customFormat="1" x14ac:dyDescent="0.25">
      <c r="A78" s="126" t="str">
        <f>'Indicator Data'!A81</f>
        <v>India</v>
      </c>
      <c r="B78" s="47" t="str">
        <f>'Indicator Data'!B81</f>
        <v>IND</v>
      </c>
      <c r="C78" s="93">
        <f>IF('Indicator Data'!BR81="No data","x",ROUND(IF('Indicator Data'!BR81&gt;C$195,0,IF('Indicator Data'!BR81&lt;C$194,10,(C$195-'Indicator Data'!BR81)/(C$195-C$194)*10)),1))</f>
        <v>1.8</v>
      </c>
      <c r="D78" s="94">
        <f t="shared" si="9"/>
        <v>1.8</v>
      </c>
      <c r="E78" s="93">
        <f>IF('Indicator Data'!BT81="No data","x",ROUND(IF('Indicator Data'!BT81&gt;E$195,0,IF('Indicator Data'!BT81&lt;E$194,10,(E$195-'Indicator Data'!BT81)/(E$195-E$194)*10)),1))</f>
        <v>5.9</v>
      </c>
      <c r="F78" s="93">
        <f>IF('Indicator Data'!BS81="No data","x",ROUND(IF('Indicator Data'!BS81&gt;F$195,0,IF('Indicator Data'!BS81&lt;F$194,10,(F$195-'Indicator Data'!BS81)/(F$195-F$194)*10)),1))</f>
        <v>4.8</v>
      </c>
      <c r="G78" s="94">
        <f t="shared" si="10"/>
        <v>5.4</v>
      </c>
      <c r="H78" s="95">
        <f t="shared" si="11"/>
        <v>3.6</v>
      </c>
      <c r="I78" s="93">
        <f>IF('Indicator Data'!BV81="No data","x",ROUND(IF('Indicator Data'!BV81^2&gt;I$195,0,IF('Indicator Data'!BV81^2&lt;I$194,10,(I$195-'Indicator Data'!BV81^2)/(I$195-I$194)*10)),1))</f>
        <v>5.3</v>
      </c>
      <c r="J78" s="93">
        <f>IF(OR('Indicator Data'!BU81=0,'Indicator Data'!BU81="No data"),"x",ROUND(IF('Indicator Data'!BU81&gt;J$195,0,IF('Indicator Data'!BU81&lt;J$194,10,(J$195-'Indicator Data'!BU81)/(J$195-J$194)*10)),1))</f>
        <v>0.7</v>
      </c>
      <c r="K78" s="93">
        <f>IF('Indicator Data'!BW81="No data","x",ROUND(IF('Indicator Data'!BW81&gt;K$195,0,IF('Indicator Data'!BW81&lt;K$194,10,(K$195-'Indicator Data'!BW81)/(K$195-K$194)*10)),1))</f>
        <v>7.1</v>
      </c>
      <c r="L78" s="93">
        <f>IF('Indicator Data'!BX81="No data","x",ROUND(IF('Indicator Data'!BX81&gt;L$195,0,IF('Indicator Data'!BX81&lt;L$194,10,(L$195-'Indicator Data'!BX81)/(L$195-L$194)*10)),1))</f>
        <v>5.8</v>
      </c>
      <c r="M78" s="94">
        <f t="shared" si="12"/>
        <v>4.7</v>
      </c>
      <c r="N78" s="143">
        <f>IF('Indicator Data'!BY81="No data","x",'Indicator Data'!BY81/'Indicator Data'!CM81*100)</f>
        <v>24.552753103568893</v>
      </c>
      <c r="O78" s="93">
        <f t="shared" si="13"/>
        <v>7.6</v>
      </c>
      <c r="P78" s="93">
        <f>IF('Indicator Data'!BZ81="No data","x",ROUND(IF('Indicator Data'!BZ81&gt;P$195,0,IF('Indicator Data'!BZ81&lt;P$194,10,(P$195-'Indicator Data'!BZ81)/(P$195-P$194)*10)),1))</f>
        <v>4.5</v>
      </c>
      <c r="Q78" s="93">
        <f>IF('Indicator Data'!CA81="No data","x",ROUND(IF('Indicator Data'!CA81&gt;Q$195,0,IF('Indicator Data'!CA81&lt;Q$194,10,(Q$195-'Indicator Data'!CA81)/(Q$195-Q$194)*10)),1))</f>
        <v>1.5</v>
      </c>
      <c r="R78" s="94">
        <f t="shared" si="14"/>
        <v>4.5</v>
      </c>
      <c r="S78" s="93">
        <f>IF('Indicator Data'!CB81="No data","x",ROUND(IF('Indicator Data'!CB81&gt;S$195,0,IF('Indicator Data'!CB81&lt;S$194,10,(S$195-'Indicator Data'!CB81)/(S$195-S$194)*10)),1))</f>
        <v>8.1</v>
      </c>
      <c r="T78" s="143">
        <f>IF('Indicator Data'!CD81="No data","x",ROUND(IF('Indicator Data'!CD81&gt;T$195,0,IF('Indicator Data'!CD81&lt;T$194,10,(T$195-'Indicator Data'!CD81)/(T$195-T$194)*10)),1))</f>
        <v>1.9</v>
      </c>
      <c r="U78" s="143">
        <f>IF('Indicator Data'!CE81="No data","x",ROUND(IF('Indicator Data'!CE81&gt;U$195,0,IF('Indicator Data'!CE81&lt;U$194,10,(U$195-'Indicator Data'!CE81)/(U$195-U$194)*10)),1))</f>
        <v>3.9</v>
      </c>
      <c r="V78" s="143" t="str">
        <f>IF('Indicator Data'!CF81="No data","x",ROUND(IF('Indicator Data'!CF81&gt;V$195,0,IF('Indicator Data'!CF81&lt;V$194,10,(V$195-'Indicator Data'!CF81)/(V$195-V$194)*10)),1))</f>
        <v>x</v>
      </c>
      <c r="W78" s="143">
        <f>IF('Indicator Data'!CC81="No data","x",ROUND(IF('Indicator Data'!CC81&gt;W$195,0,IF('Indicator Data'!CC81&lt;W$194,10,(W$195-'Indicator Data'!CC81)/(W$195-W$194)*10)),1))</f>
        <v>2.8</v>
      </c>
      <c r="X78" s="93">
        <f t="shared" si="15"/>
        <v>2.9</v>
      </c>
      <c r="Y78" s="93">
        <f>IF('Indicator Data'!CG81="No data","x",ROUND(IF('Indicator Data'!CG81&gt;Y$195,0,IF('Indicator Data'!CG81&lt;Y$194,10,(Y$195-'Indicator Data'!CG81)/(Y$195-Y$194)*10)),1))</f>
        <v>9.4</v>
      </c>
      <c r="Z78" s="93">
        <f>IF('Indicator Data'!CH81="No data","x",ROUND(IF('Indicator Data'!CH81&gt;Z$195,10,IF('Indicator Data'!CH81&lt;Z$194,0,10-(Z$195-'Indicator Data'!CH81)/(Z$195-Z$194)*10)),1))</f>
        <v>1.9</v>
      </c>
      <c r="AA78" s="93">
        <f>IF('Indicator Data'!CI81="No data","x",ROUND(IF('Indicator Data'!CI81&gt;AA$195,0,IF('Indicator Data'!CI81&lt;AA$194,10,(AA$195-'Indicator Data'!CI81)/(AA$195-AA$194)*10)),1))</f>
        <v>10</v>
      </c>
      <c r="AB78" s="94">
        <f t="shared" si="16"/>
        <v>5.6</v>
      </c>
      <c r="AC78" s="95">
        <f t="shared" si="17"/>
        <v>4.9000000000000004</v>
      </c>
      <c r="AD78" s="177"/>
    </row>
    <row r="79" spans="1:30" s="4" customFormat="1" x14ac:dyDescent="0.25">
      <c r="A79" s="126" t="str">
        <f>'Indicator Data'!A82</f>
        <v>Indonesia</v>
      </c>
      <c r="B79" s="47" t="str">
        <f>'Indicator Data'!B82</f>
        <v>IDN</v>
      </c>
      <c r="C79" s="93">
        <f>IF('Indicator Data'!BR82="No data","x",ROUND(IF('Indicator Data'!BR82&gt;C$195,0,IF('Indicator Data'!BR82&lt;C$194,10,(C$195-'Indicator Data'!BR82)/(C$195-C$194)*10)),1))</f>
        <v>3.3</v>
      </c>
      <c r="D79" s="94">
        <f t="shared" si="9"/>
        <v>3.3</v>
      </c>
      <c r="E79" s="93">
        <f>IF('Indicator Data'!BT82="No data","x",ROUND(IF('Indicator Data'!BT82&gt;E$195,0,IF('Indicator Data'!BT82&lt;E$194,10,(E$195-'Indicator Data'!BT82)/(E$195-E$194)*10)),1))</f>
        <v>6.2</v>
      </c>
      <c r="F79" s="93">
        <f>IF('Indicator Data'!BS82="No data","x",ROUND(IF('Indicator Data'!BS82&gt;F$195,0,IF('Indicator Data'!BS82&lt;F$194,10,(F$195-'Indicator Data'!BS82)/(F$195-F$194)*10)),1))</f>
        <v>4.9000000000000004</v>
      </c>
      <c r="G79" s="94">
        <f t="shared" si="10"/>
        <v>5.6</v>
      </c>
      <c r="H79" s="95">
        <f t="shared" si="11"/>
        <v>4.5</v>
      </c>
      <c r="I79" s="93">
        <f>IF('Indicator Data'!BV82="No data","x",ROUND(IF('Indicator Data'!BV82^2&gt;I$195,0,IF('Indicator Data'!BV82^2&lt;I$194,10,(I$195-'Indicator Data'!BV82^2)/(I$195-I$194)*10)),1))</f>
        <v>1</v>
      </c>
      <c r="J79" s="93">
        <f>IF(OR('Indicator Data'!BU82=0,'Indicator Data'!BU82="No data"),"x",ROUND(IF('Indicator Data'!BU82&gt;J$195,0,IF('Indicator Data'!BU82&lt;J$194,10,(J$195-'Indicator Data'!BU82)/(J$195-J$194)*10)),1))</f>
        <v>0.2</v>
      </c>
      <c r="K79" s="93">
        <f>IF('Indicator Data'!BW82="No data","x",ROUND(IF('Indicator Data'!BW82&gt;K$195,0,IF('Indicator Data'!BW82&lt;K$194,10,(K$195-'Indicator Data'!BW82)/(K$195-K$194)*10)),1))</f>
        <v>7.5</v>
      </c>
      <c r="L79" s="93">
        <f>IF('Indicator Data'!BX82="No data","x",ROUND(IF('Indicator Data'!BX82&gt;L$195,0,IF('Indicator Data'!BX82&lt;L$194,10,(L$195-'Indicator Data'!BX82)/(L$195-L$194)*10)),1))</f>
        <v>2.6</v>
      </c>
      <c r="M79" s="94">
        <f t="shared" si="12"/>
        <v>2.8</v>
      </c>
      <c r="N79" s="143">
        <f>IF('Indicator Data'!BY82="No data","x",'Indicator Data'!BY82/'Indicator Data'!CM82*100)</f>
        <v>9.936132746733497</v>
      </c>
      <c r="O79" s="93">
        <f t="shared" si="13"/>
        <v>9.1</v>
      </c>
      <c r="P79" s="93">
        <f>IF('Indicator Data'!BZ82="No data","x",ROUND(IF('Indicator Data'!BZ82&gt;P$195,0,IF('Indicator Data'!BZ82&lt;P$194,10,(P$195-'Indicator Data'!BZ82)/(P$195-P$194)*10)),1))</f>
        <v>3</v>
      </c>
      <c r="Q79" s="93">
        <f>IF('Indicator Data'!CA82="No data","x",ROUND(IF('Indicator Data'!CA82&gt;Q$195,0,IF('Indicator Data'!CA82&lt;Q$194,10,(Q$195-'Indicator Data'!CA82)/(Q$195-Q$194)*10)),1))</f>
        <v>2.1</v>
      </c>
      <c r="R79" s="94">
        <f t="shared" si="14"/>
        <v>4.7</v>
      </c>
      <c r="S79" s="93">
        <f>IF('Indicator Data'!CB82="No data","x",ROUND(IF('Indicator Data'!CB82&gt;S$195,0,IF('Indicator Data'!CB82&lt;S$194,10,(S$195-'Indicator Data'!CB82)/(S$195-S$194)*10)),1))</f>
        <v>9.1</v>
      </c>
      <c r="T79" s="143">
        <f>IF('Indicator Data'!CD82="No data","x",ROUND(IF('Indicator Data'!CD82&gt;T$195,0,IF('Indicator Data'!CD82&lt;T$194,10,(T$195-'Indicator Data'!CD82)/(T$195-T$194)*10)),1))</f>
        <v>3.4</v>
      </c>
      <c r="U79" s="143">
        <f>IF('Indicator Data'!CE82="No data","x",ROUND(IF('Indicator Data'!CE82&gt;U$195,0,IF('Indicator Data'!CE82&lt;U$194,10,(U$195-'Indicator Data'!CE82)/(U$195-U$194)*10)),1))</f>
        <v>7.3</v>
      </c>
      <c r="V79" s="143" t="str">
        <f>IF('Indicator Data'!CF82="No data","x",ROUND(IF('Indicator Data'!CF82&gt;V$195,0,IF('Indicator Data'!CF82&lt;V$194,10,(V$195-'Indicator Data'!CF82)/(V$195-V$194)*10)),1))</f>
        <v>x</v>
      </c>
      <c r="W79" s="143">
        <f>IF('Indicator Data'!CC82="No data","x",ROUND(IF('Indicator Data'!CC82&gt;W$195,0,IF('Indicator Data'!CC82&lt;W$194,10,(W$195-'Indicator Data'!CC82)/(W$195-W$194)*10)),1))</f>
        <v>6.2</v>
      </c>
      <c r="X79" s="93">
        <f t="shared" si="15"/>
        <v>5.35</v>
      </c>
      <c r="Y79" s="93">
        <f>IF('Indicator Data'!CG82="No data","x",ROUND(IF('Indicator Data'!CG82&gt;Y$195,0,IF('Indicator Data'!CG82&lt;Y$194,10,(Y$195-'Indicator Data'!CG82)/(Y$195-Y$194)*10)),1))</f>
        <v>8.9</v>
      </c>
      <c r="Z79" s="93">
        <f>IF('Indicator Data'!CH82="No data","x",ROUND(IF('Indicator Data'!CH82&gt;Z$195,10,IF('Indicator Data'!CH82&lt;Z$194,0,10-(Z$195-'Indicator Data'!CH82)/(Z$195-Z$194)*10)),1))</f>
        <v>1.4</v>
      </c>
      <c r="AA79" s="93">
        <f>IF('Indicator Data'!CI82="No data","x",ROUND(IF('Indicator Data'!CI82&gt;AA$195,0,IF('Indicator Data'!CI82&lt;AA$194,10,(AA$195-'Indicator Data'!CI82)/(AA$195-AA$194)*10)),1))</f>
        <v>10</v>
      </c>
      <c r="AB79" s="94">
        <f t="shared" si="16"/>
        <v>6.2</v>
      </c>
      <c r="AC79" s="95">
        <f t="shared" si="17"/>
        <v>4.5999999999999996</v>
      </c>
      <c r="AD79" s="177"/>
    </row>
    <row r="80" spans="1:30" s="4" customFormat="1" x14ac:dyDescent="0.25">
      <c r="A80" s="126" t="str">
        <f>'Indicator Data'!A83</f>
        <v>Iran</v>
      </c>
      <c r="B80" s="47" t="str">
        <f>'Indicator Data'!B83</f>
        <v>IRN</v>
      </c>
      <c r="C80" s="93">
        <f>IF('Indicator Data'!BR83="No data","x",ROUND(IF('Indicator Data'!BR83&gt;C$195,0,IF('Indicator Data'!BR83&lt;C$194,10,(C$195-'Indicator Data'!BR83)/(C$195-C$194)*10)),1))</f>
        <v>4.4000000000000004</v>
      </c>
      <c r="D80" s="94">
        <f t="shared" si="9"/>
        <v>4.4000000000000004</v>
      </c>
      <c r="E80" s="93">
        <f>IF('Indicator Data'!BT83="No data","x",ROUND(IF('Indicator Data'!BT83&gt;E$195,0,IF('Indicator Data'!BT83&lt;E$194,10,(E$195-'Indicator Data'!BT83)/(E$195-E$194)*10)),1))</f>
        <v>7.2</v>
      </c>
      <c r="F80" s="93">
        <f>IF('Indicator Data'!BS83="No data","x",ROUND(IF('Indicator Data'!BS83&gt;F$195,0,IF('Indicator Data'!BS83&lt;F$194,10,(F$195-'Indicator Data'!BS83)/(F$195-F$194)*10)),1))</f>
        <v>5.4</v>
      </c>
      <c r="G80" s="94">
        <f t="shared" si="10"/>
        <v>6.3</v>
      </c>
      <c r="H80" s="95">
        <f t="shared" si="11"/>
        <v>5.4</v>
      </c>
      <c r="I80" s="93">
        <f>IF('Indicator Data'!BV83="No data","x",ROUND(IF('Indicator Data'!BV83^2&gt;I$195,0,IF('Indicator Data'!BV83^2&lt;I$194,10,(I$195-'Indicator Data'!BV83^2)/(I$195-I$194)*10)),1))</f>
        <v>2.6</v>
      </c>
      <c r="J80" s="93">
        <f>IF(OR('Indicator Data'!BU83=0,'Indicator Data'!BU83="No data"),"x",ROUND(IF('Indicator Data'!BU83&gt;J$195,0,IF('Indicator Data'!BU83&lt;J$194,10,(J$195-'Indicator Data'!BU83)/(J$195-J$194)*10)),1))</f>
        <v>0</v>
      </c>
      <c r="K80" s="93">
        <f>IF('Indicator Data'!BW83="No data","x",ROUND(IF('Indicator Data'!BW83&gt;K$195,0,IF('Indicator Data'!BW83&lt;K$194,10,(K$195-'Indicator Data'!BW83)/(K$195-K$194)*10)),1))</f>
        <v>4.7</v>
      </c>
      <c r="L80" s="93">
        <f>IF('Indicator Data'!BX83="No data","x",ROUND(IF('Indicator Data'!BX83&gt;L$195,0,IF('Indicator Data'!BX83&lt;L$194,10,(L$195-'Indicator Data'!BX83)/(L$195-L$194)*10)),1))</f>
        <v>5.0999999999999996</v>
      </c>
      <c r="M80" s="94">
        <f t="shared" si="12"/>
        <v>3.1</v>
      </c>
      <c r="N80" s="143">
        <f>IF('Indicator Data'!BY83="No data","x",'Indicator Data'!BY83/'Indicator Data'!CM83*100)</f>
        <v>9.8246906757545052</v>
      </c>
      <c r="O80" s="93">
        <f t="shared" si="13"/>
        <v>9.1</v>
      </c>
      <c r="P80" s="93">
        <f>IF('Indicator Data'!BZ83="No data","x",ROUND(IF('Indicator Data'!BZ83&gt;P$195,0,IF('Indicator Data'!BZ83&lt;P$194,10,(P$195-'Indicator Data'!BZ83)/(P$195-P$194)*10)),1))</f>
        <v>1.3</v>
      </c>
      <c r="Q80" s="93">
        <f>IF('Indicator Data'!CA83="No data","x",ROUND(IF('Indicator Data'!CA83&gt;Q$195,0,IF('Indicator Data'!CA83&lt;Q$194,10,(Q$195-'Indicator Data'!CA83)/(Q$195-Q$194)*10)),1))</f>
        <v>1</v>
      </c>
      <c r="R80" s="94">
        <f t="shared" si="14"/>
        <v>3.8</v>
      </c>
      <c r="S80" s="93">
        <f>IF('Indicator Data'!CB83="No data","x",ROUND(IF('Indicator Data'!CB83&gt;S$195,0,IF('Indicator Data'!CB83&lt;S$194,10,(S$195-'Indicator Data'!CB83)/(S$195-S$194)*10)),1))</f>
        <v>7.2</v>
      </c>
      <c r="T80" s="143">
        <f>IF('Indicator Data'!CD83="No data","x",ROUND(IF('Indicator Data'!CD83&gt;T$195,0,IF('Indicator Data'!CD83&lt;T$194,10,(T$195-'Indicator Data'!CD83)/(T$195-T$194)*10)),1))</f>
        <v>0</v>
      </c>
      <c r="U80" s="143">
        <f>IF('Indicator Data'!CE83="No data","x",ROUND(IF('Indicator Data'!CE83&gt;U$195,0,IF('Indicator Data'!CE83&lt;U$194,10,(U$195-'Indicator Data'!CE83)/(U$195-U$194)*10)),1))</f>
        <v>0.2</v>
      </c>
      <c r="V80" s="143" t="str">
        <f>IF('Indicator Data'!CF83="No data","x",ROUND(IF('Indicator Data'!CF83&gt;V$195,0,IF('Indicator Data'!CF83&lt;V$194,10,(V$195-'Indicator Data'!CF83)/(V$195-V$194)*10)),1))</f>
        <v>x</v>
      </c>
      <c r="W80" s="143">
        <f>IF('Indicator Data'!CC83="No data","x",ROUND(IF('Indicator Data'!CC83&gt;W$195,0,IF('Indicator Data'!CC83&lt;W$194,10,(W$195-'Indicator Data'!CC83)/(W$195-W$194)*10)),1))</f>
        <v>0</v>
      </c>
      <c r="X80" s="93">
        <f t="shared" si="15"/>
        <v>0.1</v>
      </c>
      <c r="Y80" s="93">
        <f>IF('Indicator Data'!CG83="No data","x",ROUND(IF('Indicator Data'!CG83&gt;Y$195,0,IF('Indicator Data'!CG83&lt;Y$194,10,(Y$195-'Indicator Data'!CG83)/(Y$195-Y$194)*10)),1))</f>
        <v>4.9000000000000004</v>
      </c>
      <c r="Z80" s="93">
        <f>IF('Indicator Data'!CH83="No data","x",ROUND(IF('Indicator Data'!CH83&gt;Z$195,10,IF('Indicator Data'!CH83&lt;Z$194,0,10-(Z$195-'Indicator Data'!CH83)/(Z$195-Z$194)*10)),1))</f>
        <v>0.3</v>
      </c>
      <c r="AA80" s="93">
        <f>IF('Indicator Data'!CI83="No data","x",ROUND(IF('Indicator Data'!CI83&gt;AA$195,0,IF('Indicator Data'!CI83&lt;AA$194,10,(AA$195-'Indicator Data'!CI83)/(AA$195-AA$194)*10)),1))</f>
        <v>10</v>
      </c>
      <c r="AB80" s="94">
        <f t="shared" si="16"/>
        <v>3.1</v>
      </c>
      <c r="AC80" s="95">
        <f t="shared" si="17"/>
        <v>3.3</v>
      </c>
      <c r="AD80" s="177"/>
    </row>
    <row r="81" spans="1:30" s="4" customFormat="1" x14ac:dyDescent="0.25">
      <c r="A81" s="126" t="str">
        <f>'Indicator Data'!A84</f>
        <v>Iraq</v>
      </c>
      <c r="B81" s="47" t="str">
        <f>'Indicator Data'!B84</f>
        <v>IRQ</v>
      </c>
      <c r="C81" s="93">
        <f>IF('Indicator Data'!BR84="No data","x",ROUND(IF('Indicator Data'!BR84&gt;C$195,0,IF('Indicator Data'!BR84&lt;C$194,10,(C$195-'Indicator Data'!BR84)/(C$195-C$194)*10)),1))</f>
        <v>8.4</v>
      </c>
      <c r="D81" s="94">
        <f t="shared" si="9"/>
        <v>8.4</v>
      </c>
      <c r="E81" s="93">
        <f>IF('Indicator Data'!BT84="No data","x",ROUND(IF('Indicator Data'!BT84&gt;E$195,0,IF('Indicator Data'!BT84&lt;E$194,10,(E$195-'Indicator Data'!BT84)/(E$195-E$194)*10)),1))</f>
        <v>8.1999999999999993</v>
      </c>
      <c r="F81" s="93">
        <f>IF('Indicator Data'!BS84="No data","x",ROUND(IF('Indicator Data'!BS84&gt;F$195,0,IF('Indicator Data'!BS84&lt;F$194,10,(F$195-'Indicator Data'!BS84)/(F$195-F$194)*10)),1))</f>
        <v>7.5</v>
      </c>
      <c r="G81" s="94">
        <f t="shared" si="10"/>
        <v>7.9</v>
      </c>
      <c r="H81" s="95">
        <f t="shared" si="11"/>
        <v>8.1999999999999993</v>
      </c>
      <c r="I81" s="93">
        <f>IF('Indicator Data'!BV84="No data","x",ROUND(IF('Indicator Data'!BV84^2&gt;I$195,0,IF('Indicator Data'!BV84^2&lt;I$194,10,(I$195-'Indicator Data'!BV84^2)/(I$195-I$194)*10)),1))</f>
        <v>4</v>
      </c>
      <c r="J81" s="93">
        <f>IF(OR('Indicator Data'!BU84=0,'Indicator Data'!BU84="No data"),"x",ROUND(IF('Indicator Data'!BU84&gt;J$195,0,IF('Indicator Data'!BU84&lt;J$194,10,(J$195-'Indicator Data'!BU84)/(J$195-J$194)*10)),1))</f>
        <v>0</v>
      </c>
      <c r="K81" s="93">
        <f>IF('Indicator Data'!BW84="No data","x",ROUND(IF('Indicator Data'!BW84&gt;K$195,0,IF('Indicator Data'!BW84&lt;K$194,10,(K$195-'Indicator Data'!BW84)/(K$195-K$194)*10)),1))</f>
        <v>7.9</v>
      </c>
      <c r="L81" s="93">
        <f>IF('Indicator Data'!BX84="No data","x",ROUND(IF('Indicator Data'!BX84&gt;L$195,0,IF('Indicator Data'!BX84&lt;L$194,10,(L$195-'Indicator Data'!BX84)/(L$195-L$194)*10)),1))</f>
        <v>6</v>
      </c>
      <c r="M81" s="94">
        <f t="shared" si="12"/>
        <v>4.5</v>
      </c>
      <c r="N81" s="143">
        <f>IF('Indicator Data'!BY84="No data","x",'Indicator Data'!BY84/'Indicator Data'!CM84*100)</f>
        <v>11.051759071652238</v>
      </c>
      <c r="O81" s="93">
        <f t="shared" si="13"/>
        <v>9</v>
      </c>
      <c r="P81" s="93">
        <f>IF('Indicator Data'!BZ84="No data","x",ROUND(IF('Indicator Data'!BZ84&gt;P$195,0,IF('Indicator Data'!BZ84&lt;P$194,10,(P$195-'Indicator Data'!BZ84)/(P$195-P$194)*10)),1))</f>
        <v>0.7</v>
      </c>
      <c r="Q81" s="93">
        <f>IF('Indicator Data'!CA84="No data","x",ROUND(IF('Indicator Data'!CA84&gt;Q$195,0,IF('Indicator Data'!CA84&lt;Q$194,10,(Q$195-'Indicator Data'!CA84)/(Q$195-Q$194)*10)),1))</f>
        <v>0.7</v>
      </c>
      <c r="R81" s="94">
        <f t="shared" si="14"/>
        <v>3.5</v>
      </c>
      <c r="S81" s="93">
        <f>IF('Indicator Data'!CB84="No data","x",ROUND(IF('Indicator Data'!CB84&gt;S$195,0,IF('Indicator Data'!CB84&lt;S$194,10,(S$195-'Indicator Data'!CB84)/(S$195-S$194)*10)),1))</f>
        <v>7.9</v>
      </c>
      <c r="T81" s="143">
        <f>IF('Indicator Data'!CD84="No data","x",ROUND(IF('Indicator Data'!CD84&gt;T$195,0,IF('Indicator Data'!CD84&lt;T$194,10,(T$195-'Indicator Data'!CD84)/(T$195-T$194)*10)),1))</f>
        <v>6.1</v>
      </c>
      <c r="U81" s="143">
        <f>IF('Indicator Data'!CE84="No data","x",ROUND(IF('Indicator Data'!CE84&gt;U$195,0,IF('Indicator Data'!CE84&lt;U$194,10,(U$195-'Indicator Data'!CE84)/(U$195-U$194)*10)),1))</f>
        <v>5.9</v>
      </c>
      <c r="V81" s="143" t="str">
        <f>IF('Indicator Data'!CF84="No data","x",ROUND(IF('Indicator Data'!CF84&gt;V$195,0,IF('Indicator Data'!CF84&lt;V$194,10,(V$195-'Indicator Data'!CF84)/(V$195-V$194)*10)),1))</f>
        <v>x</v>
      </c>
      <c r="W81" s="143">
        <f>IF('Indicator Data'!CC84="No data","x",ROUND(IF('Indicator Data'!CC84&gt;W$195,0,IF('Indicator Data'!CC84&lt;W$194,10,(W$195-'Indicator Data'!CC84)/(W$195-W$194)*10)),1))</f>
        <v>7.2</v>
      </c>
      <c r="X81" s="93">
        <f t="shared" si="15"/>
        <v>6</v>
      </c>
      <c r="Y81" s="93">
        <f>IF('Indicator Data'!CG84="No data","x",ROUND(IF('Indicator Data'!CG84&gt;Y$195,0,IF('Indicator Data'!CG84&lt;Y$194,10,(Y$195-'Indicator Data'!CG84)/(Y$195-Y$194)*10)),1))</f>
        <v>8.5</v>
      </c>
      <c r="Z81" s="93">
        <f>IF('Indicator Data'!CH84="No data","x",ROUND(IF('Indicator Data'!CH84&gt;Z$195,10,IF('Indicator Data'!CH84&lt;Z$194,0,10-(Z$195-'Indicator Data'!CH84)/(Z$195-Z$194)*10)),1))</f>
        <v>0.6</v>
      </c>
      <c r="AA81" s="93">
        <f>IF('Indicator Data'!CI84="No data","x",ROUND(IF('Indicator Data'!CI84&gt;AA$195,0,IF('Indicator Data'!CI84&lt;AA$194,10,(AA$195-'Indicator Data'!CI84)/(AA$195-AA$194)*10)),1))</f>
        <v>10</v>
      </c>
      <c r="AB81" s="94">
        <f t="shared" si="16"/>
        <v>5.8</v>
      </c>
      <c r="AC81" s="95">
        <f t="shared" si="17"/>
        <v>4.5999999999999996</v>
      </c>
      <c r="AD81" s="177"/>
    </row>
    <row r="82" spans="1:30" s="4" customFormat="1" x14ac:dyDescent="0.25">
      <c r="A82" s="126" t="str">
        <f>'Indicator Data'!A85</f>
        <v>Ireland</v>
      </c>
      <c r="B82" s="47" t="str">
        <f>'Indicator Data'!B85</f>
        <v>IRL</v>
      </c>
      <c r="C82" s="93" t="str">
        <f>IF('Indicator Data'!BR85="No data","x",ROUND(IF('Indicator Data'!BR85&gt;C$195,0,IF('Indicator Data'!BR85&lt;C$194,10,(C$195-'Indicator Data'!BR85)/(C$195-C$194)*10)),1))</f>
        <v>x</v>
      </c>
      <c r="D82" s="94" t="str">
        <f t="shared" si="9"/>
        <v>x</v>
      </c>
      <c r="E82" s="93">
        <f>IF('Indicator Data'!BT85="No data","x",ROUND(IF('Indicator Data'!BT85&gt;E$195,0,IF('Indicator Data'!BT85&lt;E$194,10,(E$195-'Indicator Data'!BT85)/(E$195-E$194)*10)),1))</f>
        <v>2.7</v>
      </c>
      <c r="F82" s="93">
        <f>IF('Indicator Data'!BS85="No data","x",ROUND(IF('Indicator Data'!BS85&gt;F$195,0,IF('Indicator Data'!BS85&lt;F$194,10,(F$195-'Indicator Data'!BS85)/(F$195-F$194)*10)),1))</f>
        <v>2.4</v>
      </c>
      <c r="G82" s="94">
        <f t="shared" si="10"/>
        <v>2.6</v>
      </c>
      <c r="H82" s="95">
        <f t="shared" si="11"/>
        <v>2.6</v>
      </c>
      <c r="I82" s="93" t="str">
        <f>IF('Indicator Data'!BV85="No data","x",ROUND(IF('Indicator Data'!BV85^2&gt;I$195,0,IF('Indicator Data'!BV85^2&lt;I$194,10,(I$195-'Indicator Data'!BV85^2)/(I$195-I$194)*10)),1))</f>
        <v>x</v>
      </c>
      <c r="J82" s="93">
        <f>IF(OR('Indicator Data'!BU85=0,'Indicator Data'!BU85="No data"),"x",ROUND(IF('Indicator Data'!BU85&gt;J$195,0,IF('Indicator Data'!BU85&lt;J$194,10,(J$195-'Indicator Data'!BU85)/(J$195-J$194)*10)),1))</f>
        <v>0</v>
      </c>
      <c r="K82" s="93">
        <f>IF('Indicator Data'!BW85="No data","x",ROUND(IF('Indicator Data'!BW85&gt;K$195,0,IF('Indicator Data'!BW85&lt;K$194,10,(K$195-'Indicator Data'!BW85)/(K$195-K$194)*10)),1))</f>
        <v>1.5</v>
      </c>
      <c r="L82" s="93">
        <f>IF('Indicator Data'!BX85="No data","x",ROUND(IF('Indicator Data'!BX85&gt;L$195,0,IF('Indicator Data'!BX85&lt;L$194,10,(L$195-'Indicator Data'!BX85)/(L$195-L$194)*10)),1))</f>
        <v>4.9000000000000004</v>
      </c>
      <c r="M82" s="94">
        <f t="shared" si="12"/>
        <v>2.1</v>
      </c>
      <c r="N82" s="143">
        <f>IF('Indicator Data'!BY85="No data","x",'Indicator Data'!BY85/'Indicator Data'!CM85*100)</f>
        <v>159.67484395412976</v>
      </c>
      <c r="O82" s="93">
        <f t="shared" si="13"/>
        <v>0</v>
      </c>
      <c r="P82" s="93">
        <f>IF('Indicator Data'!BZ85="No data","x",ROUND(IF('Indicator Data'!BZ85&gt;P$195,0,IF('Indicator Data'!BZ85&lt;P$194,10,(P$195-'Indicator Data'!BZ85)/(P$195-P$194)*10)),1))</f>
        <v>1</v>
      </c>
      <c r="Q82" s="93">
        <f>IF('Indicator Data'!CA85="No data","x",ROUND(IF('Indicator Data'!CA85&gt;Q$195,0,IF('Indicator Data'!CA85&lt;Q$194,10,(Q$195-'Indicator Data'!CA85)/(Q$195-Q$194)*10)),1))</f>
        <v>0.5</v>
      </c>
      <c r="R82" s="94">
        <f t="shared" si="14"/>
        <v>0.5</v>
      </c>
      <c r="S82" s="93">
        <f>IF('Indicator Data'!CB85="No data","x",ROUND(IF('Indicator Data'!CB85&gt;S$195,0,IF('Indicator Data'!CB85&lt;S$194,10,(S$195-'Indicator Data'!CB85)/(S$195-S$194)*10)),1))</f>
        <v>2.2999999999999998</v>
      </c>
      <c r="T82" s="143">
        <f>IF('Indicator Data'!CD85="No data","x",ROUND(IF('Indicator Data'!CD85&gt;T$195,0,IF('Indicator Data'!CD85&lt;T$194,10,(T$195-'Indicator Data'!CD85)/(T$195-T$194)*10)),1))</f>
        <v>0.7</v>
      </c>
      <c r="U82" s="143" t="str">
        <f>IF('Indicator Data'!CE85="No data","x",ROUND(IF('Indicator Data'!CE85&gt;U$195,0,IF('Indicator Data'!CE85&lt;U$194,10,(U$195-'Indicator Data'!CE85)/(U$195-U$194)*10)),1))</f>
        <v>x</v>
      </c>
      <c r="V82" s="143">
        <f>IF('Indicator Data'!CF85="No data","x",ROUND(IF('Indicator Data'!CF85&gt;V$195,0,IF('Indicator Data'!CF85&lt;V$194,10,(V$195-'Indicator Data'!CF85)/(V$195-V$194)*10)),1))</f>
        <v>1.4</v>
      </c>
      <c r="W82" s="143">
        <f>IF('Indicator Data'!CC85="No data","x",ROUND(IF('Indicator Data'!CC85&gt;W$195,0,IF('Indicator Data'!CC85&lt;W$194,10,(W$195-'Indicator Data'!CC85)/(W$195-W$194)*10)),1))</f>
        <v>1.8</v>
      </c>
      <c r="X82" s="93">
        <f t="shared" si="15"/>
        <v>1.0499999999999998</v>
      </c>
      <c r="Y82" s="93">
        <f>IF('Indicator Data'!CG85="No data","x",ROUND(IF('Indicator Data'!CG85&gt;Y$195,0,IF('Indicator Data'!CG85&lt;Y$194,10,(Y$195-'Indicator Data'!CG85)/(Y$195-Y$194)*10)),1))</f>
        <v>0</v>
      </c>
      <c r="Z82" s="93">
        <f>IF('Indicator Data'!CH85="No data","x",ROUND(IF('Indicator Data'!CH85&gt;Z$195,10,IF('Indicator Data'!CH85&lt;Z$194,0,10-(Z$195-'Indicator Data'!CH85)/(Z$195-Z$194)*10)),1))</f>
        <v>0.1</v>
      </c>
      <c r="AA82" s="93">
        <f>IF('Indicator Data'!CI85="No data","x",ROUND(IF('Indicator Data'!CI85&gt;AA$195,0,IF('Indicator Data'!CI85&lt;AA$194,10,(AA$195-'Indicator Data'!CI85)/(AA$195-AA$194)*10)),1))</f>
        <v>10</v>
      </c>
      <c r="AB82" s="94">
        <f t="shared" si="16"/>
        <v>0.9</v>
      </c>
      <c r="AC82" s="95">
        <f t="shared" si="17"/>
        <v>1.2</v>
      </c>
      <c r="AD82" s="177"/>
    </row>
    <row r="83" spans="1:30" s="4" customFormat="1" x14ac:dyDescent="0.25">
      <c r="A83" s="126" t="str">
        <f>'Indicator Data'!A86</f>
        <v>Israel</v>
      </c>
      <c r="B83" s="47" t="str">
        <f>'Indicator Data'!B86</f>
        <v>ISR</v>
      </c>
      <c r="C83" s="93" t="str">
        <f>IF('Indicator Data'!BR86="No data","x",ROUND(IF('Indicator Data'!BR86&gt;C$195,0,IF('Indicator Data'!BR86&lt;C$194,10,(C$195-'Indicator Data'!BR86)/(C$195-C$194)*10)),1))</f>
        <v>x</v>
      </c>
      <c r="D83" s="94" t="str">
        <f t="shared" si="9"/>
        <v>x</v>
      </c>
      <c r="E83" s="93">
        <f>IF('Indicator Data'!BT86="No data","x",ROUND(IF('Indicator Data'!BT86&gt;E$195,0,IF('Indicator Data'!BT86&lt;E$194,10,(E$195-'Indicator Data'!BT86)/(E$195-E$194)*10)),1))</f>
        <v>3.9</v>
      </c>
      <c r="F83" s="93">
        <f>IF('Indicator Data'!BS86="No data","x",ROUND(IF('Indicator Data'!BS86&gt;F$195,0,IF('Indicator Data'!BS86&lt;F$194,10,(F$195-'Indicator Data'!BS86)/(F$195-F$194)*10)),1))</f>
        <v>2.2000000000000002</v>
      </c>
      <c r="G83" s="94">
        <f t="shared" si="10"/>
        <v>3.1</v>
      </c>
      <c r="H83" s="95">
        <f t="shared" si="11"/>
        <v>3.1</v>
      </c>
      <c r="I83" s="93" t="str">
        <f>IF('Indicator Data'!BV86="No data","x",ROUND(IF('Indicator Data'!BV86^2&gt;I$195,0,IF('Indicator Data'!BV86^2&lt;I$194,10,(I$195-'Indicator Data'!BV86^2)/(I$195-I$194)*10)),1))</f>
        <v>x</v>
      </c>
      <c r="J83" s="93">
        <f>IF(OR('Indicator Data'!BU86=0,'Indicator Data'!BU86="No data"),"x",ROUND(IF('Indicator Data'!BU86&gt;J$195,0,IF('Indicator Data'!BU86&lt;J$194,10,(J$195-'Indicator Data'!BU86)/(J$195-J$194)*10)),1))</f>
        <v>0</v>
      </c>
      <c r="K83" s="93">
        <f>IF('Indicator Data'!BW86="No data","x",ROUND(IF('Indicator Data'!BW86&gt;K$195,0,IF('Indicator Data'!BW86&lt;K$194,10,(K$195-'Indicator Data'!BW86)/(K$195-K$194)*10)),1))</f>
        <v>2</v>
      </c>
      <c r="L83" s="93">
        <f>IF('Indicator Data'!BX86="No data","x",ROUND(IF('Indicator Data'!BX86&gt;L$195,0,IF('Indicator Data'!BX86&lt;L$194,10,(L$195-'Indicator Data'!BX86)/(L$195-L$194)*10)),1))</f>
        <v>3.5</v>
      </c>
      <c r="M83" s="94">
        <f t="shared" si="12"/>
        <v>1.8</v>
      </c>
      <c r="N83" s="143">
        <f>IF('Indicator Data'!BY86="No data","x",'Indicator Data'!BY86/'Indicator Data'!CM86*100)</f>
        <v>212.56931608133084</v>
      </c>
      <c r="O83" s="93">
        <f t="shared" si="13"/>
        <v>0</v>
      </c>
      <c r="P83" s="93">
        <f>IF('Indicator Data'!BZ86="No data","x",ROUND(IF('Indicator Data'!BZ86&gt;P$195,0,IF('Indicator Data'!BZ86&lt;P$194,10,(P$195-'Indicator Data'!BZ86)/(P$195-P$194)*10)),1))</f>
        <v>0</v>
      </c>
      <c r="Q83" s="93">
        <f>IF('Indicator Data'!CA86="No data","x",ROUND(IF('Indicator Data'!CA86&gt;Q$195,0,IF('Indicator Data'!CA86&lt;Q$194,10,(Q$195-'Indicator Data'!CA86)/(Q$195-Q$194)*10)),1))</f>
        <v>0</v>
      </c>
      <c r="R83" s="94">
        <f t="shared" si="14"/>
        <v>0</v>
      </c>
      <c r="S83" s="93">
        <f>IF('Indicator Data'!CB86="No data","x",ROUND(IF('Indicator Data'!CB86&gt;S$195,0,IF('Indicator Data'!CB86&lt;S$194,10,(S$195-'Indicator Data'!CB86)/(S$195-S$194)*10)),1))</f>
        <v>2</v>
      </c>
      <c r="T83" s="143">
        <f>IF('Indicator Data'!CD86="No data","x",ROUND(IF('Indicator Data'!CD86&gt;T$195,0,IF('Indicator Data'!CD86&lt;T$194,10,(T$195-'Indicator Data'!CD86)/(T$195-T$194)*10)),1))</f>
        <v>0.8</v>
      </c>
      <c r="U83" s="143">
        <f>IF('Indicator Data'!CE86="No data","x",ROUND(IF('Indicator Data'!CE86&gt;U$195,0,IF('Indicator Data'!CE86&lt;U$194,10,(U$195-'Indicator Data'!CE86)/(U$195-U$194)*10)),1))</f>
        <v>0.3</v>
      </c>
      <c r="V83" s="143">
        <f>IF('Indicator Data'!CF86="No data","x",ROUND(IF('Indicator Data'!CF86&gt;V$195,0,IF('Indicator Data'!CF86&lt;V$194,10,(V$195-'Indicator Data'!CF86)/(V$195-V$194)*10)),1))</f>
        <v>1</v>
      </c>
      <c r="W83" s="143">
        <f>IF('Indicator Data'!CC86="No data","x",ROUND(IF('Indicator Data'!CC86&gt;W$195,0,IF('Indicator Data'!CC86&lt;W$194,10,(W$195-'Indicator Data'!CC86)/(W$195-W$194)*10)),1))</f>
        <v>0.3</v>
      </c>
      <c r="X83" s="93">
        <f t="shared" si="15"/>
        <v>0.70000000000000007</v>
      </c>
      <c r="Y83" s="93">
        <f>IF('Indicator Data'!CG86="No data","x",ROUND(IF('Indicator Data'!CG86&gt;Y$195,0,IF('Indicator Data'!CG86&lt;Y$194,10,(Y$195-'Indicator Data'!CG86)/(Y$195-Y$194)*10)),1))</f>
        <v>0.5</v>
      </c>
      <c r="Z83" s="93">
        <f>IF('Indicator Data'!CH86="No data","x",ROUND(IF('Indicator Data'!CH86&gt;Z$195,10,IF('Indicator Data'!CH86&lt;Z$194,0,10-(Z$195-'Indicator Data'!CH86)/(Z$195-Z$194)*10)),1))</f>
        <v>0.1</v>
      </c>
      <c r="AA83" s="93">
        <f>IF('Indicator Data'!CI86="No data","x",ROUND(IF('Indicator Data'!CI86&gt;AA$195,0,IF('Indicator Data'!CI86&lt;AA$194,10,(AA$195-'Indicator Data'!CI86)/(AA$195-AA$194)*10)),1))</f>
        <v>10</v>
      </c>
      <c r="AB83" s="94">
        <f t="shared" si="16"/>
        <v>0.8</v>
      </c>
      <c r="AC83" s="95">
        <f t="shared" si="17"/>
        <v>0.9</v>
      </c>
      <c r="AD83" s="177"/>
    </row>
    <row r="84" spans="1:30" s="4" customFormat="1" x14ac:dyDescent="0.25">
      <c r="A84" s="126" t="str">
        <f>'Indicator Data'!A87</f>
        <v>Italy</v>
      </c>
      <c r="B84" s="47" t="str">
        <f>'Indicator Data'!B87</f>
        <v>ITA</v>
      </c>
      <c r="C84" s="93">
        <f>IF('Indicator Data'!BR87="No data","x",ROUND(IF('Indicator Data'!BR87&gt;C$195,0,IF('Indicator Data'!BR87&lt;C$194,10,(C$195-'Indicator Data'!BR87)/(C$195-C$194)*10)),1))</f>
        <v>2.4</v>
      </c>
      <c r="D84" s="94">
        <f t="shared" si="9"/>
        <v>2.4</v>
      </c>
      <c r="E84" s="93">
        <f>IF('Indicator Data'!BT87="No data","x",ROUND(IF('Indicator Data'!BT87&gt;E$195,0,IF('Indicator Data'!BT87&lt;E$194,10,(E$195-'Indicator Data'!BT87)/(E$195-E$194)*10)),1))</f>
        <v>4.8</v>
      </c>
      <c r="F84" s="93">
        <f>IF('Indicator Data'!BS87="No data","x",ROUND(IF('Indicator Data'!BS87&gt;F$195,0,IF('Indicator Data'!BS87&lt;F$194,10,(F$195-'Indicator Data'!BS87)/(F$195-F$194)*10)),1))</f>
        <v>4</v>
      </c>
      <c r="G84" s="94">
        <f t="shared" si="10"/>
        <v>4.4000000000000004</v>
      </c>
      <c r="H84" s="95">
        <f t="shared" si="11"/>
        <v>3.4</v>
      </c>
      <c r="I84" s="93">
        <f>IF('Indicator Data'!BV87="No data","x",ROUND(IF('Indicator Data'!BV87^2&gt;I$195,0,IF('Indicator Data'!BV87^2&lt;I$194,10,(I$195-'Indicator Data'!BV87^2)/(I$195-I$194)*10)),1))</f>
        <v>0.2</v>
      </c>
      <c r="J84" s="93">
        <f>IF(OR('Indicator Data'!BU87=0,'Indicator Data'!BU87="No data"),"x",ROUND(IF('Indicator Data'!BU87&gt;J$195,0,IF('Indicator Data'!BU87&lt;J$194,10,(J$195-'Indicator Data'!BU87)/(J$195-J$194)*10)),1))</f>
        <v>0</v>
      </c>
      <c r="K84" s="93">
        <f>IF('Indicator Data'!BW87="No data","x",ROUND(IF('Indicator Data'!BW87&gt;K$195,0,IF('Indicator Data'!BW87&lt;K$194,10,(K$195-'Indicator Data'!BW87)/(K$195-K$194)*10)),1))</f>
        <v>3.9</v>
      </c>
      <c r="L84" s="93">
        <f>IF('Indicator Data'!BX87="No data","x",ROUND(IF('Indicator Data'!BX87&gt;L$195,0,IF('Indicator Data'!BX87&lt;L$194,10,(L$195-'Indicator Data'!BX87)/(L$195-L$194)*10)),1))</f>
        <v>3.1</v>
      </c>
      <c r="M84" s="94">
        <f t="shared" si="12"/>
        <v>1.8</v>
      </c>
      <c r="N84" s="143">
        <f>IF('Indicator Data'!BY87="No data","x",'Indicator Data'!BY87/'Indicator Data'!CM87*100)</f>
        <v>241.38165499422044</v>
      </c>
      <c r="O84" s="93">
        <f t="shared" si="13"/>
        <v>0</v>
      </c>
      <c r="P84" s="93">
        <f>IF('Indicator Data'!BZ87="No data","x",ROUND(IF('Indicator Data'!BZ87&gt;P$195,0,IF('Indicator Data'!BZ87&lt;P$194,10,(P$195-'Indicator Data'!BZ87)/(P$195-P$194)*10)),1))</f>
        <v>0.1</v>
      </c>
      <c r="Q84" s="93">
        <f>IF('Indicator Data'!CA87="No data","x",ROUND(IF('Indicator Data'!CA87&gt;Q$195,0,IF('Indicator Data'!CA87&lt;Q$194,10,(Q$195-'Indicator Data'!CA87)/(Q$195-Q$194)*10)),1))</f>
        <v>0.1</v>
      </c>
      <c r="R84" s="94">
        <f t="shared" si="14"/>
        <v>0.1</v>
      </c>
      <c r="S84" s="93">
        <f>IF('Indicator Data'!CB87="No data","x",ROUND(IF('Indicator Data'!CB87&gt;S$195,0,IF('Indicator Data'!CB87&lt;S$194,10,(S$195-'Indicator Data'!CB87)/(S$195-S$194)*10)),1))</f>
        <v>0</v>
      </c>
      <c r="T84" s="143">
        <f>IF('Indicator Data'!CD87="No data","x",ROUND(IF('Indicator Data'!CD87&gt;T$195,0,IF('Indicator Data'!CD87&lt;T$194,10,(T$195-'Indicator Data'!CD87)/(T$195-T$194)*10)),1))</f>
        <v>1</v>
      </c>
      <c r="U84" s="143">
        <f>IF('Indicator Data'!CE87="No data","x",ROUND(IF('Indicator Data'!CE87&gt;U$195,0,IF('Indicator Data'!CE87&lt;U$194,10,(U$195-'Indicator Data'!CE87)/(U$195-U$194)*10)),1))</f>
        <v>2.7</v>
      </c>
      <c r="V84" s="143">
        <f>IF('Indicator Data'!CF87="No data","x",ROUND(IF('Indicator Data'!CF87&gt;V$195,0,IF('Indicator Data'!CF87&lt;V$194,10,(V$195-'Indicator Data'!CF87)/(V$195-V$194)*10)),1))</f>
        <v>1.7</v>
      </c>
      <c r="W84" s="143">
        <f>IF('Indicator Data'!CC87="No data","x",ROUND(IF('Indicator Data'!CC87&gt;W$195,0,IF('Indicator Data'!CC87&lt;W$194,10,(W$195-'Indicator Data'!CC87)/(W$195-W$194)*10)),1))</f>
        <v>1.8</v>
      </c>
      <c r="X84" s="93">
        <f t="shared" si="15"/>
        <v>1.8</v>
      </c>
      <c r="Y84" s="93">
        <f>IF('Indicator Data'!CG87="No data","x",ROUND(IF('Indicator Data'!CG87&gt;Y$195,0,IF('Indicator Data'!CG87&lt;Y$194,10,(Y$195-'Indicator Data'!CG87)/(Y$195-Y$194)*10)),1))</f>
        <v>0</v>
      </c>
      <c r="Z84" s="93">
        <f>IF('Indicator Data'!CH87="No data","x",ROUND(IF('Indicator Data'!CH87&gt;Z$195,10,IF('Indicator Data'!CH87&lt;Z$194,0,10-(Z$195-'Indicator Data'!CH87)/(Z$195-Z$194)*10)),1))</f>
        <v>0</v>
      </c>
      <c r="AA84" s="93">
        <f>IF('Indicator Data'!CI87="No data","x",ROUND(IF('Indicator Data'!CI87&gt;AA$195,0,IF('Indicator Data'!CI87&lt;AA$194,10,(AA$195-'Indicator Data'!CI87)/(AA$195-AA$194)*10)),1))</f>
        <v>10</v>
      </c>
      <c r="AB84" s="94">
        <f t="shared" si="16"/>
        <v>0.5</v>
      </c>
      <c r="AC84" s="95">
        <f t="shared" si="17"/>
        <v>0.8</v>
      </c>
      <c r="AD84" s="177"/>
    </row>
    <row r="85" spans="1:30" s="4" customFormat="1" x14ac:dyDescent="0.25">
      <c r="A85" s="126" t="str">
        <f>'Indicator Data'!A88</f>
        <v>Jamaica</v>
      </c>
      <c r="B85" s="47" t="str">
        <f>'Indicator Data'!B88</f>
        <v>JAM</v>
      </c>
      <c r="C85" s="93">
        <f>IF('Indicator Data'!BR88="No data","x",ROUND(IF('Indicator Data'!BR88&gt;C$195,0,IF('Indicator Data'!BR88&lt;C$194,10,(C$195-'Indicator Data'!BR88)/(C$195-C$194)*10)),1))</f>
        <v>3.3</v>
      </c>
      <c r="D85" s="94">
        <f t="shared" si="9"/>
        <v>3.3</v>
      </c>
      <c r="E85" s="93">
        <f>IF('Indicator Data'!BT88="No data","x",ROUND(IF('Indicator Data'!BT88&gt;E$195,0,IF('Indicator Data'!BT88&lt;E$194,10,(E$195-'Indicator Data'!BT88)/(E$195-E$194)*10)),1))</f>
        <v>5.6</v>
      </c>
      <c r="F85" s="93">
        <f>IF('Indicator Data'!BS88="No data","x",ROUND(IF('Indicator Data'!BS88&gt;F$195,0,IF('Indicator Data'!BS88&lt;F$194,10,(F$195-'Indicator Data'!BS88)/(F$195-F$194)*10)),1))</f>
        <v>4</v>
      </c>
      <c r="G85" s="94">
        <f t="shared" si="10"/>
        <v>4.8</v>
      </c>
      <c r="H85" s="95">
        <f t="shared" si="11"/>
        <v>4.0999999999999996</v>
      </c>
      <c r="I85" s="93">
        <f>IF('Indicator Data'!BV88="No data","x",ROUND(IF('Indicator Data'!BV88^2&gt;I$195,0,IF('Indicator Data'!BV88^2&lt;I$194,10,(I$195-'Indicator Data'!BV88^2)/(I$195-I$194)*10)),1))</f>
        <v>2.4</v>
      </c>
      <c r="J85" s="93">
        <f>IF(OR('Indicator Data'!BU88=0,'Indicator Data'!BU88="No data"),"x",ROUND(IF('Indicator Data'!BU88&gt;J$195,0,IF('Indicator Data'!BU88&lt;J$194,10,(J$195-'Indicator Data'!BU88)/(J$195-J$194)*10)),1))</f>
        <v>0</v>
      </c>
      <c r="K85" s="93">
        <f>IF('Indicator Data'!BW88="No data","x",ROUND(IF('Indicator Data'!BW88&gt;K$195,0,IF('Indicator Data'!BW88&lt;K$194,10,(K$195-'Indicator Data'!BW88)/(K$195-K$194)*10)),1))</f>
        <v>5.5</v>
      </c>
      <c r="L85" s="93">
        <f>IF('Indicator Data'!BX88="No data","x",ROUND(IF('Indicator Data'!BX88&gt;L$195,0,IF('Indicator Data'!BX88&lt;L$194,10,(L$195-'Indicator Data'!BX88)/(L$195-L$194)*10)),1))</f>
        <v>4.3</v>
      </c>
      <c r="M85" s="94">
        <f t="shared" si="12"/>
        <v>3.1</v>
      </c>
      <c r="N85" s="143">
        <f>IF('Indicator Data'!BY88="No data","x",'Indicator Data'!BY88/'Indicator Data'!CM88*100)</f>
        <v>76.638965835641741</v>
      </c>
      <c r="O85" s="93">
        <f t="shared" si="13"/>
        <v>2.4</v>
      </c>
      <c r="P85" s="93">
        <f>IF('Indicator Data'!BZ88="No data","x",ROUND(IF('Indicator Data'!BZ88&gt;P$195,0,IF('Indicator Data'!BZ88&lt;P$194,10,(P$195-'Indicator Data'!BZ88)/(P$195-P$194)*10)),1))</f>
        <v>1.4</v>
      </c>
      <c r="Q85" s="93">
        <f>IF('Indicator Data'!CA88="No data","x",ROUND(IF('Indicator Data'!CA88&gt;Q$195,0,IF('Indicator Data'!CA88&lt;Q$194,10,(Q$195-'Indicator Data'!CA88)/(Q$195-Q$194)*10)),1))</f>
        <v>1.9</v>
      </c>
      <c r="R85" s="94">
        <f t="shared" si="14"/>
        <v>1.9</v>
      </c>
      <c r="S85" s="93">
        <f>IF('Indicator Data'!CB88="No data","x",ROUND(IF('Indicator Data'!CB88&gt;S$195,0,IF('Indicator Data'!CB88&lt;S$194,10,(S$195-'Indicator Data'!CB88)/(S$195-S$194)*10)),1))</f>
        <v>6.7</v>
      </c>
      <c r="T85" s="143">
        <f>IF('Indicator Data'!CD88="No data","x",ROUND(IF('Indicator Data'!CD88&gt;T$195,0,IF('Indicator Data'!CD88&lt;T$194,10,(T$195-'Indicator Data'!CD88)/(T$195-T$194)*10)),1))</f>
        <v>0</v>
      </c>
      <c r="U85" s="143">
        <f>IF('Indicator Data'!CE88="No data","x",ROUND(IF('Indicator Data'!CE88&gt;U$195,0,IF('Indicator Data'!CE88&lt;U$194,10,(U$195-'Indicator Data'!CE88)/(U$195-U$194)*10)),1))</f>
        <v>2.4</v>
      </c>
      <c r="V85" s="143" t="str">
        <f>IF('Indicator Data'!CF88="No data","x",ROUND(IF('Indicator Data'!CF88&gt;V$195,0,IF('Indicator Data'!CF88&lt;V$194,10,(V$195-'Indicator Data'!CF88)/(V$195-V$194)*10)),1))</f>
        <v>x</v>
      </c>
      <c r="W85" s="143">
        <f>IF('Indicator Data'!CC88="No data","x",ROUND(IF('Indicator Data'!CC88&gt;W$195,0,IF('Indicator Data'!CC88&lt;W$194,10,(W$195-'Indicator Data'!CC88)/(W$195-W$194)*10)),1))</f>
        <v>1</v>
      </c>
      <c r="X85" s="93">
        <f t="shared" si="15"/>
        <v>1.2</v>
      </c>
      <c r="Y85" s="93">
        <f>IF('Indicator Data'!CG88="No data","x",ROUND(IF('Indicator Data'!CG88&gt;Y$195,0,IF('Indicator Data'!CG88&lt;Y$194,10,(Y$195-'Indicator Data'!CG88)/(Y$195-Y$194)*10)),1))</f>
        <v>8.4</v>
      </c>
      <c r="Z85" s="93">
        <f>IF('Indicator Data'!CH88="No data","x",ROUND(IF('Indicator Data'!CH88&gt;Z$195,10,IF('Indicator Data'!CH88&lt;Z$194,0,10-(Z$195-'Indicator Data'!CH88)/(Z$195-Z$194)*10)),1))</f>
        <v>1</v>
      </c>
      <c r="AA85" s="93">
        <f>IF('Indicator Data'!CI88="No data","x",ROUND(IF('Indicator Data'!CI88&gt;AA$195,0,IF('Indicator Data'!CI88&lt;AA$194,10,(AA$195-'Indicator Data'!CI88)/(AA$195-AA$194)*10)),1))</f>
        <v>10</v>
      </c>
      <c r="AB85" s="94">
        <f t="shared" si="16"/>
        <v>4.3</v>
      </c>
      <c r="AC85" s="95">
        <f t="shared" si="17"/>
        <v>3.1</v>
      </c>
      <c r="AD85" s="177"/>
    </row>
    <row r="86" spans="1:30" s="4" customFormat="1" x14ac:dyDescent="0.25">
      <c r="A86" s="126" t="str">
        <f>'Indicator Data'!A89</f>
        <v>Japan</v>
      </c>
      <c r="B86" s="47" t="str">
        <f>'Indicator Data'!B89</f>
        <v>JPN</v>
      </c>
      <c r="C86" s="93">
        <f>IF('Indicator Data'!BR89="No data","x",ROUND(IF('Indicator Data'!BR89&gt;C$195,0,IF('Indicator Data'!BR89&lt;C$194,10,(C$195-'Indicator Data'!BR89)/(C$195-C$194)*10)),1))</f>
        <v>1.9</v>
      </c>
      <c r="D86" s="94">
        <f t="shared" si="9"/>
        <v>1.9</v>
      </c>
      <c r="E86" s="93">
        <f>IF('Indicator Data'!BT89="No data","x",ROUND(IF('Indicator Data'!BT89&gt;E$195,0,IF('Indicator Data'!BT89&lt;E$194,10,(E$195-'Indicator Data'!BT89)/(E$195-E$194)*10)),1))</f>
        <v>2.7</v>
      </c>
      <c r="F86" s="93">
        <f>IF('Indicator Data'!BS89="No data","x",ROUND(IF('Indicator Data'!BS89&gt;F$195,0,IF('Indicator Data'!BS89&lt;F$194,10,(F$195-'Indicator Data'!BS89)/(F$195-F$194)*10)),1))</f>
        <v>1.8</v>
      </c>
      <c r="G86" s="94">
        <f t="shared" si="10"/>
        <v>2.2999999999999998</v>
      </c>
      <c r="H86" s="95">
        <f t="shared" si="11"/>
        <v>2.1</v>
      </c>
      <c r="I86" s="93" t="str">
        <f>IF('Indicator Data'!BV89="No data","x",ROUND(IF('Indicator Data'!BV89^2&gt;I$195,0,IF('Indicator Data'!BV89^2&lt;I$194,10,(I$195-'Indicator Data'!BV89^2)/(I$195-I$194)*10)),1))</f>
        <v>x</v>
      </c>
      <c r="J86" s="93">
        <f>IF(OR('Indicator Data'!BU89=0,'Indicator Data'!BU89="No data"),"x",ROUND(IF('Indicator Data'!BU89&gt;J$195,0,IF('Indicator Data'!BU89&lt;J$194,10,(J$195-'Indicator Data'!BU89)/(J$195-J$194)*10)),1))</f>
        <v>0</v>
      </c>
      <c r="K86" s="93">
        <f>IF('Indicator Data'!BW89="No data","x",ROUND(IF('Indicator Data'!BW89&gt;K$195,0,IF('Indicator Data'!BW89&lt;K$194,10,(K$195-'Indicator Data'!BW89)/(K$195-K$194)*10)),1))</f>
        <v>0.7</v>
      </c>
      <c r="L86" s="93">
        <f>IF('Indicator Data'!BX89="No data","x",ROUND(IF('Indicator Data'!BX89&gt;L$195,0,IF('Indicator Data'!BX89&lt;L$194,10,(L$195-'Indicator Data'!BX89)/(L$195-L$194)*10)),1))</f>
        <v>3.6</v>
      </c>
      <c r="M86" s="94">
        <f t="shared" si="12"/>
        <v>1.4</v>
      </c>
      <c r="N86" s="143">
        <f>IF('Indicator Data'!BY89="No data","x",'Indicator Data'!BY89/'Indicator Data'!CM89*100)</f>
        <v>384.08779149519893</v>
      </c>
      <c r="O86" s="93">
        <f t="shared" si="13"/>
        <v>0</v>
      </c>
      <c r="P86" s="93">
        <f>IF('Indicator Data'!BZ89="No data","x",ROUND(IF('Indicator Data'!BZ89&gt;P$195,0,IF('Indicator Data'!BZ89&lt;P$194,10,(P$195-'Indicator Data'!BZ89)/(P$195-P$194)*10)),1))</f>
        <v>0</v>
      </c>
      <c r="Q86" s="93">
        <f>IF('Indicator Data'!CA89="No data","x",ROUND(IF('Indicator Data'!CA89&gt;Q$195,0,IF('Indicator Data'!CA89&lt;Q$194,10,(Q$195-'Indicator Data'!CA89)/(Q$195-Q$194)*10)),1))</f>
        <v>0.2</v>
      </c>
      <c r="R86" s="94">
        <f t="shared" si="14"/>
        <v>0.1</v>
      </c>
      <c r="S86" s="93">
        <f>IF('Indicator Data'!CB89="No data","x",ROUND(IF('Indicator Data'!CB89&gt;S$195,0,IF('Indicator Data'!CB89&lt;S$194,10,(S$195-'Indicator Data'!CB89)/(S$195-S$194)*10)),1))</f>
        <v>4</v>
      </c>
      <c r="T86" s="143">
        <f>IF('Indicator Data'!CD89="No data","x",ROUND(IF('Indicator Data'!CD89&gt;T$195,0,IF('Indicator Data'!CD89&lt;T$194,10,(T$195-'Indicator Data'!CD89)/(T$195-T$194)*10)),1))</f>
        <v>0</v>
      </c>
      <c r="U86" s="143">
        <f>IF('Indicator Data'!CE89="No data","x",ROUND(IF('Indicator Data'!CE89&gt;U$195,0,IF('Indicator Data'!CE89&lt;U$194,10,(U$195-'Indicator Data'!CE89)/(U$195-U$194)*10)),1))</f>
        <v>1</v>
      </c>
      <c r="V86" s="143">
        <f>IF('Indicator Data'!CF89="No data","x",ROUND(IF('Indicator Data'!CF89&gt;V$195,0,IF('Indicator Data'!CF89&lt;V$194,10,(V$195-'Indicator Data'!CF89)/(V$195-V$194)*10)),1))</f>
        <v>0</v>
      </c>
      <c r="W86" s="143">
        <f>IF('Indicator Data'!CC89="No data","x",ROUND(IF('Indicator Data'!CC89&gt;W$195,0,IF('Indicator Data'!CC89&lt;W$194,10,(W$195-'Indicator Data'!CC89)/(W$195-W$194)*10)),1))</f>
        <v>0.8</v>
      </c>
      <c r="X86" s="93">
        <f t="shared" si="15"/>
        <v>0.33333333333333331</v>
      </c>
      <c r="Y86" s="93">
        <f>IF('Indicator Data'!CG89="No data","x",ROUND(IF('Indicator Data'!CG89&gt;Y$195,0,IF('Indicator Data'!CG89&lt;Y$194,10,(Y$195-'Indicator Data'!CG89)/(Y$195-Y$194)*10)),1))</f>
        <v>0</v>
      </c>
      <c r="Z86" s="93">
        <f>IF('Indicator Data'!CH89="No data","x",ROUND(IF('Indicator Data'!CH89&gt;Z$195,10,IF('Indicator Data'!CH89&lt;Z$194,0,10-(Z$195-'Indicator Data'!CH89)/(Z$195-Z$194)*10)),1))</f>
        <v>0.1</v>
      </c>
      <c r="AA86" s="93">
        <f>IF('Indicator Data'!CI89="No data","x",ROUND(IF('Indicator Data'!CI89&gt;AA$195,0,IF('Indicator Data'!CI89&lt;AA$194,10,(AA$195-'Indicator Data'!CI89)/(AA$195-AA$194)*10)),1))</f>
        <v>10</v>
      </c>
      <c r="AB86" s="94">
        <f t="shared" si="16"/>
        <v>1.1000000000000001</v>
      </c>
      <c r="AC86" s="95">
        <f t="shared" si="17"/>
        <v>0.9</v>
      </c>
      <c r="AD86" s="177"/>
    </row>
    <row r="87" spans="1:30" s="4" customFormat="1" x14ac:dyDescent="0.25">
      <c r="A87" s="126" t="str">
        <f>'Indicator Data'!A90</f>
        <v>Jordan</v>
      </c>
      <c r="B87" s="47" t="str">
        <f>'Indicator Data'!B90</f>
        <v>JOR</v>
      </c>
      <c r="C87" s="93">
        <f>IF('Indicator Data'!BR90="No data","x",ROUND(IF('Indicator Data'!BR90&gt;C$195,0,IF('Indicator Data'!BR90&lt;C$194,10,(C$195-'Indicator Data'!BR90)/(C$195-C$194)*10)),1))</f>
        <v>6.1</v>
      </c>
      <c r="D87" s="94">
        <f t="shared" si="9"/>
        <v>6.1</v>
      </c>
      <c r="E87" s="93">
        <f>IF('Indicator Data'!BT90="No data","x",ROUND(IF('Indicator Data'!BT90&gt;E$195,0,IF('Indicator Data'!BT90&lt;E$194,10,(E$195-'Indicator Data'!BT90)/(E$195-E$194)*10)),1))</f>
        <v>5.0999999999999996</v>
      </c>
      <c r="F87" s="93">
        <f>IF('Indicator Data'!BS90="No data","x",ROUND(IF('Indicator Data'!BS90&gt;F$195,0,IF('Indicator Data'!BS90&lt;F$194,10,(F$195-'Indicator Data'!BS90)/(F$195-F$194)*10)),1))</f>
        <v>4.8</v>
      </c>
      <c r="G87" s="94">
        <f t="shared" si="10"/>
        <v>5</v>
      </c>
      <c r="H87" s="95">
        <f t="shared" si="11"/>
        <v>5.6</v>
      </c>
      <c r="I87" s="93">
        <f>IF('Indicator Data'!BV90="No data","x",ROUND(IF('Indicator Data'!BV90^2&gt;I$195,0,IF('Indicator Data'!BV90^2&lt;I$194,10,(I$195-'Indicator Data'!BV90^2)/(I$195-I$194)*10)),1))</f>
        <v>0.4</v>
      </c>
      <c r="J87" s="93">
        <f>IF(OR('Indicator Data'!BU90=0,'Indicator Data'!BU90="No data"),"x",ROUND(IF('Indicator Data'!BU90&gt;J$195,0,IF('Indicator Data'!BU90&lt;J$194,10,(J$195-'Indicator Data'!BU90)/(J$195-J$194)*10)),1))</f>
        <v>0</v>
      </c>
      <c r="K87" s="93">
        <f>IF('Indicator Data'!BW90="No data","x",ROUND(IF('Indicator Data'!BW90&gt;K$195,0,IF('Indicator Data'!BW90&lt;K$194,10,(K$195-'Indicator Data'!BW90)/(K$195-K$194)*10)),1))</f>
        <v>3.8</v>
      </c>
      <c r="L87" s="93">
        <f>IF('Indicator Data'!BX90="No data","x",ROUND(IF('Indicator Data'!BX90&gt;L$195,0,IF('Indicator Data'!BX90&lt;L$194,10,(L$195-'Indicator Data'!BX90)/(L$195-L$194)*10)),1))</f>
        <v>0.2</v>
      </c>
      <c r="M87" s="94">
        <f t="shared" si="12"/>
        <v>1.1000000000000001</v>
      </c>
      <c r="N87" s="143">
        <f>IF('Indicator Data'!BY90="No data","x",'Indicator Data'!BY90/'Indicator Data'!CM90*100)</f>
        <v>32.665014642937599</v>
      </c>
      <c r="O87" s="93">
        <f t="shared" si="13"/>
        <v>6.8</v>
      </c>
      <c r="P87" s="93">
        <f>IF('Indicator Data'!BZ90="No data","x",ROUND(IF('Indicator Data'!BZ90&gt;P$195,0,IF('Indicator Data'!BZ90&lt;P$194,10,(P$195-'Indicator Data'!BZ90)/(P$195-P$194)*10)),1))</f>
        <v>0.3</v>
      </c>
      <c r="Q87" s="93">
        <f>IF('Indicator Data'!CA90="No data","x",ROUND(IF('Indicator Data'!CA90&gt;Q$195,0,IF('Indicator Data'!CA90&lt;Q$194,10,(Q$195-'Indicator Data'!CA90)/(Q$195-Q$194)*10)),1))</f>
        <v>0.2</v>
      </c>
      <c r="R87" s="94">
        <f t="shared" si="14"/>
        <v>2.4</v>
      </c>
      <c r="S87" s="93">
        <f>IF('Indicator Data'!CB90="No data","x",ROUND(IF('Indicator Data'!CB90&gt;S$195,0,IF('Indicator Data'!CB90&lt;S$194,10,(S$195-'Indicator Data'!CB90)/(S$195-S$194)*10)),1))</f>
        <v>4.0999999999999996</v>
      </c>
      <c r="T87" s="143">
        <f>IF('Indicator Data'!CD90="No data","x",ROUND(IF('Indicator Data'!CD90&gt;T$195,0,IF('Indicator Data'!CD90&lt;T$194,10,(T$195-'Indicator Data'!CD90)/(T$195-T$194)*10)),1))</f>
        <v>0.2</v>
      </c>
      <c r="U87" s="143">
        <f>IF('Indicator Data'!CE90="No data","x",ROUND(IF('Indicator Data'!CE90&gt;U$195,0,IF('Indicator Data'!CE90&lt;U$194,10,(U$195-'Indicator Data'!CE90)/(U$195-U$194)*10)),1))</f>
        <v>0</v>
      </c>
      <c r="V87" s="143" t="str">
        <f>IF('Indicator Data'!CF90="No data","x",ROUND(IF('Indicator Data'!CF90&gt;V$195,0,IF('Indicator Data'!CF90&lt;V$194,10,(V$195-'Indicator Data'!CF90)/(V$195-V$194)*10)),1))</f>
        <v>x</v>
      </c>
      <c r="W87" s="143">
        <f>IF('Indicator Data'!CC90="No data","x",ROUND(IF('Indicator Data'!CC90&gt;W$195,0,IF('Indicator Data'!CC90&lt;W$194,10,(W$195-'Indicator Data'!CC90)/(W$195-W$194)*10)),1))</f>
        <v>1.5</v>
      </c>
      <c r="X87" s="93">
        <f t="shared" si="15"/>
        <v>0.1</v>
      </c>
      <c r="Y87" s="93">
        <f>IF('Indicator Data'!CG90="No data","x",ROUND(IF('Indicator Data'!CG90&gt;Y$195,0,IF('Indicator Data'!CG90&lt;Y$194,10,(Y$195-'Indicator Data'!CG90)/(Y$195-Y$194)*10)),1))</f>
        <v>8.5</v>
      </c>
      <c r="Z87" s="93">
        <f>IF('Indicator Data'!CH90="No data","x",ROUND(IF('Indicator Data'!CH90&gt;Z$195,10,IF('Indicator Data'!CH90&lt;Z$194,0,10-(Z$195-'Indicator Data'!CH90)/(Z$195-Z$194)*10)),1))</f>
        <v>0.6</v>
      </c>
      <c r="AA87" s="93">
        <f>IF('Indicator Data'!CI90="No data","x",ROUND(IF('Indicator Data'!CI90&gt;AA$195,0,IF('Indicator Data'!CI90&lt;AA$194,10,(AA$195-'Indicator Data'!CI90)/(AA$195-AA$194)*10)),1))</f>
        <v>10</v>
      </c>
      <c r="AB87" s="94">
        <f t="shared" si="16"/>
        <v>3.3</v>
      </c>
      <c r="AC87" s="95">
        <f t="shared" si="17"/>
        <v>2.2999999999999998</v>
      </c>
      <c r="AD87" s="177"/>
    </row>
    <row r="88" spans="1:30" s="4" customFormat="1" x14ac:dyDescent="0.25">
      <c r="A88" s="126" t="str">
        <f>'Indicator Data'!A91</f>
        <v>Kazakhstan</v>
      </c>
      <c r="B88" s="47" t="str">
        <f>'Indicator Data'!B91</f>
        <v>KAZ</v>
      </c>
      <c r="C88" s="93">
        <f>IF('Indicator Data'!BR91="No data","x",ROUND(IF('Indicator Data'!BR91&gt;C$195,0,IF('Indicator Data'!BR91&lt;C$194,10,(C$195-'Indicator Data'!BR91)/(C$195-C$194)*10)),1))</f>
        <v>3.8</v>
      </c>
      <c r="D88" s="94">
        <f t="shared" si="9"/>
        <v>3.8</v>
      </c>
      <c r="E88" s="93">
        <f>IF('Indicator Data'!BT91="No data","x",ROUND(IF('Indicator Data'!BT91&gt;E$195,0,IF('Indicator Data'!BT91&lt;E$194,10,(E$195-'Indicator Data'!BT91)/(E$195-E$194)*10)),1))</f>
        <v>6.9</v>
      </c>
      <c r="F88" s="93">
        <f>IF('Indicator Data'!BS91="No data","x",ROUND(IF('Indicator Data'!BS91&gt;F$195,0,IF('Indicator Data'!BS91&lt;F$194,10,(F$195-'Indicator Data'!BS91)/(F$195-F$194)*10)),1))</f>
        <v>5</v>
      </c>
      <c r="G88" s="94">
        <f t="shared" si="10"/>
        <v>6</v>
      </c>
      <c r="H88" s="95">
        <f t="shared" si="11"/>
        <v>4.9000000000000004</v>
      </c>
      <c r="I88" s="93">
        <f>IF('Indicator Data'!BV91="No data","x",ROUND(IF('Indicator Data'!BV91^2&gt;I$195,0,IF('Indicator Data'!BV91^2&lt;I$194,10,(I$195-'Indicator Data'!BV91^2)/(I$195-I$194)*10)),1))</f>
        <v>0</v>
      </c>
      <c r="J88" s="93">
        <f>IF(OR('Indicator Data'!BU91=0,'Indicator Data'!BU91="No data"),"x",ROUND(IF('Indicator Data'!BU91&gt;J$195,0,IF('Indicator Data'!BU91&lt;J$194,10,(J$195-'Indicator Data'!BU91)/(J$195-J$194)*10)),1))</f>
        <v>0</v>
      </c>
      <c r="K88" s="93">
        <f>IF('Indicator Data'!BW91="No data","x",ROUND(IF('Indicator Data'!BW91&gt;K$195,0,IF('Indicator Data'!BW91&lt;K$194,10,(K$195-'Indicator Data'!BW91)/(K$195-K$194)*10)),1))</f>
        <v>2.5</v>
      </c>
      <c r="L88" s="93">
        <f>IF('Indicator Data'!BX91="No data","x",ROUND(IF('Indicator Data'!BX91&gt;L$195,0,IF('Indicator Data'!BX91&lt;L$194,10,(L$195-'Indicator Data'!BX91)/(L$195-L$194)*10)),1))</f>
        <v>2.6</v>
      </c>
      <c r="M88" s="94">
        <f t="shared" si="12"/>
        <v>1.3</v>
      </c>
      <c r="N88" s="143">
        <f>IF('Indicator Data'!BY91="No data","x",'Indicator Data'!BY91/'Indicator Data'!CM91*100)</f>
        <v>5.9265844353076265</v>
      </c>
      <c r="O88" s="93">
        <f t="shared" si="13"/>
        <v>9.5</v>
      </c>
      <c r="P88" s="93">
        <f>IF('Indicator Data'!BZ91="No data","x",ROUND(IF('Indicator Data'!BZ91&gt;P$195,0,IF('Indicator Data'!BZ91&lt;P$194,10,(P$195-'Indicator Data'!BZ91)/(P$195-P$194)*10)),1))</f>
        <v>0.2</v>
      </c>
      <c r="Q88" s="93">
        <f>IF('Indicator Data'!CA91="No data","x",ROUND(IF('Indicator Data'!CA91&gt;Q$195,0,IF('Indicator Data'!CA91&lt;Q$194,10,(Q$195-'Indicator Data'!CA91)/(Q$195-Q$194)*10)),1))</f>
        <v>0.9</v>
      </c>
      <c r="R88" s="94">
        <f t="shared" si="14"/>
        <v>3.5</v>
      </c>
      <c r="S88" s="93">
        <f>IF('Indicator Data'!CB91="No data","x",ROUND(IF('Indicator Data'!CB91&gt;S$195,0,IF('Indicator Data'!CB91&lt;S$194,10,(S$195-'Indicator Data'!CB91)/(S$195-S$194)*10)),1))</f>
        <v>1.9</v>
      </c>
      <c r="T88" s="143">
        <f>IF('Indicator Data'!CD91="No data","x",ROUND(IF('Indicator Data'!CD91&gt;T$195,0,IF('Indicator Data'!CD91&lt;T$194,10,(T$195-'Indicator Data'!CD91)/(T$195-T$194)*10)),1))</f>
        <v>2.9</v>
      </c>
      <c r="U88" s="143">
        <f>IF('Indicator Data'!CE91="No data","x",ROUND(IF('Indicator Data'!CE91&gt;U$195,0,IF('Indicator Data'!CE91&lt;U$194,10,(U$195-'Indicator Data'!CE91)/(U$195-U$194)*10)),1))</f>
        <v>0</v>
      </c>
      <c r="V88" s="143">
        <f>IF('Indicator Data'!CF91="No data","x",ROUND(IF('Indicator Data'!CF91&gt;V$195,0,IF('Indicator Data'!CF91&lt;V$194,10,(V$195-'Indicator Data'!CF91)/(V$195-V$194)*10)),1))</f>
        <v>0.3</v>
      </c>
      <c r="W88" s="143">
        <f>IF('Indicator Data'!CC91="No data","x",ROUND(IF('Indicator Data'!CC91&gt;W$195,0,IF('Indicator Data'!CC91&lt;W$194,10,(W$195-'Indicator Data'!CC91)/(W$195-W$194)*10)),1))</f>
        <v>0</v>
      </c>
      <c r="X88" s="93">
        <f t="shared" si="15"/>
        <v>1.0666666666666667</v>
      </c>
      <c r="Y88" s="93">
        <f>IF('Indicator Data'!CG91="No data","x",ROUND(IF('Indicator Data'!CG91&gt;Y$195,0,IF('Indicator Data'!CG91&lt;Y$194,10,(Y$195-'Indicator Data'!CG91)/(Y$195-Y$194)*10)),1))</f>
        <v>7.3</v>
      </c>
      <c r="Z88" s="93">
        <f>IF('Indicator Data'!CH91="No data","x",ROUND(IF('Indicator Data'!CH91&gt;Z$195,10,IF('Indicator Data'!CH91&lt;Z$194,0,10-(Z$195-'Indicator Data'!CH91)/(Z$195-Z$194)*10)),1))</f>
        <v>0.1</v>
      </c>
      <c r="AA88" s="93">
        <f>IF('Indicator Data'!CI91="No data","x",ROUND(IF('Indicator Data'!CI91&gt;AA$195,0,IF('Indicator Data'!CI91&lt;AA$194,10,(AA$195-'Indicator Data'!CI91)/(AA$195-AA$194)*10)),1))</f>
        <v>10</v>
      </c>
      <c r="AB88" s="94">
        <f t="shared" si="16"/>
        <v>2.6</v>
      </c>
      <c r="AC88" s="95">
        <f t="shared" si="17"/>
        <v>2.5</v>
      </c>
      <c r="AD88" s="177"/>
    </row>
    <row r="89" spans="1:30" s="4" customFormat="1" x14ac:dyDescent="0.25">
      <c r="A89" s="126" t="str">
        <f>'Indicator Data'!A92</f>
        <v>Kenya</v>
      </c>
      <c r="B89" s="47" t="str">
        <f>'Indicator Data'!B92</f>
        <v>KEN</v>
      </c>
      <c r="C89" s="93">
        <f>IF('Indicator Data'!BR92="No data","x",ROUND(IF('Indicator Data'!BR92&gt;C$195,0,IF('Indicator Data'!BR92&lt;C$194,10,(C$195-'Indicator Data'!BR92)/(C$195-C$194)*10)),1))</f>
        <v>3.9</v>
      </c>
      <c r="D89" s="94">
        <f t="shared" si="9"/>
        <v>3.9</v>
      </c>
      <c r="E89" s="93">
        <f>IF('Indicator Data'!BT92="No data","x",ROUND(IF('Indicator Data'!BT92&gt;E$195,0,IF('Indicator Data'!BT92&lt;E$194,10,(E$195-'Indicator Data'!BT92)/(E$195-E$194)*10)),1))</f>
        <v>7.3</v>
      </c>
      <c r="F89" s="93">
        <f>IF('Indicator Data'!BS92="No data","x",ROUND(IF('Indicator Data'!BS92&gt;F$195,0,IF('Indicator Data'!BS92&lt;F$194,10,(F$195-'Indicator Data'!BS92)/(F$195-F$194)*10)),1))</f>
        <v>5.6</v>
      </c>
      <c r="G89" s="94">
        <f t="shared" si="10"/>
        <v>6.5</v>
      </c>
      <c r="H89" s="95">
        <f t="shared" si="11"/>
        <v>5.2</v>
      </c>
      <c r="I89" s="93">
        <f>IF('Indicator Data'!BV92="No data","x",ROUND(IF('Indicator Data'!BV92^2&gt;I$195,0,IF('Indicator Data'!BV92^2&lt;I$194,10,(I$195-'Indicator Data'!BV92^2)/(I$195-I$194)*10)),1))</f>
        <v>4.3</v>
      </c>
      <c r="J89" s="93">
        <f>IF(OR('Indicator Data'!BU92=0,'Indicator Data'!BU92="No data"),"x",ROUND(IF('Indicator Data'!BU92&gt;J$195,0,IF('Indicator Data'!BU92&lt;J$194,10,(J$195-'Indicator Data'!BU92)/(J$195-J$194)*10)),1))</f>
        <v>3.6</v>
      </c>
      <c r="K89" s="93">
        <f>IF('Indicator Data'!BW92="No data","x",ROUND(IF('Indicator Data'!BW92&gt;K$195,0,IF('Indicator Data'!BW92&lt;K$194,10,(K$195-'Indicator Data'!BW92)/(K$195-K$194)*10)),1))</f>
        <v>7.4</v>
      </c>
      <c r="L89" s="93">
        <f>IF('Indicator Data'!BX92="No data","x",ROUND(IF('Indicator Data'!BX92&gt;L$195,0,IF('Indicator Data'!BX92&lt;L$194,10,(L$195-'Indicator Data'!BX92)/(L$195-L$194)*10)),1))</f>
        <v>6.1</v>
      </c>
      <c r="M89" s="94">
        <f t="shared" si="12"/>
        <v>5.4</v>
      </c>
      <c r="N89" s="143">
        <f>IF('Indicator Data'!BY92="No data","x",'Indicator Data'!BY92/'Indicator Data'!CM92*100)</f>
        <v>10.54222159749798</v>
      </c>
      <c r="O89" s="93">
        <f t="shared" si="13"/>
        <v>9</v>
      </c>
      <c r="P89" s="93">
        <f>IF('Indicator Data'!BZ92="No data","x",ROUND(IF('Indicator Data'!BZ92&gt;P$195,0,IF('Indicator Data'!BZ92&lt;P$194,10,(P$195-'Indicator Data'!BZ92)/(P$195-P$194)*10)),1))</f>
        <v>7.9</v>
      </c>
      <c r="Q89" s="93">
        <f>IF('Indicator Data'!CA92="No data","x",ROUND(IF('Indicator Data'!CA92&gt;Q$195,0,IF('Indicator Data'!CA92&lt;Q$194,10,(Q$195-'Indicator Data'!CA92)/(Q$195-Q$194)*10)),1))</f>
        <v>8.1999999999999993</v>
      </c>
      <c r="R89" s="94">
        <f t="shared" si="14"/>
        <v>8.4</v>
      </c>
      <c r="S89" s="93">
        <f>IF('Indicator Data'!CB92="No data","x",ROUND(IF('Indicator Data'!CB92&gt;S$195,0,IF('Indicator Data'!CB92&lt;S$194,10,(S$195-'Indicator Data'!CB92)/(S$195-S$194)*10)),1))</f>
        <v>9.5</v>
      </c>
      <c r="T89" s="143">
        <f>IF('Indicator Data'!CD92="No data","x",ROUND(IF('Indicator Data'!CD92&gt;T$195,0,IF('Indicator Data'!CD92&lt;T$194,10,(T$195-'Indicator Data'!CD92)/(T$195-T$194)*10)),1))</f>
        <v>1.7</v>
      </c>
      <c r="U89" s="143">
        <f>IF('Indicator Data'!CE92="No data","x",ROUND(IF('Indicator Data'!CE92&gt;U$195,0,IF('Indicator Data'!CE92&lt;U$194,10,(U$195-'Indicator Data'!CE92)/(U$195-U$194)*10)),1))</f>
        <v>10</v>
      </c>
      <c r="V89" s="143">
        <f>IF('Indicator Data'!CF92="No data","x",ROUND(IF('Indicator Data'!CF92&gt;V$195,0,IF('Indicator Data'!CF92&lt;V$194,10,(V$195-'Indicator Data'!CF92)/(V$195-V$194)*10)),1))</f>
        <v>3.6</v>
      </c>
      <c r="W89" s="143">
        <f>IF('Indicator Data'!CC92="No data","x",ROUND(IF('Indicator Data'!CC92&gt;W$195,0,IF('Indicator Data'!CC92&lt;W$194,10,(W$195-'Indicator Data'!CC92)/(W$195-W$194)*10)),1))</f>
        <v>2.6</v>
      </c>
      <c r="X89" s="93">
        <f t="shared" si="15"/>
        <v>5.0999999999999996</v>
      </c>
      <c r="Y89" s="93">
        <f>IF('Indicator Data'!CG92="No data","x",ROUND(IF('Indicator Data'!CG92&gt;Y$195,0,IF('Indicator Data'!CG92&lt;Y$194,10,(Y$195-'Indicator Data'!CG92)/(Y$195-Y$194)*10)),1))</f>
        <v>9.6999999999999993</v>
      </c>
      <c r="Z89" s="93">
        <f>IF('Indicator Data'!CH92="No data","x",ROUND(IF('Indicator Data'!CH92&gt;Z$195,10,IF('Indicator Data'!CH92&lt;Z$194,0,10-(Z$195-'Indicator Data'!CH92)/(Z$195-Z$194)*10)),1))</f>
        <v>5.7</v>
      </c>
      <c r="AA89" s="93">
        <f>IF('Indicator Data'!CI92="No data","x",ROUND(IF('Indicator Data'!CI92&gt;AA$195,0,IF('Indicator Data'!CI92&lt;AA$194,10,(AA$195-'Indicator Data'!CI92)/(AA$195-AA$194)*10)),1))</f>
        <v>10</v>
      </c>
      <c r="AB89" s="94">
        <f t="shared" si="16"/>
        <v>7.5</v>
      </c>
      <c r="AC89" s="95">
        <f t="shared" si="17"/>
        <v>7.1</v>
      </c>
      <c r="AD89" s="177"/>
    </row>
    <row r="90" spans="1:30" s="4" customFormat="1" x14ac:dyDescent="0.25">
      <c r="A90" s="126" t="str">
        <f>'Indicator Data'!A93</f>
        <v>Kiribati</v>
      </c>
      <c r="B90" s="47" t="str">
        <f>'Indicator Data'!B93</f>
        <v>KIR</v>
      </c>
      <c r="C90" s="93" t="str">
        <f>IF('Indicator Data'!BR93="No data","x",ROUND(IF('Indicator Data'!BR93&gt;C$195,0,IF('Indicator Data'!BR93&lt;C$194,10,(C$195-'Indicator Data'!BR93)/(C$195-C$194)*10)),1))</f>
        <v>x</v>
      </c>
      <c r="D90" s="94" t="str">
        <f t="shared" si="9"/>
        <v>x</v>
      </c>
      <c r="E90" s="93" t="str">
        <f>IF('Indicator Data'!BT93="No data","x",ROUND(IF('Indicator Data'!BT93&gt;E$195,0,IF('Indicator Data'!BT93&lt;E$194,10,(E$195-'Indicator Data'!BT93)/(E$195-E$194)*10)),1))</f>
        <v>x</v>
      </c>
      <c r="F90" s="93">
        <f>IF('Indicator Data'!BS93="No data","x",ROUND(IF('Indicator Data'!BS93&gt;F$195,0,IF('Indicator Data'!BS93&lt;F$194,10,(F$195-'Indicator Data'!BS93)/(F$195-F$194)*10)),1))</f>
        <v>5.5</v>
      </c>
      <c r="G90" s="94">
        <f t="shared" si="10"/>
        <v>5.5</v>
      </c>
      <c r="H90" s="95">
        <f t="shared" si="11"/>
        <v>5.5</v>
      </c>
      <c r="I90" s="93" t="str">
        <f>IF('Indicator Data'!BV93="No data","x",ROUND(IF('Indicator Data'!BV93^2&gt;I$195,0,IF('Indicator Data'!BV93^2&lt;I$194,10,(I$195-'Indicator Data'!BV93^2)/(I$195-I$194)*10)),1))</f>
        <v>x</v>
      </c>
      <c r="J90" s="93">
        <f>IF(OR('Indicator Data'!BU93=0,'Indicator Data'!BU93="No data"),"x",ROUND(IF('Indicator Data'!BU93&gt;J$195,0,IF('Indicator Data'!BU93&lt;J$194,10,(J$195-'Indicator Data'!BU93)/(J$195-J$194)*10)),1))</f>
        <v>0.1</v>
      </c>
      <c r="K90" s="93">
        <f>IF('Indicator Data'!BW93="No data","x",ROUND(IF('Indicator Data'!BW93&gt;K$195,0,IF('Indicator Data'!BW93&lt;K$194,10,(K$195-'Indicator Data'!BW93)/(K$195-K$194)*10)),1))</f>
        <v>8.6</v>
      </c>
      <c r="L90" s="93">
        <f>IF('Indicator Data'!BX93="No data","x",ROUND(IF('Indicator Data'!BX93&gt;L$195,0,IF('Indicator Data'!BX93&lt;L$194,10,(L$195-'Indicator Data'!BX93)/(L$195-L$194)*10)),1))</f>
        <v>7.6</v>
      </c>
      <c r="M90" s="94">
        <f t="shared" si="12"/>
        <v>5.4</v>
      </c>
      <c r="N90" s="143">
        <f>IF('Indicator Data'!BY93="No data","x",'Indicator Data'!BY93/'Indicator Data'!CM93*100)</f>
        <v>92.592592592592595</v>
      </c>
      <c r="O90" s="93">
        <f t="shared" si="13"/>
        <v>0.7</v>
      </c>
      <c r="P90" s="93">
        <f>IF('Indicator Data'!BZ93="No data","x",ROUND(IF('Indicator Data'!BZ93&gt;P$195,0,IF('Indicator Data'!BZ93&lt;P$194,10,(P$195-'Indicator Data'!BZ93)/(P$195-P$194)*10)),1))</f>
        <v>5.8</v>
      </c>
      <c r="Q90" s="93">
        <f>IF('Indicator Data'!CA93="No data","x",ROUND(IF('Indicator Data'!CA93&gt;Q$195,0,IF('Indicator Data'!CA93&lt;Q$194,10,(Q$195-'Indicator Data'!CA93)/(Q$195-Q$194)*10)),1))</f>
        <v>5.7</v>
      </c>
      <c r="R90" s="94">
        <f t="shared" si="14"/>
        <v>4.0999999999999996</v>
      </c>
      <c r="S90" s="93">
        <f>IF('Indicator Data'!CB93="No data","x",ROUND(IF('Indicator Data'!CB93&gt;S$195,0,IF('Indicator Data'!CB93&lt;S$194,10,(S$195-'Indicator Data'!CB93)/(S$195-S$194)*10)),1))</f>
        <v>9.5</v>
      </c>
      <c r="T90" s="143">
        <f>IF('Indicator Data'!CD93="No data","x",ROUND(IF('Indicator Data'!CD93&gt;T$195,0,IF('Indicator Data'!CD93&lt;T$194,10,(T$195-'Indicator Data'!CD93)/(T$195-T$194)*10)),1))</f>
        <v>3.1</v>
      </c>
      <c r="U90" s="143">
        <f>IF('Indicator Data'!CE93="No data","x",ROUND(IF('Indicator Data'!CE93&gt;U$195,0,IF('Indicator Data'!CE93&lt;U$194,10,(U$195-'Indicator Data'!CE93)/(U$195-U$194)*10)),1))</f>
        <v>3.4</v>
      </c>
      <c r="V90" s="143">
        <f>IF('Indicator Data'!CF93="No data","x",ROUND(IF('Indicator Data'!CF93&gt;V$195,0,IF('Indicator Data'!CF93&lt;V$194,10,(V$195-'Indicator Data'!CF93)/(V$195-V$194)*10)),1))</f>
        <v>3.4</v>
      </c>
      <c r="W90" s="143">
        <f>IF('Indicator Data'!CC93="No data","x",ROUND(IF('Indicator Data'!CC93&gt;W$195,0,IF('Indicator Data'!CC93&lt;W$194,10,(W$195-'Indicator Data'!CC93)/(W$195-W$194)*10)),1))</f>
        <v>4.5999999999999996</v>
      </c>
      <c r="X90" s="93">
        <f t="shared" si="15"/>
        <v>3.3000000000000003</v>
      </c>
      <c r="Y90" s="93">
        <f>IF('Indicator Data'!CG93="No data","x",ROUND(IF('Indicator Data'!CG93&gt;Y$195,0,IF('Indicator Data'!CG93&lt;Y$194,10,(Y$195-'Indicator Data'!CG93)/(Y$195-Y$194)*10)),1))</f>
        <v>9.3000000000000007</v>
      </c>
      <c r="Z90" s="93">
        <f>IF('Indicator Data'!CH93="No data","x",ROUND(IF('Indicator Data'!CH93&gt;Z$195,10,IF('Indicator Data'!CH93&lt;Z$194,0,10-(Z$195-'Indicator Data'!CH93)/(Z$195-Z$194)*10)),1))</f>
        <v>1</v>
      </c>
      <c r="AA90" s="93">
        <f>IF('Indicator Data'!CI93="No data","x",ROUND(IF('Indicator Data'!CI93&gt;AA$195,0,IF('Indicator Data'!CI93&lt;AA$194,10,(AA$195-'Indicator Data'!CI93)/(AA$195-AA$194)*10)),1))</f>
        <v>10</v>
      </c>
      <c r="AB90" s="94">
        <f t="shared" si="16"/>
        <v>5.8</v>
      </c>
      <c r="AC90" s="95">
        <f t="shared" si="17"/>
        <v>5.0999999999999996</v>
      </c>
      <c r="AD90" s="177"/>
    </row>
    <row r="91" spans="1:30" s="4" customFormat="1" x14ac:dyDescent="0.25">
      <c r="A91" s="126" t="str">
        <f>'Indicator Data'!A94</f>
        <v>Korea DPR</v>
      </c>
      <c r="B91" s="47" t="str">
        <f>'Indicator Data'!B94</f>
        <v>PRK</v>
      </c>
      <c r="C91" s="93" t="str">
        <f>IF('Indicator Data'!BR94="No data","x",ROUND(IF('Indicator Data'!BR94&gt;C$195,0,IF('Indicator Data'!BR94&lt;C$194,10,(C$195-'Indicator Data'!BR94)/(C$195-C$194)*10)),1))</f>
        <v>x</v>
      </c>
      <c r="D91" s="94" t="str">
        <f t="shared" si="9"/>
        <v>x</v>
      </c>
      <c r="E91" s="93">
        <f>IF('Indicator Data'!BT94="No data","x",ROUND(IF('Indicator Data'!BT94&gt;E$195,0,IF('Indicator Data'!BT94&lt;E$194,10,(E$195-'Indicator Data'!BT94)/(E$195-E$194)*10)),1))</f>
        <v>8.6</v>
      </c>
      <c r="F91" s="93">
        <f>IF('Indicator Data'!BS94="No data","x",ROUND(IF('Indicator Data'!BS94&gt;F$195,0,IF('Indicator Data'!BS94&lt;F$194,10,(F$195-'Indicator Data'!BS94)/(F$195-F$194)*10)),1))</f>
        <v>8.4</v>
      </c>
      <c r="G91" s="94">
        <f t="shared" si="10"/>
        <v>8.5</v>
      </c>
      <c r="H91" s="95">
        <f t="shared" si="11"/>
        <v>8.5</v>
      </c>
      <c r="I91" s="93">
        <f>IF('Indicator Data'!BV94="No data","x",ROUND(IF('Indicator Data'!BV94^2&gt;I$195,0,IF('Indicator Data'!BV94^2&lt;I$194,10,(I$195-'Indicator Data'!BV94^2)/(I$195-I$194)*10)),1))</f>
        <v>0</v>
      </c>
      <c r="J91" s="93">
        <f>IF(OR('Indicator Data'!BU94=0,'Indicator Data'!BU94="No data"),"x",ROUND(IF('Indicator Data'!BU94&gt;J$195,0,IF('Indicator Data'!BU94&lt;J$194,10,(J$195-'Indicator Data'!BU94)/(J$195-J$194)*10)),1))</f>
        <v>5.6</v>
      </c>
      <c r="K91" s="93" t="str">
        <f>IF('Indicator Data'!BW94="No data","x",ROUND(IF('Indicator Data'!BW94&gt;K$195,0,IF('Indicator Data'!BW94&lt;K$194,10,(K$195-'Indicator Data'!BW94)/(K$195-K$194)*10)),1))</f>
        <v>x</v>
      </c>
      <c r="L91" s="93">
        <f>IF('Indicator Data'!BX94="No data","x",ROUND(IF('Indicator Data'!BX94&gt;L$195,0,IF('Indicator Data'!BX94&lt;L$194,10,(L$195-'Indicator Data'!BX94)/(L$195-L$194)*10)),1))</f>
        <v>9.5</v>
      </c>
      <c r="M91" s="94">
        <f t="shared" si="12"/>
        <v>5</v>
      </c>
      <c r="N91" s="143">
        <f>IF('Indicator Data'!BY94="No data","x",'Indicator Data'!BY94/'Indicator Data'!CM94*100)</f>
        <v>29.067353209866294</v>
      </c>
      <c r="O91" s="93">
        <f t="shared" si="13"/>
        <v>7.2</v>
      </c>
      <c r="P91" s="93">
        <f>IF('Indicator Data'!BZ94="No data","x",ROUND(IF('Indicator Data'!BZ94&gt;P$195,0,IF('Indicator Data'!BZ94&lt;P$194,10,(P$195-'Indicator Data'!BZ94)/(P$195-P$194)*10)),1))</f>
        <v>1.9</v>
      </c>
      <c r="Q91" s="93">
        <f>IF('Indicator Data'!CA94="No data","x",ROUND(IF('Indicator Data'!CA94&gt;Q$195,0,IF('Indicator Data'!CA94&lt;Q$194,10,(Q$195-'Indicator Data'!CA94)/(Q$195-Q$194)*10)),1))</f>
        <v>1.1000000000000001</v>
      </c>
      <c r="R91" s="94">
        <f t="shared" si="14"/>
        <v>3.4</v>
      </c>
      <c r="S91" s="93">
        <f>IF('Indicator Data'!CB94="No data","x",ROUND(IF('Indicator Data'!CB94&gt;S$195,0,IF('Indicator Data'!CB94&lt;S$194,10,(S$195-'Indicator Data'!CB94)/(S$195-S$194)*10)),1))</f>
        <v>0.8</v>
      </c>
      <c r="T91" s="143">
        <f>IF('Indicator Data'!CD94="No data","x",ROUND(IF('Indicator Data'!CD94&gt;T$195,0,IF('Indicator Data'!CD94&lt;T$194,10,(T$195-'Indicator Data'!CD94)/(T$195-T$194)*10)),1))</f>
        <v>0.5</v>
      </c>
      <c r="U91" s="143">
        <f>IF('Indicator Data'!CE94="No data","x",ROUND(IF('Indicator Data'!CE94&gt;U$195,0,IF('Indicator Data'!CE94&lt;U$194,10,(U$195-'Indicator Data'!CE94)/(U$195-U$194)*10)),1))</f>
        <v>0.2</v>
      </c>
      <c r="V91" s="143" t="str">
        <f>IF('Indicator Data'!CF94="No data","x",ROUND(IF('Indicator Data'!CF94&gt;V$195,0,IF('Indicator Data'!CF94&lt;V$194,10,(V$195-'Indicator Data'!CF94)/(V$195-V$194)*10)),1))</f>
        <v>x</v>
      </c>
      <c r="W91" s="143">
        <f>IF('Indicator Data'!CC94="No data","x",ROUND(IF('Indicator Data'!CC94&gt;W$195,0,IF('Indicator Data'!CC94&lt;W$194,10,(W$195-'Indicator Data'!CC94)/(W$195-W$194)*10)),1))</f>
        <v>0</v>
      </c>
      <c r="X91" s="93">
        <f t="shared" si="15"/>
        <v>0.35</v>
      </c>
      <c r="Y91" s="93" t="str">
        <f>IF('Indicator Data'!CG94="No data","x",ROUND(IF('Indicator Data'!CG94&gt;Y$195,0,IF('Indicator Data'!CG94&lt;Y$194,10,(Y$195-'Indicator Data'!CG94)/(Y$195-Y$194)*10)),1))</f>
        <v>x</v>
      </c>
      <c r="Z91" s="93">
        <f>IF('Indicator Data'!CH94="No data","x",ROUND(IF('Indicator Data'!CH94&gt;Z$195,10,IF('Indicator Data'!CH94&lt;Z$194,0,10-(Z$195-'Indicator Data'!CH94)/(Z$195-Z$194)*10)),1))</f>
        <v>0.9</v>
      </c>
      <c r="AA91" s="93">
        <f>IF('Indicator Data'!CI94="No data","x",ROUND(IF('Indicator Data'!CI94&gt;AA$195,0,IF('Indicator Data'!CI94&lt;AA$194,10,(AA$195-'Indicator Data'!CI94)/(AA$195-AA$194)*10)),1))</f>
        <v>10</v>
      </c>
      <c r="AB91" s="94">
        <f t="shared" si="16"/>
        <v>0.7</v>
      </c>
      <c r="AC91" s="95">
        <f t="shared" si="17"/>
        <v>3</v>
      </c>
      <c r="AD91" s="177"/>
    </row>
    <row r="92" spans="1:30" s="4" customFormat="1" x14ac:dyDescent="0.25">
      <c r="A92" s="126" t="str">
        <f>'Indicator Data'!A95</f>
        <v>Korea Republic of</v>
      </c>
      <c r="B92" s="47" t="str">
        <f>'Indicator Data'!B95</f>
        <v>KOR</v>
      </c>
      <c r="C92" s="93">
        <f>IF('Indicator Data'!BR95="No data","x",ROUND(IF('Indicator Data'!BR95&gt;C$195,0,IF('Indicator Data'!BR95&lt;C$194,10,(C$195-'Indicator Data'!BR95)/(C$195-C$194)*10)),1))</f>
        <v>1.5</v>
      </c>
      <c r="D92" s="94">
        <f t="shared" si="9"/>
        <v>1.5</v>
      </c>
      <c r="E92" s="93">
        <f>IF('Indicator Data'!BT95="No data","x",ROUND(IF('Indicator Data'!BT95&gt;E$195,0,IF('Indicator Data'!BT95&lt;E$194,10,(E$195-'Indicator Data'!BT95)/(E$195-E$194)*10)),1))</f>
        <v>4.3</v>
      </c>
      <c r="F92" s="93">
        <f>IF('Indicator Data'!BS95="No data","x",ROUND(IF('Indicator Data'!BS95&gt;F$195,0,IF('Indicator Data'!BS95&lt;F$194,10,(F$195-'Indicator Data'!BS95)/(F$195-F$194)*10)),1))</f>
        <v>2.8</v>
      </c>
      <c r="G92" s="94">
        <f t="shared" si="10"/>
        <v>3.6</v>
      </c>
      <c r="H92" s="95">
        <f t="shared" si="11"/>
        <v>2.6</v>
      </c>
      <c r="I92" s="93">
        <f>IF('Indicator Data'!BV95="No data","x",ROUND(IF('Indicator Data'!BV95^2&gt;I$195,0,IF('Indicator Data'!BV95^2&lt;I$194,10,(I$195-'Indicator Data'!BV95^2)/(I$195-I$194)*10)),1))</f>
        <v>0.4</v>
      </c>
      <c r="J92" s="93">
        <f>IF(OR('Indicator Data'!BU95=0,'Indicator Data'!BU95="No data"),"x",ROUND(IF('Indicator Data'!BU95&gt;J$195,0,IF('Indicator Data'!BU95&lt;J$194,10,(J$195-'Indicator Data'!BU95)/(J$195-J$194)*10)),1))</f>
        <v>0</v>
      </c>
      <c r="K92" s="93">
        <f>IF('Indicator Data'!BW95="No data","x",ROUND(IF('Indicator Data'!BW95&gt;K$195,0,IF('Indicator Data'!BW95&lt;K$194,10,(K$195-'Indicator Data'!BW95)/(K$195-K$194)*10)),1))</f>
        <v>0.7</v>
      </c>
      <c r="L92" s="93">
        <f>IF('Indicator Data'!BX95="No data","x",ROUND(IF('Indicator Data'!BX95&gt;L$195,0,IF('Indicator Data'!BX95&lt;L$194,10,(L$195-'Indicator Data'!BX95)/(L$195-L$194)*10)),1))</f>
        <v>4</v>
      </c>
      <c r="M92" s="94">
        <f t="shared" si="12"/>
        <v>1.3</v>
      </c>
      <c r="N92" s="143">
        <f>IF('Indicator Data'!BY95="No data","x",'Indicator Data'!BY95/'Indicator Data'!CM95*100)</f>
        <v>102.98661174047375</v>
      </c>
      <c r="O92" s="93">
        <f t="shared" si="13"/>
        <v>0</v>
      </c>
      <c r="P92" s="93">
        <f>IF('Indicator Data'!BZ95="No data","x",ROUND(IF('Indicator Data'!BZ95&gt;P$195,0,IF('Indicator Data'!BZ95&lt;P$194,10,(P$195-'Indicator Data'!BZ95)/(P$195-P$194)*10)),1))</f>
        <v>0</v>
      </c>
      <c r="Q92" s="93">
        <f>IF('Indicator Data'!CA95="No data","x",ROUND(IF('Indicator Data'!CA95&gt;Q$195,0,IF('Indicator Data'!CA95&lt;Q$194,10,(Q$195-'Indicator Data'!CA95)/(Q$195-Q$194)*10)),1))</f>
        <v>0</v>
      </c>
      <c r="R92" s="94">
        <f t="shared" si="14"/>
        <v>0</v>
      </c>
      <c r="S92" s="93">
        <f>IF('Indicator Data'!CB95="No data","x",ROUND(IF('Indicator Data'!CB95&gt;S$195,0,IF('Indicator Data'!CB95&lt;S$194,10,(S$195-'Indicator Data'!CB95)/(S$195-S$194)*10)),1))</f>
        <v>4.0999999999999996</v>
      </c>
      <c r="T92" s="143">
        <f>IF('Indicator Data'!CD95="No data","x",ROUND(IF('Indicator Data'!CD95&gt;T$195,0,IF('Indicator Data'!CD95&lt;T$194,10,(T$195-'Indicator Data'!CD95)/(T$195-T$194)*10)),1))</f>
        <v>0.2</v>
      </c>
      <c r="U92" s="143">
        <f>IF('Indicator Data'!CE95="No data","x",ROUND(IF('Indicator Data'!CE95&gt;U$195,0,IF('Indicator Data'!CE95&lt;U$194,10,(U$195-'Indicator Data'!CE95)/(U$195-U$194)*10)),1))</f>
        <v>0.3</v>
      </c>
      <c r="V92" s="143">
        <f>IF('Indicator Data'!CF95="No data","x",ROUND(IF('Indicator Data'!CF95&gt;V$195,0,IF('Indicator Data'!CF95&lt;V$194,10,(V$195-'Indicator Data'!CF95)/(V$195-V$194)*10)),1))</f>
        <v>0.2</v>
      </c>
      <c r="W92" s="143">
        <f>IF('Indicator Data'!CC95="No data","x",ROUND(IF('Indicator Data'!CC95&gt;W$195,0,IF('Indicator Data'!CC95&lt;W$194,10,(W$195-'Indicator Data'!CC95)/(W$195-W$194)*10)),1))</f>
        <v>0.3</v>
      </c>
      <c r="X92" s="93">
        <f t="shared" si="15"/>
        <v>0.23333333333333331</v>
      </c>
      <c r="Y92" s="93">
        <f>IF('Indicator Data'!CG95="No data","x",ROUND(IF('Indicator Data'!CG95&gt;Y$195,0,IF('Indicator Data'!CG95&lt;Y$194,10,(Y$195-'Indicator Data'!CG95)/(Y$195-Y$194)*10)),1))</f>
        <v>1</v>
      </c>
      <c r="Z92" s="93">
        <f>IF('Indicator Data'!CH95="No data","x",ROUND(IF('Indicator Data'!CH95&gt;Z$195,10,IF('Indicator Data'!CH95&lt;Z$194,0,10-(Z$195-'Indicator Data'!CH95)/(Z$195-Z$194)*10)),1))</f>
        <v>0.1</v>
      </c>
      <c r="AA92" s="93">
        <f>IF('Indicator Data'!CI95="No data","x",ROUND(IF('Indicator Data'!CI95&gt;AA$195,0,IF('Indicator Data'!CI95&lt;AA$194,10,(AA$195-'Indicator Data'!CI95)/(AA$195-AA$194)*10)),1))</f>
        <v>10</v>
      </c>
      <c r="AB92" s="94">
        <f t="shared" si="16"/>
        <v>1.4</v>
      </c>
      <c r="AC92" s="95">
        <f t="shared" si="17"/>
        <v>0.9</v>
      </c>
      <c r="AD92" s="177"/>
    </row>
    <row r="93" spans="1:30" s="4" customFormat="1" x14ac:dyDescent="0.25">
      <c r="A93" s="126" t="str">
        <f>'Indicator Data'!A96</f>
        <v>Kuwait</v>
      </c>
      <c r="B93" s="47" t="str">
        <f>'Indicator Data'!B96</f>
        <v>KWT</v>
      </c>
      <c r="C93" s="93" t="str">
        <f>IF('Indicator Data'!BR96="No data","x",ROUND(IF('Indicator Data'!BR96&gt;C$195,0,IF('Indicator Data'!BR96&lt;C$194,10,(C$195-'Indicator Data'!BR96)/(C$195-C$194)*10)),1))</f>
        <v>x</v>
      </c>
      <c r="D93" s="94" t="str">
        <f t="shared" si="9"/>
        <v>x</v>
      </c>
      <c r="E93" s="93">
        <f>IF('Indicator Data'!BT96="No data","x",ROUND(IF('Indicator Data'!BT96&gt;E$195,0,IF('Indicator Data'!BT96&lt;E$194,10,(E$195-'Indicator Data'!BT96)/(E$195-E$194)*10)),1))</f>
        <v>5.9</v>
      </c>
      <c r="F93" s="93">
        <f>IF('Indicator Data'!BS96="No data","x",ROUND(IF('Indicator Data'!BS96&gt;F$195,0,IF('Indicator Data'!BS96&lt;F$194,10,(F$195-'Indicator Data'!BS96)/(F$195-F$194)*10)),1))</f>
        <v>5.3</v>
      </c>
      <c r="G93" s="94">
        <f t="shared" si="10"/>
        <v>5.6</v>
      </c>
      <c r="H93" s="95">
        <f t="shared" si="11"/>
        <v>5.6</v>
      </c>
      <c r="I93" s="93">
        <f>IF('Indicator Data'!BV96="No data","x",ROUND(IF('Indicator Data'!BV96^2&gt;I$195,0,IF('Indicator Data'!BV96^2&lt;I$194,10,(I$195-'Indicator Data'!BV96^2)/(I$195-I$194)*10)),1))</f>
        <v>0.8</v>
      </c>
      <c r="J93" s="93">
        <f>IF(OR('Indicator Data'!BU96=0,'Indicator Data'!BU96="No data"),"x",ROUND(IF('Indicator Data'!BU96&gt;J$195,0,IF('Indicator Data'!BU96&lt;J$194,10,(J$195-'Indicator Data'!BU96)/(J$195-J$194)*10)),1))</f>
        <v>0</v>
      </c>
      <c r="K93" s="93">
        <f>IF('Indicator Data'!BW96="No data","x",ROUND(IF('Indicator Data'!BW96&gt;K$195,0,IF('Indicator Data'!BW96&lt;K$194,10,(K$195-'Indicator Data'!BW96)/(K$195-K$194)*10)),1))</f>
        <v>2.2000000000000002</v>
      </c>
      <c r="L93" s="93">
        <f>IF('Indicator Data'!BX96="No data","x",ROUND(IF('Indicator Data'!BX96&gt;L$195,0,IF('Indicator Data'!BX96&lt;L$194,10,(L$195-'Indicator Data'!BX96)/(L$195-L$194)*10)),1))</f>
        <v>2.7</v>
      </c>
      <c r="M93" s="94">
        <f t="shared" si="12"/>
        <v>1.4</v>
      </c>
      <c r="N93" s="143">
        <f>IF('Indicator Data'!BY96="No data","x",'Indicator Data'!BY96/'Indicator Data'!CM96*100)</f>
        <v>52.188552188552187</v>
      </c>
      <c r="O93" s="93">
        <f t="shared" si="13"/>
        <v>4.8</v>
      </c>
      <c r="P93" s="93">
        <f>IF('Indicator Data'!BZ96="No data","x",ROUND(IF('Indicator Data'!BZ96&gt;P$195,0,IF('Indicator Data'!BZ96&lt;P$194,10,(P$195-'Indicator Data'!BZ96)/(P$195-P$194)*10)),1))</f>
        <v>0</v>
      </c>
      <c r="Q93" s="93">
        <f>IF('Indicator Data'!CA96="No data","x",ROUND(IF('Indicator Data'!CA96&gt;Q$195,0,IF('Indicator Data'!CA96&lt;Q$194,10,(Q$195-'Indicator Data'!CA96)/(Q$195-Q$194)*10)),1))</f>
        <v>0</v>
      </c>
      <c r="R93" s="94">
        <f t="shared" si="14"/>
        <v>1.6</v>
      </c>
      <c r="S93" s="93">
        <f>IF('Indicator Data'!CB96="No data","x",ROUND(IF('Indicator Data'!CB96&gt;S$195,0,IF('Indicator Data'!CB96&lt;S$194,10,(S$195-'Indicator Data'!CB96)/(S$195-S$194)*10)),1))</f>
        <v>3.6</v>
      </c>
      <c r="T93" s="143">
        <f>IF('Indicator Data'!CD96="No data","x",ROUND(IF('Indicator Data'!CD96&gt;T$195,0,IF('Indicator Data'!CD96&lt;T$194,10,(T$195-'Indicator Data'!CD96)/(T$195-T$194)*10)),1))</f>
        <v>0</v>
      </c>
      <c r="U93" s="143">
        <f>IF('Indicator Data'!CE96="No data","x",ROUND(IF('Indicator Data'!CE96&gt;U$195,0,IF('Indicator Data'!CE96&lt;U$194,10,(U$195-'Indicator Data'!CE96)/(U$195-U$194)*10)),1))</f>
        <v>0.5</v>
      </c>
      <c r="V93" s="143">
        <f>IF('Indicator Data'!CF96="No data","x",ROUND(IF('Indicator Data'!CF96&gt;V$195,0,IF('Indicator Data'!CF96&lt;V$194,10,(V$195-'Indicator Data'!CF96)/(V$195-V$194)*10)),1))</f>
        <v>0</v>
      </c>
      <c r="W93" s="143">
        <f>IF('Indicator Data'!CC96="No data","x",ROUND(IF('Indicator Data'!CC96&gt;W$195,0,IF('Indicator Data'!CC96&lt;W$194,10,(W$195-'Indicator Data'!CC96)/(W$195-W$194)*10)),1))</f>
        <v>0</v>
      </c>
      <c r="X93" s="93">
        <f t="shared" si="15"/>
        <v>0.16666666666666666</v>
      </c>
      <c r="Y93" s="93">
        <f>IF('Indicator Data'!CG96="No data","x",ROUND(IF('Indicator Data'!CG96&gt;Y$195,0,IF('Indicator Data'!CG96&lt;Y$194,10,(Y$195-'Indicator Data'!CG96)/(Y$195-Y$194)*10)),1))</f>
        <v>0.3</v>
      </c>
      <c r="Z93" s="93">
        <f>IF('Indicator Data'!CH96="No data","x",ROUND(IF('Indicator Data'!CH96&gt;Z$195,10,IF('Indicator Data'!CH96&lt;Z$194,0,10-(Z$195-'Indicator Data'!CH96)/(Z$195-Z$194)*10)),1))</f>
        <v>0</v>
      </c>
      <c r="AA93" s="93">
        <f>IF('Indicator Data'!CI96="No data","x",ROUND(IF('Indicator Data'!CI96&gt;AA$195,0,IF('Indicator Data'!CI96&lt;AA$194,10,(AA$195-'Indicator Data'!CI96)/(AA$195-AA$194)*10)),1))</f>
        <v>10</v>
      </c>
      <c r="AB93" s="94">
        <f t="shared" si="16"/>
        <v>1</v>
      </c>
      <c r="AC93" s="95">
        <f t="shared" si="17"/>
        <v>1.3</v>
      </c>
      <c r="AD93" s="177"/>
    </row>
    <row r="94" spans="1:30" s="4" customFormat="1" x14ac:dyDescent="0.25">
      <c r="A94" s="126" t="str">
        <f>'Indicator Data'!A97</f>
        <v>Kyrgyzstan</v>
      </c>
      <c r="B94" s="47" t="str">
        <f>'Indicator Data'!B97</f>
        <v>KGZ</v>
      </c>
      <c r="C94" s="93">
        <f>IF('Indicator Data'!BR97="No data","x",ROUND(IF('Indicator Data'!BR97&gt;C$195,0,IF('Indicator Data'!BR97&lt;C$194,10,(C$195-'Indicator Data'!BR97)/(C$195-C$194)*10)),1))</f>
        <v>3.7</v>
      </c>
      <c r="D94" s="94">
        <f t="shared" si="9"/>
        <v>3.7</v>
      </c>
      <c r="E94" s="93">
        <f>IF('Indicator Data'!BT97="No data","x",ROUND(IF('Indicator Data'!BT97&gt;E$195,0,IF('Indicator Data'!BT97&lt;E$194,10,(E$195-'Indicator Data'!BT97)/(E$195-E$194)*10)),1))</f>
        <v>7.1</v>
      </c>
      <c r="F94" s="93">
        <f>IF('Indicator Data'!BS97="No data","x",ROUND(IF('Indicator Data'!BS97&gt;F$195,0,IF('Indicator Data'!BS97&lt;F$194,10,(F$195-'Indicator Data'!BS97)/(F$195-F$194)*10)),1))</f>
        <v>6.4</v>
      </c>
      <c r="G94" s="94">
        <f t="shared" si="10"/>
        <v>6.8</v>
      </c>
      <c r="H94" s="95">
        <f t="shared" si="11"/>
        <v>5.3</v>
      </c>
      <c r="I94" s="93">
        <f>IF('Indicator Data'!BV97="No data","x",ROUND(IF('Indicator Data'!BV97^2&gt;I$195,0,IF('Indicator Data'!BV97^2&lt;I$194,10,(I$195-'Indicator Data'!BV97^2)/(I$195-I$194)*10)),1))</f>
        <v>0.1</v>
      </c>
      <c r="J94" s="93">
        <f>IF(OR('Indicator Data'!BU97=0,'Indicator Data'!BU97="No data"),"x",ROUND(IF('Indicator Data'!BU97&gt;J$195,0,IF('Indicator Data'!BU97&lt;J$194,10,(J$195-'Indicator Data'!BU97)/(J$195-J$194)*10)),1))</f>
        <v>0</v>
      </c>
      <c r="K94" s="93">
        <f>IF('Indicator Data'!BW97="No data","x",ROUND(IF('Indicator Data'!BW97&gt;K$195,0,IF('Indicator Data'!BW97&lt;K$194,10,(K$195-'Indicator Data'!BW97)/(K$195-K$194)*10)),1))</f>
        <v>6.6</v>
      </c>
      <c r="L94" s="93">
        <f>IF('Indicator Data'!BX97="No data","x",ROUND(IF('Indicator Data'!BX97&gt;L$195,0,IF('Indicator Data'!BX97&lt;L$194,10,(L$195-'Indicator Data'!BX97)/(L$195-L$194)*10)),1))</f>
        <v>3.5</v>
      </c>
      <c r="M94" s="94">
        <f t="shared" si="12"/>
        <v>2.6</v>
      </c>
      <c r="N94" s="143">
        <f>IF('Indicator Data'!BY97="No data","x",'Indicator Data'!BY97/'Indicator Data'!CM97*100)</f>
        <v>19.81230448383733</v>
      </c>
      <c r="O94" s="93">
        <f t="shared" si="13"/>
        <v>8.1</v>
      </c>
      <c r="P94" s="93">
        <f>IF('Indicator Data'!BZ97="No data","x",ROUND(IF('Indicator Data'!BZ97&gt;P$195,0,IF('Indicator Data'!BZ97&lt;P$194,10,(P$195-'Indicator Data'!BZ97)/(P$195-P$194)*10)),1))</f>
        <v>0.4</v>
      </c>
      <c r="Q94" s="93">
        <f>IF('Indicator Data'!CA97="No data","x",ROUND(IF('Indicator Data'!CA97&gt;Q$195,0,IF('Indicator Data'!CA97&lt;Q$194,10,(Q$195-'Indicator Data'!CA97)/(Q$195-Q$194)*10)),1))</f>
        <v>2.5</v>
      </c>
      <c r="R94" s="94">
        <f t="shared" si="14"/>
        <v>3.7</v>
      </c>
      <c r="S94" s="93">
        <f>IF('Indicator Data'!CB97="No data","x",ROUND(IF('Indicator Data'!CB97&gt;S$195,0,IF('Indicator Data'!CB97&lt;S$194,10,(S$195-'Indicator Data'!CB97)/(S$195-S$194)*10)),1))</f>
        <v>5.3</v>
      </c>
      <c r="T94" s="143">
        <f>IF('Indicator Data'!CD97="No data","x",ROUND(IF('Indicator Data'!CD97&gt;T$195,0,IF('Indicator Data'!CD97&lt;T$194,10,(T$195-'Indicator Data'!CD97)/(T$195-T$194)*10)),1))</f>
        <v>0.5</v>
      </c>
      <c r="U94" s="143">
        <f>IF('Indicator Data'!CE97="No data","x",ROUND(IF('Indicator Data'!CE97&gt;U$195,0,IF('Indicator Data'!CE97&lt;U$194,10,(U$195-'Indicator Data'!CE97)/(U$195-U$194)*10)),1))</f>
        <v>0.2</v>
      </c>
      <c r="V94" s="143" t="str">
        <f>IF('Indicator Data'!CF97="No data","x",ROUND(IF('Indicator Data'!CF97&gt;V$195,0,IF('Indicator Data'!CF97&lt;V$194,10,(V$195-'Indicator Data'!CF97)/(V$195-V$194)*10)),1))</f>
        <v>x</v>
      </c>
      <c r="W94" s="143">
        <f>IF('Indicator Data'!CC97="No data","x",ROUND(IF('Indicator Data'!CC97&gt;W$195,0,IF('Indicator Data'!CC97&lt;W$194,10,(W$195-'Indicator Data'!CC97)/(W$195-W$194)*10)),1))</f>
        <v>1</v>
      </c>
      <c r="X94" s="93">
        <f t="shared" si="15"/>
        <v>0.35</v>
      </c>
      <c r="Y94" s="93">
        <f>IF('Indicator Data'!CG97="No data","x",ROUND(IF('Indicator Data'!CG97&gt;Y$195,0,IF('Indicator Data'!CG97&lt;Y$194,10,(Y$195-'Indicator Data'!CG97)/(Y$195-Y$194)*10)),1))</f>
        <v>9.4</v>
      </c>
      <c r="Z94" s="93">
        <f>IF('Indicator Data'!CH97="No data","x",ROUND(IF('Indicator Data'!CH97&gt;Z$195,10,IF('Indicator Data'!CH97&lt;Z$194,0,10-(Z$195-'Indicator Data'!CH97)/(Z$195-Z$194)*10)),1))</f>
        <v>0.8</v>
      </c>
      <c r="AA94" s="93">
        <f>IF('Indicator Data'!CI97="No data","x",ROUND(IF('Indicator Data'!CI97&gt;AA$195,0,IF('Indicator Data'!CI97&lt;AA$194,10,(AA$195-'Indicator Data'!CI97)/(AA$195-AA$194)*10)),1))</f>
        <v>10</v>
      </c>
      <c r="AB94" s="94">
        <f t="shared" si="16"/>
        <v>4</v>
      </c>
      <c r="AC94" s="95">
        <f t="shared" si="17"/>
        <v>3.4</v>
      </c>
      <c r="AD94" s="177"/>
    </row>
    <row r="95" spans="1:30" s="4" customFormat="1" x14ac:dyDescent="0.25">
      <c r="A95" s="126" t="str">
        <f>'Indicator Data'!A98</f>
        <v>Lao PDR</v>
      </c>
      <c r="B95" s="47" t="str">
        <f>'Indicator Data'!B98</f>
        <v>LAO</v>
      </c>
      <c r="C95" s="93">
        <f>IF('Indicator Data'!BR98="No data","x",ROUND(IF('Indicator Data'!BR98&gt;C$195,0,IF('Indicator Data'!BR98&lt;C$194,10,(C$195-'Indicator Data'!BR98)/(C$195-C$194)*10)),1))</f>
        <v>6.1</v>
      </c>
      <c r="D95" s="94">
        <f t="shared" si="9"/>
        <v>6.1</v>
      </c>
      <c r="E95" s="93">
        <f>IF('Indicator Data'!BT98="No data","x",ROUND(IF('Indicator Data'!BT98&gt;E$195,0,IF('Indicator Data'!BT98&lt;E$194,10,(E$195-'Indicator Data'!BT98)/(E$195-E$194)*10)),1))</f>
        <v>7.1</v>
      </c>
      <c r="F95" s="93">
        <f>IF('Indicator Data'!BS98="No data","x",ROUND(IF('Indicator Data'!BS98&gt;F$195,0,IF('Indicator Data'!BS98&lt;F$194,10,(F$195-'Indicator Data'!BS98)/(F$195-F$194)*10)),1))</f>
        <v>5.7</v>
      </c>
      <c r="G95" s="94">
        <f t="shared" si="10"/>
        <v>6.4</v>
      </c>
      <c r="H95" s="95">
        <f t="shared" si="11"/>
        <v>6.3</v>
      </c>
      <c r="I95" s="93">
        <f>IF('Indicator Data'!BV98="No data","x",ROUND(IF('Indicator Data'!BV98^2&gt;I$195,0,IF('Indicator Data'!BV98^2&lt;I$194,10,(I$195-'Indicator Data'!BV98^2)/(I$195-I$194)*10)),1))</f>
        <v>4</v>
      </c>
      <c r="J95" s="93">
        <f>IF(OR('Indicator Data'!BU98=0,'Indicator Data'!BU98="No data"),"x",ROUND(IF('Indicator Data'!BU98&gt;J$195,0,IF('Indicator Data'!BU98&lt;J$194,10,(J$195-'Indicator Data'!BU98)/(J$195-J$194)*10)),1))</f>
        <v>0.6</v>
      </c>
      <c r="K95" s="93">
        <f>IF('Indicator Data'!BW98="No data","x",ROUND(IF('Indicator Data'!BW98&gt;K$195,0,IF('Indicator Data'!BW98&lt;K$194,10,(K$195-'Indicator Data'!BW98)/(K$195-K$194)*10)),1))</f>
        <v>7.8</v>
      </c>
      <c r="L95" s="93">
        <f>IF('Indicator Data'!BX98="No data","x",ROUND(IF('Indicator Data'!BX98&gt;L$195,0,IF('Indicator Data'!BX98&lt;L$194,10,(L$195-'Indicator Data'!BX98)/(L$195-L$194)*10)),1))</f>
        <v>7.4</v>
      </c>
      <c r="M95" s="94">
        <f t="shared" si="12"/>
        <v>5</v>
      </c>
      <c r="N95" s="143">
        <f>IF('Indicator Data'!BY98="No data","x",'Indicator Data'!BY98/'Indicator Data'!CM98*100)</f>
        <v>10.831889081455806</v>
      </c>
      <c r="O95" s="93">
        <f t="shared" si="13"/>
        <v>9</v>
      </c>
      <c r="P95" s="93">
        <f>IF('Indicator Data'!BZ98="No data","x",ROUND(IF('Indicator Data'!BZ98&gt;P$195,0,IF('Indicator Data'!BZ98&lt;P$194,10,(P$195-'Indicator Data'!BZ98)/(P$195-P$194)*10)),1))</f>
        <v>2.8</v>
      </c>
      <c r="Q95" s="93">
        <f>IF('Indicator Data'!CA98="No data","x",ROUND(IF('Indicator Data'!CA98&gt;Q$195,0,IF('Indicator Data'!CA98&lt;Q$194,10,(Q$195-'Indicator Data'!CA98)/(Q$195-Q$194)*10)),1))</f>
        <v>3.6</v>
      </c>
      <c r="R95" s="94">
        <f t="shared" si="14"/>
        <v>5.0999999999999996</v>
      </c>
      <c r="S95" s="93">
        <f>IF('Indicator Data'!CB98="No data","x",ROUND(IF('Indicator Data'!CB98&gt;S$195,0,IF('Indicator Data'!CB98&lt;S$194,10,(S$195-'Indicator Data'!CB98)/(S$195-S$194)*10)),1))</f>
        <v>8.8000000000000007</v>
      </c>
      <c r="T95" s="143">
        <f>IF('Indicator Data'!CD98="No data","x",ROUND(IF('Indicator Data'!CD98&gt;T$195,0,IF('Indicator Data'!CD98&lt;T$194,10,(T$195-'Indicator Data'!CD98)/(T$195-T$194)*10)),1))</f>
        <v>2.9</v>
      </c>
      <c r="U95" s="143" t="str">
        <f>IF('Indicator Data'!CE98="No data","x",ROUND(IF('Indicator Data'!CE98&gt;U$195,0,IF('Indicator Data'!CE98&lt;U$194,10,(U$195-'Indicator Data'!CE98)/(U$195-U$194)*10)),1))</f>
        <v>x</v>
      </c>
      <c r="V95" s="143">
        <f>IF('Indicator Data'!CF98="No data","x",ROUND(IF('Indicator Data'!CF98&gt;V$195,0,IF('Indicator Data'!CF98&lt;V$194,10,(V$195-'Indicator Data'!CF98)/(V$195-V$194)*10)),1))</f>
        <v>3.6</v>
      </c>
      <c r="W95" s="143">
        <f>IF('Indicator Data'!CC98="No data","x",ROUND(IF('Indicator Data'!CC98&gt;W$195,0,IF('Indicator Data'!CC98&lt;W$194,10,(W$195-'Indicator Data'!CC98)/(W$195-W$194)*10)),1))</f>
        <v>4.4000000000000004</v>
      </c>
      <c r="X95" s="93">
        <f t="shared" si="15"/>
        <v>3.25</v>
      </c>
      <c r="Y95" s="93">
        <f>IF('Indicator Data'!CG98="No data","x",ROUND(IF('Indicator Data'!CG98&gt;Y$195,0,IF('Indicator Data'!CG98&lt;Y$194,10,(Y$195-'Indicator Data'!CG98)/(Y$195-Y$194)*10)),1))</f>
        <v>9.6</v>
      </c>
      <c r="Z95" s="93">
        <f>IF('Indicator Data'!CH98="No data","x",ROUND(IF('Indicator Data'!CH98&gt;Z$195,10,IF('Indicator Data'!CH98&lt;Z$194,0,10-(Z$195-'Indicator Data'!CH98)/(Z$195-Z$194)*10)),1))</f>
        <v>2.2000000000000002</v>
      </c>
      <c r="AA95" s="93">
        <f>IF('Indicator Data'!CI98="No data","x",ROUND(IF('Indicator Data'!CI98&gt;AA$195,0,IF('Indicator Data'!CI98&lt;AA$194,10,(AA$195-'Indicator Data'!CI98)/(AA$195-AA$194)*10)),1))</f>
        <v>10</v>
      </c>
      <c r="AB95" s="94">
        <f t="shared" si="16"/>
        <v>6</v>
      </c>
      <c r="AC95" s="95">
        <f t="shared" si="17"/>
        <v>5.4</v>
      </c>
      <c r="AD95" s="177"/>
    </row>
    <row r="96" spans="1:30" s="4" customFormat="1" x14ac:dyDescent="0.25">
      <c r="A96" s="126" t="str">
        <f>'Indicator Data'!A99</f>
        <v>Latvia</v>
      </c>
      <c r="B96" s="47" t="str">
        <f>'Indicator Data'!B99</f>
        <v>LVA</v>
      </c>
      <c r="C96" s="93" t="str">
        <f>IF('Indicator Data'!BR99="No data","x",ROUND(IF('Indicator Data'!BR99&gt;C$195,0,IF('Indicator Data'!BR99&lt;C$194,10,(C$195-'Indicator Data'!BR99)/(C$195-C$194)*10)),1))</f>
        <v>x</v>
      </c>
      <c r="D96" s="94" t="str">
        <f t="shared" si="9"/>
        <v>x</v>
      </c>
      <c r="E96" s="93">
        <f>IF('Indicator Data'!BT99="No data","x",ROUND(IF('Indicator Data'!BT99&gt;E$195,0,IF('Indicator Data'!BT99&lt;E$194,10,(E$195-'Indicator Data'!BT99)/(E$195-E$194)*10)),1))</f>
        <v>4.2</v>
      </c>
      <c r="F96" s="93">
        <f>IF('Indicator Data'!BS99="No data","x",ROUND(IF('Indicator Data'!BS99&gt;F$195,0,IF('Indicator Data'!BS99&lt;F$194,10,(F$195-'Indicator Data'!BS99)/(F$195-F$194)*10)),1))</f>
        <v>3.2</v>
      </c>
      <c r="G96" s="94">
        <f t="shared" si="10"/>
        <v>3.7</v>
      </c>
      <c r="H96" s="95">
        <f t="shared" si="11"/>
        <v>3.7</v>
      </c>
      <c r="I96" s="93">
        <f>IF('Indicator Data'!BV99="No data","x",ROUND(IF('Indicator Data'!BV99^2&gt;I$195,0,IF('Indicator Data'!BV99^2&lt;I$194,10,(I$195-'Indicator Data'!BV99^2)/(I$195-I$194)*10)),1))</f>
        <v>0</v>
      </c>
      <c r="J96" s="93">
        <f>IF(OR('Indicator Data'!BU99=0,'Indicator Data'!BU99="No data"),"x",ROUND(IF('Indicator Data'!BU99&gt;J$195,0,IF('Indicator Data'!BU99&lt;J$194,10,(J$195-'Indicator Data'!BU99)/(J$195-J$194)*10)),1))</f>
        <v>0</v>
      </c>
      <c r="K96" s="93">
        <f>IF('Indicator Data'!BW99="No data","x",ROUND(IF('Indicator Data'!BW99&gt;K$195,0,IF('Indicator Data'!BW99&lt;K$194,10,(K$195-'Indicator Data'!BW99)/(K$195-K$194)*10)),1))</f>
        <v>2</v>
      </c>
      <c r="L96" s="93">
        <f>IF('Indicator Data'!BX99="No data","x",ROUND(IF('Indicator Data'!BX99&gt;L$195,0,IF('Indicator Data'!BX99&lt;L$194,10,(L$195-'Indicator Data'!BX99)/(L$195-L$194)*10)),1))</f>
        <v>3.5</v>
      </c>
      <c r="M96" s="94">
        <f t="shared" si="12"/>
        <v>1.4</v>
      </c>
      <c r="N96" s="143">
        <f>IF('Indicator Data'!BY99="No data","x",'Indicator Data'!BY99/'Indicator Data'!CM99*100)</f>
        <v>90.032154340836016</v>
      </c>
      <c r="O96" s="93">
        <f t="shared" si="13"/>
        <v>1</v>
      </c>
      <c r="P96" s="93">
        <f>IF('Indicator Data'!BZ99="No data","x",ROUND(IF('Indicator Data'!BZ99&gt;P$195,0,IF('Indicator Data'!BZ99&lt;P$194,10,(P$195-'Indicator Data'!BZ99)/(P$195-P$194)*10)),1))</f>
        <v>0.9</v>
      </c>
      <c r="Q96" s="93">
        <f>IF('Indicator Data'!CA99="No data","x",ROUND(IF('Indicator Data'!CA99&gt;Q$195,0,IF('Indicator Data'!CA99&lt;Q$194,10,(Q$195-'Indicator Data'!CA99)/(Q$195-Q$194)*10)),1))</f>
        <v>0.3</v>
      </c>
      <c r="R96" s="94">
        <f t="shared" si="14"/>
        <v>0.7</v>
      </c>
      <c r="S96" s="93">
        <f>IF('Indicator Data'!CB99="No data","x",ROUND(IF('Indicator Data'!CB99&gt;S$195,0,IF('Indicator Data'!CB99&lt;S$194,10,(S$195-'Indicator Data'!CB99)/(S$195-S$194)*10)),1))</f>
        <v>2</v>
      </c>
      <c r="T96" s="143">
        <f>IF('Indicator Data'!CD99="No data","x",ROUND(IF('Indicator Data'!CD99&gt;T$195,0,IF('Indicator Data'!CD99&lt;T$194,10,(T$195-'Indicator Data'!CD99)/(T$195-T$194)*10)),1))</f>
        <v>0.2</v>
      </c>
      <c r="U96" s="143">
        <f>IF('Indicator Data'!CE99="No data","x",ROUND(IF('Indicator Data'!CE99&gt;U$195,0,IF('Indicator Data'!CE99&lt;U$194,10,(U$195-'Indicator Data'!CE99)/(U$195-U$194)*10)),1))</f>
        <v>1.7</v>
      </c>
      <c r="V96" s="143">
        <f>IF('Indicator Data'!CF99="No data","x",ROUND(IF('Indicator Data'!CF99&gt;V$195,0,IF('Indicator Data'!CF99&lt;V$194,10,(V$195-'Indicator Data'!CF99)/(V$195-V$194)*10)),1))</f>
        <v>2.9</v>
      </c>
      <c r="W96" s="143">
        <f>IF('Indicator Data'!CC99="No data","x",ROUND(IF('Indicator Data'!CC99&gt;W$195,0,IF('Indicator Data'!CC99&lt;W$194,10,(W$195-'Indicator Data'!CC99)/(W$195-W$194)*10)),1))</f>
        <v>0.8</v>
      </c>
      <c r="X96" s="93">
        <f t="shared" si="15"/>
        <v>1.5999999999999999</v>
      </c>
      <c r="Y96" s="93">
        <f>IF('Indicator Data'!CG99="No data","x",ROUND(IF('Indicator Data'!CG99&gt;Y$195,0,IF('Indicator Data'!CG99&lt;Y$194,10,(Y$195-'Indicator Data'!CG99)/(Y$195-Y$194)*10)),1))</f>
        <v>4.8</v>
      </c>
      <c r="Z96" s="93">
        <f>IF('Indicator Data'!CH99="No data","x",ROUND(IF('Indicator Data'!CH99&gt;Z$195,10,IF('Indicator Data'!CH99&lt;Z$194,0,10-(Z$195-'Indicator Data'!CH99)/(Z$195-Z$194)*10)),1))</f>
        <v>0.2</v>
      </c>
      <c r="AA96" s="93">
        <f>IF('Indicator Data'!CI99="No data","x",ROUND(IF('Indicator Data'!CI99&gt;AA$195,0,IF('Indicator Data'!CI99&lt;AA$194,10,(AA$195-'Indicator Data'!CI99)/(AA$195-AA$194)*10)),1))</f>
        <v>10</v>
      </c>
      <c r="AB96" s="94">
        <f t="shared" si="16"/>
        <v>2.2000000000000002</v>
      </c>
      <c r="AC96" s="95">
        <f t="shared" si="17"/>
        <v>1.4</v>
      </c>
      <c r="AD96" s="177"/>
    </row>
    <row r="97" spans="1:30" s="4" customFormat="1" x14ac:dyDescent="0.25">
      <c r="A97" s="126" t="str">
        <f>'Indicator Data'!A100</f>
        <v>Lebanon</v>
      </c>
      <c r="B97" s="47" t="str">
        <f>'Indicator Data'!B100</f>
        <v>LBN</v>
      </c>
      <c r="C97" s="93">
        <f>IF('Indicator Data'!BR100="No data","x",ROUND(IF('Indicator Data'!BR100&gt;C$195,0,IF('Indicator Data'!BR100&lt;C$194,10,(C$195-'Indicator Data'!BR100)/(C$195-C$194)*10)),1))</f>
        <v>4.7</v>
      </c>
      <c r="D97" s="94">
        <f t="shared" si="9"/>
        <v>4.7</v>
      </c>
      <c r="E97" s="93">
        <f>IF('Indicator Data'!BT100="No data","x",ROUND(IF('Indicator Data'!BT100&gt;E$195,0,IF('Indicator Data'!BT100&lt;E$194,10,(E$195-'Indicator Data'!BT100)/(E$195-E$194)*10)),1))</f>
        <v>7.2</v>
      </c>
      <c r="F97" s="93">
        <f>IF('Indicator Data'!BS100="No data","x",ROUND(IF('Indicator Data'!BS100&gt;F$195,0,IF('Indicator Data'!BS100&lt;F$194,10,(F$195-'Indicator Data'!BS100)/(F$195-F$194)*10)),1))</f>
        <v>6</v>
      </c>
      <c r="G97" s="94">
        <f t="shared" si="10"/>
        <v>6.6</v>
      </c>
      <c r="H97" s="95">
        <f t="shared" si="11"/>
        <v>5.7</v>
      </c>
      <c r="I97" s="93">
        <f>IF('Indicator Data'!BV100="No data","x",ROUND(IF('Indicator Data'!BV100^2&gt;I$195,0,IF('Indicator Data'!BV100^2&lt;I$194,10,(I$195-'Indicator Data'!BV100^2)/(I$195-I$194)*10)),1))</f>
        <v>1.3</v>
      </c>
      <c r="J97" s="93">
        <f>IF(OR('Indicator Data'!BU100=0,'Indicator Data'!BU100="No data"),"x",ROUND(IF('Indicator Data'!BU100&gt;J$195,0,IF('Indicator Data'!BU100&lt;J$194,10,(J$195-'Indicator Data'!BU100)/(J$195-J$194)*10)),1))</f>
        <v>0</v>
      </c>
      <c r="K97" s="93">
        <f>IF('Indicator Data'!BW100="No data","x",ROUND(IF('Indicator Data'!BW100&gt;K$195,0,IF('Indicator Data'!BW100&lt;K$194,10,(K$195-'Indicator Data'!BW100)/(K$195-K$194)*10)),1))</f>
        <v>2.4</v>
      </c>
      <c r="L97" s="93">
        <f>IF('Indicator Data'!BX100="No data","x",ROUND(IF('Indicator Data'!BX100&gt;L$195,0,IF('Indicator Data'!BX100&lt;L$194,10,(L$195-'Indicator Data'!BX100)/(L$195-L$194)*10)),1))</f>
        <v>5.3</v>
      </c>
      <c r="M97" s="94">
        <f t="shared" si="12"/>
        <v>2.2999999999999998</v>
      </c>
      <c r="N97" s="143">
        <f>IF('Indicator Data'!BY100="No data","x",'Indicator Data'!BY100/'Indicator Data'!CM100*100)</f>
        <v>107.5268817204301</v>
      </c>
      <c r="O97" s="93">
        <f t="shared" si="13"/>
        <v>0</v>
      </c>
      <c r="P97" s="93">
        <f>IF('Indicator Data'!BZ100="No data","x",ROUND(IF('Indicator Data'!BZ100&gt;P$195,0,IF('Indicator Data'!BZ100&lt;P$194,10,(P$195-'Indicator Data'!BZ100)/(P$195-P$194)*10)),1))</f>
        <v>0.2</v>
      </c>
      <c r="Q97" s="93">
        <f>IF('Indicator Data'!CA100="No data","x",ROUND(IF('Indicator Data'!CA100&gt;Q$195,0,IF('Indicator Data'!CA100&lt;Q$194,10,(Q$195-'Indicator Data'!CA100)/(Q$195-Q$194)*10)),1))</f>
        <v>1.5</v>
      </c>
      <c r="R97" s="94">
        <f t="shared" si="14"/>
        <v>0.6</v>
      </c>
      <c r="S97" s="93">
        <f>IF('Indicator Data'!CB100="No data","x",ROUND(IF('Indicator Data'!CB100&gt;S$195,0,IF('Indicator Data'!CB100&lt;S$194,10,(S$195-'Indicator Data'!CB100)/(S$195-S$194)*10)),1))</f>
        <v>4.3</v>
      </c>
      <c r="T97" s="143">
        <f>IF('Indicator Data'!CD100="No data","x",ROUND(IF('Indicator Data'!CD100&gt;T$195,0,IF('Indicator Data'!CD100&lt;T$194,10,(T$195-'Indicator Data'!CD100)/(T$195-T$194)*10)),1))</f>
        <v>3.1</v>
      </c>
      <c r="U97" s="143">
        <f>IF('Indicator Data'!CE100="No data","x",ROUND(IF('Indicator Data'!CE100&gt;U$195,0,IF('Indicator Data'!CE100&lt;U$194,10,(U$195-'Indicator Data'!CE100)/(U$195-U$194)*10)),1))</f>
        <v>4.0999999999999996</v>
      </c>
      <c r="V97" s="143" t="str">
        <f>IF('Indicator Data'!CF100="No data","x",ROUND(IF('Indicator Data'!CF100&gt;V$195,0,IF('Indicator Data'!CF100&lt;V$194,10,(V$195-'Indicator Data'!CF100)/(V$195-V$194)*10)),1))</f>
        <v>x</v>
      </c>
      <c r="W97" s="143">
        <f>IF('Indicator Data'!CC100="No data","x",ROUND(IF('Indicator Data'!CC100&gt;W$195,0,IF('Indicator Data'!CC100&lt;W$194,10,(W$195-'Indicator Data'!CC100)/(W$195-W$194)*10)),1))</f>
        <v>5.0999999999999996</v>
      </c>
      <c r="X97" s="93">
        <f t="shared" si="15"/>
        <v>3.5999999999999996</v>
      </c>
      <c r="Y97" s="93">
        <f>IF('Indicator Data'!CG100="No data","x",ROUND(IF('Indicator Data'!CG100&gt;Y$195,0,IF('Indicator Data'!CG100&lt;Y$194,10,(Y$195-'Indicator Data'!CG100)/(Y$195-Y$194)*10)),1))</f>
        <v>6.3</v>
      </c>
      <c r="Z97" s="93">
        <f>IF('Indicator Data'!CH100="No data","x",ROUND(IF('Indicator Data'!CH100&gt;Z$195,10,IF('Indicator Data'!CH100&lt;Z$194,0,10-(Z$195-'Indicator Data'!CH100)/(Z$195-Z$194)*10)),1))</f>
        <v>0.2</v>
      </c>
      <c r="AA97" s="93">
        <f>IF('Indicator Data'!CI100="No data","x",ROUND(IF('Indicator Data'!CI100&gt;AA$195,0,IF('Indicator Data'!CI100&lt;AA$194,10,(AA$195-'Indicator Data'!CI100)/(AA$195-AA$194)*10)),1))</f>
        <v>10</v>
      </c>
      <c r="AB97" s="94">
        <f t="shared" si="16"/>
        <v>3.6</v>
      </c>
      <c r="AC97" s="95">
        <f t="shared" si="17"/>
        <v>2.2000000000000002</v>
      </c>
      <c r="AD97" s="177"/>
    </row>
    <row r="98" spans="1:30" s="4" customFormat="1" x14ac:dyDescent="0.25">
      <c r="A98" s="126" t="str">
        <f>'Indicator Data'!A101</f>
        <v>Lesotho</v>
      </c>
      <c r="B98" s="47" t="str">
        <f>'Indicator Data'!B101</f>
        <v>LSO</v>
      </c>
      <c r="C98" s="93">
        <f>IF('Indicator Data'!BR101="No data","x",ROUND(IF('Indicator Data'!BR101&gt;C$195,0,IF('Indicator Data'!BR101&lt;C$194,10,(C$195-'Indicator Data'!BR101)/(C$195-C$194)*10)),1))</f>
        <v>8.4</v>
      </c>
      <c r="D98" s="94">
        <f t="shared" si="9"/>
        <v>8.4</v>
      </c>
      <c r="E98" s="93">
        <f>IF('Indicator Data'!BT101="No data","x",ROUND(IF('Indicator Data'!BT101&gt;E$195,0,IF('Indicator Data'!BT101&lt;E$194,10,(E$195-'Indicator Data'!BT101)/(E$195-E$194)*10)),1))</f>
        <v>5.9</v>
      </c>
      <c r="F98" s="93">
        <f>IF('Indicator Data'!BS101="No data","x",ROUND(IF('Indicator Data'!BS101&gt;F$195,0,IF('Indicator Data'!BS101&lt;F$194,10,(F$195-'Indicator Data'!BS101)/(F$195-F$194)*10)),1))</f>
        <v>6.7</v>
      </c>
      <c r="G98" s="94">
        <f t="shared" si="10"/>
        <v>6.3</v>
      </c>
      <c r="H98" s="95">
        <f t="shared" si="11"/>
        <v>7.4</v>
      </c>
      <c r="I98" s="93">
        <f>IF('Indicator Data'!BV101="No data","x",ROUND(IF('Indicator Data'!BV101^2&gt;I$195,0,IF('Indicator Data'!BV101^2&lt;I$194,10,(I$195-'Indicator Data'!BV101^2)/(I$195-I$194)*10)),1))</f>
        <v>4.0999999999999996</v>
      </c>
      <c r="J98" s="93">
        <f>IF(OR('Indicator Data'!BU101=0,'Indicator Data'!BU101="No data"),"x",ROUND(IF('Indicator Data'!BU101&gt;J$195,0,IF('Indicator Data'!BU101&lt;J$194,10,(J$195-'Indicator Data'!BU101)/(J$195-J$194)*10)),1))</f>
        <v>6.6</v>
      </c>
      <c r="K98" s="93">
        <f>IF('Indicator Data'!BW101="No data","x",ROUND(IF('Indicator Data'!BW101&gt;K$195,0,IF('Indicator Data'!BW101&lt;K$194,10,(K$195-'Indicator Data'!BW101)/(K$195-K$194)*10)),1))</f>
        <v>7.3</v>
      </c>
      <c r="L98" s="93">
        <f>IF('Indicator Data'!BX101="No data","x",ROUND(IF('Indicator Data'!BX101&gt;L$195,0,IF('Indicator Data'!BX101&lt;L$194,10,(L$195-'Indicator Data'!BX101)/(L$195-L$194)*10)),1))</f>
        <v>4.8</v>
      </c>
      <c r="M98" s="94">
        <f t="shared" si="12"/>
        <v>5.7</v>
      </c>
      <c r="N98" s="143">
        <f>IF('Indicator Data'!BY101="No data","x",'Indicator Data'!BY101/'Indicator Data'!CM101*100)</f>
        <v>18.115942028985508</v>
      </c>
      <c r="O98" s="93">
        <f t="shared" si="13"/>
        <v>8.3000000000000007</v>
      </c>
      <c r="P98" s="93">
        <f>IF('Indicator Data'!BZ101="No data","x",ROUND(IF('Indicator Data'!BZ101&gt;P$195,0,IF('Indicator Data'!BZ101&lt;P$194,10,(P$195-'Indicator Data'!BZ101)/(P$195-P$194)*10)),1))</f>
        <v>6.4</v>
      </c>
      <c r="Q98" s="93">
        <f>IF('Indicator Data'!CA101="No data","x",ROUND(IF('Indicator Data'!CA101&gt;Q$195,0,IF('Indicator Data'!CA101&lt;Q$194,10,(Q$195-'Indicator Data'!CA101)/(Q$195-Q$194)*10)),1))</f>
        <v>6.3</v>
      </c>
      <c r="R98" s="94">
        <f t="shared" si="14"/>
        <v>7</v>
      </c>
      <c r="S98" s="93" t="str">
        <f>IF('Indicator Data'!CB101="No data","x",ROUND(IF('Indicator Data'!CB101&gt;S$195,0,IF('Indicator Data'!CB101&lt;S$194,10,(S$195-'Indicator Data'!CB101)/(S$195-S$194)*10)),1))</f>
        <v>x</v>
      </c>
      <c r="T98" s="143">
        <f>IF('Indicator Data'!CD101="No data","x",ROUND(IF('Indicator Data'!CD101&gt;T$195,0,IF('Indicator Data'!CD101&lt;T$194,10,(T$195-'Indicator Data'!CD101)/(T$195-T$194)*10)),1))</f>
        <v>1</v>
      </c>
      <c r="U98" s="143">
        <f>IF('Indicator Data'!CE101="No data","x",ROUND(IF('Indicator Data'!CE101&gt;U$195,0,IF('Indicator Data'!CE101&lt;U$194,10,(U$195-'Indicator Data'!CE101)/(U$195-U$194)*10)),1))</f>
        <v>2.9</v>
      </c>
      <c r="V98" s="143">
        <f>IF('Indicator Data'!CF101="No data","x",ROUND(IF('Indicator Data'!CF101&gt;V$195,0,IF('Indicator Data'!CF101&lt;V$194,10,(V$195-'Indicator Data'!CF101)/(V$195-V$194)*10)),1))</f>
        <v>1</v>
      </c>
      <c r="W98" s="143">
        <f>IF('Indicator Data'!CC101="No data","x",ROUND(IF('Indicator Data'!CC101&gt;W$195,0,IF('Indicator Data'!CC101&lt;W$194,10,(W$195-'Indicator Data'!CC101)/(W$195-W$194)*10)),1))</f>
        <v>2.2999999999999998</v>
      </c>
      <c r="X98" s="93">
        <f t="shared" si="15"/>
        <v>1.6333333333333335</v>
      </c>
      <c r="Y98" s="93">
        <f>IF('Indicator Data'!CG101="No data","x",ROUND(IF('Indicator Data'!CG101&gt;Y$195,0,IF('Indicator Data'!CG101&lt;Y$194,10,(Y$195-'Indicator Data'!CG101)/(Y$195-Y$194)*10)),1))</f>
        <v>9.3000000000000007</v>
      </c>
      <c r="Z98" s="93">
        <f>IF('Indicator Data'!CH101="No data","x",ROUND(IF('Indicator Data'!CH101&gt;Z$195,10,IF('Indicator Data'!CH101&lt;Z$194,0,10-(Z$195-'Indicator Data'!CH101)/(Z$195-Z$194)*10)),1))</f>
        <v>5.4</v>
      </c>
      <c r="AA98" s="93">
        <f>IF('Indicator Data'!CI101="No data","x",ROUND(IF('Indicator Data'!CI101&gt;AA$195,0,IF('Indicator Data'!CI101&lt;AA$194,10,(AA$195-'Indicator Data'!CI101)/(AA$195-AA$194)*10)),1))</f>
        <v>10</v>
      </c>
      <c r="AB98" s="94">
        <f t="shared" si="16"/>
        <v>5.4</v>
      </c>
      <c r="AC98" s="95">
        <f t="shared" si="17"/>
        <v>6</v>
      </c>
      <c r="AD98" s="177"/>
    </row>
    <row r="99" spans="1:30" s="4" customFormat="1" x14ac:dyDescent="0.25">
      <c r="A99" s="126" t="str">
        <f>'Indicator Data'!A102</f>
        <v>Liberia</v>
      </c>
      <c r="B99" s="47" t="str">
        <f>'Indicator Data'!B102</f>
        <v>LBR</v>
      </c>
      <c r="C99" s="93" t="str">
        <f>IF('Indicator Data'!BR102="No data","x",ROUND(IF('Indicator Data'!BR102&gt;C$195,0,IF('Indicator Data'!BR102&lt;C$194,10,(C$195-'Indicator Data'!BR102)/(C$195-C$194)*10)),1))</f>
        <v>x</v>
      </c>
      <c r="D99" s="94" t="str">
        <f t="shared" si="9"/>
        <v>x</v>
      </c>
      <c r="E99" s="93">
        <f>IF('Indicator Data'!BT102="No data","x",ROUND(IF('Indicator Data'!BT102&gt;E$195,0,IF('Indicator Data'!BT102&lt;E$194,10,(E$195-'Indicator Data'!BT102)/(E$195-E$194)*10)),1))</f>
        <v>6.8</v>
      </c>
      <c r="F99" s="93">
        <f>IF('Indicator Data'!BS102="No data","x",ROUND(IF('Indicator Data'!BS102&gt;F$195,0,IF('Indicator Data'!BS102&lt;F$194,10,(F$195-'Indicator Data'!BS102)/(F$195-F$194)*10)),1))</f>
        <v>7.7</v>
      </c>
      <c r="G99" s="94">
        <f t="shared" si="10"/>
        <v>7.3</v>
      </c>
      <c r="H99" s="95">
        <f t="shared" si="11"/>
        <v>7.3</v>
      </c>
      <c r="I99" s="93">
        <f>IF('Indicator Data'!BV102="No data","x",ROUND(IF('Indicator Data'!BV102^2&gt;I$195,0,IF('Indicator Data'!BV102^2&lt;I$194,10,(I$195-'Indicator Data'!BV102^2)/(I$195-I$194)*10)),1))</f>
        <v>8.5</v>
      </c>
      <c r="J99" s="93">
        <f>IF(OR('Indicator Data'!BU102=0,'Indicator Data'!BU102="No data"),"x",ROUND(IF('Indicator Data'!BU102&gt;J$195,0,IF('Indicator Data'!BU102&lt;J$194,10,(J$195-'Indicator Data'!BU102)/(J$195-J$194)*10)),1))</f>
        <v>7.9</v>
      </c>
      <c r="K99" s="93">
        <f>IF('Indicator Data'!BW102="No data","x",ROUND(IF('Indicator Data'!BW102&gt;K$195,0,IF('Indicator Data'!BW102&lt;K$194,10,(K$195-'Indicator Data'!BW102)/(K$195-K$194)*10)),1))</f>
        <v>9.3000000000000007</v>
      </c>
      <c r="L99" s="93">
        <f>IF('Indicator Data'!BX102="No data","x",ROUND(IF('Indicator Data'!BX102&gt;L$195,0,IF('Indicator Data'!BX102&lt;L$194,10,(L$195-'Indicator Data'!BX102)/(L$195-L$194)*10)),1))</f>
        <v>6</v>
      </c>
      <c r="M99" s="94">
        <f t="shared" si="12"/>
        <v>7.9</v>
      </c>
      <c r="N99" s="143">
        <f>IF('Indicator Data'!BY102="No data","x",'Indicator Data'!BY102/'Indicator Data'!CM102*100)</f>
        <v>9.0323920265780728</v>
      </c>
      <c r="O99" s="93">
        <f t="shared" si="13"/>
        <v>9.1999999999999993</v>
      </c>
      <c r="P99" s="93">
        <f>IF('Indicator Data'!BZ102="No data","x",ROUND(IF('Indicator Data'!BZ102&gt;P$195,0,IF('Indicator Data'!BZ102&lt;P$194,10,(P$195-'Indicator Data'!BZ102)/(P$195-P$194)*10)),1))</f>
        <v>9.1999999999999993</v>
      </c>
      <c r="Q99" s="93">
        <f>IF('Indicator Data'!CA102="No data","x",ROUND(IF('Indicator Data'!CA102&gt;Q$195,0,IF('Indicator Data'!CA102&lt;Q$194,10,(Q$195-'Indicator Data'!CA102)/(Q$195-Q$194)*10)),1))</f>
        <v>5.4</v>
      </c>
      <c r="R99" s="94">
        <f t="shared" si="14"/>
        <v>7.9</v>
      </c>
      <c r="S99" s="93">
        <f>IF('Indicator Data'!CB102="No data","x",ROUND(IF('Indicator Data'!CB102&gt;S$195,0,IF('Indicator Data'!CB102&lt;S$194,10,(S$195-'Indicator Data'!CB102)/(S$195-S$194)*10)),1))</f>
        <v>9.9</v>
      </c>
      <c r="T99" s="143">
        <f>IF('Indicator Data'!CD102="No data","x",ROUND(IF('Indicator Data'!CD102&gt;T$195,0,IF('Indicator Data'!CD102&lt;T$194,10,(T$195-'Indicator Data'!CD102)/(T$195-T$194)*10)),1))</f>
        <v>3.4</v>
      </c>
      <c r="U99" s="143" t="str">
        <f>IF('Indicator Data'!CE102="No data","x",ROUND(IF('Indicator Data'!CE102&gt;U$195,0,IF('Indicator Data'!CE102&lt;U$194,10,(U$195-'Indicator Data'!CE102)/(U$195-U$194)*10)),1))</f>
        <v>x</v>
      </c>
      <c r="V99" s="143">
        <f>IF('Indicator Data'!CF102="No data","x",ROUND(IF('Indicator Data'!CF102&gt;V$195,0,IF('Indicator Data'!CF102&lt;V$194,10,(V$195-'Indicator Data'!CF102)/(V$195-V$194)*10)),1))</f>
        <v>3.4</v>
      </c>
      <c r="W99" s="143">
        <f>IF('Indicator Data'!CC102="No data","x",ROUND(IF('Indicator Data'!CC102&gt;W$195,0,IF('Indicator Data'!CC102&lt;W$194,10,(W$195-'Indicator Data'!CC102)/(W$195-W$194)*10)),1))</f>
        <v>3.1</v>
      </c>
      <c r="X99" s="93">
        <f t="shared" si="15"/>
        <v>3.4</v>
      </c>
      <c r="Y99" s="93">
        <f>IF('Indicator Data'!CG102="No data","x",ROUND(IF('Indicator Data'!CG102&gt;Y$195,0,IF('Indicator Data'!CG102&lt;Y$194,10,(Y$195-'Indicator Data'!CG102)/(Y$195-Y$194)*10)),1))</f>
        <v>9.6999999999999993</v>
      </c>
      <c r="Z99" s="93">
        <f>IF('Indicator Data'!CH102="No data","x",ROUND(IF('Indicator Data'!CH102&gt;Z$195,10,IF('Indicator Data'!CH102&lt;Z$194,0,10-(Z$195-'Indicator Data'!CH102)/(Z$195-Z$194)*10)),1))</f>
        <v>8.1</v>
      </c>
      <c r="AA99" s="93">
        <f>IF('Indicator Data'!CI102="No data","x",ROUND(IF('Indicator Data'!CI102&gt;AA$195,0,IF('Indicator Data'!CI102&lt;AA$194,10,(AA$195-'Indicator Data'!CI102)/(AA$195-AA$194)*10)),1))</f>
        <v>10</v>
      </c>
      <c r="AB99" s="94">
        <f t="shared" si="16"/>
        <v>7.8</v>
      </c>
      <c r="AC99" s="95">
        <f t="shared" si="17"/>
        <v>7.9</v>
      </c>
      <c r="AD99" s="177"/>
    </row>
    <row r="100" spans="1:30" s="4" customFormat="1" x14ac:dyDescent="0.25">
      <c r="A100" s="126" t="str">
        <f>'Indicator Data'!A103</f>
        <v>Libya</v>
      </c>
      <c r="B100" s="47" t="str">
        <f>'Indicator Data'!B103</f>
        <v>LBY</v>
      </c>
      <c r="C100" s="93" t="str">
        <f>IF('Indicator Data'!BR103="No data","x",ROUND(IF('Indicator Data'!BR103&gt;C$195,0,IF('Indicator Data'!BR103&lt;C$194,10,(C$195-'Indicator Data'!BR103)/(C$195-C$194)*10)),1))</f>
        <v>x</v>
      </c>
      <c r="D100" s="94" t="str">
        <f t="shared" si="9"/>
        <v>x</v>
      </c>
      <c r="E100" s="93">
        <f>IF('Indicator Data'!BT103="No data","x",ROUND(IF('Indicator Data'!BT103&gt;E$195,0,IF('Indicator Data'!BT103&lt;E$194,10,(E$195-'Indicator Data'!BT103)/(E$195-E$194)*10)),1))</f>
        <v>8.3000000000000007</v>
      </c>
      <c r="F100" s="93">
        <f>IF('Indicator Data'!BS103="No data","x",ROUND(IF('Indicator Data'!BS103&gt;F$195,0,IF('Indicator Data'!BS103&lt;F$194,10,(F$195-'Indicator Data'!BS103)/(F$195-F$194)*10)),1))</f>
        <v>8.5</v>
      </c>
      <c r="G100" s="94">
        <f t="shared" si="10"/>
        <v>8.4</v>
      </c>
      <c r="H100" s="95">
        <f t="shared" si="11"/>
        <v>8.4</v>
      </c>
      <c r="I100" s="93">
        <f>IF('Indicator Data'!BV103="No data","x",ROUND(IF('Indicator Data'!BV103^2&gt;I$195,0,IF('Indicator Data'!BV103^2&lt;I$194,10,(I$195-'Indicator Data'!BV103^2)/(I$195-I$194)*10)),1))</f>
        <v>1.8</v>
      </c>
      <c r="J100" s="93">
        <f>IF(OR('Indicator Data'!BU103=0,'Indicator Data'!BU103="No data"),"x",ROUND(IF('Indicator Data'!BU103&gt;J$195,0,IF('Indicator Data'!BU103&lt;J$194,10,(J$195-'Indicator Data'!BU103)/(J$195-J$194)*10)),1))</f>
        <v>3</v>
      </c>
      <c r="K100" s="93">
        <f>IF('Indicator Data'!BW103="No data","x",ROUND(IF('Indicator Data'!BW103&gt;K$195,0,IF('Indicator Data'!BW103&lt;K$194,10,(K$195-'Indicator Data'!BW103)/(K$195-K$194)*10)),1))</f>
        <v>8</v>
      </c>
      <c r="L100" s="93">
        <f>IF('Indicator Data'!BX103="No data","x",ROUND(IF('Indicator Data'!BX103&gt;L$195,0,IF('Indicator Data'!BX103&lt;L$194,10,(L$195-'Indicator Data'!BX103)/(L$195-L$194)*10)),1))</f>
        <v>4.0999999999999996</v>
      </c>
      <c r="M100" s="94">
        <f t="shared" si="12"/>
        <v>4.2</v>
      </c>
      <c r="N100" s="143">
        <f>IF('Indicator Data'!BY103="No data","x",'Indicator Data'!BY103/'Indicator Data'!CM103*100)</f>
        <v>3.5236482262409496</v>
      </c>
      <c r="O100" s="93">
        <f t="shared" si="13"/>
        <v>9.6999999999999993</v>
      </c>
      <c r="P100" s="93">
        <f>IF('Indicator Data'!BZ103="No data","x",ROUND(IF('Indicator Data'!BZ103&gt;P$195,0,IF('Indicator Data'!BZ103&lt;P$194,10,(P$195-'Indicator Data'!BZ103)/(P$195-P$194)*10)),1))</f>
        <v>0</v>
      </c>
      <c r="Q100" s="93">
        <f>IF('Indicator Data'!CA103="No data","x",ROUND(IF('Indicator Data'!CA103&gt;Q$195,0,IF('Indicator Data'!CA103&lt;Q$194,10,(Q$195-'Indicator Data'!CA103)/(Q$195-Q$194)*10)),1))</f>
        <v>0.3</v>
      </c>
      <c r="R100" s="94">
        <f t="shared" si="14"/>
        <v>3.3</v>
      </c>
      <c r="S100" s="93">
        <f>IF('Indicator Data'!CB103="No data","x",ROUND(IF('Indicator Data'!CB103&gt;S$195,0,IF('Indicator Data'!CB103&lt;S$194,10,(S$195-'Indicator Data'!CB103)/(S$195-S$194)*10)),1))</f>
        <v>4.5999999999999996</v>
      </c>
      <c r="T100" s="143">
        <f>IF('Indicator Data'!CD103="No data","x",ROUND(IF('Indicator Data'!CD103&gt;T$195,0,IF('Indicator Data'!CD103&lt;T$194,10,(T$195-'Indicator Data'!CD103)/(T$195-T$194)*10)),1))</f>
        <v>0.3</v>
      </c>
      <c r="U100" s="143">
        <f>IF('Indicator Data'!CE103="No data","x",ROUND(IF('Indicator Data'!CE103&gt;U$195,0,IF('Indicator Data'!CE103&lt;U$194,10,(U$195-'Indicator Data'!CE103)/(U$195-U$194)*10)),1))</f>
        <v>0.5</v>
      </c>
      <c r="V100" s="143">
        <f>IF('Indicator Data'!CF103="No data","x",ROUND(IF('Indicator Data'!CF103&gt;V$195,0,IF('Indicator Data'!CF103&lt;V$194,10,(V$195-'Indicator Data'!CF103)/(V$195-V$194)*10)),1))</f>
        <v>0.5</v>
      </c>
      <c r="W100" s="143">
        <f>IF('Indicator Data'!CC103="No data","x",ROUND(IF('Indicator Data'!CC103&gt;W$195,0,IF('Indicator Data'!CC103&lt;W$194,10,(W$195-'Indicator Data'!CC103)/(W$195-W$194)*10)),1))</f>
        <v>1.3</v>
      </c>
      <c r="X100" s="93">
        <f t="shared" si="15"/>
        <v>0.43333333333333335</v>
      </c>
      <c r="Y100" s="93">
        <f>IF('Indicator Data'!CG103="No data","x",ROUND(IF('Indicator Data'!CG103&gt;Y$195,0,IF('Indicator Data'!CG103&lt;Y$194,10,(Y$195-'Indicator Data'!CG103)/(Y$195-Y$194)*10)),1))</f>
        <v>8</v>
      </c>
      <c r="Z100" s="93">
        <f>IF('Indicator Data'!CH103="No data","x",ROUND(IF('Indicator Data'!CH103&gt;Z$195,10,IF('Indicator Data'!CH103&lt;Z$194,0,10-(Z$195-'Indicator Data'!CH103)/(Z$195-Z$194)*10)),1))</f>
        <v>0.1</v>
      </c>
      <c r="AA100" s="93">
        <f>IF('Indicator Data'!CI103="No data","x",ROUND(IF('Indicator Data'!CI103&gt;AA$195,0,IF('Indicator Data'!CI103&lt;AA$194,10,(AA$195-'Indicator Data'!CI103)/(AA$195-AA$194)*10)),1))</f>
        <v>10</v>
      </c>
      <c r="AB100" s="94">
        <f t="shared" si="16"/>
        <v>3.3</v>
      </c>
      <c r="AC100" s="95">
        <f t="shared" si="17"/>
        <v>3.6</v>
      </c>
      <c r="AD100" s="177"/>
    </row>
    <row r="101" spans="1:30" s="4" customFormat="1" x14ac:dyDescent="0.25">
      <c r="A101" s="126" t="str">
        <f>'Indicator Data'!A104</f>
        <v>Liechtenstein</v>
      </c>
      <c r="B101" s="47" t="str">
        <f>'Indicator Data'!B104</f>
        <v>LIE</v>
      </c>
      <c r="C101" s="93" t="str">
        <f>IF('Indicator Data'!BR104="No data","x",ROUND(IF('Indicator Data'!BR104&gt;C$195,0,IF('Indicator Data'!BR104&lt;C$194,10,(C$195-'Indicator Data'!BR104)/(C$195-C$194)*10)),1))</f>
        <v>x</v>
      </c>
      <c r="D101" s="94" t="str">
        <f t="shared" si="9"/>
        <v>x</v>
      </c>
      <c r="E101" s="93" t="str">
        <f>IF('Indicator Data'!BT104="No data","x",ROUND(IF('Indicator Data'!BT104&gt;E$195,0,IF('Indicator Data'!BT104&lt;E$194,10,(E$195-'Indicator Data'!BT104)/(E$195-E$194)*10)),1))</f>
        <v>x</v>
      </c>
      <c r="F101" s="93">
        <f>IF('Indicator Data'!BS104="No data","x",ROUND(IF('Indicator Data'!BS104&gt;F$195,0,IF('Indicator Data'!BS104&lt;F$194,10,(F$195-'Indicator Data'!BS104)/(F$195-F$194)*10)),1))</f>
        <v>1.5</v>
      </c>
      <c r="G101" s="94">
        <f t="shared" si="10"/>
        <v>1.5</v>
      </c>
      <c r="H101" s="95">
        <f t="shared" si="11"/>
        <v>1.5</v>
      </c>
      <c r="I101" s="93" t="str">
        <f>IF('Indicator Data'!BV104="No data","x",ROUND(IF('Indicator Data'!BV104^2&gt;I$195,0,IF('Indicator Data'!BV104^2&lt;I$194,10,(I$195-'Indicator Data'!BV104^2)/(I$195-I$194)*10)),1))</f>
        <v>x</v>
      </c>
      <c r="J101" s="93">
        <f>IF(OR('Indicator Data'!BU104=0,'Indicator Data'!BU104="No data"),"x",ROUND(IF('Indicator Data'!BU104&gt;J$195,0,IF('Indicator Data'!BU104&lt;J$194,10,(J$195-'Indicator Data'!BU104)/(J$195-J$194)*10)),1))</f>
        <v>0</v>
      </c>
      <c r="K101" s="93">
        <f>IF('Indicator Data'!BW104="No data","x",ROUND(IF('Indicator Data'!BW104&gt;K$195,0,IF('Indicator Data'!BW104&lt;K$194,10,(K$195-'Indicator Data'!BW104)/(K$195-K$194)*10)),1))</f>
        <v>0.2</v>
      </c>
      <c r="L101" s="93">
        <f>IF('Indicator Data'!BX104="No data","x",ROUND(IF('Indicator Data'!BX104&gt;L$195,0,IF('Indicator Data'!BX104&lt;L$194,10,(L$195-'Indicator Data'!BX104)/(L$195-L$194)*10)),1))</f>
        <v>4.3</v>
      </c>
      <c r="M101" s="94">
        <f t="shared" si="12"/>
        <v>1.5</v>
      </c>
      <c r="N101" s="143">
        <f>IF('Indicator Data'!BY104="No data","x",'Indicator Data'!BY104/'Indicator Data'!CM104*100)</f>
        <v>687.5</v>
      </c>
      <c r="O101" s="93">
        <f t="shared" si="13"/>
        <v>0</v>
      </c>
      <c r="P101" s="93">
        <f>IF('Indicator Data'!BZ104="No data","x",ROUND(IF('Indicator Data'!BZ104&gt;P$195,0,IF('Indicator Data'!BZ104&lt;P$194,10,(P$195-'Indicator Data'!BZ104)/(P$195-P$194)*10)),1))</f>
        <v>0</v>
      </c>
      <c r="Q101" s="93">
        <f>IF('Indicator Data'!CA104="No data","x",ROUND(IF('Indicator Data'!CA104&gt;Q$195,0,IF('Indicator Data'!CA104&lt;Q$194,10,(Q$195-'Indicator Data'!CA104)/(Q$195-Q$194)*10)),1))</f>
        <v>0</v>
      </c>
      <c r="R101" s="94">
        <f t="shared" si="14"/>
        <v>0</v>
      </c>
      <c r="S101" s="93" t="str">
        <f>IF('Indicator Data'!CB104="No data","x",ROUND(IF('Indicator Data'!CB104&gt;S$195,0,IF('Indicator Data'!CB104&lt;S$194,10,(S$195-'Indicator Data'!CB104)/(S$195-S$194)*10)),1))</f>
        <v>x</v>
      </c>
      <c r="T101" s="143" t="str">
        <f>IF('Indicator Data'!CD104="No data","x",ROUND(IF('Indicator Data'!CD104&gt;T$195,0,IF('Indicator Data'!CD104&lt;T$194,10,(T$195-'Indicator Data'!CD104)/(T$195-T$194)*10)),1))</f>
        <v>x</v>
      </c>
      <c r="U101" s="143" t="str">
        <f>IF('Indicator Data'!CE104="No data","x",ROUND(IF('Indicator Data'!CE104&gt;U$195,0,IF('Indicator Data'!CE104&lt;U$194,10,(U$195-'Indicator Data'!CE104)/(U$195-U$194)*10)),1))</f>
        <v>x</v>
      </c>
      <c r="V101" s="143" t="str">
        <f>IF('Indicator Data'!CF104="No data","x",ROUND(IF('Indicator Data'!CF104&gt;V$195,0,IF('Indicator Data'!CF104&lt;V$194,10,(V$195-'Indicator Data'!CF104)/(V$195-V$194)*10)),1))</f>
        <v>x</v>
      </c>
      <c r="W101" s="143" t="str">
        <f>IF('Indicator Data'!CC104="No data","x",ROUND(IF('Indicator Data'!CC104&gt;W$195,0,IF('Indicator Data'!CC104&lt;W$194,10,(W$195-'Indicator Data'!CC104)/(W$195-W$194)*10)),1))</f>
        <v>x</v>
      </c>
      <c r="X101" s="93" t="str">
        <f t="shared" si="15"/>
        <v>x</v>
      </c>
      <c r="Y101" s="93" t="str">
        <f>IF('Indicator Data'!CG104="No data","x",ROUND(IF('Indicator Data'!CG104&gt;Y$195,0,IF('Indicator Data'!CG104&lt;Y$194,10,(Y$195-'Indicator Data'!CG104)/(Y$195-Y$194)*10)),1))</f>
        <v>x</v>
      </c>
      <c r="Z101" s="93" t="str">
        <f>IF('Indicator Data'!CH104="No data","x",ROUND(IF('Indicator Data'!CH104&gt;Z$195,10,IF('Indicator Data'!CH104&lt;Z$194,0,10-(Z$195-'Indicator Data'!CH104)/(Z$195-Z$194)*10)),1))</f>
        <v>x</v>
      </c>
      <c r="AA101" s="93">
        <f>IF('Indicator Data'!CI104="No data","x",ROUND(IF('Indicator Data'!CI104&gt;AA$195,0,IF('Indicator Data'!CI104&lt;AA$194,10,(AA$195-'Indicator Data'!CI104)/(AA$195-AA$194)*10)),1))</f>
        <v>10</v>
      </c>
      <c r="AB101" s="94" t="str">
        <f t="shared" si="16"/>
        <v>x</v>
      </c>
      <c r="AC101" s="95">
        <f t="shared" si="17"/>
        <v>0.8</v>
      </c>
      <c r="AD101" s="177"/>
    </row>
    <row r="102" spans="1:30" s="4" customFormat="1" x14ac:dyDescent="0.25">
      <c r="A102" s="126" t="str">
        <f>'Indicator Data'!A105</f>
        <v>Lithuania</v>
      </c>
      <c r="B102" s="47" t="str">
        <f>'Indicator Data'!B105</f>
        <v>LTU</v>
      </c>
      <c r="C102" s="93" t="str">
        <f>IF('Indicator Data'!BR105="No data","x",ROUND(IF('Indicator Data'!BR105&gt;C$195,0,IF('Indicator Data'!BR105&lt;C$194,10,(C$195-'Indicator Data'!BR105)/(C$195-C$194)*10)),1))</f>
        <v>x</v>
      </c>
      <c r="D102" s="94" t="str">
        <f t="shared" si="9"/>
        <v>x</v>
      </c>
      <c r="E102" s="93">
        <f>IF('Indicator Data'!BT105="No data","x",ROUND(IF('Indicator Data'!BT105&gt;E$195,0,IF('Indicator Data'!BT105&lt;E$194,10,(E$195-'Indicator Data'!BT105)/(E$195-E$194)*10)),1))</f>
        <v>4.0999999999999996</v>
      </c>
      <c r="F102" s="93">
        <f>IF('Indicator Data'!BS105="No data","x",ROUND(IF('Indicator Data'!BS105&gt;F$195,0,IF('Indicator Data'!BS105&lt;F$194,10,(F$195-'Indicator Data'!BS105)/(F$195-F$194)*10)),1))</f>
        <v>3</v>
      </c>
      <c r="G102" s="94">
        <f t="shared" si="10"/>
        <v>3.6</v>
      </c>
      <c r="H102" s="95">
        <f t="shared" si="11"/>
        <v>3.6</v>
      </c>
      <c r="I102" s="93">
        <f>IF('Indicator Data'!BV105="No data","x",ROUND(IF('Indicator Data'!BV105^2&gt;I$195,0,IF('Indicator Data'!BV105^2&lt;I$194,10,(I$195-'Indicator Data'!BV105^2)/(I$195-I$194)*10)),1))</f>
        <v>0</v>
      </c>
      <c r="J102" s="93">
        <f>IF(OR('Indicator Data'!BU105=0,'Indicator Data'!BU105="No data"),"x",ROUND(IF('Indicator Data'!BU105&gt;J$195,0,IF('Indicator Data'!BU105&lt;J$194,10,(J$195-'Indicator Data'!BU105)/(J$195-J$194)*10)),1))</f>
        <v>0</v>
      </c>
      <c r="K102" s="93">
        <f>IF('Indicator Data'!BW105="No data","x",ROUND(IF('Indicator Data'!BW105&gt;K$195,0,IF('Indicator Data'!BW105&lt;K$194,10,(K$195-'Indicator Data'!BW105)/(K$195-K$194)*10)),1))</f>
        <v>2.6</v>
      </c>
      <c r="L102" s="93">
        <f>IF('Indicator Data'!BX105="No data","x",ROUND(IF('Indicator Data'!BX105&gt;L$195,0,IF('Indicator Data'!BX105&lt;L$194,10,(L$195-'Indicator Data'!BX105)/(L$195-L$194)*10)),1))</f>
        <v>3</v>
      </c>
      <c r="M102" s="94">
        <f t="shared" si="12"/>
        <v>1.4</v>
      </c>
      <c r="N102" s="143">
        <f>IF('Indicator Data'!BY105="No data","x",'Indicator Data'!BY105/'Indicator Data'!CM105*100)</f>
        <v>140.40910106264158</v>
      </c>
      <c r="O102" s="93">
        <f t="shared" si="13"/>
        <v>0</v>
      </c>
      <c r="P102" s="93">
        <f>IF('Indicator Data'!BZ105="No data","x",ROUND(IF('Indicator Data'!BZ105&gt;P$195,0,IF('Indicator Data'!BZ105&lt;P$194,10,(P$195-'Indicator Data'!BZ105)/(P$195-P$194)*10)),1))</f>
        <v>0.7</v>
      </c>
      <c r="Q102" s="93">
        <f>IF('Indicator Data'!CA105="No data","x",ROUND(IF('Indicator Data'!CA105&gt;Q$195,0,IF('Indicator Data'!CA105&lt;Q$194,10,(Q$195-'Indicator Data'!CA105)/(Q$195-Q$194)*10)),1))</f>
        <v>0.5</v>
      </c>
      <c r="R102" s="94">
        <f t="shared" si="14"/>
        <v>0.4</v>
      </c>
      <c r="S102" s="93">
        <f>IF('Indicator Data'!CB105="No data","x",ROUND(IF('Indicator Data'!CB105&gt;S$195,0,IF('Indicator Data'!CB105&lt;S$194,10,(S$195-'Indicator Data'!CB105)/(S$195-S$194)*10)),1))</f>
        <v>0</v>
      </c>
      <c r="T102" s="143">
        <f>IF('Indicator Data'!CD105="No data","x",ROUND(IF('Indicator Data'!CD105&gt;T$195,0,IF('Indicator Data'!CD105&lt;T$194,10,(T$195-'Indicator Data'!CD105)/(T$195-T$194)*10)),1))</f>
        <v>0.8</v>
      </c>
      <c r="U102" s="143">
        <f>IF('Indicator Data'!CE105="No data","x",ROUND(IF('Indicator Data'!CE105&gt;U$195,0,IF('Indicator Data'!CE105&lt;U$194,10,(U$195-'Indicator Data'!CE105)/(U$195-U$194)*10)),1))</f>
        <v>1.2</v>
      </c>
      <c r="V102" s="143">
        <f>IF('Indicator Data'!CF105="No data","x",ROUND(IF('Indicator Data'!CF105&gt;V$195,0,IF('Indicator Data'!CF105&lt;V$194,10,(V$195-'Indicator Data'!CF105)/(V$195-V$194)*10)),1))</f>
        <v>2.9</v>
      </c>
      <c r="W102" s="143">
        <f>IF('Indicator Data'!CC105="No data","x",ROUND(IF('Indicator Data'!CC105&gt;W$195,0,IF('Indicator Data'!CC105&lt;W$194,10,(W$195-'Indicator Data'!CC105)/(W$195-W$194)*10)),1))</f>
        <v>1.3</v>
      </c>
      <c r="X102" s="93">
        <f t="shared" si="15"/>
        <v>1.6333333333333335</v>
      </c>
      <c r="Y102" s="93">
        <f>IF('Indicator Data'!CG105="No data","x",ROUND(IF('Indicator Data'!CG105&gt;Y$195,0,IF('Indicator Data'!CG105&lt;Y$194,10,(Y$195-'Indicator Data'!CG105)/(Y$195-Y$194)*10)),1))</f>
        <v>3.5</v>
      </c>
      <c r="Z102" s="93">
        <f>IF('Indicator Data'!CH105="No data","x",ROUND(IF('Indicator Data'!CH105&gt;Z$195,10,IF('Indicator Data'!CH105&lt;Z$194,0,10-(Z$195-'Indicator Data'!CH105)/(Z$195-Z$194)*10)),1))</f>
        <v>0.1</v>
      </c>
      <c r="AA102" s="93">
        <f>IF('Indicator Data'!CI105="No data","x",ROUND(IF('Indicator Data'!CI105&gt;AA$195,0,IF('Indicator Data'!CI105&lt;AA$194,10,(AA$195-'Indicator Data'!CI105)/(AA$195-AA$194)*10)),1))</f>
        <v>10</v>
      </c>
      <c r="AB102" s="94">
        <f t="shared" si="16"/>
        <v>1.3</v>
      </c>
      <c r="AC102" s="95">
        <f t="shared" si="17"/>
        <v>1</v>
      </c>
      <c r="AD102" s="177"/>
    </row>
    <row r="103" spans="1:30" s="4" customFormat="1" x14ac:dyDescent="0.25">
      <c r="A103" s="126" t="str">
        <f>'Indicator Data'!A106</f>
        <v>Luxembourg</v>
      </c>
      <c r="B103" s="47" t="str">
        <f>'Indicator Data'!B106</f>
        <v>LUX</v>
      </c>
      <c r="C103" s="93" t="str">
        <f>IF('Indicator Data'!BR106="No data","x",ROUND(IF('Indicator Data'!BR106&gt;C$195,0,IF('Indicator Data'!BR106&lt;C$194,10,(C$195-'Indicator Data'!BR106)/(C$195-C$194)*10)),1))</f>
        <v>x</v>
      </c>
      <c r="D103" s="94" t="str">
        <f t="shared" si="9"/>
        <v>x</v>
      </c>
      <c r="E103" s="93">
        <f>IF('Indicator Data'!BT106="No data","x",ROUND(IF('Indicator Data'!BT106&gt;E$195,0,IF('Indicator Data'!BT106&lt;E$194,10,(E$195-'Indicator Data'!BT106)/(E$195-E$194)*10)),1))</f>
        <v>1.9</v>
      </c>
      <c r="F103" s="93">
        <f>IF('Indicator Data'!BS106="No data","x",ROUND(IF('Indicator Data'!BS106&gt;F$195,0,IF('Indicator Data'!BS106&lt;F$194,10,(F$195-'Indicator Data'!BS106)/(F$195-F$194)*10)),1))</f>
        <v>1.6</v>
      </c>
      <c r="G103" s="94">
        <f t="shared" si="10"/>
        <v>1.8</v>
      </c>
      <c r="H103" s="95">
        <f t="shared" si="11"/>
        <v>1.8</v>
      </c>
      <c r="I103" s="93" t="str">
        <f>IF('Indicator Data'!BV106="No data","x",ROUND(IF('Indicator Data'!BV106^2&gt;I$195,0,IF('Indicator Data'!BV106^2&lt;I$194,10,(I$195-'Indicator Data'!BV106^2)/(I$195-I$194)*10)),1))</f>
        <v>x</v>
      </c>
      <c r="J103" s="93">
        <f>IF(OR('Indicator Data'!BU106=0,'Indicator Data'!BU106="No data"),"x",ROUND(IF('Indicator Data'!BU106&gt;J$195,0,IF('Indicator Data'!BU106&lt;J$194,10,(J$195-'Indicator Data'!BU106)/(J$195-J$194)*10)),1))</f>
        <v>0</v>
      </c>
      <c r="K103" s="93">
        <f>IF('Indicator Data'!BW106="No data","x",ROUND(IF('Indicator Data'!BW106&gt;K$195,0,IF('Indicator Data'!BW106&lt;K$194,10,(K$195-'Indicator Data'!BW106)/(K$195-K$194)*10)),1))</f>
        <v>0.2</v>
      </c>
      <c r="L103" s="93">
        <f>IF('Indicator Data'!BX106="No data","x",ROUND(IF('Indicator Data'!BX106&gt;L$195,0,IF('Indicator Data'!BX106&lt;L$194,10,(L$195-'Indicator Data'!BX106)/(L$195-L$194)*10)),1))</f>
        <v>2.7</v>
      </c>
      <c r="M103" s="94">
        <f t="shared" si="12"/>
        <v>1</v>
      </c>
      <c r="N103" s="143">
        <f>IF('Indicator Data'!BY106="No data","x",'Indicator Data'!BY106/'Indicator Data'!CM106*100)</f>
        <v>540.54054054054052</v>
      </c>
      <c r="O103" s="93">
        <f t="shared" si="13"/>
        <v>0</v>
      </c>
      <c r="P103" s="93">
        <f>IF('Indicator Data'!BZ106="No data","x",ROUND(IF('Indicator Data'!BZ106&gt;P$195,0,IF('Indicator Data'!BZ106&lt;P$194,10,(P$195-'Indicator Data'!BZ106)/(P$195-P$194)*10)),1))</f>
        <v>0.3</v>
      </c>
      <c r="Q103" s="93">
        <f>IF('Indicator Data'!CA106="No data","x",ROUND(IF('Indicator Data'!CA106&gt;Q$195,0,IF('Indicator Data'!CA106&lt;Q$194,10,(Q$195-'Indicator Data'!CA106)/(Q$195-Q$194)*10)),1))</f>
        <v>0</v>
      </c>
      <c r="R103" s="94">
        <f t="shared" si="14"/>
        <v>0.1</v>
      </c>
      <c r="S103" s="93">
        <f>IF('Indicator Data'!CB106="No data","x",ROUND(IF('Indicator Data'!CB106&gt;S$195,0,IF('Indicator Data'!CB106&lt;S$194,10,(S$195-'Indicator Data'!CB106)/(S$195-S$194)*10)),1))</f>
        <v>2.4</v>
      </c>
      <c r="T103" s="143">
        <f>IF('Indicator Data'!CD106="No data","x",ROUND(IF('Indicator Data'!CD106&gt;T$195,0,IF('Indicator Data'!CD106&lt;T$194,10,(T$195-'Indicator Data'!CD106)/(T$195-T$194)*10)),1))</f>
        <v>0</v>
      </c>
      <c r="U103" s="143">
        <f>IF('Indicator Data'!CE106="No data","x",ROUND(IF('Indicator Data'!CE106&gt;U$195,0,IF('Indicator Data'!CE106&lt;U$194,10,(U$195-'Indicator Data'!CE106)/(U$195-U$194)*10)),1))</f>
        <v>2.2000000000000002</v>
      </c>
      <c r="V103" s="143">
        <f>IF('Indicator Data'!CF106="No data","x",ROUND(IF('Indicator Data'!CF106&gt;V$195,0,IF('Indicator Data'!CF106&lt;V$194,10,(V$195-'Indicator Data'!CF106)/(V$195-V$194)*10)),1))</f>
        <v>0.7</v>
      </c>
      <c r="W103" s="143">
        <f>IF('Indicator Data'!CC106="No data","x",ROUND(IF('Indicator Data'!CC106&gt;W$195,0,IF('Indicator Data'!CC106&lt;W$194,10,(W$195-'Indicator Data'!CC106)/(W$195-W$194)*10)),1))</f>
        <v>0</v>
      </c>
      <c r="X103" s="93">
        <f t="shared" si="15"/>
        <v>0.96666666666666679</v>
      </c>
      <c r="Y103" s="93">
        <f>IF('Indicator Data'!CG106="No data","x",ROUND(IF('Indicator Data'!CG106&gt;Y$195,0,IF('Indicator Data'!CG106&lt;Y$194,10,(Y$195-'Indicator Data'!CG106)/(Y$195-Y$194)*10)),1))</f>
        <v>0</v>
      </c>
      <c r="Z103" s="93">
        <f>IF('Indicator Data'!CH106="No data","x",ROUND(IF('Indicator Data'!CH106&gt;Z$195,10,IF('Indicator Data'!CH106&lt;Z$194,0,10-(Z$195-'Indicator Data'!CH106)/(Z$195-Z$194)*10)),1))</f>
        <v>0.1</v>
      </c>
      <c r="AA103" s="93">
        <f>IF('Indicator Data'!CI106="No data","x",ROUND(IF('Indicator Data'!CI106&gt;AA$195,0,IF('Indicator Data'!CI106&lt;AA$194,10,(AA$195-'Indicator Data'!CI106)/(AA$195-AA$194)*10)),1))</f>
        <v>10</v>
      </c>
      <c r="AB103" s="94">
        <f t="shared" si="16"/>
        <v>0.9</v>
      </c>
      <c r="AC103" s="95">
        <f t="shared" si="17"/>
        <v>0.7</v>
      </c>
      <c r="AD103" s="177"/>
    </row>
    <row r="104" spans="1:30" s="4" customFormat="1" x14ac:dyDescent="0.25">
      <c r="A104" s="126" t="str">
        <f>'Indicator Data'!A107</f>
        <v>Madagascar</v>
      </c>
      <c r="B104" s="47" t="str">
        <f>'Indicator Data'!B107</f>
        <v>MDG</v>
      </c>
      <c r="C104" s="93">
        <f>IF('Indicator Data'!BR107="No data","x",ROUND(IF('Indicator Data'!BR107&gt;C$195,0,IF('Indicator Data'!BR107&lt;C$194,10,(C$195-'Indicator Data'!BR107)/(C$195-C$194)*10)),1))</f>
        <v>4.7</v>
      </c>
      <c r="D104" s="94">
        <f t="shared" si="9"/>
        <v>4.7</v>
      </c>
      <c r="E104" s="93">
        <f>IF('Indicator Data'!BT107="No data","x",ROUND(IF('Indicator Data'!BT107&gt;E$195,0,IF('Indicator Data'!BT107&lt;E$194,10,(E$195-'Indicator Data'!BT107)/(E$195-E$194)*10)),1))</f>
        <v>7.5</v>
      </c>
      <c r="F104" s="93">
        <f>IF('Indicator Data'!BS107="No data","x",ROUND(IF('Indicator Data'!BS107&gt;F$195,0,IF('Indicator Data'!BS107&lt;F$194,10,(F$195-'Indicator Data'!BS107)/(F$195-F$194)*10)),1))</f>
        <v>7.3</v>
      </c>
      <c r="G104" s="94">
        <f t="shared" si="10"/>
        <v>7.4</v>
      </c>
      <c r="H104" s="95">
        <f t="shared" si="11"/>
        <v>6.1</v>
      </c>
      <c r="I104" s="93">
        <f>IF('Indicator Data'!BV107="No data","x",ROUND(IF('Indicator Data'!BV107^2&gt;I$195,0,IF('Indicator Data'!BV107^2&lt;I$194,10,(I$195-'Indicator Data'!BV107^2)/(I$195-I$194)*10)),1))</f>
        <v>6.4</v>
      </c>
      <c r="J104" s="93">
        <f>IF(OR('Indicator Data'!BU107=0,'Indicator Data'!BU107="No data"),"x",ROUND(IF('Indicator Data'!BU107&gt;J$195,0,IF('Indicator Data'!BU107&lt;J$194,10,(J$195-'Indicator Data'!BU107)/(J$195-J$194)*10)),1))</f>
        <v>7.6</v>
      </c>
      <c r="K104" s="93">
        <f>IF('Indicator Data'!BW107="No data","x",ROUND(IF('Indicator Data'!BW107&gt;K$195,0,IF('Indicator Data'!BW107&lt;K$194,10,(K$195-'Indicator Data'!BW107)/(K$195-K$194)*10)),1))</f>
        <v>9.5</v>
      </c>
      <c r="L104" s="93">
        <f>IF('Indicator Data'!BX107="No data","x",ROUND(IF('Indicator Data'!BX107&gt;L$195,0,IF('Indicator Data'!BX107&lt;L$194,10,(L$195-'Indicator Data'!BX107)/(L$195-L$194)*10)),1))</f>
        <v>8.1</v>
      </c>
      <c r="M104" s="94">
        <f t="shared" si="12"/>
        <v>7.9</v>
      </c>
      <c r="N104" s="143">
        <f>IF('Indicator Data'!BY107="No data","x",'Indicator Data'!BY107/'Indicator Data'!CM107*100)</f>
        <v>7.9100319840423703</v>
      </c>
      <c r="O104" s="93">
        <f t="shared" si="13"/>
        <v>9.3000000000000007</v>
      </c>
      <c r="P104" s="93">
        <f>IF('Indicator Data'!BZ107="No data","x",ROUND(IF('Indicator Data'!BZ107&gt;P$195,0,IF('Indicator Data'!BZ107&lt;P$194,10,(P$195-'Indicator Data'!BZ107)/(P$195-P$194)*10)),1))</f>
        <v>9.9</v>
      </c>
      <c r="Q104" s="93">
        <f>IF('Indicator Data'!CA107="No data","x",ROUND(IF('Indicator Data'!CA107&gt;Q$195,0,IF('Indicator Data'!CA107&lt;Q$194,10,(Q$195-'Indicator Data'!CA107)/(Q$195-Q$194)*10)),1))</f>
        <v>9.1</v>
      </c>
      <c r="R104" s="94">
        <f t="shared" si="14"/>
        <v>9.4</v>
      </c>
      <c r="S104" s="93">
        <f>IF('Indicator Data'!CB107="No data","x",ROUND(IF('Indicator Data'!CB107&gt;S$195,0,IF('Indicator Data'!CB107&lt;S$194,10,(S$195-'Indicator Data'!CB107)/(S$195-S$194)*10)),1))</f>
        <v>9.5</v>
      </c>
      <c r="T104" s="143">
        <f>IF('Indicator Data'!CD107="No data","x",ROUND(IF('Indicator Data'!CD107&gt;T$195,0,IF('Indicator Data'!CD107&lt;T$194,10,(T$195-'Indicator Data'!CD107)/(T$195-T$194)*10)),1))</f>
        <v>3.7</v>
      </c>
      <c r="U104" s="143" t="str">
        <f>IF('Indicator Data'!CE107="No data","x",ROUND(IF('Indicator Data'!CE107&gt;U$195,0,IF('Indicator Data'!CE107&lt;U$194,10,(U$195-'Indicator Data'!CE107)/(U$195-U$194)*10)),1))</f>
        <v>x</v>
      </c>
      <c r="V104" s="143">
        <f>IF('Indicator Data'!CF107="No data","x",ROUND(IF('Indicator Data'!CF107&gt;V$195,0,IF('Indicator Data'!CF107&lt;V$194,10,(V$195-'Indicator Data'!CF107)/(V$195-V$194)*10)),1))</f>
        <v>3.9</v>
      </c>
      <c r="W104" s="143">
        <f>IF('Indicator Data'!CC107="No data","x",ROUND(IF('Indicator Data'!CC107&gt;W$195,0,IF('Indicator Data'!CC107&lt;W$194,10,(W$195-'Indicator Data'!CC107)/(W$195-W$194)*10)),1))</f>
        <v>10</v>
      </c>
      <c r="X104" s="93">
        <f t="shared" si="15"/>
        <v>3.8</v>
      </c>
      <c r="Y104" s="93">
        <f>IF('Indicator Data'!CG107="No data","x",ROUND(IF('Indicator Data'!CG107&gt;Y$195,0,IF('Indicator Data'!CG107&lt;Y$194,10,(Y$195-'Indicator Data'!CG107)/(Y$195-Y$194)*10)),1))</f>
        <v>9.9</v>
      </c>
      <c r="Z104" s="93">
        <f>IF('Indicator Data'!CH107="No data","x",ROUND(IF('Indicator Data'!CH107&gt;Z$195,10,IF('Indicator Data'!CH107&lt;Z$194,0,10-(Z$195-'Indicator Data'!CH107)/(Z$195-Z$194)*10)),1))</f>
        <v>3.9</v>
      </c>
      <c r="AA104" s="93">
        <f>IF('Indicator Data'!CI107="No data","x",ROUND(IF('Indicator Data'!CI107&gt;AA$195,0,IF('Indicator Data'!CI107&lt;AA$194,10,(AA$195-'Indicator Data'!CI107)/(AA$195-AA$194)*10)),1))</f>
        <v>10</v>
      </c>
      <c r="AB104" s="94">
        <f t="shared" si="16"/>
        <v>6.8</v>
      </c>
      <c r="AC104" s="95">
        <f t="shared" si="17"/>
        <v>8</v>
      </c>
      <c r="AD104" s="177"/>
    </row>
    <row r="105" spans="1:30" s="4" customFormat="1" x14ac:dyDescent="0.25">
      <c r="A105" s="126" t="str">
        <f>'Indicator Data'!A108</f>
        <v>Malawi</v>
      </c>
      <c r="B105" s="47" t="str">
        <f>'Indicator Data'!B108</f>
        <v>MWI</v>
      </c>
      <c r="C105" s="93">
        <f>IF('Indicator Data'!BR108="No data","x",ROUND(IF('Indicator Data'!BR108&gt;C$195,0,IF('Indicator Data'!BR108&lt;C$194,10,(C$195-'Indicator Data'!BR108)/(C$195-C$194)*10)),1))</f>
        <v>4</v>
      </c>
      <c r="D105" s="94">
        <f t="shared" si="9"/>
        <v>4</v>
      </c>
      <c r="E105" s="93">
        <f>IF('Indicator Data'!BT108="No data","x",ROUND(IF('Indicator Data'!BT108&gt;E$195,0,IF('Indicator Data'!BT108&lt;E$194,10,(E$195-'Indicator Data'!BT108)/(E$195-E$194)*10)),1))</f>
        <v>6.8</v>
      </c>
      <c r="F105" s="93">
        <f>IF('Indicator Data'!BS108="No data","x",ROUND(IF('Indicator Data'!BS108&gt;F$195,0,IF('Indicator Data'!BS108&lt;F$194,10,(F$195-'Indicator Data'!BS108)/(F$195-F$194)*10)),1))</f>
        <v>6.3</v>
      </c>
      <c r="G105" s="94">
        <f t="shared" si="10"/>
        <v>6.6</v>
      </c>
      <c r="H105" s="95">
        <f t="shared" si="11"/>
        <v>5.3</v>
      </c>
      <c r="I105" s="93">
        <f>IF('Indicator Data'!BV108="No data","x",ROUND(IF('Indicator Data'!BV108^2&gt;I$195,0,IF('Indicator Data'!BV108^2&lt;I$194,10,(I$195-'Indicator Data'!BV108^2)/(I$195-I$194)*10)),1))</f>
        <v>6.2</v>
      </c>
      <c r="J105" s="93">
        <f>IF(OR('Indicator Data'!BU108=0,'Indicator Data'!BU108="No data"),"x",ROUND(IF('Indicator Data'!BU108&gt;J$195,0,IF('Indicator Data'!BU108&lt;J$194,10,(J$195-'Indicator Data'!BU108)/(J$195-J$194)*10)),1))</f>
        <v>8.6999999999999993</v>
      </c>
      <c r="K105" s="93">
        <f>IF('Indicator Data'!BW108="No data","x",ROUND(IF('Indicator Data'!BW108&gt;K$195,0,IF('Indicator Data'!BW108&lt;K$194,10,(K$195-'Indicator Data'!BW108)/(K$195-K$194)*10)),1))</f>
        <v>9</v>
      </c>
      <c r="L105" s="93">
        <f>IF('Indicator Data'!BX108="No data","x",ROUND(IF('Indicator Data'!BX108&gt;L$195,0,IF('Indicator Data'!BX108&lt;L$194,10,(L$195-'Indicator Data'!BX108)/(L$195-L$194)*10)),1))</f>
        <v>8.1999999999999993</v>
      </c>
      <c r="M105" s="94">
        <f t="shared" si="12"/>
        <v>8</v>
      </c>
      <c r="N105" s="143">
        <f>IF('Indicator Data'!BY108="No data","x",'Indicator Data'!BY108/'Indicator Data'!CM108*100)</f>
        <v>19.092066185829445</v>
      </c>
      <c r="O105" s="93">
        <f t="shared" si="13"/>
        <v>8.1999999999999993</v>
      </c>
      <c r="P105" s="93">
        <f>IF('Indicator Data'!BZ108="No data","x",ROUND(IF('Indicator Data'!BZ108&gt;P$195,0,IF('Indicator Data'!BZ108&lt;P$194,10,(P$195-'Indicator Data'!BZ108)/(P$195-P$194)*10)),1))</f>
        <v>8.1999999999999993</v>
      </c>
      <c r="Q105" s="93">
        <f>IF('Indicator Data'!CA108="No data","x",ROUND(IF('Indicator Data'!CA108&gt;Q$195,0,IF('Indicator Data'!CA108&lt;Q$194,10,(Q$195-'Indicator Data'!CA108)/(Q$195-Q$194)*10)),1))</f>
        <v>6.2</v>
      </c>
      <c r="R105" s="94">
        <f t="shared" si="14"/>
        <v>7.5</v>
      </c>
      <c r="S105" s="93">
        <f>IF('Indicator Data'!CB108="No data","x",ROUND(IF('Indicator Data'!CB108&gt;S$195,0,IF('Indicator Data'!CB108&lt;S$194,10,(S$195-'Indicator Data'!CB108)/(S$195-S$194)*10)),1))</f>
        <v>10</v>
      </c>
      <c r="T105" s="143">
        <f>IF('Indicator Data'!CD108="No data","x",ROUND(IF('Indicator Data'!CD108&gt;T$195,0,IF('Indicator Data'!CD108&lt;T$194,10,(T$195-'Indicator Data'!CD108)/(T$195-T$194)*10)),1))</f>
        <v>2.5</v>
      </c>
      <c r="U105" s="143">
        <f>IF('Indicator Data'!CE108="No data","x",ROUND(IF('Indicator Data'!CE108&gt;U$195,0,IF('Indicator Data'!CE108&lt;U$194,10,(U$195-'Indicator Data'!CE108)/(U$195-U$194)*10)),1))</f>
        <v>6.4</v>
      </c>
      <c r="V105" s="143">
        <f>IF('Indicator Data'!CF108="No data","x",ROUND(IF('Indicator Data'!CF108&gt;V$195,0,IF('Indicator Data'!CF108&lt;V$194,10,(V$195-'Indicator Data'!CF108)/(V$195-V$194)*10)),1))</f>
        <v>2.7</v>
      </c>
      <c r="W105" s="143">
        <f>IF('Indicator Data'!CC108="No data","x",ROUND(IF('Indicator Data'!CC108&gt;W$195,0,IF('Indicator Data'!CC108&lt;W$194,10,(W$195-'Indicator Data'!CC108)/(W$195-W$194)*10)),1))</f>
        <v>4.0999999999999996</v>
      </c>
      <c r="X105" s="93">
        <f t="shared" si="15"/>
        <v>3.8666666666666671</v>
      </c>
      <c r="Y105" s="93">
        <f>IF('Indicator Data'!CG108="No data","x",ROUND(IF('Indicator Data'!CG108&gt;Y$195,0,IF('Indicator Data'!CG108&lt;Y$194,10,(Y$195-'Indicator Data'!CG108)/(Y$195-Y$194)*10)),1))</f>
        <v>9.8000000000000007</v>
      </c>
      <c r="Z105" s="93">
        <f>IF('Indicator Data'!CH108="No data","x",ROUND(IF('Indicator Data'!CH108&gt;Z$195,10,IF('Indicator Data'!CH108&lt;Z$194,0,10-(Z$195-'Indicator Data'!CH108)/(Z$195-Z$194)*10)),1))</f>
        <v>7</v>
      </c>
      <c r="AA105" s="93">
        <f>IF('Indicator Data'!CI108="No data","x",ROUND(IF('Indicator Data'!CI108&gt;AA$195,0,IF('Indicator Data'!CI108&lt;AA$194,10,(AA$195-'Indicator Data'!CI108)/(AA$195-AA$194)*10)),1))</f>
        <v>10</v>
      </c>
      <c r="AB105" s="94">
        <f t="shared" si="16"/>
        <v>7.7</v>
      </c>
      <c r="AC105" s="95">
        <f t="shared" si="17"/>
        <v>7.7</v>
      </c>
      <c r="AD105" s="177"/>
    </row>
    <row r="106" spans="1:30" s="4" customFormat="1" x14ac:dyDescent="0.25">
      <c r="A106" s="126" t="str">
        <f>'Indicator Data'!A109</f>
        <v>Malaysia</v>
      </c>
      <c r="B106" s="47" t="str">
        <f>'Indicator Data'!B109</f>
        <v>MYS</v>
      </c>
      <c r="C106" s="93">
        <f>IF('Indicator Data'!BR109="No data","x",ROUND(IF('Indicator Data'!BR109&gt;C$195,0,IF('Indicator Data'!BR109&lt;C$194,10,(C$195-'Indicator Data'!BR109)/(C$195-C$194)*10)),1))</f>
        <v>2.6</v>
      </c>
      <c r="D106" s="94">
        <f t="shared" si="9"/>
        <v>2.6</v>
      </c>
      <c r="E106" s="93">
        <f>IF('Indicator Data'!BT109="No data","x",ROUND(IF('Indicator Data'!BT109&gt;E$195,0,IF('Indicator Data'!BT109&lt;E$194,10,(E$195-'Indicator Data'!BT109)/(E$195-E$194)*10)),1))</f>
        <v>5.3</v>
      </c>
      <c r="F106" s="93">
        <f>IF('Indicator Data'!BS109="No data","x",ROUND(IF('Indicator Data'!BS109&gt;F$195,0,IF('Indicator Data'!BS109&lt;F$194,10,(F$195-'Indicator Data'!BS109)/(F$195-F$194)*10)),1))</f>
        <v>3.3</v>
      </c>
      <c r="G106" s="94">
        <f t="shared" si="10"/>
        <v>4.3</v>
      </c>
      <c r="H106" s="95">
        <f t="shared" si="11"/>
        <v>3.5</v>
      </c>
      <c r="I106" s="93">
        <f>IF('Indicator Data'!BV109="No data","x",ROUND(IF('Indicator Data'!BV109^2&gt;I$195,0,IF('Indicator Data'!BV109^2&lt;I$194,10,(I$195-'Indicator Data'!BV109^2)/(I$195-I$194)*10)),1))</f>
        <v>1.1000000000000001</v>
      </c>
      <c r="J106" s="93">
        <f>IF(OR('Indicator Data'!BU109=0,'Indicator Data'!BU109="No data"),"x",ROUND(IF('Indicator Data'!BU109&gt;J$195,0,IF('Indicator Data'!BU109&lt;J$194,10,(J$195-'Indicator Data'!BU109)/(J$195-J$194)*10)),1))</f>
        <v>0</v>
      </c>
      <c r="K106" s="93">
        <f>IF('Indicator Data'!BW109="No data","x",ROUND(IF('Indicator Data'!BW109&gt;K$195,0,IF('Indicator Data'!BW109&lt;K$194,10,(K$195-'Indicator Data'!BW109)/(K$195-K$194)*10)),1))</f>
        <v>2.1</v>
      </c>
      <c r="L106" s="93">
        <f>IF('Indicator Data'!BX109="No data","x",ROUND(IF('Indicator Data'!BX109&gt;L$195,0,IF('Indicator Data'!BX109&lt;L$194,10,(L$195-'Indicator Data'!BX109)/(L$195-L$194)*10)),1))</f>
        <v>3</v>
      </c>
      <c r="M106" s="94">
        <f t="shared" si="12"/>
        <v>1.6</v>
      </c>
      <c r="N106" s="143">
        <f>IF('Indicator Data'!BY109="No data","x",'Indicator Data'!BY109/'Indicator Data'!CM109*100)</f>
        <v>21.001369654542685</v>
      </c>
      <c r="O106" s="93">
        <f t="shared" si="13"/>
        <v>8</v>
      </c>
      <c r="P106" s="93">
        <f>IF('Indicator Data'!BZ109="No data","x",ROUND(IF('Indicator Data'!BZ109&gt;P$195,0,IF('Indicator Data'!BZ109&lt;P$194,10,(P$195-'Indicator Data'!BZ109)/(P$195-P$194)*10)),1))</f>
        <v>0</v>
      </c>
      <c r="Q106" s="93">
        <f>IF('Indicator Data'!CA109="No data","x",ROUND(IF('Indicator Data'!CA109&gt;Q$195,0,IF('Indicator Data'!CA109&lt;Q$194,10,(Q$195-'Indicator Data'!CA109)/(Q$195-Q$194)*10)),1))</f>
        <v>0.7</v>
      </c>
      <c r="R106" s="94">
        <f t="shared" si="14"/>
        <v>2.9</v>
      </c>
      <c r="S106" s="93">
        <f>IF('Indicator Data'!CB109="No data","x",ROUND(IF('Indicator Data'!CB109&gt;S$195,0,IF('Indicator Data'!CB109&lt;S$194,10,(S$195-'Indicator Data'!CB109)/(S$195-S$194)*10)),1))</f>
        <v>6.2</v>
      </c>
      <c r="T106" s="143">
        <f>IF('Indicator Data'!CD109="No data","x",ROUND(IF('Indicator Data'!CD109&gt;T$195,0,IF('Indicator Data'!CD109&lt;T$194,10,(T$195-'Indicator Data'!CD109)/(T$195-T$194)*10)),1))</f>
        <v>0.2</v>
      </c>
      <c r="U106" s="143">
        <f>IF('Indicator Data'!CE109="No data","x",ROUND(IF('Indicator Data'!CE109&gt;U$195,0,IF('Indicator Data'!CE109&lt;U$194,10,(U$195-'Indicator Data'!CE109)/(U$195-U$194)*10)),1))</f>
        <v>0</v>
      </c>
      <c r="V106" s="143" t="str">
        <f>IF('Indicator Data'!CF109="No data","x",ROUND(IF('Indicator Data'!CF109&gt;V$195,0,IF('Indicator Data'!CF109&lt;V$194,10,(V$195-'Indicator Data'!CF109)/(V$195-V$194)*10)),1))</f>
        <v>x</v>
      </c>
      <c r="W106" s="143">
        <f>IF('Indicator Data'!CC109="No data","x",ROUND(IF('Indicator Data'!CC109&gt;W$195,0,IF('Indicator Data'!CC109&lt;W$194,10,(W$195-'Indicator Data'!CC109)/(W$195-W$194)*10)),1))</f>
        <v>1.5</v>
      </c>
      <c r="X106" s="93">
        <f t="shared" si="15"/>
        <v>0.1</v>
      </c>
      <c r="Y106" s="93">
        <f>IF('Indicator Data'!CG109="No data","x",ROUND(IF('Indicator Data'!CG109&gt;Y$195,0,IF('Indicator Data'!CG109&lt;Y$194,10,(Y$195-'Indicator Data'!CG109)/(Y$195-Y$194)*10)),1))</f>
        <v>6.6</v>
      </c>
      <c r="Z106" s="93">
        <f>IF('Indicator Data'!CH109="No data","x",ROUND(IF('Indicator Data'!CH109&gt;Z$195,10,IF('Indicator Data'!CH109&lt;Z$194,0,10-(Z$195-'Indicator Data'!CH109)/(Z$195-Z$194)*10)),1))</f>
        <v>0.4</v>
      </c>
      <c r="AA106" s="93">
        <f>IF('Indicator Data'!CI109="No data","x",ROUND(IF('Indicator Data'!CI109&gt;AA$195,0,IF('Indicator Data'!CI109&lt;AA$194,10,(AA$195-'Indicator Data'!CI109)/(AA$195-AA$194)*10)),1))</f>
        <v>10</v>
      </c>
      <c r="AB106" s="94">
        <f t="shared" si="16"/>
        <v>3.3</v>
      </c>
      <c r="AC106" s="95">
        <f t="shared" si="17"/>
        <v>2.6</v>
      </c>
      <c r="AD106" s="177"/>
    </row>
    <row r="107" spans="1:30" s="4" customFormat="1" x14ac:dyDescent="0.25">
      <c r="A107" s="126" t="str">
        <f>'Indicator Data'!A110</f>
        <v>Maldives</v>
      </c>
      <c r="B107" s="47" t="str">
        <f>'Indicator Data'!B110</f>
        <v>MDV</v>
      </c>
      <c r="C107" s="93">
        <f>IF('Indicator Data'!BR110="No data","x",ROUND(IF('Indicator Data'!BR110&gt;C$195,0,IF('Indicator Data'!BR110&lt;C$194,10,(C$195-'Indicator Data'!BR110)/(C$195-C$194)*10)),1))</f>
        <v>5.8</v>
      </c>
      <c r="D107" s="94">
        <f t="shared" si="9"/>
        <v>5.8</v>
      </c>
      <c r="E107" s="93">
        <f>IF('Indicator Data'!BT110="No data","x",ROUND(IF('Indicator Data'!BT110&gt;E$195,0,IF('Indicator Data'!BT110&lt;E$194,10,(E$195-'Indicator Data'!BT110)/(E$195-E$194)*10)),1))</f>
        <v>6.9</v>
      </c>
      <c r="F107" s="93">
        <f>IF('Indicator Data'!BS110="No data","x",ROUND(IF('Indicator Data'!BS110&gt;F$195,0,IF('Indicator Data'!BS110&lt;F$194,10,(F$195-'Indicator Data'!BS110)/(F$195-F$194)*10)),1))</f>
        <v>5.9</v>
      </c>
      <c r="G107" s="94">
        <f t="shared" si="10"/>
        <v>6.4</v>
      </c>
      <c r="H107" s="95">
        <f t="shared" si="11"/>
        <v>6.1</v>
      </c>
      <c r="I107" s="93">
        <f>IF('Indicator Data'!BV110="No data","x",ROUND(IF('Indicator Data'!BV110^2&gt;I$195,0,IF('Indicator Data'!BV110^2&lt;I$194,10,(I$195-'Indicator Data'!BV110^2)/(I$195-I$194)*10)),1))</f>
        <v>0.1</v>
      </c>
      <c r="J107" s="93">
        <f>IF(OR('Indicator Data'!BU110=0,'Indicator Data'!BU110="No data"),"x",ROUND(IF('Indicator Data'!BU110&gt;J$195,0,IF('Indicator Data'!BU110&lt;J$194,10,(J$195-'Indicator Data'!BU110)/(J$195-J$194)*10)),1))</f>
        <v>0</v>
      </c>
      <c r="K107" s="93">
        <f>IF('Indicator Data'!BW110="No data","x",ROUND(IF('Indicator Data'!BW110&gt;K$195,0,IF('Indicator Data'!BW110&lt;K$194,10,(K$195-'Indicator Data'!BW110)/(K$195-K$194)*10)),1))</f>
        <v>4.0999999999999996</v>
      </c>
      <c r="L107" s="93">
        <f>IF('Indicator Data'!BX110="No data","x",ROUND(IF('Indicator Data'!BX110&gt;L$195,0,IF('Indicator Data'!BX110&lt;L$194,10,(L$195-'Indicator Data'!BX110)/(L$195-L$194)*10)),1))</f>
        <v>0</v>
      </c>
      <c r="M107" s="94">
        <f t="shared" si="12"/>
        <v>1.1000000000000001</v>
      </c>
      <c r="N107" s="143">
        <f>IF('Indicator Data'!BY110="No data","x",'Indicator Data'!BY110/'Indicator Data'!CM110*100)</f>
        <v>226.66666666666666</v>
      </c>
      <c r="O107" s="93">
        <f t="shared" si="13"/>
        <v>0</v>
      </c>
      <c r="P107" s="93">
        <f>IF('Indicator Data'!BZ110="No data","x",ROUND(IF('Indicator Data'!BZ110&gt;P$195,0,IF('Indicator Data'!BZ110&lt;P$194,10,(P$195-'Indicator Data'!BZ110)/(P$195-P$194)*10)),1))</f>
        <v>0.1</v>
      </c>
      <c r="Q107" s="93">
        <f>IF('Indicator Data'!CA110="No data","x",ROUND(IF('Indicator Data'!CA110&gt;Q$195,0,IF('Indicator Data'!CA110&lt;Q$194,10,(Q$195-'Indicator Data'!CA110)/(Q$195-Q$194)*10)),1))</f>
        <v>0.1</v>
      </c>
      <c r="R107" s="94">
        <f t="shared" si="14"/>
        <v>0.1</v>
      </c>
      <c r="S107" s="93">
        <f>IF('Indicator Data'!CB110="No data","x",ROUND(IF('Indicator Data'!CB110&gt;S$195,0,IF('Indicator Data'!CB110&lt;S$194,10,(S$195-'Indicator Data'!CB110)/(S$195-S$194)*10)),1))</f>
        <v>7.4</v>
      </c>
      <c r="T107" s="143">
        <f>IF('Indicator Data'!CD110="No data","x",ROUND(IF('Indicator Data'!CD110&gt;T$195,0,IF('Indicator Data'!CD110&lt;T$194,10,(T$195-'Indicator Data'!CD110)/(T$195-T$194)*10)),1))</f>
        <v>0</v>
      </c>
      <c r="U107" s="143">
        <f>IF('Indicator Data'!CE110="No data","x",ROUND(IF('Indicator Data'!CE110&gt;U$195,0,IF('Indicator Data'!CE110&lt;U$194,10,(U$195-'Indicator Data'!CE110)/(U$195-U$194)*10)),1))</f>
        <v>0</v>
      </c>
      <c r="V107" s="143" t="str">
        <f>IF('Indicator Data'!CF110="No data","x",ROUND(IF('Indicator Data'!CF110&gt;V$195,0,IF('Indicator Data'!CF110&lt;V$194,10,(V$195-'Indicator Data'!CF110)/(V$195-V$194)*10)),1))</f>
        <v>x</v>
      </c>
      <c r="W107" s="143">
        <f>IF('Indicator Data'!CC110="No data","x",ROUND(IF('Indicator Data'!CC110&gt;W$195,0,IF('Indicator Data'!CC110&lt;W$194,10,(W$195-'Indicator Data'!CC110)/(W$195-W$194)*10)),1))</f>
        <v>0</v>
      </c>
      <c r="X107" s="93">
        <f t="shared" si="15"/>
        <v>0</v>
      </c>
      <c r="Y107" s="93">
        <f>IF('Indicator Data'!CG110="No data","x",ROUND(IF('Indicator Data'!CG110&gt;Y$195,0,IF('Indicator Data'!CG110&lt;Y$194,10,(Y$195-'Indicator Data'!CG110)/(Y$195-Y$194)*10)),1))</f>
        <v>4.5999999999999996</v>
      </c>
      <c r="Z107" s="93">
        <f>IF('Indicator Data'!CH110="No data","x",ROUND(IF('Indicator Data'!CH110&gt;Z$195,10,IF('Indicator Data'!CH110&lt;Z$194,0,10-(Z$195-'Indicator Data'!CH110)/(Z$195-Z$194)*10)),1))</f>
        <v>0.8</v>
      </c>
      <c r="AA107" s="93">
        <f>IF('Indicator Data'!CI110="No data","x",ROUND(IF('Indicator Data'!CI110&gt;AA$195,0,IF('Indicator Data'!CI110&lt;AA$194,10,(AA$195-'Indicator Data'!CI110)/(AA$195-AA$194)*10)),1))</f>
        <v>10</v>
      </c>
      <c r="AB107" s="94">
        <f t="shared" si="16"/>
        <v>3.2</v>
      </c>
      <c r="AC107" s="95">
        <f t="shared" si="17"/>
        <v>1.5</v>
      </c>
      <c r="AD107" s="177"/>
    </row>
    <row r="108" spans="1:30" s="4" customFormat="1" x14ac:dyDescent="0.25">
      <c r="A108" s="126" t="str">
        <f>'Indicator Data'!A111</f>
        <v>Mali</v>
      </c>
      <c r="B108" s="47" t="str">
        <f>'Indicator Data'!B111</f>
        <v>MLI</v>
      </c>
      <c r="C108" s="93">
        <f>IF('Indicator Data'!BR111="No data","x",ROUND(IF('Indicator Data'!BR111&gt;C$195,0,IF('Indicator Data'!BR111&lt;C$194,10,(C$195-'Indicator Data'!BR111)/(C$195-C$194)*10)),1))</f>
        <v>4.9000000000000004</v>
      </c>
      <c r="D108" s="94">
        <f t="shared" si="9"/>
        <v>4.9000000000000004</v>
      </c>
      <c r="E108" s="93">
        <f>IF('Indicator Data'!BT111="No data","x",ROUND(IF('Indicator Data'!BT111&gt;E$195,0,IF('Indicator Data'!BT111&lt;E$194,10,(E$195-'Indicator Data'!BT111)/(E$195-E$194)*10)),1))</f>
        <v>6.8</v>
      </c>
      <c r="F108" s="93">
        <f>IF('Indicator Data'!BS111="No data","x",ROUND(IF('Indicator Data'!BS111&gt;F$195,0,IF('Indicator Data'!BS111&lt;F$194,10,(F$195-'Indicator Data'!BS111)/(F$195-F$194)*10)),1))</f>
        <v>6.9</v>
      </c>
      <c r="G108" s="94">
        <f t="shared" si="10"/>
        <v>6.9</v>
      </c>
      <c r="H108" s="95">
        <f t="shared" si="11"/>
        <v>5.9</v>
      </c>
      <c r="I108" s="93">
        <f>IF('Indicator Data'!BV111="No data","x",ROUND(IF('Indicator Data'!BV111^2&gt;I$195,0,IF('Indicator Data'!BV111^2&lt;I$194,10,(I$195-'Indicator Data'!BV111^2)/(I$195-I$194)*10)),1))</f>
        <v>9.8000000000000007</v>
      </c>
      <c r="J108" s="93">
        <f>IF(OR('Indicator Data'!BU111=0,'Indicator Data'!BU111="No data"),"x",ROUND(IF('Indicator Data'!BU111&gt;J$195,0,IF('Indicator Data'!BU111&lt;J$194,10,(J$195-'Indicator Data'!BU111)/(J$195-J$194)*10)),1))</f>
        <v>5.7</v>
      </c>
      <c r="K108" s="93">
        <f>IF('Indicator Data'!BW111="No data","x",ROUND(IF('Indicator Data'!BW111&gt;K$195,0,IF('Indicator Data'!BW111&lt;K$194,10,(K$195-'Indicator Data'!BW111)/(K$195-K$194)*10)),1))</f>
        <v>8.9</v>
      </c>
      <c r="L108" s="93">
        <f>IF('Indicator Data'!BX111="No data","x",ROUND(IF('Indicator Data'!BX111&gt;L$195,0,IF('Indicator Data'!BX111&lt;L$194,10,(L$195-'Indicator Data'!BX111)/(L$195-L$194)*10)),1))</f>
        <v>4.0999999999999996</v>
      </c>
      <c r="M108" s="94">
        <f t="shared" si="12"/>
        <v>7.1</v>
      </c>
      <c r="N108" s="143">
        <f>IF('Indicator Data'!BY111="No data","x",'Indicator Data'!BY111/'Indicator Data'!CM111*100)</f>
        <v>9.0149894688532122</v>
      </c>
      <c r="O108" s="93">
        <f t="shared" si="13"/>
        <v>9.1999999999999993</v>
      </c>
      <c r="P108" s="93">
        <f>IF('Indicator Data'!BZ111="No data","x",ROUND(IF('Indicator Data'!BZ111&gt;P$195,0,IF('Indicator Data'!BZ111&lt;P$194,10,(P$195-'Indicator Data'!BZ111)/(P$195-P$194)*10)),1))</f>
        <v>6.7</v>
      </c>
      <c r="Q108" s="93">
        <f>IF('Indicator Data'!CA111="No data","x",ROUND(IF('Indicator Data'!CA111&gt;Q$195,0,IF('Indicator Data'!CA111&lt;Q$194,10,(Q$195-'Indicator Data'!CA111)/(Q$195-Q$194)*10)),1))</f>
        <v>4.3</v>
      </c>
      <c r="R108" s="94">
        <f t="shared" si="14"/>
        <v>6.7</v>
      </c>
      <c r="S108" s="93">
        <f>IF('Indicator Data'!CB111="No data","x",ROUND(IF('Indicator Data'!CB111&gt;S$195,0,IF('Indicator Data'!CB111&lt;S$194,10,(S$195-'Indicator Data'!CB111)/(S$195-S$194)*10)),1))</f>
        <v>9.6999999999999993</v>
      </c>
      <c r="T108" s="143">
        <f>IF('Indicator Data'!CD111="No data","x",ROUND(IF('Indicator Data'!CD111&gt;T$195,0,IF('Indicator Data'!CD111&lt;T$194,10,(T$195-'Indicator Data'!CD111)/(T$195-T$194)*10)),1))</f>
        <v>5.3</v>
      </c>
      <c r="U108" s="143" t="str">
        <f>IF('Indicator Data'!CE111="No data","x",ROUND(IF('Indicator Data'!CE111&gt;U$195,0,IF('Indicator Data'!CE111&lt;U$194,10,(U$195-'Indicator Data'!CE111)/(U$195-U$194)*10)),1))</f>
        <v>x</v>
      </c>
      <c r="V108" s="143">
        <f>IF('Indicator Data'!CF111="No data","x",ROUND(IF('Indicator Data'!CF111&gt;V$195,0,IF('Indicator Data'!CF111&lt;V$194,10,(V$195-'Indicator Data'!CF111)/(V$195-V$194)*10)),1))</f>
        <v>4.9000000000000004</v>
      </c>
      <c r="W108" s="143">
        <f>IF('Indicator Data'!CC111="No data","x",ROUND(IF('Indicator Data'!CC111&gt;W$195,0,IF('Indicator Data'!CC111&lt;W$194,10,(W$195-'Indicator Data'!CC111)/(W$195-W$194)*10)),1))</f>
        <v>9.6999999999999993</v>
      </c>
      <c r="X108" s="93">
        <f t="shared" si="15"/>
        <v>5.0999999999999996</v>
      </c>
      <c r="Y108" s="93">
        <f>IF('Indicator Data'!CG111="No data","x",ROUND(IF('Indicator Data'!CG111&gt;Y$195,0,IF('Indicator Data'!CG111&lt;Y$194,10,(Y$195-'Indicator Data'!CG111)/(Y$195-Y$194)*10)),1))</f>
        <v>9.9</v>
      </c>
      <c r="Z108" s="93">
        <f>IF('Indicator Data'!CH111="No data","x",ROUND(IF('Indicator Data'!CH111&gt;Z$195,10,IF('Indicator Data'!CH111&lt;Z$194,0,10-(Z$195-'Indicator Data'!CH111)/(Z$195-Z$194)*10)),1))</f>
        <v>6.5</v>
      </c>
      <c r="AA108" s="93">
        <f>IF('Indicator Data'!CI111="No data","x",ROUND(IF('Indicator Data'!CI111&gt;AA$195,0,IF('Indicator Data'!CI111&lt;AA$194,10,(AA$195-'Indicator Data'!CI111)/(AA$195-AA$194)*10)),1))</f>
        <v>10</v>
      </c>
      <c r="AB108" s="94">
        <f t="shared" si="16"/>
        <v>7.8</v>
      </c>
      <c r="AC108" s="95">
        <f t="shared" si="17"/>
        <v>7.2</v>
      </c>
      <c r="AD108" s="177"/>
    </row>
    <row r="109" spans="1:30" s="4" customFormat="1" x14ac:dyDescent="0.25">
      <c r="A109" s="126" t="str">
        <f>'Indicator Data'!A112</f>
        <v>Malta</v>
      </c>
      <c r="B109" s="47" t="str">
        <f>'Indicator Data'!B112</f>
        <v>MLT</v>
      </c>
      <c r="C109" s="93" t="str">
        <f>IF('Indicator Data'!BR112="No data","x",ROUND(IF('Indicator Data'!BR112&gt;C$195,0,IF('Indicator Data'!BR112&lt;C$194,10,(C$195-'Indicator Data'!BR112)/(C$195-C$194)*10)),1))</f>
        <v>x</v>
      </c>
      <c r="D109" s="94" t="str">
        <f t="shared" si="9"/>
        <v>x</v>
      </c>
      <c r="E109" s="93">
        <f>IF('Indicator Data'!BT112="No data","x",ROUND(IF('Indicator Data'!BT112&gt;E$195,0,IF('Indicator Data'!BT112&lt;E$194,10,(E$195-'Indicator Data'!BT112)/(E$195-E$194)*10)),1))</f>
        <v>4.5999999999999996</v>
      </c>
      <c r="F109" s="93">
        <f>IF('Indicator Data'!BS112="No data","x",ROUND(IF('Indicator Data'!BS112&gt;F$195,0,IF('Indicator Data'!BS112&lt;F$194,10,(F$195-'Indicator Data'!BS112)/(F$195-F$194)*10)),1))</f>
        <v>3</v>
      </c>
      <c r="G109" s="94">
        <f t="shared" si="10"/>
        <v>3.8</v>
      </c>
      <c r="H109" s="95">
        <f t="shared" si="11"/>
        <v>3.8</v>
      </c>
      <c r="I109" s="93">
        <f>IF('Indicator Data'!BV112="No data","x",ROUND(IF('Indicator Data'!BV112^2&gt;I$195,0,IF('Indicator Data'!BV112^2&lt;I$194,10,(I$195-'Indicator Data'!BV112^2)/(I$195-I$194)*10)),1))</f>
        <v>1.3</v>
      </c>
      <c r="J109" s="93">
        <f>IF(OR('Indicator Data'!BU112=0,'Indicator Data'!BU112="No data"),"x",ROUND(IF('Indicator Data'!BU112&gt;J$195,0,IF('Indicator Data'!BU112&lt;J$194,10,(J$195-'Indicator Data'!BU112)/(J$195-J$194)*10)),1))</f>
        <v>0</v>
      </c>
      <c r="K109" s="93">
        <f>IF('Indicator Data'!BW112="No data","x",ROUND(IF('Indicator Data'!BW112&gt;K$195,0,IF('Indicator Data'!BW112&lt;K$194,10,(K$195-'Indicator Data'!BW112)/(K$195-K$194)*10)),1))</f>
        <v>2.2999999999999998</v>
      </c>
      <c r="L109" s="93">
        <f>IF('Indicator Data'!BX112="No data","x",ROUND(IF('Indicator Data'!BX112&gt;L$195,0,IF('Indicator Data'!BX112&lt;L$194,10,(L$195-'Indicator Data'!BX112)/(L$195-L$194)*10)),1))</f>
        <v>3.9</v>
      </c>
      <c r="M109" s="94">
        <f t="shared" si="12"/>
        <v>1.9</v>
      </c>
      <c r="N109" s="143">
        <f>IF('Indicator Data'!BY112="No data","x",'Indicator Data'!BY112/'Indicator Data'!CM112*100)</f>
        <v>843.75</v>
      </c>
      <c r="O109" s="93">
        <f t="shared" si="13"/>
        <v>0</v>
      </c>
      <c r="P109" s="93">
        <f>IF('Indicator Data'!BZ112="No data","x",ROUND(IF('Indicator Data'!BZ112&gt;P$195,0,IF('Indicator Data'!BZ112&lt;P$194,10,(P$195-'Indicator Data'!BZ112)/(P$195-P$194)*10)),1))</f>
        <v>0</v>
      </c>
      <c r="Q109" s="93">
        <f>IF('Indicator Data'!CA112="No data","x",ROUND(IF('Indicator Data'!CA112&gt;Q$195,0,IF('Indicator Data'!CA112&lt;Q$194,10,(Q$195-'Indicator Data'!CA112)/(Q$195-Q$194)*10)),1))</f>
        <v>0</v>
      </c>
      <c r="R109" s="94">
        <f t="shared" si="14"/>
        <v>0</v>
      </c>
      <c r="S109" s="93">
        <f>IF('Indicator Data'!CB112="No data","x",ROUND(IF('Indicator Data'!CB112&gt;S$195,0,IF('Indicator Data'!CB112&lt;S$194,10,(S$195-'Indicator Data'!CB112)/(S$195-S$194)*10)),1))</f>
        <v>0.4</v>
      </c>
      <c r="T109" s="143">
        <f>IF('Indicator Data'!CD112="No data","x",ROUND(IF('Indicator Data'!CD112&gt;T$195,0,IF('Indicator Data'!CD112&lt;T$194,10,(T$195-'Indicator Data'!CD112)/(T$195-T$194)*10)),1))</f>
        <v>0.3</v>
      </c>
      <c r="U109" s="143">
        <f>IF('Indicator Data'!CE112="No data","x",ROUND(IF('Indicator Data'!CE112&gt;U$195,0,IF('Indicator Data'!CE112&lt;U$194,10,(U$195-'Indicator Data'!CE112)/(U$195-U$194)*10)),1))</f>
        <v>2.2000000000000002</v>
      </c>
      <c r="V109" s="143" t="str">
        <f>IF('Indicator Data'!CF112="No data","x",ROUND(IF('Indicator Data'!CF112&gt;V$195,0,IF('Indicator Data'!CF112&lt;V$194,10,(V$195-'Indicator Data'!CF112)/(V$195-V$194)*10)),1))</f>
        <v>x</v>
      </c>
      <c r="W109" s="143">
        <f>IF('Indicator Data'!CC112="No data","x",ROUND(IF('Indicator Data'!CC112&gt;W$195,0,IF('Indicator Data'!CC112&lt;W$194,10,(W$195-'Indicator Data'!CC112)/(W$195-W$194)*10)),1))</f>
        <v>2.1</v>
      </c>
      <c r="X109" s="93">
        <f t="shared" si="15"/>
        <v>1.25</v>
      </c>
      <c r="Y109" s="93">
        <f>IF('Indicator Data'!CG112="No data","x",ROUND(IF('Indicator Data'!CG112&gt;Y$195,0,IF('Indicator Data'!CG112&lt;Y$194,10,(Y$195-'Indicator Data'!CG112)/(Y$195-Y$194)*10)),1))</f>
        <v>0</v>
      </c>
      <c r="Z109" s="93">
        <f>IF('Indicator Data'!CH112="No data","x",ROUND(IF('Indicator Data'!CH112&gt;Z$195,10,IF('Indicator Data'!CH112&lt;Z$194,0,10-(Z$195-'Indicator Data'!CH112)/(Z$195-Z$194)*10)),1))</f>
        <v>0.1</v>
      </c>
      <c r="AA109" s="93">
        <f>IF('Indicator Data'!CI112="No data","x",ROUND(IF('Indicator Data'!CI112&gt;AA$195,0,IF('Indicator Data'!CI112&lt;AA$194,10,(AA$195-'Indicator Data'!CI112)/(AA$195-AA$194)*10)),1))</f>
        <v>10</v>
      </c>
      <c r="AB109" s="94">
        <f t="shared" si="16"/>
        <v>0.4</v>
      </c>
      <c r="AC109" s="95">
        <f t="shared" si="17"/>
        <v>0.8</v>
      </c>
      <c r="AD109" s="177"/>
    </row>
    <row r="110" spans="1:30" s="4" customFormat="1" x14ac:dyDescent="0.25">
      <c r="A110" s="126" t="str">
        <f>'Indicator Data'!A113</f>
        <v>Marshall Islands</v>
      </c>
      <c r="B110" s="47" t="str">
        <f>'Indicator Data'!B113</f>
        <v>MHL</v>
      </c>
      <c r="C110" s="93">
        <f>IF('Indicator Data'!BR113="No data","x",ROUND(IF('Indicator Data'!BR113&gt;C$195,0,IF('Indicator Data'!BR113&lt;C$194,10,(C$195-'Indicator Data'!BR113)/(C$195-C$194)*10)),1))</f>
        <v>7.3</v>
      </c>
      <c r="D110" s="94">
        <f t="shared" si="9"/>
        <v>7.3</v>
      </c>
      <c r="E110" s="93" t="str">
        <f>IF('Indicator Data'!BT113="No data","x",ROUND(IF('Indicator Data'!BT113&gt;E$195,0,IF('Indicator Data'!BT113&lt;E$194,10,(E$195-'Indicator Data'!BT113)/(E$195-E$194)*10)),1))</f>
        <v>x</v>
      </c>
      <c r="F110" s="93">
        <f>IF('Indicator Data'!BS113="No data","x",ROUND(IF('Indicator Data'!BS113&gt;F$195,0,IF('Indicator Data'!BS113&lt;F$194,10,(F$195-'Indicator Data'!BS113)/(F$195-F$194)*10)),1))</f>
        <v>8.1</v>
      </c>
      <c r="G110" s="94">
        <f t="shared" si="10"/>
        <v>8.1</v>
      </c>
      <c r="H110" s="95">
        <f t="shared" si="11"/>
        <v>7.7</v>
      </c>
      <c r="I110" s="93">
        <f>IF('Indicator Data'!BV113="No data","x",ROUND(IF('Indicator Data'!BV113^2&gt;I$195,0,IF('Indicator Data'!BV113^2&lt;I$194,10,(I$195-'Indicator Data'!BV113^2)/(I$195-I$194)*10)),1))</f>
        <v>0.4</v>
      </c>
      <c r="J110" s="93">
        <f>IF(OR('Indicator Data'!BU113=0,'Indicator Data'!BU113="No data"),"x",ROUND(IF('Indicator Data'!BU113&gt;J$195,0,IF('Indicator Data'!BU113&lt;J$194,10,(J$195-'Indicator Data'!BU113)/(J$195-J$194)*10)),1))</f>
        <v>0.5</v>
      </c>
      <c r="K110" s="93">
        <f>IF('Indicator Data'!BW113="No data","x",ROUND(IF('Indicator Data'!BW113&gt;K$195,0,IF('Indicator Data'!BW113&lt;K$194,10,(K$195-'Indicator Data'!BW113)/(K$195-K$194)*10)),1))</f>
        <v>7</v>
      </c>
      <c r="L110" s="93">
        <f>IF('Indicator Data'!BX113="No data","x",ROUND(IF('Indicator Data'!BX113&gt;L$195,0,IF('Indicator Data'!BX113&lt;L$194,10,(L$195-'Indicator Data'!BX113)/(L$195-L$194)*10)),1))</f>
        <v>8.8000000000000007</v>
      </c>
      <c r="M110" s="94">
        <f t="shared" si="12"/>
        <v>4.2</v>
      </c>
      <c r="N110" s="143">
        <f>IF('Indicator Data'!BY113="No data","x",'Indicator Data'!BY113/'Indicator Data'!CM113*100)</f>
        <v>144.44444444444443</v>
      </c>
      <c r="O110" s="93">
        <f t="shared" si="13"/>
        <v>0</v>
      </c>
      <c r="P110" s="93">
        <f>IF('Indicator Data'!BZ113="No data","x",ROUND(IF('Indicator Data'!BZ113&gt;P$195,0,IF('Indicator Data'!BZ113&lt;P$194,10,(P$195-'Indicator Data'!BZ113)/(P$195-P$194)*10)),1))</f>
        <v>1.8</v>
      </c>
      <c r="Q110" s="93">
        <f>IF('Indicator Data'!CA113="No data","x",ROUND(IF('Indicator Data'!CA113&gt;Q$195,0,IF('Indicator Data'!CA113&lt;Q$194,10,(Q$195-'Indicator Data'!CA113)/(Q$195-Q$194)*10)),1))</f>
        <v>2.2999999999999998</v>
      </c>
      <c r="R110" s="94">
        <f t="shared" si="14"/>
        <v>1.4</v>
      </c>
      <c r="S110" s="93">
        <f>IF('Indicator Data'!CB113="No data","x",ROUND(IF('Indicator Data'!CB113&gt;S$195,0,IF('Indicator Data'!CB113&lt;S$194,10,(S$195-'Indicator Data'!CB113)/(S$195-S$194)*10)),1))</f>
        <v>8.9</v>
      </c>
      <c r="T110" s="143">
        <f>IF('Indicator Data'!CD113="No data","x",ROUND(IF('Indicator Data'!CD113&gt;T$195,0,IF('Indicator Data'!CD113&lt;T$194,10,(T$195-'Indicator Data'!CD113)/(T$195-T$194)*10)),1))</f>
        <v>4.7</v>
      </c>
      <c r="U110" s="143">
        <f>IF('Indicator Data'!CE113="No data","x",ROUND(IF('Indicator Data'!CE113&gt;U$195,0,IF('Indicator Data'!CE113&lt;U$194,10,(U$195-'Indicator Data'!CE113)/(U$195-U$194)*10)),1))</f>
        <v>8.5</v>
      </c>
      <c r="V110" s="143">
        <f>IF('Indicator Data'!CF113="No data","x",ROUND(IF('Indicator Data'!CF113&gt;V$195,0,IF('Indicator Data'!CF113&lt;V$194,10,(V$195-'Indicator Data'!CF113)/(V$195-V$194)*10)),1))</f>
        <v>8.1</v>
      </c>
      <c r="W110" s="143">
        <f>IF('Indicator Data'!CC113="No data","x",ROUND(IF('Indicator Data'!CC113&gt;W$195,0,IF('Indicator Data'!CC113&lt;W$194,10,(W$195-'Indicator Data'!CC113)/(W$195-W$194)*10)),1))</f>
        <v>4.0999999999999996</v>
      </c>
      <c r="X110" s="93">
        <f t="shared" si="15"/>
        <v>7.0999999999999988</v>
      </c>
      <c r="Y110" s="93">
        <f>IF('Indicator Data'!CG113="No data","x",ROUND(IF('Indicator Data'!CG113&gt;Y$195,0,IF('Indicator Data'!CG113&lt;Y$194,10,(Y$195-'Indicator Data'!CG113)/(Y$195-Y$194)*10)),1))</f>
        <v>7</v>
      </c>
      <c r="Z110" s="93" t="str">
        <f>IF('Indicator Data'!CH113="No data","x",ROUND(IF('Indicator Data'!CH113&gt;Z$195,10,IF('Indicator Data'!CH113&lt;Z$194,0,10-(Z$195-'Indicator Data'!CH113)/(Z$195-Z$194)*10)),1))</f>
        <v>x</v>
      </c>
      <c r="AA110" s="93">
        <f>IF('Indicator Data'!CI113="No data","x",ROUND(IF('Indicator Data'!CI113&gt;AA$195,0,IF('Indicator Data'!CI113&lt;AA$194,10,(AA$195-'Indicator Data'!CI113)/(AA$195-AA$194)*10)),1))</f>
        <v>10</v>
      </c>
      <c r="AB110" s="94">
        <f t="shared" si="16"/>
        <v>7.7</v>
      </c>
      <c r="AC110" s="95">
        <f t="shared" si="17"/>
        <v>4.4000000000000004</v>
      </c>
      <c r="AD110" s="177"/>
    </row>
    <row r="111" spans="1:30" s="4" customFormat="1" x14ac:dyDescent="0.25">
      <c r="A111" s="126" t="str">
        <f>'Indicator Data'!A114</f>
        <v>Mauritania</v>
      </c>
      <c r="B111" s="47" t="str">
        <f>'Indicator Data'!B114</f>
        <v>MRT</v>
      </c>
      <c r="C111" s="93">
        <f>IF('Indicator Data'!BR114="No data","x",ROUND(IF('Indicator Data'!BR114&gt;C$195,0,IF('Indicator Data'!BR114&lt;C$194,10,(C$195-'Indicator Data'!BR114)/(C$195-C$194)*10)),1))</f>
        <v>4.8</v>
      </c>
      <c r="D111" s="94">
        <f t="shared" si="9"/>
        <v>4.8</v>
      </c>
      <c r="E111" s="93">
        <f>IF('Indicator Data'!BT114="No data","x",ROUND(IF('Indicator Data'!BT114&gt;E$195,0,IF('Indicator Data'!BT114&lt;E$194,10,(E$195-'Indicator Data'!BT114)/(E$195-E$194)*10)),1))</f>
        <v>7.3</v>
      </c>
      <c r="F111" s="93">
        <f>IF('Indicator Data'!BS114="No data","x",ROUND(IF('Indicator Data'!BS114&gt;F$195,0,IF('Indicator Data'!BS114&lt;F$194,10,(F$195-'Indicator Data'!BS114)/(F$195-F$194)*10)),1))</f>
        <v>6.4</v>
      </c>
      <c r="G111" s="94">
        <f t="shared" si="10"/>
        <v>6.9</v>
      </c>
      <c r="H111" s="95">
        <f t="shared" si="11"/>
        <v>5.9</v>
      </c>
      <c r="I111" s="93">
        <f>IF('Indicator Data'!BV114="No data","x",ROUND(IF('Indicator Data'!BV114^2&gt;I$195,0,IF('Indicator Data'!BV114^2&lt;I$194,10,(I$195-'Indicator Data'!BV114^2)/(I$195-I$194)*10)),1))</f>
        <v>8</v>
      </c>
      <c r="J111" s="93">
        <f>IF(OR('Indicator Data'!BU114=0,'Indicator Data'!BU114="No data"),"x",ROUND(IF('Indicator Data'!BU114&gt;J$195,0,IF('Indicator Data'!BU114&lt;J$194,10,(J$195-'Indicator Data'!BU114)/(J$195-J$194)*10)),1))</f>
        <v>5.7</v>
      </c>
      <c r="K111" s="93">
        <f>IF('Indicator Data'!BW114="No data","x",ROUND(IF('Indicator Data'!BW114&gt;K$195,0,IF('Indicator Data'!BW114&lt;K$194,10,(K$195-'Indicator Data'!BW114)/(K$195-K$194)*10)),1))</f>
        <v>8.1999999999999993</v>
      </c>
      <c r="L111" s="93">
        <f>IF('Indicator Data'!BX114="No data","x",ROUND(IF('Indicator Data'!BX114&gt;L$195,0,IF('Indicator Data'!BX114&lt;L$194,10,(L$195-'Indicator Data'!BX114)/(L$195-L$194)*10)),1))</f>
        <v>5.8</v>
      </c>
      <c r="M111" s="94">
        <f t="shared" si="12"/>
        <v>6.9</v>
      </c>
      <c r="N111" s="143">
        <f>IF('Indicator Data'!BY114="No data","x",'Indicator Data'!BY114/'Indicator Data'!CM114*100)</f>
        <v>1.4553216260793636</v>
      </c>
      <c r="O111" s="93">
        <f t="shared" si="13"/>
        <v>10</v>
      </c>
      <c r="P111" s="93">
        <f>IF('Indicator Data'!BZ114="No data","x",ROUND(IF('Indicator Data'!BZ114&gt;P$195,0,IF('Indicator Data'!BZ114&lt;P$194,10,(P$195-'Indicator Data'!BZ114)/(P$195-P$194)*10)),1))</f>
        <v>5.7</v>
      </c>
      <c r="Q111" s="93">
        <f>IF('Indicator Data'!CA114="No data","x",ROUND(IF('Indicator Data'!CA114&gt;Q$195,0,IF('Indicator Data'!CA114&lt;Q$194,10,(Q$195-'Indicator Data'!CA114)/(Q$195-Q$194)*10)),1))</f>
        <v>5.9</v>
      </c>
      <c r="R111" s="94">
        <f t="shared" si="14"/>
        <v>7.2</v>
      </c>
      <c r="S111" s="93">
        <f>IF('Indicator Data'!CB114="No data","x",ROUND(IF('Indicator Data'!CB114&gt;S$195,0,IF('Indicator Data'!CB114&lt;S$194,10,(S$195-'Indicator Data'!CB114)/(S$195-S$194)*10)),1))</f>
        <v>9.6</v>
      </c>
      <c r="T111" s="143">
        <f>IF('Indicator Data'!CD114="No data","x",ROUND(IF('Indicator Data'!CD114&gt;T$195,0,IF('Indicator Data'!CD114&lt;T$194,10,(T$195-'Indicator Data'!CD114)/(T$195-T$194)*10)),1))</f>
        <v>4.4000000000000004</v>
      </c>
      <c r="U111" s="143" t="str">
        <f>IF('Indicator Data'!CE114="No data","x",ROUND(IF('Indicator Data'!CE114&gt;U$195,0,IF('Indicator Data'!CE114&lt;U$194,10,(U$195-'Indicator Data'!CE114)/(U$195-U$194)*10)),1))</f>
        <v>x</v>
      </c>
      <c r="V111" s="143">
        <f>IF('Indicator Data'!CF114="No data","x",ROUND(IF('Indicator Data'!CF114&gt;V$195,0,IF('Indicator Data'!CF114&lt;V$194,10,(V$195-'Indicator Data'!CF114)/(V$195-V$194)*10)),1))</f>
        <v>4.4000000000000004</v>
      </c>
      <c r="W111" s="143">
        <f>IF('Indicator Data'!CC114="No data","x",ROUND(IF('Indicator Data'!CC114&gt;W$195,0,IF('Indicator Data'!CC114&lt;W$194,10,(W$195-'Indicator Data'!CC114)/(W$195-W$194)*10)),1))</f>
        <v>5.4</v>
      </c>
      <c r="X111" s="93">
        <f t="shared" si="15"/>
        <v>4.4000000000000004</v>
      </c>
      <c r="Y111" s="93">
        <f>IF('Indicator Data'!CG114="No data","x",ROUND(IF('Indicator Data'!CG114&gt;Y$195,0,IF('Indicator Data'!CG114&lt;Y$194,10,(Y$195-'Indicator Data'!CG114)/(Y$195-Y$194)*10)),1))</f>
        <v>9.6</v>
      </c>
      <c r="Z111" s="93">
        <f>IF('Indicator Data'!CH114="No data","x",ROUND(IF('Indicator Data'!CH114&gt;Z$195,10,IF('Indicator Data'!CH114&lt;Z$194,0,10-(Z$195-'Indicator Data'!CH114)/(Z$195-Z$194)*10)),1))</f>
        <v>6.7</v>
      </c>
      <c r="AA111" s="93">
        <f>IF('Indicator Data'!CI114="No data","x",ROUND(IF('Indicator Data'!CI114&gt;AA$195,0,IF('Indicator Data'!CI114&lt;AA$194,10,(AA$195-'Indicator Data'!CI114)/(AA$195-AA$194)*10)),1))</f>
        <v>10</v>
      </c>
      <c r="AB111" s="94">
        <f t="shared" si="16"/>
        <v>7.6</v>
      </c>
      <c r="AC111" s="95">
        <f t="shared" si="17"/>
        <v>7.2</v>
      </c>
      <c r="AD111" s="177"/>
    </row>
    <row r="112" spans="1:30" s="4" customFormat="1" x14ac:dyDescent="0.25">
      <c r="A112" s="126" t="str">
        <f>'Indicator Data'!A115</f>
        <v>Mauritius</v>
      </c>
      <c r="B112" s="47" t="str">
        <f>'Indicator Data'!B115</f>
        <v>MUS</v>
      </c>
      <c r="C112" s="93">
        <f>IF('Indicator Data'!BR115="No data","x",ROUND(IF('Indicator Data'!BR115&gt;C$195,0,IF('Indicator Data'!BR115&lt;C$194,10,(C$195-'Indicator Data'!BR115)/(C$195-C$194)*10)),1))</f>
        <v>3.3</v>
      </c>
      <c r="D112" s="94">
        <f t="shared" si="9"/>
        <v>3.3</v>
      </c>
      <c r="E112" s="93">
        <f>IF('Indicator Data'!BT115="No data","x",ROUND(IF('Indicator Data'!BT115&gt;E$195,0,IF('Indicator Data'!BT115&lt;E$194,10,(E$195-'Indicator Data'!BT115)/(E$195-E$194)*10)),1))</f>
        <v>4.9000000000000004</v>
      </c>
      <c r="F112" s="93">
        <f>IF('Indicator Data'!BS115="No data","x",ROUND(IF('Indicator Data'!BS115&gt;F$195,0,IF('Indicator Data'!BS115&lt;F$194,10,(F$195-'Indicator Data'!BS115)/(F$195-F$194)*10)),1))</f>
        <v>3.2</v>
      </c>
      <c r="G112" s="94">
        <f t="shared" si="10"/>
        <v>4.0999999999999996</v>
      </c>
      <c r="H112" s="95">
        <f t="shared" si="11"/>
        <v>3.7</v>
      </c>
      <c r="I112" s="93">
        <f>IF('Indicator Data'!BV115="No data","x",ROUND(IF('Indicator Data'!BV115^2&gt;I$195,0,IF('Indicator Data'!BV115^2&lt;I$194,10,(I$195-'Indicator Data'!BV115^2)/(I$195-I$194)*10)),1))</f>
        <v>2</v>
      </c>
      <c r="J112" s="93">
        <f>IF(OR('Indicator Data'!BU115=0,'Indicator Data'!BU115="No data"),"x",ROUND(IF('Indicator Data'!BU115&gt;J$195,0,IF('Indicator Data'!BU115&lt;J$194,10,(J$195-'Indicator Data'!BU115)/(J$195-J$194)*10)),1))</f>
        <v>0.2</v>
      </c>
      <c r="K112" s="93">
        <f>IF('Indicator Data'!BW115="No data","x",ROUND(IF('Indicator Data'!BW115&gt;K$195,0,IF('Indicator Data'!BW115&lt;K$194,10,(K$195-'Indicator Data'!BW115)/(K$195-K$194)*10)),1))</f>
        <v>4.8</v>
      </c>
      <c r="L112" s="93">
        <f>IF('Indicator Data'!BX115="No data","x",ROUND(IF('Indicator Data'!BX115&gt;L$195,0,IF('Indicator Data'!BX115&lt;L$194,10,(L$195-'Indicator Data'!BX115)/(L$195-L$194)*10)),1))</f>
        <v>2.9</v>
      </c>
      <c r="M112" s="94">
        <f t="shared" si="12"/>
        <v>2.5</v>
      </c>
      <c r="N112" s="143">
        <f>IF('Indicator Data'!BY115="No data","x",'Indicator Data'!BY115/'Indicator Data'!CM115*100)</f>
        <v>137.93103448275863</v>
      </c>
      <c r="O112" s="93">
        <f t="shared" si="13"/>
        <v>0</v>
      </c>
      <c r="P112" s="93">
        <f>IF('Indicator Data'!BZ115="No data","x",ROUND(IF('Indicator Data'!BZ115&gt;P$195,0,IF('Indicator Data'!BZ115&lt;P$194,10,(P$195-'Indicator Data'!BZ115)/(P$195-P$194)*10)),1))</f>
        <v>0.5</v>
      </c>
      <c r="Q112" s="93">
        <f>IF('Indicator Data'!CA115="No data","x",ROUND(IF('Indicator Data'!CA115&gt;Q$195,0,IF('Indicator Data'!CA115&lt;Q$194,10,(Q$195-'Indicator Data'!CA115)/(Q$195-Q$194)*10)),1))</f>
        <v>0</v>
      </c>
      <c r="R112" s="94">
        <f t="shared" si="14"/>
        <v>0.2</v>
      </c>
      <c r="S112" s="93">
        <f>IF('Indicator Data'!CB115="No data","x",ROUND(IF('Indicator Data'!CB115&gt;S$195,0,IF('Indicator Data'!CB115&lt;S$194,10,(S$195-'Indicator Data'!CB115)/(S$195-S$194)*10)),1))</f>
        <v>4.9000000000000004</v>
      </c>
      <c r="T112" s="143">
        <f>IF('Indicator Data'!CD115="No data","x",ROUND(IF('Indicator Data'!CD115&gt;T$195,0,IF('Indicator Data'!CD115&lt;T$194,10,(T$195-'Indicator Data'!CD115)/(T$195-T$194)*10)),1))</f>
        <v>0.5</v>
      </c>
      <c r="U112" s="143">
        <f>IF('Indicator Data'!CE115="No data","x",ROUND(IF('Indicator Data'!CE115&gt;U$195,0,IF('Indicator Data'!CE115&lt;U$194,10,(U$195-'Indicator Data'!CE115)/(U$195-U$194)*10)),1))</f>
        <v>1.2</v>
      </c>
      <c r="V112" s="143">
        <f>IF('Indicator Data'!CF115="No data","x",ROUND(IF('Indicator Data'!CF115&gt;V$195,0,IF('Indicator Data'!CF115&lt;V$194,10,(V$195-'Indicator Data'!CF115)/(V$195-V$194)*10)),1))</f>
        <v>10</v>
      </c>
      <c r="W112" s="143">
        <f>IF('Indicator Data'!CC115="No data","x",ROUND(IF('Indicator Data'!CC115&gt;W$195,0,IF('Indicator Data'!CC115&lt;W$194,10,(W$195-'Indicator Data'!CC115)/(W$195-W$194)*10)),1))</f>
        <v>2.6</v>
      </c>
      <c r="X112" s="93">
        <f t="shared" si="15"/>
        <v>3.9</v>
      </c>
      <c r="Y112" s="93">
        <f>IF('Indicator Data'!CG115="No data","x",ROUND(IF('Indicator Data'!CG115&gt;Y$195,0,IF('Indicator Data'!CG115&lt;Y$194,10,(Y$195-'Indicator Data'!CG115)/(Y$195-Y$194)*10)),1))</f>
        <v>6.1</v>
      </c>
      <c r="Z112" s="93">
        <f>IF('Indicator Data'!CH115="No data","x",ROUND(IF('Indicator Data'!CH115&gt;Z$195,10,IF('Indicator Data'!CH115&lt;Z$194,0,10-(Z$195-'Indicator Data'!CH115)/(Z$195-Z$194)*10)),1))</f>
        <v>0.6</v>
      </c>
      <c r="AA112" s="93">
        <f>IF('Indicator Data'!CI115="No data","x",ROUND(IF('Indicator Data'!CI115&gt;AA$195,0,IF('Indicator Data'!CI115&lt;AA$194,10,(AA$195-'Indicator Data'!CI115)/(AA$195-AA$194)*10)),1))</f>
        <v>10</v>
      </c>
      <c r="AB112" s="94">
        <f t="shared" si="16"/>
        <v>3.9</v>
      </c>
      <c r="AC112" s="95">
        <f t="shared" si="17"/>
        <v>2.2000000000000002</v>
      </c>
      <c r="AD112" s="177"/>
    </row>
    <row r="113" spans="1:30" s="4" customFormat="1" x14ac:dyDescent="0.25">
      <c r="A113" s="126" t="str">
        <f>'Indicator Data'!A116</f>
        <v>Mexico</v>
      </c>
      <c r="B113" s="47" t="str">
        <f>'Indicator Data'!B116</f>
        <v>MEX</v>
      </c>
      <c r="C113" s="93">
        <f>IF('Indicator Data'!BR116="No data","x",ROUND(IF('Indicator Data'!BR116&gt;C$195,0,IF('Indicator Data'!BR116&lt;C$194,10,(C$195-'Indicator Data'!BR116)/(C$195-C$194)*10)),1))</f>
        <v>5.0999999999999996</v>
      </c>
      <c r="D113" s="94">
        <f t="shared" si="9"/>
        <v>5.0999999999999996</v>
      </c>
      <c r="E113" s="93">
        <f>IF('Indicator Data'!BT116="No data","x",ROUND(IF('Indicator Data'!BT116&gt;E$195,0,IF('Indicator Data'!BT116&lt;E$194,10,(E$195-'Indicator Data'!BT116)/(E$195-E$194)*10)),1))</f>
        <v>7.2</v>
      </c>
      <c r="F113" s="93">
        <f>IF('Indicator Data'!BS116="No data","x",ROUND(IF('Indicator Data'!BS116&gt;F$195,0,IF('Indicator Data'!BS116&lt;F$194,10,(F$195-'Indicator Data'!BS116)/(F$195-F$194)*10)),1))</f>
        <v>5.0999999999999996</v>
      </c>
      <c r="G113" s="94">
        <f t="shared" si="10"/>
        <v>6.2</v>
      </c>
      <c r="H113" s="95">
        <f t="shared" si="11"/>
        <v>5.7</v>
      </c>
      <c r="I113" s="93">
        <f>IF('Indicator Data'!BV116="No data","x",ROUND(IF('Indicator Data'!BV116^2&gt;I$195,0,IF('Indicator Data'!BV116^2&lt;I$194,10,(I$195-'Indicator Data'!BV116^2)/(I$195-I$194)*10)),1))</f>
        <v>1.2</v>
      </c>
      <c r="J113" s="93">
        <f>IF(OR('Indicator Data'!BU116=0,'Indicator Data'!BU116="No data"),"x",ROUND(IF('Indicator Data'!BU116&gt;J$195,0,IF('Indicator Data'!BU116&lt;J$194,10,(J$195-'Indicator Data'!BU116)/(J$195-J$194)*10)),1))</f>
        <v>0</v>
      </c>
      <c r="K113" s="93">
        <f>IF('Indicator Data'!BW116="No data","x",ROUND(IF('Indicator Data'!BW116&gt;K$195,0,IF('Indicator Data'!BW116&lt;K$194,10,(K$195-'Indicator Data'!BW116)/(K$195-K$194)*10)),1))</f>
        <v>4.0999999999999996</v>
      </c>
      <c r="L113" s="93">
        <f>IF('Indicator Data'!BX116="No data","x",ROUND(IF('Indicator Data'!BX116&gt;L$195,0,IF('Indicator Data'!BX116&lt;L$194,10,(L$195-'Indicator Data'!BX116)/(L$195-L$194)*10)),1))</f>
        <v>5.7</v>
      </c>
      <c r="M113" s="94">
        <f t="shared" si="12"/>
        <v>2.8</v>
      </c>
      <c r="N113" s="143">
        <f>IF('Indicator Data'!BY116="No data","x",'Indicator Data'!BY116/'Indicator Data'!CM116*100)</f>
        <v>18.518994830113943</v>
      </c>
      <c r="O113" s="93">
        <f t="shared" si="13"/>
        <v>8.1999999999999993</v>
      </c>
      <c r="P113" s="93">
        <f>IF('Indicator Data'!BZ116="No data","x",ROUND(IF('Indicator Data'!BZ116&gt;P$195,0,IF('Indicator Data'!BZ116&lt;P$194,10,(P$195-'Indicator Data'!BZ116)/(P$195-P$194)*10)),1))</f>
        <v>1</v>
      </c>
      <c r="Q113" s="93">
        <f>IF('Indicator Data'!CA116="No data","x",ROUND(IF('Indicator Data'!CA116&gt;Q$195,0,IF('Indicator Data'!CA116&lt;Q$194,10,(Q$195-'Indicator Data'!CA116)/(Q$195-Q$194)*10)),1))</f>
        <v>0.1</v>
      </c>
      <c r="R113" s="94">
        <f t="shared" si="14"/>
        <v>3.1</v>
      </c>
      <c r="S113" s="93">
        <f>IF('Indicator Data'!CB116="No data","x",ROUND(IF('Indicator Data'!CB116&gt;S$195,0,IF('Indicator Data'!CB116&lt;S$194,10,(S$195-'Indicator Data'!CB116)/(S$195-S$194)*10)),1))</f>
        <v>4.4000000000000004</v>
      </c>
      <c r="T113" s="143">
        <f>IF('Indicator Data'!CD116="No data","x",ROUND(IF('Indicator Data'!CD116&gt;T$195,0,IF('Indicator Data'!CD116&lt;T$194,10,(T$195-'Indicator Data'!CD116)/(T$195-T$194)*10)),1))</f>
        <v>0.3</v>
      </c>
      <c r="U113" s="143">
        <f>IF('Indicator Data'!CE116="No data","x",ROUND(IF('Indicator Data'!CE116&gt;U$195,0,IF('Indicator Data'!CE116&lt;U$194,10,(U$195-'Indicator Data'!CE116)/(U$195-U$194)*10)),1))</f>
        <v>0.2</v>
      </c>
      <c r="V113" s="143">
        <f>IF('Indicator Data'!CF116="No data","x",ROUND(IF('Indicator Data'!CF116&gt;V$195,0,IF('Indicator Data'!CF116&lt;V$194,10,(V$195-'Indicator Data'!CF116)/(V$195-V$194)*10)),1))</f>
        <v>1.2</v>
      </c>
      <c r="W113" s="143">
        <f>IF('Indicator Data'!CC116="No data","x",ROUND(IF('Indicator Data'!CC116&gt;W$195,0,IF('Indicator Data'!CC116&lt;W$194,10,(W$195-'Indicator Data'!CC116)/(W$195-W$194)*10)),1))</f>
        <v>0.8</v>
      </c>
      <c r="X113" s="93">
        <f t="shared" si="15"/>
        <v>0.56666666666666665</v>
      </c>
      <c r="Y113" s="93">
        <f>IF('Indicator Data'!CG116="No data","x",ROUND(IF('Indicator Data'!CG116&gt;Y$195,0,IF('Indicator Data'!CG116&lt;Y$194,10,(Y$195-'Indicator Data'!CG116)/(Y$195-Y$194)*10)),1))</f>
        <v>6.9</v>
      </c>
      <c r="Z113" s="93">
        <f>IF('Indicator Data'!CH116="No data","x",ROUND(IF('Indicator Data'!CH116&gt;Z$195,10,IF('Indicator Data'!CH116&lt;Z$194,0,10-(Z$195-'Indicator Data'!CH116)/(Z$195-Z$194)*10)),1))</f>
        <v>0.4</v>
      </c>
      <c r="AA113" s="93">
        <f>IF('Indicator Data'!CI116="No data","x",ROUND(IF('Indicator Data'!CI116&gt;AA$195,0,IF('Indicator Data'!CI116&lt;AA$194,10,(AA$195-'Indicator Data'!CI116)/(AA$195-AA$194)*10)),1))</f>
        <v>10</v>
      </c>
      <c r="AB113" s="94">
        <f t="shared" si="16"/>
        <v>3.1</v>
      </c>
      <c r="AC113" s="95">
        <f t="shared" si="17"/>
        <v>3</v>
      </c>
      <c r="AD113" s="177"/>
    </row>
    <row r="114" spans="1:30" s="4" customFormat="1" x14ac:dyDescent="0.25">
      <c r="A114" s="126" t="str">
        <f>'Indicator Data'!A117</f>
        <v>Micronesia</v>
      </c>
      <c r="B114" s="47" t="str">
        <f>'Indicator Data'!B117</f>
        <v>FSM</v>
      </c>
      <c r="C114" s="93">
        <f>IF('Indicator Data'!BR117="No data","x",ROUND(IF('Indicator Data'!BR117&gt;C$195,0,IF('Indicator Data'!BR117&lt;C$194,10,(C$195-'Indicator Data'!BR117)/(C$195-C$194)*10)),1))</f>
        <v>6</v>
      </c>
      <c r="D114" s="94">
        <f t="shared" si="9"/>
        <v>6</v>
      </c>
      <c r="E114" s="93" t="str">
        <f>IF('Indicator Data'!BT117="No data","x",ROUND(IF('Indicator Data'!BT117&gt;E$195,0,IF('Indicator Data'!BT117&lt;E$194,10,(E$195-'Indicator Data'!BT117)/(E$195-E$194)*10)),1))</f>
        <v>x</v>
      </c>
      <c r="F114" s="93">
        <f>IF('Indicator Data'!BS117="No data","x",ROUND(IF('Indicator Data'!BS117&gt;F$195,0,IF('Indicator Data'!BS117&lt;F$194,10,(F$195-'Indicator Data'!BS117)/(F$195-F$194)*10)),1))</f>
        <v>4.8</v>
      </c>
      <c r="G114" s="94">
        <f t="shared" si="10"/>
        <v>4.8</v>
      </c>
      <c r="H114" s="95">
        <f t="shared" si="11"/>
        <v>5.4</v>
      </c>
      <c r="I114" s="93" t="str">
        <f>IF('Indicator Data'!BV117="No data","x",ROUND(IF('Indicator Data'!BV117^2&gt;I$195,0,IF('Indicator Data'!BV117^2&lt;I$194,10,(I$195-'Indicator Data'!BV117^2)/(I$195-I$194)*10)),1))</f>
        <v>x</v>
      </c>
      <c r="J114" s="93">
        <f>IF(OR('Indicator Data'!BU117=0,'Indicator Data'!BU117="No data"),"x",ROUND(IF('Indicator Data'!BU117&gt;J$195,0,IF('Indicator Data'!BU117&lt;J$194,10,(J$195-'Indicator Data'!BU117)/(J$195-J$194)*10)),1))</f>
        <v>1.9</v>
      </c>
      <c r="K114" s="93">
        <f>IF('Indicator Data'!BW117="No data","x",ROUND(IF('Indicator Data'!BW117&gt;K$195,0,IF('Indicator Data'!BW117&lt;K$194,10,(K$195-'Indicator Data'!BW117)/(K$195-K$194)*10)),1))</f>
        <v>6.7</v>
      </c>
      <c r="L114" s="93">
        <f>IF('Indicator Data'!BX117="No data","x",ROUND(IF('Indicator Data'!BX117&gt;L$195,0,IF('Indicator Data'!BX117&lt;L$194,10,(L$195-'Indicator Data'!BX117)/(L$195-L$194)*10)),1))</f>
        <v>9.1</v>
      </c>
      <c r="M114" s="94">
        <f t="shared" si="12"/>
        <v>5.9</v>
      </c>
      <c r="N114" s="143">
        <f>IF('Indicator Data'!BY117="No data","x",'Indicator Data'!BY117/'Indicator Data'!CM117*100)</f>
        <v>54.285714285714285</v>
      </c>
      <c r="O114" s="93">
        <f t="shared" si="13"/>
        <v>4.5999999999999996</v>
      </c>
      <c r="P114" s="93">
        <f>IF('Indicator Data'!BZ117="No data","x",ROUND(IF('Indicator Data'!BZ117&gt;P$195,0,IF('Indicator Data'!BZ117&lt;P$194,10,(P$195-'Indicator Data'!BZ117)/(P$195-P$194)*10)),1))</f>
        <v>1.3</v>
      </c>
      <c r="Q114" s="93">
        <f>IF('Indicator Data'!CA117="No data","x",ROUND(IF('Indicator Data'!CA117&gt;Q$195,0,IF('Indicator Data'!CA117&lt;Q$194,10,(Q$195-'Indicator Data'!CA117)/(Q$195-Q$194)*10)),1))</f>
        <v>4.3</v>
      </c>
      <c r="R114" s="94">
        <f t="shared" si="14"/>
        <v>3.4</v>
      </c>
      <c r="S114" s="93" t="str">
        <f>IF('Indicator Data'!CB117="No data","x",ROUND(IF('Indicator Data'!CB117&gt;S$195,0,IF('Indicator Data'!CB117&lt;S$194,10,(S$195-'Indicator Data'!CB117)/(S$195-S$194)*10)),1))</f>
        <v>x</v>
      </c>
      <c r="T114" s="143">
        <f>IF('Indicator Data'!CD117="No data","x",ROUND(IF('Indicator Data'!CD117&gt;T$195,0,IF('Indicator Data'!CD117&lt;T$194,10,(T$195-'Indicator Data'!CD117)/(T$195-T$194)*10)),1))</f>
        <v>5.0999999999999996</v>
      </c>
      <c r="U114" s="143">
        <f>IF('Indicator Data'!CE117="No data","x",ROUND(IF('Indicator Data'!CE117&gt;U$195,0,IF('Indicator Data'!CE117&lt;U$194,10,(U$195-'Indicator Data'!CE117)/(U$195-U$194)*10)),1))</f>
        <v>4.2</v>
      </c>
      <c r="V114" s="143">
        <f>IF('Indicator Data'!CF117="No data","x",ROUND(IF('Indicator Data'!CF117&gt;V$195,0,IF('Indicator Data'!CF117&lt;V$194,10,(V$195-'Indicator Data'!CF117)/(V$195-V$194)*10)),1))</f>
        <v>6.1</v>
      </c>
      <c r="W114" s="143">
        <f>IF('Indicator Data'!CC117="No data","x",ROUND(IF('Indicator Data'!CC117&gt;W$195,0,IF('Indicator Data'!CC117&lt;W$194,10,(W$195-'Indicator Data'!CC117)/(W$195-W$194)*10)),1))</f>
        <v>5.9</v>
      </c>
      <c r="X114" s="93">
        <f t="shared" si="15"/>
        <v>5.1333333333333337</v>
      </c>
      <c r="Y114" s="93">
        <f>IF('Indicator Data'!CG117="No data","x",ROUND(IF('Indicator Data'!CG117&gt;Y$195,0,IF('Indicator Data'!CG117&lt;Y$194,10,(Y$195-'Indicator Data'!CG117)/(Y$195-Y$194)*10)),1))</f>
        <v>8.6999999999999993</v>
      </c>
      <c r="Z114" s="93">
        <f>IF('Indicator Data'!CH117="No data","x",ROUND(IF('Indicator Data'!CH117&gt;Z$195,10,IF('Indicator Data'!CH117&lt;Z$194,0,10-(Z$195-'Indicator Data'!CH117)/(Z$195-Z$194)*10)),1))</f>
        <v>1.1000000000000001</v>
      </c>
      <c r="AA114" s="93">
        <f>IF('Indicator Data'!CI117="No data","x",ROUND(IF('Indicator Data'!CI117&gt;AA$195,0,IF('Indicator Data'!CI117&lt;AA$194,10,(AA$195-'Indicator Data'!CI117)/(AA$195-AA$194)*10)),1))</f>
        <v>10</v>
      </c>
      <c r="AB114" s="94">
        <f t="shared" si="16"/>
        <v>5</v>
      </c>
      <c r="AC114" s="95">
        <f t="shared" si="17"/>
        <v>4.8</v>
      </c>
      <c r="AD114" s="177"/>
    </row>
    <row r="115" spans="1:30" s="4" customFormat="1" x14ac:dyDescent="0.25">
      <c r="A115" s="126" t="str">
        <f>'Indicator Data'!A118</f>
        <v>Moldova Republic of</v>
      </c>
      <c r="B115" s="47" t="str">
        <f>'Indicator Data'!B118</f>
        <v>MDA</v>
      </c>
      <c r="C115" s="93">
        <f>IF('Indicator Data'!BR118="No data","x",ROUND(IF('Indicator Data'!BR118&gt;C$195,0,IF('Indicator Data'!BR118&lt;C$194,10,(C$195-'Indicator Data'!BR118)/(C$195-C$194)*10)),1))</f>
        <v>6.2</v>
      </c>
      <c r="D115" s="94">
        <f t="shared" si="9"/>
        <v>6.2</v>
      </c>
      <c r="E115" s="93">
        <f>IF('Indicator Data'!BT118="No data","x",ROUND(IF('Indicator Data'!BT118&gt;E$195,0,IF('Indicator Data'!BT118&lt;E$194,10,(E$195-'Indicator Data'!BT118)/(E$195-E$194)*10)),1))</f>
        <v>6.7</v>
      </c>
      <c r="F115" s="93">
        <f>IF('Indicator Data'!BS118="No data","x",ROUND(IF('Indicator Data'!BS118&gt;F$195,0,IF('Indicator Data'!BS118&lt;F$194,10,(F$195-'Indicator Data'!BS118)/(F$195-F$194)*10)),1))</f>
        <v>6</v>
      </c>
      <c r="G115" s="94">
        <f t="shared" si="10"/>
        <v>6.4</v>
      </c>
      <c r="H115" s="95">
        <f t="shared" si="11"/>
        <v>6.3</v>
      </c>
      <c r="I115" s="93">
        <f>IF('Indicator Data'!BV118="No data","x",ROUND(IF('Indicator Data'!BV118^2&gt;I$195,0,IF('Indicator Data'!BV118^2&lt;I$194,10,(I$195-'Indicator Data'!BV118^2)/(I$195-I$194)*10)),1))</f>
        <v>0.2</v>
      </c>
      <c r="J115" s="93">
        <f>IF(OR('Indicator Data'!BU118=0,'Indicator Data'!BU118="No data"),"x",ROUND(IF('Indicator Data'!BU118&gt;J$195,0,IF('Indicator Data'!BU118&lt;J$194,10,(J$195-'Indicator Data'!BU118)/(J$195-J$194)*10)),1))</f>
        <v>0</v>
      </c>
      <c r="K115" s="93">
        <f>IF('Indicator Data'!BW118="No data","x",ROUND(IF('Indicator Data'!BW118&gt;K$195,0,IF('Indicator Data'!BW118&lt;K$194,10,(K$195-'Indicator Data'!BW118)/(K$195-K$194)*10)),1))</f>
        <v>2.9</v>
      </c>
      <c r="L115" s="93">
        <f>IF('Indicator Data'!BX118="No data","x",ROUND(IF('Indicator Data'!BX118&gt;L$195,0,IF('Indicator Data'!BX118&lt;L$194,10,(L$195-'Indicator Data'!BX118)/(L$195-L$194)*10)),1))</f>
        <v>4.5999999999999996</v>
      </c>
      <c r="M115" s="94">
        <f t="shared" si="12"/>
        <v>1.9</v>
      </c>
      <c r="N115" s="143">
        <f>IF('Indicator Data'!BY118="No data","x",'Indicator Data'!BY118/'Indicator Data'!CM118*100)</f>
        <v>127.83831496925792</v>
      </c>
      <c r="O115" s="93">
        <f t="shared" si="13"/>
        <v>0</v>
      </c>
      <c r="P115" s="93">
        <f>IF('Indicator Data'!BZ118="No data","x",ROUND(IF('Indicator Data'!BZ118&gt;P$195,0,IF('Indicator Data'!BZ118&lt;P$194,10,(P$195-'Indicator Data'!BZ118)/(P$195-P$194)*10)),1))</f>
        <v>2.6</v>
      </c>
      <c r="Q115" s="93">
        <f>IF('Indicator Data'!CA118="No data","x",ROUND(IF('Indicator Data'!CA118&gt;Q$195,0,IF('Indicator Data'!CA118&lt;Q$194,10,(Q$195-'Indicator Data'!CA118)/(Q$195-Q$194)*10)),1))</f>
        <v>2.2000000000000002</v>
      </c>
      <c r="R115" s="94">
        <f t="shared" si="14"/>
        <v>1.6</v>
      </c>
      <c r="S115" s="93">
        <f>IF('Indicator Data'!CB118="No data","x",ROUND(IF('Indicator Data'!CB118&gt;S$195,0,IF('Indicator Data'!CB118&lt;S$194,10,(S$195-'Indicator Data'!CB118)/(S$195-S$194)*10)),1))</f>
        <v>2</v>
      </c>
      <c r="T115" s="143">
        <f>IF('Indicator Data'!CD118="No data","x",ROUND(IF('Indicator Data'!CD118&gt;T$195,0,IF('Indicator Data'!CD118&lt;T$194,10,(T$195-'Indicator Data'!CD118)/(T$195-T$194)*10)),1))</f>
        <v>1.7</v>
      </c>
      <c r="U115" s="143">
        <f>IF('Indicator Data'!CE118="No data","x",ROUND(IF('Indicator Data'!CE118&gt;U$195,0,IF('Indicator Data'!CE118&lt;U$194,10,(U$195-'Indicator Data'!CE118)/(U$195-U$194)*10)),1))</f>
        <v>0.7</v>
      </c>
      <c r="V115" s="143">
        <f>IF('Indicator Data'!CF118="No data","x",ROUND(IF('Indicator Data'!CF118&gt;V$195,0,IF('Indicator Data'!CF118&lt;V$194,10,(V$195-'Indicator Data'!CF118)/(V$195-V$194)*10)),1))</f>
        <v>3.7</v>
      </c>
      <c r="W115" s="143">
        <f>IF('Indicator Data'!CC118="No data","x",ROUND(IF('Indicator Data'!CC118&gt;W$195,0,IF('Indicator Data'!CC118&lt;W$194,10,(W$195-'Indicator Data'!CC118)/(W$195-W$194)*10)),1))</f>
        <v>1.5</v>
      </c>
      <c r="X115" s="93">
        <f t="shared" si="15"/>
        <v>2.0333333333333332</v>
      </c>
      <c r="Y115" s="93">
        <f>IF('Indicator Data'!CG118="No data","x",ROUND(IF('Indicator Data'!CG118&gt;Y$195,0,IF('Indicator Data'!CG118&lt;Y$194,10,(Y$195-'Indicator Data'!CG118)/(Y$195-Y$194)*10)),1))</f>
        <v>8.5</v>
      </c>
      <c r="Z115" s="93">
        <f>IF('Indicator Data'!CH118="No data","x",ROUND(IF('Indicator Data'!CH118&gt;Z$195,10,IF('Indicator Data'!CH118&lt;Z$194,0,10-(Z$195-'Indicator Data'!CH118)/(Z$195-Z$194)*10)),1))</f>
        <v>0.3</v>
      </c>
      <c r="AA115" s="93">
        <f>IF('Indicator Data'!CI118="No data","x",ROUND(IF('Indicator Data'!CI118&gt;AA$195,0,IF('Indicator Data'!CI118&lt;AA$194,10,(AA$195-'Indicator Data'!CI118)/(AA$195-AA$194)*10)),1))</f>
        <v>10</v>
      </c>
      <c r="AB115" s="94">
        <f t="shared" si="16"/>
        <v>3.2</v>
      </c>
      <c r="AC115" s="95">
        <f t="shared" si="17"/>
        <v>2.2000000000000002</v>
      </c>
      <c r="AD115" s="177"/>
    </row>
    <row r="116" spans="1:30" s="4" customFormat="1" x14ac:dyDescent="0.25">
      <c r="A116" s="126" t="str">
        <f>'Indicator Data'!A119</f>
        <v>Mongolia</v>
      </c>
      <c r="B116" s="47" t="str">
        <f>'Indicator Data'!B119</f>
        <v>MNG</v>
      </c>
      <c r="C116" s="93">
        <f>IF('Indicator Data'!BR119="No data","x",ROUND(IF('Indicator Data'!BR119&gt;C$195,0,IF('Indicator Data'!BR119&lt;C$194,10,(C$195-'Indicator Data'!BR119)/(C$195-C$194)*10)),1))</f>
        <v>5.0999999999999996</v>
      </c>
      <c r="D116" s="94">
        <f t="shared" si="9"/>
        <v>5.0999999999999996</v>
      </c>
      <c r="E116" s="93">
        <f>IF('Indicator Data'!BT119="No data","x",ROUND(IF('Indicator Data'!BT119&gt;E$195,0,IF('Indicator Data'!BT119&lt;E$194,10,(E$195-'Indicator Data'!BT119)/(E$195-E$194)*10)),1))</f>
        <v>6.3</v>
      </c>
      <c r="F116" s="93">
        <f>IF('Indicator Data'!BS119="No data","x",ROUND(IF('Indicator Data'!BS119&gt;F$195,0,IF('Indicator Data'!BS119&lt;F$194,10,(F$195-'Indicator Data'!BS119)/(F$195-F$194)*10)),1))</f>
        <v>5.5</v>
      </c>
      <c r="G116" s="94">
        <f t="shared" si="10"/>
        <v>5.9</v>
      </c>
      <c r="H116" s="95">
        <f t="shared" si="11"/>
        <v>5.5</v>
      </c>
      <c r="I116" s="93">
        <f>IF('Indicator Data'!BV119="No data","x",ROUND(IF('Indicator Data'!BV119^2&gt;I$195,0,IF('Indicator Data'!BV119^2&lt;I$194,10,(I$195-'Indicator Data'!BV119^2)/(I$195-I$194)*10)),1))</f>
        <v>0.4</v>
      </c>
      <c r="J116" s="93">
        <f>IF(OR('Indicator Data'!BU119=0,'Indicator Data'!BU119="No data"),"x",ROUND(IF('Indicator Data'!BU119&gt;J$195,0,IF('Indicator Data'!BU119&lt;J$194,10,(J$195-'Indicator Data'!BU119)/(J$195-J$194)*10)),1))</f>
        <v>1.4</v>
      </c>
      <c r="K116" s="93">
        <f>IF('Indicator Data'!BW119="No data","x",ROUND(IF('Indicator Data'!BW119&gt;K$195,0,IF('Indicator Data'!BW119&lt;K$194,10,(K$195-'Indicator Data'!BW119)/(K$195-K$194)*10)),1))</f>
        <v>7.8</v>
      </c>
      <c r="L116" s="93">
        <f>IF('Indicator Data'!BX119="No data","x",ROUND(IF('Indicator Data'!BX119&gt;L$195,0,IF('Indicator Data'!BX119&lt;L$194,10,(L$195-'Indicator Data'!BX119)/(L$195-L$194)*10)),1))</f>
        <v>4.4000000000000004</v>
      </c>
      <c r="M116" s="94">
        <f t="shared" si="12"/>
        <v>3.5</v>
      </c>
      <c r="N116" s="143">
        <f>IF('Indicator Data'!BY119="No data","x",'Indicator Data'!BY119/'Indicator Data'!CM119*100)</f>
        <v>4.1839388243775586</v>
      </c>
      <c r="O116" s="93">
        <f t="shared" si="13"/>
        <v>9.6999999999999993</v>
      </c>
      <c r="P116" s="93">
        <f>IF('Indicator Data'!BZ119="No data","x",ROUND(IF('Indicator Data'!BZ119&gt;P$195,0,IF('Indicator Data'!BZ119&lt;P$194,10,(P$195-'Indicator Data'!BZ119)/(P$195-P$194)*10)),1))</f>
        <v>4.5999999999999996</v>
      </c>
      <c r="Q116" s="93">
        <f>IF('Indicator Data'!CA119="No data","x",ROUND(IF('Indicator Data'!CA119&gt;Q$195,0,IF('Indicator Data'!CA119&lt;Q$194,10,(Q$195-'Indicator Data'!CA119)/(Q$195-Q$194)*10)),1))</f>
        <v>3.3</v>
      </c>
      <c r="R116" s="94">
        <f t="shared" si="14"/>
        <v>5.9</v>
      </c>
      <c r="S116" s="93">
        <f>IF('Indicator Data'!CB119="No data","x",ROUND(IF('Indicator Data'!CB119&gt;S$195,0,IF('Indicator Data'!CB119&lt;S$194,10,(S$195-'Indicator Data'!CB119)/(S$195-S$194)*10)),1))</f>
        <v>2.8</v>
      </c>
      <c r="T116" s="143">
        <f>IF('Indicator Data'!CD119="No data","x",ROUND(IF('Indicator Data'!CD119&gt;T$195,0,IF('Indicator Data'!CD119&lt;T$194,10,(T$195-'Indicator Data'!CD119)/(T$195-T$194)*10)),1))</f>
        <v>0</v>
      </c>
      <c r="U116" s="143">
        <f>IF('Indicator Data'!CE119="No data","x",ROUND(IF('Indicator Data'!CE119&gt;U$195,0,IF('Indicator Data'!CE119&lt;U$194,10,(U$195-'Indicator Data'!CE119)/(U$195-U$194)*10)),1))</f>
        <v>1.5</v>
      </c>
      <c r="V116" s="143" t="str">
        <f>IF('Indicator Data'!CF119="No data","x",ROUND(IF('Indicator Data'!CF119&gt;V$195,0,IF('Indicator Data'!CF119&lt;V$194,10,(V$195-'Indicator Data'!CF119)/(V$195-V$194)*10)),1))</f>
        <v>x</v>
      </c>
      <c r="W116" s="143">
        <f>IF('Indicator Data'!CC119="No data","x",ROUND(IF('Indicator Data'!CC119&gt;W$195,0,IF('Indicator Data'!CC119&lt;W$194,10,(W$195-'Indicator Data'!CC119)/(W$195-W$194)*10)),1))</f>
        <v>0</v>
      </c>
      <c r="X116" s="93">
        <f t="shared" si="15"/>
        <v>0.75</v>
      </c>
      <c r="Y116" s="93">
        <f>IF('Indicator Data'!CG119="No data","x",ROUND(IF('Indicator Data'!CG119&gt;Y$195,0,IF('Indicator Data'!CG119&lt;Y$194,10,(Y$195-'Indicator Data'!CG119)/(Y$195-Y$194)*10)),1))</f>
        <v>8.6</v>
      </c>
      <c r="Z116" s="93">
        <f>IF('Indicator Data'!CH119="No data","x",ROUND(IF('Indicator Data'!CH119&gt;Z$195,10,IF('Indicator Data'!CH119&lt;Z$194,0,10-(Z$195-'Indicator Data'!CH119)/(Z$195-Z$194)*10)),1))</f>
        <v>0.5</v>
      </c>
      <c r="AA116" s="93">
        <f>IF('Indicator Data'!CI119="No data","x",ROUND(IF('Indicator Data'!CI119&gt;AA$195,0,IF('Indicator Data'!CI119&lt;AA$194,10,(AA$195-'Indicator Data'!CI119)/(AA$195-AA$194)*10)),1))</f>
        <v>10</v>
      </c>
      <c r="AB116" s="94">
        <f t="shared" si="16"/>
        <v>3.2</v>
      </c>
      <c r="AC116" s="95">
        <f t="shared" si="17"/>
        <v>4.2</v>
      </c>
      <c r="AD116" s="177"/>
    </row>
    <row r="117" spans="1:30" s="4" customFormat="1" x14ac:dyDescent="0.25">
      <c r="A117" s="126" t="str">
        <f>'Indicator Data'!A120</f>
        <v>Montenegro</v>
      </c>
      <c r="B117" s="47" t="str">
        <f>'Indicator Data'!B120</f>
        <v>MNE</v>
      </c>
      <c r="C117" s="93">
        <f>IF('Indicator Data'!BR120="No data","x",ROUND(IF('Indicator Data'!BR120&gt;C$195,0,IF('Indicator Data'!BR120&lt;C$194,10,(C$195-'Indicator Data'!BR120)/(C$195-C$194)*10)),1))</f>
        <v>4</v>
      </c>
      <c r="D117" s="94">
        <f t="shared" si="9"/>
        <v>4</v>
      </c>
      <c r="E117" s="93">
        <f>IF('Indicator Data'!BT120="No data","x",ROUND(IF('Indicator Data'!BT120&gt;E$195,0,IF('Indicator Data'!BT120&lt;E$194,10,(E$195-'Indicator Data'!BT120)/(E$195-E$194)*10)),1))</f>
        <v>5.5</v>
      </c>
      <c r="F117" s="93">
        <f>IF('Indicator Data'!BS120="No data","x",ROUND(IF('Indicator Data'!BS120&gt;F$195,0,IF('Indicator Data'!BS120&lt;F$194,10,(F$195-'Indicator Data'!BS120)/(F$195-F$194)*10)),1))</f>
        <v>4.7</v>
      </c>
      <c r="G117" s="94">
        <f t="shared" si="10"/>
        <v>5.0999999999999996</v>
      </c>
      <c r="H117" s="95">
        <f t="shared" si="11"/>
        <v>4.5999999999999996</v>
      </c>
      <c r="I117" s="93">
        <f>IF('Indicator Data'!BV120="No data","x",ROUND(IF('Indicator Data'!BV120^2&gt;I$195,0,IF('Indicator Data'!BV120^2&lt;I$194,10,(I$195-'Indicator Data'!BV120^2)/(I$195-I$194)*10)),1))</f>
        <v>0.3</v>
      </c>
      <c r="J117" s="93">
        <f>IF(OR('Indicator Data'!BU120=0,'Indicator Data'!BU120="No data"),"x",ROUND(IF('Indicator Data'!BU120&gt;J$195,0,IF('Indicator Data'!BU120&lt;J$194,10,(J$195-'Indicator Data'!BU120)/(J$195-J$194)*10)),1))</f>
        <v>0</v>
      </c>
      <c r="K117" s="93">
        <f>IF('Indicator Data'!BW120="No data","x",ROUND(IF('Indicator Data'!BW120&gt;K$195,0,IF('Indicator Data'!BW120&lt;K$194,10,(K$195-'Indicator Data'!BW120)/(K$195-K$194)*10)),1))</f>
        <v>3</v>
      </c>
      <c r="L117" s="93">
        <f>IF('Indicator Data'!BX120="No data","x",ROUND(IF('Indicator Data'!BX120&gt;L$195,0,IF('Indicator Data'!BX120&lt;L$194,10,(L$195-'Indicator Data'!BX120)/(L$195-L$194)*10)),1))</f>
        <v>1.7</v>
      </c>
      <c r="M117" s="94">
        <f t="shared" si="12"/>
        <v>1.3</v>
      </c>
      <c r="N117" s="143">
        <f>IF('Indicator Data'!BY120="No data","x",'Indicator Data'!BY120/'Indicator Data'!CM120*100)</f>
        <v>81.784386617100367</v>
      </c>
      <c r="O117" s="93">
        <f t="shared" si="13"/>
        <v>1.8</v>
      </c>
      <c r="P117" s="93">
        <f>IF('Indicator Data'!BZ120="No data","x",ROUND(IF('Indicator Data'!BZ120&gt;P$195,0,IF('Indicator Data'!BZ120&lt;P$194,10,(P$195-'Indicator Data'!BZ120)/(P$195-P$194)*10)),1))</f>
        <v>0.2</v>
      </c>
      <c r="Q117" s="93">
        <f>IF('Indicator Data'!CA120="No data","x",ROUND(IF('Indicator Data'!CA120&gt;Q$195,0,IF('Indicator Data'!CA120&lt;Q$194,10,(Q$195-'Indicator Data'!CA120)/(Q$195-Q$194)*10)),1))</f>
        <v>0.6</v>
      </c>
      <c r="R117" s="94">
        <f t="shared" si="14"/>
        <v>0.9</v>
      </c>
      <c r="S117" s="93">
        <f>IF('Indicator Data'!CB120="No data","x",ROUND(IF('Indicator Data'!CB120&gt;S$195,0,IF('Indicator Data'!CB120&lt;S$194,10,(S$195-'Indicator Data'!CB120)/(S$195-S$194)*10)),1))</f>
        <v>4.2</v>
      </c>
      <c r="T117" s="143">
        <f>IF('Indicator Data'!CD120="No data","x",ROUND(IF('Indicator Data'!CD120&gt;T$195,0,IF('Indicator Data'!CD120&lt;T$194,10,(T$195-'Indicator Data'!CD120)/(T$195-T$194)*10)),1))</f>
        <v>1.7</v>
      </c>
      <c r="U117" s="143">
        <f>IF('Indicator Data'!CE120="No data","x",ROUND(IF('Indicator Data'!CE120&gt;U$195,0,IF('Indicator Data'!CE120&lt;U$194,10,(U$195-'Indicator Data'!CE120)/(U$195-U$194)*10)),1))</f>
        <v>2.2000000000000002</v>
      </c>
      <c r="V117" s="143" t="str">
        <f>IF('Indicator Data'!CF120="No data","x",ROUND(IF('Indicator Data'!CF120&gt;V$195,0,IF('Indicator Data'!CF120&lt;V$194,10,(V$195-'Indicator Data'!CF120)/(V$195-V$194)*10)),1))</f>
        <v>x</v>
      </c>
      <c r="W117" s="143">
        <f>IF('Indicator Data'!CC120="No data","x",ROUND(IF('Indicator Data'!CC120&gt;W$195,0,IF('Indicator Data'!CC120&lt;W$194,10,(W$195-'Indicator Data'!CC120)/(W$195-W$194)*10)),1))</f>
        <v>10</v>
      </c>
      <c r="X117" s="93">
        <f t="shared" si="15"/>
        <v>1.9500000000000002</v>
      </c>
      <c r="Y117" s="93">
        <f>IF('Indicator Data'!CG120="No data","x",ROUND(IF('Indicator Data'!CG120&gt;Y$195,0,IF('Indicator Data'!CG120&lt;Y$194,10,(Y$195-'Indicator Data'!CG120)/(Y$195-Y$194)*10)),1))</f>
        <v>5.6</v>
      </c>
      <c r="Z117" s="93">
        <f>IF('Indicator Data'!CH120="No data","x",ROUND(IF('Indicator Data'!CH120&gt;Z$195,10,IF('Indicator Data'!CH120&lt;Z$194,0,10-(Z$195-'Indicator Data'!CH120)/(Z$195-Z$194)*10)),1))</f>
        <v>0.1</v>
      </c>
      <c r="AA117" s="93">
        <f>IF('Indicator Data'!CI120="No data","x",ROUND(IF('Indicator Data'!CI120&gt;AA$195,0,IF('Indicator Data'!CI120&lt;AA$194,10,(AA$195-'Indicator Data'!CI120)/(AA$195-AA$194)*10)),1))</f>
        <v>10</v>
      </c>
      <c r="AB117" s="94">
        <f t="shared" si="16"/>
        <v>3</v>
      </c>
      <c r="AC117" s="95">
        <f t="shared" si="17"/>
        <v>1.7</v>
      </c>
      <c r="AD117" s="177"/>
    </row>
    <row r="118" spans="1:30" s="4" customFormat="1" x14ac:dyDescent="0.25">
      <c r="A118" s="126" t="str">
        <f>'Indicator Data'!A121</f>
        <v>Morocco</v>
      </c>
      <c r="B118" s="47" t="str">
        <f>'Indicator Data'!B121</f>
        <v>MAR</v>
      </c>
      <c r="C118" s="93">
        <f>IF('Indicator Data'!BR121="No data","x",ROUND(IF('Indicator Data'!BR121&gt;C$195,0,IF('Indicator Data'!BR121&lt;C$194,10,(C$195-'Indicator Data'!BR121)/(C$195-C$194)*10)),1))</f>
        <v>5.6</v>
      </c>
      <c r="D118" s="94">
        <f t="shared" si="9"/>
        <v>5.6</v>
      </c>
      <c r="E118" s="93">
        <f>IF('Indicator Data'!BT121="No data","x",ROUND(IF('Indicator Data'!BT121&gt;E$195,0,IF('Indicator Data'!BT121&lt;E$194,10,(E$195-'Indicator Data'!BT121)/(E$195-E$194)*10)),1))</f>
        <v>5.7</v>
      </c>
      <c r="F118" s="93">
        <f>IF('Indicator Data'!BS121="No data","x",ROUND(IF('Indicator Data'!BS121&gt;F$195,0,IF('Indicator Data'!BS121&lt;F$194,10,(F$195-'Indicator Data'!BS121)/(F$195-F$194)*10)),1))</f>
        <v>5.3</v>
      </c>
      <c r="G118" s="94">
        <f t="shared" si="10"/>
        <v>5.5</v>
      </c>
      <c r="H118" s="95">
        <f t="shared" si="11"/>
        <v>5.6</v>
      </c>
      <c r="I118" s="93">
        <f>IF('Indicator Data'!BV121="No data","x",ROUND(IF('Indicator Data'!BV121^2&gt;I$195,0,IF('Indicator Data'!BV121^2&lt;I$194,10,(I$195-'Indicator Data'!BV121^2)/(I$195-I$194)*10)),1))</f>
        <v>5.3</v>
      </c>
      <c r="J118" s="93">
        <f>IF(OR('Indicator Data'!BU121=0,'Indicator Data'!BU121="No data"),"x",ROUND(IF('Indicator Data'!BU121&gt;J$195,0,IF('Indicator Data'!BU121&lt;J$194,10,(J$195-'Indicator Data'!BU121)/(J$195-J$194)*10)),1))</f>
        <v>0</v>
      </c>
      <c r="K118" s="93">
        <f>IF('Indicator Data'!BW121="No data","x",ROUND(IF('Indicator Data'!BW121&gt;K$195,0,IF('Indicator Data'!BW121&lt;K$194,10,(K$195-'Indicator Data'!BW121)/(K$195-K$194)*10)),1))</f>
        <v>4.2</v>
      </c>
      <c r="L118" s="93">
        <f>IF('Indicator Data'!BX121="No data","x",ROUND(IF('Indicator Data'!BX121&gt;L$195,0,IF('Indicator Data'!BX121&lt;L$194,10,(L$195-'Indicator Data'!BX121)/(L$195-L$194)*10)),1))</f>
        <v>4.0999999999999996</v>
      </c>
      <c r="M118" s="94">
        <f t="shared" si="12"/>
        <v>3.4</v>
      </c>
      <c r="N118" s="143">
        <f>IF('Indicator Data'!BY121="No data","x",'Indicator Data'!BY121/'Indicator Data'!CM121*100)</f>
        <v>29.128388976025093</v>
      </c>
      <c r="O118" s="93">
        <f t="shared" si="13"/>
        <v>7.2</v>
      </c>
      <c r="P118" s="93">
        <f>IF('Indicator Data'!BZ121="No data","x",ROUND(IF('Indicator Data'!BZ121&gt;P$195,0,IF('Indicator Data'!BZ121&lt;P$194,10,(P$195-'Indicator Data'!BZ121)/(P$195-P$194)*10)),1))</f>
        <v>1.3</v>
      </c>
      <c r="Q118" s="93">
        <f>IF('Indicator Data'!CA121="No data","x",ROUND(IF('Indicator Data'!CA121&gt;Q$195,0,IF('Indicator Data'!CA121&lt;Q$194,10,(Q$195-'Indicator Data'!CA121)/(Q$195-Q$194)*10)),1))</f>
        <v>2.6</v>
      </c>
      <c r="R118" s="94">
        <f t="shared" si="14"/>
        <v>3.7</v>
      </c>
      <c r="S118" s="93">
        <f>IF('Indicator Data'!CB121="No data","x",ROUND(IF('Indicator Data'!CB121&gt;S$195,0,IF('Indicator Data'!CB121&lt;S$194,10,(S$195-'Indicator Data'!CB121)/(S$195-S$194)*10)),1))</f>
        <v>8.1999999999999993</v>
      </c>
      <c r="T118" s="143">
        <f>IF('Indicator Data'!CD121="No data","x",ROUND(IF('Indicator Data'!CD121&gt;T$195,0,IF('Indicator Data'!CD121&lt;T$194,10,(T$195-'Indicator Data'!CD121)/(T$195-T$194)*10)),1))</f>
        <v>0</v>
      </c>
      <c r="U118" s="143">
        <f>IF('Indicator Data'!CE121="No data","x",ROUND(IF('Indicator Data'!CE121&gt;U$195,0,IF('Indicator Data'!CE121&lt;U$194,10,(U$195-'Indicator Data'!CE121)/(U$195-U$194)*10)),1))</f>
        <v>0</v>
      </c>
      <c r="V118" s="143">
        <f>IF('Indicator Data'!CF121="No data","x",ROUND(IF('Indicator Data'!CF121&gt;V$195,0,IF('Indicator Data'!CF121&lt;V$194,10,(V$195-'Indicator Data'!CF121)/(V$195-V$194)*10)),1))</f>
        <v>0.2</v>
      </c>
      <c r="W118" s="143">
        <f>IF('Indicator Data'!CC121="No data","x",ROUND(IF('Indicator Data'!CC121&gt;W$195,0,IF('Indicator Data'!CC121&lt;W$194,10,(W$195-'Indicator Data'!CC121)/(W$195-W$194)*10)),1))</f>
        <v>0</v>
      </c>
      <c r="X118" s="93">
        <f t="shared" si="15"/>
        <v>6.6666666666666666E-2</v>
      </c>
      <c r="Y118" s="93">
        <f>IF('Indicator Data'!CG121="No data","x",ROUND(IF('Indicator Data'!CG121&gt;Y$195,0,IF('Indicator Data'!CG121&lt;Y$194,10,(Y$195-'Indicator Data'!CG121)/(Y$195-Y$194)*10)),1))</f>
        <v>8.6</v>
      </c>
      <c r="Z118" s="93">
        <f>IF('Indicator Data'!CH121="No data","x",ROUND(IF('Indicator Data'!CH121&gt;Z$195,10,IF('Indicator Data'!CH121&lt;Z$194,0,10-(Z$195-'Indicator Data'!CH121)/(Z$195-Z$194)*10)),1))</f>
        <v>1.3</v>
      </c>
      <c r="AA118" s="93">
        <f>IF('Indicator Data'!CI121="No data","x",ROUND(IF('Indicator Data'!CI121&gt;AA$195,0,IF('Indicator Data'!CI121&lt;AA$194,10,(AA$195-'Indicator Data'!CI121)/(AA$195-AA$194)*10)),1))</f>
        <v>10</v>
      </c>
      <c r="AB118" s="94">
        <f t="shared" si="16"/>
        <v>4.5</v>
      </c>
      <c r="AC118" s="95">
        <f t="shared" si="17"/>
        <v>3.9</v>
      </c>
      <c r="AD118" s="177"/>
    </row>
    <row r="119" spans="1:30" s="4" customFormat="1" x14ac:dyDescent="0.25">
      <c r="A119" s="126" t="str">
        <f>'Indicator Data'!A122</f>
        <v>Mozambique</v>
      </c>
      <c r="B119" s="47" t="str">
        <f>'Indicator Data'!B122</f>
        <v>MOZ</v>
      </c>
      <c r="C119" s="93">
        <f>IF('Indicator Data'!BR122="No data","x",ROUND(IF('Indicator Data'!BR122&gt;C$195,0,IF('Indicator Data'!BR122&lt;C$194,10,(C$195-'Indicator Data'!BR122)/(C$195-C$194)*10)),1))</f>
        <v>2.1</v>
      </c>
      <c r="D119" s="94">
        <f t="shared" si="9"/>
        <v>2.1</v>
      </c>
      <c r="E119" s="93">
        <f>IF('Indicator Data'!BT122="No data","x",ROUND(IF('Indicator Data'!BT122&gt;E$195,0,IF('Indicator Data'!BT122&lt;E$194,10,(E$195-'Indicator Data'!BT122)/(E$195-E$194)*10)),1))</f>
        <v>7.7</v>
      </c>
      <c r="F119" s="93">
        <f>IF('Indicator Data'!BS122="No data","x",ROUND(IF('Indicator Data'!BS122&gt;F$195,0,IF('Indicator Data'!BS122&lt;F$194,10,(F$195-'Indicator Data'!BS122)/(F$195-F$194)*10)),1))</f>
        <v>6.8</v>
      </c>
      <c r="G119" s="94">
        <f t="shared" si="10"/>
        <v>7.3</v>
      </c>
      <c r="H119" s="95">
        <f t="shared" si="11"/>
        <v>4.7</v>
      </c>
      <c r="I119" s="93">
        <f>IF('Indicator Data'!BV122="No data","x",ROUND(IF('Indicator Data'!BV122^2&gt;I$195,0,IF('Indicator Data'!BV122^2&lt;I$194,10,(I$195-'Indicator Data'!BV122^2)/(I$195-I$194)*10)),1))</f>
        <v>7.2</v>
      </c>
      <c r="J119" s="93">
        <f>IF(OR('Indicator Data'!BU122=0,'Indicator Data'!BU122="No data"),"x",ROUND(IF('Indicator Data'!BU122&gt;J$195,0,IF('Indicator Data'!BU122&lt;J$194,10,(J$195-'Indicator Data'!BU122)/(J$195-J$194)*10)),1))</f>
        <v>7.3</v>
      </c>
      <c r="K119" s="93">
        <f>IF('Indicator Data'!BW122="No data","x",ROUND(IF('Indicator Data'!BW122&gt;K$195,0,IF('Indicator Data'!BW122&lt;K$194,10,(K$195-'Indicator Data'!BW122)/(K$195-K$194)*10)),1))</f>
        <v>8.3000000000000007</v>
      </c>
      <c r="L119" s="93">
        <f>IF('Indicator Data'!BX122="No data","x",ROUND(IF('Indicator Data'!BX122&gt;L$195,0,IF('Indicator Data'!BX122&lt;L$194,10,(L$195-'Indicator Data'!BX122)/(L$195-L$194)*10)),1))</f>
        <v>6.9</v>
      </c>
      <c r="M119" s="94">
        <f t="shared" si="12"/>
        <v>7.4</v>
      </c>
      <c r="N119" s="143">
        <f>IF('Indicator Data'!BY122="No data","x",'Indicator Data'!BY122/'Indicator Data'!CM122*100)</f>
        <v>5.2137643378519289</v>
      </c>
      <c r="O119" s="93">
        <f t="shared" si="13"/>
        <v>9.6</v>
      </c>
      <c r="P119" s="93">
        <f>IF('Indicator Data'!BZ122="No data","x",ROUND(IF('Indicator Data'!BZ122&gt;P$195,0,IF('Indicator Data'!BZ122&lt;P$194,10,(P$195-'Indicator Data'!BZ122)/(P$195-P$194)*10)),1))</f>
        <v>7.8</v>
      </c>
      <c r="Q119" s="93">
        <f>IF('Indicator Data'!CA122="No data","x",ROUND(IF('Indicator Data'!CA122&gt;Q$195,0,IF('Indicator Data'!CA122&lt;Q$194,10,(Q$195-'Indicator Data'!CA122)/(Q$195-Q$194)*10)),1))</f>
        <v>8.9</v>
      </c>
      <c r="R119" s="94">
        <f t="shared" si="14"/>
        <v>8.8000000000000007</v>
      </c>
      <c r="S119" s="93">
        <f>IF('Indicator Data'!CB122="No data","x",ROUND(IF('Indicator Data'!CB122&gt;S$195,0,IF('Indicator Data'!CB122&lt;S$194,10,(S$195-'Indicator Data'!CB122)/(S$195-S$194)*10)),1))</f>
        <v>9.8000000000000007</v>
      </c>
      <c r="T119" s="143">
        <f>IF('Indicator Data'!CD122="No data","x",ROUND(IF('Indicator Data'!CD122&gt;T$195,0,IF('Indicator Data'!CD122&lt;T$194,10,(T$195-'Indicator Data'!CD122)/(T$195-T$194)*10)),1))</f>
        <v>3.2</v>
      </c>
      <c r="U119" s="143">
        <f>IF('Indicator Data'!CE122="No data","x",ROUND(IF('Indicator Data'!CE122&gt;U$195,0,IF('Indicator Data'!CE122&lt;U$194,10,(U$195-'Indicator Data'!CE122)/(U$195-U$194)*10)),1))</f>
        <v>8.1</v>
      </c>
      <c r="V119" s="143">
        <f>IF('Indicator Data'!CF122="No data","x",ROUND(IF('Indicator Data'!CF122&gt;V$195,0,IF('Indicator Data'!CF122&lt;V$194,10,(V$195-'Indicator Data'!CF122)/(V$195-V$194)*10)),1))</f>
        <v>3.2</v>
      </c>
      <c r="W119" s="143">
        <f>IF('Indicator Data'!CC122="No data","x",ROUND(IF('Indicator Data'!CC122&gt;W$195,0,IF('Indicator Data'!CC122&lt;W$194,10,(W$195-'Indicator Data'!CC122)/(W$195-W$194)*10)),1))</f>
        <v>3.6</v>
      </c>
      <c r="X119" s="93">
        <f t="shared" si="15"/>
        <v>4.833333333333333</v>
      </c>
      <c r="Y119" s="93">
        <f>IF('Indicator Data'!CG122="No data","x",ROUND(IF('Indicator Data'!CG122&gt;Y$195,0,IF('Indicator Data'!CG122&lt;Y$194,10,(Y$195-'Indicator Data'!CG122)/(Y$195-Y$194)*10)),1))</f>
        <v>10</v>
      </c>
      <c r="Z119" s="93">
        <f>IF('Indicator Data'!CH122="No data","x",ROUND(IF('Indicator Data'!CH122&gt;Z$195,10,IF('Indicator Data'!CH122&lt;Z$194,0,10-(Z$195-'Indicator Data'!CH122)/(Z$195-Z$194)*10)),1))</f>
        <v>5.4</v>
      </c>
      <c r="AA119" s="93">
        <f>IF('Indicator Data'!CI122="No data","x",ROUND(IF('Indicator Data'!CI122&gt;AA$195,0,IF('Indicator Data'!CI122&lt;AA$194,10,(AA$195-'Indicator Data'!CI122)/(AA$195-AA$194)*10)),1))</f>
        <v>10</v>
      </c>
      <c r="AB119" s="94">
        <f t="shared" si="16"/>
        <v>7.5</v>
      </c>
      <c r="AC119" s="95">
        <f t="shared" si="17"/>
        <v>7.9</v>
      </c>
      <c r="AD119" s="177"/>
    </row>
    <row r="120" spans="1:30" s="4" customFormat="1" x14ac:dyDescent="0.25">
      <c r="A120" s="126" t="str">
        <f>'Indicator Data'!A123</f>
        <v>Myanmar</v>
      </c>
      <c r="B120" s="47" t="str">
        <f>'Indicator Data'!B123</f>
        <v>MMR</v>
      </c>
      <c r="C120" s="93">
        <f>IF('Indicator Data'!BR123="No data","x",ROUND(IF('Indicator Data'!BR123&gt;C$195,0,IF('Indicator Data'!BR123&lt;C$194,10,(C$195-'Indicator Data'!BR123)/(C$195-C$194)*10)),1))</f>
        <v>7.1</v>
      </c>
      <c r="D120" s="94">
        <f t="shared" si="9"/>
        <v>7.1</v>
      </c>
      <c r="E120" s="93">
        <f>IF('Indicator Data'!BT123="No data","x",ROUND(IF('Indicator Data'!BT123&gt;E$195,0,IF('Indicator Data'!BT123&lt;E$194,10,(E$195-'Indicator Data'!BT123)/(E$195-E$194)*10)),1))</f>
        <v>7.1</v>
      </c>
      <c r="F120" s="93">
        <f>IF('Indicator Data'!BS123="No data","x",ROUND(IF('Indicator Data'!BS123&gt;F$195,0,IF('Indicator Data'!BS123&lt;F$194,10,(F$195-'Indicator Data'!BS123)/(F$195-F$194)*10)),1))</f>
        <v>7.1</v>
      </c>
      <c r="G120" s="94">
        <f t="shared" si="10"/>
        <v>7.1</v>
      </c>
      <c r="H120" s="95">
        <f t="shared" si="11"/>
        <v>7.1</v>
      </c>
      <c r="I120" s="93">
        <f>IF('Indicator Data'!BV123="No data","x",ROUND(IF('Indicator Data'!BV123^2&gt;I$195,0,IF('Indicator Data'!BV123^2&lt;I$194,10,(I$195-'Indicator Data'!BV123^2)/(I$195-I$194)*10)),1))</f>
        <v>4.7</v>
      </c>
      <c r="J120" s="93">
        <f>IF(OR('Indicator Data'!BU123=0,'Indicator Data'!BU123="No data"),"x",ROUND(IF('Indicator Data'!BU123&gt;J$195,0,IF('Indicator Data'!BU123&lt;J$194,10,(J$195-'Indicator Data'!BU123)/(J$195-J$194)*10)),1))</f>
        <v>3</v>
      </c>
      <c r="K120" s="93">
        <f>IF('Indicator Data'!BW123="No data","x",ROUND(IF('Indicator Data'!BW123&gt;K$195,0,IF('Indicator Data'!BW123&lt;K$194,10,(K$195-'Indicator Data'!BW123)/(K$195-K$194)*10)),1))</f>
        <v>7.5</v>
      </c>
      <c r="L120" s="93">
        <f>IF('Indicator Data'!BX123="No data","x",ROUND(IF('Indicator Data'!BX123&gt;L$195,0,IF('Indicator Data'!BX123&lt;L$194,10,(L$195-'Indicator Data'!BX123)/(L$195-L$194)*10)),1))</f>
        <v>5.7</v>
      </c>
      <c r="M120" s="94">
        <f t="shared" si="12"/>
        <v>5.2</v>
      </c>
      <c r="N120" s="143">
        <f>IF('Indicator Data'!BY123="No data","x",'Indicator Data'!BY123/'Indicator Data'!CM123*100)</f>
        <v>7.1943547276094835</v>
      </c>
      <c r="O120" s="93">
        <f t="shared" si="13"/>
        <v>9.4</v>
      </c>
      <c r="P120" s="93">
        <f>IF('Indicator Data'!BZ123="No data","x",ROUND(IF('Indicator Data'!BZ123&gt;P$195,0,IF('Indicator Data'!BZ123&lt;P$194,10,(P$195-'Indicator Data'!BZ123)/(P$195-P$194)*10)),1))</f>
        <v>4</v>
      </c>
      <c r="Q120" s="93">
        <f>IF('Indicator Data'!CA123="No data","x",ROUND(IF('Indicator Data'!CA123&gt;Q$195,0,IF('Indicator Data'!CA123&lt;Q$194,10,(Q$195-'Indicator Data'!CA123)/(Q$195-Q$194)*10)),1))</f>
        <v>3.6</v>
      </c>
      <c r="R120" s="94">
        <f t="shared" si="14"/>
        <v>5.7</v>
      </c>
      <c r="S120" s="93">
        <f>IF('Indicator Data'!CB123="No data","x",ROUND(IF('Indicator Data'!CB123&gt;S$195,0,IF('Indicator Data'!CB123&lt;S$194,10,(S$195-'Indicator Data'!CB123)/(S$195-S$194)*10)),1))</f>
        <v>7.8</v>
      </c>
      <c r="T120" s="143">
        <f>IF('Indicator Data'!CD123="No data","x",ROUND(IF('Indicator Data'!CD123&gt;T$195,0,IF('Indicator Data'!CD123&lt;T$194,10,(T$195-'Indicator Data'!CD123)/(T$195-T$194)*10)),1))</f>
        <v>1.5</v>
      </c>
      <c r="U120" s="143">
        <f>IF('Indicator Data'!CE123="No data","x",ROUND(IF('Indicator Data'!CE123&gt;U$195,0,IF('Indicator Data'!CE123&lt;U$194,10,(U$195-'Indicator Data'!CE123)/(U$195-U$194)*10)),1))</f>
        <v>2.2000000000000002</v>
      </c>
      <c r="V120" s="143">
        <f>IF('Indicator Data'!CF123="No data","x",ROUND(IF('Indicator Data'!CF123&gt;V$195,0,IF('Indicator Data'!CF123&lt;V$194,10,(V$195-'Indicator Data'!CF123)/(V$195-V$194)*10)),1))</f>
        <v>10</v>
      </c>
      <c r="W120" s="143">
        <f>IF('Indicator Data'!CC123="No data","x",ROUND(IF('Indicator Data'!CC123&gt;W$195,0,IF('Indicator Data'!CC123&lt;W$194,10,(W$195-'Indicator Data'!CC123)/(W$195-W$194)*10)),1))</f>
        <v>4.0999999999999996</v>
      </c>
      <c r="X120" s="93">
        <f t="shared" si="15"/>
        <v>4.5666666666666664</v>
      </c>
      <c r="Y120" s="93">
        <f>IF('Indicator Data'!CG123="No data","x",ROUND(IF('Indicator Data'!CG123&gt;Y$195,0,IF('Indicator Data'!CG123&lt;Y$194,10,(Y$195-'Indicator Data'!CG123)/(Y$195-Y$194)*10)),1))</f>
        <v>9.1999999999999993</v>
      </c>
      <c r="Z120" s="93">
        <f>IF('Indicator Data'!CH123="No data","x",ROUND(IF('Indicator Data'!CH123&gt;Z$195,10,IF('Indicator Data'!CH123&lt;Z$194,0,10-(Z$195-'Indicator Data'!CH123)/(Z$195-Z$194)*10)),1))</f>
        <v>2</v>
      </c>
      <c r="AA120" s="93">
        <f>IF('Indicator Data'!CI123="No data","x",ROUND(IF('Indicator Data'!CI123&gt;AA$195,0,IF('Indicator Data'!CI123&lt;AA$194,10,(AA$195-'Indicator Data'!CI123)/(AA$195-AA$194)*10)),1))</f>
        <v>10</v>
      </c>
      <c r="AB120" s="94">
        <f t="shared" si="16"/>
        <v>5.9</v>
      </c>
      <c r="AC120" s="95">
        <f t="shared" si="17"/>
        <v>5.6</v>
      </c>
      <c r="AD120" s="177"/>
    </row>
    <row r="121" spans="1:30" s="4" customFormat="1" x14ac:dyDescent="0.25">
      <c r="A121" s="126" t="str">
        <f>'Indicator Data'!A124</f>
        <v>Namibia</v>
      </c>
      <c r="B121" s="47" t="str">
        <f>'Indicator Data'!B124</f>
        <v>NAM</v>
      </c>
      <c r="C121" s="93">
        <f>IF('Indicator Data'!BR124="No data","x",ROUND(IF('Indicator Data'!BR124&gt;C$195,0,IF('Indicator Data'!BR124&lt;C$194,10,(C$195-'Indicator Data'!BR124)/(C$195-C$194)*10)),1))</f>
        <v>4.3</v>
      </c>
      <c r="D121" s="94">
        <f t="shared" si="9"/>
        <v>4.3</v>
      </c>
      <c r="E121" s="93">
        <f>IF('Indicator Data'!BT124="No data","x",ROUND(IF('Indicator Data'!BT124&gt;E$195,0,IF('Indicator Data'!BT124&lt;E$194,10,(E$195-'Indicator Data'!BT124)/(E$195-E$194)*10)),1))</f>
        <v>4.7</v>
      </c>
      <c r="F121" s="93">
        <f>IF('Indicator Data'!BS124="No data","x",ROUND(IF('Indicator Data'!BS124&gt;F$195,0,IF('Indicator Data'!BS124&lt;F$194,10,(F$195-'Indicator Data'!BS124)/(F$195-F$194)*10)),1))</f>
        <v>4.5999999999999996</v>
      </c>
      <c r="G121" s="94">
        <f t="shared" si="10"/>
        <v>4.7</v>
      </c>
      <c r="H121" s="95">
        <f t="shared" si="11"/>
        <v>4.5</v>
      </c>
      <c r="I121" s="93">
        <f>IF('Indicator Data'!BV124="No data","x",ROUND(IF('Indicator Data'!BV124^2&gt;I$195,0,IF('Indicator Data'!BV124^2&lt;I$194,10,(I$195-'Indicator Data'!BV124^2)/(I$195-I$194)*10)),1))</f>
        <v>1.9</v>
      </c>
      <c r="J121" s="93">
        <f>IF(OR('Indicator Data'!BU124=0,'Indicator Data'!BU124="No data"),"x",ROUND(IF('Indicator Data'!BU124&gt;J$195,0,IF('Indicator Data'!BU124&lt;J$194,10,(J$195-'Indicator Data'!BU124)/(J$195-J$194)*10)),1))</f>
        <v>4.7</v>
      </c>
      <c r="K121" s="93">
        <f>IF('Indicator Data'!BW124="No data","x",ROUND(IF('Indicator Data'!BW124&gt;K$195,0,IF('Indicator Data'!BW124&lt;K$194,10,(K$195-'Indicator Data'!BW124)/(K$195-K$194)*10)),1))</f>
        <v>6.9</v>
      </c>
      <c r="L121" s="93">
        <f>IF('Indicator Data'!BX124="No data","x",ROUND(IF('Indicator Data'!BX124&gt;L$195,0,IF('Indicator Data'!BX124&lt;L$194,10,(L$195-'Indicator Data'!BX124)/(L$195-L$194)*10)),1))</f>
        <v>4.7</v>
      </c>
      <c r="M121" s="94">
        <f t="shared" si="12"/>
        <v>4.5999999999999996</v>
      </c>
      <c r="N121" s="143">
        <f>IF('Indicator Data'!BY124="No data","x",'Indicator Data'!BY124/'Indicator Data'!CM124*100)</f>
        <v>7.0449051974395411</v>
      </c>
      <c r="O121" s="93">
        <f t="shared" si="13"/>
        <v>9.4</v>
      </c>
      <c r="P121" s="93">
        <f>IF('Indicator Data'!BZ124="No data","x",ROUND(IF('Indicator Data'!BZ124&gt;P$195,0,IF('Indicator Data'!BZ124&lt;P$194,10,(P$195-'Indicator Data'!BZ124)/(P$195-P$194)*10)),1))</f>
        <v>7.3</v>
      </c>
      <c r="Q121" s="93">
        <f>IF('Indicator Data'!CA124="No data","x",ROUND(IF('Indicator Data'!CA124&gt;Q$195,0,IF('Indicator Data'!CA124&lt;Q$194,10,(Q$195-'Indicator Data'!CA124)/(Q$195-Q$194)*10)),1))</f>
        <v>3.5</v>
      </c>
      <c r="R121" s="94">
        <f t="shared" si="14"/>
        <v>6.7</v>
      </c>
      <c r="S121" s="93" t="str">
        <f>IF('Indicator Data'!CB124="No data","x",ROUND(IF('Indicator Data'!CB124&gt;S$195,0,IF('Indicator Data'!CB124&lt;S$194,10,(S$195-'Indicator Data'!CB124)/(S$195-S$194)*10)),1))</f>
        <v>x</v>
      </c>
      <c r="T121" s="143">
        <f>IF('Indicator Data'!CD124="No data","x",ROUND(IF('Indicator Data'!CD124&gt;T$195,0,IF('Indicator Data'!CD124&lt;T$194,10,(T$195-'Indicator Data'!CD124)/(T$195-T$194)*10)),1))</f>
        <v>1.2</v>
      </c>
      <c r="U121" s="143" t="str">
        <f>IF('Indicator Data'!CE124="No data","x",ROUND(IF('Indicator Data'!CE124&gt;U$195,0,IF('Indicator Data'!CE124&lt;U$194,10,(U$195-'Indicator Data'!CE124)/(U$195-U$194)*10)),1))</f>
        <v>x</v>
      </c>
      <c r="V121" s="143">
        <f>IF('Indicator Data'!CF124="No data","x",ROUND(IF('Indicator Data'!CF124&gt;V$195,0,IF('Indicator Data'!CF124&lt;V$194,10,(V$195-'Indicator Data'!CF124)/(V$195-V$194)*10)),1))</f>
        <v>3.1</v>
      </c>
      <c r="W121" s="143">
        <f>IF('Indicator Data'!CC124="No data","x",ROUND(IF('Indicator Data'!CC124&gt;W$195,0,IF('Indicator Data'!CC124&lt;W$194,10,(W$195-'Indicator Data'!CC124)/(W$195-W$194)*10)),1))</f>
        <v>4.9000000000000004</v>
      </c>
      <c r="X121" s="93">
        <f t="shared" si="15"/>
        <v>2.15</v>
      </c>
      <c r="Y121" s="93">
        <f>IF('Indicator Data'!CG124="No data","x",ROUND(IF('Indicator Data'!CG124&gt;Y$195,0,IF('Indicator Data'!CG124&lt;Y$194,10,(Y$195-'Indicator Data'!CG124)/(Y$195-Y$194)*10)),1))</f>
        <v>6.9</v>
      </c>
      <c r="Z121" s="93">
        <f>IF('Indicator Data'!CH124="No data","x",ROUND(IF('Indicator Data'!CH124&gt;Z$195,10,IF('Indicator Data'!CH124&lt;Z$194,0,10-(Z$195-'Indicator Data'!CH124)/(Z$195-Z$194)*10)),1))</f>
        <v>2.9</v>
      </c>
      <c r="AA121" s="93">
        <f>IF('Indicator Data'!CI124="No data","x",ROUND(IF('Indicator Data'!CI124&gt;AA$195,0,IF('Indicator Data'!CI124&lt;AA$194,10,(AA$195-'Indicator Data'!CI124)/(AA$195-AA$194)*10)),1))</f>
        <v>10</v>
      </c>
      <c r="AB121" s="94">
        <f t="shared" si="16"/>
        <v>4</v>
      </c>
      <c r="AC121" s="95">
        <f t="shared" si="17"/>
        <v>5.0999999999999996</v>
      </c>
      <c r="AD121" s="177"/>
    </row>
    <row r="122" spans="1:30" s="4" customFormat="1" x14ac:dyDescent="0.25">
      <c r="A122" s="126" t="str">
        <f>'Indicator Data'!A125</f>
        <v>Nauru</v>
      </c>
      <c r="B122" s="47" t="str">
        <f>'Indicator Data'!B125</f>
        <v>NRU</v>
      </c>
      <c r="C122" s="93">
        <f>IF('Indicator Data'!BR125="No data","x",ROUND(IF('Indicator Data'!BR125&gt;C$195,0,IF('Indicator Data'!BR125&lt;C$194,10,(C$195-'Indicator Data'!BR125)/(C$195-C$194)*10)),1))</f>
        <v>8.1</v>
      </c>
      <c r="D122" s="94">
        <f t="shared" si="9"/>
        <v>8.1</v>
      </c>
      <c r="E122" s="93" t="str">
        <f>IF('Indicator Data'!BT125="No data","x",ROUND(IF('Indicator Data'!BT125&gt;E$195,0,IF('Indicator Data'!BT125&lt;E$194,10,(E$195-'Indicator Data'!BT125)/(E$195-E$194)*10)),1))</f>
        <v>x</v>
      </c>
      <c r="F122" s="93">
        <f>IF('Indicator Data'!BS125="No data","x",ROUND(IF('Indicator Data'!BS125&gt;F$195,0,IF('Indicator Data'!BS125&lt;F$194,10,(F$195-'Indicator Data'!BS125)/(F$195-F$194)*10)),1))</f>
        <v>5.9</v>
      </c>
      <c r="G122" s="94">
        <f t="shared" si="10"/>
        <v>5.9</v>
      </c>
      <c r="H122" s="95">
        <f t="shared" si="11"/>
        <v>7</v>
      </c>
      <c r="I122" s="93" t="str">
        <f>IF('Indicator Data'!BV125="No data","x",ROUND(IF('Indicator Data'!BV125^2&gt;I$195,0,IF('Indicator Data'!BV125^2&lt;I$194,10,(I$195-'Indicator Data'!BV125^2)/(I$195-I$194)*10)),1))</f>
        <v>x</v>
      </c>
      <c r="J122" s="93">
        <f>IF(OR('Indicator Data'!BU125=0,'Indicator Data'!BU125="No data"),"x",ROUND(IF('Indicator Data'!BU125&gt;J$195,0,IF('Indicator Data'!BU125&lt;J$194,10,(J$195-'Indicator Data'!BU125)/(J$195-J$194)*10)),1))</f>
        <v>0</v>
      </c>
      <c r="K122" s="93">
        <f>IF('Indicator Data'!BW125="No data","x",ROUND(IF('Indicator Data'!BW125&gt;K$195,0,IF('Indicator Data'!BW125&lt;K$194,10,(K$195-'Indicator Data'!BW125)/(K$195-K$194)*10)),1))</f>
        <v>4.5999999999999996</v>
      </c>
      <c r="L122" s="93">
        <f>IF('Indicator Data'!BX125="No data","x",ROUND(IF('Indicator Data'!BX125&gt;L$195,0,IF('Indicator Data'!BX125&lt;L$194,10,(L$195-'Indicator Data'!BX125)/(L$195-L$194)*10)),1))</f>
        <v>5.3</v>
      </c>
      <c r="M122" s="94">
        <f t="shared" si="12"/>
        <v>3.3</v>
      </c>
      <c r="N122" s="143">
        <f>IF('Indicator Data'!BY125="No data","x",'Indicator Data'!BY125/'Indicator Data'!CM125*100)</f>
        <v>219.04761904761907</v>
      </c>
      <c r="O122" s="93">
        <f t="shared" si="13"/>
        <v>0</v>
      </c>
      <c r="P122" s="93">
        <f>IF('Indicator Data'!BZ125="No data","x",ROUND(IF('Indicator Data'!BZ125&gt;P$195,0,IF('Indicator Data'!BZ125&lt;P$194,10,(P$195-'Indicator Data'!BZ125)/(P$195-P$194)*10)),1))</f>
        <v>3.8</v>
      </c>
      <c r="Q122" s="93">
        <f>IF('Indicator Data'!CA125="No data","x",ROUND(IF('Indicator Data'!CA125&gt;Q$195,0,IF('Indicator Data'!CA125&lt;Q$194,10,(Q$195-'Indicator Data'!CA125)/(Q$195-Q$194)*10)),1))</f>
        <v>0.1</v>
      </c>
      <c r="R122" s="94">
        <f t="shared" si="14"/>
        <v>1.3</v>
      </c>
      <c r="S122" s="93">
        <f>IF('Indicator Data'!CB125="No data","x",ROUND(IF('Indicator Data'!CB125&gt;S$195,0,IF('Indicator Data'!CB125&lt;S$194,10,(S$195-'Indicator Data'!CB125)/(S$195-S$194)*10)),1))</f>
        <v>6.9</v>
      </c>
      <c r="T122" s="143">
        <f>IF('Indicator Data'!CD125="No data","x",ROUND(IF('Indicator Data'!CD125&gt;T$195,0,IF('Indicator Data'!CD125&lt;T$194,10,(T$195-'Indicator Data'!CD125)/(T$195-T$194)*10)),1))</f>
        <v>1.4</v>
      </c>
      <c r="U122" s="143">
        <f>IF('Indicator Data'!CE125="No data","x",ROUND(IF('Indicator Data'!CE125&gt;U$195,0,IF('Indicator Data'!CE125&lt;U$194,10,(U$195-'Indicator Data'!CE125)/(U$195-U$194)*10)),1))</f>
        <v>0.5</v>
      </c>
      <c r="V122" s="143" t="str">
        <f>IF('Indicator Data'!CF125="No data","x",ROUND(IF('Indicator Data'!CF125&gt;V$195,0,IF('Indicator Data'!CF125&lt;V$194,10,(V$195-'Indicator Data'!CF125)/(V$195-V$194)*10)),1))</f>
        <v>x</v>
      </c>
      <c r="W122" s="143">
        <f>IF('Indicator Data'!CC125="No data","x",ROUND(IF('Indicator Data'!CC125&gt;W$195,0,IF('Indicator Data'!CC125&lt;W$194,10,(W$195-'Indicator Data'!CC125)/(W$195-W$194)*10)),1))</f>
        <v>1</v>
      </c>
      <c r="X122" s="93">
        <f t="shared" si="15"/>
        <v>0.95</v>
      </c>
      <c r="Y122" s="93">
        <f>IF('Indicator Data'!CG125="No data","x",ROUND(IF('Indicator Data'!CG125&gt;Y$195,0,IF('Indicator Data'!CG125&lt;Y$194,10,(Y$195-'Indicator Data'!CG125)/(Y$195-Y$194)*10)),1))</f>
        <v>5.9</v>
      </c>
      <c r="Z122" s="93" t="str">
        <f>IF('Indicator Data'!CH125="No data","x",ROUND(IF('Indicator Data'!CH125&gt;Z$195,10,IF('Indicator Data'!CH125&lt;Z$194,0,10-(Z$195-'Indicator Data'!CH125)/(Z$195-Z$194)*10)),1))</f>
        <v>x</v>
      </c>
      <c r="AA122" s="93">
        <f>IF('Indicator Data'!CI125="No data","x",ROUND(IF('Indicator Data'!CI125&gt;AA$195,0,IF('Indicator Data'!CI125&lt;AA$194,10,(AA$195-'Indicator Data'!CI125)/(AA$195-AA$194)*10)),1))</f>
        <v>10</v>
      </c>
      <c r="AB122" s="94">
        <f t="shared" si="16"/>
        <v>4.5999999999999996</v>
      </c>
      <c r="AC122" s="95">
        <f t="shared" si="17"/>
        <v>3.1</v>
      </c>
      <c r="AD122" s="177"/>
    </row>
    <row r="123" spans="1:30" s="4" customFormat="1" x14ac:dyDescent="0.25">
      <c r="A123" s="126" t="str">
        <f>'Indicator Data'!A126</f>
        <v>Nepal</v>
      </c>
      <c r="B123" s="47" t="str">
        <f>'Indicator Data'!B126</f>
        <v>NPL</v>
      </c>
      <c r="C123" s="93">
        <f>IF('Indicator Data'!BR126="No data","x",ROUND(IF('Indicator Data'!BR126&gt;C$195,0,IF('Indicator Data'!BR126&lt;C$194,10,(C$195-'Indicator Data'!BR126)/(C$195-C$194)*10)),1))</f>
        <v>5.4</v>
      </c>
      <c r="D123" s="94">
        <f t="shared" si="9"/>
        <v>5.4</v>
      </c>
      <c r="E123" s="93">
        <f>IF('Indicator Data'!BT126="No data","x",ROUND(IF('Indicator Data'!BT126&gt;E$195,0,IF('Indicator Data'!BT126&lt;E$194,10,(E$195-'Indicator Data'!BT126)/(E$195-E$194)*10)),1))</f>
        <v>6.9</v>
      </c>
      <c r="F123" s="93">
        <f>IF('Indicator Data'!BS126="No data","x",ROUND(IF('Indicator Data'!BS126&gt;F$195,0,IF('Indicator Data'!BS126&lt;F$194,10,(F$195-'Indicator Data'!BS126)/(F$195-F$194)*10)),1))</f>
        <v>6.8</v>
      </c>
      <c r="G123" s="94">
        <f t="shared" si="10"/>
        <v>6.9</v>
      </c>
      <c r="H123" s="95">
        <f t="shared" si="11"/>
        <v>6.2</v>
      </c>
      <c r="I123" s="93">
        <f>IF('Indicator Data'!BV126="No data","x",ROUND(IF('Indicator Data'!BV126^2&gt;I$195,0,IF('Indicator Data'!BV126^2&lt;I$194,10,(I$195-'Indicator Data'!BV126^2)/(I$195-I$194)*10)),1))</f>
        <v>6.4</v>
      </c>
      <c r="J123" s="93">
        <f>IF(OR('Indicator Data'!BU126=0,'Indicator Data'!BU126="No data"),"x",ROUND(IF('Indicator Data'!BU126&gt;J$195,0,IF('Indicator Data'!BU126&lt;J$194,10,(J$195-'Indicator Data'!BU126)/(J$195-J$194)*10)),1))</f>
        <v>0.4</v>
      </c>
      <c r="K123" s="93">
        <f>IF('Indicator Data'!BW126="No data","x",ROUND(IF('Indicator Data'!BW126&gt;K$195,0,IF('Indicator Data'!BW126&lt;K$194,10,(K$195-'Indicator Data'!BW126)/(K$195-K$194)*10)),1))</f>
        <v>8</v>
      </c>
      <c r="L123" s="93">
        <f>IF('Indicator Data'!BX126="No data","x",ROUND(IF('Indicator Data'!BX126&gt;L$195,0,IF('Indicator Data'!BX126&lt;L$194,10,(L$195-'Indicator Data'!BX126)/(L$195-L$194)*10)),1))</f>
        <v>4.5</v>
      </c>
      <c r="M123" s="94">
        <f t="shared" si="12"/>
        <v>4.8</v>
      </c>
      <c r="N123" s="143">
        <f>IF('Indicator Data'!BY126="No data","x",'Indicator Data'!BY126/'Indicator Data'!CM126*100)</f>
        <v>15.347052668294383</v>
      </c>
      <c r="O123" s="93">
        <f t="shared" si="13"/>
        <v>8.6</v>
      </c>
      <c r="P123" s="93">
        <f>IF('Indicator Data'!BZ126="No data","x",ROUND(IF('Indicator Data'!BZ126&gt;P$195,0,IF('Indicator Data'!BZ126&lt;P$194,10,(P$195-'Indicator Data'!BZ126)/(P$195-P$194)*10)),1))</f>
        <v>4.2</v>
      </c>
      <c r="Q123" s="93">
        <f>IF('Indicator Data'!CA126="No data","x",ROUND(IF('Indicator Data'!CA126&gt;Q$195,0,IF('Indicator Data'!CA126&lt;Q$194,10,(Q$195-'Indicator Data'!CA126)/(Q$195-Q$194)*10)),1))</f>
        <v>2.2000000000000002</v>
      </c>
      <c r="R123" s="94">
        <f t="shared" si="14"/>
        <v>5</v>
      </c>
      <c r="S123" s="93">
        <f>IF('Indicator Data'!CB126="No data","x",ROUND(IF('Indicator Data'!CB126&gt;S$195,0,IF('Indicator Data'!CB126&lt;S$194,10,(S$195-'Indicator Data'!CB126)/(S$195-S$194)*10)),1))</f>
        <v>8.4</v>
      </c>
      <c r="T123" s="143">
        <f>IF('Indicator Data'!CD126="No data","x",ROUND(IF('Indicator Data'!CD126&gt;T$195,0,IF('Indicator Data'!CD126&lt;T$194,10,(T$195-'Indicator Data'!CD126)/(T$195-T$194)*10)),1))</f>
        <v>2</v>
      </c>
      <c r="U123" s="143">
        <f>IF('Indicator Data'!CE126="No data","x",ROUND(IF('Indicator Data'!CE126&gt;U$195,0,IF('Indicator Data'!CE126&lt;U$194,10,(U$195-'Indicator Data'!CE126)/(U$195-U$194)*10)),1))</f>
        <v>10</v>
      </c>
      <c r="V123" s="143">
        <f>IF('Indicator Data'!CF126="No data","x",ROUND(IF('Indicator Data'!CF126&gt;V$195,0,IF('Indicator Data'!CF126&lt;V$194,10,(V$195-'Indicator Data'!CF126)/(V$195-V$194)*10)),1))</f>
        <v>9</v>
      </c>
      <c r="W123" s="143">
        <f>IF('Indicator Data'!CC126="No data","x",ROUND(IF('Indicator Data'!CC126&gt;W$195,0,IF('Indicator Data'!CC126&lt;W$194,10,(W$195-'Indicator Data'!CC126)/(W$195-W$194)*10)),1))</f>
        <v>2.2999999999999998</v>
      </c>
      <c r="X123" s="93">
        <f t="shared" si="15"/>
        <v>7</v>
      </c>
      <c r="Y123" s="93">
        <f>IF('Indicator Data'!CG126="No data","x",ROUND(IF('Indicator Data'!CG126&gt;Y$195,0,IF('Indicator Data'!CG126&lt;Y$194,10,(Y$195-'Indicator Data'!CG126)/(Y$195-Y$194)*10)),1))</f>
        <v>9.6</v>
      </c>
      <c r="Z123" s="93">
        <f>IF('Indicator Data'!CH126="No data","x",ROUND(IF('Indicator Data'!CH126&gt;Z$195,10,IF('Indicator Data'!CH126&lt;Z$194,0,10-(Z$195-'Indicator Data'!CH126)/(Z$195-Z$194)*10)),1))</f>
        <v>2.9</v>
      </c>
      <c r="AA123" s="93">
        <f>IF('Indicator Data'!CI126="No data","x",ROUND(IF('Indicator Data'!CI126&gt;AA$195,0,IF('Indicator Data'!CI126&lt;AA$194,10,(AA$195-'Indicator Data'!CI126)/(AA$195-AA$194)*10)),1))</f>
        <v>10</v>
      </c>
      <c r="AB123" s="94">
        <f t="shared" si="16"/>
        <v>7</v>
      </c>
      <c r="AC123" s="95">
        <f t="shared" si="17"/>
        <v>5.6</v>
      </c>
      <c r="AD123" s="177"/>
    </row>
    <row r="124" spans="1:30" s="4" customFormat="1" x14ac:dyDescent="0.25">
      <c r="A124" s="126" t="str">
        <f>'Indicator Data'!A127</f>
        <v>Netherlands</v>
      </c>
      <c r="B124" s="47" t="str">
        <f>'Indicator Data'!B127</f>
        <v>NLD</v>
      </c>
      <c r="C124" s="93">
        <f>IF('Indicator Data'!BR127="No data","x",ROUND(IF('Indicator Data'!BR127&gt;C$195,0,IF('Indicator Data'!BR127&lt;C$194,10,(C$195-'Indicator Data'!BR127)/(C$195-C$194)*10)),1))</f>
        <v>1.7</v>
      </c>
      <c r="D124" s="94">
        <f t="shared" si="9"/>
        <v>1.7</v>
      </c>
      <c r="E124" s="93">
        <f>IF('Indicator Data'!BT127="No data","x",ROUND(IF('Indicator Data'!BT127&gt;E$195,0,IF('Indicator Data'!BT127&lt;E$194,10,(E$195-'Indicator Data'!BT127)/(E$195-E$194)*10)),1))</f>
        <v>1.8</v>
      </c>
      <c r="F124" s="93">
        <f>IF('Indicator Data'!BS127="No data","x",ROUND(IF('Indicator Data'!BS127&gt;F$195,0,IF('Indicator Data'!BS127&lt;F$194,10,(F$195-'Indicator Data'!BS127)/(F$195-F$194)*10)),1))</f>
        <v>1.3</v>
      </c>
      <c r="G124" s="94">
        <f t="shared" si="10"/>
        <v>1.6</v>
      </c>
      <c r="H124" s="95">
        <f t="shared" si="11"/>
        <v>1.7</v>
      </c>
      <c r="I124" s="93" t="str">
        <f>IF('Indicator Data'!BV127="No data","x",ROUND(IF('Indicator Data'!BV127^2&gt;I$195,0,IF('Indicator Data'!BV127^2&lt;I$194,10,(I$195-'Indicator Data'!BV127^2)/(I$195-I$194)*10)),1))</f>
        <v>x</v>
      </c>
      <c r="J124" s="93">
        <f>IF(OR('Indicator Data'!BU127=0,'Indicator Data'!BU127="No data"),"x",ROUND(IF('Indicator Data'!BU127&gt;J$195,0,IF('Indicator Data'!BU127&lt;J$194,10,(J$195-'Indicator Data'!BU127)/(J$195-J$194)*10)),1))</f>
        <v>0</v>
      </c>
      <c r="K124" s="93">
        <f>IF('Indicator Data'!BW127="No data","x",ROUND(IF('Indicator Data'!BW127&gt;K$195,0,IF('Indicator Data'!BW127&lt;K$194,10,(K$195-'Indicator Data'!BW127)/(K$195-K$194)*10)),1))</f>
        <v>1</v>
      </c>
      <c r="L124" s="93">
        <f>IF('Indicator Data'!BX127="No data","x",ROUND(IF('Indicator Data'!BX127&gt;L$195,0,IF('Indicator Data'!BX127&lt;L$194,10,(L$195-'Indicator Data'!BX127)/(L$195-L$194)*10)),1))</f>
        <v>3.6</v>
      </c>
      <c r="M124" s="94">
        <f t="shared" si="12"/>
        <v>1.5</v>
      </c>
      <c r="N124" s="143">
        <f>IF('Indicator Data'!BY127="No data","x",'Indicator Data'!BY127/'Indicator Data'!CM127*100)</f>
        <v>622.59116513489471</v>
      </c>
      <c r="O124" s="93">
        <f t="shared" si="13"/>
        <v>0</v>
      </c>
      <c r="P124" s="93">
        <f>IF('Indicator Data'!BZ127="No data","x",ROUND(IF('Indicator Data'!BZ127&gt;P$195,0,IF('Indicator Data'!BZ127&lt;P$194,10,(P$195-'Indicator Data'!BZ127)/(P$195-P$194)*10)),1))</f>
        <v>0.3</v>
      </c>
      <c r="Q124" s="93">
        <f>IF('Indicator Data'!CA127="No data","x",ROUND(IF('Indicator Data'!CA127&gt;Q$195,0,IF('Indicator Data'!CA127&lt;Q$194,10,(Q$195-'Indicator Data'!CA127)/(Q$195-Q$194)*10)),1))</f>
        <v>0</v>
      </c>
      <c r="R124" s="94">
        <f t="shared" si="14"/>
        <v>0.1</v>
      </c>
      <c r="S124" s="93">
        <f>IF('Indicator Data'!CB127="No data","x",ROUND(IF('Indicator Data'!CB127&gt;S$195,0,IF('Indicator Data'!CB127&lt;S$194,10,(S$195-'Indicator Data'!CB127)/(S$195-S$194)*10)),1))</f>
        <v>1.2</v>
      </c>
      <c r="T124" s="143">
        <f>IF('Indicator Data'!CD127="No data","x",ROUND(IF('Indicator Data'!CD127&gt;T$195,0,IF('Indicator Data'!CD127&lt;T$194,10,(T$195-'Indicator Data'!CD127)/(T$195-T$194)*10)),1))</f>
        <v>0.7</v>
      </c>
      <c r="U124" s="143">
        <f>IF('Indicator Data'!CE127="No data","x",ROUND(IF('Indicator Data'!CE127&gt;U$195,0,IF('Indicator Data'!CE127&lt;U$194,10,(U$195-'Indicator Data'!CE127)/(U$195-U$194)*10)),1))</f>
        <v>1.4</v>
      </c>
      <c r="V124" s="143">
        <f>IF('Indicator Data'!CF127="No data","x",ROUND(IF('Indicator Data'!CF127&gt;V$195,0,IF('Indicator Data'!CF127&lt;V$194,10,(V$195-'Indicator Data'!CF127)/(V$195-V$194)*10)),1))</f>
        <v>0.8</v>
      </c>
      <c r="W124" s="143">
        <f>IF('Indicator Data'!CC127="No data","x",ROUND(IF('Indicator Data'!CC127&gt;W$195,0,IF('Indicator Data'!CC127&lt;W$194,10,(W$195-'Indicator Data'!CC127)/(W$195-W$194)*10)),1))</f>
        <v>1.5</v>
      </c>
      <c r="X124" s="93">
        <f t="shared" si="15"/>
        <v>0.96666666666666645</v>
      </c>
      <c r="Y124" s="93">
        <f>IF('Indicator Data'!CG127="No data","x",ROUND(IF('Indicator Data'!CG127&gt;Y$195,0,IF('Indicator Data'!CG127&lt;Y$194,10,(Y$195-'Indicator Data'!CG127)/(Y$195-Y$194)*10)),1))</f>
        <v>0</v>
      </c>
      <c r="Z124" s="93">
        <f>IF('Indicator Data'!CH127="No data","x",ROUND(IF('Indicator Data'!CH127&gt;Z$195,10,IF('Indicator Data'!CH127&lt;Z$194,0,10-(Z$195-'Indicator Data'!CH127)/(Z$195-Z$194)*10)),1))</f>
        <v>0.1</v>
      </c>
      <c r="AA124" s="93">
        <f>IF('Indicator Data'!CI127="No data","x",ROUND(IF('Indicator Data'!CI127&gt;AA$195,0,IF('Indicator Data'!CI127&lt;AA$194,10,(AA$195-'Indicator Data'!CI127)/(AA$195-AA$194)*10)),1))</f>
        <v>10</v>
      </c>
      <c r="AB124" s="94">
        <f t="shared" si="16"/>
        <v>0.6</v>
      </c>
      <c r="AC124" s="95">
        <f t="shared" si="17"/>
        <v>0.7</v>
      </c>
      <c r="AD124" s="177"/>
    </row>
    <row r="125" spans="1:30" s="4" customFormat="1" x14ac:dyDescent="0.25">
      <c r="A125" s="126" t="str">
        <f>'Indicator Data'!A128</f>
        <v>New Zealand</v>
      </c>
      <c r="B125" s="47" t="str">
        <f>'Indicator Data'!B128</f>
        <v>NZL</v>
      </c>
      <c r="C125" s="93">
        <f>IF('Indicator Data'!BR128="No data","x",ROUND(IF('Indicator Data'!BR128&gt;C$195,0,IF('Indicator Data'!BR128&lt;C$194,10,(C$195-'Indicator Data'!BR128)/(C$195-C$194)*10)),1))</f>
        <v>2.6</v>
      </c>
      <c r="D125" s="94">
        <f t="shared" si="9"/>
        <v>2.6</v>
      </c>
      <c r="E125" s="93">
        <f>IF('Indicator Data'!BT128="No data","x",ROUND(IF('Indicator Data'!BT128&gt;E$195,0,IF('Indicator Data'!BT128&lt;E$194,10,(E$195-'Indicator Data'!BT128)/(E$195-E$194)*10)),1))</f>
        <v>1.3</v>
      </c>
      <c r="F125" s="93">
        <f>IF('Indicator Data'!BS128="No data","x",ROUND(IF('Indicator Data'!BS128&gt;F$195,0,IF('Indicator Data'!BS128&lt;F$194,10,(F$195-'Indicator Data'!BS128)/(F$195-F$194)*10)),1))</f>
        <v>1.5</v>
      </c>
      <c r="G125" s="94">
        <f t="shared" si="10"/>
        <v>1.4</v>
      </c>
      <c r="H125" s="95">
        <f t="shared" si="11"/>
        <v>2</v>
      </c>
      <c r="I125" s="93" t="str">
        <f>IF('Indicator Data'!BV128="No data","x",ROUND(IF('Indicator Data'!BV128^2&gt;I$195,0,IF('Indicator Data'!BV128^2&lt;I$194,10,(I$195-'Indicator Data'!BV128^2)/(I$195-I$194)*10)),1))</f>
        <v>x</v>
      </c>
      <c r="J125" s="93">
        <f>IF(OR('Indicator Data'!BU128=0,'Indicator Data'!BU128="No data"),"x",ROUND(IF('Indicator Data'!BU128&gt;J$195,0,IF('Indicator Data'!BU128&lt;J$194,10,(J$195-'Indicator Data'!BU128)/(J$195-J$194)*10)),1))</f>
        <v>0</v>
      </c>
      <c r="K125" s="93">
        <f>IF('Indicator Data'!BW128="No data","x",ROUND(IF('Indicator Data'!BW128&gt;K$195,0,IF('Indicator Data'!BW128&lt;K$194,10,(K$195-'Indicator Data'!BW128)/(K$195-K$194)*10)),1))</f>
        <v>1.2</v>
      </c>
      <c r="L125" s="93">
        <f>IF('Indicator Data'!BX128="No data","x",ROUND(IF('Indicator Data'!BX128&gt;L$195,0,IF('Indicator Data'!BX128&lt;L$194,10,(L$195-'Indicator Data'!BX128)/(L$195-L$194)*10)),1))</f>
        <v>3.8</v>
      </c>
      <c r="M125" s="94">
        <f t="shared" si="12"/>
        <v>1.7</v>
      </c>
      <c r="N125" s="143">
        <f>IF('Indicator Data'!BY128="No data","x",'Indicator Data'!BY128/'Indicator Data'!CM128*100)</f>
        <v>41.775853556644257</v>
      </c>
      <c r="O125" s="93">
        <f t="shared" si="13"/>
        <v>5.9</v>
      </c>
      <c r="P125" s="93">
        <f>IF('Indicator Data'!BZ128="No data","x",ROUND(IF('Indicator Data'!BZ128&gt;P$195,0,IF('Indicator Data'!BZ128&lt;P$194,10,(P$195-'Indicator Data'!BZ128)/(P$195-P$194)*10)),1))</f>
        <v>0</v>
      </c>
      <c r="Q125" s="93">
        <f>IF('Indicator Data'!CA128="No data","x",ROUND(IF('Indicator Data'!CA128&gt;Q$195,0,IF('Indicator Data'!CA128&lt;Q$194,10,(Q$195-'Indicator Data'!CA128)/(Q$195-Q$194)*10)),1))</f>
        <v>0</v>
      </c>
      <c r="R125" s="94">
        <f t="shared" si="14"/>
        <v>2</v>
      </c>
      <c r="S125" s="93">
        <f>IF('Indicator Data'!CB128="No data","x",ROUND(IF('Indicator Data'!CB128&gt;S$195,0,IF('Indicator Data'!CB128&lt;S$194,10,(S$195-'Indicator Data'!CB128)/(S$195-S$194)*10)),1))</f>
        <v>2.4</v>
      </c>
      <c r="T125" s="143">
        <f>IF('Indicator Data'!CD128="No data","x",ROUND(IF('Indicator Data'!CD128&gt;T$195,0,IF('Indicator Data'!CD128&lt;T$194,10,(T$195-'Indicator Data'!CD128)/(T$195-T$194)*10)),1))</f>
        <v>1.2</v>
      </c>
      <c r="U125" s="143">
        <f>IF('Indicator Data'!CE128="No data","x",ROUND(IF('Indicator Data'!CE128&gt;U$195,0,IF('Indicator Data'!CE128&lt;U$194,10,(U$195-'Indicator Data'!CE128)/(U$195-U$194)*10)),1))</f>
        <v>1.7</v>
      </c>
      <c r="V125" s="143">
        <f>IF('Indicator Data'!CF128="No data","x",ROUND(IF('Indicator Data'!CF128&gt;V$195,0,IF('Indicator Data'!CF128&lt;V$194,10,(V$195-'Indicator Data'!CF128)/(V$195-V$194)*10)),1))</f>
        <v>1</v>
      </c>
      <c r="W125" s="143">
        <f>IF('Indicator Data'!CC128="No data","x",ROUND(IF('Indicator Data'!CC128&gt;W$195,0,IF('Indicator Data'!CC128&lt;W$194,10,(W$195-'Indicator Data'!CC128)/(W$195-W$194)*10)),1))</f>
        <v>1.5</v>
      </c>
      <c r="X125" s="93">
        <f t="shared" si="15"/>
        <v>1.3</v>
      </c>
      <c r="Y125" s="93">
        <f>IF('Indicator Data'!CG128="No data","x",ROUND(IF('Indicator Data'!CG128&gt;Y$195,0,IF('Indicator Data'!CG128&lt;Y$194,10,(Y$195-'Indicator Data'!CG128)/(Y$195-Y$194)*10)),1))</f>
        <v>0</v>
      </c>
      <c r="Z125" s="93">
        <f>IF('Indicator Data'!CH128="No data","x",ROUND(IF('Indicator Data'!CH128&gt;Z$195,10,IF('Indicator Data'!CH128&lt;Z$194,0,10-(Z$195-'Indicator Data'!CH128)/(Z$195-Z$194)*10)),1))</f>
        <v>0.1</v>
      </c>
      <c r="AA125" s="93">
        <f>IF('Indicator Data'!CI128="No data","x",ROUND(IF('Indicator Data'!CI128&gt;AA$195,0,IF('Indicator Data'!CI128&lt;AA$194,10,(AA$195-'Indicator Data'!CI128)/(AA$195-AA$194)*10)),1))</f>
        <v>10</v>
      </c>
      <c r="AB125" s="94">
        <f t="shared" si="16"/>
        <v>1</v>
      </c>
      <c r="AC125" s="95">
        <f t="shared" si="17"/>
        <v>1.6</v>
      </c>
      <c r="AD125" s="177"/>
    </row>
    <row r="126" spans="1:30" s="4" customFormat="1" x14ac:dyDescent="0.25">
      <c r="A126" s="126" t="str">
        <f>'Indicator Data'!A129</f>
        <v>Nicaragua</v>
      </c>
      <c r="B126" s="47" t="str">
        <f>'Indicator Data'!B129</f>
        <v>NIC</v>
      </c>
      <c r="C126" s="93">
        <f>IF('Indicator Data'!BR129="No data","x",ROUND(IF('Indicator Data'!BR129&gt;C$195,0,IF('Indicator Data'!BR129&lt;C$194,10,(C$195-'Indicator Data'!BR129)/(C$195-C$194)*10)),1))</f>
        <v>4.7</v>
      </c>
      <c r="D126" s="94">
        <f t="shared" si="9"/>
        <v>4.7</v>
      </c>
      <c r="E126" s="93">
        <f>IF('Indicator Data'!BT129="No data","x",ROUND(IF('Indicator Data'!BT129&gt;E$195,0,IF('Indicator Data'!BT129&lt;E$194,10,(E$195-'Indicator Data'!BT129)/(E$195-E$194)*10)),1))</f>
        <v>7.5</v>
      </c>
      <c r="F126" s="93">
        <f>IF('Indicator Data'!BS129="No data","x",ROUND(IF('Indicator Data'!BS129&gt;F$195,0,IF('Indicator Data'!BS129&lt;F$194,10,(F$195-'Indicator Data'!BS129)/(F$195-F$194)*10)),1))</f>
        <v>6.3</v>
      </c>
      <c r="G126" s="94">
        <f t="shared" si="10"/>
        <v>6.9</v>
      </c>
      <c r="H126" s="95">
        <f t="shared" si="11"/>
        <v>5.8</v>
      </c>
      <c r="I126" s="93">
        <f>IF('Indicator Data'!BV129="No data","x",ROUND(IF('Indicator Data'!BV129^2&gt;I$195,0,IF('Indicator Data'!BV129^2&lt;I$194,10,(I$195-'Indicator Data'!BV129^2)/(I$195-I$194)*10)),1))</f>
        <v>3.5</v>
      </c>
      <c r="J126" s="93">
        <f>IF(OR('Indicator Data'!BU129=0,'Indicator Data'!BU129="No data"),"x",ROUND(IF('Indicator Data'!BU129&gt;J$195,0,IF('Indicator Data'!BU129&lt;J$194,10,(J$195-'Indicator Data'!BU129)/(J$195-J$194)*10)),1))</f>
        <v>1.3</v>
      </c>
      <c r="K126" s="93">
        <f>IF('Indicator Data'!BW129="No data","x",ROUND(IF('Indicator Data'!BW129&gt;K$195,0,IF('Indicator Data'!BW129&lt;K$194,10,(K$195-'Indicator Data'!BW129)/(K$195-K$194)*10)),1))</f>
        <v>7.5</v>
      </c>
      <c r="L126" s="93">
        <f>IF('Indicator Data'!BX129="No data","x",ROUND(IF('Indicator Data'!BX129&gt;L$195,0,IF('Indicator Data'!BX129&lt;L$194,10,(L$195-'Indicator Data'!BX129)/(L$195-L$194)*10)),1))</f>
        <v>4</v>
      </c>
      <c r="M126" s="94">
        <f t="shared" si="12"/>
        <v>4.0999999999999996</v>
      </c>
      <c r="N126" s="143">
        <f>IF('Indicator Data'!BY129="No data","x",'Indicator Data'!BY129/'Indicator Data'!CM129*100)</f>
        <v>14.957620076450059</v>
      </c>
      <c r="O126" s="93">
        <f t="shared" si="13"/>
        <v>8.6</v>
      </c>
      <c r="P126" s="93">
        <f>IF('Indicator Data'!BZ129="No data","x",ROUND(IF('Indicator Data'!BZ129&gt;P$195,0,IF('Indicator Data'!BZ129&lt;P$194,10,(P$195-'Indicator Data'!BZ129)/(P$195-P$194)*10)),1))</f>
        <v>2.8</v>
      </c>
      <c r="Q126" s="93">
        <f>IF('Indicator Data'!CA129="No data","x",ROUND(IF('Indicator Data'!CA129&gt;Q$195,0,IF('Indicator Data'!CA129&lt;Q$194,10,(Q$195-'Indicator Data'!CA129)/(Q$195-Q$194)*10)),1))</f>
        <v>3.7</v>
      </c>
      <c r="R126" s="94">
        <f t="shared" si="14"/>
        <v>5</v>
      </c>
      <c r="S126" s="93">
        <f>IF('Indicator Data'!CB129="No data","x",ROUND(IF('Indicator Data'!CB129&gt;S$195,0,IF('Indicator Data'!CB129&lt;S$194,10,(S$195-'Indicator Data'!CB129)/(S$195-S$194)*10)),1))</f>
        <v>7.5</v>
      </c>
      <c r="T126" s="143">
        <f>IF('Indicator Data'!CD129="No data","x",ROUND(IF('Indicator Data'!CD129&gt;T$195,0,IF('Indicator Data'!CD129&lt;T$194,10,(T$195-'Indicator Data'!CD129)/(T$195-T$194)*10)),1))</f>
        <v>0.2</v>
      </c>
      <c r="U126" s="143" t="str">
        <f>IF('Indicator Data'!CE129="No data","x",ROUND(IF('Indicator Data'!CE129&gt;U$195,0,IF('Indicator Data'!CE129&lt;U$194,10,(U$195-'Indicator Data'!CE129)/(U$195-U$194)*10)),1))</f>
        <v>x</v>
      </c>
      <c r="V126" s="143">
        <f>IF('Indicator Data'!CF129="No data","x",ROUND(IF('Indicator Data'!CF129&gt;V$195,0,IF('Indicator Data'!CF129&lt;V$194,10,(V$195-'Indicator Data'!CF129)/(V$195-V$194)*10)),1))</f>
        <v>0.2</v>
      </c>
      <c r="W126" s="143">
        <f>IF('Indicator Data'!CC129="No data","x",ROUND(IF('Indicator Data'!CC129&gt;W$195,0,IF('Indicator Data'!CC129&lt;W$194,10,(W$195-'Indicator Data'!CC129)/(W$195-W$194)*10)),1))</f>
        <v>0</v>
      </c>
      <c r="X126" s="93">
        <f t="shared" si="15"/>
        <v>0.2</v>
      </c>
      <c r="Y126" s="93">
        <f>IF('Indicator Data'!CG129="No data","x",ROUND(IF('Indicator Data'!CG129&gt;Y$195,0,IF('Indicator Data'!CG129&lt;Y$194,10,(Y$195-'Indicator Data'!CG129)/(Y$195-Y$194)*10)),1))</f>
        <v>8.5</v>
      </c>
      <c r="Z126" s="93">
        <f>IF('Indicator Data'!CH129="No data","x",ROUND(IF('Indicator Data'!CH129&gt;Z$195,10,IF('Indicator Data'!CH129&lt;Z$194,0,10-(Z$195-'Indicator Data'!CH129)/(Z$195-Z$194)*10)),1))</f>
        <v>1.7</v>
      </c>
      <c r="AA126" s="93">
        <f>IF('Indicator Data'!CI129="No data","x",ROUND(IF('Indicator Data'!CI129&gt;AA$195,0,IF('Indicator Data'!CI129&lt;AA$194,10,(AA$195-'Indicator Data'!CI129)/(AA$195-AA$194)*10)),1))</f>
        <v>10</v>
      </c>
      <c r="AB126" s="94">
        <f t="shared" si="16"/>
        <v>4.5</v>
      </c>
      <c r="AC126" s="95">
        <f t="shared" si="17"/>
        <v>4.5</v>
      </c>
      <c r="AD126" s="177"/>
    </row>
    <row r="127" spans="1:30" s="4" customFormat="1" x14ac:dyDescent="0.25">
      <c r="A127" s="126" t="str">
        <f>'Indicator Data'!A130</f>
        <v>Niger</v>
      </c>
      <c r="B127" s="47" t="str">
        <f>'Indicator Data'!B130</f>
        <v>NER</v>
      </c>
      <c r="C127" s="93">
        <f>IF('Indicator Data'!BR130="No data","x",ROUND(IF('Indicator Data'!BR130&gt;C$195,0,IF('Indicator Data'!BR130&lt;C$194,10,(C$195-'Indicator Data'!BR130)/(C$195-C$194)*10)),1))</f>
        <v>5.3</v>
      </c>
      <c r="D127" s="94">
        <f t="shared" si="9"/>
        <v>5.3</v>
      </c>
      <c r="E127" s="93">
        <f>IF('Indicator Data'!BT130="No data","x",ROUND(IF('Indicator Data'!BT130&gt;E$195,0,IF('Indicator Data'!BT130&lt;E$194,10,(E$195-'Indicator Data'!BT130)/(E$195-E$194)*10)),1))</f>
        <v>6.6</v>
      </c>
      <c r="F127" s="93">
        <f>IF('Indicator Data'!BS130="No data","x",ROUND(IF('Indicator Data'!BS130&gt;F$195,0,IF('Indicator Data'!BS130&lt;F$194,10,(F$195-'Indicator Data'!BS130)/(F$195-F$194)*10)),1))</f>
        <v>6.3</v>
      </c>
      <c r="G127" s="94">
        <f t="shared" si="10"/>
        <v>6.5</v>
      </c>
      <c r="H127" s="95">
        <f t="shared" si="11"/>
        <v>5.9</v>
      </c>
      <c r="I127" s="93">
        <f>IF('Indicator Data'!BV130="No data","x",ROUND(IF('Indicator Data'!BV130^2&gt;I$195,0,IF('Indicator Data'!BV130^2&lt;I$194,10,(I$195-'Indicator Data'!BV130^2)/(I$195-I$194)*10)),1))</f>
        <v>10</v>
      </c>
      <c r="J127" s="93">
        <f>IF(OR('Indicator Data'!BU130=0,'Indicator Data'!BU130="No data"),"x",ROUND(IF('Indicator Data'!BU130&gt;J$195,0,IF('Indicator Data'!BU130&lt;J$194,10,(J$195-'Indicator Data'!BU130)/(J$195-J$194)*10)),1))</f>
        <v>8</v>
      </c>
      <c r="K127" s="93">
        <f>IF('Indicator Data'!BW130="No data","x",ROUND(IF('Indicator Data'!BW130&gt;K$195,0,IF('Indicator Data'!BW130&lt;K$194,10,(K$195-'Indicator Data'!BW130)/(K$195-K$194)*10)),1))</f>
        <v>9.6</v>
      </c>
      <c r="L127" s="93">
        <f>IF('Indicator Data'!BX130="No data","x",ROUND(IF('Indicator Data'!BX130&gt;L$195,0,IF('Indicator Data'!BX130&lt;L$194,10,(L$195-'Indicator Data'!BX130)/(L$195-L$194)*10)),1))</f>
        <v>7.8</v>
      </c>
      <c r="M127" s="94">
        <f t="shared" si="12"/>
        <v>8.9</v>
      </c>
      <c r="N127" s="143">
        <f>IF('Indicator Data'!BY130="No data","x",'Indicator Data'!BY130/'Indicator Data'!CM130*100)</f>
        <v>3.8683192547564542</v>
      </c>
      <c r="O127" s="93">
        <f t="shared" si="13"/>
        <v>9.6999999999999993</v>
      </c>
      <c r="P127" s="93">
        <f>IF('Indicator Data'!BZ130="No data","x",ROUND(IF('Indicator Data'!BZ130&gt;P$195,0,IF('Indicator Data'!BZ130&lt;P$194,10,(P$195-'Indicator Data'!BZ130)/(P$195-P$194)*10)),1))</f>
        <v>9.6</v>
      </c>
      <c r="Q127" s="93">
        <f>IF('Indicator Data'!CA130="No data","x",ROUND(IF('Indicator Data'!CA130&gt;Q$195,0,IF('Indicator Data'!CA130&lt;Q$194,10,(Q$195-'Indicator Data'!CA130)/(Q$195-Q$194)*10)),1))</f>
        <v>9.9</v>
      </c>
      <c r="R127" s="94">
        <f t="shared" si="14"/>
        <v>9.6999999999999993</v>
      </c>
      <c r="S127" s="93">
        <f>IF('Indicator Data'!CB130="No data","x",ROUND(IF('Indicator Data'!CB130&gt;S$195,0,IF('Indicator Data'!CB130&lt;S$194,10,(S$195-'Indicator Data'!CB130)/(S$195-S$194)*10)),1))</f>
        <v>9.9</v>
      </c>
      <c r="T127" s="143">
        <f>IF('Indicator Data'!CD130="No data","x",ROUND(IF('Indicator Data'!CD130&gt;T$195,0,IF('Indicator Data'!CD130&lt;T$194,10,(T$195-'Indicator Data'!CD130)/(T$195-T$194)*10)),1))</f>
        <v>5.4</v>
      </c>
      <c r="U127" s="143">
        <f>IF('Indicator Data'!CE130="No data","x",ROUND(IF('Indicator Data'!CE130&gt;U$195,0,IF('Indicator Data'!CE130&lt;U$194,10,(U$195-'Indicator Data'!CE130)/(U$195-U$194)*10)),1))</f>
        <v>10</v>
      </c>
      <c r="V127" s="143">
        <f>IF('Indicator Data'!CF130="No data","x",ROUND(IF('Indicator Data'!CF130&gt;V$195,0,IF('Indicator Data'!CF130&lt;V$194,10,(V$195-'Indicator Data'!CF130)/(V$195-V$194)*10)),1))</f>
        <v>5.9</v>
      </c>
      <c r="W127" s="143">
        <f>IF('Indicator Data'!CC130="No data","x",ROUND(IF('Indicator Data'!CC130&gt;W$195,0,IF('Indicator Data'!CC130&lt;W$194,10,(W$195-'Indicator Data'!CC130)/(W$195-W$194)*10)),1))</f>
        <v>5.4</v>
      </c>
      <c r="X127" s="93">
        <f t="shared" si="15"/>
        <v>7.1000000000000005</v>
      </c>
      <c r="Y127" s="93">
        <f>IF('Indicator Data'!CG130="No data","x",ROUND(IF('Indicator Data'!CG130&gt;Y$195,0,IF('Indicator Data'!CG130&lt;Y$194,10,(Y$195-'Indicator Data'!CG130)/(Y$195-Y$194)*10)),1))</f>
        <v>10</v>
      </c>
      <c r="Z127" s="93">
        <f>IF('Indicator Data'!CH130="No data","x",ROUND(IF('Indicator Data'!CH130&gt;Z$195,10,IF('Indicator Data'!CH130&lt;Z$194,0,10-(Z$195-'Indicator Data'!CH130)/(Z$195-Z$194)*10)),1))</f>
        <v>6.1</v>
      </c>
      <c r="AA127" s="93">
        <f>IF('Indicator Data'!CI130="No data","x",ROUND(IF('Indicator Data'!CI130&gt;AA$195,0,IF('Indicator Data'!CI130&lt;AA$194,10,(AA$195-'Indicator Data'!CI130)/(AA$195-AA$194)*10)),1))</f>
        <v>10</v>
      </c>
      <c r="AB127" s="94">
        <f t="shared" si="16"/>
        <v>8.3000000000000007</v>
      </c>
      <c r="AC127" s="95">
        <f t="shared" si="17"/>
        <v>9</v>
      </c>
      <c r="AD127" s="177"/>
    </row>
    <row r="128" spans="1:30" s="4" customFormat="1" x14ac:dyDescent="0.25">
      <c r="A128" s="126" t="str">
        <f>'Indicator Data'!A131</f>
        <v>Nigeria</v>
      </c>
      <c r="B128" s="47" t="str">
        <f>'Indicator Data'!B131</f>
        <v>NGA</v>
      </c>
      <c r="C128" s="93">
        <f>IF('Indicator Data'!BR131="No data","x",ROUND(IF('Indicator Data'!BR131&gt;C$195,0,IF('Indicator Data'!BR131&lt;C$194,10,(C$195-'Indicator Data'!BR131)/(C$195-C$194)*10)),1))</f>
        <v>2.8</v>
      </c>
      <c r="D128" s="94">
        <f t="shared" si="9"/>
        <v>2.8</v>
      </c>
      <c r="E128" s="93">
        <f>IF('Indicator Data'!BT131="No data","x",ROUND(IF('Indicator Data'!BT131&gt;E$195,0,IF('Indicator Data'!BT131&lt;E$194,10,(E$195-'Indicator Data'!BT131)/(E$195-E$194)*10)),1))</f>
        <v>7.3</v>
      </c>
      <c r="F128" s="93">
        <f>IF('Indicator Data'!BS131="No data","x",ROUND(IF('Indicator Data'!BS131&gt;F$195,0,IF('Indicator Data'!BS131&lt;F$194,10,(F$195-'Indicator Data'!BS131)/(F$195-F$194)*10)),1))</f>
        <v>6.9</v>
      </c>
      <c r="G128" s="94">
        <f t="shared" si="10"/>
        <v>7.1</v>
      </c>
      <c r="H128" s="95">
        <f t="shared" si="11"/>
        <v>5</v>
      </c>
      <c r="I128" s="93">
        <f>IF('Indicator Data'!BV131="No data","x",ROUND(IF('Indicator Data'!BV131^2&gt;I$195,0,IF('Indicator Data'!BV131^2&lt;I$194,10,(I$195-'Indicator Data'!BV131^2)/(I$195-I$194)*10)),1))</f>
        <v>7.1</v>
      </c>
      <c r="J128" s="93">
        <f>IF(OR('Indicator Data'!BU131=0,'Indicator Data'!BU131="No data"),"x",ROUND(IF('Indicator Data'!BU131&gt;J$195,0,IF('Indicator Data'!BU131&lt;J$194,10,(J$195-'Indicator Data'!BU131)/(J$195-J$194)*10)),1))</f>
        <v>4.5999999999999996</v>
      </c>
      <c r="K128" s="93">
        <f>IF('Indicator Data'!BW131="No data","x",ROUND(IF('Indicator Data'!BW131&gt;K$195,0,IF('Indicator Data'!BW131&lt;K$194,10,(K$195-'Indicator Data'!BW131)/(K$195-K$194)*10)),1))</f>
        <v>7.4</v>
      </c>
      <c r="L128" s="93">
        <f>IF('Indicator Data'!BX131="No data","x",ROUND(IF('Indicator Data'!BX131&gt;L$195,0,IF('Indicator Data'!BX131&lt;L$194,10,(L$195-'Indicator Data'!BX131)/(L$195-L$194)*10)),1))</f>
        <v>6.1</v>
      </c>
      <c r="M128" s="94">
        <f t="shared" si="12"/>
        <v>6.3</v>
      </c>
      <c r="N128" s="143">
        <f>IF('Indicator Data'!BY131="No data","x",'Indicator Data'!BY131/'Indicator Data'!CM131*100)</f>
        <v>10.760126047190839</v>
      </c>
      <c r="O128" s="93">
        <f t="shared" si="13"/>
        <v>9</v>
      </c>
      <c r="P128" s="93">
        <f>IF('Indicator Data'!BZ131="No data","x",ROUND(IF('Indicator Data'!BZ131&gt;P$195,0,IF('Indicator Data'!BZ131&lt;P$194,10,(P$195-'Indicator Data'!BZ131)/(P$195-P$194)*10)),1))</f>
        <v>6.8</v>
      </c>
      <c r="Q128" s="93">
        <f>IF('Indicator Data'!CA131="No data","x",ROUND(IF('Indicator Data'!CA131&gt;Q$195,0,IF('Indicator Data'!CA131&lt;Q$194,10,(Q$195-'Indicator Data'!CA131)/(Q$195-Q$194)*10)),1))</f>
        <v>5.7</v>
      </c>
      <c r="R128" s="94">
        <f t="shared" si="14"/>
        <v>7.2</v>
      </c>
      <c r="S128" s="93">
        <f>IF('Indicator Data'!CB131="No data","x",ROUND(IF('Indicator Data'!CB131&gt;S$195,0,IF('Indicator Data'!CB131&lt;S$194,10,(S$195-'Indicator Data'!CB131)/(S$195-S$194)*10)),1))</f>
        <v>9</v>
      </c>
      <c r="T128" s="143">
        <f>IF('Indicator Data'!CD131="No data","x",ROUND(IF('Indicator Data'!CD131&gt;T$195,0,IF('Indicator Data'!CD131&lt;T$194,10,(T$195-'Indicator Data'!CD131)/(T$195-T$194)*10)),1))</f>
        <v>8.5</v>
      </c>
      <c r="U128" s="143" t="str">
        <f>IF('Indicator Data'!CE131="No data","x",ROUND(IF('Indicator Data'!CE131&gt;U$195,0,IF('Indicator Data'!CE131&lt;U$194,10,(U$195-'Indicator Data'!CE131)/(U$195-U$194)*10)),1))</f>
        <v>x</v>
      </c>
      <c r="V128" s="143">
        <f>IF('Indicator Data'!CF131="No data","x",ROUND(IF('Indicator Data'!CF131&gt;V$195,0,IF('Indicator Data'!CF131&lt;V$194,10,(V$195-'Indicator Data'!CF131)/(V$195-V$194)*10)),1))</f>
        <v>10</v>
      </c>
      <c r="W128" s="143">
        <f>IF('Indicator Data'!CC131="No data","x",ROUND(IF('Indicator Data'!CC131&gt;W$195,0,IF('Indicator Data'!CC131&lt;W$194,10,(W$195-'Indicator Data'!CC131)/(W$195-W$194)*10)),1))</f>
        <v>10</v>
      </c>
      <c r="X128" s="93">
        <f t="shared" si="15"/>
        <v>9.25</v>
      </c>
      <c r="Y128" s="93">
        <f>IF('Indicator Data'!CG131="No data","x",ROUND(IF('Indicator Data'!CG131&gt;Y$195,0,IF('Indicator Data'!CG131&lt;Y$194,10,(Y$195-'Indicator Data'!CG131)/(Y$195-Y$194)*10)),1))</f>
        <v>9.4</v>
      </c>
      <c r="Z128" s="93">
        <f>IF('Indicator Data'!CH131="No data","x",ROUND(IF('Indicator Data'!CH131&gt;Z$195,10,IF('Indicator Data'!CH131&lt;Z$194,0,10-(Z$195-'Indicator Data'!CH131)/(Z$195-Z$194)*10)),1))</f>
        <v>9</v>
      </c>
      <c r="AA128" s="93">
        <f>IF('Indicator Data'!CI131="No data","x",ROUND(IF('Indicator Data'!CI131&gt;AA$195,0,IF('Indicator Data'!CI131&lt;AA$194,10,(AA$195-'Indicator Data'!CI131)/(AA$195-AA$194)*10)),1))</f>
        <v>10</v>
      </c>
      <c r="AB128" s="94">
        <f t="shared" si="16"/>
        <v>9.1999999999999993</v>
      </c>
      <c r="AC128" s="95">
        <f t="shared" si="17"/>
        <v>7.6</v>
      </c>
      <c r="AD128" s="177"/>
    </row>
    <row r="129" spans="1:30" s="4" customFormat="1" x14ac:dyDescent="0.25">
      <c r="A129" s="126" t="str">
        <f>'Indicator Data'!A132</f>
        <v>North Macedonia</v>
      </c>
      <c r="B129" s="47" t="str">
        <f>'Indicator Data'!B132</f>
        <v>MKD</v>
      </c>
      <c r="C129" s="93">
        <f>IF('Indicator Data'!BR132="No data","x",ROUND(IF('Indicator Data'!BR132&gt;C$195,0,IF('Indicator Data'!BR132&lt;C$194,10,(C$195-'Indicator Data'!BR132)/(C$195-C$194)*10)),1))</f>
        <v>3.8</v>
      </c>
      <c r="D129" s="94">
        <f t="shared" si="9"/>
        <v>3.8</v>
      </c>
      <c r="E129" s="93">
        <f>IF('Indicator Data'!BT132="No data","x",ROUND(IF('Indicator Data'!BT132&gt;E$195,0,IF('Indicator Data'!BT132&lt;E$194,10,(E$195-'Indicator Data'!BT132)/(E$195-E$194)*10)),1))</f>
        <v>6.3</v>
      </c>
      <c r="F129" s="93">
        <f>IF('Indicator Data'!BS132="No data","x",ROUND(IF('Indicator Data'!BS132&gt;F$195,0,IF('Indicator Data'!BS132&lt;F$194,10,(F$195-'Indicator Data'!BS132)/(F$195-F$194)*10)),1))</f>
        <v>4.7</v>
      </c>
      <c r="G129" s="94">
        <f t="shared" si="10"/>
        <v>5.5</v>
      </c>
      <c r="H129" s="95">
        <f t="shared" si="11"/>
        <v>4.7</v>
      </c>
      <c r="I129" s="93">
        <f>IF('Indicator Data'!BV132="No data","x",ROUND(IF('Indicator Data'!BV132^2&gt;I$195,0,IF('Indicator Data'!BV132^2&lt;I$194,10,(I$195-'Indicator Data'!BV132^2)/(I$195-I$194)*10)),1))</f>
        <v>0.5</v>
      </c>
      <c r="J129" s="93">
        <f>IF(OR('Indicator Data'!BU132=0,'Indicator Data'!BU132="No data"),"x",ROUND(IF('Indicator Data'!BU132&gt;J$195,0,IF('Indicator Data'!BU132&lt;J$194,10,(J$195-'Indicator Data'!BU132)/(J$195-J$194)*10)),1))</f>
        <v>0</v>
      </c>
      <c r="K129" s="93">
        <f>IF('Indicator Data'!BW132="No data","x",ROUND(IF('Indicator Data'!BW132&gt;K$195,0,IF('Indicator Data'!BW132&lt;K$194,10,(K$195-'Indicator Data'!BW132)/(K$195-K$194)*10)),1))</f>
        <v>2.8</v>
      </c>
      <c r="L129" s="93">
        <f>IF('Indicator Data'!BX132="No data","x",ROUND(IF('Indicator Data'!BX132&gt;L$195,0,IF('Indicator Data'!BX132&lt;L$194,10,(L$195-'Indicator Data'!BX132)/(L$195-L$194)*10)),1))</f>
        <v>5.0999999999999996</v>
      </c>
      <c r="M129" s="94">
        <f t="shared" si="12"/>
        <v>2.1</v>
      </c>
      <c r="N129" s="143">
        <f>IF('Indicator Data'!BY132="No data","x",'Indicator Data'!BY132/'Indicator Data'!CM132*100)</f>
        <v>55.511498810467884</v>
      </c>
      <c r="O129" s="93">
        <f t="shared" si="13"/>
        <v>4.5</v>
      </c>
      <c r="P129" s="93">
        <f>IF('Indicator Data'!BZ132="No data","x",ROUND(IF('Indicator Data'!BZ132&gt;P$195,0,IF('Indicator Data'!BZ132&lt;P$194,10,(P$195-'Indicator Data'!BZ132)/(P$195-P$194)*10)),1))</f>
        <v>0.1</v>
      </c>
      <c r="Q129" s="93">
        <f>IF('Indicator Data'!CA132="No data","x",ROUND(IF('Indicator Data'!CA132&gt;Q$195,0,IF('Indicator Data'!CA132&lt;Q$194,10,(Q$195-'Indicator Data'!CA132)/(Q$195-Q$194)*10)),1))</f>
        <v>1.4</v>
      </c>
      <c r="R129" s="94">
        <f t="shared" si="14"/>
        <v>2</v>
      </c>
      <c r="S129" s="93">
        <f>IF('Indicator Data'!CB132="No data","x",ROUND(IF('Indicator Data'!CB132&gt;S$195,0,IF('Indicator Data'!CB132&lt;S$194,10,(S$195-'Indicator Data'!CB132)/(S$195-S$194)*10)),1))</f>
        <v>2.8</v>
      </c>
      <c r="T129" s="143">
        <f>IF('Indicator Data'!CD132="No data","x",ROUND(IF('Indicator Data'!CD132&gt;T$195,0,IF('Indicator Data'!CD132&lt;T$194,10,(T$195-'Indicator Data'!CD132)/(T$195-T$194)*10)),1))</f>
        <v>0.7</v>
      </c>
      <c r="U129" s="143">
        <f>IF('Indicator Data'!CE132="No data","x",ROUND(IF('Indicator Data'!CE132&gt;U$195,0,IF('Indicator Data'!CE132&lt;U$194,10,(U$195-'Indicator Data'!CE132)/(U$195-U$194)*10)),1))</f>
        <v>1</v>
      </c>
      <c r="V129" s="143" t="str">
        <f>IF('Indicator Data'!CF132="No data","x",ROUND(IF('Indicator Data'!CF132&gt;V$195,0,IF('Indicator Data'!CF132&lt;V$194,10,(V$195-'Indicator Data'!CF132)/(V$195-V$194)*10)),1))</f>
        <v>x</v>
      </c>
      <c r="W129" s="143">
        <f>IF('Indicator Data'!CC132="No data","x",ROUND(IF('Indicator Data'!CC132&gt;W$195,0,IF('Indicator Data'!CC132&lt;W$194,10,(W$195-'Indicator Data'!CC132)/(W$195-W$194)*10)),1))</f>
        <v>4.0999999999999996</v>
      </c>
      <c r="X129" s="93">
        <f t="shared" si="15"/>
        <v>0.85</v>
      </c>
      <c r="Y129" s="93">
        <f>IF('Indicator Data'!CG132="No data","x",ROUND(IF('Indicator Data'!CG132&gt;Y$195,0,IF('Indicator Data'!CG132&lt;Y$194,10,(Y$195-'Indicator Data'!CG132)/(Y$195-Y$194)*10)),1))</f>
        <v>7</v>
      </c>
      <c r="Z129" s="93">
        <f>IF('Indicator Data'!CH132="No data","x",ROUND(IF('Indicator Data'!CH132&gt;Z$195,10,IF('Indicator Data'!CH132&lt;Z$194,0,10-(Z$195-'Indicator Data'!CH132)/(Z$195-Z$194)*10)),1))</f>
        <v>0.1</v>
      </c>
      <c r="AA129" s="93">
        <f>IF('Indicator Data'!CI132="No data","x",ROUND(IF('Indicator Data'!CI132&gt;AA$195,0,IF('Indicator Data'!CI132&lt;AA$194,10,(AA$195-'Indicator Data'!CI132)/(AA$195-AA$194)*10)),1))</f>
        <v>10</v>
      </c>
      <c r="AB129" s="94">
        <f t="shared" si="16"/>
        <v>2.7</v>
      </c>
      <c r="AC129" s="95">
        <f t="shared" si="17"/>
        <v>2.2999999999999998</v>
      </c>
      <c r="AD129" s="177"/>
    </row>
    <row r="130" spans="1:30" s="4" customFormat="1" x14ac:dyDescent="0.25">
      <c r="A130" s="126" t="str">
        <f>'Indicator Data'!A133</f>
        <v>Norway</v>
      </c>
      <c r="B130" s="47" t="str">
        <f>'Indicator Data'!B133</f>
        <v>NOR</v>
      </c>
      <c r="C130" s="93">
        <f>IF('Indicator Data'!BR133="No data","x",ROUND(IF('Indicator Data'!BR133&gt;C$195,0,IF('Indicator Data'!BR133&lt;C$194,10,(C$195-'Indicator Data'!BR133)/(C$195-C$194)*10)),1))</f>
        <v>2.2999999999999998</v>
      </c>
      <c r="D130" s="94">
        <f t="shared" si="9"/>
        <v>2.2999999999999998</v>
      </c>
      <c r="E130" s="93">
        <f>IF('Indicator Data'!BT133="No data","x",ROUND(IF('Indicator Data'!BT133&gt;E$195,0,IF('Indicator Data'!BT133&lt;E$194,10,(E$195-'Indicator Data'!BT133)/(E$195-E$194)*10)),1))</f>
        <v>1.6</v>
      </c>
      <c r="F130" s="93">
        <f>IF('Indicator Data'!BS133="No data","x",ROUND(IF('Indicator Data'!BS133&gt;F$195,0,IF('Indicator Data'!BS133&lt;F$194,10,(F$195-'Indicator Data'!BS133)/(F$195-F$194)*10)),1))</f>
        <v>1</v>
      </c>
      <c r="G130" s="94">
        <f t="shared" si="10"/>
        <v>1.3</v>
      </c>
      <c r="H130" s="95">
        <f t="shared" si="11"/>
        <v>1.8</v>
      </c>
      <c r="I130" s="93" t="str">
        <f>IF('Indicator Data'!BV133="No data","x",ROUND(IF('Indicator Data'!BV133^2&gt;I$195,0,IF('Indicator Data'!BV133^2&lt;I$194,10,(I$195-'Indicator Data'!BV133^2)/(I$195-I$194)*10)),1))</f>
        <v>x</v>
      </c>
      <c r="J130" s="93">
        <f>IF(OR('Indicator Data'!BU133=0,'Indicator Data'!BU133="No data"),"x",ROUND(IF('Indicator Data'!BU133&gt;J$195,0,IF('Indicator Data'!BU133&lt;J$194,10,(J$195-'Indicator Data'!BU133)/(J$195-J$194)*10)),1))</f>
        <v>0</v>
      </c>
      <c r="K130" s="93">
        <f>IF('Indicator Data'!BW133="No data","x",ROUND(IF('Indicator Data'!BW133&gt;K$195,0,IF('Indicator Data'!BW133&lt;K$194,10,(K$195-'Indicator Data'!BW133)/(K$195-K$194)*10)),1))</f>
        <v>0.3</v>
      </c>
      <c r="L130" s="93">
        <f>IF('Indicator Data'!BX133="No data","x",ROUND(IF('Indicator Data'!BX133&gt;L$195,0,IF('Indicator Data'!BX133&lt;L$194,10,(L$195-'Indicator Data'!BX133)/(L$195-L$194)*10)),1))</f>
        <v>4.5999999999999996</v>
      </c>
      <c r="M130" s="94">
        <f t="shared" si="12"/>
        <v>1.6</v>
      </c>
      <c r="N130" s="143">
        <f>IF('Indicator Data'!BY133="No data","x",'Indicator Data'!BY133/'Indicator Data'!CM133*100)</f>
        <v>46.014790468364829</v>
      </c>
      <c r="O130" s="93">
        <f t="shared" si="13"/>
        <v>5.5</v>
      </c>
      <c r="P130" s="93">
        <f>IF('Indicator Data'!BZ133="No data","x",ROUND(IF('Indicator Data'!BZ133&gt;P$195,0,IF('Indicator Data'!BZ133&lt;P$194,10,(P$195-'Indicator Data'!BZ133)/(P$195-P$194)*10)),1))</f>
        <v>0.2</v>
      </c>
      <c r="Q130" s="93">
        <f>IF('Indicator Data'!CA133="No data","x",ROUND(IF('Indicator Data'!CA133&gt;Q$195,0,IF('Indicator Data'!CA133&lt;Q$194,10,(Q$195-'Indicator Data'!CA133)/(Q$195-Q$194)*10)),1))</f>
        <v>0</v>
      </c>
      <c r="R130" s="94">
        <f t="shared" si="14"/>
        <v>1.9</v>
      </c>
      <c r="S130" s="93">
        <f>IF('Indicator Data'!CB133="No data","x",ROUND(IF('Indicator Data'!CB133&gt;S$195,0,IF('Indicator Data'!CB133&lt;S$194,10,(S$195-'Indicator Data'!CB133)/(S$195-S$194)*10)),1))</f>
        <v>0</v>
      </c>
      <c r="T130" s="143">
        <f>IF('Indicator Data'!CD133="No data","x",ROUND(IF('Indicator Data'!CD133&gt;T$195,0,IF('Indicator Data'!CD133&lt;T$194,10,(T$195-'Indicator Data'!CD133)/(T$195-T$194)*10)),1))</f>
        <v>0.5</v>
      </c>
      <c r="U130" s="143">
        <f>IF('Indicator Data'!CE133="No data","x",ROUND(IF('Indicator Data'!CE133&gt;U$195,0,IF('Indicator Data'!CE133&lt;U$194,10,(U$195-'Indicator Data'!CE133)/(U$195-U$194)*10)),1))</f>
        <v>1.4</v>
      </c>
      <c r="V130" s="143">
        <f>IF('Indicator Data'!CF133="No data","x",ROUND(IF('Indicator Data'!CF133&gt;V$195,0,IF('Indicator Data'!CF133&lt;V$194,10,(V$195-'Indicator Data'!CF133)/(V$195-V$194)*10)),1))</f>
        <v>0.8</v>
      </c>
      <c r="W130" s="143">
        <f>IF('Indicator Data'!CC133="No data","x",ROUND(IF('Indicator Data'!CC133&gt;W$195,0,IF('Indicator Data'!CC133&lt;W$194,10,(W$195-'Indicator Data'!CC133)/(W$195-W$194)*10)),1))</f>
        <v>0.8</v>
      </c>
      <c r="X130" s="93">
        <f t="shared" si="15"/>
        <v>0.9</v>
      </c>
      <c r="Y130" s="93">
        <f>IF('Indicator Data'!CG133="No data","x",ROUND(IF('Indicator Data'!CG133&gt;Y$195,0,IF('Indicator Data'!CG133&lt;Y$194,10,(Y$195-'Indicator Data'!CG133)/(Y$195-Y$194)*10)),1))</f>
        <v>0</v>
      </c>
      <c r="Z130" s="93">
        <f>IF('Indicator Data'!CH133="No data","x",ROUND(IF('Indicator Data'!CH133&gt;Z$195,10,IF('Indicator Data'!CH133&lt;Z$194,0,10-(Z$195-'Indicator Data'!CH133)/(Z$195-Z$194)*10)),1))</f>
        <v>0.1</v>
      </c>
      <c r="AA130" s="93">
        <f>IF('Indicator Data'!CI133="No data","x",ROUND(IF('Indicator Data'!CI133&gt;AA$195,0,IF('Indicator Data'!CI133&lt;AA$194,10,(AA$195-'Indicator Data'!CI133)/(AA$195-AA$194)*10)),1))</f>
        <v>10</v>
      </c>
      <c r="AB130" s="94">
        <f t="shared" si="16"/>
        <v>0.3</v>
      </c>
      <c r="AC130" s="95">
        <f t="shared" si="17"/>
        <v>1.3</v>
      </c>
      <c r="AD130" s="177"/>
    </row>
    <row r="131" spans="1:30" s="4" customFormat="1" x14ac:dyDescent="0.25">
      <c r="A131" s="126" t="str">
        <f>'Indicator Data'!A134</f>
        <v>Oman</v>
      </c>
      <c r="B131" s="47" t="str">
        <f>'Indicator Data'!B134</f>
        <v>OMN</v>
      </c>
      <c r="C131" s="93" t="str">
        <f>IF('Indicator Data'!BR134="No data","x",ROUND(IF('Indicator Data'!BR134&gt;C$195,0,IF('Indicator Data'!BR134&lt;C$194,10,(C$195-'Indicator Data'!BR134)/(C$195-C$194)*10)),1))</f>
        <v>x</v>
      </c>
      <c r="D131" s="94" t="str">
        <f t="shared" si="9"/>
        <v>x</v>
      </c>
      <c r="E131" s="93">
        <f>IF('Indicator Data'!BT134="No data","x",ROUND(IF('Indicator Data'!BT134&gt;E$195,0,IF('Indicator Data'!BT134&lt;E$194,10,(E$195-'Indicator Data'!BT134)/(E$195-E$194)*10)),1))</f>
        <v>4.8</v>
      </c>
      <c r="F131" s="93">
        <f>IF('Indicator Data'!BS134="No data","x",ROUND(IF('Indicator Data'!BS134&gt;F$195,0,IF('Indicator Data'!BS134&lt;F$194,10,(F$195-'Indicator Data'!BS134)/(F$195-F$194)*10)),1))</f>
        <v>4.5999999999999996</v>
      </c>
      <c r="G131" s="94">
        <f t="shared" si="10"/>
        <v>4.7</v>
      </c>
      <c r="H131" s="95">
        <f t="shared" si="11"/>
        <v>4.7</v>
      </c>
      <c r="I131" s="93">
        <f>IF('Indicator Data'!BV134="No data","x",ROUND(IF('Indicator Data'!BV134^2&gt;I$195,0,IF('Indicator Data'!BV134^2&lt;I$194,10,(I$195-'Indicator Data'!BV134^2)/(I$195-I$194)*10)),1))</f>
        <v>0.8</v>
      </c>
      <c r="J131" s="93">
        <f>IF(OR('Indicator Data'!BU134=0,'Indicator Data'!BU134="No data"),"x",ROUND(IF('Indicator Data'!BU134&gt;J$195,0,IF('Indicator Data'!BU134&lt;J$194,10,(J$195-'Indicator Data'!BU134)/(J$195-J$194)*10)),1))</f>
        <v>0</v>
      </c>
      <c r="K131" s="93">
        <f>IF('Indicator Data'!BW134="No data","x",ROUND(IF('Indicator Data'!BW134&gt;K$195,0,IF('Indicator Data'!BW134&lt;K$194,10,(K$195-'Indicator Data'!BW134)/(K$195-K$194)*10)),1))</f>
        <v>3</v>
      </c>
      <c r="L131" s="93">
        <f>IF('Indicator Data'!BX134="No data","x",ROUND(IF('Indicator Data'!BX134&gt;L$195,0,IF('Indicator Data'!BX134&lt;L$194,10,(L$195-'Indicator Data'!BX134)/(L$195-L$194)*10)),1))</f>
        <v>2.1</v>
      </c>
      <c r="M131" s="94">
        <f t="shared" si="12"/>
        <v>1.5</v>
      </c>
      <c r="N131" s="143">
        <f>IF('Indicator Data'!BY134="No data","x",'Indicator Data'!BY134/'Indicator Data'!CM134*100)</f>
        <v>13.570274636510501</v>
      </c>
      <c r="O131" s="93">
        <f t="shared" si="13"/>
        <v>8.6999999999999993</v>
      </c>
      <c r="P131" s="93">
        <f>IF('Indicator Data'!BZ134="No data","x",ROUND(IF('Indicator Data'!BZ134&gt;P$195,0,IF('Indicator Data'!BZ134&lt;P$194,10,(P$195-'Indicator Data'!BZ134)/(P$195-P$194)*10)),1))</f>
        <v>0</v>
      </c>
      <c r="Q131" s="93">
        <f>IF('Indicator Data'!CA134="No data","x",ROUND(IF('Indicator Data'!CA134&gt;Q$195,0,IF('Indicator Data'!CA134&lt;Q$194,10,(Q$195-'Indicator Data'!CA134)/(Q$195-Q$194)*10)),1))</f>
        <v>1.6</v>
      </c>
      <c r="R131" s="94">
        <f t="shared" si="14"/>
        <v>3.4</v>
      </c>
      <c r="S131" s="93">
        <f>IF('Indicator Data'!CB134="No data","x",ROUND(IF('Indicator Data'!CB134&gt;S$195,0,IF('Indicator Data'!CB134&lt;S$194,10,(S$195-'Indicator Data'!CB134)/(S$195-S$194)*10)),1))</f>
        <v>5.0999999999999996</v>
      </c>
      <c r="T131" s="143">
        <f>IF('Indicator Data'!CD134="No data","x",ROUND(IF('Indicator Data'!CD134&gt;T$195,0,IF('Indicator Data'!CD134&lt;T$194,10,(T$195-'Indicator Data'!CD134)/(T$195-T$194)*10)),1))</f>
        <v>0</v>
      </c>
      <c r="U131" s="143">
        <f>IF('Indicator Data'!CE134="No data","x",ROUND(IF('Indicator Data'!CE134&gt;U$195,0,IF('Indicator Data'!CE134&lt;U$194,10,(U$195-'Indicator Data'!CE134)/(U$195-U$194)*10)),1))</f>
        <v>0</v>
      </c>
      <c r="V131" s="143">
        <f>IF('Indicator Data'!CF134="No data","x",ROUND(IF('Indicator Data'!CF134&gt;V$195,0,IF('Indicator Data'!CF134&lt;V$194,10,(V$195-'Indicator Data'!CF134)/(V$195-V$194)*10)),1))</f>
        <v>0</v>
      </c>
      <c r="W131" s="143">
        <f>IF('Indicator Data'!CC134="No data","x",ROUND(IF('Indicator Data'!CC134&gt;W$195,0,IF('Indicator Data'!CC134&lt;W$194,10,(W$195-'Indicator Data'!CC134)/(W$195-W$194)*10)),1))</f>
        <v>0</v>
      </c>
      <c r="X131" s="93">
        <f t="shared" si="15"/>
        <v>0</v>
      </c>
      <c r="Y131" s="93">
        <f>IF('Indicator Data'!CG134="No data","x",ROUND(IF('Indicator Data'!CG134&gt;Y$195,0,IF('Indicator Data'!CG134&lt;Y$194,10,(Y$195-'Indicator Data'!CG134)/(Y$195-Y$194)*10)),1))</f>
        <v>0.6</v>
      </c>
      <c r="Z131" s="93">
        <f>IF('Indicator Data'!CH134="No data","x",ROUND(IF('Indicator Data'!CH134&gt;Z$195,10,IF('Indicator Data'!CH134&lt;Z$194,0,10-(Z$195-'Indicator Data'!CH134)/(Z$195-Z$194)*10)),1))</f>
        <v>0.2</v>
      </c>
      <c r="AA131" s="93">
        <f>IF('Indicator Data'!CI134="No data","x",ROUND(IF('Indicator Data'!CI134&gt;AA$195,0,IF('Indicator Data'!CI134&lt;AA$194,10,(AA$195-'Indicator Data'!CI134)/(AA$195-AA$194)*10)),1))</f>
        <v>10</v>
      </c>
      <c r="AB131" s="94">
        <f t="shared" si="16"/>
        <v>1.5</v>
      </c>
      <c r="AC131" s="95">
        <f t="shared" si="17"/>
        <v>2.1</v>
      </c>
      <c r="AD131" s="177"/>
    </row>
    <row r="132" spans="1:30" s="4" customFormat="1" x14ac:dyDescent="0.25">
      <c r="A132" s="126" t="str">
        <f>'Indicator Data'!A135</f>
        <v>Pakistan</v>
      </c>
      <c r="B132" s="47" t="str">
        <f>'Indicator Data'!B135</f>
        <v>PAK</v>
      </c>
      <c r="C132" s="93">
        <f>IF('Indicator Data'!BR135="No data","x",ROUND(IF('Indicator Data'!BR135&gt;C$195,0,IF('Indicator Data'!BR135&lt;C$194,10,(C$195-'Indicator Data'!BR135)/(C$195-C$194)*10)),1))</f>
        <v>4</v>
      </c>
      <c r="D132" s="94">
        <f t="shared" ref="D132:D193" si="18">IF(C132="x","x",C132)</f>
        <v>4</v>
      </c>
      <c r="E132" s="93">
        <f>IF('Indicator Data'!BT135="No data","x",ROUND(IF('Indicator Data'!BT135&gt;E$195,0,IF('Indicator Data'!BT135&lt;E$194,10,(E$195-'Indicator Data'!BT135)/(E$195-E$194)*10)),1))</f>
        <v>6.7</v>
      </c>
      <c r="F132" s="93">
        <f>IF('Indicator Data'!BS135="No data","x",ROUND(IF('Indicator Data'!BS135&gt;F$195,0,IF('Indicator Data'!BS135&lt;F$194,10,(F$195-'Indicator Data'!BS135)/(F$195-F$194)*10)),1))</f>
        <v>6.2</v>
      </c>
      <c r="G132" s="94">
        <f t="shared" ref="G132:G193" si="19">IF(AND(E132="x",F132="x"),"x",ROUND(AVERAGE(E132,F132),1))</f>
        <v>6.5</v>
      </c>
      <c r="H132" s="95">
        <f t="shared" ref="H132:H193" si="20">ROUND(AVERAGE(D132,G132),1)</f>
        <v>5.3</v>
      </c>
      <c r="I132" s="93">
        <f>IF('Indicator Data'!BV135="No data","x",ROUND(IF('Indicator Data'!BV135^2&gt;I$195,0,IF('Indicator Data'!BV135^2&lt;I$194,10,(I$195-'Indicator Data'!BV135^2)/(I$195-I$194)*10)),1))</f>
        <v>7.5</v>
      </c>
      <c r="J132" s="93">
        <f>IF(OR('Indicator Data'!BU135=0,'Indicator Data'!BU135="No data"),"x",ROUND(IF('Indicator Data'!BU135&gt;J$195,0,IF('Indicator Data'!BU135&lt;J$194,10,(J$195-'Indicator Data'!BU135)/(J$195-J$194)*10)),1))</f>
        <v>2.9</v>
      </c>
      <c r="K132" s="93">
        <f>IF('Indicator Data'!BW135="No data","x",ROUND(IF('Indicator Data'!BW135&gt;K$195,0,IF('Indicator Data'!BW135&lt;K$194,10,(K$195-'Indicator Data'!BW135)/(K$195-K$194)*10)),1))</f>
        <v>8.5</v>
      </c>
      <c r="L132" s="93">
        <f>IF('Indicator Data'!BX135="No data","x",ROUND(IF('Indicator Data'!BX135&gt;L$195,0,IF('Indicator Data'!BX135&lt;L$194,10,(L$195-'Indicator Data'!BX135)/(L$195-L$194)*10)),1))</f>
        <v>6.6</v>
      </c>
      <c r="M132" s="94">
        <f t="shared" ref="M132:M193" si="21">IF(AND(I132="x",J132="x",K132="x",L132="x"),"x",ROUND(AVERAGE(I132,J132,K132,L132),1))</f>
        <v>6.4</v>
      </c>
      <c r="N132" s="143">
        <f>IF('Indicator Data'!BY135="No data","x",'Indicator Data'!BY135/'Indicator Data'!CM135*100)</f>
        <v>12.972187629721876</v>
      </c>
      <c r="O132" s="93">
        <f t="shared" ref="O132:O193" si="22">IF(N132="x","x",ROUND(IF(N132&gt;O$195,0,IF(N132&lt;O$194,10,(O$195-N132)/(O$195-O$194)*10)),1))</f>
        <v>8.8000000000000007</v>
      </c>
      <c r="P132" s="93">
        <f>IF('Indicator Data'!BZ135="No data","x",ROUND(IF('Indicator Data'!BZ135&gt;P$195,0,IF('Indicator Data'!BZ135&lt;P$194,10,(P$195-'Indicator Data'!BZ135)/(P$195-P$194)*10)),1))</f>
        <v>4.5</v>
      </c>
      <c r="Q132" s="93">
        <f>IF('Indicator Data'!CA135="No data","x",ROUND(IF('Indicator Data'!CA135&gt;Q$195,0,IF('Indicator Data'!CA135&lt;Q$194,10,(Q$195-'Indicator Data'!CA135)/(Q$195-Q$194)*10)),1))</f>
        <v>1.7</v>
      </c>
      <c r="R132" s="94">
        <f t="shared" ref="R132:R193" si="23">IF(AND(O132="x",P132="x",Q132="x"),"x",ROUND(AVERAGE(O132,Q132,P132),1))</f>
        <v>5</v>
      </c>
      <c r="S132" s="93">
        <f>IF('Indicator Data'!CB135="No data","x",ROUND(IF('Indicator Data'!CB135&gt;S$195,0,IF('Indicator Data'!CB135&lt;S$194,10,(S$195-'Indicator Data'!CB135)/(S$195-S$194)*10)),1))</f>
        <v>7.6</v>
      </c>
      <c r="T132" s="143">
        <f>IF('Indicator Data'!CD135="No data","x",ROUND(IF('Indicator Data'!CD135&gt;T$195,0,IF('Indicator Data'!CD135&lt;T$194,10,(T$195-'Indicator Data'!CD135)/(T$195-T$194)*10)),1))</f>
        <v>4.5999999999999996</v>
      </c>
      <c r="U132" s="143">
        <f>IF('Indicator Data'!CE135="No data","x",ROUND(IF('Indicator Data'!CE135&gt;U$195,0,IF('Indicator Data'!CE135&lt;U$194,10,(U$195-'Indicator Data'!CE135)/(U$195-U$194)*10)),1))</f>
        <v>7.8</v>
      </c>
      <c r="V132" s="143">
        <f>IF('Indicator Data'!CF135="No data","x",ROUND(IF('Indicator Data'!CF135&gt;V$195,0,IF('Indicator Data'!CF135&lt;V$194,10,(V$195-'Indicator Data'!CF135)/(V$195-V$194)*10)),1))</f>
        <v>4.5999999999999996</v>
      </c>
      <c r="W132" s="143">
        <f>IF('Indicator Data'!CC135="No data","x",ROUND(IF('Indicator Data'!CC135&gt;W$195,0,IF('Indicator Data'!CC135&lt;W$194,10,(W$195-'Indicator Data'!CC135)/(W$195-W$194)*10)),1))</f>
        <v>5.9</v>
      </c>
      <c r="X132" s="93">
        <f t="shared" ref="X132:X193" si="24">IF(AND(T132="X",U132="x",V132="x"),"x",AVERAGE(T132:V132))</f>
        <v>5.666666666666667</v>
      </c>
      <c r="Y132" s="93">
        <f>IF('Indicator Data'!CG135="No data","x",ROUND(IF('Indicator Data'!CG135&gt;Y$195,0,IF('Indicator Data'!CG135&lt;Y$194,10,(Y$195-'Indicator Data'!CG135)/(Y$195-Y$194)*10)),1))</f>
        <v>9.6999999999999993</v>
      </c>
      <c r="Z132" s="93">
        <f>IF('Indicator Data'!CH135="No data","x",ROUND(IF('Indicator Data'!CH135&gt;Z$195,10,IF('Indicator Data'!CH135&lt;Z$194,0,10-(Z$195-'Indicator Data'!CH135)/(Z$195-Z$194)*10)),1))</f>
        <v>2</v>
      </c>
      <c r="AA132" s="93">
        <f>IF('Indicator Data'!CI135="No data","x",ROUND(IF('Indicator Data'!CI135&gt;AA$195,0,IF('Indicator Data'!CI135&lt;AA$194,10,(AA$195-'Indicator Data'!CI135)/(AA$195-AA$194)*10)),1))</f>
        <v>10</v>
      </c>
      <c r="AB132" s="94">
        <f t="shared" ref="AB132:AB193" si="25">IF(AND(S132="x",X132="x",Y132="x",Z132="x"),"x",ROUND(AVERAGE(S132,X132,Y132,Z132),1))</f>
        <v>6.2</v>
      </c>
      <c r="AC132" s="95">
        <f t="shared" ref="AC132:AC193" si="26">ROUND(AVERAGE(R132,M132,AB132),1)</f>
        <v>5.9</v>
      </c>
      <c r="AD132" s="177"/>
    </row>
    <row r="133" spans="1:30" s="4" customFormat="1" x14ac:dyDescent="0.25">
      <c r="A133" s="126" t="str">
        <f>'Indicator Data'!A136</f>
        <v>Palau</v>
      </c>
      <c r="B133" s="47" t="str">
        <f>'Indicator Data'!B136</f>
        <v>PLW</v>
      </c>
      <c r="C133" s="93">
        <f>IF('Indicator Data'!BR136="No data","x",ROUND(IF('Indicator Data'!BR136&gt;C$195,0,IF('Indicator Data'!BR136&lt;C$194,10,(C$195-'Indicator Data'!BR136)/(C$195-C$194)*10)),1))</f>
        <v>5.9</v>
      </c>
      <c r="D133" s="94">
        <f t="shared" si="18"/>
        <v>5.9</v>
      </c>
      <c r="E133" s="93" t="str">
        <f>IF('Indicator Data'!BT136="No data","x",ROUND(IF('Indicator Data'!BT136&gt;E$195,0,IF('Indicator Data'!BT136&lt;E$194,10,(E$195-'Indicator Data'!BT136)/(E$195-E$194)*10)),1))</f>
        <v>x</v>
      </c>
      <c r="F133" s="93">
        <f>IF('Indicator Data'!BS136="No data","x",ROUND(IF('Indicator Data'!BS136&gt;F$195,0,IF('Indicator Data'!BS136&lt;F$194,10,(F$195-'Indicator Data'!BS136)/(F$195-F$194)*10)),1))</f>
        <v>5.5</v>
      </c>
      <c r="G133" s="94">
        <f t="shared" si="19"/>
        <v>5.5</v>
      </c>
      <c r="H133" s="95">
        <f t="shared" si="20"/>
        <v>5.7</v>
      </c>
      <c r="I133" s="93">
        <f>IF('Indicator Data'!BV136="No data","x",ROUND(IF('Indicator Data'!BV136^2&gt;I$195,0,IF('Indicator Data'!BV136^2&lt;I$194,10,(I$195-'Indicator Data'!BV136^2)/(I$195-I$194)*10)),1))</f>
        <v>0.1</v>
      </c>
      <c r="J133" s="93">
        <f>IF(OR('Indicator Data'!BU136=0,'Indicator Data'!BU136="No data"),"x",ROUND(IF('Indicator Data'!BU136&gt;J$195,0,IF('Indicator Data'!BU136&lt;J$194,10,(J$195-'Indicator Data'!BU136)/(J$195-J$194)*10)),1))</f>
        <v>0</v>
      </c>
      <c r="K133" s="93" t="str">
        <f>IF('Indicator Data'!BW136="No data","x",ROUND(IF('Indicator Data'!BW136&gt;K$195,0,IF('Indicator Data'!BW136&lt;K$194,10,(K$195-'Indicator Data'!BW136)/(K$195-K$194)*10)),1))</f>
        <v>x</v>
      </c>
      <c r="L133" s="93">
        <f>IF('Indicator Data'!BX136="No data","x",ROUND(IF('Indicator Data'!BX136&gt;L$195,0,IF('Indicator Data'!BX136&lt;L$194,10,(L$195-'Indicator Data'!BX136)/(L$195-L$194)*10)),1))</f>
        <v>4.5</v>
      </c>
      <c r="M133" s="94">
        <f t="shared" si="21"/>
        <v>1.5</v>
      </c>
      <c r="N133" s="143">
        <f>IF('Indicator Data'!BY136="No data","x",'Indicator Data'!BY136/'Indicator Data'!CM136*100)</f>
        <v>60.869565217391312</v>
      </c>
      <c r="O133" s="93">
        <f t="shared" si="22"/>
        <v>4</v>
      </c>
      <c r="P133" s="93">
        <f>IF('Indicator Data'!BZ136="No data","x",ROUND(IF('Indicator Data'!BZ136&gt;P$195,0,IF('Indicator Data'!BZ136&lt;P$194,10,(P$195-'Indicator Data'!BZ136)/(P$195-P$194)*10)),1))</f>
        <v>0</v>
      </c>
      <c r="Q133" s="93">
        <f>IF('Indicator Data'!CA136="No data","x",ROUND(IF('Indicator Data'!CA136&gt;Q$195,0,IF('Indicator Data'!CA136&lt;Q$194,10,(Q$195-'Indicator Data'!CA136)/(Q$195-Q$194)*10)),1))</f>
        <v>0</v>
      </c>
      <c r="R133" s="94">
        <f t="shared" si="23"/>
        <v>1.3</v>
      </c>
      <c r="S133" s="93">
        <f>IF('Indicator Data'!CB136="No data","x",ROUND(IF('Indicator Data'!CB136&gt;S$195,0,IF('Indicator Data'!CB136&lt;S$194,10,(S$195-'Indicator Data'!CB136)/(S$195-S$194)*10)),1))</f>
        <v>7</v>
      </c>
      <c r="T133" s="143">
        <f>IF('Indicator Data'!CD136="No data","x",ROUND(IF('Indicator Data'!CD136&gt;T$195,0,IF('Indicator Data'!CD136&lt;T$194,10,(T$195-'Indicator Data'!CD136)/(T$195-T$194)*10)),1))</f>
        <v>0.2</v>
      </c>
      <c r="U133" s="143">
        <f>IF('Indicator Data'!CE136="No data","x",ROUND(IF('Indicator Data'!CE136&gt;U$195,0,IF('Indicator Data'!CE136&lt;U$194,10,(U$195-'Indicator Data'!CE136)/(U$195-U$194)*10)),1))</f>
        <v>0.7</v>
      </c>
      <c r="V133" s="143">
        <f>IF('Indicator Data'!CF136="No data","x",ROUND(IF('Indicator Data'!CF136&gt;V$195,0,IF('Indicator Data'!CF136&lt;V$194,10,(V$195-'Indicator Data'!CF136)/(V$195-V$194)*10)),1))</f>
        <v>0.2</v>
      </c>
      <c r="W133" s="143">
        <f>IF('Indicator Data'!CC136="No data","x",ROUND(IF('Indicator Data'!CC136&gt;W$195,0,IF('Indicator Data'!CC136&lt;W$194,10,(W$195-'Indicator Data'!CC136)/(W$195-W$194)*10)),1))</f>
        <v>0.8</v>
      </c>
      <c r="X133" s="93">
        <f t="shared" si="24"/>
        <v>0.36666666666666664</v>
      </c>
      <c r="Y133" s="93">
        <f>IF('Indicator Data'!CG136="No data","x",ROUND(IF('Indicator Data'!CG136&gt;Y$195,0,IF('Indicator Data'!CG136&lt;Y$194,10,(Y$195-'Indicator Data'!CG136)/(Y$195-Y$194)*10)),1))</f>
        <v>3.8</v>
      </c>
      <c r="Z133" s="93" t="str">
        <f>IF('Indicator Data'!CH136="No data","x",ROUND(IF('Indicator Data'!CH136&gt;Z$195,10,IF('Indicator Data'!CH136&lt;Z$194,0,10-(Z$195-'Indicator Data'!CH136)/(Z$195-Z$194)*10)),1))</f>
        <v>x</v>
      </c>
      <c r="AA133" s="93">
        <f>IF('Indicator Data'!CI136="No data","x",ROUND(IF('Indicator Data'!CI136&gt;AA$195,0,IF('Indicator Data'!CI136&lt;AA$194,10,(AA$195-'Indicator Data'!CI136)/(AA$195-AA$194)*10)),1))</f>
        <v>10</v>
      </c>
      <c r="AB133" s="94">
        <f t="shared" si="25"/>
        <v>3.7</v>
      </c>
      <c r="AC133" s="95">
        <f t="shared" si="26"/>
        <v>2.2000000000000002</v>
      </c>
      <c r="AD133" s="177"/>
    </row>
    <row r="134" spans="1:30" s="4" customFormat="1" x14ac:dyDescent="0.25">
      <c r="A134" s="126" t="str">
        <f>'Indicator Data'!A137</f>
        <v>Palestine</v>
      </c>
      <c r="B134" s="47" t="str">
        <f>'Indicator Data'!B137</f>
        <v>PSE</v>
      </c>
      <c r="C134" s="93">
        <f>IF('Indicator Data'!BR137="No data","x",ROUND(IF('Indicator Data'!BR137&gt;C$195,0,IF('Indicator Data'!BR137&lt;C$194,10,(C$195-'Indicator Data'!BR137)/(C$195-C$194)*10)),1))</f>
        <v>5.8</v>
      </c>
      <c r="D134" s="94">
        <f t="shared" si="18"/>
        <v>5.8</v>
      </c>
      <c r="E134" s="93" t="str">
        <f>IF('Indicator Data'!BT137="No data","x",ROUND(IF('Indicator Data'!BT137&gt;E$195,0,IF('Indicator Data'!BT137&lt;E$194,10,(E$195-'Indicator Data'!BT137)/(E$195-E$194)*10)),1))</f>
        <v>x</v>
      </c>
      <c r="F134" s="93">
        <f>IF('Indicator Data'!BS137="No data","x",ROUND(IF('Indicator Data'!BS137&gt;F$195,0,IF('Indicator Data'!BS137&lt;F$194,10,(F$195-'Indicator Data'!BS137)/(F$195-F$194)*10)),1))</f>
        <v>5.8</v>
      </c>
      <c r="G134" s="94">
        <f t="shared" si="19"/>
        <v>5.8</v>
      </c>
      <c r="H134" s="95">
        <f t="shared" si="20"/>
        <v>5.8</v>
      </c>
      <c r="I134" s="93">
        <f>IF('Indicator Data'!BV137="No data","x",ROUND(IF('Indicator Data'!BV137^2&gt;I$195,0,IF('Indicator Data'!BV137^2&lt;I$194,10,(I$195-'Indicator Data'!BV137^2)/(I$195-I$194)*10)),1))</f>
        <v>0.7</v>
      </c>
      <c r="J134" s="93">
        <f>IF(OR('Indicator Data'!BU137=0,'Indicator Data'!BU137="No data"),"x",ROUND(IF('Indicator Data'!BU137&gt;J$195,0,IF('Indicator Data'!BU137&lt;J$194,10,(J$195-'Indicator Data'!BU137)/(J$195-J$194)*10)),1))</f>
        <v>0</v>
      </c>
      <c r="K134" s="93">
        <f>IF('Indicator Data'!BW137="No data","x",ROUND(IF('Indicator Data'!BW137&gt;K$195,0,IF('Indicator Data'!BW137&lt;K$194,10,(K$195-'Indicator Data'!BW137)/(K$195-K$194)*10)),1))</f>
        <v>3.9</v>
      </c>
      <c r="L134" s="93">
        <f>IF('Indicator Data'!BX137="No data","x",ROUND(IF('Indicator Data'!BX137&gt;L$195,0,IF('Indicator Data'!BX137&lt;L$194,10,(L$195-'Indicator Data'!BX137)/(L$195-L$194)*10)),1))</f>
        <v>6.3</v>
      </c>
      <c r="M134" s="94">
        <f t="shared" si="21"/>
        <v>2.7</v>
      </c>
      <c r="N134" s="143">
        <f>IF('Indicator Data'!BY137="No data","x",'Indicator Data'!BY137/'Indicator Data'!CM137*100)</f>
        <v>282.39202657807311</v>
      </c>
      <c r="O134" s="93">
        <f t="shared" si="22"/>
        <v>0</v>
      </c>
      <c r="P134" s="93">
        <f>IF('Indicator Data'!BZ137="No data","x",ROUND(IF('Indicator Data'!BZ137&gt;P$195,0,IF('Indicator Data'!BZ137&lt;P$194,10,(P$195-'Indicator Data'!BZ137)/(P$195-P$194)*10)),1))</f>
        <v>0.3</v>
      </c>
      <c r="Q134" s="93">
        <f>IF('Indicator Data'!CA137="No data","x",ROUND(IF('Indicator Data'!CA137&gt;Q$195,0,IF('Indicator Data'!CA137&lt;Q$194,10,(Q$195-'Indicator Data'!CA137)/(Q$195-Q$194)*10)),1))</f>
        <v>0.6</v>
      </c>
      <c r="R134" s="94">
        <f t="shared" si="23"/>
        <v>0.3</v>
      </c>
      <c r="S134" s="93" t="str">
        <f>IF('Indicator Data'!CB137="No data","x",ROUND(IF('Indicator Data'!CB137&gt;S$195,0,IF('Indicator Data'!CB137&lt;S$194,10,(S$195-'Indicator Data'!CB137)/(S$195-S$194)*10)),1))</f>
        <v>x</v>
      </c>
      <c r="T134" s="143">
        <f>IF('Indicator Data'!CD137="No data","x",ROUND(IF('Indicator Data'!CD137&gt;T$195,0,IF('Indicator Data'!CD137&lt;T$194,10,(T$195-'Indicator Data'!CD137)/(T$195-T$194)*10)),1))</f>
        <v>0</v>
      </c>
      <c r="U134" s="143">
        <f>IF('Indicator Data'!CE137="No data","x",ROUND(IF('Indicator Data'!CE137&gt;U$195,0,IF('Indicator Data'!CE137&lt;U$194,10,(U$195-'Indicator Data'!CE137)/(U$195-U$194)*10)),1))</f>
        <v>0</v>
      </c>
      <c r="V134" s="143">
        <f>IF('Indicator Data'!CF137="No data","x",ROUND(IF('Indicator Data'!CF137&gt;V$195,0,IF('Indicator Data'!CF137&lt;V$194,10,(V$195-'Indicator Data'!CF137)/(V$195-V$194)*10)),1))</f>
        <v>0</v>
      </c>
      <c r="W134" s="143">
        <f>IF('Indicator Data'!CC137="No data","x",ROUND(IF('Indicator Data'!CC137&gt;W$195,0,IF('Indicator Data'!CC137&lt;W$194,10,(W$195-'Indicator Data'!CC137)/(W$195-W$194)*10)),1))</f>
        <v>0.1</v>
      </c>
      <c r="X134" s="93">
        <f t="shared" si="24"/>
        <v>0</v>
      </c>
      <c r="Y134" s="93" t="str">
        <f>IF('Indicator Data'!CG137="No data","x",ROUND(IF('Indicator Data'!CG137&gt;Y$195,0,IF('Indicator Data'!CG137&lt;Y$194,10,(Y$195-'Indicator Data'!CG137)/(Y$195-Y$194)*10)),1))</f>
        <v>x</v>
      </c>
      <c r="Z134" s="93">
        <f>IF('Indicator Data'!CH137="No data","x",ROUND(IF('Indicator Data'!CH137&gt;Z$195,10,IF('Indicator Data'!CH137&lt;Z$194,0,10-(Z$195-'Indicator Data'!CH137)/(Z$195-Z$194)*10)),1))</f>
        <v>0.5</v>
      </c>
      <c r="AA134" s="93">
        <f>IF('Indicator Data'!CI137="No data","x",ROUND(IF('Indicator Data'!CI137&gt;AA$195,0,IF('Indicator Data'!CI137&lt;AA$194,10,(AA$195-'Indicator Data'!CI137)/(AA$195-AA$194)*10)),1))</f>
        <v>10</v>
      </c>
      <c r="AB134" s="94">
        <f t="shared" si="25"/>
        <v>0.3</v>
      </c>
      <c r="AC134" s="95">
        <f t="shared" si="26"/>
        <v>1.1000000000000001</v>
      </c>
      <c r="AD134" s="177"/>
    </row>
    <row r="135" spans="1:30" s="4" customFormat="1" x14ac:dyDescent="0.25">
      <c r="A135" s="126" t="str">
        <f>'Indicator Data'!A138</f>
        <v>Panama</v>
      </c>
      <c r="B135" s="47" t="str">
        <f>'Indicator Data'!B138</f>
        <v>PAN</v>
      </c>
      <c r="C135" s="93">
        <f>IF('Indicator Data'!BR138="No data","x",ROUND(IF('Indicator Data'!BR138&gt;C$195,0,IF('Indicator Data'!BR138&lt;C$194,10,(C$195-'Indicator Data'!BR138)/(C$195-C$194)*10)),1))</f>
        <v>4.3</v>
      </c>
      <c r="D135" s="94">
        <f t="shared" si="18"/>
        <v>4.3</v>
      </c>
      <c r="E135" s="93">
        <f>IF('Indicator Data'!BT138="No data","x",ROUND(IF('Indicator Data'!BT138&gt;E$195,0,IF('Indicator Data'!BT138&lt;E$194,10,(E$195-'Indicator Data'!BT138)/(E$195-E$194)*10)),1))</f>
        <v>6.3</v>
      </c>
      <c r="F135" s="93">
        <f>IF('Indicator Data'!BS138="No data","x",ROUND(IF('Indicator Data'!BS138&gt;F$195,0,IF('Indicator Data'!BS138&lt;F$194,10,(F$195-'Indicator Data'!BS138)/(F$195-F$194)*10)),1))</f>
        <v>5</v>
      </c>
      <c r="G135" s="94">
        <f t="shared" si="19"/>
        <v>5.7</v>
      </c>
      <c r="H135" s="95">
        <f t="shared" si="20"/>
        <v>5</v>
      </c>
      <c r="I135" s="93">
        <f>IF('Indicator Data'!BV138="No data","x",ROUND(IF('Indicator Data'!BV138^2&gt;I$195,0,IF('Indicator Data'!BV138^2&lt;I$194,10,(I$195-'Indicator Data'!BV138^2)/(I$195-I$194)*10)),1))</f>
        <v>1.1000000000000001</v>
      </c>
      <c r="J135" s="93">
        <f>IF(OR('Indicator Data'!BU138=0,'Indicator Data'!BU138="No data"),"x",ROUND(IF('Indicator Data'!BU138&gt;J$195,0,IF('Indicator Data'!BU138&lt;J$194,10,(J$195-'Indicator Data'!BU138)/(J$195-J$194)*10)),1))</f>
        <v>0</v>
      </c>
      <c r="K135" s="93">
        <f>IF('Indicator Data'!BW138="No data","x",ROUND(IF('Indicator Data'!BW138&gt;K$195,0,IF('Indicator Data'!BW138&lt;K$194,10,(K$195-'Indicator Data'!BW138)/(K$195-K$194)*10)),1))</f>
        <v>4.5999999999999996</v>
      </c>
      <c r="L135" s="93">
        <f>IF('Indicator Data'!BX138="No data","x",ROUND(IF('Indicator Data'!BX138&gt;L$195,0,IF('Indicator Data'!BX138&lt;L$194,10,(L$195-'Indicator Data'!BX138)/(L$195-L$194)*10)),1))</f>
        <v>1.4</v>
      </c>
      <c r="M135" s="94">
        <f t="shared" si="21"/>
        <v>1.8</v>
      </c>
      <c r="N135" s="143">
        <f>IF('Indicator Data'!BY138="No data","x",'Indicator Data'!BY138/'Indicator Data'!CM138*100)</f>
        <v>16.142050040355123</v>
      </c>
      <c r="O135" s="93">
        <f t="shared" si="22"/>
        <v>8.5</v>
      </c>
      <c r="P135" s="93">
        <f>IF('Indicator Data'!BZ138="No data","x",ROUND(IF('Indicator Data'!BZ138&gt;P$195,0,IF('Indicator Data'!BZ138&lt;P$194,10,(P$195-'Indicator Data'!BZ138)/(P$195-P$194)*10)),1))</f>
        <v>1.9</v>
      </c>
      <c r="Q135" s="93">
        <f>IF('Indicator Data'!CA138="No data","x",ROUND(IF('Indicator Data'!CA138&gt;Q$195,0,IF('Indicator Data'!CA138&lt;Q$194,10,(Q$195-'Indicator Data'!CA138)/(Q$195-Q$194)*10)),1))</f>
        <v>0.7</v>
      </c>
      <c r="R135" s="94">
        <f t="shared" si="23"/>
        <v>3.7</v>
      </c>
      <c r="S135" s="93">
        <f>IF('Indicator Data'!CB138="No data","x",ROUND(IF('Indicator Data'!CB138&gt;S$195,0,IF('Indicator Data'!CB138&lt;S$194,10,(S$195-'Indicator Data'!CB138)/(S$195-S$194)*10)),1))</f>
        <v>6.1</v>
      </c>
      <c r="T135" s="143">
        <f>IF('Indicator Data'!CD138="No data","x",ROUND(IF('Indicator Data'!CD138&gt;T$195,0,IF('Indicator Data'!CD138&lt;T$194,10,(T$195-'Indicator Data'!CD138)/(T$195-T$194)*10)),1))</f>
        <v>4.4000000000000004</v>
      </c>
      <c r="U135" s="143">
        <f>IF('Indicator Data'!CE138="No data","x",ROUND(IF('Indicator Data'!CE138&gt;U$195,0,IF('Indicator Data'!CE138&lt;U$194,10,(U$195-'Indicator Data'!CE138)/(U$195-U$194)*10)),1))</f>
        <v>1.2</v>
      </c>
      <c r="V135" s="143">
        <f>IF('Indicator Data'!CF138="No data","x",ROUND(IF('Indicator Data'!CF138&gt;V$195,0,IF('Indicator Data'!CF138&lt;V$194,10,(V$195-'Indicator Data'!CF138)/(V$195-V$194)*10)),1))</f>
        <v>2.7</v>
      </c>
      <c r="W135" s="143">
        <f>IF('Indicator Data'!CC138="No data","x",ROUND(IF('Indicator Data'!CC138&gt;W$195,0,IF('Indicator Data'!CC138&lt;W$194,10,(W$195-'Indicator Data'!CC138)/(W$195-W$194)*10)),1))</f>
        <v>0.3</v>
      </c>
      <c r="X135" s="93">
        <f t="shared" si="24"/>
        <v>2.7666666666666671</v>
      </c>
      <c r="Y135" s="93">
        <f>IF('Indicator Data'!CG138="No data","x",ROUND(IF('Indicator Data'!CG138&gt;Y$195,0,IF('Indicator Data'!CG138&lt;Y$194,10,(Y$195-'Indicator Data'!CG138)/(Y$195-Y$194)*10)),1))</f>
        <v>4.2</v>
      </c>
      <c r="Z135" s="93">
        <f>IF('Indicator Data'!CH138="No data","x",ROUND(IF('Indicator Data'!CH138&gt;Z$195,10,IF('Indicator Data'!CH138&lt;Z$194,0,10-(Z$195-'Indicator Data'!CH138)/(Z$195-Z$194)*10)),1))</f>
        <v>1</v>
      </c>
      <c r="AA135" s="93">
        <f>IF('Indicator Data'!CI138="No data","x",ROUND(IF('Indicator Data'!CI138&gt;AA$195,0,IF('Indicator Data'!CI138&lt;AA$194,10,(AA$195-'Indicator Data'!CI138)/(AA$195-AA$194)*10)),1))</f>
        <v>10</v>
      </c>
      <c r="AB135" s="94">
        <f t="shared" si="25"/>
        <v>3.5</v>
      </c>
      <c r="AC135" s="95">
        <f t="shared" si="26"/>
        <v>3</v>
      </c>
      <c r="AD135" s="177"/>
    </row>
    <row r="136" spans="1:30" s="4" customFormat="1" x14ac:dyDescent="0.25">
      <c r="A136" s="126" t="str">
        <f>'Indicator Data'!A139</f>
        <v>Papua New Guinea</v>
      </c>
      <c r="B136" s="47" t="str">
        <f>'Indicator Data'!B139</f>
        <v>PNG</v>
      </c>
      <c r="C136" s="93">
        <f>IF('Indicator Data'!BR139="No data","x",ROUND(IF('Indicator Data'!BR139&gt;C$195,0,IF('Indicator Data'!BR139&lt;C$194,10,(C$195-'Indicator Data'!BR139)/(C$195-C$194)*10)),1))</f>
        <v>6.7</v>
      </c>
      <c r="D136" s="94">
        <f t="shared" si="18"/>
        <v>6.7</v>
      </c>
      <c r="E136" s="93">
        <f>IF('Indicator Data'!BT139="No data","x",ROUND(IF('Indicator Data'!BT139&gt;E$195,0,IF('Indicator Data'!BT139&lt;E$194,10,(E$195-'Indicator Data'!BT139)/(E$195-E$194)*10)),1))</f>
        <v>7.2</v>
      </c>
      <c r="F136" s="93">
        <f>IF('Indicator Data'!BS139="No data","x",ROUND(IF('Indicator Data'!BS139&gt;F$195,0,IF('Indicator Data'!BS139&lt;F$194,10,(F$195-'Indicator Data'!BS139)/(F$195-F$194)*10)),1))</f>
        <v>6.3</v>
      </c>
      <c r="G136" s="94">
        <f t="shared" si="19"/>
        <v>6.8</v>
      </c>
      <c r="H136" s="95">
        <f t="shared" si="20"/>
        <v>6.8</v>
      </c>
      <c r="I136" s="93">
        <f>IF('Indicator Data'!BV139="No data","x",ROUND(IF('Indicator Data'!BV139^2&gt;I$195,0,IF('Indicator Data'!BV139^2&lt;I$194,10,(I$195-'Indicator Data'!BV139^2)/(I$195-I$194)*10)),1))</f>
        <v>6.6</v>
      </c>
      <c r="J136" s="93">
        <f>IF(OR('Indicator Data'!BU139=0,'Indicator Data'!BU139="No data"),"x",ROUND(IF('Indicator Data'!BU139&gt;J$195,0,IF('Indicator Data'!BU139&lt;J$194,10,(J$195-'Indicator Data'!BU139)/(J$195-J$194)*10)),1))</f>
        <v>4.5999999999999996</v>
      </c>
      <c r="K136" s="93">
        <f>IF('Indicator Data'!BW139="No data","x",ROUND(IF('Indicator Data'!BW139&gt;K$195,0,IF('Indicator Data'!BW139&lt;K$194,10,(K$195-'Indicator Data'!BW139)/(K$195-K$194)*10)),1))</f>
        <v>9</v>
      </c>
      <c r="L136" s="93">
        <f>IF('Indicator Data'!BX139="No data","x",ROUND(IF('Indicator Data'!BX139&gt;L$195,0,IF('Indicator Data'!BX139&lt;L$194,10,(L$195-'Indicator Data'!BX139)/(L$195-L$194)*10)),1))</f>
        <v>7.8</v>
      </c>
      <c r="M136" s="94">
        <f t="shared" si="21"/>
        <v>7</v>
      </c>
      <c r="N136" s="143">
        <f>IF('Indicator Data'!BY139="No data","x",'Indicator Data'!BY139/'Indicator Data'!CM139*100)</f>
        <v>3.0914631453429315</v>
      </c>
      <c r="O136" s="93">
        <f t="shared" si="22"/>
        <v>9.8000000000000007</v>
      </c>
      <c r="P136" s="93">
        <f>IF('Indicator Data'!BZ139="No data","x",ROUND(IF('Indicator Data'!BZ139&gt;P$195,0,IF('Indicator Data'!BZ139&lt;P$194,10,(P$195-'Indicator Data'!BZ139)/(P$195-P$194)*10)),1))</f>
        <v>9.6999999999999993</v>
      </c>
      <c r="Q136" s="93">
        <f>IF('Indicator Data'!CA139="No data","x",ROUND(IF('Indicator Data'!CA139&gt;Q$195,0,IF('Indicator Data'!CA139&lt;Q$194,10,(Q$195-'Indicator Data'!CA139)/(Q$195-Q$194)*10)),1))</f>
        <v>10</v>
      </c>
      <c r="R136" s="94">
        <f t="shared" si="23"/>
        <v>9.8000000000000007</v>
      </c>
      <c r="S136" s="93" t="str">
        <f>IF('Indicator Data'!CB139="No data","x",ROUND(IF('Indicator Data'!CB139&gt;S$195,0,IF('Indicator Data'!CB139&lt;S$194,10,(S$195-'Indicator Data'!CB139)/(S$195-S$194)*10)),1))</f>
        <v>x</v>
      </c>
      <c r="T136" s="143">
        <f>IF('Indicator Data'!CD139="No data","x",ROUND(IF('Indicator Data'!CD139&gt;T$195,0,IF('Indicator Data'!CD139&lt;T$194,10,(T$195-'Indicator Data'!CD139)/(T$195-T$194)*10)),1))</f>
        <v>4.5999999999999996</v>
      </c>
      <c r="U136" s="143" t="str">
        <f>IF('Indicator Data'!CE139="No data","x",ROUND(IF('Indicator Data'!CE139&gt;U$195,0,IF('Indicator Data'!CE139&lt;U$194,10,(U$195-'Indicator Data'!CE139)/(U$195-U$194)*10)),1))</f>
        <v>x</v>
      </c>
      <c r="V136" s="143">
        <f>IF('Indicator Data'!CF139="No data","x",ROUND(IF('Indicator Data'!CF139&gt;V$195,0,IF('Indicator Data'!CF139&lt;V$194,10,(V$195-'Indicator Data'!CF139)/(V$195-V$194)*10)),1))</f>
        <v>10</v>
      </c>
      <c r="W136" s="143">
        <f>IF('Indicator Data'!CC139="No data","x",ROUND(IF('Indicator Data'!CC139&gt;W$195,0,IF('Indicator Data'!CC139&lt;W$194,10,(W$195-'Indicator Data'!CC139)/(W$195-W$194)*10)),1))</f>
        <v>9.5</v>
      </c>
      <c r="X136" s="93">
        <f t="shared" si="24"/>
        <v>7.3</v>
      </c>
      <c r="Y136" s="93">
        <f>IF('Indicator Data'!CG139="No data","x",ROUND(IF('Indicator Data'!CG139&gt;Y$195,0,IF('Indicator Data'!CG139&lt;Y$194,10,(Y$195-'Indicator Data'!CG139)/(Y$195-Y$194)*10)),1))</f>
        <v>9.9</v>
      </c>
      <c r="Z136" s="93">
        <f>IF('Indicator Data'!CH139="No data","x",ROUND(IF('Indicator Data'!CH139&gt;Z$195,10,IF('Indicator Data'!CH139&lt;Z$194,0,10-(Z$195-'Indicator Data'!CH139)/(Z$195-Z$194)*10)),1))</f>
        <v>2.4</v>
      </c>
      <c r="AA136" s="93">
        <f>IF('Indicator Data'!CI139="No data","x",ROUND(IF('Indicator Data'!CI139&gt;AA$195,0,IF('Indicator Data'!CI139&lt;AA$194,10,(AA$195-'Indicator Data'!CI139)/(AA$195-AA$194)*10)),1))</f>
        <v>10</v>
      </c>
      <c r="AB136" s="94">
        <f t="shared" si="25"/>
        <v>6.5</v>
      </c>
      <c r="AC136" s="95">
        <f t="shared" si="26"/>
        <v>7.8</v>
      </c>
      <c r="AD136" s="177"/>
    </row>
    <row r="137" spans="1:30" s="4" customFormat="1" x14ac:dyDescent="0.25">
      <c r="A137" s="126" t="str">
        <f>'Indicator Data'!A140</f>
        <v>Paraguay</v>
      </c>
      <c r="B137" s="47" t="str">
        <f>'Indicator Data'!B140</f>
        <v>PRY</v>
      </c>
      <c r="C137" s="93">
        <f>IF('Indicator Data'!BR140="No data","x",ROUND(IF('Indicator Data'!BR140&gt;C$195,0,IF('Indicator Data'!BR140&lt;C$194,10,(C$195-'Indicator Data'!BR140)/(C$195-C$194)*10)),1))</f>
        <v>3.7</v>
      </c>
      <c r="D137" s="94">
        <f t="shared" si="18"/>
        <v>3.7</v>
      </c>
      <c r="E137" s="93">
        <f>IF('Indicator Data'!BT140="No data","x",ROUND(IF('Indicator Data'!BT140&gt;E$195,0,IF('Indicator Data'!BT140&lt;E$194,10,(E$195-'Indicator Data'!BT140)/(E$195-E$194)*10)),1))</f>
        <v>7.1</v>
      </c>
      <c r="F137" s="93">
        <f>IF('Indicator Data'!BS140="No data","x",ROUND(IF('Indicator Data'!BS140&gt;F$195,0,IF('Indicator Data'!BS140&lt;F$194,10,(F$195-'Indicator Data'!BS140)/(F$195-F$194)*10)),1))</f>
        <v>6.6</v>
      </c>
      <c r="G137" s="94">
        <f t="shared" si="19"/>
        <v>6.9</v>
      </c>
      <c r="H137" s="95">
        <f t="shared" si="20"/>
        <v>5.3</v>
      </c>
      <c r="I137" s="93">
        <f>IF('Indicator Data'!BV140="No data","x",ROUND(IF('Indicator Data'!BV140^2&gt;I$195,0,IF('Indicator Data'!BV140^2&lt;I$194,10,(I$195-'Indicator Data'!BV140^2)/(I$195-I$194)*10)),1))</f>
        <v>1</v>
      </c>
      <c r="J137" s="93">
        <f>IF(OR('Indicator Data'!BU140=0,'Indicator Data'!BU140="No data"),"x",ROUND(IF('Indicator Data'!BU140&gt;J$195,0,IF('Indicator Data'!BU140&lt;J$194,10,(J$195-'Indicator Data'!BU140)/(J$195-J$194)*10)),1))</f>
        <v>0.1</v>
      </c>
      <c r="K137" s="93">
        <f>IF('Indicator Data'!BW140="No data","x",ROUND(IF('Indicator Data'!BW140&gt;K$195,0,IF('Indicator Data'!BW140&lt;K$194,10,(K$195-'Indicator Data'!BW140)/(K$195-K$194)*10)),1))</f>
        <v>4.9000000000000004</v>
      </c>
      <c r="L137" s="93">
        <f>IF('Indicator Data'!BX140="No data","x",ROUND(IF('Indicator Data'!BX140&gt;L$195,0,IF('Indicator Data'!BX140&lt;L$194,10,(L$195-'Indicator Data'!BX140)/(L$195-L$194)*10)),1))</f>
        <v>4.9000000000000004</v>
      </c>
      <c r="M137" s="94">
        <f t="shared" si="21"/>
        <v>2.7</v>
      </c>
      <c r="N137" s="143">
        <f>IF('Indicator Data'!BY140="No data","x",'Indicator Data'!BY140/'Indicator Data'!CM140*100)</f>
        <v>18.625723634533099</v>
      </c>
      <c r="O137" s="93">
        <f t="shared" si="22"/>
        <v>8.1999999999999993</v>
      </c>
      <c r="P137" s="93">
        <f>IF('Indicator Data'!BZ140="No data","x",ROUND(IF('Indicator Data'!BZ140&gt;P$195,0,IF('Indicator Data'!BZ140&lt;P$194,10,(P$195-'Indicator Data'!BZ140)/(P$195-P$194)*10)),1))</f>
        <v>1.1000000000000001</v>
      </c>
      <c r="Q137" s="93">
        <f>IF('Indicator Data'!CA140="No data","x",ROUND(IF('Indicator Data'!CA140&gt;Q$195,0,IF('Indicator Data'!CA140&lt;Q$194,10,(Q$195-'Indicator Data'!CA140)/(Q$195-Q$194)*10)),1))</f>
        <v>0.1</v>
      </c>
      <c r="R137" s="94">
        <f t="shared" si="23"/>
        <v>3.1</v>
      </c>
      <c r="S137" s="93">
        <f>IF('Indicator Data'!CB140="No data","x",ROUND(IF('Indicator Data'!CB140&gt;S$195,0,IF('Indicator Data'!CB140&lt;S$194,10,(S$195-'Indicator Data'!CB140)/(S$195-S$194)*10)),1))</f>
        <v>6.6</v>
      </c>
      <c r="T137" s="143">
        <f>IF('Indicator Data'!CD140="No data","x",ROUND(IF('Indicator Data'!CD140&gt;T$195,0,IF('Indicator Data'!CD140&lt;T$194,10,(T$195-'Indicator Data'!CD140)/(T$195-T$194)*10)),1))</f>
        <v>1</v>
      </c>
      <c r="U137" s="143">
        <f>IF('Indicator Data'!CE140="No data","x",ROUND(IF('Indicator Data'!CE140&gt;U$195,0,IF('Indicator Data'!CE140&lt;U$194,10,(U$195-'Indicator Data'!CE140)/(U$195-U$194)*10)),1))</f>
        <v>1.2</v>
      </c>
      <c r="V137" s="143">
        <f>IF('Indicator Data'!CF140="No data","x",ROUND(IF('Indicator Data'!CF140&gt;V$195,0,IF('Indicator Data'!CF140&lt;V$194,10,(V$195-'Indicator Data'!CF140)/(V$195-V$194)*10)),1))</f>
        <v>0</v>
      </c>
      <c r="W137" s="143">
        <f>IF('Indicator Data'!CC140="No data","x",ROUND(IF('Indicator Data'!CC140&gt;W$195,0,IF('Indicator Data'!CC140&lt;W$194,10,(W$195-'Indicator Data'!CC140)/(W$195-W$194)*10)),1))</f>
        <v>1.8</v>
      </c>
      <c r="X137" s="93">
        <f t="shared" si="24"/>
        <v>0.73333333333333339</v>
      </c>
      <c r="Y137" s="93">
        <f>IF('Indicator Data'!CG140="No data","x",ROUND(IF('Indicator Data'!CG140&gt;Y$195,0,IF('Indicator Data'!CG140&lt;Y$194,10,(Y$195-'Indicator Data'!CG140)/(Y$195-Y$194)*10)),1))</f>
        <v>7.6</v>
      </c>
      <c r="Z137" s="93">
        <f>IF('Indicator Data'!CH140="No data","x",ROUND(IF('Indicator Data'!CH140&gt;Z$195,10,IF('Indicator Data'!CH140&lt;Z$194,0,10-(Z$195-'Indicator Data'!CH140)/(Z$195-Z$194)*10)),1))</f>
        <v>1.5</v>
      </c>
      <c r="AA137" s="93">
        <f>IF('Indicator Data'!CI140="No data","x",ROUND(IF('Indicator Data'!CI140&gt;AA$195,0,IF('Indicator Data'!CI140&lt;AA$194,10,(AA$195-'Indicator Data'!CI140)/(AA$195-AA$194)*10)),1))</f>
        <v>10</v>
      </c>
      <c r="AB137" s="94">
        <f t="shared" si="25"/>
        <v>4.0999999999999996</v>
      </c>
      <c r="AC137" s="95">
        <f t="shared" si="26"/>
        <v>3.3</v>
      </c>
      <c r="AD137" s="177"/>
    </row>
    <row r="138" spans="1:30" s="4" customFormat="1" x14ac:dyDescent="0.25">
      <c r="A138" s="126" t="str">
        <f>'Indicator Data'!A141</f>
        <v>Peru</v>
      </c>
      <c r="B138" s="47" t="str">
        <f>'Indicator Data'!B141</f>
        <v>PER</v>
      </c>
      <c r="C138" s="93">
        <f>IF('Indicator Data'!BR141="No data","x",ROUND(IF('Indicator Data'!BR141&gt;C$195,0,IF('Indicator Data'!BR141&lt;C$194,10,(C$195-'Indicator Data'!BR141)/(C$195-C$194)*10)),1))</f>
        <v>3.6</v>
      </c>
      <c r="D138" s="94">
        <f t="shared" si="18"/>
        <v>3.6</v>
      </c>
      <c r="E138" s="93">
        <f>IF('Indicator Data'!BT141="No data","x",ROUND(IF('Indicator Data'!BT141&gt;E$195,0,IF('Indicator Data'!BT141&lt;E$194,10,(E$195-'Indicator Data'!BT141)/(E$195-E$194)*10)),1))</f>
        <v>6.5</v>
      </c>
      <c r="F138" s="93">
        <f>IF('Indicator Data'!BS141="No data","x",ROUND(IF('Indicator Data'!BS141&gt;F$195,0,IF('Indicator Data'!BS141&lt;F$194,10,(F$195-'Indicator Data'!BS141)/(F$195-F$194)*10)),1))</f>
        <v>5.3</v>
      </c>
      <c r="G138" s="94">
        <f t="shared" si="19"/>
        <v>5.9</v>
      </c>
      <c r="H138" s="95">
        <f t="shared" si="20"/>
        <v>4.8</v>
      </c>
      <c r="I138" s="93">
        <f>IF('Indicator Data'!BV141="No data","x",ROUND(IF('Indicator Data'!BV141^2&gt;I$195,0,IF('Indicator Data'!BV141^2&lt;I$194,10,(I$195-'Indicator Data'!BV141^2)/(I$195-I$194)*10)),1))</f>
        <v>1.2</v>
      </c>
      <c r="J138" s="93">
        <f>IF(OR('Indicator Data'!BU141=0,'Indicator Data'!BU141="No data"),"x",ROUND(IF('Indicator Data'!BU141&gt;J$195,0,IF('Indicator Data'!BU141&lt;J$194,10,(J$195-'Indicator Data'!BU141)/(J$195-J$194)*10)),1))</f>
        <v>0.4</v>
      </c>
      <c r="K138" s="93">
        <f>IF('Indicator Data'!BW141="No data","x",ROUND(IF('Indicator Data'!BW141&gt;K$195,0,IF('Indicator Data'!BW141&lt;K$194,10,(K$195-'Indicator Data'!BW141)/(K$195-K$194)*10)),1))</f>
        <v>5.5</v>
      </c>
      <c r="L138" s="93">
        <f>IF('Indicator Data'!BX141="No data","x",ROUND(IF('Indicator Data'!BX141&gt;L$195,0,IF('Indicator Data'!BX141&lt;L$194,10,(L$195-'Indicator Data'!BX141)/(L$195-L$194)*10)),1))</f>
        <v>4.3</v>
      </c>
      <c r="M138" s="94">
        <f t="shared" si="21"/>
        <v>2.9</v>
      </c>
      <c r="N138" s="143">
        <f>IF('Indicator Data'!BY141="No data","x",'Indicator Data'!BY141/'Indicator Data'!CM141*100)</f>
        <v>6.5625</v>
      </c>
      <c r="O138" s="93">
        <f t="shared" si="22"/>
        <v>9.4</v>
      </c>
      <c r="P138" s="93">
        <f>IF('Indicator Data'!BZ141="No data","x",ROUND(IF('Indicator Data'!BZ141&gt;P$195,0,IF('Indicator Data'!BZ141&lt;P$194,10,(P$195-'Indicator Data'!BZ141)/(P$195-P$194)*10)),1))</f>
        <v>2.9</v>
      </c>
      <c r="Q138" s="93">
        <f>IF('Indicator Data'!CA141="No data","x",ROUND(IF('Indicator Data'!CA141&gt;Q$195,0,IF('Indicator Data'!CA141&lt;Q$194,10,(Q$195-'Indicator Data'!CA141)/(Q$195-Q$194)*10)),1))</f>
        <v>1.8</v>
      </c>
      <c r="R138" s="94">
        <f t="shared" si="23"/>
        <v>4.7</v>
      </c>
      <c r="S138" s="93">
        <f>IF('Indicator Data'!CB141="No data","x",ROUND(IF('Indicator Data'!CB141&gt;S$195,0,IF('Indicator Data'!CB141&lt;S$194,10,(S$195-'Indicator Data'!CB141)/(S$195-S$194)*10)),1))</f>
        <v>6.8</v>
      </c>
      <c r="T138" s="143">
        <f>IF('Indicator Data'!CD141="No data","x",ROUND(IF('Indicator Data'!CD141&gt;T$195,0,IF('Indicator Data'!CD141&lt;T$194,10,(T$195-'Indicator Data'!CD141)/(T$195-T$194)*10)),1))</f>
        <v>1.7</v>
      </c>
      <c r="U138" s="143">
        <f>IF('Indicator Data'!CE141="No data","x",ROUND(IF('Indicator Data'!CE141&gt;U$195,0,IF('Indicator Data'!CE141&lt;U$194,10,(U$195-'Indicator Data'!CE141)/(U$195-U$194)*10)),1))</f>
        <v>5.6</v>
      </c>
      <c r="V138" s="143">
        <f>IF('Indicator Data'!CF141="No data","x",ROUND(IF('Indicator Data'!CF141&gt;V$195,0,IF('Indicator Data'!CF141&lt;V$194,10,(V$195-'Indicator Data'!CF141)/(V$195-V$194)*10)),1))</f>
        <v>2.2000000000000002</v>
      </c>
      <c r="W138" s="143">
        <f>IF('Indicator Data'!CC141="No data","x",ROUND(IF('Indicator Data'!CC141&gt;W$195,0,IF('Indicator Data'!CC141&lt;W$194,10,(W$195-'Indicator Data'!CC141)/(W$195-W$194)*10)),1))</f>
        <v>4.0999999999999996</v>
      </c>
      <c r="X138" s="93">
        <f t="shared" si="24"/>
        <v>3.1666666666666665</v>
      </c>
      <c r="Y138" s="93">
        <f>IF('Indicator Data'!CG141="No data","x",ROUND(IF('Indicator Data'!CG141&gt;Y$195,0,IF('Indicator Data'!CG141&lt;Y$194,10,(Y$195-'Indicator Data'!CG141)/(Y$195-Y$194)*10)),1))</f>
        <v>7.9</v>
      </c>
      <c r="Z138" s="93">
        <f>IF('Indicator Data'!CH141="No data","x",ROUND(IF('Indicator Data'!CH141&gt;Z$195,10,IF('Indicator Data'!CH141&lt;Z$194,0,10-(Z$195-'Indicator Data'!CH141)/(Z$195-Z$194)*10)),1))</f>
        <v>0.8</v>
      </c>
      <c r="AA138" s="93">
        <f>IF('Indicator Data'!CI141="No data","x",ROUND(IF('Indicator Data'!CI141&gt;AA$195,0,IF('Indicator Data'!CI141&lt;AA$194,10,(AA$195-'Indicator Data'!CI141)/(AA$195-AA$194)*10)),1))</f>
        <v>10</v>
      </c>
      <c r="AB138" s="94">
        <f t="shared" si="25"/>
        <v>4.7</v>
      </c>
      <c r="AC138" s="95">
        <f t="shared" si="26"/>
        <v>4.0999999999999996</v>
      </c>
      <c r="AD138" s="177"/>
    </row>
    <row r="139" spans="1:30" s="4" customFormat="1" x14ac:dyDescent="0.25">
      <c r="A139" s="126" t="str">
        <f>'Indicator Data'!A142</f>
        <v>Philippines</v>
      </c>
      <c r="B139" s="47" t="str">
        <f>'Indicator Data'!B142</f>
        <v>PHL</v>
      </c>
      <c r="C139" s="93">
        <f>IF('Indicator Data'!BR142="No data","x",ROUND(IF('Indicator Data'!BR142&gt;C$195,0,IF('Indicator Data'!BR142&lt;C$194,10,(C$195-'Indicator Data'!BR142)/(C$195-C$194)*10)),1))</f>
        <v>3.5</v>
      </c>
      <c r="D139" s="94">
        <f t="shared" si="18"/>
        <v>3.5</v>
      </c>
      <c r="E139" s="93">
        <f>IF('Indicator Data'!BT142="No data","x",ROUND(IF('Indicator Data'!BT142&gt;E$195,0,IF('Indicator Data'!BT142&lt;E$194,10,(E$195-'Indicator Data'!BT142)/(E$195-E$194)*10)),1))</f>
        <v>6.4</v>
      </c>
      <c r="F139" s="93">
        <f>IF('Indicator Data'!BS142="No data","x",ROUND(IF('Indicator Data'!BS142&gt;F$195,0,IF('Indicator Data'!BS142&lt;F$194,10,(F$195-'Indicator Data'!BS142)/(F$195-F$194)*10)),1))</f>
        <v>5.0999999999999996</v>
      </c>
      <c r="G139" s="94">
        <f t="shared" si="19"/>
        <v>5.8</v>
      </c>
      <c r="H139" s="95">
        <f t="shared" si="20"/>
        <v>4.7</v>
      </c>
      <c r="I139" s="93">
        <f>IF('Indicator Data'!BV142="No data","x",ROUND(IF('Indicator Data'!BV142^2&gt;I$195,0,IF('Indicator Data'!BV142^2&lt;I$194,10,(I$195-'Indicator Data'!BV142^2)/(I$195-I$194)*10)),1))</f>
        <v>0.7</v>
      </c>
      <c r="J139" s="93">
        <f>IF(OR('Indicator Data'!BU142=0,'Indicator Data'!BU142="No data"),"x",ROUND(IF('Indicator Data'!BU142&gt;J$195,0,IF('Indicator Data'!BU142&lt;J$194,10,(J$195-'Indicator Data'!BU142)/(J$195-J$194)*10)),1))</f>
        <v>0.7</v>
      </c>
      <c r="K139" s="93">
        <f>IF('Indicator Data'!BW142="No data","x",ROUND(IF('Indicator Data'!BW142&gt;K$195,0,IF('Indicator Data'!BW142&lt;K$194,10,(K$195-'Indicator Data'!BW142)/(K$195-K$194)*10)),1))</f>
        <v>4.5</v>
      </c>
      <c r="L139" s="93">
        <f>IF('Indicator Data'!BX142="No data","x",ROUND(IF('Indicator Data'!BX142&gt;L$195,0,IF('Indicator Data'!BX142&lt;L$194,10,(L$195-'Indicator Data'!BX142)/(L$195-L$194)*10)),1))</f>
        <v>4.7</v>
      </c>
      <c r="M139" s="94">
        <f t="shared" si="21"/>
        <v>2.7</v>
      </c>
      <c r="N139" s="143">
        <f>IF('Indicator Data'!BY142="No data","x",'Indicator Data'!BY142/'Indicator Data'!CM142*100)</f>
        <v>50.306871918704097</v>
      </c>
      <c r="O139" s="93">
        <f t="shared" si="22"/>
        <v>5</v>
      </c>
      <c r="P139" s="93">
        <f>IF('Indicator Data'!BZ142="No data","x",ROUND(IF('Indicator Data'!BZ142&gt;P$195,0,IF('Indicator Data'!BZ142&lt;P$194,10,(P$195-'Indicator Data'!BZ142)/(P$195-P$194)*10)),1))</f>
        <v>2.6</v>
      </c>
      <c r="Q139" s="93">
        <f>IF('Indicator Data'!CA142="No data","x",ROUND(IF('Indicator Data'!CA142&gt;Q$195,0,IF('Indicator Data'!CA142&lt;Q$194,10,(Q$195-'Indicator Data'!CA142)/(Q$195-Q$194)*10)),1))</f>
        <v>1.3</v>
      </c>
      <c r="R139" s="94">
        <f t="shared" si="23"/>
        <v>3</v>
      </c>
      <c r="S139" s="93" t="str">
        <f>IF('Indicator Data'!CB142="No data","x",ROUND(IF('Indicator Data'!CB142&gt;S$195,0,IF('Indicator Data'!CB142&lt;S$194,10,(S$195-'Indicator Data'!CB142)/(S$195-S$194)*10)),1))</f>
        <v>x</v>
      </c>
      <c r="T139" s="143">
        <f>IF('Indicator Data'!CD142="No data","x",ROUND(IF('Indicator Data'!CD142&gt;T$195,0,IF('Indicator Data'!CD142&lt;T$194,10,(T$195-'Indicator Data'!CD142)/(T$195-T$194)*10)),1))</f>
        <v>2.2000000000000002</v>
      </c>
      <c r="U139" s="143">
        <f>IF('Indicator Data'!CE142="No data","x",ROUND(IF('Indicator Data'!CE142&gt;U$195,0,IF('Indicator Data'!CE142&lt;U$194,10,(U$195-'Indicator Data'!CE142)/(U$195-U$194)*10)),1))</f>
        <v>5.6</v>
      </c>
      <c r="V139" s="143">
        <f>IF('Indicator Data'!CF142="No data","x",ROUND(IF('Indicator Data'!CF142&gt;V$195,0,IF('Indicator Data'!CF142&lt;V$194,10,(V$195-'Indicator Data'!CF142)/(V$195-V$194)*10)),1))</f>
        <v>10</v>
      </c>
      <c r="W139" s="143">
        <f>IF('Indicator Data'!CC142="No data","x",ROUND(IF('Indicator Data'!CC142&gt;W$195,0,IF('Indicator Data'!CC142&lt;W$194,10,(W$195-'Indicator Data'!CC142)/(W$195-W$194)*10)),1))</f>
        <v>2.6</v>
      </c>
      <c r="X139" s="93">
        <f t="shared" si="24"/>
        <v>5.9333333333333336</v>
      </c>
      <c r="Y139" s="93">
        <f>IF('Indicator Data'!CG142="No data","x",ROUND(IF('Indicator Data'!CG142&gt;Y$195,0,IF('Indicator Data'!CG142&lt;Y$194,10,(Y$195-'Indicator Data'!CG142)/(Y$195-Y$194)*10)),1))</f>
        <v>9</v>
      </c>
      <c r="Z139" s="93">
        <f>IF('Indicator Data'!CH142="No data","x",ROUND(IF('Indicator Data'!CH142&gt;Z$195,10,IF('Indicator Data'!CH142&lt;Z$194,0,10-(Z$195-'Indicator Data'!CH142)/(Z$195-Z$194)*10)),1))</f>
        <v>1.3</v>
      </c>
      <c r="AA139" s="93">
        <f>IF('Indicator Data'!CI142="No data","x",ROUND(IF('Indicator Data'!CI142&gt;AA$195,0,IF('Indicator Data'!CI142&lt;AA$194,10,(AA$195-'Indicator Data'!CI142)/(AA$195-AA$194)*10)),1))</f>
        <v>10</v>
      </c>
      <c r="AB139" s="94">
        <f t="shared" si="25"/>
        <v>5.4</v>
      </c>
      <c r="AC139" s="95">
        <f t="shared" si="26"/>
        <v>3.7</v>
      </c>
      <c r="AD139" s="177"/>
    </row>
    <row r="140" spans="1:30" s="4" customFormat="1" x14ac:dyDescent="0.25">
      <c r="A140" s="126" t="str">
        <f>'Indicator Data'!A143</f>
        <v>Poland</v>
      </c>
      <c r="B140" s="47" t="str">
        <f>'Indicator Data'!B143</f>
        <v>POL</v>
      </c>
      <c r="C140" s="93">
        <f>IF('Indicator Data'!BR143="No data","x",ROUND(IF('Indicator Data'!BR143&gt;C$195,0,IF('Indicator Data'!BR143&lt;C$194,10,(C$195-'Indicator Data'!BR143)/(C$195-C$194)*10)),1))</f>
        <v>4.3</v>
      </c>
      <c r="D140" s="94">
        <f t="shared" si="18"/>
        <v>4.3</v>
      </c>
      <c r="E140" s="93">
        <f>IF('Indicator Data'!BT143="No data","x",ROUND(IF('Indicator Data'!BT143&gt;E$195,0,IF('Indicator Data'!BT143&lt;E$194,10,(E$195-'Indicator Data'!BT143)/(E$195-E$194)*10)),1))</f>
        <v>4</v>
      </c>
      <c r="F140" s="93">
        <f>IF('Indicator Data'!BS143="No data","x",ROUND(IF('Indicator Data'!BS143&gt;F$195,0,IF('Indicator Data'!BS143&lt;F$194,10,(F$195-'Indicator Data'!BS143)/(F$195-F$194)*10)),1))</f>
        <v>3.7</v>
      </c>
      <c r="G140" s="94">
        <f t="shared" si="19"/>
        <v>3.9</v>
      </c>
      <c r="H140" s="95">
        <f t="shared" si="20"/>
        <v>4.0999999999999996</v>
      </c>
      <c r="I140" s="93">
        <f>IF('Indicator Data'!BV143="No data","x",ROUND(IF('Indicator Data'!BV143^2&gt;I$195,0,IF('Indicator Data'!BV143^2&lt;I$194,10,(I$195-'Indicator Data'!BV143^2)/(I$195-I$194)*10)),1))</f>
        <v>0</v>
      </c>
      <c r="J140" s="93">
        <f>IF(OR('Indicator Data'!BU143=0,'Indicator Data'!BU143="No data"),"x",ROUND(IF('Indicator Data'!BU143&gt;J$195,0,IF('Indicator Data'!BU143&lt;J$194,10,(J$195-'Indicator Data'!BU143)/(J$195-J$194)*10)),1))</f>
        <v>0</v>
      </c>
      <c r="K140" s="93">
        <f>IF('Indicator Data'!BW143="No data","x",ROUND(IF('Indicator Data'!BW143&gt;K$195,0,IF('Indicator Data'!BW143&lt;K$194,10,(K$195-'Indicator Data'!BW143)/(K$195-K$194)*10)),1))</f>
        <v>2.7</v>
      </c>
      <c r="L140" s="93">
        <f>IF('Indicator Data'!BX143="No data","x",ROUND(IF('Indicator Data'!BX143&gt;L$195,0,IF('Indicator Data'!BX143&lt;L$194,10,(L$195-'Indicator Data'!BX143)/(L$195-L$194)*10)),1))</f>
        <v>2.8</v>
      </c>
      <c r="M140" s="94">
        <f t="shared" si="21"/>
        <v>1.4</v>
      </c>
      <c r="N140" s="143">
        <f>IF('Indicator Data'!BY143="No data","x",'Indicator Data'!BY143/'Indicator Data'!CM143*100)</f>
        <v>200.55893473614992</v>
      </c>
      <c r="O140" s="93">
        <f t="shared" si="22"/>
        <v>0</v>
      </c>
      <c r="P140" s="93">
        <f>IF('Indicator Data'!BZ143="No data","x",ROUND(IF('Indicator Data'!BZ143&gt;P$195,0,IF('Indicator Data'!BZ143&lt;P$194,10,(P$195-'Indicator Data'!BZ143)/(P$195-P$194)*10)),1))</f>
        <v>0.1</v>
      </c>
      <c r="Q140" s="93">
        <f>IF('Indicator Data'!CA143="No data","x",ROUND(IF('Indicator Data'!CA143&gt;Q$195,0,IF('Indicator Data'!CA143&lt;Q$194,10,(Q$195-'Indicator Data'!CA143)/(Q$195-Q$194)*10)),1))</f>
        <v>0.1</v>
      </c>
      <c r="R140" s="94">
        <f t="shared" si="23"/>
        <v>0.1</v>
      </c>
      <c r="S140" s="93">
        <f>IF('Indicator Data'!CB143="No data","x",ROUND(IF('Indicator Data'!CB143&gt;S$195,0,IF('Indicator Data'!CB143&lt;S$194,10,(S$195-'Indicator Data'!CB143)/(S$195-S$194)*10)),1))</f>
        <v>4</v>
      </c>
      <c r="T140" s="143">
        <f>IF('Indicator Data'!CD143="No data","x",ROUND(IF('Indicator Data'!CD143&gt;T$195,0,IF('Indicator Data'!CD143&lt;T$194,10,(T$195-'Indicator Data'!CD143)/(T$195-T$194)*10)),1))</f>
        <v>0.2</v>
      </c>
      <c r="U140" s="143">
        <f>IF('Indicator Data'!CE143="No data","x",ROUND(IF('Indicator Data'!CE143&gt;U$195,0,IF('Indicator Data'!CE143&lt;U$194,10,(U$195-'Indicator Data'!CE143)/(U$195-U$194)*10)),1))</f>
        <v>0.8</v>
      </c>
      <c r="V140" s="143" t="str">
        <f>IF('Indicator Data'!CF143="No data","x",ROUND(IF('Indicator Data'!CF143&gt;V$195,0,IF('Indicator Data'!CF143&lt;V$194,10,(V$195-'Indicator Data'!CF143)/(V$195-V$194)*10)),1))</f>
        <v>x</v>
      </c>
      <c r="W140" s="143">
        <f>IF('Indicator Data'!CC143="No data","x",ROUND(IF('Indicator Data'!CC143&gt;W$195,0,IF('Indicator Data'!CC143&lt;W$194,10,(W$195-'Indicator Data'!CC143)/(W$195-W$194)*10)),1))</f>
        <v>0.8</v>
      </c>
      <c r="X140" s="93">
        <f t="shared" si="24"/>
        <v>0.5</v>
      </c>
      <c r="Y140" s="93">
        <f>IF('Indicator Data'!CG143="No data","x",ROUND(IF('Indicator Data'!CG143&gt;Y$195,0,IF('Indicator Data'!CG143&lt;Y$194,10,(Y$195-'Indicator Data'!CG143)/(Y$195-Y$194)*10)),1))</f>
        <v>4.0999999999999996</v>
      </c>
      <c r="Z140" s="93">
        <f>IF('Indicator Data'!CH143="No data","x",ROUND(IF('Indicator Data'!CH143&gt;Z$195,10,IF('Indicator Data'!CH143&lt;Z$194,0,10-(Z$195-'Indicator Data'!CH143)/(Z$195-Z$194)*10)),1))</f>
        <v>0</v>
      </c>
      <c r="AA140" s="93">
        <f>IF('Indicator Data'!CI143="No data","x",ROUND(IF('Indicator Data'!CI143&gt;AA$195,0,IF('Indicator Data'!CI143&lt;AA$194,10,(AA$195-'Indicator Data'!CI143)/(AA$195-AA$194)*10)),1))</f>
        <v>10</v>
      </c>
      <c r="AB140" s="94">
        <f t="shared" si="25"/>
        <v>2.2000000000000002</v>
      </c>
      <c r="AC140" s="95">
        <f t="shared" si="26"/>
        <v>1.2</v>
      </c>
      <c r="AD140" s="177"/>
    </row>
    <row r="141" spans="1:30" s="4" customFormat="1" x14ac:dyDescent="0.25">
      <c r="A141" s="126" t="str">
        <f>'Indicator Data'!A144</f>
        <v>Portugal</v>
      </c>
      <c r="B141" s="47" t="str">
        <f>'Indicator Data'!B144</f>
        <v>PRT</v>
      </c>
      <c r="C141" s="93">
        <f>IF('Indicator Data'!BR144="No data","x",ROUND(IF('Indicator Data'!BR144&gt;C$195,0,IF('Indicator Data'!BR144&lt;C$194,10,(C$195-'Indicator Data'!BR144)/(C$195-C$194)*10)),1))</f>
        <v>2.6</v>
      </c>
      <c r="D141" s="94">
        <f t="shared" si="18"/>
        <v>2.6</v>
      </c>
      <c r="E141" s="93">
        <f>IF('Indicator Data'!BT144="No data","x",ROUND(IF('Indicator Data'!BT144&gt;E$195,0,IF('Indicator Data'!BT144&lt;E$194,10,(E$195-'Indicator Data'!BT144)/(E$195-E$194)*10)),1))</f>
        <v>3.6</v>
      </c>
      <c r="F141" s="93">
        <f>IF('Indicator Data'!BS144="No data","x",ROUND(IF('Indicator Data'!BS144&gt;F$195,0,IF('Indicator Data'!BS144&lt;F$194,10,(F$195-'Indicator Data'!BS144)/(F$195-F$194)*10)),1))</f>
        <v>2.2999999999999998</v>
      </c>
      <c r="G141" s="94">
        <f t="shared" si="19"/>
        <v>3</v>
      </c>
      <c r="H141" s="95">
        <f t="shared" si="20"/>
        <v>2.8</v>
      </c>
      <c r="I141" s="93">
        <f>IF('Indicator Data'!BV144="No data","x",ROUND(IF('Indicator Data'!BV144^2&gt;I$195,0,IF('Indicator Data'!BV144^2&lt;I$194,10,(I$195-'Indicator Data'!BV144^2)/(I$195-I$194)*10)),1))</f>
        <v>1</v>
      </c>
      <c r="J141" s="93">
        <f>IF(OR('Indicator Data'!BU144=0,'Indicator Data'!BU144="No data"),"x",ROUND(IF('Indicator Data'!BU144&gt;J$195,0,IF('Indicator Data'!BU144&lt;J$194,10,(J$195-'Indicator Data'!BU144)/(J$195-J$194)*10)),1))</f>
        <v>0</v>
      </c>
      <c r="K141" s="93">
        <f>IF('Indicator Data'!BW144="No data","x",ROUND(IF('Indicator Data'!BW144&gt;K$195,0,IF('Indicator Data'!BW144&lt;K$194,10,(K$195-'Indicator Data'!BW144)/(K$195-K$194)*10)),1))</f>
        <v>3</v>
      </c>
      <c r="L141" s="93">
        <f>IF('Indicator Data'!BX144="No data","x",ROUND(IF('Indicator Data'!BX144&gt;L$195,0,IF('Indicator Data'!BX144&lt;L$194,10,(L$195-'Indicator Data'!BX144)/(L$195-L$194)*10)),1))</f>
        <v>4.7</v>
      </c>
      <c r="M141" s="94">
        <f t="shared" si="21"/>
        <v>2.2000000000000002</v>
      </c>
      <c r="N141" s="143">
        <f>IF('Indicator Data'!BY144="No data","x",'Indicator Data'!BY144/'Indicator Data'!CM144*100)</f>
        <v>174.92073904012244</v>
      </c>
      <c r="O141" s="93">
        <f t="shared" si="22"/>
        <v>0</v>
      </c>
      <c r="P141" s="93">
        <f>IF('Indicator Data'!BZ144="No data","x",ROUND(IF('Indicator Data'!BZ144&gt;P$195,0,IF('Indicator Data'!BZ144&lt;P$194,10,(P$195-'Indicator Data'!BZ144)/(P$195-P$194)*10)),1))</f>
        <v>0</v>
      </c>
      <c r="Q141" s="93">
        <f>IF('Indicator Data'!CA144="No data","x",ROUND(IF('Indicator Data'!CA144&gt;Q$195,0,IF('Indicator Data'!CA144&lt;Q$194,10,(Q$195-'Indicator Data'!CA144)/(Q$195-Q$194)*10)),1))</f>
        <v>0</v>
      </c>
      <c r="R141" s="94">
        <f t="shared" si="23"/>
        <v>0</v>
      </c>
      <c r="S141" s="93">
        <f>IF('Indicator Data'!CB144="No data","x",ROUND(IF('Indicator Data'!CB144&gt;S$195,0,IF('Indicator Data'!CB144&lt;S$194,10,(S$195-'Indicator Data'!CB144)/(S$195-S$194)*10)),1))</f>
        <v>1.7</v>
      </c>
      <c r="T141" s="143">
        <f>IF('Indicator Data'!CD144="No data","x",ROUND(IF('Indicator Data'!CD144&gt;T$195,0,IF('Indicator Data'!CD144&lt;T$194,10,(T$195-'Indicator Data'!CD144)/(T$195-T$194)*10)),1))</f>
        <v>0.2</v>
      </c>
      <c r="U141" s="143">
        <f>IF('Indicator Data'!CE144="No data","x",ROUND(IF('Indicator Data'!CE144&gt;U$195,0,IF('Indicator Data'!CE144&lt;U$194,10,(U$195-'Indicator Data'!CE144)/(U$195-U$194)*10)),1))</f>
        <v>0.7</v>
      </c>
      <c r="V141" s="143" t="str">
        <f>IF('Indicator Data'!CF144="No data","x",ROUND(IF('Indicator Data'!CF144&gt;V$195,0,IF('Indicator Data'!CF144&lt;V$194,10,(V$195-'Indicator Data'!CF144)/(V$195-V$194)*10)),1))</f>
        <v>x</v>
      </c>
      <c r="W141" s="143">
        <f>IF('Indicator Data'!CC144="No data","x",ROUND(IF('Indicator Data'!CC144&gt;W$195,0,IF('Indicator Data'!CC144&lt;W$194,10,(W$195-'Indicator Data'!CC144)/(W$195-W$194)*10)),1))</f>
        <v>0.3</v>
      </c>
      <c r="X141" s="93">
        <f t="shared" si="24"/>
        <v>0.44999999999999996</v>
      </c>
      <c r="Y141" s="93">
        <f>IF('Indicator Data'!CG144="No data","x",ROUND(IF('Indicator Data'!CG144&gt;Y$195,0,IF('Indicator Data'!CG144&lt;Y$194,10,(Y$195-'Indicator Data'!CG144)/(Y$195-Y$194)*10)),1))</f>
        <v>0.8</v>
      </c>
      <c r="Z141" s="93">
        <f>IF('Indicator Data'!CH144="No data","x",ROUND(IF('Indicator Data'!CH144&gt;Z$195,10,IF('Indicator Data'!CH144&lt;Z$194,0,10-(Z$195-'Indicator Data'!CH144)/(Z$195-Z$194)*10)),1))</f>
        <v>0.1</v>
      </c>
      <c r="AA141" s="93">
        <f>IF('Indicator Data'!CI144="No data","x",ROUND(IF('Indicator Data'!CI144&gt;AA$195,0,IF('Indicator Data'!CI144&lt;AA$194,10,(AA$195-'Indicator Data'!CI144)/(AA$195-AA$194)*10)),1))</f>
        <v>10</v>
      </c>
      <c r="AB141" s="94">
        <f t="shared" si="25"/>
        <v>0.8</v>
      </c>
      <c r="AC141" s="95">
        <f t="shared" si="26"/>
        <v>1</v>
      </c>
      <c r="AD141" s="177"/>
    </row>
    <row r="142" spans="1:30" s="4" customFormat="1" x14ac:dyDescent="0.25">
      <c r="A142" s="126" t="str">
        <f>'Indicator Data'!A145</f>
        <v>Qatar</v>
      </c>
      <c r="B142" s="47" t="str">
        <f>'Indicator Data'!B145</f>
        <v>QAT</v>
      </c>
      <c r="C142" s="93">
        <f>IF('Indicator Data'!BR145="No data","x",ROUND(IF('Indicator Data'!BR145&gt;C$195,0,IF('Indicator Data'!BR145&lt;C$194,10,(C$195-'Indicator Data'!BR145)/(C$195-C$194)*10)),1))</f>
        <v>4.7</v>
      </c>
      <c r="D142" s="94">
        <f t="shared" si="18"/>
        <v>4.7</v>
      </c>
      <c r="E142" s="93">
        <f>IF('Indicator Data'!BT145="No data","x",ROUND(IF('Indicator Data'!BT145&gt;E$195,0,IF('Indicator Data'!BT145&lt;E$194,10,(E$195-'Indicator Data'!BT145)/(E$195-E$194)*10)),1))</f>
        <v>3.8</v>
      </c>
      <c r="F142" s="93">
        <f>IF('Indicator Data'!BS145="No data","x",ROUND(IF('Indicator Data'!BS145&gt;F$195,0,IF('Indicator Data'!BS145&lt;F$194,10,(F$195-'Indicator Data'!BS145)/(F$195-F$194)*10)),1))</f>
        <v>3.5</v>
      </c>
      <c r="G142" s="94">
        <f t="shared" si="19"/>
        <v>3.7</v>
      </c>
      <c r="H142" s="95">
        <f t="shared" si="20"/>
        <v>4.2</v>
      </c>
      <c r="I142" s="93">
        <f>IF('Indicator Data'!BV145="No data","x",ROUND(IF('Indicator Data'!BV145^2&gt;I$195,0,IF('Indicator Data'!BV145^2&lt;I$194,10,(I$195-'Indicator Data'!BV145^2)/(I$195-I$194)*10)),1))</f>
        <v>0.5</v>
      </c>
      <c r="J142" s="93">
        <f>IF(OR('Indicator Data'!BU145=0,'Indicator Data'!BU145="No data"),"x",ROUND(IF('Indicator Data'!BU145&gt;J$195,0,IF('Indicator Data'!BU145&lt;J$194,10,(J$195-'Indicator Data'!BU145)/(J$195-J$194)*10)),1))</f>
        <v>0</v>
      </c>
      <c r="K142" s="93">
        <f>IF('Indicator Data'!BW145="No data","x",ROUND(IF('Indicator Data'!BW145&gt;K$195,0,IF('Indicator Data'!BW145&lt;K$194,10,(K$195-'Indicator Data'!BW145)/(K$195-K$194)*10)),1))</f>
        <v>0.6</v>
      </c>
      <c r="L142" s="93">
        <f>IF('Indicator Data'!BX145="No data","x",ROUND(IF('Indicator Data'!BX145&gt;L$195,0,IF('Indicator Data'!BX145&lt;L$194,10,(L$195-'Indicator Data'!BX145)/(L$195-L$194)*10)),1))</f>
        <v>2.7</v>
      </c>
      <c r="M142" s="94">
        <f t="shared" si="21"/>
        <v>1</v>
      </c>
      <c r="N142" s="143">
        <f>IF('Indicator Data'!BY145="No data","x",'Indicator Data'!BY145/'Indicator Data'!CM145*100)</f>
        <v>94.745908699397077</v>
      </c>
      <c r="O142" s="93">
        <f t="shared" si="22"/>
        <v>0.5</v>
      </c>
      <c r="P142" s="93">
        <f>IF('Indicator Data'!BZ145="No data","x",ROUND(IF('Indicator Data'!BZ145&gt;P$195,0,IF('Indicator Data'!BZ145&lt;P$194,10,(P$195-'Indicator Data'!BZ145)/(P$195-P$194)*10)),1))</f>
        <v>0</v>
      </c>
      <c r="Q142" s="93">
        <f>IF('Indicator Data'!CA145="No data","x",ROUND(IF('Indicator Data'!CA145&gt;Q$195,0,IF('Indicator Data'!CA145&lt;Q$194,10,(Q$195-'Indicator Data'!CA145)/(Q$195-Q$194)*10)),1))</f>
        <v>0.1</v>
      </c>
      <c r="R142" s="94">
        <f t="shared" si="23"/>
        <v>0.2</v>
      </c>
      <c r="S142" s="93">
        <f>IF('Indicator Data'!CB145="No data","x",ROUND(IF('Indicator Data'!CB145&gt;S$195,0,IF('Indicator Data'!CB145&lt;S$194,10,(S$195-'Indicator Data'!CB145)/(S$195-S$194)*10)),1))</f>
        <v>10</v>
      </c>
      <c r="T142" s="143">
        <f>IF('Indicator Data'!CD145="No data","x",ROUND(IF('Indicator Data'!CD145&gt;T$195,0,IF('Indicator Data'!CD145&lt;T$194,10,(T$195-'Indicator Data'!CD145)/(T$195-T$194)*10)),1))</f>
        <v>0.2</v>
      </c>
      <c r="U142" s="143">
        <f>IF('Indicator Data'!CE145="No data","x",ROUND(IF('Indicator Data'!CE145&gt;U$195,0,IF('Indicator Data'!CE145&lt;U$194,10,(U$195-'Indicator Data'!CE145)/(U$195-U$194)*10)),1))</f>
        <v>1.2</v>
      </c>
      <c r="V142" s="143">
        <f>IF('Indicator Data'!CF145="No data","x",ROUND(IF('Indicator Data'!CF145&gt;V$195,0,IF('Indicator Data'!CF145&lt;V$194,10,(V$195-'Indicator Data'!CF145)/(V$195-V$194)*10)),1))</f>
        <v>0.3</v>
      </c>
      <c r="W142" s="143">
        <f>IF('Indicator Data'!CC145="No data","x",ROUND(IF('Indicator Data'!CC145&gt;W$195,0,IF('Indicator Data'!CC145&lt;W$194,10,(W$195-'Indicator Data'!CC145)/(W$195-W$194)*10)),1))</f>
        <v>0</v>
      </c>
      <c r="X142" s="93">
        <f t="shared" si="24"/>
        <v>0.56666666666666665</v>
      </c>
      <c r="Y142" s="93">
        <f>IF('Indicator Data'!CG145="No data","x",ROUND(IF('Indicator Data'!CG145&gt;Y$195,0,IF('Indicator Data'!CG145&lt;Y$194,10,(Y$195-'Indicator Data'!CG145)/(Y$195-Y$194)*10)),1))</f>
        <v>0</v>
      </c>
      <c r="Z142" s="93">
        <f>IF('Indicator Data'!CH145="No data","x",ROUND(IF('Indicator Data'!CH145&gt;Z$195,10,IF('Indicator Data'!CH145&lt;Z$194,0,10-(Z$195-'Indicator Data'!CH145)/(Z$195-Z$194)*10)),1))</f>
        <v>0.1</v>
      </c>
      <c r="AA142" s="93">
        <f>IF('Indicator Data'!CI145="No data","x",ROUND(IF('Indicator Data'!CI145&gt;AA$195,0,IF('Indicator Data'!CI145&lt;AA$194,10,(AA$195-'Indicator Data'!CI145)/(AA$195-AA$194)*10)),1))</f>
        <v>10</v>
      </c>
      <c r="AB142" s="94">
        <f t="shared" si="25"/>
        <v>2.7</v>
      </c>
      <c r="AC142" s="95">
        <f t="shared" si="26"/>
        <v>1.3</v>
      </c>
      <c r="AD142" s="177"/>
    </row>
    <row r="143" spans="1:30" s="4" customFormat="1" x14ac:dyDescent="0.25">
      <c r="A143" s="126" t="str">
        <f>'Indicator Data'!A146</f>
        <v>Romania</v>
      </c>
      <c r="B143" s="47" t="str">
        <f>'Indicator Data'!B146</f>
        <v>ROU</v>
      </c>
      <c r="C143" s="93">
        <f>IF('Indicator Data'!BR146="No data","x",ROUND(IF('Indicator Data'!BR146&gt;C$195,0,IF('Indicator Data'!BR146&lt;C$194,10,(C$195-'Indicator Data'!BR146)/(C$195-C$194)*10)),1))</f>
        <v>3.8</v>
      </c>
      <c r="D143" s="94">
        <f t="shared" si="18"/>
        <v>3.8</v>
      </c>
      <c r="E143" s="93">
        <f>IF('Indicator Data'!BT146="No data","x",ROUND(IF('Indicator Data'!BT146&gt;E$195,0,IF('Indicator Data'!BT146&lt;E$194,10,(E$195-'Indicator Data'!BT146)/(E$195-E$194)*10)),1))</f>
        <v>5.3</v>
      </c>
      <c r="F143" s="93">
        <f>IF('Indicator Data'!BS146="No data","x",ROUND(IF('Indicator Data'!BS146&gt;F$195,0,IF('Indicator Data'!BS146&lt;F$194,10,(F$195-'Indicator Data'!BS146)/(F$195-F$194)*10)),1))</f>
        <v>5.3</v>
      </c>
      <c r="G143" s="94">
        <f t="shared" si="19"/>
        <v>5.3</v>
      </c>
      <c r="H143" s="95">
        <f t="shared" si="20"/>
        <v>4.5999999999999996</v>
      </c>
      <c r="I143" s="93">
        <f>IF('Indicator Data'!BV146="No data","x",ROUND(IF('Indicator Data'!BV146^2&gt;I$195,0,IF('Indicator Data'!BV146^2&lt;I$194,10,(I$195-'Indicator Data'!BV146^2)/(I$195-I$194)*10)),1))</f>
        <v>0.3</v>
      </c>
      <c r="J143" s="93">
        <f>IF(OR('Indicator Data'!BU146=0,'Indicator Data'!BU146="No data"),"x",ROUND(IF('Indicator Data'!BU146&gt;J$195,0,IF('Indicator Data'!BU146&lt;J$194,10,(J$195-'Indicator Data'!BU146)/(J$195-J$194)*10)),1))</f>
        <v>0</v>
      </c>
      <c r="K143" s="93">
        <f>IF('Indicator Data'!BW146="No data","x",ROUND(IF('Indicator Data'!BW146&gt;K$195,0,IF('Indicator Data'!BW146&lt;K$194,10,(K$195-'Indicator Data'!BW146)/(K$195-K$194)*10)),1))</f>
        <v>4.0999999999999996</v>
      </c>
      <c r="L143" s="93">
        <f>IF('Indicator Data'!BX146="No data","x",ROUND(IF('Indicator Data'!BX146&gt;L$195,0,IF('Indicator Data'!BX146&lt;L$194,10,(L$195-'Indicator Data'!BX146)/(L$195-L$194)*10)),1))</f>
        <v>4.8</v>
      </c>
      <c r="M143" s="94">
        <f t="shared" si="21"/>
        <v>2.2999999999999998</v>
      </c>
      <c r="N143" s="143">
        <f>IF('Indicator Data'!BY146="No data","x",'Indicator Data'!BY146/'Indicator Data'!CM146*100)</f>
        <v>86.896072297532157</v>
      </c>
      <c r="O143" s="93">
        <f t="shared" si="22"/>
        <v>1.3</v>
      </c>
      <c r="P143" s="93">
        <f>IF('Indicator Data'!BZ146="No data","x",ROUND(IF('Indicator Data'!BZ146&gt;P$195,0,IF('Indicator Data'!BZ146&lt;P$194,10,(P$195-'Indicator Data'!BZ146)/(P$195-P$194)*10)),1))</f>
        <v>1.7</v>
      </c>
      <c r="Q143" s="93">
        <f>IF('Indicator Data'!CA146="No data","x",ROUND(IF('Indicator Data'!CA146&gt;Q$195,0,IF('Indicator Data'!CA146&lt;Q$194,10,(Q$195-'Indicator Data'!CA146)/(Q$195-Q$194)*10)),1))</f>
        <v>0</v>
      </c>
      <c r="R143" s="94">
        <f t="shared" si="23"/>
        <v>1</v>
      </c>
      <c r="S143" s="93">
        <f>IF('Indicator Data'!CB146="No data","x",ROUND(IF('Indicator Data'!CB146&gt;S$195,0,IF('Indicator Data'!CB146&lt;S$194,10,(S$195-'Indicator Data'!CB146)/(S$195-S$194)*10)),1))</f>
        <v>4.4000000000000004</v>
      </c>
      <c r="T143" s="143">
        <f>IF('Indicator Data'!CD146="No data","x",ROUND(IF('Indicator Data'!CD146&gt;T$195,0,IF('Indicator Data'!CD146&lt;T$194,10,(T$195-'Indicator Data'!CD146)/(T$195-T$194)*10)),1))</f>
        <v>1.7</v>
      </c>
      <c r="U143" s="143">
        <f>IF('Indicator Data'!CE146="No data","x",ROUND(IF('Indicator Data'!CE146&gt;U$195,0,IF('Indicator Data'!CE146&lt;U$194,10,(U$195-'Indicator Data'!CE146)/(U$195-U$194)*10)),1))</f>
        <v>3.9</v>
      </c>
      <c r="V143" s="143" t="str">
        <f>IF('Indicator Data'!CF146="No data","x",ROUND(IF('Indicator Data'!CF146&gt;V$195,0,IF('Indicator Data'!CF146&lt;V$194,10,(V$195-'Indicator Data'!CF146)/(V$195-V$194)*10)),1))</f>
        <v>x</v>
      </c>
      <c r="W143" s="143">
        <f>IF('Indicator Data'!CC146="No data","x",ROUND(IF('Indicator Data'!CC146&gt;W$195,0,IF('Indicator Data'!CC146&lt;W$194,10,(W$195-'Indicator Data'!CC146)/(W$195-W$194)*10)),1))</f>
        <v>3.3</v>
      </c>
      <c r="X143" s="93">
        <f t="shared" si="24"/>
        <v>2.8</v>
      </c>
      <c r="Y143" s="93">
        <f>IF('Indicator Data'!CG146="No data","x",ROUND(IF('Indicator Data'!CG146&gt;Y$195,0,IF('Indicator Data'!CG146&lt;Y$194,10,(Y$195-'Indicator Data'!CG146)/(Y$195-Y$194)*10)),1))</f>
        <v>6.3</v>
      </c>
      <c r="Z143" s="93">
        <f>IF('Indicator Data'!CH146="No data","x",ROUND(IF('Indicator Data'!CH146&gt;Z$195,10,IF('Indicator Data'!CH146&lt;Z$194,0,10-(Z$195-'Indicator Data'!CH146)/(Z$195-Z$194)*10)),1))</f>
        <v>0.3</v>
      </c>
      <c r="AA143" s="93">
        <f>IF('Indicator Data'!CI146="No data","x",ROUND(IF('Indicator Data'!CI146&gt;AA$195,0,IF('Indicator Data'!CI146&lt;AA$194,10,(AA$195-'Indicator Data'!CI146)/(AA$195-AA$194)*10)),1))</f>
        <v>10</v>
      </c>
      <c r="AB143" s="94">
        <f t="shared" si="25"/>
        <v>3.5</v>
      </c>
      <c r="AC143" s="95">
        <f t="shared" si="26"/>
        <v>2.2999999999999998</v>
      </c>
      <c r="AD143" s="177"/>
    </row>
    <row r="144" spans="1:30" s="4" customFormat="1" x14ac:dyDescent="0.25">
      <c r="A144" s="126" t="str">
        <f>'Indicator Data'!A147</f>
        <v>Russian Federation</v>
      </c>
      <c r="B144" s="47" t="str">
        <f>'Indicator Data'!B147</f>
        <v>RUS</v>
      </c>
      <c r="C144" s="93" t="str">
        <f>IF('Indicator Data'!BR147="No data","x",ROUND(IF('Indicator Data'!BR147&gt;C$195,0,IF('Indicator Data'!BR147&lt;C$194,10,(C$195-'Indicator Data'!BR147)/(C$195-C$194)*10)),1))</f>
        <v>x</v>
      </c>
      <c r="D144" s="94" t="str">
        <f t="shared" si="18"/>
        <v>x</v>
      </c>
      <c r="E144" s="93">
        <f>IF('Indicator Data'!BT147="No data","x",ROUND(IF('Indicator Data'!BT147&gt;E$195,0,IF('Indicator Data'!BT147&lt;E$194,10,(E$195-'Indicator Data'!BT147)/(E$195-E$194)*10)),1))</f>
        <v>7.2</v>
      </c>
      <c r="F144" s="93">
        <f>IF('Indicator Data'!BS147="No data","x",ROUND(IF('Indicator Data'!BS147&gt;F$195,0,IF('Indicator Data'!BS147&lt;F$194,10,(F$195-'Indicator Data'!BS147)/(F$195-F$194)*10)),1))</f>
        <v>5.2</v>
      </c>
      <c r="G144" s="94">
        <f t="shared" si="19"/>
        <v>6.2</v>
      </c>
      <c r="H144" s="95">
        <f t="shared" si="20"/>
        <v>6.2</v>
      </c>
      <c r="I144" s="93">
        <f>IF('Indicator Data'!BV147="No data","x",ROUND(IF('Indicator Data'!BV147^2&gt;I$195,0,IF('Indicator Data'!BV147^2&lt;I$194,10,(I$195-'Indicator Data'!BV147^2)/(I$195-I$194)*10)),1))</f>
        <v>0.1</v>
      </c>
      <c r="J144" s="93">
        <f>IF(OR('Indicator Data'!BU147=0,'Indicator Data'!BU147="No data"),"x",ROUND(IF('Indicator Data'!BU147&gt;J$195,0,IF('Indicator Data'!BU147&lt;J$194,10,(J$195-'Indicator Data'!BU147)/(J$195-J$194)*10)),1))</f>
        <v>0</v>
      </c>
      <c r="K144" s="93">
        <f>IF('Indicator Data'!BW147="No data","x",ROUND(IF('Indicator Data'!BW147&gt;K$195,0,IF('Indicator Data'!BW147&lt;K$194,10,(K$195-'Indicator Data'!BW147)/(K$195-K$194)*10)),1))</f>
        <v>2.7</v>
      </c>
      <c r="L144" s="93">
        <f>IF('Indicator Data'!BX147="No data","x",ROUND(IF('Indicator Data'!BX147&gt;L$195,0,IF('Indicator Data'!BX147&lt;L$194,10,(L$195-'Indicator Data'!BX147)/(L$195-L$194)*10)),1))</f>
        <v>1.9</v>
      </c>
      <c r="M144" s="94">
        <f t="shared" si="21"/>
        <v>1.2</v>
      </c>
      <c r="N144" s="143">
        <f>IF('Indicator Data'!BY147="No data","x",'Indicator Data'!BY147/'Indicator Data'!CM147*100)</f>
        <v>11.601728535428322</v>
      </c>
      <c r="O144" s="93">
        <f t="shared" si="22"/>
        <v>8.9</v>
      </c>
      <c r="P144" s="93">
        <f>IF('Indicator Data'!BZ147="No data","x",ROUND(IF('Indicator Data'!BZ147&gt;P$195,0,IF('Indicator Data'!BZ147&lt;P$194,10,(P$195-'Indicator Data'!BZ147)/(P$195-P$194)*10)),1))</f>
        <v>1.1000000000000001</v>
      </c>
      <c r="Q144" s="93">
        <f>IF('Indicator Data'!CA147="No data","x",ROUND(IF('Indicator Data'!CA147&gt;Q$195,0,IF('Indicator Data'!CA147&lt;Q$194,10,(Q$195-'Indicator Data'!CA147)/(Q$195-Q$194)*10)),1))</f>
        <v>0.6</v>
      </c>
      <c r="R144" s="94">
        <f t="shared" si="23"/>
        <v>3.5</v>
      </c>
      <c r="S144" s="93">
        <f>IF('Indicator Data'!CB147="No data","x",ROUND(IF('Indicator Data'!CB147&gt;S$195,0,IF('Indicator Data'!CB147&lt;S$194,10,(S$195-'Indicator Data'!CB147)/(S$195-S$194)*10)),1))</f>
        <v>0</v>
      </c>
      <c r="T144" s="143">
        <f>IF('Indicator Data'!CD147="No data","x",ROUND(IF('Indicator Data'!CD147&gt;T$195,0,IF('Indicator Data'!CD147&lt;T$194,10,(T$195-'Indicator Data'!CD147)/(T$195-T$194)*10)),1))</f>
        <v>0.3</v>
      </c>
      <c r="U144" s="143">
        <f>IF('Indicator Data'!CE147="No data","x",ROUND(IF('Indicator Data'!CE147&gt;U$195,0,IF('Indicator Data'!CE147&lt;U$194,10,(U$195-'Indicator Data'!CE147)/(U$195-U$194)*10)),1))</f>
        <v>0.3</v>
      </c>
      <c r="V144" s="143">
        <f>IF('Indicator Data'!CF147="No data","x",ROUND(IF('Indicator Data'!CF147&gt;V$195,0,IF('Indicator Data'!CF147&lt;V$194,10,(V$195-'Indicator Data'!CF147)/(V$195-V$194)*10)),1))</f>
        <v>10</v>
      </c>
      <c r="W144" s="143">
        <f>IF('Indicator Data'!CC147="No data","x",ROUND(IF('Indicator Data'!CC147&gt;W$195,0,IF('Indicator Data'!CC147&lt;W$194,10,(W$195-'Indicator Data'!CC147)/(W$195-W$194)*10)),1))</f>
        <v>0.3</v>
      </c>
      <c r="X144" s="93">
        <f t="shared" si="24"/>
        <v>3.5333333333333332</v>
      </c>
      <c r="Y144" s="93">
        <f>IF('Indicator Data'!CG147="No data","x",ROUND(IF('Indicator Data'!CG147&gt;Y$195,0,IF('Indicator Data'!CG147&lt;Y$194,10,(Y$195-'Indicator Data'!CG147)/(Y$195-Y$194)*10)),1))</f>
        <v>5.7</v>
      </c>
      <c r="Z144" s="93">
        <f>IF('Indicator Data'!CH147="No data","x",ROUND(IF('Indicator Data'!CH147&gt;Z$195,10,IF('Indicator Data'!CH147&lt;Z$194,0,10-(Z$195-'Indicator Data'!CH147)/(Z$195-Z$194)*10)),1))</f>
        <v>0.3</v>
      </c>
      <c r="AA144" s="93">
        <f>IF('Indicator Data'!CI147="No data","x",ROUND(IF('Indicator Data'!CI147&gt;AA$195,0,IF('Indicator Data'!CI147&lt;AA$194,10,(AA$195-'Indicator Data'!CI147)/(AA$195-AA$194)*10)),1))</f>
        <v>10</v>
      </c>
      <c r="AB144" s="94">
        <f t="shared" si="25"/>
        <v>2.4</v>
      </c>
      <c r="AC144" s="95">
        <f t="shared" si="26"/>
        <v>2.4</v>
      </c>
      <c r="AD144" s="177"/>
    </row>
    <row r="145" spans="1:30" s="4" customFormat="1" x14ac:dyDescent="0.25">
      <c r="A145" s="126" t="str">
        <f>'Indicator Data'!A148</f>
        <v>Rwanda</v>
      </c>
      <c r="B145" s="47" t="str">
        <f>'Indicator Data'!B148</f>
        <v>RWA</v>
      </c>
      <c r="C145" s="93">
        <f>IF('Indicator Data'!BR148="No data","x",ROUND(IF('Indicator Data'!BR148&gt;C$195,0,IF('Indicator Data'!BR148&lt;C$194,10,(C$195-'Indicator Data'!BR148)/(C$195-C$194)*10)),1))</f>
        <v>3</v>
      </c>
      <c r="D145" s="94">
        <f t="shared" si="18"/>
        <v>3</v>
      </c>
      <c r="E145" s="93">
        <f>IF('Indicator Data'!BT148="No data","x",ROUND(IF('Indicator Data'!BT148&gt;E$195,0,IF('Indicator Data'!BT148&lt;E$194,10,(E$195-'Indicator Data'!BT148)/(E$195-E$194)*10)),1))</f>
        <v>4.4000000000000004</v>
      </c>
      <c r="F145" s="93">
        <f>IF('Indicator Data'!BS148="No data","x",ROUND(IF('Indicator Data'!BS148&gt;F$195,0,IF('Indicator Data'!BS148&lt;F$194,10,(F$195-'Indicator Data'!BS148)/(F$195-F$194)*10)),1))</f>
        <v>4.5</v>
      </c>
      <c r="G145" s="94">
        <f t="shared" si="19"/>
        <v>4.5</v>
      </c>
      <c r="H145" s="95">
        <f t="shared" si="20"/>
        <v>3.8</v>
      </c>
      <c r="I145" s="93">
        <f>IF('Indicator Data'!BV148="No data","x",ROUND(IF('Indicator Data'!BV148^2&gt;I$195,0,IF('Indicator Data'!BV148^2&lt;I$194,10,(I$195-'Indicator Data'!BV148^2)/(I$195-I$194)*10)),1))</f>
        <v>5.4</v>
      </c>
      <c r="J145" s="93">
        <f>IF(OR('Indicator Data'!BU148=0,'Indicator Data'!BU148="No data"),"x",ROUND(IF('Indicator Data'!BU148&gt;J$195,0,IF('Indicator Data'!BU148&lt;J$194,10,(J$195-'Indicator Data'!BU148)/(J$195-J$194)*10)),1))</f>
        <v>6.6</v>
      </c>
      <c r="K145" s="93">
        <f>IF('Indicator Data'!BW148="No data","x",ROUND(IF('Indicator Data'!BW148&gt;K$195,0,IF('Indicator Data'!BW148&lt;K$194,10,(K$195-'Indicator Data'!BW148)/(K$195-K$194)*10)),1))</f>
        <v>8</v>
      </c>
      <c r="L145" s="93">
        <f>IF('Indicator Data'!BX148="No data","x",ROUND(IF('Indicator Data'!BX148&gt;L$195,0,IF('Indicator Data'!BX148&lt;L$194,10,(L$195-'Indicator Data'!BX148)/(L$195-L$194)*10)),1))</f>
        <v>6.7</v>
      </c>
      <c r="M145" s="94">
        <f t="shared" si="21"/>
        <v>6.7</v>
      </c>
      <c r="N145" s="143">
        <f>IF('Indicator Data'!BY148="No data","x",'Indicator Data'!BY148/'Indicator Data'!CM148*100)</f>
        <v>32.833400891771383</v>
      </c>
      <c r="O145" s="93">
        <f t="shared" si="22"/>
        <v>6.8</v>
      </c>
      <c r="P145" s="93">
        <f>IF('Indicator Data'!BZ148="No data","x",ROUND(IF('Indicator Data'!BZ148&gt;P$195,0,IF('Indicator Data'!BZ148&lt;P$194,10,(P$195-'Indicator Data'!BZ148)/(P$195-P$194)*10)),1))</f>
        <v>3.7</v>
      </c>
      <c r="Q145" s="93">
        <f>IF('Indicator Data'!CA148="No data","x",ROUND(IF('Indicator Data'!CA148&gt;Q$195,0,IF('Indicator Data'!CA148&lt;Q$194,10,(Q$195-'Indicator Data'!CA148)/(Q$195-Q$194)*10)),1))</f>
        <v>8.5</v>
      </c>
      <c r="R145" s="94">
        <f t="shared" si="23"/>
        <v>6.3</v>
      </c>
      <c r="S145" s="93">
        <f>IF('Indicator Data'!CB148="No data","x",ROUND(IF('Indicator Data'!CB148&gt;S$195,0,IF('Indicator Data'!CB148&lt;S$194,10,(S$195-'Indicator Data'!CB148)/(S$195-S$194)*10)),1))</f>
        <v>9.6999999999999993</v>
      </c>
      <c r="T145" s="143">
        <f>IF('Indicator Data'!CD148="No data","x",ROUND(IF('Indicator Data'!CD148&gt;T$195,0,IF('Indicator Data'!CD148&lt;T$194,10,(T$195-'Indicator Data'!CD148)/(T$195-T$194)*10)),1))</f>
        <v>0.2</v>
      </c>
      <c r="U145" s="143">
        <f>IF('Indicator Data'!CE148="No data","x",ROUND(IF('Indicator Data'!CE148&gt;U$195,0,IF('Indicator Data'!CE148&lt;U$194,10,(U$195-'Indicator Data'!CE148)/(U$195-U$194)*10)),1))</f>
        <v>1.5</v>
      </c>
      <c r="V145" s="143">
        <f>IF('Indicator Data'!CF148="No data","x",ROUND(IF('Indicator Data'!CF148&gt;V$195,0,IF('Indicator Data'!CF148&lt;V$194,10,(V$195-'Indicator Data'!CF148)/(V$195-V$194)*10)),1))</f>
        <v>0.2</v>
      </c>
      <c r="W145" s="143">
        <f>IF('Indicator Data'!CC148="No data","x",ROUND(IF('Indicator Data'!CC148&gt;W$195,0,IF('Indicator Data'!CC148&lt;W$194,10,(W$195-'Indicator Data'!CC148)/(W$195-W$194)*10)),1))</f>
        <v>1</v>
      </c>
      <c r="X145" s="93">
        <f t="shared" si="24"/>
        <v>0.6333333333333333</v>
      </c>
      <c r="Y145" s="93">
        <f>IF('Indicator Data'!CG148="No data","x",ROUND(IF('Indicator Data'!CG148&gt;Y$195,0,IF('Indicator Data'!CG148&lt;Y$194,10,(Y$195-'Indicator Data'!CG148)/(Y$195-Y$194)*10)),1))</f>
        <v>9.6999999999999993</v>
      </c>
      <c r="Z145" s="93">
        <f>IF('Indicator Data'!CH148="No data","x",ROUND(IF('Indicator Data'!CH148&gt;Z$195,10,IF('Indicator Data'!CH148&lt;Z$194,0,10-(Z$195-'Indicator Data'!CH148)/(Z$195-Z$194)*10)),1))</f>
        <v>3.2</v>
      </c>
      <c r="AA145" s="93">
        <f>IF('Indicator Data'!CI148="No data","x",ROUND(IF('Indicator Data'!CI148&gt;AA$195,0,IF('Indicator Data'!CI148&lt;AA$194,10,(AA$195-'Indicator Data'!CI148)/(AA$195-AA$194)*10)),1))</f>
        <v>10</v>
      </c>
      <c r="AB145" s="94">
        <f t="shared" si="25"/>
        <v>5.8</v>
      </c>
      <c r="AC145" s="95">
        <f t="shared" si="26"/>
        <v>6.3</v>
      </c>
      <c r="AD145" s="177"/>
    </row>
    <row r="146" spans="1:30" s="4" customFormat="1" x14ac:dyDescent="0.25">
      <c r="A146" s="126" t="str">
        <f>'Indicator Data'!A149</f>
        <v>Saint Kitts and Nevis</v>
      </c>
      <c r="B146" s="47" t="str">
        <f>'Indicator Data'!B149</f>
        <v>KNA</v>
      </c>
      <c r="C146" s="93">
        <f>IF('Indicator Data'!BR149="No data","x",ROUND(IF('Indicator Data'!BR149&gt;C$195,0,IF('Indicator Data'!BR149&lt;C$194,10,(C$195-'Indicator Data'!BR149)/(C$195-C$194)*10)),1))</f>
        <v>4</v>
      </c>
      <c r="D146" s="94">
        <f t="shared" si="18"/>
        <v>4</v>
      </c>
      <c r="E146" s="93" t="str">
        <f>IF('Indicator Data'!BT149="No data","x",ROUND(IF('Indicator Data'!BT149&gt;E$195,0,IF('Indicator Data'!BT149&lt;E$194,10,(E$195-'Indicator Data'!BT149)/(E$195-E$194)*10)),1))</f>
        <v>x</v>
      </c>
      <c r="F146" s="93">
        <f>IF('Indicator Data'!BS149="No data","x",ROUND(IF('Indicator Data'!BS149&gt;F$195,0,IF('Indicator Data'!BS149&lt;F$194,10,(F$195-'Indicator Data'!BS149)/(F$195-F$194)*10)),1))</f>
        <v>3.9</v>
      </c>
      <c r="G146" s="94">
        <f t="shared" si="19"/>
        <v>3.9</v>
      </c>
      <c r="H146" s="95">
        <f t="shared" si="20"/>
        <v>4</v>
      </c>
      <c r="I146" s="93" t="str">
        <f>IF('Indicator Data'!BV149="No data","x",ROUND(IF('Indicator Data'!BV149^2&gt;I$195,0,IF('Indicator Data'!BV149^2&lt;I$194,10,(I$195-'Indicator Data'!BV149^2)/(I$195-I$194)*10)),1))</f>
        <v>x</v>
      </c>
      <c r="J146" s="93">
        <f>IF(OR('Indicator Data'!BU149=0,'Indicator Data'!BU149="No data"),"x",ROUND(IF('Indicator Data'!BU149&gt;J$195,0,IF('Indicator Data'!BU149&lt;J$194,10,(J$195-'Indicator Data'!BU149)/(J$195-J$194)*10)),1))</f>
        <v>0</v>
      </c>
      <c r="K146" s="93">
        <f>IF('Indicator Data'!BW149="No data","x",ROUND(IF('Indicator Data'!BW149&gt;K$195,0,IF('Indicator Data'!BW149&lt;K$194,10,(K$195-'Indicator Data'!BW149)/(K$195-K$194)*10)),1))</f>
        <v>2.2999999999999998</v>
      </c>
      <c r="L146" s="93">
        <f>IF('Indicator Data'!BX149="No data","x",ROUND(IF('Indicator Data'!BX149&gt;L$195,0,IF('Indicator Data'!BX149&lt;L$194,10,(L$195-'Indicator Data'!BX149)/(L$195-L$194)*10)),1))</f>
        <v>3.2</v>
      </c>
      <c r="M146" s="94">
        <f t="shared" si="21"/>
        <v>1.8</v>
      </c>
      <c r="N146" s="143">
        <f>IF('Indicator Data'!BY149="No data","x",'Indicator Data'!BY149/'Indicator Data'!CM149*100)</f>
        <v>165.38461538461539</v>
      </c>
      <c r="O146" s="93">
        <f t="shared" si="22"/>
        <v>0</v>
      </c>
      <c r="P146" s="93">
        <f>IF('Indicator Data'!BZ149="No data","x",ROUND(IF('Indicator Data'!BZ149&gt;P$195,0,IF('Indicator Data'!BZ149&lt;P$194,10,(P$195-'Indicator Data'!BZ149)/(P$195-P$194)*10)),1))</f>
        <v>0.9</v>
      </c>
      <c r="Q146" s="93">
        <f>IF('Indicator Data'!CA149="No data","x",ROUND(IF('Indicator Data'!CA149&gt;Q$195,0,IF('Indicator Data'!CA149&lt;Q$194,10,(Q$195-'Indicator Data'!CA149)/(Q$195-Q$194)*10)),1))</f>
        <v>0.2</v>
      </c>
      <c r="R146" s="94">
        <f t="shared" si="23"/>
        <v>0.4</v>
      </c>
      <c r="S146" s="93">
        <f>IF('Indicator Data'!CB149="No data","x",ROUND(IF('Indicator Data'!CB149&gt;S$195,0,IF('Indicator Data'!CB149&lt;S$194,10,(S$195-'Indicator Data'!CB149)/(S$195-S$194)*10)),1))</f>
        <v>3.7</v>
      </c>
      <c r="T146" s="143">
        <f>IF('Indicator Data'!CD149="No data","x",ROUND(IF('Indicator Data'!CD149&gt;T$195,0,IF('Indicator Data'!CD149&lt;T$194,10,(T$195-'Indicator Data'!CD149)/(T$195-T$194)*10)),1))</f>
        <v>0.3</v>
      </c>
      <c r="U146" s="143">
        <f>IF('Indicator Data'!CE149="No data","x",ROUND(IF('Indicator Data'!CE149&gt;U$195,0,IF('Indicator Data'!CE149&lt;U$194,10,(U$195-'Indicator Data'!CE149)/(U$195-U$194)*10)),1))</f>
        <v>0.3</v>
      </c>
      <c r="V146" s="143" t="str">
        <f>IF('Indicator Data'!CF149="No data","x",ROUND(IF('Indicator Data'!CF149&gt;V$195,0,IF('Indicator Data'!CF149&lt;V$194,10,(V$195-'Indicator Data'!CF149)/(V$195-V$194)*10)),1))</f>
        <v>x</v>
      </c>
      <c r="W146" s="143">
        <f>IF('Indicator Data'!CC149="No data","x",ROUND(IF('Indicator Data'!CC149&gt;W$195,0,IF('Indicator Data'!CC149&lt;W$194,10,(W$195-'Indicator Data'!CC149)/(W$195-W$194)*10)),1))</f>
        <v>1.5</v>
      </c>
      <c r="X146" s="93">
        <f t="shared" si="24"/>
        <v>0.3</v>
      </c>
      <c r="Y146" s="93">
        <f>IF('Indicator Data'!CG149="No data","x",ROUND(IF('Indicator Data'!CG149&gt;Y$195,0,IF('Indicator Data'!CG149&lt;Y$194,10,(Y$195-'Indicator Data'!CG149)/(Y$195-Y$194)*10)),1))</f>
        <v>5.2</v>
      </c>
      <c r="Z146" s="93" t="str">
        <f>IF('Indicator Data'!CH149="No data","x",ROUND(IF('Indicator Data'!CH149&gt;Z$195,10,IF('Indicator Data'!CH149&lt;Z$194,0,10-(Z$195-'Indicator Data'!CH149)/(Z$195-Z$194)*10)),1))</f>
        <v>x</v>
      </c>
      <c r="AA146" s="93">
        <f>IF('Indicator Data'!CI149="No data","x",ROUND(IF('Indicator Data'!CI149&gt;AA$195,0,IF('Indicator Data'!CI149&lt;AA$194,10,(AA$195-'Indicator Data'!CI149)/(AA$195-AA$194)*10)),1))</f>
        <v>10</v>
      </c>
      <c r="AB146" s="94">
        <f t="shared" si="25"/>
        <v>3.1</v>
      </c>
      <c r="AC146" s="95">
        <f t="shared" si="26"/>
        <v>1.8</v>
      </c>
      <c r="AD146" s="177"/>
    </row>
    <row r="147" spans="1:30" s="4" customFormat="1" x14ac:dyDescent="0.25">
      <c r="A147" s="126" t="str">
        <f>'Indicator Data'!A150</f>
        <v>Saint Lucia</v>
      </c>
      <c r="B147" s="47" t="str">
        <f>'Indicator Data'!B150</f>
        <v>LCA</v>
      </c>
      <c r="C147" s="93">
        <f>IF('Indicator Data'!BR150="No data","x",ROUND(IF('Indicator Data'!BR150&gt;C$195,0,IF('Indicator Data'!BR150&lt;C$194,10,(C$195-'Indicator Data'!BR150)/(C$195-C$194)*10)),1))</f>
        <v>5.2</v>
      </c>
      <c r="D147" s="94">
        <f t="shared" si="18"/>
        <v>5.2</v>
      </c>
      <c r="E147" s="93">
        <f>IF('Indicator Data'!BT150="No data","x",ROUND(IF('Indicator Data'!BT150&gt;E$195,0,IF('Indicator Data'!BT150&lt;E$194,10,(E$195-'Indicator Data'!BT150)/(E$195-E$194)*10)),1))</f>
        <v>4.5</v>
      </c>
      <c r="F147" s="93">
        <f>IF('Indicator Data'!BS150="No data","x",ROUND(IF('Indicator Data'!BS150&gt;F$195,0,IF('Indicator Data'!BS150&lt;F$194,10,(F$195-'Indicator Data'!BS150)/(F$195-F$194)*10)),1))</f>
        <v>4.5</v>
      </c>
      <c r="G147" s="94">
        <f t="shared" si="19"/>
        <v>4.5</v>
      </c>
      <c r="H147" s="95">
        <f t="shared" si="20"/>
        <v>4.9000000000000004</v>
      </c>
      <c r="I147" s="93" t="str">
        <f>IF('Indicator Data'!BV150="No data","x",ROUND(IF('Indicator Data'!BV150^2&gt;I$195,0,IF('Indicator Data'!BV150^2&lt;I$194,10,(I$195-'Indicator Data'!BV150^2)/(I$195-I$194)*10)),1))</f>
        <v>x</v>
      </c>
      <c r="J147" s="93">
        <f>IF(OR('Indicator Data'!BU150=0,'Indicator Data'!BU150="No data"),"x",ROUND(IF('Indicator Data'!BU150&gt;J$195,0,IF('Indicator Data'!BU150&lt;J$194,10,(J$195-'Indicator Data'!BU150)/(J$195-J$194)*10)),1))</f>
        <v>0.1</v>
      </c>
      <c r="K147" s="93">
        <f>IF('Indicator Data'!BW150="No data","x",ROUND(IF('Indicator Data'!BW150&gt;K$195,0,IF('Indicator Data'!BW150&lt;K$194,10,(K$195-'Indicator Data'!BW150)/(K$195-K$194)*10)),1))</f>
        <v>5.3</v>
      </c>
      <c r="L147" s="93">
        <f>IF('Indicator Data'!BX150="No data","x",ROUND(IF('Indicator Data'!BX150&gt;L$195,0,IF('Indicator Data'!BX150&lt;L$194,10,(L$195-'Indicator Data'!BX150)/(L$195-L$194)*10)),1))</f>
        <v>5.4</v>
      </c>
      <c r="M147" s="94">
        <f t="shared" si="21"/>
        <v>3.6</v>
      </c>
      <c r="N147" s="143">
        <f>IF('Indicator Data'!BY150="No data","x",'Indicator Data'!BY150/'Indicator Data'!CM150*100)</f>
        <v>113.11475409836065</v>
      </c>
      <c r="O147" s="93">
        <f t="shared" si="22"/>
        <v>0</v>
      </c>
      <c r="P147" s="93">
        <f>IF('Indicator Data'!BZ150="No data","x",ROUND(IF('Indicator Data'!BZ150&gt;P$195,0,IF('Indicator Data'!BZ150&lt;P$194,10,(P$195-'Indicator Data'!BZ150)/(P$195-P$194)*10)),1))</f>
        <v>1.3</v>
      </c>
      <c r="Q147" s="93">
        <f>IF('Indicator Data'!CA150="No data","x",ROUND(IF('Indicator Data'!CA150&gt;Q$195,0,IF('Indicator Data'!CA150&lt;Q$194,10,(Q$195-'Indicator Data'!CA150)/(Q$195-Q$194)*10)),1))</f>
        <v>0.4</v>
      </c>
      <c r="R147" s="94">
        <f t="shared" si="23"/>
        <v>0.6</v>
      </c>
      <c r="S147" s="93" t="str">
        <f>IF('Indicator Data'!CB150="No data","x",ROUND(IF('Indicator Data'!CB150&gt;S$195,0,IF('Indicator Data'!CB150&lt;S$194,10,(S$195-'Indicator Data'!CB150)/(S$195-S$194)*10)),1))</f>
        <v>x</v>
      </c>
      <c r="T147" s="143">
        <f>IF('Indicator Data'!CD150="No data","x",ROUND(IF('Indicator Data'!CD150&gt;T$195,0,IF('Indicator Data'!CD150&lt;T$194,10,(T$195-'Indicator Data'!CD150)/(T$195-T$194)*10)),1))</f>
        <v>0.7</v>
      </c>
      <c r="U147" s="143">
        <f>IF('Indicator Data'!CE150="No data","x",ROUND(IF('Indicator Data'!CE150&gt;U$195,0,IF('Indicator Data'!CE150&lt;U$194,10,(U$195-'Indicator Data'!CE150)/(U$195-U$194)*10)),1))</f>
        <v>1.9</v>
      </c>
      <c r="V147" s="143" t="str">
        <f>IF('Indicator Data'!CF150="No data","x",ROUND(IF('Indicator Data'!CF150&gt;V$195,0,IF('Indicator Data'!CF150&lt;V$194,10,(V$195-'Indicator Data'!CF150)/(V$195-V$194)*10)),1))</f>
        <v>x</v>
      </c>
      <c r="W147" s="143">
        <f>IF('Indicator Data'!CC150="No data","x",ROUND(IF('Indicator Data'!CC150&gt;W$195,0,IF('Indicator Data'!CC150&lt;W$194,10,(W$195-'Indicator Data'!CC150)/(W$195-W$194)*10)),1))</f>
        <v>3.1</v>
      </c>
      <c r="X147" s="93">
        <f t="shared" si="24"/>
        <v>1.2999999999999998</v>
      </c>
      <c r="Y147" s="93">
        <f>IF('Indicator Data'!CG150="No data","x",ROUND(IF('Indicator Data'!CG150&gt;Y$195,0,IF('Indicator Data'!CG150&lt;Y$194,10,(Y$195-'Indicator Data'!CG150)/(Y$195-Y$194)*10)),1))</f>
        <v>7.9</v>
      </c>
      <c r="Z147" s="93">
        <f>IF('Indicator Data'!CH150="No data","x",ROUND(IF('Indicator Data'!CH150&gt;Z$195,10,IF('Indicator Data'!CH150&lt;Z$194,0,10-(Z$195-'Indicator Data'!CH150)/(Z$195-Z$194)*10)),1))</f>
        <v>0.5</v>
      </c>
      <c r="AA147" s="93">
        <f>IF('Indicator Data'!CI150="No data","x",ROUND(IF('Indicator Data'!CI150&gt;AA$195,0,IF('Indicator Data'!CI150&lt;AA$194,10,(AA$195-'Indicator Data'!CI150)/(AA$195-AA$194)*10)),1))</f>
        <v>10</v>
      </c>
      <c r="AB147" s="94">
        <f t="shared" si="25"/>
        <v>3.2</v>
      </c>
      <c r="AC147" s="95">
        <f t="shared" si="26"/>
        <v>2.5</v>
      </c>
      <c r="AD147" s="177"/>
    </row>
    <row r="148" spans="1:30" s="4" customFormat="1" x14ac:dyDescent="0.25">
      <c r="A148" s="126" t="str">
        <f>'Indicator Data'!A151</f>
        <v>Saint Vincent and the Grenadines</v>
      </c>
      <c r="B148" s="47" t="str">
        <f>'Indicator Data'!B151</f>
        <v>VCT</v>
      </c>
      <c r="C148" s="93" t="str">
        <f>IF('Indicator Data'!BR151="No data","x",ROUND(IF('Indicator Data'!BR151&gt;C$195,0,IF('Indicator Data'!BR151&lt;C$194,10,(C$195-'Indicator Data'!BR151)/(C$195-C$194)*10)),1))</f>
        <v>x</v>
      </c>
      <c r="D148" s="94" t="str">
        <f t="shared" si="18"/>
        <v>x</v>
      </c>
      <c r="E148" s="93">
        <f>IF('Indicator Data'!BT151="No data","x",ROUND(IF('Indicator Data'!BT151&gt;E$195,0,IF('Indicator Data'!BT151&lt;E$194,10,(E$195-'Indicator Data'!BT151)/(E$195-E$194)*10)),1))</f>
        <v>4.2</v>
      </c>
      <c r="F148" s="93">
        <f>IF('Indicator Data'!BS151="No data","x",ROUND(IF('Indicator Data'!BS151&gt;F$195,0,IF('Indicator Data'!BS151&lt;F$194,10,(F$195-'Indicator Data'!BS151)/(F$195-F$194)*10)),1))</f>
        <v>4.5</v>
      </c>
      <c r="G148" s="94">
        <f t="shared" si="19"/>
        <v>4.4000000000000004</v>
      </c>
      <c r="H148" s="95">
        <f t="shared" si="20"/>
        <v>4.4000000000000004</v>
      </c>
      <c r="I148" s="93" t="str">
        <f>IF('Indicator Data'!BV151="No data","x",ROUND(IF('Indicator Data'!BV151^2&gt;I$195,0,IF('Indicator Data'!BV151^2&lt;I$194,10,(I$195-'Indicator Data'!BV151^2)/(I$195-I$194)*10)),1))</f>
        <v>x</v>
      </c>
      <c r="J148" s="93">
        <f>IF(OR('Indicator Data'!BU151=0,'Indicator Data'!BU151="No data"),"x",ROUND(IF('Indicator Data'!BU151&gt;J$195,0,IF('Indicator Data'!BU151&lt;J$194,10,(J$195-'Indicator Data'!BU151)/(J$195-J$194)*10)),1))</f>
        <v>0</v>
      </c>
      <c r="K148" s="93">
        <f>IF('Indicator Data'!BW151="No data","x",ROUND(IF('Indicator Data'!BW151&gt;K$195,0,IF('Indicator Data'!BW151&lt;K$194,10,(K$195-'Indicator Data'!BW151)/(K$195-K$194)*10)),1))</f>
        <v>4.4000000000000004</v>
      </c>
      <c r="L148" s="93">
        <f>IF('Indicator Data'!BX151="No data","x",ROUND(IF('Indicator Data'!BX151&gt;L$195,0,IF('Indicator Data'!BX151&lt;L$194,10,(L$195-'Indicator Data'!BX151)/(L$195-L$194)*10)),1))</f>
        <v>5</v>
      </c>
      <c r="M148" s="94">
        <f t="shared" si="21"/>
        <v>3.1</v>
      </c>
      <c r="N148" s="143">
        <f>IF('Indicator Data'!BY151="No data","x",'Indicator Data'!BY151/'Indicator Data'!CM151*100)</f>
        <v>105.12820512820514</v>
      </c>
      <c r="O148" s="93">
        <f t="shared" si="22"/>
        <v>0</v>
      </c>
      <c r="P148" s="93">
        <f>IF('Indicator Data'!BZ151="No data","x",ROUND(IF('Indicator Data'!BZ151&gt;P$195,0,IF('Indicator Data'!BZ151&lt;P$194,10,(P$195-'Indicator Data'!BZ151)/(P$195-P$194)*10)),1))</f>
        <v>1.4</v>
      </c>
      <c r="Q148" s="93">
        <f>IF('Indicator Data'!CA151="No data","x",ROUND(IF('Indicator Data'!CA151&gt;Q$195,0,IF('Indicator Data'!CA151&lt;Q$194,10,(Q$195-'Indicator Data'!CA151)/(Q$195-Q$194)*10)),1))</f>
        <v>1</v>
      </c>
      <c r="R148" s="94">
        <f t="shared" si="23"/>
        <v>0.8</v>
      </c>
      <c r="S148" s="93" t="str">
        <f>IF('Indicator Data'!CB151="No data","x",ROUND(IF('Indicator Data'!CB151&gt;S$195,0,IF('Indicator Data'!CB151&lt;S$194,10,(S$195-'Indicator Data'!CB151)/(S$195-S$194)*10)),1))</f>
        <v>x</v>
      </c>
      <c r="T148" s="143">
        <f>IF('Indicator Data'!CD151="No data","x",ROUND(IF('Indicator Data'!CD151&gt;T$195,0,IF('Indicator Data'!CD151&lt;T$194,10,(T$195-'Indicator Data'!CD151)/(T$195-T$194)*10)),1))</f>
        <v>0.2</v>
      </c>
      <c r="U148" s="143">
        <f>IF('Indicator Data'!CE151="No data","x",ROUND(IF('Indicator Data'!CE151&gt;U$195,0,IF('Indicator Data'!CE151&lt;U$194,10,(U$195-'Indicator Data'!CE151)/(U$195-U$194)*10)),1))</f>
        <v>0</v>
      </c>
      <c r="V148" s="143" t="str">
        <f>IF('Indicator Data'!CF151="No data","x",ROUND(IF('Indicator Data'!CF151&gt;V$195,0,IF('Indicator Data'!CF151&lt;V$194,10,(V$195-'Indicator Data'!CF151)/(V$195-V$194)*10)),1))</f>
        <v>x</v>
      </c>
      <c r="W148" s="143">
        <f>IF('Indicator Data'!CC151="No data","x",ROUND(IF('Indicator Data'!CC151&gt;W$195,0,IF('Indicator Data'!CC151&lt;W$194,10,(W$195-'Indicator Data'!CC151)/(W$195-W$194)*10)),1))</f>
        <v>0</v>
      </c>
      <c r="X148" s="93">
        <f t="shared" si="24"/>
        <v>0.1</v>
      </c>
      <c r="Y148" s="93">
        <f>IF('Indicator Data'!CG151="No data","x",ROUND(IF('Indicator Data'!CG151&gt;Y$195,0,IF('Indicator Data'!CG151&lt;Y$194,10,(Y$195-'Indicator Data'!CG151)/(Y$195-Y$194)*10)),1))</f>
        <v>8.8000000000000007</v>
      </c>
      <c r="Z148" s="93">
        <f>IF('Indicator Data'!CH151="No data","x",ROUND(IF('Indicator Data'!CH151&gt;Z$195,10,IF('Indicator Data'!CH151&lt;Z$194,0,10-(Z$195-'Indicator Data'!CH151)/(Z$195-Z$194)*10)),1))</f>
        <v>0.5</v>
      </c>
      <c r="AA148" s="93">
        <f>IF('Indicator Data'!CI151="No data","x",ROUND(IF('Indicator Data'!CI151&gt;AA$195,0,IF('Indicator Data'!CI151&lt;AA$194,10,(AA$195-'Indicator Data'!CI151)/(AA$195-AA$194)*10)),1))</f>
        <v>10</v>
      </c>
      <c r="AB148" s="94">
        <f t="shared" si="25"/>
        <v>3.1</v>
      </c>
      <c r="AC148" s="95">
        <f t="shared" si="26"/>
        <v>2.2999999999999998</v>
      </c>
      <c r="AD148" s="177"/>
    </row>
    <row r="149" spans="1:30" s="4" customFormat="1" x14ac:dyDescent="0.25">
      <c r="A149" s="126" t="str">
        <f>'Indicator Data'!A152</f>
        <v>Samoa</v>
      </c>
      <c r="B149" s="47" t="str">
        <f>'Indicator Data'!B152</f>
        <v>WSM</v>
      </c>
      <c r="C149" s="93">
        <f>IF('Indicator Data'!BR152="No data","x",ROUND(IF('Indicator Data'!BR152&gt;C$195,0,IF('Indicator Data'!BR152&lt;C$194,10,(C$195-'Indicator Data'!BR152)/(C$195-C$194)*10)),1))</f>
        <v>4.5999999999999996</v>
      </c>
      <c r="D149" s="94">
        <f t="shared" si="18"/>
        <v>4.5999999999999996</v>
      </c>
      <c r="E149" s="93" t="str">
        <f>IF('Indicator Data'!BT152="No data","x",ROUND(IF('Indicator Data'!BT152&gt;E$195,0,IF('Indicator Data'!BT152&lt;E$194,10,(E$195-'Indicator Data'!BT152)/(E$195-E$194)*10)),1))</f>
        <v>x</v>
      </c>
      <c r="F149" s="93">
        <f>IF('Indicator Data'!BS152="No data","x",ROUND(IF('Indicator Data'!BS152&gt;F$195,0,IF('Indicator Data'!BS152&lt;F$194,10,(F$195-'Indicator Data'!BS152)/(F$195-F$194)*10)),1))</f>
        <v>3.8</v>
      </c>
      <c r="G149" s="94">
        <f t="shared" si="19"/>
        <v>3.8</v>
      </c>
      <c r="H149" s="95">
        <f t="shared" si="20"/>
        <v>4.2</v>
      </c>
      <c r="I149" s="93">
        <f>IF('Indicator Data'!BV152="No data","x",ROUND(IF('Indicator Data'!BV152^2&gt;I$195,0,IF('Indicator Data'!BV152^2&lt;I$194,10,(I$195-'Indicator Data'!BV152^2)/(I$195-I$194)*10)),1))</f>
        <v>0.2</v>
      </c>
      <c r="J149" s="93">
        <f>IF(OR('Indicator Data'!BU152=0,'Indicator Data'!BU152="No data"),"x",ROUND(IF('Indicator Data'!BU152&gt;J$195,0,IF('Indicator Data'!BU152&lt;J$194,10,(J$195-'Indicator Data'!BU152)/(J$195-J$194)*10)),1))</f>
        <v>0.3</v>
      </c>
      <c r="K149" s="93">
        <f>IF('Indicator Data'!BW152="No data","x",ROUND(IF('Indicator Data'!BW152&gt;K$195,0,IF('Indicator Data'!BW152&lt;K$194,10,(K$195-'Indicator Data'!BW152)/(K$195-K$194)*10)),1))</f>
        <v>7.1</v>
      </c>
      <c r="L149" s="93">
        <f>IF('Indicator Data'!BX152="No data","x",ROUND(IF('Indicator Data'!BX152&gt;L$195,0,IF('Indicator Data'!BX152&lt;L$194,10,(L$195-'Indicator Data'!BX152)/(L$195-L$194)*10)),1))</f>
        <v>6.7</v>
      </c>
      <c r="M149" s="94">
        <f t="shared" si="21"/>
        <v>3.6</v>
      </c>
      <c r="N149" s="143">
        <f>IF('Indicator Data'!BY152="No data","x",'Indicator Data'!BY152/'Indicator Data'!CM152*100)</f>
        <v>56.537102473498237</v>
      </c>
      <c r="O149" s="93">
        <f t="shared" si="22"/>
        <v>4.4000000000000004</v>
      </c>
      <c r="P149" s="93">
        <f>IF('Indicator Data'!BZ152="No data","x",ROUND(IF('Indicator Data'!BZ152&gt;P$195,0,IF('Indicator Data'!BZ152&lt;P$194,10,(P$195-'Indicator Data'!BZ152)/(P$195-P$194)*10)),1))</f>
        <v>0.2</v>
      </c>
      <c r="Q149" s="93">
        <f>IF('Indicator Data'!CA152="No data","x",ROUND(IF('Indicator Data'!CA152&gt;Q$195,0,IF('Indicator Data'!CA152&lt;Q$194,10,(Q$195-'Indicator Data'!CA152)/(Q$195-Q$194)*10)),1))</f>
        <v>0.5</v>
      </c>
      <c r="R149" s="94">
        <f t="shared" si="23"/>
        <v>1.7</v>
      </c>
      <c r="S149" s="93">
        <f>IF('Indicator Data'!CB152="No data","x",ROUND(IF('Indicator Data'!CB152&gt;S$195,0,IF('Indicator Data'!CB152&lt;S$194,10,(S$195-'Indicator Data'!CB152)/(S$195-S$194)*10)),1))</f>
        <v>9.1</v>
      </c>
      <c r="T149" s="143">
        <f>IF('Indicator Data'!CD152="No data","x",ROUND(IF('Indicator Data'!CD152&gt;T$195,0,IF('Indicator Data'!CD152&lt;T$194,10,(T$195-'Indicator Data'!CD152)/(T$195-T$194)*10)),1))</f>
        <v>6.3</v>
      </c>
      <c r="U149" s="143">
        <f>IF('Indicator Data'!CE152="No data","x",ROUND(IF('Indicator Data'!CE152&gt;U$195,0,IF('Indicator Data'!CE152&lt;U$194,10,(U$195-'Indicator Data'!CE152)/(U$195-U$194)*10)),1))</f>
        <v>9.3000000000000007</v>
      </c>
      <c r="V149" s="143" t="str">
        <f>IF('Indicator Data'!CF152="No data","x",ROUND(IF('Indicator Data'!CF152&gt;V$195,0,IF('Indicator Data'!CF152&lt;V$194,10,(V$195-'Indicator Data'!CF152)/(V$195-V$194)*10)),1))</f>
        <v>x</v>
      </c>
      <c r="W149" s="143">
        <f>IF('Indicator Data'!CC152="No data","x",ROUND(IF('Indicator Data'!CC152&gt;W$195,0,IF('Indicator Data'!CC152&lt;W$194,10,(W$195-'Indicator Data'!CC152)/(W$195-W$194)*10)),1))</f>
        <v>10</v>
      </c>
      <c r="X149" s="93">
        <f t="shared" si="24"/>
        <v>7.8000000000000007</v>
      </c>
      <c r="Y149" s="93">
        <f>IF('Indicator Data'!CG152="No data","x",ROUND(IF('Indicator Data'!CG152&gt;Y$195,0,IF('Indicator Data'!CG152&lt;Y$194,10,(Y$195-'Indicator Data'!CG152)/(Y$195-Y$194)*10)),1))</f>
        <v>9</v>
      </c>
      <c r="Z149" s="93">
        <f>IF('Indicator Data'!CH152="No data","x",ROUND(IF('Indicator Data'!CH152&gt;Z$195,10,IF('Indicator Data'!CH152&lt;Z$194,0,10-(Z$195-'Indicator Data'!CH152)/(Z$195-Z$194)*10)),1))</f>
        <v>0.6</v>
      </c>
      <c r="AA149" s="93">
        <f>IF('Indicator Data'!CI152="No data","x",ROUND(IF('Indicator Data'!CI152&gt;AA$195,0,IF('Indicator Data'!CI152&lt;AA$194,10,(AA$195-'Indicator Data'!CI152)/(AA$195-AA$194)*10)),1))</f>
        <v>10</v>
      </c>
      <c r="AB149" s="94">
        <f t="shared" si="25"/>
        <v>6.6</v>
      </c>
      <c r="AC149" s="95">
        <f t="shared" si="26"/>
        <v>4</v>
      </c>
      <c r="AD149" s="177"/>
    </row>
    <row r="150" spans="1:30" s="4" customFormat="1" x14ac:dyDescent="0.25">
      <c r="A150" s="126" t="str">
        <f>'Indicator Data'!A153</f>
        <v>Sao Tome and Principe</v>
      </c>
      <c r="B150" s="47" t="str">
        <f>'Indicator Data'!B153</f>
        <v>STP</v>
      </c>
      <c r="C150" s="93" t="str">
        <f>IF('Indicator Data'!BR153="No data","x",ROUND(IF('Indicator Data'!BR153&gt;C$195,0,IF('Indicator Data'!BR153&lt;C$194,10,(C$195-'Indicator Data'!BR153)/(C$195-C$194)*10)),1))</f>
        <v>x</v>
      </c>
      <c r="D150" s="94" t="str">
        <f t="shared" si="18"/>
        <v>x</v>
      </c>
      <c r="E150" s="93">
        <f>IF('Indicator Data'!BT153="No data","x",ROUND(IF('Indicator Data'!BT153&gt;E$195,0,IF('Indicator Data'!BT153&lt;E$194,10,(E$195-'Indicator Data'!BT153)/(E$195-E$194)*10)),1))</f>
        <v>5.4</v>
      </c>
      <c r="F150" s="93">
        <f>IF('Indicator Data'!BS153="No data","x",ROUND(IF('Indicator Data'!BS153&gt;F$195,0,IF('Indicator Data'!BS153&lt;F$194,10,(F$195-'Indicator Data'!BS153)/(F$195-F$194)*10)),1))</f>
        <v>6.5</v>
      </c>
      <c r="G150" s="94">
        <f t="shared" si="19"/>
        <v>6</v>
      </c>
      <c r="H150" s="95">
        <f t="shared" si="20"/>
        <v>6</v>
      </c>
      <c r="I150" s="93">
        <f>IF('Indicator Data'!BV153="No data","x",ROUND(IF('Indicator Data'!BV153^2&gt;I$195,0,IF('Indicator Data'!BV153^2&lt;I$194,10,(I$195-'Indicator Data'!BV153^2)/(I$195-I$194)*10)),1))</f>
        <v>1.7</v>
      </c>
      <c r="J150" s="93">
        <f>IF(OR('Indicator Data'!BU153=0,'Indicator Data'!BU153="No data"),"x",ROUND(IF('Indicator Data'!BU153&gt;J$195,0,IF('Indicator Data'!BU153&lt;J$194,10,(J$195-'Indicator Data'!BU153)/(J$195-J$194)*10)),1))</f>
        <v>2.7</v>
      </c>
      <c r="K150" s="93">
        <f>IF('Indicator Data'!BW153="No data","x",ROUND(IF('Indicator Data'!BW153&gt;K$195,0,IF('Indicator Data'!BW153&lt;K$194,10,(K$195-'Indicator Data'!BW153)/(K$195-K$194)*10)),1))</f>
        <v>7.2</v>
      </c>
      <c r="L150" s="93">
        <f>IF('Indicator Data'!BX153="No data","x",ROUND(IF('Indicator Data'!BX153&gt;L$195,0,IF('Indicator Data'!BX153&lt;L$194,10,(L$195-'Indicator Data'!BX153)/(L$195-L$194)*10)),1))</f>
        <v>5.9</v>
      </c>
      <c r="M150" s="94">
        <f t="shared" si="21"/>
        <v>4.4000000000000004</v>
      </c>
      <c r="N150" s="143">
        <f>IF('Indicator Data'!BY153="No data","x",'Indicator Data'!BY153/'Indicator Data'!CM153*100)</f>
        <v>66.666666666666657</v>
      </c>
      <c r="O150" s="93">
        <f t="shared" si="22"/>
        <v>3.4</v>
      </c>
      <c r="P150" s="93">
        <f>IF('Indicator Data'!BZ153="No data","x",ROUND(IF('Indicator Data'!BZ153&gt;P$195,0,IF('Indicator Data'!BZ153&lt;P$194,10,(P$195-'Indicator Data'!BZ153)/(P$195-P$194)*10)),1))</f>
        <v>6.3</v>
      </c>
      <c r="Q150" s="93">
        <f>IF('Indicator Data'!CA153="No data","x",ROUND(IF('Indicator Data'!CA153&gt;Q$195,0,IF('Indicator Data'!CA153&lt;Q$194,10,(Q$195-'Indicator Data'!CA153)/(Q$195-Q$194)*10)),1))</f>
        <v>3.1</v>
      </c>
      <c r="R150" s="94">
        <f t="shared" si="23"/>
        <v>4.3</v>
      </c>
      <c r="S150" s="93">
        <f>IF('Indicator Data'!CB153="No data","x",ROUND(IF('Indicator Data'!CB153&gt;S$195,0,IF('Indicator Data'!CB153&lt;S$194,10,(S$195-'Indicator Data'!CB153)/(S$195-S$194)*10)),1))</f>
        <v>9.1999999999999993</v>
      </c>
      <c r="T150" s="143">
        <f>IF('Indicator Data'!CD153="No data","x",ROUND(IF('Indicator Data'!CD153&gt;T$195,0,IF('Indicator Data'!CD153&lt;T$194,10,(T$195-'Indicator Data'!CD153)/(T$195-T$194)*10)),1))</f>
        <v>0.5</v>
      </c>
      <c r="U150" s="143">
        <f>IF('Indicator Data'!CE153="No data","x",ROUND(IF('Indicator Data'!CE153&gt;U$195,0,IF('Indicator Data'!CE153&lt;U$194,10,(U$195-'Indicator Data'!CE153)/(U$195-U$194)*10)),1))</f>
        <v>3.9</v>
      </c>
      <c r="V150" s="143">
        <f>IF('Indicator Data'!CF153="No data","x",ROUND(IF('Indicator Data'!CF153&gt;V$195,0,IF('Indicator Data'!CF153&lt;V$194,10,(V$195-'Indicator Data'!CF153)/(V$195-V$194)*10)),1))</f>
        <v>0.5</v>
      </c>
      <c r="W150" s="143">
        <f>IF('Indicator Data'!CC153="No data","x",ROUND(IF('Indicator Data'!CC153&gt;W$195,0,IF('Indicator Data'!CC153&lt;W$194,10,(W$195-'Indicator Data'!CC153)/(W$195-W$194)*10)),1))</f>
        <v>2.2999999999999998</v>
      </c>
      <c r="X150" s="93">
        <f t="shared" si="24"/>
        <v>1.6333333333333335</v>
      </c>
      <c r="Y150" s="93">
        <f>IF('Indicator Data'!CG153="No data","x",ROUND(IF('Indicator Data'!CG153&gt;Y$195,0,IF('Indicator Data'!CG153&lt;Y$194,10,(Y$195-'Indicator Data'!CG153)/(Y$195-Y$194)*10)),1))</f>
        <v>9.5</v>
      </c>
      <c r="Z150" s="93">
        <f>IF('Indicator Data'!CH153="No data","x",ROUND(IF('Indicator Data'!CH153&gt;Z$195,10,IF('Indicator Data'!CH153&lt;Z$194,0,10-(Z$195-'Indicator Data'!CH153)/(Z$195-Z$194)*10)),1))</f>
        <v>1.7</v>
      </c>
      <c r="AA150" s="93">
        <f>IF('Indicator Data'!CI153="No data","x",ROUND(IF('Indicator Data'!CI153&gt;AA$195,0,IF('Indicator Data'!CI153&lt;AA$194,10,(AA$195-'Indicator Data'!CI153)/(AA$195-AA$194)*10)),1))</f>
        <v>10</v>
      </c>
      <c r="AB150" s="94">
        <f t="shared" si="25"/>
        <v>5.5</v>
      </c>
      <c r="AC150" s="95">
        <f t="shared" si="26"/>
        <v>4.7</v>
      </c>
      <c r="AD150" s="177"/>
    </row>
    <row r="151" spans="1:30" s="4" customFormat="1" x14ac:dyDescent="0.25">
      <c r="A151" s="126" t="str">
        <f>'Indicator Data'!A154</f>
        <v>Saudi Arabia</v>
      </c>
      <c r="B151" s="47" t="str">
        <f>'Indicator Data'!B154</f>
        <v>SAU</v>
      </c>
      <c r="C151" s="93" t="str">
        <f>IF('Indicator Data'!BR154="No data","x",ROUND(IF('Indicator Data'!BR154&gt;C$195,0,IF('Indicator Data'!BR154&lt;C$194,10,(C$195-'Indicator Data'!BR154)/(C$195-C$194)*10)),1))</f>
        <v>x</v>
      </c>
      <c r="D151" s="94" t="str">
        <f t="shared" si="18"/>
        <v>x</v>
      </c>
      <c r="E151" s="93">
        <f>IF('Indicator Data'!BT154="No data","x",ROUND(IF('Indicator Data'!BT154&gt;E$195,0,IF('Indicator Data'!BT154&lt;E$194,10,(E$195-'Indicator Data'!BT154)/(E$195-E$194)*10)),1))</f>
        <v>5.0999999999999996</v>
      </c>
      <c r="F151" s="93">
        <f>IF('Indicator Data'!BS154="No data","x",ROUND(IF('Indicator Data'!BS154&gt;F$195,0,IF('Indicator Data'!BS154&lt;F$194,10,(F$195-'Indicator Data'!BS154)/(F$195-F$194)*10)),1))</f>
        <v>4.5</v>
      </c>
      <c r="G151" s="94">
        <f t="shared" si="19"/>
        <v>4.8</v>
      </c>
      <c r="H151" s="95">
        <f t="shared" si="20"/>
        <v>4.8</v>
      </c>
      <c r="I151" s="93">
        <f>IF('Indicator Data'!BV154="No data","x",ROUND(IF('Indicator Data'!BV154^2&gt;I$195,0,IF('Indicator Data'!BV154^2&lt;I$194,10,(I$195-'Indicator Data'!BV154^2)/(I$195-I$194)*10)),1))</f>
        <v>1.1000000000000001</v>
      </c>
      <c r="J151" s="93">
        <f>IF(OR('Indicator Data'!BU154=0,'Indicator Data'!BU154="No data"),"x",ROUND(IF('Indicator Data'!BU154&gt;J$195,0,IF('Indicator Data'!BU154&lt;J$194,10,(J$195-'Indicator Data'!BU154)/(J$195-J$194)*10)),1))</f>
        <v>0</v>
      </c>
      <c r="K151" s="93">
        <f>IF('Indicator Data'!BW154="No data","x",ROUND(IF('Indicator Data'!BW154&gt;K$195,0,IF('Indicator Data'!BW154&lt;K$194,10,(K$195-'Indicator Data'!BW154)/(K$195-K$194)*10)),1))</f>
        <v>2.6</v>
      </c>
      <c r="L151" s="93">
        <f>IF('Indicator Data'!BX154="No data","x",ROUND(IF('Indicator Data'!BX154&gt;L$195,0,IF('Indicator Data'!BX154&lt;L$194,10,(L$195-'Indicator Data'!BX154)/(L$195-L$194)*10)),1))</f>
        <v>2.2000000000000002</v>
      </c>
      <c r="M151" s="94">
        <f t="shared" si="21"/>
        <v>1.5</v>
      </c>
      <c r="N151" s="143">
        <f>IF('Indicator Data'!BY154="No data","x",'Indicator Data'!BY154/'Indicator Data'!CM154*100)</f>
        <v>6.047383576236574</v>
      </c>
      <c r="O151" s="93">
        <f t="shared" si="22"/>
        <v>9.5</v>
      </c>
      <c r="P151" s="93">
        <f>IF('Indicator Data'!BZ154="No data","x",ROUND(IF('Indicator Data'!BZ154&gt;P$195,0,IF('Indicator Data'!BZ154&lt;P$194,10,(P$195-'Indicator Data'!BZ154)/(P$195-P$194)*10)),1))</f>
        <v>0</v>
      </c>
      <c r="Q151" s="93">
        <f>IF('Indicator Data'!CA154="No data","x",ROUND(IF('Indicator Data'!CA154&gt;Q$195,0,IF('Indicator Data'!CA154&lt;Q$194,10,(Q$195-'Indicator Data'!CA154)/(Q$195-Q$194)*10)),1))</f>
        <v>0</v>
      </c>
      <c r="R151" s="94">
        <f t="shared" si="23"/>
        <v>3.2</v>
      </c>
      <c r="S151" s="93">
        <f>IF('Indicator Data'!CB154="No data","x",ROUND(IF('Indicator Data'!CB154&gt;S$195,0,IF('Indicator Data'!CB154&lt;S$194,10,(S$195-'Indicator Data'!CB154)/(S$195-S$194)*10)),1))</f>
        <v>4</v>
      </c>
      <c r="T151" s="143">
        <f>IF('Indicator Data'!CD154="No data","x",ROUND(IF('Indicator Data'!CD154&gt;T$195,0,IF('Indicator Data'!CD154&lt;T$194,10,(T$195-'Indicator Data'!CD154)/(T$195-T$194)*10)),1))</f>
        <v>0.2</v>
      </c>
      <c r="U151" s="143">
        <f>IF('Indicator Data'!CE154="No data","x",ROUND(IF('Indicator Data'!CE154&gt;U$195,0,IF('Indicator Data'!CE154&lt;U$194,10,(U$195-'Indicator Data'!CE154)/(U$195-U$194)*10)),1))</f>
        <v>0.5</v>
      </c>
      <c r="V151" s="143">
        <f>IF('Indicator Data'!CF154="No data","x",ROUND(IF('Indicator Data'!CF154&gt;V$195,0,IF('Indicator Data'!CF154&lt;V$194,10,(V$195-'Indicator Data'!CF154)/(V$195-V$194)*10)),1))</f>
        <v>0.2</v>
      </c>
      <c r="W151" s="143">
        <f>IF('Indicator Data'!CC154="No data","x",ROUND(IF('Indicator Data'!CC154&gt;W$195,0,IF('Indicator Data'!CC154&lt;W$194,10,(W$195-'Indicator Data'!CC154)/(W$195-W$194)*10)),1))</f>
        <v>0.8</v>
      </c>
      <c r="X151" s="93">
        <f t="shared" si="24"/>
        <v>0.3</v>
      </c>
      <c r="Y151" s="93">
        <f>IF('Indicator Data'!CG154="No data","x",ROUND(IF('Indicator Data'!CG154&gt;Y$195,0,IF('Indicator Data'!CG154&lt;Y$194,10,(Y$195-'Indicator Data'!CG154)/(Y$195-Y$194)*10)),1))</f>
        <v>0</v>
      </c>
      <c r="Z151" s="93">
        <f>IF('Indicator Data'!CH154="No data","x",ROUND(IF('Indicator Data'!CH154&gt;Z$195,10,IF('Indicator Data'!CH154&lt;Z$194,0,10-(Z$195-'Indicator Data'!CH154)/(Z$195-Z$194)*10)),1))</f>
        <v>0.1</v>
      </c>
      <c r="AA151" s="93">
        <f>IF('Indicator Data'!CI154="No data","x",ROUND(IF('Indicator Data'!CI154&gt;AA$195,0,IF('Indicator Data'!CI154&lt;AA$194,10,(AA$195-'Indicator Data'!CI154)/(AA$195-AA$194)*10)),1))</f>
        <v>10</v>
      </c>
      <c r="AB151" s="94">
        <f t="shared" si="25"/>
        <v>1.1000000000000001</v>
      </c>
      <c r="AC151" s="95">
        <f t="shared" si="26"/>
        <v>1.9</v>
      </c>
      <c r="AD151" s="177"/>
    </row>
    <row r="152" spans="1:30" s="4" customFormat="1" x14ac:dyDescent="0.25">
      <c r="A152" s="126" t="str">
        <f>'Indicator Data'!A155</f>
        <v>Senegal</v>
      </c>
      <c r="B152" s="47" t="str">
        <f>'Indicator Data'!B155</f>
        <v>SEN</v>
      </c>
      <c r="C152" s="93">
        <f>IF('Indicator Data'!BR155="No data","x",ROUND(IF('Indicator Data'!BR155&gt;C$195,0,IF('Indicator Data'!BR155&lt;C$194,10,(C$195-'Indicator Data'!BR155)/(C$195-C$194)*10)),1))</f>
        <v>4.7</v>
      </c>
      <c r="D152" s="94">
        <f t="shared" si="18"/>
        <v>4.7</v>
      </c>
      <c r="E152" s="93">
        <f>IF('Indicator Data'!BT155="No data","x",ROUND(IF('Indicator Data'!BT155&gt;E$195,0,IF('Indicator Data'!BT155&lt;E$194,10,(E$195-'Indicator Data'!BT155)/(E$195-E$194)*10)),1))</f>
        <v>5.5</v>
      </c>
      <c r="F152" s="93">
        <f>IF('Indicator Data'!BS155="No data","x",ROUND(IF('Indicator Data'!BS155&gt;F$195,0,IF('Indicator Data'!BS155&lt;F$194,10,(F$195-'Indicator Data'!BS155)/(F$195-F$194)*10)),1))</f>
        <v>5.6</v>
      </c>
      <c r="G152" s="94">
        <f t="shared" si="19"/>
        <v>5.6</v>
      </c>
      <c r="H152" s="95">
        <f t="shared" si="20"/>
        <v>5.2</v>
      </c>
      <c r="I152" s="93">
        <f>IF('Indicator Data'!BV155="No data","x",ROUND(IF('Indicator Data'!BV155^2&gt;I$195,0,IF('Indicator Data'!BV155^2&lt;I$194,10,(I$195-'Indicator Data'!BV155^2)/(I$195-I$194)*10)),1))</f>
        <v>8</v>
      </c>
      <c r="J152" s="93">
        <f>IF(OR('Indicator Data'!BU155=0,'Indicator Data'!BU155="No data"),"x",ROUND(IF('Indicator Data'!BU155&gt;J$195,0,IF('Indicator Data'!BU155&lt;J$194,10,(J$195-'Indicator Data'!BU155)/(J$195-J$194)*10)),1))</f>
        <v>3.8</v>
      </c>
      <c r="K152" s="93">
        <f>IF('Indicator Data'!BW155="No data","x",ROUND(IF('Indicator Data'!BW155&gt;K$195,0,IF('Indicator Data'!BW155&lt;K$194,10,(K$195-'Indicator Data'!BW155)/(K$195-K$194)*10)),1))</f>
        <v>7.4</v>
      </c>
      <c r="L152" s="93">
        <f>IF('Indicator Data'!BX155="No data","x",ROUND(IF('Indicator Data'!BX155&gt;L$195,0,IF('Indicator Data'!BX155&lt;L$194,10,(L$195-'Indicator Data'!BX155)/(L$195-L$194)*10)),1))</f>
        <v>5.2</v>
      </c>
      <c r="M152" s="94">
        <f t="shared" si="21"/>
        <v>6.1</v>
      </c>
      <c r="N152" s="143">
        <f>IF('Indicator Data'!BY155="No data","x",'Indicator Data'!BY155/'Indicator Data'!CM155*100)</f>
        <v>11.946190204124033</v>
      </c>
      <c r="O152" s="93">
        <f t="shared" si="22"/>
        <v>8.9</v>
      </c>
      <c r="P152" s="93">
        <f>IF('Indicator Data'!BZ155="No data","x",ROUND(IF('Indicator Data'!BZ155&gt;P$195,0,IF('Indicator Data'!BZ155&lt;P$194,10,(P$195-'Indicator Data'!BZ155)/(P$195-P$194)*10)),1))</f>
        <v>5.4</v>
      </c>
      <c r="Q152" s="93">
        <f>IF('Indicator Data'!CA155="No data","x",ROUND(IF('Indicator Data'!CA155&gt;Q$195,0,IF('Indicator Data'!CA155&lt;Q$194,10,(Q$195-'Indicator Data'!CA155)/(Q$195-Q$194)*10)),1))</f>
        <v>3.9</v>
      </c>
      <c r="R152" s="94">
        <f t="shared" si="23"/>
        <v>6.1</v>
      </c>
      <c r="S152" s="93">
        <f>IF('Indicator Data'!CB155="No data","x",ROUND(IF('Indicator Data'!CB155&gt;S$195,0,IF('Indicator Data'!CB155&lt;S$194,10,(S$195-'Indicator Data'!CB155)/(S$195-S$194)*10)),1))</f>
        <v>9.8000000000000007</v>
      </c>
      <c r="T152" s="143">
        <f>IF('Indicator Data'!CD155="No data","x",ROUND(IF('Indicator Data'!CD155&gt;T$195,0,IF('Indicator Data'!CD155&lt;T$194,10,(T$195-'Indicator Data'!CD155)/(T$195-T$194)*10)),1))</f>
        <v>1</v>
      </c>
      <c r="U152" s="143">
        <f>IF('Indicator Data'!CE155="No data","x",ROUND(IF('Indicator Data'!CE155&gt;U$195,0,IF('Indicator Data'!CE155&lt;U$194,10,(U$195-'Indicator Data'!CE155)/(U$195-U$194)*10)),1))</f>
        <v>4.0999999999999996</v>
      </c>
      <c r="V152" s="143">
        <f>IF('Indicator Data'!CF155="No data","x",ROUND(IF('Indicator Data'!CF155&gt;V$195,0,IF('Indicator Data'!CF155&lt;V$194,10,(V$195-'Indicator Data'!CF155)/(V$195-V$194)*10)),1))</f>
        <v>1</v>
      </c>
      <c r="W152" s="143">
        <f>IF('Indicator Data'!CC155="No data","x",ROUND(IF('Indicator Data'!CC155&gt;W$195,0,IF('Indicator Data'!CC155&lt;W$194,10,(W$195-'Indicator Data'!CC155)/(W$195-W$194)*10)),1))</f>
        <v>2.2999999999999998</v>
      </c>
      <c r="X152" s="93">
        <f t="shared" si="24"/>
        <v>2.0333333333333332</v>
      </c>
      <c r="Y152" s="93">
        <f>IF('Indicator Data'!CG155="No data","x",ROUND(IF('Indicator Data'!CG155&gt;Y$195,0,IF('Indicator Data'!CG155&lt;Y$194,10,(Y$195-'Indicator Data'!CG155)/(Y$195-Y$194)*10)),1))</f>
        <v>9.6999999999999993</v>
      </c>
      <c r="Z152" s="93">
        <f>IF('Indicator Data'!CH155="No data","x",ROUND(IF('Indicator Data'!CH155&gt;Z$195,10,IF('Indicator Data'!CH155&lt;Z$194,0,10-(Z$195-'Indicator Data'!CH155)/(Z$195-Z$194)*10)),1))</f>
        <v>3.5</v>
      </c>
      <c r="AA152" s="93">
        <f>IF('Indicator Data'!CI155="No data","x",ROUND(IF('Indicator Data'!CI155&gt;AA$195,0,IF('Indicator Data'!CI155&lt;AA$194,10,(AA$195-'Indicator Data'!CI155)/(AA$195-AA$194)*10)),1))</f>
        <v>10</v>
      </c>
      <c r="AB152" s="94">
        <f t="shared" si="25"/>
        <v>6.3</v>
      </c>
      <c r="AC152" s="95">
        <f t="shared" si="26"/>
        <v>6.2</v>
      </c>
      <c r="AD152" s="177"/>
    </row>
    <row r="153" spans="1:30" s="4" customFormat="1" x14ac:dyDescent="0.25">
      <c r="A153" s="126" t="str">
        <f>'Indicator Data'!A156</f>
        <v>Serbia</v>
      </c>
      <c r="B153" s="47" t="str">
        <f>'Indicator Data'!B156</f>
        <v>SRB</v>
      </c>
      <c r="C153" s="93">
        <f>IF('Indicator Data'!BR156="No data","x",ROUND(IF('Indicator Data'!BR156&gt;C$195,0,IF('Indicator Data'!BR156&lt;C$194,10,(C$195-'Indicator Data'!BR156)/(C$195-C$194)*10)),1))</f>
        <v>4.9000000000000004</v>
      </c>
      <c r="D153" s="94">
        <f t="shared" si="18"/>
        <v>4.9000000000000004</v>
      </c>
      <c r="E153" s="93">
        <f>IF('Indicator Data'!BT156="No data","x",ROUND(IF('Indicator Data'!BT156&gt;E$195,0,IF('Indicator Data'!BT156&lt;E$194,10,(E$195-'Indicator Data'!BT156)/(E$195-E$194)*10)),1))</f>
        <v>6.1</v>
      </c>
      <c r="F153" s="93">
        <f>IF('Indicator Data'!BS156="No data","x",ROUND(IF('Indicator Data'!BS156&gt;F$195,0,IF('Indicator Data'!BS156&lt;F$194,10,(F$195-'Indicator Data'!BS156)/(F$195-F$194)*10)),1))</f>
        <v>4.5999999999999996</v>
      </c>
      <c r="G153" s="94">
        <f t="shared" si="19"/>
        <v>5.4</v>
      </c>
      <c r="H153" s="95">
        <f t="shared" si="20"/>
        <v>5.2</v>
      </c>
      <c r="I153" s="93">
        <f>IF('Indicator Data'!BV156="No data","x",ROUND(IF('Indicator Data'!BV156^2&gt;I$195,0,IF('Indicator Data'!BV156^2&lt;I$194,10,(I$195-'Indicator Data'!BV156^2)/(I$195-I$194)*10)),1))</f>
        <v>0.3</v>
      </c>
      <c r="J153" s="93">
        <f>IF(OR('Indicator Data'!BU156=0,'Indicator Data'!BU156="No data"),"x",ROUND(IF('Indicator Data'!BU156&gt;J$195,0,IF('Indicator Data'!BU156&lt;J$194,10,(J$195-'Indicator Data'!BU156)/(J$195-J$194)*10)),1))</f>
        <v>0</v>
      </c>
      <c r="K153" s="93">
        <f>IF('Indicator Data'!BW156="No data","x",ROUND(IF('Indicator Data'!BW156&gt;K$195,0,IF('Indicator Data'!BW156&lt;K$194,10,(K$195-'Indicator Data'!BW156)/(K$195-K$194)*10)),1))</f>
        <v>3.3</v>
      </c>
      <c r="L153" s="93">
        <f>IF('Indicator Data'!BX156="No data","x",ROUND(IF('Indicator Data'!BX156&gt;L$195,0,IF('Indicator Data'!BX156&lt;L$194,10,(L$195-'Indicator Data'!BX156)/(L$195-L$194)*10)),1))</f>
        <v>4.0999999999999996</v>
      </c>
      <c r="M153" s="94">
        <f t="shared" si="21"/>
        <v>1.9</v>
      </c>
      <c r="N153" s="143">
        <f>IF('Indicator Data'!BY156="No data","x",'Indicator Data'!BY156/'Indicator Data'!CM156*100)</f>
        <v>75.463068831465819</v>
      </c>
      <c r="O153" s="93">
        <f t="shared" si="22"/>
        <v>2.5</v>
      </c>
      <c r="P153" s="93">
        <f>IF('Indicator Data'!BZ156="No data","x",ROUND(IF('Indicator Data'!BZ156&gt;P$195,0,IF('Indicator Data'!BZ156&lt;P$194,10,(P$195-'Indicator Data'!BZ156)/(P$195-P$194)*10)),1))</f>
        <v>0.3</v>
      </c>
      <c r="Q153" s="93">
        <f>IF('Indicator Data'!CA156="No data","x",ROUND(IF('Indicator Data'!CA156&gt;Q$195,0,IF('Indicator Data'!CA156&lt;Q$194,10,(Q$195-'Indicator Data'!CA156)/(Q$195-Q$194)*10)),1))</f>
        <v>2.9</v>
      </c>
      <c r="R153" s="94">
        <f t="shared" si="23"/>
        <v>1.9</v>
      </c>
      <c r="S153" s="93">
        <f>IF('Indicator Data'!CB156="No data","x",ROUND(IF('Indicator Data'!CB156&gt;S$195,0,IF('Indicator Data'!CB156&lt;S$194,10,(S$195-'Indicator Data'!CB156)/(S$195-S$194)*10)),1))</f>
        <v>2.2000000000000002</v>
      </c>
      <c r="T153" s="143">
        <f>IF('Indicator Data'!CD156="No data","x",ROUND(IF('Indicator Data'!CD156&gt;T$195,0,IF('Indicator Data'!CD156&lt;T$194,10,(T$195-'Indicator Data'!CD156)/(T$195-T$194)*10)),1))</f>
        <v>1.2</v>
      </c>
      <c r="U153" s="143">
        <f>IF('Indicator Data'!CE156="No data","x",ROUND(IF('Indicator Data'!CE156&gt;U$195,0,IF('Indicator Data'!CE156&lt;U$194,10,(U$195-'Indicator Data'!CE156)/(U$195-U$194)*10)),1))</f>
        <v>1.5</v>
      </c>
      <c r="V153" s="143" t="str">
        <f>IF('Indicator Data'!CF156="No data","x",ROUND(IF('Indicator Data'!CF156&gt;V$195,0,IF('Indicator Data'!CF156&lt;V$194,10,(V$195-'Indicator Data'!CF156)/(V$195-V$194)*10)),1))</f>
        <v>x</v>
      </c>
      <c r="W153" s="143">
        <f>IF('Indicator Data'!CC156="No data","x",ROUND(IF('Indicator Data'!CC156&gt;W$195,0,IF('Indicator Data'!CC156&lt;W$194,10,(W$195-'Indicator Data'!CC156)/(W$195-W$194)*10)),1))</f>
        <v>3.3</v>
      </c>
      <c r="X153" s="93">
        <f t="shared" si="24"/>
        <v>1.35</v>
      </c>
      <c r="Y153" s="93">
        <f>IF('Indicator Data'!CG156="No data","x",ROUND(IF('Indicator Data'!CG156&gt;Y$195,0,IF('Indicator Data'!CG156&lt;Y$194,10,(Y$195-'Indicator Data'!CG156)/(Y$195-Y$194)*10)),1))</f>
        <v>5.7</v>
      </c>
      <c r="Z153" s="93">
        <f>IF('Indicator Data'!CH156="No data","x",ROUND(IF('Indicator Data'!CH156&gt;Z$195,10,IF('Indicator Data'!CH156&lt;Z$194,0,10-(Z$195-'Indicator Data'!CH156)/(Z$195-Z$194)*10)),1))</f>
        <v>0.2</v>
      </c>
      <c r="AA153" s="93">
        <f>IF('Indicator Data'!CI156="No data","x",ROUND(IF('Indicator Data'!CI156&gt;AA$195,0,IF('Indicator Data'!CI156&lt;AA$194,10,(AA$195-'Indicator Data'!CI156)/(AA$195-AA$194)*10)),1))</f>
        <v>10</v>
      </c>
      <c r="AB153" s="94">
        <f t="shared" si="25"/>
        <v>2.4</v>
      </c>
      <c r="AC153" s="95">
        <f t="shared" si="26"/>
        <v>2.1</v>
      </c>
      <c r="AD153" s="177"/>
    </row>
    <row r="154" spans="1:30" s="4" customFormat="1" x14ac:dyDescent="0.25">
      <c r="A154" s="126" t="str">
        <f>'Indicator Data'!A157</f>
        <v>Seychelles</v>
      </c>
      <c r="B154" s="47" t="str">
        <f>'Indicator Data'!B157</f>
        <v>SYC</v>
      </c>
      <c r="C154" s="93">
        <f>IF('Indicator Data'!BR157="No data","x",ROUND(IF('Indicator Data'!BR157&gt;C$195,0,IF('Indicator Data'!BR157&lt;C$194,10,(C$195-'Indicator Data'!BR157)/(C$195-C$194)*10)),1))</f>
        <v>4.3</v>
      </c>
      <c r="D154" s="94">
        <f t="shared" si="18"/>
        <v>4.3</v>
      </c>
      <c r="E154" s="93">
        <f>IF('Indicator Data'!BT157="No data","x",ROUND(IF('Indicator Data'!BT157&gt;E$195,0,IF('Indicator Data'!BT157&lt;E$194,10,(E$195-'Indicator Data'!BT157)/(E$195-E$194)*10)),1))</f>
        <v>3.4</v>
      </c>
      <c r="F154" s="93">
        <f>IF('Indicator Data'!BS157="No data","x",ROUND(IF('Indicator Data'!BS157&gt;F$195,0,IF('Indicator Data'!BS157&lt;F$194,10,(F$195-'Indicator Data'!BS157)/(F$195-F$194)*10)),1))</f>
        <v>4.2</v>
      </c>
      <c r="G154" s="94">
        <f t="shared" si="19"/>
        <v>3.8</v>
      </c>
      <c r="H154" s="95">
        <f t="shared" si="20"/>
        <v>4.0999999999999996</v>
      </c>
      <c r="I154" s="93">
        <f>IF('Indicator Data'!BV157="No data","x",ROUND(IF('Indicator Data'!BV157^2&gt;I$195,0,IF('Indicator Data'!BV157^2&lt;I$194,10,(I$195-'Indicator Data'!BV157^2)/(I$195-I$194)*10)),1))</f>
        <v>1</v>
      </c>
      <c r="J154" s="93">
        <f>IF(OR('Indicator Data'!BU157=0,'Indicator Data'!BU157="No data"),"x",ROUND(IF('Indicator Data'!BU157&gt;J$195,0,IF('Indicator Data'!BU157&lt;J$194,10,(J$195-'Indicator Data'!BU157)/(J$195-J$194)*10)),1))</f>
        <v>0</v>
      </c>
      <c r="K154" s="93">
        <f>IF('Indicator Data'!BW157="No data","x",ROUND(IF('Indicator Data'!BW157&gt;K$195,0,IF('Indicator Data'!BW157&lt;K$194,10,(K$195-'Indicator Data'!BW157)/(K$195-K$194)*10)),1))</f>
        <v>4.4000000000000004</v>
      </c>
      <c r="L154" s="93">
        <f>IF('Indicator Data'!BX157="No data","x",ROUND(IF('Indicator Data'!BX157&gt;L$195,0,IF('Indicator Data'!BX157&lt;L$194,10,(L$195-'Indicator Data'!BX157)/(L$195-L$194)*10)),1))</f>
        <v>2</v>
      </c>
      <c r="M154" s="94">
        <f t="shared" si="21"/>
        <v>1.9</v>
      </c>
      <c r="N154" s="143">
        <f>IF('Indicator Data'!BY157="No data","x",'Indicator Data'!BY157/'Indicator Data'!CM157*100)</f>
        <v>82.608695652173907</v>
      </c>
      <c r="O154" s="93">
        <f t="shared" si="22"/>
        <v>1.8</v>
      </c>
      <c r="P154" s="93">
        <f>IF('Indicator Data'!BZ157="No data","x",ROUND(IF('Indicator Data'!BZ157&gt;P$195,0,IF('Indicator Data'!BZ157&lt;P$194,10,(P$195-'Indicator Data'!BZ157)/(P$195-P$194)*10)),1))</f>
        <v>0</v>
      </c>
      <c r="Q154" s="93">
        <f>IF('Indicator Data'!CA157="No data","x",ROUND(IF('Indicator Data'!CA157&gt;Q$195,0,IF('Indicator Data'!CA157&lt;Q$194,10,(Q$195-'Indicator Data'!CA157)/(Q$195-Q$194)*10)),1))</f>
        <v>0.8</v>
      </c>
      <c r="R154" s="94">
        <f t="shared" si="23"/>
        <v>0.9</v>
      </c>
      <c r="S154" s="93">
        <f>IF('Indicator Data'!CB157="No data","x",ROUND(IF('Indicator Data'!CB157&gt;S$195,0,IF('Indicator Data'!CB157&lt;S$194,10,(S$195-'Indicator Data'!CB157)/(S$195-S$194)*10)),1))</f>
        <v>7.6</v>
      </c>
      <c r="T154" s="143">
        <f>IF('Indicator Data'!CD157="No data","x",ROUND(IF('Indicator Data'!CD157&gt;T$195,0,IF('Indicator Data'!CD157&lt;T$194,10,(T$195-'Indicator Data'!CD157)/(T$195-T$194)*10)),1))</f>
        <v>0.5</v>
      </c>
      <c r="U154" s="143">
        <f>IF('Indicator Data'!CE157="No data","x",ROUND(IF('Indicator Data'!CE157&gt;U$195,0,IF('Indicator Data'!CE157&lt;U$194,10,(U$195-'Indicator Data'!CE157)/(U$195-U$194)*10)),1))</f>
        <v>0</v>
      </c>
      <c r="V154" s="143" t="str">
        <f>IF('Indicator Data'!CF157="No data","x",ROUND(IF('Indicator Data'!CF157&gt;V$195,0,IF('Indicator Data'!CF157&lt;V$194,10,(V$195-'Indicator Data'!CF157)/(V$195-V$194)*10)),1))</f>
        <v>x</v>
      </c>
      <c r="W154" s="143">
        <f>IF('Indicator Data'!CC157="No data","x",ROUND(IF('Indicator Data'!CC157&gt;W$195,0,IF('Indicator Data'!CC157&lt;W$194,10,(W$195-'Indicator Data'!CC157)/(W$195-W$194)*10)),1))</f>
        <v>0</v>
      </c>
      <c r="X154" s="93">
        <f t="shared" si="24"/>
        <v>0.25</v>
      </c>
      <c r="Y154" s="93">
        <f>IF('Indicator Data'!CG157="No data","x",ROUND(IF('Indicator Data'!CG157&gt;Y$195,0,IF('Indicator Data'!CG157&lt;Y$194,10,(Y$195-'Indicator Data'!CG157)/(Y$195-Y$194)*10)),1))</f>
        <v>6.4</v>
      </c>
      <c r="Z154" s="93" t="str">
        <f>IF('Indicator Data'!CH157="No data","x",ROUND(IF('Indicator Data'!CH157&gt;Z$195,10,IF('Indicator Data'!CH157&lt;Z$194,0,10-(Z$195-'Indicator Data'!CH157)/(Z$195-Z$194)*10)),1))</f>
        <v>x</v>
      </c>
      <c r="AA154" s="93">
        <f>IF('Indicator Data'!CI157="No data","x",ROUND(IF('Indicator Data'!CI157&gt;AA$195,0,IF('Indicator Data'!CI157&lt;AA$194,10,(AA$195-'Indicator Data'!CI157)/(AA$195-AA$194)*10)),1))</f>
        <v>10</v>
      </c>
      <c r="AB154" s="94">
        <f t="shared" si="25"/>
        <v>4.8</v>
      </c>
      <c r="AC154" s="95">
        <f t="shared" si="26"/>
        <v>2.5</v>
      </c>
      <c r="AD154" s="177"/>
    </row>
    <row r="155" spans="1:30" s="4" customFormat="1" x14ac:dyDescent="0.25">
      <c r="A155" s="126" t="str">
        <f>'Indicator Data'!A158</f>
        <v>Sierra Leone</v>
      </c>
      <c r="B155" s="47" t="str">
        <f>'Indicator Data'!B158</f>
        <v>SLE</v>
      </c>
      <c r="C155" s="93">
        <f>IF('Indicator Data'!BR158="No data","x",ROUND(IF('Indicator Data'!BR158&gt;C$195,0,IF('Indicator Data'!BR158&lt;C$194,10,(C$195-'Indicator Data'!BR158)/(C$195-C$194)*10)),1))</f>
        <v>3.5</v>
      </c>
      <c r="D155" s="94">
        <f t="shared" si="18"/>
        <v>3.5</v>
      </c>
      <c r="E155" s="93">
        <f>IF('Indicator Data'!BT158="No data","x",ROUND(IF('Indicator Data'!BT158&gt;E$195,0,IF('Indicator Data'!BT158&lt;E$194,10,(E$195-'Indicator Data'!BT158)/(E$195-E$194)*10)),1))</f>
        <v>7</v>
      </c>
      <c r="F155" s="93">
        <f>IF('Indicator Data'!BS158="No data","x",ROUND(IF('Indicator Data'!BS158&gt;F$195,0,IF('Indicator Data'!BS158&lt;F$194,10,(F$195-'Indicator Data'!BS158)/(F$195-F$194)*10)),1))</f>
        <v>7.4</v>
      </c>
      <c r="G155" s="94">
        <f t="shared" si="19"/>
        <v>7.2</v>
      </c>
      <c r="H155" s="95">
        <f t="shared" si="20"/>
        <v>5.4</v>
      </c>
      <c r="I155" s="93">
        <f>IF('Indicator Data'!BV158="No data","x",ROUND(IF('Indicator Data'!BV158^2&gt;I$195,0,IF('Indicator Data'!BV158^2&lt;I$194,10,(I$195-'Indicator Data'!BV158^2)/(I$195-I$194)*10)),1))</f>
        <v>8.4</v>
      </c>
      <c r="J155" s="93">
        <f>IF(OR('Indicator Data'!BU158=0,'Indicator Data'!BU158="No data"),"x",ROUND(IF('Indicator Data'!BU158&gt;J$195,0,IF('Indicator Data'!BU158&lt;J$194,10,(J$195-'Indicator Data'!BU158)/(J$195-J$194)*10)),1))</f>
        <v>7.7</v>
      </c>
      <c r="K155" s="93">
        <f>IF('Indicator Data'!BW158="No data","x",ROUND(IF('Indicator Data'!BW158&gt;K$195,0,IF('Indicator Data'!BW158&lt;K$194,10,(K$195-'Indicator Data'!BW158)/(K$195-K$194)*10)),1))</f>
        <v>8.8000000000000007</v>
      </c>
      <c r="L155" s="93">
        <f>IF('Indicator Data'!BX158="No data","x",ROUND(IF('Indicator Data'!BX158&gt;L$195,0,IF('Indicator Data'!BX158&lt;L$194,10,(L$195-'Indicator Data'!BX158)/(L$195-L$194)*10)),1))</f>
        <v>5.3</v>
      </c>
      <c r="M155" s="94">
        <f t="shared" si="21"/>
        <v>7.6</v>
      </c>
      <c r="N155" s="143">
        <f>IF('Indicator Data'!BY158="No data","x",'Indicator Data'!BY158/'Indicator Data'!CM158*100)</f>
        <v>20.943870427254957</v>
      </c>
      <c r="O155" s="93">
        <f t="shared" si="22"/>
        <v>8</v>
      </c>
      <c r="P155" s="93">
        <f>IF('Indicator Data'!BZ158="No data","x",ROUND(IF('Indicator Data'!BZ158&gt;P$195,0,IF('Indicator Data'!BZ158&lt;P$194,10,(P$195-'Indicator Data'!BZ158)/(P$195-P$194)*10)),1))</f>
        <v>9.4</v>
      </c>
      <c r="Q155" s="93">
        <f>IF('Indicator Data'!CA158="No data","x",ROUND(IF('Indicator Data'!CA158&gt;Q$195,0,IF('Indicator Data'!CA158&lt;Q$194,10,(Q$195-'Indicator Data'!CA158)/(Q$195-Q$194)*10)),1))</f>
        <v>7.8</v>
      </c>
      <c r="R155" s="94">
        <f t="shared" si="23"/>
        <v>8.4</v>
      </c>
      <c r="S155" s="93">
        <f>IF('Indicator Data'!CB158="No data","x",ROUND(IF('Indicator Data'!CB158&gt;S$195,0,IF('Indicator Data'!CB158&lt;S$194,10,(S$195-'Indicator Data'!CB158)/(S$195-S$194)*10)),1))</f>
        <v>9.9</v>
      </c>
      <c r="T155" s="143">
        <f>IF('Indicator Data'!CD158="No data","x",ROUND(IF('Indicator Data'!CD158&gt;T$195,0,IF('Indicator Data'!CD158&lt;T$194,10,(T$195-'Indicator Data'!CD158)/(T$195-T$194)*10)),1))</f>
        <v>2.5</v>
      </c>
      <c r="U155" s="143">
        <f>IF('Indicator Data'!CE158="No data","x",ROUND(IF('Indicator Data'!CE158&gt;U$195,0,IF('Indicator Data'!CE158&lt;U$194,10,(U$195-'Indicator Data'!CE158)/(U$195-U$194)*10)),1))</f>
        <v>8.3000000000000007</v>
      </c>
      <c r="V155" s="143">
        <f>IF('Indicator Data'!CF158="No data","x",ROUND(IF('Indicator Data'!CF158&gt;V$195,0,IF('Indicator Data'!CF158&lt;V$194,10,(V$195-'Indicator Data'!CF158)/(V$195-V$194)*10)),1))</f>
        <v>2.5</v>
      </c>
      <c r="W155" s="143">
        <f>IF('Indicator Data'!CC158="No data","x",ROUND(IF('Indicator Data'!CC158&gt;W$195,0,IF('Indicator Data'!CC158&lt;W$194,10,(W$195-'Indicator Data'!CC158)/(W$195-W$194)*10)),1))</f>
        <v>4.9000000000000004</v>
      </c>
      <c r="X155" s="93">
        <f t="shared" si="24"/>
        <v>4.4333333333333336</v>
      </c>
      <c r="Y155" s="93">
        <f>IF('Indicator Data'!CG158="No data","x",ROUND(IF('Indicator Data'!CG158&gt;Y$195,0,IF('Indicator Data'!CG158&lt;Y$194,10,(Y$195-'Indicator Data'!CG158)/(Y$195-Y$194)*10)),1))</f>
        <v>9.3000000000000007</v>
      </c>
      <c r="Z155" s="93">
        <f>IF('Indicator Data'!CH158="No data","x",ROUND(IF('Indicator Data'!CH158&gt;Z$195,10,IF('Indicator Data'!CH158&lt;Z$194,0,10-(Z$195-'Indicator Data'!CH158)/(Z$195-Z$194)*10)),1))</f>
        <v>10</v>
      </c>
      <c r="AA155" s="93">
        <f>IF('Indicator Data'!CI158="No data","x",ROUND(IF('Indicator Data'!CI158&gt;AA$195,0,IF('Indicator Data'!CI158&lt;AA$194,10,(AA$195-'Indicator Data'!CI158)/(AA$195-AA$194)*10)),1))</f>
        <v>10</v>
      </c>
      <c r="AB155" s="94">
        <f t="shared" si="25"/>
        <v>8.4</v>
      </c>
      <c r="AC155" s="95">
        <f t="shared" si="26"/>
        <v>8.1</v>
      </c>
      <c r="AD155" s="177"/>
    </row>
    <row r="156" spans="1:30" s="4" customFormat="1" x14ac:dyDescent="0.25">
      <c r="A156" s="126" t="str">
        <f>'Indicator Data'!A159</f>
        <v>Singapore</v>
      </c>
      <c r="B156" s="47" t="str">
        <f>'Indicator Data'!B159</f>
        <v>SGP</v>
      </c>
      <c r="C156" s="93">
        <f>IF('Indicator Data'!BR159="No data","x",ROUND(IF('Indicator Data'!BR159&gt;C$195,0,IF('Indicator Data'!BR159&lt;C$194,10,(C$195-'Indicator Data'!BR159)/(C$195-C$194)*10)),1))</f>
        <v>1.2</v>
      </c>
      <c r="D156" s="94">
        <f t="shared" si="18"/>
        <v>1.2</v>
      </c>
      <c r="E156" s="93">
        <f>IF('Indicator Data'!BT159="No data","x",ROUND(IF('Indicator Data'!BT159&gt;E$195,0,IF('Indicator Data'!BT159&lt;E$194,10,(E$195-'Indicator Data'!BT159)/(E$195-E$194)*10)),1))</f>
        <v>1.5</v>
      </c>
      <c r="F156" s="93">
        <f>IF('Indicator Data'!BS159="No data","x",ROUND(IF('Indicator Data'!BS159&gt;F$195,0,IF('Indicator Data'!BS159&lt;F$194,10,(F$195-'Indicator Data'!BS159)/(F$195-F$194)*10)),1))</f>
        <v>0.6</v>
      </c>
      <c r="G156" s="94">
        <f t="shared" si="19"/>
        <v>1.1000000000000001</v>
      </c>
      <c r="H156" s="95">
        <f t="shared" si="20"/>
        <v>1.2</v>
      </c>
      <c r="I156" s="93">
        <f>IF('Indicator Data'!BV159="No data","x",ROUND(IF('Indicator Data'!BV159^2&gt;I$195,0,IF('Indicator Data'!BV159^2&lt;I$194,10,(I$195-'Indicator Data'!BV159^2)/(I$195-I$194)*10)),1))</f>
        <v>0.6</v>
      </c>
      <c r="J156" s="93">
        <f>IF(OR('Indicator Data'!BU159=0,'Indicator Data'!BU159="No data"),"x",ROUND(IF('Indicator Data'!BU159&gt;J$195,0,IF('Indicator Data'!BU159&lt;J$194,10,(J$195-'Indicator Data'!BU159)/(J$195-J$194)*10)),1))</f>
        <v>0</v>
      </c>
      <c r="K156" s="93">
        <f>IF('Indicator Data'!BW159="No data","x",ROUND(IF('Indicator Data'!BW159&gt;K$195,0,IF('Indicator Data'!BW159&lt;K$194,10,(K$195-'Indicator Data'!BW159)/(K$195-K$194)*10)),1))</f>
        <v>1.9</v>
      </c>
      <c r="L156" s="93">
        <f>IF('Indicator Data'!BX159="No data","x",ROUND(IF('Indicator Data'!BX159&gt;L$195,0,IF('Indicator Data'!BX159&lt;L$194,10,(L$195-'Indicator Data'!BX159)/(L$195-L$194)*10)),1))</f>
        <v>2.7</v>
      </c>
      <c r="M156" s="94">
        <f t="shared" si="21"/>
        <v>1.3</v>
      </c>
      <c r="N156" s="143">
        <f>IF('Indicator Data'!BY159="No data","x",'Indicator Data'!BY159/'Indicator Data'!CM159*100)</f>
        <v>800</v>
      </c>
      <c r="O156" s="93">
        <f t="shared" si="22"/>
        <v>0</v>
      </c>
      <c r="P156" s="93">
        <f>IF('Indicator Data'!BZ159="No data","x",ROUND(IF('Indicator Data'!BZ159&gt;P$195,0,IF('Indicator Data'!BZ159&lt;P$194,10,(P$195-'Indicator Data'!BZ159)/(P$195-P$194)*10)),1))</f>
        <v>0</v>
      </c>
      <c r="Q156" s="93">
        <f>IF('Indicator Data'!CA159="No data","x",ROUND(IF('Indicator Data'!CA159&gt;Q$195,0,IF('Indicator Data'!CA159&lt;Q$194,10,(Q$195-'Indicator Data'!CA159)/(Q$195-Q$194)*10)),1))</f>
        <v>0</v>
      </c>
      <c r="R156" s="94">
        <f t="shared" si="23"/>
        <v>0</v>
      </c>
      <c r="S156" s="93">
        <f>IF('Indicator Data'!CB159="No data","x",ROUND(IF('Indicator Data'!CB159&gt;S$195,0,IF('Indicator Data'!CB159&lt;S$194,10,(S$195-'Indicator Data'!CB159)/(S$195-S$194)*10)),1))</f>
        <v>4.2</v>
      </c>
      <c r="T156" s="143">
        <f>IF('Indicator Data'!CD159="No data","x",ROUND(IF('Indicator Data'!CD159&gt;T$195,0,IF('Indicator Data'!CD159&lt;T$194,10,(T$195-'Indicator Data'!CD159)/(T$195-T$194)*10)),1))</f>
        <v>0.3</v>
      </c>
      <c r="U156" s="143">
        <f>IF('Indicator Data'!CE159="No data","x",ROUND(IF('Indicator Data'!CE159&gt;U$195,0,IF('Indicator Data'!CE159&lt;U$194,10,(U$195-'Indicator Data'!CE159)/(U$195-U$194)*10)),1))</f>
        <v>1.9</v>
      </c>
      <c r="V156" s="143">
        <f>IF('Indicator Data'!CF159="No data","x",ROUND(IF('Indicator Data'!CF159&gt;V$195,0,IF('Indicator Data'!CF159&lt;V$194,10,(V$195-'Indicator Data'!CF159)/(V$195-V$194)*10)),1))</f>
        <v>3.6</v>
      </c>
      <c r="W156" s="143">
        <f>IF('Indicator Data'!CC159="No data","x",ROUND(IF('Indicator Data'!CC159&gt;W$195,0,IF('Indicator Data'!CC159&lt;W$194,10,(W$195-'Indicator Data'!CC159)/(W$195-W$194)*10)),1))</f>
        <v>1</v>
      </c>
      <c r="X156" s="93">
        <f t="shared" si="24"/>
        <v>1.9333333333333333</v>
      </c>
      <c r="Y156" s="93">
        <f>IF('Indicator Data'!CG159="No data","x",ROUND(IF('Indicator Data'!CG159&gt;Y$195,0,IF('Indicator Data'!CG159&lt;Y$194,10,(Y$195-'Indicator Data'!CG159)/(Y$195-Y$194)*10)),1))</f>
        <v>0</v>
      </c>
      <c r="Z156" s="93">
        <f>IF('Indicator Data'!CH159="No data","x",ROUND(IF('Indicator Data'!CH159&gt;Z$195,10,IF('Indicator Data'!CH159&lt;Z$194,0,10-(Z$195-'Indicator Data'!CH159)/(Z$195-Z$194)*10)),1))</f>
        <v>0.1</v>
      </c>
      <c r="AA156" s="93">
        <f>IF('Indicator Data'!CI159="No data","x",ROUND(IF('Indicator Data'!CI159&gt;AA$195,0,IF('Indicator Data'!CI159&lt;AA$194,10,(AA$195-'Indicator Data'!CI159)/(AA$195-AA$194)*10)),1))</f>
        <v>10</v>
      </c>
      <c r="AB156" s="94">
        <f t="shared" si="25"/>
        <v>1.6</v>
      </c>
      <c r="AC156" s="95">
        <f t="shared" si="26"/>
        <v>1</v>
      </c>
      <c r="AD156" s="177"/>
    </row>
    <row r="157" spans="1:30" s="4" customFormat="1" x14ac:dyDescent="0.25">
      <c r="A157" s="126" t="str">
        <f>'Indicator Data'!A160</f>
        <v>Slovakia</v>
      </c>
      <c r="B157" s="47" t="str">
        <f>'Indicator Data'!B160</f>
        <v>SVK</v>
      </c>
      <c r="C157" s="93">
        <f>IF('Indicator Data'!BR160="No data","x",ROUND(IF('Indicator Data'!BR160&gt;C$195,0,IF('Indicator Data'!BR160&lt;C$194,10,(C$195-'Indicator Data'!BR160)/(C$195-C$194)*10)),1))</f>
        <v>3.4</v>
      </c>
      <c r="D157" s="94">
        <f t="shared" si="18"/>
        <v>3.4</v>
      </c>
      <c r="E157" s="93">
        <f>IF('Indicator Data'!BT160="No data","x",ROUND(IF('Indicator Data'!BT160&gt;E$195,0,IF('Indicator Data'!BT160&lt;E$194,10,(E$195-'Indicator Data'!BT160)/(E$195-E$194)*10)),1))</f>
        <v>5</v>
      </c>
      <c r="F157" s="93">
        <f>IF('Indicator Data'!BS160="No data","x",ROUND(IF('Indicator Data'!BS160&gt;F$195,0,IF('Indicator Data'!BS160&lt;F$194,10,(F$195-'Indicator Data'!BS160)/(F$195-F$194)*10)),1))</f>
        <v>3.4</v>
      </c>
      <c r="G157" s="94">
        <f t="shared" si="19"/>
        <v>4.2</v>
      </c>
      <c r="H157" s="95">
        <f t="shared" si="20"/>
        <v>3.8</v>
      </c>
      <c r="I157" s="93" t="str">
        <f>IF('Indicator Data'!BV160="No data","x",ROUND(IF('Indicator Data'!BV160^2&gt;I$195,0,IF('Indicator Data'!BV160^2&lt;I$194,10,(I$195-'Indicator Data'!BV160^2)/(I$195-I$194)*10)),1))</f>
        <v>x</v>
      </c>
      <c r="J157" s="93">
        <f>IF(OR('Indicator Data'!BU160=0,'Indicator Data'!BU160="No data"),"x",ROUND(IF('Indicator Data'!BU160&gt;J$195,0,IF('Indicator Data'!BU160&lt;J$194,10,(J$195-'Indicator Data'!BU160)/(J$195-J$194)*10)),1))</f>
        <v>0</v>
      </c>
      <c r="K157" s="93">
        <f>IF('Indicator Data'!BW160="No data","x",ROUND(IF('Indicator Data'!BW160&gt;K$195,0,IF('Indicator Data'!BW160&lt;K$194,10,(K$195-'Indicator Data'!BW160)/(K$195-K$194)*10)),1))</f>
        <v>2</v>
      </c>
      <c r="L157" s="93">
        <f>IF('Indicator Data'!BX160="No data","x",ROUND(IF('Indicator Data'!BX160&gt;L$195,0,IF('Indicator Data'!BX160&lt;L$194,10,(L$195-'Indicator Data'!BX160)/(L$195-L$194)*10)),1))</f>
        <v>3.7</v>
      </c>
      <c r="M157" s="94">
        <f t="shared" si="21"/>
        <v>1.9</v>
      </c>
      <c r="N157" s="143">
        <f>IF('Indicator Data'!BY160="No data","x",'Indicator Data'!BY160/'Indicator Data'!CM160*100)</f>
        <v>174.67975378472801</v>
      </c>
      <c r="O157" s="93">
        <f t="shared" si="22"/>
        <v>0</v>
      </c>
      <c r="P157" s="93">
        <f>IF('Indicator Data'!BZ160="No data","x",ROUND(IF('Indicator Data'!BZ160&gt;P$195,0,IF('Indicator Data'!BZ160&lt;P$194,10,(P$195-'Indicator Data'!BZ160)/(P$195-P$194)*10)),1))</f>
        <v>0.2</v>
      </c>
      <c r="Q157" s="93">
        <f>IF('Indicator Data'!CA160="No data","x",ROUND(IF('Indicator Data'!CA160&gt;Q$195,0,IF('Indicator Data'!CA160&lt;Q$194,10,(Q$195-'Indicator Data'!CA160)/(Q$195-Q$194)*10)),1))</f>
        <v>0</v>
      </c>
      <c r="R157" s="94">
        <f t="shared" si="23"/>
        <v>0.1</v>
      </c>
      <c r="S157" s="93">
        <f>IF('Indicator Data'!CB160="No data","x",ROUND(IF('Indicator Data'!CB160&gt;S$195,0,IF('Indicator Data'!CB160&lt;S$194,10,(S$195-'Indicator Data'!CB160)/(S$195-S$194)*10)),1))</f>
        <v>3.8</v>
      </c>
      <c r="T157" s="143">
        <f>IF('Indicator Data'!CD160="No data","x",ROUND(IF('Indicator Data'!CD160&gt;T$195,0,IF('Indicator Data'!CD160&lt;T$194,10,(T$195-'Indicator Data'!CD160)/(T$195-T$194)*10)),1))</f>
        <v>0.5</v>
      </c>
      <c r="U157" s="143">
        <f>IF('Indicator Data'!CE160="No data","x",ROUND(IF('Indicator Data'!CE160&gt;U$195,0,IF('Indicator Data'!CE160&lt;U$194,10,(U$195-'Indicator Data'!CE160)/(U$195-U$194)*10)),1))</f>
        <v>0.3</v>
      </c>
      <c r="V157" s="143">
        <f>IF('Indicator Data'!CF160="No data","x",ROUND(IF('Indicator Data'!CF160&gt;V$195,0,IF('Indicator Data'!CF160&lt;V$194,10,(V$195-'Indicator Data'!CF160)/(V$195-V$194)*10)),1))</f>
        <v>0.5</v>
      </c>
      <c r="W157" s="143">
        <f>IF('Indicator Data'!CC160="No data","x",ROUND(IF('Indicator Data'!CC160&gt;W$195,0,IF('Indicator Data'!CC160&lt;W$194,10,(W$195-'Indicator Data'!CC160)/(W$195-W$194)*10)),1))</f>
        <v>0.8</v>
      </c>
      <c r="X157" s="93">
        <f t="shared" si="24"/>
        <v>0.43333333333333335</v>
      </c>
      <c r="Y157" s="93">
        <f>IF('Indicator Data'!CG160="No data","x",ROUND(IF('Indicator Data'!CG160&gt;Y$195,0,IF('Indicator Data'!CG160&lt;Y$194,10,(Y$195-'Indicator Data'!CG160)/(Y$195-Y$194)*10)),1))</f>
        <v>2.8</v>
      </c>
      <c r="Z157" s="93">
        <f>IF('Indicator Data'!CH160="No data","x",ROUND(IF('Indicator Data'!CH160&gt;Z$195,10,IF('Indicator Data'!CH160&lt;Z$194,0,10-(Z$195-'Indicator Data'!CH160)/(Z$195-Z$194)*10)),1))</f>
        <v>0.1</v>
      </c>
      <c r="AA157" s="93">
        <f>IF('Indicator Data'!CI160="No data","x",ROUND(IF('Indicator Data'!CI160&gt;AA$195,0,IF('Indicator Data'!CI160&lt;AA$194,10,(AA$195-'Indicator Data'!CI160)/(AA$195-AA$194)*10)),1))</f>
        <v>10</v>
      </c>
      <c r="AB157" s="94">
        <f t="shared" si="25"/>
        <v>1.8</v>
      </c>
      <c r="AC157" s="95">
        <f t="shared" si="26"/>
        <v>1.3</v>
      </c>
      <c r="AD157" s="177"/>
    </row>
    <row r="158" spans="1:30" s="4" customFormat="1" x14ac:dyDescent="0.25">
      <c r="A158" s="126" t="str">
        <f>'Indicator Data'!A161</f>
        <v>Slovenia</v>
      </c>
      <c r="B158" s="47" t="str">
        <f>'Indicator Data'!B161</f>
        <v>SVN</v>
      </c>
      <c r="C158" s="93">
        <f>IF('Indicator Data'!BR161="No data","x",ROUND(IF('Indicator Data'!BR161&gt;C$195,0,IF('Indicator Data'!BR161&lt;C$194,10,(C$195-'Indicator Data'!BR161)/(C$195-C$194)*10)),1))</f>
        <v>0.9</v>
      </c>
      <c r="D158" s="94">
        <f t="shared" si="18"/>
        <v>0.9</v>
      </c>
      <c r="E158" s="93">
        <f>IF('Indicator Data'!BT161="No data","x",ROUND(IF('Indicator Data'!BT161&gt;E$195,0,IF('Indicator Data'!BT161&lt;E$194,10,(E$195-'Indicator Data'!BT161)/(E$195-E$194)*10)),1))</f>
        <v>4</v>
      </c>
      <c r="F158" s="93">
        <f>IF('Indicator Data'!BS161="No data","x",ROUND(IF('Indicator Data'!BS161&gt;F$195,0,IF('Indicator Data'!BS161&lt;F$194,10,(F$195-'Indicator Data'!BS161)/(F$195-F$194)*10)),1))</f>
        <v>2.7</v>
      </c>
      <c r="G158" s="94">
        <f t="shared" si="19"/>
        <v>3.4</v>
      </c>
      <c r="H158" s="95">
        <f t="shared" si="20"/>
        <v>2.2000000000000002</v>
      </c>
      <c r="I158" s="93">
        <f>IF('Indicator Data'!BV161="No data","x",ROUND(IF('Indicator Data'!BV161^2&gt;I$195,0,IF('Indicator Data'!BV161^2&lt;I$194,10,(I$195-'Indicator Data'!BV161^2)/(I$195-I$194)*10)),1))</f>
        <v>0.1</v>
      </c>
      <c r="J158" s="93">
        <f>IF(OR('Indicator Data'!BU161=0,'Indicator Data'!BU161="No data"),"x",ROUND(IF('Indicator Data'!BU161&gt;J$195,0,IF('Indicator Data'!BU161&lt;J$194,10,(J$195-'Indicator Data'!BU161)/(J$195-J$194)*10)),1))</f>
        <v>0</v>
      </c>
      <c r="K158" s="93">
        <f>IF('Indicator Data'!BW161="No data","x",ROUND(IF('Indicator Data'!BW161&gt;K$195,0,IF('Indicator Data'!BW161&lt;K$194,10,(K$195-'Indicator Data'!BW161)/(K$195-K$194)*10)),1))</f>
        <v>2.5</v>
      </c>
      <c r="L158" s="93">
        <f>IF('Indicator Data'!BX161="No data","x",ROUND(IF('Indicator Data'!BX161&gt;L$195,0,IF('Indicator Data'!BX161&lt;L$194,10,(L$195-'Indicator Data'!BX161)/(L$195-L$194)*10)),1))</f>
        <v>4.4000000000000004</v>
      </c>
      <c r="M158" s="94">
        <f t="shared" si="21"/>
        <v>1.8</v>
      </c>
      <c r="N158" s="143">
        <f>IF('Indicator Data'!BY161="No data","x",'Indicator Data'!BY161/'Indicator Data'!CM161*100)</f>
        <v>178.74875868917576</v>
      </c>
      <c r="O158" s="93">
        <f t="shared" si="22"/>
        <v>0</v>
      </c>
      <c r="P158" s="93">
        <f>IF('Indicator Data'!BZ161="No data","x",ROUND(IF('Indicator Data'!BZ161&gt;P$195,0,IF('Indicator Data'!BZ161&lt;P$194,10,(P$195-'Indicator Data'!BZ161)/(P$195-P$194)*10)),1))</f>
        <v>0.1</v>
      </c>
      <c r="Q158" s="93">
        <f>IF('Indicator Data'!CA161="No data","x",ROUND(IF('Indicator Data'!CA161&gt;Q$195,0,IF('Indicator Data'!CA161&lt;Q$194,10,(Q$195-'Indicator Data'!CA161)/(Q$195-Q$194)*10)),1))</f>
        <v>0.1</v>
      </c>
      <c r="R158" s="94">
        <f t="shared" si="23"/>
        <v>0.1</v>
      </c>
      <c r="S158" s="93">
        <f>IF('Indicator Data'!CB161="No data","x",ROUND(IF('Indicator Data'!CB161&gt;S$195,0,IF('Indicator Data'!CB161&lt;S$194,10,(S$195-'Indicator Data'!CB161)/(S$195-S$194)*10)),1))</f>
        <v>2.5</v>
      </c>
      <c r="T158" s="143">
        <f>IF('Indicator Data'!CD161="No data","x",ROUND(IF('Indicator Data'!CD161&gt;T$195,0,IF('Indicator Data'!CD161&lt;T$194,10,(T$195-'Indicator Data'!CD161)/(T$195-T$194)*10)),1))</f>
        <v>0.8</v>
      </c>
      <c r="U158" s="143">
        <f>IF('Indicator Data'!CE161="No data","x",ROUND(IF('Indicator Data'!CE161&gt;U$195,0,IF('Indicator Data'!CE161&lt;U$194,10,(U$195-'Indicator Data'!CE161)/(U$195-U$194)*10)),1))</f>
        <v>1</v>
      </c>
      <c r="V158" s="143">
        <f>IF('Indicator Data'!CF161="No data","x",ROUND(IF('Indicator Data'!CF161&gt;V$195,0,IF('Indicator Data'!CF161&lt;V$194,10,(V$195-'Indicator Data'!CF161)/(V$195-V$194)*10)),1))</f>
        <v>8.3000000000000007</v>
      </c>
      <c r="W158" s="143">
        <f>IF('Indicator Data'!CC161="No data","x",ROUND(IF('Indicator Data'!CC161&gt;W$195,0,IF('Indicator Data'!CC161&lt;W$194,10,(W$195-'Indicator Data'!CC161)/(W$195-W$194)*10)),1))</f>
        <v>1.5</v>
      </c>
      <c r="X158" s="93">
        <f t="shared" si="24"/>
        <v>3.3666666666666671</v>
      </c>
      <c r="Y158" s="93">
        <f>IF('Indicator Data'!CG161="No data","x",ROUND(IF('Indicator Data'!CG161&gt;Y$195,0,IF('Indicator Data'!CG161&lt;Y$194,10,(Y$195-'Indicator Data'!CG161)/(Y$195-Y$194)*10)),1))</f>
        <v>0.8</v>
      </c>
      <c r="Z158" s="93">
        <f>IF('Indicator Data'!CH161="No data","x",ROUND(IF('Indicator Data'!CH161&gt;Z$195,10,IF('Indicator Data'!CH161&lt;Z$194,0,10-(Z$195-'Indicator Data'!CH161)/(Z$195-Z$194)*10)),1))</f>
        <v>0.1</v>
      </c>
      <c r="AA158" s="93">
        <f>IF('Indicator Data'!CI161="No data","x",ROUND(IF('Indicator Data'!CI161&gt;AA$195,0,IF('Indicator Data'!CI161&lt;AA$194,10,(AA$195-'Indicator Data'!CI161)/(AA$195-AA$194)*10)),1))</f>
        <v>10</v>
      </c>
      <c r="AB158" s="94">
        <f t="shared" si="25"/>
        <v>1.7</v>
      </c>
      <c r="AC158" s="95">
        <f t="shared" si="26"/>
        <v>1.2</v>
      </c>
      <c r="AD158" s="177"/>
    </row>
    <row r="159" spans="1:30" s="4" customFormat="1" x14ac:dyDescent="0.25">
      <c r="A159" s="126" t="str">
        <f>'Indicator Data'!A162</f>
        <v>Solomon Islands</v>
      </c>
      <c r="B159" s="47" t="str">
        <f>'Indicator Data'!B162</f>
        <v>SLB</v>
      </c>
      <c r="C159" s="93">
        <f>IF('Indicator Data'!BR162="No data","x",ROUND(IF('Indicator Data'!BR162&gt;C$195,0,IF('Indicator Data'!BR162&lt;C$194,10,(C$195-'Indicator Data'!BR162)/(C$195-C$194)*10)),1))</f>
        <v>6.6</v>
      </c>
      <c r="D159" s="94">
        <f t="shared" si="18"/>
        <v>6.6</v>
      </c>
      <c r="E159" s="93">
        <f>IF('Indicator Data'!BT162="No data","x",ROUND(IF('Indicator Data'!BT162&gt;E$195,0,IF('Indicator Data'!BT162&lt;E$194,10,(E$195-'Indicator Data'!BT162)/(E$195-E$194)*10)),1))</f>
        <v>5.6</v>
      </c>
      <c r="F159" s="93">
        <f>IF('Indicator Data'!BS162="No data","x",ROUND(IF('Indicator Data'!BS162&gt;F$195,0,IF('Indicator Data'!BS162&lt;F$194,10,(F$195-'Indicator Data'!BS162)/(F$195-F$194)*10)),1))</f>
        <v>7</v>
      </c>
      <c r="G159" s="94">
        <f t="shared" si="19"/>
        <v>6.3</v>
      </c>
      <c r="H159" s="95">
        <f t="shared" si="20"/>
        <v>6.5</v>
      </c>
      <c r="I159" s="93" t="str">
        <f>IF('Indicator Data'!BV162="No data","x",ROUND(IF('Indicator Data'!BV162^2&gt;I$195,0,IF('Indicator Data'!BV162^2&lt;I$194,10,(I$195-'Indicator Data'!BV162^2)/(I$195-I$194)*10)),1))</f>
        <v>x</v>
      </c>
      <c r="J159" s="93">
        <f>IF(OR('Indicator Data'!BU162=0,'Indicator Data'!BU162="No data"),"x",ROUND(IF('Indicator Data'!BU162&gt;J$195,0,IF('Indicator Data'!BU162&lt;J$194,10,(J$195-'Indicator Data'!BU162)/(J$195-J$194)*10)),1))</f>
        <v>3.7</v>
      </c>
      <c r="K159" s="93">
        <f>IF('Indicator Data'!BW162="No data","x",ROUND(IF('Indicator Data'!BW162&gt;K$195,0,IF('Indicator Data'!BW162&lt;K$194,10,(K$195-'Indicator Data'!BW162)/(K$195-K$194)*10)),1))</f>
        <v>8.9</v>
      </c>
      <c r="L159" s="93">
        <f>IF('Indicator Data'!BX162="No data","x",ROUND(IF('Indicator Data'!BX162&gt;L$195,0,IF('Indicator Data'!BX162&lt;L$194,10,(L$195-'Indicator Data'!BX162)/(L$195-L$194)*10)),1))</f>
        <v>6.7</v>
      </c>
      <c r="M159" s="94">
        <f t="shared" si="21"/>
        <v>6.4</v>
      </c>
      <c r="N159" s="143">
        <f>IF('Indicator Data'!BY162="No data","x",'Indicator Data'!BY162/'Indicator Data'!CM162*100)</f>
        <v>3.5727045373347623</v>
      </c>
      <c r="O159" s="93">
        <f t="shared" si="22"/>
        <v>9.6999999999999993</v>
      </c>
      <c r="P159" s="93">
        <f>IF('Indicator Data'!BZ162="No data","x",ROUND(IF('Indicator Data'!BZ162&gt;P$195,0,IF('Indicator Data'!BZ162&lt;P$194,10,(P$195-'Indicator Data'!BZ162)/(P$195-P$194)*10)),1))</f>
        <v>7.4</v>
      </c>
      <c r="Q159" s="93">
        <f>IF('Indicator Data'!CA162="No data","x",ROUND(IF('Indicator Data'!CA162&gt;Q$195,0,IF('Indicator Data'!CA162&lt;Q$194,10,(Q$195-'Indicator Data'!CA162)/(Q$195-Q$194)*10)),1))</f>
        <v>6.4</v>
      </c>
      <c r="R159" s="94">
        <f t="shared" si="23"/>
        <v>7.8</v>
      </c>
      <c r="S159" s="93">
        <f>IF('Indicator Data'!CB162="No data","x",ROUND(IF('Indicator Data'!CB162&gt;S$195,0,IF('Indicator Data'!CB162&lt;S$194,10,(S$195-'Indicator Data'!CB162)/(S$195-S$194)*10)),1))</f>
        <v>9.5</v>
      </c>
      <c r="T159" s="143">
        <f>IF('Indicator Data'!CD162="No data","x",ROUND(IF('Indicator Data'!CD162&gt;T$195,0,IF('Indicator Data'!CD162&lt;T$194,10,(T$195-'Indicator Data'!CD162)/(T$195-T$194)*10)),1))</f>
        <v>0</v>
      </c>
      <c r="U159" s="143" t="str">
        <f>IF('Indicator Data'!CE162="No data","x",ROUND(IF('Indicator Data'!CE162&gt;U$195,0,IF('Indicator Data'!CE162&lt;U$194,10,(U$195-'Indicator Data'!CE162)/(U$195-U$194)*10)),1))</f>
        <v>x</v>
      </c>
      <c r="V159" s="143">
        <f>IF('Indicator Data'!CF162="No data","x",ROUND(IF('Indicator Data'!CF162&gt;V$195,0,IF('Indicator Data'!CF162&lt;V$194,10,(V$195-'Indicator Data'!CF162)/(V$195-V$194)*10)),1))</f>
        <v>2</v>
      </c>
      <c r="W159" s="143">
        <f>IF('Indicator Data'!CC162="No data","x",ROUND(IF('Indicator Data'!CC162&gt;W$195,0,IF('Indicator Data'!CC162&lt;W$194,10,(W$195-'Indicator Data'!CC162)/(W$195-W$194)*10)),1))</f>
        <v>3.8</v>
      </c>
      <c r="X159" s="93">
        <f t="shared" si="24"/>
        <v>1</v>
      </c>
      <c r="Y159" s="93">
        <f>IF('Indicator Data'!CG162="No data","x",ROUND(IF('Indicator Data'!CG162&gt;Y$195,0,IF('Indicator Data'!CG162&lt;Y$194,10,(Y$195-'Indicator Data'!CG162)/(Y$195-Y$194)*10)),1))</f>
        <v>9.8000000000000007</v>
      </c>
      <c r="Z159" s="93">
        <f>IF('Indicator Data'!CH162="No data","x",ROUND(IF('Indicator Data'!CH162&gt;Z$195,10,IF('Indicator Data'!CH162&lt;Z$194,0,10-(Z$195-'Indicator Data'!CH162)/(Z$195-Z$194)*10)),1))</f>
        <v>1.3</v>
      </c>
      <c r="AA159" s="93">
        <f>IF('Indicator Data'!CI162="No data","x",ROUND(IF('Indicator Data'!CI162&gt;AA$195,0,IF('Indicator Data'!CI162&lt;AA$194,10,(AA$195-'Indicator Data'!CI162)/(AA$195-AA$194)*10)),1))</f>
        <v>10</v>
      </c>
      <c r="AB159" s="94">
        <f t="shared" si="25"/>
        <v>5.4</v>
      </c>
      <c r="AC159" s="95">
        <f t="shared" si="26"/>
        <v>6.5</v>
      </c>
      <c r="AD159" s="177"/>
    </row>
    <row r="160" spans="1:30" s="4" customFormat="1" x14ac:dyDescent="0.25">
      <c r="A160" s="126" t="str">
        <f>'Indicator Data'!A163</f>
        <v>Somalia</v>
      </c>
      <c r="B160" s="47" t="str">
        <f>'Indicator Data'!B163</f>
        <v>SOM</v>
      </c>
      <c r="C160" s="93" t="str">
        <f>IF('Indicator Data'!BR163="No data","x",ROUND(IF('Indicator Data'!BR163&gt;C$195,0,IF('Indicator Data'!BR163&lt;C$194,10,(C$195-'Indicator Data'!BR163)/(C$195-C$194)*10)),1))</f>
        <v>x</v>
      </c>
      <c r="D160" s="94" t="str">
        <f t="shared" si="18"/>
        <v>x</v>
      </c>
      <c r="E160" s="93">
        <f>IF('Indicator Data'!BT163="No data","x",ROUND(IF('Indicator Data'!BT163&gt;E$195,0,IF('Indicator Data'!BT163&lt;E$194,10,(E$195-'Indicator Data'!BT163)/(E$195-E$194)*10)),1))</f>
        <v>9</v>
      </c>
      <c r="F160" s="93">
        <f>IF('Indicator Data'!BS163="No data","x",ROUND(IF('Indicator Data'!BS163&gt;F$195,0,IF('Indicator Data'!BS163&lt;F$194,10,(F$195-'Indicator Data'!BS163)/(F$195-F$194)*10)),1))</f>
        <v>9.4</v>
      </c>
      <c r="G160" s="94">
        <f t="shared" si="19"/>
        <v>9.1999999999999993</v>
      </c>
      <c r="H160" s="95">
        <f t="shared" si="20"/>
        <v>9.1999999999999993</v>
      </c>
      <c r="I160" s="93" t="str">
        <f>IF('Indicator Data'!BV163="No data","x",ROUND(IF('Indicator Data'!BV163^2&gt;I$195,0,IF('Indicator Data'!BV163^2&lt;I$194,10,(I$195-'Indicator Data'!BV163^2)/(I$195-I$194)*10)),1))</f>
        <v>x</v>
      </c>
      <c r="J160" s="93">
        <f>IF(OR('Indicator Data'!BU163=0,'Indicator Data'!BU163="No data"),"x",ROUND(IF('Indicator Data'!BU163&gt;J$195,0,IF('Indicator Data'!BU163&lt;J$194,10,(J$195-'Indicator Data'!BU163)/(J$195-J$194)*10)),1))</f>
        <v>6.7</v>
      </c>
      <c r="K160" s="93">
        <f>IF('Indicator Data'!BW163="No data","x",ROUND(IF('Indicator Data'!BW163&gt;K$195,0,IF('Indicator Data'!BW163&lt;K$194,10,(K$195-'Indicator Data'!BW163)/(K$195-K$194)*10)),1))</f>
        <v>9.8000000000000007</v>
      </c>
      <c r="L160" s="93">
        <f>IF('Indicator Data'!BX163="No data","x",ROUND(IF('Indicator Data'!BX163&gt;L$195,0,IF('Indicator Data'!BX163&lt;L$194,10,(L$195-'Indicator Data'!BX163)/(L$195-L$194)*10)),1))</f>
        <v>7.3</v>
      </c>
      <c r="M160" s="94">
        <f t="shared" si="21"/>
        <v>7.9</v>
      </c>
      <c r="N160" s="143">
        <f>IF('Indicator Data'!BY163="No data","x",'Indicator Data'!BY163/'Indicator Data'!CM163*100)</f>
        <v>30.28660694360315</v>
      </c>
      <c r="O160" s="93">
        <f t="shared" si="22"/>
        <v>7</v>
      </c>
      <c r="P160" s="93">
        <f>IF('Indicator Data'!BZ163="No data","x",ROUND(IF('Indicator Data'!BZ163&gt;P$195,0,IF('Indicator Data'!BZ163&lt;P$194,10,(P$195-'Indicator Data'!BZ163)/(P$195-P$194)*10)),1))</f>
        <v>6.9</v>
      </c>
      <c r="Q160" s="93">
        <f>IF('Indicator Data'!CA163="No data","x",ROUND(IF('Indicator Data'!CA163&gt;Q$195,0,IF('Indicator Data'!CA163&lt;Q$194,10,(Q$195-'Indicator Data'!CA163)/(Q$195-Q$194)*10)),1))</f>
        <v>9.5</v>
      </c>
      <c r="R160" s="94">
        <f t="shared" si="23"/>
        <v>7.8</v>
      </c>
      <c r="S160" s="93">
        <f>IF('Indicator Data'!CB163="No data","x",ROUND(IF('Indicator Data'!CB163&gt;S$195,0,IF('Indicator Data'!CB163&lt;S$194,10,(S$195-'Indicator Data'!CB163)/(S$195-S$194)*10)),1))</f>
        <v>9.9</v>
      </c>
      <c r="T160" s="143">
        <f>IF('Indicator Data'!CD163="No data","x",ROUND(IF('Indicator Data'!CD163&gt;T$195,0,IF('Indicator Data'!CD163&lt;T$194,10,(T$195-'Indicator Data'!CD163)/(T$195-T$194)*10)),1))</f>
        <v>9.6999999999999993</v>
      </c>
      <c r="U160" s="143" t="str">
        <f>IF('Indicator Data'!CE163="No data","x",ROUND(IF('Indicator Data'!CE163&gt;U$195,0,IF('Indicator Data'!CE163&lt;U$194,10,(U$195-'Indicator Data'!CE163)/(U$195-U$194)*10)),1))</f>
        <v>x</v>
      </c>
      <c r="V160" s="143" t="str">
        <f>IF('Indicator Data'!CF163="No data","x",ROUND(IF('Indicator Data'!CF163&gt;V$195,0,IF('Indicator Data'!CF163&lt;V$194,10,(V$195-'Indicator Data'!CF163)/(V$195-V$194)*10)),1))</f>
        <v>x</v>
      </c>
      <c r="W160" s="143">
        <f>IF('Indicator Data'!CC163="No data","x",ROUND(IF('Indicator Data'!CC163&gt;W$195,0,IF('Indicator Data'!CC163&lt;W$194,10,(W$195-'Indicator Data'!CC163)/(W$195-W$194)*10)),1))</f>
        <v>10</v>
      </c>
      <c r="X160" s="93">
        <f t="shared" si="24"/>
        <v>9.6999999999999993</v>
      </c>
      <c r="Y160" s="93" t="str">
        <f>IF('Indicator Data'!CG163="No data","x",ROUND(IF('Indicator Data'!CG163&gt;Y$195,0,IF('Indicator Data'!CG163&lt;Y$194,10,(Y$195-'Indicator Data'!CG163)/(Y$195-Y$194)*10)),1))</f>
        <v>x</v>
      </c>
      <c r="Z160" s="93">
        <f>IF('Indicator Data'!CH163="No data","x",ROUND(IF('Indicator Data'!CH163&gt;Z$195,10,IF('Indicator Data'!CH163&lt;Z$194,0,10-(Z$195-'Indicator Data'!CH163)/(Z$195-Z$194)*10)),1))</f>
        <v>8.1</v>
      </c>
      <c r="AA160" s="93">
        <f>IF('Indicator Data'!CI163="No data","x",ROUND(IF('Indicator Data'!CI163&gt;AA$195,0,IF('Indicator Data'!CI163&lt;AA$194,10,(AA$195-'Indicator Data'!CI163)/(AA$195-AA$194)*10)),1))</f>
        <v>10</v>
      </c>
      <c r="AB160" s="94">
        <f t="shared" si="25"/>
        <v>9.1999999999999993</v>
      </c>
      <c r="AC160" s="95">
        <f t="shared" si="26"/>
        <v>8.3000000000000007</v>
      </c>
      <c r="AD160" s="177"/>
    </row>
    <row r="161" spans="1:30" s="4" customFormat="1" x14ac:dyDescent="0.25">
      <c r="A161" s="126" t="str">
        <f>'Indicator Data'!A164</f>
        <v>South Africa</v>
      </c>
      <c r="B161" s="47" t="str">
        <f>'Indicator Data'!B164</f>
        <v>ZAF</v>
      </c>
      <c r="C161" s="93">
        <f>IF('Indicator Data'!BR164="No data","x",ROUND(IF('Indicator Data'!BR164&gt;C$195,0,IF('Indicator Data'!BR164&lt;C$194,10,(C$195-'Indicator Data'!BR164)/(C$195-C$194)*10)),1))</f>
        <v>3.9</v>
      </c>
      <c r="D161" s="94">
        <f t="shared" si="18"/>
        <v>3.9</v>
      </c>
      <c r="E161" s="93">
        <f>IF('Indicator Data'!BT164="No data","x",ROUND(IF('Indicator Data'!BT164&gt;E$195,0,IF('Indicator Data'!BT164&lt;E$194,10,(E$195-'Indicator Data'!BT164)/(E$195-E$194)*10)),1))</f>
        <v>5.7</v>
      </c>
      <c r="F161" s="93">
        <f>IF('Indicator Data'!BS164="No data","x",ROUND(IF('Indicator Data'!BS164&gt;F$195,0,IF('Indicator Data'!BS164&lt;F$194,10,(F$195-'Indicator Data'!BS164)/(F$195-F$194)*10)),1))</f>
        <v>4.4000000000000004</v>
      </c>
      <c r="G161" s="94">
        <f t="shared" si="19"/>
        <v>5.0999999999999996</v>
      </c>
      <c r="H161" s="95">
        <f t="shared" si="20"/>
        <v>4.5</v>
      </c>
      <c r="I161" s="93">
        <f>IF('Indicator Data'!BV164="No data","x",ROUND(IF('Indicator Data'!BV164^2&gt;I$195,0,IF('Indicator Data'!BV164^2&lt;I$194,10,(I$195-'Indicator Data'!BV164^2)/(I$195-I$194)*10)),1))</f>
        <v>1.2</v>
      </c>
      <c r="J161" s="93">
        <f>IF(OR('Indicator Data'!BU164=0,'Indicator Data'!BU164="No data"),"x",ROUND(IF('Indicator Data'!BU164&gt;J$195,0,IF('Indicator Data'!BU164&lt;J$194,10,(J$195-'Indicator Data'!BU164)/(J$195-J$194)*10)),1))</f>
        <v>1.6</v>
      </c>
      <c r="K161" s="93">
        <f>IF('Indicator Data'!BW164="No data","x",ROUND(IF('Indicator Data'!BW164&gt;K$195,0,IF('Indicator Data'!BW164&lt;K$194,10,(K$195-'Indicator Data'!BW164)/(K$195-K$194)*10)),1))</f>
        <v>4.5999999999999996</v>
      </c>
      <c r="L161" s="93">
        <f>IF('Indicator Data'!BX164="No data","x",ROUND(IF('Indicator Data'!BX164&gt;L$195,0,IF('Indicator Data'!BX164&lt;L$194,10,(L$195-'Indicator Data'!BX164)/(L$195-L$194)*10)),1))</f>
        <v>3</v>
      </c>
      <c r="M161" s="94">
        <f t="shared" si="21"/>
        <v>2.6</v>
      </c>
      <c r="N161" s="143">
        <f>IF('Indicator Data'!BY164="No data","x",'Indicator Data'!BY164/'Indicator Data'!CM164*100)</f>
        <v>24.73023436018762</v>
      </c>
      <c r="O161" s="93">
        <f t="shared" si="22"/>
        <v>7.6</v>
      </c>
      <c r="P161" s="93">
        <f>IF('Indicator Data'!BZ164="No data","x",ROUND(IF('Indicator Data'!BZ164&gt;P$195,0,IF('Indicator Data'!BZ164&lt;P$194,10,(P$195-'Indicator Data'!BZ164)/(P$195-P$194)*10)),1))</f>
        <v>2.7</v>
      </c>
      <c r="Q161" s="93">
        <f>IF('Indicator Data'!CA164="No data","x",ROUND(IF('Indicator Data'!CA164&gt;Q$195,0,IF('Indicator Data'!CA164&lt;Q$194,10,(Q$195-'Indicator Data'!CA164)/(Q$195-Q$194)*10)),1))</f>
        <v>1.5</v>
      </c>
      <c r="R161" s="94">
        <f t="shared" si="23"/>
        <v>3.9</v>
      </c>
      <c r="S161" s="93">
        <f>IF('Indicator Data'!CB164="No data","x",ROUND(IF('Indicator Data'!CB164&gt;S$195,0,IF('Indicator Data'!CB164&lt;S$194,10,(S$195-'Indicator Data'!CB164)/(S$195-S$194)*10)),1))</f>
        <v>7.7</v>
      </c>
      <c r="T161" s="143">
        <f>IF('Indicator Data'!CD164="No data","x",ROUND(IF('Indicator Data'!CD164&gt;T$195,0,IF('Indicator Data'!CD164&lt;T$194,10,(T$195-'Indicator Data'!CD164)/(T$195-T$194)*10)),1))</f>
        <v>5.6</v>
      </c>
      <c r="U161" s="143">
        <f>IF('Indicator Data'!CE164="No data","x",ROUND(IF('Indicator Data'!CE164&gt;U$195,0,IF('Indicator Data'!CE164&lt;U$194,10,(U$195-'Indicator Data'!CE164)/(U$195-U$194)*10)),1))</f>
        <v>4.9000000000000004</v>
      </c>
      <c r="V161" s="143">
        <f>IF('Indicator Data'!CF164="No data","x",ROUND(IF('Indicator Data'!CF164&gt;V$195,0,IF('Indicator Data'!CF164&lt;V$194,10,(V$195-'Indicator Data'!CF164)/(V$195-V$194)*10)),1))</f>
        <v>5.0999999999999996</v>
      </c>
      <c r="W161" s="143">
        <f>IF('Indicator Data'!CC164="No data","x",ROUND(IF('Indicator Data'!CC164&gt;W$195,0,IF('Indicator Data'!CC164&lt;W$194,10,(W$195-'Indicator Data'!CC164)/(W$195-W$194)*10)),1))</f>
        <v>10</v>
      </c>
      <c r="X161" s="93">
        <f t="shared" si="24"/>
        <v>5.2</v>
      </c>
      <c r="Y161" s="93">
        <f>IF('Indicator Data'!CG164="No data","x",ROUND(IF('Indicator Data'!CG164&gt;Y$195,0,IF('Indicator Data'!CG164&lt;Y$194,10,(Y$195-'Indicator Data'!CG164)/(Y$195-Y$194)*10)),1))</f>
        <v>6.5</v>
      </c>
      <c r="Z161" s="93">
        <f>IF('Indicator Data'!CH164="No data","x",ROUND(IF('Indicator Data'!CH164&gt;Z$195,10,IF('Indicator Data'!CH164&lt;Z$194,0,10-(Z$195-'Indicator Data'!CH164)/(Z$195-Z$194)*10)),1))</f>
        <v>1.5</v>
      </c>
      <c r="AA161" s="93">
        <f>IF('Indicator Data'!CI164="No data","x",ROUND(IF('Indicator Data'!CI164&gt;AA$195,0,IF('Indicator Data'!CI164&lt;AA$194,10,(AA$195-'Indicator Data'!CI164)/(AA$195-AA$194)*10)),1))</f>
        <v>10</v>
      </c>
      <c r="AB161" s="94">
        <f t="shared" si="25"/>
        <v>5.2</v>
      </c>
      <c r="AC161" s="95">
        <f t="shared" si="26"/>
        <v>3.9</v>
      </c>
      <c r="AD161" s="177"/>
    </row>
    <row r="162" spans="1:30" s="4" customFormat="1" x14ac:dyDescent="0.25">
      <c r="A162" s="126" t="str">
        <f>'Indicator Data'!A165</f>
        <v>South Sudan</v>
      </c>
      <c r="B162" s="47" t="str">
        <f>'Indicator Data'!B165</f>
        <v>SSD</v>
      </c>
      <c r="C162" s="93" t="str">
        <f>IF('Indicator Data'!BR165="No data","x",ROUND(IF('Indicator Data'!BR165&gt;C$195,0,IF('Indicator Data'!BR165&lt;C$194,10,(C$195-'Indicator Data'!BR165)/(C$195-C$194)*10)),1))</f>
        <v>x</v>
      </c>
      <c r="D162" s="94" t="str">
        <f t="shared" si="18"/>
        <v>x</v>
      </c>
      <c r="E162" s="93">
        <f>IF('Indicator Data'!BT165="No data","x",ROUND(IF('Indicator Data'!BT165&gt;E$195,0,IF('Indicator Data'!BT165&lt;E$194,10,(E$195-'Indicator Data'!BT165)/(E$195-E$194)*10)),1))</f>
        <v>8.6999999999999993</v>
      </c>
      <c r="F162" s="93">
        <f>IF('Indicator Data'!BS165="No data","x",ROUND(IF('Indicator Data'!BS165&gt;F$195,0,IF('Indicator Data'!BS165&lt;F$194,10,(F$195-'Indicator Data'!BS165)/(F$195-F$194)*10)),1))</f>
        <v>10</v>
      </c>
      <c r="G162" s="94">
        <f t="shared" si="19"/>
        <v>9.4</v>
      </c>
      <c r="H162" s="95">
        <f t="shared" si="20"/>
        <v>9.4</v>
      </c>
      <c r="I162" s="93">
        <f>IF('Indicator Data'!BV165="No data","x",ROUND(IF('Indicator Data'!BV165^2&gt;I$195,0,IF('Indicator Data'!BV165^2&lt;I$194,10,(I$195-'Indicator Data'!BV165^2)/(I$195-I$194)*10)),1))</f>
        <v>9.9</v>
      </c>
      <c r="J162" s="93">
        <f>IF(OR('Indicator Data'!BU165=0,'Indicator Data'!BU165="No data"),"x",ROUND(IF('Indicator Data'!BU165&gt;J$195,0,IF('Indicator Data'!BU165&lt;J$194,10,(J$195-'Indicator Data'!BU165)/(J$195-J$194)*10)),1))</f>
        <v>7.5</v>
      </c>
      <c r="K162" s="93">
        <f>IF('Indicator Data'!BW165="No data","x",ROUND(IF('Indicator Data'!BW165&gt;K$195,0,IF('Indicator Data'!BW165&lt;K$194,10,(K$195-'Indicator Data'!BW165)/(K$195-K$194)*10)),1))</f>
        <v>9.3000000000000007</v>
      </c>
      <c r="L162" s="93">
        <f>IF('Indicator Data'!BX165="No data","x",ROUND(IF('Indicator Data'!BX165&gt;L$195,0,IF('Indicator Data'!BX165&lt;L$194,10,(L$195-'Indicator Data'!BX165)/(L$195-L$194)*10)),1))</f>
        <v>9.1999999999999993</v>
      </c>
      <c r="M162" s="94">
        <f t="shared" si="21"/>
        <v>9</v>
      </c>
      <c r="N162" s="143">
        <f>IF('Indicator Data'!BY165="No data","x",'Indicator Data'!BY165/'Indicator Data'!CM165*100)</f>
        <v>6.052808425509328</v>
      </c>
      <c r="O162" s="93">
        <f t="shared" si="22"/>
        <v>9.5</v>
      </c>
      <c r="P162" s="93">
        <f>IF('Indicator Data'!BZ165="No data","x",ROUND(IF('Indicator Data'!BZ165&gt;P$195,0,IF('Indicator Data'!BZ165&lt;P$194,10,(P$195-'Indicator Data'!BZ165)/(P$195-P$194)*10)),1))</f>
        <v>9.9</v>
      </c>
      <c r="Q162" s="93">
        <f>IF('Indicator Data'!CA165="No data","x",ROUND(IF('Indicator Data'!CA165&gt;Q$195,0,IF('Indicator Data'!CA165&lt;Q$194,10,(Q$195-'Indicator Data'!CA165)/(Q$195-Q$194)*10)),1))</f>
        <v>10</v>
      </c>
      <c r="R162" s="94">
        <f t="shared" si="23"/>
        <v>9.8000000000000007</v>
      </c>
      <c r="S162" s="93" t="str">
        <f>IF('Indicator Data'!CB165="No data","x",ROUND(IF('Indicator Data'!CB165&gt;S$195,0,IF('Indicator Data'!CB165&lt;S$194,10,(S$195-'Indicator Data'!CB165)/(S$195-S$194)*10)),1))</f>
        <v>x</v>
      </c>
      <c r="T162" s="143">
        <f>IF('Indicator Data'!CD165="No data","x",ROUND(IF('Indicator Data'!CD165&gt;T$195,0,IF('Indicator Data'!CD165&lt;T$194,10,(T$195-'Indicator Data'!CD165)/(T$195-T$194)*10)),1))</f>
        <v>10</v>
      </c>
      <c r="U162" s="143" t="str">
        <f>IF('Indicator Data'!CE165="No data","x",ROUND(IF('Indicator Data'!CE165&gt;U$195,0,IF('Indicator Data'!CE165&lt;U$194,10,(U$195-'Indicator Data'!CE165)/(U$195-U$194)*10)),1))</f>
        <v>x</v>
      </c>
      <c r="V162" s="143" t="str">
        <f>IF('Indicator Data'!CF165="No data","x",ROUND(IF('Indicator Data'!CF165&gt;V$195,0,IF('Indicator Data'!CF165&lt;V$194,10,(V$195-'Indicator Data'!CF165)/(V$195-V$194)*10)),1))</f>
        <v>x</v>
      </c>
      <c r="W162" s="143">
        <f>IF('Indicator Data'!CC165="No data","x",ROUND(IF('Indicator Data'!CC165&gt;W$195,0,IF('Indicator Data'!CC165&lt;W$194,10,(W$195-'Indicator Data'!CC165)/(W$195-W$194)*10)),1))</f>
        <v>10</v>
      </c>
      <c r="X162" s="93">
        <f t="shared" si="24"/>
        <v>10</v>
      </c>
      <c r="Y162" s="93">
        <f>IF('Indicator Data'!CG165="No data","x",ROUND(IF('Indicator Data'!CG165&gt;Y$195,0,IF('Indicator Data'!CG165&lt;Y$194,10,(Y$195-'Indicator Data'!CG165)/(Y$195-Y$194)*10)),1))</f>
        <v>9.9</v>
      </c>
      <c r="Z162" s="93">
        <f>IF('Indicator Data'!CH165="No data","x",ROUND(IF('Indicator Data'!CH165&gt;Z$195,10,IF('Indicator Data'!CH165&lt;Z$194,0,10-(Z$195-'Indicator Data'!CH165)/(Z$195-Z$194)*10)),1))</f>
        <v>8.8000000000000007</v>
      </c>
      <c r="AA162" s="93">
        <f>IF('Indicator Data'!CI165="No data","x",ROUND(IF('Indicator Data'!CI165&gt;AA$195,0,IF('Indicator Data'!CI165&lt;AA$194,10,(AA$195-'Indicator Data'!CI165)/(AA$195-AA$194)*10)),1))</f>
        <v>10</v>
      </c>
      <c r="AB162" s="94">
        <f t="shared" si="25"/>
        <v>9.6</v>
      </c>
      <c r="AC162" s="95">
        <f t="shared" si="26"/>
        <v>9.5</v>
      </c>
      <c r="AD162" s="177"/>
    </row>
    <row r="163" spans="1:30" s="4" customFormat="1" x14ac:dyDescent="0.25">
      <c r="A163" s="126" t="str">
        <f>'Indicator Data'!A166</f>
        <v>Spain</v>
      </c>
      <c r="B163" s="47" t="str">
        <f>'Indicator Data'!B166</f>
        <v>ESP</v>
      </c>
      <c r="C163" s="93">
        <f>IF('Indicator Data'!BR166="No data","x",ROUND(IF('Indicator Data'!BR166&gt;C$195,0,IF('Indicator Data'!BR166&lt;C$194,10,(C$195-'Indicator Data'!BR166)/(C$195-C$194)*10)),1))</f>
        <v>2.2000000000000002</v>
      </c>
      <c r="D163" s="94">
        <f t="shared" si="18"/>
        <v>2.2000000000000002</v>
      </c>
      <c r="E163" s="93">
        <f>IF('Indicator Data'!BT166="No data","x",ROUND(IF('Indicator Data'!BT166&gt;E$195,0,IF('Indicator Data'!BT166&lt;E$194,10,(E$195-'Indicator Data'!BT166)/(E$195-E$194)*10)),1))</f>
        <v>4.2</v>
      </c>
      <c r="F163" s="93">
        <f>IF('Indicator Data'!BS166="No data","x",ROUND(IF('Indicator Data'!BS166&gt;F$195,0,IF('Indicator Data'!BS166&lt;F$194,10,(F$195-'Indicator Data'!BS166)/(F$195-F$194)*10)),1))</f>
        <v>2.9</v>
      </c>
      <c r="G163" s="94">
        <f t="shared" si="19"/>
        <v>3.6</v>
      </c>
      <c r="H163" s="95">
        <f t="shared" si="20"/>
        <v>2.9</v>
      </c>
      <c r="I163" s="93">
        <f>IF('Indicator Data'!BV166="No data","x",ROUND(IF('Indicator Data'!BV166^2&gt;I$195,0,IF('Indicator Data'!BV166^2&lt;I$194,10,(I$195-'Indicator Data'!BV166^2)/(I$195-I$194)*10)),1))</f>
        <v>0.4</v>
      </c>
      <c r="J163" s="93">
        <f>IF(OR('Indicator Data'!BU166=0,'Indicator Data'!BU166="No data"),"x",ROUND(IF('Indicator Data'!BU166&gt;J$195,0,IF('Indicator Data'!BU166&lt;J$194,10,(J$195-'Indicator Data'!BU166)/(J$195-J$194)*10)),1))</f>
        <v>0</v>
      </c>
      <c r="K163" s="93">
        <f>IF('Indicator Data'!BW166="No data","x",ROUND(IF('Indicator Data'!BW166&gt;K$195,0,IF('Indicator Data'!BW166&lt;K$194,10,(K$195-'Indicator Data'!BW166)/(K$195-K$194)*10)),1))</f>
        <v>1.9</v>
      </c>
      <c r="L163" s="93">
        <f>IF('Indicator Data'!BX166="No data","x",ROUND(IF('Indicator Data'!BX166&gt;L$195,0,IF('Indicator Data'!BX166&lt;L$194,10,(L$195-'Indicator Data'!BX166)/(L$195-L$194)*10)),1))</f>
        <v>4.5999999999999996</v>
      </c>
      <c r="M163" s="94">
        <f t="shared" si="21"/>
        <v>1.7</v>
      </c>
      <c r="N163" s="143">
        <f>IF('Indicator Data'!BY166="No data","x",'Indicator Data'!BY166/'Indicator Data'!CM166*100)</f>
        <v>144.34643143544508</v>
      </c>
      <c r="O163" s="93">
        <f t="shared" si="22"/>
        <v>0</v>
      </c>
      <c r="P163" s="93">
        <f>IF('Indicator Data'!BZ166="No data","x",ROUND(IF('Indicator Data'!BZ166&gt;P$195,0,IF('Indicator Data'!BZ166&lt;P$194,10,(P$195-'Indicator Data'!BZ166)/(P$195-P$194)*10)),1))</f>
        <v>0</v>
      </c>
      <c r="Q163" s="93">
        <f>IF('Indicator Data'!CA166="No data","x",ROUND(IF('Indicator Data'!CA166&gt;Q$195,0,IF('Indicator Data'!CA166&lt;Q$194,10,(Q$195-'Indicator Data'!CA166)/(Q$195-Q$194)*10)),1))</f>
        <v>0</v>
      </c>
      <c r="R163" s="94">
        <f t="shared" si="23"/>
        <v>0</v>
      </c>
      <c r="S163" s="93">
        <f>IF('Indicator Data'!CB166="No data","x",ROUND(IF('Indicator Data'!CB166&gt;S$195,0,IF('Indicator Data'!CB166&lt;S$194,10,(S$195-'Indicator Data'!CB166)/(S$195-S$194)*10)),1))</f>
        <v>0</v>
      </c>
      <c r="T163" s="143">
        <f>IF('Indicator Data'!CD166="No data","x",ROUND(IF('Indicator Data'!CD166&gt;T$195,0,IF('Indicator Data'!CD166&lt;T$194,10,(T$195-'Indicator Data'!CD166)/(T$195-T$194)*10)),1))</f>
        <v>0.3</v>
      </c>
      <c r="U163" s="143">
        <f>IF('Indicator Data'!CE166="No data","x",ROUND(IF('Indicator Data'!CE166&gt;U$195,0,IF('Indicator Data'!CE166&lt;U$194,10,(U$195-'Indicator Data'!CE166)/(U$195-U$194)*10)),1))</f>
        <v>0.7</v>
      </c>
      <c r="V163" s="143" t="str">
        <f>IF('Indicator Data'!CF166="No data","x",ROUND(IF('Indicator Data'!CF166&gt;V$195,0,IF('Indicator Data'!CF166&lt;V$194,10,(V$195-'Indicator Data'!CF166)/(V$195-V$194)*10)),1))</f>
        <v>x</v>
      </c>
      <c r="W163" s="143">
        <f>IF('Indicator Data'!CC166="No data","x",ROUND(IF('Indicator Data'!CC166&gt;W$195,0,IF('Indicator Data'!CC166&lt;W$194,10,(W$195-'Indicator Data'!CC166)/(W$195-W$194)*10)),1))</f>
        <v>0.8</v>
      </c>
      <c r="X163" s="93">
        <f t="shared" si="24"/>
        <v>0.5</v>
      </c>
      <c r="Y163" s="93">
        <f>IF('Indicator Data'!CG166="No data","x",ROUND(IF('Indicator Data'!CG166&gt;Y$195,0,IF('Indicator Data'!CG166&lt;Y$194,10,(Y$195-'Indicator Data'!CG166)/(Y$195-Y$194)*10)),1))</f>
        <v>0</v>
      </c>
      <c r="Z163" s="93">
        <f>IF('Indicator Data'!CH166="No data","x",ROUND(IF('Indicator Data'!CH166&gt;Z$195,10,IF('Indicator Data'!CH166&lt;Z$194,0,10-(Z$195-'Indicator Data'!CH166)/(Z$195-Z$194)*10)),1))</f>
        <v>0.1</v>
      </c>
      <c r="AA163" s="93">
        <f>IF('Indicator Data'!CI166="No data","x",ROUND(IF('Indicator Data'!CI166&gt;AA$195,0,IF('Indicator Data'!CI166&lt;AA$194,10,(AA$195-'Indicator Data'!CI166)/(AA$195-AA$194)*10)),1))</f>
        <v>10</v>
      </c>
      <c r="AB163" s="94">
        <f t="shared" si="25"/>
        <v>0.2</v>
      </c>
      <c r="AC163" s="95">
        <f t="shared" si="26"/>
        <v>0.6</v>
      </c>
      <c r="AD163" s="177"/>
    </row>
    <row r="164" spans="1:30" s="4" customFormat="1" x14ac:dyDescent="0.25">
      <c r="A164" s="126" t="str">
        <f>'Indicator Data'!A167</f>
        <v>Sri Lanka</v>
      </c>
      <c r="B164" s="47" t="str">
        <f>'Indicator Data'!B167</f>
        <v>LKA</v>
      </c>
      <c r="C164" s="93">
        <f>IF('Indicator Data'!BR167="No data","x",ROUND(IF('Indicator Data'!BR167&gt;C$195,0,IF('Indicator Data'!BR167&lt;C$194,10,(C$195-'Indicator Data'!BR167)/(C$195-C$194)*10)),1))</f>
        <v>3.6</v>
      </c>
      <c r="D164" s="94">
        <f t="shared" si="18"/>
        <v>3.6</v>
      </c>
      <c r="E164" s="93">
        <f>IF('Indicator Data'!BT167="No data","x",ROUND(IF('Indicator Data'!BT167&gt;E$195,0,IF('Indicator Data'!BT167&lt;E$194,10,(E$195-'Indicator Data'!BT167)/(E$195-E$194)*10)),1))</f>
        <v>6.2</v>
      </c>
      <c r="F164" s="93">
        <f>IF('Indicator Data'!BS167="No data","x",ROUND(IF('Indicator Data'!BS167&gt;F$195,0,IF('Indicator Data'!BS167&lt;F$194,10,(F$195-'Indicator Data'!BS167)/(F$195-F$194)*10)),1))</f>
        <v>5.3</v>
      </c>
      <c r="G164" s="94">
        <f t="shared" si="19"/>
        <v>5.8</v>
      </c>
      <c r="H164" s="95">
        <f t="shared" si="20"/>
        <v>4.7</v>
      </c>
      <c r="I164" s="93">
        <f>IF('Indicator Data'!BV167="No data","x",ROUND(IF('Indicator Data'!BV167^2&gt;I$195,0,IF('Indicator Data'!BV167^2&lt;I$194,10,(I$195-'Indicator Data'!BV167^2)/(I$195-I$194)*10)),1))</f>
        <v>1.7</v>
      </c>
      <c r="J164" s="93">
        <f>IF(OR('Indicator Data'!BU167=0,'Indicator Data'!BU167="No data"),"x",ROUND(IF('Indicator Data'!BU167&gt;J$195,0,IF('Indicator Data'!BU167&lt;J$194,10,(J$195-'Indicator Data'!BU167)/(J$195-J$194)*10)),1))</f>
        <v>0.2</v>
      </c>
      <c r="K164" s="93">
        <f>IF('Indicator Data'!BW167="No data","x",ROUND(IF('Indicator Data'!BW167&gt;K$195,0,IF('Indicator Data'!BW167&lt;K$194,10,(K$195-'Indicator Data'!BW167)/(K$195-K$194)*10)),1))</f>
        <v>6.8</v>
      </c>
      <c r="L164" s="93">
        <f>IF('Indicator Data'!BX167="No data","x",ROUND(IF('Indicator Data'!BX167&gt;L$195,0,IF('Indicator Data'!BX167&lt;L$194,10,(L$195-'Indicator Data'!BX167)/(L$195-L$194)*10)),1))</f>
        <v>4.2</v>
      </c>
      <c r="M164" s="94">
        <f t="shared" si="21"/>
        <v>3.2</v>
      </c>
      <c r="N164" s="143">
        <f>IF('Indicator Data'!BY167="No data","x",'Indicator Data'!BY167/'Indicator Data'!CM167*100)</f>
        <v>41.460692074629243</v>
      </c>
      <c r="O164" s="93">
        <f t="shared" si="22"/>
        <v>5.9</v>
      </c>
      <c r="P164" s="93">
        <f>IF('Indicator Data'!BZ167="No data","x",ROUND(IF('Indicator Data'!BZ167&gt;P$195,0,IF('Indicator Data'!BZ167&lt;P$194,10,(P$195-'Indicator Data'!BZ167)/(P$195-P$194)*10)),1))</f>
        <v>0.5</v>
      </c>
      <c r="Q164" s="93">
        <f>IF('Indicator Data'!CA167="No data","x",ROUND(IF('Indicator Data'!CA167&gt;Q$195,0,IF('Indicator Data'!CA167&lt;Q$194,10,(Q$195-'Indicator Data'!CA167)/(Q$195-Q$194)*10)),1))</f>
        <v>2.1</v>
      </c>
      <c r="R164" s="94">
        <f t="shared" si="23"/>
        <v>2.8</v>
      </c>
      <c r="S164" s="93">
        <f>IF('Indicator Data'!CB167="No data","x",ROUND(IF('Indicator Data'!CB167&gt;S$195,0,IF('Indicator Data'!CB167&lt;S$194,10,(S$195-'Indicator Data'!CB167)/(S$195-S$194)*10)),1))</f>
        <v>7.6</v>
      </c>
      <c r="T164" s="143">
        <f>IF('Indicator Data'!CD167="No data","x",ROUND(IF('Indicator Data'!CD167&gt;T$195,0,IF('Indicator Data'!CD167&lt;T$194,10,(T$195-'Indicator Data'!CD167)/(T$195-T$194)*10)),1))</f>
        <v>0</v>
      </c>
      <c r="U164" s="143">
        <f>IF('Indicator Data'!CE167="No data","x",ROUND(IF('Indicator Data'!CE167&gt;U$195,0,IF('Indicator Data'!CE167&lt;U$194,10,(U$195-'Indicator Data'!CE167)/(U$195-U$194)*10)),1))</f>
        <v>0</v>
      </c>
      <c r="V164" s="143" t="str">
        <f>IF('Indicator Data'!CF167="No data","x",ROUND(IF('Indicator Data'!CF167&gt;V$195,0,IF('Indicator Data'!CF167&lt;V$194,10,(V$195-'Indicator Data'!CF167)/(V$195-V$194)*10)),1))</f>
        <v>x</v>
      </c>
      <c r="W164" s="143">
        <f>IF('Indicator Data'!CC167="No data","x",ROUND(IF('Indicator Data'!CC167&gt;W$195,0,IF('Indicator Data'!CC167&lt;W$194,10,(W$195-'Indicator Data'!CC167)/(W$195-W$194)*10)),1))</f>
        <v>0</v>
      </c>
      <c r="X164" s="93">
        <f t="shared" si="24"/>
        <v>0</v>
      </c>
      <c r="Y164" s="93">
        <f>IF('Indicator Data'!CG167="No data","x",ROUND(IF('Indicator Data'!CG167&gt;Y$195,0,IF('Indicator Data'!CG167&lt;Y$194,10,(Y$195-'Indicator Data'!CG167)/(Y$195-Y$194)*10)),1))</f>
        <v>8.5</v>
      </c>
      <c r="Z164" s="93">
        <f>IF('Indicator Data'!CH167="No data","x",ROUND(IF('Indicator Data'!CH167&gt;Z$195,10,IF('Indicator Data'!CH167&lt;Z$194,0,10-(Z$195-'Indicator Data'!CH167)/(Z$195-Z$194)*10)),1))</f>
        <v>0.3</v>
      </c>
      <c r="AA164" s="93">
        <f>IF('Indicator Data'!CI167="No data","x",ROUND(IF('Indicator Data'!CI167&gt;AA$195,0,IF('Indicator Data'!CI167&lt;AA$194,10,(AA$195-'Indicator Data'!CI167)/(AA$195-AA$194)*10)),1))</f>
        <v>10</v>
      </c>
      <c r="AB164" s="94">
        <f t="shared" si="25"/>
        <v>4.0999999999999996</v>
      </c>
      <c r="AC164" s="95">
        <f t="shared" si="26"/>
        <v>3.4</v>
      </c>
      <c r="AD164" s="177"/>
    </row>
    <row r="165" spans="1:30" s="4" customFormat="1" x14ac:dyDescent="0.25">
      <c r="A165" s="126" t="str">
        <f>'Indicator Data'!A168</f>
        <v>Sudan</v>
      </c>
      <c r="B165" s="47" t="str">
        <f>'Indicator Data'!B168</f>
        <v>SDN</v>
      </c>
      <c r="C165" s="93">
        <f>IF('Indicator Data'!BR168="No data","x",ROUND(IF('Indicator Data'!BR168&gt;C$195,0,IF('Indicator Data'!BR168&lt;C$194,10,(C$195-'Indicator Data'!BR168)/(C$195-C$194)*10)),1))</f>
        <v>4.9000000000000004</v>
      </c>
      <c r="D165" s="94">
        <f t="shared" si="18"/>
        <v>4.9000000000000004</v>
      </c>
      <c r="E165" s="93">
        <f>IF('Indicator Data'!BT168="No data","x",ROUND(IF('Indicator Data'!BT168&gt;E$195,0,IF('Indicator Data'!BT168&lt;E$194,10,(E$195-'Indicator Data'!BT168)/(E$195-E$194)*10)),1))</f>
        <v>8.4</v>
      </c>
      <c r="F165" s="93">
        <f>IF('Indicator Data'!BS168="No data","x",ROUND(IF('Indicator Data'!BS168&gt;F$195,0,IF('Indicator Data'!BS168&lt;F$194,10,(F$195-'Indicator Data'!BS168)/(F$195-F$194)*10)),1))</f>
        <v>7.8</v>
      </c>
      <c r="G165" s="94">
        <f t="shared" si="19"/>
        <v>8.1</v>
      </c>
      <c r="H165" s="95">
        <f t="shared" si="20"/>
        <v>6.5</v>
      </c>
      <c r="I165" s="93">
        <f>IF('Indicator Data'!BV168="No data","x",ROUND(IF('Indicator Data'!BV168^2&gt;I$195,0,IF('Indicator Data'!BV168^2&lt;I$194,10,(I$195-'Indicator Data'!BV168^2)/(I$195-I$194)*10)),1))</f>
        <v>7.2</v>
      </c>
      <c r="J165" s="93">
        <f>IF(OR('Indicator Data'!BU168=0,'Indicator Data'!BU168="No data"),"x",ROUND(IF('Indicator Data'!BU168&gt;J$195,0,IF('Indicator Data'!BU168&lt;J$194,10,(J$195-'Indicator Data'!BU168)/(J$195-J$194)*10)),1))</f>
        <v>4.4000000000000004</v>
      </c>
      <c r="K165" s="93">
        <f>IF('Indicator Data'!BW168="No data","x",ROUND(IF('Indicator Data'!BW168&gt;K$195,0,IF('Indicator Data'!BW168&lt;K$194,10,(K$195-'Indicator Data'!BW168)/(K$195-K$194)*10)),1))</f>
        <v>7.2</v>
      </c>
      <c r="L165" s="93">
        <f>IF('Indicator Data'!BX168="No data","x",ROUND(IF('Indicator Data'!BX168&gt;L$195,0,IF('Indicator Data'!BX168&lt;L$194,10,(L$195-'Indicator Data'!BX168)/(L$195-L$194)*10)),1))</f>
        <v>6.7</v>
      </c>
      <c r="M165" s="94">
        <f t="shared" si="21"/>
        <v>6.4</v>
      </c>
      <c r="N165" s="143">
        <f>IF('Indicator Data'!BY168="No data","x",'Indicator Data'!BY168/'Indicator Data'!CM168*100)</f>
        <v>2.1043771043771047</v>
      </c>
      <c r="O165" s="93">
        <f t="shared" si="22"/>
        <v>9.9</v>
      </c>
      <c r="P165" s="93">
        <f>IF('Indicator Data'!BZ168="No data","x",ROUND(IF('Indicator Data'!BZ168&gt;P$195,0,IF('Indicator Data'!BZ168&lt;P$194,10,(P$195-'Indicator Data'!BZ168)/(P$195-P$194)*10)),1))</f>
        <v>7</v>
      </c>
      <c r="Q165" s="93">
        <f>IF('Indicator Data'!CA168="No data","x",ROUND(IF('Indicator Data'!CA168&gt;Q$195,0,IF('Indicator Data'!CA168&lt;Q$194,10,(Q$195-'Indicator Data'!CA168)/(Q$195-Q$194)*10)),1))</f>
        <v>7.9</v>
      </c>
      <c r="R165" s="94">
        <f t="shared" si="23"/>
        <v>8.3000000000000007</v>
      </c>
      <c r="S165" s="93">
        <f>IF('Indicator Data'!CB168="No data","x",ROUND(IF('Indicator Data'!CB168&gt;S$195,0,IF('Indicator Data'!CB168&lt;S$194,10,(S$195-'Indicator Data'!CB168)/(S$195-S$194)*10)),1))</f>
        <v>9</v>
      </c>
      <c r="T165" s="143">
        <f>IF('Indicator Data'!CD168="No data","x",ROUND(IF('Indicator Data'!CD168&gt;T$195,0,IF('Indicator Data'!CD168&lt;T$194,10,(T$195-'Indicator Data'!CD168)/(T$195-T$194)*10)),1))</f>
        <v>1</v>
      </c>
      <c r="U165" s="143">
        <f>IF('Indicator Data'!CE168="No data","x",ROUND(IF('Indicator Data'!CE168&gt;U$195,0,IF('Indicator Data'!CE168&lt;U$194,10,(U$195-'Indicator Data'!CE168)/(U$195-U$194)*10)),1))</f>
        <v>5.0999999999999996</v>
      </c>
      <c r="V165" s="143">
        <f>IF('Indicator Data'!CF168="No data","x",ROUND(IF('Indicator Data'!CF168&gt;V$195,0,IF('Indicator Data'!CF168&lt;V$194,10,(V$195-'Indicator Data'!CF168)/(V$195-V$194)*10)),1))</f>
        <v>1</v>
      </c>
      <c r="W165" s="143">
        <f>IF('Indicator Data'!CC168="No data","x",ROUND(IF('Indicator Data'!CC168&gt;W$195,0,IF('Indicator Data'!CC168&lt;W$194,10,(W$195-'Indicator Data'!CC168)/(W$195-W$194)*10)),1))</f>
        <v>2.2999999999999998</v>
      </c>
      <c r="X165" s="93">
        <f t="shared" si="24"/>
        <v>2.3666666666666667</v>
      </c>
      <c r="Y165" s="93">
        <f>IF('Indicator Data'!CG168="No data","x",ROUND(IF('Indicator Data'!CG168&gt;Y$195,0,IF('Indicator Data'!CG168&lt;Y$194,10,(Y$195-'Indicator Data'!CG168)/(Y$195-Y$194)*10)),1))</f>
        <v>9.1999999999999993</v>
      </c>
      <c r="Z165" s="93">
        <f>IF('Indicator Data'!CH168="No data","x",ROUND(IF('Indicator Data'!CH168&gt;Z$195,10,IF('Indicator Data'!CH168&lt;Z$194,0,10-(Z$195-'Indicator Data'!CH168)/(Z$195-Z$194)*10)),1))</f>
        <v>3.5</v>
      </c>
      <c r="AA165" s="93">
        <f>IF('Indicator Data'!CI168="No data","x",ROUND(IF('Indicator Data'!CI168&gt;AA$195,0,IF('Indicator Data'!CI168&lt;AA$194,10,(AA$195-'Indicator Data'!CI168)/(AA$195-AA$194)*10)),1))</f>
        <v>10</v>
      </c>
      <c r="AB165" s="94">
        <f t="shared" si="25"/>
        <v>6</v>
      </c>
      <c r="AC165" s="95">
        <f t="shared" si="26"/>
        <v>6.9</v>
      </c>
      <c r="AD165" s="177"/>
    </row>
    <row r="166" spans="1:30" s="4" customFormat="1" x14ac:dyDescent="0.25">
      <c r="A166" s="126" t="str">
        <f>'Indicator Data'!A169</f>
        <v>Suriname</v>
      </c>
      <c r="B166" s="47" t="str">
        <f>'Indicator Data'!B169</f>
        <v>SUR</v>
      </c>
      <c r="C166" s="93" t="str">
        <f>IF('Indicator Data'!BR169="No data","x",ROUND(IF('Indicator Data'!BR169&gt;C$195,0,IF('Indicator Data'!BR169&lt;C$194,10,(C$195-'Indicator Data'!BR169)/(C$195-C$194)*10)),1))</f>
        <v>x</v>
      </c>
      <c r="D166" s="94" t="str">
        <f t="shared" si="18"/>
        <v>x</v>
      </c>
      <c r="E166" s="93">
        <f>IF('Indicator Data'!BT169="No data","x",ROUND(IF('Indicator Data'!BT169&gt;E$195,0,IF('Indicator Data'!BT169&lt;E$194,10,(E$195-'Indicator Data'!BT169)/(E$195-E$194)*10)),1))</f>
        <v>5.7</v>
      </c>
      <c r="F166" s="93">
        <f>IF('Indicator Data'!BS169="No data","x",ROUND(IF('Indicator Data'!BS169&gt;F$195,0,IF('Indicator Data'!BS169&lt;F$194,10,(F$195-'Indicator Data'!BS169)/(F$195-F$194)*10)),1))</f>
        <v>6.2</v>
      </c>
      <c r="G166" s="94">
        <f t="shared" si="19"/>
        <v>6</v>
      </c>
      <c r="H166" s="95">
        <f t="shared" si="20"/>
        <v>6</v>
      </c>
      <c r="I166" s="93">
        <f>IF('Indicator Data'!BV169="No data","x",ROUND(IF('Indicator Data'!BV169^2&gt;I$195,0,IF('Indicator Data'!BV169^2&lt;I$194,10,(I$195-'Indicator Data'!BV169^2)/(I$195-I$194)*10)),1))</f>
        <v>1</v>
      </c>
      <c r="J166" s="93">
        <f>IF(OR('Indicator Data'!BU169=0,'Indicator Data'!BU169="No data"),"x",ROUND(IF('Indicator Data'!BU169&gt;J$195,0,IF('Indicator Data'!BU169&lt;J$194,10,(J$195-'Indicator Data'!BU169)/(J$195-J$194)*10)),1))</f>
        <v>0.3</v>
      </c>
      <c r="K166" s="93">
        <f>IF('Indicator Data'!BW169="No data","x",ROUND(IF('Indicator Data'!BW169&gt;K$195,0,IF('Indicator Data'!BW169&lt;K$194,10,(K$195-'Indicator Data'!BW169)/(K$195-K$194)*10)),1))</f>
        <v>5.5</v>
      </c>
      <c r="L166" s="93">
        <f>IF('Indicator Data'!BX169="No data","x",ROUND(IF('Indicator Data'!BX169&gt;L$195,0,IF('Indicator Data'!BX169&lt;L$194,10,(L$195-'Indicator Data'!BX169)/(L$195-L$194)*10)),1))</f>
        <v>2.8</v>
      </c>
      <c r="M166" s="94">
        <f t="shared" si="21"/>
        <v>2.4</v>
      </c>
      <c r="N166" s="143">
        <f>IF('Indicator Data'!BY169="No data","x",'Indicator Data'!BY169/'Indicator Data'!CM169*100)</f>
        <v>4.3589743589743586</v>
      </c>
      <c r="O166" s="93">
        <f t="shared" si="22"/>
        <v>9.6999999999999993</v>
      </c>
      <c r="P166" s="93">
        <f>IF('Indicator Data'!BZ169="No data","x",ROUND(IF('Indicator Data'!BZ169&gt;P$195,0,IF('Indicator Data'!BZ169&lt;P$194,10,(P$195-'Indicator Data'!BZ169)/(P$195-P$194)*10)),1))</f>
        <v>1.7</v>
      </c>
      <c r="Q166" s="93">
        <f>IF('Indicator Data'!CA169="No data","x",ROUND(IF('Indicator Data'!CA169&gt;Q$195,0,IF('Indicator Data'!CA169&lt;Q$194,10,(Q$195-'Indicator Data'!CA169)/(Q$195-Q$194)*10)),1))</f>
        <v>0.9</v>
      </c>
      <c r="R166" s="94">
        <f t="shared" si="23"/>
        <v>4.0999999999999996</v>
      </c>
      <c r="S166" s="93">
        <f>IF('Indicator Data'!CB169="No data","x",ROUND(IF('Indicator Data'!CB169&gt;S$195,0,IF('Indicator Data'!CB169&lt;S$194,10,(S$195-'Indicator Data'!CB169)/(S$195-S$194)*10)),1))</f>
        <v>6.9</v>
      </c>
      <c r="T166" s="143">
        <f>IF('Indicator Data'!CD169="No data","x",ROUND(IF('Indicator Data'!CD169&gt;T$195,0,IF('Indicator Data'!CD169&lt;T$194,10,(T$195-'Indicator Data'!CD169)/(T$195-T$194)*10)),1))</f>
        <v>1.4</v>
      </c>
      <c r="U166" s="143">
        <f>IF('Indicator Data'!CE169="No data","x",ROUND(IF('Indicator Data'!CE169&gt;U$195,0,IF('Indicator Data'!CE169&lt;U$194,10,(U$195-'Indicator Data'!CE169)/(U$195-U$194)*10)),1))</f>
        <v>9.3000000000000007</v>
      </c>
      <c r="V166" s="143" t="str">
        <f>IF('Indicator Data'!CF169="No data","x",ROUND(IF('Indicator Data'!CF169&gt;V$195,0,IF('Indicator Data'!CF169&lt;V$194,10,(V$195-'Indicator Data'!CF169)/(V$195-V$194)*10)),1))</f>
        <v>x</v>
      </c>
      <c r="W166" s="143">
        <f>IF('Indicator Data'!CC169="No data","x",ROUND(IF('Indicator Data'!CC169&gt;W$195,0,IF('Indicator Data'!CC169&lt;W$194,10,(W$195-'Indicator Data'!CC169)/(W$195-W$194)*10)),1))</f>
        <v>0.5</v>
      </c>
      <c r="X166" s="93">
        <f t="shared" si="24"/>
        <v>5.3500000000000005</v>
      </c>
      <c r="Y166" s="93">
        <f>IF('Indicator Data'!CG169="No data","x",ROUND(IF('Indicator Data'!CG169&gt;Y$195,0,IF('Indicator Data'!CG169&lt;Y$194,10,(Y$195-'Indicator Data'!CG169)/(Y$195-Y$194)*10)),1))</f>
        <v>7.1</v>
      </c>
      <c r="Z166" s="93">
        <f>IF('Indicator Data'!CH169="No data","x",ROUND(IF('Indicator Data'!CH169&gt;Z$195,10,IF('Indicator Data'!CH169&lt;Z$194,0,10-(Z$195-'Indicator Data'!CH169)/(Z$195-Z$194)*10)),1))</f>
        <v>1.7</v>
      </c>
      <c r="AA166" s="93">
        <f>IF('Indicator Data'!CI169="No data","x",ROUND(IF('Indicator Data'!CI169&gt;AA$195,0,IF('Indicator Data'!CI169&lt;AA$194,10,(AA$195-'Indicator Data'!CI169)/(AA$195-AA$194)*10)),1))</f>
        <v>10</v>
      </c>
      <c r="AB166" s="94">
        <f t="shared" si="25"/>
        <v>5.3</v>
      </c>
      <c r="AC166" s="95">
        <f t="shared" si="26"/>
        <v>3.9</v>
      </c>
      <c r="AD166" s="177"/>
    </row>
    <row r="167" spans="1:30" s="4" customFormat="1" x14ac:dyDescent="0.25">
      <c r="A167" s="126" t="str">
        <f>'Indicator Data'!A170</f>
        <v>Sweden</v>
      </c>
      <c r="B167" s="47" t="str">
        <f>'Indicator Data'!B170</f>
        <v>SWE</v>
      </c>
      <c r="C167" s="93">
        <f>IF('Indicator Data'!BR170="No data","x",ROUND(IF('Indicator Data'!BR170&gt;C$195,0,IF('Indicator Data'!BR170&lt;C$194,10,(C$195-'Indicator Data'!BR170)/(C$195-C$194)*10)),1))</f>
        <v>2.5</v>
      </c>
      <c r="D167" s="94">
        <f t="shared" si="18"/>
        <v>2.5</v>
      </c>
      <c r="E167" s="93">
        <f>IF('Indicator Data'!BT170="No data","x",ROUND(IF('Indicator Data'!BT170&gt;E$195,0,IF('Indicator Data'!BT170&lt;E$194,10,(E$195-'Indicator Data'!BT170)/(E$195-E$194)*10)),1))</f>
        <v>1.5</v>
      </c>
      <c r="F167" s="93">
        <f>IF('Indicator Data'!BS170="No data","x",ROUND(IF('Indicator Data'!BS170&gt;F$195,0,IF('Indicator Data'!BS170&lt;F$194,10,(F$195-'Indicator Data'!BS170)/(F$195-F$194)*10)),1))</f>
        <v>1.3</v>
      </c>
      <c r="G167" s="94">
        <f t="shared" si="19"/>
        <v>1.4</v>
      </c>
      <c r="H167" s="95">
        <f t="shared" si="20"/>
        <v>2</v>
      </c>
      <c r="I167" s="93" t="str">
        <f>IF('Indicator Data'!BV170="No data","x",ROUND(IF('Indicator Data'!BV170^2&gt;I$195,0,IF('Indicator Data'!BV170^2&lt;I$194,10,(I$195-'Indicator Data'!BV170^2)/(I$195-I$194)*10)),1))</f>
        <v>x</v>
      </c>
      <c r="J167" s="93">
        <f>IF(OR('Indicator Data'!BU170=0,'Indicator Data'!BU170="No data"),"x",ROUND(IF('Indicator Data'!BU170&gt;J$195,0,IF('Indicator Data'!BU170&lt;J$194,10,(J$195-'Indicator Data'!BU170)/(J$195-J$194)*10)),1))</f>
        <v>0</v>
      </c>
      <c r="K167" s="93">
        <f>IF('Indicator Data'!BW170="No data","x",ROUND(IF('Indicator Data'!BW170&gt;K$195,0,IF('Indicator Data'!BW170&lt;K$194,10,(K$195-'Indicator Data'!BW170)/(K$195-K$194)*10)),1))</f>
        <v>1</v>
      </c>
      <c r="L167" s="93">
        <f>IF('Indicator Data'!BX170="No data","x",ROUND(IF('Indicator Data'!BX170&gt;L$195,0,IF('Indicator Data'!BX170&lt;L$194,10,(L$195-'Indicator Data'!BX170)/(L$195-L$194)*10)),1))</f>
        <v>3.8</v>
      </c>
      <c r="M167" s="94">
        <f t="shared" si="21"/>
        <v>1.6</v>
      </c>
      <c r="N167" s="143">
        <f>IF('Indicator Data'!BY170="No data","x",'Indicator Data'!BY170/'Indicator Data'!CM170*100)</f>
        <v>73.110103816347419</v>
      </c>
      <c r="O167" s="93">
        <f t="shared" si="22"/>
        <v>2.7</v>
      </c>
      <c r="P167" s="93">
        <f>IF('Indicator Data'!BZ170="No data","x",ROUND(IF('Indicator Data'!BZ170&gt;P$195,0,IF('Indicator Data'!BZ170&lt;P$194,10,(P$195-'Indicator Data'!BZ170)/(P$195-P$194)*10)),1))</f>
        <v>0.1</v>
      </c>
      <c r="Q167" s="93">
        <f>IF('Indicator Data'!CA170="No data","x",ROUND(IF('Indicator Data'!CA170&gt;Q$195,0,IF('Indicator Data'!CA170&lt;Q$194,10,(Q$195-'Indicator Data'!CA170)/(Q$195-Q$194)*10)),1))</f>
        <v>0</v>
      </c>
      <c r="R167" s="94">
        <f t="shared" si="23"/>
        <v>0.9</v>
      </c>
      <c r="S167" s="93">
        <f>IF('Indicator Data'!CB170="No data","x",ROUND(IF('Indicator Data'!CB170&gt;S$195,0,IF('Indicator Data'!CB170&lt;S$194,10,(S$195-'Indicator Data'!CB170)/(S$195-S$194)*10)),1))</f>
        <v>0</v>
      </c>
      <c r="T167" s="143">
        <f>IF('Indicator Data'!CD170="No data","x",ROUND(IF('Indicator Data'!CD170&gt;T$195,0,IF('Indicator Data'!CD170&lt;T$194,10,(T$195-'Indicator Data'!CD170)/(T$195-T$194)*10)),1))</f>
        <v>0.2</v>
      </c>
      <c r="U167" s="143">
        <f>IF('Indicator Data'!CE170="No data","x",ROUND(IF('Indicator Data'!CE170&gt;U$195,0,IF('Indicator Data'!CE170&lt;U$194,10,(U$195-'Indicator Data'!CE170)/(U$195-U$194)*10)),1))</f>
        <v>0.7</v>
      </c>
      <c r="V167" s="143">
        <f>IF('Indicator Data'!CF170="No data","x",ROUND(IF('Indicator Data'!CF170&gt;V$195,0,IF('Indicator Data'!CF170&lt;V$194,10,(V$195-'Indicator Data'!CF170)/(V$195-V$194)*10)),1))</f>
        <v>0.3</v>
      </c>
      <c r="W167" s="143">
        <f>IF('Indicator Data'!CC170="No data","x",ROUND(IF('Indicator Data'!CC170&gt;W$195,0,IF('Indicator Data'!CC170&lt;W$194,10,(W$195-'Indicator Data'!CC170)/(W$195-W$194)*10)),1))</f>
        <v>0.5</v>
      </c>
      <c r="X167" s="93">
        <f t="shared" si="24"/>
        <v>0.39999999999999997</v>
      </c>
      <c r="Y167" s="93">
        <f>IF('Indicator Data'!CG170="No data","x",ROUND(IF('Indicator Data'!CG170&gt;Y$195,0,IF('Indicator Data'!CG170&lt;Y$194,10,(Y$195-'Indicator Data'!CG170)/(Y$195-Y$194)*10)),1))</f>
        <v>0</v>
      </c>
      <c r="Z167" s="93">
        <f>IF('Indicator Data'!CH170="No data","x",ROUND(IF('Indicator Data'!CH170&gt;Z$195,10,IF('Indicator Data'!CH170&lt;Z$194,0,10-(Z$195-'Indicator Data'!CH170)/(Z$195-Z$194)*10)),1))</f>
        <v>0</v>
      </c>
      <c r="AA167" s="93">
        <f>IF('Indicator Data'!CI170="No data","x",ROUND(IF('Indicator Data'!CI170&gt;AA$195,0,IF('Indicator Data'!CI170&lt;AA$194,10,(AA$195-'Indicator Data'!CI170)/(AA$195-AA$194)*10)),1))</f>
        <v>10</v>
      </c>
      <c r="AB167" s="94">
        <f t="shared" si="25"/>
        <v>0.1</v>
      </c>
      <c r="AC167" s="95">
        <f t="shared" si="26"/>
        <v>0.9</v>
      </c>
      <c r="AD167" s="177"/>
    </row>
    <row r="168" spans="1:30" s="4" customFormat="1" x14ac:dyDescent="0.25">
      <c r="A168" s="126" t="str">
        <f>'Indicator Data'!A171</f>
        <v>Switzerland</v>
      </c>
      <c r="B168" s="47" t="str">
        <f>'Indicator Data'!B171</f>
        <v>CHE</v>
      </c>
      <c r="C168" s="93">
        <f>IF('Indicator Data'!BR171="No data","x",ROUND(IF('Indicator Data'!BR171&gt;C$195,0,IF('Indicator Data'!BR171&lt;C$194,10,(C$195-'Indicator Data'!BR171)/(C$195-C$194)*10)),1))</f>
        <v>0.9</v>
      </c>
      <c r="D168" s="94">
        <f t="shared" si="18"/>
        <v>0.9</v>
      </c>
      <c r="E168" s="93">
        <f>IF('Indicator Data'!BT171="No data","x",ROUND(IF('Indicator Data'!BT171&gt;E$195,0,IF('Indicator Data'!BT171&lt;E$194,10,(E$195-'Indicator Data'!BT171)/(E$195-E$194)*10)),1))</f>
        <v>1.5</v>
      </c>
      <c r="F168" s="93">
        <f>IF('Indicator Data'!BS171="No data","x",ROUND(IF('Indicator Data'!BS171&gt;F$195,0,IF('Indicator Data'!BS171&lt;F$194,10,(F$195-'Indicator Data'!BS171)/(F$195-F$194)*10)),1))</f>
        <v>0.9</v>
      </c>
      <c r="G168" s="94">
        <f t="shared" si="19"/>
        <v>1.2</v>
      </c>
      <c r="H168" s="95">
        <f t="shared" si="20"/>
        <v>1.1000000000000001</v>
      </c>
      <c r="I168" s="93" t="str">
        <f>IF('Indicator Data'!BV171="No data","x",ROUND(IF('Indicator Data'!BV171^2&gt;I$195,0,IF('Indicator Data'!BV171^2&lt;I$194,10,(I$195-'Indicator Data'!BV171^2)/(I$195-I$194)*10)),1))</f>
        <v>x</v>
      </c>
      <c r="J168" s="93">
        <f>IF(OR('Indicator Data'!BU171=0,'Indicator Data'!BU171="No data"),"x",ROUND(IF('Indicator Data'!BU171&gt;J$195,0,IF('Indicator Data'!BU171&lt;J$194,10,(J$195-'Indicator Data'!BU171)/(J$195-J$194)*10)),1))</f>
        <v>0</v>
      </c>
      <c r="K168" s="93">
        <f>IF('Indicator Data'!BW171="No data","x",ROUND(IF('Indicator Data'!BW171&gt;K$195,0,IF('Indicator Data'!BW171&lt;K$194,10,(K$195-'Indicator Data'!BW171)/(K$195-K$194)*10)),1))</f>
        <v>1.1000000000000001</v>
      </c>
      <c r="L168" s="93">
        <f>IF('Indicator Data'!BX171="No data","x",ROUND(IF('Indicator Data'!BX171&gt;L$195,0,IF('Indicator Data'!BX171&lt;L$194,10,(L$195-'Indicator Data'!BX171)/(L$195-L$194)*10)),1))</f>
        <v>3.3</v>
      </c>
      <c r="M168" s="94">
        <f t="shared" si="21"/>
        <v>1.5</v>
      </c>
      <c r="N168" s="143">
        <f>IF('Indicator Data'!BY171="No data","x",'Indicator Data'!BY171/'Indicator Data'!CM171*100)</f>
        <v>400</v>
      </c>
      <c r="O168" s="93">
        <f t="shared" si="22"/>
        <v>0</v>
      </c>
      <c r="P168" s="93">
        <f>IF('Indicator Data'!BZ171="No data","x",ROUND(IF('Indicator Data'!BZ171&gt;P$195,0,IF('Indicator Data'!BZ171&lt;P$194,10,(P$195-'Indicator Data'!BZ171)/(P$195-P$194)*10)),1))</f>
        <v>0</v>
      </c>
      <c r="Q168" s="93">
        <f>IF('Indicator Data'!CA171="No data","x",ROUND(IF('Indicator Data'!CA171&gt;Q$195,0,IF('Indicator Data'!CA171&lt;Q$194,10,(Q$195-'Indicator Data'!CA171)/(Q$195-Q$194)*10)),1))</f>
        <v>0</v>
      </c>
      <c r="R168" s="94">
        <f t="shared" si="23"/>
        <v>0</v>
      </c>
      <c r="S168" s="93">
        <f>IF('Indicator Data'!CB171="No data","x",ROUND(IF('Indicator Data'!CB171&gt;S$195,0,IF('Indicator Data'!CB171&lt;S$194,10,(S$195-'Indicator Data'!CB171)/(S$195-S$194)*10)),1))</f>
        <v>0</v>
      </c>
      <c r="T168" s="143">
        <f>IF('Indicator Data'!CD171="No data","x",ROUND(IF('Indicator Data'!CD171&gt;T$195,0,IF('Indicator Data'!CD171&lt;T$194,10,(T$195-'Indicator Data'!CD171)/(T$195-T$194)*10)),1))</f>
        <v>0.3</v>
      </c>
      <c r="U168" s="143">
        <f>IF('Indicator Data'!CE171="No data","x",ROUND(IF('Indicator Data'!CE171&gt;U$195,0,IF('Indicator Data'!CE171&lt;U$194,10,(U$195-'Indicator Data'!CE171)/(U$195-U$194)*10)),1))</f>
        <v>1.7</v>
      </c>
      <c r="V168" s="143">
        <f>IF('Indicator Data'!CF171="No data","x",ROUND(IF('Indicator Data'!CF171&gt;V$195,0,IF('Indicator Data'!CF171&lt;V$194,10,(V$195-'Indicator Data'!CF171)/(V$195-V$194)*10)),1))</f>
        <v>3.1</v>
      </c>
      <c r="W168" s="143">
        <f>IF('Indicator Data'!CC171="No data","x",ROUND(IF('Indicator Data'!CC171&gt;W$195,0,IF('Indicator Data'!CC171&lt;W$194,10,(W$195-'Indicator Data'!CC171)/(W$195-W$194)*10)),1))</f>
        <v>1</v>
      </c>
      <c r="X168" s="93">
        <f t="shared" si="24"/>
        <v>1.7</v>
      </c>
      <c r="Y168" s="93">
        <f>IF('Indicator Data'!CG171="No data","x",ROUND(IF('Indicator Data'!CG171&gt;Y$195,0,IF('Indicator Data'!CG171&lt;Y$194,10,(Y$195-'Indicator Data'!CG171)/(Y$195-Y$194)*10)),1))</f>
        <v>0</v>
      </c>
      <c r="Z168" s="93">
        <f>IF('Indicator Data'!CH171="No data","x",ROUND(IF('Indicator Data'!CH171&gt;Z$195,10,IF('Indicator Data'!CH171&lt;Z$194,0,10-(Z$195-'Indicator Data'!CH171)/(Z$195-Z$194)*10)),1))</f>
        <v>0.1</v>
      </c>
      <c r="AA168" s="93">
        <f>IF('Indicator Data'!CI171="No data","x",ROUND(IF('Indicator Data'!CI171&gt;AA$195,0,IF('Indicator Data'!CI171&lt;AA$194,10,(AA$195-'Indicator Data'!CI171)/(AA$195-AA$194)*10)),1))</f>
        <v>10</v>
      </c>
      <c r="AB168" s="94">
        <f t="shared" si="25"/>
        <v>0.5</v>
      </c>
      <c r="AC168" s="95">
        <f t="shared" si="26"/>
        <v>0.7</v>
      </c>
      <c r="AD168" s="177"/>
    </row>
    <row r="169" spans="1:30" s="4" customFormat="1" x14ac:dyDescent="0.25">
      <c r="A169" s="126" t="str">
        <f>'Indicator Data'!A172</f>
        <v>Syria</v>
      </c>
      <c r="B169" s="47" t="str">
        <f>'Indicator Data'!B172</f>
        <v>SYR</v>
      </c>
      <c r="C169" s="93">
        <f>IF('Indicator Data'!BR172="No data","x",ROUND(IF('Indicator Data'!BR172&gt;C$195,0,IF('Indicator Data'!BR172&lt;C$194,10,(C$195-'Indicator Data'!BR172)/(C$195-C$194)*10)),1))</f>
        <v>4.5999999999999996</v>
      </c>
      <c r="D169" s="94">
        <f t="shared" si="18"/>
        <v>4.5999999999999996</v>
      </c>
      <c r="E169" s="93">
        <f>IF('Indicator Data'!BT172="No data","x",ROUND(IF('Indicator Data'!BT172&gt;E$195,0,IF('Indicator Data'!BT172&lt;E$194,10,(E$195-'Indicator Data'!BT172)/(E$195-E$194)*10)),1))</f>
        <v>8.6999999999999993</v>
      </c>
      <c r="F169" s="93">
        <f>IF('Indicator Data'!BS172="No data","x",ROUND(IF('Indicator Data'!BS172&gt;F$195,0,IF('Indicator Data'!BS172&lt;F$194,10,(F$195-'Indicator Data'!BS172)/(F$195-F$194)*10)),1))</f>
        <v>8.6</v>
      </c>
      <c r="G169" s="94">
        <f t="shared" si="19"/>
        <v>8.6999999999999993</v>
      </c>
      <c r="H169" s="95">
        <f t="shared" si="20"/>
        <v>6.7</v>
      </c>
      <c r="I169" s="93">
        <f>IF('Indicator Data'!BV172="No data","x",ROUND(IF('Indicator Data'!BV172^2&gt;I$195,0,IF('Indicator Data'!BV172^2&lt;I$194,10,(I$195-'Indicator Data'!BV172^2)/(I$195-I$194)*10)),1))</f>
        <v>2.8</v>
      </c>
      <c r="J169" s="93">
        <f>IF(OR('Indicator Data'!BU172=0,'Indicator Data'!BU172="No data"),"x",ROUND(IF('Indicator Data'!BU172&gt;J$195,0,IF('Indicator Data'!BU172&lt;J$194,10,(J$195-'Indicator Data'!BU172)/(J$195-J$194)*10)),1))</f>
        <v>1</v>
      </c>
      <c r="K169" s="93">
        <f>IF('Indicator Data'!BW172="No data","x",ROUND(IF('Indicator Data'!BW172&gt;K$195,0,IF('Indicator Data'!BW172&lt;K$194,10,(K$195-'Indicator Data'!BW172)/(K$195-K$194)*10)),1))</f>
        <v>7</v>
      </c>
      <c r="L169" s="93">
        <f>IF('Indicator Data'!BX172="No data","x",ROUND(IF('Indicator Data'!BX172&gt;L$195,0,IF('Indicator Data'!BX172&lt;L$194,10,(L$195-'Indicator Data'!BX172)/(L$195-L$194)*10)),1))</f>
        <v>7.5</v>
      </c>
      <c r="M169" s="94">
        <f t="shared" si="21"/>
        <v>4.5999999999999996</v>
      </c>
      <c r="N169" s="143">
        <f>IF('Indicator Data'!BY172="No data","x",'Indicator Data'!BY172/'Indicator Data'!CM172*100)</f>
        <v>35.397266241899473</v>
      </c>
      <c r="O169" s="93">
        <f t="shared" si="22"/>
        <v>6.5</v>
      </c>
      <c r="P169" s="93">
        <f>IF('Indicator Data'!BZ172="No data","x",ROUND(IF('Indicator Data'!BZ172&gt;P$195,0,IF('Indicator Data'!BZ172&lt;P$194,10,(P$195-'Indicator Data'!BZ172)/(P$195-P$194)*10)),1))</f>
        <v>1</v>
      </c>
      <c r="Q169" s="93">
        <f>IF('Indicator Data'!CA172="No data","x",ROUND(IF('Indicator Data'!CA172&gt;Q$195,0,IF('Indicator Data'!CA172&lt;Q$194,10,(Q$195-'Indicator Data'!CA172)/(Q$195-Q$194)*10)),1))</f>
        <v>0.6</v>
      </c>
      <c r="R169" s="94">
        <f t="shared" si="23"/>
        <v>2.7</v>
      </c>
      <c r="S169" s="93">
        <f>IF('Indicator Data'!CB172="No data","x",ROUND(IF('Indicator Data'!CB172&gt;S$195,0,IF('Indicator Data'!CB172&lt;S$194,10,(S$195-'Indicator Data'!CB172)/(S$195-S$194)*10)),1))</f>
        <v>7</v>
      </c>
      <c r="T169" s="143">
        <f>IF('Indicator Data'!CD172="No data","x",ROUND(IF('Indicator Data'!CD172&gt;T$195,0,IF('Indicator Data'!CD172&lt;T$194,10,(T$195-'Indicator Data'!CD172)/(T$195-T$194)*10)),1))</f>
        <v>9.6999999999999993</v>
      </c>
      <c r="U169" s="143">
        <f>IF('Indicator Data'!CE172="No data","x",ROUND(IF('Indicator Data'!CE172&gt;U$195,0,IF('Indicator Data'!CE172&lt;U$194,10,(U$195-'Indicator Data'!CE172)/(U$195-U$194)*10)),1))</f>
        <v>8</v>
      </c>
      <c r="V169" s="143" t="str">
        <f>IF('Indicator Data'!CF172="No data","x",ROUND(IF('Indicator Data'!CF172&gt;V$195,0,IF('Indicator Data'!CF172&lt;V$194,10,(V$195-'Indicator Data'!CF172)/(V$195-V$194)*10)),1))</f>
        <v>x</v>
      </c>
      <c r="W169" s="143">
        <f>IF('Indicator Data'!CC172="No data","x",ROUND(IF('Indicator Data'!CC172&gt;W$195,0,IF('Indicator Data'!CC172&lt;W$194,10,(W$195-'Indicator Data'!CC172)/(W$195-W$194)*10)),1))</f>
        <v>8.1999999999999993</v>
      </c>
      <c r="X169" s="93">
        <f t="shared" si="24"/>
        <v>8.85</v>
      </c>
      <c r="Y169" s="93">
        <f>IF('Indicator Data'!CG172="No data","x",ROUND(IF('Indicator Data'!CG172&gt;Y$195,0,IF('Indicator Data'!CG172&lt;Y$194,10,(Y$195-'Indicator Data'!CG172)/(Y$195-Y$194)*10)),1))</f>
        <v>9.6</v>
      </c>
      <c r="Z169" s="93">
        <f>IF('Indicator Data'!CH172="No data","x",ROUND(IF('Indicator Data'!CH172&gt;Z$195,10,IF('Indicator Data'!CH172&lt;Z$194,0,10-(Z$195-'Indicator Data'!CH172)/(Z$195-Z$194)*10)),1))</f>
        <v>0.8</v>
      </c>
      <c r="AA169" s="93">
        <f>IF('Indicator Data'!CI172="No data","x",ROUND(IF('Indicator Data'!CI172&gt;AA$195,0,IF('Indicator Data'!CI172&lt;AA$194,10,(AA$195-'Indicator Data'!CI172)/(AA$195-AA$194)*10)),1))</f>
        <v>10</v>
      </c>
      <c r="AB169" s="94">
        <f t="shared" si="25"/>
        <v>6.6</v>
      </c>
      <c r="AC169" s="95">
        <f t="shared" si="26"/>
        <v>4.5999999999999996</v>
      </c>
      <c r="AD169" s="177"/>
    </row>
    <row r="170" spans="1:30" s="4" customFormat="1" x14ac:dyDescent="0.25">
      <c r="A170" s="126" t="str">
        <f>'Indicator Data'!A173</f>
        <v>Tajikistan</v>
      </c>
      <c r="B170" s="47" t="str">
        <f>'Indicator Data'!B173</f>
        <v>TJK</v>
      </c>
      <c r="C170" s="93">
        <f>IF('Indicator Data'!BR173="No data","x",ROUND(IF('Indicator Data'!BR173&gt;C$195,0,IF('Indicator Data'!BR173&lt;C$194,10,(C$195-'Indicator Data'!BR173)/(C$195-C$194)*10)),1))</f>
        <v>4.5999999999999996</v>
      </c>
      <c r="D170" s="94">
        <f t="shared" si="18"/>
        <v>4.5999999999999996</v>
      </c>
      <c r="E170" s="93">
        <f>IF('Indicator Data'!BT173="No data","x",ROUND(IF('Indicator Data'!BT173&gt;E$195,0,IF('Indicator Data'!BT173&lt;E$194,10,(E$195-'Indicator Data'!BT173)/(E$195-E$194)*10)),1))</f>
        <v>7.5</v>
      </c>
      <c r="F170" s="93">
        <f>IF('Indicator Data'!BS173="No data","x",ROUND(IF('Indicator Data'!BS173&gt;F$195,0,IF('Indicator Data'!BS173&lt;F$194,10,(F$195-'Indicator Data'!BS173)/(F$195-F$194)*10)),1))</f>
        <v>7.2</v>
      </c>
      <c r="G170" s="94">
        <f t="shared" si="19"/>
        <v>7.4</v>
      </c>
      <c r="H170" s="95">
        <f t="shared" si="20"/>
        <v>6</v>
      </c>
      <c r="I170" s="93">
        <f>IF('Indicator Data'!BV173="No data","x",ROUND(IF('Indicator Data'!BV173^2&gt;I$195,0,IF('Indicator Data'!BV173^2&lt;I$194,10,(I$195-'Indicator Data'!BV173^2)/(I$195-I$194)*10)),1))</f>
        <v>0</v>
      </c>
      <c r="J170" s="93">
        <f>IF(OR('Indicator Data'!BU173=0,'Indicator Data'!BU173="No data"),"x",ROUND(IF('Indicator Data'!BU173&gt;J$195,0,IF('Indicator Data'!BU173&lt;J$194,10,(J$195-'Indicator Data'!BU173)/(J$195-J$194)*10)),1))</f>
        <v>0.1</v>
      </c>
      <c r="K170" s="93">
        <f>IF('Indicator Data'!BW173="No data","x",ROUND(IF('Indicator Data'!BW173&gt;K$195,0,IF('Indicator Data'!BW173&lt;K$194,10,(K$195-'Indicator Data'!BW173)/(K$195-K$194)*10)),1))</f>
        <v>8</v>
      </c>
      <c r="L170" s="93">
        <f>IF('Indicator Data'!BX173="No data","x",ROUND(IF('Indicator Data'!BX173&gt;L$195,0,IF('Indicator Data'!BX173&lt;L$194,10,(L$195-'Indicator Data'!BX173)/(L$195-L$194)*10)),1))</f>
        <v>4.8</v>
      </c>
      <c r="M170" s="94">
        <f t="shared" si="21"/>
        <v>3.2</v>
      </c>
      <c r="N170" s="143">
        <f>IF('Indicator Data'!BY173="No data","x",'Indicator Data'!BY173/'Indicator Data'!CM173*100)</f>
        <v>10.002857959416977</v>
      </c>
      <c r="O170" s="93">
        <f t="shared" si="22"/>
        <v>9.1</v>
      </c>
      <c r="P170" s="93">
        <f>IF('Indicator Data'!BZ173="No data","x",ROUND(IF('Indicator Data'!BZ173&gt;P$195,0,IF('Indicator Data'!BZ173&lt;P$194,10,(P$195-'Indicator Data'!BZ173)/(P$195-P$194)*10)),1))</f>
        <v>0.3</v>
      </c>
      <c r="Q170" s="93">
        <f>IF('Indicator Data'!CA173="No data","x",ROUND(IF('Indicator Data'!CA173&gt;Q$195,0,IF('Indicator Data'!CA173&lt;Q$194,10,(Q$195-'Indicator Data'!CA173)/(Q$195-Q$194)*10)),1))</f>
        <v>3.8</v>
      </c>
      <c r="R170" s="94">
        <f t="shared" si="23"/>
        <v>4.4000000000000004</v>
      </c>
      <c r="S170" s="93">
        <f>IF('Indicator Data'!CB173="No data","x",ROUND(IF('Indicator Data'!CB173&gt;S$195,0,IF('Indicator Data'!CB173&lt;S$194,10,(S$195-'Indicator Data'!CB173)/(S$195-S$194)*10)),1))</f>
        <v>5.7</v>
      </c>
      <c r="T170" s="143">
        <f>IF('Indicator Data'!CD173="No data","x",ROUND(IF('Indicator Data'!CD173&gt;T$195,0,IF('Indicator Data'!CD173&lt;T$194,10,(T$195-'Indicator Data'!CD173)/(T$195-T$194)*10)),1))</f>
        <v>0.5</v>
      </c>
      <c r="U170" s="143">
        <f>IF('Indicator Data'!CE173="No data","x",ROUND(IF('Indicator Data'!CE173&gt;U$195,0,IF('Indicator Data'!CE173&lt;U$194,10,(U$195-'Indicator Data'!CE173)/(U$195-U$194)*10)),1))</f>
        <v>0.3</v>
      </c>
      <c r="V170" s="143" t="str">
        <f>IF('Indicator Data'!CF173="No data","x",ROUND(IF('Indicator Data'!CF173&gt;V$195,0,IF('Indicator Data'!CF173&lt;V$194,10,(V$195-'Indicator Data'!CF173)/(V$195-V$194)*10)),1))</f>
        <v>x</v>
      </c>
      <c r="W170" s="143">
        <f>IF('Indicator Data'!CC173="No data","x",ROUND(IF('Indicator Data'!CC173&gt;W$195,0,IF('Indicator Data'!CC173&lt;W$194,10,(W$195-'Indicator Data'!CC173)/(W$195-W$194)*10)),1))</f>
        <v>0.3</v>
      </c>
      <c r="X170" s="93">
        <f t="shared" si="24"/>
        <v>0.4</v>
      </c>
      <c r="Y170" s="93">
        <f>IF('Indicator Data'!CG173="No data","x",ROUND(IF('Indicator Data'!CG173&gt;Y$195,0,IF('Indicator Data'!CG173&lt;Y$194,10,(Y$195-'Indicator Data'!CG173)/(Y$195-Y$194)*10)),1))</f>
        <v>9.5</v>
      </c>
      <c r="Z170" s="93">
        <f>IF('Indicator Data'!CH173="No data","x",ROUND(IF('Indicator Data'!CH173&gt;Z$195,10,IF('Indicator Data'!CH173&lt;Z$194,0,10-(Z$195-'Indicator Data'!CH173)/(Z$195-Z$194)*10)),1))</f>
        <v>0.4</v>
      </c>
      <c r="AA170" s="93">
        <f>IF('Indicator Data'!CI173="No data","x",ROUND(IF('Indicator Data'!CI173&gt;AA$195,0,IF('Indicator Data'!CI173&lt;AA$194,10,(AA$195-'Indicator Data'!CI173)/(AA$195-AA$194)*10)),1))</f>
        <v>10</v>
      </c>
      <c r="AB170" s="94">
        <f t="shared" si="25"/>
        <v>4</v>
      </c>
      <c r="AC170" s="95">
        <f t="shared" si="26"/>
        <v>3.9</v>
      </c>
      <c r="AD170" s="177"/>
    </row>
    <row r="171" spans="1:30" s="4" customFormat="1" x14ac:dyDescent="0.25">
      <c r="A171" s="126" t="str">
        <f>'Indicator Data'!A174</f>
        <v>Tanzania</v>
      </c>
      <c r="B171" s="47" t="str">
        <f>'Indicator Data'!B174</f>
        <v>TZA</v>
      </c>
      <c r="C171" s="93">
        <f>IF('Indicator Data'!BR174="No data","x",ROUND(IF('Indicator Data'!BR174&gt;C$195,0,IF('Indicator Data'!BR174&lt;C$194,10,(C$195-'Indicator Data'!BR174)/(C$195-C$194)*10)),1))</f>
        <v>3.5</v>
      </c>
      <c r="D171" s="94">
        <f t="shared" si="18"/>
        <v>3.5</v>
      </c>
      <c r="E171" s="93">
        <f>IF('Indicator Data'!BT174="No data","x",ROUND(IF('Indicator Data'!BT174&gt;E$195,0,IF('Indicator Data'!BT174&lt;E$194,10,(E$195-'Indicator Data'!BT174)/(E$195-E$194)*10)),1))</f>
        <v>6.4</v>
      </c>
      <c r="F171" s="93">
        <f>IF('Indicator Data'!BS174="No data","x",ROUND(IF('Indicator Data'!BS174&gt;F$195,0,IF('Indicator Data'!BS174&lt;F$194,10,(F$195-'Indicator Data'!BS174)/(F$195-F$194)*10)),1))</f>
        <v>6.3</v>
      </c>
      <c r="G171" s="94">
        <f t="shared" si="19"/>
        <v>6.4</v>
      </c>
      <c r="H171" s="95">
        <f t="shared" si="20"/>
        <v>5</v>
      </c>
      <c r="I171" s="93">
        <f>IF('Indicator Data'!BV174="No data","x",ROUND(IF('Indicator Data'!BV174^2&gt;I$195,0,IF('Indicator Data'!BV174^2&lt;I$194,10,(I$195-'Indicator Data'!BV174^2)/(I$195-I$194)*10)),1))</f>
        <v>3.9</v>
      </c>
      <c r="J171" s="93">
        <f>IF(OR('Indicator Data'!BU174=0,'Indicator Data'!BU174="No data"),"x",ROUND(IF('Indicator Data'!BU174&gt;J$195,0,IF('Indicator Data'!BU174&lt;J$194,10,(J$195-'Indicator Data'!BU174)/(J$195-J$194)*10)),1))</f>
        <v>6.7</v>
      </c>
      <c r="K171" s="93">
        <f>IF('Indicator Data'!BW174="No data","x",ROUND(IF('Indicator Data'!BW174&gt;K$195,0,IF('Indicator Data'!BW174&lt;K$194,10,(K$195-'Indicator Data'!BW174)/(K$195-K$194)*10)),1))</f>
        <v>8.6999999999999993</v>
      </c>
      <c r="L171" s="93">
        <f>IF('Indicator Data'!BX174="No data","x",ROUND(IF('Indicator Data'!BX174&gt;L$195,0,IF('Indicator Data'!BX174&lt;L$194,10,(L$195-'Indicator Data'!BX174)/(L$195-L$194)*10)),1))</f>
        <v>6.4</v>
      </c>
      <c r="M171" s="94">
        <f t="shared" si="21"/>
        <v>6.4</v>
      </c>
      <c r="N171" s="143">
        <f>IF('Indicator Data'!BY174="No data","x",'Indicator Data'!BY174/'Indicator Data'!CM174*100)</f>
        <v>8.1282456536464203</v>
      </c>
      <c r="O171" s="93">
        <f t="shared" si="22"/>
        <v>9.3000000000000007</v>
      </c>
      <c r="P171" s="93">
        <f>IF('Indicator Data'!BZ174="No data","x",ROUND(IF('Indicator Data'!BZ174&gt;P$195,0,IF('Indicator Data'!BZ174&lt;P$194,10,(P$195-'Indicator Data'!BZ174)/(P$195-P$194)*10)),1))</f>
        <v>7.8</v>
      </c>
      <c r="Q171" s="93">
        <f>IF('Indicator Data'!CA174="No data","x",ROUND(IF('Indicator Data'!CA174&gt;Q$195,0,IF('Indicator Data'!CA174&lt;Q$194,10,(Q$195-'Indicator Data'!CA174)/(Q$195-Q$194)*10)),1))</f>
        <v>8.6999999999999993</v>
      </c>
      <c r="R171" s="94">
        <f t="shared" si="23"/>
        <v>8.6</v>
      </c>
      <c r="S171" s="93">
        <f>IF('Indicator Data'!CB174="No data","x",ROUND(IF('Indicator Data'!CB174&gt;S$195,0,IF('Indicator Data'!CB174&lt;S$194,10,(S$195-'Indicator Data'!CB174)/(S$195-S$194)*10)),1))</f>
        <v>9.9</v>
      </c>
      <c r="T171" s="143">
        <f>IF('Indicator Data'!CD174="No data","x",ROUND(IF('Indicator Data'!CD174&gt;T$195,0,IF('Indicator Data'!CD174&lt;T$194,10,(T$195-'Indicator Data'!CD174)/(T$195-T$194)*10)),1))</f>
        <v>0.3</v>
      </c>
      <c r="U171" s="143">
        <f>IF('Indicator Data'!CE174="No data","x",ROUND(IF('Indicator Data'!CE174&gt;U$195,0,IF('Indicator Data'!CE174&lt;U$194,10,(U$195-'Indicator Data'!CE174)/(U$195-U$194)*10)),1))</f>
        <v>4.7</v>
      </c>
      <c r="V171" s="143">
        <f>IF('Indicator Data'!CF174="No data","x",ROUND(IF('Indicator Data'!CF174&gt;V$195,0,IF('Indicator Data'!CF174&lt;V$194,10,(V$195-'Indicator Data'!CF174)/(V$195-V$194)*10)),1))</f>
        <v>0.5</v>
      </c>
      <c r="W171" s="143">
        <f>IF('Indicator Data'!CC174="No data","x",ROUND(IF('Indicator Data'!CC174&gt;W$195,0,IF('Indicator Data'!CC174&lt;W$194,10,(W$195-'Indicator Data'!CC174)/(W$195-W$194)*10)),1))</f>
        <v>0</v>
      </c>
      <c r="X171" s="93">
        <f t="shared" si="24"/>
        <v>1.8333333333333333</v>
      </c>
      <c r="Y171" s="93">
        <f>IF('Indicator Data'!CG174="No data","x",ROUND(IF('Indicator Data'!CG174&gt;Y$195,0,IF('Indicator Data'!CG174&lt;Y$194,10,(Y$195-'Indicator Data'!CG174)/(Y$195-Y$194)*10)),1))</f>
        <v>9.8000000000000007</v>
      </c>
      <c r="Z171" s="93">
        <f>IF('Indicator Data'!CH174="No data","x",ROUND(IF('Indicator Data'!CH174&gt;Z$195,10,IF('Indicator Data'!CH174&lt;Z$194,0,10-(Z$195-'Indicator Data'!CH174)/(Z$195-Z$194)*10)),1))</f>
        <v>4.4000000000000004</v>
      </c>
      <c r="AA171" s="93">
        <f>IF('Indicator Data'!CI174="No data","x",ROUND(IF('Indicator Data'!CI174&gt;AA$195,0,IF('Indicator Data'!CI174&lt;AA$194,10,(AA$195-'Indicator Data'!CI174)/(AA$195-AA$194)*10)),1))</f>
        <v>10</v>
      </c>
      <c r="AB171" s="94">
        <f t="shared" si="25"/>
        <v>6.5</v>
      </c>
      <c r="AC171" s="95">
        <f t="shared" si="26"/>
        <v>7.2</v>
      </c>
      <c r="AD171" s="177"/>
    </row>
    <row r="172" spans="1:30" s="4" customFormat="1" x14ac:dyDescent="0.25">
      <c r="A172" s="126" t="str">
        <f>'Indicator Data'!A175</f>
        <v>Thailand</v>
      </c>
      <c r="B172" s="47" t="str">
        <f>'Indicator Data'!B175</f>
        <v>THA</v>
      </c>
      <c r="C172" s="93">
        <f>IF('Indicator Data'!BR175="No data","x",ROUND(IF('Indicator Data'!BR175&gt;C$195,0,IF('Indicator Data'!BR175&lt;C$194,10,(C$195-'Indicator Data'!BR175)/(C$195-C$194)*10)),1))</f>
        <v>4.7</v>
      </c>
      <c r="D172" s="94">
        <f t="shared" si="18"/>
        <v>4.7</v>
      </c>
      <c r="E172" s="93">
        <f>IF('Indicator Data'!BT175="No data","x",ROUND(IF('Indicator Data'!BT175&gt;E$195,0,IF('Indicator Data'!BT175&lt;E$194,10,(E$195-'Indicator Data'!BT175)/(E$195-E$194)*10)),1))</f>
        <v>6.4</v>
      </c>
      <c r="F172" s="93">
        <f>IF('Indicator Data'!BS175="No data","x",ROUND(IF('Indicator Data'!BS175&gt;F$195,0,IF('Indicator Data'!BS175&lt;F$194,10,(F$195-'Indicator Data'!BS175)/(F$195-F$194)*10)),1))</f>
        <v>4.2</v>
      </c>
      <c r="G172" s="94">
        <f t="shared" si="19"/>
        <v>5.3</v>
      </c>
      <c r="H172" s="95">
        <f t="shared" si="20"/>
        <v>5</v>
      </c>
      <c r="I172" s="93">
        <f>IF('Indicator Data'!BV175="No data","x",ROUND(IF('Indicator Data'!BV175^2&gt;I$195,0,IF('Indicator Data'!BV175^2&lt;I$194,10,(I$195-'Indicator Data'!BV175^2)/(I$195-I$194)*10)),1))</f>
        <v>1.3</v>
      </c>
      <c r="J172" s="93">
        <f>IF(OR('Indicator Data'!BU175=0,'Indicator Data'!BU175="No data"),"x",ROUND(IF('Indicator Data'!BU175&gt;J$195,0,IF('Indicator Data'!BU175&lt;J$194,10,(J$195-'Indicator Data'!BU175)/(J$195-J$194)*10)),1))</f>
        <v>0</v>
      </c>
      <c r="K172" s="93">
        <f>IF('Indicator Data'!BW175="No data","x",ROUND(IF('Indicator Data'!BW175&gt;K$195,0,IF('Indicator Data'!BW175&lt;K$194,10,(K$195-'Indicator Data'!BW175)/(K$195-K$194)*10)),1))</f>
        <v>5.3</v>
      </c>
      <c r="L172" s="93">
        <f>IF('Indicator Data'!BX175="No data","x",ROUND(IF('Indicator Data'!BX175&gt;L$195,0,IF('Indicator Data'!BX175&lt;L$194,10,(L$195-'Indicator Data'!BX175)/(L$195-L$194)*10)),1))</f>
        <v>1.4</v>
      </c>
      <c r="M172" s="94">
        <f t="shared" si="21"/>
        <v>2</v>
      </c>
      <c r="N172" s="143">
        <f>IF('Indicator Data'!BY175="No data","x",'Indicator Data'!BY175/'Indicator Data'!CM175*100)</f>
        <v>45.01947581671201</v>
      </c>
      <c r="O172" s="93">
        <f t="shared" si="22"/>
        <v>5.6</v>
      </c>
      <c r="P172" s="93">
        <f>IF('Indicator Data'!BZ175="No data","x",ROUND(IF('Indicator Data'!BZ175&gt;P$195,0,IF('Indicator Data'!BZ175&lt;P$194,10,(P$195-'Indicator Data'!BZ175)/(P$195-P$194)*10)),1))</f>
        <v>0.1</v>
      </c>
      <c r="Q172" s="93">
        <f>IF('Indicator Data'!CA175="No data","x",ROUND(IF('Indicator Data'!CA175&gt;Q$195,0,IF('Indicator Data'!CA175&lt;Q$194,10,(Q$195-'Indicator Data'!CA175)/(Q$195-Q$194)*10)),1))</f>
        <v>0</v>
      </c>
      <c r="R172" s="94">
        <f t="shared" si="23"/>
        <v>1.9</v>
      </c>
      <c r="S172" s="93">
        <f>IF('Indicator Data'!CB175="No data","x",ROUND(IF('Indicator Data'!CB175&gt;S$195,0,IF('Indicator Data'!CB175&lt;S$194,10,(S$195-'Indicator Data'!CB175)/(S$195-S$194)*10)),1))</f>
        <v>8</v>
      </c>
      <c r="T172" s="143">
        <f>IF('Indicator Data'!CD175="No data","x",ROUND(IF('Indicator Data'!CD175&gt;T$195,0,IF('Indicator Data'!CD175&lt;T$194,10,(T$195-'Indicator Data'!CD175)/(T$195-T$194)*10)),1))</f>
        <v>0</v>
      </c>
      <c r="U172" s="143">
        <f>IF('Indicator Data'!CE175="No data","x",ROUND(IF('Indicator Data'!CE175&gt;U$195,0,IF('Indicator Data'!CE175&lt;U$194,10,(U$195-'Indicator Data'!CE175)/(U$195-U$194)*10)),1))</f>
        <v>0.7</v>
      </c>
      <c r="V172" s="143" t="str">
        <f>IF('Indicator Data'!CF175="No data","x",ROUND(IF('Indicator Data'!CF175&gt;V$195,0,IF('Indicator Data'!CF175&lt;V$194,10,(V$195-'Indicator Data'!CF175)/(V$195-V$194)*10)),1))</f>
        <v>x</v>
      </c>
      <c r="W172" s="143">
        <f>IF('Indicator Data'!CC175="No data","x",ROUND(IF('Indicator Data'!CC175&gt;W$195,0,IF('Indicator Data'!CC175&lt;W$194,10,(W$195-'Indicator Data'!CC175)/(W$195-W$194)*10)),1))</f>
        <v>0</v>
      </c>
      <c r="X172" s="93">
        <f t="shared" si="24"/>
        <v>0.35</v>
      </c>
      <c r="Y172" s="93">
        <f>IF('Indicator Data'!CG175="No data","x",ROUND(IF('Indicator Data'!CG175&gt;Y$195,0,IF('Indicator Data'!CG175&lt;Y$194,10,(Y$195-'Indicator Data'!CG175)/(Y$195-Y$194)*10)),1))</f>
        <v>8</v>
      </c>
      <c r="Z172" s="93">
        <f>IF('Indicator Data'!CH175="No data","x",ROUND(IF('Indicator Data'!CH175&gt;Z$195,10,IF('Indicator Data'!CH175&lt;Z$194,0,10-(Z$195-'Indicator Data'!CH175)/(Z$195-Z$194)*10)),1))</f>
        <v>0.2</v>
      </c>
      <c r="AA172" s="93">
        <f>IF('Indicator Data'!CI175="No data","x",ROUND(IF('Indicator Data'!CI175&gt;AA$195,0,IF('Indicator Data'!CI175&lt;AA$194,10,(AA$195-'Indicator Data'!CI175)/(AA$195-AA$194)*10)),1))</f>
        <v>10</v>
      </c>
      <c r="AB172" s="94">
        <f t="shared" si="25"/>
        <v>4.0999999999999996</v>
      </c>
      <c r="AC172" s="95">
        <f t="shared" si="26"/>
        <v>2.7</v>
      </c>
      <c r="AD172" s="177"/>
    </row>
    <row r="173" spans="1:30" s="4" customFormat="1" x14ac:dyDescent="0.25">
      <c r="A173" s="126" t="str">
        <f>'Indicator Data'!A176</f>
        <v>Timor-Leste</v>
      </c>
      <c r="B173" s="47" t="str">
        <f>'Indicator Data'!B176</f>
        <v>TLS</v>
      </c>
      <c r="C173" s="93">
        <f>IF('Indicator Data'!BR176="No data","x",ROUND(IF('Indicator Data'!BR176&gt;C$195,0,IF('Indicator Data'!BR176&lt;C$194,10,(C$195-'Indicator Data'!BR176)/(C$195-C$194)*10)),1))</f>
        <v>6.3</v>
      </c>
      <c r="D173" s="94">
        <f t="shared" si="18"/>
        <v>6.3</v>
      </c>
      <c r="E173" s="93">
        <f>IF('Indicator Data'!BT176="No data","x",ROUND(IF('Indicator Data'!BT176&gt;E$195,0,IF('Indicator Data'!BT176&lt;E$194,10,(E$195-'Indicator Data'!BT176)/(E$195-E$194)*10)),1))</f>
        <v>6.5</v>
      </c>
      <c r="F173" s="93">
        <f>IF('Indicator Data'!BS176="No data","x",ROUND(IF('Indicator Data'!BS176&gt;F$195,0,IF('Indicator Data'!BS176&lt;F$194,10,(F$195-'Indicator Data'!BS176)/(F$195-F$194)*10)),1))</f>
        <v>7</v>
      </c>
      <c r="G173" s="94">
        <f t="shared" si="19"/>
        <v>6.8</v>
      </c>
      <c r="H173" s="95">
        <f t="shared" si="20"/>
        <v>6.6</v>
      </c>
      <c r="I173" s="93">
        <f>IF('Indicator Data'!BV176="No data","x",ROUND(IF('Indicator Data'!BV176^2&gt;I$195,0,IF('Indicator Data'!BV176^2&lt;I$194,10,(I$195-'Indicator Data'!BV176^2)/(I$195-I$194)*10)),1))</f>
        <v>6.5</v>
      </c>
      <c r="J173" s="93">
        <f>IF(OR('Indicator Data'!BU176=0,'Indicator Data'!BU176="No data"),"x",ROUND(IF('Indicator Data'!BU176&gt;J$195,0,IF('Indicator Data'!BU176&lt;J$194,10,(J$195-'Indicator Data'!BU176)/(J$195-J$194)*10)),1))</f>
        <v>2</v>
      </c>
      <c r="K173" s="93">
        <f>IF('Indicator Data'!BW176="No data","x",ROUND(IF('Indicator Data'!BW176&gt;K$195,0,IF('Indicator Data'!BW176&lt;K$194,10,(K$195-'Indicator Data'!BW176)/(K$195-K$194)*10)),1))</f>
        <v>7.5</v>
      </c>
      <c r="L173" s="93">
        <f>IF('Indicator Data'!BX176="No data","x",ROUND(IF('Indicator Data'!BX176&gt;L$195,0,IF('Indicator Data'!BX176&lt;L$194,10,(L$195-'Indicator Data'!BX176)/(L$195-L$194)*10)),1))</f>
        <v>3.8</v>
      </c>
      <c r="M173" s="94">
        <f t="shared" si="21"/>
        <v>5</v>
      </c>
      <c r="N173" s="143">
        <f>IF('Indicator Data'!BY176="No data","x",'Indicator Data'!BY176/'Indicator Data'!CM176*100)</f>
        <v>19.502353732347007</v>
      </c>
      <c r="O173" s="93">
        <f t="shared" si="22"/>
        <v>8.1</v>
      </c>
      <c r="P173" s="93">
        <f>IF('Indicator Data'!BZ176="No data","x",ROUND(IF('Indicator Data'!BZ176&gt;P$195,0,IF('Indicator Data'!BZ176&lt;P$194,10,(P$195-'Indicator Data'!BZ176)/(P$195-P$194)*10)),1))</f>
        <v>5.2</v>
      </c>
      <c r="Q173" s="93">
        <f>IF('Indicator Data'!CA176="No data","x",ROUND(IF('Indicator Data'!CA176&gt;Q$195,0,IF('Indicator Data'!CA176&lt;Q$194,10,(Q$195-'Indicator Data'!CA176)/(Q$195-Q$194)*10)),1))</f>
        <v>4.3</v>
      </c>
      <c r="R173" s="94">
        <f t="shared" si="23"/>
        <v>5.9</v>
      </c>
      <c r="S173" s="93">
        <f>IF('Indicator Data'!CB176="No data","x",ROUND(IF('Indicator Data'!CB176&gt;S$195,0,IF('Indicator Data'!CB176&lt;S$194,10,(S$195-'Indicator Data'!CB176)/(S$195-S$194)*10)),1))</f>
        <v>8.1999999999999993</v>
      </c>
      <c r="T173" s="143">
        <f>IF('Indicator Data'!CD176="No data","x",ROUND(IF('Indicator Data'!CD176&gt;T$195,0,IF('Indicator Data'!CD176&lt;T$194,10,(T$195-'Indicator Data'!CD176)/(T$195-T$194)*10)),1))</f>
        <v>2.4</v>
      </c>
      <c r="U173" s="143">
        <f>IF('Indicator Data'!CE176="No data","x",ROUND(IF('Indicator Data'!CE176&gt;U$195,0,IF('Indicator Data'!CE176&lt;U$194,10,(U$195-'Indicator Data'!CE176)/(U$195-U$194)*10)),1))</f>
        <v>10</v>
      </c>
      <c r="V173" s="143" t="str">
        <f>IF('Indicator Data'!CF176="No data","x",ROUND(IF('Indicator Data'!CF176&gt;V$195,0,IF('Indicator Data'!CF176&lt;V$194,10,(V$195-'Indicator Data'!CF176)/(V$195-V$194)*10)),1))</f>
        <v>x</v>
      </c>
      <c r="W173" s="143">
        <f>IF('Indicator Data'!CC176="No data","x",ROUND(IF('Indicator Data'!CC176&gt;W$195,0,IF('Indicator Data'!CC176&lt;W$194,10,(W$195-'Indicator Data'!CC176)/(W$195-W$194)*10)),1))</f>
        <v>7.4</v>
      </c>
      <c r="X173" s="93">
        <f t="shared" si="24"/>
        <v>6.2</v>
      </c>
      <c r="Y173" s="93">
        <f>IF('Indicator Data'!CG176="No data","x",ROUND(IF('Indicator Data'!CG176&gt;Y$195,0,IF('Indicator Data'!CG176&lt;Y$194,10,(Y$195-'Indicator Data'!CG176)/(Y$195-Y$194)*10)),1))</f>
        <v>9.8000000000000007</v>
      </c>
      <c r="Z173" s="93">
        <f>IF('Indicator Data'!CH176="No data","x",ROUND(IF('Indicator Data'!CH176&gt;Z$195,10,IF('Indicator Data'!CH176&lt;Z$194,0,10-(Z$195-'Indicator Data'!CH176)/(Z$195-Z$194)*10)),1))</f>
        <v>2.4</v>
      </c>
      <c r="AA173" s="93">
        <f>IF('Indicator Data'!CI176="No data","x",ROUND(IF('Indicator Data'!CI176&gt;AA$195,0,IF('Indicator Data'!CI176&lt;AA$194,10,(AA$195-'Indicator Data'!CI176)/(AA$195-AA$194)*10)),1))</f>
        <v>10</v>
      </c>
      <c r="AB173" s="94">
        <f t="shared" si="25"/>
        <v>6.7</v>
      </c>
      <c r="AC173" s="95">
        <f t="shared" si="26"/>
        <v>5.9</v>
      </c>
      <c r="AD173" s="177"/>
    </row>
    <row r="174" spans="1:30" s="4" customFormat="1" x14ac:dyDescent="0.25">
      <c r="A174" s="126" t="str">
        <f>'Indicator Data'!A177</f>
        <v>Togo</v>
      </c>
      <c r="B174" s="47" t="str">
        <f>'Indicator Data'!B177</f>
        <v>TGO</v>
      </c>
      <c r="C174" s="93">
        <f>IF('Indicator Data'!BR177="No data","x",ROUND(IF('Indicator Data'!BR177&gt;C$195,0,IF('Indicator Data'!BR177&lt;C$194,10,(C$195-'Indicator Data'!BR177)/(C$195-C$194)*10)),1))</f>
        <v>9.1999999999999993</v>
      </c>
      <c r="D174" s="94">
        <f t="shared" si="18"/>
        <v>9.1999999999999993</v>
      </c>
      <c r="E174" s="93">
        <f>IF('Indicator Data'!BT177="No data","x",ROUND(IF('Indicator Data'!BT177&gt;E$195,0,IF('Indicator Data'!BT177&lt;E$194,10,(E$195-'Indicator Data'!BT177)/(E$195-E$194)*10)),1))</f>
        <v>7</v>
      </c>
      <c r="F174" s="93">
        <f>IF('Indicator Data'!BS177="No data","x",ROUND(IF('Indicator Data'!BS177&gt;F$195,0,IF('Indicator Data'!BS177&lt;F$194,10,(F$195-'Indicator Data'!BS177)/(F$195-F$194)*10)),1))</f>
        <v>7.3</v>
      </c>
      <c r="G174" s="94">
        <f t="shared" si="19"/>
        <v>7.2</v>
      </c>
      <c r="H174" s="95">
        <f t="shared" si="20"/>
        <v>8.1999999999999993</v>
      </c>
      <c r="I174" s="93">
        <f>IF('Indicator Data'!BV177="No data","x",ROUND(IF('Indicator Data'!BV177^2&gt;I$195,0,IF('Indicator Data'!BV177^2&lt;I$194,10,(I$195-'Indicator Data'!BV177^2)/(I$195-I$194)*10)),1))</f>
        <v>6.1</v>
      </c>
      <c r="J174" s="93">
        <f>IF(OR('Indicator Data'!BU177=0,'Indicator Data'!BU177="No data"),"x",ROUND(IF('Indicator Data'!BU177&gt;J$195,0,IF('Indicator Data'!BU177&lt;J$194,10,(J$195-'Indicator Data'!BU177)/(J$195-J$194)*10)),1))</f>
        <v>5.2</v>
      </c>
      <c r="K174" s="93">
        <f>IF('Indicator Data'!BW177="No data","x",ROUND(IF('Indicator Data'!BW177&gt;K$195,0,IF('Indicator Data'!BW177&lt;K$194,10,(K$195-'Indicator Data'!BW177)/(K$195-K$194)*10)),1))</f>
        <v>8.9</v>
      </c>
      <c r="L174" s="93">
        <f>IF('Indicator Data'!BX177="No data","x",ROUND(IF('Indicator Data'!BX177&gt;L$195,0,IF('Indicator Data'!BX177&lt;L$194,10,(L$195-'Indicator Data'!BX177)/(L$195-L$194)*10)),1))</f>
        <v>6.4</v>
      </c>
      <c r="M174" s="94">
        <f t="shared" si="21"/>
        <v>6.7</v>
      </c>
      <c r="N174" s="143">
        <f>IF('Indicator Data'!BY177="No data","x",'Indicator Data'!BY177/'Indicator Data'!CM177*100)</f>
        <v>23.901452472881044</v>
      </c>
      <c r="O174" s="93">
        <f t="shared" si="22"/>
        <v>7.7</v>
      </c>
      <c r="P174" s="93">
        <f>IF('Indicator Data'!BZ177="No data","x",ROUND(IF('Indicator Data'!BZ177&gt;P$195,0,IF('Indicator Data'!BZ177&lt;P$194,10,(P$195-'Indicator Data'!BZ177)/(P$195-P$194)*10)),1))</f>
        <v>9.3000000000000007</v>
      </c>
      <c r="Q174" s="93">
        <f>IF('Indicator Data'!CA177="No data","x",ROUND(IF('Indicator Data'!CA177&gt;Q$195,0,IF('Indicator Data'!CA177&lt;Q$194,10,(Q$195-'Indicator Data'!CA177)/(Q$195-Q$194)*10)),1))</f>
        <v>7</v>
      </c>
      <c r="R174" s="94">
        <f t="shared" si="23"/>
        <v>8</v>
      </c>
      <c r="S174" s="93">
        <f>IF('Indicator Data'!CB177="No data","x",ROUND(IF('Indicator Data'!CB177&gt;S$195,0,IF('Indicator Data'!CB177&lt;S$194,10,(S$195-'Indicator Data'!CB177)/(S$195-S$194)*10)),1))</f>
        <v>9.9</v>
      </c>
      <c r="T174" s="143">
        <f>IF('Indicator Data'!CD177="No data","x",ROUND(IF('Indicator Data'!CD177&gt;T$195,0,IF('Indicator Data'!CD177&lt;T$194,10,(T$195-'Indicator Data'!CD177)/(T$195-T$194)*10)),1))</f>
        <v>1.7</v>
      </c>
      <c r="U174" s="143" t="str">
        <f>IF('Indicator Data'!CE177="No data","x",ROUND(IF('Indicator Data'!CE177&gt;U$195,0,IF('Indicator Data'!CE177&lt;U$194,10,(U$195-'Indicator Data'!CE177)/(U$195-U$194)*10)),1))</f>
        <v>x</v>
      </c>
      <c r="V174" s="143">
        <f>IF('Indicator Data'!CF177="No data","x",ROUND(IF('Indicator Data'!CF177&gt;V$195,0,IF('Indicator Data'!CF177&lt;V$194,10,(V$195-'Indicator Data'!CF177)/(V$195-V$194)*10)),1))</f>
        <v>1.7</v>
      </c>
      <c r="W174" s="143">
        <f>IF('Indicator Data'!CC177="No data","x",ROUND(IF('Indicator Data'!CC177&gt;W$195,0,IF('Indicator Data'!CC177&lt;W$194,10,(W$195-'Indicator Data'!CC177)/(W$195-W$194)*10)),1))</f>
        <v>2.1</v>
      </c>
      <c r="X174" s="93">
        <f t="shared" si="24"/>
        <v>1.7</v>
      </c>
      <c r="Y174" s="93">
        <f>IF('Indicator Data'!CG177="No data","x",ROUND(IF('Indicator Data'!CG177&gt;Y$195,0,IF('Indicator Data'!CG177&lt;Y$194,10,(Y$195-'Indicator Data'!CG177)/(Y$195-Y$194)*10)),1))</f>
        <v>9.8000000000000007</v>
      </c>
      <c r="Z174" s="93">
        <f>IF('Indicator Data'!CH177="No data","x",ROUND(IF('Indicator Data'!CH177&gt;Z$195,10,IF('Indicator Data'!CH177&lt;Z$194,0,10-(Z$195-'Indicator Data'!CH177)/(Z$195-Z$194)*10)),1))</f>
        <v>4.0999999999999996</v>
      </c>
      <c r="AA174" s="93">
        <f>IF('Indicator Data'!CI177="No data","x",ROUND(IF('Indicator Data'!CI177&gt;AA$195,0,IF('Indicator Data'!CI177&lt;AA$194,10,(AA$195-'Indicator Data'!CI177)/(AA$195-AA$194)*10)),1))</f>
        <v>10</v>
      </c>
      <c r="AB174" s="94">
        <f t="shared" si="25"/>
        <v>6.4</v>
      </c>
      <c r="AC174" s="95">
        <f t="shared" si="26"/>
        <v>7</v>
      </c>
      <c r="AD174" s="177"/>
    </row>
    <row r="175" spans="1:30" s="4" customFormat="1" x14ac:dyDescent="0.25">
      <c r="A175" s="126" t="str">
        <f>'Indicator Data'!A178</f>
        <v>Tonga</v>
      </c>
      <c r="B175" s="47" t="str">
        <f>'Indicator Data'!B178</f>
        <v>TON</v>
      </c>
      <c r="C175" s="93">
        <f>IF('Indicator Data'!BR178="No data","x",ROUND(IF('Indicator Data'!BR178&gt;C$195,0,IF('Indicator Data'!BR178&lt;C$194,10,(C$195-'Indicator Data'!BR178)/(C$195-C$194)*10)),1))</f>
        <v>5.8</v>
      </c>
      <c r="D175" s="94">
        <f t="shared" si="18"/>
        <v>5.8</v>
      </c>
      <c r="E175" s="93" t="str">
        <f>IF('Indicator Data'!BT178="No data","x",ROUND(IF('Indicator Data'!BT178&gt;E$195,0,IF('Indicator Data'!BT178&lt;E$194,10,(E$195-'Indicator Data'!BT178)/(E$195-E$194)*10)),1))</f>
        <v>x</v>
      </c>
      <c r="F175" s="93">
        <f>IF('Indicator Data'!BS178="No data","x",ROUND(IF('Indicator Data'!BS178&gt;F$195,0,IF('Indicator Data'!BS178&lt;F$194,10,(F$195-'Indicator Data'!BS178)/(F$195-F$194)*10)),1))</f>
        <v>5.4</v>
      </c>
      <c r="G175" s="94">
        <f t="shared" si="19"/>
        <v>5.4</v>
      </c>
      <c r="H175" s="95">
        <f t="shared" si="20"/>
        <v>5.6</v>
      </c>
      <c r="I175" s="93">
        <f>IF('Indicator Data'!BV178="No data","x",ROUND(IF('Indicator Data'!BV178^2&gt;I$195,0,IF('Indicator Data'!BV178^2&lt;I$194,10,(I$195-'Indicator Data'!BV178^2)/(I$195-I$194)*10)),1))</f>
        <v>0.1</v>
      </c>
      <c r="J175" s="93">
        <f>IF(OR('Indicator Data'!BU178=0,'Indicator Data'!BU178="No data"),"x",ROUND(IF('Indicator Data'!BU178&gt;J$195,0,IF('Indicator Data'!BU178&lt;J$194,10,(J$195-'Indicator Data'!BU178)/(J$195-J$194)*10)),1))</f>
        <v>0.2</v>
      </c>
      <c r="K175" s="93">
        <f>IF('Indicator Data'!BW178="No data","x",ROUND(IF('Indicator Data'!BW178&gt;K$195,0,IF('Indicator Data'!BW178&lt;K$194,10,(K$195-'Indicator Data'!BW178)/(K$195-K$194)*10)),1))</f>
        <v>6</v>
      </c>
      <c r="L175" s="93">
        <f>IF('Indicator Data'!BX178="No data","x",ROUND(IF('Indicator Data'!BX178&gt;L$195,0,IF('Indicator Data'!BX178&lt;L$194,10,(L$195-'Indicator Data'!BX178)/(L$195-L$194)*10)),1))</f>
        <v>6.4</v>
      </c>
      <c r="M175" s="94">
        <f t="shared" si="21"/>
        <v>3.2</v>
      </c>
      <c r="N175" s="143">
        <f>IF('Indicator Data'!BY178="No data","x",'Indicator Data'!BY178/'Indicator Data'!CM178*100)</f>
        <v>100</v>
      </c>
      <c r="O175" s="93">
        <f t="shared" si="22"/>
        <v>0</v>
      </c>
      <c r="P175" s="93">
        <f>IF('Indicator Data'!BZ178="No data","x",ROUND(IF('Indicator Data'!BZ178&gt;P$195,0,IF('Indicator Data'!BZ178&lt;P$194,10,(P$195-'Indicator Data'!BZ178)/(P$195-P$194)*10)),1))</f>
        <v>0.7</v>
      </c>
      <c r="Q175" s="93">
        <f>IF('Indicator Data'!CA178="No data","x",ROUND(IF('Indicator Data'!CA178&gt;Q$195,0,IF('Indicator Data'!CA178&lt;Q$194,10,(Q$195-'Indicator Data'!CA178)/(Q$195-Q$194)*10)),1))</f>
        <v>0</v>
      </c>
      <c r="R175" s="94">
        <f t="shared" si="23"/>
        <v>0.2</v>
      </c>
      <c r="S175" s="93">
        <f>IF('Indicator Data'!CB178="No data","x",ROUND(IF('Indicator Data'!CB178&gt;S$195,0,IF('Indicator Data'!CB178&lt;S$194,10,(S$195-'Indicator Data'!CB178)/(S$195-S$194)*10)),1))</f>
        <v>8.6999999999999993</v>
      </c>
      <c r="T175" s="143">
        <f>IF('Indicator Data'!CD178="No data","x",ROUND(IF('Indicator Data'!CD178&gt;T$195,0,IF('Indicator Data'!CD178&lt;T$194,10,(T$195-'Indicator Data'!CD178)/(T$195-T$194)*10)),1))</f>
        <v>3.6</v>
      </c>
      <c r="U175" s="143">
        <f>IF('Indicator Data'!CE178="No data","x",ROUND(IF('Indicator Data'!CE178&gt;U$195,0,IF('Indicator Data'!CE178&lt;U$194,10,(U$195-'Indicator Data'!CE178)/(U$195-U$194)*10)),1))</f>
        <v>2.4</v>
      </c>
      <c r="V175" s="143" t="str">
        <f>IF('Indicator Data'!CF178="No data","x",ROUND(IF('Indicator Data'!CF178&gt;V$195,0,IF('Indicator Data'!CF178&lt;V$194,10,(V$195-'Indicator Data'!CF178)/(V$195-V$194)*10)),1))</f>
        <v>x</v>
      </c>
      <c r="W175" s="143">
        <f>IF('Indicator Data'!CC178="No data","x",ROUND(IF('Indicator Data'!CC178&gt;W$195,0,IF('Indicator Data'!CC178&lt;W$194,10,(W$195-'Indicator Data'!CC178)/(W$195-W$194)*10)),1))</f>
        <v>3.6</v>
      </c>
      <c r="X175" s="93">
        <f t="shared" si="24"/>
        <v>3</v>
      </c>
      <c r="Y175" s="93">
        <f>IF('Indicator Data'!CG178="No data","x",ROUND(IF('Indicator Data'!CG178&gt;Y$195,0,IF('Indicator Data'!CG178&lt;Y$194,10,(Y$195-'Indicator Data'!CG178)/(Y$195-Y$194)*10)),1))</f>
        <v>9.1</v>
      </c>
      <c r="Z175" s="93">
        <f>IF('Indicator Data'!CH178="No data","x",ROUND(IF('Indicator Data'!CH178&gt;Z$195,10,IF('Indicator Data'!CH178&lt;Z$194,0,10-(Z$195-'Indicator Data'!CH178)/(Z$195-Z$194)*10)),1))</f>
        <v>1.4</v>
      </c>
      <c r="AA175" s="93">
        <f>IF('Indicator Data'!CI178="No data","x",ROUND(IF('Indicator Data'!CI178&gt;AA$195,0,IF('Indicator Data'!CI178&lt;AA$194,10,(AA$195-'Indicator Data'!CI178)/(AA$195-AA$194)*10)),1))</f>
        <v>10</v>
      </c>
      <c r="AB175" s="94">
        <f t="shared" si="25"/>
        <v>5.6</v>
      </c>
      <c r="AC175" s="95">
        <f t="shared" si="26"/>
        <v>3</v>
      </c>
      <c r="AD175" s="177"/>
    </row>
    <row r="176" spans="1:30" s="4" customFormat="1" x14ac:dyDescent="0.25">
      <c r="A176" s="126" t="str">
        <f>'Indicator Data'!A179</f>
        <v>Trinidad and Tobago</v>
      </c>
      <c r="B176" s="47" t="str">
        <f>'Indicator Data'!B179</f>
        <v>TTO</v>
      </c>
      <c r="C176" s="93">
        <f>IF('Indicator Data'!BR179="No data","x",ROUND(IF('Indicator Data'!BR179&gt;C$195,0,IF('Indicator Data'!BR179&lt;C$194,10,(C$195-'Indicator Data'!BR179)/(C$195-C$194)*10)),1))</f>
        <v>4.4000000000000004</v>
      </c>
      <c r="D176" s="94">
        <f t="shared" si="18"/>
        <v>4.4000000000000004</v>
      </c>
      <c r="E176" s="93">
        <f>IF('Indicator Data'!BT179="No data","x",ROUND(IF('Indicator Data'!BT179&gt;E$195,0,IF('Indicator Data'!BT179&lt;E$194,10,(E$195-'Indicator Data'!BT179)/(E$195-E$194)*10)),1))</f>
        <v>5.9</v>
      </c>
      <c r="F176" s="93">
        <f>IF('Indicator Data'!BS179="No data","x",ROUND(IF('Indicator Data'!BS179&gt;F$195,0,IF('Indicator Data'!BS179&lt;F$194,10,(F$195-'Indicator Data'!BS179)/(F$195-F$194)*10)),1))</f>
        <v>4.5</v>
      </c>
      <c r="G176" s="94">
        <f t="shared" si="19"/>
        <v>5.2</v>
      </c>
      <c r="H176" s="95">
        <f t="shared" si="20"/>
        <v>4.8</v>
      </c>
      <c r="I176" s="93">
        <f>IF('Indicator Data'!BV179="No data","x",ROUND(IF('Indicator Data'!BV179^2&gt;I$195,0,IF('Indicator Data'!BV179^2&lt;I$194,10,(I$195-'Indicator Data'!BV179^2)/(I$195-I$194)*10)),1))</f>
        <v>0.2</v>
      </c>
      <c r="J176" s="93">
        <f>IF(OR('Indicator Data'!BU179=0,'Indicator Data'!BU179="No data"),"x",ROUND(IF('Indicator Data'!BU179&gt;J$195,0,IF('Indicator Data'!BU179&lt;J$194,10,(J$195-'Indicator Data'!BU179)/(J$195-J$194)*10)),1))</f>
        <v>0</v>
      </c>
      <c r="K176" s="93">
        <f>IF('Indicator Data'!BW179="No data","x",ROUND(IF('Indicator Data'!BW179&gt;K$195,0,IF('Indicator Data'!BW179&lt;K$194,10,(K$195-'Indicator Data'!BW179)/(K$195-K$194)*10)),1))</f>
        <v>2.7</v>
      </c>
      <c r="L176" s="93">
        <f>IF('Indicator Data'!BX179="No data","x",ROUND(IF('Indicator Data'!BX179&gt;L$195,0,IF('Indicator Data'!BX179&lt;L$194,10,(L$195-'Indicator Data'!BX179)/(L$195-L$194)*10)),1))</f>
        <v>2</v>
      </c>
      <c r="M176" s="94">
        <f t="shared" si="21"/>
        <v>1.2</v>
      </c>
      <c r="N176" s="143">
        <f>IF('Indicator Data'!BY179="No data","x",'Indicator Data'!BY179/'Indicator Data'!CM179*100)</f>
        <v>173.48927875243666</v>
      </c>
      <c r="O176" s="93">
        <f t="shared" si="22"/>
        <v>0</v>
      </c>
      <c r="P176" s="93">
        <f>IF('Indicator Data'!BZ179="No data","x",ROUND(IF('Indicator Data'!BZ179&gt;P$195,0,IF('Indicator Data'!BZ179&lt;P$194,10,(P$195-'Indicator Data'!BZ179)/(P$195-P$194)*10)),1))</f>
        <v>0.7</v>
      </c>
      <c r="Q176" s="93">
        <f>IF('Indicator Data'!CA179="No data","x",ROUND(IF('Indicator Data'!CA179&gt;Q$195,0,IF('Indicator Data'!CA179&lt;Q$194,10,(Q$195-'Indicator Data'!CA179)/(Q$195-Q$194)*10)),1))</f>
        <v>0.4</v>
      </c>
      <c r="R176" s="94">
        <f t="shared" si="23"/>
        <v>0.4</v>
      </c>
      <c r="S176" s="93">
        <f>IF('Indicator Data'!CB179="No data","x",ROUND(IF('Indicator Data'!CB179&gt;S$195,0,IF('Indicator Data'!CB179&lt;S$194,10,(S$195-'Indicator Data'!CB179)/(S$195-S$194)*10)),1))</f>
        <v>3.3</v>
      </c>
      <c r="T176" s="143">
        <f>IF('Indicator Data'!CD179="No data","x",ROUND(IF('Indicator Data'!CD179&gt;T$195,0,IF('Indicator Data'!CD179&lt;T$194,10,(T$195-'Indicator Data'!CD179)/(T$195-T$194)*10)),1))</f>
        <v>0.3</v>
      </c>
      <c r="U176" s="143">
        <f>IF('Indicator Data'!CE179="No data","x",ROUND(IF('Indicator Data'!CE179&gt;U$195,0,IF('Indicator Data'!CE179&lt;U$194,10,(U$195-'Indicator Data'!CE179)/(U$195-U$194)*10)),1))</f>
        <v>5.8</v>
      </c>
      <c r="V176" s="143">
        <f>IF('Indicator Data'!CF179="No data","x",ROUND(IF('Indicator Data'!CF179&gt;V$195,0,IF('Indicator Data'!CF179&lt;V$194,10,(V$195-'Indicator Data'!CF179)/(V$195-V$194)*10)),1))</f>
        <v>1.4</v>
      </c>
      <c r="W176" s="143">
        <f>IF('Indicator Data'!CC179="No data","x",ROUND(IF('Indicator Data'!CC179&gt;W$195,0,IF('Indicator Data'!CC179&lt;W$194,10,(W$195-'Indicator Data'!CC179)/(W$195-W$194)*10)),1))</f>
        <v>1.5</v>
      </c>
      <c r="X176" s="93">
        <f t="shared" si="24"/>
        <v>2.5</v>
      </c>
      <c r="Y176" s="93">
        <f>IF('Indicator Data'!CG179="No data","x",ROUND(IF('Indicator Data'!CG179&gt;Y$195,0,IF('Indicator Data'!CG179&lt;Y$194,10,(Y$195-'Indicator Data'!CG179)/(Y$195-Y$194)*10)),1))</f>
        <v>2.8</v>
      </c>
      <c r="Z176" s="93">
        <f>IF('Indicator Data'!CH179="No data","x",ROUND(IF('Indicator Data'!CH179&gt;Z$195,10,IF('Indicator Data'!CH179&lt;Z$194,0,10-(Z$195-'Indicator Data'!CH179)/(Z$195-Z$194)*10)),1))</f>
        <v>0.7</v>
      </c>
      <c r="AA176" s="93">
        <f>IF('Indicator Data'!CI179="No data","x",ROUND(IF('Indicator Data'!CI179&gt;AA$195,0,IF('Indicator Data'!CI179&lt;AA$194,10,(AA$195-'Indicator Data'!CI179)/(AA$195-AA$194)*10)),1))</f>
        <v>10</v>
      </c>
      <c r="AB176" s="94">
        <f t="shared" si="25"/>
        <v>2.2999999999999998</v>
      </c>
      <c r="AC176" s="95">
        <f t="shared" si="26"/>
        <v>1.3</v>
      </c>
      <c r="AD176" s="177"/>
    </row>
    <row r="177" spans="1:30" s="4" customFormat="1" x14ac:dyDescent="0.25">
      <c r="A177" s="126" t="str">
        <f>'Indicator Data'!A180</f>
        <v>Tunisia</v>
      </c>
      <c r="B177" s="47" t="str">
        <f>'Indicator Data'!B180</f>
        <v>TUN</v>
      </c>
      <c r="C177" s="93">
        <f>IF('Indicator Data'!BR180="No data","x",ROUND(IF('Indicator Data'!BR180&gt;C$195,0,IF('Indicator Data'!BR180&lt;C$194,10,(C$195-'Indicator Data'!BR180)/(C$195-C$194)*10)),1))</f>
        <v>6.4</v>
      </c>
      <c r="D177" s="94">
        <f t="shared" si="18"/>
        <v>6.4</v>
      </c>
      <c r="E177" s="93">
        <f>IF('Indicator Data'!BT180="No data","x",ROUND(IF('Indicator Data'!BT180&gt;E$195,0,IF('Indicator Data'!BT180&lt;E$194,10,(E$195-'Indicator Data'!BT180)/(E$195-E$194)*10)),1))</f>
        <v>5.7</v>
      </c>
      <c r="F177" s="93">
        <f>IF('Indicator Data'!BS180="No data","x",ROUND(IF('Indicator Data'!BS180&gt;F$195,0,IF('Indicator Data'!BS180&lt;F$194,10,(F$195-'Indicator Data'!BS180)/(F$195-F$194)*10)),1))</f>
        <v>5.0999999999999996</v>
      </c>
      <c r="G177" s="94">
        <f t="shared" si="19"/>
        <v>5.4</v>
      </c>
      <c r="H177" s="95">
        <f t="shared" si="20"/>
        <v>5.9</v>
      </c>
      <c r="I177" s="93">
        <f>IF('Indicator Data'!BV180="No data","x",ROUND(IF('Indicator Data'!BV180^2&gt;I$195,0,IF('Indicator Data'!BV180^2&lt;I$194,10,(I$195-'Indicator Data'!BV180^2)/(I$195-I$194)*10)),1))</f>
        <v>3.8</v>
      </c>
      <c r="J177" s="93">
        <f>IF(OR('Indicator Data'!BU180=0,'Indicator Data'!BU180="No data"),"x",ROUND(IF('Indicator Data'!BU180&gt;J$195,0,IF('Indicator Data'!BU180&lt;J$194,10,(J$195-'Indicator Data'!BU180)/(J$195-J$194)*10)),1))</f>
        <v>0</v>
      </c>
      <c r="K177" s="93">
        <f>IF('Indicator Data'!BW180="No data","x",ROUND(IF('Indicator Data'!BW180&gt;K$195,0,IF('Indicator Data'!BW180&lt;K$194,10,(K$195-'Indicator Data'!BW180)/(K$195-K$194)*10)),1))</f>
        <v>5</v>
      </c>
      <c r="L177" s="93">
        <f>IF('Indicator Data'!BX180="No data","x",ROUND(IF('Indicator Data'!BX180&gt;L$195,0,IF('Indicator Data'!BX180&lt;L$194,10,(L$195-'Indicator Data'!BX180)/(L$195-L$194)*10)),1))</f>
        <v>3.8</v>
      </c>
      <c r="M177" s="94">
        <f t="shared" si="21"/>
        <v>3.2</v>
      </c>
      <c r="N177" s="143">
        <f>IF('Indicator Data'!BY180="No data","x",'Indicator Data'!BY180/'Indicator Data'!CM180*100)</f>
        <v>35.401647785787851</v>
      </c>
      <c r="O177" s="93">
        <f t="shared" si="22"/>
        <v>6.5</v>
      </c>
      <c r="P177" s="93">
        <f>IF('Indicator Data'!BZ180="No data","x",ROUND(IF('Indicator Data'!BZ180&gt;P$195,0,IF('Indicator Data'!BZ180&lt;P$194,10,(P$195-'Indicator Data'!BZ180)/(P$195-P$194)*10)),1))</f>
        <v>1</v>
      </c>
      <c r="Q177" s="93">
        <f>IF('Indicator Data'!CA180="No data","x",ROUND(IF('Indicator Data'!CA180&gt;Q$195,0,IF('Indicator Data'!CA180&lt;Q$194,10,(Q$195-'Indicator Data'!CA180)/(Q$195-Q$194)*10)),1))</f>
        <v>0.7</v>
      </c>
      <c r="R177" s="94">
        <f t="shared" si="23"/>
        <v>2.7</v>
      </c>
      <c r="S177" s="93">
        <f>IF('Indicator Data'!CB180="No data","x",ROUND(IF('Indicator Data'!CB180&gt;S$195,0,IF('Indicator Data'!CB180&lt;S$194,10,(S$195-'Indicator Data'!CB180)/(S$195-S$194)*10)),1))</f>
        <v>6.8</v>
      </c>
      <c r="T177" s="143">
        <f>IF('Indicator Data'!CD180="No data","x",ROUND(IF('Indicator Data'!CD180&gt;T$195,0,IF('Indicator Data'!CD180&lt;T$194,10,(T$195-'Indicator Data'!CD180)/(T$195-T$194)*10)),1))</f>
        <v>0.2</v>
      </c>
      <c r="U177" s="143">
        <f>IF('Indicator Data'!CE180="No data","x",ROUND(IF('Indicator Data'!CE180&gt;U$195,0,IF('Indicator Data'!CE180&lt;U$194,10,(U$195-'Indicator Data'!CE180)/(U$195-U$194)*10)),1))</f>
        <v>0.3</v>
      </c>
      <c r="V177" s="143" t="str">
        <f>IF('Indicator Data'!CF180="No data","x",ROUND(IF('Indicator Data'!CF180&gt;V$195,0,IF('Indicator Data'!CF180&lt;V$194,10,(V$195-'Indicator Data'!CF180)/(V$195-V$194)*10)),1))</f>
        <v>x</v>
      </c>
      <c r="W177" s="143">
        <f>IF('Indicator Data'!CC180="No data","x",ROUND(IF('Indicator Data'!CC180&gt;W$195,0,IF('Indicator Data'!CC180&lt;W$194,10,(W$195-'Indicator Data'!CC180)/(W$195-W$194)*10)),1))</f>
        <v>0.3</v>
      </c>
      <c r="X177" s="93">
        <f t="shared" si="24"/>
        <v>0.25</v>
      </c>
      <c r="Y177" s="93">
        <f>IF('Indicator Data'!CG180="No data","x",ROUND(IF('Indicator Data'!CG180&gt;Y$195,0,IF('Indicator Data'!CG180&lt;Y$194,10,(Y$195-'Indicator Data'!CG180)/(Y$195-Y$194)*10)),1))</f>
        <v>7.4</v>
      </c>
      <c r="Z177" s="93">
        <f>IF('Indicator Data'!CH180="No data","x",ROUND(IF('Indicator Data'!CH180&gt;Z$195,10,IF('Indicator Data'!CH180&lt;Z$194,0,10-(Z$195-'Indicator Data'!CH180)/(Z$195-Z$194)*10)),1))</f>
        <v>0.7</v>
      </c>
      <c r="AA177" s="93">
        <f>IF('Indicator Data'!CI180="No data","x",ROUND(IF('Indicator Data'!CI180&gt;AA$195,0,IF('Indicator Data'!CI180&lt;AA$194,10,(AA$195-'Indicator Data'!CI180)/(AA$195-AA$194)*10)),1))</f>
        <v>10</v>
      </c>
      <c r="AB177" s="94">
        <f t="shared" si="25"/>
        <v>3.8</v>
      </c>
      <c r="AC177" s="95">
        <f t="shared" si="26"/>
        <v>3.2</v>
      </c>
      <c r="AD177" s="177"/>
    </row>
    <row r="178" spans="1:30" s="4" customFormat="1" x14ac:dyDescent="0.25">
      <c r="A178" s="126" t="str">
        <f>'Indicator Data'!A181</f>
        <v>Turkey</v>
      </c>
      <c r="B178" s="47" t="str">
        <f>'Indicator Data'!B181</f>
        <v>TUR</v>
      </c>
      <c r="C178" s="93">
        <f>IF('Indicator Data'!BR181="No data","x",ROUND(IF('Indicator Data'!BR181&gt;C$195,0,IF('Indicator Data'!BR181&lt;C$194,10,(C$195-'Indicator Data'!BR181)/(C$195-C$194)*10)),1))</f>
        <v>2.1</v>
      </c>
      <c r="D178" s="94">
        <f t="shared" si="18"/>
        <v>2.1</v>
      </c>
      <c r="E178" s="93">
        <f>IF('Indicator Data'!BT181="No data","x",ROUND(IF('Indicator Data'!BT181&gt;E$195,0,IF('Indicator Data'!BT181&lt;E$194,10,(E$195-'Indicator Data'!BT181)/(E$195-E$194)*10)),1))</f>
        <v>5.9</v>
      </c>
      <c r="F178" s="93">
        <f>IF('Indicator Data'!BS181="No data","x",ROUND(IF('Indicator Data'!BS181&gt;F$195,0,IF('Indicator Data'!BS181&lt;F$194,10,(F$195-'Indicator Data'!BS181)/(F$195-F$194)*10)),1))</f>
        <v>4.9000000000000004</v>
      </c>
      <c r="G178" s="94">
        <f t="shared" si="19"/>
        <v>5.4</v>
      </c>
      <c r="H178" s="95">
        <f t="shared" si="20"/>
        <v>3.8</v>
      </c>
      <c r="I178" s="93">
        <f>IF('Indicator Data'!BV181="No data","x",ROUND(IF('Indicator Data'!BV181^2&gt;I$195,0,IF('Indicator Data'!BV181^2&lt;I$194,10,(I$195-'Indicator Data'!BV181^2)/(I$195-I$194)*10)),1))</f>
        <v>0.9</v>
      </c>
      <c r="J178" s="93">
        <f>IF(OR('Indicator Data'!BU181=0,'Indicator Data'!BU181="No data"),"x",ROUND(IF('Indicator Data'!BU181&gt;J$195,0,IF('Indicator Data'!BU181&lt;J$194,10,(J$195-'Indicator Data'!BU181)/(J$195-J$194)*10)),1))</f>
        <v>0</v>
      </c>
      <c r="K178" s="93">
        <f>IF('Indicator Data'!BW181="No data","x",ROUND(IF('Indicator Data'!BW181&gt;K$195,0,IF('Indicator Data'!BW181&lt;K$194,10,(K$195-'Indicator Data'!BW181)/(K$195-K$194)*10)),1))</f>
        <v>4.2</v>
      </c>
      <c r="L178" s="93">
        <f>IF('Indicator Data'!BX181="No data","x",ROUND(IF('Indicator Data'!BX181&gt;L$195,0,IF('Indicator Data'!BX181&lt;L$194,10,(L$195-'Indicator Data'!BX181)/(L$195-L$194)*10)),1))</f>
        <v>5.3</v>
      </c>
      <c r="M178" s="94">
        <f t="shared" si="21"/>
        <v>2.6</v>
      </c>
      <c r="N178" s="143">
        <f>IF('Indicator Data'!BY181="No data","x",'Indicator Data'!BY181/'Indicator Data'!CM181*100)</f>
        <v>51.973025999506262</v>
      </c>
      <c r="O178" s="93">
        <f t="shared" si="22"/>
        <v>4.9000000000000004</v>
      </c>
      <c r="P178" s="93">
        <f>IF('Indicator Data'!BZ181="No data","x",ROUND(IF('Indicator Data'!BZ181&gt;P$195,0,IF('Indicator Data'!BZ181&lt;P$194,10,(P$195-'Indicator Data'!BZ181)/(P$195-P$194)*10)),1))</f>
        <v>0.3</v>
      </c>
      <c r="Q178" s="93">
        <f>IF('Indicator Data'!CA181="No data","x",ROUND(IF('Indicator Data'!CA181&gt;Q$195,0,IF('Indicator Data'!CA181&lt;Q$194,10,(Q$195-'Indicator Data'!CA181)/(Q$195-Q$194)*10)),1))</f>
        <v>0.2</v>
      </c>
      <c r="R178" s="94">
        <f t="shared" si="23"/>
        <v>1.8</v>
      </c>
      <c r="S178" s="93">
        <f>IF('Indicator Data'!CB181="No data","x",ROUND(IF('Indicator Data'!CB181&gt;S$195,0,IF('Indicator Data'!CB181&lt;S$194,10,(S$195-'Indicator Data'!CB181)/(S$195-S$194)*10)),1))</f>
        <v>5.6</v>
      </c>
      <c r="T178" s="143">
        <f>IF('Indicator Data'!CD181="No data","x",ROUND(IF('Indicator Data'!CD181&gt;T$195,0,IF('Indicator Data'!CD181&lt;T$194,10,(T$195-'Indicator Data'!CD181)/(T$195-T$194)*10)),1))</f>
        <v>0.2</v>
      </c>
      <c r="U178" s="143">
        <f>IF('Indicator Data'!CE181="No data","x",ROUND(IF('Indicator Data'!CE181&gt;U$195,0,IF('Indicator Data'!CE181&lt;U$194,10,(U$195-'Indicator Data'!CE181)/(U$195-U$194)*10)),1))</f>
        <v>2.4</v>
      </c>
      <c r="V178" s="143">
        <f>IF('Indicator Data'!CF181="No data","x",ROUND(IF('Indicator Data'!CF181&gt;V$195,0,IF('Indicator Data'!CF181&lt;V$194,10,(V$195-'Indicator Data'!CF181)/(V$195-V$194)*10)),1))</f>
        <v>0.2</v>
      </c>
      <c r="W178" s="143">
        <f>IF('Indicator Data'!CC181="No data","x",ROUND(IF('Indicator Data'!CC181&gt;W$195,0,IF('Indicator Data'!CC181&lt;W$194,10,(W$195-'Indicator Data'!CC181)/(W$195-W$194)*10)),1))</f>
        <v>0.8</v>
      </c>
      <c r="X178" s="93">
        <f t="shared" si="24"/>
        <v>0.93333333333333346</v>
      </c>
      <c r="Y178" s="93">
        <f>IF('Indicator Data'!CG181="No data","x",ROUND(IF('Indicator Data'!CG181&gt;Y$195,0,IF('Indicator Data'!CG181&lt;Y$194,10,(Y$195-'Indicator Data'!CG181)/(Y$195-Y$194)*10)),1))</f>
        <v>6.5</v>
      </c>
      <c r="Z178" s="93">
        <f>IF('Indicator Data'!CH181="No data","x",ROUND(IF('Indicator Data'!CH181&gt;Z$195,10,IF('Indicator Data'!CH181&lt;Z$194,0,10-(Z$195-'Indicator Data'!CH181)/(Z$195-Z$194)*10)),1))</f>
        <v>0.2</v>
      </c>
      <c r="AA178" s="93">
        <f>IF('Indicator Data'!CI181="No data","x",ROUND(IF('Indicator Data'!CI181&gt;AA$195,0,IF('Indicator Data'!CI181&lt;AA$194,10,(AA$195-'Indicator Data'!CI181)/(AA$195-AA$194)*10)),1))</f>
        <v>10</v>
      </c>
      <c r="AB178" s="94">
        <f t="shared" si="25"/>
        <v>3.3</v>
      </c>
      <c r="AC178" s="95">
        <f t="shared" si="26"/>
        <v>2.6</v>
      </c>
      <c r="AD178" s="177"/>
    </row>
    <row r="179" spans="1:30" s="4" customFormat="1" x14ac:dyDescent="0.25">
      <c r="A179" s="126" t="str">
        <f>'Indicator Data'!A182</f>
        <v>Turkmenistan</v>
      </c>
      <c r="B179" s="47" t="str">
        <f>'Indicator Data'!B182</f>
        <v>TKM</v>
      </c>
      <c r="C179" s="93" t="str">
        <f>IF('Indicator Data'!BR182="No data","x",ROUND(IF('Indicator Data'!BR182&gt;C$195,0,IF('Indicator Data'!BR182&lt;C$194,10,(C$195-'Indicator Data'!BR182)/(C$195-C$194)*10)),1))</f>
        <v>x</v>
      </c>
      <c r="D179" s="94" t="str">
        <f t="shared" si="18"/>
        <v>x</v>
      </c>
      <c r="E179" s="93">
        <f>IF('Indicator Data'!BT182="No data","x",ROUND(IF('Indicator Data'!BT182&gt;E$195,0,IF('Indicator Data'!BT182&lt;E$194,10,(E$195-'Indicator Data'!BT182)/(E$195-E$194)*10)),1))</f>
        <v>8</v>
      </c>
      <c r="F179" s="93">
        <f>IF('Indicator Data'!BS182="No data","x",ROUND(IF('Indicator Data'!BS182&gt;F$195,0,IF('Indicator Data'!BS182&lt;F$194,10,(F$195-'Indicator Data'!BS182)/(F$195-F$194)*10)),1))</f>
        <v>7.4</v>
      </c>
      <c r="G179" s="94">
        <f t="shared" si="19"/>
        <v>7.7</v>
      </c>
      <c r="H179" s="95">
        <f t="shared" si="20"/>
        <v>7.7</v>
      </c>
      <c r="I179" s="93">
        <f>IF('Indicator Data'!BV182="No data","x",ROUND(IF('Indicator Data'!BV182^2&gt;I$195,0,IF('Indicator Data'!BV182^2&lt;I$194,10,(I$195-'Indicator Data'!BV182^2)/(I$195-I$194)*10)),1))</f>
        <v>0.1</v>
      </c>
      <c r="J179" s="93">
        <f>IF(OR('Indicator Data'!BU182=0,'Indicator Data'!BU182="No data"),"x",ROUND(IF('Indicator Data'!BU182&gt;J$195,0,IF('Indicator Data'!BU182&lt;J$194,10,(J$195-'Indicator Data'!BU182)/(J$195-J$194)*10)),1))</f>
        <v>0</v>
      </c>
      <c r="K179" s="93">
        <f>IF('Indicator Data'!BW182="No data","x",ROUND(IF('Indicator Data'!BW182&gt;K$195,0,IF('Indicator Data'!BW182&lt;K$194,10,(K$195-'Indicator Data'!BW182)/(K$195-K$194)*10)),1))</f>
        <v>8.1999999999999993</v>
      </c>
      <c r="L179" s="93">
        <f>IF('Indicator Data'!BX182="No data","x",ROUND(IF('Indicator Data'!BX182&gt;L$195,0,IF('Indicator Data'!BX182&lt;L$194,10,(L$195-'Indicator Data'!BX182)/(L$195-L$194)*10)),1))</f>
        <v>2.2000000000000002</v>
      </c>
      <c r="M179" s="94">
        <f t="shared" si="21"/>
        <v>2.6</v>
      </c>
      <c r="N179" s="143">
        <f>IF('Indicator Data'!BY182="No data","x",'Indicator Data'!BY182/'Indicator Data'!CM182*100)</f>
        <v>4.2559530142787221</v>
      </c>
      <c r="O179" s="93">
        <f t="shared" si="22"/>
        <v>9.6999999999999993</v>
      </c>
      <c r="P179" s="93">
        <f>IF('Indicator Data'!BZ182="No data","x",ROUND(IF('Indicator Data'!BZ182&gt;P$195,0,IF('Indicator Data'!BZ182&lt;P$194,10,(P$195-'Indicator Data'!BZ182)/(P$195-P$194)*10)),1))</f>
        <v>0.1</v>
      </c>
      <c r="Q179" s="93">
        <f>IF('Indicator Data'!CA182="No data","x",ROUND(IF('Indicator Data'!CA182&gt;Q$195,0,IF('Indicator Data'!CA182&lt;Q$194,10,(Q$195-'Indicator Data'!CA182)/(Q$195-Q$194)*10)),1))</f>
        <v>0.2</v>
      </c>
      <c r="R179" s="94">
        <f t="shared" si="23"/>
        <v>3.3</v>
      </c>
      <c r="S179" s="93">
        <f>IF('Indicator Data'!CB182="No data","x",ROUND(IF('Indicator Data'!CB182&gt;S$195,0,IF('Indicator Data'!CB182&lt;S$194,10,(S$195-'Indicator Data'!CB182)/(S$195-S$194)*10)),1))</f>
        <v>4.4000000000000004</v>
      </c>
      <c r="T179" s="143">
        <f>IF('Indicator Data'!CD182="No data","x",ROUND(IF('Indicator Data'!CD182&gt;T$195,0,IF('Indicator Data'!CD182&lt;T$194,10,(T$195-'Indicator Data'!CD182)/(T$195-T$194)*10)),1))</f>
        <v>0.2</v>
      </c>
      <c r="U179" s="143">
        <f>IF('Indicator Data'!CE182="No data","x",ROUND(IF('Indicator Data'!CE182&gt;U$195,0,IF('Indicator Data'!CE182&lt;U$194,10,(U$195-'Indicator Data'!CE182)/(U$195-U$194)*10)),1))</f>
        <v>0</v>
      </c>
      <c r="V179" s="143" t="str">
        <f>IF('Indicator Data'!CF182="No data","x",ROUND(IF('Indicator Data'!CF182&gt;V$195,0,IF('Indicator Data'!CF182&lt;V$194,10,(V$195-'Indicator Data'!CF182)/(V$195-V$194)*10)),1))</f>
        <v>x</v>
      </c>
      <c r="W179" s="143">
        <f>IF('Indicator Data'!CC182="No data","x",ROUND(IF('Indicator Data'!CC182&gt;W$195,0,IF('Indicator Data'!CC182&lt;W$194,10,(W$195-'Indicator Data'!CC182)/(W$195-W$194)*10)),1))</f>
        <v>0</v>
      </c>
      <c r="X179" s="93">
        <f t="shared" si="24"/>
        <v>0.1</v>
      </c>
      <c r="Y179" s="93">
        <f>IF('Indicator Data'!CG182="No data","x",ROUND(IF('Indicator Data'!CG182&gt;Y$195,0,IF('Indicator Data'!CG182&lt;Y$194,10,(Y$195-'Indicator Data'!CG182)/(Y$195-Y$194)*10)),1))</f>
        <v>6.4</v>
      </c>
      <c r="Z179" s="93">
        <f>IF('Indicator Data'!CH182="No data","x",ROUND(IF('Indicator Data'!CH182&gt;Z$195,10,IF('Indicator Data'!CH182&lt;Z$194,0,10-(Z$195-'Indicator Data'!CH182)/(Z$195-Z$194)*10)),1))</f>
        <v>0.5</v>
      </c>
      <c r="AA179" s="93">
        <f>IF('Indicator Data'!CI182="No data","x",ROUND(IF('Indicator Data'!CI182&gt;AA$195,0,IF('Indicator Data'!CI182&lt;AA$194,10,(AA$195-'Indicator Data'!CI182)/(AA$195-AA$194)*10)),1))</f>
        <v>10</v>
      </c>
      <c r="AB179" s="94">
        <f t="shared" si="25"/>
        <v>2.9</v>
      </c>
      <c r="AC179" s="95">
        <f t="shared" si="26"/>
        <v>2.9</v>
      </c>
      <c r="AD179" s="177"/>
    </row>
    <row r="180" spans="1:30" s="4" customFormat="1" x14ac:dyDescent="0.25">
      <c r="A180" s="126" t="str">
        <f>'Indicator Data'!A183</f>
        <v>Tuvalu</v>
      </c>
      <c r="B180" s="47" t="str">
        <f>'Indicator Data'!B183</f>
        <v>TUV</v>
      </c>
      <c r="C180" s="93" t="str">
        <f>IF('Indicator Data'!BR183="No data","x",ROUND(IF('Indicator Data'!BR183&gt;C$195,0,IF('Indicator Data'!BR183&lt;C$194,10,(C$195-'Indicator Data'!BR183)/(C$195-C$194)*10)),1))</f>
        <v>x</v>
      </c>
      <c r="D180" s="94" t="str">
        <f t="shared" si="18"/>
        <v>x</v>
      </c>
      <c r="E180" s="93" t="str">
        <f>IF('Indicator Data'!BT183="No data","x",ROUND(IF('Indicator Data'!BT183&gt;E$195,0,IF('Indicator Data'!BT183&lt;E$194,10,(E$195-'Indicator Data'!BT183)/(E$195-E$194)*10)),1))</f>
        <v>x</v>
      </c>
      <c r="F180" s="93">
        <f>IF('Indicator Data'!BS183="No data","x",ROUND(IF('Indicator Data'!BS183&gt;F$195,0,IF('Indicator Data'!BS183&lt;F$194,10,(F$195-'Indicator Data'!BS183)/(F$195-F$194)*10)),1))</f>
        <v>6.5</v>
      </c>
      <c r="G180" s="94">
        <f t="shared" si="19"/>
        <v>6.5</v>
      </c>
      <c r="H180" s="95">
        <f t="shared" si="20"/>
        <v>6.5</v>
      </c>
      <c r="I180" s="93" t="str">
        <f>IF('Indicator Data'!BV183="No data","x",ROUND(IF('Indicator Data'!BV183^2&gt;I$195,0,IF('Indicator Data'!BV183^2&lt;I$194,10,(I$195-'Indicator Data'!BV183^2)/(I$195-I$194)*10)),1))</f>
        <v>x</v>
      </c>
      <c r="J180" s="93">
        <f>IF(OR('Indicator Data'!BU183=0,'Indicator Data'!BU183="No data"),"x",ROUND(IF('Indicator Data'!BU183&gt;J$195,0,IF('Indicator Data'!BU183&lt;J$194,10,(J$195-'Indicator Data'!BU183)/(J$195-J$194)*10)),1))</f>
        <v>0</v>
      </c>
      <c r="K180" s="93">
        <f>IF('Indicator Data'!BW183="No data","x",ROUND(IF('Indicator Data'!BW183&gt;K$195,0,IF('Indicator Data'!BW183&lt;K$194,10,(K$195-'Indicator Data'!BW183)/(K$195-K$194)*10)),1))</f>
        <v>5.4</v>
      </c>
      <c r="L180" s="93">
        <f>IF('Indicator Data'!BX183="No data","x",ROUND(IF('Indicator Data'!BX183&gt;L$195,0,IF('Indicator Data'!BX183&lt;L$194,10,(L$195-'Indicator Data'!BX183)/(L$195-L$194)*10)),1))</f>
        <v>6.3</v>
      </c>
      <c r="M180" s="94">
        <f t="shared" si="21"/>
        <v>3.9</v>
      </c>
      <c r="N180" s="143">
        <f>IF('Indicator Data'!BY183="No data","x",'Indicator Data'!BY183/'Indicator Data'!CM183*100)</f>
        <v>156.66666666666666</v>
      </c>
      <c r="O180" s="93">
        <f t="shared" si="22"/>
        <v>0</v>
      </c>
      <c r="P180" s="93">
        <f>IF('Indicator Data'!BZ183="No data","x",ROUND(IF('Indicator Data'!BZ183&gt;P$195,0,IF('Indicator Data'!BZ183&lt;P$194,10,(P$195-'Indicator Data'!BZ183)/(P$195-P$194)*10)),1))</f>
        <v>1.8</v>
      </c>
      <c r="Q180" s="93">
        <f>IF('Indicator Data'!CA183="No data","x",ROUND(IF('Indicator Data'!CA183&gt;Q$195,0,IF('Indicator Data'!CA183&lt;Q$194,10,(Q$195-'Indicator Data'!CA183)/(Q$195-Q$194)*10)),1))</f>
        <v>0.1</v>
      </c>
      <c r="R180" s="94">
        <f t="shared" si="23"/>
        <v>0.6</v>
      </c>
      <c r="S180" s="93">
        <f>IF('Indicator Data'!CB183="No data","x",ROUND(IF('Indicator Data'!CB183&gt;S$195,0,IF('Indicator Data'!CB183&lt;S$194,10,(S$195-'Indicator Data'!CB183)/(S$195-S$194)*10)),1))</f>
        <v>7.7</v>
      </c>
      <c r="T180" s="143">
        <f>IF('Indicator Data'!CD183="No data","x",ROUND(IF('Indicator Data'!CD183&gt;T$195,0,IF('Indicator Data'!CD183&lt;T$194,10,(T$195-'Indicator Data'!CD183)/(T$195-T$194)*10)),1))</f>
        <v>0.8</v>
      </c>
      <c r="U180" s="143">
        <f>IF('Indicator Data'!CE183="No data","x",ROUND(IF('Indicator Data'!CE183&gt;U$195,0,IF('Indicator Data'!CE183&lt;U$194,10,(U$195-'Indicator Data'!CE183)/(U$195-U$194)*10)),1))</f>
        <v>1.2</v>
      </c>
      <c r="V180" s="143" t="str">
        <f>IF('Indicator Data'!CF183="No data","x",ROUND(IF('Indicator Data'!CF183&gt;V$195,0,IF('Indicator Data'!CF183&lt;V$194,10,(V$195-'Indicator Data'!CF183)/(V$195-V$194)*10)),1))</f>
        <v>x</v>
      </c>
      <c r="W180" s="143">
        <f>IF('Indicator Data'!CC183="No data","x",ROUND(IF('Indicator Data'!CC183&gt;W$195,0,IF('Indicator Data'!CC183&lt;W$194,10,(W$195-'Indicator Data'!CC183)/(W$195-W$194)*10)),1))</f>
        <v>1</v>
      </c>
      <c r="X180" s="93">
        <f t="shared" si="24"/>
        <v>1</v>
      </c>
      <c r="Y180" s="93">
        <f>IF('Indicator Data'!CG183="No data","x",ROUND(IF('Indicator Data'!CG183&gt;Y$195,0,IF('Indicator Data'!CG183&lt;Y$194,10,(Y$195-'Indicator Data'!CG183)/(Y$195-Y$194)*10)),1))</f>
        <v>8.1</v>
      </c>
      <c r="Z180" s="93" t="str">
        <f>IF('Indicator Data'!CH183="No data","x",ROUND(IF('Indicator Data'!CH183&gt;Z$195,10,IF('Indicator Data'!CH183&lt;Z$194,0,10-(Z$195-'Indicator Data'!CH183)/(Z$195-Z$194)*10)),1))</f>
        <v>x</v>
      </c>
      <c r="AA180" s="93">
        <f>IF('Indicator Data'!CI183="No data","x",ROUND(IF('Indicator Data'!CI183&gt;AA$195,0,IF('Indicator Data'!CI183&lt;AA$194,10,(AA$195-'Indicator Data'!CI183)/(AA$195-AA$194)*10)),1))</f>
        <v>10</v>
      </c>
      <c r="AB180" s="94">
        <f t="shared" si="25"/>
        <v>5.6</v>
      </c>
      <c r="AC180" s="95">
        <f t="shared" si="26"/>
        <v>3.4</v>
      </c>
      <c r="AD180" s="177"/>
    </row>
    <row r="181" spans="1:30" s="4" customFormat="1" x14ac:dyDescent="0.25">
      <c r="A181" s="126" t="str">
        <f>'Indicator Data'!A184</f>
        <v>Uganda</v>
      </c>
      <c r="B181" s="47" t="str">
        <f>'Indicator Data'!B184</f>
        <v>UGA</v>
      </c>
      <c r="C181" s="93" t="str">
        <f>IF('Indicator Data'!BR184="No data","x",ROUND(IF('Indicator Data'!BR184&gt;C$195,0,IF('Indicator Data'!BR184&lt;C$194,10,(C$195-'Indicator Data'!BR184)/(C$195-C$194)*10)),1))</f>
        <v>x</v>
      </c>
      <c r="D181" s="94" t="str">
        <f t="shared" si="18"/>
        <v>x</v>
      </c>
      <c r="E181" s="93">
        <f>IF('Indicator Data'!BT184="No data","x",ROUND(IF('Indicator Data'!BT184&gt;E$195,0,IF('Indicator Data'!BT184&lt;E$194,10,(E$195-'Indicator Data'!BT184)/(E$195-E$194)*10)),1))</f>
        <v>7.4</v>
      </c>
      <c r="F181" s="93">
        <f>IF('Indicator Data'!BS184="No data","x",ROUND(IF('Indicator Data'!BS184&gt;F$195,0,IF('Indicator Data'!BS184&lt;F$194,10,(F$195-'Indicator Data'!BS184)/(F$195-F$194)*10)),1))</f>
        <v>6.2</v>
      </c>
      <c r="G181" s="94">
        <f t="shared" si="19"/>
        <v>6.8</v>
      </c>
      <c r="H181" s="95">
        <f t="shared" si="20"/>
        <v>6.8</v>
      </c>
      <c r="I181" s="93">
        <f>IF('Indicator Data'!BV184="No data","x",ROUND(IF('Indicator Data'!BV184^2&gt;I$195,0,IF('Indicator Data'!BV184^2&lt;I$194,10,(I$195-'Indicator Data'!BV184^2)/(I$195-I$194)*10)),1))</f>
        <v>5</v>
      </c>
      <c r="J181" s="93">
        <f>IF(OR('Indicator Data'!BU184=0,'Indicator Data'!BU184="No data"),"x",ROUND(IF('Indicator Data'!BU184&gt;J$195,0,IF('Indicator Data'!BU184&lt;J$194,10,(J$195-'Indicator Data'!BU184)/(J$195-J$194)*10)),1))</f>
        <v>7.8</v>
      </c>
      <c r="K181" s="93">
        <f>IF('Indicator Data'!BW184="No data","x",ROUND(IF('Indicator Data'!BW184&gt;K$195,0,IF('Indicator Data'!BW184&lt;K$194,10,(K$195-'Indicator Data'!BW184)/(K$195-K$194)*10)),1))</f>
        <v>7.8</v>
      </c>
      <c r="L181" s="93">
        <f>IF('Indicator Data'!BX184="No data","x",ROUND(IF('Indicator Data'!BX184&gt;L$195,0,IF('Indicator Data'!BX184&lt;L$194,10,(L$195-'Indicator Data'!BX184)/(L$195-L$194)*10)),1))</f>
        <v>7.4</v>
      </c>
      <c r="M181" s="94">
        <f t="shared" si="21"/>
        <v>7</v>
      </c>
      <c r="N181" s="143">
        <f>IF('Indicator Data'!BY184="No data","x",'Indicator Data'!BY184/'Indicator Data'!CM184*100)</f>
        <v>23.021870777238377</v>
      </c>
      <c r="O181" s="93">
        <f t="shared" si="22"/>
        <v>7.8</v>
      </c>
      <c r="P181" s="93">
        <f>IF('Indicator Data'!BZ184="No data","x",ROUND(IF('Indicator Data'!BZ184&gt;P$195,0,IF('Indicator Data'!BZ184&lt;P$194,10,(P$195-'Indicator Data'!BZ184)/(P$195-P$194)*10)),1))</f>
        <v>9.1</v>
      </c>
      <c r="Q181" s="93">
        <f>IF('Indicator Data'!CA184="No data","x",ROUND(IF('Indicator Data'!CA184&gt;Q$195,0,IF('Indicator Data'!CA184&lt;Q$194,10,(Q$195-'Indicator Data'!CA184)/(Q$195-Q$194)*10)),1))</f>
        <v>10</v>
      </c>
      <c r="R181" s="94">
        <f t="shared" si="23"/>
        <v>9</v>
      </c>
      <c r="S181" s="93">
        <f>IF('Indicator Data'!CB184="No data","x",ROUND(IF('Indicator Data'!CB184&gt;S$195,0,IF('Indicator Data'!CB184&lt;S$194,10,(S$195-'Indicator Data'!CB184)/(S$195-S$194)*10)),1))</f>
        <v>9.8000000000000007</v>
      </c>
      <c r="T181" s="143">
        <f>IF('Indicator Data'!CD184="No data","x",ROUND(IF('Indicator Data'!CD184&gt;T$195,0,IF('Indicator Data'!CD184&lt;T$194,10,(T$195-'Indicator Data'!CD184)/(T$195-T$194)*10)),1))</f>
        <v>3.6</v>
      </c>
      <c r="U181" s="143" t="str">
        <f>IF('Indicator Data'!CE184="No data","x",ROUND(IF('Indicator Data'!CE184&gt;U$195,0,IF('Indicator Data'!CE184&lt;U$194,10,(U$195-'Indicator Data'!CE184)/(U$195-U$194)*10)),1))</f>
        <v>x</v>
      </c>
      <c r="V181" s="143">
        <f>IF('Indicator Data'!CF184="No data","x",ROUND(IF('Indicator Data'!CF184&gt;V$195,0,IF('Indicator Data'!CF184&lt;V$194,10,(V$195-'Indicator Data'!CF184)/(V$195-V$194)*10)),1))</f>
        <v>3.6</v>
      </c>
      <c r="W181" s="143">
        <f>IF('Indicator Data'!CC184="No data","x",ROUND(IF('Indicator Data'!CC184&gt;W$195,0,IF('Indicator Data'!CC184&lt;W$194,10,(W$195-'Indicator Data'!CC184)/(W$195-W$194)*10)),1))</f>
        <v>4.9000000000000004</v>
      </c>
      <c r="X181" s="93">
        <f t="shared" si="24"/>
        <v>3.6</v>
      </c>
      <c r="Y181" s="93">
        <f>IF('Indicator Data'!CG184="No data","x",ROUND(IF('Indicator Data'!CG184&gt;Y$195,0,IF('Indicator Data'!CG184&lt;Y$194,10,(Y$195-'Indicator Data'!CG184)/(Y$195-Y$194)*10)),1))</f>
        <v>9.8000000000000007</v>
      </c>
      <c r="Z181" s="93">
        <f>IF('Indicator Data'!CH184="No data","x",ROUND(IF('Indicator Data'!CH184&gt;Z$195,10,IF('Indicator Data'!CH184&lt;Z$194,0,10-(Z$195-'Indicator Data'!CH184)/(Z$195-Z$194)*10)),1))</f>
        <v>3.8</v>
      </c>
      <c r="AA181" s="93">
        <f>IF('Indicator Data'!CI184="No data","x",ROUND(IF('Indicator Data'!CI184&gt;AA$195,0,IF('Indicator Data'!CI184&lt;AA$194,10,(AA$195-'Indicator Data'!CI184)/(AA$195-AA$194)*10)),1))</f>
        <v>10</v>
      </c>
      <c r="AB181" s="94">
        <f t="shared" si="25"/>
        <v>6.8</v>
      </c>
      <c r="AC181" s="95">
        <f t="shared" si="26"/>
        <v>7.6</v>
      </c>
      <c r="AD181" s="177"/>
    </row>
    <row r="182" spans="1:30" s="4" customFormat="1" x14ac:dyDescent="0.25">
      <c r="A182" s="126" t="str">
        <f>'Indicator Data'!A185</f>
        <v>Ukraine</v>
      </c>
      <c r="B182" s="47" t="str">
        <f>'Indicator Data'!B185</f>
        <v>UKR</v>
      </c>
      <c r="C182" s="93" t="str">
        <f>IF('Indicator Data'!BR185="No data","x",ROUND(IF('Indicator Data'!BR185&gt;C$195,0,IF('Indicator Data'!BR185&lt;C$194,10,(C$195-'Indicator Data'!BR185)/(C$195-C$194)*10)),1))</f>
        <v>x</v>
      </c>
      <c r="D182" s="94" t="str">
        <f t="shared" si="18"/>
        <v>x</v>
      </c>
      <c r="E182" s="93">
        <f>IF('Indicator Data'!BT185="No data","x",ROUND(IF('Indicator Data'!BT185&gt;E$195,0,IF('Indicator Data'!BT185&lt;E$194,10,(E$195-'Indicator Data'!BT185)/(E$195-E$194)*10)),1))</f>
        <v>6.8</v>
      </c>
      <c r="F182" s="93">
        <f>IF('Indicator Data'!BS185="No data","x",ROUND(IF('Indicator Data'!BS185&gt;F$195,0,IF('Indicator Data'!BS185&lt;F$194,10,(F$195-'Indicator Data'!BS185)/(F$195-F$194)*10)),1))</f>
        <v>5.9</v>
      </c>
      <c r="G182" s="94">
        <f t="shared" si="19"/>
        <v>6.4</v>
      </c>
      <c r="H182" s="95">
        <f t="shared" si="20"/>
        <v>6.4</v>
      </c>
      <c r="I182" s="93">
        <f>IF('Indicator Data'!BV185="No data","x",ROUND(IF('Indicator Data'!BV185^2&gt;I$195,0,IF('Indicator Data'!BV185^2&lt;I$194,10,(I$195-'Indicator Data'!BV185^2)/(I$195-I$194)*10)),1))</f>
        <v>0.1</v>
      </c>
      <c r="J182" s="93">
        <f>IF(OR('Indicator Data'!BU185=0,'Indicator Data'!BU185="No data"),"x",ROUND(IF('Indicator Data'!BU185&gt;J$195,0,IF('Indicator Data'!BU185&lt;J$194,10,(J$195-'Indicator Data'!BU185)/(J$195-J$194)*10)),1))</f>
        <v>0</v>
      </c>
      <c r="K182" s="93">
        <f>IF('Indicator Data'!BW185="No data","x",ROUND(IF('Indicator Data'!BW185&gt;K$195,0,IF('Indicator Data'!BW185&lt;K$194,10,(K$195-'Indicator Data'!BW185)/(K$195-K$194)*10)),1))</f>
        <v>4.8</v>
      </c>
      <c r="L182" s="93">
        <f>IF('Indicator Data'!BX185="No data","x",ROUND(IF('Indicator Data'!BX185&gt;L$195,0,IF('Indicator Data'!BX185&lt;L$194,10,(L$195-'Indicator Data'!BX185)/(L$195-L$194)*10)),1))</f>
        <v>3.5</v>
      </c>
      <c r="M182" s="94">
        <f t="shared" si="21"/>
        <v>2.1</v>
      </c>
      <c r="N182" s="143">
        <f>IF('Indicator Data'!BY185="No data","x",'Indicator Data'!BY185/'Indicator Data'!CM185*100)</f>
        <v>74.224953393633925</v>
      </c>
      <c r="O182" s="93">
        <f t="shared" si="22"/>
        <v>2.6</v>
      </c>
      <c r="P182" s="93">
        <f>IF('Indicator Data'!BZ185="No data","x",ROUND(IF('Indicator Data'!BZ185&gt;P$195,0,IF('Indicator Data'!BZ185&lt;P$194,10,(P$195-'Indicator Data'!BZ185)/(P$195-P$194)*10)),1))</f>
        <v>0.4</v>
      </c>
      <c r="Q182" s="93">
        <f>IF('Indicator Data'!CA185="No data","x",ROUND(IF('Indicator Data'!CA185&gt;Q$195,0,IF('Indicator Data'!CA185&lt;Q$194,10,(Q$195-'Indicator Data'!CA185)/(Q$195-Q$194)*10)),1))</f>
        <v>1.2</v>
      </c>
      <c r="R182" s="94">
        <f t="shared" si="23"/>
        <v>1.4</v>
      </c>
      <c r="S182" s="93">
        <f>IF('Indicator Data'!CB185="No data","x",ROUND(IF('Indicator Data'!CB185&gt;S$195,0,IF('Indicator Data'!CB185&lt;S$194,10,(S$195-'Indicator Data'!CB185)/(S$195-S$194)*10)),1))</f>
        <v>2.5</v>
      </c>
      <c r="T182" s="143">
        <f>IF('Indicator Data'!CD185="No data","x",ROUND(IF('Indicator Data'!CD185&gt;T$195,0,IF('Indicator Data'!CD185&lt;T$194,10,(T$195-'Indicator Data'!CD185)/(T$195-T$194)*10)),1))</f>
        <v>10</v>
      </c>
      <c r="U182" s="143">
        <f>IF('Indicator Data'!CE185="No data","x",ROUND(IF('Indicator Data'!CE185&gt;U$195,0,IF('Indicator Data'!CE185&lt;U$194,10,(U$195-'Indicator Data'!CE185)/(U$195-U$194)*10)),1))</f>
        <v>10</v>
      </c>
      <c r="V182" s="143" t="str">
        <f>IF('Indicator Data'!CF185="No data","x",ROUND(IF('Indicator Data'!CF185&gt;V$195,0,IF('Indicator Data'!CF185&lt;V$194,10,(V$195-'Indicator Data'!CF185)/(V$195-V$194)*10)),1))</f>
        <v>x</v>
      </c>
      <c r="W182" s="143">
        <f>IF('Indicator Data'!CC185="No data","x",ROUND(IF('Indicator Data'!CC185&gt;W$195,0,IF('Indicator Data'!CC185&lt;W$194,10,(W$195-'Indicator Data'!CC185)/(W$195-W$194)*10)),1))</f>
        <v>3.3</v>
      </c>
      <c r="X182" s="93">
        <f t="shared" si="24"/>
        <v>10</v>
      </c>
      <c r="Y182" s="93">
        <f>IF('Indicator Data'!CG185="No data","x",ROUND(IF('Indicator Data'!CG185&gt;Y$195,0,IF('Indicator Data'!CG185&lt;Y$194,10,(Y$195-'Indicator Data'!CG185)/(Y$195-Y$194)*10)),1))</f>
        <v>8.4</v>
      </c>
      <c r="Z182" s="93">
        <f>IF('Indicator Data'!CH185="No data","x",ROUND(IF('Indicator Data'!CH185&gt;Z$195,10,IF('Indicator Data'!CH185&lt;Z$194,0,10-(Z$195-'Indicator Data'!CH185)/(Z$195-Z$194)*10)),1))</f>
        <v>0.3</v>
      </c>
      <c r="AA182" s="93">
        <f>IF('Indicator Data'!CI185="No data","x",ROUND(IF('Indicator Data'!CI185&gt;AA$195,0,IF('Indicator Data'!CI185&lt;AA$194,10,(AA$195-'Indicator Data'!CI185)/(AA$195-AA$194)*10)),1))</f>
        <v>10</v>
      </c>
      <c r="AB182" s="94">
        <f t="shared" si="25"/>
        <v>5.3</v>
      </c>
      <c r="AC182" s="95">
        <f t="shared" si="26"/>
        <v>2.9</v>
      </c>
      <c r="AD182" s="177"/>
    </row>
    <row r="183" spans="1:30" s="4" customFormat="1" x14ac:dyDescent="0.25">
      <c r="A183" s="126" t="str">
        <f>'Indicator Data'!A186</f>
        <v>United Arab Emirates</v>
      </c>
      <c r="B183" s="47" t="str">
        <f>'Indicator Data'!B186</f>
        <v>ARE</v>
      </c>
      <c r="C183" s="93">
        <f>IF('Indicator Data'!BR186="No data","x",ROUND(IF('Indicator Data'!BR186&gt;C$195,0,IF('Indicator Data'!BR186&lt;C$194,10,(C$195-'Indicator Data'!BR186)/(C$195-C$194)*10)),1))</f>
        <v>2.1</v>
      </c>
      <c r="D183" s="94">
        <f t="shared" si="18"/>
        <v>2.1</v>
      </c>
      <c r="E183" s="93">
        <f>IF('Indicator Data'!BT186="No data","x",ROUND(IF('Indicator Data'!BT186&gt;E$195,0,IF('Indicator Data'!BT186&lt;E$194,10,(E$195-'Indicator Data'!BT186)/(E$195-E$194)*10)),1))</f>
        <v>3</v>
      </c>
      <c r="F183" s="93">
        <f>IF('Indicator Data'!BS186="No data","x",ROUND(IF('Indicator Data'!BS186&gt;F$195,0,IF('Indicator Data'!BS186&lt;F$194,10,(F$195-'Indicator Data'!BS186)/(F$195-F$194)*10)),1))</f>
        <v>2.2000000000000002</v>
      </c>
      <c r="G183" s="94">
        <f t="shared" si="19"/>
        <v>2.6</v>
      </c>
      <c r="H183" s="95">
        <f t="shared" si="20"/>
        <v>2.4</v>
      </c>
      <c r="I183" s="93">
        <f>IF('Indicator Data'!BV186="No data","x",ROUND(IF('Indicator Data'!BV186^2&gt;I$195,0,IF('Indicator Data'!BV186^2&lt;I$194,10,(I$195-'Indicator Data'!BV186^2)/(I$195-I$194)*10)),1))</f>
        <v>1.5</v>
      </c>
      <c r="J183" s="93">
        <f>IF(OR('Indicator Data'!BU186=0,'Indicator Data'!BU186="No data"),"x",ROUND(IF('Indicator Data'!BU186&gt;J$195,0,IF('Indicator Data'!BU186&lt;J$194,10,(J$195-'Indicator Data'!BU186)/(J$195-J$194)*10)),1))</f>
        <v>0</v>
      </c>
      <c r="K183" s="93">
        <f>IF('Indicator Data'!BW186="No data","x",ROUND(IF('Indicator Data'!BW186&gt;K$195,0,IF('Indicator Data'!BW186&lt;K$194,10,(K$195-'Indicator Data'!BW186)/(K$195-K$194)*10)),1))</f>
        <v>0.9</v>
      </c>
      <c r="L183" s="93">
        <f>IF('Indicator Data'!BX186="No data","x",ROUND(IF('Indicator Data'!BX186&gt;L$195,0,IF('Indicator Data'!BX186&lt;L$194,10,(L$195-'Indicator Data'!BX186)/(L$195-L$194)*10)),1))</f>
        <v>0</v>
      </c>
      <c r="M183" s="94">
        <f t="shared" si="21"/>
        <v>0.6</v>
      </c>
      <c r="N183" s="143">
        <f>IF('Indicator Data'!BY186="No data","x",'Indicator Data'!BY186/'Indicator Data'!CM186*100)</f>
        <v>47.846889952153113</v>
      </c>
      <c r="O183" s="93">
        <f t="shared" si="22"/>
        <v>5.3</v>
      </c>
      <c r="P183" s="93">
        <f>IF('Indicator Data'!BZ186="No data","x",ROUND(IF('Indicator Data'!BZ186&gt;P$195,0,IF('Indicator Data'!BZ186&lt;P$194,10,(P$195-'Indicator Data'!BZ186)/(P$195-P$194)*10)),1))</f>
        <v>0.2</v>
      </c>
      <c r="Q183" s="93">
        <f>IF('Indicator Data'!CA186="No data","x",ROUND(IF('Indicator Data'!CA186&gt;Q$195,0,IF('Indicator Data'!CA186&lt;Q$194,10,(Q$195-'Indicator Data'!CA186)/(Q$195-Q$194)*10)),1))</f>
        <v>0.4</v>
      </c>
      <c r="R183" s="94">
        <f t="shared" si="23"/>
        <v>2</v>
      </c>
      <c r="S183" s="93">
        <f>IF('Indicator Data'!CB186="No data","x",ROUND(IF('Indicator Data'!CB186&gt;S$195,0,IF('Indicator Data'!CB186&lt;S$194,10,(S$195-'Indicator Data'!CB186)/(S$195-S$194)*10)),1))</f>
        <v>4</v>
      </c>
      <c r="T183" s="143">
        <f>IF('Indicator Data'!CD186="No data","x",ROUND(IF('Indicator Data'!CD186&gt;T$195,0,IF('Indicator Data'!CD186&lt;T$194,10,(T$195-'Indicator Data'!CD186)/(T$195-T$194)*10)),1))</f>
        <v>0</v>
      </c>
      <c r="U183" s="143">
        <f>IF('Indicator Data'!CE186="No data","x",ROUND(IF('Indicator Data'!CE186&gt;U$195,0,IF('Indicator Data'!CE186&lt;U$194,10,(U$195-'Indicator Data'!CE186)/(U$195-U$194)*10)),1))</f>
        <v>0</v>
      </c>
      <c r="V183" s="143">
        <f>IF('Indicator Data'!CF186="No data","x",ROUND(IF('Indicator Data'!CF186&gt;V$195,0,IF('Indicator Data'!CF186&lt;V$194,10,(V$195-'Indicator Data'!CF186)/(V$195-V$194)*10)),1))</f>
        <v>0</v>
      </c>
      <c r="W183" s="143">
        <f>IF('Indicator Data'!CC186="No data","x",ROUND(IF('Indicator Data'!CC186&gt;W$195,0,IF('Indicator Data'!CC186&lt;W$194,10,(W$195-'Indicator Data'!CC186)/(W$195-W$194)*10)),1))</f>
        <v>0</v>
      </c>
      <c r="X183" s="93">
        <f t="shared" si="24"/>
        <v>0</v>
      </c>
      <c r="Y183" s="93">
        <f>IF('Indicator Data'!CG186="No data","x",ROUND(IF('Indicator Data'!CG186&gt;Y$195,0,IF('Indicator Data'!CG186&lt;Y$194,10,(Y$195-'Indicator Data'!CG186)/(Y$195-Y$194)*10)),1))</f>
        <v>1.5</v>
      </c>
      <c r="Z183" s="93">
        <f>IF('Indicator Data'!CH186="No data","x",ROUND(IF('Indicator Data'!CH186&gt;Z$195,10,IF('Indicator Data'!CH186&lt;Z$194,0,10-(Z$195-'Indicator Data'!CH186)/(Z$195-Z$194)*10)),1))</f>
        <v>0.1</v>
      </c>
      <c r="AA183" s="93">
        <f>IF('Indicator Data'!CI186="No data","x",ROUND(IF('Indicator Data'!CI186&gt;AA$195,0,IF('Indicator Data'!CI186&lt;AA$194,10,(AA$195-'Indicator Data'!CI186)/(AA$195-AA$194)*10)),1))</f>
        <v>10</v>
      </c>
      <c r="AB183" s="94">
        <f t="shared" si="25"/>
        <v>1.4</v>
      </c>
      <c r="AC183" s="95">
        <f t="shared" si="26"/>
        <v>1.3</v>
      </c>
      <c r="AD183" s="177"/>
    </row>
    <row r="184" spans="1:30" s="4" customFormat="1" x14ac:dyDescent="0.25">
      <c r="A184" s="126" t="str">
        <f>'Indicator Data'!A187</f>
        <v>United Kingdom</v>
      </c>
      <c r="B184" s="47" t="str">
        <f>'Indicator Data'!B187</f>
        <v>GBR</v>
      </c>
      <c r="C184" s="93">
        <f>IF('Indicator Data'!BR187="No data","x",ROUND(IF('Indicator Data'!BR187&gt;C$195,0,IF('Indicator Data'!BR187&lt;C$194,10,(C$195-'Indicator Data'!BR187)/(C$195-C$194)*10)),1))</f>
        <v>2.1</v>
      </c>
      <c r="D184" s="94">
        <f t="shared" si="18"/>
        <v>2.1</v>
      </c>
      <c r="E184" s="93">
        <f>IF('Indicator Data'!BT187="No data","x",ROUND(IF('Indicator Data'!BT187&gt;E$195,0,IF('Indicator Data'!BT187&lt;E$194,10,(E$195-'Indicator Data'!BT187)/(E$195-E$194)*10)),1))</f>
        <v>2</v>
      </c>
      <c r="F184" s="93">
        <f>IF('Indicator Data'!BS187="No data","x",ROUND(IF('Indicator Data'!BS187&gt;F$195,0,IF('Indicator Data'!BS187&lt;F$194,10,(F$195-'Indicator Data'!BS187)/(F$195-F$194)*10)),1))</f>
        <v>2.2000000000000002</v>
      </c>
      <c r="G184" s="94">
        <f t="shared" si="19"/>
        <v>2.1</v>
      </c>
      <c r="H184" s="95">
        <f t="shared" si="20"/>
        <v>2.1</v>
      </c>
      <c r="I184" s="93" t="str">
        <f>IF('Indicator Data'!BV187="No data","x",ROUND(IF('Indicator Data'!BV187^2&gt;I$195,0,IF('Indicator Data'!BV187^2&lt;I$194,10,(I$195-'Indicator Data'!BV187^2)/(I$195-I$194)*10)),1))</f>
        <v>x</v>
      </c>
      <c r="J184" s="93">
        <f>IF(OR('Indicator Data'!BU187=0,'Indicator Data'!BU187="No data"),"x",ROUND(IF('Indicator Data'!BU187&gt;J$195,0,IF('Indicator Data'!BU187&lt;J$194,10,(J$195-'Indicator Data'!BU187)/(J$195-J$194)*10)),1))</f>
        <v>0</v>
      </c>
      <c r="K184" s="93">
        <f>IF('Indicator Data'!BW187="No data","x",ROUND(IF('Indicator Data'!BW187&gt;K$195,0,IF('Indicator Data'!BW187&lt;K$194,10,(K$195-'Indicator Data'!BW187)/(K$195-K$194)*10)),1))</f>
        <v>0.5</v>
      </c>
      <c r="L184" s="93">
        <f>IF('Indicator Data'!BX187="No data","x",ROUND(IF('Indicator Data'!BX187&gt;L$195,0,IF('Indicator Data'!BX187&lt;L$194,10,(L$195-'Indicator Data'!BX187)/(L$195-L$194)*10)),1))</f>
        <v>4</v>
      </c>
      <c r="M184" s="94">
        <f t="shared" si="21"/>
        <v>1.5</v>
      </c>
      <c r="N184" s="143">
        <f>IF('Indicator Data'!BY187="No data","x",'Indicator Data'!BY187/'Indicator Data'!CM187*100)</f>
        <v>268.67275658248258</v>
      </c>
      <c r="O184" s="93">
        <f t="shared" si="22"/>
        <v>0</v>
      </c>
      <c r="P184" s="93">
        <f>IF('Indicator Data'!BZ187="No data","x",ROUND(IF('Indicator Data'!BZ187&gt;P$195,0,IF('Indicator Data'!BZ187&lt;P$194,10,(P$195-'Indicator Data'!BZ187)/(P$195-P$194)*10)),1))</f>
        <v>0.1</v>
      </c>
      <c r="Q184" s="93">
        <f>IF('Indicator Data'!CA187="No data","x",ROUND(IF('Indicator Data'!CA187&gt;Q$195,0,IF('Indicator Data'!CA187&lt;Q$194,10,(Q$195-'Indicator Data'!CA187)/(Q$195-Q$194)*10)),1))</f>
        <v>0</v>
      </c>
      <c r="R184" s="94">
        <f t="shared" si="23"/>
        <v>0</v>
      </c>
      <c r="S184" s="93">
        <f>IF('Indicator Data'!CB187="No data","x",ROUND(IF('Indicator Data'!CB187&gt;S$195,0,IF('Indicator Data'!CB187&lt;S$194,10,(S$195-'Indicator Data'!CB187)/(S$195-S$194)*10)),1))</f>
        <v>3</v>
      </c>
      <c r="T184" s="143">
        <f>IF('Indicator Data'!CD187="No data","x",ROUND(IF('Indicator Data'!CD187&gt;T$195,0,IF('Indicator Data'!CD187&lt;T$194,10,(T$195-'Indicator Data'!CD187)/(T$195-T$194)*10)),1))</f>
        <v>0.8</v>
      </c>
      <c r="U184" s="143">
        <f>IF('Indicator Data'!CE187="No data","x",ROUND(IF('Indicator Data'!CE187&gt;U$195,0,IF('Indicator Data'!CE187&lt;U$194,10,(U$195-'Indicator Data'!CE187)/(U$195-U$194)*10)),1))</f>
        <v>1.7</v>
      </c>
      <c r="V184" s="143">
        <f>IF('Indicator Data'!CF187="No data","x",ROUND(IF('Indicator Data'!CF187&gt;V$195,0,IF('Indicator Data'!CF187&lt;V$194,10,(V$195-'Indicator Data'!CF187)/(V$195-V$194)*10)),1))</f>
        <v>1.2</v>
      </c>
      <c r="W184" s="143">
        <f>IF('Indicator Data'!CC187="No data","x",ROUND(IF('Indicator Data'!CC187&gt;W$195,0,IF('Indicator Data'!CC187&lt;W$194,10,(W$195-'Indicator Data'!CC187)/(W$195-W$194)*10)),1))</f>
        <v>1.8</v>
      </c>
      <c r="X184" s="93">
        <f t="shared" si="24"/>
        <v>1.2333333333333334</v>
      </c>
      <c r="Y184" s="93">
        <f>IF('Indicator Data'!CG187="No data","x",ROUND(IF('Indicator Data'!CG187&gt;Y$195,0,IF('Indicator Data'!CG187&lt;Y$194,10,(Y$195-'Indicator Data'!CG187)/(Y$195-Y$194)*10)),1))</f>
        <v>0</v>
      </c>
      <c r="Z184" s="93">
        <f>IF('Indicator Data'!CH187="No data","x",ROUND(IF('Indicator Data'!CH187&gt;Z$195,10,IF('Indicator Data'!CH187&lt;Z$194,0,10-(Z$195-'Indicator Data'!CH187)/(Z$195-Z$194)*10)),1))</f>
        <v>0.1</v>
      </c>
      <c r="AA184" s="93">
        <f>IF('Indicator Data'!CI187="No data","x",ROUND(IF('Indicator Data'!CI187&gt;AA$195,0,IF('Indicator Data'!CI187&lt;AA$194,10,(AA$195-'Indicator Data'!CI187)/(AA$195-AA$194)*10)),1))</f>
        <v>10</v>
      </c>
      <c r="AB184" s="94">
        <f t="shared" si="25"/>
        <v>1.1000000000000001</v>
      </c>
      <c r="AC184" s="95">
        <f t="shared" si="26"/>
        <v>0.9</v>
      </c>
      <c r="AD184" s="177"/>
    </row>
    <row r="185" spans="1:30" s="4" customFormat="1" x14ac:dyDescent="0.25">
      <c r="A185" s="126" t="str">
        <f>'Indicator Data'!A188</f>
        <v>United States of America</v>
      </c>
      <c r="B185" s="47" t="str">
        <f>'Indicator Data'!B188</f>
        <v>USA</v>
      </c>
      <c r="C185" s="93">
        <f>IF('Indicator Data'!BR188="No data","x",ROUND(IF('Indicator Data'!BR188&gt;C$195,0,IF('Indicator Data'!BR188&lt;C$194,10,(C$195-'Indicator Data'!BR188)/(C$195-C$194)*10)),1))</f>
        <v>3</v>
      </c>
      <c r="D185" s="94">
        <f t="shared" si="18"/>
        <v>3</v>
      </c>
      <c r="E185" s="93">
        <f>IF('Indicator Data'!BT188="No data","x",ROUND(IF('Indicator Data'!BT188&gt;E$195,0,IF('Indicator Data'!BT188&lt;E$194,10,(E$195-'Indicator Data'!BT188)/(E$195-E$194)*10)),1))</f>
        <v>2.9</v>
      </c>
      <c r="F185" s="93">
        <f>IF('Indicator Data'!BS188="No data","x",ROUND(IF('Indicator Data'!BS188&gt;F$195,0,IF('Indicator Data'!BS188&lt;F$194,10,(F$195-'Indicator Data'!BS188)/(F$195-F$194)*10)),1))</f>
        <v>1.9</v>
      </c>
      <c r="G185" s="94">
        <f t="shared" si="19"/>
        <v>2.4</v>
      </c>
      <c r="H185" s="95">
        <f t="shared" si="20"/>
        <v>2.7</v>
      </c>
      <c r="I185" s="93" t="str">
        <f>IF('Indicator Data'!BV188="No data","x",ROUND(IF('Indicator Data'!BV188^2&gt;I$195,0,IF('Indicator Data'!BV188^2&lt;I$194,10,(I$195-'Indicator Data'!BV188^2)/(I$195-I$194)*10)),1))</f>
        <v>x</v>
      </c>
      <c r="J185" s="93">
        <f>IF(OR('Indicator Data'!BU188=0,'Indicator Data'!BU188="No data"),"x",ROUND(IF('Indicator Data'!BU188&gt;J$195,0,IF('Indicator Data'!BU188&lt;J$194,10,(J$195-'Indicator Data'!BU188)/(J$195-J$194)*10)),1))</f>
        <v>0</v>
      </c>
      <c r="K185" s="93">
        <f>IF('Indicator Data'!BW188="No data","x",ROUND(IF('Indicator Data'!BW188&gt;K$195,0,IF('Indicator Data'!BW188&lt;K$194,10,(K$195-'Indicator Data'!BW188)/(K$195-K$194)*10)),1))</f>
        <v>2.4</v>
      </c>
      <c r="L185" s="93">
        <f>IF('Indicator Data'!BX188="No data","x",ROUND(IF('Indicator Data'!BX188&gt;L$195,0,IF('Indicator Data'!BX188&lt;L$194,10,(L$195-'Indicator Data'!BX188)/(L$195-L$194)*10)),1))</f>
        <v>3.7</v>
      </c>
      <c r="M185" s="94">
        <f t="shared" si="21"/>
        <v>2</v>
      </c>
      <c r="N185" s="143">
        <f>IF('Indicator Data'!BY188="No data","x",'Indicator Data'!BY188/'Indicator Data'!CM188*100)</f>
        <v>72.151491896075612</v>
      </c>
      <c r="O185" s="93">
        <f t="shared" si="22"/>
        <v>2.8</v>
      </c>
      <c r="P185" s="93">
        <f>IF('Indicator Data'!BZ188="No data","x",ROUND(IF('Indicator Data'!BZ188&gt;P$195,0,IF('Indicator Data'!BZ188&lt;P$194,10,(P$195-'Indicator Data'!BZ188)/(P$195-P$194)*10)),1))</f>
        <v>0</v>
      </c>
      <c r="Q185" s="93">
        <f>IF('Indicator Data'!CA188="No data","x",ROUND(IF('Indicator Data'!CA188&gt;Q$195,0,IF('Indicator Data'!CA188&lt;Q$194,10,(Q$195-'Indicator Data'!CA188)/(Q$195-Q$194)*10)),1))</f>
        <v>0.1</v>
      </c>
      <c r="R185" s="94">
        <f t="shared" si="23"/>
        <v>1</v>
      </c>
      <c r="S185" s="93">
        <f>IF('Indicator Data'!CB188="No data","x",ROUND(IF('Indicator Data'!CB188&gt;S$195,0,IF('Indicator Data'!CB188&lt;S$194,10,(S$195-'Indicator Data'!CB188)/(S$195-S$194)*10)),1))</f>
        <v>3.5</v>
      </c>
      <c r="T185" s="143">
        <f>IF('Indicator Data'!CD188="No data","x",ROUND(IF('Indicator Data'!CD188&gt;T$195,0,IF('Indicator Data'!CD188&lt;T$194,10,(T$195-'Indicator Data'!CD188)/(T$195-T$194)*10)),1))</f>
        <v>0.7</v>
      </c>
      <c r="U185" s="143" t="str">
        <f>IF('Indicator Data'!CE188="No data","x",ROUND(IF('Indicator Data'!CE188&gt;U$195,0,IF('Indicator Data'!CE188&lt;U$194,10,(U$195-'Indicator Data'!CE188)/(U$195-U$194)*10)),1))</f>
        <v>x</v>
      </c>
      <c r="V185" s="143">
        <f>IF('Indicator Data'!CF188="No data","x",ROUND(IF('Indicator Data'!CF188&gt;V$195,0,IF('Indicator Data'!CF188&lt;V$194,10,(V$195-'Indicator Data'!CF188)/(V$195-V$194)*10)),1))</f>
        <v>1</v>
      </c>
      <c r="W185" s="143">
        <f>IF('Indicator Data'!CC188="No data","x",ROUND(IF('Indicator Data'!CC188&gt;W$195,0,IF('Indicator Data'!CC188&lt;W$194,10,(W$195-'Indicator Data'!CC188)/(W$195-W$194)*10)),1))</f>
        <v>1.8</v>
      </c>
      <c r="X185" s="93">
        <f t="shared" si="24"/>
        <v>0.85</v>
      </c>
      <c r="Y185" s="93">
        <f>IF('Indicator Data'!CG188="No data","x",ROUND(IF('Indicator Data'!CG188&gt;Y$195,0,IF('Indicator Data'!CG188&lt;Y$194,10,(Y$195-'Indicator Data'!CG188)/(Y$195-Y$194)*10)),1))</f>
        <v>0</v>
      </c>
      <c r="Z185" s="93">
        <f>IF('Indicator Data'!CH188="No data","x",ROUND(IF('Indicator Data'!CH188&gt;Z$195,10,IF('Indicator Data'!CH188&lt;Z$194,0,10-(Z$195-'Indicator Data'!CH188)/(Z$195-Z$194)*10)),1))</f>
        <v>0.2</v>
      </c>
      <c r="AA185" s="93">
        <f>IF('Indicator Data'!CI188="No data","x",ROUND(IF('Indicator Data'!CI188&gt;AA$195,0,IF('Indicator Data'!CI188&lt;AA$194,10,(AA$195-'Indicator Data'!CI188)/(AA$195-AA$194)*10)),1))</f>
        <v>10</v>
      </c>
      <c r="AB185" s="94">
        <f t="shared" si="25"/>
        <v>1.1000000000000001</v>
      </c>
      <c r="AC185" s="95">
        <f t="shared" si="26"/>
        <v>1.4</v>
      </c>
      <c r="AD185" s="177"/>
    </row>
    <row r="186" spans="1:30" s="4" customFormat="1" x14ac:dyDescent="0.25">
      <c r="A186" s="126" t="str">
        <f>'Indicator Data'!A189</f>
        <v>Uruguay</v>
      </c>
      <c r="B186" s="47" t="str">
        <f>'Indicator Data'!B189</f>
        <v>URY</v>
      </c>
      <c r="C186" s="93">
        <f>IF('Indicator Data'!BR189="No data","x",ROUND(IF('Indicator Data'!BR189&gt;C$195,0,IF('Indicator Data'!BR189&lt;C$194,10,(C$195-'Indicator Data'!BR189)/(C$195-C$194)*10)),1))</f>
        <v>4</v>
      </c>
      <c r="D186" s="94">
        <f t="shared" si="18"/>
        <v>4</v>
      </c>
      <c r="E186" s="93">
        <f>IF('Indicator Data'!BT189="No data","x",ROUND(IF('Indicator Data'!BT189&gt;E$195,0,IF('Indicator Data'!BT189&lt;E$194,10,(E$195-'Indicator Data'!BT189)/(E$195-E$194)*10)),1))</f>
        <v>3</v>
      </c>
      <c r="F186" s="93">
        <f>IF('Indicator Data'!BS189="No data","x",ROUND(IF('Indicator Data'!BS189&gt;F$195,0,IF('Indicator Data'!BS189&lt;F$194,10,(F$195-'Indicator Data'!BS189)/(F$195-F$194)*10)),1))</f>
        <v>4.2</v>
      </c>
      <c r="G186" s="94">
        <f t="shared" si="19"/>
        <v>3.6</v>
      </c>
      <c r="H186" s="95">
        <f t="shared" si="20"/>
        <v>3.8</v>
      </c>
      <c r="I186" s="93">
        <f>IF('Indicator Data'!BV189="No data","x",ROUND(IF('Indicator Data'!BV189^2&gt;I$195,0,IF('Indicator Data'!BV189^2&lt;I$194,10,(I$195-'Indicator Data'!BV189^2)/(I$195-I$194)*10)),1))</f>
        <v>0.3</v>
      </c>
      <c r="J186" s="93">
        <f>IF(OR('Indicator Data'!BU189=0,'Indicator Data'!BU189="No data"),"x",ROUND(IF('Indicator Data'!BU189&gt;J$195,0,IF('Indicator Data'!BU189&lt;J$194,10,(J$195-'Indicator Data'!BU189)/(J$195-J$194)*10)),1))</f>
        <v>0</v>
      </c>
      <c r="K186" s="93">
        <f>IF('Indicator Data'!BW189="No data","x",ROUND(IF('Indicator Data'!BW189&gt;K$195,0,IF('Indicator Data'!BW189&lt;K$194,10,(K$195-'Indicator Data'!BW189)/(K$195-K$194)*10)),1))</f>
        <v>3.4</v>
      </c>
      <c r="L186" s="93">
        <f>IF('Indicator Data'!BX189="No data","x",ROUND(IF('Indicator Data'!BX189&gt;L$195,0,IF('Indicator Data'!BX189&lt;L$194,10,(L$195-'Indicator Data'!BX189)/(L$195-L$194)*10)),1))</f>
        <v>2.6</v>
      </c>
      <c r="M186" s="94">
        <f t="shared" si="21"/>
        <v>1.6</v>
      </c>
      <c r="N186" s="143">
        <f>IF('Indicator Data'!BY189="No data","x",'Indicator Data'!BY189/'Indicator Data'!CM189*100)</f>
        <v>33.139069820591935</v>
      </c>
      <c r="O186" s="93">
        <f t="shared" si="22"/>
        <v>6.8</v>
      </c>
      <c r="P186" s="93">
        <f>IF('Indicator Data'!BZ189="No data","x",ROUND(IF('Indicator Data'!BZ189&gt;P$195,0,IF('Indicator Data'!BZ189&lt;P$194,10,(P$195-'Indicator Data'!BZ189)/(P$195-P$194)*10)),1))</f>
        <v>0.4</v>
      </c>
      <c r="Q186" s="93">
        <f>IF('Indicator Data'!CA189="No data","x",ROUND(IF('Indicator Data'!CA189&gt;Q$195,0,IF('Indicator Data'!CA189&lt;Q$194,10,(Q$195-'Indicator Data'!CA189)/(Q$195-Q$194)*10)),1))</f>
        <v>0.1</v>
      </c>
      <c r="R186" s="94">
        <f t="shared" si="23"/>
        <v>2.4</v>
      </c>
      <c r="S186" s="93">
        <f>IF('Indicator Data'!CB189="No data","x",ROUND(IF('Indicator Data'!CB189&gt;S$195,0,IF('Indicator Data'!CB189&lt;S$194,10,(S$195-'Indicator Data'!CB189)/(S$195-S$194)*10)),1))</f>
        <v>0</v>
      </c>
      <c r="T186" s="143">
        <f>IF('Indicator Data'!CD189="No data","x",ROUND(IF('Indicator Data'!CD189&gt;T$195,0,IF('Indicator Data'!CD189&lt;T$194,10,(T$195-'Indicator Data'!CD189)/(T$195-T$194)*10)),1))</f>
        <v>0.7</v>
      </c>
      <c r="U186" s="143">
        <f>IF('Indicator Data'!CE189="No data","x",ROUND(IF('Indicator Data'!CE189&gt;U$195,0,IF('Indicator Data'!CE189&lt;U$194,10,(U$195-'Indicator Data'!CE189)/(U$195-U$194)*10)),1))</f>
        <v>1.2</v>
      </c>
      <c r="V186" s="143">
        <f>IF('Indicator Data'!CF189="No data","x",ROUND(IF('Indicator Data'!CF189&gt;V$195,0,IF('Indicator Data'!CF189&lt;V$194,10,(V$195-'Indicator Data'!CF189)/(V$195-V$194)*10)),1))</f>
        <v>0.8</v>
      </c>
      <c r="W186" s="143">
        <f>IF('Indicator Data'!CC189="No data","x",ROUND(IF('Indicator Data'!CC189&gt;W$195,0,IF('Indicator Data'!CC189&lt;W$194,10,(W$195-'Indicator Data'!CC189)/(W$195-W$194)*10)),1))</f>
        <v>1</v>
      </c>
      <c r="X186" s="93">
        <f t="shared" si="24"/>
        <v>0.9</v>
      </c>
      <c r="Y186" s="93">
        <f>IF('Indicator Data'!CG189="No data","x",ROUND(IF('Indicator Data'!CG189&gt;Y$195,0,IF('Indicator Data'!CG189&lt;Y$194,10,(Y$195-'Indicator Data'!CG189)/(Y$195-Y$194)*10)),1))</f>
        <v>3.5</v>
      </c>
      <c r="Z186" s="93">
        <f>IF('Indicator Data'!CH189="No data","x",ROUND(IF('Indicator Data'!CH189&gt;Z$195,10,IF('Indicator Data'!CH189&lt;Z$194,0,10-(Z$195-'Indicator Data'!CH189)/(Z$195-Z$194)*10)),1))</f>
        <v>0.2</v>
      </c>
      <c r="AA186" s="93">
        <f>IF('Indicator Data'!CI189="No data","x",ROUND(IF('Indicator Data'!CI189&gt;AA$195,0,IF('Indicator Data'!CI189&lt;AA$194,10,(AA$195-'Indicator Data'!CI189)/(AA$195-AA$194)*10)),1))</f>
        <v>10</v>
      </c>
      <c r="AB186" s="94">
        <f t="shared" si="25"/>
        <v>1.2</v>
      </c>
      <c r="AC186" s="95">
        <f t="shared" si="26"/>
        <v>1.7</v>
      </c>
      <c r="AD186" s="177"/>
    </row>
    <row r="187" spans="1:30" s="4" customFormat="1" x14ac:dyDescent="0.25">
      <c r="A187" s="126" t="str">
        <f>'Indicator Data'!A190</f>
        <v>Uzbekistan</v>
      </c>
      <c r="B187" s="47" t="str">
        <f>'Indicator Data'!B190</f>
        <v>UZB</v>
      </c>
      <c r="C187" s="93">
        <f>IF('Indicator Data'!BR190="No data","x",ROUND(IF('Indicator Data'!BR190&gt;C$195,0,IF('Indicator Data'!BR190&lt;C$194,10,(C$195-'Indicator Data'!BR190)/(C$195-C$194)*10)),1))</f>
        <v>2.6</v>
      </c>
      <c r="D187" s="94">
        <f t="shared" si="18"/>
        <v>2.6</v>
      </c>
      <c r="E187" s="93">
        <f>IF('Indicator Data'!BT190="No data","x",ROUND(IF('Indicator Data'!BT190&gt;E$195,0,IF('Indicator Data'!BT190&lt;E$194,10,(E$195-'Indicator Data'!BT190)/(E$195-E$194)*10)),1))</f>
        <v>7.7</v>
      </c>
      <c r="F187" s="93">
        <f>IF('Indicator Data'!BS190="No data","x",ROUND(IF('Indicator Data'!BS190&gt;F$195,0,IF('Indicator Data'!BS190&lt;F$194,10,(F$195-'Indicator Data'!BS190)/(F$195-F$194)*10)),1))</f>
        <v>6.1</v>
      </c>
      <c r="G187" s="94">
        <f t="shared" si="19"/>
        <v>6.9</v>
      </c>
      <c r="H187" s="95">
        <f t="shared" si="20"/>
        <v>4.8</v>
      </c>
      <c r="I187" s="93">
        <f>IF('Indicator Data'!BV190="No data","x",ROUND(IF('Indicator Data'!BV190^2&gt;I$195,0,IF('Indicator Data'!BV190^2&lt;I$194,10,(I$195-'Indicator Data'!BV190^2)/(I$195-I$194)*10)),1))</f>
        <v>0</v>
      </c>
      <c r="J187" s="93">
        <f>IF(OR('Indicator Data'!BU190=0,'Indicator Data'!BU190="No data"),"x",ROUND(IF('Indicator Data'!BU190&gt;J$195,0,IF('Indicator Data'!BU190&lt;J$194,10,(J$195-'Indicator Data'!BU190)/(J$195-J$194)*10)),1))</f>
        <v>0</v>
      </c>
      <c r="K187" s="93">
        <f>IF('Indicator Data'!BW190="No data","x",ROUND(IF('Indicator Data'!BW190&gt;K$195,0,IF('Indicator Data'!BW190&lt;K$194,10,(K$195-'Indicator Data'!BW190)/(K$195-K$194)*10)),1))</f>
        <v>5.3</v>
      </c>
      <c r="L187" s="93">
        <f>IF('Indicator Data'!BX190="No data","x",ROUND(IF('Indicator Data'!BX190&gt;L$195,0,IF('Indicator Data'!BX190&lt;L$194,10,(L$195-'Indicator Data'!BX190)/(L$195-L$194)*10)),1))</f>
        <v>6.3</v>
      </c>
      <c r="M187" s="94">
        <f t="shared" si="21"/>
        <v>2.9</v>
      </c>
      <c r="N187" s="143">
        <f>IF('Indicator Data'!BY190="No data","x",'Indicator Data'!BY190/'Indicator Data'!CM190*100)</f>
        <v>19.040902679830747</v>
      </c>
      <c r="O187" s="93">
        <f t="shared" si="22"/>
        <v>8.1999999999999993</v>
      </c>
      <c r="P187" s="93">
        <f>IF('Indicator Data'!BZ190="No data","x",ROUND(IF('Indicator Data'!BZ190&gt;P$195,0,IF('Indicator Data'!BZ190&lt;P$194,10,(P$195-'Indicator Data'!BZ190)/(P$195-P$194)*10)),1))</f>
        <v>0</v>
      </c>
      <c r="Q187" s="93">
        <f>IF('Indicator Data'!CA190="No data","x",ROUND(IF('Indicator Data'!CA190&gt;Q$195,0,IF('Indicator Data'!CA190&lt;Q$194,10,(Q$195-'Indicator Data'!CA190)/(Q$195-Q$194)*10)),1))</f>
        <v>0.4</v>
      </c>
      <c r="R187" s="94">
        <f t="shared" si="23"/>
        <v>2.9</v>
      </c>
      <c r="S187" s="93">
        <f>IF('Indicator Data'!CB190="No data","x",ROUND(IF('Indicator Data'!CB190&gt;S$195,0,IF('Indicator Data'!CB190&lt;S$194,10,(S$195-'Indicator Data'!CB190)/(S$195-S$194)*10)),1))</f>
        <v>4.0999999999999996</v>
      </c>
      <c r="T187" s="143">
        <f>IF('Indicator Data'!CD190="No data","x",ROUND(IF('Indicator Data'!CD190&gt;T$195,0,IF('Indicator Data'!CD190&lt;T$194,10,(T$195-'Indicator Data'!CD190)/(T$195-T$194)*10)),1))</f>
        <v>0</v>
      </c>
      <c r="U187" s="143">
        <f>IF('Indicator Data'!CE190="No data","x",ROUND(IF('Indicator Data'!CE190&gt;U$195,0,IF('Indicator Data'!CE190&lt;U$194,10,(U$195-'Indicator Data'!CE190)/(U$195-U$194)*10)),1))</f>
        <v>0</v>
      </c>
      <c r="V187" s="143">
        <f>IF('Indicator Data'!CF190="No data","x",ROUND(IF('Indicator Data'!CF190&gt;V$195,0,IF('Indicator Data'!CF190&lt;V$194,10,(V$195-'Indicator Data'!CF190)/(V$195-V$194)*10)),1))</f>
        <v>0</v>
      </c>
      <c r="W187" s="143">
        <f>IF('Indicator Data'!CC190="No data","x",ROUND(IF('Indicator Data'!CC190&gt;W$195,0,IF('Indicator Data'!CC190&lt;W$194,10,(W$195-'Indicator Data'!CC190)/(W$195-W$194)*10)),1))</f>
        <v>0</v>
      </c>
      <c r="X187" s="93">
        <f t="shared" si="24"/>
        <v>0</v>
      </c>
      <c r="Y187" s="93">
        <f>IF('Indicator Data'!CG190="No data","x",ROUND(IF('Indicator Data'!CG190&gt;Y$195,0,IF('Indicator Data'!CG190&lt;Y$194,10,(Y$195-'Indicator Data'!CG190)/(Y$195-Y$194)*10)),1))</f>
        <v>8.8000000000000007</v>
      </c>
      <c r="Z187" s="93">
        <f>IF('Indicator Data'!CH190="No data","x",ROUND(IF('Indicator Data'!CH190&gt;Z$195,10,IF('Indicator Data'!CH190&lt;Z$194,0,10-(Z$195-'Indicator Data'!CH190)/(Z$195-Z$194)*10)),1))</f>
        <v>0.4</v>
      </c>
      <c r="AA187" s="93">
        <f>IF('Indicator Data'!CI190="No data","x",ROUND(IF('Indicator Data'!CI190&gt;AA$195,0,IF('Indicator Data'!CI190&lt;AA$194,10,(AA$195-'Indicator Data'!CI190)/(AA$195-AA$194)*10)),1))</f>
        <v>10</v>
      </c>
      <c r="AB187" s="94">
        <f t="shared" si="25"/>
        <v>3.3</v>
      </c>
      <c r="AC187" s="95">
        <f t="shared" si="26"/>
        <v>3</v>
      </c>
      <c r="AD187" s="177"/>
    </row>
    <row r="188" spans="1:30" s="4" customFormat="1" x14ac:dyDescent="0.25">
      <c r="A188" s="126" t="str">
        <f>'Indicator Data'!A191</f>
        <v>Vanuatu</v>
      </c>
      <c r="B188" s="47" t="str">
        <f>'Indicator Data'!B191</f>
        <v>VUT</v>
      </c>
      <c r="C188" s="93">
        <f>IF('Indicator Data'!BR191="No data","x",ROUND(IF('Indicator Data'!BR191&gt;C$195,0,IF('Indicator Data'!BR191&lt;C$194,10,(C$195-'Indicator Data'!BR191)/(C$195-C$194)*10)),1))</f>
        <v>5.4</v>
      </c>
      <c r="D188" s="94">
        <f t="shared" si="18"/>
        <v>5.4</v>
      </c>
      <c r="E188" s="93">
        <f>IF('Indicator Data'!BT191="No data","x",ROUND(IF('Indicator Data'!BT191&gt;E$195,0,IF('Indicator Data'!BT191&lt;E$194,10,(E$195-'Indicator Data'!BT191)/(E$195-E$194)*10)),1))</f>
        <v>5.4</v>
      </c>
      <c r="F188" s="93">
        <f>IF('Indicator Data'!BS191="No data","x",ROUND(IF('Indicator Data'!BS191&gt;F$195,0,IF('Indicator Data'!BS191&lt;F$194,10,(F$195-'Indicator Data'!BS191)/(F$195-F$194)*10)),1))</f>
        <v>6.8</v>
      </c>
      <c r="G188" s="94">
        <f t="shared" si="19"/>
        <v>6.1</v>
      </c>
      <c r="H188" s="95">
        <f t="shared" si="20"/>
        <v>5.8</v>
      </c>
      <c r="I188" s="93">
        <f>IF('Indicator Data'!BV191="No data","x",ROUND(IF('Indicator Data'!BV191^2&gt;I$195,0,IF('Indicator Data'!BV191^2&lt;I$194,10,(I$195-'Indicator Data'!BV191^2)/(I$195-I$194)*10)),1))</f>
        <v>3</v>
      </c>
      <c r="J188" s="93">
        <f>IF(OR('Indicator Data'!BU191=0,'Indicator Data'!BU191="No data"),"x",ROUND(IF('Indicator Data'!BU191&gt;J$195,0,IF('Indicator Data'!BU191&lt;J$194,10,(J$195-'Indicator Data'!BU191)/(J$195-J$194)*10)),1))</f>
        <v>3.7</v>
      </c>
      <c r="K188" s="93">
        <f>IF('Indicator Data'!BW191="No data","x",ROUND(IF('Indicator Data'!BW191&gt;K$195,0,IF('Indicator Data'!BW191&lt;K$194,10,(K$195-'Indicator Data'!BW191)/(K$195-K$194)*10)),1))</f>
        <v>7.6</v>
      </c>
      <c r="L188" s="93">
        <f>IF('Indicator Data'!BX191="No data","x",ROUND(IF('Indicator Data'!BX191&gt;L$195,0,IF('Indicator Data'!BX191&lt;L$194,10,(L$195-'Indicator Data'!BX191)/(L$195-L$194)*10)),1))</f>
        <v>6.6</v>
      </c>
      <c r="M188" s="94">
        <f t="shared" si="21"/>
        <v>5.2</v>
      </c>
      <c r="N188" s="143">
        <f>IF('Indicator Data'!BY191="No data","x",'Indicator Data'!BY191/'Indicator Data'!CM191*100)</f>
        <v>8.2034454470877769</v>
      </c>
      <c r="O188" s="93">
        <f t="shared" si="22"/>
        <v>9.3000000000000007</v>
      </c>
      <c r="P188" s="93">
        <f>IF('Indicator Data'!BZ191="No data","x",ROUND(IF('Indicator Data'!BZ191&gt;P$195,0,IF('Indicator Data'!BZ191&lt;P$194,10,(P$195-'Indicator Data'!BZ191)/(P$195-P$194)*10)),1))</f>
        <v>7.3</v>
      </c>
      <c r="Q188" s="93">
        <f>IF('Indicator Data'!CA191="No data","x",ROUND(IF('Indicator Data'!CA191&gt;Q$195,0,IF('Indicator Data'!CA191&lt;Q$194,10,(Q$195-'Indicator Data'!CA191)/(Q$195-Q$194)*10)),1))</f>
        <v>1.7</v>
      </c>
      <c r="R188" s="94">
        <f t="shared" si="23"/>
        <v>6.1</v>
      </c>
      <c r="S188" s="93">
        <f>IF('Indicator Data'!CB191="No data","x",ROUND(IF('Indicator Data'!CB191&gt;S$195,0,IF('Indicator Data'!CB191&lt;S$194,10,(S$195-'Indicator Data'!CB191)/(S$195-S$194)*10)),1))</f>
        <v>9.6</v>
      </c>
      <c r="T188" s="143">
        <f>IF('Indicator Data'!CD191="No data","x",ROUND(IF('Indicator Data'!CD191&gt;T$195,0,IF('Indicator Data'!CD191&lt;T$194,10,(T$195-'Indicator Data'!CD191)/(T$195-T$194)*10)),1))</f>
        <v>5.9</v>
      </c>
      <c r="U188" s="143" t="str">
        <f>IF('Indicator Data'!CE191="No data","x",ROUND(IF('Indicator Data'!CE191&gt;U$195,0,IF('Indicator Data'!CE191&lt;U$194,10,(U$195-'Indicator Data'!CE191)/(U$195-U$194)*10)),1))</f>
        <v>x</v>
      </c>
      <c r="V188" s="143" t="str">
        <f>IF('Indicator Data'!CF191="No data","x",ROUND(IF('Indicator Data'!CF191&gt;V$195,0,IF('Indicator Data'!CF191&lt;V$194,10,(V$195-'Indicator Data'!CF191)/(V$195-V$194)*10)),1))</f>
        <v>x</v>
      </c>
      <c r="W188" s="143">
        <f>IF('Indicator Data'!CC191="No data","x",ROUND(IF('Indicator Data'!CC191&gt;W$195,0,IF('Indicator Data'!CC191&lt;W$194,10,(W$195-'Indicator Data'!CC191)/(W$195-W$194)*10)),1))</f>
        <v>4.9000000000000004</v>
      </c>
      <c r="X188" s="93">
        <f t="shared" si="24"/>
        <v>5.9</v>
      </c>
      <c r="Y188" s="93">
        <f>IF('Indicator Data'!CG191="No data","x",ROUND(IF('Indicator Data'!CG191&gt;Y$195,0,IF('Indicator Data'!CG191&lt;Y$194,10,(Y$195-'Indicator Data'!CG191)/(Y$195-Y$194)*10)),1))</f>
        <v>9.8000000000000007</v>
      </c>
      <c r="Z188" s="93">
        <f>IF('Indicator Data'!CH191="No data","x",ROUND(IF('Indicator Data'!CH191&gt;Z$195,10,IF('Indicator Data'!CH191&lt;Z$194,0,10-(Z$195-'Indicator Data'!CH191)/(Z$195-Z$194)*10)),1))</f>
        <v>0.9</v>
      </c>
      <c r="AA188" s="93">
        <f>IF('Indicator Data'!CI191="No data","x",ROUND(IF('Indicator Data'!CI191&gt;AA$195,0,IF('Indicator Data'!CI191&lt;AA$194,10,(AA$195-'Indicator Data'!CI191)/(AA$195-AA$194)*10)),1))</f>
        <v>10</v>
      </c>
      <c r="AB188" s="94">
        <f t="shared" si="25"/>
        <v>6.6</v>
      </c>
      <c r="AC188" s="95">
        <f t="shared" si="26"/>
        <v>6</v>
      </c>
      <c r="AD188" s="177"/>
    </row>
    <row r="189" spans="1:30" s="4" customFormat="1" x14ac:dyDescent="0.25">
      <c r="A189" s="126" t="str">
        <f>'Indicator Data'!A192</f>
        <v>Venezuela</v>
      </c>
      <c r="B189" s="47" t="str">
        <f>'Indicator Data'!B192</f>
        <v>VEN</v>
      </c>
      <c r="C189" s="93">
        <f>IF('Indicator Data'!BR192="No data","x",ROUND(IF('Indicator Data'!BR192&gt;C$195,0,IF('Indicator Data'!BR192&lt;C$194,10,(C$195-'Indicator Data'!BR192)/(C$195-C$194)*10)),1))</f>
        <v>2.5</v>
      </c>
      <c r="D189" s="94">
        <f t="shared" si="18"/>
        <v>2.5</v>
      </c>
      <c r="E189" s="93">
        <f>IF('Indicator Data'!BT192="No data","x",ROUND(IF('Indicator Data'!BT192&gt;E$195,0,IF('Indicator Data'!BT192&lt;E$194,10,(E$195-'Indicator Data'!BT192)/(E$195-E$194)*10)),1))</f>
        <v>8.1999999999999993</v>
      </c>
      <c r="F189" s="93">
        <f>IF('Indicator Data'!BS192="No data","x",ROUND(IF('Indicator Data'!BS192&gt;F$195,0,IF('Indicator Data'!BS192&lt;F$194,10,(F$195-'Indicator Data'!BS192)/(F$195-F$194)*10)),1))</f>
        <v>7.8</v>
      </c>
      <c r="G189" s="94">
        <f t="shared" si="19"/>
        <v>8</v>
      </c>
      <c r="H189" s="95">
        <f t="shared" si="20"/>
        <v>5.3</v>
      </c>
      <c r="I189" s="93">
        <f>IF('Indicator Data'!BV192="No data","x",ROUND(IF('Indicator Data'!BV192^2&gt;I$195,0,IF('Indicator Data'!BV192^2&lt;I$194,10,(I$195-'Indicator Data'!BV192^2)/(I$195-I$194)*10)),1))</f>
        <v>0.6</v>
      </c>
      <c r="J189" s="93">
        <f>IF(OR('Indicator Data'!BU192=0,'Indicator Data'!BU192="No data"),"x",ROUND(IF('Indicator Data'!BU192&gt;J$195,0,IF('Indicator Data'!BU192&lt;J$194,10,(J$195-'Indicator Data'!BU192)/(J$195-J$194)*10)),1))</f>
        <v>0</v>
      </c>
      <c r="K189" s="93">
        <f>IF('Indicator Data'!BW192="No data","x",ROUND(IF('Indicator Data'!BW192&gt;K$195,0,IF('Indicator Data'!BW192&lt;K$194,10,(K$195-'Indicator Data'!BW192)/(K$195-K$194)*10)),1))</f>
        <v>4</v>
      </c>
      <c r="L189" s="93">
        <f>IF('Indicator Data'!BX192="No data","x",ROUND(IF('Indicator Data'!BX192&gt;L$195,0,IF('Indicator Data'!BX192&lt;L$194,10,(L$195-'Indicator Data'!BX192)/(L$195-L$194)*10)),1))</f>
        <v>5.8</v>
      </c>
      <c r="M189" s="94">
        <f t="shared" si="21"/>
        <v>2.6</v>
      </c>
      <c r="N189" s="143">
        <f>IF('Indicator Data'!BY192="No data","x",'Indicator Data'!BY192/'Indicator Data'!CM192*100)</f>
        <v>7.9360580465959982</v>
      </c>
      <c r="O189" s="93">
        <f t="shared" si="22"/>
        <v>9.3000000000000007</v>
      </c>
      <c r="P189" s="93">
        <f>IF('Indicator Data'!BZ192="No data","x",ROUND(IF('Indicator Data'!BZ192&gt;P$195,0,IF('Indicator Data'!BZ192&lt;P$194,10,(P$195-'Indicator Data'!BZ192)/(P$195-P$194)*10)),1))</f>
        <v>0.7</v>
      </c>
      <c r="Q189" s="93">
        <f>IF('Indicator Data'!CA192="No data","x",ROUND(IF('Indicator Data'!CA192&gt;Q$195,0,IF('Indicator Data'!CA192&lt;Q$194,10,(Q$195-'Indicator Data'!CA192)/(Q$195-Q$194)*10)),1))</f>
        <v>0.9</v>
      </c>
      <c r="R189" s="94">
        <f t="shared" si="23"/>
        <v>3.6</v>
      </c>
      <c r="S189" s="93" t="str">
        <f>IF('Indicator Data'!CB192="No data","x",ROUND(IF('Indicator Data'!CB192&gt;S$195,0,IF('Indicator Data'!CB192&lt;S$194,10,(S$195-'Indicator Data'!CB192)/(S$195-S$194)*10)),1))</f>
        <v>x</v>
      </c>
      <c r="T189" s="143">
        <f>IF('Indicator Data'!CD192="No data","x",ROUND(IF('Indicator Data'!CD192&gt;T$195,0,IF('Indicator Data'!CD192&lt;T$194,10,(T$195-'Indicator Data'!CD192)/(T$195-T$194)*10)),1))</f>
        <v>2.5</v>
      </c>
      <c r="U189" s="143">
        <f>IF('Indicator Data'!CE192="No data","x",ROUND(IF('Indicator Data'!CE192&gt;U$195,0,IF('Indicator Data'!CE192&lt;U$194,10,(U$195-'Indicator Data'!CE192)/(U$195-U$194)*10)),1))</f>
        <v>7.8</v>
      </c>
      <c r="V189" s="143">
        <f>IF('Indicator Data'!CF192="No data","x",ROUND(IF('Indicator Data'!CF192&gt;V$195,0,IF('Indicator Data'!CF192&lt;V$194,10,(V$195-'Indicator Data'!CF192)/(V$195-V$194)*10)),1))</f>
        <v>10</v>
      </c>
      <c r="W189" s="143">
        <f>IF('Indicator Data'!CC192="No data","x",ROUND(IF('Indicator Data'!CC192&gt;W$195,0,IF('Indicator Data'!CC192&lt;W$194,10,(W$195-'Indicator Data'!CC192)/(W$195-W$194)*10)),1))</f>
        <v>0.8</v>
      </c>
      <c r="X189" s="93">
        <f t="shared" si="24"/>
        <v>6.7666666666666666</v>
      </c>
      <c r="Y189" s="93">
        <f>IF('Indicator Data'!CG192="No data","x",ROUND(IF('Indicator Data'!CG192&gt;Y$195,0,IF('Indicator Data'!CG192&lt;Y$194,10,(Y$195-'Indicator Data'!CG192)/(Y$195-Y$194)*10)),1))</f>
        <v>7</v>
      </c>
      <c r="Z189" s="93">
        <f>IF('Indicator Data'!CH192="No data","x",ROUND(IF('Indicator Data'!CH192&gt;Z$195,10,IF('Indicator Data'!CH192&lt;Z$194,0,10-(Z$195-'Indicator Data'!CH192)/(Z$195-Z$194)*10)),1))</f>
        <v>1.1000000000000001</v>
      </c>
      <c r="AA189" s="93">
        <f>IF('Indicator Data'!CI192="No data","x",ROUND(IF('Indicator Data'!CI192&gt;AA$195,0,IF('Indicator Data'!CI192&lt;AA$194,10,(AA$195-'Indicator Data'!CI192)/(AA$195-AA$194)*10)),1))</f>
        <v>10</v>
      </c>
      <c r="AB189" s="94">
        <f t="shared" si="25"/>
        <v>5</v>
      </c>
      <c r="AC189" s="95">
        <f t="shared" si="26"/>
        <v>3.7</v>
      </c>
      <c r="AD189" s="177"/>
    </row>
    <row r="190" spans="1:30" s="4" customFormat="1" x14ac:dyDescent="0.25">
      <c r="A190" s="126" t="str">
        <f>'Indicator Data'!A193</f>
        <v>Viet Nam</v>
      </c>
      <c r="B190" s="47" t="str">
        <f>'Indicator Data'!B193</f>
        <v>VNM</v>
      </c>
      <c r="C190" s="93">
        <f>IF('Indicator Data'!BR193="No data","x",ROUND(IF('Indicator Data'!BR193&gt;C$195,0,IF('Indicator Data'!BR193&lt;C$194,10,(C$195-'Indicator Data'!BR193)/(C$195-C$194)*10)),1))</f>
        <v>4.2</v>
      </c>
      <c r="D190" s="94">
        <f t="shared" si="18"/>
        <v>4.2</v>
      </c>
      <c r="E190" s="93">
        <f>IF('Indicator Data'!BT193="No data","x",ROUND(IF('Indicator Data'!BT193&gt;E$195,0,IF('Indicator Data'!BT193&lt;E$194,10,(E$195-'Indicator Data'!BT193)/(E$195-E$194)*10)),1))</f>
        <v>6.7</v>
      </c>
      <c r="F190" s="93">
        <f>IF('Indicator Data'!BS193="No data","x",ROUND(IF('Indicator Data'!BS193&gt;F$195,0,IF('Indicator Data'!BS193&lt;F$194,10,(F$195-'Indicator Data'!BS193)/(F$195-F$194)*10)),1))</f>
        <v>5</v>
      </c>
      <c r="G190" s="94">
        <f t="shared" si="19"/>
        <v>5.9</v>
      </c>
      <c r="H190" s="95">
        <f t="shared" si="20"/>
        <v>5.0999999999999996</v>
      </c>
      <c r="I190" s="93">
        <f>IF('Indicator Data'!BV193="No data","x",ROUND(IF('Indicator Data'!BV193^2&gt;I$195,0,IF('Indicator Data'!BV193^2&lt;I$194,10,(I$195-'Indicator Data'!BV193^2)/(I$195-I$194)*10)),1))</f>
        <v>1.2</v>
      </c>
      <c r="J190" s="93">
        <f>IF(OR('Indicator Data'!BU193=0,'Indicator Data'!BU193="No data"),"x",ROUND(IF('Indicator Data'!BU193&gt;J$195,0,IF('Indicator Data'!BU193&lt;J$194,10,(J$195-'Indicator Data'!BU193)/(J$195-J$194)*10)),1))</f>
        <v>0</v>
      </c>
      <c r="K190" s="93">
        <f>IF('Indicator Data'!BW193="No data","x",ROUND(IF('Indicator Data'!BW193&gt;K$195,0,IF('Indicator Data'!BW193&lt;K$194,10,(K$195-'Indicator Data'!BW193)/(K$195-K$194)*10)),1))</f>
        <v>5.4</v>
      </c>
      <c r="L190" s="93">
        <f>IF('Indicator Data'!BX193="No data","x",ROUND(IF('Indicator Data'!BX193&gt;L$195,0,IF('Indicator Data'!BX193&lt;L$194,10,(L$195-'Indicator Data'!BX193)/(L$195-L$194)*10)),1))</f>
        <v>3.7</v>
      </c>
      <c r="M190" s="94">
        <f t="shared" si="21"/>
        <v>2.6</v>
      </c>
      <c r="N190" s="143">
        <f>IF('Indicator Data'!BY193="No data","x",'Indicator Data'!BY193/'Indicator Data'!CM193*100)</f>
        <v>24.833102202728416</v>
      </c>
      <c r="O190" s="93">
        <f t="shared" si="22"/>
        <v>7.6</v>
      </c>
      <c r="P190" s="93">
        <f>IF('Indicator Data'!BZ193="No data","x",ROUND(IF('Indicator Data'!BZ193&gt;P$195,0,IF('Indicator Data'!BZ193&lt;P$194,10,(P$195-'Indicator Data'!BZ193)/(P$195-P$194)*10)),1))</f>
        <v>1.8</v>
      </c>
      <c r="Q190" s="93">
        <f>IF('Indicator Data'!CA193="No data","x",ROUND(IF('Indicator Data'!CA193&gt;Q$195,0,IF('Indicator Data'!CA193&lt;Q$194,10,(Q$195-'Indicator Data'!CA193)/(Q$195-Q$194)*10)),1))</f>
        <v>1.1000000000000001</v>
      </c>
      <c r="R190" s="94">
        <f t="shared" si="23"/>
        <v>3.5</v>
      </c>
      <c r="S190" s="93">
        <f>IF('Indicator Data'!CB193="No data","x",ROUND(IF('Indicator Data'!CB193&gt;S$195,0,IF('Indicator Data'!CB193&lt;S$194,10,(S$195-'Indicator Data'!CB193)/(S$195-S$194)*10)),1))</f>
        <v>8</v>
      </c>
      <c r="T190" s="143">
        <f>IF('Indicator Data'!CD193="No data","x",ROUND(IF('Indicator Data'!CD193&gt;T$195,0,IF('Indicator Data'!CD193&lt;T$194,10,(T$195-'Indicator Data'!CD193)/(T$195-T$194)*10)),1))</f>
        <v>0.5</v>
      </c>
      <c r="U190" s="143">
        <f>IF('Indicator Data'!CE193="No data","x",ROUND(IF('Indicator Data'!CE193&gt;U$195,0,IF('Indicator Data'!CE193&lt;U$194,10,(U$195-'Indicator Data'!CE193)/(U$195-U$194)*10)),1))</f>
        <v>0.7</v>
      </c>
      <c r="V190" s="143" t="str">
        <f>IF('Indicator Data'!CF193="No data","x",ROUND(IF('Indicator Data'!CF193&gt;V$195,0,IF('Indicator Data'!CF193&lt;V$194,10,(V$195-'Indicator Data'!CF193)/(V$195-V$194)*10)),1))</f>
        <v>x</v>
      </c>
      <c r="W190" s="143">
        <f>IF('Indicator Data'!CC193="No data","x",ROUND(IF('Indicator Data'!CC193&gt;W$195,0,IF('Indicator Data'!CC193&lt;W$194,10,(W$195-'Indicator Data'!CC193)/(W$195-W$194)*10)),1))</f>
        <v>0.5</v>
      </c>
      <c r="X190" s="93">
        <f t="shared" si="24"/>
        <v>0.6</v>
      </c>
      <c r="Y190" s="93">
        <f>IF('Indicator Data'!CG193="No data","x",ROUND(IF('Indicator Data'!CG193&gt;Y$195,0,IF('Indicator Data'!CG193&lt;Y$194,10,(Y$195-'Indicator Data'!CG193)/(Y$195-Y$194)*10)),1))</f>
        <v>9</v>
      </c>
      <c r="Z190" s="93">
        <f>IF('Indicator Data'!CH193="No data","x",ROUND(IF('Indicator Data'!CH193&gt;Z$195,10,IF('Indicator Data'!CH193&lt;Z$194,0,10-(Z$195-'Indicator Data'!CH193)/(Z$195-Z$194)*10)),1))</f>
        <v>0.6</v>
      </c>
      <c r="AA190" s="93">
        <f>IF('Indicator Data'!CI193="No data","x",ROUND(IF('Indicator Data'!CI193&gt;AA$195,0,IF('Indicator Data'!CI193&lt;AA$194,10,(AA$195-'Indicator Data'!CI193)/(AA$195-AA$194)*10)),1))</f>
        <v>10</v>
      </c>
      <c r="AB190" s="94">
        <f t="shared" si="25"/>
        <v>4.5999999999999996</v>
      </c>
      <c r="AC190" s="95">
        <f t="shared" si="26"/>
        <v>3.6</v>
      </c>
      <c r="AD190" s="177"/>
    </row>
    <row r="191" spans="1:30" s="4" customFormat="1" x14ac:dyDescent="0.25">
      <c r="A191" s="126" t="str">
        <f>'Indicator Data'!A194</f>
        <v>Yemen</v>
      </c>
      <c r="B191" s="47" t="str">
        <f>'Indicator Data'!B194</f>
        <v>YEM</v>
      </c>
      <c r="C191" s="93">
        <f>IF('Indicator Data'!BR194="No data","x",ROUND(IF('Indicator Data'!BR194&gt;C$195,0,IF('Indicator Data'!BR194&lt;C$194,10,(C$195-'Indicator Data'!BR194)/(C$195-C$194)*10)),1))</f>
        <v>8.5</v>
      </c>
      <c r="D191" s="94">
        <f t="shared" si="18"/>
        <v>8.5</v>
      </c>
      <c r="E191" s="93">
        <f>IF('Indicator Data'!BT194="No data","x",ROUND(IF('Indicator Data'!BT194&gt;E$195,0,IF('Indicator Data'!BT194&lt;E$194,10,(E$195-'Indicator Data'!BT194)/(E$195-E$194)*10)),1))</f>
        <v>8.6</v>
      </c>
      <c r="F191" s="93">
        <f>IF('Indicator Data'!BS194="No data","x",ROUND(IF('Indicator Data'!BS194&gt;F$195,0,IF('Indicator Data'!BS194&lt;F$194,10,(F$195-'Indicator Data'!BS194)/(F$195-F$194)*10)),1))</f>
        <v>8.8000000000000007</v>
      </c>
      <c r="G191" s="94">
        <f t="shared" si="19"/>
        <v>8.6999999999999993</v>
      </c>
      <c r="H191" s="95">
        <f t="shared" si="20"/>
        <v>8.6</v>
      </c>
      <c r="I191" s="93">
        <f>IF('Indicator Data'!BV194="No data","x",ROUND(IF('Indicator Data'!BV194^2&gt;I$195,0,IF('Indicator Data'!BV194^2&lt;I$194,10,(I$195-'Indicator Data'!BV194^2)/(I$195-I$194)*10)),1))</f>
        <v>5.6</v>
      </c>
      <c r="J191" s="93">
        <f>IF(OR('Indicator Data'!BU194=0,'Indicator Data'!BU194="No data"),"x",ROUND(IF('Indicator Data'!BU194&gt;J$195,0,IF('Indicator Data'!BU194&lt;J$194,10,(J$195-'Indicator Data'!BU194)/(J$195-J$194)*10)),1))</f>
        <v>2.1</v>
      </c>
      <c r="K191" s="93">
        <f>IF('Indicator Data'!BW194="No data","x",ROUND(IF('Indicator Data'!BW194&gt;K$195,0,IF('Indicator Data'!BW194&lt;K$194,10,(K$195-'Indicator Data'!BW194)/(K$195-K$194)*10)),1))</f>
        <v>7.5</v>
      </c>
      <c r="L191" s="93">
        <f>IF('Indicator Data'!BX194="No data","x",ROUND(IF('Indicator Data'!BX194&gt;L$195,0,IF('Indicator Data'!BX194&lt;L$194,10,(L$195-'Indicator Data'!BX194)/(L$195-L$194)*10)),1))</f>
        <v>6.8</v>
      </c>
      <c r="M191" s="94">
        <f t="shared" si="21"/>
        <v>5.5</v>
      </c>
      <c r="N191" s="143">
        <f>IF('Indicator Data'!BY194="No data","x",'Indicator Data'!BY194/'Indicator Data'!CM194*100)</f>
        <v>4.1669034225429478</v>
      </c>
      <c r="O191" s="93">
        <f t="shared" si="22"/>
        <v>9.6999999999999993</v>
      </c>
      <c r="P191" s="93">
        <f>IF('Indicator Data'!BZ194="No data","x",ROUND(IF('Indicator Data'!BZ194&gt;P$195,0,IF('Indicator Data'!BZ194&lt;P$194,10,(P$195-'Indicator Data'!BZ194)/(P$195-P$194)*10)),1))</f>
        <v>4.5</v>
      </c>
      <c r="Q191" s="93">
        <f>IF('Indicator Data'!CA194="No data","x",ROUND(IF('Indicator Data'!CA194&gt;Q$195,0,IF('Indicator Data'!CA194&lt;Q$194,10,(Q$195-'Indicator Data'!CA194)/(Q$195-Q$194)*10)),1))</f>
        <v>7.3</v>
      </c>
      <c r="R191" s="94">
        <f t="shared" si="23"/>
        <v>7.2</v>
      </c>
      <c r="S191" s="93">
        <f>IF('Indicator Data'!CB194="No data","x",ROUND(IF('Indicator Data'!CB194&gt;S$195,0,IF('Indicator Data'!CB194&lt;S$194,10,(S$195-'Indicator Data'!CB194)/(S$195-S$194)*10)),1))</f>
        <v>9.1999999999999993</v>
      </c>
      <c r="T191" s="143">
        <f>IF('Indicator Data'!CD194="No data","x",ROUND(IF('Indicator Data'!CD194&gt;T$195,0,IF('Indicator Data'!CD194&lt;T$194,10,(T$195-'Indicator Data'!CD194)/(T$195-T$194)*10)),1))</f>
        <v>4.7</v>
      </c>
      <c r="U191" s="143">
        <f>IF('Indicator Data'!CE194="No data","x",ROUND(IF('Indicator Data'!CE194&gt;U$195,0,IF('Indicator Data'!CE194&lt;U$194,10,(U$195-'Indicator Data'!CE194)/(U$195-U$194)*10)),1))</f>
        <v>8.5</v>
      </c>
      <c r="V191" s="143">
        <f>IF('Indicator Data'!CF194="No data","x",ROUND(IF('Indicator Data'!CF194&gt;V$195,0,IF('Indicator Data'!CF194&lt;V$194,10,(V$195-'Indicator Data'!CF194)/(V$195-V$194)*10)),1))</f>
        <v>4.7</v>
      </c>
      <c r="W191" s="143">
        <f>IF('Indicator Data'!CC194="No data","x",ROUND(IF('Indicator Data'!CC194&gt;W$195,0,IF('Indicator Data'!CC194&lt;W$194,10,(W$195-'Indicator Data'!CC194)/(W$195-W$194)*10)),1))</f>
        <v>8.6999999999999993</v>
      </c>
      <c r="X191" s="93">
        <f t="shared" si="24"/>
        <v>5.9666666666666659</v>
      </c>
      <c r="Y191" s="93">
        <f>IF('Indicator Data'!CG194="No data","x",ROUND(IF('Indicator Data'!CG194&gt;Y$195,0,IF('Indicator Data'!CG194&lt;Y$194,10,(Y$195-'Indicator Data'!CG194)/(Y$195-Y$194)*10)),1))</f>
        <v>9.6999999999999993</v>
      </c>
      <c r="Z191" s="93">
        <f>IF('Indicator Data'!CH194="No data","x",ROUND(IF('Indicator Data'!CH194&gt;Z$195,10,IF('Indicator Data'!CH194&lt;Z$194,0,10-(Z$195-'Indicator Data'!CH194)/(Z$195-Z$194)*10)),1))</f>
        <v>4.3</v>
      </c>
      <c r="AA191" s="93">
        <f>IF('Indicator Data'!CI194="No data","x",ROUND(IF('Indicator Data'!CI194&gt;AA$195,0,IF('Indicator Data'!CI194&lt;AA$194,10,(AA$195-'Indicator Data'!CI194)/(AA$195-AA$194)*10)),1))</f>
        <v>10</v>
      </c>
      <c r="AB191" s="94">
        <f t="shared" si="25"/>
        <v>7.3</v>
      </c>
      <c r="AC191" s="95">
        <f t="shared" si="26"/>
        <v>6.7</v>
      </c>
      <c r="AD191" s="177"/>
    </row>
    <row r="192" spans="1:30" s="4" customFormat="1" x14ac:dyDescent="0.25">
      <c r="A192" s="126" t="str">
        <f>'Indicator Data'!A195</f>
        <v>Zambia</v>
      </c>
      <c r="B192" s="47" t="str">
        <f>'Indicator Data'!B195</f>
        <v>ZMB</v>
      </c>
      <c r="C192" s="93">
        <f>IF('Indicator Data'!BR195="No data","x",ROUND(IF('Indicator Data'!BR195&gt;C$195,0,IF('Indicator Data'!BR195&lt;C$194,10,(C$195-'Indicator Data'!BR195)/(C$195-C$194)*10)),1))</f>
        <v>3.5</v>
      </c>
      <c r="D192" s="94">
        <f t="shared" si="18"/>
        <v>3.5</v>
      </c>
      <c r="E192" s="93">
        <f>IF('Indicator Data'!BT195="No data","x",ROUND(IF('Indicator Data'!BT195&gt;E$195,0,IF('Indicator Data'!BT195&lt;E$194,10,(E$195-'Indicator Data'!BT195)/(E$195-E$194)*10)),1))</f>
        <v>6.5</v>
      </c>
      <c r="F192" s="93">
        <f>IF('Indicator Data'!BS195="No data","x",ROUND(IF('Indicator Data'!BS195&gt;F$195,0,IF('Indicator Data'!BS195&lt;F$194,10,(F$195-'Indicator Data'!BS195)/(F$195-F$194)*10)),1))</f>
        <v>6.2</v>
      </c>
      <c r="G192" s="94">
        <f t="shared" si="19"/>
        <v>6.4</v>
      </c>
      <c r="H192" s="95">
        <f t="shared" si="20"/>
        <v>5</v>
      </c>
      <c r="I192" s="93">
        <f>IF('Indicator Data'!BV195="No data","x",ROUND(IF('Indicator Data'!BV195^2&gt;I$195,0,IF('Indicator Data'!BV195^2&lt;I$194,10,(I$195-'Indicator Data'!BV195^2)/(I$195-I$194)*10)),1))</f>
        <v>3</v>
      </c>
      <c r="J192" s="93">
        <f>IF(OR('Indicator Data'!BU195=0,'Indicator Data'!BU195="No data"),"x",ROUND(IF('Indicator Data'!BU195&gt;J$195,0,IF('Indicator Data'!BU195&lt;J$194,10,(J$195-'Indicator Data'!BU195)/(J$195-J$194)*10)),1))</f>
        <v>6</v>
      </c>
      <c r="K192" s="93">
        <f>IF('Indicator Data'!BW195="No data","x",ROUND(IF('Indicator Data'!BW195&gt;K$195,0,IF('Indicator Data'!BW195&lt;K$194,10,(K$195-'Indicator Data'!BW195)/(K$195-K$194)*10)),1))</f>
        <v>7.5</v>
      </c>
      <c r="L192" s="93">
        <f>IF('Indicator Data'!BX195="No data","x",ROUND(IF('Indicator Data'!BX195&gt;L$195,0,IF('Indicator Data'!BX195&lt;L$194,10,(L$195-'Indicator Data'!BX195)/(L$195-L$194)*10)),1))</f>
        <v>6.4</v>
      </c>
      <c r="M192" s="94">
        <f t="shared" si="21"/>
        <v>5.7</v>
      </c>
      <c r="N192" s="143">
        <f>IF('Indicator Data'!BY195="No data","x",'Indicator Data'!BY195/'Indicator Data'!CM195*100)</f>
        <v>4.1700856885349546</v>
      </c>
      <c r="O192" s="93">
        <f t="shared" si="22"/>
        <v>9.6999999999999993</v>
      </c>
      <c r="P192" s="93">
        <f>IF('Indicator Data'!BZ195="No data","x",ROUND(IF('Indicator Data'!BZ195&gt;P$195,0,IF('Indicator Data'!BZ195&lt;P$194,10,(P$195-'Indicator Data'!BZ195)/(P$195-P$194)*10)),1))</f>
        <v>8.1999999999999993</v>
      </c>
      <c r="Q192" s="93">
        <f>IF('Indicator Data'!CA195="No data","x",ROUND(IF('Indicator Data'!CA195&gt;Q$195,0,IF('Indicator Data'!CA195&lt;Q$194,10,(Q$195-'Indicator Data'!CA195)/(Q$195-Q$194)*10)),1))</f>
        <v>8</v>
      </c>
      <c r="R192" s="94">
        <f t="shared" si="23"/>
        <v>8.6</v>
      </c>
      <c r="S192" s="93">
        <f>IF('Indicator Data'!CB195="No data","x",ROUND(IF('Indicator Data'!CB195&gt;S$195,0,IF('Indicator Data'!CB195&lt;S$194,10,(S$195-'Indicator Data'!CB195)/(S$195-S$194)*10)),1))</f>
        <v>9.8000000000000007</v>
      </c>
      <c r="T192" s="143">
        <f>IF('Indicator Data'!CD195="No data","x",ROUND(IF('Indicator Data'!CD195&gt;T$195,0,IF('Indicator Data'!CD195&lt;T$194,10,(T$195-'Indicator Data'!CD195)/(T$195-T$194)*10)),1))</f>
        <v>1.4</v>
      </c>
      <c r="U192" s="143">
        <f>IF('Indicator Data'!CE195="No data","x",ROUND(IF('Indicator Data'!CE195&gt;U$195,0,IF('Indicator Data'!CE195&lt;U$194,10,(U$195-'Indicator Data'!CE195)/(U$195-U$194)*10)),1))</f>
        <v>6.9</v>
      </c>
      <c r="V192" s="143">
        <f>IF('Indicator Data'!CF195="No data","x",ROUND(IF('Indicator Data'!CF195&gt;V$195,0,IF('Indicator Data'!CF195&lt;V$194,10,(V$195-'Indicator Data'!CF195)/(V$195-V$194)*10)),1))</f>
        <v>1.5</v>
      </c>
      <c r="W192" s="143">
        <f>IF('Indicator Data'!CC195="No data","x",ROUND(IF('Indicator Data'!CC195&gt;W$195,0,IF('Indicator Data'!CC195&lt;W$194,10,(W$195-'Indicator Data'!CC195)/(W$195-W$194)*10)),1))</f>
        <v>0.8</v>
      </c>
      <c r="X192" s="93">
        <f t="shared" si="24"/>
        <v>3.2666666666666671</v>
      </c>
      <c r="Y192" s="93">
        <f>IF('Indicator Data'!CG195="No data","x",ROUND(IF('Indicator Data'!CG195&gt;Y$195,0,IF('Indicator Data'!CG195&lt;Y$194,10,(Y$195-'Indicator Data'!CG195)/(Y$195-Y$194)*10)),1))</f>
        <v>9.6</v>
      </c>
      <c r="Z192" s="93">
        <f>IF('Indicator Data'!CH195="No data","x",ROUND(IF('Indicator Data'!CH195&gt;Z$195,10,IF('Indicator Data'!CH195&lt;Z$194,0,10-(Z$195-'Indicator Data'!CH195)/(Z$195-Z$194)*10)),1))</f>
        <v>2.5</v>
      </c>
      <c r="AA192" s="93">
        <f>IF('Indicator Data'!CI195="No data","x",ROUND(IF('Indicator Data'!CI195&gt;AA$195,0,IF('Indicator Data'!CI195&lt;AA$194,10,(AA$195-'Indicator Data'!CI195)/(AA$195-AA$194)*10)),1))</f>
        <v>10</v>
      </c>
      <c r="AB192" s="94">
        <f t="shared" si="25"/>
        <v>6.3</v>
      </c>
      <c r="AC192" s="95">
        <f t="shared" si="26"/>
        <v>6.9</v>
      </c>
      <c r="AD192" s="177"/>
    </row>
    <row r="193" spans="1:30" s="4" customFormat="1" x14ac:dyDescent="0.25">
      <c r="A193" s="126" t="str">
        <f>'Indicator Data'!A196</f>
        <v>Zimbabwe</v>
      </c>
      <c r="B193" s="47" t="str">
        <f>'Indicator Data'!B196</f>
        <v>ZWE</v>
      </c>
      <c r="C193" s="93">
        <f>IF('Indicator Data'!BR196="No data","x",ROUND(IF('Indicator Data'!BR196&gt;C$195,0,IF('Indicator Data'!BR196&lt;C$194,10,(C$195-'Indicator Data'!BR196)/(C$195-C$194)*10)),1))</f>
        <v>2.6</v>
      </c>
      <c r="D193" s="94">
        <f t="shared" si="18"/>
        <v>2.6</v>
      </c>
      <c r="E193" s="93">
        <f>IF('Indicator Data'!BT196="No data","x",ROUND(IF('Indicator Data'!BT196&gt;E$195,0,IF('Indicator Data'!BT196&lt;E$194,10,(E$195-'Indicator Data'!BT196)/(E$195-E$194)*10)),1))</f>
        <v>7.8</v>
      </c>
      <c r="F193" s="93">
        <f>IF('Indicator Data'!BS196="No data","x",ROUND(IF('Indicator Data'!BS196&gt;F$195,0,IF('Indicator Data'!BS196&lt;F$194,10,(F$195-'Indicator Data'!BS196)/(F$195-F$194)*10)),1))</f>
        <v>7.4</v>
      </c>
      <c r="G193" s="94">
        <f t="shared" si="19"/>
        <v>7.6</v>
      </c>
      <c r="H193" s="95">
        <f t="shared" si="20"/>
        <v>5.0999999999999996</v>
      </c>
      <c r="I193" s="93">
        <f>IF('Indicator Data'!BV196="No data","x",ROUND(IF('Indicator Data'!BV196^2&gt;I$195,0,IF('Indicator Data'!BV196^2&lt;I$194,10,(I$195-'Indicator Data'!BV196^2)/(I$195-I$194)*10)),1))</f>
        <v>2.7</v>
      </c>
      <c r="J193" s="93">
        <f>IF(OR('Indicator Data'!BU196=0,'Indicator Data'!BU196="No data"),"x",ROUND(IF('Indicator Data'!BU196&gt;J$195,0,IF('Indicator Data'!BU196&lt;J$194,10,(J$195-'Indicator Data'!BU196)/(J$195-J$194)*10)),1))</f>
        <v>6</v>
      </c>
      <c r="K193" s="93">
        <f>IF('Indicator Data'!BW196="No data","x",ROUND(IF('Indicator Data'!BW196&gt;K$195,0,IF('Indicator Data'!BW196&lt;K$194,10,(K$195-'Indicator Data'!BW196)/(K$195-K$194)*10)),1))</f>
        <v>7.7</v>
      </c>
      <c r="L193" s="93">
        <f>IF('Indicator Data'!BX196="No data","x",ROUND(IF('Indicator Data'!BX196&gt;L$195,0,IF('Indicator Data'!BX196&lt;L$194,10,(L$195-'Indicator Data'!BX196)/(L$195-L$194)*10)),1))</f>
        <v>6</v>
      </c>
      <c r="M193" s="94">
        <f t="shared" si="21"/>
        <v>5.6</v>
      </c>
      <c r="N193" s="143">
        <f>IF('Indicator Data'!BY196="No data","x",'Indicator Data'!BY196/'Indicator Data'!CM196*100)</f>
        <v>12.666408168540777</v>
      </c>
      <c r="O193" s="93">
        <f t="shared" si="22"/>
        <v>8.8000000000000007</v>
      </c>
      <c r="P193" s="93">
        <f>IF('Indicator Data'!BZ196="No data","x",ROUND(IF('Indicator Data'!BZ196&gt;P$195,0,IF('Indicator Data'!BZ196&lt;P$194,10,(P$195-'Indicator Data'!BZ196)/(P$195-P$194)*10)),1))</f>
        <v>7.1</v>
      </c>
      <c r="Q193" s="93">
        <f>IF('Indicator Data'!CA196="No data","x",ROUND(IF('Indicator Data'!CA196&gt;Q$195,0,IF('Indicator Data'!CA196&lt;Q$194,10,(Q$195-'Indicator Data'!CA196)/(Q$195-Q$194)*10)),1))</f>
        <v>7.2</v>
      </c>
      <c r="R193" s="94">
        <f t="shared" si="23"/>
        <v>7.7</v>
      </c>
      <c r="S193" s="93">
        <f>IF('Indicator Data'!CB196="No data","x",ROUND(IF('Indicator Data'!CB196&gt;S$195,0,IF('Indicator Data'!CB196&lt;S$194,10,(S$195-'Indicator Data'!CB196)/(S$195-S$194)*10)),1))</f>
        <v>9.8000000000000007</v>
      </c>
      <c r="T193" s="143">
        <f>IF('Indicator Data'!CD196="No data","x",ROUND(IF('Indicator Data'!CD196&gt;T$195,0,IF('Indicator Data'!CD196&lt;T$194,10,(T$195-'Indicator Data'!CD196)/(T$195-T$194)*10)),1))</f>
        <v>1.5</v>
      </c>
      <c r="U193" s="143">
        <f>IF('Indicator Data'!CE196="No data","x",ROUND(IF('Indicator Data'!CE196&gt;U$195,0,IF('Indicator Data'!CE196&lt;U$194,10,(U$195-'Indicator Data'!CE196)/(U$195-U$194)*10)),1))</f>
        <v>6.1</v>
      </c>
      <c r="V193" s="143">
        <f>IF('Indicator Data'!CF196="No data","x",ROUND(IF('Indicator Data'!CF196&gt;V$195,0,IF('Indicator Data'!CF196&lt;V$194,10,(V$195-'Indicator Data'!CF196)/(V$195-V$194)*10)),1))</f>
        <v>1.5</v>
      </c>
      <c r="W193" s="143">
        <f>IF('Indicator Data'!CC196="No data","x",ROUND(IF('Indicator Data'!CC196&gt;W$195,0,IF('Indicator Data'!CC196&lt;W$194,10,(W$195-'Indicator Data'!CC196)/(W$195-W$194)*10)),1))</f>
        <v>2.2999999999999998</v>
      </c>
      <c r="X193" s="93">
        <f t="shared" si="24"/>
        <v>3.0333333333333332</v>
      </c>
      <c r="Y193" s="93">
        <f>IF('Indicator Data'!CG196="No data","x",ROUND(IF('Indicator Data'!CG196&gt;Y$195,0,IF('Indicator Data'!CG196&lt;Y$194,10,(Y$195-'Indicator Data'!CG196)/(Y$195-Y$194)*10)),1))</f>
        <v>9.5</v>
      </c>
      <c r="Z193" s="93">
        <f>IF('Indicator Data'!CH196="No data","x",ROUND(IF('Indicator Data'!CH196&gt;Z$195,10,IF('Indicator Data'!CH196&lt;Z$194,0,10-(Z$195-'Indicator Data'!CH196)/(Z$195-Z$194)*10)),1))</f>
        <v>4.9000000000000004</v>
      </c>
      <c r="AA193" s="93">
        <f>IF('Indicator Data'!CI196="No data","x",ROUND(IF('Indicator Data'!CI196&gt;AA$195,0,IF('Indicator Data'!CI196&lt;AA$194,10,(AA$195-'Indicator Data'!CI196)/(AA$195-AA$194)*10)),1))</f>
        <v>10</v>
      </c>
      <c r="AB193" s="94">
        <f t="shared" si="25"/>
        <v>6.8</v>
      </c>
      <c r="AC193" s="95">
        <f t="shared" si="26"/>
        <v>6.7</v>
      </c>
      <c r="AD193" s="177"/>
    </row>
    <row r="194" spans="1:30" s="4" customFormat="1" x14ac:dyDescent="0.25">
      <c r="A194" s="96"/>
      <c r="B194" s="97" t="s">
        <v>390</v>
      </c>
      <c r="C194" s="98">
        <v>1</v>
      </c>
      <c r="D194" s="99"/>
      <c r="E194" s="98">
        <v>0</v>
      </c>
      <c r="F194" s="100">
        <v>-2.5</v>
      </c>
      <c r="G194" s="101"/>
      <c r="H194" s="101"/>
      <c r="I194" s="98">
        <v>900</v>
      </c>
      <c r="J194" s="98">
        <v>0</v>
      </c>
      <c r="K194" s="98">
        <v>0</v>
      </c>
      <c r="L194" s="98">
        <v>5</v>
      </c>
      <c r="M194" s="101"/>
      <c r="N194" s="101"/>
      <c r="O194" s="98">
        <v>1</v>
      </c>
      <c r="P194" s="98">
        <v>10</v>
      </c>
      <c r="Q194" s="98">
        <v>50</v>
      </c>
      <c r="R194" s="101"/>
      <c r="S194" s="98">
        <v>0</v>
      </c>
      <c r="T194" s="98">
        <v>40</v>
      </c>
      <c r="U194" s="98">
        <v>40</v>
      </c>
      <c r="V194" s="98">
        <v>40</v>
      </c>
      <c r="W194" s="98">
        <v>60</v>
      </c>
      <c r="X194" s="98"/>
      <c r="Y194" s="98">
        <v>50</v>
      </c>
      <c r="Z194" s="98">
        <v>0</v>
      </c>
      <c r="AA194" s="98">
        <v>40</v>
      </c>
      <c r="AB194" s="102"/>
      <c r="AC194" s="101"/>
      <c r="AD194" s="177"/>
    </row>
    <row r="195" spans="1:30" s="4" customFormat="1" x14ac:dyDescent="0.25">
      <c r="A195" s="96"/>
      <c r="B195" s="97" t="s">
        <v>391</v>
      </c>
      <c r="C195" s="98">
        <v>5</v>
      </c>
      <c r="D195" s="99"/>
      <c r="E195" s="98">
        <v>100</v>
      </c>
      <c r="F195" s="100">
        <v>2.5</v>
      </c>
      <c r="G195" s="101"/>
      <c r="H195" s="101"/>
      <c r="I195" s="98">
        <v>10000</v>
      </c>
      <c r="J195" s="98">
        <v>100</v>
      </c>
      <c r="K195" s="98">
        <v>100</v>
      </c>
      <c r="L195" s="98">
        <v>200</v>
      </c>
      <c r="M195" s="101"/>
      <c r="N195" s="101"/>
      <c r="O195" s="98">
        <v>100</v>
      </c>
      <c r="P195" s="98">
        <v>100</v>
      </c>
      <c r="Q195" s="98">
        <v>100</v>
      </c>
      <c r="R195" s="101"/>
      <c r="S195" s="103">
        <v>40</v>
      </c>
      <c r="T195" s="103">
        <v>99</v>
      </c>
      <c r="U195" s="103">
        <v>99</v>
      </c>
      <c r="V195" s="103">
        <v>99</v>
      </c>
      <c r="W195" s="103">
        <v>99</v>
      </c>
      <c r="X195" s="103"/>
      <c r="Y195" s="103">
        <v>3000</v>
      </c>
      <c r="Z195" s="103">
        <v>900</v>
      </c>
      <c r="AA195" s="103">
        <v>100</v>
      </c>
      <c r="AB195" s="103"/>
      <c r="AC195" s="101"/>
      <c r="AD195" s="177"/>
    </row>
  </sheetData>
  <sortState ref="A3:W193">
    <sortCondition ref="A3:A193"/>
  </sortState>
  <mergeCells count="1">
    <mergeCell ref="A1:AC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0" tint="-0.499984740745262"/>
  </sheetPr>
  <dimension ref="A1:CN196"/>
  <sheetViews>
    <sheetView showGridLines="0" zoomScale="80" zoomScaleNormal="80" workbookViewId="0">
      <pane xSplit="2" ySplit="5" topLeftCell="AS6" activePane="bottomRight" state="frozen"/>
      <selection pane="topRight" activeCell="C1" sqref="C1"/>
      <selection pane="bottomLeft" activeCell="A5" sqref="A5"/>
      <selection pane="bottomRight" activeCell="BB2" sqref="BB2"/>
    </sheetView>
  </sheetViews>
  <sheetFormatPr defaultRowHeight="15" x14ac:dyDescent="0.25"/>
  <cols>
    <col min="1" max="1" width="49.42578125" style="4" bestFit="1" customWidth="1"/>
    <col min="2" max="2" width="5.5703125" style="4" bestFit="1" customWidth="1"/>
    <col min="3" max="22" width="11.42578125" style="4" customWidth="1"/>
    <col min="23" max="23" width="11.42578125" style="4" hidden="1" customWidth="1"/>
    <col min="24" max="24" width="11.42578125" style="4" customWidth="1"/>
    <col min="25" max="26" width="11.42578125" style="4" hidden="1" customWidth="1"/>
    <col min="27" max="44" width="11.42578125" style="4" customWidth="1"/>
    <col min="45" max="45" width="11.7109375" style="4" customWidth="1"/>
    <col min="46" max="67" width="11.42578125" style="4" customWidth="1"/>
    <col min="68" max="69" width="11.42578125" style="4" hidden="1" customWidth="1"/>
    <col min="70" max="80" width="11.42578125" style="4" customWidth="1"/>
    <col min="81" max="81" width="11.42578125" style="4" hidden="1" customWidth="1"/>
    <col min="82" max="86" width="11.42578125" style="4" customWidth="1"/>
    <col min="87" max="87" width="11.42578125" style="4" hidden="1" customWidth="1"/>
    <col min="88" max="90" width="11.42578125" style="4" customWidth="1"/>
    <col min="91" max="16384" width="9.140625" style="4"/>
  </cols>
  <sheetData>
    <row r="1" spans="1:92" x14ac:dyDescent="0.25">
      <c r="A1" s="223"/>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row>
    <row r="2" spans="1:92" s="16" customFormat="1" ht="121.5" customHeight="1" x14ac:dyDescent="0.2">
      <c r="A2" s="141" t="s">
        <v>380</v>
      </c>
      <c r="B2" s="142" t="s">
        <v>358</v>
      </c>
      <c r="C2" s="189" t="s">
        <v>435</v>
      </c>
      <c r="D2" s="189" t="s">
        <v>436</v>
      </c>
      <c r="E2" s="189" t="s">
        <v>857</v>
      </c>
      <c r="F2" s="189" t="s">
        <v>858</v>
      </c>
      <c r="G2" s="189" t="s">
        <v>859</v>
      </c>
      <c r="H2" s="189" t="s">
        <v>860</v>
      </c>
      <c r="I2" s="189" t="s">
        <v>866</v>
      </c>
      <c r="J2" s="189" t="s">
        <v>798</v>
      </c>
      <c r="K2" s="189" t="s">
        <v>799</v>
      </c>
      <c r="L2" s="189" t="s">
        <v>797</v>
      </c>
      <c r="M2" s="189" t="s">
        <v>1139</v>
      </c>
      <c r="N2" s="189" t="s">
        <v>1140</v>
      </c>
      <c r="O2" s="189" t="s">
        <v>1141</v>
      </c>
      <c r="P2" s="189" t="s">
        <v>1142</v>
      </c>
      <c r="Q2" s="189" t="s">
        <v>1143</v>
      </c>
      <c r="R2" s="189" t="s">
        <v>1144</v>
      </c>
      <c r="S2" s="189" t="s">
        <v>1145</v>
      </c>
      <c r="T2" s="189" t="s">
        <v>1146</v>
      </c>
      <c r="U2" s="189" t="s">
        <v>1147</v>
      </c>
      <c r="V2" s="189" t="s">
        <v>1326</v>
      </c>
      <c r="W2" s="204" t="s">
        <v>1149</v>
      </c>
      <c r="X2" s="189" t="s">
        <v>1332</v>
      </c>
      <c r="Y2" s="204" t="s">
        <v>1150</v>
      </c>
      <c r="Z2" s="189" t="s">
        <v>1151</v>
      </c>
      <c r="AA2" s="189" t="s">
        <v>1152</v>
      </c>
      <c r="AB2" s="189" t="s">
        <v>1153</v>
      </c>
      <c r="AC2" s="189" t="s">
        <v>1154</v>
      </c>
      <c r="AD2" s="189" t="s">
        <v>1155</v>
      </c>
      <c r="AE2" s="189" t="s">
        <v>1157</v>
      </c>
      <c r="AF2" s="189" t="s">
        <v>1158</v>
      </c>
      <c r="AG2" s="189" t="s">
        <v>1159</v>
      </c>
      <c r="AH2" s="189" t="s">
        <v>1336</v>
      </c>
      <c r="AI2" s="189" t="s">
        <v>1160</v>
      </c>
      <c r="AJ2" s="189" t="s">
        <v>1161</v>
      </c>
      <c r="AK2" s="189" t="s">
        <v>1162</v>
      </c>
      <c r="AL2" s="189" t="s">
        <v>1163</v>
      </c>
      <c r="AM2" s="189" t="s">
        <v>779</v>
      </c>
      <c r="AN2" s="189" t="s">
        <v>823</v>
      </c>
      <c r="AO2" s="189" t="s">
        <v>925</v>
      </c>
      <c r="AP2" s="189" t="s">
        <v>926</v>
      </c>
      <c r="AQ2" s="198" t="s">
        <v>386</v>
      </c>
      <c r="AR2" s="198" t="s">
        <v>387</v>
      </c>
      <c r="AS2" s="198" t="s">
        <v>486</v>
      </c>
      <c r="AT2" s="198" t="s">
        <v>487</v>
      </c>
      <c r="AU2" s="198" t="s">
        <v>487</v>
      </c>
      <c r="AV2" s="198" t="s">
        <v>395</v>
      </c>
      <c r="AW2" s="198" t="s">
        <v>1302</v>
      </c>
      <c r="AX2" s="198" t="s">
        <v>479</v>
      </c>
      <c r="AY2" s="198" t="s">
        <v>394</v>
      </c>
      <c r="AZ2" s="198" t="s">
        <v>894</v>
      </c>
      <c r="BA2" s="198" t="s">
        <v>404</v>
      </c>
      <c r="BB2" s="198" t="s">
        <v>1304</v>
      </c>
      <c r="BC2" s="198" t="s">
        <v>472</v>
      </c>
      <c r="BD2" s="198" t="s">
        <v>1306</v>
      </c>
      <c r="BE2" s="198" t="s">
        <v>1308</v>
      </c>
      <c r="BF2" s="198" t="s">
        <v>385</v>
      </c>
      <c r="BG2" s="198" t="s">
        <v>480</v>
      </c>
      <c r="BH2" s="198" t="s">
        <v>481</v>
      </c>
      <c r="BI2" s="198" t="s">
        <v>481</v>
      </c>
      <c r="BJ2" s="198" t="s">
        <v>481</v>
      </c>
      <c r="BK2" s="198" t="s">
        <v>482</v>
      </c>
      <c r="BL2" s="198" t="s">
        <v>1349</v>
      </c>
      <c r="BM2" s="198" t="s">
        <v>396</v>
      </c>
      <c r="BN2" s="198" t="s">
        <v>415</v>
      </c>
      <c r="BO2" s="198" t="s">
        <v>416</v>
      </c>
      <c r="BP2" s="198" t="s">
        <v>417</v>
      </c>
      <c r="BQ2" s="198" t="s">
        <v>418</v>
      </c>
      <c r="BR2" s="200" t="s">
        <v>440</v>
      </c>
      <c r="BS2" s="200" t="s">
        <v>360</v>
      </c>
      <c r="BT2" s="200" t="s">
        <v>406</v>
      </c>
      <c r="BU2" s="200" t="s">
        <v>362</v>
      </c>
      <c r="BV2" s="200" t="s">
        <v>361</v>
      </c>
      <c r="BW2" s="200" t="s">
        <v>363</v>
      </c>
      <c r="BX2" s="200" t="s">
        <v>364</v>
      </c>
      <c r="BY2" s="200" t="s">
        <v>863</v>
      </c>
      <c r="BZ2" s="200" t="s">
        <v>1157</v>
      </c>
      <c r="CA2" s="200" t="s">
        <v>1158</v>
      </c>
      <c r="CB2" s="200" t="s">
        <v>890</v>
      </c>
      <c r="CC2" s="200" t="s">
        <v>477</v>
      </c>
      <c r="CD2" s="200" t="s">
        <v>1309</v>
      </c>
      <c r="CE2" s="200" t="s">
        <v>1310</v>
      </c>
      <c r="CF2" s="200" t="s">
        <v>1311</v>
      </c>
      <c r="CG2" s="200" t="s">
        <v>1060</v>
      </c>
      <c r="CH2" s="200" t="s">
        <v>947</v>
      </c>
      <c r="CI2" s="200" t="s">
        <v>1316</v>
      </c>
      <c r="CJ2" s="202" t="s">
        <v>891</v>
      </c>
      <c r="CK2" s="202" t="s">
        <v>908</v>
      </c>
      <c r="CL2" s="202" t="s">
        <v>1208</v>
      </c>
      <c r="CM2" s="202" t="s">
        <v>775</v>
      </c>
    </row>
    <row r="3" spans="1:92" x14ac:dyDescent="0.25">
      <c r="A3" s="184" t="s">
        <v>485</v>
      </c>
      <c r="B3" s="142"/>
      <c r="C3" s="213">
        <v>2019</v>
      </c>
      <c r="D3" s="213">
        <v>2019</v>
      </c>
      <c r="E3" s="156">
        <v>2015</v>
      </c>
      <c r="F3" s="156">
        <v>2015</v>
      </c>
      <c r="G3" s="156">
        <v>2015</v>
      </c>
      <c r="H3" s="156">
        <v>2015</v>
      </c>
      <c r="I3" s="156">
        <v>2015</v>
      </c>
      <c r="J3" s="213" t="s">
        <v>1323</v>
      </c>
      <c r="K3" s="213" t="s">
        <v>1323</v>
      </c>
      <c r="L3" s="156" t="s">
        <v>1356</v>
      </c>
      <c r="M3" s="156">
        <v>2015</v>
      </c>
      <c r="N3" s="156">
        <v>2015</v>
      </c>
      <c r="O3" s="156">
        <v>2015</v>
      </c>
      <c r="P3" s="156">
        <v>2015</v>
      </c>
      <c r="Q3" s="156">
        <v>2010</v>
      </c>
      <c r="R3" s="156">
        <v>2010</v>
      </c>
      <c r="S3" s="156">
        <v>2010</v>
      </c>
      <c r="T3" s="156">
        <v>2010</v>
      </c>
      <c r="U3" s="156">
        <v>2015</v>
      </c>
      <c r="V3" s="213">
        <v>2015</v>
      </c>
      <c r="W3" s="156"/>
      <c r="X3" s="213">
        <v>2019</v>
      </c>
      <c r="Y3" s="156"/>
      <c r="Z3" s="156"/>
      <c r="AA3" s="213">
        <v>2018</v>
      </c>
      <c r="AB3" s="213">
        <v>2018</v>
      </c>
      <c r="AC3" s="213">
        <v>2018</v>
      </c>
      <c r="AD3" s="213" t="s">
        <v>1059</v>
      </c>
      <c r="AE3" s="213">
        <v>2017</v>
      </c>
      <c r="AF3" s="213">
        <v>2017</v>
      </c>
      <c r="AG3" s="213">
        <v>2017</v>
      </c>
      <c r="AH3" s="213">
        <v>2017</v>
      </c>
      <c r="AI3" s="213" t="s">
        <v>1327</v>
      </c>
      <c r="AJ3" s="213">
        <v>2018</v>
      </c>
      <c r="AK3" s="213" t="s">
        <v>1338</v>
      </c>
      <c r="AL3" s="213">
        <v>2019</v>
      </c>
      <c r="AM3" s="213">
        <v>2019</v>
      </c>
      <c r="AN3" s="213">
        <v>2019</v>
      </c>
      <c r="AO3" s="156">
        <v>2018</v>
      </c>
      <c r="AP3" s="156">
        <v>2018</v>
      </c>
      <c r="AQ3" s="156">
        <v>2017</v>
      </c>
      <c r="AR3" s="156" t="s">
        <v>1078</v>
      </c>
      <c r="AS3" s="213" t="s">
        <v>1129</v>
      </c>
      <c r="AT3" s="156">
        <v>2016</v>
      </c>
      <c r="AU3" s="156">
        <v>2017</v>
      </c>
      <c r="AV3" s="156">
        <v>2017</v>
      </c>
      <c r="AW3" s="213">
        <v>2017</v>
      </c>
      <c r="AX3" s="156">
        <v>2017</v>
      </c>
      <c r="AY3" s="156" t="s">
        <v>1059</v>
      </c>
      <c r="AZ3" s="156">
        <v>2017</v>
      </c>
      <c r="BA3" s="156">
        <v>2017</v>
      </c>
      <c r="BB3" s="213">
        <v>2017</v>
      </c>
      <c r="BC3" s="156">
        <v>2012</v>
      </c>
      <c r="BD3" s="213">
        <v>2017</v>
      </c>
      <c r="BE3" s="213">
        <v>2017</v>
      </c>
      <c r="BF3" s="156">
        <v>2017</v>
      </c>
      <c r="BG3" s="213" t="s">
        <v>1130</v>
      </c>
      <c r="BH3" s="156">
        <v>2017</v>
      </c>
      <c r="BI3" s="213">
        <v>2018</v>
      </c>
      <c r="BJ3" s="213">
        <v>2019</v>
      </c>
      <c r="BK3" s="213">
        <v>2019</v>
      </c>
      <c r="BL3" s="213">
        <v>2019</v>
      </c>
      <c r="BM3" s="213">
        <v>2018</v>
      </c>
      <c r="BN3" s="213" t="s">
        <v>1328</v>
      </c>
      <c r="BO3" s="213" t="s">
        <v>1328</v>
      </c>
      <c r="BP3" s="156" t="s">
        <v>1131</v>
      </c>
      <c r="BQ3" s="156" t="s">
        <v>1132</v>
      </c>
      <c r="BR3" s="156" t="s">
        <v>1133</v>
      </c>
      <c r="BS3" s="156">
        <v>2017</v>
      </c>
      <c r="BT3" s="156">
        <v>2018</v>
      </c>
      <c r="BU3" s="213">
        <v>2017</v>
      </c>
      <c r="BV3" s="213" t="s">
        <v>1134</v>
      </c>
      <c r="BW3" s="156">
        <v>2016</v>
      </c>
      <c r="BX3" s="156">
        <v>2017</v>
      </c>
      <c r="BY3" s="156">
        <v>2014</v>
      </c>
      <c r="BZ3" s="213">
        <v>2017</v>
      </c>
      <c r="CA3" s="213">
        <v>2017</v>
      </c>
      <c r="CB3" s="213" t="s">
        <v>1339</v>
      </c>
      <c r="CC3" s="156">
        <v>2017</v>
      </c>
      <c r="CD3" s="213">
        <v>2017</v>
      </c>
      <c r="CE3" s="213">
        <v>2017</v>
      </c>
      <c r="CF3" s="213">
        <v>2017</v>
      </c>
      <c r="CG3" s="213">
        <v>2016</v>
      </c>
      <c r="CH3" s="156">
        <v>2015</v>
      </c>
      <c r="CI3" s="213">
        <v>2018</v>
      </c>
      <c r="CJ3" s="213">
        <v>2018</v>
      </c>
      <c r="CK3" s="213">
        <v>2018</v>
      </c>
      <c r="CL3" s="213">
        <v>2015</v>
      </c>
      <c r="CM3" s="214"/>
    </row>
    <row r="4" spans="1:92" ht="16.5" x14ac:dyDescent="0.25">
      <c r="A4" s="184" t="s">
        <v>1055</v>
      </c>
      <c r="B4" s="142"/>
      <c r="C4" s="190" t="s">
        <v>1324</v>
      </c>
      <c r="D4" s="190" t="s">
        <v>1325</v>
      </c>
      <c r="E4" s="190" t="s">
        <v>1090</v>
      </c>
      <c r="F4" s="190" t="s">
        <v>1093</v>
      </c>
      <c r="G4" s="190" t="s">
        <v>1091</v>
      </c>
      <c r="H4" s="190" t="s">
        <v>1092</v>
      </c>
      <c r="I4" s="190" t="s">
        <v>1089</v>
      </c>
      <c r="J4" s="190" t="s">
        <v>1079</v>
      </c>
      <c r="K4" s="190" t="s">
        <v>1080</v>
      </c>
      <c r="L4" s="190" t="s">
        <v>1082</v>
      </c>
      <c r="M4" s="190" t="s">
        <v>1164</v>
      </c>
      <c r="N4" s="190" t="s">
        <v>1165</v>
      </c>
      <c r="O4" s="190" t="s">
        <v>1166</v>
      </c>
      <c r="P4" s="190" t="s">
        <v>1167</v>
      </c>
      <c r="Q4" s="190" t="s">
        <v>1168</v>
      </c>
      <c r="R4" s="190" t="s">
        <v>1169</v>
      </c>
      <c r="S4" s="190" t="s">
        <v>1170</v>
      </c>
      <c r="T4" s="190" t="s">
        <v>1171</v>
      </c>
      <c r="U4" s="190" t="s">
        <v>1172</v>
      </c>
      <c r="V4" s="190" t="s">
        <v>1173</v>
      </c>
      <c r="W4" s="205" t="s">
        <v>1174</v>
      </c>
      <c r="X4" s="205" t="s">
        <v>1175</v>
      </c>
      <c r="Y4" s="205" t="s">
        <v>1176</v>
      </c>
      <c r="Z4" s="190" t="s">
        <v>1177</v>
      </c>
      <c r="AA4" s="190" t="s">
        <v>1178</v>
      </c>
      <c r="AB4" s="190" t="s">
        <v>1179</v>
      </c>
      <c r="AC4" s="190" t="s">
        <v>1180</v>
      </c>
      <c r="AD4" s="190" t="s">
        <v>1181</v>
      </c>
      <c r="AE4" s="190" t="s">
        <v>1182</v>
      </c>
      <c r="AF4" s="190" t="s">
        <v>1183</v>
      </c>
      <c r="AG4" s="190" t="s">
        <v>1184</v>
      </c>
      <c r="AH4" s="190" t="s">
        <v>1337</v>
      </c>
      <c r="AI4" s="190" t="s">
        <v>1185</v>
      </c>
      <c r="AJ4" s="190" t="s">
        <v>1186</v>
      </c>
      <c r="AK4" s="190" t="s">
        <v>1187</v>
      </c>
      <c r="AL4" s="190" t="s">
        <v>1188</v>
      </c>
      <c r="AM4" s="190" t="s">
        <v>1121</v>
      </c>
      <c r="AN4" s="190" t="s">
        <v>1107</v>
      </c>
      <c r="AO4" s="190" t="s">
        <v>1094</v>
      </c>
      <c r="AP4" s="190" t="s">
        <v>1084</v>
      </c>
      <c r="AQ4" s="199" t="s">
        <v>1102</v>
      </c>
      <c r="AR4" s="199" t="s">
        <v>1103</v>
      </c>
      <c r="AS4" s="199" t="s">
        <v>1098</v>
      </c>
      <c r="AT4" s="199" t="s">
        <v>1125</v>
      </c>
      <c r="AU4" s="199" t="s">
        <v>1126</v>
      </c>
      <c r="AV4" s="199" t="s">
        <v>1087</v>
      </c>
      <c r="AW4" s="199" t="s">
        <v>1303</v>
      </c>
      <c r="AX4" s="199" t="s">
        <v>1083</v>
      </c>
      <c r="AY4" s="199" t="s">
        <v>1086</v>
      </c>
      <c r="AZ4" s="199" t="s">
        <v>1120</v>
      </c>
      <c r="BA4" s="199" t="s">
        <v>1106</v>
      </c>
      <c r="BB4" s="199" t="s">
        <v>1305</v>
      </c>
      <c r="BC4" s="199" t="s">
        <v>1111</v>
      </c>
      <c r="BD4" s="199" t="s">
        <v>1307</v>
      </c>
      <c r="BE4" s="199" t="s">
        <v>1312</v>
      </c>
      <c r="BF4" s="199" t="s">
        <v>1100</v>
      </c>
      <c r="BG4" s="199" t="s">
        <v>1101</v>
      </c>
      <c r="BH4" s="199" t="s">
        <v>1123</v>
      </c>
      <c r="BI4" s="199" t="s">
        <v>1122</v>
      </c>
      <c r="BJ4" s="199" t="s">
        <v>1124</v>
      </c>
      <c r="BK4" s="199" t="s">
        <v>1115</v>
      </c>
      <c r="BL4" s="199" t="s">
        <v>1117</v>
      </c>
      <c r="BM4" s="199" t="s">
        <v>1116</v>
      </c>
      <c r="BN4" s="199" t="s">
        <v>1095</v>
      </c>
      <c r="BO4" s="199" t="s">
        <v>1119</v>
      </c>
      <c r="BP4" s="199" t="s">
        <v>1096</v>
      </c>
      <c r="BQ4" s="199" t="s">
        <v>1097</v>
      </c>
      <c r="BR4" s="201" t="s">
        <v>1105</v>
      </c>
      <c r="BS4" s="201" t="s">
        <v>1329</v>
      </c>
      <c r="BT4" s="201" t="s">
        <v>1085</v>
      </c>
      <c r="BU4" s="201" t="s">
        <v>1088</v>
      </c>
      <c r="BV4" s="201" t="s">
        <v>1118</v>
      </c>
      <c r="BW4" s="201" t="s">
        <v>1110</v>
      </c>
      <c r="BX4" s="201" t="s">
        <v>1109</v>
      </c>
      <c r="BY4" s="201" t="s">
        <v>1108</v>
      </c>
      <c r="BZ4" s="201" t="s">
        <v>1182</v>
      </c>
      <c r="CA4" s="201" t="s">
        <v>1183</v>
      </c>
      <c r="CB4" s="201" t="s">
        <v>1113</v>
      </c>
      <c r="CC4" s="201" t="s">
        <v>1112</v>
      </c>
      <c r="CD4" s="201" t="s">
        <v>1313</v>
      </c>
      <c r="CE4" s="201" t="s">
        <v>1314</v>
      </c>
      <c r="CF4" s="201" t="s">
        <v>1315</v>
      </c>
      <c r="CG4" s="201" t="s">
        <v>1104</v>
      </c>
      <c r="CH4" s="201" t="s">
        <v>218</v>
      </c>
      <c r="CI4" s="201" t="s">
        <v>1317</v>
      </c>
      <c r="CJ4" s="203" t="s">
        <v>1099</v>
      </c>
      <c r="CK4" s="203" t="s">
        <v>1114</v>
      </c>
      <c r="CL4" s="203" t="s">
        <v>1065</v>
      </c>
      <c r="CM4" s="203" t="s">
        <v>1081</v>
      </c>
    </row>
    <row r="5" spans="1:92" ht="25.5" x14ac:dyDescent="0.25">
      <c r="A5" s="130" t="s">
        <v>437</v>
      </c>
      <c r="B5" s="107"/>
      <c r="C5" s="108" t="s">
        <v>852</v>
      </c>
      <c r="D5" s="108" t="s">
        <v>852</v>
      </c>
      <c r="E5" s="108" t="s">
        <v>852</v>
      </c>
      <c r="F5" s="108" t="s">
        <v>852</v>
      </c>
      <c r="G5" s="108" t="s">
        <v>852</v>
      </c>
      <c r="H5" s="108" t="s">
        <v>852</v>
      </c>
      <c r="I5" s="108" t="s">
        <v>852</v>
      </c>
      <c r="J5" s="108" t="s">
        <v>852</v>
      </c>
      <c r="K5" s="108" t="s">
        <v>469</v>
      </c>
      <c r="L5" s="108" t="s">
        <v>469</v>
      </c>
      <c r="M5" s="108" t="s">
        <v>438</v>
      </c>
      <c r="N5" s="108" t="s">
        <v>438</v>
      </c>
      <c r="O5" s="108" t="s">
        <v>438</v>
      </c>
      <c r="P5" s="108" t="s">
        <v>438</v>
      </c>
      <c r="Q5" s="108" t="s">
        <v>438</v>
      </c>
      <c r="R5" s="108" t="s">
        <v>438</v>
      </c>
      <c r="S5" s="108" t="s">
        <v>438</v>
      </c>
      <c r="T5" s="108" t="s">
        <v>438</v>
      </c>
      <c r="U5" s="108" t="s">
        <v>438</v>
      </c>
      <c r="V5" s="108" t="s">
        <v>438</v>
      </c>
      <c r="W5" s="108" t="s">
        <v>438</v>
      </c>
      <c r="X5" s="108" t="s">
        <v>438</v>
      </c>
      <c r="Y5" s="108" t="s">
        <v>438</v>
      </c>
      <c r="Z5" s="108" t="s">
        <v>438</v>
      </c>
      <c r="AA5" s="108" t="s">
        <v>1189</v>
      </c>
      <c r="AB5" s="108" t="s">
        <v>469</v>
      </c>
      <c r="AC5" s="108" t="s">
        <v>469</v>
      </c>
      <c r="AD5" s="108" t="s">
        <v>438</v>
      </c>
      <c r="AE5" s="108" t="s">
        <v>469</v>
      </c>
      <c r="AF5" s="108" t="s">
        <v>469</v>
      </c>
      <c r="AG5" s="108" t="s">
        <v>469</v>
      </c>
      <c r="AH5" s="108" t="s">
        <v>469</v>
      </c>
      <c r="AI5" s="108" t="s">
        <v>438</v>
      </c>
      <c r="AJ5" s="108" t="s">
        <v>469</v>
      </c>
      <c r="AK5" s="108" t="s">
        <v>469</v>
      </c>
      <c r="AL5" s="108" t="s">
        <v>469</v>
      </c>
      <c r="AM5" s="108" t="s">
        <v>469</v>
      </c>
      <c r="AN5" s="108" t="s">
        <v>469</v>
      </c>
      <c r="AO5" s="108" t="s">
        <v>439</v>
      </c>
      <c r="AP5" s="108" t="s">
        <v>439</v>
      </c>
      <c r="AQ5" s="108" t="s">
        <v>439</v>
      </c>
      <c r="AR5" s="108" t="s">
        <v>439</v>
      </c>
      <c r="AS5" s="108" t="s">
        <v>745</v>
      </c>
      <c r="AT5" s="108" t="s">
        <v>745</v>
      </c>
      <c r="AU5" s="108" t="s">
        <v>745</v>
      </c>
      <c r="AV5" s="108" t="s">
        <v>468</v>
      </c>
      <c r="AW5" s="108" t="s">
        <v>469</v>
      </c>
      <c r="AX5" s="108" t="s">
        <v>471</v>
      </c>
      <c r="AY5" s="108" t="s">
        <v>469</v>
      </c>
      <c r="AZ5" s="108" t="s">
        <v>470</v>
      </c>
      <c r="BA5" s="108" t="s">
        <v>469</v>
      </c>
      <c r="BB5" s="108" t="s">
        <v>893</v>
      </c>
      <c r="BC5" s="108" t="s">
        <v>470</v>
      </c>
      <c r="BD5" s="108" t="s">
        <v>893</v>
      </c>
      <c r="BE5" s="108" t="s">
        <v>438</v>
      </c>
      <c r="BF5" s="108" t="s">
        <v>439</v>
      </c>
      <c r="BG5" s="108" t="s">
        <v>439</v>
      </c>
      <c r="BH5" s="108" t="s">
        <v>438</v>
      </c>
      <c r="BI5" s="108" t="s">
        <v>438</v>
      </c>
      <c r="BJ5" s="108" t="s">
        <v>438</v>
      </c>
      <c r="BK5" s="108" t="s">
        <v>438</v>
      </c>
      <c r="BL5" s="108" t="s">
        <v>438</v>
      </c>
      <c r="BM5" s="108" t="s">
        <v>438</v>
      </c>
      <c r="BN5" s="108" t="s">
        <v>469</v>
      </c>
      <c r="BO5" s="108" t="s">
        <v>469</v>
      </c>
      <c r="BP5" s="108" t="s">
        <v>439</v>
      </c>
      <c r="BQ5" s="108" t="s">
        <v>439</v>
      </c>
      <c r="BR5" s="108" t="s">
        <v>439</v>
      </c>
      <c r="BS5" s="108" t="s">
        <v>439</v>
      </c>
      <c r="BT5" s="108" t="s">
        <v>439</v>
      </c>
      <c r="BU5" s="108" t="s">
        <v>469</v>
      </c>
      <c r="BV5" s="108" t="s">
        <v>469</v>
      </c>
      <c r="BW5" s="108" t="s">
        <v>469</v>
      </c>
      <c r="BX5" s="108" t="s">
        <v>853</v>
      </c>
      <c r="BY5" s="108" t="s">
        <v>864</v>
      </c>
      <c r="BZ5" s="108" t="s">
        <v>469</v>
      </c>
      <c r="CA5" s="108" t="s">
        <v>469</v>
      </c>
      <c r="CB5" s="108" t="s">
        <v>1330</v>
      </c>
      <c r="CC5" s="108" t="s">
        <v>469</v>
      </c>
      <c r="CD5" s="108" t="s">
        <v>469</v>
      </c>
      <c r="CE5" s="108" t="s">
        <v>469</v>
      </c>
      <c r="CF5" s="108" t="s">
        <v>469</v>
      </c>
      <c r="CG5" s="108" t="s">
        <v>484</v>
      </c>
      <c r="CH5" s="108" t="s">
        <v>946</v>
      </c>
      <c r="CI5" s="108" t="s">
        <v>1318</v>
      </c>
      <c r="CJ5" s="108" t="s">
        <v>484</v>
      </c>
      <c r="CK5" s="108" t="s">
        <v>438</v>
      </c>
      <c r="CL5" s="108" t="s">
        <v>438</v>
      </c>
      <c r="CM5" s="108" t="s">
        <v>776</v>
      </c>
    </row>
    <row r="6" spans="1:92" x14ac:dyDescent="0.25">
      <c r="A6" s="128" t="s">
        <v>1</v>
      </c>
      <c r="B6" s="107" t="s">
        <v>0</v>
      </c>
      <c r="C6" s="104">
        <v>62505.486828842106</v>
      </c>
      <c r="D6" s="104">
        <v>30234.510569473685</v>
      </c>
      <c r="E6" s="104">
        <v>252084.609</v>
      </c>
      <c r="F6" s="104">
        <v>0</v>
      </c>
      <c r="G6" s="104">
        <v>0</v>
      </c>
      <c r="H6" s="104">
        <v>0</v>
      </c>
      <c r="I6" s="104">
        <v>0</v>
      </c>
      <c r="J6" s="104">
        <v>488857</v>
      </c>
      <c r="K6" s="105">
        <v>0.14299999999999999</v>
      </c>
      <c r="L6" s="105">
        <v>0.27272727272727298</v>
      </c>
      <c r="M6" s="104">
        <v>21644812.063499998</v>
      </c>
      <c r="N6" s="104" t="s">
        <v>441</v>
      </c>
      <c r="O6" s="104" t="s">
        <v>441</v>
      </c>
      <c r="P6" s="104" t="s">
        <v>441</v>
      </c>
      <c r="Q6" s="104">
        <v>25391631</v>
      </c>
      <c r="R6" s="104">
        <v>4183639</v>
      </c>
      <c r="S6" s="104">
        <v>12966727</v>
      </c>
      <c r="T6" s="104">
        <v>5559208</v>
      </c>
      <c r="U6" s="104">
        <v>0</v>
      </c>
      <c r="V6" s="104">
        <v>7827046.6764500001</v>
      </c>
      <c r="W6" s="104"/>
      <c r="X6" s="104">
        <v>2973907.8104699999</v>
      </c>
      <c r="Y6" s="104"/>
      <c r="Z6" s="104">
        <v>6740435.52831</v>
      </c>
      <c r="AA6" s="105">
        <v>56.937760009803021</v>
      </c>
      <c r="AB6" s="105">
        <v>3.3503829762449548</v>
      </c>
      <c r="AC6" s="105">
        <v>25.495000000000001</v>
      </c>
      <c r="AD6" s="105">
        <v>8.0367388563218505</v>
      </c>
      <c r="AE6" s="105">
        <v>43.417610000000003</v>
      </c>
      <c r="AF6" s="105">
        <v>67.064620000000005</v>
      </c>
      <c r="AG6" s="105">
        <v>12.74019</v>
      </c>
      <c r="AH6" s="105">
        <v>37.746029999999998</v>
      </c>
      <c r="AI6" s="104">
        <v>2432</v>
      </c>
      <c r="AJ6" s="104">
        <v>20</v>
      </c>
      <c r="AK6" s="106">
        <v>71.3</v>
      </c>
      <c r="AL6" s="105">
        <v>14.823</v>
      </c>
      <c r="AM6" s="105">
        <v>0.98500405076419317</v>
      </c>
      <c r="AN6" s="105">
        <v>0.95537307460770804</v>
      </c>
      <c r="AO6" s="104">
        <v>5</v>
      </c>
      <c r="AP6" s="104">
        <v>0</v>
      </c>
      <c r="AQ6" s="105">
        <v>0.498</v>
      </c>
      <c r="AR6" s="105">
        <v>0.27330192923545799</v>
      </c>
      <c r="AS6" s="105">
        <v>1229.7402500000001</v>
      </c>
      <c r="AT6" s="105">
        <v>3150.78</v>
      </c>
      <c r="AU6" s="105">
        <v>2830.55</v>
      </c>
      <c r="AV6" s="105">
        <v>19.368587493896499</v>
      </c>
      <c r="AW6" s="105">
        <v>1.93533</v>
      </c>
      <c r="AX6" s="106">
        <v>67.900001525878906</v>
      </c>
      <c r="AY6" s="106" t="s">
        <v>441</v>
      </c>
      <c r="AZ6" s="104">
        <v>189</v>
      </c>
      <c r="BA6" s="106">
        <v>0.1</v>
      </c>
      <c r="BB6" s="105" t="s">
        <v>441</v>
      </c>
      <c r="BC6" s="106">
        <v>0</v>
      </c>
      <c r="BD6" s="105">
        <v>23.015000000000001</v>
      </c>
      <c r="BE6" s="104">
        <v>13547677</v>
      </c>
      <c r="BF6" s="105">
        <v>0.65272519339033996</v>
      </c>
      <c r="BG6" s="105" t="s">
        <v>441</v>
      </c>
      <c r="BH6" s="104">
        <v>11240</v>
      </c>
      <c r="BI6" s="104">
        <v>10606750</v>
      </c>
      <c r="BJ6" s="104">
        <v>129661</v>
      </c>
      <c r="BK6" s="104">
        <v>2598000</v>
      </c>
      <c r="BL6" s="104">
        <v>72516</v>
      </c>
      <c r="BM6" s="104">
        <v>16220</v>
      </c>
      <c r="BN6" s="104">
        <v>96</v>
      </c>
      <c r="BO6" s="106">
        <v>29.8</v>
      </c>
      <c r="BP6" s="106" t="s">
        <v>441</v>
      </c>
      <c r="BQ6" s="106" t="s">
        <v>441</v>
      </c>
      <c r="BR6" s="105">
        <v>2.4666666666666668</v>
      </c>
      <c r="BS6" s="105">
        <v>-1.32562303543091</v>
      </c>
      <c r="BT6" s="104">
        <v>16</v>
      </c>
      <c r="BU6" s="106">
        <v>97.699996948242202</v>
      </c>
      <c r="BV6" s="105">
        <v>38.168041229247997</v>
      </c>
      <c r="BW6" s="105">
        <v>10.6</v>
      </c>
      <c r="BX6" s="105">
        <v>66</v>
      </c>
      <c r="BY6" s="104">
        <v>72000</v>
      </c>
      <c r="BZ6" s="106">
        <v>43.417610000000003</v>
      </c>
      <c r="CA6" s="106">
        <v>67.064620000000005</v>
      </c>
      <c r="CB6" s="105">
        <v>2.84</v>
      </c>
      <c r="CC6" s="104">
        <v>62</v>
      </c>
      <c r="CD6" s="105">
        <v>65</v>
      </c>
      <c r="CE6" s="105">
        <v>39</v>
      </c>
      <c r="CF6" s="105">
        <v>65</v>
      </c>
      <c r="CG6" s="105">
        <v>162.78115844726599</v>
      </c>
      <c r="CH6" s="105">
        <v>396</v>
      </c>
      <c r="CI6" s="105"/>
      <c r="CJ6" s="104">
        <v>1951.55847167969</v>
      </c>
      <c r="CK6" s="104">
        <v>37172384</v>
      </c>
      <c r="CL6" s="104">
        <v>32515900</v>
      </c>
      <c r="CM6" s="104">
        <v>652230</v>
      </c>
      <c r="CN6" s="104"/>
    </row>
    <row r="7" spans="1:92" x14ac:dyDescent="0.25">
      <c r="A7" s="128" t="s">
        <v>3</v>
      </c>
      <c r="B7" s="107" t="s">
        <v>2</v>
      </c>
      <c r="C7" s="104">
        <v>6095.4685891789477</v>
      </c>
      <c r="D7" s="104">
        <v>4654.935090105263</v>
      </c>
      <c r="E7" s="104">
        <v>15903.288</v>
      </c>
      <c r="F7" s="104">
        <v>75.286000000000001</v>
      </c>
      <c r="G7" s="104">
        <v>0</v>
      </c>
      <c r="H7" s="104">
        <v>0</v>
      </c>
      <c r="I7" s="104">
        <v>0</v>
      </c>
      <c r="J7" s="104">
        <v>91428</v>
      </c>
      <c r="K7" s="105">
        <v>2.9000000000000001E-2</v>
      </c>
      <c r="L7" s="105">
        <v>0.24242424242424199</v>
      </c>
      <c r="M7" s="104">
        <v>2344252.8233500002</v>
      </c>
      <c r="N7" s="104" t="s">
        <v>441</v>
      </c>
      <c r="O7" s="104" t="s">
        <v>441</v>
      </c>
      <c r="P7" s="104" t="s">
        <v>441</v>
      </c>
      <c r="Q7" s="104">
        <v>0</v>
      </c>
      <c r="R7" s="104">
        <v>0</v>
      </c>
      <c r="S7" s="104">
        <v>0</v>
      </c>
      <c r="T7" s="104">
        <v>0</v>
      </c>
      <c r="U7" s="104">
        <v>0</v>
      </c>
      <c r="V7" s="104">
        <v>0</v>
      </c>
      <c r="W7" s="104"/>
      <c r="X7" s="104">
        <v>181378.14541600001</v>
      </c>
      <c r="Y7" s="104"/>
      <c r="Z7" s="104">
        <v>2896946.1257799999</v>
      </c>
      <c r="AA7" s="105">
        <v>104.61226277372263</v>
      </c>
      <c r="AB7" s="105">
        <v>1.3171621044569775</v>
      </c>
      <c r="AC7" s="105">
        <v>60.319000000000003</v>
      </c>
      <c r="AD7" s="105">
        <v>3.85530320022374</v>
      </c>
      <c r="AE7" s="105">
        <v>97.718369999999993</v>
      </c>
      <c r="AF7" s="105">
        <v>91.039230000000003</v>
      </c>
      <c r="AG7" s="105">
        <v>0</v>
      </c>
      <c r="AH7" s="105" t="s">
        <v>441</v>
      </c>
      <c r="AI7" s="104">
        <v>750</v>
      </c>
      <c r="AJ7" s="104" t="s">
        <v>441</v>
      </c>
      <c r="AK7" s="106" t="s">
        <v>441</v>
      </c>
      <c r="AL7" s="105">
        <v>5.8680000000000003</v>
      </c>
      <c r="AM7" s="105">
        <v>1.6566649844090928E-2</v>
      </c>
      <c r="AN7" s="105">
        <v>2.668961941564896E-3</v>
      </c>
      <c r="AO7" s="104">
        <v>0</v>
      </c>
      <c r="AP7" s="104">
        <v>0</v>
      </c>
      <c r="AQ7" s="105">
        <v>0.78500000000000003</v>
      </c>
      <c r="AR7" s="105">
        <v>4.6061000000000001E-3</v>
      </c>
      <c r="AS7" s="105">
        <v>1.229185</v>
      </c>
      <c r="AT7" s="105">
        <v>98.6</v>
      </c>
      <c r="AU7" s="105">
        <v>121.79</v>
      </c>
      <c r="AV7" s="105">
        <v>1.1970672607421899</v>
      </c>
      <c r="AW7" s="105">
        <v>10.053839999999999</v>
      </c>
      <c r="AX7" s="106">
        <v>8.8000001907348597</v>
      </c>
      <c r="AY7" s="106">
        <v>6.3000001907348597</v>
      </c>
      <c r="AZ7" s="104">
        <v>20</v>
      </c>
      <c r="BA7" s="106">
        <v>0.1</v>
      </c>
      <c r="BB7" s="105">
        <v>0.06</v>
      </c>
      <c r="BC7" s="106" t="s">
        <v>441</v>
      </c>
      <c r="BD7" s="105" t="s">
        <v>441</v>
      </c>
      <c r="BE7" s="104">
        <v>6</v>
      </c>
      <c r="BF7" s="105">
        <v>0.23817487835992299</v>
      </c>
      <c r="BG7" s="105">
        <v>28.959999084472699</v>
      </c>
      <c r="BH7" s="104">
        <v>21002</v>
      </c>
      <c r="BI7" s="104">
        <v>800</v>
      </c>
      <c r="BJ7" s="104">
        <v>0</v>
      </c>
      <c r="BK7" s="104">
        <v>0</v>
      </c>
      <c r="BL7" s="104">
        <v>293</v>
      </c>
      <c r="BM7" s="104">
        <v>0</v>
      </c>
      <c r="BN7" s="104">
        <v>127</v>
      </c>
      <c r="BO7" s="106">
        <v>6.2</v>
      </c>
      <c r="BP7" s="106">
        <v>6.43</v>
      </c>
      <c r="BQ7" s="106">
        <v>10.3</v>
      </c>
      <c r="BR7" s="105" t="s">
        <v>441</v>
      </c>
      <c r="BS7" s="105">
        <v>7.5342796742916093E-2</v>
      </c>
      <c r="BT7" s="104">
        <v>36</v>
      </c>
      <c r="BU7" s="106">
        <v>100</v>
      </c>
      <c r="BV7" s="105">
        <v>97.553901672363295</v>
      </c>
      <c r="BW7" s="105">
        <v>66.400000000000006</v>
      </c>
      <c r="BX7" s="105">
        <v>105.06</v>
      </c>
      <c r="BY7" s="104">
        <v>19000</v>
      </c>
      <c r="BZ7" s="106">
        <v>97.718369999999993</v>
      </c>
      <c r="CA7" s="106">
        <v>91.039230000000003</v>
      </c>
      <c r="CB7" s="105">
        <v>11.997999999999999</v>
      </c>
      <c r="CC7" s="104">
        <v>96</v>
      </c>
      <c r="CD7" s="105">
        <v>98</v>
      </c>
      <c r="CE7" s="105">
        <v>98</v>
      </c>
      <c r="CF7" s="105">
        <v>98</v>
      </c>
      <c r="CG7" s="105">
        <v>759.6669921875</v>
      </c>
      <c r="CH7" s="105">
        <v>29</v>
      </c>
      <c r="CI7" s="105"/>
      <c r="CJ7" s="104">
        <v>12020.6904296875</v>
      </c>
      <c r="CK7" s="104">
        <v>2866376</v>
      </c>
      <c r="CL7" s="104">
        <v>2897604</v>
      </c>
      <c r="CM7" s="104">
        <v>27400</v>
      </c>
      <c r="CN7" s="104"/>
    </row>
    <row r="8" spans="1:92" x14ac:dyDescent="0.25">
      <c r="A8" s="128" t="s">
        <v>5</v>
      </c>
      <c r="B8" s="107" t="s">
        <v>4</v>
      </c>
      <c r="C8" s="104">
        <v>66758.360930947369</v>
      </c>
      <c r="D8" s="104">
        <v>19976.227642042104</v>
      </c>
      <c r="E8" s="104">
        <v>94971.389500000005</v>
      </c>
      <c r="F8" s="104">
        <v>9.6639999999999997</v>
      </c>
      <c r="G8" s="104">
        <v>0</v>
      </c>
      <c r="H8" s="104">
        <v>0</v>
      </c>
      <c r="I8" s="104">
        <v>0</v>
      </c>
      <c r="J8" s="104">
        <v>0</v>
      </c>
      <c r="K8" s="105">
        <v>0</v>
      </c>
      <c r="L8" s="105">
        <v>0.24242424242424199</v>
      </c>
      <c r="M8" s="104">
        <v>11.937796322200001</v>
      </c>
      <c r="N8" s="104">
        <v>0</v>
      </c>
      <c r="O8" s="104">
        <v>0</v>
      </c>
      <c r="P8" s="104">
        <v>0</v>
      </c>
      <c r="Q8" s="104">
        <v>0</v>
      </c>
      <c r="R8" s="104">
        <v>0</v>
      </c>
      <c r="S8" s="104">
        <v>0</v>
      </c>
      <c r="T8" s="104">
        <v>0</v>
      </c>
      <c r="U8" s="104">
        <v>2939939</v>
      </c>
      <c r="V8" s="104">
        <v>19525126.588100001</v>
      </c>
      <c r="W8" s="104"/>
      <c r="X8" s="104">
        <v>1350311.5228500001</v>
      </c>
      <c r="Y8" s="104"/>
      <c r="Z8" s="104">
        <v>7640280.30437</v>
      </c>
      <c r="AA8" s="105">
        <v>17.730075071166457</v>
      </c>
      <c r="AB8" s="105">
        <v>2.804995676746679</v>
      </c>
      <c r="AC8" s="105">
        <v>72.629000000000005</v>
      </c>
      <c r="AD8" s="105" t="s">
        <v>441</v>
      </c>
      <c r="AE8" s="105">
        <v>87.586569999999995</v>
      </c>
      <c r="AF8" s="105">
        <v>93.555890000000005</v>
      </c>
      <c r="AG8" s="105">
        <v>0.77298999999999995</v>
      </c>
      <c r="AH8" s="105">
        <v>83.740600000000001</v>
      </c>
      <c r="AI8" s="104">
        <v>13537</v>
      </c>
      <c r="AJ8" s="104">
        <v>80</v>
      </c>
      <c r="AK8" s="106" t="s">
        <v>441</v>
      </c>
      <c r="AL8" s="105">
        <v>11.670999999999999</v>
      </c>
      <c r="AM8" s="105">
        <v>0.77859585130558739</v>
      </c>
      <c r="AN8" s="105">
        <v>0.23400711776109742</v>
      </c>
      <c r="AO8" s="104">
        <v>0</v>
      </c>
      <c r="AP8" s="104">
        <v>0</v>
      </c>
      <c r="AQ8" s="105">
        <v>0.754</v>
      </c>
      <c r="AR8" s="105" t="s">
        <v>441</v>
      </c>
      <c r="AS8" s="105">
        <v>67.543188999999998</v>
      </c>
      <c r="AT8" s="105">
        <v>91.97</v>
      </c>
      <c r="AU8" s="105">
        <v>108.76</v>
      </c>
      <c r="AV8" s="105">
        <v>0.114691689610481</v>
      </c>
      <c r="AW8" s="105">
        <v>1.06931</v>
      </c>
      <c r="AX8" s="106">
        <v>24</v>
      </c>
      <c r="AY8" s="106">
        <v>3</v>
      </c>
      <c r="AZ8" s="104">
        <v>70</v>
      </c>
      <c r="BA8" s="106">
        <v>0.1</v>
      </c>
      <c r="BB8" s="105">
        <v>0.05</v>
      </c>
      <c r="BC8" s="106">
        <v>0</v>
      </c>
      <c r="BD8" s="105">
        <v>0</v>
      </c>
      <c r="BE8" s="104">
        <v>13140</v>
      </c>
      <c r="BF8" s="105">
        <v>0.44160899444972801</v>
      </c>
      <c r="BG8" s="105" t="s">
        <v>441</v>
      </c>
      <c r="BH8" s="104">
        <v>125000</v>
      </c>
      <c r="BI8" s="104">
        <v>200</v>
      </c>
      <c r="BJ8" s="104">
        <v>125025</v>
      </c>
      <c r="BK8" s="104">
        <v>0</v>
      </c>
      <c r="BL8" s="104">
        <v>103276</v>
      </c>
      <c r="BM8" s="104">
        <v>0</v>
      </c>
      <c r="BN8" s="104">
        <v>146</v>
      </c>
      <c r="BO8" s="106">
        <v>3.9</v>
      </c>
      <c r="BP8" s="106">
        <v>5.1100000000000003</v>
      </c>
      <c r="BQ8" s="106">
        <v>5.5</v>
      </c>
      <c r="BR8" s="105">
        <v>3.5833333333333335</v>
      </c>
      <c r="BS8" s="105">
        <v>-0.59646159410476696</v>
      </c>
      <c r="BT8" s="104">
        <v>35</v>
      </c>
      <c r="BU8" s="106">
        <v>100</v>
      </c>
      <c r="BV8" s="105">
        <v>79.6083984375</v>
      </c>
      <c r="BW8" s="105">
        <v>42.9</v>
      </c>
      <c r="BX8" s="105">
        <v>117.02</v>
      </c>
      <c r="BY8" s="104">
        <v>110000</v>
      </c>
      <c r="BZ8" s="106">
        <v>87.586569999999995</v>
      </c>
      <c r="CA8" s="106">
        <v>93.555890000000005</v>
      </c>
      <c r="CB8" s="105">
        <v>18.3</v>
      </c>
      <c r="CC8" s="104">
        <v>88</v>
      </c>
      <c r="CD8" s="105">
        <v>91</v>
      </c>
      <c r="CE8" s="105">
        <v>96</v>
      </c>
      <c r="CF8" s="105">
        <v>61</v>
      </c>
      <c r="CG8" s="105">
        <v>998.15374755859398</v>
      </c>
      <c r="CH8" s="105">
        <v>140</v>
      </c>
      <c r="CI8" s="105"/>
      <c r="CJ8" s="104">
        <v>15621.859375</v>
      </c>
      <c r="CK8" s="104">
        <v>42228428</v>
      </c>
      <c r="CL8" s="104">
        <v>39663514</v>
      </c>
      <c r="CM8" s="104">
        <v>2381740</v>
      </c>
      <c r="CN8" s="104"/>
    </row>
    <row r="9" spans="1:92" x14ac:dyDescent="0.25">
      <c r="A9" s="128" t="s">
        <v>7</v>
      </c>
      <c r="B9" s="107" t="s">
        <v>6</v>
      </c>
      <c r="C9" s="104">
        <v>0</v>
      </c>
      <c r="D9" s="104">
        <v>0</v>
      </c>
      <c r="E9" s="104">
        <v>76289.522500000006</v>
      </c>
      <c r="F9" s="104">
        <v>0</v>
      </c>
      <c r="G9" s="104">
        <v>0</v>
      </c>
      <c r="H9" s="104">
        <v>0</v>
      </c>
      <c r="I9" s="104">
        <v>0</v>
      </c>
      <c r="J9" s="104">
        <v>165254</v>
      </c>
      <c r="K9" s="105">
        <v>0.2</v>
      </c>
      <c r="L9" s="105">
        <v>3.03030303030303E-2</v>
      </c>
      <c r="M9" s="104">
        <v>8437.7196124000002</v>
      </c>
      <c r="N9" s="104">
        <v>285185.312439</v>
      </c>
      <c r="O9" s="104">
        <v>0</v>
      </c>
      <c r="P9" s="104">
        <v>1354830.41304</v>
      </c>
      <c r="Q9" s="104">
        <v>24817825</v>
      </c>
      <c r="R9" s="104">
        <v>0</v>
      </c>
      <c r="S9" s="104">
        <v>352230</v>
      </c>
      <c r="T9" s="104">
        <v>24463064</v>
      </c>
      <c r="U9" s="104">
        <v>10045608</v>
      </c>
      <c r="V9" s="104">
        <v>20926190.2641</v>
      </c>
      <c r="W9" s="104"/>
      <c r="X9" s="104">
        <v>17420660.058200002</v>
      </c>
      <c r="Y9" s="104"/>
      <c r="Z9" s="104">
        <v>0</v>
      </c>
      <c r="AA9" s="105">
        <v>24.713052057431618</v>
      </c>
      <c r="AB9" s="105">
        <v>4.3117913417165799</v>
      </c>
      <c r="AC9" s="105">
        <v>65.513999999999996</v>
      </c>
      <c r="AD9" s="105">
        <v>4.8156573635067499</v>
      </c>
      <c r="AE9" s="105">
        <v>49.876980000000003</v>
      </c>
      <c r="AF9" s="105">
        <v>55.8429</v>
      </c>
      <c r="AG9" s="105">
        <v>19.920739999999999</v>
      </c>
      <c r="AH9" s="105">
        <v>26.664180000000002</v>
      </c>
      <c r="AI9" s="104">
        <v>484</v>
      </c>
      <c r="AJ9" s="104">
        <v>20</v>
      </c>
      <c r="AK9" s="106">
        <v>48.8</v>
      </c>
      <c r="AL9" s="105">
        <v>17.817</v>
      </c>
      <c r="AM9" s="105">
        <v>0.70460762185062742</v>
      </c>
      <c r="AN9" s="105">
        <v>0.1376999828325276</v>
      </c>
      <c r="AO9" s="104">
        <v>0</v>
      </c>
      <c r="AP9" s="104">
        <v>0</v>
      </c>
      <c r="AQ9" s="105">
        <v>0.58099999999999996</v>
      </c>
      <c r="AR9" s="105">
        <v>0.28273418545723</v>
      </c>
      <c r="AS9" s="105">
        <v>36.063296000000001</v>
      </c>
      <c r="AT9" s="105">
        <v>65.45</v>
      </c>
      <c r="AU9" s="105">
        <v>66.8</v>
      </c>
      <c r="AV9" s="105">
        <v>0.18855263292789501</v>
      </c>
      <c r="AW9" s="105">
        <v>1.16E-3</v>
      </c>
      <c r="AX9" s="106">
        <v>81.099998474121094</v>
      </c>
      <c r="AY9" s="106">
        <v>19</v>
      </c>
      <c r="AZ9" s="104">
        <v>359</v>
      </c>
      <c r="BA9" s="106">
        <v>1.9</v>
      </c>
      <c r="BB9" s="105">
        <v>1.64</v>
      </c>
      <c r="BC9" s="106">
        <v>101</v>
      </c>
      <c r="BD9" s="105">
        <v>154.96799999999999</v>
      </c>
      <c r="BE9" s="104">
        <v>14739913</v>
      </c>
      <c r="BF9" s="105" t="s">
        <v>441</v>
      </c>
      <c r="BG9" s="105">
        <v>42.720001220703097</v>
      </c>
      <c r="BH9" s="104">
        <v>1450250</v>
      </c>
      <c r="BI9" s="104">
        <v>3139</v>
      </c>
      <c r="BJ9" s="104">
        <v>5330</v>
      </c>
      <c r="BK9" s="104">
        <v>0</v>
      </c>
      <c r="BL9" s="104">
        <v>70481</v>
      </c>
      <c r="BM9" s="104">
        <v>0</v>
      </c>
      <c r="BN9" s="104">
        <v>106</v>
      </c>
      <c r="BO9" s="106">
        <v>25</v>
      </c>
      <c r="BP9" s="106">
        <v>7.22</v>
      </c>
      <c r="BQ9" s="106">
        <v>13.7</v>
      </c>
      <c r="BR9" s="105">
        <v>2.9</v>
      </c>
      <c r="BS9" s="105">
        <v>-1.02880394458771</v>
      </c>
      <c r="BT9" s="104">
        <v>19</v>
      </c>
      <c r="BU9" s="106">
        <v>41.88623046875</v>
      </c>
      <c r="BV9" s="105">
        <v>71.164161682128906</v>
      </c>
      <c r="BW9" s="105">
        <v>13</v>
      </c>
      <c r="BX9" s="105">
        <v>55.28</v>
      </c>
      <c r="BY9" s="104">
        <v>51000</v>
      </c>
      <c r="BZ9" s="106">
        <v>49.876980000000003</v>
      </c>
      <c r="CA9" s="106">
        <v>55.8429</v>
      </c>
      <c r="CB9" s="105">
        <v>2.149</v>
      </c>
      <c r="CC9" s="104">
        <v>42</v>
      </c>
      <c r="CD9" s="105">
        <v>64</v>
      </c>
      <c r="CE9" s="105">
        <v>26</v>
      </c>
      <c r="CF9" s="105">
        <v>58</v>
      </c>
      <c r="CG9" s="105">
        <v>185.82040405273401</v>
      </c>
      <c r="CH9" s="105">
        <v>477</v>
      </c>
      <c r="CI9" s="105"/>
      <c r="CJ9" s="104">
        <v>6440.97607421875</v>
      </c>
      <c r="CK9" s="104">
        <v>30809762</v>
      </c>
      <c r="CL9" s="104">
        <v>25008347</v>
      </c>
      <c r="CM9" s="104">
        <v>1246700</v>
      </c>
      <c r="CN9" s="104"/>
    </row>
    <row r="10" spans="1:92" x14ac:dyDescent="0.25">
      <c r="A10" s="128" t="s">
        <v>9</v>
      </c>
      <c r="B10" s="107" t="s">
        <v>8</v>
      </c>
      <c r="C10" s="104">
        <v>181.78991967031578</v>
      </c>
      <c r="D10" s="104">
        <v>0</v>
      </c>
      <c r="E10" s="104" t="s">
        <v>441</v>
      </c>
      <c r="F10" s="104">
        <v>0</v>
      </c>
      <c r="G10" s="104">
        <v>1742.2429999999999</v>
      </c>
      <c r="H10" s="104">
        <v>550.18200000000002</v>
      </c>
      <c r="I10" s="104">
        <v>911.83799999999997</v>
      </c>
      <c r="J10" s="104">
        <v>0</v>
      </c>
      <c r="K10" s="105">
        <v>0</v>
      </c>
      <c r="L10" s="105">
        <v>6.0606060606060601E-2</v>
      </c>
      <c r="M10" s="104" t="s">
        <v>441</v>
      </c>
      <c r="N10" s="104" t="s">
        <v>441</v>
      </c>
      <c r="O10" s="104" t="s">
        <v>441</v>
      </c>
      <c r="P10" s="104" t="s">
        <v>441</v>
      </c>
      <c r="Q10" s="104">
        <v>0</v>
      </c>
      <c r="R10" s="104">
        <v>0</v>
      </c>
      <c r="S10" s="104">
        <v>0</v>
      </c>
      <c r="T10" s="104">
        <v>0</v>
      </c>
      <c r="U10" s="104">
        <v>49285</v>
      </c>
      <c r="V10" s="104">
        <v>78505.706198600004</v>
      </c>
      <c r="W10" s="104"/>
      <c r="X10" s="104">
        <v>57169.800926800002</v>
      </c>
      <c r="Y10" s="104"/>
      <c r="Z10" s="104">
        <v>0</v>
      </c>
      <c r="AA10" s="105">
        <v>218.83181818181819</v>
      </c>
      <c r="AB10" s="105">
        <v>0.43158228959859302</v>
      </c>
      <c r="AC10" s="105">
        <v>24.599</v>
      </c>
      <c r="AD10" s="105" t="s">
        <v>441</v>
      </c>
      <c r="AE10" s="105">
        <v>87.504279999999994</v>
      </c>
      <c r="AF10" s="105">
        <v>96.739189999999994</v>
      </c>
      <c r="AG10" s="105">
        <v>0.26412999999999998</v>
      </c>
      <c r="AH10" s="105" t="s">
        <v>441</v>
      </c>
      <c r="AI10" s="104" t="s">
        <v>441</v>
      </c>
      <c r="AJ10" s="104">
        <v>80</v>
      </c>
      <c r="AK10" s="106" t="s">
        <v>441</v>
      </c>
      <c r="AL10" s="105">
        <v>7.5990000000000002</v>
      </c>
      <c r="AM10" s="105">
        <v>1.865799767219843E-3</v>
      </c>
      <c r="AN10" s="105">
        <v>1.6268185412415524E-4</v>
      </c>
      <c r="AO10" s="104">
        <v>0</v>
      </c>
      <c r="AP10" s="104">
        <v>0</v>
      </c>
      <c r="AQ10" s="105">
        <v>0.78</v>
      </c>
      <c r="AR10" s="105" t="s">
        <v>441</v>
      </c>
      <c r="AS10" s="105">
        <v>11.750717</v>
      </c>
      <c r="AT10" s="105">
        <v>5.09</v>
      </c>
      <c r="AU10" s="105">
        <v>2.95</v>
      </c>
      <c r="AV10" s="105">
        <v>0.68645030260086104</v>
      </c>
      <c r="AW10" s="105">
        <v>2.1755499999999999</v>
      </c>
      <c r="AX10" s="106">
        <v>7.4000000953674299</v>
      </c>
      <c r="AY10" s="106" t="s">
        <v>441</v>
      </c>
      <c r="AZ10" s="104">
        <v>1.1000000238418599</v>
      </c>
      <c r="BA10" s="106" t="s">
        <v>441</v>
      </c>
      <c r="BB10" s="105" t="s">
        <v>441</v>
      </c>
      <c r="BC10" s="106" t="s">
        <v>441</v>
      </c>
      <c r="BD10" s="105" t="s">
        <v>441</v>
      </c>
      <c r="BE10" s="104">
        <v>161</v>
      </c>
      <c r="BF10" s="105" t="s">
        <v>441</v>
      </c>
      <c r="BG10" s="105">
        <v>48</v>
      </c>
      <c r="BH10" s="104">
        <v>1400</v>
      </c>
      <c r="BI10" s="104">
        <v>0</v>
      </c>
      <c r="BJ10" s="104">
        <v>0</v>
      </c>
      <c r="BK10" s="104">
        <v>0</v>
      </c>
      <c r="BL10" s="104">
        <v>3</v>
      </c>
      <c r="BM10" s="104">
        <v>0</v>
      </c>
      <c r="BN10" s="104">
        <v>96</v>
      </c>
      <c r="BO10" s="106">
        <v>18.100000000000001</v>
      </c>
      <c r="BP10" s="106">
        <v>2.63</v>
      </c>
      <c r="BQ10" s="106" t="s">
        <v>441</v>
      </c>
      <c r="BR10" s="105">
        <v>2.833333333333333</v>
      </c>
      <c r="BS10" s="105">
        <v>1.0243400000035799E-2</v>
      </c>
      <c r="BT10" s="104" t="s">
        <v>441</v>
      </c>
      <c r="BU10" s="106">
        <v>100</v>
      </c>
      <c r="BV10" s="105">
        <v>98.949996948242202</v>
      </c>
      <c r="BW10" s="105">
        <v>73</v>
      </c>
      <c r="BX10" s="105">
        <v>194.08</v>
      </c>
      <c r="BY10" s="104">
        <v>980</v>
      </c>
      <c r="BZ10" s="106">
        <v>87.504279999999994</v>
      </c>
      <c r="CA10" s="106">
        <v>96.739189999999994</v>
      </c>
      <c r="CB10" s="105">
        <v>27.646999999999998</v>
      </c>
      <c r="CC10" s="104">
        <v>88</v>
      </c>
      <c r="CD10" s="105">
        <v>99</v>
      </c>
      <c r="CE10" s="105">
        <v>87</v>
      </c>
      <c r="CF10" s="105" t="s">
        <v>441</v>
      </c>
      <c r="CG10" s="105">
        <v>976.388671875</v>
      </c>
      <c r="CH10" s="105" t="s">
        <v>441</v>
      </c>
      <c r="CI10" s="105"/>
      <c r="CJ10" s="104">
        <v>26739.46875</v>
      </c>
      <c r="CK10" s="104">
        <v>96286</v>
      </c>
      <c r="CL10" s="104">
        <v>91818</v>
      </c>
      <c r="CM10" s="104">
        <v>440</v>
      </c>
      <c r="CN10" s="104"/>
    </row>
    <row r="11" spans="1:92" x14ac:dyDescent="0.25">
      <c r="A11" s="128" t="s">
        <v>11</v>
      </c>
      <c r="B11" s="107" t="s">
        <v>10</v>
      </c>
      <c r="C11" s="104">
        <v>22577.647672000003</v>
      </c>
      <c r="D11" s="104">
        <v>6584.9371427578953</v>
      </c>
      <c r="E11" s="104">
        <v>220859.038</v>
      </c>
      <c r="F11" s="104">
        <v>0</v>
      </c>
      <c r="G11" s="104">
        <v>0</v>
      </c>
      <c r="H11" s="104">
        <v>0</v>
      </c>
      <c r="I11" s="104">
        <v>0</v>
      </c>
      <c r="J11" s="104">
        <v>0</v>
      </c>
      <c r="K11" s="105">
        <v>8.5999999999999993E-2</v>
      </c>
      <c r="L11" s="105">
        <v>0.15151515151515199</v>
      </c>
      <c r="M11" s="104" t="s">
        <v>441</v>
      </c>
      <c r="N11" s="104" t="s">
        <v>441</v>
      </c>
      <c r="O11" s="104" t="s">
        <v>441</v>
      </c>
      <c r="P11" s="104" t="s">
        <v>441</v>
      </c>
      <c r="Q11" s="104">
        <v>959757</v>
      </c>
      <c r="R11" s="104">
        <v>410584</v>
      </c>
      <c r="S11" s="104">
        <v>0</v>
      </c>
      <c r="T11" s="104">
        <v>0</v>
      </c>
      <c r="U11" s="104">
        <v>5497032</v>
      </c>
      <c r="V11" s="104">
        <v>25894436.384500001</v>
      </c>
      <c r="W11" s="104"/>
      <c r="X11" s="104">
        <v>3120299.4108199999</v>
      </c>
      <c r="Y11" s="104"/>
      <c r="Z11" s="104">
        <v>15257676.222899999</v>
      </c>
      <c r="AA11" s="105">
        <v>16.258510097965061</v>
      </c>
      <c r="AB11" s="105">
        <v>1.1476021589791883</v>
      </c>
      <c r="AC11" s="105">
        <v>91.87</v>
      </c>
      <c r="AD11" s="105">
        <v>6.5172483368869703</v>
      </c>
      <c r="AE11" s="105">
        <v>94.258510000000001</v>
      </c>
      <c r="AF11" s="105">
        <v>99.078370000000007</v>
      </c>
      <c r="AG11" s="105">
        <v>2.1657299999999999</v>
      </c>
      <c r="AH11" s="105" t="s">
        <v>441</v>
      </c>
      <c r="AI11" s="104">
        <v>30069</v>
      </c>
      <c r="AJ11" s="104">
        <v>80</v>
      </c>
      <c r="AK11" s="106">
        <v>14.7</v>
      </c>
      <c r="AL11" s="105">
        <v>8.3559999999999999</v>
      </c>
      <c r="AM11" s="105">
        <v>0.1105795743588712</v>
      </c>
      <c r="AN11" s="105">
        <v>4.1425763205814779E-2</v>
      </c>
      <c r="AO11" s="104">
        <v>0</v>
      </c>
      <c r="AP11" s="104">
        <v>0</v>
      </c>
      <c r="AQ11" s="105">
        <v>0.82499999999999996</v>
      </c>
      <c r="AR11" s="105" t="s">
        <v>441</v>
      </c>
      <c r="AS11" s="105">
        <v>4.5813170000000003</v>
      </c>
      <c r="AT11" s="105">
        <v>-10.77</v>
      </c>
      <c r="AU11" s="105">
        <v>-21.69</v>
      </c>
      <c r="AV11" s="105">
        <v>-7.9383497359231104E-4</v>
      </c>
      <c r="AW11" s="105">
        <v>8.9469999999999994E-2</v>
      </c>
      <c r="AX11" s="106">
        <v>10.3999996185303</v>
      </c>
      <c r="AY11" s="106" t="s">
        <v>441</v>
      </c>
      <c r="AZ11" s="104">
        <v>26</v>
      </c>
      <c r="BA11" s="106">
        <v>0.4</v>
      </c>
      <c r="BB11" s="105">
        <v>0.28000000000000003</v>
      </c>
      <c r="BC11" s="106" t="s">
        <v>441</v>
      </c>
      <c r="BD11" s="105">
        <v>0</v>
      </c>
      <c r="BE11" s="104">
        <v>1122</v>
      </c>
      <c r="BF11" s="105">
        <v>0.35787238826207002</v>
      </c>
      <c r="BG11" s="105">
        <v>40.6</v>
      </c>
      <c r="BH11" s="104">
        <v>54443</v>
      </c>
      <c r="BI11" s="104">
        <v>64620</v>
      </c>
      <c r="BJ11" s="104">
        <v>1800</v>
      </c>
      <c r="BK11" s="104">
        <v>0</v>
      </c>
      <c r="BL11" s="104">
        <v>9617</v>
      </c>
      <c r="BM11" s="104">
        <v>0</v>
      </c>
      <c r="BN11" s="104">
        <v>134</v>
      </c>
      <c r="BO11" s="106">
        <v>4.5999999999999996</v>
      </c>
      <c r="BP11" s="106" t="s">
        <v>441</v>
      </c>
      <c r="BQ11" s="106" t="s">
        <v>441</v>
      </c>
      <c r="BR11" s="105">
        <v>3.5</v>
      </c>
      <c r="BS11" s="105">
        <v>0.160125702619553</v>
      </c>
      <c r="BT11" s="104">
        <v>40</v>
      </c>
      <c r="BU11" s="106">
        <v>100</v>
      </c>
      <c r="BV11" s="105">
        <v>98.089973449707003</v>
      </c>
      <c r="BW11" s="105">
        <v>71</v>
      </c>
      <c r="BX11" s="105">
        <v>150.66999999999999</v>
      </c>
      <c r="BY11" s="104">
        <v>520000</v>
      </c>
      <c r="BZ11" s="106">
        <v>94.258510000000001</v>
      </c>
      <c r="CA11" s="106">
        <v>99.078370000000007</v>
      </c>
      <c r="CB11" s="105">
        <v>39.6</v>
      </c>
      <c r="CC11" s="104">
        <v>89</v>
      </c>
      <c r="CD11" s="105">
        <v>92</v>
      </c>
      <c r="CE11" s="105">
        <v>88</v>
      </c>
      <c r="CF11" s="105">
        <v>82</v>
      </c>
      <c r="CG11" s="105">
        <v>1531.03833007813</v>
      </c>
      <c r="CH11" s="105">
        <v>52</v>
      </c>
      <c r="CI11" s="105"/>
      <c r="CJ11" s="104">
        <v>20567.302734375</v>
      </c>
      <c r="CK11" s="104">
        <v>44494504</v>
      </c>
      <c r="CL11" s="104">
        <v>43441780</v>
      </c>
      <c r="CM11" s="104">
        <v>2736690</v>
      </c>
      <c r="CN11" s="104"/>
    </row>
    <row r="12" spans="1:92" x14ac:dyDescent="0.25">
      <c r="A12" s="128" t="s">
        <v>13</v>
      </c>
      <c r="B12" s="107" t="s">
        <v>12</v>
      </c>
      <c r="C12" s="104">
        <v>6358.6856102526317</v>
      </c>
      <c r="D12" s="104">
        <v>2069.3478490610528</v>
      </c>
      <c r="E12" s="104">
        <v>14232.505999999999</v>
      </c>
      <c r="F12" s="104">
        <v>0</v>
      </c>
      <c r="G12" s="104">
        <v>0</v>
      </c>
      <c r="H12" s="104">
        <v>0</v>
      </c>
      <c r="I12" s="104">
        <v>0</v>
      </c>
      <c r="J12" s="104">
        <v>8485</v>
      </c>
      <c r="K12" s="105">
        <v>2.9000000000000001E-2</v>
      </c>
      <c r="L12" s="105">
        <v>0.18181818181818199</v>
      </c>
      <c r="M12" s="104">
        <v>2741951.5213500001</v>
      </c>
      <c r="N12" s="104" t="s">
        <v>441</v>
      </c>
      <c r="O12" s="104" t="s">
        <v>441</v>
      </c>
      <c r="P12" s="104" t="s">
        <v>441</v>
      </c>
      <c r="Q12" s="104">
        <v>3332</v>
      </c>
      <c r="R12" s="104">
        <v>174</v>
      </c>
      <c r="S12" s="104">
        <v>0</v>
      </c>
      <c r="T12" s="104">
        <v>0</v>
      </c>
      <c r="U12" s="104">
        <v>0</v>
      </c>
      <c r="V12" s="104">
        <v>0</v>
      </c>
      <c r="W12" s="104"/>
      <c r="X12" s="104">
        <v>0</v>
      </c>
      <c r="Y12" s="104"/>
      <c r="Z12" s="104">
        <v>2159586.9443600001</v>
      </c>
      <c r="AA12" s="105">
        <v>103.68022479803302</v>
      </c>
      <c r="AB12" s="105">
        <v>0.30916559652802683</v>
      </c>
      <c r="AC12" s="105">
        <v>63.149000000000001</v>
      </c>
      <c r="AD12" s="105">
        <v>7.9657281507614304</v>
      </c>
      <c r="AE12" s="105">
        <v>93.642310000000009</v>
      </c>
      <c r="AF12" s="105">
        <v>99.91337</v>
      </c>
      <c r="AG12" s="105">
        <v>0</v>
      </c>
      <c r="AH12" s="105">
        <v>94.042940000000002</v>
      </c>
      <c r="AI12" s="104">
        <v>853</v>
      </c>
      <c r="AJ12" s="104">
        <v>40</v>
      </c>
      <c r="AK12" s="106">
        <v>9.3000000000000007</v>
      </c>
      <c r="AL12" s="105">
        <v>7.0449999999999999</v>
      </c>
      <c r="AM12" s="105">
        <v>0.12235446036598613</v>
      </c>
      <c r="AN12" s="105">
        <v>0.19683747418389017</v>
      </c>
      <c r="AO12" s="104">
        <v>0</v>
      </c>
      <c r="AP12" s="104">
        <v>0</v>
      </c>
      <c r="AQ12" s="105">
        <v>0.755</v>
      </c>
      <c r="AR12" s="105">
        <v>6.7544804187491504E-4</v>
      </c>
      <c r="AS12" s="105">
        <v>0.90984600000000004</v>
      </c>
      <c r="AT12" s="105">
        <v>143.82</v>
      </c>
      <c r="AU12" s="105">
        <v>145.59</v>
      </c>
      <c r="AV12" s="105">
        <v>2.1283483505249001</v>
      </c>
      <c r="AW12" s="105">
        <v>13.33718</v>
      </c>
      <c r="AX12" s="106">
        <v>12.6000003814697</v>
      </c>
      <c r="AY12" s="106">
        <v>2.5999999046325701</v>
      </c>
      <c r="AZ12" s="104">
        <v>36</v>
      </c>
      <c r="BA12" s="106">
        <v>0.2</v>
      </c>
      <c r="BB12" s="105">
        <v>0.1</v>
      </c>
      <c r="BC12" s="106" t="s">
        <v>441</v>
      </c>
      <c r="BD12" s="105">
        <v>0</v>
      </c>
      <c r="BE12" s="104">
        <v>39149</v>
      </c>
      <c r="BF12" s="105">
        <v>0.26240256540393903</v>
      </c>
      <c r="BG12" s="105">
        <v>33.6</v>
      </c>
      <c r="BH12" s="104">
        <v>0</v>
      </c>
      <c r="BI12" s="104">
        <v>9900</v>
      </c>
      <c r="BJ12" s="104">
        <v>10887</v>
      </c>
      <c r="BK12" s="104">
        <v>0</v>
      </c>
      <c r="BL12" s="104">
        <v>18085</v>
      </c>
      <c r="BM12" s="104">
        <v>0</v>
      </c>
      <c r="BN12" s="104">
        <v>120</v>
      </c>
      <c r="BO12" s="106">
        <v>4.3</v>
      </c>
      <c r="BP12" s="106">
        <v>8.8699999999999992</v>
      </c>
      <c r="BQ12" s="106">
        <v>11.9</v>
      </c>
      <c r="BR12" s="105">
        <v>2</v>
      </c>
      <c r="BS12" s="105">
        <v>-9.6643403172492995E-2</v>
      </c>
      <c r="BT12" s="104">
        <v>35</v>
      </c>
      <c r="BU12" s="106">
        <v>100</v>
      </c>
      <c r="BV12" s="105">
        <v>99.768417358398395</v>
      </c>
      <c r="BW12" s="105">
        <v>64.3</v>
      </c>
      <c r="BX12" s="105">
        <v>114.78</v>
      </c>
      <c r="BY12" s="104">
        <v>20000</v>
      </c>
      <c r="BZ12" s="106">
        <v>93.642310000000009</v>
      </c>
      <c r="CA12" s="106">
        <v>99.91337</v>
      </c>
      <c r="CB12" s="105">
        <v>28.99</v>
      </c>
      <c r="CC12" s="104">
        <v>96</v>
      </c>
      <c r="CD12" s="105">
        <v>94</v>
      </c>
      <c r="CE12" s="105">
        <v>97</v>
      </c>
      <c r="CF12" s="105">
        <v>94</v>
      </c>
      <c r="CG12" s="105">
        <v>876.85687255859398</v>
      </c>
      <c r="CH12" s="105">
        <v>25</v>
      </c>
      <c r="CI12" s="105"/>
      <c r="CJ12" s="104">
        <v>10324.935546875</v>
      </c>
      <c r="CK12" s="104">
        <v>2951776</v>
      </c>
      <c r="CL12" s="104">
        <v>3020376</v>
      </c>
      <c r="CM12" s="104">
        <v>28480</v>
      </c>
      <c r="CN12" s="104"/>
    </row>
    <row r="13" spans="1:92" x14ac:dyDescent="0.25">
      <c r="A13" s="128" t="s">
        <v>15</v>
      </c>
      <c r="B13" s="107" t="s">
        <v>14</v>
      </c>
      <c r="C13" s="104">
        <v>18.354490550084211</v>
      </c>
      <c r="D13" s="104">
        <v>0</v>
      </c>
      <c r="E13" s="104">
        <v>83712.782000000007</v>
      </c>
      <c r="F13" s="104">
        <v>166.86</v>
      </c>
      <c r="G13" s="104">
        <v>35813.1855</v>
      </c>
      <c r="H13" s="104">
        <v>2223.2449999999999</v>
      </c>
      <c r="I13" s="104">
        <v>37353.385000000002</v>
      </c>
      <c r="J13" s="104">
        <v>200000</v>
      </c>
      <c r="K13" s="105">
        <v>0.14299999999999999</v>
      </c>
      <c r="L13" s="105">
        <v>0.21212121212121199</v>
      </c>
      <c r="M13" s="104">
        <v>0</v>
      </c>
      <c r="N13" s="104" t="s">
        <v>441</v>
      </c>
      <c r="O13" s="104" t="s">
        <v>441</v>
      </c>
      <c r="P13" s="104" t="s">
        <v>441</v>
      </c>
      <c r="Q13" s="104">
        <v>0</v>
      </c>
      <c r="R13" s="104">
        <v>0</v>
      </c>
      <c r="S13" s="104">
        <v>0</v>
      </c>
      <c r="T13" s="104">
        <v>0</v>
      </c>
      <c r="U13" s="104">
        <v>694140</v>
      </c>
      <c r="V13" s="104">
        <v>4446050.7034700001</v>
      </c>
      <c r="W13" s="104"/>
      <c r="X13" s="104">
        <v>1783876.2040500001</v>
      </c>
      <c r="Y13" s="104"/>
      <c r="Z13" s="104">
        <v>3271914.2256999998</v>
      </c>
      <c r="AA13" s="105">
        <v>3.2491294874428305</v>
      </c>
      <c r="AB13" s="105">
        <v>1.7004887640487358</v>
      </c>
      <c r="AC13" s="105">
        <v>86.012</v>
      </c>
      <c r="AD13" s="105">
        <v>2.5047361436806401</v>
      </c>
      <c r="AE13" s="105">
        <v>99.991150000000005</v>
      </c>
      <c r="AF13" s="105">
        <v>99.969939999999994</v>
      </c>
      <c r="AG13" s="105">
        <v>0</v>
      </c>
      <c r="AH13" s="105" t="s">
        <v>441</v>
      </c>
      <c r="AI13" s="104">
        <v>16368</v>
      </c>
      <c r="AJ13" s="104">
        <v>100</v>
      </c>
      <c r="AK13" s="106" t="s">
        <v>441</v>
      </c>
      <c r="AL13" s="105">
        <v>6.5659999999999998</v>
      </c>
      <c r="AM13" s="105">
        <v>7.762913096630927E-3</v>
      </c>
      <c r="AN13" s="105">
        <v>1.2246774796004902E-3</v>
      </c>
      <c r="AO13" s="104">
        <v>0</v>
      </c>
      <c r="AP13" s="104">
        <v>0</v>
      </c>
      <c r="AQ13" s="105">
        <v>0.93899999999999995</v>
      </c>
      <c r="AR13" s="105" t="s">
        <v>441</v>
      </c>
      <c r="AS13" s="105">
        <v>0</v>
      </c>
      <c r="AT13" s="105">
        <v>0</v>
      </c>
      <c r="AU13" s="105">
        <v>0</v>
      </c>
      <c r="AV13" s="105" t="s">
        <v>441</v>
      </c>
      <c r="AW13" s="105">
        <v>0.15126999999999999</v>
      </c>
      <c r="AX13" s="106">
        <v>3.5</v>
      </c>
      <c r="AY13" s="106">
        <v>0.20000000298023199</v>
      </c>
      <c r="AZ13" s="104">
        <v>6.8000001907348597</v>
      </c>
      <c r="BA13" s="106">
        <v>0.1</v>
      </c>
      <c r="BB13" s="105">
        <v>0.08</v>
      </c>
      <c r="BC13" s="106" t="s">
        <v>441</v>
      </c>
      <c r="BD13" s="105" t="s">
        <v>441</v>
      </c>
      <c r="BE13" s="104">
        <v>20123</v>
      </c>
      <c r="BF13" s="105">
        <v>0.10909091878171299</v>
      </c>
      <c r="BG13" s="105">
        <v>34.939998626708999</v>
      </c>
      <c r="BH13" s="104">
        <v>51143</v>
      </c>
      <c r="BI13" s="104">
        <v>600</v>
      </c>
      <c r="BJ13" s="104">
        <v>727</v>
      </c>
      <c r="BK13" s="104">
        <v>0</v>
      </c>
      <c r="BL13" s="104">
        <v>117578</v>
      </c>
      <c r="BM13" s="104">
        <v>0</v>
      </c>
      <c r="BN13" s="104">
        <v>132</v>
      </c>
      <c r="BO13" s="106">
        <v>2.4</v>
      </c>
      <c r="BP13" s="106">
        <v>1.36</v>
      </c>
      <c r="BQ13" s="106" t="s">
        <v>441</v>
      </c>
      <c r="BR13" s="105">
        <v>4.05</v>
      </c>
      <c r="BS13" s="105">
        <v>1.53562200069427</v>
      </c>
      <c r="BT13" s="104">
        <v>77</v>
      </c>
      <c r="BU13" s="106">
        <v>100</v>
      </c>
      <c r="BV13" s="105" t="s">
        <v>441</v>
      </c>
      <c r="BW13" s="105">
        <v>88.2</v>
      </c>
      <c r="BX13" s="105">
        <v>109.61</v>
      </c>
      <c r="BY13" s="104">
        <v>770000</v>
      </c>
      <c r="BZ13" s="106">
        <v>99.991150000000005</v>
      </c>
      <c r="CA13" s="106">
        <v>99.969939999999994</v>
      </c>
      <c r="CB13" s="105">
        <v>35.874000000000002</v>
      </c>
      <c r="CC13" s="104">
        <v>95</v>
      </c>
      <c r="CD13" s="105">
        <v>94</v>
      </c>
      <c r="CE13" s="105">
        <v>94</v>
      </c>
      <c r="CF13" s="105">
        <v>94</v>
      </c>
      <c r="CG13" s="105">
        <v>4529.88720703125</v>
      </c>
      <c r="CH13" s="105">
        <v>6</v>
      </c>
      <c r="CI13" s="105"/>
      <c r="CJ13" s="104">
        <v>51544.8671875</v>
      </c>
      <c r="CK13" s="104">
        <v>24992368</v>
      </c>
      <c r="CL13" s="104">
        <v>23968959</v>
      </c>
      <c r="CM13" s="104">
        <v>7682300</v>
      </c>
      <c r="CN13" s="104"/>
    </row>
    <row r="14" spans="1:92" x14ac:dyDescent="0.25">
      <c r="A14" s="128" t="s">
        <v>17</v>
      </c>
      <c r="B14" s="107" t="s">
        <v>16</v>
      </c>
      <c r="C14" s="104">
        <v>10131.190139473685</v>
      </c>
      <c r="D14" s="104">
        <v>0</v>
      </c>
      <c r="E14" s="104">
        <v>50109.85100000001</v>
      </c>
      <c r="F14" s="104">
        <v>0</v>
      </c>
      <c r="G14" s="104">
        <v>0</v>
      </c>
      <c r="H14" s="104">
        <v>0</v>
      </c>
      <c r="I14" s="104">
        <v>0</v>
      </c>
      <c r="J14" s="104">
        <v>0</v>
      </c>
      <c r="K14" s="105">
        <v>0</v>
      </c>
      <c r="L14" s="105">
        <v>3.03030303030303E-2</v>
      </c>
      <c r="M14" s="104">
        <v>2942.6445083600001</v>
      </c>
      <c r="N14" s="104" t="s">
        <v>441</v>
      </c>
      <c r="O14" s="104" t="s">
        <v>441</v>
      </c>
      <c r="P14" s="104" t="s">
        <v>441</v>
      </c>
      <c r="Q14" s="104">
        <v>0</v>
      </c>
      <c r="R14" s="104">
        <v>0</v>
      </c>
      <c r="S14" s="104">
        <v>0</v>
      </c>
      <c r="T14" s="104">
        <v>0</v>
      </c>
      <c r="U14" s="104">
        <v>0</v>
      </c>
      <c r="V14" s="104">
        <v>0</v>
      </c>
      <c r="W14" s="104"/>
      <c r="X14" s="104">
        <v>0</v>
      </c>
      <c r="Y14" s="104"/>
      <c r="Z14" s="104">
        <v>8536580.5108000003</v>
      </c>
      <c r="AA14" s="105">
        <v>107.20692666757787</v>
      </c>
      <c r="AB14" s="105">
        <v>0.90957215809092962</v>
      </c>
      <c r="AC14" s="105">
        <v>58.296999999999997</v>
      </c>
      <c r="AD14" s="105">
        <v>6.8046570259475097</v>
      </c>
      <c r="AE14" s="105">
        <v>99.972909999999999</v>
      </c>
      <c r="AF14" s="105">
        <v>100</v>
      </c>
      <c r="AG14" s="105">
        <v>0</v>
      </c>
      <c r="AH14" s="105" t="s">
        <v>441</v>
      </c>
      <c r="AI14" s="104">
        <v>4966</v>
      </c>
      <c r="AJ14" s="104">
        <v>80</v>
      </c>
      <c r="AK14" s="106" t="s">
        <v>441</v>
      </c>
      <c r="AL14" s="105">
        <v>4.9390000000000001</v>
      </c>
      <c r="AM14" s="105">
        <v>1.5829195304653352E-3</v>
      </c>
      <c r="AN14" s="105">
        <v>1.0501607510739603E-3</v>
      </c>
      <c r="AO14" s="104">
        <v>0</v>
      </c>
      <c r="AP14" s="104">
        <v>0</v>
      </c>
      <c r="AQ14" s="105">
        <v>0.90800000000000003</v>
      </c>
      <c r="AR14" s="105" t="s">
        <v>441</v>
      </c>
      <c r="AS14" s="105">
        <v>0</v>
      </c>
      <c r="AT14" s="105">
        <v>0</v>
      </c>
      <c r="AU14" s="105">
        <v>0</v>
      </c>
      <c r="AV14" s="105" t="s">
        <v>441</v>
      </c>
      <c r="AW14" s="105">
        <v>0.71804000000000001</v>
      </c>
      <c r="AX14" s="106">
        <v>3.5999999046325701</v>
      </c>
      <c r="AY14" s="106" t="s">
        <v>441</v>
      </c>
      <c r="AZ14" s="104">
        <v>7.3000001907348597</v>
      </c>
      <c r="BA14" s="106" t="s">
        <v>441</v>
      </c>
      <c r="BB14" s="105">
        <v>0.05</v>
      </c>
      <c r="BC14" s="106" t="s">
        <v>441</v>
      </c>
      <c r="BD14" s="105" t="s">
        <v>441</v>
      </c>
      <c r="BE14" s="104">
        <v>135</v>
      </c>
      <c r="BF14" s="105">
        <v>7.1365884301709301E-2</v>
      </c>
      <c r="BG14" s="105">
        <v>30.4799995422363</v>
      </c>
      <c r="BH14" s="104">
        <v>330</v>
      </c>
      <c r="BI14" s="104">
        <v>0</v>
      </c>
      <c r="BJ14" s="104">
        <v>0</v>
      </c>
      <c r="BK14" s="104">
        <v>0</v>
      </c>
      <c r="BL14" s="104">
        <v>166133</v>
      </c>
      <c r="BM14" s="104">
        <v>0</v>
      </c>
      <c r="BN14" s="104">
        <v>148</v>
      </c>
      <c r="BO14" s="106">
        <v>2.4</v>
      </c>
      <c r="BP14" s="106">
        <v>1.43</v>
      </c>
      <c r="BQ14" s="106">
        <v>5.9</v>
      </c>
      <c r="BR14" s="105">
        <v>4.1833333333333336</v>
      </c>
      <c r="BS14" s="105">
        <v>1.46138203144073</v>
      </c>
      <c r="BT14" s="104">
        <v>76</v>
      </c>
      <c r="BU14" s="106">
        <v>100</v>
      </c>
      <c r="BV14" s="105" t="s">
        <v>441</v>
      </c>
      <c r="BW14" s="105">
        <v>84.3</v>
      </c>
      <c r="BX14" s="105">
        <v>166.14</v>
      </c>
      <c r="BY14" s="104">
        <v>290000</v>
      </c>
      <c r="BZ14" s="106">
        <v>99.972909999999999</v>
      </c>
      <c r="CA14" s="106">
        <v>100</v>
      </c>
      <c r="CB14" s="105">
        <v>51.441000000000003</v>
      </c>
      <c r="CC14" s="104">
        <v>96</v>
      </c>
      <c r="CD14" s="105">
        <v>87</v>
      </c>
      <c r="CE14" s="105">
        <v>89</v>
      </c>
      <c r="CF14" s="105" t="s">
        <v>441</v>
      </c>
      <c r="CG14" s="105">
        <v>5295.181640625</v>
      </c>
      <c r="CH14" s="105">
        <v>4</v>
      </c>
      <c r="CI14" s="105"/>
      <c r="CJ14" s="104">
        <v>56253.0859375</v>
      </c>
      <c r="CK14" s="104">
        <v>8847037</v>
      </c>
      <c r="CL14" s="104">
        <v>8536581</v>
      </c>
      <c r="CM14" s="104">
        <v>82409</v>
      </c>
      <c r="CN14" s="104"/>
    </row>
    <row r="15" spans="1:92" x14ac:dyDescent="0.25">
      <c r="A15" s="128" t="s">
        <v>19</v>
      </c>
      <c r="B15" s="107" t="s">
        <v>18</v>
      </c>
      <c r="C15" s="104">
        <v>20425.152080694734</v>
      </c>
      <c r="D15" s="104">
        <v>5719.6679931368426</v>
      </c>
      <c r="E15" s="104">
        <v>39439.323000000004</v>
      </c>
      <c r="F15" s="104">
        <v>0</v>
      </c>
      <c r="G15" s="104">
        <v>0</v>
      </c>
      <c r="H15" s="104">
        <v>0</v>
      </c>
      <c r="I15" s="104">
        <v>0</v>
      </c>
      <c r="J15" s="104">
        <v>0</v>
      </c>
      <c r="K15" s="105">
        <v>2.9000000000000001E-2</v>
      </c>
      <c r="L15" s="105">
        <v>0.30303030303030298</v>
      </c>
      <c r="M15" s="104">
        <v>8501283.4844099991</v>
      </c>
      <c r="N15" s="104" t="s">
        <v>441</v>
      </c>
      <c r="O15" s="104" t="s">
        <v>441</v>
      </c>
      <c r="P15" s="104" t="s">
        <v>441</v>
      </c>
      <c r="Q15" s="104">
        <v>4672834</v>
      </c>
      <c r="R15" s="104">
        <v>8322</v>
      </c>
      <c r="S15" s="104">
        <v>0</v>
      </c>
      <c r="T15" s="104">
        <v>0</v>
      </c>
      <c r="U15" s="104">
        <v>0</v>
      </c>
      <c r="V15" s="104">
        <v>173.197101116</v>
      </c>
      <c r="W15" s="104"/>
      <c r="X15" s="104">
        <v>36191.023365000001</v>
      </c>
      <c r="Y15" s="104"/>
      <c r="Z15" s="104">
        <v>0</v>
      </c>
      <c r="AA15" s="105">
        <v>120.26531994677634</v>
      </c>
      <c r="AB15" s="105">
        <v>1.4991987808607476</v>
      </c>
      <c r="AC15" s="105">
        <v>55.68</v>
      </c>
      <c r="AD15" s="105">
        <v>4.54852867256945</v>
      </c>
      <c r="AE15" s="105">
        <v>92.511449999999996</v>
      </c>
      <c r="AF15" s="105">
        <v>91.385739999999998</v>
      </c>
      <c r="AG15" s="105">
        <v>0.15537000000000001</v>
      </c>
      <c r="AH15" s="105">
        <v>83.241299999999995</v>
      </c>
      <c r="AI15" s="104">
        <v>2901</v>
      </c>
      <c r="AJ15" s="104">
        <v>60</v>
      </c>
      <c r="AK15" s="106" t="s">
        <v>441</v>
      </c>
      <c r="AL15" s="105">
        <v>8.4429999999999996</v>
      </c>
      <c r="AM15" s="105">
        <v>0.75554622529787618</v>
      </c>
      <c r="AN15" s="105">
        <v>0.16792208649793419</v>
      </c>
      <c r="AO15" s="104">
        <v>0</v>
      </c>
      <c r="AP15" s="104">
        <v>0</v>
      </c>
      <c r="AQ15" s="105">
        <v>0.75700000000000001</v>
      </c>
      <c r="AR15" s="105" t="s">
        <v>441</v>
      </c>
      <c r="AS15" s="105">
        <v>2.3033250000000001</v>
      </c>
      <c r="AT15" s="105">
        <v>73.78</v>
      </c>
      <c r="AU15" s="105">
        <v>67.84</v>
      </c>
      <c r="AV15" s="105">
        <v>0.29626801609992998</v>
      </c>
      <c r="AW15" s="105">
        <v>2.7814299999999998</v>
      </c>
      <c r="AX15" s="106">
        <v>23</v>
      </c>
      <c r="AY15" s="106">
        <v>4.9000000953674299</v>
      </c>
      <c r="AZ15" s="104">
        <v>67</v>
      </c>
      <c r="BA15" s="106">
        <v>0.1</v>
      </c>
      <c r="BB15" s="105">
        <v>0.13</v>
      </c>
      <c r="BC15" s="106">
        <v>0</v>
      </c>
      <c r="BD15" s="105">
        <v>0</v>
      </c>
      <c r="BE15" s="104">
        <v>1655112</v>
      </c>
      <c r="BF15" s="105">
        <v>0.317567566435004</v>
      </c>
      <c r="BG15" s="105">
        <v>31.790000915527301</v>
      </c>
      <c r="BH15" s="104">
        <v>0</v>
      </c>
      <c r="BI15" s="104">
        <v>0</v>
      </c>
      <c r="BJ15" s="104">
        <v>0</v>
      </c>
      <c r="BK15" s="104">
        <v>344000</v>
      </c>
      <c r="BL15" s="104">
        <v>1340</v>
      </c>
      <c r="BM15" s="104">
        <v>0</v>
      </c>
      <c r="BN15" s="104">
        <v>131</v>
      </c>
      <c r="BO15" s="106">
        <v>2.4</v>
      </c>
      <c r="BP15" s="106" t="s">
        <v>441</v>
      </c>
      <c r="BQ15" s="106" t="s">
        <v>441</v>
      </c>
      <c r="BR15" s="105" t="s">
        <v>441</v>
      </c>
      <c r="BS15" s="105">
        <v>-0.16153749823570299</v>
      </c>
      <c r="BT15" s="104">
        <v>25</v>
      </c>
      <c r="BU15" s="106">
        <v>100</v>
      </c>
      <c r="BV15" s="105">
        <v>99.790061950683594</v>
      </c>
      <c r="BW15" s="105">
        <v>78.2</v>
      </c>
      <c r="BX15" s="105">
        <v>106.28</v>
      </c>
      <c r="BY15" s="104">
        <v>26000</v>
      </c>
      <c r="BZ15" s="106">
        <v>92.511449999999996</v>
      </c>
      <c r="CA15" s="106">
        <v>91.385739999999998</v>
      </c>
      <c r="CB15" s="105">
        <v>34.466000000000001</v>
      </c>
      <c r="CC15" s="104">
        <v>98</v>
      </c>
      <c r="CD15" s="105">
        <v>97</v>
      </c>
      <c r="CE15" s="105">
        <v>98</v>
      </c>
      <c r="CF15" s="105">
        <v>97</v>
      </c>
      <c r="CG15" s="105">
        <v>1193.05883789063</v>
      </c>
      <c r="CH15" s="105">
        <v>25</v>
      </c>
      <c r="CI15" s="105"/>
      <c r="CJ15" s="104">
        <v>18012.31640625</v>
      </c>
      <c r="CK15" s="104">
        <v>9942334</v>
      </c>
      <c r="CL15" s="104">
        <v>9701947</v>
      </c>
      <c r="CM15" s="104">
        <v>82658</v>
      </c>
      <c r="CN15" s="104"/>
    </row>
    <row r="16" spans="1:92" x14ac:dyDescent="0.25">
      <c r="A16" s="128" t="s">
        <v>21</v>
      </c>
      <c r="B16" s="107" t="s">
        <v>20</v>
      </c>
      <c r="C16" s="104">
        <v>0</v>
      </c>
      <c r="D16" s="104">
        <v>0</v>
      </c>
      <c r="E16" s="104" t="s">
        <v>441</v>
      </c>
      <c r="F16" s="104">
        <v>0</v>
      </c>
      <c r="G16" s="104">
        <v>7361.5880000000006</v>
      </c>
      <c r="H16" s="104">
        <v>2324.712</v>
      </c>
      <c r="I16" s="104">
        <v>18574.803</v>
      </c>
      <c r="J16" s="104">
        <v>0</v>
      </c>
      <c r="K16" s="105">
        <v>0</v>
      </c>
      <c r="L16" s="105">
        <v>0.15151515151515199</v>
      </c>
      <c r="M16" s="104" t="s">
        <v>441</v>
      </c>
      <c r="N16" s="104" t="s">
        <v>441</v>
      </c>
      <c r="O16" s="104" t="s">
        <v>441</v>
      </c>
      <c r="P16" s="104" t="s">
        <v>441</v>
      </c>
      <c r="Q16" s="104">
        <v>0</v>
      </c>
      <c r="R16" s="104">
        <v>0</v>
      </c>
      <c r="S16" s="104">
        <v>0</v>
      </c>
      <c r="T16" s="104">
        <v>0</v>
      </c>
      <c r="U16" s="104">
        <v>113102</v>
      </c>
      <c r="V16" s="104">
        <v>276828.35625499999</v>
      </c>
      <c r="W16" s="104"/>
      <c r="X16" s="104">
        <v>212661.02743300001</v>
      </c>
      <c r="Y16" s="104"/>
      <c r="Z16" s="104">
        <v>0</v>
      </c>
      <c r="AA16" s="105">
        <v>38.525474525474529</v>
      </c>
      <c r="AB16" s="105">
        <v>1.1316910807415508</v>
      </c>
      <c r="AC16" s="105">
        <v>83.025000000000006</v>
      </c>
      <c r="AD16" s="105">
        <v>3.3956382958017901</v>
      </c>
      <c r="AE16" s="105">
        <v>94.930580000000006</v>
      </c>
      <c r="AF16" s="105">
        <v>98.886960000000002</v>
      </c>
      <c r="AG16" s="105">
        <v>0.22320000000000001</v>
      </c>
      <c r="AH16" s="105" t="s">
        <v>441</v>
      </c>
      <c r="AI16" s="104">
        <v>130</v>
      </c>
      <c r="AJ16" s="104">
        <v>80</v>
      </c>
      <c r="AK16" s="106" t="s">
        <v>441</v>
      </c>
      <c r="AL16" s="105">
        <v>6.8449999999999998</v>
      </c>
      <c r="AM16" s="105">
        <v>1.5011256716990107E-3</v>
      </c>
      <c r="AN16" s="105">
        <v>6.9397044062200494E-3</v>
      </c>
      <c r="AO16" s="104">
        <v>0</v>
      </c>
      <c r="AP16" s="104">
        <v>0</v>
      </c>
      <c r="AQ16" s="105">
        <v>0.80700000000000005</v>
      </c>
      <c r="AR16" s="105" t="s">
        <v>441</v>
      </c>
      <c r="AS16" s="105">
        <v>0.117214</v>
      </c>
      <c r="AT16" s="105">
        <v>0</v>
      </c>
      <c r="AU16" s="105">
        <v>0</v>
      </c>
      <c r="AV16" s="105" t="s">
        <v>441</v>
      </c>
      <c r="AW16" s="105" t="s">
        <v>441</v>
      </c>
      <c r="AX16" s="106">
        <v>7.1999998092651403</v>
      </c>
      <c r="AY16" s="106" t="s">
        <v>441</v>
      </c>
      <c r="AZ16" s="104">
        <v>15</v>
      </c>
      <c r="BA16" s="106">
        <v>3.3</v>
      </c>
      <c r="BB16" s="105">
        <v>0.66</v>
      </c>
      <c r="BC16" s="106" t="s">
        <v>441</v>
      </c>
      <c r="BD16" s="105" t="s">
        <v>441</v>
      </c>
      <c r="BE16" s="104">
        <v>3940</v>
      </c>
      <c r="BF16" s="105">
        <v>0.34004296700606201</v>
      </c>
      <c r="BG16" s="105" t="s">
        <v>441</v>
      </c>
      <c r="BH16" s="104">
        <v>0</v>
      </c>
      <c r="BI16" s="104">
        <v>0</v>
      </c>
      <c r="BJ16" s="104">
        <v>0</v>
      </c>
      <c r="BK16" s="104">
        <v>0</v>
      </c>
      <c r="BL16" s="104">
        <v>42</v>
      </c>
      <c r="BM16" s="104">
        <v>0</v>
      </c>
      <c r="BN16" s="104">
        <v>114</v>
      </c>
      <c r="BO16" s="106">
        <v>18.100000000000001</v>
      </c>
      <c r="BP16" s="106">
        <v>1.62</v>
      </c>
      <c r="BQ16" s="106">
        <v>5.4</v>
      </c>
      <c r="BR16" s="105" t="s">
        <v>441</v>
      </c>
      <c r="BS16" s="105">
        <v>0.57734131813049305</v>
      </c>
      <c r="BT16" s="104">
        <v>65</v>
      </c>
      <c r="BU16" s="106">
        <v>100</v>
      </c>
      <c r="BV16" s="105" t="s">
        <v>441</v>
      </c>
      <c r="BW16" s="105">
        <v>80</v>
      </c>
      <c r="BX16" s="105">
        <v>91.82</v>
      </c>
      <c r="BY16" s="104">
        <v>4800</v>
      </c>
      <c r="BZ16" s="106">
        <v>94.930580000000006</v>
      </c>
      <c r="CA16" s="106">
        <v>98.886960000000002</v>
      </c>
      <c r="CB16" s="105">
        <v>19.373000000000001</v>
      </c>
      <c r="CC16" s="104">
        <v>90</v>
      </c>
      <c r="CD16" s="105">
        <v>94</v>
      </c>
      <c r="CE16" s="105">
        <v>74</v>
      </c>
      <c r="CF16" s="105">
        <v>94</v>
      </c>
      <c r="CG16" s="105">
        <v>1435.56750488281</v>
      </c>
      <c r="CH16" s="105">
        <v>80</v>
      </c>
      <c r="CI16" s="105"/>
      <c r="CJ16" s="104">
        <v>30430.169921875</v>
      </c>
      <c r="CK16" s="104">
        <v>385640</v>
      </c>
      <c r="CL16" s="104">
        <v>388019</v>
      </c>
      <c r="CM16" s="104">
        <v>10010</v>
      </c>
      <c r="CN16" s="104"/>
    </row>
    <row r="17" spans="1:92" x14ac:dyDescent="0.25">
      <c r="A17" s="128" t="s">
        <v>23</v>
      </c>
      <c r="B17" s="107" t="s">
        <v>22</v>
      </c>
      <c r="C17" s="104">
        <v>0</v>
      </c>
      <c r="D17" s="104">
        <v>0</v>
      </c>
      <c r="E17" s="104" t="s">
        <v>441</v>
      </c>
      <c r="F17" s="104">
        <v>0</v>
      </c>
      <c r="G17" s="104">
        <v>0</v>
      </c>
      <c r="H17" s="104">
        <v>0</v>
      </c>
      <c r="I17" s="104">
        <v>0</v>
      </c>
      <c r="J17" s="104">
        <v>0</v>
      </c>
      <c r="K17" s="105">
        <v>0</v>
      </c>
      <c r="L17" s="105">
        <v>0.45454545454545497</v>
      </c>
      <c r="M17" s="104">
        <v>0</v>
      </c>
      <c r="N17" s="104" t="s">
        <v>441</v>
      </c>
      <c r="O17" s="104" t="s">
        <v>441</v>
      </c>
      <c r="P17" s="104" t="s">
        <v>441</v>
      </c>
      <c r="Q17" s="104">
        <v>0</v>
      </c>
      <c r="R17" s="104">
        <v>0</v>
      </c>
      <c r="S17" s="104">
        <v>0</v>
      </c>
      <c r="T17" s="104">
        <v>0</v>
      </c>
      <c r="U17" s="104">
        <v>0</v>
      </c>
      <c r="V17" s="104">
        <v>1237092.88161</v>
      </c>
      <c r="W17" s="104"/>
      <c r="X17" s="104">
        <v>748907.77436000004</v>
      </c>
      <c r="Y17" s="104"/>
      <c r="Z17" s="104">
        <v>0</v>
      </c>
      <c r="AA17" s="105">
        <v>2017.2736997913785</v>
      </c>
      <c r="AB17" s="105">
        <v>5.0343315906952375</v>
      </c>
      <c r="AC17" s="105">
        <v>89.287000000000006</v>
      </c>
      <c r="AD17" s="105" t="s">
        <v>441</v>
      </c>
      <c r="AE17" s="105">
        <v>100</v>
      </c>
      <c r="AF17" s="105">
        <v>100</v>
      </c>
      <c r="AG17" s="105">
        <v>0</v>
      </c>
      <c r="AH17" s="105" t="s">
        <v>441</v>
      </c>
      <c r="AI17" s="104">
        <v>195</v>
      </c>
      <c r="AJ17" s="104">
        <v>100</v>
      </c>
      <c r="AK17" s="106" t="s">
        <v>441</v>
      </c>
      <c r="AL17" s="105">
        <v>6.6</v>
      </c>
      <c r="AM17" s="105">
        <v>5.6937826342207933E-2</v>
      </c>
      <c r="AN17" s="105">
        <v>3.6430154352695221E-3</v>
      </c>
      <c r="AO17" s="104">
        <v>0</v>
      </c>
      <c r="AP17" s="104">
        <v>0</v>
      </c>
      <c r="AQ17" s="105">
        <v>0.84599999999999997</v>
      </c>
      <c r="AR17" s="105" t="s">
        <v>441</v>
      </c>
      <c r="AS17" s="105">
        <v>0</v>
      </c>
      <c r="AT17" s="105">
        <v>0</v>
      </c>
      <c r="AU17" s="105">
        <v>0</v>
      </c>
      <c r="AV17" s="105" t="s">
        <v>441</v>
      </c>
      <c r="AW17" s="105" t="s">
        <v>441</v>
      </c>
      <c r="AX17" s="106">
        <v>7.3000001907348597</v>
      </c>
      <c r="AY17" s="106" t="s">
        <v>441</v>
      </c>
      <c r="AZ17" s="104">
        <v>12</v>
      </c>
      <c r="BA17" s="106">
        <v>0.1</v>
      </c>
      <c r="BB17" s="105">
        <v>0.06</v>
      </c>
      <c r="BC17" s="106" t="s">
        <v>441</v>
      </c>
      <c r="BD17" s="105" t="s">
        <v>441</v>
      </c>
      <c r="BE17" s="104">
        <v>2</v>
      </c>
      <c r="BF17" s="105">
        <v>0.222235606849044</v>
      </c>
      <c r="BG17" s="105" t="s">
        <v>441</v>
      </c>
      <c r="BH17" s="104">
        <v>0</v>
      </c>
      <c r="BI17" s="104">
        <v>0</v>
      </c>
      <c r="BJ17" s="104">
        <v>0</v>
      </c>
      <c r="BK17" s="104">
        <v>0</v>
      </c>
      <c r="BL17" s="104">
        <v>319</v>
      </c>
      <c r="BM17" s="104">
        <v>0</v>
      </c>
      <c r="BN17" s="104">
        <v>130</v>
      </c>
      <c r="BO17" s="106">
        <v>7.1</v>
      </c>
      <c r="BP17" s="106">
        <v>2.2400000000000002</v>
      </c>
      <c r="BQ17" s="106">
        <v>18.5</v>
      </c>
      <c r="BR17" s="105">
        <v>3.4833333333333329</v>
      </c>
      <c r="BS17" s="105">
        <v>0.185981094837189</v>
      </c>
      <c r="BT17" s="104">
        <v>36</v>
      </c>
      <c r="BU17" s="106">
        <v>100</v>
      </c>
      <c r="BV17" s="105">
        <v>95.717262268066406</v>
      </c>
      <c r="BW17" s="105">
        <v>98</v>
      </c>
      <c r="BX17" s="105">
        <v>216.93</v>
      </c>
      <c r="BY17" s="104">
        <v>3400</v>
      </c>
      <c r="BZ17" s="106">
        <v>100</v>
      </c>
      <c r="CA17" s="106">
        <v>100</v>
      </c>
      <c r="CB17" s="105">
        <v>9.2569999999999997</v>
      </c>
      <c r="CC17" s="104">
        <v>99</v>
      </c>
      <c r="CD17" s="105">
        <v>99</v>
      </c>
      <c r="CE17" s="105">
        <v>99</v>
      </c>
      <c r="CF17" s="105">
        <v>99</v>
      </c>
      <c r="CG17" s="105">
        <v>1866.29736328125</v>
      </c>
      <c r="CH17" s="105">
        <v>15</v>
      </c>
      <c r="CI17" s="105"/>
      <c r="CJ17" s="104">
        <v>47219.83984375</v>
      </c>
      <c r="CK17" s="104">
        <v>1569439</v>
      </c>
      <c r="CL17" s="104">
        <v>1377312</v>
      </c>
      <c r="CM17" s="104">
        <v>760</v>
      </c>
      <c r="CN17" s="104"/>
    </row>
    <row r="18" spans="1:92" x14ac:dyDescent="0.25">
      <c r="A18" s="128" t="s">
        <v>25</v>
      </c>
      <c r="B18" s="107" t="s">
        <v>24</v>
      </c>
      <c r="C18" s="104">
        <v>338452.87476210523</v>
      </c>
      <c r="D18" s="104">
        <v>31470.711668631579</v>
      </c>
      <c r="E18" s="104">
        <v>3544576.827</v>
      </c>
      <c r="F18" s="104">
        <v>1464.71</v>
      </c>
      <c r="G18" s="104">
        <v>676160.86400000006</v>
      </c>
      <c r="H18" s="104">
        <v>22086.356500000002</v>
      </c>
      <c r="I18" s="104">
        <v>311540.201</v>
      </c>
      <c r="J18" s="104">
        <v>142857</v>
      </c>
      <c r="K18" s="105">
        <v>5.7000000000000002E-2</v>
      </c>
      <c r="L18" s="105">
        <v>0.15151515151515199</v>
      </c>
      <c r="M18" s="104">
        <v>69773112.667500004</v>
      </c>
      <c r="N18" s="104" t="s">
        <v>441</v>
      </c>
      <c r="O18" s="104" t="s">
        <v>441</v>
      </c>
      <c r="P18" s="104" t="s">
        <v>441</v>
      </c>
      <c r="Q18" s="104">
        <v>21342536</v>
      </c>
      <c r="R18" s="104">
        <v>15179970</v>
      </c>
      <c r="S18" s="104">
        <v>238715</v>
      </c>
      <c r="T18" s="104">
        <v>36283680</v>
      </c>
      <c r="U18" s="104">
        <v>136047888</v>
      </c>
      <c r="V18" s="104">
        <v>160030890.847</v>
      </c>
      <c r="W18" s="104"/>
      <c r="X18" s="104">
        <v>159384634.722</v>
      </c>
      <c r="Y18" s="104"/>
      <c r="Z18" s="104">
        <v>84254701.253700003</v>
      </c>
      <c r="AA18" s="105">
        <v>1239.5793116693555</v>
      </c>
      <c r="AB18" s="105">
        <v>3.1855928338674011</v>
      </c>
      <c r="AC18" s="105">
        <v>36.631999999999998</v>
      </c>
      <c r="AD18" s="105">
        <v>4.4697141726574401</v>
      </c>
      <c r="AE18" s="105">
        <v>48.233240000000002</v>
      </c>
      <c r="AF18" s="105">
        <v>97.016009999999994</v>
      </c>
      <c r="AG18" s="105">
        <v>0</v>
      </c>
      <c r="AH18" s="105">
        <v>34.807600000000001</v>
      </c>
      <c r="AI18" s="104">
        <v>35472</v>
      </c>
      <c r="AJ18" s="104">
        <v>40</v>
      </c>
      <c r="AK18" s="106">
        <v>49.4</v>
      </c>
      <c r="AL18" s="105">
        <v>8.843</v>
      </c>
      <c r="AM18" s="105">
        <v>0.95437093069848911</v>
      </c>
      <c r="AN18" s="105">
        <v>0.74178722161165522</v>
      </c>
      <c r="AO18" s="104">
        <v>0</v>
      </c>
      <c r="AP18" s="104">
        <v>0</v>
      </c>
      <c r="AQ18" s="105">
        <v>0.60799999999999998</v>
      </c>
      <c r="AR18" s="105">
        <v>0.1884286</v>
      </c>
      <c r="AS18" s="105">
        <v>1687.7025369999999</v>
      </c>
      <c r="AT18" s="105">
        <v>1221.77</v>
      </c>
      <c r="AU18" s="105">
        <v>2224.79</v>
      </c>
      <c r="AV18" s="105">
        <v>1.4359549283981301</v>
      </c>
      <c r="AW18" s="105">
        <v>5.4052600000000002</v>
      </c>
      <c r="AX18" s="106">
        <v>32.400001525878899</v>
      </c>
      <c r="AY18" s="106">
        <v>32.599998474121101</v>
      </c>
      <c r="AZ18" s="104">
        <v>221</v>
      </c>
      <c r="BA18" s="106">
        <v>0.1</v>
      </c>
      <c r="BB18" s="105">
        <v>0.02</v>
      </c>
      <c r="BC18" s="106">
        <v>14</v>
      </c>
      <c r="BD18" s="105">
        <v>1.859</v>
      </c>
      <c r="BE18" s="104">
        <v>56339394</v>
      </c>
      <c r="BF18" s="105">
        <v>0.54231268673524102</v>
      </c>
      <c r="BG18" s="105">
        <v>32.400001525878899</v>
      </c>
      <c r="BH18" s="104">
        <v>11467013</v>
      </c>
      <c r="BI18" s="104">
        <v>14000</v>
      </c>
      <c r="BJ18" s="104">
        <v>5028061</v>
      </c>
      <c r="BK18" s="104">
        <v>426000</v>
      </c>
      <c r="BL18" s="104">
        <v>912907</v>
      </c>
      <c r="BM18" s="104">
        <v>0</v>
      </c>
      <c r="BN18" s="104">
        <v>110</v>
      </c>
      <c r="BO18" s="106">
        <v>14.7</v>
      </c>
      <c r="BP18" s="106">
        <v>7.99</v>
      </c>
      <c r="BQ18" s="106">
        <v>4.5</v>
      </c>
      <c r="BR18" s="105">
        <v>3.7833333333333328</v>
      </c>
      <c r="BS18" s="105">
        <v>-0.73791909217834495</v>
      </c>
      <c r="BT18" s="104">
        <v>26</v>
      </c>
      <c r="BU18" s="106">
        <v>88</v>
      </c>
      <c r="BV18" s="105">
        <v>72.892967224121094</v>
      </c>
      <c r="BW18" s="105">
        <v>18.2</v>
      </c>
      <c r="BX18" s="105">
        <v>77.88</v>
      </c>
      <c r="BY18" s="104">
        <v>24000</v>
      </c>
      <c r="BZ18" s="106">
        <v>48.233240000000002</v>
      </c>
      <c r="CA18" s="106">
        <v>97.016009999999994</v>
      </c>
      <c r="CB18" s="105">
        <v>5.2679999999999998</v>
      </c>
      <c r="CC18" s="104">
        <v>94</v>
      </c>
      <c r="CD18" s="105">
        <v>97</v>
      </c>
      <c r="CE18" s="105">
        <v>93</v>
      </c>
      <c r="CF18" s="105">
        <v>97</v>
      </c>
      <c r="CG18" s="105">
        <v>90.598403930664105</v>
      </c>
      <c r="CH18" s="105">
        <v>176</v>
      </c>
      <c r="CI18" s="105"/>
      <c r="CJ18" s="104">
        <v>4364.04541015625</v>
      </c>
      <c r="CK18" s="104">
        <v>161356032</v>
      </c>
      <c r="CL18" s="104">
        <v>161045880</v>
      </c>
      <c r="CM18" s="104">
        <v>130170</v>
      </c>
      <c r="CN18" s="104"/>
    </row>
    <row r="19" spans="1:92" x14ac:dyDescent="0.25">
      <c r="A19" s="128" t="s">
        <v>27</v>
      </c>
      <c r="B19" s="107" t="s">
        <v>26</v>
      </c>
      <c r="C19" s="104">
        <v>582.25057134315784</v>
      </c>
      <c r="D19" s="104">
        <v>0</v>
      </c>
      <c r="E19" s="104" t="s">
        <v>441</v>
      </c>
      <c r="F19" s="104">
        <v>1.538</v>
      </c>
      <c r="G19" s="104">
        <v>3975.8600000000006</v>
      </c>
      <c r="H19" s="104">
        <v>567.98</v>
      </c>
      <c r="I19" s="104">
        <v>544.03200000000004</v>
      </c>
      <c r="J19" s="104">
        <v>0</v>
      </c>
      <c r="K19" s="105">
        <v>2.9000000000000001E-2</v>
      </c>
      <c r="L19" s="105" t="s">
        <v>441</v>
      </c>
      <c r="M19" s="104" t="s">
        <v>441</v>
      </c>
      <c r="N19" s="104" t="s">
        <v>441</v>
      </c>
      <c r="O19" s="104" t="s">
        <v>441</v>
      </c>
      <c r="P19" s="104" t="s">
        <v>441</v>
      </c>
      <c r="Q19" s="104">
        <v>0</v>
      </c>
      <c r="R19" s="104">
        <v>0</v>
      </c>
      <c r="S19" s="104">
        <v>0</v>
      </c>
      <c r="T19" s="104">
        <v>0</v>
      </c>
      <c r="U19" s="104">
        <v>159633</v>
      </c>
      <c r="V19" s="104">
        <v>254969.98338799999</v>
      </c>
      <c r="W19" s="104"/>
      <c r="X19" s="104">
        <v>233167.20354700001</v>
      </c>
      <c r="Y19" s="104"/>
      <c r="Z19" s="104">
        <v>0</v>
      </c>
      <c r="AA19" s="105">
        <v>666.606976744186</v>
      </c>
      <c r="AB19" s="105">
        <v>0.10422095784438117</v>
      </c>
      <c r="AC19" s="105">
        <v>31.146999999999998</v>
      </c>
      <c r="AD19" s="105" t="s">
        <v>441</v>
      </c>
      <c r="AE19" s="105">
        <v>97.279380000000003</v>
      </c>
      <c r="AF19" s="105">
        <v>98.494450000000001</v>
      </c>
      <c r="AG19" s="105">
        <v>0.82889999999999997</v>
      </c>
      <c r="AH19" s="105">
        <v>88.469350000000006</v>
      </c>
      <c r="AI19" s="104">
        <v>59</v>
      </c>
      <c r="AJ19" s="104" t="s">
        <v>441</v>
      </c>
      <c r="AK19" s="106" t="s">
        <v>441</v>
      </c>
      <c r="AL19" s="105">
        <v>5.2690000000000001</v>
      </c>
      <c r="AM19" s="105">
        <v>1.2975645536787101E-3</v>
      </c>
      <c r="AN19" s="105">
        <v>7.4717119820765161E-4</v>
      </c>
      <c r="AO19" s="104">
        <v>0</v>
      </c>
      <c r="AP19" s="104">
        <v>0</v>
      </c>
      <c r="AQ19" s="105">
        <v>0.8</v>
      </c>
      <c r="AR19" s="105">
        <v>4.1340999999999999E-3</v>
      </c>
      <c r="AS19" s="105">
        <v>2.1755429999999998</v>
      </c>
      <c r="AT19" s="105">
        <v>0</v>
      </c>
      <c r="AU19" s="105">
        <v>0</v>
      </c>
      <c r="AV19" s="105" t="s">
        <v>441</v>
      </c>
      <c r="AW19" s="105">
        <v>2.3910999999999998</v>
      </c>
      <c r="AX19" s="106">
        <v>12.3999996185303</v>
      </c>
      <c r="AY19" s="106">
        <v>3.5</v>
      </c>
      <c r="AZ19" s="104">
        <v>0</v>
      </c>
      <c r="BA19" s="106">
        <v>1.3</v>
      </c>
      <c r="BB19" s="105">
        <v>1.1399999999999999</v>
      </c>
      <c r="BC19" s="106" t="s">
        <v>441</v>
      </c>
      <c r="BD19" s="105" t="s">
        <v>441</v>
      </c>
      <c r="BE19" s="104">
        <v>398</v>
      </c>
      <c r="BF19" s="105">
        <v>0.28392697078460999</v>
      </c>
      <c r="BG19" s="105">
        <v>47</v>
      </c>
      <c r="BH19" s="104">
        <v>0</v>
      </c>
      <c r="BI19" s="104">
        <v>0</v>
      </c>
      <c r="BJ19" s="104">
        <v>0</v>
      </c>
      <c r="BK19" s="104">
        <v>0</v>
      </c>
      <c r="BL19" s="104">
        <v>6</v>
      </c>
      <c r="BM19" s="104">
        <v>0</v>
      </c>
      <c r="BN19" s="104">
        <v>120</v>
      </c>
      <c r="BO19" s="106">
        <v>3.9</v>
      </c>
      <c r="BP19" s="106">
        <v>2.39</v>
      </c>
      <c r="BQ19" s="106">
        <v>5.4</v>
      </c>
      <c r="BR19" s="105">
        <v>3.9</v>
      </c>
      <c r="BS19" s="105">
        <v>0.84262567758560203</v>
      </c>
      <c r="BT19" s="104">
        <v>68</v>
      </c>
      <c r="BU19" s="106">
        <v>100</v>
      </c>
      <c r="BV19" s="105" t="s">
        <v>441</v>
      </c>
      <c r="BW19" s="105">
        <v>79.5</v>
      </c>
      <c r="BX19" s="105">
        <v>115</v>
      </c>
      <c r="BY19" s="104">
        <v>1800</v>
      </c>
      <c r="BZ19" s="106">
        <v>97.279380000000003</v>
      </c>
      <c r="CA19" s="106">
        <v>98.494450000000001</v>
      </c>
      <c r="CB19" s="105">
        <v>24.885999999999999</v>
      </c>
      <c r="CC19" s="104">
        <v>92</v>
      </c>
      <c r="CD19" s="105">
        <v>97</v>
      </c>
      <c r="CE19" s="105">
        <v>87</v>
      </c>
      <c r="CF19" s="105">
        <v>96</v>
      </c>
      <c r="CG19" s="105">
        <v>1322.98547363281</v>
      </c>
      <c r="CH19" s="105">
        <v>27</v>
      </c>
      <c r="CI19" s="105"/>
      <c r="CJ19" s="104">
        <v>18639.451171875</v>
      </c>
      <c r="CK19" s="104">
        <v>286641</v>
      </c>
      <c r="CL19" s="104">
        <v>284215</v>
      </c>
      <c r="CM19" s="104">
        <v>430</v>
      </c>
      <c r="CN19" s="104"/>
    </row>
    <row r="20" spans="1:92" x14ac:dyDescent="0.25">
      <c r="A20" s="128" t="s">
        <v>29</v>
      </c>
      <c r="B20" s="107" t="s">
        <v>28</v>
      </c>
      <c r="C20" s="104">
        <v>0</v>
      </c>
      <c r="D20" s="104">
        <v>0</v>
      </c>
      <c r="E20" s="104">
        <v>71879.269</v>
      </c>
      <c r="F20" s="104">
        <v>0</v>
      </c>
      <c r="G20" s="104">
        <v>0</v>
      </c>
      <c r="H20" s="104">
        <v>0</v>
      </c>
      <c r="I20" s="104">
        <v>0</v>
      </c>
      <c r="J20" s="104">
        <v>0</v>
      </c>
      <c r="K20" s="105">
        <v>0</v>
      </c>
      <c r="L20" s="105">
        <v>0.18181818181818199</v>
      </c>
      <c r="M20" s="104">
        <v>663474.35466399998</v>
      </c>
      <c r="N20" s="104" t="s">
        <v>441</v>
      </c>
      <c r="O20" s="104" t="s">
        <v>441</v>
      </c>
      <c r="P20" s="104" t="s">
        <v>441</v>
      </c>
      <c r="Q20" s="104">
        <v>0</v>
      </c>
      <c r="R20" s="104">
        <v>0</v>
      </c>
      <c r="S20" s="104">
        <v>0</v>
      </c>
      <c r="T20" s="104">
        <v>0</v>
      </c>
      <c r="U20" s="104">
        <v>0</v>
      </c>
      <c r="V20" s="104">
        <v>0</v>
      </c>
      <c r="W20" s="104"/>
      <c r="X20" s="104">
        <v>0</v>
      </c>
      <c r="Y20" s="104"/>
      <c r="Z20" s="104">
        <v>3146077.7843499999</v>
      </c>
      <c r="AA20" s="105">
        <v>46.728799904089165</v>
      </c>
      <c r="AB20" s="105">
        <v>0.45259643527140769</v>
      </c>
      <c r="AC20" s="105">
        <v>78.594999999999999</v>
      </c>
      <c r="AD20" s="105">
        <v>4.9091891710999498</v>
      </c>
      <c r="AE20" s="105">
        <v>97.790959999999998</v>
      </c>
      <c r="AF20" s="105">
        <v>96.483969999999999</v>
      </c>
      <c r="AG20" s="105">
        <v>0</v>
      </c>
      <c r="AH20" s="105" t="s">
        <v>441</v>
      </c>
      <c r="AI20" s="104" t="s">
        <v>441</v>
      </c>
      <c r="AJ20" s="104" t="s">
        <v>441</v>
      </c>
      <c r="AK20" s="106">
        <v>45.2</v>
      </c>
      <c r="AL20" s="105">
        <v>5.8860000000000001</v>
      </c>
      <c r="AM20" s="105">
        <v>0.10786231522352145</v>
      </c>
      <c r="AN20" s="105">
        <v>6.1794895087937562E-2</v>
      </c>
      <c r="AO20" s="104">
        <v>0</v>
      </c>
      <c r="AP20" s="104">
        <v>0</v>
      </c>
      <c r="AQ20" s="105">
        <v>0.80800000000000005</v>
      </c>
      <c r="AR20" s="105" t="s">
        <v>441</v>
      </c>
      <c r="AS20" s="105">
        <v>0.71507900000000002</v>
      </c>
      <c r="AT20" s="105">
        <v>51.55</v>
      </c>
      <c r="AU20" s="105">
        <v>67.67</v>
      </c>
      <c r="AV20" s="105">
        <v>-0.48312389850616499</v>
      </c>
      <c r="AW20" s="105">
        <v>2.3023899999999999</v>
      </c>
      <c r="AX20" s="106">
        <v>3.7000000476837198</v>
      </c>
      <c r="AY20" s="106" t="s">
        <v>441</v>
      </c>
      <c r="AZ20" s="104">
        <v>37</v>
      </c>
      <c r="BA20" s="106">
        <v>0.4</v>
      </c>
      <c r="BB20" s="105">
        <v>0.48</v>
      </c>
      <c r="BC20" s="106" t="s">
        <v>441</v>
      </c>
      <c r="BD20" s="105" t="s">
        <v>441</v>
      </c>
      <c r="BE20" s="104">
        <v>0</v>
      </c>
      <c r="BF20" s="105">
        <v>0.13027744352505199</v>
      </c>
      <c r="BG20" s="105">
        <v>25.4</v>
      </c>
      <c r="BH20" s="104">
        <v>50539</v>
      </c>
      <c r="BI20" s="104">
        <v>50000</v>
      </c>
      <c r="BJ20" s="104">
        <v>0</v>
      </c>
      <c r="BK20" s="104">
        <v>0</v>
      </c>
      <c r="BL20" s="104">
        <v>2428</v>
      </c>
      <c r="BM20" s="104">
        <v>0</v>
      </c>
      <c r="BN20" s="104">
        <v>133</v>
      </c>
      <c r="BO20" s="106">
        <v>2.4</v>
      </c>
      <c r="BP20" s="106">
        <v>5.29</v>
      </c>
      <c r="BQ20" s="106" t="s">
        <v>441</v>
      </c>
      <c r="BR20" s="105">
        <v>3.8833333333333329</v>
      </c>
      <c r="BS20" s="105">
        <v>-0.346364706754684</v>
      </c>
      <c r="BT20" s="104">
        <v>44</v>
      </c>
      <c r="BU20" s="106">
        <v>100</v>
      </c>
      <c r="BV20" s="105">
        <v>99.722038269042997</v>
      </c>
      <c r="BW20" s="105">
        <v>71.099999999999994</v>
      </c>
      <c r="BX20" s="105">
        <v>124.17</v>
      </c>
      <c r="BY20" s="104">
        <v>200000</v>
      </c>
      <c r="BZ20" s="106">
        <v>97.790959999999998</v>
      </c>
      <c r="CA20" s="106">
        <v>96.483969999999999</v>
      </c>
      <c r="CB20" s="105">
        <v>40.771999999999998</v>
      </c>
      <c r="CC20" s="104">
        <v>97</v>
      </c>
      <c r="CD20" s="105">
        <v>98</v>
      </c>
      <c r="CE20" s="105">
        <v>98</v>
      </c>
      <c r="CF20" s="105" t="s">
        <v>441</v>
      </c>
      <c r="CG20" s="105">
        <v>1151.40881347656</v>
      </c>
      <c r="CH20" s="105">
        <v>4</v>
      </c>
      <c r="CI20" s="105"/>
      <c r="CJ20" s="104">
        <v>19959.54296875</v>
      </c>
      <c r="CK20" s="104">
        <v>9485386</v>
      </c>
      <c r="CL20" s="104">
        <v>9493628</v>
      </c>
      <c r="CM20" s="104">
        <v>202910</v>
      </c>
      <c r="CN20" s="104"/>
    </row>
    <row r="21" spans="1:92" x14ac:dyDescent="0.25">
      <c r="A21" s="128" t="s">
        <v>31</v>
      </c>
      <c r="B21" s="107" t="s">
        <v>30</v>
      </c>
      <c r="C21" s="104">
        <v>7979.2372157684213</v>
      </c>
      <c r="D21" s="104">
        <v>0</v>
      </c>
      <c r="E21" s="104">
        <v>21925.404500000004</v>
      </c>
      <c r="F21" s="104">
        <v>0</v>
      </c>
      <c r="G21" s="104">
        <v>0</v>
      </c>
      <c r="H21" s="104">
        <v>0</v>
      </c>
      <c r="I21" s="104">
        <v>0</v>
      </c>
      <c r="J21" s="104">
        <v>0</v>
      </c>
      <c r="K21" s="105">
        <v>0</v>
      </c>
      <c r="L21" s="105">
        <v>3.03030303030303E-2</v>
      </c>
      <c r="M21" s="104">
        <v>0</v>
      </c>
      <c r="N21" s="104" t="s">
        <v>441</v>
      </c>
      <c r="O21" s="104" t="s">
        <v>441</v>
      </c>
      <c r="P21" s="104" t="s">
        <v>441</v>
      </c>
      <c r="Q21" s="104">
        <v>0</v>
      </c>
      <c r="R21" s="104">
        <v>0</v>
      </c>
      <c r="S21" s="104">
        <v>0</v>
      </c>
      <c r="T21" s="104">
        <v>0</v>
      </c>
      <c r="U21" s="104">
        <v>0</v>
      </c>
      <c r="V21" s="104">
        <v>0</v>
      </c>
      <c r="W21" s="104"/>
      <c r="X21" s="104">
        <v>0</v>
      </c>
      <c r="Y21" s="104"/>
      <c r="Z21" s="104">
        <v>11101852.077</v>
      </c>
      <c r="AA21" s="105">
        <v>377.21492734478204</v>
      </c>
      <c r="AB21" s="105">
        <v>0.45236313404889505</v>
      </c>
      <c r="AC21" s="105">
        <v>98.001000000000005</v>
      </c>
      <c r="AD21" s="105">
        <v>4.6863725924577802</v>
      </c>
      <c r="AE21" s="105">
        <v>99.486059999999995</v>
      </c>
      <c r="AF21" s="105">
        <v>100</v>
      </c>
      <c r="AG21" s="105">
        <v>0</v>
      </c>
      <c r="AH21" s="105" t="s">
        <v>441</v>
      </c>
      <c r="AI21" s="104">
        <v>11273</v>
      </c>
      <c r="AJ21" s="104">
        <v>100</v>
      </c>
      <c r="AK21" s="106" t="s">
        <v>441</v>
      </c>
      <c r="AL21" s="105">
        <v>5.5110000000000001</v>
      </c>
      <c r="AM21" s="105">
        <v>0.15354012532437339</v>
      </c>
      <c r="AN21" s="105">
        <v>9.1325643678162108E-2</v>
      </c>
      <c r="AO21" s="104">
        <v>0</v>
      </c>
      <c r="AP21" s="104">
        <v>0</v>
      </c>
      <c r="AQ21" s="105">
        <v>0.91600000000000004</v>
      </c>
      <c r="AR21" s="105" t="s">
        <v>441</v>
      </c>
      <c r="AS21" s="105">
        <v>-0.41379899999999997</v>
      </c>
      <c r="AT21" s="105">
        <v>0</v>
      </c>
      <c r="AU21" s="105">
        <v>0</v>
      </c>
      <c r="AV21" s="105" t="s">
        <v>441</v>
      </c>
      <c r="AW21" s="105">
        <v>2.15273</v>
      </c>
      <c r="AX21" s="106">
        <v>3.7999999523162802</v>
      </c>
      <c r="AY21" s="106" t="s">
        <v>441</v>
      </c>
      <c r="AZ21" s="104">
        <v>9.8000001907348597</v>
      </c>
      <c r="BA21" s="106" t="s">
        <v>441</v>
      </c>
      <c r="BB21" s="105" t="s">
        <v>441</v>
      </c>
      <c r="BC21" s="106" t="s">
        <v>441</v>
      </c>
      <c r="BD21" s="105" t="s">
        <v>441</v>
      </c>
      <c r="BE21" s="104">
        <v>12</v>
      </c>
      <c r="BF21" s="105">
        <v>4.7536186377894703E-2</v>
      </c>
      <c r="BG21" s="105">
        <v>27.590000152587901</v>
      </c>
      <c r="BH21" s="104">
        <v>0</v>
      </c>
      <c r="BI21" s="104">
        <v>0</v>
      </c>
      <c r="BJ21" s="104">
        <v>0</v>
      </c>
      <c r="BK21" s="104">
        <v>0</v>
      </c>
      <c r="BL21" s="104">
        <v>61718</v>
      </c>
      <c r="BM21" s="104">
        <v>0</v>
      </c>
      <c r="BN21" s="104">
        <v>147</v>
      </c>
      <c r="BO21" s="106">
        <v>2.4</v>
      </c>
      <c r="BP21" s="106">
        <v>1.68</v>
      </c>
      <c r="BQ21" s="106">
        <v>6</v>
      </c>
      <c r="BR21" s="105" t="s">
        <v>441</v>
      </c>
      <c r="BS21" s="105">
        <v>1.1818640232086199</v>
      </c>
      <c r="BT21" s="104">
        <v>75</v>
      </c>
      <c r="BU21" s="106">
        <v>100</v>
      </c>
      <c r="BV21" s="105" t="s">
        <v>441</v>
      </c>
      <c r="BW21" s="105">
        <v>86.5</v>
      </c>
      <c r="BX21" s="105">
        <v>111.01</v>
      </c>
      <c r="BY21" s="104">
        <v>150000</v>
      </c>
      <c r="BZ21" s="106">
        <v>99.486059999999995</v>
      </c>
      <c r="CA21" s="106">
        <v>100</v>
      </c>
      <c r="CB21" s="105">
        <v>33.234000000000002</v>
      </c>
      <c r="CC21" s="104">
        <v>96</v>
      </c>
      <c r="CD21" s="105">
        <v>98</v>
      </c>
      <c r="CE21" s="105">
        <v>85</v>
      </c>
      <c r="CF21" s="105">
        <v>94</v>
      </c>
      <c r="CG21" s="105">
        <v>4667.88232421875</v>
      </c>
      <c r="CH21" s="105">
        <v>7</v>
      </c>
      <c r="CI21" s="105"/>
      <c r="CJ21" s="104">
        <v>50774.90625</v>
      </c>
      <c r="CK21" s="104">
        <v>11422068</v>
      </c>
      <c r="CL21" s="104">
        <v>11299959</v>
      </c>
      <c r="CM21" s="104">
        <v>30280</v>
      </c>
      <c r="CN21" s="104"/>
    </row>
    <row r="22" spans="1:92" x14ac:dyDescent="0.25">
      <c r="A22" s="128" t="s">
        <v>33</v>
      </c>
      <c r="B22" s="107" t="s">
        <v>32</v>
      </c>
      <c r="C22" s="104">
        <v>334.44934299789475</v>
      </c>
      <c r="D22" s="104">
        <v>0</v>
      </c>
      <c r="E22" s="104">
        <v>6340.1775000000007</v>
      </c>
      <c r="F22" s="104">
        <v>1.198</v>
      </c>
      <c r="G22" s="104">
        <v>4211.0860000000002</v>
      </c>
      <c r="H22" s="104">
        <v>514.59799999999996</v>
      </c>
      <c r="I22" s="104">
        <v>4109.0789999999997</v>
      </c>
      <c r="J22" s="104">
        <v>0</v>
      </c>
      <c r="K22" s="105">
        <v>0</v>
      </c>
      <c r="L22" s="105">
        <v>6.0606060606060601E-2</v>
      </c>
      <c r="M22" s="104" t="s">
        <v>441</v>
      </c>
      <c r="N22" s="104" t="s">
        <v>441</v>
      </c>
      <c r="O22" s="104" t="s">
        <v>441</v>
      </c>
      <c r="P22" s="104" t="s">
        <v>441</v>
      </c>
      <c r="Q22" s="104">
        <v>707</v>
      </c>
      <c r="R22" s="104">
        <v>255081</v>
      </c>
      <c r="S22" s="104">
        <v>0</v>
      </c>
      <c r="T22" s="104">
        <v>876</v>
      </c>
      <c r="U22" s="104">
        <v>239181</v>
      </c>
      <c r="V22" s="104">
        <v>272417.12121800001</v>
      </c>
      <c r="W22" s="104"/>
      <c r="X22" s="104">
        <v>292300.99324699998</v>
      </c>
      <c r="Y22" s="104"/>
      <c r="Z22" s="104">
        <v>0</v>
      </c>
      <c r="AA22" s="105">
        <v>16.793993862341079</v>
      </c>
      <c r="AB22" s="105">
        <v>2.193970411495616</v>
      </c>
      <c r="AC22" s="105">
        <v>45.723999999999997</v>
      </c>
      <c r="AD22" s="105" t="s">
        <v>441</v>
      </c>
      <c r="AE22" s="105">
        <v>87.858519999999999</v>
      </c>
      <c r="AF22" s="105">
        <v>97.992580000000004</v>
      </c>
      <c r="AG22" s="105">
        <v>0.78417999999999999</v>
      </c>
      <c r="AH22" s="105">
        <v>90.082769999999996</v>
      </c>
      <c r="AI22" s="104">
        <v>66</v>
      </c>
      <c r="AJ22" s="104">
        <v>40</v>
      </c>
      <c r="AK22" s="106">
        <v>5.0999999999999996</v>
      </c>
      <c r="AL22" s="105">
        <v>10.074</v>
      </c>
      <c r="AM22" s="105">
        <v>3.7082761896034711E-2</v>
      </c>
      <c r="AN22" s="105">
        <v>6.9661364478806088E-3</v>
      </c>
      <c r="AO22" s="104">
        <v>0</v>
      </c>
      <c r="AP22" s="104">
        <v>0</v>
      </c>
      <c r="AQ22" s="105">
        <v>0.70799999999999996</v>
      </c>
      <c r="AR22" s="105">
        <v>1.7323885113000901E-2</v>
      </c>
      <c r="AS22" s="105">
        <v>0</v>
      </c>
      <c r="AT22" s="105">
        <v>4.3600000000000003</v>
      </c>
      <c r="AU22" s="105">
        <v>6.61</v>
      </c>
      <c r="AV22" s="105">
        <v>1.9962573051452599</v>
      </c>
      <c r="AW22" s="105">
        <v>4.8434299999999997</v>
      </c>
      <c r="AX22" s="106">
        <v>14.199999809265099</v>
      </c>
      <c r="AY22" s="106">
        <v>6.1999998092651403</v>
      </c>
      <c r="AZ22" s="104">
        <v>36</v>
      </c>
      <c r="BA22" s="106">
        <v>1.8</v>
      </c>
      <c r="BB22" s="105">
        <v>1.57</v>
      </c>
      <c r="BC22" s="106">
        <v>0</v>
      </c>
      <c r="BD22" s="105">
        <v>2.7E-2</v>
      </c>
      <c r="BE22" s="104">
        <v>6903</v>
      </c>
      <c r="BF22" s="105">
        <v>0.385825262061048</v>
      </c>
      <c r="BG22" s="105">
        <v>36.200000000000003</v>
      </c>
      <c r="BH22" s="104">
        <v>0</v>
      </c>
      <c r="BI22" s="104">
        <v>0</v>
      </c>
      <c r="BJ22" s="104">
        <v>0</v>
      </c>
      <c r="BK22" s="104">
        <v>0</v>
      </c>
      <c r="BL22" s="104">
        <v>3342</v>
      </c>
      <c r="BM22" s="104">
        <v>0</v>
      </c>
      <c r="BN22" s="104">
        <v>120</v>
      </c>
      <c r="BO22" s="106">
        <v>7.5</v>
      </c>
      <c r="BP22" s="106">
        <v>3.03</v>
      </c>
      <c r="BQ22" s="106">
        <v>27.9</v>
      </c>
      <c r="BR22" s="105" t="s">
        <v>441</v>
      </c>
      <c r="BS22" s="105">
        <v>-0.63600122928619396</v>
      </c>
      <c r="BT22" s="104" t="s">
        <v>441</v>
      </c>
      <c r="BU22" s="106">
        <v>98.265121459960895</v>
      </c>
      <c r="BV22" s="105">
        <v>82.776817321777301</v>
      </c>
      <c r="BW22" s="105">
        <v>44.6</v>
      </c>
      <c r="BX22" s="105">
        <v>63.87</v>
      </c>
      <c r="BY22" s="104">
        <v>6000</v>
      </c>
      <c r="BZ22" s="106">
        <v>87.858519999999999</v>
      </c>
      <c r="CA22" s="106">
        <v>97.992580000000004</v>
      </c>
      <c r="CB22" s="105">
        <v>11.262</v>
      </c>
      <c r="CC22" s="104">
        <v>90</v>
      </c>
      <c r="CD22" s="105">
        <v>95</v>
      </c>
      <c r="CE22" s="105">
        <v>96</v>
      </c>
      <c r="CF22" s="105" t="s">
        <v>441</v>
      </c>
      <c r="CG22" s="105">
        <v>541.434326171875</v>
      </c>
      <c r="CH22" s="105">
        <v>28</v>
      </c>
      <c r="CI22" s="105"/>
      <c r="CJ22" s="104">
        <v>8786.4951171875</v>
      </c>
      <c r="CK22" s="104">
        <v>383071</v>
      </c>
      <c r="CL22" s="104">
        <v>361497</v>
      </c>
      <c r="CM22" s="104">
        <v>22810</v>
      </c>
      <c r="CN22" s="104"/>
    </row>
    <row r="23" spans="1:92" x14ac:dyDescent="0.25">
      <c r="A23" s="128" t="s">
        <v>35</v>
      </c>
      <c r="B23" s="107" t="s">
        <v>34</v>
      </c>
      <c r="C23" s="104">
        <v>0</v>
      </c>
      <c r="D23" s="104">
        <v>0</v>
      </c>
      <c r="E23" s="104">
        <v>48174.735999999997</v>
      </c>
      <c r="F23" s="104">
        <v>0</v>
      </c>
      <c r="G23" s="104">
        <v>0</v>
      </c>
      <c r="H23" s="104">
        <v>0</v>
      </c>
      <c r="I23" s="104">
        <v>0</v>
      </c>
      <c r="J23" s="104">
        <v>0</v>
      </c>
      <c r="K23" s="105">
        <v>0</v>
      </c>
      <c r="L23" s="105">
        <v>3.03030303030303E-2</v>
      </c>
      <c r="M23" s="104">
        <v>3661492.74119</v>
      </c>
      <c r="N23" s="104">
        <v>8722.5224399599992</v>
      </c>
      <c r="O23" s="104">
        <v>4269270.2559000002</v>
      </c>
      <c r="P23" s="104">
        <v>0</v>
      </c>
      <c r="Q23" s="104">
        <v>10861336</v>
      </c>
      <c r="R23" s="104">
        <v>0</v>
      </c>
      <c r="S23" s="104">
        <v>156</v>
      </c>
      <c r="T23" s="104">
        <v>10861180</v>
      </c>
      <c r="U23" s="104">
        <v>6613019</v>
      </c>
      <c r="V23" s="104">
        <v>9934991.4257299993</v>
      </c>
      <c r="W23" s="104"/>
      <c r="X23" s="104">
        <v>10833799.8682</v>
      </c>
      <c r="Y23" s="104"/>
      <c r="Z23" s="104">
        <v>4956861.5833999999</v>
      </c>
      <c r="AA23" s="105">
        <v>101.85391982972685</v>
      </c>
      <c r="AB23" s="105">
        <v>3.8913469298534626</v>
      </c>
      <c r="AC23" s="105">
        <v>47.311999999999998</v>
      </c>
      <c r="AD23" s="105">
        <v>4.9611351413992599</v>
      </c>
      <c r="AE23" s="105">
        <v>16.452919999999999</v>
      </c>
      <c r="AF23" s="105">
        <v>66.414730000000006</v>
      </c>
      <c r="AG23" s="105">
        <v>53.831499999999998</v>
      </c>
      <c r="AH23" s="105">
        <v>11.03491</v>
      </c>
      <c r="AI23" s="104">
        <v>553</v>
      </c>
      <c r="AJ23" s="104">
        <v>40</v>
      </c>
      <c r="AK23" s="106">
        <v>59.6</v>
      </c>
      <c r="AL23" s="105">
        <v>15.882</v>
      </c>
      <c r="AM23" s="105">
        <v>0.23013638767807607</v>
      </c>
      <c r="AN23" s="105">
        <v>4.4979856093934033E-2</v>
      </c>
      <c r="AO23" s="104">
        <v>0</v>
      </c>
      <c r="AP23" s="104">
        <v>0</v>
      </c>
      <c r="AQ23" s="105">
        <v>0.51500000000000001</v>
      </c>
      <c r="AR23" s="105">
        <v>0.3425127</v>
      </c>
      <c r="AS23" s="105">
        <v>5.0883190000000003</v>
      </c>
      <c r="AT23" s="105">
        <v>221.93</v>
      </c>
      <c r="AU23" s="105">
        <v>322.7</v>
      </c>
      <c r="AV23" s="105">
        <v>7.3617830276489302</v>
      </c>
      <c r="AW23" s="105">
        <v>2.8799800000000002</v>
      </c>
      <c r="AX23" s="106">
        <v>98.300003051757798</v>
      </c>
      <c r="AY23" s="106">
        <v>18</v>
      </c>
      <c r="AZ23" s="104">
        <v>58</v>
      </c>
      <c r="BA23" s="106">
        <v>1</v>
      </c>
      <c r="BB23" s="105">
        <v>0.6</v>
      </c>
      <c r="BC23" s="106">
        <v>80</v>
      </c>
      <c r="BD23" s="105">
        <v>367.91399999999999</v>
      </c>
      <c r="BE23" s="104">
        <v>5909521</v>
      </c>
      <c r="BF23" s="105">
        <v>0.61148632315378504</v>
      </c>
      <c r="BG23" s="105">
        <v>43.439998626708999</v>
      </c>
      <c r="BH23" s="104">
        <v>0</v>
      </c>
      <c r="BI23" s="104">
        <v>0</v>
      </c>
      <c r="BJ23" s="104">
        <v>0</v>
      </c>
      <c r="BK23" s="104">
        <v>0</v>
      </c>
      <c r="BL23" s="104">
        <v>1494</v>
      </c>
      <c r="BM23" s="104">
        <v>0</v>
      </c>
      <c r="BN23" s="104">
        <v>127</v>
      </c>
      <c r="BO23" s="106">
        <v>10.1</v>
      </c>
      <c r="BP23" s="106">
        <v>8.07</v>
      </c>
      <c r="BQ23" s="106">
        <v>21.8</v>
      </c>
      <c r="BR23" s="105">
        <v>2.7833333333333332</v>
      </c>
      <c r="BS23" s="105">
        <v>-0.64345437288284302</v>
      </c>
      <c r="BT23" s="104">
        <v>40</v>
      </c>
      <c r="BU23" s="106">
        <v>43.077747344970703</v>
      </c>
      <c r="BV23" s="105">
        <v>38.447139739990199</v>
      </c>
      <c r="BW23" s="105">
        <v>12</v>
      </c>
      <c r="BX23" s="105">
        <v>79.650000000000006</v>
      </c>
      <c r="BY23" s="104">
        <v>13000</v>
      </c>
      <c r="BZ23" s="106">
        <v>16.452919999999999</v>
      </c>
      <c r="CA23" s="106">
        <v>66.414730000000006</v>
      </c>
      <c r="CB23" s="105">
        <v>1.5720000000000001</v>
      </c>
      <c r="CC23" s="104">
        <v>74</v>
      </c>
      <c r="CD23" s="105">
        <v>82</v>
      </c>
      <c r="CE23" s="105" t="s">
        <v>441</v>
      </c>
      <c r="CF23" s="105">
        <v>75</v>
      </c>
      <c r="CG23" s="105">
        <v>83.476364135742202</v>
      </c>
      <c r="CH23" s="105">
        <v>405</v>
      </c>
      <c r="CI23" s="105"/>
      <c r="CJ23" s="104">
        <v>2420.47973632813</v>
      </c>
      <c r="CK23" s="104">
        <v>11485048</v>
      </c>
      <c r="CL23" s="104">
        <v>10875906</v>
      </c>
      <c r="CM23" s="104">
        <v>112760</v>
      </c>
      <c r="CN23" s="104"/>
    </row>
    <row r="24" spans="1:92" x14ac:dyDescent="0.25">
      <c r="A24" s="128" t="s">
        <v>37</v>
      </c>
      <c r="B24" s="107" t="s">
        <v>36</v>
      </c>
      <c r="C24" s="104">
        <v>1704.3224782757895</v>
      </c>
      <c r="D24" s="104">
        <v>456.99744635789472</v>
      </c>
      <c r="E24" s="104">
        <v>6770.1765000000005</v>
      </c>
      <c r="F24" s="104">
        <v>0</v>
      </c>
      <c r="G24" s="104">
        <v>0</v>
      </c>
      <c r="H24" s="104">
        <v>0</v>
      </c>
      <c r="I24" s="104">
        <v>0</v>
      </c>
      <c r="J24" s="104">
        <v>0</v>
      </c>
      <c r="K24" s="105">
        <v>0</v>
      </c>
      <c r="L24" s="105">
        <v>0</v>
      </c>
      <c r="M24" s="104">
        <v>565421.27906299999</v>
      </c>
      <c r="N24" s="104" t="s">
        <v>441</v>
      </c>
      <c r="O24" s="104" t="s">
        <v>441</v>
      </c>
      <c r="P24" s="104" t="s">
        <v>441</v>
      </c>
      <c r="Q24" s="104">
        <v>435824</v>
      </c>
      <c r="R24" s="104">
        <v>126229</v>
      </c>
      <c r="S24" s="104">
        <v>62200</v>
      </c>
      <c r="T24" s="104">
        <v>372723</v>
      </c>
      <c r="U24" s="104">
        <v>167729</v>
      </c>
      <c r="V24" s="104">
        <v>341709.32091900002</v>
      </c>
      <c r="W24" s="104"/>
      <c r="X24" s="104">
        <v>452643.35410300002</v>
      </c>
      <c r="Y24" s="104"/>
      <c r="Z24" s="104">
        <v>0</v>
      </c>
      <c r="AA24" s="105">
        <v>19.777527771444841</v>
      </c>
      <c r="AB24" s="105">
        <v>2.9730092303139539</v>
      </c>
      <c r="AC24" s="105">
        <v>40.895000000000003</v>
      </c>
      <c r="AD24" s="105" t="s">
        <v>441</v>
      </c>
      <c r="AE24" s="105">
        <v>69.25394</v>
      </c>
      <c r="AF24" s="105">
        <v>97.233380000000011</v>
      </c>
      <c r="AG24" s="105">
        <v>0</v>
      </c>
      <c r="AH24" s="105">
        <v>79.807040000000001</v>
      </c>
      <c r="AI24" s="104">
        <v>827</v>
      </c>
      <c r="AJ24" s="104">
        <v>40</v>
      </c>
      <c r="AK24" s="106" t="s">
        <v>441</v>
      </c>
      <c r="AL24" s="105">
        <v>8.3290000000000006</v>
      </c>
      <c r="AM24" s="105">
        <v>1.9052009236925981E-2</v>
      </c>
      <c r="AN24" s="105">
        <v>4.3185991463732973E-4</v>
      </c>
      <c r="AO24" s="104">
        <v>0</v>
      </c>
      <c r="AP24" s="104">
        <v>0</v>
      </c>
      <c r="AQ24" s="105">
        <v>0.61199999999999999</v>
      </c>
      <c r="AR24" s="105">
        <v>0.12796350000000001</v>
      </c>
      <c r="AS24" s="105">
        <v>0.87736999999999998</v>
      </c>
      <c r="AT24" s="105">
        <v>30.62</v>
      </c>
      <c r="AU24" s="105">
        <v>42.37</v>
      </c>
      <c r="AV24" s="105">
        <v>5.1201100349426296</v>
      </c>
      <c r="AW24" s="105">
        <v>1.70703</v>
      </c>
      <c r="AX24" s="106">
        <v>30.799999237060501</v>
      </c>
      <c r="AY24" s="106">
        <v>12.800000190734901</v>
      </c>
      <c r="AZ24" s="104">
        <v>134</v>
      </c>
      <c r="BA24" s="106">
        <v>0.1</v>
      </c>
      <c r="BB24" s="105" t="s">
        <v>441</v>
      </c>
      <c r="BC24" s="106">
        <v>0</v>
      </c>
      <c r="BD24" s="105">
        <v>1.7999999999999999E-2</v>
      </c>
      <c r="BE24" s="104">
        <v>234506</v>
      </c>
      <c r="BF24" s="105">
        <v>0.47595836085550203</v>
      </c>
      <c r="BG24" s="105">
        <v>37.400001525878899</v>
      </c>
      <c r="BH24" s="104">
        <v>0</v>
      </c>
      <c r="BI24" s="104">
        <v>0</v>
      </c>
      <c r="BJ24" s="104">
        <v>0</v>
      </c>
      <c r="BK24" s="215">
        <v>0</v>
      </c>
      <c r="BL24" s="215">
        <v>0</v>
      </c>
      <c r="BM24" s="215">
        <v>0</v>
      </c>
      <c r="BN24" s="104">
        <v>110</v>
      </c>
      <c r="BO24" s="106">
        <v>14.9</v>
      </c>
      <c r="BP24" s="106">
        <v>5.07</v>
      </c>
      <c r="BQ24" s="106">
        <v>6.4</v>
      </c>
      <c r="BR24" s="105">
        <v>3.2166666666666672</v>
      </c>
      <c r="BS24" s="105">
        <v>0.55754452943801902</v>
      </c>
      <c r="BT24" s="104">
        <v>68</v>
      </c>
      <c r="BU24" s="106">
        <v>97.699996948242202</v>
      </c>
      <c r="BV24" s="105">
        <v>63.906818389892599</v>
      </c>
      <c r="BW24" s="105">
        <v>41.8</v>
      </c>
      <c r="BX24" s="105">
        <v>88.78</v>
      </c>
      <c r="BY24" s="104">
        <v>1600</v>
      </c>
      <c r="BZ24" s="106">
        <v>69.25394</v>
      </c>
      <c r="CA24" s="106">
        <v>97.233380000000011</v>
      </c>
      <c r="CB24" s="105">
        <v>3.7149999999999999</v>
      </c>
      <c r="CC24" s="104">
        <v>97</v>
      </c>
      <c r="CD24" s="105">
        <v>98</v>
      </c>
      <c r="CE24" s="105">
        <v>90</v>
      </c>
      <c r="CF24" s="105" t="s">
        <v>441</v>
      </c>
      <c r="CG24" s="105">
        <v>293.11001586914102</v>
      </c>
      <c r="CH24" s="105">
        <v>148</v>
      </c>
      <c r="CI24" s="105"/>
      <c r="CJ24" s="104">
        <v>10516.27734375</v>
      </c>
      <c r="CK24" s="104">
        <v>754394</v>
      </c>
      <c r="CL24" s="104">
        <v>809553</v>
      </c>
      <c r="CM24" s="104">
        <v>38394</v>
      </c>
      <c r="CN24" s="104"/>
    </row>
    <row r="25" spans="1:92" x14ac:dyDescent="0.25">
      <c r="A25" s="128" t="s">
        <v>828</v>
      </c>
      <c r="B25" s="107" t="s">
        <v>38</v>
      </c>
      <c r="C25" s="104">
        <v>20062.589147263159</v>
      </c>
      <c r="D25" s="104">
        <v>2742.8548655368422</v>
      </c>
      <c r="E25" s="104">
        <v>59201.149999999994</v>
      </c>
      <c r="F25" s="104">
        <v>0</v>
      </c>
      <c r="G25" s="104">
        <v>0</v>
      </c>
      <c r="H25" s="104">
        <v>0</v>
      </c>
      <c r="I25" s="104">
        <v>0</v>
      </c>
      <c r="J25" s="104">
        <v>44419</v>
      </c>
      <c r="K25" s="105">
        <v>0.28599999999999998</v>
      </c>
      <c r="L25" s="105">
        <v>0</v>
      </c>
      <c r="M25" s="104" t="s">
        <v>441</v>
      </c>
      <c r="N25" s="104" t="s">
        <v>441</v>
      </c>
      <c r="O25" s="104" t="s">
        <v>441</v>
      </c>
      <c r="P25" s="104" t="s">
        <v>441</v>
      </c>
      <c r="Q25" s="104">
        <v>1051564</v>
      </c>
      <c r="R25" s="104">
        <v>3496923</v>
      </c>
      <c r="S25" s="104">
        <v>396284</v>
      </c>
      <c r="T25" s="104">
        <v>382680</v>
      </c>
      <c r="U25" s="104">
        <v>3472489</v>
      </c>
      <c r="V25" s="104">
        <v>4423871.0147500001</v>
      </c>
      <c r="W25" s="104"/>
      <c r="X25" s="104">
        <v>4057015.3359099999</v>
      </c>
      <c r="Y25" s="104"/>
      <c r="Z25" s="104">
        <v>0</v>
      </c>
      <c r="AA25" s="105">
        <v>10.480145850641557</v>
      </c>
      <c r="AB25" s="105">
        <v>1.9200736815746708</v>
      </c>
      <c r="AC25" s="105">
        <v>69.424999999999997</v>
      </c>
      <c r="AD25" s="105">
        <v>3.5304590604877002</v>
      </c>
      <c r="AE25" s="105">
        <v>60.716939999999994</v>
      </c>
      <c r="AF25" s="105">
        <v>92.848740000000006</v>
      </c>
      <c r="AG25" s="105">
        <v>13.29706</v>
      </c>
      <c r="AH25" s="105">
        <v>25.382899999999999</v>
      </c>
      <c r="AI25" s="104">
        <v>13491</v>
      </c>
      <c r="AJ25" s="104" t="s">
        <v>441</v>
      </c>
      <c r="AK25" s="106">
        <v>49.5</v>
      </c>
      <c r="AL25" s="105">
        <v>10.311</v>
      </c>
      <c r="AM25" s="105">
        <v>0.74910619675823775</v>
      </c>
      <c r="AN25" s="105">
        <v>3.4401674447789694E-2</v>
      </c>
      <c r="AO25" s="104">
        <v>0</v>
      </c>
      <c r="AP25" s="104">
        <v>0</v>
      </c>
      <c r="AQ25" s="105">
        <v>0.69299999999999995</v>
      </c>
      <c r="AR25" s="105">
        <v>9.6584000000000003E-2</v>
      </c>
      <c r="AS25" s="105">
        <v>4.6262939999999997</v>
      </c>
      <c r="AT25" s="105">
        <v>203.17</v>
      </c>
      <c r="AU25" s="105">
        <v>341.62</v>
      </c>
      <c r="AV25" s="105">
        <v>2.6013772487640399</v>
      </c>
      <c r="AW25" s="105">
        <v>3.4794700000000001</v>
      </c>
      <c r="AX25" s="106">
        <v>34.900001525878899</v>
      </c>
      <c r="AY25" s="106">
        <v>3.4000000953674299</v>
      </c>
      <c r="AZ25" s="104">
        <v>111</v>
      </c>
      <c r="BA25" s="106">
        <v>0.3</v>
      </c>
      <c r="BB25" s="105">
        <v>0.25</v>
      </c>
      <c r="BC25" s="106">
        <v>0</v>
      </c>
      <c r="BD25" s="105">
        <v>1.2989999999999999</v>
      </c>
      <c r="BE25" s="104">
        <v>1773280</v>
      </c>
      <c r="BF25" s="105">
        <v>0.45045111826296502</v>
      </c>
      <c r="BG25" s="105">
        <v>44</v>
      </c>
      <c r="BH25" s="104">
        <v>0</v>
      </c>
      <c r="BI25" s="104">
        <v>13614</v>
      </c>
      <c r="BJ25" s="104">
        <v>352540</v>
      </c>
      <c r="BK25" s="104">
        <v>0</v>
      </c>
      <c r="BL25" s="104">
        <v>856</v>
      </c>
      <c r="BM25" s="104">
        <v>0</v>
      </c>
      <c r="BN25" s="104">
        <v>105</v>
      </c>
      <c r="BO25" s="106">
        <v>17.100000000000001</v>
      </c>
      <c r="BP25" s="106">
        <v>5.85</v>
      </c>
      <c r="BQ25" s="106">
        <v>12.2</v>
      </c>
      <c r="BR25" s="105">
        <v>2.7666666666666666</v>
      </c>
      <c r="BS25" s="105">
        <v>-0.39057940244674699</v>
      </c>
      <c r="BT25" s="104">
        <v>29</v>
      </c>
      <c r="BU25" s="106">
        <v>91.800003051757798</v>
      </c>
      <c r="BV25" s="105">
        <v>95.141921997070298</v>
      </c>
      <c r="BW25" s="105">
        <v>39.700000000000003</v>
      </c>
      <c r="BX25" s="105">
        <v>90.75</v>
      </c>
      <c r="BY25" s="104">
        <v>95000</v>
      </c>
      <c r="BZ25" s="106">
        <v>60.716939999999994</v>
      </c>
      <c r="CA25" s="106">
        <v>92.848740000000006</v>
      </c>
      <c r="CB25" s="105">
        <v>16.111000000000001</v>
      </c>
      <c r="CC25" s="104">
        <v>83</v>
      </c>
      <c r="CD25" s="105">
        <v>99</v>
      </c>
      <c r="CE25" s="105" t="s">
        <v>441</v>
      </c>
      <c r="CF25" s="105">
        <v>97</v>
      </c>
      <c r="CG25" s="105">
        <v>496.30618286132801</v>
      </c>
      <c r="CH25" s="105">
        <v>206</v>
      </c>
      <c r="CI25" s="105"/>
      <c r="CJ25" s="104">
        <v>7859.28173828125</v>
      </c>
      <c r="CK25" s="104">
        <v>11353142</v>
      </c>
      <c r="CL25" s="104">
        <v>10729682</v>
      </c>
      <c r="CM25" s="104">
        <v>1083300</v>
      </c>
      <c r="CN25" s="104"/>
    </row>
    <row r="26" spans="1:92" x14ac:dyDescent="0.25">
      <c r="A26" s="128" t="s">
        <v>40</v>
      </c>
      <c r="B26" s="107" t="s">
        <v>39</v>
      </c>
      <c r="C26" s="104">
        <v>8006.315091157895</v>
      </c>
      <c r="D26" s="104">
        <v>0</v>
      </c>
      <c r="E26" s="104">
        <v>42730.434500000003</v>
      </c>
      <c r="F26" s="104">
        <v>0.442</v>
      </c>
      <c r="G26" s="104">
        <v>0</v>
      </c>
      <c r="H26" s="104">
        <v>0</v>
      </c>
      <c r="I26" s="104">
        <v>0</v>
      </c>
      <c r="J26" s="104">
        <v>1787</v>
      </c>
      <c r="K26" s="105">
        <v>5.7000000000000002E-2</v>
      </c>
      <c r="L26" s="105">
        <v>0.12121212121212099</v>
      </c>
      <c r="M26" s="104">
        <v>1418.47250581</v>
      </c>
      <c r="N26" s="104" t="s">
        <v>441</v>
      </c>
      <c r="O26" s="104" t="s">
        <v>441</v>
      </c>
      <c r="P26" s="104" t="s">
        <v>441</v>
      </c>
      <c r="Q26" s="104">
        <v>0</v>
      </c>
      <c r="R26" s="104">
        <v>0</v>
      </c>
      <c r="S26" s="104">
        <v>0</v>
      </c>
      <c r="T26" s="104">
        <v>0</v>
      </c>
      <c r="U26" s="104">
        <v>0</v>
      </c>
      <c r="V26" s="104">
        <v>0</v>
      </c>
      <c r="W26" s="104"/>
      <c r="X26" s="104">
        <v>79698.485165599996</v>
      </c>
      <c r="Y26" s="104"/>
      <c r="Z26" s="104">
        <v>3802999.6683</v>
      </c>
      <c r="AA26" s="105">
        <v>64.920488281250002</v>
      </c>
      <c r="AB26" s="105">
        <v>-5.9036092590314872E-2</v>
      </c>
      <c r="AC26" s="105">
        <v>48.244999999999997</v>
      </c>
      <c r="AD26" s="105" t="s">
        <v>441</v>
      </c>
      <c r="AE26" s="105">
        <v>95.36023999999999</v>
      </c>
      <c r="AF26" s="105">
        <v>96.142350000000008</v>
      </c>
      <c r="AG26" s="105">
        <v>0</v>
      </c>
      <c r="AH26" s="105">
        <v>97.163799999999995</v>
      </c>
      <c r="AI26" s="104">
        <v>719</v>
      </c>
      <c r="AJ26" s="104">
        <v>80</v>
      </c>
      <c r="AK26" s="106">
        <v>7.6</v>
      </c>
      <c r="AL26" s="105">
        <v>4.1680000000000001</v>
      </c>
      <c r="AM26" s="105">
        <v>7.2265512910837076E-2</v>
      </c>
      <c r="AN26" s="105">
        <v>5.1752608921925194E-2</v>
      </c>
      <c r="AO26" s="104">
        <v>0</v>
      </c>
      <c r="AP26" s="104">
        <v>0</v>
      </c>
      <c r="AQ26" s="105">
        <v>0.76800000000000002</v>
      </c>
      <c r="AR26" s="105">
        <v>6.3216000000000001E-3</v>
      </c>
      <c r="AS26" s="105">
        <v>10.102436000000001</v>
      </c>
      <c r="AT26" s="105">
        <v>164.62</v>
      </c>
      <c r="AU26" s="105">
        <v>210.71</v>
      </c>
      <c r="AV26" s="105">
        <v>2.4509570598602299</v>
      </c>
      <c r="AW26" s="105">
        <v>11.169650000000001</v>
      </c>
      <c r="AX26" s="106">
        <v>5.6999998092651403</v>
      </c>
      <c r="AY26" s="106">
        <v>1.5</v>
      </c>
      <c r="AZ26" s="104">
        <v>27</v>
      </c>
      <c r="BA26" s="106" t="s">
        <v>441</v>
      </c>
      <c r="BB26" s="105" t="s">
        <v>441</v>
      </c>
      <c r="BC26" s="106" t="s">
        <v>441</v>
      </c>
      <c r="BD26" s="105" t="s">
        <v>441</v>
      </c>
      <c r="BE26" s="104">
        <v>0</v>
      </c>
      <c r="BF26" s="105">
        <v>0.16594619610148501</v>
      </c>
      <c r="BG26" s="105">
        <v>33.830001831054702</v>
      </c>
      <c r="BH26" s="104">
        <v>0</v>
      </c>
      <c r="BI26" s="104">
        <v>0</v>
      </c>
      <c r="BJ26" s="104">
        <v>159</v>
      </c>
      <c r="BK26" s="104">
        <v>99000</v>
      </c>
      <c r="BL26" s="104">
        <v>6239</v>
      </c>
      <c r="BM26" s="104">
        <v>0</v>
      </c>
      <c r="BN26" s="104">
        <v>130</v>
      </c>
      <c r="BO26" s="106">
        <v>2.4</v>
      </c>
      <c r="BP26" s="106">
        <v>4.82</v>
      </c>
      <c r="BQ26" s="106">
        <v>6.3</v>
      </c>
      <c r="BR26" s="105" t="s">
        <v>441</v>
      </c>
      <c r="BS26" s="105">
        <v>-0.48210069537162797</v>
      </c>
      <c r="BT26" s="104">
        <v>38</v>
      </c>
      <c r="BU26" s="106">
        <v>100</v>
      </c>
      <c r="BV26" s="105">
        <v>98.485763549804702</v>
      </c>
      <c r="BW26" s="105">
        <v>54.7</v>
      </c>
      <c r="BX26" s="105">
        <v>89.25</v>
      </c>
      <c r="BY26" s="104">
        <v>38000</v>
      </c>
      <c r="BZ26" s="106">
        <v>95.36023999999999</v>
      </c>
      <c r="CA26" s="106">
        <v>96.142350000000008</v>
      </c>
      <c r="CB26" s="105">
        <v>20.003</v>
      </c>
      <c r="CC26" s="104">
        <v>69</v>
      </c>
      <c r="CD26" s="105">
        <v>78</v>
      </c>
      <c r="CE26" s="105">
        <v>78</v>
      </c>
      <c r="CF26" s="105" t="s">
        <v>441</v>
      </c>
      <c r="CG26" s="105">
        <v>1123.42541503906</v>
      </c>
      <c r="CH26" s="105">
        <v>11</v>
      </c>
      <c r="CI26" s="105"/>
      <c r="CJ26" s="104">
        <v>12875.96875</v>
      </c>
      <c r="CK26" s="104">
        <v>3323929</v>
      </c>
      <c r="CL26" s="104">
        <v>3803000</v>
      </c>
      <c r="CM26" s="104">
        <v>51000</v>
      </c>
      <c r="CN26" s="104"/>
    </row>
    <row r="27" spans="1:92" x14ac:dyDescent="0.25">
      <c r="A27" s="128" t="s">
        <v>42</v>
      </c>
      <c r="B27" s="107" t="s">
        <v>41</v>
      </c>
      <c r="C27" s="104">
        <v>0</v>
      </c>
      <c r="D27" s="104">
        <v>0</v>
      </c>
      <c r="E27" s="104">
        <v>13832.653499999999</v>
      </c>
      <c r="F27" s="104">
        <v>0</v>
      </c>
      <c r="G27" s="104">
        <v>0</v>
      </c>
      <c r="H27" s="104">
        <v>0</v>
      </c>
      <c r="I27" s="104">
        <v>0</v>
      </c>
      <c r="J27" s="104">
        <v>2857</v>
      </c>
      <c r="K27" s="105">
        <v>5.7000000000000002E-2</v>
      </c>
      <c r="L27" s="105">
        <v>0.60606060606060597</v>
      </c>
      <c r="M27" s="104">
        <v>5305.5850937300002</v>
      </c>
      <c r="N27" s="104">
        <v>0</v>
      </c>
      <c r="O27" s="104">
        <v>0</v>
      </c>
      <c r="P27" s="104">
        <v>0</v>
      </c>
      <c r="Q27" s="104">
        <v>1120335</v>
      </c>
      <c r="R27" s="104">
        <v>0</v>
      </c>
      <c r="S27" s="104">
        <v>2787</v>
      </c>
      <c r="T27" s="104">
        <v>1117548</v>
      </c>
      <c r="U27" s="104">
        <v>258394</v>
      </c>
      <c r="V27" s="104">
        <v>2016788.62308</v>
      </c>
      <c r="W27" s="104"/>
      <c r="X27" s="104">
        <v>39601.5545471</v>
      </c>
      <c r="Y27" s="104"/>
      <c r="Z27" s="104">
        <v>0</v>
      </c>
      <c r="AA27" s="105">
        <v>3.9774248760432656</v>
      </c>
      <c r="AB27" s="105">
        <v>3.2776769801414702</v>
      </c>
      <c r="AC27" s="105">
        <v>69.445999999999998</v>
      </c>
      <c r="AD27" s="105">
        <v>3.5240230156281198</v>
      </c>
      <c r="AE27" s="105">
        <v>77.269220000000004</v>
      </c>
      <c r="AF27" s="105">
        <v>90.337710000000001</v>
      </c>
      <c r="AG27" s="105">
        <v>11.03354</v>
      </c>
      <c r="AH27" s="105" t="s">
        <v>441</v>
      </c>
      <c r="AI27" s="104">
        <v>701</v>
      </c>
      <c r="AJ27" s="104">
        <v>40</v>
      </c>
      <c r="AK27" s="106" t="s">
        <v>441</v>
      </c>
      <c r="AL27" s="105">
        <v>11.811999999999999</v>
      </c>
      <c r="AM27" s="105">
        <v>5.1892944702486815E-2</v>
      </c>
      <c r="AN27" s="105">
        <v>3.4258664224885715E-2</v>
      </c>
      <c r="AO27" s="104">
        <v>0</v>
      </c>
      <c r="AP27" s="104">
        <v>0</v>
      </c>
      <c r="AQ27" s="105">
        <v>0.71699999999999997</v>
      </c>
      <c r="AR27" s="105" t="s">
        <v>441</v>
      </c>
      <c r="AS27" s="105">
        <v>0.5</v>
      </c>
      <c r="AT27" s="105">
        <v>78.61</v>
      </c>
      <c r="AU27" s="105">
        <v>68.23</v>
      </c>
      <c r="AV27" s="105">
        <v>0.60648530721664395</v>
      </c>
      <c r="AW27" s="105">
        <v>0.20874000000000001</v>
      </c>
      <c r="AX27" s="106">
        <v>37.599998474121101</v>
      </c>
      <c r="AY27" s="106">
        <v>11.199999809265099</v>
      </c>
      <c r="AZ27" s="104">
        <v>300</v>
      </c>
      <c r="BA27" s="106">
        <v>21.9</v>
      </c>
      <c r="BB27" s="105">
        <v>12.83</v>
      </c>
      <c r="BC27" s="106">
        <v>0</v>
      </c>
      <c r="BD27" s="105">
        <v>1.9670000000000001</v>
      </c>
      <c r="BE27" s="104">
        <v>241157</v>
      </c>
      <c r="BF27" s="105">
        <v>0.43448856640179401</v>
      </c>
      <c r="BG27" s="105">
        <v>60.459999084472699</v>
      </c>
      <c r="BH27" s="104">
        <v>3250</v>
      </c>
      <c r="BI27" s="104">
        <v>4225</v>
      </c>
      <c r="BJ27" s="104">
        <v>0</v>
      </c>
      <c r="BK27" s="104">
        <v>0</v>
      </c>
      <c r="BL27" s="104">
        <v>2315</v>
      </c>
      <c r="BM27" s="104">
        <v>0</v>
      </c>
      <c r="BN27" s="104">
        <v>99</v>
      </c>
      <c r="BO27" s="106">
        <v>26.4</v>
      </c>
      <c r="BP27" s="106">
        <v>2.93</v>
      </c>
      <c r="BQ27" s="106">
        <v>3.6</v>
      </c>
      <c r="BR27" s="105">
        <v>2.75</v>
      </c>
      <c r="BS27" s="105">
        <v>0.42517951130866999</v>
      </c>
      <c r="BT27" s="104">
        <v>61</v>
      </c>
      <c r="BU27" s="106">
        <v>62.824947357177699</v>
      </c>
      <c r="BV27" s="105">
        <v>88.224411010742202</v>
      </c>
      <c r="BW27" s="105">
        <v>39.4</v>
      </c>
      <c r="BX27" s="105">
        <v>158.53</v>
      </c>
      <c r="BY27" s="104">
        <v>40000</v>
      </c>
      <c r="BZ27" s="106">
        <v>77.269220000000004</v>
      </c>
      <c r="CA27" s="106">
        <v>90.337710000000001</v>
      </c>
      <c r="CB27" s="105">
        <v>3.6880000000000002</v>
      </c>
      <c r="CC27" s="104">
        <v>97</v>
      </c>
      <c r="CD27" s="105">
        <v>95</v>
      </c>
      <c r="CE27" s="105">
        <v>74</v>
      </c>
      <c r="CF27" s="105">
        <v>95</v>
      </c>
      <c r="CG27" s="105">
        <v>931.3046875</v>
      </c>
      <c r="CH27" s="105">
        <v>129</v>
      </c>
      <c r="CI27" s="105"/>
      <c r="CJ27" s="104">
        <v>18582.966796875</v>
      </c>
      <c r="CK27" s="104">
        <v>2254126</v>
      </c>
      <c r="CL27" s="104">
        <v>2259550</v>
      </c>
      <c r="CM27" s="104">
        <v>566730</v>
      </c>
      <c r="CN27" s="104"/>
    </row>
    <row r="28" spans="1:92" x14ac:dyDescent="0.25">
      <c r="A28" s="128" t="s">
        <v>44</v>
      </c>
      <c r="B28" s="107" t="s">
        <v>43</v>
      </c>
      <c r="C28" s="104">
        <v>262.17624708210525</v>
      </c>
      <c r="D28" s="104">
        <v>0.62023784492421052</v>
      </c>
      <c r="E28" s="104">
        <v>977995.05449999985</v>
      </c>
      <c r="F28" s="104">
        <v>0</v>
      </c>
      <c r="G28" s="104">
        <v>0</v>
      </c>
      <c r="H28" s="104">
        <v>0</v>
      </c>
      <c r="I28" s="104">
        <v>0</v>
      </c>
      <c r="J28" s="104">
        <v>1251771</v>
      </c>
      <c r="K28" s="105">
        <v>0.371</v>
      </c>
      <c r="L28" s="105">
        <v>0</v>
      </c>
      <c r="M28" s="104" t="s">
        <v>441</v>
      </c>
      <c r="N28" s="104" t="s">
        <v>441</v>
      </c>
      <c r="O28" s="104" t="s">
        <v>441</v>
      </c>
      <c r="P28" s="104" t="s">
        <v>441</v>
      </c>
      <c r="Q28" s="104">
        <v>35769854</v>
      </c>
      <c r="R28" s="104">
        <v>18972279</v>
      </c>
      <c r="S28" s="104">
        <v>25762562</v>
      </c>
      <c r="T28" s="104">
        <v>13291705</v>
      </c>
      <c r="U28" s="104">
        <v>118610503</v>
      </c>
      <c r="V28" s="104">
        <v>170530993.09099999</v>
      </c>
      <c r="W28" s="104"/>
      <c r="X28" s="104">
        <v>175253806.60499999</v>
      </c>
      <c r="Y28" s="104"/>
      <c r="Z28" s="104">
        <v>35818346.859099999</v>
      </c>
      <c r="AA28" s="105">
        <v>25.061716243087577</v>
      </c>
      <c r="AB28" s="105">
        <v>1.0846381321567238</v>
      </c>
      <c r="AC28" s="105">
        <v>86.569000000000003</v>
      </c>
      <c r="AD28" s="105">
        <v>3.31148982178934</v>
      </c>
      <c r="AE28" s="105">
        <v>88.293849999999992</v>
      </c>
      <c r="AF28" s="105">
        <v>98.193389999999994</v>
      </c>
      <c r="AG28" s="105">
        <v>1.1259699999999999</v>
      </c>
      <c r="AH28" s="105" t="s">
        <v>441</v>
      </c>
      <c r="AI28" s="104">
        <v>154568</v>
      </c>
      <c r="AJ28" s="104">
        <v>80</v>
      </c>
      <c r="AK28" s="106">
        <v>16.3</v>
      </c>
      <c r="AL28" s="105">
        <v>6.9050000000000002</v>
      </c>
      <c r="AM28" s="105">
        <v>0.86457722951043214</v>
      </c>
      <c r="AN28" s="105">
        <v>0.69271727387127935</v>
      </c>
      <c r="AO28" s="104">
        <v>0</v>
      </c>
      <c r="AP28" s="104">
        <v>4</v>
      </c>
      <c r="AQ28" s="105">
        <v>0.75900000000000001</v>
      </c>
      <c r="AR28" s="105">
        <v>9.6871000000000006E-3</v>
      </c>
      <c r="AS28" s="105">
        <v>40.473939999999999</v>
      </c>
      <c r="AT28" s="105">
        <v>587.64</v>
      </c>
      <c r="AU28" s="105">
        <v>313.45</v>
      </c>
      <c r="AV28" s="105">
        <v>1.3138003647327401E-2</v>
      </c>
      <c r="AW28" s="105">
        <v>0.13142000000000001</v>
      </c>
      <c r="AX28" s="106">
        <v>14.800000190734901</v>
      </c>
      <c r="AY28" s="106">
        <v>2.2000000476837198</v>
      </c>
      <c r="AZ28" s="104">
        <v>44</v>
      </c>
      <c r="BA28" s="106">
        <v>0.6</v>
      </c>
      <c r="BB28" s="105">
        <v>0.42</v>
      </c>
      <c r="BC28" s="106">
        <v>1</v>
      </c>
      <c r="BD28" s="105">
        <v>5.1289999999999996</v>
      </c>
      <c r="BE28" s="104">
        <v>9411158</v>
      </c>
      <c r="BF28" s="105">
        <v>0.40674940876320897</v>
      </c>
      <c r="BG28" s="105">
        <v>53.3</v>
      </c>
      <c r="BH28" s="104">
        <v>104450</v>
      </c>
      <c r="BI28" s="104">
        <v>1550</v>
      </c>
      <c r="BJ28" s="104">
        <v>35806</v>
      </c>
      <c r="BK28" s="104">
        <v>0</v>
      </c>
      <c r="BL28" s="104">
        <v>164017</v>
      </c>
      <c r="BM28" s="104">
        <v>0</v>
      </c>
      <c r="BN28" s="104">
        <v>131</v>
      </c>
      <c r="BO28" s="106">
        <v>2.4</v>
      </c>
      <c r="BP28" s="106">
        <v>2.61</v>
      </c>
      <c r="BQ28" s="106">
        <v>4.4000000000000004</v>
      </c>
      <c r="BR28" s="105">
        <v>3.2833333333333328</v>
      </c>
      <c r="BS28" s="105">
        <v>-0.28786200284957902</v>
      </c>
      <c r="BT28" s="104">
        <v>35</v>
      </c>
      <c r="BU28" s="106">
        <v>100</v>
      </c>
      <c r="BV28" s="105">
        <v>92.586807250976605</v>
      </c>
      <c r="BW28" s="105">
        <v>60.9</v>
      </c>
      <c r="BX28" s="105">
        <v>118.92</v>
      </c>
      <c r="BY28" s="104">
        <v>900000</v>
      </c>
      <c r="BZ28" s="106">
        <v>88.293849999999992</v>
      </c>
      <c r="CA28" s="106">
        <v>98.193389999999994</v>
      </c>
      <c r="CB28" s="105">
        <v>21.498999999999999</v>
      </c>
      <c r="CC28" s="104">
        <v>97</v>
      </c>
      <c r="CD28" s="105">
        <v>86</v>
      </c>
      <c r="CE28" s="105">
        <v>72</v>
      </c>
      <c r="CF28" s="105">
        <v>94</v>
      </c>
      <c r="CG28" s="105">
        <v>1777.47045898438</v>
      </c>
      <c r="CH28" s="105">
        <v>44</v>
      </c>
      <c r="CI28" s="105"/>
      <c r="CJ28" s="104">
        <v>16068.01953125</v>
      </c>
      <c r="CK28" s="104">
        <v>209469328</v>
      </c>
      <c r="CL28" s="104">
        <v>207841876</v>
      </c>
      <c r="CM28" s="104">
        <v>8459420</v>
      </c>
      <c r="CN28" s="104"/>
    </row>
    <row r="29" spans="1:92" x14ac:dyDescent="0.25">
      <c r="A29" s="128" t="s">
        <v>379</v>
      </c>
      <c r="B29" s="107" t="s">
        <v>45</v>
      </c>
      <c r="C29" s="104">
        <v>0</v>
      </c>
      <c r="D29" s="104">
        <v>0</v>
      </c>
      <c r="E29" s="104">
        <v>583.51499999999999</v>
      </c>
      <c r="F29" s="104">
        <v>0.98399999999999999</v>
      </c>
      <c r="G29" s="104">
        <v>194.03100000000001</v>
      </c>
      <c r="H29" s="104">
        <v>0</v>
      </c>
      <c r="I29" s="104">
        <v>1061.7850000000001</v>
      </c>
      <c r="J29" s="104">
        <v>0</v>
      </c>
      <c r="K29" s="105">
        <v>0</v>
      </c>
      <c r="L29" s="105">
        <v>0.12121212121212099</v>
      </c>
      <c r="M29" s="104">
        <v>0</v>
      </c>
      <c r="N29" s="104" t="s">
        <v>441</v>
      </c>
      <c r="O29" s="104" t="s">
        <v>441</v>
      </c>
      <c r="P29" s="104" t="s">
        <v>441</v>
      </c>
      <c r="Q29" s="104">
        <v>0</v>
      </c>
      <c r="R29" s="104">
        <v>576</v>
      </c>
      <c r="S29" s="104">
        <v>0</v>
      </c>
      <c r="T29" s="104">
        <v>576</v>
      </c>
      <c r="U29" s="104">
        <v>347143</v>
      </c>
      <c r="V29" s="104">
        <v>409779.98460700002</v>
      </c>
      <c r="W29" s="104"/>
      <c r="X29" s="104">
        <v>388841.47207600001</v>
      </c>
      <c r="Y29" s="104"/>
      <c r="Z29" s="104">
        <v>0</v>
      </c>
      <c r="AA29" s="105">
        <v>81.396963946869064</v>
      </c>
      <c r="AB29" s="105">
        <v>1.4610767378911227</v>
      </c>
      <c r="AC29" s="105">
        <v>77.629000000000005</v>
      </c>
      <c r="AD29" s="105" t="s">
        <v>441</v>
      </c>
      <c r="AE29" s="105" t="s">
        <v>441</v>
      </c>
      <c r="AF29" s="105">
        <v>99.900009999999995</v>
      </c>
      <c r="AG29" s="105">
        <v>2.6</v>
      </c>
      <c r="AH29" s="105" t="s">
        <v>441</v>
      </c>
      <c r="AI29" s="104">
        <v>97</v>
      </c>
      <c r="AJ29" s="104" t="s">
        <v>441</v>
      </c>
      <c r="AK29" s="106" t="s">
        <v>441</v>
      </c>
      <c r="AL29" s="105">
        <v>7.5359999999999996</v>
      </c>
      <c r="AM29" s="105">
        <v>2.3263090259742084E-3</v>
      </c>
      <c r="AN29" s="105">
        <v>1.8781397975416335E-4</v>
      </c>
      <c r="AO29" s="104">
        <v>0</v>
      </c>
      <c r="AP29" s="104">
        <v>0</v>
      </c>
      <c r="AQ29" s="105">
        <v>0.85299999999999998</v>
      </c>
      <c r="AR29" s="105" t="s">
        <v>441</v>
      </c>
      <c r="AS29" s="105">
        <v>0</v>
      </c>
      <c r="AT29" s="105">
        <v>0</v>
      </c>
      <c r="AU29" s="105">
        <v>0</v>
      </c>
      <c r="AV29" s="105" t="s">
        <v>441</v>
      </c>
      <c r="AW29" s="105" t="s">
        <v>441</v>
      </c>
      <c r="AX29" s="106">
        <v>10.5</v>
      </c>
      <c r="AY29" s="106">
        <v>9.6000003814697301</v>
      </c>
      <c r="AZ29" s="104">
        <v>64</v>
      </c>
      <c r="BA29" s="106">
        <v>1.0999999999999999E-2</v>
      </c>
      <c r="BB29" s="105" t="s">
        <v>441</v>
      </c>
      <c r="BC29" s="106" t="s">
        <v>441</v>
      </c>
      <c r="BD29" s="105" t="s">
        <v>441</v>
      </c>
      <c r="BE29" s="104">
        <v>2</v>
      </c>
      <c r="BF29" s="105">
        <v>0.23564532844106101</v>
      </c>
      <c r="BG29" s="105" t="s">
        <v>441</v>
      </c>
      <c r="BH29" s="104">
        <v>0</v>
      </c>
      <c r="BI29" s="104">
        <v>0</v>
      </c>
      <c r="BJ29" s="104">
        <v>0</v>
      </c>
      <c r="BK29" s="104">
        <v>0</v>
      </c>
      <c r="BL29" s="104">
        <v>0</v>
      </c>
      <c r="BM29" s="104">
        <v>0</v>
      </c>
      <c r="BN29" s="104">
        <v>122</v>
      </c>
      <c r="BO29" s="106">
        <v>3.2</v>
      </c>
      <c r="BP29" s="106">
        <v>2.95</v>
      </c>
      <c r="BQ29" s="106">
        <v>4.7</v>
      </c>
      <c r="BR29" s="105">
        <v>2.6166666666666667</v>
      </c>
      <c r="BS29" s="105">
        <v>1.1445130109787001</v>
      </c>
      <c r="BT29" s="104">
        <v>63</v>
      </c>
      <c r="BU29" s="106">
        <v>100</v>
      </c>
      <c r="BV29" s="105">
        <v>96.656532287597699</v>
      </c>
      <c r="BW29" s="105">
        <v>90</v>
      </c>
      <c r="BX29" s="105">
        <v>120.67</v>
      </c>
      <c r="BY29" s="104">
        <v>1500</v>
      </c>
      <c r="BZ29" s="106" t="s">
        <v>441</v>
      </c>
      <c r="CA29" s="106">
        <v>99.900009999999995</v>
      </c>
      <c r="CB29" s="105">
        <v>17.701000000000001</v>
      </c>
      <c r="CC29" s="104">
        <v>97</v>
      </c>
      <c r="CD29" s="105">
        <v>99</v>
      </c>
      <c r="CE29" s="105">
        <v>97</v>
      </c>
      <c r="CF29" s="105" t="s">
        <v>441</v>
      </c>
      <c r="CG29" s="105">
        <v>1812.41369628906</v>
      </c>
      <c r="CH29" s="105">
        <v>23</v>
      </c>
      <c r="CI29" s="105"/>
      <c r="CJ29" s="104">
        <v>80777.546875</v>
      </c>
      <c r="CK29" s="104">
        <v>428962</v>
      </c>
      <c r="CL29" s="104">
        <v>423139</v>
      </c>
      <c r="CM29" s="104">
        <v>5270</v>
      </c>
      <c r="CN29" s="104"/>
    </row>
    <row r="30" spans="1:92" x14ac:dyDescent="0.25">
      <c r="A30" s="128" t="s">
        <v>47</v>
      </c>
      <c r="B30" s="107" t="s">
        <v>46</v>
      </c>
      <c r="C30" s="104">
        <v>14413.53177231579</v>
      </c>
      <c r="D30" s="104">
        <v>0</v>
      </c>
      <c r="E30" s="104">
        <v>33439.556000000004</v>
      </c>
      <c r="F30" s="104">
        <v>0</v>
      </c>
      <c r="G30" s="104">
        <v>0</v>
      </c>
      <c r="H30" s="104">
        <v>0</v>
      </c>
      <c r="I30" s="104">
        <v>0</v>
      </c>
      <c r="J30" s="104">
        <v>0</v>
      </c>
      <c r="K30" s="105">
        <v>2.9000000000000001E-2</v>
      </c>
      <c r="L30" s="105">
        <v>0.15151515151515199</v>
      </c>
      <c r="M30" s="104">
        <v>6167458.2594299996</v>
      </c>
      <c r="N30" s="104" t="s">
        <v>441</v>
      </c>
      <c r="O30" s="104" t="s">
        <v>441</v>
      </c>
      <c r="P30" s="104" t="s">
        <v>441</v>
      </c>
      <c r="Q30" s="104">
        <v>0</v>
      </c>
      <c r="R30" s="104">
        <v>0</v>
      </c>
      <c r="S30" s="104">
        <v>0</v>
      </c>
      <c r="T30" s="104">
        <v>0</v>
      </c>
      <c r="U30" s="104">
        <v>0</v>
      </c>
      <c r="V30" s="104">
        <v>0</v>
      </c>
      <c r="W30" s="104"/>
      <c r="X30" s="104">
        <v>0</v>
      </c>
      <c r="Y30" s="104"/>
      <c r="Z30" s="104">
        <v>3736599.92826</v>
      </c>
      <c r="AA30" s="105">
        <v>64.703537214443628</v>
      </c>
      <c r="AB30" s="105">
        <v>-0.28079303432898772</v>
      </c>
      <c r="AC30" s="105">
        <v>75.007999999999996</v>
      </c>
      <c r="AD30" s="105">
        <v>2.3376248794905599</v>
      </c>
      <c r="AE30" s="105">
        <v>86.003699999999995</v>
      </c>
      <c r="AF30" s="105">
        <v>99.108349999999987</v>
      </c>
      <c r="AG30" s="105">
        <v>0</v>
      </c>
      <c r="AH30" s="105" t="s">
        <v>441</v>
      </c>
      <c r="AI30" s="104">
        <v>6584</v>
      </c>
      <c r="AJ30" s="104">
        <v>80</v>
      </c>
      <c r="AK30" s="106" t="s">
        <v>441</v>
      </c>
      <c r="AL30" s="105">
        <v>4.4930000000000003</v>
      </c>
      <c r="AM30" s="105">
        <v>4.3748811911224511E-2</v>
      </c>
      <c r="AN30" s="105">
        <v>1.0742054842849085E-2</v>
      </c>
      <c r="AO30" s="104">
        <v>0</v>
      </c>
      <c r="AP30" s="104">
        <v>0</v>
      </c>
      <c r="AQ30" s="105">
        <v>0.81299999999999994</v>
      </c>
      <c r="AR30" s="105" t="s">
        <v>441</v>
      </c>
      <c r="AS30" s="105">
        <v>0</v>
      </c>
      <c r="AT30" s="105">
        <v>0</v>
      </c>
      <c r="AU30" s="105">
        <v>0</v>
      </c>
      <c r="AV30" s="105" t="s">
        <v>441</v>
      </c>
      <c r="AW30" s="105">
        <v>3.7877800000000001</v>
      </c>
      <c r="AX30" s="106">
        <v>7.5</v>
      </c>
      <c r="AY30" s="106" t="s">
        <v>441</v>
      </c>
      <c r="AZ30" s="104">
        <v>24</v>
      </c>
      <c r="BA30" s="106">
        <v>0.1</v>
      </c>
      <c r="BB30" s="105">
        <v>0.06</v>
      </c>
      <c r="BC30" s="106" t="s">
        <v>441</v>
      </c>
      <c r="BD30" s="105" t="s">
        <v>441</v>
      </c>
      <c r="BE30" s="104">
        <v>218</v>
      </c>
      <c r="BF30" s="105">
        <v>0.21737336688025799</v>
      </c>
      <c r="BG30" s="105">
        <v>36.009998321533203</v>
      </c>
      <c r="BH30" s="104">
        <v>0</v>
      </c>
      <c r="BI30" s="104">
        <v>600</v>
      </c>
      <c r="BJ30" s="104">
        <v>0</v>
      </c>
      <c r="BK30" s="104">
        <v>0</v>
      </c>
      <c r="BL30" s="104">
        <v>21494</v>
      </c>
      <c r="BM30" s="104">
        <v>0</v>
      </c>
      <c r="BN30" s="104">
        <v>115</v>
      </c>
      <c r="BO30" s="106">
        <v>3.6</v>
      </c>
      <c r="BP30" s="106">
        <v>3.19</v>
      </c>
      <c r="BQ30" s="106">
        <v>5.9</v>
      </c>
      <c r="BR30" s="105">
        <v>3.7166666666666672</v>
      </c>
      <c r="BS30" s="105">
        <v>0.26119691133499101</v>
      </c>
      <c r="BT30" s="104">
        <v>42</v>
      </c>
      <c r="BU30" s="106">
        <v>100</v>
      </c>
      <c r="BV30" s="105">
        <v>98.388580322265597</v>
      </c>
      <c r="BW30" s="105">
        <v>59.8</v>
      </c>
      <c r="BX30" s="105">
        <v>127.23</v>
      </c>
      <c r="BY30" s="104">
        <v>84000</v>
      </c>
      <c r="BZ30" s="106">
        <v>86.003699999999995</v>
      </c>
      <c r="CA30" s="106">
        <v>99.108349999999987</v>
      </c>
      <c r="CB30" s="105">
        <v>39.878999999999998</v>
      </c>
      <c r="CC30" s="104">
        <v>94</v>
      </c>
      <c r="CD30" s="105">
        <v>92</v>
      </c>
      <c r="CE30" s="105">
        <v>88</v>
      </c>
      <c r="CF30" s="105">
        <v>90</v>
      </c>
      <c r="CG30" s="105">
        <v>1577.94274902344</v>
      </c>
      <c r="CH30" s="105">
        <v>11</v>
      </c>
      <c r="CI30" s="105"/>
      <c r="CJ30" s="104">
        <v>20329.34375</v>
      </c>
      <c r="CK30" s="104">
        <v>7024216</v>
      </c>
      <c r="CL30" s="104">
        <v>7126072</v>
      </c>
      <c r="CM30" s="104">
        <v>108560</v>
      </c>
      <c r="CN30" s="104"/>
    </row>
    <row r="31" spans="1:92" x14ac:dyDescent="0.25">
      <c r="A31" s="128" t="s">
        <v>49</v>
      </c>
      <c r="B31" s="107" t="s">
        <v>48</v>
      </c>
      <c r="C31" s="104">
        <v>0</v>
      </c>
      <c r="D31" s="104">
        <v>0</v>
      </c>
      <c r="E31" s="104">
        <v>45374.432499999995</v>
      </c>
      <c r="F31" s="104">
        <v>0</v>
      </c>
      <c r="G31" s="104">
        <v>0</v>
      </c>
      <c r="H31" s="104">
        <v>0</v>
      </c>
      <c r="I31" s="104">
        <v>0</v>
      </c>
      <c r="J31" s="104">
        <v>278465</v>
      </c>
      <c r="K31" s="105">
        <v>0.2</v>
      </c>
      <c r="L31" s="105">
        <v>0.12121212121212099</v>
      </c>
      <c r="M31" s="104">
        <v>8720777.3239500001</v>
      </c>
      <c r="N31" s="104">
        <v>0</v>
      </c>
      <c r="O31" s="104">
        <v>681937.35800899996</v>
      </c>
      <c r="P31" s="104">
        <v>0</v>
      </c>
      <c r="Q31" s="104">
        <v>18065589</v>
      </c>
      <c r="R31" s="104">
        <v>0</v>
      </c>
      <c r="S31" s="104">
        <v>78598</v>
      </c>
      <c r="T31" s="104">
        <v>17986991</v>
      </c>
      <c r="U31" s="104">
        <v>3591835</v>
      </c>
      <c r="V31" s="104">
        <v>18014016.5266</v>
      </c>
      <c r="W31" s="104"/>
      <c r="X31" s="104">
        <v>17406406.270599999</v>
      </c>
      <c r="Y31" s="104"/>
      <c r="Z31" s="104">
        <v>0</v>
      </c>
      <c r="AA31" s="105">
        <v>72.191282894736844</v>
      </c>
      <c r="AB31" s="105">
        <v>4.9841598178122686</v>
      </c>
      <c r="AC31" s="105">
        <v>29.358000000000001</v>
      </c>
      <c r="AD31" s="105">
        <v>5.9244534660988002</v>
      </c>
      <c r="AE31" s="105">
        <v>19.402090000000001</v>
      </c>
      <c r="AF31" s="105">
        <v>47.888129999999997</v>
      </c>
      <c r="AG31" s="105">
        <v>46.66536</v>
      </c>
      <c r="AH31" s="105">
        <v>11.87739</v>
      </c>
      <c r="AI31" s="104">
        <v>3308</v>
      </c>
      <c r="AJ31" s="104">
        <v>40</v>
      </c>
      <c r="AK31" s="106">
        <v>58.5</v>
      </c>
      <c r="AL31" s="105">
        <v>16.771999999999998</v>
      </c>
      <c r="AM31" s="105">
        <v>0.56488397835451853</v>
      </c>
      <c r="AN31" s="105">
        <v>9.8511210182734593E-2</v>
      </c>
      <c r="AO31" s="104">
        <v>0</v>
      </c>
      <c r="AP31" s="104">
        <v>0</v>
      </c>
      <c r="AQ31" s="105">
        <v>0.42299999999999999</v>
      </c>
      <c r="AR31" s="105">
        <v>0.50783230000000001</v>
      </c>
      <c r="AS31" s="105">
        <v>189.31599499999999</v>
      </c>
      <c r="AT31" s="105">
        <v>364.6</v>
      </c>
      <c r="AU31" s="105">
        <v>399.83</v>
      </c>
      <c r="AV31" s="105">
        <v>7.4273176193237296</v>
      </c>
      <c r="AW31" s="105">
        <v>3.60555</v>
      </c>
      <c r="AX31" s="106">
        <v>81.199996948242202</v>
      </c>
      <c r="AY31" s="106">
        <v>19.200000762939499</v>
      </c>
      <c r="AZ31" s="104">
        <v>49</v>
      </c>
      <c r="BA31" s="106">
        <v>0.8</v>
      </c>
      <c r="BB31" s="105">
        <v>0.39</v>
      </c>
      <c r="BC31" s="106">
        <v>103</v>
      </c>
      <c r="BD31" s="105">
        <v>411.99400000000003</v>
      </c>
      <c r="BE31" s="104">
        <v>6531262</v>
      </c>
      <c r="BF31" s="105">
        <v>0.61029999402883495</v>
      </c>
      <c r="BG31" s="105">
        <v>35.299999237060497</v>
      </c>
      <c r="BH31" s="104">
        <v>9911</v>
      </c>
      <c r="BI31" s="104">
        <v>0</v>
      </c>
      <c r="BJ31" s="104">
        <v>0</v>
      </c>
      <c r="BK31" s="104">
        <v>47000</v>
      </c>
      <c r="BL31" s="104">
        <v>26210</v>
      </c>
      <c r="BM31" s="104">
        <v>0</v>
      </c>
      <c r="BN31" s="104">
        <v>124</v>
      </c>
      <c r="BO31" s="106">
        <v>20</v>
      </c>
      <c r="BP31" s="106">
        <v>8.3699999999999992</v>
      </c>
      <c r="BQ31" s="106">
        <v>11.8</v>
      </c>
      <c r="BR31" s="105">
        <v>3.7166666666666672</v>
      </c>
      <c r="BS31" s="105">
        <v>-0.58881372213363603</v>
      </c>
      <c r="BT31" s="104">
        <v>41</v>
      </c>
      <c r="BU31" s="106">
        <v>25.4737434387207</v>
      </c>
      <c r="BV31" s="105">
        <v>37.746700286865199</v>
      </c>
      <c r="BW31" s="105">
        <v>14</v>
      </c>
      <c r="BX31" s="105">
        <v>83.63</v>
      </c>
      <c r="BY31" s="104">
        <v>41000</v>
      </c>
      <c r="BZ31" s="106">
        <v>19.402090000000001</v>
      </c>
      <c r="CA31" s="106">
        <v>47.888129999999997</v>
      </c>
      <c r="CB31" s="105">
        <v>0.6</v>
      </c>
      <c r="CC31" s="104">
        <v>88</v>
      </c>
      <c r="CD31" s="105">
        <v>91</v>
      </c>
      <c r="CE31" s="105">
        <v>50</v>
      </c>
      <c r="CF31" s="105">
        <v>91</v>
      </c>
      <c r="CG31" s="105">
        <v>115.604331970215</v>
      </c>
      <c r="CH31" s="105">
        <v>371</v>
      </c>
      <c r="CI31" s="105"/>
      <c r="CJ31" s="104">
        <v>1975.03686523438</v>
      </c>
      <c r="CK31" s="104">
        <v>19751536</v>
      </c>
      <c r="CL31" s="104">
        <v>18078091</v>
      </c>
      <c r="CM31" s="104">
        <v>273600</v>
      </c>
      <c r="CN31" s="104"/>
    </row>
    <row r="32" spans="1:92" x14ac:dyDescent="0.25">
      <c r="A32" s="128" t="s">
        <v>51</v>
      </c>
      <c r="B32" s="107" t="s">
        <v>50</v>
      </c>
      <c r="C32" s="104">
        <v>15754.447576947368</v>
      </c>
      <c r="D32" s="104">
        <v>0</v>
      </c>
      <c r="E32" s="104">
        <v>18033.010999999999</v>
      </c>
      <c r="F32" s="104">
        <v>0</v>
      </c>
      <c r="G32" s="104">
        <v>0</v>
      </c>
      <c r="H32" s="104">
        <v>0</v>
      </c>
      <c r="I32" s="104">
        <v>0</v>
      </c>
      <c r="J32" s="104">
        <v>87500</v>
      </c>
      <c r="K32" s="105">
        <v>0.17100000000000001</v>
      </c>
      <c r="L32" s="105">
        <v>9.0909090909090898E-2</v>
      </c>
      <c r="M32" s="104">
        <v>3575718.5443899999</v>
      </c>
      <c r="N32" s="104">
        <v>328789.31109600002</v>
      </c>
      <c r="O32" s="104">
        <v>0</v>
      </c>
      <c r="P32" s="104">
        <v>1661951.5090099999</v>
      </c>
      <c r="Q32" s="104">
        <v>10857142</v>
      </c>
      <c r="R32" s="104">
        <v>0</v>
      </c>
      <c r="S32" s="104">
        <v>0</v>
      </c>
      <c r="T32" s="104">
        <v>9679260</v>
      </c>
      <c r="U32" s="104">
        <v>7853205</v>
      </c>
      <c r="V32" s="104">
        <v>5773104.5468699997</v>
      </c>
      <c r="W32" s="104"/>
      <c r="X32" s="104">
        <v>3568279.1392600001</v>
      </c>
      <c r="Y32" s="104"/>
      <c r="Z32" s="104">
        <v>10415576.757999999</v>
      </c>
      <c r="AA32" s="105">
        <v>435.17827102803739</v>
      </c>
      <c r="AB32" s="105">
        <v>5.700086340677391</v>
      </c>
      <c r="AC32" s="105">
        <v>13.032</v>
      </c>
      <c r="AD32" s="105">
        <v>4.8301933751014499</v>
      </c>
      <c r="AE32" s="105">
        <v>45.821199999999997</v>
      </c>
      <c r="AF32" s="105">
        <v>60.830550000000002</v>
      </c>
      <c r="AG32" s="105">
        <v>2.6215199999999999</v>
      </c>
      <c r="AH32" s="105">
        <v>6.1440999999999999</v>
      </c>
      <c r="AI32" s="104">
        <v>1976</v>
      </c>
      <c r="AJ32" s="104">
        <v>40</v>
      </c>
      <c r="AK32" s="106">
        <v>48.6</v>
      </c>
      <c r="AL32" s="105">
        <v>17.507000000000001</v>
      </c>
      <c r="AM32" s="105">
        <v>0.83505037671298732</v>
      </c>
      <c r="AN32" s="105">
        <v>0.66554884932184988</v>
      </c>
      <c r="AO32" s="104">
        <v>0</v>
      </c>
      <c r="AP32" s="104">
        <v>0</v>
      </c>
      <c r="AQ32" s="105">
        <v>0.41699999999999998</v>
      </c>
      <c r="AR32" s="105">
        <v>0.40392616391181901</v>
      </c>
      <c r="AS32" s="105">
        <v>202.37667400000001</v>
      </c>
      <c r="AT32" s="105">
        <v>558.58000000000004</v>
      </c>
      <c r="AU32" s="105">
        <v>210.9</v>
      </c>
      <c r="AV32" s="105">
        <v>13.5246829986572</v>
      </c>
      <c r="AW32" s="105">
        <v>1.06071</v>
      </c>
      <c r="AX32" s="106">
        <v>61.200000762939503</v>
      </c>
      <c r="AY32" s="106">
        <v>29.299999237060501</v>
      </c>
      <c r="AZ32" s="104">
        <v>114</v>
      </c>
      <c r="BA32" s="106">
        <v>1.1000000000000001</v>
      </c>
      <c r="BB32" s="105">
        <v>0.47</v>
      </c>
      <c r="BC32" s="106">
        <v>64</v>
      </c>
      <c r="BD32" s="105">
        <v>194.49700000000001</v>
      </c>
      <c r="BE32" s="104">
        <v>5340398</v>
      </c>
      <c r="BF32" s="105">
        <v>0.47066428181012998</v>
      </c>
      <c r="BG32" s="105">
        <v>33.360000610351598</v>
      </c>
      <c r="BH32" s="104">
        <v>810</v>
      </c>
      <c r="BI32" s="104">
        <v>27532</v>
      </c>
      <c r="BJ32" s="104">
        <v>0</v>
      </c>
      <c r="BK32" s="104">
        <v>49000</v>
      </c>
      <c r="BL32" s="104">
        <v>85169</v>
      </c>
      <c r="BM32" s="104">
        <v>45536</v>
      </c>
      <c r="BN32" s="104">
        <v>94</v>
      </c>
      <c r="BO32" s="106">
        <v>36.799999999999997</v>
      </c>
      <c r="BP32" s="106">
        <v>7.04</v>
      </c>
      <c r="BQ32" s="106">
        <v>8.3000000000000007</v>
      </c>
      <c r="BR32" s="105">
        <v>3.15</v>
      </c>
      <c r="BS32" s="105">
        <v>-1.33943200111389</v>
      </c>
      <c r="BT32" s="104">
        <v>17</v>
      </c>
      <c r="BU32" s="106">
        <v>9.3000001907348597</v>
      </c>
      <c r="BV32" s="105">
        <v>85.49609375</v>
      </c>
      <c r="BW32" s="105">
        <v>5.2</v>
      </c>
      <c r="BX32" s="105">
        <v>48.04</v>
      </c>
      <c r="BY32" s="104">
        <v>6000</v>
      </c>
      <c r="BZ32" s="106">
        <v>45.821199999999997</v>
      </c>
      <c r="CA32" s="106">
        <v>60.830550000000002</v>
      </c>
      <c r="CB32" s="105">
        <v>0.5</v>
      </c>
      <c r="CC32" s="104">
        <v>90</v>
      </c>
      <c r="CD32" s="105">
        <v>94</v>
      </c>
      <c r="CE32" s="105">
        <v>72</v>
      </c>
      <c r="CF32" s="105">
        <v>94</v>
      </c>
      <c r="CG32" s="105">
        <v>50.254230499267599</v>
      </c>
      <c r="CH32" s="105">
        <v>712</v>
      </c>
      <c r="CI32" s="105"/>
      <c r="CJ32" s="104">
        <v>742.796875</v>
      </c>
      <c r="CK32" s="104">
        <v>11175378</v>
      </c>
      <c r="CL32" s="104">
        <v>11162958</v>
      </c>
      <c r="CM32" s="104">
        <v>25680</v>
      </c>
      <c r="CN32" s="104"/>
    </row>
    <row r="33" spans="1:92" x14ac:dyDescent="0.25">
      <c r="A33" s="128" t="s">
        <v>829</v>
      </c>
      <c r="B33" s="107" t="s">
        <v>58</v>
      </c>
      <c r="C33" s="104">
        <v>0</v>
      </c>
      <c r="D33" s="104">
        <v>0</v>
      </c>
      <c r="E33" s="104" t="s">
        <v>441</v>
      </c>
      <c r="F33" s="104">
        <v>0</v>
      </c>
      <c r="G33" s="104">
        <v>0</v>
      </c>
      <c r="H33" s="104">
        <v>0</v>
      </c>
      <c r="I33" s="104">
        <v>0</v>
      </c>
      <c r="J33" s="104">
        <v>1142</v>
      </c>
      <c r="K33" s="105">
        <v>8.5999999999999993E-2</v>
      </c>
      <c r="L33" s="105">
        <v>0.42424242424242398</v>
      </c>
      <c r="M33" s="104">
        <v>131562.37040099999</v>
      </c>
      <c r="N33" s="104" t="s">
        <v>441</v>
      </c>
      <c r="O33" s="104" t="s">
        <v>441</v>
      </c>
      <c r="P33" s="104" t="s">
        <v>441</v>
      </c>
      <c r="Q33" s="104">
        <v>0</v>
      </c>
      <c r="R33" s="104">
        <v>0</v>
      </c>
      <c r="S33" s="104">
        <v>242118</v>
      </c>
      <c r="T33" s="104">
        <v>0</v>
      </c>
      <c r="U33" s="104">
        <v>0</v>
      </c>
      <c r="V33" s="104">
        <v>397172.76065299998</v>
      </c>
      <c r="W33" s="104"/>
      <c r="X33" s="104">
        <v>425331.23430399998</v>
      </c>
      <c r="Y33" s="104"/>
      <c r="Z33" s="104">
        <v>23942.1211129</v>
      </c>
      <c r="AA33" s="105">
        <v>134.92977667493795</v>
      </c>
      <c r="AB33" s="105">
        <v>1.8788897905291468</v>
      </c>
      <c r="AC33" s="105">
        <v>65.731999999999999</v>
      </c>
      <c r="AD33" s="105" t="s">
        <v>441</v>
      </c>
      <c r="AE33" s="105">
        <v>73.853790000000004</v>
      </c>
      <c r="AF33" s="105">
        <v>87.083209999999994</v>
      </c>
      <c r="AG33" s="105">
        <v>20.168880000000001</v>
      </c>
      <c r="AH33" s="105" t="s">
        <v>441</v>
      </c>
      <c r="AI33" s="104">
        <v>53</v>
      </c>
      <c r="AJ33" s="104">
        <v>80</v>
      </c>
      <c r="AK33" s="106" t="s">
        <v>441</v>
      </c>
      <c r="AL33" s="105">
        <v>9.5609999999999999</v>
      </c>
      <c r="AM33" s="105">
        <v>2.9439239428969053E-3</v>
      </c>
      <c r="AN33" s="105">
        <v>8.7649759099139649E-3</v>
      </c>
      <c r="AO33" s="104">
        <v>0</v>
      </c>
      <c r="AP33" s="104">
        <v>0</v>
      </c>
      <c r="AQ33" s="105">
        <v>0.65400000000000003</v>
      </c>
      <c r="AR33" s="105" t="s">
        <v>441</v>
      </c>
      <c r="AS33" s="105">
        <v>1.9173500000000001</v>
      </c>
      <c r="AT33" s="105">
        <v>75.86</v>
      </c>
      <c r="AU33" s="105">
        <v>93.93</v>
      </c>
      <c r="AV33" s="105">
        <v>7.2085700035095197</v>
      </c>
      <c r="AW33" s="105">
        <v>11.881790000000001</v>
      </c>
      <c r="AX33" s="106">
        <v>17.399999618530298</v>
      </c>
      <c r="AY33" s="106" t="s">
        <v>441</v>
      </c>
      <c r="AZ33" s="104">
        <v>134</v>
      </c>
      <c r="BA33" s="106">
        <v>0.8</v>
      </c>
      <c r="BB33" s="105">
        <v>0.38</v>
      </c>
      <c r="BC33" s="106">
        <v>0</v>
      </c>
      <c r="BD33" s="105">
        <v>2.9780000000000002</v>
      </c>
      <c r="BE33" s="104">
        <v>145562</v>
      </c>
      <c r="BF33" s="105" t="s">
        <v>441</v>
      </c>
      <c r="BG33" s="105">
        <v>47.189998626708999</v>
      </c>
      <c r="BH33" s="104">
        <v>0</v>
      </c>
      <c r="BI33" s="104">
        <v>0</v>
      </c>
      <c r="BJ33" s="104">
        <v>0</v>
      </c>
      <c r="BK33" s="215">
        <v>0</v>
      </c>
      <c r="BL33" s="215">
        <v>0</v>
      </c>
      <c r="BM33" s="215">
        <v>0</v>
      </c>
      <c r="BN33" s="104">
        <v>113</v>
      </c>
      <c r="BO33" s="106">
        <v>12.6</v>
      </c>
      <c r="BP33" s="106">
        <v>5.7</v>
      </c>
      <c r="BQ33" s="106">
        <v>5.4</v>
      </c>
      <c r="BR33" s="105">
        <v>3.65</v>
      </c>
      <c r="BS33" s="105">
        <v>0.156338796019554</v>
      </c>
      <c r="BT33" s="104">
        <v>57</v>
      </c>
      <c r="BU33" s="106">
        <v>92.913635253906307</v>
      </c>
      <c r="BV33" s="105">
        <v>88.465423583984403</v>
      </c>
      <c r="BW33" s="105">
        <v>50.3</v>
      </c>
      <c r="BX33" s="105">
        <v>122.02</v>
      </c>
      <c r="BY33" s="104">
        <v>2400</v>
      </c>
      <c r="BZ33" s="106">
        <v>73.853790000000004</v>
      </c>
      <c r="CA33" s="106">
        <v>87.083209999999994</v>
      </c>
      <c r="CB33" s="105">
        <v>7.694</v>
      </c>
      <c r="CC33" s="104">
        <v>96</v>
      </c>
      <c r="CD33" s="105">
        <v>96</v>
      </c>
      <c r="CE33" s="105">
        <v>95</v>
      </c>
      <c r="CF33" s="105" t="s">
        <v>441</v>
      </c>
      <c r="CG33" s="105">
        <v>347.64123535156301</v>
      </c>
      <c r="CH33" s="105">
        <v>42</v>
      </c>
      <c r="CI33" s="105"/>
      <c r="CJ33" s="104">
        <v>7494.71484375</v>
      </c>
      <c r="CK33" s="104">
        <v>543767</v>
      </c>
      <c r="CL33" s="104">
        <v>520502</v>
      </c>
      <c r="CM33" s="104">
        <v>4030</v>
      </c>
      <c r="CN33" s="104"/>
    </row>
    <row r="34" spans="1:92" x14ac:dyDescent="0.25">
      <c r="A34" s="128" t="s">
        <v>53</v>
      </c>
      <c r="B34" s="107" t="s">
        <v>52</v>
      </c>
      <c r="C34" s="104">
        <v>0</v>
      </c>
      <c r="D34" s="104">
        <v>0</v>
      </c>
      <c r="E34" s="104">
        <v>301299.88750000001</v>
      </c>
      <c r="F34" s="104">
        <v>11.125999999999999</v>
      </c>
      <c r="G34" s="104">
        <v>32353.851499999997</v>
      </c>
      <c r="H34" s="104">
        <v>549.67600000000004</v>
      </c>
      <c r="I34" s="104">
        <v>8677.773000000001</v>
      </c>
      <c r="J34" s="104">
        <v>258571</v>
      </c>
      <c r="K34" s="105">
        <v>0.17100000000000001</v>
      </c>
      <c r="L34" s="105">
        <v>6.0606060606060601E-2</v>
      </c>
      <c r="M34" s="104">
        <v>4816159.2911299998</v>
      </c>
      <c r="N34" s="104" t="s">
        <v>441</v>
      </c>
      <c r="O34" s="104" t="s">
        <v>441</v>
      </c>
      <c r="P34" s="104" t="s">
        <v>441</v>
      </c>
      <c r="Q34" s="104">
        <v>6988154</v>
      </c>
      <c r="R34" s="104">
        <v>6414847</v>
      </c>
      <c r="S34" s="104">
        <v>2489908</v>
      </c>
      <c r="T34" s="104">
        <v>10915377</v>
      </c>
      <c r="U34" s="104">
        <v>7851579</v>
      </c>
      <c r="V34" s="104">
        <v>15040704.0677</v>
      </c>
      <c r="W34" s="104"/>
      <c r="X34" s="104">
        <v>15371642.837300001</v>
      </c>
      <c r="Y34" s="104"/>
      <c r="Z34" s="104">
        <v>150334.201302</v>
      </c>
      <c r="AA34" s="105">
        <v>92.056412871062776</v>
      </c>
      <c r="AB34" s="105">
        <v>3.250250740213029</v>
      </c>
      <c r="AC34" s="105">
        <v>23.388000000000002</v>
      </c>
      <c r="AD34" s="105">
        <v>4.6118431303246599</v>
      </c>
      <c r="AE34" s="105">
        <v>59.226970000000001</v>
      </c>
      <c r="AF34" s="105">
        <v>78.510660000000001</v>
      </c>
      <c r="AG34" s="105">
        <v>31.749220000000001</v>
      </c>
      <c r="AH34" s="105">
        <v>66.228620000000006</v>
      </c>
      <c r="AI34" s="104">
        <v>12208</v>
      </c>
      <c r="AJ34" s="104">
        <v>40</v>
      </c>
      <c r="AK34" s="106">
        <v>47.7</v>
      </c>
      <c r="AL34" s="105">
        <v>10.798999999999999</v>
      </c>
      <c r="AM34" s="105">
        <v>0.36701175187069934</v>
      </c>
      <c r="AN34" s="105">
        <v>0.11231672255091502</v>
      </c>
      <c r="AO34" s="104">
        <v>0</v>
      </c>
      <c r="AP34" s="104">
        <v>0</v>
      </c>
      <c r="AQ34" s="105">
        <v>0.58199999999999996</v>
      </c>
      <c r="AR34" s="105">
        <v>0.14972650000000001</v>
      </c>
      <c r="AS34" s="105">
        <v>7.1678940000000004</v>
      </c>
      <c r="AT34" s="105">
        <v>477.98</v>
      </c>
      <c r="AU34" s="105">
        <v>595.85</v>
      </c>
      <c r="AV34" s="105">
        <v>4.0525074005126998</v>
      </c>
      <c r="AW34" s="105">
        <v>5.8430600000000004</v>
      </c>
      <c r="AX34" s="106">
        <v>29.200000762939499</v>
      </c>
      <c r="AY34" s="106">
        <v>23.899999618530298</v>
      </c>
      <c r="AZ34" s="104">
        <v>326</v>
      </c>
      <c r="BA34" s="106">
        <v>0.6</v>
      </c>
      <c r="BB34" s="105">
        <v>0.1</v>
      </c>
      <c r="BC34" s="106">
        <v>4</v>
      </c>
      <c r="BD34" s="105">
        <v>18.401</v>
      </c>
      <c r="BE34" s="104">
        <v>5298995</v>
      </c>
      <c r="BF34" s="105">
        <v>0.472925551633674</v>
      </c>
      <c r="BG34" s="105">
        <v>30.7600002288818</v>
      </c>
      <c r="BH34" s="104">
        <v>0</v>
      </c>
      <c r="BI34" s="104">
        <v>5817</v>
      </c>
      <c r="BJ34" s="104">
        <v>0</v>
      </c>
      <c r="BK34" s="104">
        <v>0</v>
      </c>
      <c r="BL34" s="104">
        <v>0</v>
      </c>
      <c r="BM34" s="104">
        <v>0</v>
      </c>
      <c r="BN34" s="104">
        <v>109</v>
      </c>
      <c r="BO34" s="106">
        <v>16.399999999999999</v>
      </c>
      <c r="BP34" s="106">
        <v>7.78</v>
      </c>
      <c r="BQ34" s="106">
        <v>4.7</v>
      </c>
      <c r="BR34" s="105">
        <v>2.2999999999999998</v>
      </c>
      <c r="BS34" s="105">
        <v>-0.65530812740325906</v>
      </c>
      <c r="BT34" s="104">
        <v>20</v>
      </c>
      <c r="BU34" s="106">
        <v>89.069999694824205</v>
      </c>
      <c r="BV34" s="105">
        <v>78.345939636230497</v>
      </c>
      <c r="BW34" s="105">
        <v>32.4</v>
      </c>
      <c r="BX34" s="105">
        <v>124.94</v>
      </c>
      <c r="BY34" s="104">
        <v>33000</v>
      </c>
      <c r="BZ34" s="106">
        <v>59.226970000000001</v>
      </c>
      <c r="CA34" s="106">
        <v>78.510660000000001</v>
      </c>
      <c r="CB34" s="105">
        <v>1.6819999999999999</v>
      </c>
      <c r="CC34" s="104">
        <v>84</v>
      </c>
      <c r="CD34" s="105">
        <v>90</v>
      </c>
      <c r="CE34" s="105">
        <v>58</v>
      </c>
      <c r="CF34" s="105">
        <v>87</v>
      </c>
      <c r="CG34" s="105">
        <v>228.57086181640599</v>
      </c>
      <c r="CH34" s="105">
        <v>161</v>
      </c>
      <c r="CI34" s="105"/>
      <c r="CJ34" s="104">
        <v>4354.07421875</v>
      </c>
      <c r="CK34" s="104">
        <v>16249798</v>
      </c>
      <c r="CL34" s="104">
        <v>15460764</v>
      </c>
      <c r="CM34" s="104">
        <v>176520</v>
      </c>
      <c r="CN34" s="104"/>
    </row>
    <row r="35" spans="1:92" x14ac:dyDescent="0.25">
      <c r="A35" s="128" t="s">
        <v>55</v>
      </c>
      <c r="B35" s="107" t="s">
        <v>54</v>
      </c>
      <c r="C35" s="104">
        <v>0</v>
      </c>
      <c r="D35" s="104">
        <v>0</v>
      </c>
      <c r="E35" s="104">
        <v>121963.73100000001</v>
      </c>
      <c r="F35" s="104">
        <v>0</v>
      </c>
      <c r="G35" s="104">
        <v>0</v>
      </c>
      <c r="H35" s="104">
        <v>0</v>
      </c>
      <c r="I35" s="104">
        <v>0</v>
      </c>
      <c r="J35" s="104">
        <v>5682</v>
      </c>
      <c r="K35" s="105">
        <v>0.114</v>
      </c>
      <c r="L35" s="105">
        <v>6.0606060606060601E-2</v>
      </c>
      <c r="M35" s="104">
        <v>10126381.6964</v>
      </c>
      <c r="N35" s="104">
        <v>2087440.26609</v>
      </c>
      <c r="O35" s="104">
        <v>1518024.19786</v>
      </c>
      <c r="P35" s="104">
        <v>4072793.4014499998</v>
      </c>
      <c r="Q35" s="104">
        <v>23209250</v>
      </c>
      <c r="R35" s="104">
        <v>0</v>
      </c>
      <c r="S35" s="104">
        <v>44579</v>
      </c>
      <c r="T35" s="104">
        <v>23085462</v>
      </c>
      <c r="U35" s="104">
        <v>14438945</v>
      </c>
      <c r="V35" s="104">
        <v>21688467.824000001</v>
      </c>
      <c r="W35" s="104"/>
      <c r="X35" s="104">
        <v>22509148.346700002</v>
      </c>
      <c r="Y35" s="104"/>
      <c r="Z35" s="104">
        <v>0</v>
      </c>
      <c r="AA35" s="105">
        <v>53.343988914979583</v>
      </c>
      <c r="AB35" s="105">
        <v>3.6769331516401866</v>
      </c>
      <c r="AC35" s="105">
        <v>56.374000000000002</v>
      </c>
      <c r="AD35" s="105">
        <v>4.9923419787069401</v>
      </c>
      <c r="AE35" s="105">
        <v>39.07555</v>
      </c>
      <c r="AF35" s="105">
        <v>60.384860000000003</v>
      </c>
      <c r="AG35" s="105">
        <v>6.9517100000000003</v>
      </c>
      <c r="AH35" s="105">
        <v>2.7349899999999998</v>
      </c>
      <c r="AI35" s="104">
        <v>4474</v>
      </c>
      <c r="AJ35" s="104">
        <v>40</v>
      </c>
      <c r="AK35" s="106">
        <v>21.7</v>
      </c>
      <c r="AL35" s="105">
        <v>15.683999999999999</v>
      </c>
      <c r="AM35" s="105">
        <v>0.94787165176522659</v>
      </c>
      <c r="AN35" s="105">
        <v>0.72360891736817645</v>
      </c>
      <c r="AO35" s="104">
        <v>0</v>
      </c>
      <c r="AP35" s="104">
        <v>0</v>
      </c>
      <c r="AQ35" s="105">
        <v>0.55600000000000005</v>
      </c>
      <c r="AR35" s="105">
        <v>0.26031300000000002</v>
      </c>
      <c r="AS35" s="105">
        <v>431.36956800000002</v>
      </c>
      <c r="AT35" s="105">
        <v>472.36</v>
      </c>
      <c r="AU35" s="105">
        <v>549.27</v>
      </c>
      <c r="AV35" s="105">
        <v>3.5392622947692902</v>
      </c>
      <c r="AW35" s="105">
        <v>0.90658000000000005</v>
      </c>
      <c r="AX35" s="106">
        <v>84</v>
      </c>
      <c r="AY35" s="106">
        <v>15.1000003814697</v>
      </c>
      <c r="AZ35" s="104">
        <v>194</v>
      </c>
      <c r="BA35" s="106">
        <v>3.8</v>
      </c>
      <c r="BB35" s="105">
        <v>2.0699999999999998</v>
      </c>
      <c r="BC35" s="106">
        <v>65</v>
      </c>
      <c r="BD35" s="105">
        <v>303.8</v>
      </c>
      <c r="BE35" s="104">
        <v>16222133</v>
      </c>
      <c r="BF35" s="105">
        <v>0.56880414271408397</v>
      </c>
      <c r="BG35" s="105">
        <v>46.540000915527301</v>
      </c>
      <c r="BH35" s="104">
        <v>12890</v>
      </c>
      <c r="BI35" s="104">
        <v>942</v>
      </c>
      <c r="BJ35" s="104">
        <v>0</v>
      </c>
      <c r="BK35" s="104">
        <v>668000</v>
      </c>
      <c r="BL35" s="104">
        <v>406778</v>
      </c>
      <c r="BM35" s="104">
        <v>0</v>
      </c>
      <c r="BN35" s="104">
        <v>123</v>
      </c>
      <c r="BO35" s="106">
        <v>9.9</v>
      </c>
      <c r="BP35" s="106">
        <v>7.81</v>
      </c>
      <c r="BQ35" s="106">
        <v>10</v>
      </c>
      <c r="BR35" s="105">
        <v>3.9666666666666663</v>
      </c>
      <c r="BS35" s="105">
        <v>-0.81979131698608398</v>
      </c>
      <c r="BT35" s="104">
        <v>25</v>
      </c>
      <c r="BU35" s="106">
        <v>61.4018745422363</v>
      </c>
      <c r="BV35" s="105">
        <v>74.985580444335895</v>
      </c>
      <c r="BW35" s="105">
        <v>25</v>
      </c>
      <c r="BX35" s="105">
        <v>68.11</v>
      </c>
      <c r="BY35" s="104">
        <v>37000</v>
      </c>
      <c r="BZ35" s="106">
        <v>39.07555</v>
      </c>
      <c r="CA35" s="106">
        <v>60.384860000000003</v>
      </c>
      <c r="CB35" s="105">
        <v>0.89800000000000002</v>
      </c>
      <c r="CC35" s="104">
        <v>77</v>
      </c>
      <c r="CD35" s="105">
        <v>85</v>
      </c>
      <c r="CE35" s="105" t="s">
        <v>441</v>
      </c>
      <c r="CF35" s="105">
        <v>84</v>
      </c>
      <c r="CG35" s="105">
        <v>169.288818359375</v>
      </c>
      <c r="CH35" s="105">
        <v>596</v>
      </c>
      <c r="CI35" s="105"/>
      <c r="CJ35" s="104">
        <v>3771.05200195313</v>
      </c>
      <c r="CK35" s="104">
        <v>25216236</v>
      </c>
      <c r="CL35" s="104">
        <v>23371047</v>
      </c>
      <c r="CM35" s="104">
        <v>472710</v>
      </c>
      <c r="CN35" s="104"/>
    </row>
    <row r="36" spans="1:92" x14ac:dyDescent="0.25">
      <c r="A36" s="128" t="s">
        <v>57</v>
      </c>
      <c r="B36" s="107" t="s">
        <v>56</v>
      </c>
      <c r="C36" s="104">
        <v>22847.732763578948</v>
      </c>
      <c r="D36" s="104">
        <v>1068.8385407810526</v>
      </c>
      <c r="E36" s="104">
        <v>95354.708499999993</v>
      </c>
      <c r="F36" s="104">
        <v>144.80199999999999</v>
      </c>
      <c r="G36" s="104">
        <v>24069.913</v>
      </c>
      <c r="H36" s="104">
        <v>733.82550000000003</v>
      </c>
      <c r="I36" s="104">
        <v>55.944000000000003</v>
      </c>
      <c r="J36" s="104">
        <v>857</v>
      </c>
      <c r="K36" s="105">
        <v>5.7000000000000002E-2</v>
      </c>
      <c r="L36" s="105">
        <v>0.21212121212121199</v>
      </c>
      <c r="M36" s="104" t="s">
        <v>441</v>
      </c>
      <c r="N36" s="104" t="s">
        <v>441</v>
      </c>
      <c r="O36" s="104" t="s">
        <v>441</v>
      </c>
      <c r="P36" s="104" t="s">
        <v>441</v>
      </c>
      <c r="Q36" s="104">
        <v>0</v>
      </c>
      <c r="R36" s="104">
        <v>0</v>
      </c>
      <c r="S36" s="104">
        <v>0</v>
      </c>
      <c r="T36" s="104">
        <v>0</v>
      </c>
      <c r="U36" s="104">
        <v>0</v>
      </c>
      <c r="V36" s="104">
        <v>0</v>
      </c>
      <c r="W36" s="104"/>
      <c r="X36" s="104">
        <v>0</v>
      </c>
      <c r="Y36" s="104"/>
      <c r="Z36" s="104">
        <v>6820097.6172500001</v>
      </c>
      <c r="AA36" s="105">
        <v>4.0753082143198833</v>
      </c>
      <c r="AB36" s="105">
        <v>1.4842023565811417</v>
      </c>
      <c r="AC36" s="105">
        <v>81.411000000000001</v>
      </c>
      <c r="AD36" s="105">
        <v>4.9329196335327401</v>
      </c>
      <c r="AE36" s="105">
        <v>99.286010000000005</v>
      </c>
      <c r="AF36" s="105">
        <v>99.436239999999998</v>
      </c>
      <c r="AG36" s="105">
        <v>0</v>
      </c>
      <c r="AH36" s="105" t="s">
        <v>441</v>
      </c>
      <c r="AI36" s="104">
        <v>30805</v>
      </c>
      <c r="AJ36" s="104">
        <v>100</v>
      </c>
      <c r="AK36" s="106">
        <v>0.01</v>
      </c>
      <c r="AL36" s="105">
        <v>5.2919999999999998</v>
      </c>
      <c r="AM36" s="105">
        <v>2.0130695544655755E-2</v>
      </c>
      <c r="AN36" s="105">
        <v>7.0430504217092113E-3</v>
      </c>
      <c r="AO36" s="104">
        <v>0</v>
      </c>
      <c r="AP36" s="104">
        <v>0</v>
      </c>
      <c r="AQ36" s="105">
        <v>0.92600000000000005</v>
      </c>
      <c r="AR36" s="105" t="s">
        <v>441</v>
      </c>
      <c r="AS36" s="105">
        <v>0.05</v>
      </c>
      <c r="AT36" s="105">
        <v>0</v>
      </c>
      <c r="AU36" s="105">
        <v>0</v>
      </c>
      <c r="AV36" s="105" t="s">
        <v>441</v>
      </c>
      <c r="AW36" s="105">
        <v>8.1199999999999994E-2</v>
      </c>
      <c r="AX36" s="106">
        <v>5.0999999046325701</v>
      </c>
      <c r="AY36" s="106" t="s">
        <v>441</v>
      </c>
      <c r="AZ36" s="104">
        <v>5.5</v>
      </c>
      <c r="BA36" s="106" t="s">
        <v>441</v>
      </c>
      <c r="BB36" s="105" t="s">
        <v>441</v>
      </c>
      <c r="BC36" s="106" t="s">
        <v>441</v>
      </c>
      <c r="BD36" s="105" t="s">
        <v>441</v>
      </c>
      <c r="BE36" s="104">
        <v>5</v>
      </c>
      <c r="BF36" s="105">
        <v>9.2144454560170799E-2</v>
      </c>
      <c r="BG36" s="105">
        <v>33.680000305175803</v>
      </c>
      <c r="BH36" s="104">
        <v>62554</v>
      </c>
      <c r="BI36" s="104">
        <v>7930</v>
      </c>
      <c r="BJ36" s="104">
        <v>19500</v>
      </c>
      <c r="BK36" s="104">
        <v>0</v>
      </c>
      <c r="BL36" s="104">
        <v>192915</v>
      </c>
      <c r="BM36" s="104">
        <v>0</v>
      </c>
      <c r="BN36" s="104">
        <v>141</v>
      </c>
      <c r="BO36" s="106">
        <v>2.4</v>
      </c>
      <c r="BP36" s="106">
        <v>1.25</v>
      </c>
      <c r="BQ36" s="106">
        <v>7.1</v>
      </c>
      <c r="BR36" s="105">
        <v>3.8666666666666671</v>
      </c>
      <c r="BS36" s="105">
        <v>1.8542109727859499</v>
      </c>
      <c r="BT36" s="104">
        <v>81</v>
      </c>
      <c r="BU36" s="106">
        <v>100</v>
      </c>
      <c r="BV36" s="105" t="s">
        <v>441</v>
      </c>
      <c r="BW36" s="105">
        <v>89.8</v>
      </c>
      <c r="BX36" s="105">
        <v>84.06</v>
      </c>
      <c r="BY36" s="104">
        <v>1200000</v>
      </c>
      <c r="BZ36" s="106">
        <v>99.286010000000005</v>
      </c>
      <c r="CA36" s="106">
        <v>99.436239999999998</v>
      </c>
      <c r="CB36" s="105">
        <v>26.102</v>
      </c>
      <c r="CC36" s="104">
        <v>89</v>
      </c>
      <c r="CD36" s="105">
        <v>91</v>
      </c>
      <c r="CE36" s="105">
        <v>86</v>
      </c>
      <c r="CF36" s="105">
        <v>79</v>
      </c>
      <c r="CG36" s="105">
        <v>4718.296875</v>
      </c>
      <c r="CH36" s="105">
        <v>7</v>
      </c>
      <c r="CI36" s="105"/>
      <c r="CJ36" s="104">
        <v>47870.7265625</v>
      </c>
      <c r="CK36" s="104">
        <v>37058856</v>
      </c>
      <c r="CL36" s="104">
        <v>35922368</v>
      </c>
      <c r="CM36" s="104">
        <v>9093510</v>
      </c>
      <c r="CN36" s="104"/>
    </row>
    <row r="37" spans="1:92" x14ac:dyDescent="0.25">
      <c r="A37" s="128" t="s">
        <v>60</v>
      </c>
      <c r="B37" s="107" t="s">
        <v>59</v>
      </c>
      <c r="C37" s="104">
        <v>0</v>
      </c>
      <c r="D37" s="104">
        <v>0</v>
      </c>
      <c r="E37" s="104">
        <v>37207.945000000007</v>
      </c>
      <c r="F37" s="104">
        <v>0</v>
      </c>
      <c r="G37" s="104">
        <v>0</v>
      </c>
      <c r="H37" s="104">
        <v>0</v>
      </c>
      <c r="I37" s="104">
        <v>0</v>
      </c>
      <c r="J37" s="104">
        <v>0</v>
      </c>
      <c r="K37" s="105">
        <v>0</v>
      </c>
      <c r="L37" s="105">
        <v>3.03030303030303E-2</v>
      </c>
      <c r="M37" s="104">
        <v>1562833.67206</v>
      </c>
      <c r="N37" s="104">
        <v>871333.91859200003</v>
      </c>
      <c r="O37" s="104">
        <v>2396.0829372399999</v>
      </c>
      <c r="P37" s="104">
        <v>932593.216503</v>
      </c>
      <c r="Q37" s="104">
        <v>4908689</v>
      </c>
      <c r="R37" s="104">
        <v>0</v>
      </c>
      <c r="S37" s="104">
        <v>4048</v>
      </c>
      <c r="T37" s="104">
        <v>4904641</v>
      </c>
      <c r="U37" s="104">
        <v>4762754</v>
      </c>
      <c r="V37" s="104">
        <v>4871356.9110599998</v>
      </c>
      <c r="W37" s="104"/>
      <c r="X37" s="104">
        <v>4893772.8100100001</v>
      </c>
      <c r="Y37" s="104"/>
      <c r="Z37" s="104">
        <v>0</v>
      </c>
      <c r="AA37" s="105">
        <v>7.4904122122700567</v>
      </c>
      <c r="AB37" s="105">
        <v>2.4517361136075317</v>
      </c>
      <c r="AC37" s="105">
        <v>41.363999999999997</v>
      </c>
      <c r="AD37" s="105">
        <v>0</v>
      </c>
      <c r="AE37" s="105">
        <v>25.319669999999999</v>
      </c>
      <c r="AF37" s="105">
        <v>46.333759999999998</v>
      </c>
      <c r="AG37" s="105">
        <v>23.75217</v>
      </c>
      <c r="AH37" s="105">
        <v>16.602969999999999</v>
      </c>
      <c r="AI37" s="104">
        <v>259</v>
      </c>
      <c r="AJ37" s="104">
        <v>0</v>
      </c>
      <c r="AK37" s="106">
        <v>97.5</v>
      </c>
      <c r="AL37" s="105">
        <v>15.401999999999999</v>
      </c>
      <c r="AM37" s="105">
        <v>0.91610491122421256</v>
      </c>
      <c r="AN37" s="105">
        <v>0.5226597491910242</v>
      </c>
      <c r="AO37" s="104">
        <v>5</v>
      </c>
      <c r="AP37" s="104">
        <v>0</v>
      </c>
      <c r="AQ37" s="105">
        <v>0.36699999999999999</v>
      </c>
      <c r="AR37" s="105">
        <v>0.42433470000000001</v>
      </c>
      <c r="AS37" s="105">
        <v>784.100325</v>
      </c>
      <c r="AT37" s="105">
        <v>255.54</v>
      </c>
      <c r="AU37" s="105">
        <v>248.56</v>
      </c>
      <c r="AV37" s="105">
        <v>25.9820346832275</v>
      </c>
      <c r="AW37" s="105" t="s">
        <v>441</v>
      </c>
      <c r="AX37" s="106">
        <v>121.5</v>
      </c>
      <c r="AY37" s="106">
        <v>23.5</v>
      </c>
      <c r="AZ37" s="104">
        <v>423</v>
      </c>
      <c r="BA37" s="106">
        <v>4</v>
      </c>
      <c r="BB37" s="105">
        <v>3.01</v>
      </c>
      <c r="BC37" s="106">
        <v>115</v>
      </c>
      <c r="BD37" s="105">
        <v>387.31799999999998</v>
      </c>
      <c r="BE37" s="104">
        <v>3765243</v>
      </c>
      <c r="BF37" s="105">
        <v>0.67335567174965105</v>
      </c>
      <c r="BG37" s="105">
        <v>56.240001678466797</v>
      </c>
      <c r="BH37" s="104">
        <v>5440</v>
      </c>
      <c r="BI37" s="104">
        <v>119</v>
      </c>
      <c r="BJ37" s="104">
        <v>0</v>
      </c>
      <c r="BK37" s="104">
        <v>0</v>
      </c>
      <c r="BL37" s="104">
        <v>8429</v>
      </c>
      <c r="BM37" s="104">
        <v>35182</v>
      </c>
      <c r="BN37" s="104">
        <v>81</v>
      </c>
      <c r="BO37" s="106">
        <v>59.6</v>
      </c>
      <c r="BP37" s="106" t="s">
        <v>441</v>
      </c>
      <c r="BQ37" s="106" t="s">
        <v>441</v>
      </c>
      <c r="BR37" s="105" t="s">
        <v>441</v>
      </c>
      <c r="BS37" s="105">
        <v>-1.77005803585052</v>
      </c>
      <c r="BT37" s="104">
        <v>26</v>
      </c>
      <c r="BU37" s="106">
        <v>29.982038497924801</v>
      </c>
      <c r="BV37" s="105">
        <v>36.752609252929702</v>
      </c>
      <c r="BW37" s="105">
        <v>4</v>
      </c>
      <c r="BX37" s="105">
        <v>25.49</v>
      </c>
      <c r="BY37" s="104">
        <v>30000</v>
      </c>
      <c r="BZ37" s="106">
        <v>25.319669999999999</v>
      </c>
      <c r="CA37" s="106">
        <v>46.333759999999998</v>
      </c>
      <c r="CB37" s="105">
        <v>0.629</v>
      </c>
      <c r="CC37" s="104">
        <v>49</v>
      </c>
      <c r="CD37" s="105">
        <v>47</v>
      </c>
      <c r="CE37" s="105" t="s">
        <v>441</v>
      </c>
      <c r="CF37" s="105">
        <v>47</v>
      </c>
      <c r="CG37" s="105">
        <v>29.907772064208999</v>
      </c>
      <c r="CH37" s="105">
        <v>882</v>
      </c>
      <c r="CI37" s="105"/>
      <c r="CJ37" s="104">
        <v>871.52142333984398</v>
      </c>
      <c r="CK37" s="104">
        <v>4666377</v>
      </c>
      <c r="CL37" s="104">
        <v>4912660</v>
      </c>
      <c r="CM37" s="104">
        <v>622980</v>
      </c>
      <c r="CN37" s="104"/>
    </row>
    <row r="38" spans="1:92" x14ac:dyDescent="0.25">
      <c r="A38" s="128" t="s">
        <v>62</v>
      </c>
      <c r="B38" s="107" t="s">
        <v>61</v>
      </c>
      <c r="C38" s="104">
        <v>0</v>
      </c>
      <c r="D38" s="104">
        <v>0</v>
      </c>
      <c r="E38" s="104">
        <v>147350.614</v>
      </c>
      <c r="F38" s="104">
        <v>0</v>
      </c>
      <c r="G38" s="104">
        <v>0</v>
      </c>
      <c r="H38" s="104">
        <v>0</v>
      </c>
      <c r="I38" s="104">
        <v>0</v>
      </c>
      <c r="J38" s="104">
        <v>209794</v>
      </c>
      <c r="K38" s="105">
        <v>0.17100000000000001</v>
      </c>
      <c r="L38" s="105">
        <v>0.12121212121212099</v>
      </c>
      <c r="M38" s="104">
        <v>5568383.0383299999</v>
      </c>
      <c r="N38" s="104">
        <v>0</v>
      </c>
      <c r="O38" s="104">
        <v>4104.20488071</v>
      </c>
      <c r="P38" s="104">
        <v>0</v>
      </c>
      <c r="Q38" s="104">
        <v>13988857</v>
      </c>
      <c r="R38" s="104">
        <v>0</v>
      </c>
      <c r="S38" s="104">
        <v>791780</v>
      </c>
      <c r="T38" s="104">
        <v>13197077</v>
      </c>
      <c r="U38" s="104">
        <v>1223125</v>
      </c>
      <c r="V38" s="104">
        <v>13702384.1369</v>
      </c>
      <c r="W38" s="104"/>
      <c r="X38" s="104">
        <v>12504915.202299999</v>
      </c>
      <c r="Y38" s="104"/>
      <c r="Z38" s="104">
        <v>0</v>
      </c>
      <c r="AA38" s="105">
        <v>12.291733640406607</v>
      </c>
      <c r="AB38" s="105">
        <v>3.8990883429378531</v>
      </c>
      <c r="AC38" s="105">
        <v>23.059000000000001</v>
      </c>
      <c r="AD38" s="105">
        <v>5.7771795342327703</v>
      </c>
      <c r="AE38" s="105">
        <v>8.3424800000000001</v>
      </c>
      <c r="AF38" s="105">
        <v>38.700600000000001</v>
      </c>
      <c r="AG38" s="105">
        <v>66.989289999999997</v>
      </c>
      <c r="AH38" s="105">
        <v>5.8180899999999998</v>
      </c>
      <c r="AI38" s="104">
        <v>868</v>
      </c>
      <c r="AJ38" s="104">
        <v>20</v>
      </c>
      <c r="AK38" s="106">
        <v>87</v>
      </c>
      <c r="AL38" s="105">
        <v>18.007999999999999</v>
      </c>
      <c r="AM38" s="105">
        <v>0.94565313332535783</v>
      </c>
      <c r="AN38" s="105">
        <v>0.93707943709258068</v>
      </c>
      <c r="AO38" s="104">
        <v>0</v>
      </c>
      <c r="AP38" s="104">
        <v>0</v>
      </c>
      <c r="AQ38" s="105">
        <v>0.40400000000000003</v>
      </c>
      <c r="AR38" s="105">
        <v>0.534781813621521</v>
      </c>
      <c r="AS38" s="105">
        <v>756.808132</v>
      </c>
      <c r="AT38" s="105">
        <v>176.17</v>
      </c>
      <c r="AU38" s="105">
        <v>228.79</v>
      </c>
      <c r="AV38" s="105">
        <v>6.6507644653320304</v>
      </c>
      <c r="AW38" s="105" t="s">
        <v>441</v>
      </c>
      <c r="AX38" s="106">
        <v>123.199996948242</v>
      </c>
      <c r="AY38" s="106">
        <v>28.799999237060501</v>
      </c>
      <c r="AZ38" s="104">
        <v>154</v>
      </c>
      <c r="BA38" s="106">
        <v>1.3</v>
      </c>
      <c r="BB38" s="105">
        <v>0.67</v>
      </c>
      <c r="BC38" s="106">
        <v>153</v>
      </c>
      <c r="BD38" s="105">
        <v>188.608</v>
      </c>
      <c r="BE38" s="104">
        <v>6222557</v>
      </c>
      <c r="BF38" s="105">
        <v>0.708284808232301</v>
      </c>
      <c r="BG38" s="105">
        <v>43.319999694824197</v>
      </c>
      <c r="BH38" s="104">
        <v>1887452</v>
      </c>
      <c r="BI38" s="104">
        <v>4227</v>
      </c>
      <c r="BJ38" s="104">
        <v>0</v>
      </c>
      <c r="BK38" s="104">
        <v>90000</v>
      </c>
      <c r="BL38" s="104">
        <v>460846</v>
      </c>
      <c r="BM38" s="104">
        <v>6351</v>
      </c>
      <c r="BN38" s="104">
        <v>98</v>
      </c>
      <c r="BO38" s="106">
        <v>37.5</v>
      </c>
      <c r="BP38" s="106">
        <v>8.0299999999999994</v>
      </c>
      <c r="BQ38" s="106" t="s">
        <v>441</v>
      </c>
      <c r="BR38" s="105" t="s">
        <v>441</v>
      </c>
      <c r="BS38" s="105">
        <v>-1.46104204654694</v>
      </c>
      <c r="BT38" s="104">
        <v>19</v>
      </c>
      <c r="BU38" s="106">
        <v>10.876416206359901</v>
      </c>
      <c r="BV38" s="105">
        <v>22.311550140380898</v>
      </c>
      <c r="BW38" s="105">
        <v>5</v>
      </c>
      <c r="BX38" s="105">
        <v>44.48</v>
      </c>
      <c r="BY38" s="104">
        <v>31000</v>
      </c>
      <c r="BZ38" s="106">
        <v>8.3424800000000001</v>
      </c>
      <c r="CA38" s="106">
        <v>38.700600000000001</v>
      </c>
      <c r="CB38" s="105">
        <v>0.47499999999999998</v>
      </c>
      <c r="CC38" s="104">
        <v>37</v>
      </c>
      <c r="CD38" s="105">
        <v>46</v>
      </c>
      <c r="CE38" s="105" t="s">
        <v>441</v>
      </c>
      <c r="CF38" s="105" t="s">
        <v>441</v>
      </c>
      <c r="CG38" s="105">
        <v>94.954780578613295</v>
      </c>
      <c r="CH38" s="105">
        <v>856</v>
      </c>
      <c r="CI38" s="105"/>
      <c r="CJ38" s="104">
        <v>1964.78723144531</v>
      </c>
      <c r="CK38" s="104">
        <v>15477751</v>
      </c>
      <c r="CL38" s="104">
        <v>14012920</v>
      </c>
      <c r="CM38" s="104">
        <v>1259200</v>
      </c>
      <c r="CN38" s="104"/>
    </row>
    <row r="39" spans="1:92" x14ac:dyDescent="0.25">
      <c r="A39" s="128" t="s">
        <v>64</v>
      </c>
      <c r="B39" s="107" t="s">
        <v>63</v>
      </c>
      <c r="C39" s="104">
        <v>37295.065711789473</v>
      </c>
      <c r="D39" s="104">
        <v>36854.308565684209</v>
      </c>
      <c r="E39" s="104">
        <v>82456.862999999983</v>
      </c>
      <c r="F39" s="104">
        <v>1189.386</v>
      </c>
      <c r="G39" s="104">
        <v>0</v>
      </c>
      <c r="H39" s="104">
        <v>0</v>
      </c>
      <c r="I39" s="104">
        <v>0</v>
      </c>
      <c r="J39" s="104">
        <v>0</v>
      </c>
      <c r="K39" s="105">
        <v>2.9000000000000001E-2</v>
      </c>
      <c r="L39" s="105">
        <v>0</v>
      </c>
      <c r="M39" s="104" t="s">
        <v>441</v>
      </c>
      <c r="N39" s="104" t="s">
        <v>441</v>
      </c>
      <c r="O39" s="104" t="s">
        <v>441</v>
      </c>
      <c r="P39" s="104" t="s">
        <v>441</v>
      </c>
      <c r="Q39" s="104">
        <v>0</v>
      </c>
      <c r="R39" s="104">
        <v>0</v>
      </c>
      <c r="S39" s="104">
        <v>0</v>
      </c>
      <c r="T39" s="104">
        <v>0</v>
      </c>
      <c r="U39" s="104">
        <v>0</v>
      </c>
      <c r="V39" s="104">
        <v>563739.74293099996</v>
      </c>
      <c r="W39" s="104"/>
      <c r="X39" s="104">
        <v>4122.7771797200003</v>
      </c>
      <c r="Y39" s="104"/>
      <c r="Z39" s="104">
        <v>7179617.2542199995</v>
      </c>
      <c r="AA39" s="105">
        <v>25.189446066651886</v>
      </c>
      <c r="AB39" s="105">
        <v>1.4755584468350913</v>
      </c>
      <c r="AC39" s="105">
        <v>87.563999999999993</v>
      </c>
      <c r="AD39" s="105" t="s">
        <v>441</v>
      </c>
      <c r="AE39" s="105">
        <v>100</v>
      </c>
      <c r="AF39" s="105">
        <v>99.832789999999989</v>
      </c>
      <c r="AG39" s="105">
        <v>0</v>
      </c>
      <c r="AH39" s="105" t="s">
        <v>441</v>
      </c>
      <c r="AI39" s="104">
        <v>1653</v>
      </c>
      <c r="AJ39" s="104">
        <v>100</v>
      </c>
      <c r="AK39" s="106">
        <v>9</v>
      </c>
      <c r="AL39" s="105">
        <v>6.242</v>
      </c>
      <c r="AM39" s="105">
        <v>0.17259504893482885</v>
      </c>
      <c r="AN39" s="105">
        <v>0.11709042584774207</v>
      </c>
      <c r="AO39" s="104">
        <v>0</v>
      </c>
      <c r="AP39" s="104">
        <v>0</v>
      </c>
      <c r="AQ39" s="105">
        <v>0.84299999999999997</v>
      </c>
      <c r="AR39" s="105" t="s">
        <v>441</v>
      </c>
      <c r="AS39" s="105">
        <v>12.386841</v>
      </c>
      <c r="AT39" s="105">
        <v>159.55000000000001</v>
      </c>
      <c r="AU39" s="105">
        <v>47.79</v>
      </c>
      <c r="AV39" s="105">
        <v>2.6085577905178101E-2</v>
      </c>
      <c r="AW39" s="105">
        <v>1.6109999999999999E-2</v>
      </c>
      <c r="AX39" s="106">
        <v>7.4000000953674299</v>
      </c>
      <c r="AY39" s="106">
        <v>0.5</v>
      </c>
      <c r="AZ39" s="104">
        <v>17</v>
      </c>
      <c r="BA39" s="106">
        <v>0.5</v>
      </c>
      <c r="BB39" s="105">
        <v>0.62</v>
      </c>
      <c r="BC39" s="106" t="s">
        <v>441</v>
      </c>
      <c r="BD39" s="105" t="s">
        <v>441</v>
      </c>
      <c r="BE39" s="104">
        <v>15</v>
      </c>
      <c r="BF39" s="105">
        <v>0.319304875870974</v>
      </c>
      <c r="BG39" s="105">
        <v>46.6</v>
      </c>
      <c r="BH39" s="104">
        <v>14989</v>
      </c>
      <c r="BI39" s="104">
        <v>0</v>
      </c>
      <c r="BJ39" s="104">
        <v>600</v>
      </c>
      <c r="BK39" s="104">
        <v>0</v>
      </c>
      <c r="BL39" s="104">
        <v>14045</v>
      </c>
      <c r="BM39" s="104">
        <v>0</v>
      </c>
      <c r="BN39" s="104">
        <v>126</v>
      </c>
      <c r="BO39" s="106">
        <v>2.7</v>
      </c>
      <c r="BP39" s="106">
        <v>2.62</v>
      </c>
      <c r="BQ39" s="106">
        <v>7.4</v>
      </c>
      <c r="BR39" s="105">
        <v>3.7166666666666672</v>
      </c>
      <c r="BS39" s="105">
        <v>0.85137552022934004</v>
      </c>
      <c r="BT39" s="104">
        <v>67</v>
      </c>
      <c r="BU39" s="106">
        <v>100</v>
      </c>
      <c r="BV39" s="105">
        <v>96.627548217773395</v>
      </c>
      <c r="BW39" s="105">
        <v>66</v>
      </c>
      <c r="BX39" s="105">
        <v>127.12</v>
      </c>
      <c r="BY39" s="104">
        <v>150000</v>
      </c>
      <c r="BZ39" s="106">
        <v>100</v>
      </c>
      <c r="CA39" s="106">
        <v>99.832789999999989</v>
      </c>
      <c r="CB39" s="105">
        <v>10.8</v>
      </c>
      <c r="CC39" s="104">
        <v>93</v>
      </c>
      <c r="CD39" s="105">
        <v>95</v>
      </c>
      <c r="CE39" s="105">
        <v>87</v>
      </c>
      <c r="CF39" s="105">
        <v>90</v>
      </c>
      <c r="CG39" s="105">
        <v>2002.00842285156</v>
      </c>
      <c r="CH39" s="105">
        <v>22</v>
      </c>
      <c r="CI39" s="105"/>
      <c r="CJ39" s="104">
        <v>25283.927734375</v>
      </c>
      <c r="CK39" s="104">
        <v>18729160</v>
      </c>
      <c r="CL39" s="104">
        <v>17946833</v>
      </c>
      <c r="CM39" s="104">
        <v>743532</v>
      </c>
      <c r="CN39" s="104"/>
    </row>
    <row r="40" spans="1:92" x14ac:dyDescent="0.25">
      <c r="A40" s="128" t="s">
        <v>376</v>
      </c>
      <c r="B40" s="107" t="s">
        <v>65</v>
      </c>
      <c r="C40" s="104">
        <v>849768.03284842102</v>
      </c>
      <c r="D40" s="104">
        <v>4068.1998032631577</v>
      </c>
      <c r="E40" s="104">
        <v>9235558.7504999992</v>
      </c>
      <c r="F40" s="104">
        <v>16377.686000000002</v>
      </c>
      <c r="G40" s="104">
        <v>10141603.364</v>
      </c>
      <c r="H40" s="104">
        <v>2977721.6014999999</v>
      </c>
      <c r="I40" s="104">
        <v>2163500.8710000003</v>
      </c>
      <c r="J40" s="104">
        <v>14400000</v>
      </c>
      <c r="K40" s="105">
        <v>0.94299999999999995</v>
      </c>
      <c r="L40" s="105">
        <v>0</v>
      </c>
      <c r="M40" s="104">
        <v>54959139.070699997</v>
      </c>
      <c r="N40" s="104" t="s">
        <v>441</v>
      </c>
      <c r="O40" s="104" t="s">
        <v>441</v>
      </c>
      <c r="P40" s="104" t="s">
        <v>441</v>
      </c>
      <c r="Q40" s="104">
        <v>502132273</v>
      </c>
      <c r="R40" s="104">
        <v>45806150</v>
      </c>
      <c r="S40" s="104">
        <v>17645807</v>
      </c>
      <c r="T40" s="104">
        <v>6562190</v>
      </c>
      <c r="U40" s="104">
        <v>185815062</v>
      </c>
      <c r="V40" s="104">
        <v>776591502.07700002</v>
      </c>
      <c r="W40" s="104"/>
      <c r="X40" s="104">
        <v>345781873.16299999</v>
      </c>
      <c r="Y40" s="104"/>
      <c r="Z40" s="104">
        <v>187522087.45199999</v>
      </c>
      <c r="AA40" s="105">
        <v>148.34883327066609</v>
      </c>
      <c r="AB40" s="105">
        <v>2.4916282014058759</v>
      </c>
      <c r="AC40" s="105">
        <v>59.152000000000001</v>
      </c>
      <c r="AD40" s="105" t="s">
        <v>441</v>
      </c>
      <c r="AE40" s="105">
        <v>84.76079</v>
      </c>
      <c r="AF40" s="105">
        <v>92.846140000000005</v>
      </c>
      <c r="AG40" s="105">
        <v>0.22636000000000001</v>
      </c>
      <c r="AH40" s="105" t="s">
        <v>441</v>
      </c>
      <c r="AI40" s="104" t="s">
        <v>441</v>
      </c>
      <c r="AJ40" s="104">
        <v>100</v>
      </c>
      <c r="AK40" s="106">
        <v>25.2</v>
      </c>
      <c r="AL40" s="105">
        <v>5.931</v>
      </c>
      <c r="AM40" s="105">
        <v>0.82266666850893544</v>
      </c>
      <c r="AN40" s="105">
        <v>0.70121353928982844</v>
      </c>
      <c r="AO40" s="104">
        <v>0</v>
      </c>
      <c r="AP40" s="104">
        <v>0</v>
      </c>
      <c r="AQ40" s="105">
        <v>0.752</v>
      </c>
      <c r="AR40" s="105">
        <v>2.2642599999999999E-2</v>
      </c>
      <c r="AS40" s="105">
        <v>0.33161200000000002</v>
      </c>
      <c r="AT40" s="105">
        <v>-215.53</v>
      </c>
      <c r="AU40" s="105">
        <v>-440.36</v>
      </c>
      <c r="AV40" s="105">
        <v>-8.5613084957003593E-3</v>
      </c>
      <c r="AW40" s="105">
        <v>0.23424</v>
      </c>
      <c r="AX40" s="106">
        <v>9.3000001907348597</v>
      </c>
      <c r="AY40" s="106">
        <v>3.4000000953674299</v>
      </c>
      <c r="AZ40" s="104">
        <v>63</v>
      </c>
      <c r="BA40" s="106">
        <v>0.1</v>
      </c>
      <c r="BB40" s="105" t="s">
        <v>441</v>
      </c>
      <c r="BC40" s="106">
        <v>0</v>
      </c>
      <c r="BD40" s="105">
        <v>0</v>
      </c>
      <c r="BE40" s="104">
        <v>26376326</v>
      </c>
      <c r="BF40" s="105">
        <v>0.152358266196916</v>
      </c>
      <c r="BG40" s="105">
        <v>42.159999847412102</v>
      </c>
      <c r="BH40" s="104">
        <v>14890393</v>
      </c>
      <c r="BI40" s="104">
        <v>8338124</v>
      </c>
      <c r="BJ40" s="104">
        <v>6604340</v>
      </c>
      <c r="BK40" s="104">
        <v>0</v>
      </c>
      <c r="BL40" s="104">
        <v>322359</v>
      </c>
      <c r="BM40" s="104">
        <v>0</v>
      </c>
      <c r="BN40" s="104">
        <v>132</v>
      </c>
      <c r="BO40" s="106">
        <v>8.5</v>
      </c>
      <c r="BP40" s="106">
        <v>3.25</v>
      </c>
      <c r="BQ40" s="106">
        <v>8.1</v>
      </c>
      <c r="BR40" s="105">
        <v>4</v>
      </c>
      <c r="BS40" s="105">
        <v>0.42190819978714</v>
      </c>
      <c r="BT40" s="104">
        <v>39</v>
      </c>
      <c r="BU40" s="106">
        <v>100</v>
      </c>
      <c r="BV40" s="105">
        <v>96.357452392578097</v>
      </c>
      <c r="BW40" s="105">
        <v>53.2</v>
      </c>
      <c r="BX40" s="105">
        <v>96.88</v>
      </c>
      <c r="BY40" s="104">
        <v>1000000</v>
      </c>
      <c r="BZ40" s="106">
        <v>84.76079</v>
      </c>
      <c r="CA40" s="106">
        <v>92.846140000000005</v>
      </c>
      <c r="CB40" s="105">
        <v>17.855</v>
      </c>
      <c r="CC40" s="104">
        <v>99</v>
      </c>
      <c r="CD40" s="105">
        <v>99</v>
      </c>
      <c r="CE40" s="105">
        <v>99</v>
      </c>
      <c r="CF40" s="105" t="s">
        <v>441</v>
      </c>
      <c r="CG40" s="105">
        <v>761.48785400390602</v>
      </c>
      <c r="CH40" s="105">
        <v>27</v>
      </c>
      <c r="CI40" s="105"/>
      <c r="CJ40" s="104">
        <v>18210.09375</v>
      </c>
      <c r="CK40" s="104">
        <v>1392729984</v>
      </c>
      <c r="CL40" s="104">
        <v>1376121789</v>
      </c>
      <c r="CM40" s="104">
        <v>9327489.9000000004</v>
      </c>
      <c r="CN40" s="104"/>
    </row>
    <row r="41" spans="1:92" x14ac:dyDescent="0.25">
      <c r="A41" s="128" t="s">
        <v>67</v>
      </c>
      <c r="B41" s="107" t="s">
        <v>66</v>
      </c>
      <c r="C41" s="104">
        <v>94515.14005431578</v>
      </c>
      <c r="D41" s="104">
        <v>37228.266338947367</v>
      </c>
      <c r="E41" s="104">
        <v>269719.66899999999</v>
      </c>
      <c r="F41" s="104">
        <v>513.178</v>
      </c>
      <c r="G41" s="104">
        <v>16475.826500000003</v>
      </c>
      <c r="H41" s="104">
        <v>84.069000000000003</v>
      </c>
      <c r="I41" s="104">
        <v>42889.378000000004</v>
      </c>
      <c r="J41" s="104">
        <v>2857</v>
      </c>
      <c r="K41" s="105">
        <v>5.7000000000000002E-2</v>
      </c>
      <c r="L41" s="105">
        <v>3.03030303030303E-2</v>
      </c>
      <c r="M41" s="104" t="s">
        <v>441</v>
      </c>
      <c r="N41" s="104" t="s">
        <v>441</v>
      </c>
      <c r="O41" s="104" t="s">
        <v>441</v>
      </c>
      <c r="P41" s="104" t="s">
        <v>441</v>
      </c>
      <c r="Q41" s="104">
        <v>16972971</v>
      </c>
      <c r="R41" s="104">
        <v>11036444</v>
      </c>
      <c r="S41" s="104">
        <v>11157643</v>
      </c>
      <c r="T41" s="104">
        <v>6947463</v>
      </c>
      <c r="U41" s="104">
        <v>29298543</v>
      </c>
      <c r="V41" s="104">
        <v>30178999.169500001</v>
      </c>
      <c r="W41" s="104"/>
      <c r="X41" s="104">
        <v>34173839.933700003</v>
      </c>
      <c r="Y41" s="104"/>
      <c r="Z41" s="104">
        <v>14581272.334100001</v>
      </c>
      <c r="AA41" s="105">
        <v>44.748702118071201</v>
      </c>
      <c r="AB41" s="105">
        <v>1.929120267862773</v>
      </c>
      <c r="AC41" s="105">
        <v>80.778000000000006</v>
      </c>
      <c r="AD41" s="105">
        <v>3.52685205109591</v>
      </c>
      <c r="AE41" s="105">
        <v>89.625360000000001</v>
      </c>
      <c r="AF41" s="105">
        <v>97.300110000000004</v>
      </c>
      <c r="AG41" s="105">
        <v>3.06637</v>
      </c>
      <c r="AH41" s="105">
        <v>65.385760000000005</v>
      </c>
      <c r="AI41" s="104">
        <v>37366</v>
      </c>
      <c r="AJ41" s="104">
        <v>80</v>
      </c>
      <c r="AK41" s="106">
        <v>28.1</v>
      </c>
      <c r="AL41" s="105">
        <v>7.41</v>
      </c>
      <c r="AM41" s="105">
        <v>0.78817191687542676</v>
      </c>
      <c r="AN41" s="105">
        <v>0.36210558399230947</v>
      </c>
      <c r="AO41" s="104">
        <v>0</v>
      </c>
      <c r="AP41" s="104">
        <v>4</v>
      </c>
      <c r="AQ41" s="105">
        <v>0.747</v>
      </c>
      <c r="AR41" s="105">
        <v>2.0515374839305899E-2</v>
      </c>
      <c r="AS41" s="105">
        <v>296.74863499999998</v>
      </c>
      <c r="AT41" s="105">
        <v>988.5</v>
      </c>
      <c r="AU41" s="105">
        <v>738.56</v>
      </c>
      <c r="AV41" s="105">
        <v>0.27603763341903698</v>
      </c>
      <c r="AW41" s="105">
        <v>1.7577400000000001</v>
      </c>
      <c r="AX41" s="106">
        <v>14.699999809265099</v>
      </c>
      <c r="AY41" s="106">
        <v>3.4000000953674299</v>
      </c>
      <c r="AZ41" s="104">
        <v>33</v>
      </c>
      <c r="BA41" s="106">
        <v>0.4</v>
      </c>
      <c r="BB41" s="105" t="s">
        <v>441</v>
      </c>
      <c r="BC41" s="106">
        <v>1</v>
      </c>
      <c r="BD41" s="105">
        <v>7.3979999999999997</v>
      </c>
      <c r="BE41" s="104">
        <v>3391009</v>
      </c>
      <c r="BF41" s="105">
        <v>0.38340474397222202</v>
      </c>
      <c r="BG41" s="105">
        <v>49.7</v>
      </c>
      <c r="BH41" s="104">
        <v>76725</v>
      </c>
      <c r="BI41" s="104">
        <v>60000</v>
      </c>
      <c r="BJ41" s="104">
        <v>10647</v>
      </c>
      <c r="BK41" s="104">
        <v>5761000</v>
      </c>
      <c r="BL41" s="104">
        <v>3190</v>
      </c>
      <c r="BM41" s="104">
        <v>23897</v>
      </c>
      <c r="BN41" s="104">
        <v>132</v>
      </c>
      <c r="BO41" s="106">
        <v>4.8</v>
      </c>
      <c r="BP41" s="106">
        <v>2.74</v>
      </c>
      <c r="BQ41" s="106">
        <v>4.5</v>
      </c>
      <c r="BR41" s="105">
        <v>3.7833333333333328</v>
      </c>
      <c r="BS41" s="105">
        <v>-6.7272700369358104E-2</v>
      </c>
      <c r="BT41" s="104">
        <v>36</v>
      </c>
      <c r="BU41" s="106">
        <v>99.595237731933594</v>
      </c>
      <c r="BV41" s="105">
        <v>94.577056884765597</v>
      </c>
      <c r="BW41" s="105">
        <v>58.1</v>
      </c>
      <c r="BX41" s="105">
        <v>117.09</v>
      </c>
      <c r="BY41" s="104">
        <v>120000</v>
      </c>
      <c r="BZ41" s="106">
        <v>89.625360000000001</v>
      </c>
      <c r="CA41" s="106">
        <v>97.300110000000004</v>
      </c>
      <c r="CB41" s="105">
        <v>20.835000000000001</v>
      </c>
      <c r="CC41" s="104">
        <v>93</v>
      </c>
      <c r="CD41" s="105">
        <v>91</v>
      </c>
      <c r="CE41" s="105">
        <v>87</v>
      </c>
      <c r="CF41" s="105">
        <v>89</v>
      </c>
      <c r="CG41" s="105">
        <v>829.80291748046898</v>
      </c>
      <c r="CH41" s="105">
        <v>64</v>
      </c>
      <c r="CI41" s="105"/>
      <c r="CJ41" s="104">
        <v>14999.443359375</v>
      </c>
      <c r="CK41" s="104">
        <v>49648684</v>
      </c>
      <c r="CL41" s="104">
        <v>48192215</v>
      </c>
      <c r="CM41" s="104">
        <v>1109500</v>
      </c>
      <c r="CN41" s="104"/>
    </row>
    <row r="42" spans="1:92" x14ac:dyDescent="0.25">
      <c r="A42" s="128" t="s">
        <v>69</v>
      </c>
      <c r="B42" s="107" t="s">
        <v>68</v>
      </c>
      <c r="C42" s="104">
        <v>0</v>
      </c>
      <c r="D42" s="104">
        <v>0</v>
      </c>
      <c r="E42" s="104" t="s">
        <v>441</v>
      </c>
      <c r="F42" s="104">
        <v>2.6760000000000002</v>
      </c>
      <c r="G42" s="104">
        <v>7394.2060000000001</v>
      </c>
      <c r="H42" s="104">
        <v>894.40150000000006</v>
      </c>
      <c r="I42" s="104">
        <v>0</v>
      </c>
      <c r="J42" s="104">
        <v>0</v>
      </c>
      <c r="K42" s="105">
        <v>0</v>
      </c>
      <c r="L42" s="105">
        <v>6.0606060606060601E-2</v>
      </c>
      <c r="M42" s="104">
        <v>85795.367457600005</v>
      </c>
      <c r="N42" s="104">
        <v>0</v>
      </c>
      <c r="O42" s="104">
        <v>0</v>
      </c>
      <c r="P42" s="104">
        <v>17.147569656400002</v>
      </c>
      <c r="Q42" s="104">
        <v>0</v>
      </c>
      <c r="R42" s="104">
        <v>694512</v>
      </c>
      <c r="S42" s="104">
        <v>0</v>
      </c>
      <c r="T42" s="104">
        <v>694512</v>
      </c>
      <c r="U42" s="104">
        <v>525553</v>
      </c>
      <c r="V42" s="104">
        <v>539340.21427</v>
      </c>
      <c r="W42" s="104"/>
      <c r="X42" s="104">
        <v>644380.23686299997</v>
      </c>
      <c r="Y42" s="104"/>
      <c r="Z42" s="104">
        <v>788473.91852599999</v>
      </c>
      <c r="AA42" s="105">
        <v>447.24447754022663</v>
      </c>
      <c r="AB42" s="105">
        <v>2.8658559669185957</v>
      </c>
      <c r="AC42" s="105">
        <v>28.965</v>
      </c>
      <c r="AD42" s="105">
        <v>5.3716011092460096</v>
      </c>
      <c r="AE42" s="105">
        <v>35.856619999999999</v>
      </c>
      <c r="AF42" s="105">
        <v>80.167519999999996</v>
      </c>
      <c r="AG42" s="105">
        <v>0.59155000000000002</v>
      </c>
      <c r="AH42" s="105">
        <v>15.57353</v>
      </c>
      <c r="AI42" s="104">
        <v>29</v>
      </c>
      <c r="AJ42" s="104">
        <v>20</v>
      </c>
      <c r="AK42" s="106">
        <v>69.599999999999994</v>
      </c>
      <c r="AL42" s="105">
        <v>14.396000000000001</v>
      </c>
      <c r="AM42" s="105">
        <v>5.4489429407845617E-2</v>
      </c>
      <c r="AN42" s="105">
        <v>1.0678871291667358E-2</v>
      </c>
      <c r="AO42" s="104">
        <v>0</v>
      </c>
      <c r="AP42" s="104">
        <v>0</v>
      </c>
      <c r="AQ42" s="105">
        <v>0.503</v>
      </c>
      <c r="AR42" s="105">
        <v>0.16520580000000001</v>
      </c>
      <c r="AS42" s="105">
        <v>4.2476459999999996</v>
      </c>
      <c r="AT42" s="105">
        <v>21.56</v>
      </c>
      <c r="AU42" s="105">
        <v>24.72</v>
      </c>
      <c r="AV42" s="105">
        <v>6.22218942642212</v>
      </c>
      <c r="AW42" s="105">
        <v>12.95627</v>
      </c>
      <c r="AX42" s="106">
        <v>69</v>
      </c>
      <c r="AY42" s="106">
        <v>16.899999618530298</v>
      </c>
      <c r="AZ42" s="104">
        <v>35</v>
      </c>
      <c r="BA42" s="106">
        <v>0.1</v>
      </c>
      <c r="BB42" s="105">
        <v>0.02</v>
      </c>
      <c r="BC42" s="106">
        <v>70</v>
      </c>
      <c r="BD42" s="105">
        <v>3.968</v>
      </c>
      <c r="BE42" s="104">
        <v>828148</v>
      </c>
      <c r="BF42" s="105" t="s">
        <v>441</v>
      </c>
      <c r="BG42" s="105" t="s">
        <v>441</v>
      </c>
      <c r="BH42" s="104">
        <v>0</v>
      </c>
      <c r="BI42" s="104">
        <v>0</v>
      </c>
      <c r="BJ42" s="104">
        <v>345311</v>
      </c>
      <c r="BK42" s="104">
        <v>0</v>
      </c>
      <c r="BL42" s="104">
        <v>0</v>
      </c>
      <c r="BM42" s="104">
        <v>0</v>
      </c>
      <c r="BN42" s="104">
        <v>105</v>
      </c>
      <c r="BO42" s="106">
        <v>30.9</v>
      </c>
      <c r="BP42" s="106" t="s">
        <v>441</v>
      </c>
      <c r="BQ42" s="106" t="s">
        <v>441</v>
      </c>
      <c r="BR42" s="105">
        <v>1.9</v>
      </c>
      <c r="BS42" s="105">
        <v>-1.5660810470581099</v>
      </c>
      <c r="BT42" s="104">
        <v>27</v>
      </c>
      <c r="BU42" s="106">
        <v>79.931289672851605</v>
      </c>
      <c r="BV42" s="105">
        <v>78.137390136718807</v>
      </c>
      <c r="BW42" s="105">
        <v>7.9</v>
      </c>
      <c r="BX42" s="105">
        <v>57.66</v>
      </c>
      <c r="BY42" s="104">
        <v>690</v>
      </c>
      <c r="BZ42" s="106">
        <v>35.856619999999999</v>
      </c>
      <c r="CA42" s="106">
        <v>80.167519999999996</v>
      </c>
      <c r="CB42" s="105">
        <v>1.6990000000000001</v>
      </c>
      <c r="CC42" s="104">
        <v>90</v>
      </c>
      <c r="CD42" s="105">
        <v>91</v>
      </c>
      <c r="CE42" s="105" t="s">
        <v>441</v>
      </c>
      <c r="CF42" s="105" t="s">
        <v>441</v>
      </c>
      <c r="CG42" s="105">
        <v>115.84633636474599</v>
      </c>
      <c r="CH42" s="105">
        <v>335</v>
      </c>
      <c r="CI42" s="105"/>
      <c r="CJ42" s="104">
        <v>2827.86596679688</v>
      </c>
      <c r="CK42" s="104">
        <v>832322</v>
      </c>
      <c r="CL42" s="104">
        <v>788474</v>
      </c>
      <c r="CM42" s="104">
        <v>1861</v>
      </c>
      <c r="CN42" s="104"/>
    </row>
    <row r="43" spans="1:92" x14ac:dyDescent="0.25">
      <c r="A43" s="128" t="s">
        <v>374</v>
      </c>
      <c r="B43" s="107" t="s">
        <v>71</v>
      </c>
      <c r="C43" s="104">
        <v>0</v>
      </c>
      <c r="D43" s="104">
        <v>0</v>
      </c>
      <c r="E43" s="104">
        <v>66628.386499999993</v>
      </c>
      <c r="F43" s="104">
        <v>0</v>
      </c>
      <c r="G43" s="104">
        <v>0</v>
      </c>
      <c r="H43" s="104">
        <v>0</v>
      </c>
      <c r="I43" s="104">
        <v>0</v>
      </c>
      <c r="J43" s="104">
        <v>0</v>
      </c>
      <c r="K43" s="105">
        <v>0</v>
      </c>
      <c r="L43" s="105">
        <v>3.03030303030303E-2</v>
      </c>
      <c r="M43" s="104">
        <v>2402587.9522099998</v>
      </c>
      <c r="N43" s="104">
        <v>408637.90732900001</v>
      </c>
      <c r="O43" s="104">
        <v>2975.27216911</v>
      </c>
      <c r="P43" s="104">
        <v>305020.77513899998</v>
      </c>
      <c r="Q43" s="104">
        <v>4624994</v>
      </c>
      <c r="R43" s="104">
        <v>0</v>
      </c>
      <c r="S43" s="104">
        <v>0</v>
      </c>
      <c r="T43" s="104">
        <v>4624994</v>
      </c>
      <c r="U43" s="104">
        <v>3975722</v>
      </c>
      <c r="V43" s="104">
        <v>4498095.9804199999</v>
      </c>
      <c r="W43" s="104"/>
      <c r="X43" s="104">
        <v>4562770.98649</v>
      </c>
      <c r="Y43" s="104"/>
      <c r="Z43" s="104">
        <v>1726715.8068299999</v>
      </c>
      <c r="AA43" s="105">
        <v>15.35684626647145</v>
      </c>
      <c r="AB43" s="105">
        <v>3.2670044139016841</v>
      </c>
      <c r="AC43" s="105">
        <v>66.915999999999997</v>
      </c>
      <c r="AD43" s="105">
        <v>4.3074023816909</v>
      </c>
      <c r="AE43" s="105">
        <v>20.172879999999999</v>
      </c>
      <c r="AF43" s="105">
        <v>73.217759999999998</v>
      </c>
      <c r="AG43" s="105">
        <v>8.7450899999999994</v>
      </c>
      <c r="AH43" s="105">
        <v>47.96367</v>
      </c>
      <c r="AI43" s="104">
        <v>304</v>
      </c>
      <c r="AJ43" s="104">
        <v>40</v>
      </c>
      <c r="AK43" s="106">
        <v>48</v>
      </c>
      <c r="AL43" s="105">
        <v>15.109</v>
      </c>
      <c r="AM43" s="105">
        <v>0.4406138190435514</v>
      </c>
      <c r="AN43" s="105">
        <v>0.11587644323156034</v>
      </c>
      <c r="AO43" s="104">
        <v>0</v>
      </c>
      <c r="AP43" s="104">
        <v>0</v>
      </c>
      <c r="AQ43" s="105">
        <v>0.60599999999999998</v>
      </c>
      <c r="AR43" s="105">
        <v>0.19247069999999999</v>
      </c>
      <c r="AS43" s="105">
        <v>40.825859000000001</v>
      </c>
      <c r="AT43" s="105">
        <v>32.880000000000003</v>
      </c>
      <c r="AU43" s="105">
        <v>39.159999999999997</v>
      </c>
      <c r="AV43" s="105">
        <v>1.3738095760345499</v>
      </c>
      <c r="AW43" s="105">
        <v>8.5269999999999999E-2</v>
      </c>
      <c r="AX43" s="106">
        <v>47.5</v>
      </c>
      <c r="AY43" s="106">
        <v>12.300000190734901</v>
      </c>
      <c r="AZ43" s="104">
        <v>376</v>
      </c>
      <c r="BA43" s="106">
        <v>3.1</v>
      </c>
      <c r="BB43" s="105">
        <v>2.5</v>
      </c>
      <c r="BC43" s="106">
        <v>104</v>
      </c>
      <c r="BD43" s="105">
        <v>197.63499999999999</v>
      </c>
      <c r="BE43" s="104">
        <v>1784187</v>
      </c>
      <c r="BF43" s="105">
        <v>0.57844484695446796</v>
      </c>
      <c r="BG43" s="105">
        <v>48.939998626708999</v>
      </c>
      <c r="BH43" s="104">
        <v>0</v>
      </c>
      <c r="BI43" s="104">
        <v>0</v>
      </c>
      <c r="BJ43" s="104">
        <v>16246</v>
      </c>
      <c r="BK43" s="104">
        <v>107000</v>
      </c>
      <c r="BL43" s="104">
        <v>55617</v>
      </c>
      <c r="BM43" s="104">
        <v>2</v>
      </c>
      <c r="BN43" s="104">
        <v>91</v>
      </c>
      <c r="BO43" s="106">
        <v>40.299999999999997</v>
      </c>
      <c r="BP43" s="106">
        <v>6.29</v>
      </c>
      <c r="BQ43" s="106">
        <v>18.8</v>
      </c>
      <c r="BR43" s="105" t="s">
        <v>441</v>
      </c>
      <c r="BS43" s="105">
        <v>-1.1943219900131199</v>
      </c>
      <c r="BT43" s="104">
        <v>19</v>
      </c>
      <c r="BU43" s="106">
        <v>66.214851379394503</v>
      </c>
      <c r="BV43" s="105">
        <v>79.311172485351605</v>
      </c>
      <c r="BW43" s="105">
        <v>8.1</v>
      </c>
      <c r="BX43" s="105">
        <v>113.35</v>
      </c>
      <c r="BY43" s="104">
        <v>5900</v>
      </c>
      <c r="BZ43" s="106">
        <v>20.172879999999999</v>
      </c>
      <c r="CA43" s="106">
        <v>73.217759999999998</v>
      </c>
      <c r="CB43" s="105">
        <v>1.159</v>
      </c>
      <c r="CC43" s="104">
        <v>70</v>
      </c>
      <c r="CD43" s="105">
        <v>80</v>
      </c>
      <c r="CE43" s="105" t="s">
        <v>441</v>
      </c>
      <c r="CF43" s="105">
        <v>80</v>
      </c>
      <c r="CG43" s="105">
        <v>263.289794921875</v>
      </c>
      <c r="CH43" s="105">
        <v>442</v>
      </c>
      <c r="CI43" s="105"/>
      <c r="CJ43" s="104">
        <v>5652.078125</v>
      </c>
      <c r="CK43" s="104">
        <v>5244363</v>
      </c>
      <c r="CL43" s="104">
        <v>4641885</v>
      </c>
      <c r="CM43" s="104">
        <v>341500</v>
      </c>
      <c r="CN43" s="104"/>
    </row>
    <row r="44" spans="1:92" x14ac:dyDescent="0.25">
      <c r="A44" s="128" t="s">
        <v>831</v>
      </c>
      <c r="B44" s="107" t="s">
        <v>70</v>
      </c>
      <c r="C44" s="104">
        <v>47142.314815368423</v>
      </c>
      <c r="D44" s="104">
        <v>0</v>
      </c>
      <c r="E44" s="104">
        <v>490721.90500000003</v>
      </c>
      <c r="F44" s="104">
        <v>0</v>
      </c>
      <c r="G44" s="104">
        <v>0</v>
      </c>
      <c r="H44" s="104">
        <v>0</v>
      </c>
      <c r="I44" s="104">
        <v>0</v>
      </c>
      <c r="J44" s="104">
        <v>8571</v>
      </c>
      <c r="K44" s="105">
        <v>2.9000000000000001E-2</v>
      </c>
      <c r="L44" s="105">
        <v>3.03030303030303E-2</v>
      </c>
      <c r="M44" s="104">
        <v>35327606.789499998</v>
      </c>
      <c r="N44" s="104">
        <v>18610199.324299999</v>
      </c>
      <c r="O44" s="104">
        <v>0</v>
      </c>
      <c r="P44" s="104">
        <v>20083968.009100001</v>
      </c>
      <c r="Q44" s="104">
        <v>75105950</v>
      </c>
      <c r="R44" s="104">
        <v>679080</v>
      </c>
      <c r="S44" s="104">
        <v>6147</v>
      </c>
      <c r="T44" s="104">
        <v>74192667</v>
      </c>
      <c r="U44" s="104">
        <v>64801775</v>
      </c>
      <c r="V44" s="104">
        <v>66393004.956500001</v>
      </c>
      <c r="W44" s="104"/>
      <c r="X44" s="104">
        <v>69745335.623999998</v>
      </c>
      <c r="Y44" s="104"/>
      <c r="Z44" s="104">
        <v>14949183.249199999</v>
      </c>
      <c r="AA44" s="105">
        <v>37.082592355704548</v>
      </c>
      <c r="AB44" s="105">
        <v>4.5398245224454339</v>
      </c>
      <c r="AC44" s="105">
        <v>44.46</v>
      </c>
      <c r="AD44" s="105">
        <v>5.3020675050332002</v>
      </c>
      <c r="AE44" s="105">
        <v>20.45598</v>
      </c>
      <c r="AF44" s="105">
        <v>43.243319999999997</v>
      </c>
      <c r="AG44" s="105">
        <v>12.052680000000001</v>
      </c>
      <c r="AH44" s="105">
        <v>4.4715999999999996</v>
      </c>
      <c r="AI44" s="104">
        <v>3939</v>
      </c>
      <c r="AJ44" s="104">
        <v>20</v>
      </c>
      <c r="AK44" s="106">
        <v>79.099999999999994</v>
      </c>
      <c r="AL44" s="105">
        <v>17.861999999999998</v>
      </c>
      <c r="AM44" s="105">
        <v>0.96560155940083303</v>
      </c>
      <c r="AN44" s="105">
        <v>0.883948886146394</v>
      </c>
      <c r="AO44" s="104">
        <v>0</v>
      </c>
      <c r="AP44" s="104">
        <v>4</v>
      </c>
      <c r="AQ44" s="105">
        <v>0.45700000000000002</v>
      </c>
      <c r="AR44" s="105">
        <v>0.36861189999999999</v>
      </c>
      <c r="AS44" s="105">
        <v>2142.039041</v>
      </c>
      <c r="AT44" s="105">
        <v>979.69</v>
      </c>
      <c r="AU44" s="105">
        <v>1190.1500000000001</v>
      </c>
      <c r="AV44" s="105">
        <v>6.1806197166442898</v>
      </c>
      <c r="AW44" s="105">
        <v>3.3839899999999998</v>
      </c>
      <c r="AX44" s="106">
        <v>91.099998474121094</v>
      </c>
      <c r="AY44" s="106">
        <v>23.399999618530298</v>
      </c>
      <c r="AZ44" s="104">
        <v>322</v>
      </c>
      <c r="BA44" s="106">
        <v>0.7</v>
      </c>
      <c r="BB44" s="105">
        <v>0.25</v>
      </c>
      <c r="BC44" s="106">
        <v>107</v>
      </c>
      <c r="BD44" s="105">
        <v>307.62099999999998</v>
      </c>
      <c r="BE44" s="104">
        <v>55563633</v>
      </c>
      <c r="BF44" s="105">
        <v>0.65193805273853001</v>
      </c>
      <c r="BG44" s="105">
        <v>42.099998474121101</v>
      </c>
      <c r="BH44" s="104">
        <v>1532</v>
      </c>
      <c r="BI44" s="104">
        <v>18259</v>
      </c>
      <c r="BJ44" s="104">
        <v>0</v>
      </c>
      <c r="BK44" s="104">
        <v>3081000</v>
      </c>
      <c r="BL44" s="104">
        <v>544292</v>
      </c>
      <c r="BM44" s="104">
        <v>6628</v>
      </c>
      <c r="BN44" s="104">
        <v>87</v>
      </c>
      <c r="BO44" s="106">
        <v>59.6</v>
      </c>
      <c r="BP44" s="106" t="s">
        <v>441</v>
      </c>
      <c r="BQ44" s="106" t="s">
        <v>441</v>
      </c>
      <c r="BR44" s="105">
        <v>2</v>
      </c>
      <c r="BS44" s="105">
        <v>-1.63415598869324</v>
      </c>
      <c r="BT44" s="104">
        <v>20</v>
      </c>
      <c r="BU44" s="106">
        <v>19.093631744384801</v>
      </c>
      <c r="BV44" s="105">
        <v>77.042678833007798</v>
      </c>
      <c r="BW44" s="105">
        <v>3.8</v>
      </c>
      <c r="BX44" s="105">
        <v>39.479999999999997</v>
      </c>
      <c r="BY44" s="104">
        <v>180000</v>
      </c>
      <c r="BZ44" s="106">
        <v>20.45598</v>
      </c>
      <c r="CA44" s="106">
        <v>43.243319999999997</v>
      </c>
      <c r="CB44" s="105">
        <v>0.9</v>
      </c>
      <c r="CC44" s="104">
        <v>80</v>
      </c>
      <c r="CD44" s="105">
        <v>79</v>
      </c>
      <c r="CE44" s="105" t="s">
        <v>441</v>
      </c>
      <c r="CF44" s="105">
        <v>77</v>
      </c>
      <c r="CG44" s="105">
        <v>34.488208770752003</v>
      </c>
      <c r="CH44" s="105">
        <v>693</v>
      </c>
      <c r="CI44" s="105"/>
      <c r="CJ44" s="104">
        <v>930.528076171875</v>
      </c>
      <c r="CK44" s="104">
        <v>84068088</v>
      </c>
      <c r="CL44" s="104">
        <v>77236049</v>
      </c>
      <c r="CM44" s="104">
        <v>2267050</v>
      </c>
      <c r="CN44" s="104"/>
    </row>
    <row r="45" spans="1:92" x14ac:dyDescent="0.25">
      <c r="A45" s="128" t="s">
        <v>73</v>
      </c>
      <c r="B45" s="107" t="s">
        <v>72</v>
      </c>
      <c r="C45" s="104">
        <v>10101.724945094737</v>
      </c>
      <c r="D45" s="104">
        <v>10091.2301064</v>
      </c>
      <c r="E45" s="104">
        <v>8892.3460000000014</v>
      </c>
      <c r="F45" s="104">
        <v>298.62599999999998</v>
      </c>
      <c r="G45" s="104">
        <v>2287.7869999999998</v>
      </c>
      <c r="H45" s="104">
        <v>0</v>
      </c>
      <c r="I45" s="104">
        <v>1777.7860000000001</v>
      </c>
      <c r="J45" s="104">
        <v>0</v>
      </c>
      <c r="K45" s="105">
        <v>0.114</v>
      </c>
      <c r="L45" s="105">
        <v>0</v>
      </c>
      <c r="M45" s="104" t="s">
        <v>441</v>
      </c>
      <c r="N45" s="104" t="s">
        <v>441</v>
      </c>
      <c r="O45" s="104" t="s">
        <v>441</v>
      </c>
      <c r="P45" s="104" t="s">
        <v>441</v>
      </c>
      <c r="Q45" s="104">
        <v>960518</v>
      </c>
      <c r="R45" s="104">
        <v>119999</v>
      </c>
      <c r="S45" s="104">
        <v>6</v>
      </c>
      <c r="T45" s="104">
        <v>10</v>
      </c>
      <c r="U45" s="104">
        <v>3458170</v>
      </c>
      <c r="V45" s="104">
        <v>1369046.84454</v>
      </c>
      <c r="W45" s="104"/>
      <c r="X45" s="104">
        <v>4248142.0785299996</v>
      </c>
      <c r="Y45" s="104"/>
      <c r="Z45" s="104">
        <v>1578933.7059299999</v>
      </c>
      <c r="AA45" s="105">
        <v>97.913063063063063</v>
      </c>
      <c r="AB45" s="105">
        <v>1.9827414849553664</v>
      </c>
      <c r="AC45" s="105">
        <v>79.34</v>
      </c>
      <c r="AD45" s="105">
        <v>6.9179631639628703</v>
      </c>
      <c r="AE45" s="105">
        <v>97.818359999999998</v>
      </c>
      <c r="AF45" s="105">
        <v>99.701520000000002</v>
      </c>
      <c r="AG45" s="105">
        <v>0.20355000000000001</v>
      </c>
      <c r="AH45" s="105">
        <v>83.841040000000007</v>
      </c>
      <c r="AI45" s="104">
        <v>1527</v>
      </c>
      <c r="AJ45" s="104">
        <v>80</v>
      </c>
      <c r="AK45" s="106">
        <v>3.9</v>
      </c>
      <c r="AL45" s="105">
        <v>6.9569999999999999</v>
      </c>
      <c r="AM45" s="105">
        <v>1.3906952491151524E-2</v>
      </c>
      <c r="AN45" s="105">
        <v>8.9325052050018665E-3</v>
      </c>
      <c r="AO45" s="104">
        <v>0</v>
      </c>
      <c r="AP45" s="104">
        <v>0</v>
      </c>
      <c r="AQ45" s="105">
        <v>0.79400000000000004</v>
      </c>
      <c r="AR45" s="105" t="s">
        <v>441</v>
      </c>
      <c r="AS45" s="105">
        <v>21.492283</v>
      </c>
      <c r="AT45" s="105">
        <v>68.78</v>
      </c>
      <c r="AU45" s="105">
        <v>60.07</v>
      </c>
      <c r="AV45" s="105">
        <v>0.18222615122795099</v>
      </c>
      <c r="AW45" s="105">
        <v>0.98368</v>
      </c>
      <c r="AX45" s="106">
        <v>9</v>
      </c>
      <c r="AY45" s="106">
        <v>1.1000000238418599</v>
      </c>
      <c r="AZ45" s="104">
        <v>9.6999998092651403</v>
      </c>
      <c r="BA45" s="106">
        <v>0.4</v>
      </c>
      <c r="BB45" s="105">
        <v>0.4</v>
      </c>
      <c r="BC45" s="106">
        <v>0</v>
      </c>
      <c r="BD45" s="105">
        <v>7.0000000000000001E-3</v>
      </c>
      <c r="BE45" s="104">
        <v>7794</v>
      </c>
      <c r="BF45" s="105">
        <v>0.29956088337077802</v>
      </c>
      <c r="BG45" s="105">
        <v>48.3</v>
      </c>
      <c r="BH45" s="104">
        <v>11500</v>
      </c>
      <c r="BI45" s="104">
        <v>125190</v>
      </c>
      <c r="BJ45" s="104">
        <v>0</v>
      </c>
      <c r="BK45" s="104">
        <v>0</v>
      </c>
      <c r="BL45" s="104">
        <v>37165</v>
      </c>
      <c r="BM45" s="104">
        <v>0</v>
      </c>
      <c r="BN45" s="104">
        <v>119</v>
      </c>
      <c r="BO45" s="106">
        <v>4.8</v>
      </c>
      <c r="BP45" s="106">
        <v>3.24</v>
      </c>
      <c r="BQ45" s="106">
        <v>7.6</v>
      </c>
      <c r="BR45" s="105">
        <v>4.4166666666666661</v>
      </c>
      <c r="BS45" s="105">
        <v>0.247353404760361</v>
      </c>
      <c r="BT45" s="104">
        <v>56</v>
      </c>
      <c r="BU45" s="106">
        <v>99.599998474121094</v>
      </c>
      <c r="BV45" s="105">
        <v>97.647247314453097</v>
      </c>
      <c r="BW45" s="105">
        <v>66</v>
      </c>
      <c r="BX45" s="105">
        <v>159.22999999999999</v>
      </c>
      <c r="BY45" s="104">
        <v>23000</v>
      </c>
      <c r="BZ45" s="106">
        <v>97.818359999999998</v>
      </c>
      <c r="CA45" s="106">
        <v>99.701520000000002</v>
      </c>
      <c r="CB45" s="105">
        <v>11.497</v>
      </c>
      <c r="CC45" s="104">
        <v>96</v>
      </c>
      <c r="CD45" s="105">
        <v>97</v>
      </c>
      <c r="CE45" s="105">
        <v>87</v>
      </c>
      <c r="CF45" s="105">
        <v>94</v>
      </c>
      <c r="CG45" s="105">
        <v>1248.54797363281</v>
      </c>
      <c r="CH45" s="105">
        <v>25</v>
      </c>
      <c r="CI45" s="105"/>
      <c r="CJ45" s="104">
        <v>17645.099609375</v>
      </c>
      <c r="CK45" s="104">
        <v>4999441</v>
      </c>
      <c r="CL45" s="104">
        <v>4810126</v>
      </c>
      <c r="CM45" s="104">
        <v>51060</v>
      </c>
      <c r="CN45" s="104"/>
    </row>
    <row r="46" spans="1:92" x14ac:dyDescent="0.25">
      <c r="A46" s="128" t="s">
        <v>371</v>
      </c>
      <c r="B46" s="107" t="s">
        <v>74</v>
      </c>
      <c r="C46" s="104">
        <v>0</v>
      </c>
      <c r="D46" s="104">
        <v>0</v>
      </c>
      <c r="E46" s="104">
        <v>96135.651499999993</v>
      </c>
      <c r="F46" s="104">
        <v>6.5460000000000003</v>
      </c>
      <c r="G46" s="104">
        <v>0</v>
      </c>
      <c r="H46" s="104">
        <v>0</v>
      </c>
      <c r="I46" s="104">
        <v>0</v>
      </c>
      <c r="J46" s="104">
        <v>0</v>
      </c>
      <c r="K46" s="105">
        <v>0</v>
      </c>
      <c r="L46" s="105">
        <v>6.0606060606060601E-2</v>
      </c>
      <c r="M46" s="104">
        <v>7012793.3709800001</v>
      </c>
      <c r="N46" s="104">
        <v>567178.65007500001</v>
      </c>
      <c r="O46" s="104">
        <v>12897501.2136</v>
      </c>
      <c r="P46" s="104">
        <v>237286.706191</v>
      </c>
      <c r="Q46" s="104">
        <v>22677081</v>
      </c>
      <c r="R46" s="104">
        <v>0</v>
      </c>
      <c r="S46" s="104">
        <v>124</v>
      </c>
      <c r="T46" s="104">
        <v>22676957</v>
      </c>
      <c r="U46" s="104">
        <v>19797176</v>
      </c>
      <c r="V46" s="104">
        <v>20368541.144099999</v>
      </c>
      <c r="W46" s="104"/>
      <c r="X46" s="104">
        <v>22595677.663199998</v>
      </c>
      <c r="Y46" s="104"/>
      <c r="Z46" s="104">
        <v>3055844.7135700001</v>
      </c>
      <c r="AA46" s="105">
        <v>78.834053459119502</v>
      </c>
      <c r="AB46" s="105">
        <v>3.4484617372077828</v>
      </c>
      <c r="AC46" s="105">
        <v>50.779000000000003</v>
      </c>
      <c r="AD46" s="105">
        <v>5.0900631110499699</v>
      </c>
      <c r="AE46" s="105">
        <v>32.134909999999998</v>
      </c>
      <c r="AF46" s="105">
        <v>72.868940000000009</v>
      </c>
      <c r="AG46" s="105">
        <v>25.737220000000001</v>
      </c>
      <c r="AH46" s="105">
        <v>19.3508</v>
      </c>
      <c r="AI46" s="104">
        <v>897</v>
      </c>
      <c r="AJ46" s="104">
        <v>20</v>
      </c>
      <c r="AK46" s="106">
        <v>59.2</v>
      </c>
      <c r="AL46" s="105">
        <v>15.75</v>
      </c>
      <c r="AM46" s="105">
        <v>0.89289774524152854</v>
      </c>
      <c r="AN46" s="105">
        <v>0.55778244197192628</v>
      </c>
      <c r="AO46" s="104">
        <v>0</v>
      </c>
      <c r="AP46" s="104">
        <v>0</v>
      </c>
      <c r="AQ46" s="105">
        <v>0.49199999999999999</v>
      </c>
      <c r="AR46" s="105">
        <v>0.23618066310882599</v>
      </c>
      <c r="AS46" s="105">
        <v>2.005544</v>
      </c>
      <c r="AT46" s="105">
        <v>253.05</v>
      </c>
      <c r="AU46" s="105">
        <v>289.52</v>
      </c>
      <c r="AV46" s="105">
        <v>2.2847197055816699</v>
      </c>
      <c r="AW46" s="105">
        <v>1.0154000000000001</v>
      </c>
      <c r="AX46" s="106">
        <v>88.800003051757798</v>
      </c>
      <c r="AY46" s="106">
        <v>12.800000190734901</v>
      </c>
      <c r="AZ46" s="104">
        <v>148</v>
      </c>
      <c r="BA46" s="106">
        <v>2.7</v>
      </c>
      <c r="BB46" s="105">
        <v>1.93</v>
      </c>
      <c r="BC46" s="106">
        <v>71</v>
      </c>
      <c r="BD46" s="105">
        <v>138.857</v>
      </c>
      <c r="BE46" s="104">
        <v>20479536</v>
      </c>
      <c r="BF46" s="105">
        <v>0.66343674782648598</v>
      </c>
      <c r="BG46" s="105">
        <v>43.180000305175803</v>
      </c>
      <c r="BH46" s="104">
        <v>846</v>
      </c>
      <c r="BI46" s="104">
        <v>25000</v>
      </c>
      <c r="BJ46" s="104">
        <v>0</v>
      </c>
      <c r="BK46" s="104">
        <v>302000</v>
      </c>
      <c r="BL46" s="104">
        <v>2027</v>
      </c>
      <c r="BM46" s="104">
        <v>2839</v>
      </c>
      <c r="BN46" s="104">
        <v>123</v>
      </c>
      <c r="BO46" s="106">
        <v>19</v>
      </c>
      <c r="BP46" s="106">
        <v>6.72</v>
      </c>
      <c r="BQ46" s="106">
        <v>8.8000000000000007</v>
      </c>
      <c r="BR46" s="105">
        <v>1.8666666666666665</v>
      </c>
      <c r="BS46" s="105">
        <v>-0.74147349596023604</v>
      </c>
      <c r="BT46" s="104">
        <v>35</v>
      </c>
      <c r="BU46" s="106">
        <v>65.635757446289105</v>
      </c>
      <c r="BV46" s="105">
        <v>43.2653198242188</v>
      </c>
      <c r="BW46" s="105">
        <v>26.5</v>
      </c>
      <c r="BX46" s="105">
        <v>126.01</v>
      </c>
      <c r="BY46" s="104">
        <v>32000</v>
      </c>
      <c r="BZ46" s="106">
        <v>32.134909999999998</v>
      </c>
      <c r="CA46" s="106">
        <v>72.868940000000009</v>
      </c>
      <c r="CB46" s="105">
        <v>2.3260000000000001</v>
      </c>
      <c r="CC46" s="104">
        <v>78</v>
      </c>
      <c r="CD46" s="105">
        <v>85</v>
      </c>
      <c r="CE46" s="105" t="s">
        <v>441</v>
      </c>
      <c r="CF46" s="105">
        <v>83</v>
      </c>
      <c r="CG46" s="105">
        <v>162.64495849609401</v>
      </c>
      <c r="CH46" s="105">
        <v>645</v>
      </c>
      <c r="CI46" s="105"/>
      <c r="CJ46" s="104">
        <v>4199.66748046875</v>
      </c>
      <c r="CK46" s="104">
        <v>25069228</v>
      </c>
      <c r="CL46" s="104">
        <v>22700258</v>
      </c>
      <c r="CM46" s="104">
        <v>318000</v>
      </c>
      <c r="CN46" s="104"/>
    </row>
    <row r="47" spans="1:92" x14ac:dyDescent="0.25">
      <c r="A47" s="128" t="s">
        <v>76</v>
      </c>
      <c r="B47" s="107" t="s">
        <v>75</v>
      </c>
      <c r="C47" s="104">
        <v>8132.2680231157892</v>
      </c>
      <c r="D47" s="104">
        <v>0</v>
      </c>
      <c r="E47" s="104">
        <v>41053.731000000007</v>
      </c>
      <c r="F47" s="104">
        <v>90.634</v>
      </c>
      <c r="G47" s="104">
        <v>0</v>
      </c>
      <c r="H47" s="104">
        <v>0</v>
      </c>
      <c r="I47" s="104">
        <v>0</v>
      </c>
      <c r="J47" s="104">
        <v>0</v>
      </c>
      <c r="K47" s="105">
        <v>2.9000000000000001E-2</v>
      </c>
      <c r="L47" s="105">
        <v>0.18181818181818199</v>
      </c>
      <c r="M47" s="104">
        <v>10121.581316199999</v>
      </c>
      <c r="N47" s="104" t="s">
        <v>441</v>
      </c>
      <c r="O47" s="104" t="s">
        <v>441</v>
      </c>
      <c r="P47" s="104" t="s">
        <v>441</v>
      </c>
      <c r="Q47" s="104">
        <v>0</v>
      </c>
      <c r="R47" s="104">
        <v>0</v>
      </c>
      <c r="S47" s="104">
        <v>0</v>
      </c>
      <c r="T47" s="104">
        <v>0</v>
      </c>
      <c r="U47" s="104">
        <v>0</v>
      </c>
      <c r="V47" s="104">
        <v>200.45689487499999</v>
      </c>
      <c r="W47" s="104"/>
      <c r="X47" s="104">
        <v>81237.272702200004</v>
      </c>
      <c r="Y47" s="104"/>
      <c r="Z47" s="104">
        <v>4240006.0460400004</v>
      </c>
      <c r="AA47" s="105">
        <v>73.077197998570412</v>
      </c>
      <c r="AB47" s="105">
        <v>-0.36249200919431179</v>
      </c>
      <c r="AC47" s="105">
        <v>56.947000000000003</v>
      </c>
      <c r="AD47" s="105">
        <v>2.79539616520456</v>
      </c>
      <c r="AE47" s="105">
        <v>96.538440000000008</v>
      </c>
      <c r="AF47" s="105">
        <v>99.586669999999998</v>
      </c>
      <c r="AG47" s="105">
        <v>0.44244</v>
      </c>
      <c r="AH47" s="105" t="s">
        <v>441</v>
      </c>
      <c r="AI47" s="104">
        <v>2198</v>
      </c>
      <c r="AJ47" s="104">
        <v>80</v>
      </c>
      <c r="AK47" s="106" t="s">
        <v>441</v>
      </c>
      <c r="AL47" s="105">
        <v>4.5250000000000004</v>
      </c>
      <c r="AM47" s="105">
        <v>2.2726303290059712E-2</v>
      </c>
      <c r="AN47" s="105">
        <v>7.7735725289173399E-3</v>
      </c>
      <c r="AO47" s="104">
        <v>0</v>
      </c>
      <c r="AP47" s="104">
        <v>0</v>
      </c>
      <c r="AQ47" s="105">
        <v>0.83099999999999996</v>
      </c>
      <c r="AR47" s="105" t="s">
        <v>441</v>
      </c>
      <c r="AS47" s="105">
        <v>0</v>
      </c>
      <c r="AT47" s="105">
        <v>0</v>
      </c>
      <c r="AU47" s="105">
        <v>0</v>
      </c>
      <c r="AV47" s="105" t="s">
        <v>441</v>
      </c>
      <c r="AW47" s="105">
        <v>4.4982600000000001</v>
      </c>
      <c r="AX47" s="106">
        <v>4.5999999046325701</v>
      </c>
      <c r="AY47" s="106" t="s">
        <v>441</v>
      </c>
      <c r="AZ47" s="104">
        <v>10</v>
      </c>
      <c r="BA47" s="106">
        <v>0.1</v>
      </c>
      <c r="BB47" s="105" t="s">
        <v>441</v>
      </c>
      <c r="BC47" s="106" t="s">
        <v>441</v>
      </c>
      <c r="BD47" s="105" t="s">
        <v>441</v>
      </c>
      <c r="BE47" s="104">
        <v>15</v>
      </c>
      <c r="BF47" s="105">
        <v>0.123815504022645</v>
      </c>
      <c r="BG47" s="105">
        <v>32.509998321533203</v>
      </c>
      <c r="BH47" s="104">
        <v>3580</v>
      </c>
      <c r="BI47" s="104">
        <v>471</v>
      </c>
      <c r="BJ47" s="104">
        <v>0</v>
      </c>
      <c r="BK47" s="104">
        <v>0</v>
      </c>
      <c r="BL47" s="104">
        <v>1007</v>
      </c>
      <c r="BM47" s="104">
        <v>9</v>
      </c>
      <c r="BN47" s="104">
        <v>125</v>
      </c>
      <c r="BO47" s="106">
        <v>2.4</v>
      </c>
      <c r="BP47" s="106">
        <v>3.16</v>
      </c>
      <c r="BQ47" s="106">
        <v>2.7</v>
      </c>
      <c r="BR47" s="105">
        <v>3.25</v>
      </c>
      <c r="BS47" s="105">
        <v>0.57674372196197499</v>
      </c>
      <c r="BT47" s="104">
        <v>48</v>
      </c>
      <c r="BU47" s="106">
        <v>100</v>
      </c>
      <c r="BV47" s="105">
        <v>99.272590637207003</v>
      </c>
      <c r="BW47" s="105">
        <v>72.7</v>
      </c>
      <c r="BX47" s="105">
        <v>104.11</v>
      </c>
      <c r="BY47" s="104">
        <v>83000</v>
      </c>
      <c r="BZ47" s="106">
        <v>96.538440000000008</v>
      </c>
      <c r="CA47" s="106">
        <v>99.586669999999998</v>
      </c>
      <c r="CB47" s="105">
        <v>29.962</v>
      </c>
      <c r="CC47" s="104">
        <v>89</v>
      </c>
      <c r="CD47" s="105">
        <v>93</v>
      </c>
      <c r="CE47" s="105">
        <v>96</v>
      </c>
      <c r="CF47" s="105" t="s">
        <v>441</v>
      </c>
      <c r="CG47" s="105">
        <v>1705.20764160156</v>
      </c>
      <c r="CH47" s="105">
        <v>8</v>
      </c>
      <c r="CI47" s="105"/>
      <c r="CJ47" s="104">
        <v>25264.4375</v>
      </c>
      <c r="CK47" s="104">
        <v>4089400</v>
      </c>
      <c r="CL47" s="104">
        <v>4240006</v>
      </c>
      <c r="CM47" s="104">
        <v>55960</v>
      </c>
      <c r="CN47" s="104"/>
    </row>
    <row r="48" spans="1:92" x14ac:dyDescent="0.25">
      <c r="A48" s="128" t="s">
        <v>78</v>
      </c>
      <c r="B48" s="107" t="s">
        <v>77</v>
      </c>
      <c r="C48" s="104">
        <v>11468.211693936841</v>
      </c>
      <c r="D48" s="104">
        <v>1635.8981508336842</v>
      </c>
      <c r="E48" s="104">
        <v>16737.554500000002</v>
      </c>
      <c r="F48" s="104">
        <v>16.34</v>
      </c>
      <c r="G48" s="104">
        <v>216262.693</v>
      </c>
      <c r="H48" s="104">
        <v>58705.150000000009</v>
      </c>
      <c r="I48" s="104">
        <v>20743.203000000001</v>
      </c>
      <c r="J48" s="104">
        <v>26285</v>
      </c>
      <c r="K48" s="105">
        <v>0.17100000000000001</v>
      </c>
      <c r="L48" s="105">
        <v>0.12121212121212099</v>
      </c>
      <c r="M48" s="104" t="s">
        <v>441</v>
      </c>
      <c r="N48" s="104" t="s">
        <v>441</v>
      </c>
      <c r="O48" s="104" t="s">
        <v>441</v>
      </c>
      <c r="P48" s="104" t="s">
        <v>441</v>
      </c>
      <c r="Q48" s="104">
        <v>0</v>
      </c>
      <c r="R48" s="104">
        <v>0</v>
      </c>
      <c r="S48" s="104">
        <v>0</v>
      </c>
      <c r="T48" s="104">
        <v>0</v>
      </c>
      <c r="U48" s="104">
        <v>10301908</v>
      </c>
      <c r="V48" s="104">
        <v>11038145.902100001</v>
      </c>
      <c r="W48" s="104"/>
      <c r="X48" s="104">
        <v>10877271.2042</v>
      </c>
      <c r="Y48" s="104"/>
      <c r="Z48" s="104">
        <v>0</v>
      </c>
      <c r="AA48" s="105">
        <v>108.99959623149394</v>
      </c>
      <c r="AB48" s="105">
        <v>6.8028841812253951E-2</v>
      </c>
      <c r="AC48" s="105">
        <v>77.037000000000006</v>
      </c>
      <c r="AD48" s="105" t="s">
        <v>441</v>
      </c>
      <c r="AE48" s="105">
        <v>92.810239999999993</v>
      </c>
      <c r="AF48" s="105">
        <v>95.327579999999998</v>
      </c>
      <c r="AG48" s="105">
        <v>0.26878999999999997</v>
      </c>
      <c r="AH48" s="105">
        <v>85.198210000000003</v>
      </c>
      <c r="AI48" s="104">
        <v>12049</v>
      </c>
      <c r="AJ48" s="104">
        <v>100</v>
      </c>
      <c r="AK48" s="106">
        <v>6.6</v>
      </c>
      <c r="AL48" s="105">
        <v>5.1829999999999998</v>
      </c>
      <c r="AM48" s="105">
        <v>1.8912869614400127E-2</v>
      </c>
      <c r="AN48" s="105">
        <v>0.12241499421779924</v>
      </c>
      <c r="AO48" s="104">
        <v>0</v>
      </c>
      <c r="AP48" s="104">
        <v>0</v>
      </c>
      <c r="AQ48" s="105">
        <v>0.77700000000000002</v>
      </c>
      <c r="AR48" s="105" t="s">
        <v>441</v>
      </c>
      <c r="AS48" s="105">
        <v>24.401260000000001</v>
      </c>
      <c r="AT48" s="105">
        <v>2277.85</v>
      </c>
      <c r="AU48" s="105">
        <v>312.13</v>
      </c>
      <c r="AV48" s="105" t="s">
        <v>441</v>
      </c>
      <c r="AW48" s="105" t="s">
        <v>441</v>
      </c>
      <c r="AX48" s="106">
        <v>5.4000000953674299</v>
      </c>
      <c r="AY48" s="106" t="s">
        <v>441</v>
      </c>
      <c r="AZ48" s="104">
        <v>7.0999999046325701</v>
      </c>
      <c r="BA48" s="106">
        <v>0.4</v>
      </c>
      <c r="BB48" s="105">
        <v>0.32</v>
      </c>
      <c r="BC48" s="106" t="s">
        <v>441</v>
      </c>
      <c r="BD48" s="105" t="s">
        <v>441</v>
      </c>
      <c r="BE48" s="104">
        <v>40866</v>
      </c>
      <c r="BF48" s="105">
        <v>0.30112845229681301</v>
      </c>
      <c r="BG48" s="105" t="s">
        <v>441</v>
      </c>
      <c r="BH48" s="104">
        <v>10000000</v>
      </c>
      <c r="BI48" s="104">
        <v>40540</v>
      </c>
      <c r="BJ48" s="104">
        <v>10111</v>
      </c>
      <c r="BK48" s="104">
        <v>0</v>
      </c>
      <c r="BL48" s="104">
        <v>319</v>
      </c>
      <c r="BM48" s="104">
        <v>0</v>
      </c>
      <c r="BN48" s="104">
        <v>139</v>
      </c>
      <c r="BO48" s="106">
        <v>2.4</v>
      </c>
      <c r="BP48" s="106" t="s">
        <v>441</v>
      </c>
      <c r="BQ48" s="106" t="s">
        <v>441</v>
      </c>
      <c r="BR48" s="105">
        <v>4</v>
      </c>
      <c r="BS48" s="105">
        <v>-0.197823897004128</v>
      </c>
      <c r="BT48" s="104">
        <v>47</v>
      </c>
      <c r="BU48" s="106">
        <v>100</v>
      </c>
      <c r="BV48" s="105">
        <v>99.710716247558594</v>
      </c>
      <c r="BW48" s="105">
        <v>38.799999999999997</v>
      </c>
      <c r="BX48" s="105">
        <v>35.49</v>
      </c>
      <c r="BY48" s="104">
        <v>67000</v>
      </c>
      <c r="BZ48" s="106">
        <v>92.810239999999993</v>
      </c>
      <c r="CA48" s="106">
        <v>95.327579999999998</v>
      </c>
      <c r="CB48" s="105">
        <v>81.900000000000006</v>
      </c>
      <c r="CC48" s="104">
        <v>99</v>
      </c>
      <c r="CD48" s="105">
        <v>99</v>
      </c>
      <c r="CE48" s="105">
        <v>99</v>
      </c>
      <c r="CF48" s="105" t="s">
        <v>441</v>
      </c>
      <c r="CG48" s="105">
        <v>2457.66796875</v>
      </c>
      <c r="CH48" s="105">
        <v>39</v>
      </c>
      <c r="CI48" s="105"/>
      <c r="CJ48" s="104">
        <v>20648.973905743602</v>
      </c>
      <c r="CK48" s="104">
        <v>11338138</v>
      </c>
      <c r="CL48" s="104">
        <v>11389559</v>
      </c>
      <c r="CM48" s="104">
        <v>106440</v>
      </c>
      <c r="CN48" s="104"/>
    </row>
    <row r="49" spans="1:92" x14ac:dyDescent="0.25">
      <c r="A49" s="128" t="s">
        <v>80</v>
      </c>
      <c r="B49" s="107" t="s">
        <v>79</v>
      </c>
      <c r="C49" s="104">
        <v>2277.4005017894738</v>
      </c>
      <c r="D49" s="104">
        <v>1195.3717648547367</v>
      </c>
      <c r="E49" s="104">
        <v>63.141000000000005</v>
      </c>
      <c r="F49" s="104">
        <v>8.4580000000000002</v>
      </c>
      <c r="G49" s="104">
        <v>0</v>
      </c>
      <c r="H49" s="104">
        <v>0</v>
      </c>
      <c r="I49" s="104">
        <v>0</v>
      </c>
      <c r="J49" s="104">
        <v>0</v>
      </c>
      <c r="K49" s="105">
        <v>5.7000000000000002E-2</v>
      </c>
      <c r="L49" s="105">
        <v>0.15151515151515199</v>
      </c>
      <c r="M49" s="104">
        <v>0</v>
      </c>
      <c r="N49" s="104" t="s">
        <v>441</v>
      </c>
      <c r="O49" s="104" t="s">
        <v>441</v>
      </c>
      <c r="P49" s="104" t="s">
        <v>441</v>
      </c>
      <c r="Q49" s="104">
        <v>0</v>
      </c>
      <c r="R49" s="104">
        <v>0</v>
      </c>
      <c r="S49" s="104">
        <v>0</v>
      </c>
      <c r="T49" s="104">
        <v>0</v>
      </c>
      <c r="U49" s="104">
        <v>30791</v>
      </c>
      <c r="V49" s="104">
        <v>928409.07565300004</v>
      </c>
      <c r="W49" s="104"/>
      <c r="X49" s="104">
        <v>10419.286669700001</v>
      </c>
      <c r="Y49" s="104"/>
      <c r="Z49" s="104">
        <v>1115208.5360900001</v>
      </c>
      <c r="AA49" s="105">
        <v>128.70833333333334</v>
      </c>
      <c r="AB49" s="105">
        <v>0.77031383453709024</v>
      </c>
      <c r="AC49" s="105">
        <v>66.81</v>
      </c>
      <c r="AD49" s="105">
        <v>5.5060329563496406</v>
      </c>
      <c r="AE49" s="105">
        <v>99.15231</v>
      </c>
      <c r="AF49" s="105">
        <v>99.613290000000006</v>
      </c>
      <c r="AG49" s="105">
        <v>0</v>
      </c>
      <c r="AH49" s="105" t="s">
        <v>441</v>
      </c>
      <c r="AI49" s="104">
        <v>291</v>
      </c>
      <c r="AJ49" s="104">
        <v>100</v>
      </c>
      <c r="AK49" s="106" t="s">
        <v>441</v>
      </c>
      <c r="AL49" s="105">
        <v>5.452</v>
      </c>
      <c r="AM49" s="105">
        <v>2.1537437254845745E-2</v>
      </c>
      <c r="AN49" s="105">
        <v>1.4660415189555653E-3</v>
      </c>
      <c r="AO49" s="104">
        <v>0</v>
      </c>
      <c r="AP49" s="104">
        <v>0</v>
      </c>
      <c r="AQ49" s="105">
        <v>0.86899999999999999</v>
      </c>
      <c r="AR49" s="105" t="s">
        <v>441</v>
      </c>
      <c r="AS49" s="105">
        <v>0</v>
      </c>
      <c r="AT49" s="105">
        <v>0</v>
      </c>
      <c r="AU49" s="105">
        <v>0</v>
      </c>
      <c r="AV49" s="105" t="s">
        <v>441</v>
      </c>
      <c r="AW49" s="105">
        <v>1.7206300000000001</v>
      </c>
      <c r="AX49" s="106">
        <v>2.7000000476837198</v>
      </c>
      <c r="AY49" s="106" t="s">
        <v>441</v>
      </c>
      <c r="AZ49" s="104">
        <v>5.5999999046325701</v>
      </c>
      <c r="BA49" s="106">
        <v>0.1</v>
      </c>
      <c r="BB49" s="105">
        <v>0.1</v>
      </c>
      <c r="BC49" s="106" t="s">
        <v>441</v>
      </c>
      <c r="BD49" s="105" t="s">
        <v>441</v>
      </c>
      <c r="BE49" s="104">
        <v>4</v>
      </c>
      <c r="BF49" s="105">
        <v>8.53835074695036E-2</v>
      </c>
      <c r="BG49" s="105">
        <v>34.310001373291001</v>
      </c>
      <c r="BH49" s="104">
        <v>0</v>
      </c>
      <c r="BI49" s="104">
        <v>0</v>
      </c>
      <c r="BJ49" s="104">
        <v>0</v>
      </c>
      <c r="BK49" s="104">
        <v>228000</v>
      </c>
      <c r="BL49" s="104">
        <v>21321</v>
      </c>
      <c r="BM49" s="104">
        <v>0</v>
      </c>
      <c r="BN49" s="104">
        <v>106</v>
      </c>
      <c r="BO49" s="106">
        <v>5.6</v>
      </c>
      <c r="BP49" s="106">
        <v>2</v>
      </c>
      <c r="BQ49" s="106">
        <v>12.7</v>
      </c>
      <c r="BR49" s="105" t="s">
        <v>441</v>
      </c>
      <c r="BS49" s="105">
        <v>0.92019557952880904</v>
      </c>
      <c r="BT49" s="104">
        <v>59</v>
      </c>
      <c r="BU49" s="106">
        <v>100</v>
      </c>
      <c r="BV49" s="105">
        <v>99.059776306152301</v>
      </c>
      <c r="BW49" s="105">
        <v>75.900000000000006</v>
      </c>
      <c r="BX49" s="105">
        <v>134.47999999999999</v>
      </c>
      <c r="BY49" s="104">
        <v>19000</v>
      </c>
      <c r="BZ49" s="106">
        <v>99.15231</v>
      </c>
      <c r="CA49" s="106">
        <v>99.613290000000006</v>
      </c>
      <c r="CB49" s="105">
        <v>19.510999999999999</v>
      </c>
      <c r="CC49" s="104">
        <v>90</v>
      </c>
      <c r="CD49" s="105">
        <v>97</v>
      </c>
      <c r="CE49" s="105">
        <v>88</v>
      </c>
      <c r="CF49" s="105">
        <v>81</v>
      </c>
      <c r="CG49" s="105">
        <v>2270.83178710938</v>
      </c>
      <c r="CH49" s="105">
        <v>7</v>
      </c>
      <c r="CI49" s="105"/>
      <c r="CJ49" s="104">
        <v>34503.46875</v>
      </c>
      <c r="CK49" s="104">
        <v>1189265</v>
      </c>
      <c r="CL49" s="104">
        <v>1165275</v>
      </c>
      <c r="CM49" s="104">
        <v>9240</v>
      </c>
      <c r="CN49" s="104"/>
    </row>
    <row r="50" spans="1:92" x14ac:dyDescent="0.25">
      <c r="A50" s="128" t="s">
        <v>82</v>
      </c>
      <c r="B50" s="107" t="s">
        <v>81</v>
      </c>
      <c r="C50" s="104">
        <v>180.83146590694736</v>
      </c>
      <c r="D50" s="104">
        <v>0</v>
      </c>
      <c r="E50" s="104">
        <v>53770.236000000004</v>
      </c>
      <c r="F50" s="104">
        <v>0</v>
      </c>
      <c r="G50" s="104">
        <v>0</v>
      </c>
      <c r="H50" s="104">
        <v>0</v>
      </c>
      <c r="I50" s="104">
        <v>0</v>
      </c>
      <c r="J50" s="104">
        <v>0</v>
      </c>
      <c r="K50" s="105">
        <v>0</v>
      </c>
      <c r="L50" s="105">
        <v>9.0909090909090898E-2</v>
      </c>
      <c r="M50" s="104">
        <v>0</v>
      </c>
      <c r="N50" s="104" t="s">
        <v>441</v>
      </c>
      <c r="O50" s="104" t="s">
        <v>441</v>
      </c>
      <c r="P50" s="104" t="s">
        <v>441</v>
      </c>
      <c r="Q50" s="104">
        <v>0</v>
      </c>
      <c r="R50" s="104">
        <v>0</v>
      </c>
      <c r="S50" s="104">
        <v>0</v>
      </c>
      <c r="T50" s="104">
        <v>0</v>
      </c>
      <c r="U50" s="104">
        <v>0</v>
      </c>
      <c r="V50" s="104">
        <v>0</v>
      </c>
      <c r="W50" s="104"/>
      <c r="X50" s="104">
        <v>0</v>
      </c>
      <c r="Y50" s="104"/>
      <c r="Z50" s="104">
        <v>10542614.5602</v>
      </c>
      <c r="AA50" s="105">
        <v>137.60288785288785</v>
      </c>
      <c r="AB50" s="105">
        <v>0.45328177779839202</v>
      </c>
      <c r="AC50" s="105">
        <v>73.792000000000002</v>
      </c>
      <c r="AD50" s="105">
        <v>4.7361403942857798</v>
      </c>
      <c r="AE50" s="105">
        <v>99.134100000000004</v>
      </c>
      <c r="AF50" s="105">
        <v>99.880259999999993</v>
      </c>
      <c r="AG50" s="105">
        <v>0</v>
      </c>
      <c r="AH50" s="105" t="s">
        <v>441</v>
      </c>
      <c r="AI50" s="104">
        <v>11421</v>
      </c>
      <c r="AJ50" s="104">
        <v>60</v>
      </c>
      <c r="AK50" s="106" t="s">
        <v>441</v>
      </c>
      <c r="AL50" s="105">
        <v>5.1980000000000004</v>
      </c>
      <c r="AM50" s="105">
        <v>1.0282723222588566E-2</v>
      </c>
      <c r="AN50" s="105">
        <v>6.3612350618153434E-4</v>
      </c>
      <c r="AO50" s="104">
        <v>0</v>
      </c>
      <c r="AP50" s="104">
        <v>0</v>
      </c>
      <c r="AQ50" s="105">
        <v>0.88800000000000001</v>
      </c>
      <c r="AR50" s="105" t="s">
        <v>441</v>
      </c>
      <c r="AS50" s="105">
        <v>0</v>
      </c>
      <c r="AT50" s="105">
        <v>0</v>
      </c>
      <c r="AU50" s="105">
        <v>0</v>
      </c>
      <c r="AV50" s="105" t="s">
        <v>441</v>
      </c>
      <c r="AW50" s="105">
        <v>1.6624000000000001</v>
      </c>
      <c r="AX50" s="106">
        <v>3.2999999523162802</v>
      </c>
      <c r="AY50" s="106" t="s">
        <v>441</v>
      </c>
      <c r="AZ50" s="104">
        <v>5.4000000953674299</v>
      </c>
      <c r="BA50" s="106">
        <v>0.1</v>
      </c>
      <c r="BB50" s="105">
        <v>0.06</v>
      </c>
      <c r="BC50" s="106" t="s">
        <v>441</v>
      </c>
      <c r="BD50" s="105" t="s">
        <v>441</v>
      </c>
      <c r="BE50" s="104">
        <v>1</v>
      </c>
      <c r="BF50" s="105">
        <v>0.124060333580021</v>
      </c>
      <c r="BG50" s="105">
        <v>26.129999160766602</v>
      </c>
      <c r="BH50" s="104">
        <v>0</v>
      </c>
      <c r="BI50" s="104">
        <v>0</v>
      </c>
      <c r="BJ50" s="104">
        <v>0</v>
      </c>
      <c r="BK50" s="104">
        <v>0</v>
      </c>
      <c r="BL50" s="104">
        <v>4121</v>
      </c>
      <c r="BM50" s="104">
        <v>0</v>
      </c>
      <c r="BN50" s="104">
        <v>127</v>
      </c>
      <c r="BO50" s="106">
        <v>2.4</v>
      </c>
      <c r="BP50" s="106">
        <v>2.27</v>
      </c>
      <c r="BQ50" s="106">
        <v>10.7</v>
      </c>
      <c r="BR50" s="105">
        <v>4.0166666666666675</v>
      </c>
      <c r="BS50" s="105">
        <v>1.02296495437622</v>
      </c>
      <c r="BT50" s="104">
        <v>59</v>
      </c>
      <c r="BU50" s="106">
        <v>100</v>
      </c>
      <c r="BV50" s="105" t="s">
        <v>441</v>
      </c>
      <c r="BW50" s="105">
        <v>75.7</v>
      </c>
      <c r="BX50" s="105">
        <v>115.47</v>
      </c>
      <c r="BY50" s="104">
        <v>210000</v>
      </c>
      <c r="BZ50" s="106">
        <v>99.134100000000004</v>
      </c>
      <c r="CA50" s="106">
        <v>99.880259999999993</v>
      </c>
      <c r="CB50" s="105">
        <v>43.14</v>
      </c>
      <c r="CC50" s="104">
        <v>97</v>
      </c>
      <c r="CD50" s="105">
        <v>96</v>
      </c>
      <c r="CE50" s="105">
        <v>93</v>
      </c>
      <c r="CF50" s="105" t="s">
        <v>441</v>
      </c>
      <c r="CG50" s="105">
        <v>2484.63354492188</v>
      </c>
      <c r="CH50" s="105">
        <v>4</v>
      </c>
      <c r="CI50" s="105"/>
      <c r="CJ50" s="104">
        <v>39998.4296875</v>
      </c>
      <c r="CK50" s="104">
        <v>10625695</v>
      </c>
      <c r="CL50" s="104">
        <v>10543853</v>
      </c>
      <c r="CM50" s="104">
        <v>77240</v>
      </c>
      <c r="CN50" s="104"/>
    </row>
    <row r="51" spans="1:92" x14ac:dyDescent="0.25">
      <c r="A51" s="128" t="s">
        <v>84</v>
      </c>
      <c r="B51" s="107" t="s">
        <v>83</v>
      </c>
      <c r="C51" s="104">
        <v>0</v>
      </c>
      <c r="D51" s="104">
        <v>0</v>
      </c>
      <c r="E51" s="104">
        <v>3396.9535000000001</v>
      </c>
      <c r="F51" s="104">
        <v>0</v>
      </c>
      <c r="G51" s="104">
        <v>0</v>
      </c>
      <c r="H51" s="104">
        <v>0</v>
      </c>
      <c r="I51" s="104">
        <v>0</v>
      </c>
      <c r="J51" s="104">
        <v>0</v>
      </c>
      <c r="K51" s="105">
        <v>2.9000000000000001E-2</v>
      </c>
      <c r="L51" s="105">
        <v>0.12121212121212099</v>
      </c>
      <c r="M51" s="104">
        <v>0</v>
      </c>
      <c r="N51" s="104" t="s">
        <v>441</v>
      </c>
      <c r="O51" s="104" t="s">
        <v>441</v>
      </c>
      <c r="P51" s="104" t="s">
        <v>441</v>
      </c>
      <c r="Q51" s="104">
        <v>0</v>
      </c>
      <c r="R51" s="104">
        <v>0</v>
      </c>
      <c r="S51" s="104">
        <v>0</v>
      </c>
      <c r="T51" s="104">
        <v>0</v>
      </c>
      <c r="U51" s="104">
        <v>0</v>
      </c>
      <c r="V51" s="104">
        <v>0</v>
      </c>
      <c r="W51" s="104"/>
      <c r="X51" s="104">
        <v>0</v>
      </c>
      <c r="Y51" s="104"/>
      <c r="Z51" s="104">
        <v>5236719.0380699998</v>
      </c>
      <c r="AA51" s="105">
        <v>138.06730173850917</v>
      </c>
      <c r="AB51" s="105">
        <v>0.69482880874062636</v>
      </c>
      <c r="AC51" s="105">
        <v>87.873999999999995</v>
      </c>
      <c r="AD51" s="105" t="s">
        <v>441</v>
      </c>
      <c r="AE51" s="105">
        <v>99.597229999999996</v>
      </c>
      <c r="AF51" s="105">
        <v>100</v>
      </c>
      <c r="AG51" s="105">
        <v>0</v>
      </c>
      <c r="AH51" s="105" t="s">
        <v>441</v>
      </c>
      <c r="AI51" s="104">
        <v>2180</v>
      </c>
      <c r="AJ51" s="104">
        <v>100</v>
      </c>
      <c r="AK51" s="106">
        <v>1E-3</v>
      </c>
      <c r="AL51" s="105">
        <v>5.2380000000000004</v>
      </c>
      <c r="AM51" s="105">
        <v>1.4767206004064667E-3</v>
      </c>
      <c r="AN51" s="105">
        <v>6.7509434475806986E-4</v>
      </c>
      <c r="AO51" s="104">
        <v>0</v>
      </c>
      <c r="AP51" s="104">
        <v>0</v>
      </c>
      <c r="AQ51" s="105">
        <v>0.92900000000000005</v>
      </c>
      <c r="AR51" s="105" t="s">
        <v>441</v>
      </c>
      <c r="AS51" s="105">
        <v>-3.043167</v>
      </c>
      <c r="AT51" s="105">
        <v>0</v>
      </c>
      <c r="AU51" s="105">
        <v>0</v>
      </c>
      <c r="AV51" s="105" t="s">
        <v>441</v>
      </c>
      <c r="AW51" s="105">
        <v>0.40139999999999998</v>
      </c>
      <c r="AX51" s="106">
        <v>4.3000001907348597</v>
      </c>
      <c r="AY51" s="106" t="s">
        <v>441</v>
      </c>
      <c r="AZ51" s="104">
        <v>5.0999999046325701</v>
      </c>
      <c r="BA51" s="106">
        <v>0.2</v>
      </c>
      <c r="BB51" s="105">
        <v>0.05</v>
      </c>
      <c r="BC51" s="106" t="s">
        <v>441</v>
      </c>
      <c r="BD51" s="105" t="s">
        <v>441</v>
      </c>
      <c r="BE51" s="104">
        <v>0</v>
      </c>
      <c r="BF51" s="105">
        <v>3.9864737695134801E-2</v>
      </c>
      <c r="BG51" s="105">
        <v>29.079999923706101</v>
      </c>
      <c r="BH51" s="104">
        <v>0</v>
      </c>
      <c r="BI51" s="104">
        <v>0</v>
      </c>
      <c r="BJ51" s="104">
        <v>0</v>
      </c>
      <c r="BK51" s="104">
        <v>0</v>
      </c>
      <c r="BL51" s="104">
        <v>39350</v>
      </c>
      <c r="BM51" s="104">
        <v>0</v>
      </c>
      <c r="BN51" s="104">
        <v>129</v>
      </c>
      <c r="BO51" s="106">
        <v>2.4</v>
      </c>
      <c r="BP51" s="106">
        <v>1.31</v>
      </c>
      <c r="BQ51" s="106">
        <v>6</v>
      </c>
      <c r="BR51" s="105">
        <v>3.9333333333333336</v>
      </c>
      <c r="BS51" s="105">
        <v>1.7970039844512899</v>
      </c>
      <c r="BT51" s="104">
        <v>88</v>
      </c>
      <c r="BU51" s="106">
        <v>100</v>
      </c>
      <c r="BV51" s="105" t="s">
        <v>441</v>
      </c>
      <c r="BW51" s="105">
        <v>97</v>
      </c>
      <c r="BX51" s="105">
        <v>122.89</v>
      </c>
      <c r="BY51" s="104">
        <v>150000</v>
      </c>
      <c r="BZ51" s="106">
        <v>99.597229999999996</v>
      </c>
      <c r="CA51" s="106">
        <v>100</v>
      </c>
      <c r="CB51" s="105">
        <v>44.567</v>
      </c>
      <c r="CC51" s="104">
        <v>97</v>
      </c>
      <c r="CD51" s="105">
        <v>94</v>
      </c>
      <c r="CE51" s="105">
        <v>85</v>
      </c>
      <c r="CF51" s="105">
        <v>94</v>
      </c>
      <c r="CG51" s="105">
        <v>5092.98046875</v>
      </c>
      <c r="CH51" s="105">
        <v>6</v>
      </c>
      <c r="CI51" s="105"/>
      <c r="CJ51" s="104">
        <v>56120.12890625</v>
      </c>
      <c r="CK51" s="104">
        <v>5797446</v>
      </c>
      <c r="CL51" s="104">
        <v>5669094</v>
      </c>
      <c r="CM51" s="104">
        <v>42430</v>
      </c>
      <c r="CN51" s="104"/>
    </row>
    <row r="52" spans="1:92" x14ac:dyDescent="0.25">
      <c r="A52" s="128" t="s">
        <v>86</v>
      </c>
      <c r="B52" s="107" t="s">
        <v>85</v>
      </c>
      <c r="C52" s="104">
        <v>1666.8746253726315</v>
      </c>
      <c r="D52" s="104">
        <v>0</v>
      </c>
      <c r="E52" s="104">
        <v>170.27199999999999</v>
      </c>
      <c r="F52" s="104">
        <v>64.953999999999994</v>
      </c>
      <c r="G52" s="104">
        <v>0</v>
      </c>
      <c r="H52" s="104">
        <v>0</v>
      </c>
      <c r="I52" s="104">
        <v>0</v>
      </c>
      <c r="J52" s="104">
        <v>27514</v>
      </c>
      <c r="K52" s="105">
        <v>0.2</v>
      </c>
      <c r="L52" s="105">
        <v>0.87878787878787901</v>
      </c>
      <c r="M52" s="104">
        <v>222397.50552400001</v>
      </c>
      <c r="N52" s="104">
        <v>0</v>
      </c>
      <c r="O52" s="104">
        <v>0</v>
      </c>
      <c r="P52" s="104">
        <v>0</v>
      </c>
      <c r="Q52" s="104">
        <v>564365</v>
      </c>
      <c r="R52" s="104">
        <v>8841</v>
      </c>
      <c r="S52" s="104">
        <v>525990</v>
      </c>
      <c r="T52" s="104">
        <v>47216</v>
      </c>
      <c r="U52" s="104">
        <v>250313</v>
      </c>
      <c r="V52" s="104">
        <v>767342.49682600005</v>
      </c>
      <c r="W52" s="104"/>
      <c r="X52" s="104">
        <v>549387.60089100001</v>
      </c>
      <c r="Y52" s="104"/>
      <c r="Z52" s="104">
        <v>0</v>
      </c>
      <c r="AA52" s="105">
        <v>41.368421052631582</v>
      </c>
      <c r="AB52" s="105">
        <v>1.7239019889816176</v>
      </c>
      <c r="AC52" s="105">
        <v>77.777000000000001</v>
      </c>
      <c r="AD52" s="105" t="s">
        <v>441</v>
      </c>
      <c r="AE52" s="105">
        <v>63.605360000000005</v>
      </c>
      <c r="AF52" s="105">
        <v>75.632310000000004</v>
      </c>
      <c r="AG52" s="105">
        <v>17.317910000000001</v>
      </c>
      <c r="AH52" s="105" t="s">
        <v>441</v>
      </c>
      <c r="AI52" s="104">
        <v>143</v>
      </c>
      <c r="AJ52" s="104">
        <v>80</v>
      </c>
      <c r="AK52" s="106">
        <v>65.599999999999994</v>
      </c>
      <c r="AL52" s="105">
        <v>10.278</v>
      </c>
      <c r="AM52" s="105">
        <v>0.23811674045292552</v>
      </c>
      <c r="AN52" s="105">
        <v>2.3669411819885671E-2</v>
      </c>
      <c r="AO52" s="104">
        <v>0</v>
      </c>
      <c r="AP52" s="104">
        <v>0</v>
      </c>
      <c r="AQ52" s="105">
        <v>0.47599999999999998</v>
      </c>
      <c r="AR52" s="105" t="s">
        <v>441</v>
      </c>
      <c r="AS52" s="105">
        <v>39.627088000000001</v>
      </c>
      <c r="AT52" s="105">
        <v>69.55</v>
      </c>
      <c r="AU52" s="105">
        <v>73.39</v>
      </c>
      <c r="AV52" s="105">
        <v>7.3299608230590803</v>
      </c>
      <c r="AW52" s="105">
        <v>3.19672</v>
      </c>
      <c r="AX52" s="106">
        <v>61.700000762939503</v>
      </c>
      <c r="AY52" s="106">
        <v>29.799999237060501</v>
      </c>
      <c r="AZ52" s="104">
        <v>269</v>
      </c>
      <c r="BA52" s="106">
        <v>1.3</v>
      </c>
      <c r="BB52" s="105">
        <v>0.88</v>
      </c>
      <c r="BC52" s="106">
        <v>28</v>
      </c>
      <c r="BD52" s="105">
        <v>31.902000000000001</v>
      </c>
      <c r="BE52" s="104">
        <v>110561</v>
      </c>
      <c r="BF52" s="105" t="s">
        <v>441</v>
      </c>
      <c r="BG52" s="105">
        <v>41.6</v>
      </c>
      <c r="BH52" s="104">
        <v>0</v>
      </c>
      <c r="BI52" s="104">
        <v>25000</v>
      </c>
      <c r="BJ52" s="104">
        <v>0</v>
      </c>
      <c r="BK52" s="104">
        <v>0</v>
      </c>
      <c r="BL52" s="104">
        <v>28257</v>
      </c>
      <c r="BM52" s="104">
        <v>0</v>
      </c>
      <c r="BN52" s="104">
        <v>109</v>
      </c>
      <c r="BO52" s="106">
        <v>18.899999999999999</v>
      </c>
      <c r="BP52" s="106" t="s">
        <v>441</v>
      </c>
      <c r="BQ52" s="106" t="s">
        <v>441</v>
      </c>
      <c r="BR52" s="105">
        <v>2.8</v>
      </c>
      <c r="BS52" s="105">
        <v>-1.03046894073486</v>
      </c>
      <c r="BT52" s="104">
        <v>31</v>
      </c>
      <c r="BU52" s="106">
        <v>60.200000762939503</v>
      </c>
      <c r="BV52" s="105" t="s">
        <v>441</v>
      </c>
      <c r="BW52" s="105">
        <v>13.1</v>
      </c>
      <c r="BX52" s="105">
        <v>37.82</v>
      </c>
      <c r="BY52" s="104">
        <v>2600</v>
      </c>
      <c r="BZ52" s="106">
        <v>63.605360000000005</v>
      </c>
      <c r="CA52" s="106">
        <v>75.632310000000004</v>
      </c>
      <c r="CB52" s="105">
        <v>2.2029999999999998</v>
      </c>
      <c r="CC52" s="104">
        <v>75</v>
      </c>
      <c r="CD52" s="105">
        <v>84</v>
      </c>
      <c r="CE52" s="105">
        <v>82</v>
      </c>
      <c r="CF52" s="105">
        <v>82</v>
      </c>
      <c r="CG52" s="105">
        <v>122.075607299805</v>
      </c>
      <c r="CH52" s="105">
        <v>229</v>
      </c>
      <c r="CI52" s="105"/>
      <c r="CJ52" s="104">
        <v>3342.47729492188</v>
      </c>
      <c r="CK52" s="104">
        <v>958920</v>
      </c>
      <c r="CL52" s="104">
        <v>883091</v>
      </c>
      <c r="CM52" s="104">
        <v>23180</v>
      </c>
      <c r="CN52" s="104"/>
    </row>
    <row r="53" spans="1:92" x14ac:dyDescent="0.25">
      <c r="A53" s="128" t="s">
        <v>88</v>
      </c>
      <c r="B53" s="107" t="s">
        <v>87</v>
      </c>
      <c r="C53" s="104">
        <v>125.9695604248421</v>
      </c>
      <c r="D53" s="104">
        <v>0</v>
      </c>
      <c r="E53" s="104" t="s">
        <v>441</v>
      </c>
      <c r="F53" s="104">
        <v>8.9459999999999997</v>
      </c>
      <c r="G53" s="104">
        <v>1379.5140000000001</v>
      </c>
      <c r="H53" s="104">
        <v>145.21199999999999</v>
      </c>
      <c r="I53" s="104">
        <v>849.19200000000001</v>
      </c>
      <c r="J53" s="104">
        <v>0</v>
      </c>
      <c r="K53" s="105">
        <v>0</v>
      </c>
      <c r="L53" s="105">
        <v>0.12121212121212099</v>
      </c>
      <c r="M53" s="104" t="s">
        <v>441</v>
      </c>
      <c r="N53" s="104" t="s">
        <v>441</v>
      </c>
      <c r="O53" s="104" t="s">
        <v>441</v>
      </c>
      <c r="P53" s="104" t="s">
        <v>441</v>
      </c>
      <c r="Q53" s="104">
        <v>0</v>
      </c>
      <c r="R53" s="104">
        <v>0</v>
      </c>
      <c r="S53" s="104">
        <v>0</v>
      </c>
      <c r="T53" s="104">
        <v>0</v>
      </c>
      <c r="U53" s="104">
        <v>40646</v>
      </c>
      <c r="V53" s="104">
        <v>49963.551931100003</v>
      </c>
      <c r="W53" s="104"/>
      <c r="X53" s="104">
        <v>55439.623792600003</v>
      </c>
      <c r="Y53" s="104"/>
      <c r="Z53" s="104">
        <v>0</v>
      </c>
      <c r="AA53" s="105">
        <v>95.5</v>
      </c>
      <c r="AB53" s="105">
        <v>0.6618131536172317</v>
      </c>
      <c r="AC53" s="105">
        <v>70.483000000000004</v>
      </c>
      <c r="AD53" s="105" t="s">
        <v>441</v>
      </c>
      <c r="AE53" s="105">
        <v>77.892759999999996</v>
      </c>
      <c r="AF53" s="105">
        <v>96.5</v>
      </c>
      <c r="AG53" s="105">
        <v>3.7537199999999999</v>
      </c>
      <c r="AH53" s="105" t="s">
        <v>441</v>
      </c>
      <c r="AI53" s="104" t="s">
        <v>441</v>
      </c>
      <c r="AJ53" s="104">
        <v>100</v>
      </c>
      <c r="AK53" s="106" t="s">
        <v>441</v>
      </c>
      <c r="AL53" s="105" t="s">
        <v>441</v>
      </c>
      <c r="AM53" s="105">
        <v>2.5109621164637666E-4</v>
      </c>
      <c r="AN53" s="105">
        <v>2.372776322788496E-5</v>
      </c>
      <c r="AO53" s="104">
        <v>0</v>
      </c>
      <c r="AP53" s="104">
        <v>0</v>
      </c>
      <c r="AQ53" s="105">
        <v>0.71499999999999997</v>
      </c>
      <c r="AR53" s="105" t="s">
        <v>441</v>
      </c>
      <c r="AS53" s="105">
        <v>28.785955999999999</v>
      </c>
      <c r="AT53" s="105">
        <v>1</v>
      </c>
      <c r="AU53" s="105">
        <v>0.51</v>
      </c>
      <c r="AV53" s="105">
        <v>3.8554377555847199</v>
      </c>
      <c r="AW53" s="105">
        <v>8.8890799999999999</v>
      </c>
      <c r="AX53" s="106">
        <v>34</v>
      </c>
      <c r="AY53" s="106" t="s">
        <v>441</v>
      </c>
      <c r="AZ53" s="104">
        <v>1.6000000238418599</v>
      </c>
      <c r="BA53" s="106" t="s">
        <v>441</v>
      </c>
      <c r="BB53" s="105" t="s">
        <v>441</v>
      </c>
      <c r="BC53" s="106" t="s">
        <v>441</v>
      </c>
      <c r="BD53" s="105" t="s">
        <v>441</v>
      </c>
      <c r="BE53" s="104">
        <v>6920</v>
      </c>
      <c r="BF53" s="105" t="s">
        <v>441</v>
      </c>
      <c r="BG53" s="105">
        <v>44</v>
      </c>
      <c r="BH53" s="104">
        <v>71393</v>
      </c>
      <c r="BI53" s="104">
        <v>0</v>
      </c>
      <c r="BJ53" s="104">
        <v>0</v>
      </c>
      <c r="BK53" s="104">
        <v>0</v>
      </c>
      <c r="BL53" s="104">
        <v>0</v>
      </c>
      <c r="BM53" s="104">
        <v>0</v>
      </c>
      <c r="BN53" s="104">
        <v>119</v>
      </c>
      <c r="BO53" s="106">
        <v>6.2</v>
      </c>
      <c r="BP53" s="106" t="s">
        <v>441</v>
      </c>
      <c r="BQ53" s="106" t="s">
        <v>441</v>
      </c>
      <c r="BR53" s="105" t="s">
        <v>441</v>
      </c>
      <c r="BS53" s="105">
        <v>-0.253344506025314</v>
      </c>
      <c r="BT53" s="104">
        <v>57</v>
      </c>
      <c r="BU53" s="106">
        <v>100</v>
      </c>
      <c r="BV53" s="105" t="s">
        <v>441</v>
      </c>
      <c r="BW53" s="105">
        <v>67</v>
      </c>
      <c r="BX53" s="105">
        <v>107.43</v>
      </c>
      <c r="BY53" s="104">
        <v>1000</v>
      </c>
      <c r="BZ53" s="106">
        <v>77.892759999999996</v>
      </c>
      <c r="CA53" s="106">
        <v>96.5</v>
      </c>
      <c r="CB53" s="105">
        <v>10.824999999999999</v>
      </c>
      <c r="CC53" s="104">
        <v>77</v>
      </c>
      <c r="CD53" s="105">
        <v>99</v>
      </c>
      <c r="CE53" s="105">
        <v>92</v>
      </c>
      <c r="CF53" s="105" t="s">
        <v>441</v>
      </c>
      <c r="CG53" s="105">
        <v>580.65765380859398</v>
      </c>
      <c r="CH53" s="105" t="s">
        <v>441</v>
      </c>
      <c r="CI53" s="105"/>
      <c r="CJ53" s="104">
        <v>10649.8076171875</v>
      </c>
      <c r="CK53" s="104">
        <v>71625</v>
      </c>
      <c r="CL53" s="104">
        <v>72680</v>
      </c>
      <c r="CM53" s="104">
        <v>750</v>
      </c>
      <c r="CN53" s="104"/>
    </row>
    <row r="54" spans="1:92" x14ac:dyDescent="0.25">
      <c r="A54" s="128" t="s">
        <v>90</v>
      </c>
      <c r="B54" s="107" t="s">
        <v>89</v>
      </c>
      <c r="C54" s="104">
        <v>21791.83507242105</v>
      </c>
      <c r="D54" s="104">
        <v>19893.114509494735</v>
      </c>
      <c r="E54" s="104">
        <v>34960.277500000004</v>
      </c>
      <c r="F54" s="104">
        <v>36.652000000000001</v>
      </c>
      <c r="G54" s="104">
        <v>199800.12400000001</v>
      </c>
      <c r="H54" s="104">
        <v>56494.824000000001</v>
      </c>
      <c r="I54" s="104">
        <v>14196.406000000001</v>
      </c>
      <c r="J54" s="104">
        <v>0</v>
      </c>
      <c r="K54" s="105">
        <v>0</v>
      </c>
      <c r="L54" s="105">
        <v>6.0606060606060601E-2</v>
      </c>
      <c r="M54" s="104" t="s">
        <v>441</v>
      </c>
      <c r="N54" s="104" t="s">
        <v>441</v>
      </c>
      <c r="O54" s="104" t="s">
        <v>441</v>
      </c>
      <c r="P54" s="104" t="s">
        <v>441</v>
      </c>
      <c r="Q54" s="104">
        <v>0</v>
      </c>
      <c r="R54" s="104">
        <v>0</v>
      </c>
      <c r="S54" s="104">
        <v>6871603</v>
      </c>
      <c r="T54" s="104">
        <v>1482941</v>
      </c>
      <c r="U54" s="104">
        <v>7335946</v>
      </c>
      <c r="V54" s="104">
        <v>8430628.6239999998</v>
      </c>
      <c r="W54" s="104"/>
      <c r="X54" s="104">
        <v>9686307.72511</v>
      </c>
      <c r="Y54" s="104"/>
      <c r="Z54" s="104">
        <v>10520187.02</v>
      </c>
      <c r="AA54" s="105">
        <v>219.97857586421031</v>
      </c>
      <c r="AB54" s="105">
        <v>2.0667624572651868</v>
      </c>
      <c r="AC54" s="105">
        <v>81.073999999999998</v>
      </c>
      <c r="AD54" s="105">
        <v>3.4779335422446098</v>
      </c>
      <c r="AE54" s="105">
        <v>83.893209999999996</v>
      </c>
      <c r="AF54" s="105">
        <v>96.690219999999997</v>
      </c>
      <c r="AG54" s="105">
        <v>2.8746299999999998</v>
      </c>
      <c r="AH54" s="105">
        <v>55.181980000000003</v>
      </c>
      <c r="AI54" s="104">
        <v>2282</v>
      </c>
      <c r="AJ54" s="104">
        <v>20</v>
      </c>
      <c r="AK54" s="106">
        <v>14.8</v>
      </c>
      <c r="AL54" s="105">
        <v>9.3729999999999993</v>
      </c>
      <c r="AM54" s="105">
        <v>0.41111777249027343</v>
      </c>
      <c r="AN54" s="105">
        <v>0.14603175912045208</v>
      </c>
      <c r="AO54" s="104">
        <v>0</v>
      </c>
      <c r="AP54" s="104">
        <v>0</v>
      </c>
      <c r="AQ54" s="105">
        <v>0.73599999999999999</v>
      </c>
      <c r="AR54" s="105">
        <v>2.4819399999999998E-2</v>
      </c>
      <c r="AS54" s="105">
        <v>3.7358579999999999</v>
      </c>
      <c r="AT54" s="105">
        <v>121.47</v>
      </c>
      <c r="AU54" s="105">
        <v>79.489999999999995</v>
      </c>
      <c r="AV54" s="105">
        <v>0.16233462095260601</v>
      </c>
      <c r="AW54" s="105">
        <v>8.1359999999999992</v>
      </c>
      <c r="AX54" s="106">
        <v>29.899999618530298</v>
      </c>
      <c r="AY54" s="106">
        <v>4</v>
      </c>
      <c r="AZ54" s="104">
        <v>45</v>
      </c>
      <c r="BA54" s="106">
        <v>1</v>
      </c>
      <c r="BB54" s="105">
        <v>0.38</v>
      </c>
      <c r="BC54" s="106">
        <v>0</v>
      </c>
      <c r="BD54" s="105">
        <v>6.8000000000000005E-2</v>
      </c>
      <c r="BE54" s="104">
        <v>2805557</v>
      </c>
      <c r="BF54" s="105">
        <v>0.45065833866878202</v>
      </c>
      <c r="BG54" s="105">
        <v>45.7</v>
      </c>
      <c r="BH54" s="104">
        <v>42587</v>
      </c>
      <c r="BI54" s="104">
        <v>15390</v>
      </c>
      <c r="BJ54" s="104">
        <v>0</v>
      </c>
      <c r="BK54" s="104">
        <v>0</v>
      </c>
      <c r="BL54" s="104">
        <v>503</v>
      </c>
      <c r="BM54" s="104">
        <v>0</v>
      </c>
      <c r="BN54" s="104">
        <v>115</v>
      </c>
      <c r="BO54" s="106">
        <v>9.5</v>
      </c>
      <c r="BP54" s="106">
        <v>4.09</v>
      </c>
      <c r="BQ54" s="106">
        <v>5.2</v>
      </c>
      <c r="BR54" s="105">
        <v>3.166666666666667</v>
      </c>
      <c r="BS54" s="105">
        <v>-0.353159010410309</v>
      </c>
      <c r="BT54" s="104">
        <v>30</v>
      </c>
      <c r="BU54" s="106">
        <v>100</v>
      </c>
      <c r="BV54" s="105">
        <v>92.465423583984403</v>
      </c>
      <c r="BW54" s="105">
        <v>61.3</v>
      </c>
      <c r="BX54" s="105">
        <v>80.83</v>
      </c>
      <c r="BY54" s="104">
        <v>29000</v>
      </c>
      <c r="BZ54" s="106">
        <v>83.893209999999996</v>
      </c>
      <c r="CA54" s="106">
        <v>96.690219999999997</v>
      </c>
      <c r="CB54" s="105">
        <v>15.6</v>
      </c>
      <c r="CC54" s="104">
        <v>86</v>
      </c>
      <c r="CD54" s="105">
        <v>87</v>
      </c>
      <c r="CE54" s="105" t="s">
        <v>441</v>
      </c>
      <c r="CF54" s="105">
        <v>30</v>
      </c>
      <c r="CG54" s="105">
        <v>936.82159423828102</v>
      </c>
      <c r="CH54" s="105">
        <v>92</v>
      </c>
      <c r="CI54" s="105"/>
      <c r="CJ54" s="104">
        <v>17798.8046875</v>
      </c>
      <c r="CK54" s="104">
        <v>10627165</v>
      </c>
      <c r="CL54" s="104">
        <v>10520392</v>
      </c>
      <c r="CM54" s="104">
        <v>48320</v>
      </c>
      <c r="CN54" s="104"/>
    </row>
    <row r="55" spans="1:92" x14ac:dyDescent="0.25">
      <c r="A55" s="128" t="s">
        <v>93</v>
      </c>
      <c r="B55" s="107" t="s">
        <v>92</v>
      </c>
      <c r="C55" s="104">
        <v>33655.723914736845</v>
      </c>
      <c r="D55" s="104">
        <v>32844.44412189474</v>
      </c>
      <c r="E55" s="104">
        <v>127310.45150000001</v>
      </c>
      <c r="F55" s="104">
        <v>1227.3779999999999</v>
      </c>
      <c r="G55" s="104">
        <v>0</v>
      </c>
      <c r="H55" s="104">
        <v>0</v>
      </c>
      <c r="I55" s="104">
        <v>0</v>
      </c>
      <c r="J55" s="104">
        <v>4133</v>
      </c>
      <c r="K55" s="105">
        <v>8.5999999999999993E-2</v>
      </c>
      <c r="L55" s="105">
        <v>6.0606060606060601E-2</v>
      </c>
      <c r="M55" s="104" t="s">
        <v>441</v>
      </c>
      <c r="N55" s="104" t="s">
        <v>441</v>
      </c>
      <c r="O55" s="104" t="s">
        <v>441</v>
      </c>
      <c r="P55" s="104" t="s">
        <v>441</v>
      </c>
      <c r="Q55" s="104">
        <v>2223346</v>
      </c>
      <c r="R55" s="104">
        <v>4414842</v>
      </c>
      <c r="S55" s="104">
        <v>3508830</v>
      </c>
      <c r="T55" s="104">
        <v>2171078</v>
      </c>
      <c r="U55" s="104">
        <v>7308385</v>
      </c>
      <c r="V55" s="104">
        <v>7361668.4911799999</v>
      </c>
      <c r="W55" s="104"/>
      <c r="X55" s="104">
        <v>9514529.2942200005</v>
      </c>
      <c r="Y55" s="104"/>
      <c r="Z55" s="104">
        <v>0</v>
      </c>
      <c r="AA55" s="105">
        <v>68.788681752295062</v>
      </c>
      <c r="AB55" s="105">
        <v>2.0024896290936458</v>
      </c>
      <c r="AC55" s="105">
        <v>63.820999999999998</v>
      </c>
      <c r="AD55" s="105">
        <v>7.5589860534809006</v>
      </c>
      <c r="AE55" s="105">
        <v>87.988720000000001</v>
      </c>
      <c r="AF55" s="105">
        <v>93.994529999999997</v>
      </c>
      <c r="AG55" s="105">
        <v>2.09653</v>
      </c>
      <c r="AH55" s="105">
        <v>80.634780000000006</v>
      </c>
      <c r="AI55" s="104">
        <v>5341</v>
      </c>
      <c r="AJ55" s="104">
        <v>60</v>
      </c>
      <c r="AK55" s="106">
        <v>20.3</v>
      </c>
      <c r="AL55" s="105">
        <v>9.5690000000000008</v>
      </c>
      <c r="AM55" s="105">
        <v>0.13531001527089379</v>
      </c>
      <c r="AN55" s="105">
        <v>5.2841420192997306E-3</v>
      </c>
      <c r="AO55" s="104">
        <v>0</v>
      </c>
      <c r="AP55" s="104">
        <v>0</v>
      </c>
      <c r="AQ55" s="105">
        <v>0.752</v>
      </c>
      <c r="AR55" s="105">
        <v>1.4546399999999999E-2</v>
      </c>
      <c r="AS55" s="105">
        <v>46.49371</v>
      </c>
      <c r="AT55" s="105">
        <v>186.1</v>
      </c>
      <c r="AU55" s="105">
        <v>138.55000000000001</v>
      </c>
      <c r="AV55" s="105">
        <v>0.19921167194843301</v>
      </c>
      <c r="AW55" s="105">
        <v>2.7317200000000001</v>
      </c>
      <c r="AX55" s="106">
        <v>14.5</v>
      </c>
      <c r="AY55" s="106">
        <v>6.4000000953674299</v>
      </c>
      <c r="AZ55" s="104">
        <v>43</v>
      </c>
      <c r="BA55" s="106">
        <v>0.3</v>
      </c>
      <c r="BB55" s="105">
        <v>0.22</v>
      </c>
      <c r="BC55" s="106">
        <v>0</v>
      </c>
      <c r="BD55" s="105">
        <v>2.6320000000000001</v>
      </c>
      <c r="BE55" s="104">
        <v>1848654</v>
      </c>
      <c r="BF55" s="105">
        <v>0.38488104225038899</v>
      </c>
      <c r="BG55" s="105">
        <v>44.7</v>
      </c>
      <c r="BH55" s="104">
        <v>0</v>
      </c>
      <c r="BI55" s="104">
        <v>0</v>
      </c>
      <c r="BJ55" s="104">
        <v>3015</v>
      </c>
      <c r="BK55" s="104">
        <v>0</v>
      </c>
      <c r="BL55" s="104">
        <v>118614</v>
      </c>
      <c r="BM55" s="104">
        <v>0</v>
      </c>
      <c r="BN55" s="104">
        <v>114</v>
      </c>
      <c r="BO55" s="106">
        <v>7.9</v>
      </c>
      <c r="BP55" s="106">
        <v>3.39</v>
      </c>
      <c r="BQ55" s="106">
        <v>5.7</v>
      </c>
      <c r="BR55" s="105">
        <v>3.8166666666666673</v>
      </c>
      <c r="BS55" s="105">
        <v>-0.320694088935852</v>
      </c>
      <c r="BT55" s="104">
        <v>34</v>
      </c>
      <c r="BU55" s="106">
        <v>100</v>
      </c>
      <c r="BV55" s="105">
        <v>94.350227355957003</v>
      </c>
      <c r="BW55" s="105">
        <v>54.1</v>
      </c>
      <c r="BX55" s="105">
        <v>84.3</v>
      </c>
      <c r="BY55" s="104">
        <v>62000</v>
      </c>
      <c r="BZ55" s="106">
        <v>87.988720000000001</v>
      </c>
      <c r="CA55" s="106">
        <v>93.994529999999997</v>
      </c>
      <c r="CB55" s="105">
        <v>20.5</v>
      </c>
      <c r="CC55" s="104">
        <v>81</v>
      </c>
      <c r="CD55" s="105">
        <v>83</v>
      </c>
      <c r="CE55" s="105">
        <v>76</v>
      </c>
      <c r="CF55" s="105">
        <v>84</v>
      </c>
      <c r="CG55" s="105">
        <v>942.88665771484398</v>
      </c>
      <c r="CH55" s="105">
        <v>64</v>
      </c>
      <c r="CI55" s="105"/>
      <c r="CJ55" s="104">
        <v>11713.693359375</v>
      </c>
      <c r="CK55" s="104">
        <v>17084356</v>
      </c>
      <c r="CL55" s="104">
        <v>16147651</v>
      </c>
      <c r="CM55" s="104">
        <v>248360</v>
      </c>
      <c r="CN55" s="104"/>
    </row>
    <row r="56" spans="1:92" x14ac:dyDescent="0.25">
      <c r="A56" s="128" t="s">
        <v>95</v>
      </c>
      <c r="B56" s="107" t="s">
        <v>94</v>
      </c>
      <c r="C56" s="104">
        <v>65987.231369684217</v>
      </c>
      <c r="D56" s="104">
        <v>2.6005000064210526E-2</v>
      </c>
      <c r="E56" s="104">
        <v>710352.14650000003</v>
      </c>
      <c r="F56" s="104">
        <v>342.27</v>
      </c>
      <c r="G56" s="104">
        <v>0</v>
      </c>
      <c r="H56" s="104">
        <v>0</v>
      </c>
      <c r="I56" s="104">
        <v>0</v>
      </c>
      <c r="J56" s="104">
        <v>0</v>
      </c>
      <c r="K56" s="105">
        <v>0</v>
      </c>
      <c r="L56" s="105">
        <v>0.18181818181818199</v>
      </c>
      <c r="M56" s="104">
        <v>21517105.068700001</v>
      </c>
      <c r="N56" s="104">
        <v>0</v>
      </c>
      <c r="O56" s="104">
        <v>0</v>
      </c>
      <c r="P56" s="104">
        <v>0</v>
      </c>
      <c r="Q56" s="104">
        <v>0</v>
      </c>
      <c r="R56" s="104">
        <v>0</v>
      </c>
      <c r="S56" s="104">
        <v>0</v>
      </c>
      <c r="T56" s="104">
        <v>0</v>
      </c>
      <c r="U56" s="104">
        <v>84565</v>
      </c>
      <c r="V56" s="104">
        <v>7079078.2493099999</v>
      </c>
      <c r="W56" s="104"/>
      <c r="X56" s="104">
        <v>4540454.1368199997</v>
      </c>
      <c r="Y56" s="104"/>
      <c r="Z56" s="104">
        <v>45397968.548600003</v>
      </c>
      <c r="AA56" s="105">
        <v>98.873469285247879</v>
      </c>
      <c r="AB56" s="105">
        <v>2.0309213089847908</v>
      </c>
      <c r="AC56" s="105">
        <v>42.704000000000001</v>
      </c>
      <c r="AD56" s="105">
        <v>4.1308575832092096</v>
      </c>
      <c r="AE56" s="105">
        <v>94.19301999999999</v>
      </c>
      <c r="AF56" s="105">
        <v>99.105729999999994</v>
      </c>
      <c r="AG56" s="105">
        <v>0</v>
      </c>
      <c r="AH56" s="105">
        <v>89.826970000000003</v>
      </c>
      <c r="AI56" s="104">
        <v>63000</v>
      </c>
      <c r="AJ56" s="104">
        <v>80</v>
      </c>
      <c r="AK56" s="106">
        <v>4.0999999999999996</v>
      </c>
      <c r="AL56" s="105">
        <v>12.754</v>
      </c>
      <c r="AM56" s="105">
        <v>0.86005549014708027</v>
      </c>
      <c r="AN56" s="105">
        <v>0.80427338519096603</v>
      </c>
      <c r="AO56" s="104">
        <v>0</v>
      </c>
      <c r="AP56" s="104">
        <v>5</v>
      </c>
      <c r="AQ56" s="105">
        <v>0.69599999999999995</v>
      </c>
      <c r="AR56" s="105">
        <v>1.56572E-2</v>
      </c>
      <c r="AS56" s="105">
        <v>163.68903900000001</v>
      </c>
      <c r="AT56" s="105">
        <v>172.04</v>
      </c>
      <c r="AU56" s="105">
        <v>40.79</v>
      </c>
      <c r="AV56" s="105">
        <v>-4.9263298511505099E-2</v>
      </c>
      <c r="AW56" s="105">
        <v>10.060790000000001</v>
      </c>
      <c r="AX56" s="106">
        <v>22.100000381469702</v>
      </c>
      <c r="AY56" s="106">
        <v>7</v>
      </c>
      <c r="AZ56" s="104">
        <v>13</v>
      </c>
      <c r="BA56" s="106">
        <v>0.1</v>
      </c>
      <c r="BB56" s="105">
        <v>0.04</v>
      </c>
      <c r="BC56" s="106" t="s">
        <v>441</v>
      </c>
      <c r="BD56" s="105">
        <v>0</v>
      </c>
      <c r="BE56" s="104">
        <v>5021586</v>
      </c>
      <c r="BF56" s="105">
        <v>0.44880739053486701</v>
      </c>
      <c r="BG56" s="105">
        <v>30.75</v>
      </c>
      <c r="BH56" s="104">
        <v>0</v>
      </c>
      <c r="BI56" s="104">
        <v>0</v>
      </c>
      <c r="BJ56" s="104">
        <v>0</v>
      </c>
      <c r="BK56" s="104">
        <v>97000</v>
      </c>
      <c r="BL56" s="104">
        <v>312433</v>
      </c>
      <c r="BM56" s="104">
        <v>0</v>
      </c>
      <c r="BN56" s="104">
        <v>153</v>
      </c>
      <c r="BO56" s="106">
        <v>4.5</v>
      </c>
      <c r="BP56" s="106">
        <v>7.47</v>
      </c>
      <c r="BQ56" s="106">
        <v>9.8000000000000007</v>
      </c>
      <c r="BR56" s="105">
        <v>3.3166666666666673</v>
      </c>
      <c r="BS56" s="105">
        <v>-0.61925327777862504</v>
      </c>
      <c r="BT56" s="104">
        <v>35</v>
      </c>
      <c r="BU56" s="106">
        <v>100</v>
      </c>
      <c r="BV56" s="105">
        <v>80.8048095703125</v>
      </c>
      <c r="BW56" s="105">
        <v>41.2</v>
      </c>
      <c r="BX56" s="105">
        <v>113.7</v>
      </c>
      <c r="BY56" s="104">
        <v>83000</v>
      </c>
      <c r="BZ56" s="106">
        <v>94.19301999999999</v>
      </c>
      <c r="CA56" s="106">
        <v>99.105729999999994</v>
      </c>
      <c r="CB56" s="105">
        <v>7.9020000000000001</v>
      </c>
      <c r="CC56" s="104">
        <v>94</v>
      </c>
      <c r="CD56" s="105">
        <v>95</v>
      </c>
      <c r="CE56" s="105">
        <v>96</v>
      </c>
      <c r="CF56" s="105" t="s">
        <v>441</v>
      </c>
      <c r="CG56" s="105">
        <v>516.34313964843795</v>
      </c>
      <c r="CH56" s="105">
        <v>33</v>
      </c>
      <c r="CI56" s="105"/>
      <c r="CJ56" s="104">
        <v>12390.419921875</v>
      </c>
      <c r="CK56" s="104">
        <v>98423592</v>
      </c>
      <c r="CL56" s="104">
        <v>91515179</v>
      </c>
      <c r="CM56" s="104">
        <v>995450</v>
      </c>
      <c r="CN56" s="104"/>
    </row>
    <row r="57" spans="1:92" x14ac:dyDescent="0.25">
      <c r="A57" s="128" t="s">
        <v>97</v>
      </c>
      <c r="B57" s="107" t="s">
        <v>96</v>
      </c>
      <c r="C57" s="104">
        <v>12762.75509328421</v>
      </c>
      <c r="D57" s="104">
        <v>12762.75509328421</v>
      </c>
      <c r="E57" s="104">
        <v>7803.7894999999999</v>
      </c>
      <c r="F57" s="104">
        <v>211.93</v>
      </c>
      <c r="G57" s="104">
        <v>36733.846000000005</v>
      </c>
      <c r="H57" s="104">
        <v>865.05150000000003</v>
      </c>
      <c r="I57" s="104">
        <v>990.77400000000011</v>
      </c>
      <c r="J57" s="104">
        <v>42474</v>
      </c>
      <c r="K57" s="105">
        <v>0.17100000000000001</v>
      </c>
      <c r="L57" s="105">
        <v>3.03030303030303E-2</v>
      </c>
      <c r="M57" s="104" t="s">
        <v>441</v>
      </c>
      <c r="N57" s="104" t="s">
        <v>441</v>
      </c>
      <c r="O57" s="104" t="s">
        <v>441</v>
      </c>
      <c r="P57" s="104" t="s">
        <v>441</v>
      </c>
      <c r="Q57" s="104">
        <v>3641309</v>
      </c>
      <c r="R57" s="104">
        <v>16960</v>
      </c>
      <c r="S57" s="104">
        <v>16960</v>
      </c>
      <c r="T57" s="104">
        <v>0</v>
      </c>
      <c r="U57" s="104">
        <v>5955799</v>
      </c>
      <c r="V57" s="104">
        <v>4482748.9483099999</v>
      </c>
      <c r="W57" s="104"/>
      <c r="X57" s="104">
        <v>5954427.0546599999</v>
      </c>
      <c r="Y57" s="104"/>
      <c r="Z57" s="104">
        <v>6080281.4168600002</v>
      </c>
      <c r="AA57" s="105">
        <v>309.8814671814672</v>
      </c>
      <c r="AB57" s="105">
        <v>1.5533440683039264</v>
      </c>
      <c r="AC57" s="105">
        <v>72.022999999999996</v>
      </c>
      <c r="AD57" s="105">
        <v>4.0699771697616702</v>
      </c>
      <c r="AE57" s="105">
        <v>87.433570000000003</v>
      </c>
      <c r="AF57" s="105">
        <v>97.388369999999995</v>
      </c>
      <c r="AG57" s="105">
        <v>1.0056700000000001</v>
      </c>
      <c r="AH57" s="105">
        <v>90.649680000000004</v>
      </c>
      <c r="AI57" s="104">
        <v>811</v>
      </c>
      <c r="AJ57" s="104">
        <v>20</v>
      </c>
      <c r="AK57" s="106">
        <v>22.4</v>
      </c>
      <c r="AL57" s="105">
        <v>8.9499999999999993</v>
      </c>
      <c r="AM57" s="105">
        <v>0.39913966452892558</v>
      </c>
      <c r="AN57" s="105">
        <v>0.19776628867043997</v>
      </c>
      <c r="AO57" s="104">
        <v>0</v>
      </c>
      <c r="AP57" s="104">
        <v>0</v>
      </c>
      <c r="AQ57" s="105">
        <v>0.67400000000000004</v>
      </c>
      <c r="AR57" s="105" t="s">
        <v>441</v>
      </c>
      <c r="AS57" s="105">
        <v>5.0676560000000004</v>
      </c>
      <c r="AT57" s="105">
        <v>111.01</v>
      </c>
      <c r="AU57" s="105">
        <v>137.09</v>
      </c>
      <c r="AV57" s="105">
        <v>0.64888191223144498</v>
      </c>
      <c r="AW57" s="105">
        <v>20.37471</v>
      </c>
      <c r="AX57" s="106">
        <v>14.5</v>
      </c>
      <c r="AY57" s="106">
        <v>6.5999999046325701</v>
      </c>
      <c r="AZ57" s="104">
        <v>72</v>
      </c>
      <c r="BA57" s="106">
        <v>0.6</v>
      </c>
      <c r="BB57" s="105">
        <v>0.33</v>
      </c>
      <c r="BC57" s="106">
        <v>0</v>
      </c>
      <c r="BD57" s="105">
        <v>0</v>
      </c>
      <c r="BE57" s="104">
        <v>1411062</v>
      </c>
      <c r="BF57" s="105">
        <v>0.39229273101024498</v>
      </c>
      <c r="BG57" s="105">
        <v>38</v>
      </c>
      <c r="BH57" s="104">
        <v>584</v>
      </c>
      <c r="BI57" s="104">
        <v>396208</v>
      </c>
      <c r="BJ57" s="104">
        <v>160</v>
      </c>
      <c r="BK57" s="104">
        <v>0</v>
      </c>
      <c r="BL57" s="104">
        <v>66</v>
      </c>
      <c r="BM57" s="104">
        <v>0</v>
      </c>
      <c r="BN57" s="104">
        <v>118</v>
      </c>
      <c r="BO57" s="106">
        <v>9</v>
      </c>
      <c r="BP57" s="106">
        <v>4.28</v>
      </c>
      <c r="BQ57" s="106">
        <v>3</v>
      </c>
      <c r="BR57" s="105">
        <v>2.9333333333333331</v>
      </c>
      <c r="BS57" s="105">
        <v>-0.365649104118347</v>
      </c>
      <c r="BT57" s="104">
        <v>35</v>
      </c>
      <c r="BU57" s="106">
        <v>99.490386962890597</v>
      </c>
      <c r="BV57" s="105">
        <v>88.482711791992202</v>
      </c>
      <c r="BW57" s="105">
        <v>29</v>
      </c>
      <c r="BX57" s="105">
        <v>140.75</v>
      </c>
      <c r="BY57" s="104">
        <v>11000</v>
      </c>
      <c r="BZ57" s="106">
        <v>87.433570000000003</v>
      </c>
      <c r="CA57" s="106">
        <v>97.388369999999995</v>
      </c>
      <c r="CB57" s="105">
        <v>15.69</v>
      </c>
      <c r="CC57" s="104">
        <v>85</v>
      </c>
      <c r="CD57" s="105">
        <v>93</v>
      </c>
      <c r="CE57" s="105">
        <v>87</v>
      </c>
      <c r="CF57" s="105">
        <v>90</v>
      </c>
      <c r="CG57" s="105">
        <v>599.54870605468795</v>
      </c>
      <c r="CH57" s="105">
        <v>54</v>
      </c>
      <c r="CI57" s="105"/>
      <c r="CJ57" s="104">
        <v>8316.9892578125</v>
      </c>
      <c r="CK57" s="104">
        <v>6420744</v>
      </c>
      <c r="CL57" s="104">
        <v>6126238</v>
      </c>
      <c r="CM57" s="104">
        <v>20720</v>
      </c>
      <c r="CN57" s="104"/>
    </row>
    <row r="58" spans="1:92" x14ac:dyDescent="0.25">
      <c r="A58" s="128" t="s">
        <v>99</v>
      </c>
      <c r="B58" s="107" t="s">
        <v>98</v>
      </c>
      <c r="C58" s="104">
        <v>0</v>
      </c>
      <c r="D58" s="104">
        <v>0</v>
      </c>
      <c r="E58" s="104">
        <v>5450.8605000000007</v>
      </c>
      <c r="F58" s="104">
        <v>0</v>
      </c>
      <c r="G58" s="104">
        <v>0</v>
      </c>
      <c r="H58" s="104">
        <v>0</v>
      </c>
      <c r="I58" s="104">
        <v>0</v>
      </c>
      <c r="J58" s="104">
        <v>0</v>
      </c>
      <c r="K58" s="105">
        <v>0</v>
      </c>
      <c r="L58" s="105">
        <v>0.21212121212121199</v>
      </c>
      <c r="M58" s="104">
        <v>265.681947708</v>
      </c>
      <c r="N58" s="104">
        <v>263961.17864400003</v>
      </c>
      <c r="O58" s="104">
        <v>0</v>
      </c>
      <c r="P58" s="104">
        <v>264080.38050299999</v>
      </c>
      <c r="Q58" s="104">
        <v>798812</v>
      </c>
      <c r="R58" s="104">
        <v>0</v>
      </c>
      <c r="S58" s="104">
        <v>0</v>
      </c>
      <c r="T58" s="104">
        <v>796722</v>
      </c>
      <c r="U58" s="104">
        <v>694198</v>
      </c>
      <c r="V58" s="104">
        <v>599692.726669</v>
      </c>
      <c r="W58" s="104"/>
      <c r="X58" s="104">
        <v>744871.18718600005</v>
      </c>
      <c r="Y58" s="104"/>
      <c r="Z58" s="104">
        <v>0</v>
      </c>
      <c r="AA58" s="105">
        <v>46.665739750445631</v>
      </c>
      <c r="AB58" s="105">
        <v>4.3458144415272599</v>
      </c>
      <c r="AC58" s="105">
        <v>72.143000000000001</v>
      </c>
      <c r="AD58" s="105" t="s">
        <v>441</v>
      </c>
      <c r="AE58" s="105">
        <v>66.312790000000007</v>
      </c>
      <c r="AF58" s="105">
        <v>64.665819999999997</v>
      </c>
      <c r="AG58" s="105">
        <v>2.8540700000000001</v>
      </c>
      <c r="AH58" s="105">
        <v>24.639970000000002</v>
      </c>
      <c r="AI58" s="104" t="s">
        <v>441</v>
      </c>
      <c r="AJ58" s="104">
        <v>0</v>
      </c>
      <c r="AK58" s="106">
        <v>66.099999999999994</v>
      </c>
      <c r="AL58" s="105">
        <v>14.391</v>
      </c>
      <c r="AM58" s="105">
        <v>0.25802872356749174</v>
      </c>
      <c r="AN58" s="105">
        <v>0.11711747637274479</v>
      </c>
      <c r="AO58" s="104">
        <v>0</v>
      </c>
      <c r="AP58" s="104">
        <v>0</v>
      </c>
      <c r="AQ58" s="105">
        <v>0.59099999999999997</v>
      </c>
      <c r="AR58" s="105" t="s">
        <v>441</v>
      </c>
      <c r="AS58" s="105">
        <v>0</v>
      </c>
      <c r="AT58" s="105">
        <v>6.64</v>
      </c>
      <c r="AU58" s="105">
        <v>6.14</v>
      </c>
      <c r="AV58" s="105">
        <v>7.0956289768218994E-2</v>
      </c>
      <c r="AW58" s="105" t="s">
        <v>441</v>
      </c>
      <c r="AX58" s="106">
        <v>89.599998474121094</v>
      </c>
      <c r="AY58" s="106">
        <v>5.5999999046325701</v>
      </c>
      <c r="AZ58" s="104">
        <v>191</v>
      </c>
      <c r="BA58" s="106">
        <v>6.2</v>
      </c>
      <c r="BB58" s="105">
        <v>5.4</v>
      </c>
      <c r="BC58" s="106">
        <v>69</v>
      </c>
      <c r="BD58" s="105">
        <v>343.25599999999997</v>
      </c>
      <c r="BE58" s="104">
        <v>429326</v>
      </c>
      <c r="BF58" s="105" t="s">
        <v>441</v>
      </c>
      <c r="BG58" s="105" t="s">
        <v>441</v>
      </c>
      <c r="BH58" s="104">
        <v>0</v>
      </c>
      <c r="BI58" s="104">
        <v>0</v>
      </c>
      <c r="BJ58" s="104">
        <v>0</v>
      </c>
      <c r="BK58" s="104">
        <v>0</v>
      </c>
      <c r="BL58" s="104">
        <v>0</v>
      </c>
      <c r="BM58" s="104">
        <v>0</v>
      </c>
      <c r="BN58" s="104">
        <v>122</v>
      </c>
      <c r="BO58" s="106">
        <v>10.5</v>
      </c>
      <c r="BP58" s="106" t="s">
        <v>441</v>
      </c>
      <c r="BQ58" s="106" t="s">
        <v>441</v>
      </c>
      <c r="BR58" s="105" t="s">
        <v>441</v>
      </c>
      <c r="BS58" s="105">
        <v>-1.43754398822784</v>
      </c>
      <c r="BT58" s="104">
        <v>16</v>
      </c>
      <c r="BU58" s="106">
        <v>67.184097290039105</v>
      </c>
      <c r="BV58" s="105">
        <v>95.195663452148395</v>
      </c>
      <c r="BW58" s="105">
        <v>23.8</v>
      </c>
      <c r="BX58" s="105">
        <v>65.900000000000006</v>
      </c>
      <c r="BY58" s="104">
        <v>3200</v>
      </c>
      <c r="BZ58" s="106">
        <v>66.312790000000007</v>
      </c>
      <c r="CA58" s="106">
        <v>64.665819999999997</v>
      </c>
      <c r="CB58" s="105">
        <v>4</v>
      </c>
      <c r="CC58" s="104">
        <v>30</v>
      </c>
      <c r="CD58" s="105">
        <v>19</v>
      </c>
      <c r="CE58" s="105" t="s">
        <v>441</v>
      </c>
      <c r="CF58" s="105" t="s">
        <v>441</v>
      </c>
      <c r="CG58" s="105">
        <v>838.74426269531295</v>
      </c>
      <c r="CH58" s="105">
        <v>342</v>
      </c>
      <c r="CI58" s="105"/>
      <c r="CJ58" s="104">
        <v>23472.59375</v>
      </c>
      <c r="CK58" s="104">
        <v>1308974</v>
      </c>
      <c r="CL58" s="104">
        <v>824543</v>
      </c>
      <c r="CM58" s="104">
        <v>28050</v>
      </c>
      <c r="CN58" s="104"/>
    </row>
    <row r="59" spans="1:92" x14ac:dyDescent="0.25">
      <c r="A59" s="128" t="s">
        <v>101</v>
      </c>
      <c r="B59" s="107" t="s">
        <v>100</v>
      </c>
      <c r="C59" s="104">
        <v>4836.8764465684208</v>
      </c>
      <c r="D59" s="104">
        <v>0</v>
      </c>
      <c r="E59" s="104">
        <v>7783.0664999999999</v>
      </c>
      <c r="F59" s="104">
        <v>0</v>
      </c>
      <c r="G59" s="104">
        <v>0</v>
      </c>
      <c r="H59" s="104">
        <v>0</v>
      </c>
      <c r="I59" s="104">
        <v>0</v>
      </c>
      <c r="J59" s="104">
        <v>160000</v>
      </c>
      <c r="K59" s="105">
        <v>8.5999999999999993E-2</v>
      </c>
      <c r="L59" s="105">
        <v>0.54545454545454497</v>
      </c>
      <c r="M59" s="104">
        <v>2403114.9776099999</v>
      </c>
      <c r="N59" s="104">
        <v>0</v>
      </c>
      <c r="O59" s="104">
        <v>0</v>
      </c>
      <c r="P59" s="104">
        <v>0</v>
      </c>
      <c r="Q59" s="104">
        <v>4362192</v>
      </c>
      <c r="R59" s="104">
        <v>2262</v>
      </c>
      <c r="S59" s="104">
        <v>819013</v>
      </c>
      <c r="T59" s="104">
        <v>3545441</v>
      </c>
      <c r="U59" s="104">
        <v>1242382</v>
      </c>
      <c r="V59" s="104">
        <v>3350176.74853</v>
      </c>
      <c r="W59" s="104"/>
      <c r="X59" s="104">
        <v>1004231.32071</v>
      </c>
      <c r="Y59" s="104"/>
      <c r="Z59" s="104">
        <v>0</v>
      </c>
      <c r="AA59" s="212">
        <f>CK59/CM59</f>
        <v>34.188118811881189</v>
      </c>
      <c r="AB59" s="104" t="s">
        <v>441</v>
      </c>
      <c r="AC59" s="104" t="s">
        <v>441</v>
      </c>
      <c r="AD59" s="105" t="s">
        <v>441</v>
      </c>
      <c r="AE59" s="105">
        <v>11.939970000000001</v>
      </c>
      <c r="AF59" s="105">
        <v>51.849719999999998</v>
      </c>
      <c r="AG59" s="105">
        <v>67.003950000000003</v>
      </c>
      <c r="AH59" s="105" t="s">
        <v>441</v>
      </c>
      <c r="AI59" s="104">
        <v>401</v>
      </c>
      <c r="AJ59" s="104">
        <v>20</v>
      </c>
      <c r="AK59" s="106" t="s">
        <v>441</v>
      </c>
      <c r="AL59" s="105">
        <v>14.031000000000001</v>
      </c>
      <c r="AM59" s="105">
        <v>0.40923070725955535</v>
      </c>
      <c r="AN59" s="105">
        <v>9.0680045867433362E-2</v>
      </c>
      <c r="AO59" s="104">
        <v>0</v>
      </c>
      <c r="AP59" s="104">
        <v>0</v>
      </c>
      <c r="AQ59" s="105">
        <v>0.44</v>
      </c>
      <c r="AR59" s="105" t="s">
        <v>441</v>
      </c>
      <c r="AS59" s="105">
        <v>18.361243999999999</v>
      </c>
      <c r="AT59" s="105">
        <v>10.210000000000001</v>
      </c>
      <c r="AU59" s="105">
        <v>17.399999999999999</v>
      </c>
      <c r="AV59" s="105" t="s">
        <v>441</v>
      </c>
      <c r="AW59" s="105" t="s">
        <v>441</v>
      </c>
      <c r="AX59" s="106">
        <v>43.099998474121101</v>
      </c>
      <c r="AY59" s="106">
        <v>38.799999237060497</v>
      </c>
      <c r="AZ59" s="104">
        <v>67</v>
      </c>
      <c r="BA59" s="106">
        <v>0.6</v>
      </c>
      <c r="BB59" s="105">
        <v>0.23</v>
      </c>
      <c r="BC59" s="106">
        <v>4</v>
      </c>
      <c r="BD59" s="105">
        <v>22.870999999999999</v>
      </c>
      <c r="BE59" s="104">
        <v>1076700</v>
      </c>
      <c r="BF59" s="105" t="s">
        <v>441</v>
      </c>
      <c r="BG59" s="105" t="s">
        <v>441</v>
      </c>
      <c r="BH59" s="104">
        <v>0</v>
      </c>
      <c r="BI59" s="104">
        <v>0</v>
      </c>
      <c r="BJ59" s="104">
        <v>0</v>
      </c>
      <c r="BK59" s="104">
        <v>0</v>
      </c>
      <c r="BL59" s="104">
        <v>2252</v>
      </c>
      <c r="BM59" s="104">
        <v>297</v>
      </c>
      <c r="BN59" s="104">
        <v>105</v>
      </c>
      <c r="BO59" s="106">
        <v>20.6</v>
      </c>
      <c r="BP59" s="106" t="s">
        <v>441</v>
      </c>
      <c r="BQ59" s="106" t="s">
        <v>441</v>
      </c>
      <c r="BR59" s="105" t="s">
        <v>441</v>
      </c>
      <c r="BS59" s="105">
        <v>-1.7266470193862899</v>
      </c>
      <c r="BT59" s="104">
        <v>24</v>
      </c>
      <c r="BU59" s="106">
        <v>48.423789978027301</v>
      </c>
      <c r="BV59" s="105">
        <v>73.845252990722699</v>
      </c>
      <c r="BW59" s="105">
        <v>1.2</v>
      </c>
      <c r="BX59" s="105">
        <v>7.29</v>
      </c>
      <c r="BY59" s="104">
        <v>4700</v>
      </c>
      <c r="BZ59" s="106">
        <v>11.939970000000001</v>
      </c>
      <c r="CA59" s="106">
        <v>51.849719999999998</v>
      </c>
      <c r="CB59" s="105" t="s">
        <v>441</v>
      </c>
      <c r="CC59" s="104">
        <v>99</v>
      </c>
      <c r="CD59" s="105">
        <v>95</v>
      </c>
      <c r="CE59" s="105">
        <v>85</v>
      </c>
      <c r="CF59" s="105">
        <v>95</v>
      </c>
      <c r="CG59" s="105">
        <v>55.3310356140137</v>
      </c>
      <c r="CH59" s="105">
        <v>501</v>
      </c>
      <c r="CI59" s="105"/>
      <c r="CJ59" s="104">
        <v>1411.15759277344</v>
      </c>
      <c r="CK59" s="104">
        <v>3453000</v>
      </c>
      <c r="CL59" s="104">
        <v>5290052</v>
      </c>
      <c r="CM59" s="104">
        <v>101000</v>
      </c>
      <c r="CN59" s="104"/>
    </row>
    <row r="60" spans="1:92" x14ac:dyDescent="0.25">
      <c r="A60" s="128" t="s">
        <v>103</v>
      </c>
      <c r="B60" s="107" t="s">
        <v>102</v>
      </c>
      <c r="C60" s="104">
        <v>0</v>
      </c>
      <c r="D60" s="104">
        <v>0</v>
      </c>
      <c r="E60" s="104">
        <v>5412.49</v>
      </c>
      <c r="F60" s="104">
        <v>0</v>
      </c>
      <c r="G60" s="104">
        <v>0</v>
      </c>
      <c r="H60" s="104">
        <v>0</v>
      </c>
      <c r="I60" s="104">
        <v>0</v>
      </c>
      <c r="J60" s="104">
        <v>0</v>
      </c>
      <c r="K60" s="105">
        <v>0</v>
      </c>
      <c r="L60" s="105">
        <v>0</v>
      </c>
      <c r="M60" s="104">
        <v>0</v>
      </c>
      <c r="N60" s="104" t="s">
        <v>441</v>
      </c>
      <c r="O60" s="104" t="s">
        <v>441</v>
      </c>
      <c r="P60" s="104" t="s">
        <v>441</v>
      </c>
      <c r="Q60" s="104">
        <v>0</v>
      </c>
      <c r="R60" s="104">
        <v>0</v>
      </c>
      <c r="S60" s="104">
        <v>0</v>
      </c>
      <c r="T60" s="104">
        <v>0</v>
      </c>
      <c r="U60" s="104">
        <v>0</v>
      </c>
      <c r="V60" s="104">
        <v>0</v>
      </c>
      <c r="W60" s="104"/>
      <c r="X60" s="104">
        <v>0</v>
      </c>
      <c r="Y60" s="104"/>
      <c r="Z60" s="104">
        <v>619100.86614199996</v>
      </c>
      <c r="AA60" s="105">
        <v>30.386105360018405</v>
      </c>
      <c r="AB60" s="105">
        <v>0.50223455129487549</v>
      </c>
      <c r="AC60" s="105">
        <v>68.88</v>
      </c>
      <c r="AD60" s="105">
        <v>2.2975175724185601</v>
      </c>
      <c r="AE60" s="105">
        <v>99.146560000000008</v>
      </c>
      <c r="AF60" s="105">
        <v>99.712819999999994</v>
      </c>
      <c r="AG60" s="105">
        <v>0</v>
      </c>
      <c r="AH60" s="105" t="s">
        <v>441</v>
      </c>
      <c r="AI60" s="104">
        <v>1095</v>
      </c>
      <c r="AJ60" s="104">
        <v>80</v>
      </c>
      <c r="AK60" s="106" t="s">
        <v>441</v>
      </c>
      <c r="AL60" s="105">
        <v>5.2080000000000002</v>
      </c>
      <c r="AM60" s="105">
        <v>3.2172699839187742E-3</v>
      </c>
      <c r="AN60" s="105">
        <v>3.7187802178954388E-4</v>
      </c>
      <c r="AO60" s="104">
        <v>0</v>
      </c>
      <c r="AP60" s="104">
        <v>0</v>
      </c>
      <c r="AQ60" s="105">
        <v>0.871</v>
      </c>
      <c r="AR60" s="105" t="s">
        <v>441</v>
      </c>
      <c r="AS60" s="105">
        <v>2.3229E-2</v>
      </c>
      <c r="AT60" s="105">
        <v>0</v>
      </c>
      <c r="AU60" s="105">
        <v>0</v>
      </c>
      <c r="AV60" s="105" t="s">
        <v>441</v>
      </c>
      <c r="AW60" s="105">
        <v>1.8995599999999999</v>
      </c>
      <c r="AX60" s="106">
        <v>2.7000000476837198</v>
      </c>
      <c r="AY60" s="106" t="s">
        <v>441</v>
      </c>
      <c r="AZ60" s="104">
        <v>15</v>
      </c>
      <c r="BA60" s="106">
        <v>1.3</v>
      </c>
      <c r="BB60" s="105">
        <v>0.38</v>
      </c>
      <c r="BC60" s="106" t="s">
        <v>441</v>
      </c>
      <c r="BD60" s="105" t="s">
        <v>441</v>
      </c>
      <c r="BE60" s="104">
        <v>9</v>
      </c>
      <c r="BF60" s="105">
        <v>0.121515889317759</v>
      </c>
      <c r="BG60" s="105">
        <v>33.150001525878899</v>
      </c>
      <c r="BH60" s="104">
        <v>0</v>
      </c>
      <c r="BI60" s="104">
        <v>0</v>
      </c>
      <c r="BJ60" s="104">
        <v>0</v>
      </c>
      <c r="BK60" s="104">
        <v>0</v>
      </c>
      <c r="BL60" s="104">
        <v>359</v>
      </c>
      <c r="BM60" s="104">
        <v>0</v>
      </c>
      <c r="BN60" s="104">
        <v>127</v>
      </c>
      <c r="BO60" s="106">
        <v>2.9</v>
      </c>
      <c r="BP60" s="106">
        <v>2.76</v>
      </c>
      <c r="BQ60" s="106">
        <v>7.4</v>
      </c>
      <c r="BR60" s="105" t="s">
        <v>441</v>
      </c>
      <c r="BS60" s="105">
        <v>1.11649405956268</v>
      </c>
      <c r="BT60" s="104">
        <v>73</v>
      </c>
      <c r="BU60" s="106">
        <v>100</v>
      </c>
      <c r="BV60" s="105">
        <v>99.823509216308594</v>
      </c>
      <c r="BW60" s="105">
        <v>87.2</v>
      </c>
      <c r="BX60" s="105">
        <v>148.68</v>
      </c>
      <c r="BY60" s="104">
        <v>53000</v>
      </c>
      <c r="BZ60" s="106">
        <v>99.146560000000008</v>
      </c>
      <c r="CA60" s="106">
        <v>99.712819999999994</v>
      </c>
      <c r="CB60" s="105">
        <v>34.651000000000003</v>
      </c>
      <c r="CC60" s="104">
        <v>93</v>
      </c>
      <c r="CD60" s="105">
        <v>93</v>
      </c>
      <c r="CE60" s="105">
        <v>92</v>
      </c>
      <c r="CF60" s="105" t="s">
        <v>441</v>
      </c>
      <c r="CG60" s="105">
        <v>1987.71813964844</v>
      </c>
      <c r="CH60" s="105">
        <v>9</v>
      </c>
      <c r="CI60" s="105"/>
      <c r="CJ60" s="104">
        <v>35747.4140625</v>
      </c>
      <c r="CK60" s="104">
        <v>1320884</v>
      </c>
      <c r="CL60" s="104">
        <v>1310350</v>
      </c>
      <c r="CM60" s="104">
        <v>42390</v>
      </c>
      <c r="CN60" s="104"/>
    </row>
    <row r="61" spans="1:92" x14ac:dyDescent="0.25">
      <c r="A61" s="127" t="s">
        <v>1075</v>
      </c>
      <c r="B61" s="107" t="s">
        <v>308</v>
      </c>
      <c r="C61" s="104">
        <v>0</v>
      </c>
      <c r="D61" s="104">
        <v>0</v>
      </c>
      <c r="E61" s="104">
        <v>7092.7834999999995</v>
      </c>
      <c r="F61" s="104">
        <v>0</v>
      </c>
      <c r="G61" s="104">
        <v>161.12649999999999</v>
      </c>
      <c r="H61" s="104">
        <v>0</v>
      </c>
      <c r="I61" s="104">
        <v>0</v>
      </c>
      <c r="J61" s="104">
        <v>60628</v>
      </c>
      <c r="K61" s="105">
        <v>0.14299999999999999</v>
      </c>
      <c r="L61" s="105">
        <v>9.0909090909090898E-2</v>
      </c>
      <c r="M61" s="104">
        <v>9060.1004038999999</v>
      </c>
      <c r="N61" s="104">
        <v>0</v>
      </c>
      <c r="O61" s="104">
        <v>0</v>
      </c>
      <c r="P61" s="104">
        <v>3093.3145828199999</v>
      </c>
      <c r="Q61" s="104">
        <v>370729</v>
      </c>
      <c r="R61" s="104">
        <v>0</v>
      </c>
      <c r="S61" s="104">
        <v>368065</v>
      </c>
      <c r="T61" s="104">
        <v>2541</v>
      </c>
      <c r="U61" s="104">
        <v>1230</v>
      </c>
      <c r="V61" s="104">
        <v>849098.39498999994</v>
      </c>
      <c r="W61" s="104"/>
      <c r="X61" s="104">
        <v>113007.915079</v>
      </c>
      <c r="Y61" s="104"/>
      <c r="Z61" s="104">
        <v>15046.0678711</v>
      </c>
      <c r="AA61" s="105">
        <v>66.057616279069762</v>
      </c>
      <c r="AB61" s="105">
        <v>1.7455327778068372</v>
      </c>
      <c r="AC61" s="105">
        <v>23.798999999999999</v>
      </c>
      <c r="AD61" s="105">
        <v>4.7371804236669099</v>
      </c>
      <c r="AE61" s="105">
        <v>58.351979999999998</v>
      </c>
      <c r="AF61" s="105">
        <v>69.008660000000006</v>
      </c>
      <c r="AG61" s="105">
        <v>7.0373999999999999</v>
      </c>
      <c r="AH61" s="105">
        <v>24.096959999999999</v>
      </c>
      <c r="AI61" s="104">
        <v>1018</v>
      </c>
      <c r="AJ61" s="104">
        <v>40</v>
      </c>
      <c r="AK61" s="106">
        <v>32.700000000000003</v>
      </c>
      <c r="AL61" s="105">
        <v>12.502000000000001</v>
      </c>
      <c r="AM61" s="105">
        <v>0.12035392442701887</v>
      </c>
      <c r="AN61" s="105">
        <v>9.2465812619432611E-2</v>
      </c>
      <c r="AO61" s="104">
        <v>0</v>
      </c>
      <c r="AP61" s="104">
        <v>0</v>
      </c>
      <c r="AQ61" s="105">
        <v>0.58799999999999997</v>
      </c>
      <c r="AR61" s="105">
        <v>0.1127676</v>
      </c>
      <c r="AS61" s="105">
        <v>5.7499200000000004</v>
      </c>
      <c r="AT61" s="105">
        <v>59.25</v>
      </c>
      <c r="AU61" s="105">
        <v>79.78</v>
      </c>
      <c r="AV61" s="105" t="s">
        <v>441</v>
      </c>
      <c r="AW61" s="105">
        <v>3.2549100000000002</v>
      </c>
      <c r="AX61" s="106">
        <v>70.400001525878906</v>
      </c>
      <c r="AY61" s="106">
        <v>5.8000001907348597</v>
      </c>
      <c r="AZ61" s="104">
        <v>398</v>
      </c>
      <c r="BA61" s="106">
        <v>27.2</v>
      </c>
      <c r="BB61" s="105">
        <v>13.5</v>
      </c>
      <c r="BC61" s="106">
        <v>1</v>
      </c>
      <c r="BD61" s="105">
        <v>1.891</v>
      </c>
      <c r="BE61" s="104">
        <v>261261</v>
      </c>
      <c r="BF61" s="105">
        <v>0.56904798116232802</v>
      </c>
      <c r="BG61" s="105">
        <v>51.450000762939503</v>
      </c>
      <c r="BH61" s="104">
        <v>0</v>
      </c>
      <c r="BI61" s="104">
        <v>0</v>
      </c>
      <c r="BJ61" s="104">
        <v>0</v>
      </c>
      <c r="BK61" s="104">
        <v>0</v>
      </c>
      <c r="BL61" s="104">
        <v>1629</v>
      </c>
      <c r="BM61" s="104">
        <v>0</v>
      </c>
      <c r="BN61" s="104">
        <v>103</v>
      </c>
      <c r="BO61" s="106">
        <v>20.6</v>
      </c>
      <c r="BP61" s="106" t="s">
        <v>441</v>
      </c>
      <c r="BQ61" s="106" t="s">
        <v>441</v>
      </c>
      <c r="BR61" s="105">
        <v>3.2333333333333329</v>
      </c>
      <c r="BS61" s="105">
        <v>-0.55670374631881703</v>
      </c>
      <c r="BT61" s="104">
        <v>38</v>
      </c>
      <c r="BU61" s="106">
        <v>73.5</v>
      </c>
      <c r="BV61" s="105">
        <v>87.470191955566406</v>
      </c>
      <c r="BW61" s="105">
        <v>28.6</v>
      </c>
      <c r="BX61" s="105">
        <v>76.37</v>
      </c>
      <c r="BY61" s="104">
        <v>7200</v>
      </c>
      <c r="BZ61" s="106">
        <v>58.351979999999998</v>
      </c>
      <c r="CA61" s="106">
        <v>69.008660000000006</v>
      </c>
      <c r="CB61" s="105">
        <v>0.79600000000000004</v>
      </c>
      <c r="CC61" s="104">
        <v>89</v>
      </c>
      <c r="CD61" s="105">
        <v>90</v>
      </c>
      <c r="CE61" s="105">
        <v>89</v>
      </c>
      <c r="CF61" s="105">
        <v>90</v>
      </c>
      <c r="CG61" s="105">
        <v>663.25300000000004</v>
      </c>
      <c r="CH61" s="105">
        <v>389</v>
      </c>
      <c r="CI61" s="105"/>
      <c r="CJ61" s="104">
        <v>8496.26953125</v>
      </c>
      <c r="CK61" s="104">
        <v>1136191</v>
      </c>
      <c r="CL61" s="104">
        <v>1282702</v>
      </c>
      <c r="CM61" s="104">
        <v>17200</v>
      </c>
      <c r="CN61" s="104"/>
    </row>
    <row r="62" spans="1:92" x14ac:dyDescent="0.25">
      <c r="A62" s="128" t="s">
        <v>105</v>
      </c>
      <c r="B62" s="107" t="s">
        <v>104</v>
      </c>
      <c r="C62" s="104">
        <v>65412.824768421051</v>
      </c>
      <c r="D62" s="104">
        <v>0</v>
      </c>
      <c r="E62" s="104">
        <v>184395.02049999998</v>
      </c>
      <c r="F62" s="104">
        <v>0</v>
      </c>
      <c r="G62" s="104">
        <v>0</v>
      </c>
      <c r="H62" s="104">
        <v>0</v>
      </c>
      <c r="I62" s="104">
        <v>0</v>
      </c>
      <c r="J62" s="104">
        <v>1805482</v>
      </c>
      <c r="K62" s="105">
        <v>0.34300000000000003</v>
      </c>
      <c r="L62" s="105">
        <v>6.0606060606060601E-2</v>
      </c>
      <c r="M62" s="104">
        <v>46396666.465099998</v>
      </c>
      <c r="N62" s="104">
        <v>145243.69959999999</v>
      </c>
      <c r="O62" s="104">
        <v>0</v>
      </c>
      <c r="P62" s="104">
        <v>12571558.3649</v>
      </c>
      <c r="Q62" s="104">
        <v>8406278</v>
      </c>
      <c r="R62" s="104">
        <v>73444807</v>
      </c>
      <c r="S62" s="104">
        <v>1389904</v>
      </c>
      <c r="T62" s="104">
        <v>66699028</v>
      </c>
      <c r="U62" s="104">
        <v>12097490</v>
      </c>
      <c r="V62" s="104">
        <v>31863923.202799998</v>
      </c>
      <c r="W62" s="104"/>
      <c r="X62" s="104">
        <v>32921955.633900002</v>
      </c>
      <c r="Y62" s="104"/>
      <c r="Z62" s="104">
        <v>10814144.6797</v>
      </c>
      <c r="AA62" s="105">
        <v>109.224559</v>
      </c>
      <c r="AB62" s="105">
        <v>4.8259301779027659</v>
      </c>
      <c r="AC62" s="105">
        <v>20.763000000000002</v>
      </c>
      <c r="AD62" s="105">
        <v>4.6145778397678496</v>
      </c>
      <c r="AE62" s="105">
        <v>7.3163299999999998</v>
      </c>
      <c r="AF62" s="105">
        <v>41.059950000000001</v>
      </c>
      <c r="AG62" s="105">
        <v>22.350290000000001</v>
      </c>
      <c r="AH62" s="105">
        <v>7.9603900000000003</v>
      </c>
      <c r="AI62" s="104">
        <v>11731</v>
      </c>
      <c r="AJ62" s="104">
        <v>20</v>
      </c>
      <c r="AK62" s="106">
        <v>65.900000000000006</v>
      </c>
      <c r="AL62" s="105">
        <v>14.776</v>
      </c>
      <c r="AM62" s="105">
        <v>0.98125896019783465</v>
      </c>
      <c r="AN62" s="105">
        <v>0.82306026919932329</v>
      </c>
      <c r="AO62" s="104">
        <v>0</v>
      </c>
      <c r="AP62" s="104">
        <v>5</v>
      </c>
      <c r="AQ62" s="105">
        <v>0.46300000000000002</v>
      </c>
      <c r="AR62" s="105">
        <v>0.48997890949249301</v>
      </c>
      <c r="AS62" s="105">
        <v>2302.4964570000002</v>
      </c>
      <c r="AT62" s="105">
        <v>2050.88</v>
      </c>
      <c r="AU62" s="105">
        <v>2206.62</v>
      </c>
      <c r="AV62" s="105">
        <v>5.1427755355834996</v>
      </c>
      <c r="AW62" s="105">
        <v>0.48781000000000002</v>
      </c>
      <c r="AX62" s="106">
        <v>58.5</v>
      </c>
      <c r="AY62" s="106">
        <v>23.600000381469702</v>
      </c>
      <c r="AZ62" s="104">
        <v>164</v>
      </c>
      <c r="BA62" s="106">
        <v>1.1000000000000001</v>
      </c>
      <c r="BB62" s="105">
        <v>0.22</v>
      </c>
      <c r="BC62" s="106">
        <v>48</v>
      </c>
      <c r="BD62" s="105">
        <v>37.366999999999997</v>
      </c>
      <c r="BE62" s="104">
        <v>69802693</v>
      </c>
      <c r="BF62" s="105">
        <v>0.50213502706809598</v>
      </c>
      <c r="BG62" s="105">
        <v>33.169998168945298</v>
      </c>
      <c r="BH62" s="104">
        <v>0</v>
      </c>
      <c r="BI62" s="104">
        <v>4021</v>
      </c>
      <c r="BJ62" s="104">
        <v>871</v>
      </c>
      <c r="BK62" s="104">
        <v>2137000</v>
      </c>
      <c r="BL62" s="104">
        <v>881479</v>
      </c>
      <c r="BM62" s="104">
        <v>16</v>
      </c>
      <c r="BN62" s="104">
        <v>105</v>
      </c>
      <c r="BO62" s="106">
        <v>20.6</v>
      </c>
      <c r="BP62" s="106">
        <v>6.25</v>
      </c>
      <c r="BQ62" s="106">
        <v>9</v>
      </c>
      <c r="BR62" s="105">
        <v>3.85</v>
      </c>
      <c r="BS62" s="105">
        <v>-0.69918471574783303</v>
      </c>
      <c r="BT62" s="104">
        <v>34</v>
      </c>
      <c r="BU62" s="106">
        <v>44.299999237060497</v>
      </c>
      <c r="BV62" s="105">
        <v>49.031520843505902</v>
      </c>
      <c r="BW62" s="105">
        <v>15.4</v>
      </c>
      <c r="BX62" s="105">
        <v>50.51</v>
      </c>
      <c r="BY62" s="104">
        <v>84000</v>
      </c>
      <c r="BZ62" s="106">
        <v>7.3163299999999998</v>
      </c>
      <c r="CA62" s="106">
        <v>41.059950000000001</v>
      </c>
      <c r="CB62" s="105">
        <v>1</v>
      </c>
      <c r="CC62" s="104">
        <v>65</v>
      </c>
      <c r="CD62" s="105">
        <v>77</v>
      </c>
      <c r="CE62" s="105" t="s">
        <v>441</v>
      </c>
      <c r="CF62" s="105">
        <v>76</v>
      </c>
      <c r="CG62" s="105">
        <v>69.524787902832003</v>
      </c>
      <c r="CH62" s="105">
        <v>353</v>
      </c>
      <c r="CI62" s="105"/>
      <c r="CJ62" s="104">
        <v>2018.57189941406</v>
      </c>
      <c r="CK62" s="104">
        <v>109224560</v>
      </c>
      <c r="CL62" s="104">
        <v>99262853</v>
      </c>
      <c r="CM62" s="104">
        <v>1000000</v>
      </c>
      <c r="CN62" s="104"/>
    </row>
    <row r="63" spans="1:92" x14ac:dyDescent="0.25">
      <c r="A63" s="128" t="s">
        <v>107</v>
      </c>
      <c r="B63" s="107" t="s">
        <v>106</v>
      </c>
      <c r="C63" s="104">
        <v>1136.336222743158</v>
      </c>
      <c r="D63" s="104">
        <v>0</v>
      </c>
      <c r="E63" s="104" t="s">
        <v>441</v>
      </c>
      <c r="F63" s="104">
        <v>38.863999999999997</v>
      </c>
      <c r="G63" s="104">
        <v>11440.004000000001</v>
      </c>
      <c r="H63" s="104">
        <v>448.69749999999999</v>
      </c>
      <c r="I63" s="104">
        <v>0</v>
      </c>
      <c r="J63" s="104">
        <v>9441</v>
      </c>
      <c r="K63" s="105">
        <v>5.7000000000000002E-2</v>
      </c>
      <c r="L63" s="105">
        <v>3.03030303030303E-2</v>
      </c>
      <c r="M63" s="104">
        <v>0</v>
      </c>
      <c r="N63" s="104" t="s">
        <v>441</v>
      </c>
      <c r="O63" s="104" t="s">
        <v>441</v>
      </c>
      <c r="P63" s="104" t="s">
        <v>441</v>
      </c>
      <c r="Q63" s="104">
        <v>0</v>
      </c>
      <c r="R63" s="104">
        <v>0</v>
      </c>
      <c r="S63" s="104">
        <v>0</v>
      </c>
      <c r="T63" s="104">
        <v>0</v>
      </c>
      <c r="U63" s="104">
        <v>538981</v>
      </c>
      <c r="V63" s="104">
        <v>488828.740506</v>
      </c>
      <c r="W63" s="104"/>
      <c r="X63" s="104">
        <v>769712.98481399997</v>
      </c>
      <c r="Y63" s="104"/>
      <c r="Z63" s="104">
        <v>0</v>
      </c>
      <c r="AA63" s="105">
        <v>48.357033388067869</v>
      </c>
      <c r="AB63" s="105">
        <v>1.5879772461729458</v>
      </c>
      <c r="AC63" s="105">
        <v>56.247999999999998</v>
      </c>
      <c r="AD63" s="105">
        <v>4.7802146794313902</v>
      </c>
      <c r="AE63" s="105">
        <v>95.072180000000003</v>
      </c>
      <c r="AF63" s="105">
        <v>93.79092</v>
      </c>
      <c r="AG63" s="105">
        <v>0</v>
      </c>
      <c r="AH63" s="105" t="s">
        <v>441</v>
      </c>
      <c r="AI63" s="104">
        <v>271</v>
      </c>
      <c r="AJ63" s="104">
        <v>80</v>
      </c>
      <c r="AK63" s="106">
        <v>10.8</v>
      </c>
      <c r="AL63" s="105">
        <v>10.121</v>
      </c>
      <c r="AM63" s="105">
        <v>1.0990111266885769E-2</v>
      </c>
      <c r="AN63" s="105">
        <v>5.5316910443156554E-3</v>
      </c>
      <c r="AO63" s="104">
        <v>0</v>
      </c>
      <c r="AP63" s="104">
        <v>0</v>
      </c>
      <c r="AQ63" s="105">
        <v>0.74099999999999999</v>
      </c>
      <c r="AR63" s="105" t="s">
        <v>441</v>
      </c>
      <c r="AS63" s="105">
        <v>2.3551769999999999</v>
      </c>
      <c r="AT63" s="105">
        <v>85.63</v>
      </c>
      <c r="AU63" s="105">
        <v>95.31</v>
      </c>
      <c r="AV63" s="105">
        <v>3.0285210609436</v>
      </c>
      <c r="AW63" s="105">
        <v>5.4125800000000002</v>
      </c>
      <c r="AX63" s="106">
        <v>25.299999237060501</v>
      </c>
      <c r="AY63" s="106" t="s">
        <v>441</v>
      </c>
      <c r="AZ63" s="104">
        <v>49</v>
      </c>
      <c r="BA63" s="106">
        <v>0.1</v>
      </c>
      <c r="BB63" s="105" t="s">
        <v>441</v>
      </c>
      <c r="BC63" s="106" t="s">
        <v>441</v>
      </c>
      <c r="BD63" s="105" t="s">
        <v>441</v>
      </c>
      <c r="BE63" s="104">
        <v>911449</v>
      </c>
      <c r="BF63" s="105">
        <v>0.351733546371646</v>
      </c>
      <c r="BG63" s="105">
        <v>42.779998779296903</v>
      </c>
      <c r="BH63" s="104">
        <v>0</v>
      </c>
      <c r="BI63" s="104">
        <v>179200</v>
      </c>
      <c r="BJ63" s="104">
        <v>0</v>
      </c>
      <c r="BK63" s="104">
        <v>0</v>
      </c>
      <c r="BL63" s="104">
        <v>19</v>
      </c>
      <c r="BM63" s="104">
        <v>0</v>
      </c>
      <c r="BN63" s="104">
        <v>126</v>
      </c>
      <c r="BO63" s="106">
        <v>3.7</v>
      </c>
      <c r="BP63" s="106">
        <v>5.13</v>
      </c>
      <c r="BQ63" s="106">
        <v>8.3000000000000007</v>
      </c>
      <c r="BR63" s="105">
        <v>4.95</v>
      </c>
      <c r="BS63" s="105">
        <v>9.2675000429153401E-2</v>
      </c>
      <c r="BT63" s="104" t="s">
        <v>441</v>
      </c>
      <c r="BU63" s="106">
        <v>96</v>
      </c>
      <c r="BV63" s="105" t="s">
        <v>441</v>
      </c>
      <c r="BW63" s="105">
        <v>46.5</v>
      </c>
      <c r="BX63" s="105">
        <v>103.3</v>
      </c>
      <c r="BY63" s="104">
        <v>3400</v>
      </c>
      <c r="BZ63" s="106">
        <v>95.072180000000003</v>
      </c>
      <c r="CA63" s="106">
        <v>93.79092</v>
      </c>
      <c r="CB63" s="105">
        <v>8.3740000000000006</v>
      </c>
      <c r="CC63" s="104">
        <v>94</v>
      </c>
      <c r="CD63" s="105">
        <v>99</v>
      </c>
      <c r="CE63" s="105">
        <v>94</v>
      </c>
      <c r="CF63" s="105">
        <v>99</v>
      </c>
      <c r="CG63" s="105">
        <v>313.17132568359398</v>
      </c>
      <c r="CH63" s="105">
        <v>30</v>
      </c>
      <c r="CI63" s="105"/>
      <c r="CJ63" s="104">
        <v>11003.72265625</v>
      </c>
      <c r="CK63" s="104">
        <v>883483</v>
      </c>
      <c r="CL63" s="104">
        <v>891971</v>
      </c>
      <c r="CM63" s="104">
        <v>18270</v>
      </c>
      <c r="CN63" s="104"/>
    </row>
    <row r="64" spans="1:92" x14ac:dyDescent="0.25">
      <c r="A64" s="128" t="s">
        <v>109</v>
      </c>
      <c r="B64" s="107" t="s">
        <v>108</v>
      </c>
      <c r="C64" s="104">
        <v>0</v>
      </c>
      <c r="D64" s="104">
        <v>0</v>
      </c>
      <c r="E64" s="104" t="s">
        <v>441</v>
      </c>
      <c r="F64" s="104">
        <v>0</v>
      </c>
      <c r="G64" s="104">
        <v>0</v>
      </c>
      <c r="H64" s="104">
        <v>0</v>
      </c>
      <c r="I64" s="104">
        <v>0</v>
      </c>
      <c r="J64" s="104">
        <v>0</v>
      </c>
      <c r="K64" s="105">
        <v>0</v>
      </c>
      <c r="L64" s="105">
        <v>0</v>
      </c>
      <c r="M64" s="104">
        <v>0</v>
      </c>
      <c r="N64" s="104" t="s">
        <v>441</v>
      </c>
      <c r="O64" s="104" t="s">
        <v>441</v>
      </c>
      <c r="P64" s="104" t="s">
        <v>441</v>
      </c>
      <c r="Q64" s="104">
        <v>0</v>
      </c>
      <c r="R64" s="104">
        <v>0</v>
      </c>
      <c r="S64" s="104">
        <v>0</v>
      </c>
      <c r="T64" s="104">
        <v>0</v>
      </c>
      <c r="U64" s="104">
        <v>0</v>
      </c>
      <c r="V64" s="104">
        <v>0</v>
      </c>
      <c r="W64" s="104"/>
      <c r="X64" s="104">
        <v>0</v>
      </c>
      <c r="Y64" s="104"/>
      <c r="Z64" s="104">
        <v>3489224.2056200001</v>
      </c>
      <c r="AA64" s="105">
        <v>18.1568556480537</v>
      </c>
      <c r="AB64" s="105">
        <v>0.24517334799099064</v>
      </c>
      <c r="AC64" s="105">
        <v>85.382000000000005</v>
      </c>
      <c r="AD64" s="105">
        <v>2.0749590985642801</v>
      </c>
      <c r="AE64" s="105">
        <v>99.447839999999999</v>
      </c>
      <c r="AF64" s="105">
        <v>100.00000999999999</v>
      </c>
      <c r="AG64" s="105">
        <v>0</v>
      </c>
      <c r="AH64" s="105" t="s">
        <v>441</v>
      </c>
      <c r="AI64" s="104">
        <v>2592</v>
      </c>
      <c r="AJ64" s="104">
        <v>100</v>
      </c>
      <c r="AK64" s="106" t="s">
        <v>441</v>
      </c>
      <c r="AL64" s="105">
        <v>4.9000000000000004</v>
      </c>
      <c r="AM64" s="105">
        <v>2.3111615047826791E-3</v>
      </c>
      <c r="AN64" s="105">
        <v>1.8591511791559916E-3</v>
      </c>
      <c r="AO64" s="104">
        <v>0</v>
      </c>
      <c r="AP64" s="104">
        <v>0</v>
      </c>
      <c r="AQ64" s="105">
        <v>0.92</v>
      </c>
      <c r="AR64" s="105" t="s">
        <v>441</v>
      </c>
      <c r="AS64" s="105">
        <v>0</v>
      </c>
      <c r="AT64" s="105">
        <v>0</v>
      </c>
      <c r="AU64" s="105">
        <v>0</v>
      </c>
      <c r="AV64" s="105" t="s">
        <v>441</v>
      </c>
      <c r="AW64" s="105">
        <v>0.34903000000000001</v>
      </c>
      <c r="AX64" s="106">
        <v>2.2999999523162802</v>
      </c>
      <c r="AY64" s="106" t="s">
        <v>441</v>
      </c>
      <c r="AZ64" s="104">
        <v>4.9000000953674299</v>
      </c>
      <c r="BA64" s="106" t="s">
        <v>441</v>
      </c>
      <c r="BB64" s="105" t="s">
        <v>441</v>
      </c>
      <c r="BC64" s="106" t="s">
        <v>441</v>
      </c>
      <c r="BD64" s="105" t="s">
        <v>441</v>
      </c>
      <c r="BE64" s="104">
        <v>5</v>
      </c>
      <c r="BF64" s="105">
        <v>5.7870968106804102E-2</v>
      </c>
      <c r="BG64" s="105">
        <v>27.120000839233398</v>
      </c>
      <c r="BH64" s="104">
        <v>0</v>
      </c>
      <c r="BI64" s="104">
        <v>0</v>
      </c>
      <c r="BJ64" s="104">
        <v>0</v>
      </c>
      <c r="BK64" s="104">
        <v>0</v>
      </c>
      <c r="BL64" s="104">
        <v>25585</v>
      </c>
      <c r="BM64" s="104">
        <v>0</v>
      </c>
      <c r="BN64" s="104">
        <v>133</v>
      </c>
      <c r="BO64" s="106">
        <v>2.4</v>
      </c>
      <c r="BP64" s="106">
        <v>1.6</v>
      </c>
      <c r="BQ64" s="106">
        <v>6.2</v>
      </c>
      <c r="BR64" s="105">
        <v>4.1166666666666663</v>
      </c>
      <c r="BS64" s="105">
        <v>1.9368929862976101</v>
      </c>
      <c r="BT64" s="104">
        <v>85</v>
      </c>
      <c r="BU64" s="106">
        <v>100</v>
      </c>
      <c r="BV64" s="105" t="s">
        <v>441</v>
      </c>
      <c r="BW64" s="105">
        <v>87.7</v>
      </c>
      <c r="BX64" s="105">
        <v>134.47999999999999</v>
      </c>
      <c r="BY64" s="104">
        <v>260000</v>
      </c>
      <c r="BZ64" s="106">
        <v>99.447839999999999</v>
      </c>
      <c r="CA64" s="106">
        <v>100.00000999999999</v>
      </c>
      <c r="CB64" s="105">
        <v>38.08</v>
      </c>
      <c r="CC64" s="104">
        <v>94</v>
      </c>
      <c r="CD64" s="105">
        <v>92</v>
      </c>
      <c r="CE64" s="105">
        <v>85</v>
      </c>
      <c r="CF64" s="105">
        <v>87</v>
      </c>
      <c r="CG64" s="105">
        <v>4112.05419921875</v>
      </c>
      <c r="CH64" s="105">
        <v>3</v>
      </c>
      <c r="CI64" s="105"/>
      <c r="CJ64" s="104">
        <v>48635.8515625</v>
      </c>
      <c r="CK64" s="104">
        <v>5518050</v>
      </c>
      <c r="CL64" s="104">
        <v>5501824</v>
      </c>
      <c r="CM64" s="104">
        <v>303890</v>
      </c>
      <c r="CN64" s="104"/>
    </row>
    <row r="65" spans="1:92" x14ac:dyDescent="0.25">
      <c r="A65" s="128" t="s">
        <v>111</v>
      </c>
      <c r="B65" s="107" t="s">
        <v>110</v>
      </c>
      <c r="C65" s="104">
        <v>16449.683679010526</v>
      </c>
      <c r="D65" s="104">
        <v>0</v>
      </c>
      <c r="E65" s="104">
        <v>258244.52550000005</v>
      </c>
      <c r="F65" s="104">
        <v>46.634</v>
      </c>
      <c r="G65" s="104">
        <v>0</v>
      </c>
      <c r="H65" s="104">
        <v>0</v>
      </c>
      <c r="I65" s="104">
        <v>0</v>
      </c>
      <c r="J65" s="104">
        <v>0</v>
      </c>
      <c r="K65" s="105">
        <v>8.5999999999999993E-2</v>
      </c>
      <c r="L65" s="105">
        <v>9.0909090909090898E-2</v>
      </c>
      <c r="M65" s="104">
        <v>0</v>
      </c>
      <c r="N65" s="104" t="s">
        <v>441</v>
      </c>
      <c r="O65" s="104" t="s">
        <v>441</v>
      </c>
      <c r="P65" s="104" t="s">
        <v>441</v>
      </c>
      <c r="Q65" s="104">
        <v>0</v>
      </c>
      <c r="R65" s="104">
        <v>0</v>
      </c>
      <c r="S65" s="104">
        <v>0</v>
      </c>
      <c r="T65" s="104">
        <v>0</v>
      </c>
      <c r="U65" s="104">
        <v>0</v>
      </c>
      <c r="V65" s="104">
        <v>0</v>
      </c>
      <c r="W65" s="104"/>
      <c r="X65" s="104">
        <v>5739.1129605200003</v>
      </c>
      <c r="Y65" s="104"/>
      <c r="Z65" s="104">
        <v>58668714.218999997</v>
      </c>
      <c r="AA65" s="105">
        <v>122.33839573919924</v>
      </c>
      <c r="AB65" s="105">
        <v>0.51115979156713653</v>
      </c>
      <c r="AC65" s="105">
        <v>80.444000000000003</v>
      </c>
      <c r="AD65" s="105">
        <v>4.5133925175612104</v>
      </c>
      <c r="AE65" s="105">
        <v>98.650009999999995</v>
      </c>
      <c r="AF65" s="105">
        <v>100</v>
      </c>
      <c r="AG65" s="105">
        <v>0</v>
      </c>
      <c r="AH65" s="105" t="s">
        <v>441</v>
      </c>
      <c r="AI65" s="104">
        <v>59320</v>
      </c>
      <c r="AJ65" s="104">
        <v>80</v>
      </c>
      <c r="AK65" s="106" t="s">
        <v>441</v>
      </c>
      <c r="AL65" s="105">
        <v>5.6340000000000003</v>
      </c>
      <c r="AM65" s="105">
        <v>3.4865983666323798E-2</v>
      </c>
      <c r="AN65" s="105">
        <v>1.8517933795581715E-2</v>
      </c>
      <c r="AO65" s="104">
        <v>0</v>
      </c>
      <c r="AP65" s="104">
        <v>0</v>
      </c>
      <c r="AQ65" s="105">
        <v>0.90100000000000002</v>
      </c>
      <c r="AR65" s="105" t="s">
        <v>441</v>
      </c>
      <c r="AS65" s="105">
        <v>-0.51255200000000001</v>
      </c>
      <c r="AT65" s="105">
        <v>0</v>
      </c>
      <c r="AU65" s="105">
        <v>0</v>
      </c>
      <c r="AV65" s="105" t="s">
        <v>441</v>
      </c>
      <c r="AW65" s="105">
        <v>0.96360999999999997</v>
      </c>
      <c r="AX65" s="106">
        <v>4.1999998092651403</v>
      </c>
      <c r="AY65" s="106" t="s">
        <v>441</v>
      </c>
      <c r="AZ65" s="104">
        <v>8</v>
      </c>
      <c r="BA65" s="106">
        <v>0.4</v>
      </c>
      <c r="BB65" s="105">
        <v>0.18</v>
      </c>
      <c r="BC65" s="106" t="s">
        <v>441</v>
      </c>
      <c r="BD65" s="105" t="s">
        <v>441</v>
      </c>
      <c r="BE65" s="104">
        <v>321</v>
      </c>
      <c r="BF65" s="105">
        <v>8.2857387333869201E-2</v>
      </c>
      <c r="BG65" s="105">
        <v>33.099998474121101</v>
      </c>
      <c r="BH65" s="104">
        <v>12183</v>
      </c>
      <c r="BI65" s="104">
        <v>4256</v>
      </c>
      <c r="BJ65" s="104">
        <v>0</v>
      </c>
      <c r="BK65" s="104">
        <v>0</v>
      </c>
      <c r="BL65" s="104">
        <v>457426</v>
      </c>
      <c r="BM65" s="104">
        <v>0</v>
      </c>
      <c r="BN65" s="104">
        <v>138</v>
      </c>
      <c r="BO65" s="106">
        <v>2.4</v>
      </c>
      <c r="BP65" s="106">
        <v>1.7</v>
      </c>
      <c r="BQ65" s="106">
        <v>4.8</v>
      </c>
      <c r="BR65" s="105">
        <v>3.833333333333333</v>
      </c>
      <c r="BS65" s="105">
        <v>1.3522299528121899</v>
      </c>
      <c r="BT65" s="104">
        <v>72</v>
      </c>
      <c r="BU65" s="106">
        <v>100</v>
      </c>
      <c r="BV65" s="105" t="s">
        <v>441</v>
      </c>
      <c r="BW65" s="105">
        <v>85.6</v>
      </c>
      <c r="BX65" s="105">
        <v>103.45</v>
      </c>
      <c r="BY65" s="104">
        <v>1400000</v>
      </c>
      <c r="BZ65" s="106">
        <v>98.650009999999995</v>
      </c>
      <c r="CA65" s="106">
        <v>100</v>
      </c>
      <c r="CB65" s="105">
        <v>32.348999999999997</v>
      </c>
      <c r="CC65" s="104">
        <v>90</v>
      </c>
      <c r="CD65" s="105">
        <v>97</v>
      </c>
      <c r="CE65" s="105">
        <v>79</v>
      </c>
      <c r="CF65" s="105">
        <v>91</v>
      </c>
      <c r="CG65" s="105">
        <v>4782.28857421875</v>
      </c>
      <c r="CH65" s="105">
        <v>8</v>
      </c>
      <c r="CI65" s="105"/>
      <c r="CJ65" s="104">
        <v>45877.07421875</v>
      </c>
      <c r="CK65" s="104">
        <v>66987244</v>
      </c>
      <c r="CL65" s="104">
        <v>64408492</v>
      </c>
      <c r="CM65" s="104">
        <v>547660</v>
      </c>
      <c r="CN65" s="104"/>
    </row>
    <row r="66" spans="1:92" x14ac:dyDescent="0.25">
      <c r="A66" s="128" t="s">
        <v>113</v>
      </c>
      <c r="B66" s="107" t="s">
        <v>112</v>
      </c>
      <c r="C66" s="104">
        <v>0</v>
      </c>
      <c r="D66" s="104">
        <v>0</v>
      </c>
      <c r="E66" s="104">
        <v>11516.0995</v>
      </c>
      <c r="F66" s="104">
        <v>0</v>
      </c>
      <c r="G66" s="104">
        <v>0</v>
      </c>
      <c r="H66" s="104">
        <v>0</v>
      </c>
      <c r="I66" s="104">
        <v>0</v>
      </c>
      <c r="J66" s="104">
        <v>0</v>
      </c>
      <c r="K66" s="105">
        <v>0</v>
      </c>
      <c r="L66" s="105">
        <v>9.0909090909090898E-2</v>
      </c>
      <c r="M66" s="104">
        <v>1069058.17952</v>
      </c>
      <c r="N66" s="104">
        <v>550066.22580400005</v>
      </c>
      <c r="O66" s="104">
        <v>0</v>
      </c>
      <c r="P66" s="104">
        <v>344357.242975</v>
      </c>
      <c r="Q66" s="104">
        <v>1644072</v>
      </c>
      <c r="R66" s="104">
        <v>0</v>
      </c>
      <c r="S66" s="104">
        <v>0</v>
      </c>
      <c r="T66" s="104">
        <v>1644072</v>
      </c>
      <c r="U66" s="104">
        <v>1352018</v>
      </c>
      <c r="V66" s="104">
        <v>1401068.03241</v>
      </c>
      <c r="W66" s="104"/>
      <c r="X66" s="104">
        <v>1545405.0361200001</v>
      </c>
      <c r="Y66" s="104"/>
      <c r="Z66" s="104">
        <v>0</v>
      </c>
      <c r="AA66" s="105">
        <v>8.2247642333216913</v>
      </c>
      <c r="AB66" s="105">
        <v>3.0447842280730351</v>
      </c>
      <c r="AC66" s="105">
        <v>89.37</v>
      </c>
      <c r="AD66" s="105">
        <v>4.0975978134522197</v>
      </c>
      <c r="AE66" s="105">
        <v>47.41328</v>
      </c>
      <c r="AF66" s="105">
        <v>85.771000000000001</v>
      </c>
      <c r="AG66" s="105">
        <v>2.9530599999999998</v>
      </c>
      <c r="AH66" s="105" t="s">
        <v>441</v>
      </c>
      <c r="AI66" s="104" t="s">
        <v>441</v>
      </c>
      <c r="AJ66" s="104">
        <v>20</v>
      </c>
      <c r="AK66" s="106">
        <v>36.6</v>
      </c>
      <c r="AL66" s="105">
        <v>14.558999999999999</v>
      </c>
      <c r="AM66" s="105">
        <v>0.65292586156116528</v>
      </c>
      <c r="AN66" s="105">
        <v>0.10754423939905121</v>
      </c>
      <c r="AO66" s="104">
        <v>0</v>
      </c>
      <c r="AP66" s="104">
        <v>0</v>
      </c>
      <c r="AQ66" s="105">
        <v>0.70199999999999996</v>
      </c>
      <c r="AR66" s="105">
        <v>7.2532899999999997E-2</v>
      </c>
      <c r="AS66" s="105">
        <v>0</v>
      </c>
      <c r="AT66" s="105">
        <v>24.58</v>
      </c>
      <c r="AU66" s="105">
        <v>91.87</v>
      </c>
      <c r="AV66" s="105">
        <v>0.75572800636291504</v>
      </c>
      <c r="AW66" s="105">
        <v>0.13153000000000001</v>
      </c>
      <c r="AX66" s="106">
        <v>48.299999237060497</v>
      </c>
      <c r="AY66" s="106">
        <v>6.5</v>
      </c>
      <c r="AZ66" s="104">
        <v>529</v>
      </c>
      <c r="BA66" s="106">
        <v>3.6</v>
      </c>
      <c r="BB66" s="105">
        <v>2.5099999999999998</v>
      </c>
      <c r="BC66" s="106">
        <v>67</v>
      </c>
      <c r="BD66" s="105">
        <v>168.86799999999999</v>
      </c>
      <c r="BE66" s="104">
        <v>694119</v>
      </c>
      <c r="BF66" s="105">
        <v>0.53356931233148897</v>
      </c>
      <c r="BG66" s="105">
        <v>38</v>
      </c>
      <c r="BH66" s="104">
        <v>0</v>
      </c>
      <c r="BI66" s="104">
        <v>0</v>
      </c>
      <c r="BJ66" s="104">
        <v>0</v>
      </c>
      <c r="BK66" s="104">
        <v>0</v>
      </c>
      <c r="BL66" s="104">
        <v>774</v>
      </c>
      <c r="BM66" s="104">
        <v>0</v>
      </c>
      <c r="BN66" s="104">
        <v>122</v>
      </c>
      <c r="BO66" s="106">
        <v>10.5</v>
      </c>
      <c r="BP66" s="106">
        <v>5.22</v>
      </c>
      <c r="BQ66" s="106">
        <v>21</v>
      </c>
      <c r="BR66" s="105">
        <v>2.3166666666666669</v>
      </c>
      <c r="BS66" s="105">
        <v>-0.94318550825118996</v>
      </c>
      <c r="BT66" s="104">
        <v>31</v>
      </c>
      <c r="BU66" s="106">
        <v>92.191200256347699</v>
      </c>
      <c r="BV66" s="105">
        <v>83.237876892089801</v>
      </c>
      <c r="BW66" s="105">
        <v>48.1</v>
      </c>
      <c r="BX66" s="105">
        <v>144.16999999999999</v>
      </c>
      <c r="BY66" s="104">
        <v>4500</v>
      </c>
      <c r="BZ66" s="106">
        <v>47.41328</v>
      </c>
      <c r="CA66" s="106">
        <v>85.771000000000001</v>
      </c>
      <c r="CB66" s="105">
        <v>3.6110000000000002</v>
      </c>
      <c r="CC66" s="104">
        <v>63</v>
      </c>
      <c r="CD66" s="105">
        <v>75</v>
      </c>
      <c r="CE66" s="105" t="s">
        <v>441</v>
      </c>
      <c r="CF66" s="105" t="s">
        <v>441</v>
      </c>
      <c r="CG66" s="105">
        <v>555.6279296875</v>
      </c>
      <c r="CH66" s="105">
        <v>291</v>
      </c>
      <c r="CI66" s="105"/>
      <c r="CJ66" s="104">
        <v>17912.419921875</v>
      </c>
      <c r="CK66" s="104">
        <v>2119275</v>
      </c>
      <c r="CL66" s="104">
        <v>1748162</v>
      </c>
      <c r="CM66" s="104">
        <v>257670</v>
      </c>
      <c r="CN66" s="104"/>
    </row>
    <row r="67" spans="1:92" x14ac:dyDescent="0.25">
      <c r="A67" s="128" t="s">
        <v>115</v>
      </c>
      <c r="B67" s="107" t="s">
        <v>114</v>
      </c>
      <c r="C67" s="104">
        <v>0</v>
      </c>
      <c r="D67" s="104">
        <v>0</v>
      </c>
      <c r="E67" s="104">
        <v>6712.9815000000008</v>
      </c>
      <c r="F67" s="104">
        <v>0.51600000000000001</v>
      </c>
      <c r="G67" s="104">
        <v>0</v>
      </c>
      <c r="H67" s="104">
        <v>0</v>
      </c>
      <c r="I67" s="104">
        <v>0</v>
      </c>
      <c r="J67" s="104">
        <v>14031</v>
      </c>
      <c r="K67" s="105">
        <v>8.5999999999999993E-2</v>
      </c>
      <c r="L67" s="105">
        <v>6.0606060606060601E-2</v>
      </c>
      <c r="M67" s="104">
        <v>829771.87742100004</v>
      </c>
      <c r="N67" s="104">
        <v>0</v>
      </c>
      <c r="O67" s="104">
        <v>876.97278976400003</v>
      </c>
      <c r="P67" s="104">
        <v>0</v>
      </c>
      <c r="Q67" s="104">
        <v>1956752</v>
      </c>
      <c r="R67" s="104">
        <v>0</v>
      </c>
      <c r="S67" s="104">
        <v>205</v>
      </c>
      <c r="T67" s="104">
        <v>1956547</v>
      </c>
      <c r="U67" s="104">
        <v>345274</v>
      </c>
      <c r="V67" s="104">
        <v>1909677.37736</v>
      </c>
      <c r="W67" s="104"/>
      <c r="X67" s="104">
        <v>1917962.7662899999</v>
      </c>
      <c r="Y67" s="104"/>
      <c r="Z67" s="104">
        <v>0</v>
      </c>
      <c r="AA67" s="105">
        <v>225.30652173913043</v>
      </c>
      <c r="AB67" s="105">
        <v>4.0478524176413035</v>
      </c>
      <c r="AC67" s="105">
        <v>61.27</v>
      </c>
      <c r="AD67" s="105">
        <v>8.2296813888947593</v>
      </c>
      <c r="AE67" s="105">
        <v>39.23115</v>
      </c>
      <c r="AF67" s="105">
        <v>77.991569999999996</v>
      </c>
      <c r="AG67" s="105">
        <v>1.0768599999999999</v>
      </c>
      <c r="AH67" s="105">
        <v>7.8762699999999999</v>
      </c>
      <c r="AI67" s="104">
        <v>312</v>
      </c>
      <c r="AJ67" s="104">
        <v>40</v>
      </c>
      <c r="AK67" s="106">
        <v>26</v>
      </c>
      <c r="AL67" s="105">
        <v>17.091000000000001</v>
      </c>
      <c r="AM67" s="105">
        <v>0.1056016352261257</v>
      </c>
      <c r="AN67" s="105">
        <v>4.5223815560672155E-2</v>
      </c>
      <c r="AO67" s="104">
        <v>0</v>
      </c>
      <c r="AP67" s="104">
        <v>0</v>
      </c>
      <c r="AQ67" s="105">
        <v>0.46</v>
      </c>
      <c r="AR67" s="105">
        <v>0.28910259999999999</v>
      </c>
      <c r="AS67" s="105">
        <v>3.1303049999999999</v>
      </c>
      <c r="AT67" s="105">
        <v>21.57</v>
      </c>
      <c r="AU67" s="105">
        <v>45</v>
      </c>
      <c r="AV67" s="105">
        <v>18.4744968414307</v>
      </c>
      <c r="AW67" s="105">
        <v>15.31968</v>
      </c>
      <c r="AX67" s="106">
        <v>63.599998474121101</v>
      </c>
      <c r="AY67" s="106">
        <v>16.399999618530298</v>
      </c>
      <c r="AZ67" s="104">
        <v>174</v>
      </c>
      <c r="BA67" s="106">
        <v>1.7</v>
      </c>
      <c r="BB67" s="105">
        <v>1.17</v>
      </c>
      <c r="BC67" s="106">
        <v>84</v>
      </c>
      <c r="BD67" s="105">
        <v>56.671999999999997</v>
      </c>
      <c r="BE67" s="104">
        <v>160763</v>
      </c>
      <c r="BF67" s="105">
        <v>0.62281703384279496</v>
      </c>
      <c r="BG67" s="105" t="s">
        <v>441</v>
      </c>
      <c r="BH67" s="104">
        <v>0</v>
      </c>
      <c r="BI67" s="104">
        <v>0</v>
      </c>
      <c r="BJ67" s="104">
        <v>0</v>
      </c>
      <c r="BK67" s="104">
        <v>0</v>
      </c>
      <c r="BL67" s="104">
        <v>4382</v>
      </c>
      <c r="BM67" s="104">
        <v>0</v>
      </c>
      <c r="BN67" s="104">
        <v>119</v>
      </c>
      <c r="BO67" s="106">
        <v>10.199999999999999</v>
      </c>
      <c r="BP67" s="106">
        <v>7.25</v>
      </c>
      <c r="BQ67" s="106">
        <v>2.7</v>
      </c>
      <c r="BR67" s="105">
        <v>3.8166666666666673</v>
      </c>
      <c r="BS67" s="105">
        <v>-0.64785939455032304</v>
      </c>
      <c r="BT67" s="104">
        <v>37</v>
      </c>
      <c r="BU67" s="106">
        <v>56.200000762939503</v>
      </c>
      <c r="BV67" s="105">
        <v>55.572761535644503</v>
      </c>
      <c r="BW67" s="105">
        <v>18.5</v>
      </c>
      <c r="BX67" s="105">
        <v>139.63</v>
      </c>
      <c r="BY67" s="104">
        <v>4200</v>
      </c>
      <c r="BZ67" s="106">
        <v>39.23115</v>
      </c>
      <c r="CA67" s="106">
        <v>77.991569999999996</v>
      </c>
      <c r="CB67" s="105">
        <v>1.077</v>
      </c>
      <c r="CC67" s="104">
        <v>90</v>
      </c>
      <c r="CD67" s="105">
        <v>95</v>
      </c>
      <c r="CE67" s="105">
        <v>79</v>
      </c>
      <c r="CF67" s="105">
        <v>95</v>
      </c>
      <c r="CG67" s="105">
        <v>74.311149597167997</v>
      </c>
      <c r="CH67" s="105">
        <v>706</v>
      </c>
      <c r="CI67" s="105"/>
      <c r="CJ67" s="104">
        <v>1706.27172851563</v>
      </c>
      <c r="CK67" s="104">
        <v>2280102</v>
      </c>
      <c r="CL67" s="104">
        <v>2003564</v>
      </c>
      <c r="CM67" s="104">
        <v>10120</v>
      </c>
      <c r="CN67" s="104"/>
    </row>
    <row r="68" spans="1:92" x14ac:dyDescent="0.25">
      <c r="A68" s="128" t="s">
        <v>117</v>
      </c>
      <c r="B68" s="107" t="s">
        <v>116</v>
      </c>
      <c r="C68" s="104">
        <v>8375.9265113684214</v>
      </c>
      <c r="D68" s="104">
        <v>1714.9978923389472</v>
      </c>
      <c r="E68" s="104">
        <v>24905.304</v>
      </c>
      <c r="F68" s="104">
        <v>0</v>
      </c>
      <c r="G68" s="104">
        <v>0</v>
      </c>
      <c r="H68" s="104">
        <v>0</v>
      </c>
      <c r="I68" s="104">
        <v>0</v>
      </c>
      <c r="J68" s="104">
        <v>19885</v>
      </c>
      <c r="K68" s="105">
        <v>2.9000000000000001E-2</v>
      </c>
      <c r="L68" s="105">
        <v>0.21212121212121199</v>
      </c>
      <c r="M68" s="104">
        <v>3216152.1980900001</v>
      </c>
      <c r="N68" s="104" t="s">
        <v>441</v>
      </c>
      <c r="O68" s="104" t="s">
        <v>441</v>
      </c>
      <c r="P68" s="104" t="s">
        <v>441</v>
      </c>
      <c r="Q68" s="104">
        <v>197134</v>
      </c>
      <c r="R68" s="104">
        <v>172681</v>
      </c>
      <c r="S68" s="104">
        <v>0</v>
      </c>
      <c r="T68" s="104">
        <v>0</v>
      </c>
      <c r="U68" s="104">
        <v>0</v>
      </c>
      <c r="V68" s="104">
        <v>55615.293274399999</v>
      </c>
      <c r="W68" s="104"/>
      <c r="X68" s="104">
        <v>743793.74574599997</v>
      </c>
      <c r="Y68" s="104"/>
      <c r="Z68" s="104">
        <v>1456915.5501000001</v>
      </c>
      <c r="AA68" s="105">
        <v>65.275202071451105</v>
      </c>
      <c r="AB68" s="105">
        <v>0.76661289252944564</v>
      </c>
      <c r="AC68" s="105">
        <v>58.631999999999998</v>
      </c>
      <c r="AD68" s="105" t="s">
        <v>441</v>
      </c>
      <c r="AE68" s="105">
        <v>90.024789999999996</v>
      </c>
      <c r="AF68" s="105">
        <v>98.394440000000003</v>
      </c>
      <c r="AG68" s="105">
        <v>0</v>
      </c>
      <c r="AH68" s="105" t="s">
        <v>441</v>
      </c>
      <c r="AI68" s="104">
        <v>4740</v>
      </c>
      <c r="AJ68" s="104">
        <v>60</v>
      </c>
      <c r="AK68" s="106">
        <v>34.1</v>
      </c>
      <c r="AL68" s="105">
        <v>6.8570000000000002</v>
      </c>
      <c r="AM68" s="105">
        <v>0.31449548048301312</v>
      </c>
      <c r="AN68" s="105">
        <v>0.14911414812345689</v>
      </c>
      <c r="AO68" s="104">
        <v>0</v>
      </c>
      <c r="AP68" s="104">
        <v>0</v>
      </c>
      <c r="AQ68" s="105">
        <v>0.78</v>
      </c>
      <c r="AR68" s="105" t="s">
        <v>441</v>
      </c>
      <c r="AS68" s="105">
        <v>0.59468299999999996</v>
      </c>
      <c r="AT68" s="105">
        <v>176.72</v>
      </c>
      <c r="AU68" s="105">
        <v>191.52</v>
      </c>
      <c r="AV68" s="105">
        <v>3.1277115345001198</v>
      </c>
      <c r="AW68" s="105">
        <v>11.89513</v>
      </c>
      <c r="AX68" s="106">
        <v>10.800000190734901</v>
      </c>
      <c r="AY68" s="106">
        <v>1.1000000238418599</v>
      </c>
      <c r="AZ68" s="104">
        <v>86</v>
      </c>
      <c r="BA68" s="106">
        <v>0.5</v>
      </c>
      <c r="BB68" s="105">
        <v>0.4</v>
      </c>
      <c r="BC68" s="106">
        <v>0</v>
      </c>
      <c r="BD68" s="105">
        <v>0</v>
      </c>
      <c r="BE68" s="104">
        <v>412310</v>
      </c>
      <c r="BF68" s="105">
        <v>0.34978376030167502</v>
      </c>
      <c r="BG68" s="105">
        <v>37.9</v>
      </c>
      <c r="BH68" s="104">
        <v>0</v>
      </c>
      <c r="BI68" s="104">
        <v>1143</v>
      </c>
      <c r="BJ68" s="104">
        <v>0</v>
      </c>
      <c r="BK68" s="104">
        <v>293000</v>
      </c>
      <c r="BL68" s="104">
        <v>2677</v>
      </c>
      <c r="BM68" s="104">
        <v>0</v>
      </c>
      <c r="BN68" s="104">
        <v>116</v>
      </c>
      <c r="BO68" s="106">
        <v>7.9</v>
      </c>
      <c r="BP68" s="106" t="s">
        <v>441</v>
      </c>
      <c r="BQ68" s="106" t="s">
        <v>441</v>
      </c>
      <c r="BR68" s="105">
        <v>3.1333333333333333</v>
      </c>
      <c r="BS68" s="105">
        <v>0.57032942771911599</v>
      </c>
      <c r="BT68" s="104">
        <v>58</v>
      </c>
      <c r="BU68" s="106">
        <v>100</v>
      </c>
      <c r="BV68" s="105">
        <v>99.759620666503906</v>
      </c>
      <c r="BW68" s="105">
        <v>58</v>
      </c>
      <c r="BX68" s="105">
        <v>129.09</v>
      </c>
      <c r="BY68" s="104">
        <v>57000</v>
      </c>
      <c r="BZ68" s="106">
        <v>90.024789999999996</v>
      </c>
      <c r="CA68" s="106">
        <v>98.394440000000003</v>
      </c>
      <c r="CB68" s="105">
        <v>50.975999999999999</v>
      </c>
      <c r="CC68" s="104">
        <v>95</v>
      </c>
      <c r="CD68" s="105">
        <v>92</v>
      </c>
      <c r="CE68" s="105">
        <v>85</v>
      </c>
      <c r="CF68" s="105">
        <v>75</v>
      </c>
      <c r="CG68" s="105">
        <v>797.17596435546898</v>
      </c>
      <c r="CH68" s="105">
        <v>36</v>
      </c>
      <c r="CI68" s="105"/>
      <c r="CJ68" s="104">
        <v>11420.6298828125</v>
      </c>
      <c r="CK68" s="104">
        <v>3731000</v>
      </c>
      <c r="CL68" s="104">
        <v>4001289</v>
      </c>
      <c r="CM68" s="104">
        <v>69490</v>
      </c>
      <c r="CN68" s="104"/>
    </row>
    <row r="69" spans="1:92" x14ac:dyDescent="0.25">
      <c r="A69" s="128" t="s">
        <v>119</v>
      </c>
      <c r="B69" s="107" t="s">
        <v>118</v>
      </c>
      <c r="C69" s="104">
        <v>20277.318895810524</v>
      </c>
      <c r="D69" s="104">
        <v>140.60013129494737</v>
      </c>
      <c r="E69" s="104">
        <v>219206.15150000001</v>
      </c>
      <c r="F69" s="104">
        <v>0</v>
      </c>
      <c r="G69" s="104">
        <v>0</v>
      </c>
      <c r="H69" s="104">
        <v>0</v>
      </c>
      <c r="I69" s="104">
        <v>0</v>
      </c>
      <c r="J69" s="104">
        <v>0</v>
      </c>
      <c r="K69" s="105">
        <v>0</v>
      </c>
      <c r="L69" s="105">
        <v>3.03030303030303E-2</v>
      </c>
      <c r="M69" s="104">
        <v>0</v>
      </c>
      <c r="N69" s="104" t="s">
        <v>441</v>
      </c>
      <c r="O69" s="104" t="s">
        <v>441</v>
      </c>
      <c r="P69" s="104" t="s">
        <v>441</v>
      </c>
      <c r="Q69" s="104">
        <v>0</v>
      </c>
      <c r="R69" s="104">
        <v>0</v>
      </c>
      <c r="S69" s="104">
        <v>0</v>
      </c>
      <c r="T69" s="104">
        <v>0</v>
      </c>
      <c r="U69" s="104">
        <v>0</v>
      </c>
      <c r="V69" s="104">
        <v>0</v>
      </c>
      <c r="W69" s="104"/>
      <c r="X69" s="104">
        <v>0</v>
      </c>
      <c r="Y69" s="104"/>
      <c r="Z69" s="104">
        <v>80463292.792899996</v>
      </c>
      <c r="AA69" s="105">
        <v>237.37096977329975</v>
      </c>
      <c r="AB69" s="105">
        <v>0.39321679622212979</v>
      </c>
      <c r="AC69" s="105">
        <v>77.311999999999998</v>
      </c>
      <c r="AD69" s="105">
        <v>4.1849148724692302</v>
      </c>
      <c r="AE69" s="105">
        <v>99.225039999999993</v>
      </c>
      <c r="AF69" s="105">
        <v>100</v>
      </c>
      <c r="AG69" s="105">
        <v>0</v>
      </c>
      <c r="AH69" s="105" t="s">
        <v>441</v>
      </c>
      <c r="AI69" s="104">
        <v>31021</v>
      </c>
      <c r="AJ69" s="104">
        <v>80</v>
      </c>
      <c r="AK69" s="106">
        <v>0.01</v>
      </c>
      <c r="AL69" s="105">
        <v>4.774</v>
      </c>
      <c r="AM69" s="105">
        <v>2.471443095925498E-2</v>
      </c>
      <c r="AN69" s="105">
        <v>1.7858721402389293E-2</v>
      </c>
      <c r="AO69" s="104">
        <v>0</v>
      </c>
      <c r="AP69" s="104">
        <v>0</v>
      </c>
      <c r="AQ69" s="105">
        <v>0.93600000000000005</v>
      </c>
      <c r="AR69" s="105" t="s">
        <v>441</v>
      </c>
      <c r="AS69" s="105">
        <v>1.6391849999999999</v>
      </c>
      <c r="AT69" s="105">
        <v>0</v>
      </c>
      <c r="AU69" s="105">
        <v>0</v>
      </c>
      <c r="AV69" s="105" t="s">
        <v>441</v>
      </c>
      <c r="AW69" s="105">
        <v>0.45426</v>
      </c>
      <c r="AX69" s="106">
        <v>3.7000000476837198</v>
      </c>
      <c r="AY69" s="106" t="s">
        <v>441</v>
      </c>
      <c r="AZ69" s="104">
        <v>7.5</v>
      </c>
      <c r="BA69" s="106" t="s">
        <v>441</v>
      </c>
      <c r="BB69" s="105" t="s">
        <v>441</v>
      </c>
      <c r="BC69" s="106" t="s">
        <v>441</v>
      </c>
      <c r="BD69" s="105" t="s">
        <v>441</v>
      </c>
      <c r="BE69" s="104">
        <v>752</v>
      </c>
      <c r="BF69" s="105">
        <v>7.2057482699134395E-2</v>
      </c>
      <c r="BG69" s="105">
        <v>30.129999160766602</v>
      </c>
      <c r="BH69" s="104">
        <v>600</v>
      </c>
      <c r="BI69" s="104">
        <v>12</v>
      </c>
      <c r="BJ69" s="104">
        <v>0</v>
      </c>
      <c r="BK69" s="104">
        <v>0</v>
      </c>
      <c r="BL69" s="104">
        <v>1433121</v>
      </c>
      <c r="BM69" s="104">
        <v>0</v>
      </c>
      <c r="BN69" s="104">
        <v>139</v>
      </c>
      <c r="BO69" s="106">
        <v>2.4</v>
      </c>
      <c r="BP69" s="106">
        <v>1.54</v>
      </c>
      <c r="BQ69" s="106">
        <v>5.6</v>
      </c>
      <c r="BR69" s="105">
        <v>3.9333333333333327</v>
      </c>
      <c r="BS69" s="105">
        <v>1.71936595439911</v>
      </c>
      <c r="BT69" s="104">
        <v>80</v>
      </c>
      <c r="BU69" s="106">
        <v>100</v>
      </c>
      <c r="BV69" s="105" t="s">
        <v>441</v>
      </c>
      <c r="BW69" s="105">
        <v>89.6</v>
      </c>
      <c r="BX69" s="105">
        <v>114.53</v>
      </c>
      <c r="BY69" s="104">
        <v>1800000</v>
      </c>
      <c r="BZ69" s="106">
        <v>99.225039999999993</v>
      </c>
      <c r="CA69" s="106">
        <v>100</v>
      </c>
      <c r="CB69" s="105">
        <v>42.087000000000003</v>
      </c>
      <c r="CC69" s="104">
        <v>97</v>
      </c>
      <c r="CD69" s="105">
        <v>95</v>
      </c>
      <c r="CE69" s="105">
        <v>93</v>
      </c>
      <c r="CF69" s="105">
        <v>86</v>
      </c>
      <c r="CG69" s="105">
        <v>5463.33056640625</v>
      </c>
      <c r="CH69" s="105">
        <v>6</v>
      </c>
      <c r="CI69" s="105"/>
      <c r="CJ69" s="104">
        <v>54327.125</v>
      </c>
      <c r="CK69" s="104">
        <v>82927920</v>
      </c>
      <c r="CL69" s="104">
        <v>80749712</v>
      </c>
      <c r="CM69" s="104">
        <v>348570</v>
      </c>
      <c r="CN69" s="104"/>
    </row>
    <row r="70" spans="1:92" x14ac:dyDescent="0.25">
      <c r="A70" s="128" t="s">
        <v>121</v>
      </c>
      <c r="B70" s="107" t="s">
        <v>120</v>
      </c>
      <c r="C70" s="104">
        <v>0</v>
      </c>
      <c r="D70" s="104">
        <v>0</v>
      </c>
      <c r="E70" s="104">
        <v>67250.249500000005</v>
      </c>
      <c r="F70" s="104">
        <v>15.92</v>
      </c>
      <c r="G70" s="104">
        <v>0</v>
      </c>
      <c r="H70" s="104">
        <v>0</v>
      </c>
      <c r="I70" s="104">
        <v>0</v>
      </c>
      <c r="J70" s="104">
        <v>0</v>
      </c>
      <c r="K70" s="105">
        <v>0</v>
      </c>
      <c r="L70" s="105">
        <v>6.0606060606060601E-2</v>
      </c>
      <c r="M70" s="104">
        <v>13074550.2368</v>
      </c>
      <c r="N70" s="104">
        <v>462490.54021000001</v>
      </c>
      <c r="O70" s="104">
        <v>9563828.8455200009</v>
      </c>
      <c r="P70" s="104">
        <v>214164.85241799999</v>
      </c>
      <c r="Q70" s="104">
        <v>27258820</v>
      </c>
      <c r="R70" s="104">
        <v>0</v>
      </c>
      <c r="S70" s="104">
        <v>70914</v>
      </c>
      <c r="T70" s="104">
        <v>27187906</v>
      </c>
      <c r="U70" s="104">
        <v>18907688</v>
      </c>
      <c r="V70" s="104">
        <v>24078392.687800001</v>
      </c>
      <c r="W70" s="104"/>
      <c r="X70" s="104">
        <v>26981212.147</v>
      </c>
      <c r="Y70" s="104"/>
      <c r="Z70" s="104">
        <v>12826860.4342</v>
      </c>
      <c r="AA70" s="105">
        <v>130.82142919926167</v>
      </c>
      <c r="AB70" s="105">
        <v>3.3644936918931325</v>
      </c>
      <c r="AC70" s="105">
        <v>56.06</v>
      </c>
      <c r="AD70" s="105">
        <v>3.4928861200744699</v>
      </c>
      <c r="AE70" s="105">
        <v>18.472169999999998</v>
      </c>
      <c r="AF70" s="105">
        <v>81.453390000000013</v>
      </c>
      <c r="AG70" s="105">
        <v>18.056319999999999</v>
      </c>
      <c r="AH70" s="105">
        <v>41.047310000000003</v>
      </c>
      <c r="AI70" s="104">
        <v>871</v>
      </c>
      <c r="AJ70" s="104">
        <v>40</v>
      </c>
      <c r="AK70" s="106">
        <v>30.4</v>
      </c>
      <c r="AL70" s="105">
        <v>13.593</v>
      </c>
      <c r="AM70" s="105">
        <v>0.27242183344104309</v>
      </c>
      <c r="AN70" s="105">
        <v>1.3752825292005166E-2</v>
      </c>
      <c r="AO70" s="104">
        <v>0</v>
      </c>
      <c r="AP70" s="104">
        <v>0</v>
      </c>
      <c r="AQ70" s="105">
        <v>0.59199999999999997</v>
      </c>
      <c r="AR70" s="105">
        <v>0.14722679999999999</v>
      </c>
      <c r="AS70" s="105">
        <v>1.586139</v>
      </c>
      <c r="AT70" s="105">
        <v>622.61</v>
      </c>
      <c r="AU70" s="105">
        <v>593.85</v>
      </c>
      <c r="AV70" s="105">
        <v>2.2339003086090101</v>
      </c>
      <c r="AW70" s="105">
        <v>5.9942399999999996</v>
      </c>
      <c r="AX70" s="106">
        <v>49.299999237060497</v>
      </c>
      <c r="AY70" s="106">
        <v>11</v>
      </c>
      <c r="AZ70" s="104">
        <v>152</v>
      </c>
      <c r="BA70" s="106">
        <v>1.6</v>
      </c>
      <c r="BB70" s="105">
        <v>1.05</v>
      </c>
      <c r="BC70" s="106">
        <v>67</v>
      </c>
      <c r="BD70" s="105">
        <v>270.69200000000001</v>
      </c>
      <c r="BE70" s="104">
        <v>16388663</v>
      </c>
      <c r="BF70" s="105">
        <v>0.53812808511321997</v>
      </c>
      <c r="BG70" s="105">
        <v>42.7700004577637</v>
      </c>
      <c r="BH70" s="104">
        <v>1000012</v>
      </c>
      <c r="BI70" s="104">
        <v>100000</v>
      </c>
      <c r="BJ70" s="104">
        <v>0</v>
      </c>
      <c r="BK70" s="104">
        <v>5000</v>
      </c>
      <c r="BL70" s="104">
        <v>13240</v>
      </c>
      <c r="BM70" s="104">
        <v>0</v>
      </c>
      <c r="BN70" s="104">
        <v>136</v>
      </c>
      <c r="BO70" s="106">
        <v>5.5</v>
      </c>
      <c r="BP70" s="106">
        <v>5.4</v>
      </c>
      <c r="BQ70" s="106">
        <v>18.3</v>
      </c>
      <c r="BR70" s="105">
        <v>3.6333333333333329</v>
      </c>
      <c r="BS70" s="105">
        <v>-0.111957900226116</v>
      </c>
      <c r="BT70" s="104">
        <v>41</v>
      </c>
      <c r="BU70" s="106">
        <v>79</v>
      </c>
      <c r="BV70" s="105">
        <v>76.575897216796903</v>
      </c>
      <c r="BW70" s="105">
        <v>34.700000000000003</v>
      </c>
      <c r="BX70" s="105">
        <v>139.13</v>
      </c>
      <c r="BY70" s="104">
        <v>42000</v>
      </c>
      <c r="BZ70" s="106">
        <v>18.472169999999998</v>
      </c>
      <c r="CA70" s="106">
        <v>81.453390000000013</v>
      </c>
      <c r="CB70" s="105">
        <v>1.8</v>
      </c>
      <c r="CC70" s="104">
        <v>95</v>
      </c>
      <c r="CD70" s="105">
        <v>93</v>
      </c>
      <c r="CE70" s="105">
        <v>75</v>
      </c>
      <c r="CF70" s="105">
        <v>93</v>
      </c>
      <c r="CG70" s="105">
        <v>189.37489318847699</v>
      </c>
      <c r="CH70" s="105">
        <v>319</v>
      </c>
      <c r="CI70" s="105"/>
      <c r="CJ70" s="104">
        <v>4738.31396484375</v>
      </c>
      <c r="CK70" s="104">
        <v>29767108</v>
      </c>
      <c r="CL70" s="104">
        <v>27451740</v>
      </c>
      <c r="CM70" s="104">
        <v>227540</v>
      </c>
      <c r="CN70" s="104"/>
    </row>
    <row r="71" spans="1:92" x14ac:dyDescent="0.25">
      <c r="A71" s="128" t="s">
        <v>123</v>
      </c>
      <c r="B71" s="107" t="s">
        <v>122</v>
      </c>
      <c r="C71" s="104">
        <v>21787.019465263158</v>
      </c>
      <c r="D71" s="104">
        <v>10607.920070968421</v>
      </c>
      <c r="E71" s="104">
        <v>10356.382500000002</v>
      </c>
      <c r="F71" s="104">
        <v>508.31</v>
      </c>
      <c r="G71" s="104">
        <v>0</v>
      </c>
      <c r="H71" s="104">
        <v>0</v>
      </c>
      <c r="I71" s="104">
        <v>0</v>
      </c>
      <c r="J71" s="104">
        <v>0</v>
      </c>
      <c r="K71" s="105">
        <v>2.9000000000000001E-2</v>
      </c>
      <c r="L71" s="105">
        <v>0.12121212121212099</v>
      </c>
      <c r="M71" s="104">
        <v>7739763.0405299999</v>
      </c>
      <c r="N71" s="104" t="s">
        <v>441</v>
      </c>
      <c r="O71" s="104" t="s">
        <v>441</v>
      </c>
      <c r="P71" s="104" t="s">
        <v>441</v>
      </c>
      <c r="Q71" s="104">
        <v>0</v>
      </c>
      <c r="R71" s="104">
        <v>0</v>
      </c>
      <c r="S71" s="104">
        <v>0</v>
      </c>
      <c r="T71" s="104">
        <v>0</v>
      </c>
      <c r="U71" s="104">
        <v>0</v>
      </c>
      <c r="V71" s="104">
        <v>4520089.6756899999</v>
      </c>
      <c r="W71" s="104"/>
      <c r="X71" s="104">
        <v>245621.71088699999</v>
      </c>
      <c r="Y71" s="104"/>
      <c r="Z71" s="104">
        <v>6873335.3493799996</v>
      </c>
      <c r="AA71" s="105">
        <v>83.224732350659423</v>
      </c>
      <c r="AB71" s="105">
        <v>0.17190645995977746</v>
      </c>
      <c r="AC71" s="105">
        <v>79.058000000000007</v>
      </c>
      <c r="AD71" s="105">
        <v>4.9959555963315401</v>
      </c>
      <c r="AE71" s="105">
        <v>98.983189999999993</v>
      </c>
      <c r="AF71" s="105">
        <v>100</v>
      </c>
      <c r="AG71" s="105">
        <v>0</v>
      </c>
      <c r="AH71" s="105" t="s">
        <v>441</v>
      </c>
      <c r="AI71" s="104">
        <v>3482</v>
      </c>
      <c r="AJ71" s="104" t="s">
        <v>441</v>
      </c>
      <c r="AK71" s="106">
        <v>3</v>
      </c>
      <c r="AL71" s="105">
        <v>4.0069999999999997</v>
      </c>
      <c r="AM71" s="105">
        <v>0.19702531045685415</v>
      </c>
      <c r="AN71" s="105">
        <v>4.6426575337459523E-2</v>
      </c>
      <c r="AO71" s="104">
        <v>0</v>
      </c>
      <c r="AP71" s="104">
        <v>0</v>
      </c>
      <c r="AQ71" s="105">
        <v>0.87</v>
      </c>
      <c r="AR71" s="105" t="s">
        <v>441</v>
      </c>
      <c r="AS71" s="105">
        <v>628.71551199999999</v>
      </c>
      <c r="AT71" s="105">
        <v>0</v>
      </c>
      <c r="AU71" s="105">
        <v>0</v>
      </c>
      <c r="AV71" s="105" t="s">
        <v>441</v>
      </c>
      <c r="AW71" s="105">
        <v>0.152</v>
      </c>
      <c r="AX71" s="106">
        <v>5.3000001907348597</v>
      </c>
      <c r="AY71" s="106" t="s">
        <v>441</v>
      </c>
      <c r="AZ71" s="104">
        <v>4.0999999046325701</v>
      </c>
      <c r="BA71" s="106">
        <v>0.3</v>
      </c>
      <c r="BB71" s="105">
        <v>0.18</v>
      </c>
      <c r="BC71" s="106" t="s">
        <v>441</v>
      </c>
      <c r="BD71" s="105" t="s">
        <v>441</v>
      </c>
      <c r="BE71" s="104">
        <v>41</v>
      </c>
      <c r="BF71" s="105">
        <v>0.119765804899352</v>
      </c>
      <c r="BG71" s="105">
        <v>36.680000305175803</v>
      </c>
      <c r="BH71" s="104">
        <v>6875</v>
      </c>
      <c r="BI71" s="104">
        <v>4718</v>
      </c>
      <c r="BJ71" s="104">
        <v>123</v>
      </c>
      <c r="BK71" s="104">
        <v>0</v>
      </c>
      <c r="BL71" s="104">
        <v>137559</v>
      </c>
      <c r="BM71" s="104">
        <v>0</v>
      </c>
      <c r="BN71" s="104">
        <v>134</v>
      </c>
      <c r="BO71" s="106">
        <v>2.4</v>
      </c>
      <c r="BP71" s="106">
        <v>2.5499999999999998</v>
      </c>
      <c r="BQ71" s="106">
        <v>11.2</v>
      </c>
      <c r="BR71" s="105">
        <v>4.0833333333333339</v>
      </c>
      <c r="BS71" s="105">
        <v>0.31369960308075001</v>
      </c>
      <c r="BT71" s="104">
        <v>45</v>
      </c>
      <c r="BU71" s="106">
        <v>100</v>
      </c>
      <c r="BV71" s="105">
        <v>95.292869567871094</v>
      </c>
      <c r="BW71" s="105">
        <v>69.099999999999994</v>
      </c>
      <c r="BX71" s="105">
        <v>112.76</v>
      </c>
      <c r="BY71" s="104">
        <v>170000</v>
      </c>
      <c r="BZ71" s="106">
        <v>98.983189999999993</v>
      </c>
      <c r="CA71" s="106">
        <v>100</v>
      </c>
      <c r="CB71" s="105">
        <v>45.92</v>
      </c>
      <c r="CC71" s="104">
        <v>97</v>
      </c>
      <c r="CD71" s="105">
        <v>99</v>
      </c>
      <c r="CE71" s="105">
        <v>83</v>
      </c>
      <c r="CF71" s="105">
        <v>96</v>
      </c>
      <c r="CG71" s="105">
        <v>2261.15649414063</v>
      </c>
      <c r="CH71" s="105">
        <v>3</v>
      </c>
      <c r="CI71" s="105"/>
      <c r="CJ71" s="104">
        <v>29873.556640625</v>
      </c>
      <c r="CK71" s="104">
        <v>10727668</v>
      </c>
      <c r="CL71" s="104">
        <v>10956461</v>
      </c>
      <c r="CM71" s="104">
        <v>128900</v>
      </c>
      <c r="CN71" s="104"/>
    </row>
    <row r="72" spans="1:92" x14ac:dyDescent="0.25">
      <c r="A72" s="128" t="s">
        <v>125</v>
      </c>
      <c r="B72" s="107" t="s">
        <v>124</v>
      </c>
      <c r="C72" s="104">
        <v>167.24668342842105</v>
      </c>
      <c r="D72" s="104">
        <v>0</v>
      </c>
      <c r="E72" s="104" t="s">
        <v>441</v>
      </c>
      <c r="F72" s="104">
        <v>0</v>
      </c>
      <c r="G72" s="104">
        <v>682.04399999999998</v>
      </c>
      <c r="H72" s="104">
        <v>53.349000000000004</v>
      </c>
      <c r="I72" s="104">
        <v>0</v>
      </c>
      <c r="J72" s="104">
        <v>0</v>
      </c>
      <c r="K72" s="105">
        <v>2.9000000000000001E-2</v>
      </c>
      <c r="L72" s="105" t="s">
        <v>441</v>
      </c>
      <c r="M72" s="104" t="s">
        <v>441</v>
      </c>
      <c r="N72" s="104" t="s">
        <v>441</v>
      </c>
      <c r="O72" s="104" t="s">
        <v>441</v>
      </c>
      <c r="P72" s="104" t="s">
        <v>441</v>
      </c>
      <c r="Q72" s="104">
        <v>0</v>
      </c>
      <c r="R72" s="104">
        <v>0</v>
      </c>
      <c r="S72" s="104">
        <v>0</v>
      </c>
      <c r="T72" s="104">
        <v>0</v>
      </c>
      <c r="U72" s="104">
        <v>45959</v>
      </c>
      <c r="V72" s="104">
        <v>92327.735569099998</v>
      </c>
      <c r="W72" s="104"/>
      <c r="X72" s="104">
        <v>71460.295305499996</v>
      </c>
      <c r="Y72" s="104"/>
      <c r="Z72" s="104">
        <v>0</v>
      </c>
      <c r="AA72" s="105">
        <v>327.80588235294118</v>
      </c>
      <c r="AB72" s="105">
        <v>0.82212998608867194</v>
      </c>
      <c r="AC72" s="105">
        <v>36.271999999999998</v>
      </c>
      <c r="AD72" s="105" t="s">
        <v>441</v>
      </c>
      <c r="AE72" s="105">
        <v>91.493889999999993</v>
      </c>
      <c r="AF72" s="105">
        <v>95.628649999999993</v>
      </c>
      <c r="AG72" s="105">
        <v>3.5411000000000001</v>
      </c>
      <c r="AH72" s="105" t="s">
        <v>441</v>
      </c>
      <c r="AI72" s="104" t="s">
        <v>441</v>
      </c>
      <c r="AJ72" s="104" t="s">
        <v>441</v>
      </c>
      <c r="AK72" s="106">
        <v>6</v>
      </c>
      <c r="AL72" s="105">
        <v>8.093</v>
      </c>
      <c r="AM72" s="105">
        <v>2.0098448911126314E-3</v>
      </c>
      <c r="AN72" s="105">
        <v>2.6180271061609678E-4</v>
      </c>
      <c r="AO72" s="104">
        <v>0</v>
      </c>
      <c r="AP72" s="104">
        <v>0</v>
      </c>
      <c r="AQ72" s="105">
        <v>0.77200000000000002</v>
      </c>
      <c r="AR72" s="105" t="s">
        <v>441</v>
      </c>
      <c r="AS72" s="105">
        <v>0</v>
      </c>
      <c r="AT72" s="105">
        <v>5.0199999999999996</v>
      </c>
      <c r="AU72" s="105">
        <v>1.38</v>
      </c>
      <c r="AV72" s="105">
        <v>0.57107675075530995</v>
      </c>
      <c r="AW72" s="105">
        <v>4.0744800000000003</v>
      </c>
      <c r="AX72" s="106">
        <v>16.700000762939499</v>
      </c>
      <c r="AY72" s="106" t="s">
        <v>441</v>
      </c>
      <c r="AZ72" s="104">
        <v>3.2000000476837198</v>
      </c>
      <c r="BA72" s="106" t="s">
        <v>441</v>
      </c>
      <c r="BB72" s="105" t="s">
        <v>441</v>
      </c>
      <c r="BC72" s="106" t="s">
        <v>441</v>
      </c>
      <c r="BD72" s="105" t="s">
        <v>441</v>
      </c>
      <c r="BE72" s="104">
        <v>239</v>
      </c>
      <c r="BF72" s="105" t="s">
        <v>441</v>
      </c>
      <c r="BG72" s="105">
        <v>37</v>
      </c>
      <c r="BH72" s="104">
        <v>0</v>
      </c>
      <c r="BI72" s="104">
        <v>0</v>
      </c>
      <c r="BJ72" s="104">
        <v>0</v>
      </c>
      <c r="BK72" s="104">
        <v>0</v>
      </c>
      <c r="BL72" s="104">
        <v>5</v>
      </c>
      <c r="BM72" s="104">
        <v>0</v>
      </c>
      <c r="BN72" s="104">
        <v>98</v>
      </c>
      <c r="BO72" s="106">
        <v>18.100000000000001</v>
      </c>
      <c r="BP72" s="106">
        <v>3.35</v>
      </c>
      <c r="BQ72" s="106" t="s">
        <v>441</v>
      </c>
      <c r="BR72" s="105">
        <v>3.1333333333333333</v>
      </c>
      <c r="BS72" s="105">
        <v>-0.17504160106182101</v>
      </c>
      <c r="BT72" s="104">
        <v>52</v>
      </c>
      <c r="BU72" s="106">
        <v>94.695671081542997</v>
      </c>
      <c r="BV72" s="105" t="s">
        <v>441</v>
      </c>
      <c r="BW72" s="105">
        <v>55.9</v>
      </c>
      <c r="BX72" s="105">
        <v>111.12</v>
      </c>
      <c r="BY72" s="104">
        <v>790</v>
      </c>
      <c r="BZ72" s="106">
        <v>91.493889999999993</v>
      </c>
      <c r="CA72" s="106">
        <v>95.628649999999993</v>
      </c>
      <c r="CB72" s="105">
        <v>14.471</v>
      </c>
      <c r="CC72" s="104">
        <v>85</v>
      </c>
      <c r="CD72" s="105">
        <v>96</v>
      </c>
      <c r="CE72" s="105">
        <v>85</v>
      </c>
      <c r="CF72" s="105" t="s">
        <v>441</v>
      </c>
      <c r="CG72" s="105">
        <v>745.102783203125</v>
      </c>
      <c r="CH72" s="105">
        <v>27</v>
      </c>
      <c r="CI72" s="105"/>
      <c r="CJ72" s="104">
        <v>15716.7568359375</v>
      </c>
      <c r="CK72" s="104">
        <v>111454</v>
      </c>
      <c r="CL72" s="104">
        <v>106825</v>
      </c>
      <c r="CM72" s="104">
        <v>340</v>
      </c>
      <c r="CN72" s="104"/>
    </row>
    <row r="73" spans="1:92" x14ac:dyDescent="0.25">
      <c r="A73" s="128" t="s">
        <v>127</v>
      </c>
      <c r="B73" s="107" t="s">
        <v>126</v>
      </c>
      <c r="C73" s="104">
        <v>34368.110768842103</v>
      </c>
      <c r="D73" s="104">
        <v>32781.459940842105</v>
      </c>
      <c r="E73" s="104">
        <v>57590.860499999995</v>
      </c>
      <c r="F73" s="104">
        <v>160.768</v>
      </c>
      <c r="G73" s="104">
        <v>109138.444</v>
      </c>
      <c r="H73" s="104">
        <v>8279.5040000000008</v>
      </c>
      <c r="I73" s="104">
        <v>1354.6370000000002</v>
      </c>
      <c r="J73" s="104">
        <v>164373</v>
      </c>
      <c r="K73" s="105">
        <v>0.2</v>
      </c>
      <c r="L73" s="105">
        <v>0</v>
      </c>
      <c r="M73" s="104" t="s">
        <v>441</v>
      </c>
      <c r="N73" s="104" t="s">
        <v>441</v>
      </c>
      <c r="O73" s="104" t="s">
        <v>441</v>
      </c>
      <c r="P73" s="104" t="s">
        <v>441</v>
      </c>
      <c r="Q73" s="104">
        <v>1052560</v>
      </c>
      <c r="R73" s="104">
        <v>5913410</v>
      </c>
      <c r="S73" s="104">
        <v>3188015</v>
      </c>
      <c r="T73" s="104">
        <v>2901147</v>
      </c>
      <c r="U73" s="104">
        <v>6072736</v>
      </c>
      <c r="V73" s="104">
        <v>8815581.9432399999</v>
      </c>
      <c r="W73" s="104"/>
      <c r="X73" s="104">
        <v>7570417.8226100001</v>
      </c>
      <c r="Y73" s="104"/>
      <c r="Z73" s="104">
        <v>11850684.687100001</v>
      </c>
      <c r="AA73" s="105">
        <v>160.95377939529675</v>
      </c>
      <c r="AB73" s="105">
        <v>2.684043242452181</v>
      </c>
      <c r="AC73" s="105">
        <v>51.054000000000002</v>
      </c>
      <c r="AD73" s="105">
        <v>4.8057137645585399</v>
      </c>
      <c r="AE73" s="105">
        <v>65.063140000000004</v>
      </c>
      <c r="AF73" s="105">
        <v>94.190580000000011</v>
      </c>
      <c r="AG73" s="105">
        <v>4.6871200000000002</v>
      </c>
      <c r="AH73" s="105">
        <v>76.665499999999994</v>
      </c>
      <c r="AI73" s="104">
        <v>2737</v>
      </c>
      <c r="AJ73" s="104">
        <v>20</v>
      </c>
      <c r="AK73" s="106">
        <v>31</v>
      </c>
      <c r="AL73" s="105">
        <v>11.693</v>
      </c>
      <c r="AM73" s="105">
        <v>0.72350752137452767</v>
      </c>
      <c r="AN73" s="105">
        <v>0.13737998545739014</v>
      </c>
      <c r="AO73" s="104">
        <v>0</v>
      </c>
      <c r="AP73" s="104">
        <v>0</v>
      </c>
      <c r="AQ73" s="105">
        <v>0.65</v>
      </c>
      <c r="AR73" s="105">
        <v>0.13444621860980999</v>
      </c>
      <c r="AS73" s="105">
        <v>52.805599000000001</v>
      </c>
      <c r="AT73" s="105">
        <v>233.09</v>
      </c>
      <c r="AU73" s="105">
        <v>284.14999999999998</v>
      </c>
      <c r="AV73" s="105">
        <v>0.49355083703994801</v>
      </c>
      <c r="AW73" s="105">
        <v>11.173220000000001</v>
      </c>
      <c r="AX73" s="106">
        <v>27.600000381469702</v>
      </c>
      <c r="AY73" s="106">
        <v>12.6000003814697</v>
      </c>
      <c r="AZ73" s="104">
        <v>25</v>
      </c>
      <c r="BA73" s="106">
        <v>0.5</v>
      </c>
      <c r="BB73" s="105">
        <v>0.24</v>
      </c>
      <c r="BC73" s="106">
        <v>0</v>
      </c>
      <c r="BD73" s="105">
        <v>0.371</v>
      </c>
      <c r="BE73" s="104">
        <v>4836947</v>
      </c>
      <c r="BF73" s="105">
        <v>0.493206418346057</v>
      </c>
      <c r="BG73" s="105">
        <v>48.659999847412102</v>
      </c>
      <c r="BH73" s="104">
        <v>46573</v>
      </c>
      <c r="BI73" s="104">
        <v>3291359</v>
      </c>
      <c r="BJ73" s="104">
        <v>6264</v>
      </c>
      <c r="BK73" s="104">
        <v>242000</v>
      </c>
      <c r="BL73" s="104">
        <v>644</v>
      </c>
      <c r="BM73" s="104">
        <v>0</v>
      </c>
      <c r="BN73" s="104">
        <v>116</v>
      </c>
      <c r="BO73" s="106">
        <v>15.2</v>
      </c>
      <c r="BP73" s="106">
        <v>7.11</v>
      </c>
      <c r="BQ73" s="106">
        <v>5.5</v>
      </c>
      <c r="BR73" s="105">
        <v>2.8</v>
      </c>
      <c r="BS73" s="105">
        <v>-0.639803826808929</v>
      </c>
      <c r="BT73" s="104">
        <v>27</v>
      </c>
      <c r="BU73" s="106">
        <v>93.288093566894503</v>
      </c>
      <c r="BV73" s="105">
        <v>79.074211120605497</v>
      </c>
      <c r="BW73" s="105">
        <v>34.5</v>
      </c>
      <c r="BX73" s="105">
        <v>115.34</v>
      </c>
      <c r="BY73" s="104">
        <v>21000</v>
      </c>
      <c r="BZ73" s="106">
        <v>65.063140000000004</v>
      </c>
      <c r="CA73" s="106">
        <v>94.190580000000011</v>
      </c>
      <c r="CB73" s="105">
        <v>3.55</v>
      </c>
      <c r="CC73" s="104">
        <v>86</v>
      </c>
      <c r="CD73" s="105">
        <v>80</v>
      </c>
      <c r="CE73" s="105">
        <v>65</v>
      </c>
      <c r="CF73" s="105">
        <v>81</v>
      </c>
      <c r="CG73" s="105">
        <v>462.40585327148398</v>
      </c>
      <c r="CH73" s="105">
        <v>88</v>
      </c>
      <c r="CI73" s="105"/>
      <c r="CJ73" s="104">
        <v>8447.447265625</v>
      </c>
      <c r="CK73" s="104">
        <v>17247808</v>
      </c>
      <c r="CL73" s="104">
        <v>16327880</v>
      </c>
      <c r="CM73" s="104">
        <v>107160</v>
      </c>
      <c r="CN73" s="104"/>
    </row>
    <row r="74" spans="1:92" x14ac:dyDescent="0.25">
      <c r="A74" s="128" t="s">
        <v>129</v>
      </c>
      <c r="B74" s="107" t="s">
        <v>128</v>
      </c>
      <c r="C74" s="104">
        <v>0</v>
      </c>
      <c r="D74" s="104">
        <v>0</v>
      </c>
      <c r="E74" s="104">
        <v>53606.819000000003</v>
      </c>
      <c r="F74" s="104">
        <v>10.194000000000001</v>
      </c>
      <c r="G74" s="104">
        <v>0</v>
      </c>
      <c r="H74" s="104">
        <v>0</v>
      </c>
      <c r="I74" s="104">
        <v>0</v>
      </c>
      <c r="J74" s="104">
        <v>0</v>
      </c>
      <c r="K74" s="105">
        <v>2.9000000000000001E-2</v>
      </c>
      <c r="L74" s="105">
        <v>3.03030303030303E-2</v>
      </c>
      <c r="M74" s="104">
        <v>3360394.9827800002</v>
      </c>
      <c r="N74" s="104">
        <v>1606807.48599</v>
      </c>
      <c r="O74" s="104">
        <v>6775730.5149600003</v>
      </c>
      <c r="P74" s="104">
        <v>1074737.6117199999</v>
      </c>
      <c r="Q74" s="104">
        <v>12569784</v>
      </c>
      <c r="R74" s="104">
        <v>0</v>
      </c>
      <c r="S74" s="104">
        <v>23803</v>
      </c>
      <c r="T74" s="104">
        <v>12545981</v>
      </c>
      <c r="U74" s="104">
        <v>9082818</v>
      </c>
      <c r="V74" s="104">
        <v>11569894.195</v>
      </c>
      <c r="W74" s="104"/>
      <c r="X74" s="104">
        <v>12410742.7075</v>
      </c>
      <c r="Y74" s="104"/>
      <c r="Z74" s="104">
        <v>3355328.6394099998</v>
      </c>
      <c r="AA74" s="105">
        <v>50.52221227413316</v>
      </c>
      <c r="AB74" s="105">
        <v>3.797946520241783</v>
      </c>
      <c r="AC74" s="105">
        <v>36.14</v>
      </c>
      <c r="AD74" s="105">
        <v>6.2508190391038401</v>
      </c>
      <c r="AE74" s="105">
        <v>22.719270000000002</v>
      </c>
      <c r="AF74" s="105">
        <v>61.898719999999997</v>
      </c>
      <c r="AG74" s="105">
        <v>14.35089</v>
      </c>
      <c r="AH74" s="105">
        <v>17.449719999999999</v>
      </c>
      <c r="AI74" s="104">
        <v>84</v>
      </c>
      <c r="AJ74" s="104">
        <v>40</v>
      </c>
      <c r="AK74" s="106">
        <v>49.2</v>
      </c>
      <c r="AL74" s="105">
        <v>16.126999999999999</v>
      </c>
      <c r="AM74" s="105">
        <v>0.67428087465146247</v>
      </c>
      <c r="AN74" s="105">
        <v>7.3351286255674081E-2</v>
      </c>
      <c r="AO74" s="104">
        <v>0</v>
      </c>
      <c r="AP74" s="104">
        <v>0</v>
      </c>
      <c r="AQ74" s="105">
        <v>0.45900000000000002</v>
      </c>
      <c r="AR74" s="105">
        <v>0.33734473586082497</v>
      </c>
      <c r="AS74" s="105">
        <v>7.0112730000000001</v>
      </c>
      <c r="AT74" s="105">
        <v>237.87</v>
      </c>
      <c r="AU74" s="105">
        <v>172.4</v>
      </c>
      <c r="AV74" s="105">
        <v>4.3883256912231401</v>
      </c>
      <c r="AW74" s="105">
        <v>0.41794999999999999</v>
      </c>
      <c r="AX74" s="106">
        <v>85.699996948242202</v>
      </c>
      <c r="AY74" s="106">
        <v>18.299999237060501</v>
      </c>
      <c r="AZ74" s="104">
        <v>176</v>
      </c>
      <c r="BA74" s="106">
        <v>1.5</v>
      </c>
      <c r="BB74" s="105">
        <v>1.06</v>
      </c>
      <c r="BC74" s="106">
        <v>105</v>
      </c>
      <c r="BD74" s="105">
        <v>336.72300000000001</v>
      </c>
      <c r="BE74" s="104">
        <v>7620187</v>
      </c>
      <c r="BF74" s="105" t="s">
        <v>441</v>
      </c>
      <c r="BG74" s="105">
        <v>33.7299995422363</v>
      </c>
      <c r="BH74" s="104">
        <v>3409</v>
      </c>
      <c r="BI74" s="104">
        <v>0</v>
      </c>
      <c r="BJ74" s="104">
        <v>0</v>
      </c>
      <c r="BK74" s="104">
        <v>0</v>
      </c>
      <c r="BL74" s="104">
        <v>5908</v>
      </c>
      <c r="BM74" s="104">
        <v>0</v>
      </c>
      <c r="BN74" s="104">
        <v>119</v>
      </c>
      <c r="BO74" s="106">
        <v>16.5</v>
      </c>
      <c r="BP74" s="106">
        <v>9.9</v>
      </c>
      <c r="BQ74" s="106">
        <v>7.3</v>
      </c>
      <c r="BR74" s="105">
        <v>3</v>
      </c>
      <c r="BS74" s="105">
        <v>-1.04422795772552</v>
      </c>
      <c r="BT74" s="104">
        <v>28</v>
      </c>
      <c r="BU74" s="106">
        <v>35.441215515136697</v>
      </c>
      <c r="BV74" s="105">
        <v>30.4727897644043</v>
      </c>
      <c r="BW74" s="105">
        <v>9.8000000000000007</v>
      </c>
      <c r="BX74" s="105">
        <v>85.33</v>
      </c>
      <c r="BY74" s="104">
        <v>34000</v>
      </c>
      <c r="BZ74" s="106">
        <v>22.719270000000002</v>
      </c>
      <c r="CA74" s="106">
        <v>61.898719999999997</v>
      </c>
      <c r="CB74" s="105">
        <v>0.78800000000000003</v>
      </c>
      <c r="CC74" s="104">
        <v>48</v>
      </c>
      <c r="CD74" s="105">
        <v>57</v>
      </c>
      <c r="CE74" s="105" t="s">
        <v>441</v>
      </c>
      <c r="CF74" s="105" t="s">
        <v>441</v>
      </c>
      <c r="CG74" s="105">
        <v>107.72365570068401</v>
      </c>
      <c r="CH74" s="105">
        <v>679</v>
      </c>
      <c r="CI74" s="105"/>
      <c r="CJ74" s="104">
        <v>2630.1884765625</v>
      </c>
      <c r="CK74" s="104">
        <v>12414318</v>
      </c>
      <c r="CL74" s="104">
        <v>12608522</v>
      </c>
      <c r="CM74" s="104">
        <v>245720</v>
      </c>
      <c r="CN74" s="104"/>
    </row>
    <row r="75" spans="1:92" x14ac:dyDescent="0.25">
      <c r="A75" s="128" t="s">
        <v>372</v>
      </c>
      <c r="B75" s="107" t="s">
        <v>130</v>
      </c>
      <c r="C75" s="104">
        <v>0</v>
      </c>
      <c r="D75" s="104">
        <v>0</v>
      </c>
      <c r="E75" s="104">
        <v>5698.1505000000006</v>
      </c>
      <c r="F75" s="104">
        <v>4.2000000000000003E-2</v>
      </c>
      <c r="G75" s="104">
        <v>0</v>
      </c>
      <c r="H75" s="104">
        <v>0</v>
      </c>
      <c r="I75" s="104">
        <v>0</v>
      </c>
      <c r="J75" s="104">
        <v>3771</v>
      </c>
      <c r="K75" s="105">
        <v>5.7000000000000002E-2</v>
      </c>
      <c r="L75" s="105">
        <v>3.03030303030303E-2</v>
      </c>
      <c r="M75" s="104">
        <v>312156.34909799998</v>
      </c>
      <c r="N75" s="104">
        <v>0</v>
      </c>
      <c r="O75" s="104">
        <v>1281894.25547</v>
      </c>
      <c r="P75" s="104">
        <v>0</v>
      </c>
      <c r="Q75" s="104">
        <v>1786299</v>
      </c>
      <c r="R75" s="104">
        <v>0</v>
      </c>
      <c r="S75" s="104">
        <v>530</v>
      </c>
      <c r="T75" s="104">
        <v>1785769</v>
      </c>
      <c r="U75" s="104">
        <v>1533596</v>
      </c>
      <c r="V75" s="104">
        <v>1783965.3658700001</v>
      </c>
      <c r="W75" s="104"/>
      <c r="X75" s="104">
        <v>1792157.5573799999</v>
      </c>
      <c r="Y75" s="104"/>
      <c r="Z75" s="104">
        <v>0</v>
      </c>
      <c r="AA75" s="105">
        <v>66.653947368421058</v>
      </c>
      <c r="AB75" s="105">
        <v>3.4554760731527829</v>
      </c>
      <c r="AC75" s="105">
        <v>43.36</v>
      </c>
      <c r="AD75" s="105" t="s">
        <v>441</v>
      </c>
      <c r="AE75" s="105">
        <v>20.538</v>
      </c>
      <c r="AF75" s="105">
        <v>66.634410000000003</v>
      </c>
      <c r="AG75" s="105">
        <v>16.867139999999999</v>
      </c>
      <c r="AH75" s="105">
        <v>6.4029400000000001</v>
      </c>
      <c r="AI75" s="104">
        <v>95</v>
      </c>
      <c r="AJ75" s="104">
        <v>20</v>
      </c>
      <c r="AK75" s="106">
        <v>78.900000000000006</v>
      </c>
      <c r="AL75" s="105">
        <v>15.704000000000001</v>
      </c>
      <c r="AM75" s="105">
        <v>0.11310157828476057</v>
      </c>
      <c r="AN75" s="105">
        <v>4.4150740407793487E-2</v>
      </c>
      <c r="AO75" s="104">
        <v>0</v>
      </c>
      <c r="AP75" s="104">
        <v>0</v>
      </c>
      <c r="AQ75" s="105">
        <v>0.45500000000000002</v>
      </c>
      <c r="AR75" s="105" t="s">
        <v>441</v>
      </c>
      <c r="AS75" s="105">
        <v>4.3132279999999996</v>
      </c>
      <c r="AT75" s="105">
        <v>133.78</v>
      </c>
      <c r="AU75" s="105">
        <v>28.91</v>
      </c>
      <c r="AV75" s="105">
        <v>8.4040298461914098</v>
      </c>
      <c r="AW75" s="105">
        <v>7.6889099999999999</v>
      </c>
      <c r="AX75" s="106">
        <v>84.199996948242202</v>
      </c>
      <c r="AY75" s="106">
        <v>17</v>
      </c>
      <c r="AZ75" s="104">
        <v>374</v>
      </c>
      <c r="BA75" s="106">
        <v>3.1</v>
      </c>
      <c r="BB75" s="105">
        <v>2</v>
      </c>
      <c r="BC75" s="106">
        <v>96</v>
      </c>
      <c r="BD75" s="105">
        <v>58.01</v>
      </c>
      <c r="BE75" s="104">
        <v>1348965</v>
      </c>
      <c r="BF75" s="105" t="s">
        <v>441</v>
      </c>
      <c r="BG75" s="105">
        <v>50.659999847412102</v>
      </c>
      <c r="BH75" s="104">
        <v>0</v>
      </c>
      <c r="BI75" s="104">
        <v>11541</v>
      </c>
      <c r="BJ75" s="104">
        <v>0</v>
      </c>
      <c r="BK75" s="104">
        <v>0</v>
      </c>
      <c r="BL75" s="104">
        <v>4878</v>
      </c>
      <c r="BM75" s="104">
        <v>0</v>
      </c>
      <c r="BN75" s="104">
        <v>100</v>
      </c>
      <c r="BO75" s="106">
        <v>28</v>
      </c>
      <c r="BP75" s="106" t="s">
        <v>441</v>
      </c>
      <c r="BQ75" s="106" t="s">
        <v>441</v>
      </c>
      <c r="BR75" s="105">
        <v>1.8666666666666665</v>
      </c>
      <c r="BS75" s="105">
        <v>-1.7660720348358201</v>
      </c>
      <c r="BT75" s="104">
        <v>16</v>
      </c>
      <c r="BU75" s="106">
        <v>26.047348022460898</v>
      </c>
      <c r="BV75" s="105">
        <v>59.772850036621101</v>
      </c>
      <c r="BW75" s="105">
        <v>3.8</v>
      </c>
      <c r="BX75" s="105">
        <v>70.260000000000005</v>
      </c>
      <c r="BY75" s="104">
        <v>3400</v>
      </c>
      <c r="BZ75" s="106">
        <v>20.538</v>
      </c>
      <c r="CA75" s="106">
        <v>66.634410000000003</v>
      </c>
      <c r="CB75" s="105">
        <v>2</v>
      </c>
      <c r="CC75" s="104">
        <v>81</v>
      </c>
      <c r="CD75" s="105">
        <v>87</v>
      </c>
      <c r="CE75" s="105" t="s">
        <v>441</v>
      </c>
      <c r="CF75" s="105">
        <v>80</v>
      </c>
      <c r="CG75" s="105">
        <v>97.972000122070298</v>
      </c>
      <c r="CH75" s="105">
        <v>549</v>
      </c>
      <c r="CI75" s="105"/>
      <c r="CJ75" s="104">
        <v>1795.89514160156</v>
      </c>
      <c r="CK75" s="104">
        <v>1874309</v>
      </c>
      <c r="CL75" s="104">
        <v>1846291</v>
      </c>
      <c r="CM75" s="104">
        <v>28120</v>
      </c>
      <c r="CN75" s="104"/>
    </row>
    <row r="76" spans="1:92" x14ac:dyDescent="0.25">
      <c r="A76" s="128" t="s">
        <v>132</v>
      </c>
      <c r="B76" s="107" t="s">
        <v>131</v>
      </c>
      <c r="C76" s="104">
        <v>0</v>
      </c>
      <c r="D76" s="104">
        <v>0</v>
      </c>
      <c r="E76" s="104">
        <v>5922.9529999999995</v>
      </c>
      <c r="F76" s="104">
        <v>9.1720000000000006</v>
      </c>
      <c r="G76" s="104">
        <v>0</v>
      </c>
      <c r="H76" s="104">
        <v>0</v>
      </c>
      <c r="I76" s="104">
        <v>0</v>
      </c>
      <c r="J76" s="104">
        <v>17348</v>
      </c>
      <c r="K76" s="105">
        <v>8.5999999999999993E-2</v>
      </c>
      <c r="L76" s="105">
        <v>9.0909090909090898E-2</v>
      </c>
      <c r="M76" s="104" t="s">
        <v>441</v>
      </c>
      <c r="N76" s="104" t="s">
        <v>441</v>
      </c>
      <c r="O76" s="104" t="s">
        <v>441</v>
      </c>
      <c r="P76" s="104" t="s">
        <v>441</v>
      </c>
      <c r="Q76" s="104">
        <v>89603</v>
      </c>
      <c r="R76" s="104">
        <v>601292</v>
      </c>
      <c r="S76" s="104">
        <v>89603</v>
      </c>
      <c r="T76" s="104">
        <v>601257</v>
      </c>
      <c r="U76" s="104">
        <v>541995</v>
      </c>
      <c r="V76" s="104">
        <v>752885.09091799997</v>
      </c>
      <c r="W76" s="104"/>
      <c r="X76" s="104">
        <v>689256.39911200001</v>
      </c>
      <c r="Y76" s="104"/>
      <c r="Z76" s="104">
        <v>0</v>
      </c>
      <c r="AA76" s="105">
        <v>3.9573482346964695</v>
      </c>
      <c r="AB76" s="105">
        <v>0.74287854655703556</v>
      </c>
      <c r="AC76" s="105">
        <v>26.606000000000002</v>
      </c>
      <c r="AD76" s="105">
        <v>3.79520268281347</v>
      </c>
      <c r="AE76" s="105">
        <v>85.763099999999994</v>
      </c>
      <c r="AF76" s="105">
        <v>95.539749999999998</v>
      </c>
      <c r="AG76" s="105">
        <v>0.61221000000000003</v>
      </c>
      <c r="AH76" s="105">
        <v>77.159409999999994</v>
      </c>
      <c r="AI76" s="104">
        <v>170</v>
      </c>
      <c r="AJ76" s="104" t="s">
        <v>441</v>
      </c>
      <c r="AK76" s="106">
        <v>32.6</v>
      </c>
      <c r="AL76" s="105">
        <v>9.5280000000000005</v>
      </c>
      <c r="AM76" s="105">
        <v>9.5850360858282149E-2</v>
      </c>
      <c r="AN76" s="105">
        <v>1.530214950939613E-2</v>
      </c>
      <c r="AO76" s="104">
        <v>0</v>
      </c>
      <c r="AP76" s="104">
        <v>0</v>
      </c>
      <c r="AQ76" s="105">
        <v>0.65400000000000003</v>
      </c>
      <c r="AR76" s="105">
        <v>3.1288099999999999E-2</v>
      </c>
      <c r="AS76" s="105">
        <v>1.4167780000000001</v>
      </c>
      <c r="AT76" s="105">
        <v>14.13</v>
      </c>
      <c r="AU76" s="105">
        <v>14.57</v>
      </c>
      <c r="AV76" s="105">
        <v>1.40390825271606</v>
      </c>
      <c r="AW76" s="105">
        <v>7.6022699999999999</v>
      </c>
      <c r="AX76" s="106">
        <v>31.299999237060501</v>
      </c>
      <c r="AY76" s="106">
        <v>8.5</v>
      </c>
      <c r="AZ76" s="104">
        <v>86</v>
      </c>
      <c r="BA76" s="106">
        <v>1.6</v>
      </c>
      <c r="BB76" s="105">
        <v>1.0900000000000001</v>
      </c>
      <c r="BC76" s="106">
        <v>24</v>
      </c>
      <c r="BD76" s="105">
        <v>32.027999999999999</v>
      </c>
      <c r="BE76" s="104">
        <v>730205</v>
      </c>
      <c r="BF76" s="105">
        <v>0.50390302424647904</v>
      </c>
      <c r="BG76" s="105">
        <v>35</v>
      </c>
      <c r="BH76" s="104">
        <v>3274</v>
      </c>
      <c r="BI76" s="104">
        <v>0</v>
      </c>
      <c r="BJ76" s="104">
        <v>0</v>
      </c>
      <c r="BK76" s="104">
        <v>0</v>
      </c>
      <c r="BL76" s="104">
        <v>40</v>
      </c>
      <c r="BM76" s="104">
        <v>0</v>
      </c>
      <c r="BN76" s="104">
        <v>119</v>
      </c>
      <c r="BO76" s="106">
        <v>8.1</v>
      </c>
      <c r="BP76" s="106" t="s">
        <v>441</v>
      </c>
      <c r="BQ76" s="106" t="s">
        <v>441</v>
      </c>
      <c r="BR76" s="105" t="s">
        <v>441</v>
      </c>
      <c r="BS76" s="105">
        <v>-0.29058489203453097</v>
      </c>
      <c r="BT76" s="104">
        <v>37</v>
      </c>
      <c r="BU76" s="106">
        <v>90.864875793457003</v>
      </c>
      <c r="BV76" s="105">
        <v>87.535316467285199</v>
      </c>
      <c r="BW76" s="105">
        <v>35.700000000000003</v>
      </c>
      <c r="BX76" s="105">
        <v>66.430000000000007</v>
      </c>
      <c r="BY76" s="104">
        <v>4200</v>
      </c>
      <c r="BZ76" s="106">
        <v>85.763099999999994</v>
      </c>
      <c r="CA76" s="106">
        <v>95.539749999999998</v>
      </c>
      <c r="CB76" s="105">
        <v>7.99</v>
      </c>
      <c r="CC76" s="104">
        <v>99</v>
      </c>
      <c r="CD76" s="105">
        <v>97</v>
      </c>
      <c r="CE76" s="105">
        <v>94</v>
      </c>
      <c r="CF76" s="105">
        <v>92</v>
      </c>
      <c r="CG76" s="105">
        <v>332.674560546875</v>
      </c>
      <c r="CH76" s="105">
        <v>229</v>
      </c>
      <c r="CI76" s="105"/>
      <c r="CJ76" s="104">
        <v>8568.7587890625</v>
      </c>
      <c r="CK76" s="104">
        <v>779004</v>
      </c>
      <c r="CL76" s="104">
        <v>765608</v>
      </c>
      <c r="CM76" s="104">
        <v>196850</v>
      </c>
      <c r="CN76" s="104"/>
    </row>
    <row r="77" spans="1:92" x14ac:dyDescent="0.25">
      <c r="A77" s="128" t="s">
        <v>134</v>
      </c>
      <c r="B77" s="107" t="s">
        <v>133</v>
      </c>
      <c r="C77" s="104">
        <v>22357.865087789472</v>
      </c>
      <c r="D77" s="104">
        <v>13466.179099957893</v>
      </c>
      <c r="E77" s="104">
        <v>28282.252999999997</v>
      </c>
      <c r="F77" s="104">
        <v>36.646000000000001</v>
      </c>
      <c r="G77" s="104">
        <v>203578.52100000001</v>
      </c>
      <c r="H77" s="104">
        <v>22842.205999999998</v>
      </c>
      <c r="I77" s="104">
        <v>26149.962</v>
      </c>
      <c r="J77" s="104">
        <v>161000</v>
      </c>
      <c r="K77" s="105">
        <v>0.14299999999999999</v>
      </c>
      <c r="L77" s="105">
        <v>3.03030303030303E-2</v>
      </c>
      <c r="M77" s="104" t="s">
        <v>441</v>
      </c>
      <c r="N77" s="104" t="s">
        <v>441</v>
      </c>
      <c r="O77" s="104" t="s">
        <v>441</v>
      </c>
      <c r="P77" s="104" t="s">
        <v>441</v>
      </c>
      <c r="Q77" s="104">
        <v>0</v>
      </c>
      <c r="R77" s="104">
        <v>0</v>
      </c>
      <c r="S77" s="104">
        <v>3666676</v>
      </c>
      <c r="T77" s="104">
        <v>6191885</v>
      </c>
      <c r="U77" s="104">
        <v>8728684</v>
      </c>
      <c r="V77" s="104">
        <v>9893034.61503</v>
      </c>
      <c r="W77" s="104"/>
      <c r="X77" s="104">
        <v>9294005.8120799996</v>
      </c>
      <c r="Y77" s="104"/>
      <c r="Z77" s="104">
        <v>8918872.8088700008</v>
      </c>
      <c r="AA77" s="105">
        <v>403.5985486211901</v>
      </c>
      <c r="AB77" s="105">
        <v>2.9743849650429168</v>
      </c>
      <c r="AC77" s="105">
        <v>55.277999999999999</v>
      </c>
      <c r="AD77" s="105">
        <v>4.4284968415282302</v>
      </c>
      <c r="AE77" s="105">
        <v>34.704450000000001</v>
      </c>
      <c r="AF77" s="105">
        <v>65.466830000000002</v>
      </c>
      <c r="AG77" s="105">
        <v>19.877590000000001</v>
      </c>
      <c r="AH77" s="105">
        <v>22.862749999999998</v>
      </c>
      <c r="AI77" s="104">
        <v>1861</v>
      </c>
      <c r="AJ77" s="104">
        <v>20</v>
      </c>
      <c r="AK77" s="106">
        <v>65.900000000000006</v>
      </c>
      <c r="AL77" s="105">
        <v>11.239000000000001</v>
      </c>
      <c r="AM77" s="105">
        <v>0.67963103047577256</v>
      </c>
      <c r="AN77" s="105">
        <v>0.37973412996766154</v>
      </c>
      <c r="AO77" s="104">
        <v>0</v>
      </c>
      <c r="AP77" s="104">
        <v>0</v>
      </c>
      <c r="AQ77" s="105">
        <v>0.498</v>
      </c>
      <c r="AR77" s="105">
        <v>0.24150099999999999</v>
      </c>
      <c r="AS77" s="105">
        <v>247.60478699999999</v>
      </c>
      <c r="AT77" s="105">
        <v>658.63</v>
      </c>
      <c r="AU77" s="105">
        <v>640.70000000000005</v>
      </c>
      <c r="AV77" s="105">
        <v>11.584159851074199</v>
      </c>
      <c r="AW77" s="105">
        <v>32.371459999999999</v>
      </c>
      <c r="AX77" s="106">
        <v>71.699996948242202</v>
      </c>
      <c r="AY77" s="106">
        <v>11.6000003814697</v>
      </c>
      <c r="AZ77" s="104">
        <v>181</v>
      </c>
      <c r="BA77" s="106">
        <v>2.1</v>
      </c>
      <c r="BB77" s="105">
        <v>1.06</v>
      </c>
      <c r="BC77" s="106">
        <v>5</v>
      </c>
      <c r="BD77" s="105">
        <v>3.2629999999999999</v>
      </c>
      <c r="BE77" s="104">
        <v>6052962</v>
      </c>
      <c r="BF77" s="105">
        <v>0.60123358185283404</v>
      </c>
      <c r="BG77" s="105">
        <v>60.790000915527301</v>
      </c>
      <c r="BH77" s="104">
        <v>90434</v>
      </c>
      <c r="BI77" s="104">
        <v>39336</v>
      </c>
      <c r="BJ77" s="104">
        <v>3108</v>
      </c>
      <c r="BK77" s="104">
        <v>34508</v>
      </c>
      <c r="BL77" s="104">
        <v>11</v>
      </c>
      <c r="BM77" s="104">
        <v>0</v>
      </c>
      <c r="BN77" s="104">
        <v>91</v>
      </c>
      <c r="BO77" s="106">
        <v>49.3</v>
      </c>
      <c r="BP77" s="106">
        <v>9.73</v>
      </c>
      <c r="BQ77" s="106">
        <v>3.4</v>
      </c>
      <c r="BR77" s="105">
        <v>2.333333333333333</v>
      </c>
      <c r="BS77" s="105">
        <v>-2.0555870532989502</v>
      </c>
      <c r="BT77" s="104">
        <v>20</v>
      </c>
      <c r="BU77" s="106">
        <v>43.7525634765625</v>
      </c>
      <c r="BV77" s="105">
        <v>60.6893501281738</v>
      </c>
      <c r="BW77" s="105">
        <v>12.2</v>
      </c>
      <c r="BX77" s="105">
        <v>60.54</v>
      </c>
      <c r="BY77" s="104">
        <v>23000</v>
      </c>
      <c r="BZ77" s="106">
        <v>34.704450000000001</v>
      </c>
      <c r="CA77" s="106">
        <v>65.466830000000002</v>
      </c>
      <c r="CB77" s="105">
        <v>2.3450000000000002</v>
      </c>
      <c r="CC77" s="104">
        <v>53</v>
      </c>
      <c r="CD77" s="105">
        <v>58</v>
      </c>
      <c r="CE77" s="105">
        <v>26</v>
      </c>
      <c r="CF77" s="105" t="s">
        <v>441</v>
      </c>
      <c r="CG77" s="105">
        <v>95.443290710449205</v>
      </c>
      <c r="CH77" s="105">
        <v>359</v>
      </c>
      <c r="CI77" s="105"/>
      <c r="CJ77" s="104">
        <v>1863.32568359375</v>
      </c>
      <c r="CK77" s="104">
        <v>11123176</v>
      </c>
      <c r="CL77" s="104">
        <v>10719068</v>
      </c>
      <c r="CM77" s="104">
        <v>27560</v>
      </c>
      <c r="CN77" s="104"/>
    </row>
    <row r="78" spans="1:92" x14ac:dyDescent="0.25">
      <c r="A78" s="128" t="s">
        <v>136</v>
      </c>
      <c r="B78" s="107" t="s">
        <v>135</v>
      </c>
      <c r="C78" s="104">
        <v>16823.81282473684</v>
      </c>
      <c r="D78" s="104">
        <v>7666.6552012000002</v>
      </c>
      <c r="E78" s="104">
        <v>38341.169000000002</v>
      </c>
      <c r="F78" s="104">
        <v>65.617999999999995</v>
      </c>
      <c r="G78" s="104">
        <v>53989.46</v>
      </c>
      <c r="H78" s="104">
        <v>3920.6424999999999</v>
      </c>
      <c r="I78" s="104">
        <v>3232.4480000000003</v>
      </c>
      <c r="J78" s="104">
        <v>43352</v>
      </c>
      <c r="K78" s="105">
        <v>0.28599999999999998</v>
      </c>
      <c r="L78" s="105">
        <v>3.03030303030303E-2</v>
      </c>
      <c r="M78" s="104" t="s">
        <v>441</v>
      </c>
      <c r="N78" s="104" t="s">
        <v>441</v>
      </c>
      <c r="O78" s="104" t="s">
        <v>441</v>
      </c>
      <c r="P78" s="104" t="s">
        <v>441</v>
      </c>
      <c r="Q78" s="104">
        <v>1478242</v>
      </c>
      <c r="R78" s="104">
        <v>2919837</v>
      </c>
      <c r="S78" s="104">
        <v>1088378</v>
      </c>
      <c r="T78" s="104">
        <v>653864</v>
      </c>
      <c r="U78" s="104">
        <v>5728095</v>
      </c>
      <c r="V78" s="104">
        <v>7123208.5233399998</v>
      </c>
      <c r="W78" s="104"/>
      <c r="X78" s="104">
        <v>6850516.7187599996</v>
      </c>
      <c r="Y78" s="104"/>
      <c r="Z78" s="104">
        <v>7844248.8235200001</v>
      </c>
      <c r="AA78" s="105">
        <v>85.687031906336586</v>
      </c>
      <c r="AB78" s="105">
        <v>2.7925866997811051</v>
      </c>
      <c r="AC78" s="105">
        <v>57.095999999999997</v>
      </c>
      <c r="AD78" s="105">
        <v>4.4674915344187101</v>
      </c>
      <c r="AE78" s="105">
        <v>81.251260000000002</v>
      </c>
      <c r="AF78" s="105">
        <v>94.827110000000005</v>
      </c>
      <c r="AG78" s="105">
        <v>6.0090000000000003</v>
      </c>
      <c r="AH78" s="105">
        <v>84.169250000000005</v>
      </c>
      <c r="AI78" s="104">
        <v>4051</v>
      </c>
      <c r="AJ78" s="104">
        <v>20</v>
      </c>
      <c r="AK78" s="106">
        <v>40.4</v>
      </c>
      <c r="AL78" s="105">
        <v>10.372</v>
      </c>
      <c r="AM78" s="105">
        <v>0.61101390548981704</v>
      </c>
      <c r="AN78" s="105">
        <v>6.9241006890972817E-2</v>
      </c>
      <c r="AO78" s="104">
        <v>0</v>
      </c>
      <c r="AP78" s="104">
        <v>0</v>
      </c>
      <c r="AQ78" s="105">
        <v>0.61699999999999999</v>
      </c>
      <c r="AR78" s="105">
        <v>9.8091700000000004E-2</v>
      </c>
      <c r="AS78" s="105">
        <v>21.147335999999999</v>
      </c>
      <c r="AT78" s="105">
        <v>211.48</v>
      </c>
      <c r="AU78" s="105">
        <v>222.59</v>
      </c>
      <c r="AV78" s="105">
        <v>2.0689294338226301</v>
      </c>
      <c r="AW78" s="105">
        <v>18.812169999999998</v>
      </c>
      <c r="AX78" s="106">
        <v>18.200000762939499</v>
      </c>
      <c r="AY78" s="106">
        <v>7.0999999046325701</v>
      </c>
      <c r="AZ78" s="104">
        <v>38</v>
      </c>
      <c r="BA78" s="106">
        <v>0.4</v>
      </c>
      <c r="BB78" s="105">
        <v>0.16</v>
      </c>
      <c r="BC78" s="106">
        <v>0</v>
      </c>
      <c r="BD78" s="105">
        <v>0.20200000000000001</v>
      </c>
      <c r="BE78" s="104">
        <v>2726402</v>
      </c>
      <c r="BF78" s="105">
        <v>0.46092292709767002</v>
      </c>
      <c r="BG78" s="105">
        <v>50.5</v>
      </c>
      <c r="BH78" s="104">
        <v>48140</v>
      </c>
      <c r="BI78" s="104">
        <v>366948</v>
      </c>
      <c r="BJ78" s="104">
        <v>11436</v>
      </c>
      <c r="BK78" s="104">
        <v>190000</v>
      </c>
      <c r="BL78" s="104">
        <v>84</v>
      </c>
      <c r="BM78" s="104">
        <v>0</v>
      </c>
      <c r="BN78" s="104">
        <v>119</v>
      </c>
      <c r="BO78" s="106">
        <v>12.9</v>
      </c>
      <c r="BP78" s="106">
        <v>4.76</v>
      </c>
      <c r="BQ78" s="106">
        <v>4.8</v>
      </c>
      <c r="BR78" s="105">
        <v>2.916666666666667</v>
      </c>
      <c r="BS78" s="105">
        <v>-0.51152521371841397</v>
      </c>
      <c r="BT78" s="104">
        <v>29</v>
      </c>
      <c r="BU78" s="106">
        <v>86.5</v>
      </c>
      <c r="BV78" s="105">
        <v>88.987480163574205</v>
      </c>
      <c r="BW78" s="105">
        <v>30</v>
      </c>
      <c r="BX78" s="105">
        <v>91.22</v>
      </c>
      <c r="BY78" s="104">
        <v>15000</v>
      </c>
      <c r="BZ78" s="106">
        <v>81.251260000000002</v>
      </c>
      <c r="CA78" s="106">
        <v>94.827110000000005</v>
      </c>
      <c r="CB78" s="105">
        <v>3.1440000000000001</v>
      </c>
      <c r="CC78" s="104">
        <v>97</v>
      </c>
      <c r="CD78" s="105">
        <v>97</v>
      </c>
      <c r="CE78" s="105" t="s">
        <v>441</v>
      </c>
      <c r="CF78" s="105">
        <v>97</v>
      </c>
      <c r="CG78" s="105">
        <v>400.33639526367199</v>
      </c>
      <c r="CH78" s="105">
        <v>129</v>
      </c>
      <c r="CI78" s="105"/>
      <c r="CJ78" s="104">
        <v>5129.68994140625</v>
      </c>
      <c r="CK78" s="104">
        <v>9587522</v>
      </c>
      <c r="CL78" s="104">
        <v>8084991</v>
      </c>
      <c r="CM78" s="104">
        <v>111890</v>
      </c>
      <c r="CN78" s="104"/>
    </row>
    <row r="79" spans="1:92" x14ac:dyDescent="0.25">
      <c r="A79" s="128" t="s">
        <v>138</v>
      </c>
      <c r="B79" s="107" t="s">
        <v>137</v>
      </c>
      <c r="C79" s="104">
        <v>2685.886608231579</v>
      </c>
      <c r="D79" s="104">
        <v>0</v>
      </c>
      <c r="E79" s="104">
        <v>107438.743</v>
      </c>
      <c r="F79" s="104">
        <v>0</v>
      </c>
      <c r="G79" s="104">
        <v>0</v>
      </c>
      <c r="H79" s="104">
        <v>0</v>
      </c>
      <c r="I79" s="104">
        <v>0</v>
      </c>
      <c r="J79" s="104">
        <v>0</v>
      </c>
      <c r="K79" s="105">
        <v>8.5999999999999993E-2</v>
      </c>
      <c r="L79" s="105">
        <v>0.18181818181818199</v>
      </c>
      <c r="M79" s="104">
        <v>8754077.6439399999</v>
      </c>
      <c r="N79" s="104" t="s">
        <v>441</v>
      </c>
      <c r="O79" s="104" t="s">
        <v>441</v>
      </c>
      <c r="P79" s="104" t="s">
        <v>441</v>
      </c>
      <c r="Q79" s="104">
        <v>0</v>
      </c>
      <c r="R79" s="104">
        <v>0</v>
      </c>
      <c r="S79" s="104">
        <v>0</v>
      </c>
      <c r="T79" s="104">
        <v>0</v>
      </c>
      <c r="U79" s="104">
        <v>0</v>
      </c>
      <c r="V79" s="104">
        <v>0</v>
      </c>
      <c r="W79" s="104"/>
      <c r="X79" s="104">
        <v>0</v>
      </c>
      <c r="Y79" s="104"/>
      <c r="Z79" s="104">
        <v>8925893.2024000008</v>
      </c>
      <c r="AA79" s="105">
        <v>107.90660554512317</v>
      </c>
      <c r="AB79" s="105">
        <v>0.20971380656010502</v>
      </c>
      <c r="AC79" s="105">
        <v>71.350999999999999</v>
      </c>
      <c r="AD79" s="105">
        <v>7.3251018695714194</v>
      </c>
      <c r="AE79" s="105">
        <v>97.99087999999999</v>
      </c>
      <c r="AF79" s="105">
        <v>100</v>
      </c>
      <c r="AG79" s="105">
        <v>0</v>
      </c>
      <c r="AH79" s="105" t="s">
        <v>441</v>
      </c>
      <c r="AI79" s="104">
        <v>4588</v>
      </c>
      <c r="AJ79" s="104">
        <v>80</v>
      </c>
      <c r="AK79" s="106">
        <v>13.6</v>
      </c>
      <c r="AL79" s="105">
        <v>4.72</v>
      </c>
      <c r="AM79" s="105">
        <v>2.0022865681507594E-2</v>
      </c>
      <c r="AN79" s="105">
        <v>5.0060081992009111E-3</v>
      </c>
      <c r="AO79" s="104">
        <v>0</v>
      </c>
      <c r="AP79" s="104">
        <v>0</v>
      </c>
      <c r="AQ79" s="105">
        <v>0.83799999999999997</v>
      </c>
      <c r="AR79" s="105" t="s">
        <v>441</v>
      </c>
      <c r="AS79" s="105">
        <v>0</v>
      </c>
      <c r="AT79" s="105">
        <v>0</v>
      </c>
      <c r="AU79" s="105">
        <v>0</v>
      </c>
      <c r="AV79" s="105" t="s">
        <v>441</v>
      </c>
      <c r="AW79" s="105">
        <v>3.4745900000000001</v>
      </c>
      <c r="AX79" s="106">
        <v>4.5</v>
      </c>
      <c r="AY79" s="106" t="s">
        <v>441</v>
      </c>
      <c r="AZ79" s="104">
        <v>7.4000000953674299</v>
      </c>
      <c r="BA79" s="106" t="s">
        <v>441</v>
      </c>
      <c r="BB79" s="105">
        <v>0.05</v>
      </c>
      <c r="BC79" s="106" t="s">
        <v>441</v>
      </c>
      <c r="BD79" s="105" t="s">
        <v>441</v>
      </c>
      <c r="BE79" s="104">
        <v>31</v>
      </c>
      <c r="BF79" s="105">
        <v>0.25859075402545001</v>
      </c>
      <c r="BG79" s="105">
        <v>30.549999237060501</v>
      </c>
      <c r="BH79" s="104">
        <v>1298</v>
      </c>
      <c r="BI79" s="104">
        <v>0</v>
      </c>
      <c r="BJ79" s="104">
        <v>7200</v>
      </c>
      <c r="BK79" s="104">
        <v>0</v>
      </c>
      <c r="BL79" s="104">
        <v>6164</v>
      </c>
      <c r="BM79" s="104">
        <v>0</v>
      </c>
      <c r="BN79" s="104">
        <v>126</v>
      </c>
      <c r="BO79" s="106">
        <v>2.4</v>
      </c>
      <c r="BP79" s="106">
        <v>2.4300000000000002</v>
      </c>
      <c r="BQ79" s="106">
        <v>5.8</v>
      </c>
      <c r="BR79" s="105">
        <v>4.4333333333333336</v>
      </c>
      <c r="BS79" s="105">
        <v>0.51356971263885498</v>
      </c>
      <c r="BT79" s="104">
        <v>46</v>
      </c>
      <c r="BU79" s="106">
        <v>100</v>
      </c>
      <c r="BV79" s="105">
        <v>99.380882263183594</v>
      </c>
      <c r="BW79" s="105">
        <v>79.3</v>
      </c>
      <c r="BX79" s="105">
        <v>119.11</v>
      </c>
      <c r="BY79" s="104">
        <v>160000</v>
      </c>
      <c r="BZ79" s="106">
        <v>97.99087999999999</v>
      </c>
      <c r="CA79" s="106">
        <v>100</v>
      </c>
      <c r="CB79" s="105">
        <v>32.311999999999998</v>
      </c>
      <c r="CC79" s="104">
        <v>99</v>
      </c>
      <c r="CD79" s="105">
        <v>99</v>
      </c>
      <c r="CE79" s="105">
        <v>99</v>
      </c>
      <c r="CF79" s="105">
        <v>98</v>
      </c>
      <c r="CG79" s="105">
        <v>1963.16259765625</v>
      </c>
      <c r="CH79" s="105">
        <v>17</v>
      </c>
      <c r="CI79" s="105"/>
      <c r="CJ79" s="104">
        <v>30978.888671875</v>
      </c>
      <c r="CK79" s="104">
        <v>9768785</v>
      </c>
      <c r="CL79" s="104">
        <v>9856519</v>
      </c>
      <c r="CM79" s="104">
        <v>90530</v>
      </c>
      <c r="CN79" s="104"/>
    </row>
    <row r="80" spans="1:92" x14ac:dyDescent="0.25">
      <c r="A80" s="128" t="s">
        <v>140</v>
      </c>
      <c r="B80" s="107" t="s">
        <v>139</v>
      </c>
      <c r="C80" s="104">
        <v>481.32328577263161</v>
      </c>
      <c r="D80" s="104">
        <v>399.4817622294737</v>
      </c>
      <c r="E80" s="104" t="s">
        <v>441</v>
      </c>
      <c r="F80" s="104">
        <v>0</v>
      </c>
      <c r="G80" s="104">
        <v>0</v>
      </c>
      <c r="H80" s="104">
        <v>0</v>
      </c>
      <c r="I80" s="104">
        <v>0</v>
      </c>
      <c r="J80" s="104">
        <v>0</v>
      </c>
      <c r="K80" s="105">
        <v>0</v>
      </c>
      <c r="L80" s="105" t="s">
        <v>441</v>
      </c>
      <c r="M80" s="104" t="s">
        <v>441</v>
      </c>
      <c r="N80" s="104" t="s">
        <v>441</v>
      </c>
      <c r="O80" s="104" t="s">
        <v>441</v>
      </c>
      <c r="P80" s="104" t="s">
        <v>441</v>
      </c>
      <c r="Q80" s="104">
        <v>0</v>
      </c>
      <c r="R80" s="104">
        <v>0</v>
      </c>
      <c r="S80" s="104">
        <v>0</v>
      </c>
      <c r="T80" s="104">
        <v>0</v>
      </c>
      <c r="U80" s="104">
        <v>0</v>
      </c>
      <c r="V80" s="104">
        <v>0</v>
      </c>
      <c r="W80" s="104"/>
      <c r="X80" s="104">
        <v>0</v>
      </c>
      <c r="Y80" s="104"/>
      <c r="Z80" s="104">
        <v>0</v>
      </c>
      <c r="AA80" s="105">
        <v>3.5269226932668327</v>
      </c>
      <c r="AB80" s="105">
        <v>2.9623682639136928</v>
      </c>
      <c r="AC80" s="105">
        <v>93.813000000000002</v>
      </c>
      <c r="AD80" s="105" t="s">
        <v>441</v>
      </c>
      <c r="AE80" s="105">
        <v>98.782170000000008</v>
      </c>
      <c r="AF80" s="105">
        <v>100</v>
      </c>
      <c r="AG80" s="105">
        <v>0</v>
      </c>
      <c r="AH80" s="105" t="s">
        <v>441</v>
      </c>
      <c r="AI80" s="104">
        <v>209</v>
      </c>
      <c r="AJ80" s="104">
        <v>80</v>
      </c>
      <c r="AK80" s="106" t="s">
        <v>441</v>
      </c>
      <c r="AL80" s="105">
        <v>6.109</v>
      </c>
      <c r="AM80" s="105">
        <v>2.2806606848953164E-4</v>
      </c>
      <c r="AN80" s="105">
        <v>5.7506905501371192E-5</v>
      </c>
      <c r="AO80" s="104">
        <v>0</v>
      </c>
      <c r="AP80" s="104">
        <v>0</v>
      </c>
      <c r="AQ80" s="105">
        <v>0.93500000000000005</v>
      </c>
      <c r="AR80" s="105" t="s">
        <v>441</v>
      </c>
      <c r="AS80" s="105">
        <v>0</v>
      </c>
      <c r="AT80" s="105">
        <v>0</v>
      </c>
      <c r="AU80" s="105">
        <v>0</v>
      </c>
      <c r="AV80" s="105" t="s">
        <v>441</v>
      </c>
      <c r="AW80" s="105">
        <v>0.7641</v>
      </c>
      <c r="AX80" s="106">
        <v>2.0999999046325701</v>
      </c>
      <c r="AY80" s="106" t="s">
        <v>441</v>
      </c>
      <c r="AZ80" s="104">
        <v>4.5</v>
      </c>
      <c r="BA80" s="106" t="s">
        <v>441</v>
      </c>
      <c r="BB80" s="105" t="s">
        <v>441</v>
      </c>
      <c r="BC80" s="106" t="s">
        <v>441</v>
      </c>
      <c r="BD80" s="105" t="s">
        <v>441</v>
      </c>
      <c r="BE80" s="104">
        <v>1</v>
      </c>
      <c r="BF80" s="105">
        <v>6.1881113859451699E-2</v>
      </c>
      <c r="BG80" s="105">
        <v>26.940000534057599</v>
      </c>
      <c r="BH80" s="104">
        <v>0</v>
      </c>
      <c r="BI80" s="104">
        <v>0</v>
      </c>
      <c r="BJ80" s="104">
        <v>0</v>
      </c>
      <c r="BK80" s="104">
        <v>0</v>
      </c>
      <c r="BL80" s="104">
        <v>1048</v>
      </c>
      <c r="BM80" s="104">
        <v>0</v>
      </c>
      <c r="BN80" s="104">
        <v>137</v>
      </c>
      <c r="BO80" s="106">
        <v>2.4</v>
      </c>
      <c r="BP80" s="106">
        <v>1.77</v>
      </c>
      <c r="BQ80" s="106">
        <v>5.4</v>
      </c>
      <c r="BR80" s="105" t="s">
        <v>441</v>
      </c>
      <c r="BS80" s="105">
        <v>1.45066702365875</v>
      </c>
      <c r="BT80" s="104">
        <v>76</v>
      </c>
      <c r="BU80" s="106">
        <v>100</v>
      </c>
      <c r="BV80" s="105" t="s">
        <v>441</v>
      </c>
      <c r="BW80" s="105">
        <v>98.2</v>
      </c>
      <c r="BX80" s="105">
        <v>118.01</v>
      </c>
      <c r="BY80" s="104">
        <v>24000</v>
      </c>
      <c r="BZ80" s="106">
        <v>98.782170000000008</v>
      </c>
      <c r="CA80" s="106">
        <v>100</v>
      </c>
      <c r="CB80" s="105">
        <v>39.701000000000001</v>
      </c>
      <c r="CC80" s="104">
        <v>92</v>
      </c>
      <c r="CD80" s="105">
        <v>91</v>
      </c>
      <c r="CE80" s="105">
        <v>95</v>
      </c>
      <c r="CF80" s="105">
        <v>90</v>
      </c>
      <c r="CG80" s="105">
        <v>4245.10888671875</v>
      </c>
      <c r="CH80" s="105">
        <v>3</v>
      </c>
      <c r="CI80" s="105"/>
      <c r="CJ80" s="104">
        <v>57597.32421875</v>
      </c>
      <c r="CK80" s="104">
        <v>353574</v>
      </c>
      <c r="CL80" s="104">
        <v>329425</v>
      </c>
      <c r="CM80" s="104">
        <v>100250</v>
      </c>
      <c r="CN80" s="104"/>
    </row>
    <row r="81" spans="1:92" x14ac:dyDescent="0.25">
      <c r="A81" s="128" t="s">
        <v>142</v>
      </c>
      <c r="B81" s="107" t="s">
        <v>141</v>
      </c>
      <c r="C81" s="104">
        <v>1593471.2056589474</v>
      </c>
      <c r="D81" s="104">
        <v>227587.87675789473</v>
      </c>
      <c r="E81" s="104">
        <v>8924834.7300000004</v>
      </c>
      <c r="F81" s="104">
        <v>3307.6979999999999</v>
      </c>
      <c r="G81" s="104">
        <v>1643228.4140000001</v>
      </c>
      <c r="H81" s="104">
        <v>33860.421000000002</v>
      </c>
      <c r="I81" s="104">
        <v>732203.84900000005</v>
      </c>
      <c r="J81" s="104">
        <v>28267857</v>
      </c>
      <c r="K81" s="105">
        <v>0.22900000000000001</v>
      </c>
      <c r="L81" s="105">
        <v>0.12121212121212099</v>
      </c>
      <c r="M81" s="104">
        <v>373423925.98900002</v>
      </c>
      <c r="N81" s="104" t="s">
        <v>441</v>
      </c>
      <c r="O81" s="104" t="s">
        <v>441</v>
      </c>
      <c r="P81" s="104" t="s">
        <v>441</v>
      </c>
      <c r="Q81" s="104">
        <v>554217513</v>
      </c>
      <c r="R81" s="104">
        <v>685083258</v>
      </c>
      <c r="S81" s="104">
        <v>705439328</v>
      </c>
      <c r="T81" s="104">
        <v>429136395</v>
      </c>
      <c r="U81" s="104">
        <v>460743475</v>
      </c>
      <c r="V81" s="104">
        <v>1279762709.8299999</v>
      </c>
      <c r="W81" s="104"/>
      <c r="X81" s="104">
        <v>1275990924.3399999</v>
      </c>
      <c r="Y81" s="104"/>
      <c r="Z81" s="104">
        <v>438021298.84399998</v>
      </c>
      <c r="AA81" s="105">
        <v>454.93807257524747</v>
      </c>
      <c r="AB81" s="105">
        <v>2.3089654780989495</v>
      </c>
      <c r="AC81" s="105">
        <v>34.03</v>
      </c>
      <c r="AD81" s="105">
        <v>4.5721889921643397</v>
      </c>
      <c r="AE81" s="105">
        <v>59.54345</v>
      </c>
      <c r="AF81" s="105">
        <v>92.674639999999997</v>
      </c>
      <c r="AG81" s="105">
        <v>25.731089999999998</v>
      </c>
      <c r="AH81" s="105">
        <v>59.549689999999998</v>
      </c>
      <c r="AI81" s="104">
        <v>180821</v>
      </c>
      <c r="AJ81" s="104">
        <v>60</v>
      </c>
      <c r="AK81" s="106">
        <v>35.4</v>
      </c>
      <c r="AL81" s="105">
        <v>8.5470000000000006</v>
      </c>
      <c r="AM81" s="105">
        <v>0.9766988098099818</v>
      </c>
      <c r="AN81" s="105">
        <v>0.51241741951447972</v>
      </c>
      <c r="AO81" s="104">
        <v>0</v>
      </c>
      <c r="AP81" s="104">
        <v>4</v>
      </c>
      <c r="AQ81" s="105">
        <v>0.64</v>
      </c>
      <c r="AR81" s="105">
        <v>0.120762221515179</v>
      </c>
      <c r="AS81" s="105">
        <v>12.594514999999999</v>
      </c>
      <c r="AT81" s="105">
        <v>1662.48</v>
      </c>
      <c r="AU81" s="105">
        <v>2569.84</v>
      </c>
      <c r="AV81" s="105">
        <v>0.120281584560871</v>
      </c>
      <c r="AW81" s="105">
        <v>2.60182</v>
      </c>
      <c r="AX81" s="106">
        <v>39.400001525878899</v>
      </c>
      <c r="AY81" s="106">
        <v>43.5</v>
      </c>
      <c r="AZ81" s="104">
        <v>204</v>
      </c>
      <c r="BA81" s="106">
        <v>0.3</v>
      </c>
      <c r="BB81" s="105">
        <v>0.15</v>
      </c>
      <c r="BC81" s="106">
        <v>4</v>
      </c>
      <c r="BD81" s="105">
        <v>7.6639999999999997</v>
      </c>
      <c r="BE81" s="104">
        <v>515659927</v>
      </c>
      <c r="BF81" s="105">
        <v>0.52405693400811804</v>
      </c>
      <c r="BG81" s="105">
        <v>33.900001525878899</v>
      </c>
      <c r="BH81" s="104">
        <v>22395195</v>
      </c>
      <c r="BI81" s="104">
        <v>32361348</v>
      </c>
      <c r="BJ81" s="104">
        <v>12400928</v>
      </c>
      <c r="BK81" s="104">
        <v>479000</v>
      </c>
      <c r="BL81" s="104">
        <v>207848</v>
      </c>
      <c r="BM81" s="104">
        <v>0</v>
      </c>
      <c r="BN81" s="104">
        <v>109</v>
      </c>
      <c r="BO81" s="106">
        <v>14.5</v>
      </c>
      <c r="BP81" s="106">
        <v>4.68</v>
      </c>
      <c r="BQ81" s="106">
        <v>8.4</v>
      </c>
      <c r="BR81" s="105">
        <v>4.2666666666666666</v>
      </c>
      <c r="BS81" s="105">
        <v>9.1671496629714994E-2</v>
      </c>
      <c r="BT81" s="104">
        <v>41</v>
      </c>
      <c r="BU81" s="106">
        <v>92.618659973144503</v>
      </c>
      <c r="BV81" s="105">
        <v>72.225303649902301</v>
      </c>
      <c r="BW81" s="105">
        <v>29.5</v>
      </c>
      <c r="BX81" s="105">
        <v>86.95</v>
      </c>
      <c r="BY81" s="104">
        <v>730000</v>
      </c>
      <c r="BZ81" s="106">
        <v>59.54345</v>
      </c>
      <c r="CA81" s="106">
        <v>92.674639999999997</v>
      </c>
      <c r="CB81" s="105">
        <v>7.7759999999999998</v>
      </c>
      <c r="CC81" s="104">
        <v>88</v>
      </c>
      <c r="CD81" s="105">
        <v>88</v>
      </c>
      <c r="CE81" s="105">
        <v>76</v>
      </c>
      <c r="CF81" s="105" t="s">
        <v>441</v>
      </c>
      <c r="CG81" s="105">
        <v>241.48306274414099</v>
      </c>
      <c r="CH81" s="105">
        <v>174</v>
      </c>
      <c r="CI81" s="105"/>
      <c r="CJ81" s="104">
        <v>7761.59521484375</v>
      </c>
      <c r="CK81" s="104">
        <v>1352617344</v>
      </c>
      <c r="CL81" s="104">
        <v>1311147391</v>
      </c>
      <c r="CM81" s="104">
        <v>2973190</v>
      </c>
      <c r="CN81" s="104"/>
    </row>
    <row r="82" spans="1:92" x14ac:dyDescent="0.25">
      <c r="A82" s="128" t="s">
        <v>144</v>
      </c>
      <c r="B82" s="107" t="s">
        <v>143</v>
      </c>
      <c r="C82" s="104">
        <v>471257.36311789474</v>
      </c>
      <c r="D82" s="104">
        <v>59194.555527157892</v>
      </c>
      <c r="E82" s="104">
        <v>1162909.1440000001</v>
      </c>
      <c r="F82" s="104">
        <v>11892.462</v>
      </c>
      <c r="G82" s="104">
        <v>112845.0705</v>
      </c>
      <c r="H82" s="104">
        <v>8580.2720000000008</v>
      </c>
      <c r="I82" s="104">
        <v>400204.38600000006</v>
      </c>
      <c r="J82" s="104">
        <v>30942</v>
      </c>
      <c r="K82" s="105">
        <v>0.17100000000000001</v>
      </c>
      <c r="L82" s="105">
        <v>3.03030303030303E-2</v>
      </c>
      <c r="M82" s="104">
        <v>42132810.733000003</v>
      </c>
      <c r="N82" s="104" t="s">
        <v>441</v>
      </c>
      <c r="O82" s="104" t="s">
        <v>441</v>
      </c>
      <c r="P82" s="104" t="s">
        <v>441</v>
      </c>
      <c r="Q82" s="104">
        <v>105329508</v>
      </c>
      <c r="R82" s="104">
        <v>32354456</v>
      </c>
      <c r="S82" s="104">
        <v>95757838</v>
      </c>
      <c r="T82" s="104">
        <v>44975263</v>
      </c>
      <c r="U82" s="104">
        <v>223300165</v>
      </c>
      <c r="V82" s="104">
        <v>233284138.32800001</v>
      </c>
      <c r="W82" s="104"/>
      <c r="X82" s="104">
        <v>237986465.523</v>
      </c>
      <c r="Y82" s="104"/>
      <c r="Z82" s="104">
        <v>84312157.402500004</v>
      </c>
      <c r="AA82" s="105">
        <v>147.75219008925959</v>
      </c>
      <c r="AB82" s="105">
        <v>2.3448695148251484</v>
      </c>
      <c r="AC82" s="105">
        <v>55.325000000000003</v>
      </c>
      <c r="AD82" s="105">
        <v>3.9922815471164199</v>
      </c>
      <c r="AE82" s="105">
        <v>73.128389999999996</v>
      </c>
      <c r="AF82" s="105">
        <v>89.344009999999997</v>
      </c>
      <c r="AG82" s="105">
        <v>9.6755700000000004</v>
      </c>
      <c r="AH82" s="105">
        <v>64.203620000000001</v>
      </c>
      <c r="AI82" s="104">
        <v>9886</v>
      </c>
      <c r="AJ82" s="104">
        <v>60</v>
      </c>
      <c r="AK82" s="106">
        <v>30.9</v>
      </c>
      <c r="AL82" s="105">
        <v>8.8460000000000001</v>
      </c>
      <c r="AM82" s="105">
        <v>0.92964201978426286</v>
      </c>
      <c r="AN82" s="105">
        <v>0.58160812564854514</v>
      </c>
      <c r="AO82" s="104">
        <v>0</v>
      </c>
      <c r="AP82" s="104">
        <v>0</v>
      </c>
      <c r="AQ82" s="105">
        <v>0.69399999999999995</v>
      </c>
      <c r="AR82" s="105">
        <v>2.4362600000000002E-2</v>
      </c>
      <c r="AS82" s="105">
        <v>86.154844999999995</v>
      </c>
      <c r="AT82" s="105">
        <v>-49.27</v>
      </c>
      <c r="AU82" s="105">
        <v>117.16</v>
      </c>
      <c r="AV82" s="105">
        <v>2.3750539869070102E-2</v>
      </c>
      <c r="AW82" s="105">
        <v>0.88744000000000001</v>
      </c>
      <c r="AX82" s="106">
        <v>25.399999618530298</v>
      </c>
      <c r="AY82" s="106">
        <v>19.899999618530298</v>
      </c>
      <c r="AZ82" s="104">
        <v>319</v>
      </c>
      <c r="BA82" s="106">
        <v>0.4</v>
      </c>
      <c r="BB82" s="105">
        <v>0.32</v>
      </c>
      <c r="BC82" s="106">
        <v>10</v>
      </c>
      <c r="BD82" s="105">
        <v>5.798</v>
      </c>
      <c r="BE82" s="104">
        <v>100463258</v>
      </c>
      <c r="BF82" s="105">
        <v>0.45338499647522401</v>
      </c>
      <c r="BG82" s="105">
        <v>38.1</v>
      </c>
      <c r="BH82" s="104">
        <v>534836</v>
      </c>
      <c r="BI82" s="104">
        <v>1134650</v>
      </c>
      <c r="BJ82" s="104">
        <v>140233</v>
      </c>
      <c r="BK82" s="104">
        <v>16000</v>
      </c>
      <c r="BL82" s="104">
        <v>14016</v>
      </c>
      <c r="BM82" s="104">
        <v>0</v>
      </c>
      <c r="BN82" s="104">
        <v>126</v>
      </c>
      <c r="BO82" s="106">
        <v>8.3000000000000007</v>
      </c>
      <c r="BP82" s="106">
        <v>6.73</v>
      </c>
      <c r="BQ82" s="106">
        <v>10.7</v>
      </c>
      <c r="BR82" s="105">
        <v>3.666666666666667</v>
      </c>
      <c r="BS82" s="105">
        <v>4.0761198848485898E-2</v>
      </c>
      <c r="BT82" s="104">
        <v>38</v>
      </c>
      <c r="BU82" s="106">
        <v>98.139999389648395</v>
      </c>
      <c r="BV82" s="105">
        <v>95.376968383789105</v>
      </c>
      <c r="BW82" s="105">
        <v>25.4</v>
      </c>
      <c r="BX82" s="105">
        <v>149.13</v>
      </c>
      <c r="BY82" s="104">
        <v>180000</v>
      </c>
      <c r="BZ82" s="106">
        <v>73.128389999999996</v>
      </c>
      <c r="CA82" s="106">
        <v>89.344009999999997</v>
      </c>
      <c r="CB82" s="105">
        <v>3.7770000000000001</v>
      </c>
      <c r="CC82" s="104">
        <v>75</v>
      </c>
      <c r="CD82" s="105">
        <v>79</v>
      </c>
      <c r="CE82" s="105">
        <v>56</v>
      </c>
      <c r="CF82" s="105" t="s">
        <v>441</v>
      </c>
      <c r="CG82" s="105">
        <v>362.72195434570301</v>
      </c>
      <c r="CH82" s="105">
        <v>126</v>
      </c>
      <c r="CI82" s="105"/>
      <c r="CJ82" s="104">
        <v>13056.552734375</v>
      </c>
      <c r="CK82" s="104">
        <v>267663440</v>
      </c>
      <c r="CL82" s="104">
        <v>257563219</v>
      </c>
      <c r="CM82" s="104">
        <v>1811570</v>
      </c>
      <c r="CN82" s="104"/>
    </row>
    <row r="83" spans="1:92" x14ac:dyDescent="0.25">
      <c r="A83" s="128" t="s">
        <v>832</v>
      </c>
      <c r="B83" s="107" t="s">
        <v>145</v>
      </c>
      <c r="C83" s="104">
        <v>165433.87604147368</v>
      </c>
      <c r="D83" s="104">
        <v>57575.11607684211</v>
      </c>
      <c r="E83" s="104">
        <v>286546.10849999997</v>
      </c>
      <c r="F83" s="104">
        <v>213.768</v>
      </c>
      <c r="G83" s="104">
        <v>1007.388</v>
      </c>
      <c r="H83" s="104">
        <v>0</v>
      </c>
      <c r="I83" s="104">
        <v>2733.9120000000003</v>
      </c>
      <c r="J83" s="104">
        <v>1057142</v>
      </c>
      <c r="K83" s="105">
        <v>2.9000000000000001E-2</v>
      </c>
      <c r="L83" s="105">
        <v>0.18181818181818199</v>
      </c>
      <c r="M83" s="104">
        <v>63673158.136399999</v>
      </c>
      <c r="N83" s="104" t="s">
        <v>441</v>
      </c>
      <c r="O83" s="104" t="s">
        <v>441</v>
      </c>
      <c r="P83" s="104" t="s">
        <v>441</v>
      </c>
      <c r="Q83" s="104">
        <v>4204459</v>
      </c>
      <c r="R83" s="104">
        <v>195520</v>
      </c>
      <c r="S83" s="104">
        <v>1839938</v>
      </c>
      <c r="T83" s="104">
        <v>130756</v>
      </c>
      <c r="U83" s="104">
        <v>815952</v>
      </c>
      <c r="V83" s="104">
        <v>28413011.855099998</v>
      </c>
      <c r="W83" s="104"/>
      <c r="X83" s="104">
        <v>9898289.8460600004</v>
      </c>
      <c r="Y83" s="104"/>
      <c r="Z83" s="104">
        <v>13054216.475500001</v>
      </c>
      <c r="AA83" s="105">
        <v>50.222420123283968</v>
      </c>
      <c r="AB83" s="105">
        <v>2.0616685537281612</v>
      </c>
      <c r="AC83" s="105">
        <v>74.897999999999996</v>
      </c>
      <c r="AD83" s="105">
        <v>6.99911574420722</v>
      </c>
      <c r="AE83" s="105">
        <v>88.421869999999998</v>
      </c>
      <c r="AF83" s="105">
        <v>95.244540000000001</v>
      </c>
      <c r="AG83" s="105">
        <v>0.53537999999999997</v>
      </c>
      <c r="AH83" s="105" t="s">
        <v>441</v>
      </c>
      <c r="AI83" s="104">
        <v>19580</v>
      </c>
      <c r="AJ83" s="104">
        <v>80</v>
      </c>
      <c r="AK83" s="106">
        <v>23.9</v>
      </c>
      <c r="AL83" s="105">
        <v>9.1449999999999996</v>
      </c>
      <c r="AM83" s="105">
        <v>0.82345157405661917</v>
      </c>
      <c r="AN83" s="105">
        <v>0.5185174912330156</v>
      </c>
      <c r="AO83" s="104">
        <v>0</v>
      </c>
      <c r="AP83" s="104">
        <v>0</v>
      </c>
      <c r="AQ83" s="105">
        <v>0.79800000000000004</v>
      </c>
      <c r="AR83" s="105" t="s">
        <v>441</v>
      </c>
      <c r="AS83" s="105">
        <v>67.820561999999995</v>
      </c>
      <c r="AT83" s="105">
        <v>75.77</v>
      </c>
      <c r="AU83" s="105">
        <v>108.9</v>
      </c>
      <c r="AV83" s="105">
        <v>3.0840417370200199E-2</v>
      </c>
      <c r="AW83" s="105">
        <v>0.30368000000000001</v>
      </c>
      <c r="AX83" s="106">
        <v>14.8999996185303</v>
      </c>
      <c r="AY83" s="106" t="s">
        <v>441</v>
      </c>
      <c r="AZ83" s="104">
        <v>14</v>
      </c>
      <c r="BA83" s="106">
        <v>0.1</v>
      </c>
      <c r="BB83" s="105">
        <v>0.09</v>
      </c>
      <c r="BC83" s="106">
        <v>0</v>
      </c>
      <c r="BD83" s="105">
        <v>7.1999999999999995E-2</v>
      </c>
      <c r="BE83" s="104">
        <v>31</v>
      </c>
      <c r="BF83" s="105">
        <v>0.46102625758594101</v>
      </c>
      <c r="BG83" s="105">
        <v>37.349998474121101</v>
      </c>
      <c r="BH83" s="104">
        <v>213382</v>
      </c>
      <c r="BI83" s="104">
        <v>26148</v>
      </c>
      <c r="BJ83" s="104">
        <v>10003196</v>
      </c>
      <c r="BK83" s="104">
        <v>0</v>
      </c>
      <c r="BL83" s="104">
        <v>979468</v>
      </c>
      <c r="BM83" s="104">
        <v>8</v>
      </c>
      <c r="BN83" s="104">
        <v>131</v>
      </c>
      <c r="BO83" s="106">
        <v>4.9000000000000004</v>
      </c>
      <c r="BP83" s="106">
        <v>4.47</v>
      </c>
      <c r="BQ83" s="106">
        <v>13</v>
      </c>
      <c r="BR83" s="105">
        <v>3.2333333333333329</v>
      </c>
      <c r="BS83" s="105">
        <v>-0.19095210731029499</v>
      </c>
      <c r="BT83" s="104">
        <v>28</v>
      </c>
      <c r="BU83" s="106">
        <v>100</v>
      </c>
      <c r="BV83" s="105">
        <v>87.172531127929702</v>
      </c>
      <c r="BW83" s="105">
        <v>53.2</v>
      </c>
      <c r="BX83" s="105">
        <v>100.07</v>
      </c>
      <c r="BY83" s="104">
        <v>160000</v>
      </c>
      <c r="BZ83" s="106">
        <v>88.421869999999998</v>
      </c>
      <c r="CA83" s="106">
        <v>95.244540000000001</v>
      </c>
      <c r="CB83" s="105">
        <v>11.4</v>
      </c>
      <c r="CC83" s="104">
        <v>99</v>
      </c>
      <c r="CD83" s="105">
        <v>99</v>
      </c>
      <c r="CE83" s="105">
        <v>98</v>
      </c>
      <c r="CF83" s="105" t="s">
        <v>441</v>
      </c>
      <c r="CG83" s="105">
        <v>1563.75170898438</v>
      </c>
      <c r="CH83" s="105">
        <v>25</v>
      </c>
      <c r="CI83" s="105"/>
      <c r="CJ83" s="104">
        <v>20949.943359375</v>
      </c>
      <c r="CK83" s="104">
        <v>81800272</v>
      </c>
      <c r="CL83" s="104">
        <v>79156260</v>
      </c>
      <c r="CM83" s="104">
        <v>1628550</v>
      </c>
      <c r="CN83" s="104"/>
    </row>
    <row r="84" spans="1:92" x14ac:dyDescent="0.25">
      <c r="A84" s="128" t="s">
        <v>147</v>
      </c>
      <c r="B84" s="107" t="s">
        <v>146</v>
      </c>
      <c r="C84" s="104">
        <v>34171.511680842108</v>
      </c>
      <c r="D84" s="104">
        <v>272.59696368421055</v>
      </c>
      <c r="E84" s="104">
        <v>530186.05949999997</v>
      </c>
      <c r="F84" s="104">
        <v>0</v>
      </c>
      <c r="G84" s="104">
        <v>0</v>
      </c>
      <c r="H84" s="104">
        <v>0</v>
      </c>
      <c r="I84" s="104">
        <v>0</v>
      </c>
      <c r="J84" s="104">
        <v>0</v>
      </c>
      <c r="K84" s="105">
        <v>2.9000000000000001E-2</v>
      </c>
      <c r="L84" s="105">
        <v>0.18181818181818199</v>
      </c>
      <c r="M84" s="104">
        <v>31507320.431000002</v>
      </c>
      <c r="N84" s="104" t="s">
        <v>441</v>
      </c>
      <c r="O84" s="104" t="s">
        <v>441</v>
      </c>
      <c r="P84" s="104" t="s">
        <v>441</v>
      </c>
      <c r="Q84" s="104">
        <v>3647189</v>
      </c>
      <c r="R84" s="104">
        <v>0</v>
      </c>
      <c r="S84" s="104">
        <v>0</v>
      </c>
      <c r="T84" s="104">
        <v>0</v>
      </c>
      <c r="U84" s="104">
        <v>2047248</v>
      </c>
      <c r="V84" s="104">
        <v>24105092.048599999</v>
      </c>
      <c r="W84" s="104"/>
      <c r="X84" s="104">
        <v>31451120.7302</v>
      </c>
      <c r="Y84" s="104"/>
      <c r="Z84" s="104">
        <v>8452310.9606899992</v>
      </c>
      <c r="AA84" s="105">
        <v>88.530570035461707</v>
      </c>
      <c r="AB84" s="105">
        <v>2.5955511705078629</v>
      </c>
      <c r="AC84" s="105">
        <v>70.472999999999999</v>
      </c>
      <c r="AD84" s="105" t="s">
        <v>441</v>
      </c>
      <c r="AE84" s="105">
        <v>94.121019999999987</v>
      </c>
      <c r="AF84" s="105">
        <v>96.533479999999997</v>
      </c>
      <c r="AG84" s="105">
        <v>1.992E-2</v>
      </c>
      <c r="AH84" s="105">
        <v>94.575950000000006</v>
      </c>
      <c r="AI84" s="104">
        <v>5532</v>
      </c>
      <c r="AJ84" s="104">
        <v>60</v>
      </c>
      <c r="AK84" s="106">
        <v>46.4</v>
      </c>
      <c r="AL84" s="105">
        <v>13.670999999999999</v>
      </c>
      <c r="AM84" s="105">
        <v>0.99380468691238666</v>
      </c>
      <c r="AN84" s="105">
        <v>0.93246843717038685</v>
      </c>
      <c r="AO84" s="104">
        <v>5</v>
      </c>
      <c r="AP84" s="104">
        <v>0</v>
      </c>
      <c r="AQ84" s="105">
        <v>0.68500000000000005</v>
      </c>
      <c r="AR84" s="105">
        <v>5.2433E-2</v>
      </c>
      <c r="AS84" s="105">
        <v>2952.0097639999999</v>
      </c>
      <c r="AT84" s="105">
        <v>1888.77</v>
      </c>
      <c r="AU84" s="105">
        <v>2278.87</v>
      </c>
      <c r="AV84" s="105">
        <v>1.5478812456130999</v>
      </c>
      <c r="AW84" s="105">
        <v>0.53886000000000001</v>
      </c>
      <c r="AX84" s="106">
        <v>30.399999618530298</v>
      </c>
      <c r="AY84" s="106">
        <v>8.5</v>
      </c>
      <c r="AZ84" s="104">
        <v>42</v>
      </c>
      <c r="BA84" s="106" t="s">
        <v>441</v>
      </c>
      <c r="BB84" s="105" t="s">
        <v>441</v>
      </c>
      <c r="BC84" s="106" t="s">
        <v>441</v>
      </c>
      <c r="BD84" s="105">
        <v>0</v>
      </c>
      <c r="BE84" s="104">
        <v>2170486</v>
      </c>
      <c r="BF84" s="105">
        <v>0.50601379727767504</v>
      </c>
      <c r="BG84" s="105">
        <v>29.540000915527301</v>
      </c>
      <c r="BH84" s="104">
        <v>5969</v>
      </c>
      <c r="BI84" s="104">
        <v>25000</v>
      </c>
      <c r="BJ84" s="104">
        <v>5865</v>
      </c>
      <c r="BK84" s="104">
        <v>1962000</v>
      </c>
      <c r="BL84" s="104">
        <v>273362</v>
      </c>
      <c r="BM84" s="104">
        <v>63</v>
      </c>
      <c r="BN84" s="104">
        <v>109</v>
      </c>
      <c r="BO84" s="106">
        <v>29</v>
      </c>
      <c r="BP84" s="106">
        <v>5.0599999999999996</v>
      </c>
      <c r="BQ84" s="106">
        <v>16.399999999999999</v>
      </c>
      <c r="BR84" s="105">
        <v>1.6333333333333335</v>
      </c>
      <c r="BS84" s="105">
        <v>-1.26530194282532</v>
      </c>
      <c r="BT84" s="104">
        <v>18</v>
      </c>
      <c r="BU84" s="106">
        <v>100</v>
      </c>
      <c r="BV84" s="105">
        <v>79.721763610839801</v>
      </c>
      <c r="BW84" s="105">
        <v>21.2</v>
      </c>
      <c r="BX84" s="105">
        <v>82.18</v>
      </c>
      <c r="BY84" s="104">
        <v>48000</v>
      </c>
      <c r="BZ84" s="106">
        <v>94.121019999999987</v>
      </c>
      <c r="CA84" s="106">
        <v>96.533479999999997</v>
      </c>
      <c r="CB84" s="105">
        <v>8.2170000000000005</v>
      </c>
      <c r="CC84" s="104">
        <v>71</v>
      </c>
      <c r="CD84" s="105">
        <v>63</v>
      </c>
      <c r="CE84" s="105">
        <v>64</v>
      </c>
      <c r="CF84" s="105" t="s">
        <v>441</v>
      </c>
      <c r="CG84" s="105">
        <v>493.72</v>
      </c>
      <c r="CH84" s="105">
        <v>50</v>
      </c>
      <c r="CI84" s="105"/>
      <c r="CJ84" s="104">
        <v>17510.16015625</v>
      </c>
      <c r="CK84" s="104">
        <v>38433600</v>
      </c>
      <c r="CL84" s="104">
        <v>36430976</v>
      </c>
      <c r="CM84" s="104">
        <v>434320</v>
      </c>
      <c r="CN84" s="104"/>
    </row>
    <row r="85" spans="1:92" x14ac:dyDescent="0.25">
      <c r="A85" s="128" t="s">
        <v>149</v>
      </c>
      <c r="B85" s="107" t="s">
        <v>148</v>
      </c>
      <c r="C85" s="104">
        <v>0</v>
      </c>
      <c r="D85" s="104">
        <v>0</v>
      </c>
      <c r="E85" s="104">
        <v>14359.488000000001</v>
      </c>
      <c r="F85" s="104">
        <v>11.164</v>
      </c>
      <c r="G85" s="104">
        <v>0</v>
      </c>
      <c r="H85" s="104">
        <v>0</v>
      </c>
      <c r="I85" s="104">
        <v>0</v>
      </c>
      <c r="J85" s="104">
        <v>0</v>
      </c>
      <c r="K85" s="105">
        <v>0</v>
      </c>
      <c r="L85" s="105">
        <v>3.03030303030303E-2</v>
      </c>
      <c r="M85" s="104">
        <v>0</v>
      </c>
      <c r="N85" s="104" t="s">
        <v>441</v>
      </c>
      <c r="O85" s="104" t="s">
        <v>441</v>
      </c>
      <c r="P85" s="104" t="s">
        <v>441</v>
      </c>
      <c r="Q85" s="104">
        <v>0</v>
      </c>
      <c r="R85" s="104">
        <v>0</v>
      </c>
      <c r="S85" s="104">
        <v>0</v>
      </c>
      <c r="T85" s="104">
        <v>0</v>
      </c>
      <c r="U85" s="104">
        <v>0</v>
      </c>
      <c r="V85" s="104">
        <v>0</v>
      </c>
      <c r="W85" s="104"/>
      <c r="X85" s="104">
        <v>0</v>
      </c>
      <c r="Y85" s="104"/>
      <c r="Z85" s="104">
        <v>1889260.3009800001</v>
      </c>
      <c r="AA85" s="105">
        <v>70.452983016402968</v>
      </c>
      <c r="AB85" s="105">
        <v>1.3083759097595429</v>
      </c>
      <c r="AC85" s="105">
        <v>63.17</v>
      </c>
      <c r="AD85" s="105">
        <v>8.3062781078813295</v>
      </c>
      <c r="AE85" s="105">
        <v>91.245180000000005</v>
      </c>
      <c r="AF85" s="105">
        <v>97.394539999999992</v>
      </c>
      <c r="AG85" s="105">
        <v>0</v>
      </c>
      <c r="AH85" s="105" t="s">
        <v>441</v>
      </c>
      <c r="AI85" s="104">
        <v>3856</v>
      </c>
      <c r="AJ85" s="104">
        <v>100</v>
      </c>
      <c r="AK85" s="106" t="s">
        <v>441</v>
      </c>
      <c r="AL85" s="105">
        <v>6.585</v>
      </c>
      <c r="AM85" s="105">
        <v>1.6738758656291875E-3</v>
      </c>
      <c r="AN85" s="105">
        <v>9.4355928491974888E-4</v>
      </c>
      <c r="AO85" s="104">
        <v>0</v>
      </c>
      <c r="AP85" s="104">
        <v>0</v>
      </c>
      <c r="AQ85" s="105">
        <v>0.93799999999999994</v>
      </c>
      <c r="AR85" s="105" t="s">
        <v>441</v>
      </c>
      <c r="AS85" s="105">
        <v>0.793458</v>
      </c>
      <c r="AT85" s="105">
        <v>0</v>
      </c>
      <c r="AU85" s="105">
        <v>0</v>
      </c>
      <c r="AV85" s="105" t="s">
        <v>441</v>
      </c>
      <c r="AW85" s="105">
        <v>0.17990999999999999</v>
      </c>
      <c r="AX85" s="106">
        <v>3.5</v>
      </c>
      <c r="AY85" s="106" t="s">
        <v>441</v>
      </c>
      <c r="AZ85" s="104">
        <v>7.3000001907348597</v>
      </c>
      <c r="BA85" s="106">
        <v>0.2</v>
      </c>
      <c r="BB85" s="105" t="s">
        <v>441</v>
      </c>
      <c r="BC85" s="106" t="s">
        <v>441</v>
      </c>
      <c r="BD85" s="105" t="s">
        <v>441</v>
      </c>
      <c r="BE85" s="104">
        <v>10</v>
      </c>
      <c r="BF85" s="105">
        <v>0.109381949764532</v>
      </c>
      <c r="BG85" s="105">
        <v>32.5200004577637</v>
      </c>
      <c r="BH85" s="104">
        <v>300</v>
      </c>
      <c r="BI85" s="104">
        <v>0</v>
      </c>
      <c r="BJ85" s="104">
        <v>0</v>
      </c>
      <c r="BK85" s="104">
        <v>0</v>
      </c>
      <c r="BL85" s="104">
        <v>13237</v>
      </c>
      <c r="BM85" s="104">
        <v>0</v>
      </c>
      <c r="BN85" s="104">
        <v>147</v>
      </c>
      <c r="BO85" s="106">
        <v>2.4</v>
      </c>
      <c r="BP85" s="106">
        <v>1.23</v>
      </c>
      <c r="BQ85" s="106">
        <v>3.3</v>
      </c>
      <c r="BR85" s="105" t="s">
        <v>441</v>
      </c>
      <c r="BS85" s="105">
        <v>1.2911280393600499</v>
      </c>
      <c r="BT85" s="104">
        <v>73</v>
      </c>
      <c r="BU85" s="106">
        <v>100</v>
      </c>
      <c r="BV85" s="105" t="s">
        <v>441</v>
      </c>
      <c r="BW85" s="105">
        <v>85</v>
      </c>
      <c r="BX85" s="105">
        <v>103.65</v>
      </c>
      <c r="BY85" s="104">
        <v>110000</v>
      </c>
      <c r="BZ85" s="106">
        <v>91.245180000000005</v>
      </c>
      <c r="CA85" s="106">
        <v>97.394539999999992</v>
      </c>
      <c r="CB85" s="105">
        <v>30.861000000000001</v>
      </c>
      <c r="CC85" s="104">
        <v>92</v>
      </c>
      <c r="CD85" s="105">
        <v>95</v>
      </c>
      <c r="CE85" s="105" t="s">
        <v>441</v>
      </c>
      <c r="CF85" s="105">
        <v>91</v>
      </c>
      <c r="CG85" s="105">
        <v>5299.65380859375</v>
      </c>
      <c r="CH85" s="105">
        <v>8</v>
      </c>
      <c r="CI85" s="105"/>
      <c r="CJ85" s="104">
        <v>84069.4375</v>
      </c>
      <c r="CK85" s="104">
        <v>4853506</v>
      </c>
      <c r="CL85" s="104">
        <v>4701152</v>
      </c>
      <c r="CM85" s="104">
        <v>68890</v>
      </c>
      <c r="CN85" s="104"/>
    </row>
    <row r="86" spans="1:92" x14ac:dyDescent="0.25">
      <c r="A86" s="128" t="s">
        <v>151</v>
      </c>
      <c r="B86" s="107" t="s">
        <v>150</v>
      </c>
      <c r="C86" s="104">
        <v>16353.865808463157</v>
      </c>
      <c r="D86" s="104">
        <v>381.17463468631576</v>
      </c>
      <c r="E86" s="104">
        <v>3924.3780000000002</v>
      </c>
      <c r="F86" s="104">
        <v>26.047999999999998</v>
      </c>
      <c r="G86" s="104">
        <v>0</v>
      </c>
      <c r="H86" s="104">
        <v>0</v>
      </c>
      <c r="I86" s="104">
        <v>0</v>
      </c>
      <c r="J86" s="104">
        <v>0</v>
      </c>
      <c r="K86" s="105">
        <v>2.9000000000000001E-2</v>
      </c>
      <c r="L86" s="105">
        <v>0.48484848484848497</v>
      </c>
      <c r="M86" s="104">
        <v>22815.646010199998</v>
      </c>
      <c r="N86" s="104" t="s">
        <v>441</v>
      </c>
      <c r="O86" s="104" t="s">
        <v>441</v>
      </c>
      <c r="P86" s="104" t="s">
        <v>441</v>
      </c>
      <c r="Q86" s="104">
        <v>0</v>
      </c>
      <c r="R86" s="104">
        <v>0</v>
      </c>
      <c r="S86" s="104">
        <v>0</v>
      </c>
      <c r="T86" s="104">
        <v>0</v>
      </c>
      <c r="U86" s="104">
        <v>2337029</v>
      </c>
      <c r="V86" s="104">
        <v>7659191.6496200003</v>
      </c>
      <c r="W86" s="104"/>
      <c r="X86" s="104">
        <v>232004.10724099999</v>
      </c>
      <c r="Y86" s="104"/>
      <c r="Z86" s="104">
        <v>7981465.0887900004</v>
      </c>
      <c r="AA86" s="105">
        <v>410.5268022181146</v>
      </c>
      <c r="AB86" s="105">
        <v>2.0266392962413766</v>
      </c>
      <c r="AC86" s="105">
        <v>92.418000000000006</v>
      </c>
      <c r="AD86" s="105">
        <v>3.1419453923882301</v>
      </c>
      <c r="AE86" s="105">
        <v>100.00001</v>
      </c>
      <c r="AF86" s="105">
        <v>100</v>
      </c>
      <c r="AG86" s="105">
        <v>0</v>
      </c>
      <c r="AH86" s="105" t="s">
        <v>441</v>
      </c>
      <c r="AI86" s="104">
        <v>1785</v>
      </c>
      <c r="AJ86" s="104">
        <v>100</v>
      </c>
      <c r="AK86" s="106" t="s">
        <v>441</v>
      </c>
      <c r="AL86" s="105">
        <v>9.94</v>
      </c>
      <c r="AM86" s="105">
        <v>0.66167978271451233</v>
      </c>
      <c r="AN86" s="105">
        <v>0.15447054952561712</v>
      </c>
      <c r="AO86" s="104">
        <v>0</v>
      </c>
      <c r="AP86" s="104">
        <v>0</v>
      </c>
      <c r="AQ86" s="105">
        <v>0.90300000000000002</v>
      </c>
      <c r="AR86" s="105" t="s">
        <v>441</v>
      </c>
      <c r="AS86" s="105">
        <v>9.7128999999999993E-2</v>
      </c>
      <c r="AT86" s="105">
        <v>0</v>
      </c>
      <c r="AU86" s="105">
        <v>0</v>
      </c>
      <c r="AV86" s="105" t="s">
        <v>441</v>
      </c>
      <c r="AW86" s="105">
        <v>0.28058</v>
      </c>
      <c r="AX86" s="106">
        <v>3.5999999046325701</v>
      </c>
      <c r="AY86" s="106" t="s">
        <v>441</v>
      </c>
      <c r="AZ86" s="104">
        <v>3.2000000476837198</v>
      </c>
      <c r="BA86" s="106" t="s">
        <v>441</v>
      </c>
      <c r="BB86" s="105" t="s">
        <v>441</v>
      </c>
      <c r="BC86" s="106" t="s">
        <v>441</v>
      </c>
      <c r="BD86" s="105" t="s">
        <v>441</v>
      </c>
      <c r="BE86" s="104">
        <v>0</v>
      </c>
      <c r="BF86" s="105">
        <v>9.7788063454555402E-2</v>
      </c>
      <c r="BG86" s="105">
        <v>42.779998779296903</v>
      </c>
      <c r="BH86" s="104">
        <v>0</v>
      </c>
      <c r="BI86" s="104">
        <v>0</v>
      </c>
      <c r="BJ86" s="104">
        <v>0</v>
      </c>
      <c r="BK86" s="104">
        <v>0</v>
      </c>
      <c r="BL86" s="104">
        <v>54139</v>
      </c>
      <c r="BM86" s="104">
        <v>0</v>
      </c>
      <c r="BN86" s="104">
        <v>160</v>
      </c>
      <c r="BO86" s="106">
        <v>2.4</v>
      </c>
      <c r="BP86" s="106">
        <v>2.2000000000000002</v>
      </c>
      <c r="BQ86" s="106">
        <v>5.9</v>
      </c>
      <c r="BR86" s="105" t="s">
        <v>441</v>
      </c>
      <c r="BS86" s="105">
        <v>1.38582098484039</v>
      </c>
      <c r="BT86" s="104">
        <v>61</v>
      </c>
      <c r="BU86" s="106">
        <v>100</v>
      </c>
      <c r="BV86" s="105" t="s">
        <v>441</v>
      </c>
      <c r="BW86" s="105">
        <v>79.7</v>
      </c>
      <c r="BX86" s="105">
        <v>131.66999999999999</v>
      </c>
      <c r="BY86" s="104">
        <v>46000</v>
      </c>
      <c r="BZ86" s="106">
        <v>100.00001</v>
      </c>
      <c r="CA86" s="106">
        <v>100</v>
      </c>
      <c r="CB86" s="105">
        <v>32.176000000000002</v>
      </c>
      <c r="CC86" s="104">
        <v>98</v>
      </c>
      <c r="CD86" s="105">
        <v>94</v>
      </c>
      <c r="CE86" s="105">
        <v>97</v>
      </c>
      <c r="CF86" s="105">
        <v>93</v>
      </c>
      <c r="CG86" s="105">
        <v>2843.0439453125</v>
      </c>
      <c r="CH86" s="105">
        <v>5</v>
      </c>
      <c r="CI86" s="105"/>
      <c r="CJ86" s="104">
        <v>40786.28125</v>
      </c>
      <c r="CK86" s="104">
        <v>8883800</v>
      </c>
      <c r="CL86" s="104">
        <v>8054718</v>
      </c>
      <c r="CM86" s="104">
        <v>21640</v>
      </c>
      <c r="CN86" s="104"/>
    </row>
    <row r="87" spans="1:92" x14ac:dyDescent="0.25">
      <c r="A87" s="128" t="s">
        <v>153</v>
      </c>
      <c r="B87" s="107" t="s">
        <v>152</v>
      </c>
      <c r="C87" s="104">
        <v>109155.25970147368</v>
      </c>
      <c r="D87" s="104">
        <v>5826.1278928210531</v>
      </c>
      <c r="E87" s="104">
        <v>122713.72900000001</v>
      </c>
      <c r="F87" s="104">
        <v>337.952</v>
      </c>
      <c r="G87" s="104">
        <v>0</v>
      </c>
      <c r="H87" s="104">
        <v>0</v>
      </c>
      <c r="I87" s="104">
        <v>0</v>
      </c>
      <c r="J87" s="104">
        <v>0</v>
      </c>
      <c r="K87" s="105">
        <v>0.114</v>
      </c>
      <c r="L87" s="105">
        <v>0.12121212121212099</v>
      </c>
      <c r="M87" s="104">
        <v>0</v>
      </c>
      <c r="N87" s="104" t="s">
        <v>441</v>
      </c>
      <c r="O87" s="104" t="s">
        <v>441</v>
      </c>
      <c r="P87" s="104" t="s">
        <v>441</v>
      </c>
      <c r="Q87" s="104">
        <v>0</v>
      </c>
      <c r="R87" s="104">
        <v>0</v>
      </c>
      <c r="S87" s="104">
        <v>0</v>
      </c>
      <c r="T87" s="104">
        <v>0</v>
      </c>
      <c r="U87" s="104">
        <v>0</v>
      </c>
      <c r="V87" s="104">
        <v>5458766.3933800003</v>
      </c>
      <c r="W87" s="104"/>
      <c r="X87" s="104">
        <v>299112.59951799997</v>
      </c>
      <c r="Y87" s="104"/>
      <c r="Z87" s="104">
        <v>47305294.701200001</v>
      </c>
      <c r="AA87" s="105">
        <v>205.45074794315633</v>
      </c>
      <c r="AB87" s="105">
        <v>0.24395793250801601</v>
      </c>
      <c r="AC87" s="105">
        <v>70.438000000000002</v>
      </c>
      <c r="AD87" s="105">
        <v>4.8017235459299901</v>
      </c>
      <c r="AE87" s="105">
        <v>98.77243</v>
      </c>
      <c r="AF87" s="105">
        <v>99.442729999999997</v>
      </c>
      <c r="AG87" s="105">
        <v>0</v>
      </c>
      <c r="AH87" s="105" t="s">
        <v>441</v>
      </c>
      <c r="AI87" s="104">
        <v>26116</v>
      </c>
      <c r="AJ87" s="104">
        <v>80</v>
      </c>
      <c r="AK87" s="106" t="s">
        <v>441</v>
      </c>
      <c r="AL87" s="105">
        <v>3.9350000000000001</v>
      </c>
      <c r="AM87" s="105">
        <v>3.6598550410802601E-2</v>
      </c>
      <c r="AN87" s="105">
        <v>1.7111078240026535E-2</v>
      </c>
      <c r="AO87" s="104">
        <v>0</v>
      </c>
      <c r="AP87" s="104">
        <v>0</v>
      </c>
      <c r="AQ87" s="105">
        <v>0.88</v>
      </c>
      <c r="AR87" s="105" t="s">
        <v>441</v>
      </c>
      <c r="AS87" s="105">
        <v>2.7148180000000002</v>
      </c>
      <c r="AT87" s="105">
        <v>0</v>
      </c>
      <c r="AU87" s="105">
        <v>0</v>
      </c>
      <c r="AV87" s="105" t="s">
        <v>441</v>
      </c>
      <c r="AW87" s="105">
        <v>0.50390000000000001</v>
      </c>
      <c r="AX87" s="106">
        <v>3.4000000953674299</v>
      </c>
      <c r="AY87" s="106" t="s">
        <v>441</v>
      </c>
      <c r="AZ87" s="104">
        <v>6.9000000953674299</v>
      </c>
      <c r="BA87" s="106">
        <v>0.3</v>
      </c>
      <c r="BB87" s="105">
        <v>0.09</v>
      </c>
      <c r="BC87" s="106" t="s">
        <v>441</v>
      </c>
      <c r="BD87" s="105" t="s">
        <v>441</v>
      </c>
      <c r="BE87" s="104">
        <v>103</v>
      </c>
      <c r="BF87" s="105">
        <v>8.6729797310875503E-2</v>
      </c>
      <c r="BG87" s="105">
        <v>35.159999847412102</v>
      </c>
      <c r="BH87" s="104">
        <v>4653</v>
      </c>
      <c r="BI87" s="104">
        <v>2551</v>
      </c>
      <c r="BJ87" s="104">
        <v>1200</v>
      </c>
      <c r="BK87" s="104">
        <v>0</v>
      </c>
      <c r="BL87" s="104">
        <v>294867</v>
      </c>
      <c r="BM87" s="104">
        <v>0</v>
      </c>
      <c r="BN87" s="104">
        <v>144</v>
      </c>
      <c r="BO87" s="106">
        <v>2.4</v>
      </c>
      <c r="BP87" s="106">
        <v>2.0099999999999998</v>
      </c>
      <c r="BQ87" s="106">
        <v>5</v>
      </c>
      <c r="BR87" s="105">
        <v>4.0333333333333332</v>
      </c>
      <c r="BS87" s="105">
        <v>0.50241982936859098</v>
      </c>
      <c r="BT87" s="104">
        <v>52</v>
      </c>
      <c r="BU87" s="106">
        <v>100</v>
      </c>
      <c r="BV87" s="105">
        <v>99.015792846679702</v>
      </c>
      <c r="BW87" s="105">
        <v>61.3</v>
      </c>
      <c r="BX87" s="105">
        <v>140.43</v>
      </c>
      <c r="BY87" s="104">
        <v>710000</v>
      </c>
      <c r="BZ87" s="106">
        <v>98.77243</v>
      </c>
      <c r="CA87" s="106">
        <v>99.442729999999997</v>
      </c>
      <c r="CB87" s="105">
        <v>40.930999999999997</v>
      </c>
      <c r="CC87" s="104">
        <v>92</v>
      </c>
      <c r="CD87" s="105">
        <v>93</v>
      </c>
      <c r="CE87" s="105">
        <v>83</v>
      </c>
      <c r="CF87" s="105">
        <v>89</v>
      </c>
      <c r="CG87" s="105">
        <v>3427.30639648438</v>
      </c>
      <c r="CH87" s="105">
        <v>4</v>
      </c>
      <c r="CI87" s="105"/>
      <c r="CJ87" s="104">
        <v>42080.42578125</v>
      </c>
      <c r="CK87" s="104">
        <v>60431284</v>
      </c>
      <c r="CL87" s="104">
        <v>59821024</v>
      </c>
      <c r="CM87" s="104">
        <v>294140</v>
      </c>
      <c r="CN87" s="104"/>
    </row>
    <row r="88" spans="1:92" x14ac:dyDescent="0.25">
      <c r="A88" s="128" t="s">
        <v>155</v>
      </c>
      <c r="B88" s="107" t="s">
        <v>154</v>
      </c>
      <c r="C88" s="104">
        <v>5433.4109631789479</v>
      </c>
      <c r="D88" s="104">
        <v>3908.6362321052634</v>
      </c>
      <c r="E88" s="104">
        <v>6141.4105</v>
      </c>
      <c r="F88" s="104">
        <v>0</v>
      </c>
      <c r="G88" s="104">
        <v>53032.61</v>
      </c>
      <c r="H88" s="104">
        <v>6184.7160000000003</v>
      </c>
      <c r="I88" s="104">
        <v>16019.505999999999</v>
      </c>
      <c r="J88" s="104">
        <v>2615</v>
      </c>
      <c r="K88" s="105">
        <v>5.7000000000000002E-2</v>
      </c>
      <c r="L88" s="105">
        <v>6.0606060606060601E-2</v>
      </c>
      <c r="M88" s="104" t="s">
        <v>441</v>
      </c>
      <c r="N88" s="104" t="s">
        <v>441</v>
      </c>
      <c r="O88" s="104" t="s">
        <v>441</v>
      </c>
      <c r="P88" s="104" t="s">
        <v>441</v>
      </c>
      <c r="Q88" s="104">
        <v>0</v>
      </c>
      <c r="R88" s="104">
        <v>0</v>
      </c>
      <c r="S88" s="104">
        <v>0</v>
      </c>
      <c r="T88" s="104">
        <v>0</v>
      </c>
      <c r="U88" s="104">
        <v>2181691</v>
      </c>
      <c r="V88" s="104">
        <v>2508908.25783</v>
      </c>
      <c r="W88" s="104"/>
      <c r="X88" s="104">
        <v>2520825.1107899998</v>
      </c>
      <c r="Y88" s="104"/>
      <c r="Z88" s="104">
        <v>0</v>
      </c>
      <c r="AA88" s="105">
        <v>270.99307479224376</v>
      </c>
      <c r="AB88" s="105">
        <v>1.0113078474047184</v>
      </c>
      <c r="AC88" s="105">
        <v>55.673999999999999</v>
      </c>
      <c r="AD88" s="105">
        <v>3.0609228516814899</v>
      </c>
      <c r="AE88" s="105">
        <v>87.312600000000003</v>
      </c>
      <c r="AF88" s="105">
        <v>90.648439999999994</v>
      </c>
      <c r="AG88" s="105">
        <v>0.52490999999999999</v>
      </c>
      <c r="AH88" s="105">
        <v>66.424520000000001</v>
      </c>
      <c r="AI88" s="104">
        <v>151</v>
      </c>
      <c r="AJ88" s="104">
        <v>80</v>
      </c>
      <c r="AK88" s="106">
        <v>59.8</v>
      </c>
      <c r="AL88" s="105">
        <v>7.9119999999999999</v>
      </c>
      <c r="AM88" s="105">
        <v>0.15417352767202963</v>
      </c>
      <c r="AN88" s="105">
        <v>3.3442042781954374E-2</v>
      </c>
      <c r="AO88" s="104">
        <v>0</v>
      </c>
      <c r="AP88" s="104">
        <v>0</v>
      </c>
      <c r="AQ88" s="105">
        <v>0.73199999999999998</v>
      </c>
      <c r="AR88" s="105">
        <v>1.1081499999999999E-2</v>
      </c>
      <c r="AS88" s="105">
        <v>0.29157100000000002</v>
      </c>
      <c r="AT88" s="105">
        <v>16.59</v>
      </c>
      <c r="AU88" s="105">
        <v>32.26</v>
      </c>
      <c r="AV88" s="105">
        <v>0.411680698394775</v>
      </c>
      <c r="AW88" s="105">
        <v>16.61233</v>
      </c>
      <c r="AX88" s="106">
        <v>15.199999809265099</v>
      </c>
      <c r="AY88" s="106">
        <v>2.5</v>
      </c>
      <c r="AZ88" s="104">
        <v>5.0999999046325701</v>
      </c>
      <c r="BA88" s="106">
        <v>1.7</v>
      </c>
      <c r="BB88" s="105">
        <v>1.17</v>
      </c>
      <c r="BC88" s="106" t="s">
        <v>441</v>
      </c>
      <c r="BD88" s="105" t="s">
        <v>441</v>
      </c>
      <c r="BE88" s="104">
        <v>305891</v>
      </c>
      <c r="BF88" s="105">
        <v>0.41156513395501798</v>
      </c>
      <c r="BG88" s="105" t="s">
        <v>441</v>
      </c>
      <c r="BH88" s="104">
        <v>5000</v>
      </c>
      <c r="BI88" s="104">
        <v>0</v>
      </c>
      <c r="BJ88" s="104">
        <v>0</v>
      </c>
      <c r="BK88" s="104">
        <v>0</v>
      </c>
      <c r="BL88" s="104">
        <v>37</v>
      </c>
      <c r="BM88" s="104">
        <v>0</v>
      </c>
      <c r="BN88" s="104">
        <v>114</v>
      </c>
      <c r="BO88" s="106">
        <v>8</v>
      </c>
      <c r="BP88" s="106">
        <v>4.96</v>
      </c>
      <c r="BQ88" s="106">
        <v>7</v>
      </c>
      <c r="BR88" s="105">
        <v>3.6833333333333327</v>
      </c>
      <c r="BS88" s="105">
        <v>0.48956900835037198</v>
      </c>
      <c r="BT88" s="104">
        <v>44</v>
      </c>
      <c r="BU88" s="106">
        <v>99.506446838378906</v>
      </c>
      <c r="BV88" s="105">
        <v>88.499900817871094</v>
      </c>
      <c r="BW88" s="105">
        <v>45</v>
      </c>
      <c r="BX88" s="105">
        <v>115.57</v>
      </c>
      <c r="BY88" s="104">
        <v>8300</v>
      </c>
      <c r="BZ88" s="106">
        <v>87.312600000000003</v>
      </c>
      <c r="CA88" s="106">
        <v>90.648439999999994</v>
      </c>
      <c r="CB88" s="105">
        <v>13.199</v>
      </c>
      <c r="CC88" s="104">
        <v>95</v>
      </c>
      <c r="CD88" s="105">
        <v>99</v>
      </c>
      <c r="CE88" s="105">
        <v>85</v>
      </c>
      <c r="CF88" s="105" t="s">
        <v>441</v>
      </c>
      <c r="CG88" s="105">
        <v>535.66461181640602</v>
      </c>
      <c r="CH88" s="105">
        <v>89</v>
      </c>
      <c r="CI88" s="105"/>
      <c r="CJ88" s="104">
        <v>9298.798828125</v>
      </c>
      <c r="CK88" s="104">
        <v>2934855</v>
      </c>
      <c r="CL88" s="104">
        <v>2793335</v>
      </c>
      <c r="CM88" s="104">
        <v>10830</v>
      </c>
      <c r="CN88" s="104"/>
    </row>
    <row r="89" spans="1:92" x14ac:dyDescent="0.25">
      <c r="A89" s="128" t="s">
        <v>157</v>
      </c>
      <c r="B89" s="107" t="s">
        <v>156</v>
      </c>
      <c r="C89" s="104">
        <v>260307.37737052632</v>
      </c>
      <c r="D89" s="104">
        <v>194662.80855852633</v>
      </c>
      <c r="E89" s="104">
        <v>33636.095999999998</v>
      </c>
      <c r="F89" s="104">
        <v>38263.171999999999</v>
      </c>
      <c r="G89" s="104">
        <v>2390014.1260000002</v>
      </c>
      <c r="H89" s="104">
        <v>1520254.078</v>
      </c>
      <c r="I89" s="104">
        <v>1286229.601</v>
      </c>
      <c r="J89" s="104">
        <v>0</v>
      </c>
      <c r="K89" s="105">
        <v>0</v>
      </c>
      <c r="L89" s="105">
        <v>3.03030303030303E-2</v>
      </c>
      <c r="M89" s="104">
        <v>0</v>
      </c>
      <c r="N89" s="104" t="s">
        <v>441</v>
      </c>
      <c r="O89" s="104" t="s">
        <v>441</v>
      </c>
      <c r="P89" s="104" t="s">
        <v>441</v>
      </c>
      <c r="Q89" s="104">
        <v>0</v>
      </c>
      <c r="R89" s="104">
        <v>0</v>
      </c>
      <c r="S89" s="104">
        <v>0</v>
      </c>
      <c r="T89" s="104">
        <v>0</v>
      </c>
      <c r="U89" s="104">
        <v>8047349</v>
      </c>
      <c r="V89" s="104">
        <v>74787267.029499993</v>
      </c>
      <c r="W89" s="104"/>
      <c r="X89" s="104">
        <v>74893180.366899997</v>
      </c>
      <c r="Y89" s="104"/>
      <c r="Z89" s="104">
        <v>119620407.362</v>
      </c>
      <c r="AA89" s="105">
        <v>347.07345841562432</v>
      </c>
      <c r="AB89" s="105">
        <v>-0.11421870991359138</v>
      </c>
      <c r="AC89" s="105">
        <v>91.616</v>
      </c>
      <c r="AD89" s="105">
        <v>2.4216824108541299</v>
      </c>
      <c r="AE89" s="105">
        <v>99.894710000000003</v>
      </c>
      <c r="AF89" s="105">
        <v>99.010210000000001</v>
      </c>
      <c r="AG89" s="105">
        <v>0</v>
      </c>
      <c r="AH89" s="105" t="s">
        <v>441</v>
      </c>
      <c r="AI89" s="104">
        <v>38985</v>
      </c>
      <c r="AJ89" s="104" t="s">
        <v>441</v>
      </c>
      <c r="AK89" s="106" t="s">
        <v>441</v>
      </c>
      <c r="AL89" s="105">
        <v>3.867</v>
      </c>
      <c r="AM89" s="105">
        <v>4.5628411761822682E-2</v>
      </c>
      <c r="AN89" s="105">
        <v>2.4597904031235181E-2</v>
      </c>
      <c r="AO89" s="104">
        <v>0</v>
      </c>
      <c r="AP89" s="104">
        <v>0</v>
      </c>
      <c r="AQ89" s="105">
        <v>0.90900000000000003</v>
      </c>
      <c r="AR89" s="105" t="s">
        <v>441</v>
      </c>
      <c r="AS89" s="105">
        <v>0.55000000000000004</v>
      </c>
      <c r="AT89" s="105">
        <v>0</v>
      </c>
      <c r="AU89" s="105">
        <v>0</v>
      </c>
      <c r="AV89" s="105" t="s">
        <v>441</v>
      </c>
      <c r="AW89" s="105">
        <v>9.1120000000000007E-2</v>
      </c>
      <c r="AX89" s="106">
        <v>2.5999999046325701</v>
      </c>
      <c r="AY89" s="106">
        <v>3.4000000953674299</v>
      </c>
      <c r="AZ89" s="104">
        <v>15</v>
      </c>
      <c r="BA89" s="106">
        <v>0.1</v>
      </c>
      <c r="BB89" s="105">
        <v>0.03</v>
      </c>
      <c r="BC89" s="106" t="s">
        <v>441</v>
      </c>
      <c r="BD89" s="105" t="s">
        <v>441</v>
      </c>
      <c r="BE89" s="104">
        <v>8</v>
      </c>
      <c r="BF89" s="105">
        <v>0.103449906284622</v>
      </c>
      <c r="BG89" s="105">
        <v>32.110000610351598</v>
      </c>
      <c r="BH89" s="104">
        <v>44799</v>
      </c>
      <c r="BI89" s="104">
        <v>1599497</v>
      </c>
      <c r="BJ89" s="104">
        <v>3641</v>
      </c>
      <c r="BK89" s="104">
        <v>0</v>
      </c>
      <c r="BL89" s="104">
        <v>30935</v>
      </c>
      <c r="BM89" s="104">
        <v>0</v>
      </c>
      <c r="BN89" s="104">
        <v>114</v>
      </c>
      <c r="BO89" s="106">
        <v>2.4</v>
      </c>
      <c r="BP89" s="106">
        <v>1.89</v>
      </c>
      <c r="BQ89" s="106">
        <v>5.6</v>
      </c>
      <c r="BR89" s="105">
        <v>4.2333333333333334</v>
      </c>
      <c r="BS89" s="105">
        <v>1.6172289848327599</v>
      </c>
      <c r="BT89" s="104">
        <v>73</v>
      </c>
      <c r="BU89" s="106">
        <v>100</v>
      </c>
      <c r="BV89" s="105" t="s">
        <v>441</v>
      </c>
      <c r="BW89" s="105">
        <v>93.2</v>
      </c>
      <c r="BX89" s="105">
        <v>129.75</v>
      </c>
      <c r="BY89" s="104">
        <v>1400000</v>
      </c>
      <c r="BZ89" s="106">
        <v>99.894710000000003</v>
      </c>
      <c r="CA89" s="106">
        <v>99.010210000000001</v>
      </c>
      <c r="CB89" s="105">
        <v>24.117999999999999</v>
      </c>
      <c r="CC89" s="104">
        <v>96</v>
      </c>
      <c r="CD89" s="105">
        <v>99</v>
      </c>
      <c r="CE89" s="105">
        <v>93</v>
      </c>
      <c r="CF89" s="105">
        <v>99</v>
      </c>
      <c r="CG89" s="105">
        <v>4592.42822265625</v>
      </c>
      <c r="CH89" s="105">
        <v>5</v>
      </c>
      <c r="CI89" s="105"/>
      <c r="CJ89" s="104">
        <v>43349.328125</v>
      </c>
      <c r="CK89" s="104">
        <v>126529104</v>
      </c>
      <c r="CL89" s="104">
        <v>126573461</v>
      </c>
      <c r="CM89" s="104">
        <v>364500</v>
      </c>
      <c r="CN89" s="104"/>
    </row>
    <row r="90" spans="1:92" x14ac:dyDescent="0.25">
      <c r="A90" s="128" t="s">
        <v>159</v>
      </c>
      <c r="B90" s="107" t="s">
        <v>158</v>
      </c>
      <c r="C90" s="104">
        <v>15574.975381452632</v>
      </c>
      <c r="D90" s="104">
        <v>1168.990532296842</v>
      </c>
      <c r="E90" s="104">
        <v>5375.6459999999997</v>
      </c>
      <c r="F90" s="104">
        <v>0</v>
      </c>
      <c r="G90" s="104">
        <v>0</v>
      </c>
      <c r="H90" s="104">
        <v>0</v>
      </c>
      <c r="I90" s="104">
        <v>0</v>
      </c>
      <c r="J90" s="104">
        <v>9428</v>
      </c>
      <c r="K90" s="105">
        <v>5.7000000000000002E-2</v>
      </c>
      <c r="L90" s="105">
        <v>0.30303030303030298</v>
      </c>
      <c r="M90" s="104">
        <v>6502.5162286799996</v>
      </c>
      <c r="N90" s="104" t="s">
        <v>441</v>
      </c>
      <c r="O90" s="104" t="s">
        <v>441</v>
      </c>
      <c r="P90" s="104" t="s">
        <v>441</v>
      </c>
      <c r="Q90" s="104">
        <v>0</v>
      </c>
      <c r="R90" s="104">
        <v>0</v>
      </c>
      <c r="S90" s="104">
        <v>0</v>
      </c>
      <c r="T90" s="104">
        <v>0</v>
      </c>
      <c r="U90" s="104">
        <v>346396</v>
      </c>
      <c r="V90" s="104">
        <v>5358580.2828400005</v>
      </c>
      <c r="W90" s="104"/>
      <c r="X90" s="104">
        <v>263069.28527699999</v>
      </c>
      <c r="Y90" s="104"/>
      <c r="Z90" s="104">
        <v>6737971.7407499999</v>
      </c>
      <c r="AA90" s="105">
        <v>112.14249831043028</v>
      </c>
      <c r="AB90" s="105">
        <v>2.0474851566723502</v>
      </c>
      <c r="AC90" s="105">
        <v>90.978999999999999</v>
      </c>
      <c r="AD90" s="105">
        <v>5.0689345119236604</v>
      </c>
      <c r="AE90" s="105">
        <v>97.339749999999995</v>
      </c>
      <c r="AF90" s="105">
        <v>98.937220000000011</v>
      </c>
      <c r="AG90" s="105">
        <v>0.19267999999999999</v>
      </c>
      <c r="AH90" s="105" t="s">
        <v>441</v>
      </c>
      <c r="AI90" s="104">
        <v>1793</v>
      </c>
      <c r="AJ90" s="104">
        <v>40</v>
      </c>
      <c r="AK90" s="106">
        <v>21.1</v>
      </c>
      <c r="AL90" s="105">
        <v>10.765000000000001</v>
      </c>
      <c r="AM90" s="105">
        <v>0.18818485959277276</v>
      </c>
      <c r="AN90" s="105">
        <v>0.13517014679478512</v>
      </c>
      <c r="AO90" s="104">
        <v>0</v>
      </c>
      <c r="AP90" s="104">
        <v>0</v>
      </c>
      <c r="AQ90" s="105">
        <v>0.73499999999999999</v>
      </c>
      <c r="AR90" s="105">
        <v>4.2903000000000004E-3</v>
      </c>
      <c r="AS90" s="105">
        <v>1761.3428260000001</v>
      </c>
      <c r="AT90" s="105">
        <v>1832.97</v>
      </c>
      <c r="AU90" s="105">
        <v>1878.13</v>
      </c>
      <c r="AV90" s="105">
        <v>7.3271589279174796</v>
      </c>
      <c r="AW90" s="105">
        <v>11.06104</v>
      </c>
      <c r="AX90" s="106">
        <v>17</v>
      </c>
      <c r="AY90" s="106">
        <v>3</v>
      </c>
      <c r="AZ90" s="104">
        <v>6.8000001907348597</v>
      </c>
      <c r="BA90" s="106">
        <v>0.1</v>
      </c>
      <c r="BB90" s="105" t="s">
        <v>441</v>
      </c>
      <c r="BC90" s="106" t="s">
        <v>441</v>
      </c>
      <c r="BD90" s="105" t="s">
        <v>441</v>
      </c>
      <c r="BE90" s="104">
        <v>155</v>
      </c>
      <c r="BF90" s="105">
        <v>0.45963997057698502</v>
      </c>
      <c r="BG90" s="105">
        <v>33.659999847412102</v>
      </c>
      <c r="BH90" s="104">
        <v>0</v>
      </c>
      <c r="BI90" s="104">
        <v>64</v>
      </c>
      <c r="BJ90" s="104">
        <v>0</v>
      </c>
      <c r="BK90" s="104">
        <v>0</v>
      </c>
      <c r="BL90" s="104">
        <v>3128402</v>
      </c>
      <c r="BM90" s="104">
        <v>0</v>
      </c>
      <c r="BN90" s="104">
        <v>114</v>
      </c>
      <c r="BO90" s="106">
        <v>12.2</v>
      </c>
      <c r="BP90" s="106">
        <v>4.5</v>
      </c>
      <c r="BQ90" s="106">
        <v>6.1</v>
      </c>
      <c r="BR90" s="105">
        <v>2.5499999999999998</v>
      </c>
      <c r="BS90" s="105">
        <v>0.11652319878339799</v>
      </c>
      <c r="BT90" s="104">
        <v>49</v>
      </c>
      <c r="BU90" s="106">
        <v>100</v>
      </c>
      <c r="BV90" s="105">
        <v>98.014350891113295</v>
      </c>
      <c r="BW90" s="105">
        <v>62.3</v>
      </c>
      <c r="BX90" s="105">
        <v>196.31</v>
      </c>
      <c r="BY90" s="104">
        <v>29000</v>
      </c>
      <c r="BZ90" s="106">
        <v>97.339749999999995</v>
      </c>
      <c r="CA90" s="106">
        <v>98.937220000000011</v>
      </c>
      <c r="CB90" s="105">
        <v>23.436</v>
      </c>
      <c r="CC90" s="104">
        <v>93</v>
      </c>
      <c r="CD90" s="105">
        <v>98</v>
      </c>
      <c r="CE90" s="105">
        <v>99</v>
      </c>
      <c r="CF90" s="105" t="s">
        <v>441</v>
      </c>
      <c r="CG90" s="105">
        <v>494.75363159179699</v>
      </c>
      <c r="CH90" s="105">
        <v>58</v>
      </c>
      <c r="CI90" s="105"/>
      <c r="CJ90" s="104">
        <v>9347.9423828125</v>
      </c>
      <c r="CK90" s="104">
        <v>9956011</v>
      </c>
      <c r="CL90" s="104">
        <v>7591075</v>
      </c>
      <c r="CM90" s="104">
        <v>88780</v>
      </c>
      <c r="CN90" s="104"/>
    </row>
    <row r="91" spans="1:92" x14ac:dyDescent="0.25">
      <c r="A91" s="128" t="s">
        <v>161</v>
      </c>
      <c r="B91" s="107" t="s">
        <v>160</v>
      </c>
      <c r="C91" s="104">
        <v>14303.299085515788</v>
      </c>
      <c r="D91" s="104">
        <v>4617.7354713684217</v>
      </c>
      <c r="E91" s="104">
        <v>99484.461500000005</v>
      </c>
      <c r="F91" s="104">
        <v>0</v>
      </c>
      <c r="G91" s="104">
        <v>0</v>
      </c>
      <c r="H91" s="104">
        <v>0</v>
      </c>
      <c r="I91" s="104">
        <v>0</v>
      </c>
      <c r="J91" s="104">
        <v>0</v>
      </c>
      <c r="K91" s="105">
        <v>0</v>
      </c>
      <c r="L91" s="105">
        <v>0.39393939393939398</v>
      </c>
      <c r="M91" s="104">
        <v>8881848.5106499996</v>
      </c>
      <c r="N91" s="104" t="s">
        <v>441</v>
      </c>
      <c r="O91" s="104" t="s">
        <v>441</v>
      </c>
      <c r="P91" s="104" t="s">
        <v>441</v>
      </c>
      <c r="Q91" s="104">
        <v>0</v>
      </c>
      <c r="R91" s="104">
        <v>0</v>
      </c>
      <c r="S91" s="104">
        <v>0</v>
      </c>
      <c r="T91" s="104">
        <v>0</v>
      </c>
      <c r="U91" s="104">
        <v>0</v>
      </c>
      <c r="V91" s="104">
        <v>1370728.19893</v>
      </c>
      <c r="W91" s="104"/>
      <c r="X91" s="104">
        <v>0</v>
      </c>
      <c r="Y91" s="104"/>
      <c r="Z91" s="104">
        <v>364200.60477099998</v>
      </c>
      <c r="AA91" s="105">
        <v>6.7698259065822128</v>
      </c>
      <c r="AB91" s="105">
        <v>1.4751130648270805</v>
      </c>
      <c r="AC91" s="105">
        <v>57.427999999999997</v>
      </c>
      <c r="AD91" s="105">
        <v>3.4966278887343298</v>
      </c>
      <c r="AE91" s="105">
        <v>97.873699999999999</v>
      </c>
      <c r="AF91" s="105">
        <v>95.627510000000001</v>
      </c>
      <c r="AG91" s="105">
        <v>0</v>
      </c>
      <c r="AH91" s="105">
        <v>98.999369999999999</v>
      </c>
      <c r="AI91" s="104">
        <v>56640</v>
      </c>
      <c r="AJ91" s="104">
        <v>20</v>
      </c>
      <c r="AK91" s="106" t="s">
        <v>441</v>
      </c>
      <c r="AL91" s="105">
        <v>10.499000000000001</v>
      </c>
      <c r="AM91" s="105">
        <v>0.11791136124904192</v>
      </c>
      <c r="AN91" s="105">
        <v>8.1524098713718213E-3</v>
      </c>
      <c r="AO91" s="104">
        <v>0</v>
      </c>
      <c r="AP91" s="104">
        <v>0</v>
      </c>
      <c r="AQ91" s="105">
        <v>0.8</v>
      </c>
      <c r="AR91" s="105">
        <v>1.6108643030747799E-3</v>
      </c>
      <c r="AS91" s="105">
        <v>0.86501499999999998</v>
      </c>
      <c r="AT91" s="105">
        <v>4.07</v>
      </c>
      <c r="AU91" s="105">
        <v>7.6</v>
      </c>
      <c r="AV91" s="105">
        <v>4.0797494351863903E-2</v>
      </c>
      <c r="AW91" s="105">
        <v>0.21793999999999999</v>
      </c>
      <c r="AX91" s="106">
        <v>10</v>
      </c>
      <c r="AY91" s="106">
        <v>3.7000000476837198</v>
      </c>
      <c r="AZ91" s="104">
        <v>66</v>
      </c>
      <c r="BA91" s="106">
        <v>0.2</v>
      </c>
      <c r="BB91" s="105">
        <v>0.34</v>
      </c>
      <c r="BC91" s="106" t="s">
        <v>441</v>
      </c>
      <c r="BD91" s="105">
        <v>0</v>
      </c>
      <c r="BE91" s="104">
        <v>1</v>
      </c>
      <c r="BF91" s="105">
        <v>0.19672712778408699</v>
      </c>
      <c r="BG91" s="105">
        <v>27.8</v>
      </c>
      <c r="BH91" s="104">
        <v>7000</v>
      </c>
      <c r="BI91" s="104">
        <v>400</v>
      </c>
      <c r="BJ91" s="104">
        <v>0</v>
      </c>
      <c r="BK91" s="104">
        <v>0</v>
      </c>
      <c r="BL91" s="104">
        <v>769</v>
      </c>
      <c r="BM91" s="104">
        <v>0</v>
      </c>
      <c r="BN91" s="104">
        <v>138</v>
      </c>
      <c r="BO91" s="106">
        <v>2.4</v>
      </c>
      <c r="BP91" s="106" t="s">
        <v>441</v>
      </c>
      <c r="BQ91" s="106" t="s">
        <v>441</v>
      </c>
      <c r="BR91" s="105">
        <v>3.4666666666666672</v>
      </c>
      <c r="BS91" s="105">
        <v>8.9315995573997498E-3</v>
      </c>
      <c r="BT91" s="104">
        <v>31</v>
      </c>
      <c r="BU91" s="106">
        <v>100</v>
      </c>
      <c r="BV91" s="105">
        <v>99.787849426269503</v>
      </c>
      <c r="BW91" s="105">
        <v>74.599999999999994</v>
      </c>
      <c r="BX91" s="105">
        <v>149.99</v>
      </c>
      <c r="BY91" s="104">
        <v>160000</v>
      </c>
      <c r="BZ91" s="106">
        <v>97.873699999999999</v>
      </c>
      <c r="CA91" s="106">
        <v>95.627510000000001</v>
      </c>
      <c r="CB91" s="105">
        <v>32.521999999999998</v>
      </c>
      <c r="CC91" s="104">
        <v>99</v>
      </c>
      <c r="CD91" s="105">
        <v>82</v>
      </c>
      <c r="CE91" s="105">
        <v>99</v>
      </c>
      <c r="CF91" s="105">
        <v>97</v>
      </c>
      <c r="CG91" s="105">
        <v>858.76983642578102</v>
      </c>
      <c r="CH91" s="105">
        <v>12</v>
      </c>
      <c r="CI91" s="105"/>
      <c r="CJ91" s="104">
        <v>27830.5859375</v>
      </c>
      <c r="CK91" s="104">
        <v>18276500</v>
      </c>
      <c r="CL91" s="104">
        <v>17626380</v>
      </c>
      <c r="CM91" s="104">
        <v>2699700</v>
      </c>
      <c r="CN91" s="104"/>
    </row>
    <row r="92" spans="1:92" x14ac:dyDescent="0.25">
      <c r="A92" s="128" t="s">
        <v>163</v>
      </c>
      <c r="B92" s="107" t="s">
        <v>162</v>
      </c>
      <c r="C92" s="104">
        <v>12845.873767705263</v>
      </c>
      <c r="D92" s="104">
        <v>0</v>
      </c>
      <c r="E92" s="104">
        <v>127964.106</v>
      </c>
      <c r="F92" s="104">
        <v>55.128</v>
      </c>
      <c r="G92" s="104">
        <v>0</v>
      </c>
      <c r="H92" s="104">
        <v>0</v>
      </c>
      <c r="I92" s="104">
        <v>0</v>
      </c>
      <c r="J92" s="104">
        <v>1498900</v>
      </c>
      <c r="K92" s="105">
        <v>0.371</v>
      </c>
      <c r="L92" s="105">
        <v>0.12121212121212099</v>
      </c>
      <c r="M92" s="104">
        <v>21601031.858100001</v>
      </c>
      <c r="N92" s="104">
        <v>0</v>
      </c>
      <c r="O92" s="104">
        <v>0</v>
      </c>
      <c r="P92" s="104">
        <v>8968604.0777599998</v>
      </c>
      <c r="Q92" s="104">
        <v>38300633</v>
      </c>
      <c r="R92" s="104">
        <v>305472</v>
      </c>
      <c r="S92" s="104">
        <v>545323</v>
      </c>
      <c r="T92" s="104">
        <v>35467362</v>
      </c>
      <c r="U92" s="104">
        <v>10840235</v>
      </c>
      <c r="V92" s="104">
        <v>23909823.101300001</v>
      </c>
      <c r="W92" s="104"/>
      <c r="X92" s="104">
        <v>22086360.793699998</v>
      </c>
      <c r="Y92" s="104"/>
      <c r="Z92" s="104">
        <v>25518451.469799999</v>
      </c>
      <c r="AA92" s="105">
        <v>90.29941666373827</v>
      </c>
      <c r="AB92" s="105">
        <v>4.0525227023137429</v>
      </c>
      <c r="AC92" s="105">
        <v>27.03</v>
      </c>
      <c r="AD92" s="105">
        <v>3.6388238064867799</v>
      </c>
      <c r="AE92" s="105">
        <v>29.051120000000001</v>
      </c>
      <c r="AF92" s="105">
        <v>58.916330000000002</v>
      </c>
      <c r="AG92" s="105">
        <v>10.344950000000001</v>
      </c>
      <c r="AH92" s="105">
        <v>24.651039999999998</v>
      </c>
      <c r="AI92" s="104">
        <v>6773</v>
      </c>
      <c r="AJ92" s="104">
        <v>20</v>
      </c>
      <c r="AK92" s="106">
        <v>46.5</v>
      </c>
      <c r="AL92" s="105">
        <v>13.333</v>
      </c>
      <c r="AM92" s="105">
        <v>0.95740248100247338</v>
      </c>
      <c r="AN92" s="105">
        <v>0.42575301244574276</v>
      </c>
      <c r="AO92" s="104">
        <v>0</v>
      </c>
      <c r="AP92" s="104">
        <v>0</v>
      </c>
      <c r="AQ92" s="105">
        <v>0.59</v>
      </c>
      <c r="AR92" s="105">
        <v>0.1662488</v>
      </c>
      <c r="AS92" s="105">
        <v>603.53477399999997</v>
      </c>
      <c r="AT92" s="105">
        <v>1389.08</v>
      </c>
      <c r="AU92" s="105">
        <v>1502.94</v>
      </c>
      <c r="AV92" s="105">
        <v>3.1548612117767298</v>
      </c>
      <c r="AW92" s="105">
        <v>2.4756200000000002</v>
      </c>
      <c r="AX92" s="106">
        <v>45.599998474121101</v>
      </c>
      <c r="AY92" s="106">
        <v>11</v>
      </c>
      <c r="AZ92" s="104">
        <v>319</v>
      </c>
      <c r="BA92" s="106">
        <v>5.4</v>
      </c>
      <c r="BB92" s="105">
        <v>1.95</v>
      </c>
      <c r="BC92" s="106">
        <v>50</v>
      </c>
      <c r="BD92" s="105">
        <v>70.832999999999998</v>
      </c>
      <c r="BE92" s="104">
        <v>11626062</v>
      </c>
      <c r="BF92" s="105">
        <v>0.54940810092838199</v>
      </c>
      <c r="BG92" s="105">
        <v>48.509998321533203</v>
      </c>
      <c r="BH92" s="104">
        <v>29421</v>
      </c>
      <c r="BI92" s="104">
        <v>211188</v>
      </c>
      <c r="BJ92" s="104">
        <v>1111500</v>
      </c>
      <c r="BK92" s="104">
        <v>162000</v>
      </c>
      <c r="BL92" s="104">
        <v>497383</v>
      </c>
      <c r="BM92" s="104">
        <v>0</v>
      </c>
      <c r="BN92" s="104">
        <v>98</v>
      </c>
      <c r="BO92" s="106">
        <v>29.4</v>
      </c>
      <c r="BP92" s="106">
        <v>5.84</v>
      </c>
      <c r="BQ92" s="106">
        <v>6</v>
      </c>
      <c r="BR92" s="105">
        <v>3.45</v>
      </c>
      <c r="BS92" s="105">
        <v>-0.31199520826339699</v>
      </c>
      <c r="BT92" s="104">
        <v>27</v>
      </c>
      <c r="BU92" s="106">
        <v>63.811470031738303</v>
      </c>
      <c r="BV92" s="105">
        <v>78.023399353027301</v>
      </c>
      <c r="BW92" s="105">
        <v>26</v>
      </c>
      <c r="BX92" s="105">
        <v>81.28</v>
      </c>
      <c r="BY92" s="104">
        <v>60000</v>
      </c>
      <c r="BZ92" s="106">
        <v>29.051120000000001</v>
      </c>
      <c r="CA92" s="106">
        <v>58.916330000000002</v>
      </c>
      <c r="CB92" s="105">
        <v>1.988</v>
      </c>
      <c r="CC92" s="104">
        <v>89</v>
      </c>
      <c r="CD92" s="105">
        <v>89</v>
      </c>
      <c r="CE92" s="105">
        <v>32</v>
      </c>
      <c r="CF92" s="105">
        <v>78</v>
      </c>
      <c r="CG92" s="105">
        <v>143.54423522949199</v>
      </c>
      <c r="CH92" s="105">
        <v>510</v>
      </c>
      <c r="CI92" s="105"/>
      <c r="CJ92" s="104">
        <v>3461.44140625</v>
      </c>
      <c r="CK92" s="104">
        <v>51393008</v>
      </c>
      <c r="CL92" s="104">
        <v>46121754</v>
      </c>
      <c r="CM92" s="104">
        <v>569140</v>
      </c>
      <c r="CN92" s="104"/>
    </row>
    <row r="93" spans="1:92" x14ac:dyDescent="0.25">
      <c r="A93" s="128" t="s">
        <v>165</v>
      </c>
      <c r="B93" s="107" t="s">
        <v>164</v>
      </c>
      <c r="C93" s="104">
        <v>0</v>
      </c>
      <c r="D93" s="104">
        <v>0</v>
      </c>
      <c r="E93" s="104" t="s">
        <v>441</v>
      </c>
      <c r="F93" s="104">
        <v>29.341999999999999</v>
      </c>
      <c r="G93" s="104">
        <v>1.359</v>
      </c>
      <c r="H93" s="104">
        <v>0</v>
      </c>
      <c r="I93" s="104">
        <v>0</v>
      </c>
      <c r="J93" s="104">
        <v>2400</v>
      </c>
      <c r="K93" s="105">
        <v>2.9000000000000001E-2</v>
      </c>
      <c r="L93" s="105" t="s">
        <v>441</v>
      </c>
      <c r="M93" s="104" t="s">
        <v>441</v>
      </c>
      <c r="N93" s="104" t="s">
        <v>441</v>
      </c>
      <c r="O93" s="104" t="s">
        <v>441</v>
      </c>
      <c r="P93" s="104" t="s">
        <v>441</v>
      </c>
      <c r="Q93" s="104">
        <v>0</v>
      </c>
      <c r="R93" s="104">
        <v>0</v>
      </c>
      <c r="S93" s="104">
        <v>0</v>
      </c>
      <c r="T93" s="104">
        <v>0</v>
      </c>
      <c r="U93" s="104">
        <v>0</v>
      </c>
      <c r="V93" s="104">
        <v>30198.472302400001</v>
      </c>
      <c r="W93" s="104"/>
      <c r="X93" s="104">
        <v>40612.1777229</v>
      </c>
      <c r="Y93" s="104"/>
      <c r="Z93" s="104">
        <v>0</v>
      </c>
      <c r="AA93" s="105">
        <v>143.02098765432098</v>
      </c>
      <c r="AB93" s="105">
        <v>2.9493492907212553</v>
      </c>
      <c r="AC93" s="105">
        <v>54.057000000000002</v>
      </c>
      <c r="AD93" s="105" t="s">
        <v>441</v>
      </c>
      <c r="AE93" s="105">
        <v>47.802889999999998</v>
      </c>
      <c r="AF93" s="105">
        <v>71.615979999999993</v>
      </c>
      <c r="AG93" s="105">
        <v>28.448820000000001</v>
      </c>
      <c r="AH93" s="105" t="s">
        <v>441</v>
      </c>
      <c r="AI93" s="104" t="s">
        <v>441</v>
      </c>
      <c r="AJ93" s="104">
        <v>80</v>
      </c>
      <c r="AK93" s="106" t="s">
        <v>441</v>
      </c>
      <c r="AL93" s="105">
        <v>12.72</v>
      </c>
      <c r="AM93" s="105">
        <v>2.7913661803693418E-3</v>
      </c>
      <c r="AN93" s="105">
        <v>9.6635843155827396E-5</v>
      </c>
      <c r="AO93" s="104">
        <v>0</v>
      </c>
      <c r="AP93" s="104">
        <v>0</v>
      </c>
      <c r="AQ93" s="105">
        <v>0.61199999999999999</v>
      </c>
      <c r="AR93" s="105" t="s">
        <v>441</v>
      </c>
      <c r="AS93" s="105">
        <v>0.23360300000000001</v>
      </c>
      <c r="AT93" s="105">
        <v>37.200000000000003</v>
      </c>
      <c r="AU93" s="105">
        <v>40.81</v>
      </c>
      <c r="AV93" s="105">
        <v>21.200262069702099</v>
      </c>
      <c r="AW93" s="105">
        <v>9.8892399999999991</v>
      </c>
      <c r="AX93" s="106">
        <v>54.599998474121101</v>
      </c>
      <c r="AY93" s="106">
        <v>14.8999996185303</v>
      </c>
      <c r="AZ93" s="104">
        <v>413</v>
      </c>
      <c r="BA93" s="106" t="s">
        <v>441</v>
      </c>
      <c r="BB93" s="105" t="s">
        <v>441</v>
      </c>
      <c r="BC93" s="106" t="s">
        <v>441</v>
      </c>
      <c r="BD93" s="105" t="s">
        <v>441</v>
      </c>
      <c r="BE93" s="104">
        <v>120007</v>
      </c>
      <c r="BF93" s="105" t="s">
        <v>441</v>
      </c>
      <c r="BG93" s="105">
        <v>37.610000610351598</v>
      </c>
      <c r="BH93" s="104">
        <v>0</v>
      </c>
      <c r="BI93" s="104">
        <v>0</v>
      </c>
      <c r="BJ93" s="104">
        <v>0</v>
      </c>
      <c r="BK93" s="215">
        <v>0</v>
      </c>
      <c r="BL93" s="215">
        <v>0</v>
      </c>
      <c r="BM93" s="215">
        <v>0</v>
      </c>
      <c r="BN93" s="104">
        <v>141</v>
      </c>
      <c r="BO93" s="106">
        <v>2.7</v>
      </c>
      <c r="BP93" s="106" t="s">
        <v>441</v>
      </c>
      <c r="BQ93" s="106" t="s">
        <v>441</v>
      </c>
      <c r="BR93" s="105" t="s">
        <v>441</v>
      </c>
      <c r="BS93" s="105">
        <v>-0.245557606220245</v>
      </c>
      <c r="BT93" s="104" t="s">
        <v>441</v>
      </c>
      <c r="BU93" s="106">
        <v>98.614570617675795</v>
      </c>
      <c r="BV93" s="105" t="s">
        <v>441</v>
      </c>
      <c r="BW93" s="105">
        <v>13.7</v>
      </c>
      <c r="BX93" s="105">
        <v>51.31</v>
      </c>
      <c r="BY93" s="104">
        <v>750</v>
      </c>
      <c r="BZ93" s="106">
        <v>47.802889999999998</v>
      </c>
      <c r="CA93" s="106">
        <v>71.615979999999993</v>
      </c>
      <c r="CB93" s="105">
        <v>2.028</v>
      </c>
      <c r="CC93" s="104">
        <v>81</v>
      </c>
      <c r="CD93" s="105">
        <v>81</v>
      </c>
      <c r="CE93" s="105">
        <v>79</v>
      </c>
      <c r="CF93" s="105">
        <v>79</v>
      </c>
      <c r="CG93" s="105">
        <v>249.84130859375</v>
      </c>
      <c r="CH93" s="105">
        <v>90</v>
      </c>
      <c r="CI93" s="105"/>
      <c r="CJ93" s="104">
        <v>2289.875</v>
      </c>
      <c r="CK93" s="104">
        <v>115847</v>
      </c>
      <c r="CL93" s="104">
        <v>112454</v>
      </c>
      <c r="CM93" s="104">
        <v>810</v>
      </c>
      <c r="CN93" s="104"/>
    </row>
    <row r="94" spans="1:92" x14ac:dyDescent="0.25">
      <c r="A94" s="128" t="s">
        <v>830</v>
      </c>
      <c r="B94" s="107" t="s">
        <v>166</v>
      </c>
      <c r="C94" s="104">
        <v>30075.864170526318</v>
      </c>
      <c r="D94" s="104">
        <v>0</v>
      </c>
      <c r="E94" s="104">
        <v>226889.234</v>
      </c>
      <c r="F94" s="104">
        <v>7.5460000000000003</v>
      </c>
      <c r="G94" s="104">
        <v>316117.54200000002</v>
      </c>
      <c r="H94" s="104">
        <v>34878.096000000005</v>
      </c>
      <c r="I94" s="104">
        <v>42671.496000000006</v>
      </c>
      <c r="J94" s="104">
        <v>609484</v>
      </c>
      <c r="K94" s="105">
        <v>0.114</v>
      </c>
      <c r="L94" s="105">
        <v>0</v>
      </c>
      <c r="M94" s="104">
        <v>0</v>
      </c>
      <c r="N94" s="104" t="s">
        <v>441</v>
      </c>
      <c r="O94" s="104" t="s">
        <v>441</v>
      </c>
      <c r="P94" s="104" t="s">
        <v>441</v>
      </c>
      <c r="Q94" s="104">
        <v>2545448</v>
      </c>
      <c r="R94" s="104">
        <v>20956424</v>
      </c>
      <c r="S94" s="104">
        <v>0</v>
      </c>
      <c r="T94" s="104">
        <v>0</v>
      </c>
      <c r="U94" s="104">
        <v>0</v>
      </c>
      <c r="V94" s="104">
        <v>2994155.5841999999</v>
      </c>
      <c r="W94" s="104"/>
      <c r="X94" s="104">
        <v>0</v>
      </c>
      <c r="Y94" s="104"/>
      <c r="Z94" s="104">
        <v>4550255.3015999999</v>
      </c>
      <c r="AA94" s="105">
        <v>212.19017523461505</v>
      </c>
      <c r="AB94" s="105">
        <v>0.82779442511481027</v>
      </c>
      <c r="AC94" s="105">
        <v>61.899000000000001</v>
      </c>
      <c r="AD94" s="105">
        <v>3.9293088662347602</v>
      </c>
      <c r="AE94" s="105">
        <v>83.158410000000003</v>
      </c>
      <c r="AF94" s="105">
        <v>94.512450000000001</v>
      </c>
      <c r="AG94" s="105">
        <v>0</v>
      </c>
      <c r="AH94" s="105" t="s">
        <v>441</v>
      </c>
      <c r="AI94" s="104" t="s">
        <v>441</v>
      </c>
      <c r="AJ94" s="104">
        <v>40</v>
      </c>
      <c r="AK94" s="106" t="s">
        <v>441</v>
      </c>
      <c r="AL94" s="105">
        <v>6.7930000000000001</v>
      </c>
      <c r="AM94" s="105">
        <v>0.29325435538847089</v>
      </c>
      <c r="AN94" s="105">
        <v>0.37478414929153864</v>
      </c>
      <c r="AO94" s="104">
        <v>0</v>
      </c>
      <c r="AP94" s="104">
        <v>0</v>
      </c>
      <c r="AQ94" s="105" t="s">
        <v>441</v>
      </c>
      <c r="AR94" s="105" t="s">
        <v>441</v>
      </c>
      <c r="AS94" s="105">
        <v>96.788324000000003</v>
      </c>
      <c r="AT94" s="105">
        <v>25.75</v>
      </c>
      <c r="AU94" s="105">
        <v>19.38</v>
      </c>
      <c r="AV94" s="105" t="s">
        <v>441</v>
      </c>
      <c r="AW94" s="105" t="s">
        <v>441</v>
      </c>
      <c r="AX94" s="106">
        <v>19</v>
      </c>
      <c r="AY94" s="106">
        <v>15.199999809265099</v>
      </c>
      <c r="AZ94" s="104">
        <v>513</v>
      </c>
      <c r="BA94" s="106" t="s">
        <v>441</v>
      </c>
      <c r="BB94" s="105" t="s">
        <v>441</v>
      </c>
      <c r="BC94" s="106">
        <v>0</v>
      </c>
      <c r="BD94" s="105">
        <v>0.219</v>
      </c>
      <c r="BE94" s="104">
        <v>5554958</v>
      </c>
      <c r="BF94" s="105">
        <v>0.46086053980966202</v>
      </c>
      <c r="BG94" s="105" t="s">
        <v>441</v>
      </c>
      <c r="BH94" s="104">
        <v>126574</v>
      </c>
      <c r="BI94" s="104">
        <v>595066</v>
      </c>
      <c r="BJ94" s="104">
        <v>331967</v>
      </c>
      <c r="BK94" s="215">
        <v>0</v>
      </c>
      <c r="BL94" s="215">
        <v>0</v>
      </c>
      <c r="BM94" s="215">
        <v>0</v>
      </c>
      <c r="BN94" s="104">
        <v>84</v>
      </c>
      <c r="BO94" s="106">
        <v>47.8</v>
      </c>
      <c r="BP94" s="106" t="s">
        <v>441</v>
      </c>
      <c r="BQ94" s="106" t="s">
        <v>441</v>
      </c>
      <c r="BR94" s="105" t="s">
        <v>441</v>
      </c>
      <c r="BS94" s="105">
        <v>-1.69457995891571</v>
      </c>
      <c r="BT94" s="104">
        <v>14</v>
      </c>
      <c r="BU94" s="106">
        <v>43.871177673339801</v>
      </c>
      <c r="BV94" s="105">
        <v>99.999237060546903</v>
      </c>
      <c r="BW94" s="105" t="s">
        <v>441</v>
      </c>
      <c r="BX94" s="105">
        <v>14.26</v>
      </c>
      <c r="BY94" s="104">
        <v>35000</v>
      </c>
      <c r="BZ94" s="106">
        <v>83.158410000000003</v>
      </c>
      <c r="CA94" s="106">
        <v>94.512450000000001</v>
      </c>
      <c r="CB94" s="105">
        <v>36.744999999999997</v>
      </c>
      <c r="CC94" s="104">
        <v>99</v>
      </c>
      <c r="CD94" s="105">
        <v>96</v>
      </c>
      <c r="CE94" s="105">
        <v>98</v>
      </c>
      <c r="CF94" s="105" t="s">
        <v>441</v>
      </c>
      <c r="CG94" s="105" t="s">
        <v>441</v>
      </c>
      <c r="CH94" s="105">
        <v>82</v>
      </c>
      <c r="CI94" s="105"/>
      <c r="CJ94" s="104">
        <v>1700</v>
      </c>
      <c r="CK94" s="104">
        <v>25549820</v>
      </c>
      <c r="CL94" s="104">
        <v>25059533</v>
      </c>
      <c r="CM94" s="104">
        <v>120410</v>
      </c>
      <c r="CN94" s="104"/>
    </row>
    <row r="95" spans="1:92" x14ac:dyDescent="0.25">
      <c r="A95" s="128" t="s">
        <v>834</v>
      </c>
      <c r="B95" s="107" t="s">
        <v>297</v>
      </c>
      <c r="C95" s="104">
        <v>95905.189661684213</v>
      </c>
      <c r="D95" s="104">
        <v>0</v>
      </c>
      <c r="E95" s="104">
        <v>70014.602500000008</v>
      </c>
      <c r="F95" s="104">
        <v>388.05399999999997</v>
      </c>
      <c r="G95" s="104">
        <v>954695.19100000011</v>
      </c>
      <c r="H95" s="104">
        <v>254283.95199999999</v>
      </c>
      <c r="I95" s="104">
        <v>60684.62000000001</v>
      </c>
      <c r="J95" s="104">
        <v>0</v>
      </c>
      <c r="K95" s="105">
        <v>2.9000000000000001E-2</v>
      </c>
      <c r="L95" s="105">
        <v>0</v>
      </c>
      <c r="M95" s="104">
        <v>0</v>
      </c>
      <c r="N95" s="104" t="s">
        <v>441</v>
      </c>
      <c r="O95" s="104" t="s">
        <v>441</v>
      </c>
      <c r="P95" s="104" t="s">
        <v>441</v>
      </c>
      <c r="Q95" s="104">
        <v>1243646</v>
      </c>
      <c r="R95" s="104">
        <v>2258641</v>
      </c>
      <c r="S95" s="104">
        <v>0</v>
      </c>
      <c r="T95" s="104">
        <v>0</v>
      </c>
      <c r="U95" s="104">
        <v>587</v>
      </c>
      <c r="V95" s="104">
        <v>7773410.2447300004</v>
      </c>
      <c r="W95" s="104"/>
      <c r="X95" s="104">
        <v>12756484.837200001</v>
      </c>
      <c r="Y95" s="104"/>
      <c r="Z95" s="104">
        <v>45636074.275300004</v>
      </c>
      <c r="AA95" s="105">
        <v>529.65210363268136</v>
      </c>
      <c r="AB95" s="105">
        <v>0.27393816875740201</v>
      </c>
      <c r="AC95" s="105">
        <v>81.459000000000003</v>
      </c>
      <c r="AD95" s="105">
        <v>0</v>
      </c>
      <c r="AE95" s="105">
        <v>100</v>
      </c>
      <c r="AF95" s="105">
        <v>99.787649999999999</v>
      </c>
      <c r="AG95" s="105">
        <v>0</v>
      </c>
      <c r="AH95" s="105" t="s">
        <v>441</v>
      </c>
      <c r="AI95" s="104">
        <v>19321</v>
      </c>
      <c r="AJ95" s="104">
        <v>100</v>
      </c>
      <c r="AK95" s="106" t="s">
        <v>441</v>
      </c>
      <c r="AL95" s="105">
        <v>3.8450000000000002</v>
      </c>
      <c r="AM95" s="105">
        <v>0.1972894873490007</v>
      </c>
      <c r="AN95" s="105">
        <v>3.5193940447481684E-2</v>
      </c>
      <c r="AO95" s="104">
        <v>0</v>
      </c>
      <c r="AP95" s="104">
        <v>0</v>
      </c>
      <c r="AQ95" s="105">
        <v>0.90300000000000002</v>
      </c>
      <c r="AR95" s="105" t="s">
        <v>441</v>
      </c>
      <c r="AS95" s="105">
        <v>0.76786500000000002</v>
      </c>
      <c r="AT95" s="105">
        <v>0</v>
      </c>
      <c r="AU95" s="105">
        <v>0</v>
      </c>
      <c r="AV95" s="105" t="s">
        <v>441</v>
      </c>
      <c r="AW95" s="105">
        <v>0.40660000000000002</v>
      </c>
      <c r="AX95" s="106">
        <v>3.2999999523162802</v>
      </c>
      <c r="AY95" s="106">
        <v>0.60000002384185802</v>
      </c>
      <c r="AZ95" s="104">
        <v>70</v>
      </c>
      <c r="BA95" s="106" t="s">
        <v>441</v>
      </c>
      <c r="BB95" s="105" t="s">
        <v>441</v>
      </c>
      <c r="BC95" s="106">
        <v>0</v>
      </c>
      <c r="BD95" s="105">
        <v>0.122</v>
      </c>
      <c r="BE95" s="104">
        <v>3</v>
      </c>
      <c r="BF95" s="105">
        <v>6.3080913720819906E-2</v>
      </c>
      <c r="BG95" s="105" t="s">
        <v>441</v>
      </c>
      <c r="BH95" s="104">
        <v>5057</v>
      </c>
      <c r="BI95" s="104">
        <v>0</v>
      </c>
      <c r="BJ95" s="104">
        <v>3035</v>
      </c>
      <c r="BK95" s="104">
        <v>0</v>
      </c>
      <c r="BL95" s="104">
        <v>22739</v>
      </c>
      <c r="BM95" s="104">
        <v>0</v>
      </c>
      <c r="BN95" s="104">
        <v>135</v>
      </c>
      <c r="BO95" s="106">
        <v>2.4</v>
      </c>
      <c r="BP95" s="106">
        <v>1.85</v>
      </c>
      <c r="BQ95" s="106">
        <v>9.1</v>
      </c>
      <c r="BR95" s="105">
        <v>4.4000000000000004</v>
      </c>
      <c r="BS95" s="105">
        <v>1.08247601985931</v>
      </c>
      <c r="BT95" s="104">
        <v>57</v>
      </c>
      <c r="BU95" s="106">
        <v>100</v>
      </c>
      <c r="BV95" s="105">
        <v>97.9659423828125</v>
      </c>
      <c r="BW95" s="105">
        <v>92.8</v>
      </c>
      <c r="BX95" s="105">
        <v>122.65</v>
      </c>
      <c r="BY95" s="104">
        <v>100000</v>
      </c>
      <c r="BZ95" s="106">
        <v>100</v>
      </c>
      <c r="CA95" s="106">
        <v>99.787649999999999</v>
      </c>
      <c r="CB95" s="105">
        <v>23.661000000000001</v>
      </c>
      <c r="CC95" s="104">
        <v>98</v>
      </c>
      <c r="CD95" s="105">
        <v>98</v>
      </c>
      <c r="CE95" s="105">
        <v>97</v>
      </c>
      <c r="CF95" s="105">
        <v>98</v>
      </c>
      <c r="CG95" s="105">
        <v>2711.73828125</v>
      </c>
      <c r="CH95" s="105">
        <v>11</v>
      </c>
      <c r="CI95" s="105"/>
      <c r="CJ95" s="104">
        <v>40479.34765625</v>
      </c>
      <c r="CK95" s="104">
        <v>51635256</v>
      </c>
      <c r="CL95" s="104">
        <v>50288979</v>
      </c>
      <c r="CM95" s="104">
        <v>97100</v>
      </c>
      <c r="CN95" s="104"/>
    </row>
    <row r="96" spans="1:92" x14ac:dyDescent="0.25">
      <c r="A96" s="128" t="s">
        <v>168</v>
      </c>
      <c r="B96" s="107" t="s">
        <v>167</v>
      </c>
      <c r="C96" s="104">
        <v>16.402699977178948</v>
      </c>
      <c r="D96" s="104">
        <v>0</v>
      </c>
      <c r="E96" s="104">
        <v>833.48200000000008</v>
      </c>
      <c r="F96" s="104">
        <v>0</v>
      </c>
      <c r="G96" s="104">
        <v>0</v>
      </c>
      <c r="H96" s="104">
        <v>0</v>
      </c>
      <c r="I96" s="104">
        <v>0</v>
      </c>
      <c r="J96" s="104">
        <v>0</v>
      </c>
      <c r="K96" s="105">
        <v>0</v>
      </c>
      <c r="L96" s="105">
        <v>0.18181818181818199</v>
      </c>
      <c r="M96" s="104">
        <v>6196.2720493400002</v>
      </c>
      <c r="N96" s="104" t="s">
        <v>441</v>
      </c>
      <c r="O96" s="104" t="s">
        <v>441</v>
      </c>
      <c r="P96" s="104" t="s">
        <v>441</v>
      </c>
      <c r="Q96" s="104">
        <v>0</v>
      </c>
      <c r="R96" s="104">
        <v>0</v>
      </c>
      <c r="S96" s="104">
        <v>0</v>
      </c>
      <c r="T96" s="104">
        <v>0</v>
      </c>
      <c r="U96" s="104">
        <v>0</v>
      </c>
      <c r="V96" s="104">
        <v>2354160.9753</v>
      </c>
      <c r="W96" s="104"/>
      <c r="X96" s="104">
        <v>2362375.8508100002</v>
      </c>
      <c r="Y96" s="104"/>
      <c r="Z96" s="104">
        <v>0</v>
      </c>
      <c r="AA96" s="105">
        <v>232.17222222222222</v>
      </c>
      <c r="AB96" s="105">
        <v>1.9824395305341413</v>
      </c>
      <c r="AC96" s="105">
        <v>100</v>
      </c>
      <c r="AD96" s="105" t="s">
        <v>441</v>
      </c>
      <c r="AE96" s="105">
        <v>100</v>
      </c>
      <c r="AF96" s="105">
        <v>100</v>
      </c>
      <c r="AG96" s="105">
        <v>0</v>
      </c>
      <c r="AH96" s="105" t="s">
        <v>441</v>
      </c>
      <c r="AI96" s="104">
        <v>614</v>
      </c>
      <c r="AJ96" s="104">
        <v>80</v>
      </c>
      <c r="AK96" s="106" t="s">
        <v>441</v>
      </c>
      <c r="AL96" s="105">
        <v>7.0609999999999999</v>
      </c>
      <c r="AM96" s="105">
        <v>5.6167470957908291E-2</v>
      </c>
      <c r="AN96" s="105">
        <v>1.3661164307103639E-2</v>
      </c>
      <c r="AO96" s="104">
        <v>0</v>
      </c>
      <c r="AP96" s="104">
        <v>0</v>
      </c>
      <c r="AQ96" s="105">
        <v>0.80300000000000005</v>
      </c>
      <c r="AR96" s="105" t="s">
        <v>441</v>
      </c>
      <c r="AS96" s="105">
        <v>-1.876844</v>
      </c>
      <c r="AT96" s="105">
        <v>0</v>
      </c>
      <c r="AU96" s="105">
        <v>0</v>
      </c>
      <c r="AV96" s="105" t="s">
        <v>441</v>
      </c>
      <c r="AW96" s="105">
        <v>1.9109999999999999E-2</v>
      </c>
      <c r="AX96" s="106">
        <v>8.1000003814697301</v>
      </c>
      <c r="AY96" s="106">
        <v>3</v>
      </c>
      <c r="AZ96" s="104">
        <v>27</v>
      </c>
      <c r="BA96" s="106">
        <v>0.1</v>
      </c>
      <c r="BB96" s="105">
        <v>0.09</v>
      </c>
      <c r="BC96" s="106" t="s">
        <v>441</v>
      </c>
      <c r="BD96" s="105" t="s">
        <v>441</v>
      </c>
      <c r="BE96" s="104">
        <v>6</v>
      </c>
      <c r="BF96" s="105">
        <v>0.26968048942474399</v>
      </c>
      <c r="BG96" s="105" t="s">
        <v>441</v>
      </c>
      <c r="BH96" s="104">
        <v>0</v>
      </c>
      <c r="BI96" s="104">
        <v>0</v>
      </c>
      <c r="BJ96" s="104">
        <v>0</v>
      </c>
      <c r="BK96" s="104">
        <v>0</v>
      </c>
      <c r="BL96" s="104">
        <v>1654</v>
      </c>
      <c r="BM96" s="104">
        <v>0</v>
      </c>
      <c r="BN96" s="104">
        <v>136</v>
      </c>
      <c r="BO96" s="106">
        <v>2.8</v>
      </c>
      <c r="BP96" s="106">
        <v>2.6</v>
      </c>
      <c r="BQ96" s="106">
        <v>3.7</v>
      </c>
      <c r="BR96" s="105" t="s">
        <v>441</v>
      </c>
      <c r="BS96" s="105">
        <v>-0.16656309366226199</v>
      </c>
      <c r="BT96" s="104">
        <v>41</v>
      </c>
      <c r="BU96" s="106">
        <v>100</v>
      </c>
      <c r="BV96" s="105">
        <v>96.056472778320298</v>
      </c>
      <c r="BW96" s="105">
        <v>78.400000000000006</v>
      </c>
      <c r="BX96" s="105">
        <v>146.55000000000001</v>
      </c>
      <c r="BY96" s="104">
        <v>9300</v>
      </c>
      <c r="BZ96" s="106">
        <v>100</v>
      </c>
      <c r="CA96" s="106">
        <v>100</v>
      </c>
      <c r="CB96" s="105">
        <v>25.789000000000001</v>
      </c>
      <c r="CC96" s="104">
        <v>99</v>
      </c>
      <c r="CD96" s="105">
        <v>99</v>
      </c>
      <c r="CE96" s="105">
        <v>96</v>
      </c>
      <c r="CF96" s="105">
        <v>99</v>
      </c>
      <c r="CG96" s="105">
        <v>2899.26025390625</v>
      </c>
      <c r="CH96" s="105">
        <v>4</v>
      </c>
      <c r="CI96" s="105"/>
      <c r="CJ96" s="104">
        <v>73704.59375</v>
      </c>
      <c r="CK96" s="104">
        <v>4137309</v>
      </c>
      <c r="CL96" s="104">
        <v>3893518</v>
      </c>
      <c r="CM96" s="104">
        <v>17820</v>
      </c>
      <c r="CN96" s="104"/>
    </row>
    <row r="97" spans="1:92" x14ac:dyDescent="0.25">
      <c r="A97" s="128" t="s">
        <v>170</v>
      </c>
      <c r="B97" s="107" t="s">
        <v>169</v>
      </c>
      <c r="C97" s="104">
        <v>12208.036158421053</v>
      </c>
      <c r="D97" s="104">
        <v>4062.6710431789475</v>
      </c>
      <c r="E97" s="104">
        <v>39314.786500000002</v>
      </c>
      <c r="F97" s="104">
        <v>0</v>
      </c>
      <c r="G97" s="104">
        <v>0</v>
      </c>
      <c r="H97" s="104">
        <v>0</v>
      </c>
      <c r="I97" s="104">
        <v>0</v>
      </c>
      <c r="J97" s="104">
        <v>57142</v>
      </c>
      <c r="K97" s="105">
        <v>2.9000000000000001E-2</v>
      </c>
      <c r="L97" s="105">
        <v>0.27272727272727298</v>
      </c>
      <c r="M97" s="104">
        <v>5095785.4396599997</v>
      </c>
      <c r="N97" s="104" t="s">
        <v>441</v>
      </c>
      <c r="O97" s="104" t="s">
        <v>441</v>
      </c>
      <c r="P97" s="104" t="s">
        <v>441</v>
      </c>
      <c r="Q97" s="104">
        <v>2643863</v>
      </c>
      <c r="R97" s="104">
        <v>0</v>
      </c>
      <c r="S97" s="104">
        <v>0</v>
      </c>
      <c r="T97" s="104">
        <v>0</v>
      </c>
      <c r="U97" s="104">
        <v>0</v>
      </c>
      <c r="V97" s="104">
        <v>5827.2752416100002</v>
      </c>
      <c r="W97" s="104"/>
      <c r="X97" s="104">
        <v>0</v>
      </c>
      <c r="Y97" s="104"/>
      <c r="Z97" s="104">
        <v>0</v>
      </c>
      <c r="AA97" s="105">
        <v>32.929092805005212</v>
      </c>
      <c r="AB97" s="105">
        <v>2.4754900666646265</v>
      </c>
      <c r="AC97" s="105">
        <v>36.350999999999999</v>
      </c>
      <c r="AD97" s="105">
        <v>4.2144782030305201</v>
      </c>
      <c r="AE97" s="105">
        <v>96.507069999999999</v>
      </c>
      <c r="AF97" s="105">
        <v>87.4559</v>
      </c>
      <c r="AG97" s="105">
        <v>0</v>
      </c>
      <c r="AH97" s="105">
        <v>89.220399999999998</v>
      </c>
      <c r="AI97" s="104">
        <v>5327</v>
      </c>
      <c r="AJ97" s="104">
        <v>40</v>
      </c>
      <c r="AK97" s="106">
        <v>9.6999999999999993</v>
      </c>
      <c r="AL97" s="105">
        <v>12.042</v>
      </c>
      <c r="AM97" s="105">
        <v>0.7027589266453893</v>
      </c>
      <c r="AN97" s="105">
        <v>0.14878213159792628</v>
      </c>
      <c r="AO97" s="104">
        <v>0</v>
      </c>
      <c r="AP97" s="104">
        <v>0</v>
      </c>
      <c r="AQ97" s="105">
        <v>0.67200000000000004</v>
      </c>
      <c r="AR97" s="105">
        <v>7.9042999999999995E-3</v>
      </c>
      <c r="AS97" s="105">
        <v>0.65359900000000004</v>
      </c>
      <c r="AT97" s="105">
        <v>121.4</v>
      </c>
      <c r="AU97" s="105">
        <v>158.54</v>
      </c>
      <c r="AV97" s="105">
        <v>6.27695608139038</v>
      </c>
      <c r="AW97" s="105">
        <v>32.860059999999997</v>
      </c>
      <c r="AX97" s="106">
        <v>20</v>
      </c>
      <c r="AY97" s="106">
        <v>2.7999999523162802</v>
      </c>
      <c r="AZ97" s="104">
        <v>144</v>
      </c>
      <c r="BA97" s="106">
        <v>0.2</v>
      </c>
      <c r="BB97" s="105">
        <v>0.17</v>
      </c>
      <c r="BC97" s="106">
        <v>0</v>
      </c>
      <c r="BD97" s="105">
        <v>0</v>
      </c>
      <c r="BE97" s="104">
        <v>113625</v>
      </c>
      <c r="BF97" s="105">
        <v>0.392110616256164</v>
      </c>
      <c r="BG97" s="105">
        <v>27.3</v>
      </c>
      <c r="BH97" s="104">
        <v>5055</v>
      </c>
      <c r="BI97" s="104">
        <v>0</v>
      </c>
      <c r="BJ97" s="104">
        <v>0</v>
      </c>
      <c r="BK97" s="104">
        <v>0</v>
      </c>
      <c r="BL97" s="104">
        <v>442</v>
      </c>
      <c r="BM97" s="104">
        <v>0</v>
      </c>
      <c r="BN97" s="104">
        <v>120</v>
      </c>
      <c r="BO97" s="106">
        <v>7.1</v>
      </c>
      <c r="BP97" s="106" t="s">
        <v>441</v>
      </c>
      <c r="BQ97" s="106" t="s">
        <v>441</v>
      </c>
      <c r="BR97" s="105">
        <v>3.5333333333333328</v>
      </c>
      <c r="BS97" s="105">
        <v>-0.71444022655487105</v>
      </c>
      <c r="BT97" s="104">
        <v>29</v>
      </c>
      <c r="BU97" s="106">
        <v>100</v>
      </c>
      <c r="BV97" s="105">
        <v>99.501319885253906</v>
      </c>
      <c r="BW97" s="105">
        <v>34.5</v>
      </c>
      <c r="BX97" s="105">
        <v>131.38</v>
      </c>
      <c r="BY97" s="104">
        <v>38000</v>
      </c>
      <c r="BZ97" s="106">
        <v>96.507069999999999</v>
      </c>
      <c r="CA97" s="106">
        <v>87.4559</v>
      </c>
      <c r="CB97" s="105">
        <v>18.760000000000002</v>
      </c>
      <c r="CC97" s="104">
        <v>95</v>
      </c>
      <c r="CD97" s="105">
        <v>96</v>
      </c>
      <c r="CE97" s="105">
        <v>98</v>
      </c>
      <c r="CF97" s="105" t="s">
        <v>441</v>
      </c>
      <c r="CG97" s="105">
        <v>240.22660827636699</v>
      </c>
      <c r="CH97" s="105">
        <v>76</v>
      </c>
      <c r="CI97" s="105"/>
      <c r="CJ97" s="104">
        <v>3877.85791015625</v>
      </c>
      <c r="CK97" s="104">
        <v>6315800</v>
      </c>
      <c r="CL97" s="104">
        <v>5798817</v>
      </c>
      <c r="CM97" s="104">
        <v>191800</v>
      </c>
      <c r="CN97" s="104"/>
    </row>
    <row r="98" spans="1:92" x14ac:dyDescent="0.25">
      <c r="A98" s="128" t="s">
        <v>833</v>
      </c>
      <c r="B98" s="107" t="s">
        <v>171</v>
      </c>
      <c r="C98" s="104">
        <v>3983.0479905894736</v>
      </c>
      <c r="D98" s="104">
        <v>25.582282987789476</v>
      </c>
      <c r="E98" s="104">
        <v>104635.27249999998</v>
      </c>
      <c r="F98" s="104">
        <v>0</v>
      </c>
      <c r="G98" s="104">
        <v>60088.925000000003</v>
      </c>
      <c r="H98" s="104">
        <v>3220.3155000000002</v>
      </c>
      <c r="I98" s="104">
        <v>0</v>
      </c>
      <c r="J98" s="104">
        <v>21428</v>
      </c>
      <c r="K98" s="105">
        <v>0.114</v>
      </c>
      <c r="L98" s="105">
        <v>0</v>
      </c>
      <c r="M98" s="104">
        <v>3425613.5869900002</v>
      </c>
      <c r="N98" s="104" t="s">
        <v>441</v>
      </c>
      <c r="O98" s="104" t="s">
        <v>441</v>
      </c>
      <c r="P98" s="104" t="s">
        <v>441</v>
      </c>
      <c r="Q98" s="104">
        <v>1727128</v>
      </c>
      <c r="R98" s="104">
        <v>399538</v>
      </c>
      <c r="S98" s="104">
        <v>1507414</v>
      </c>
      <c r="T98" s="104">
        <v>3992475</v>
      </c>
      <c r="U98" s="104">
        <v>5051349</v>
      </c>
      <c r="V98" s="104">
        <v>4237594.91854</v>
      </c>
      <c r="W98" s="104"/>
      <c r="X98" s="104">
        <v>6592033.7210299997</v>
      </c>
      <c r="Y98" s="104"/>
      <c r="Z98" s="104">
        <v>0</v>
      </c>
      <c r="AA98" s="105">
        <v>30.595784228769496</v>
      </c>
      <c r="AB98" s="105">
        <v>3.3816736790394897</v>
      </c>
      <c r="AC98" s="105">
        <v>35.003999999999998</v>
      </c>
      <c r="AD98" s="105" t="s">
        <v>441</v>
      </c>
      <c r="AE98" s="105">
        <v>74.459409999999991</v>
      </c>
      <c r="AF98" s="105">
        <v>82.061899999999994</v>
      </c>
      <c r="AG98" s="105">
        <v>20.684080000000002</v>
      </c>
      <c r="AH98" s="105">
        <v>49.83916</v>
      </c>
      <c r="AI98" s="104">
        <v>1701</v>
      </c>
      <c r="AJ98" s="104">
        <v>40</v>
      </c>
      <c r="AK98" s="106">
        <v>20.8</v>
      </c>
      <c r="AL98" s="105">
        <v>11.079000000000001</v>
      </c>
      <c r="AM98" s="105">
        <v>0.37193133045839033</v>
      </c>
      <c r="AN98" s="105">
        <v>5.0738319670417004E-2</v>
      </c>
      <c r="AO98" s="104">
        <v>0</v>
      </c>
      <c r="AP98" s="104">
        <v>0</v>
      </c>
      <c r="AQ98" s="105">
        <v>0.60099999999999998</v>
      </c>
      <c r="AR98" s="105">
        <v>0.18592</v>
      </c>
      <c r="AS98" s="105">
        <v>14.913633000000001</v>
      </c>
      <c r="AT98" s="105">
        <v>246.23</v>
      </c>
      <c r="AU98" s="105">
        <v>291.48</v>
      </c>
      <c r="AV98" s="105">
        <v>2.98134064674377</v>
      </c>
      <c r="AW98" s="105">
        <v>1.49976</v>
      </c>
      <c r="AX98" s="106">
        <v>63.400001525878899</v>
      </c>
      <c r="AY98" s="106">
        <v>26.5</v>
      </c>
      <c r="AZ98" s="104">
        <v>168</v>
      </c>
      <c r="BA98" s="106">
        <v>0.3</v>
      </c>
      <c r="BB98" s="105" t="s">
        <v>441</v>
      </c>
      <c r="BC98" s="106">
        <v>10</v>
      </c>
      <c r="BD98" s="105">
        <v>5.8040000000000003</v>
      </c>
      <c r="BE98" s="104">
        <v>1953002</v>
      </c>
      <c r="BF98" s="105">
        <v>0.46750018600873999</v>
      </c>
      <c r="BG98" s="105">
        <v>37.889999389648402</v>
      </c>
      <c r="BH98" s="104">
        <v>0</v>
      </c>
      <c r="BI98" s="104">
        <v>748245</v>
      </c>
      <c r="BJ98" s="104">
        <v>0</v>
      </c>
      <c r="BK98" s="104">
        <v>0</v>
      </c>
      <c r="BL98" s="104">
        <v>0</v>
      </c>
      <c r="BM98" s="104">
        <v>0</v>
      </c>
      <c r="BN98" s="104">
        <v>106</v>
      </c>
      <c r="BO98" s="106">
        <v>16.5</v>
      </c>
      <c r="BP98" s="106">
        <v>8.6199999999999992</v>
      </c>
      <c r="BQ98" s="106">
        <v>3.6</v>
      </c>
      <c r="BR98" s="105">
        <v>2.5666666666666669</v>
      </c>
      <c r="BS98" s="105">
        <v>-0.35872828960418701</v>
      </c>
      <c r="BT98" s="104">
        <v>29</v>
      </c>
      <c r="BU98" s="106">
        <v>93.599998474121094</v>
      </c>
      <c r="BV98" s="105">
        <v>79.867462158203097</v>
      </c>
      <c r="BW98" s="105">
        <v>21.9</v>
      </c>
      <c r="BX98" s="105">
        <v>55.39</v>
      </c>
      <c r="BY98" s="104">
        <v>25000</v>
      </c>
      <c r="BZ98" s="106">
        <v>74.459409999999991</v>
      </c>
      <c r="CA98" s="106">
        <v>82.061899999999994</v>
      </c>
      <c r="CB98" s="105">
        <v>4.9969999999999999</v>
      </c>
      <c r="CC98" s="104">
        <v>82</v>
      </c>
      <c r="CD98" s="105">
        <v>82</v>
      </c>
      <c r="CE98" s="105" t="s">
        <v>441</v>
      </c>
      <c r="CF98" s="105">
        <v>78</v>
      </c>
      <c r="CG98" s="105">
        <v>154.62945556640599</v>
      </c>
      <c r="CH98" s="105">
        <v>197</v>
      </c>
      <c r="CI98" s="105"/>
      <c r="CJ98" s="104">
        <v>7441.27978515625</v>
      </c>
      <c r="CK98" s="104">
        <v>7061507</v>
      </c>
      <c r="CL98" s="104">
        <v>6826954</v>
      </c>
      <c r="CM98" s="104">
        <v>230800</v>
      </c>
      <c r="CN98" s="104"/>
    </row>
    <row r="99" spans="1:92" x14ac:dyDescent="0.25">
      <c r="A99" s="128" t="s">
        <v>378</v>
      </c>
      <c r="B99" s="107" t="s">
        <v>172</v>
      </c>
      <c r="C99" s="104">
        <v>0</v>
      </c>
      <c r="D99" s="104">
        <v>0</v>
      </c>
      <c r="E99" s="104">
        <v>20950.146500000003</v>
      </c>
      <c r="F99" s="104">
        <v>0</v>
      </c>
      <c r="G99" s="104">
        <v>0</v>
      </c>
      <c r="H99" s="104">
        <v>0</v>
      </c>
      <c r="I99" s="104">
        <v>0</v>
      </c>
      <c r="J99" s="104">
        <v>0</v>
      </c>
      <c r="K99" s="105">
        <v>0</v>
      </c>
      <c r="L99" s="105">
        <v>0.12121212121212099</v>
      </c>
      <c r="M99" s="104">
        <v>0</v>
      </c>
      <c r="N99" s="104" t="s">
        <v>441</v>
      </c>
      <c r="O99" s="104" t="s">
        <v>441</v>
      </c>
      <c r="P99" s="104" t="s">
        <v>441</v>
      </c>
      <c r="Q99" s="104">
        <v>0</v>
      </c>
      <c r="R99" s="104">
        <v>0</v>
      </c>
      <c r="S99" s="104">
        <v>0</v>
      </c>
      <c r="T99" s="104">
        <v>0</v>
      </c>
      <c r="U99" s="104">
        <v>0</v>
      </c>
      <c r="V99" s="104">
        <v>0</v>
      </c>
      <c r="W99" s="104"/>
      <c r="X99" s="104">
        <v>0</v>
      </c>
      <c r="Y99" s="104"/>
      <c r="Z99" s="104">
        <v>1573881.62748</v>
      </c>
      <c r="AA99" s="105">
        <v>30.983306529430685</v>
      </c>
      <c r="AB99" s="105">
        <v>-0.71355980954650311</v>
      </c>
      <c r="AC99" s="105">
        <v>68.141999999999996</v>
      </c>
      <c r="AD99" s="105">
        <v>4.9553129305102495</v>
      </c>
      <c r="AE99" s="105">
        <v>92.148259999999993</v>
      </c>
      <c r="AF99" s="105">
        <v>98.626180000000005</v>
      </c>
      <c r="AG99" s="105">
        <v>0</v>
      </c>
      <c r="AH99" s="105" t="s">
        <v>441</v>
      </c>
      <c r="AI99" s="104">
        <v>1931</v>
      </c>
      <c r="AJ99" s="104">
        <v>80</v>
      </c>
      <c r="AK99" s="106" t="s">
        <v>441</v>
      </c>
      <c r="AL99" s="105">
        <v>5.9009999999999998</v>
      </c>
      <c r="AM99" s="105">
        <v>5.0152465078926707E-3</v>
      </c>
      <c r="AN99" s="105">
        <v>2.5813351206402115E-3</v>
      </c>
      <c r="AO99" s="104">
        <v>0</v>
      </c>
      <c r="AP99" s="104">
        <v>0</v>
      </c>
      <c r="AQ99" s="105">
        <v>0.84699999999999998</v>
      </c>
      <c r="AR99" s="105" t="s">
        <v>441</v>
      </c>
      <c r="AS99" s="105">
        <v>1.5252999999999999E-2</v>
      </c>
      <c r="AT99" s="105">
        <v>0</v>
      </c>
      <c r="AU99" s="105">
        <v>0</v>
      </c>
      <c r="AV99" s="105" t="s">
        <v>441</v>
      </c>
      <c r="AW99" s="105">
        <v>4.1529299999999996</v>
      </c>
      <c r="AX99" s="106">
        <v>4.1999998092651403</v>
      </c>
      <c r="AY99" s="106" t="s">
        <v>441</v>
      </c>
      <c r="AZ99" s="104">
        <v>32</v>
      </c>
      <c r="BA99" s="106">
        <v>0.7</v>
      </c>
      <c r="BB99" s="105" t="s">
        <v>441</v>
      </c>
      <c r="BC99" s="106" t="s">
        <v>441</v>
      </c>
      <c r="BD99" s="105" t="s">
        <v>441</v>
      </c>
      <c r="BE99" s="104">
        <v>19</v>
      </c>
      <c r="BF99" s="105">
        <v>0.195892193877691</v>
      </c>
      <c r="BG99" s="105">
        <v>35.4799995422363</v>
      </c>
      <c r="BH99" s="104">
        <v>0</v>
      </c>
      <c r="BI99" s="104">
        <v>0</v>
      </c>
      <c r="BJ99" s="104">
        <v>0</v>
      </c>
      <c r="BK99" s="104">
        <v>0</v>
      </c>
      <c r="BL99" s="104">
        <v>728</v>
      </c>
      <c r="BM99" s="104">
        <v>0</v>
      </c>
      <c r="BN99" s="104">
        <v>130</v>
      </c>
      <c r="BO99" s="106">
        <v>2.4</v>
      </c>
      <c r="BP99" s="106">
        <v>2.86</v>
      </c>
      <c r="BQ99" s="106">
        <v>7.9</v>
      </c>
      <c r="BR99" s="105" t="s">
        <v>441</v>
      </c>
      <c r="BS99" s="105">
        <v>0.90478527545928999</v>
      </c>
      <c r="BT99" s="104">
        <v>58</v>
      </c>
      <c r="BU99" s="106">
        <v>100</v>
      </c>
      <c r="BV99" s="105">
        <v>99.892692565917997</v>
      </c>
      <c r="BW99" s="105">
        <v>79.8</v>
      </c>
      <c r="BX99" s="105">
        <v>131.16</v>
      </c>
      <c r="BY99" s="104">
        <v>56000</v>
      </c>
      <c r="BZ99" s="106">
        <v>92.148259999999993</v>
      </c>
      <c r="CA99" s="106">
        <v>98.626180000000005</v>
      </c>
      <c r="CB99" s="105">
        <v>31.946000000000002</v>
      </c>
      <c r="CC99" s="104">
        <v>96</v>
      </c>
      <c r="CD99" s="105">
        <v>98</v>
      </c>
      <c r="CE99" s="105">
        <v>89</v>
      </c>
      <c r="CF99" s="105">
        <v>82</v>
      </c>
      <c r="CG99" s="105">
        <v>1589.69201660156</v>
      </c>
      <c r="CH99" s="105">
        <v>18</v>
      </c>
      <c r="CI99" s="105"/>
      <c r="CJ99" s="104">
        <v>27598.328125</v>
      </c>
      <c r="CK99" s="104">
        <v>1926542</v>
      </c>
      <c r="CL99" s="104">
        <v>1971478</v>
      </c>
      <c r="CM99" s="104">
        <v>62200</v>
      </c>
      <c r="CN99" s="104"/>
    </row>
    <row r="100" spans="1:92" x14ac:dyDescent="0.25">
      <c r="A100" s="128" t="s">
        <v>174</v>
      </c>
      <c r="B100" s="107" t="s">
        <v>173</v>
      </c>
      <c r="C100" s="104">
        <v>12076.158425873684</v>
      </c>
      <c r="D100" s="104">
        <v>8694.2345668210528</v>
      </c>
      <c r="E100" s="104">
        <v>743.32850000000008</v>
      </c>
      <c r="F100" s="104">
        <v>64.335999999999999</v>
      </c>
      <c r="G100" s="104">
        <v>0</v>
      </c>
      <c r="H100" s="104">
        <v>0</v>
      </c>
      <c r="I100" s="104">
        <v>0</v>
      </c>
      <c r="J100" s="104">
        <v>0</v>
      </c>
      <c r="K100" s="105">
        <v>0</v>
      </c>
      <c r="L100" s="105">
        <v>0.15151515151515199</v>
      </c>
      <c r="M100" s="104">
        <v>1762.6694531400001</v>
      </c>
      <c r="N100" s="104" t="s">
        <v>441</v>
      </c>
      <c r="O100" s="104" t="s">
        <v>441</v>
      </c>
      <c r="P100" s="104" t="s">
        <v>441</v>
      </c>
      <c r="Q100" s="104">
        <v>0</v>
      </c>
      <c r="R100" s="104">
        <v>0</v>
      </c>
      <c r="S100" s="104">
        <v>0</v>
      </c>
      <c r="T100" s="104">
        <v>0</v>
      </c>
      <c r="U100" s="104">
        <v>461557</v>
      </c>
      <c r="V100" s="104">
        <v>4567172.2510799998</v>
      </c>
      <c r="W100" s="104"/>
      <c r="X100" s="104">
        <v>1071999.30162</v>
      </c>
      <c r="Y100" s="104"/>
      <c r="Z100" s="104">
        <v>4398377.1811300004</v>
      </c>
      <c r="AA100" s="105">
        <v>669.49413489736071</v>
      </c>
      <c r="AB100" s="105">
        <v>0.72774726073181917</v>
      </c>
      <c r="AC100" s="105">
        <v>88.593000000000004</v>
      </c>
      <c r="AD100" s="105" t="s">
        <v>441</v>
      </c>
      <c r="AE100" s="105">
        <v>98.476640000000003</v>
      </c>
      <c r="AF100" s="105">
        <v>92.6</v>
      </c>
      <c r="AG100" s="105">
        <v>0</v>
      </c>
      <c r="AH100" s="105" t="s">
        <v>441</v>
      </c>
      <c r="AI100" s="104" t="s">
        <v>441</v>
      </c>
      <c r="AJ100" s="104">
        <v>40</v>
      </c>
      <c r="AK100" s="106">
        <v>53.1</v>
      </c>
      <c r="AL100" s="105">
        <v>8.6340000000000003</v>
      </c>
      <c r="AM100" s="105">
        <v>0.78890330958602728</v>
      </c>
      <c r="AN100" s="105">
        <v>0.26162861128458142</v>
      </c>
      <c r="AO100" s="104">
        <v>0</v>
      </c>
      <c r="AP100" s="104">
        <v>0</v>
      </c>
      <c r="AQ100" s="105">
        <v>0.75700000000000001</v>
      </c>
      <c r="AR100" s="105" t="s">
        <v>441</v>
      </c>
      <c r="AS100" s="105">
        <v>2623.6182640000002</v>
      </c>
      <c r="AT100" s="105">
        <v>855.93</v>
      </c>
      <c r="AU100" s="105">
        <v>847.67</v>
      </c>
      <c r="AV100" s="105">
        <v>2.4597725868225102</v>
      </c>
      <c r="AW100" s="105">
        <v>13.208880000000001</v>
      </c>
      <c r="AX100" s="106">
        <v>7.8000001907348597</v>
      </c>
      <c r="AY100" s="106" t="s">
        <v>441</v>
      </c>
      <c r="AZ100" s="104">
        <v>12</v>
      </c>
      <c r="BA100" s="106">
        <v>0.1</v>
      </c>
      <c r="BB100" s="105">
        <v>0.04</v>
      </c>
      <c r="BC100" s="106" t="s">
        <v>441</v>
      </c>
      <c r="BD100" s="105" t="s">
        <v>441</v>
      </c>
      <c r="BE100" s="104">
        <v>1</v>
      </c>
      <c r="BF100" s="105">
        <v>0.38066161412064098</v>
      </c>
      <c r="BG100" s="105" t="s">
        <v>441</v>
      </c>
      <c r="BH100" s="104">
        <v>0</v>
      </c>
      <c r="BI100" s="104">
        <v>0</v>
      </c>
      <c r="BJ100" s="104">
        <v>11009</v>
      </c>
      <c r="BK100" s="104">
        <v>11000</v>
      </c>
      <c r="BL100" s="104">
        <v>1482510</v>
      </c>
      <c r="BM100" s="104">
        <v>0</v>
      </c>
      <c r="BN100" s="104">
        <v>114</v>
      </c>
      <c r="BO100" s="106">
        <v>11</v>
      </c>
      <c r="BP100" s="106" t="s">
        <v>441</v>
      </c>
      <c r="BQ100" s="106" t="s">
        <v>441</v>
      </c>
      <c r="BR100" s="105">
        <v>3.1166666666666667</v>
      </c>
      <c r="BS100" s="105">
        <v>-0.51348692178726196</v>
      </c>
      <c r="BT100" s="104">
        <v>28</v>
      </c>
      <c r="BU100" s="106">
        <v>100</v>
      </c>
      <c r="BV100" s="105">
        <v>94.051101684570298</v>
      </c>
      <c r="BW100" s="105">
        <v>76.099999999999994</v>
      </c>
      <c r="BX100" s="105">
        <v>96.37</v>
      </c>
      <c r="BY100" s="104">
        <v>11000</v>
      </c>
      <c r="BZ100" s="106">
        <v>98.476640000000003</v>
      </c>
      <c r="CA100" s="106">
        <v>92.6</v>
      </c>
      <c r="CB100" s="105">
        <v>22.71</v>
      </c>
      <c r="CC100" s="104">
        <v>79</v>
      </c>
      <c r="CD100" s="105">
        <v>81</v>
      </c>
      <c r="CE100" s="105">
        <v>75</v>
      </c>
      <c r="CF100" s="105" t="s">
        <v>441</v>
      </c>
      <c r="CG100" s="105">
        <v>1147.37475585938</v>
      </c>
      <c r="CH100" s="105">
        <v>15</v>
      </c>
      <c r="CI100" s="105"/>
      <c r="CJ100" s="104">
        <v>13058.0390625</v>
      </c>
      <c r="CK100" s="104">
        <v>6848925</v>
      </c>
      <c r="CL100" s="104">
        <v>5844606</v>
      </c>
      <c r="CM100" s="104">
        <v>10230</v>
      </c>
      <c r="CN100" s="104"/>
    </row>
    <row r="101" spans="1:92" x14ac:dyDescent="0.25">
      <c r="A101" s="128" t="s">
        <v>176</v>
      </c>
      <c r="B101" s="107" t="s">
        <v>175</v>
      </c>
      <c r="C101" s="104">
        <v>0</v>
      </c>
      <c r="D101" s="104">
        <v>0</v>
      </c>
      <c r="E101" s="104">
        <v>4998.884</v>
      </c>
      <c r="F101" s="104">
        <v>0</v>
      </c>
      <c r="G101" s="104">
        <v>0</v>
      </c>
      <c r="H101" s="104">
        <v>0</v>
      </c>
      <c r="I101" s="104">
        <v>0</v>
      </c>
      <c r="J101" s="104">
        <v>86029</v>
      </c>
      <c r="K101" s="105">
        <v>0.14299999999999999</v>
      </c>
      <c r="L101" s="105">
        <v>9.0909090909090898E-2</v>
      </c>
      <c r="M101" s="104">
        <v>466777.52455500001</v>
      </c>
      <c r="N101" s="104">
        <v>0</v>
      </c>
      <c r="O101" s="104">
        <v>0</v>
      </c>
      <c r="P101" s="104">
        <v>0</v>
      </c>
      <c r="Q101" s="104">
        <v>0</v>
      </c>
      <c r="R101" s="104">
        <v>0</v>
      </c>
      <c r="S101" s="104">
        <v>0</v>
      </c>
      <c r="T101" s="104">
        <v>0</v>
      </c>
      <c r="U101" s="104">
        <v>0</v>
      </c>
      <c r="V101" s="104">
        <v>0</v>
      </c>
      <c r="W101" s="104"/>
      <c r="X101" s="104">
        <v>0</v>
      </c>
      <c r="Y101" s="104"/>
      <c r="Z101" s="104">
        <v>0</v>
      </c>
      <c r="AA101" s="105">
        <v>69.437812911725956</v>
      </c>
      <c r="AB101" s="105">
        <v>2.3100415244155261</v>
      </c>
      <c r="AC101" s="105">
        <v>28.152999999999999</v>
      </c>
      <c r="AD101" s="105">
        <v>3.34493465723311</v>
      </c>
      <c r="AE101" s="105">
        <v>42.75432</v>
      </c>
      <c r="AF101" s="105">
        <v>68.649940000000001</v>
      </c>
      <c r="AG101" s="105">
        <v>27.279949999999999</v>
      </c>
      <c r="AH101" s="105">
        <v>2.1171099999999998</v>
      </c>
      <c r="AI101" s="104">
        <v>882</v>
      </c>
      <c r="AJ101" s="104">
        <v>40</v>
      </c>
      <c r="AK101" s="106">
        <v>59.7</v>
      </c>
      <c r="AL101" s="105">
        <v>11.901999999999999</v>
      </c>
      <c r="AM101" s="105">
        <v>0.33341915328265326</v>
      </c>
      <c r="AN101" s="105">
        <v>3.0539630386387719E-2</v>
      </c>
      <c r="AO101" s="104">
        <v>0</v>
      </c>
      <c r="AP101" s="104">
        <v>0</v>
      </c>
      <c r="AQ101" s="105">
        <v>0.52</v>
      </c>
      <c r="AR101" s="105">
        <v>0.22722310000000001</v>
      </c>
      <c r="AS101" s="105">
        <v>13.969851</v>
      </c>
      <c r="AT101" s="105">
        <v>62.74</v>
      </c>
      <c r="AU101" s="105">
        <v>79.19</v>
      </c>
      <c r="AV101" s="105">
        <v>5.0682516098022496</v>
      </c>
      <c r="AW101" s="105">
        <v>15.551500000000001</v>
      </c>
      <c r="AX101" s="106">
        <v>85.900001525878906</v>
      </c>
      <c r="AY101" s="106">
        <v>10.300000190734901</v>
      </c>
      <c r="AZ101" s="104">
        <v>665</v>
      </c>
      <c r="BA101" s="106">
        <v>25</v>
      </c>
      <c r="BB101" s="105">
        <v>16.100000000000001</v>
      </c>
      <c r="BC101" s="106" t="s">
        <v>441</v>
      </c>
      <c r="BD101" s="105" t="s">
        <v>441</v>
      </c>
      <c r="BE101" s="104">
        <v>387573</v>
      </c>
      <c r="BF101" s="105">
        <v>0.54378836185135104</v>
      </c>
      <c r="BG101" s="105">
        <v>54.180000305175803</v>
      </c>
      <c r="BH101" s="104">
        <v>0</v>
      </c>
      <c r="BI101" s="104">
        <v>0</v>
      </c>
      <c r="BJ101" s="104">
        <v>0</v>
      </c>
      <c r="BK101" s="104">
        <v>0</v>
      </c>
      <c r="BL101" s="104">
        <v>95</v>
      </c>
      <c r="BM101" s="104">
        <v>0</v>
      </c>
      <c r="BN101" s="104">
        <v>113</v>
      </c>
      <c r="BO101" s="106">
        <v>13.1</v>
      </c>
      <c r="BP101" s="106">
        <v>4.43</v>
      </c>
      <c r="BQ101" s="106">
        <v>6.4</v>
      </c>
      <c r="BR101" s="105">
        <v>1.6333333333333335</v>
      </c>
      <c r="BS101" s="105">
        <v>-0.85027122497558605</v>
      </c>
      <c r="BT101" s="104">
        <v>41</v>
      </c>
      <c r="BU101" s="106">
        <v>33.730758666992202</v>
      </c>
      <c r="BV101" s="105">
        <v>79.360931396484403</v>
      </c>
      <c r="BW101" s="105">
        <v>27.4</v>
      </c>
      <c r="BX101" s="105">
        <v>106.57</v>
      </c>
      <c r="BY101" s="104">
        <v>5500</v>
      </c>
      <c r="BZ101" s="106">
        <v>42.75432</v>
      </c>
      <c r="CA101" s="106">
        <v>68.649940000000001</v>
      </c>
      <c r="CB101" s="105" t="s">
        <v>441</v>
      </c>
      <c r="CC101" s="104">
        <v>90</v>
      </c>
      <c r="CD101" s="105">
        <v>93</v>
      </c>
      <c r="CE101" s="105">
        <v>82</v>
      </c>
      <c r="CF101" s="105">
        <v>93</v>
      </c>
      <c r="CG101" s="105">
        <v>242.72999572753901</v>
      </c>
      <c r="CH101" s="105">
        <v>487</v>
      </c>
      <c r="CI101" s="105"/>
      <c r="CJ101" s="104">
        <v>3223.02075195313</v>
      </c>
      <c r="CK101" s="104">
        <v>2108132</v>
      </c>
      <c r="CL101" s="104">
        <v>2132863</v>
      </c>
      <c r="CM101" s="104">
        <v>30360</v>
      </c>
      <c r="CN101" s="104"/>
    </row>
    <row r="102" spans="1:92" x14ac:dyDescent="0.25">
      <c r="A102" s="128" t="s">
        <v>178</v>
      </c>
      <c r="B102" s="107" t="s">
        <v>177</v>
      </c>
      <c r="C102" s="104">
        <v>0</v>
      </c>
      <c r="D102" s="104">
        <v>0</v>
      </c>
      <c r="E102" s="104">
        <v>39801.625999999997</v>
      </c>
      <c r="F102" s="104">
        <v>7.734</v>
      </c>
      <c r="G102" s="104">
        <v>0</v>
      </c>
      <c r="H102" s="104">
        <v>0</v>
      </c>
      <c r="I102" s="104">
        <v>0</v>
      </c>
      <c r="J102" s="104">
        <v>0</v>
      </c>
      <c r="K102" s="105">
        <v>0</v>
      </c>
      <c r="L102" s="105">
        <v>3.03030303030303E-2</v>
      </c>
      <c r="M102" s="104">
        <v>1425895.0338699999</v>
      </c>
      <c r="N102" s="104">
        <v>656101.92271399999</v>
      </c>
      <c r="O102" s="104">
        <v>3178375.1750099999</v>
      </c>
      <c r="P102" s="104">
        <v>208121.66697799999</v>
      </c>
      <c r="Q102" s="104">
        <v>4341966</v>
      </c>
      <c r="R102" s="104">
        <v>0</v>
      </c>
      <c r="S102" s="104">
        <v>1246</v>
      </c>
      <c r="T102" s="104">
        <v>4340720</v>
      </c>
      <c r="U102" s="104">
        <v>3313519</v>
      </c>
      <c r="V102" s="104">
        <v>2683379.6057699998</v>
      </c>
      <c r="W102" s="104"/>
      <c r="X102" s="104">
        <v>4072738.2237300002</v>
      </c>
      <c r="Y102" s="104"/>
      <c r="Z102" s="104">
        <v>2257067.1760399998</v>
      </c>
      <c r="AA102" s="105">
        <v>50.030907392026577</v>
      </c>
      <c r="AB102" s="105">
        <v>3.3440364033475474</v>
      </c>
      <c r="AC102" s="105">
        <v>51.151000000000003</v>
      </c>
      <c r="AD102" s="105">
        <v>4.94573145418242</v>
      </c>
      <c r="AE102" s="105">
        <v>16.973520000000001</v>
      </c>
      <c r="AF102" s="105">
        <v>72.948030000000003</v>
      </c>
      <c r="AG102" s="105">
        <v>39.612229999999997</v>
      </c>
      <c r="AH102" s="105">
        <v>1.18848</v>
      </c>
      <c r="AI102" s="104" t="s">
        <v>441</v>
      </c>
      <c r="AJ102" s="104">
        <v>20</v>
      </c>
      <c r="AK102" s="106">
        <v>70.3</v>
      </c>
      <c r="AL102" s="105">
        <v>14.788</v>
      </c>
      <c r="AM102" s="105">
        <v>0.23566630710286132</v>
      </c>
      <c r="AN102" s="105">
        <v>5.1050519787429756E-2</v>
      </c>
      <c r="AO102" s="104">
        <v>0</v>
      </c>
      <c r="AP102" s="104">
        <v>0</v>
      </c>
      <c r="AQ102" s="105">
        <v>0.435</v>
      </c>
      <c r="AR102" s="105">
        <v>0.35618719999999998</v>
      </c>
      <c r="AS102" s="105">
        <v>8.4417259999999992</v>
      </c>
      <c r="AT102" s="105">
        <v>530.05999999999995</v>
      </c>
      <c r="AU102" s="105">
        <v>407.03</v>
      </c>
      <c r="AV102" s="105">
        <v>20.842798233032202</v>
      </c>
      <c r="AW102" s="105">
        <v>12.280670000000001</v>
      </c>
      <c r="AX102" s="106">
        <v>74.699996948242202</v>
      </c>
      <c r="AY102" s="106">
        <v>15.300000190734901</v>
      </c>
      <c r="AZ102" s="104">
        <v>308</v>
      </c>
      <c r="BA102" s="106">
        <v>1.6</v>
      </c>
      <c r="BB102" s="105">
        <v>0.89</v>
      </c>
      <c r="BC102" s="106">
        <v>69</v>
      </c>
      <c r="BD102" s="105">
        <v>192.59299999999999</v>
      </c>
      <c r="BE102" s="104">
        <v>2590621</v>
      </c>
      <c r="BF102" s="105">
        <v>0.65564595963335404</v>
      </c>
      <c r="BG102" s="105">
        <v>36.4799995422363</v>
      </c>
      <c r="BH102" s="104">
        <v>0</v>
      </c>
      <c r="BI102" s="104">
        <v>0</v>
      </c>
      <c r="BJ102" s="104">
        <v>0</v>
      </c>
      <c r="BK102" s="104">
        <v>0</v>
      </c>
      <c r="BL102" s="104">
        <v>8732</v>
      </c>
      <c r="BM102" s="104">
        <v>0</v>
      </c>
      <c r="BN102" s="104">
        <v>101</v>
      </c>
      <c r="BO102" s="106">
        <v>37.200000000000003</v>
      </c>
      <c r="BP102" s="106" t="s">
        <v>441</v>
      </c>
      <c r="BQ102" s="106" t="s">
        <v>441</v>
      </c>
      <c r="BR102" s="105" t="s">
        <v>441</v>
      </c>
      <c r="BS102" s="105">
        <v>-1.37001800537109</v>
      </c>
      <c r="BT102" s="104">
        <v>32</v>
      </c>
      <c r="BU102" s="106">
        <v>21.488868713378899</v>
      </c>
      <c r="BV102" s="105">
        <v>47.600139617919901</v>
      </c>
      <c r="BW102" s="105">
        <v>7.3</v>
      </c>
      <c r="BX102" s="105">
        <v>83.1</v>
      </c>
      <c r="BY102" s="104">
        <v>8700</v>
      </c>
      <c r="BZ102" s="106">
        <v>16.973520000000001</v>
      </c>
      <c r="CA102" s="106">
        <v>72.948030000000003</v>
      </c>
      <c r="CB102" s="105">
        <v>0.373</v>
      </c>
      <c r="CC102" s="104">
        <v>87</v>
      </c>
      <c r="CD102" s="105">
        <v>79</v>
      </c>
      <c r="CE102" s="105" t="s">
        <v>441</v>
      </c>
      <c r="CF102" s="105">
        <v>79</v>
      </c>
      <c r="CG102" s="105">
        <v>133.14859008789099</v>
      </c>
      <c r="CH102" s="105">
        <v>725</v>
      </c>
      <c r="CI102" s="105"/>
      <c r="CJ102" s="104">
        <v>1306.32177734375</v>
      </c>
      <c r="CK102" s="104">
        <v>4818977</v>
      </c>
      <c r="CL102" s="104">
        <v>4508306</v>
      </c>
      <c r="CM102" s="104">
        <v>96320</v>
      </c>
      <c r="CN102" s="104"/>
    </row>
    <row r="103" spans="1:92" x14ac:dyDescent="0.25">
      <c r="A103" s="128" t="s">
        <v>180</v>
      </c>
      <c r="B103" s="107" t="s">
        <v>179</v>
      </c>
      <c r="C103" s="104">
        <v>1269.0015664021053</v>
      </c>
      <c r="D103" s="104">
        <v>0</v>
      </c>
      <c r="E103" s="104">
        <v>5365.0760000000009</v>
      </c>
      <c r="F103" s="104">
        <v>78.546000000000006</v>
      </c>
      <c r="G103" s="104">
        <v>0</v>
      </c>
      <c r="H103" s="104">
        <v>0</v>
      </c>
      <c r="I103" s="104">
        <v>0</v>
      </c>
      <c r="J103" s="104">
        <v>0</v>
      </c>
      <c r="K103" s="105">
        <v>0</v>
      </c>
      <c r="L103" s="105">
        <v>0.54545454545454497</v>
      </c>
      <c r="M103" s="104">
        <v>0</v>
      </c>
      <c r="N103" s="104">
        <v>0</v>
      </c>
      <c r="O103" s="104">
        <v>0</v>
      </c>
      <c r="P103" s="104">
        <v>0</v>
      </c>
      <c r="Q103" s="104">
        <v>0</v>
      </c>
      <c r="R103" s="104">
        <v>0</v>
      </c>
      <c r="S103" s="104">
        <v>0</v>
      </c>
      <c r="T103" s="104">
        <v>0</v>
      </c>
      <c r="U103" s="104">
        <v>1197100</v>
      </c>
      <c r="V103" s="104">
        <v>4612849.7864399999</v>
      </c>
      <c r="W103" s="104"/>
      <c r="X103" s="104">
        <v>477493.573302</v>
      </c>
      <c r="Y103" s="104"/>
      <c r="Z103" s="104">
        <v>0</v>
      </c>
      <c r="AA103" s="105">
        <v>3.7956323811905386</v>
      </c>
      <c r="AB103" s="105">
        <v>1.8323121459909566</v>
      </c>
      <c r="AC103" s="105">
        <v>80.102000000000004</v>
      </c>
      <c r="AD103" s="105" t="s">
        <v>441</v>
      </c>
      <c r="AE103" s="105">
        <v>100</v>
      </c>
      <c r="AF103" s="105">
        <v>98.528949999999995</v>
      </c>
      <c r="AG103" s="105">
        <v>0</v>
      </c>
      <c r="AH103" s="105" t="s">
        <v>441</v>
      </c>
      <c r="AI103" s="104">
        <v>2310</v>
      </c>
      <c r="AJ103" s="104">
        <v>20</v>
      </c>
      <c r="AK103" s="106" t="s">
        <v>441</v>
      </c>
      <c r="AL103" s="105">
        <v>9.3390000000000004</v>
      </c>
      <c r="AM103" s="105">
        <v>0.99076066085374015</v>
      </c>
      <c r="AN103" s="105">
        <v>0.85662763152848764</v>
      </c>
      <c r="AO103" s="104">
        <v>5</v>
      </c>
      <c r="AP103" s="104">
        <v>0</v>
      </c>
      <c r="AQ103" s="105">
        <v>0.70599999999999996</v>
      </c>
      <c r="AR103" s="105">
        <v>5.0978000000000004E-3</v>
      </c>
      <c r="AS103" s="105">
        <v>361.61650500000002</v>
      </c>
      <c r="AT103" s="105">
        <v>100.78</v>
      </c>
      <c r="AU103" s="105">
        <v>337.9</v>
      </c>
      <c r="AV103" s="105">
        <v>1.1146652698516799</v>
      </c>
      <c r="AW103" s="105" t="s">
        <v>441</v>
      </c>
      <c r="AX103" s="106">
        <v>12.3999996185303</v>
      </c>
      <c r="AY103" s="106">
        <v>5.5999999046325701</v>
      </c>
      <c r="AZ103" s="104">
        <v>40</v>
      </c>
      <c r="BA103" s="106" t="s">
        <v>441</v>
      </c>
      <c r="BB103" s="105" t="s">
        <v>441</v>
      </c>
      <c r="BC103" s="106" t="s">
        <v>441</v>
      </c>
      <c r="BD103" s="105" t="s">
        <v>441</v>
      </c>
      <c r="BE103" s="104">
        <v>2834</v>
      </c>
      <c r="BF103" s="105">
        <v>0.170206057758509</v>
      </c>
      <c r="BG103" s="105" t="s">
        <v>441</v>
      </c>
      <c r="BH103" s="104">
        <v>0</v>
      </c>
      <c r="BI103" s="104">
        <v>0</v>
      </c>
      <c r="BJ103" s="104">
        <v>20030</v>
      </c>
      <c r="BK103" s="104">
        <v>268629</v>
      </c>
      <c r="BL103" s="104">
        <v>56208</v>
      </c>
      <c r="BM103" s="104">
        <v>0</v>
      </c>
      <c r="BN103" s="104">
        <v>139</v>
      </c>
      <c r="BO103" s="106">
        <v>10.4</v>
      </c>
      <c r="BP103" s="106" t="s">
        <v>441</v>
      </c>
      <c r="BQ103" s="106" t="s">
        <v>441</v>
      </c>
      <c r="BR103" s="105" t="s">
        <v>441</v>
      </c>
      <c r="BS103" s="105">
        <v>-1.7724410295486499</v>
      </c>
      <c r="BT103" s="104">
        <v>17</v>
      </c>
      <c r="BU103" s="106">
        <v>70.148200988769503</v>
      </c>
      <c r="BV103" s="105">
        <v>91.388870239257798</v>
      </c>
      <c r="BW103" s="105">
        <v>20.3</v>
      </c>
      <c r="BX103" s="105">
        <v>119.78</v>
      </c>
      <c r="BY103" s="104">
        <v>62000</v>
      </c>
      <c r="BZ103" s="106">
        <v>100</v>
      </c>
      <c r="CA103" s="106">
        <v>98.528949999999995</v>
      </c>
      <c r="CB103" s="105">
        <v>21.581</v>
      </c>
      <c r="CC103" s="104">
        <v>94</v>
      </c>
      <c r="CD103" s="105">
        <v>97</v>
      </c>
      <c r="CE103" s="105">
        <v>96</v>
      </c>
      <c r="CF103" s="105">
        <v>96</v>
      </c>
      <c r="CG103" s="105">
        <v>627.31011962890602</v>
      </c>
      <c r="CH103" s="105">
        <v>9</v>
      </c>
      <c r="CI103" s="105"/>
      <c r="CJ103" s="104">
        <v>20706.138671875</v>
      </c>
      <c r="CK103" s="104">
        <v>6678567</v>
      </c>
      <c r="CL103" s="104">
        <v>6278372</v>
      </c>
      <c r="CM103" s="104">
        <v>1759540</v>
      </c>
      <c r="CN103" s="104"/>
    </row>
    <row r="104" spans="1:92" x14ac:dyDescent="0.25">
      <c r="A104" s="128" t="s">
        <v>182</v>
      </c>
      <c r="B104" s="107" t="s">
        <v>181</v>
      </c>
      <c r="C104" s="104">
        <v>78.652106894526312</v>
      </c>
      <c r="D104" s="104">
        <v>0</v>
      </c>
      <c r="E104" s="104" t="s">
        <v>441</v>
      </c>
      <c r="F104" s="104">
        <v>0</v>
      </c>
      <c r="G104" s="104">
        <v>0</v>
      </c>
      <c r="H104" s="104">
        <v>0</v>
      </c>
      <c r="I104" s="104">
        <v>0</v>
      </c>
      <c r="J104" s="104">
        <v>0</v>
      </c>
      <c r="K104" s="105">
        <v>0</v>
      </c>
      <c r="L104" s="105" t="s">
        <v>441</v>
      </c>
      <c r="M104" s="104">
        <v>0</v>
      </c>
      <c r="N104" s="104" t="s">
        <v>441</v>
      </c>
      <c r="O104" s="104" t="s">
        <v>441</v>
      </c>
      <c r="P104" s="104" t="s">
        <v>441</v>
      </c>
      <c r="Q104" s="104">
        <v>0</v>
      </c>
      <c r="R104" s="104">
        <v>0</v>
      </c>
      <c r="S104" s="104">
        <v>0</v>
      </c>
      <c r="T104" s="104">
        <v>0</v>
      </c>
      <c r="U104" s="104">
        <v>0</v>
      </c>
      <c r="V104" s="104">
        <v>0</v>
      </c>
      <c r="W104" s="104"/>
      <c r="X104" s="104">
        <v>0</v>
      </c>
      <c r="Y104" s="104"/>
      <c r="Z104" s="104">
        <v>37359.7507749</v>
      </c>
      <c r="AA104" s="105">
        <v>236.9375</v>
      </c>
      <c r="AB104" s="105">
        <v>0.46095776282990936</v>
      </c>
      <c r="AC104" s="105">
        <v>14.337999999999999</v>
      </c>
      <c r="AD104" s="105">
        <v>2.3202483347345302</v>
      </c>
      <c r="AE104" s="105">
        <v>99.95</v>
      </c>
      <c r="AF104" s="105">
        <v>100</v>
      </c>
      <c r="AG104" s="105">
        <v>0</v>
      </c>
      <c r="AH104" s="105" t="s">
        <v>441</v>
      </c>
      <c r="AI104" s="104">
        <v>18</v>
      </c>
      <c r="AJ104" s="104" t="s">
        <v>441</v>
      </c>
      <c r="AK104" s="106" t="s">
        <v>441</v>
      </c>
      <c r="AL104" s="105" t="s">
        <v>441</v>
      </c>
      <c r="AM104" s="105">
        <v>5.237288274494986E-6</v>
      </c>
      <c r="AN104" s="105">
        <v>9.6212377756333475E-7</v>
      </c>
      <c r="AO104" s="104">
        <v>0</v>
      </c>
      <c r="AP104" s="104">
        <v>0</v>
      </c>
      <c r="AQ104" s="105">
        <v>0.91600000000000004</v>
      </c>
      <c r="AR104" s="105" t="s">
        <v>441</v>
      </c>
      <c r="AS104" s="105">
        <v>0</v>
      </c>
      <c r="AT104" s="105">
        <v>0</v>
      </c>
      <c r="AU104" s="105">
        <v>0</v>
      </c>
      <c r="AV104" s="105" t="s">
        <v>441</v>
      </c>
      <c r="AW104" s="105" t="s">
        <v>441</v>
      </c>
      <c r="AX104" s="106" t="s">
        <v>441</v>
      </c>
      <c r="AY104" s="106" t="s">
        <v>441</v>
      </c>
      <c r="AZ104" s="104" t="s">
        <v>441</v>
      </c>
      <c r="BA104" s="106" t="s">
        <v>441</v>
      </c>
      <c r="BB104" s="105" t="s">
        <v>441</v>
      </c>
      <c r="BC104" s="106" t="s">
        <v>441</v>
      </c>
      <c r="BD104" s="105" t="s">
        <v>441</v>
      </c>
      <c r="BE104" s="104" t="s">
        <v>441</v>
      </c>
      <c r="BF104" s="105" t="s">
        <v>441</v>
      </c>
      <c r="BG104" s="105" t="s">
        <v>441</v>
      </c>
      <c r="BH104" s="104">
        <v>0</v>
      </c>
      <c r="BI104" s="104">
        <v>0</v>
      </c>
      <c r="BJ104" s="104">
        <v>0</v>
      </c>
      <c r="BK104" s="104">
        <v>0</v>
      </c>
      <c r="BL104" s="104">
        <v>245</v>
      </c>
      <c r="BM104" s="104">
        <v>0</v>
      </c>
      <c r="BN104" s="104">
        <v>138</v>
      </c>
      <c r="BO104" s="106">
        <v>2.4</v>
      </c>
      <c r="BP104" s="106" t="s">
        <v>441</v>
      </c>
      <c r="BQ104" s="106" t="s">
        <v>441</v>
      </c>
      <c r="BR104" s="105" t="s">
        <v>441</v>
      </c>
      <c r="BS104" s="105">
        <v>1.76495397090912</v>
      </c>
      <c r="BT104" s="104" t="s">
        <v>441</v>
      </c>
      <c r="BU104" s="106">
        <v>100</v>
      </c>
      <c r="BV104" s="105" t="s">
        <v>441</v>
      </c>
      <c r="BW104" s="105">
        <v>98.1</v>
      </c>
      <c r="BX104" s="105">
        <v>116.4</v>
      </c>
      <c r="BY104" s="104">
        <v>1100</v>
      </c>
      <c r="BZ104" s="106">
        <v>99.95</v>
      </c>
      <c r="CA104" s="106">
        <v>100</v>
      </c>
      <c r="CB104" s="105" t="s">
        <v>441</v>
      </c>
      <c r="CC104" s="104" t="s">
        <v>441</v>
      </c>
      <c r="CD104" s="105" t="s">
        <v>441</v>
      </c>
      <c r="CE104" s="105" t="s">
        <v>441</v>
      </c>
      <c r="CF104" s="105" t="s">
        <v>441</v>
      </c>
      <c r="CG104" s="105" t="s">
        <v>441</v>
      </c>
      <c r="CH104" s="105" t="s">
        <v>441</v>
      </c>
      <c r="CI104" s="105"/>
      <c r="CJ104" s="104" t="s">
        <v>441</v>
      </c>
      <c r="CK104" s="104">
        <v>37910</v>
      </c>
      <c r="CL104" s="104">
        <v>37360</v>
      </c>
      <c r="CM104" s="104">
        <v>160</v>
      </c>
      <c r="CN104" s="104"/>
    </row>
    <row r="105" spans="1:92" x14ac:dyDescent="0.25">
      <c r="A105" s="128" t="s">
        <v>184</v>
      </c>
      <c r="B105" s="107" t="s">
        <v>183</v>
      </c>
      <c r="C105" s="104">
        <v>0</v>
      </c>
      <c r="D105" s="104">
        <v>0</v>
      </c>
      <c r="E105" s="104">
        <v>15796.458999999999</v>
      </c>
      <c r="F105" s="104">
        <v>0</v>
      </c>
      <c r="G105" s="104">
        <v>0</v>
      </c>
      <c r="H105" s="104">
        <v>0</v>
      </c>
      <c r="I105" s="104">
        <v>0</v>
      </c>
      <c r="J105" s="104">
        <v>0</v>
      </c>
      <c r="K105" s="105">
        <v>8.5999999999999993E-2</v>
      </c>
      <c r="L105" s="105">
        <v>0.15151515151515199</v>
      </c>
      <c r="M105" s="104">
        <v>0</v>
      </c>
      <c r="N105" s="104" t="s">
        <v>441</v>
      </c>
      <c r="O105" s="104" t="s">
        <v>441</v>
      </c>
      <c r="P105" s="104" t="s">
        <v>441</v>
      </c>
      <c r="Q105" s="104">
        <v>0</v>
      </c>
      <c r="R105" s="104">
        <v>0</v>
      </c>
      <c r="S105" s="104">
        <v>0</v>
      </c>
      <c r="T105" s="104">
        <v>0</v>
      </c>
      <c r="U105" s="104">
        <v>0</v>
      </c>
      <c r="V105" s="104">
        <v>0</v>
      </c>
      <c r="W105" s="104"/>
      <c r="X105" s="104">
        <v>0</v>
      </c>
      <c r="Y105" s="104"/>
      <c r="Z105" s="104">
        <v>2577294.0424600001</v>
      </c>
      <c r="AA105" s="105">
        <v>44.531351378064308</v>
      </c>
      <c r="AB105" s="105">
        <v>-1.1426956300841471</v>
      </c>
      <c r="AC105" s="105">
        <v>67.679000000000002</v>
      </c>
      <c r="AD105" s="105">
        <v>4.70310973536305</v>
      </c>
      <c r="AE105" s="105">
        <v>93.353640000000013</v>
      </c>
      <c r="AF105" s="105">
        <v>97.542069999999995</v>
      </c>
      <c r="AG105" s="105">
        <v>0</v>
      </c>
      <c r="AH105" s="105" t="s">
        <v>441</v>
      </c>
      <c r="AI105" s="104">
        <v>3247</v>
      </c>
      <c r="AJ105" s="104">
        <v>80</v>
      </c>
      <c r="AK105" s="106" t="s">
        <v>441</v>
      </c>
      <c r="AL105" s="105">
        <v>5.3339999999999996</v>
      </c>
      <c r="AM105" s="105">
        <v>2.212044524905889E-3</v>
      </c>
      <c r="AN105" s="105">
        <v>4.6562561076280063E-4</v>
      </c>
      <c r="AO105" s="104">
        <v>0</v>
      </c>
      <c r="AP105" s="104">
        <v>0</v>
      </c>
      <c r="AQ105" s="105">
        <v>0.85799999999999998</v>
      </c>
      <c r="AR105" s="105" t="s">
        <v>441</v>
      </c>
      <c r="AS105" s="105">
        <v>0</v>
      </c>
      <c r="AT105" s="105">
        <v>0</v>
      </c>
      <c r="AU105" s="105">
        <v>0</v>
      </c>
      <c r="AV105" s="105" t="s">
        <v>441</v>
      </c>
      <c r="AW105" s="105">
        <v>2.7378300000000002</v>
      </c>
      <c r="AX105" s="106">
        <v>4.3000001907348597</v>
      </c>
      <c r="AY105" s="106" t="s">
        <v>441</v>
      </c>
      <c r="AZ105" s="104">
        <v>50</v>
      </c>
      <c r="BA105" s="106">
        <v>0.2</v>
      </c>
      <c r="BB105" s="105">
        <v>0.23</v>
      </c>
      <c r="BC105" s="106" t="s">
        <v>441</v>
      </c>
      <c r="BD105" s="105" t="s">
        <v>441</v>
      </c>
      <c r="BE105" s="104">
        <v>57</v>
      </c>
      <c r="BF105" s="105">
        <v>0.123331307318042</v>
      </c>
      <c r="BG105" s="105">
        <v>35.150001525878899</v>
      </c>
      <c r="BH105" s="104">
        <v>0</v>
      </c>
      <c r="BI105" s="104">
        <v>0</v>
      </c>
      <c r="BJ105" s="104">
        <v>0</v>
      </c>
      <c r="BK105" s="104">
        <v>0</v>
      </c>
      <c r="BL105" s="104">
        <v>2011</v>
      </c>
      <c r="BM105" s="104">
        <v>0</v>
      </c>
      <c r="BN105" s="104">
        <v>138</v>
      </c>
      <c r="BO105" s="106">
        <v>2.4</v>
      </c>
      <c r="BP105" s="106">
        <v>3.5</v>
      </c>
      <c r="BQ105" s="106">
        <v>5.5</v>
      </c>
      <c r="BR105" s="105" t="s">
        <v>441</v>
      </c>
      <c r="BS105" s="105">
        <v>0.97815537452697798</v>
      </c>
      <c r="BT105" s="104">
        <v>59</v>
      </c>
      <c r="BU105" s="106">
        <v>100</v>
      </c>
      <c r="BV105" s="105">
        <v>99.823280334472699</v>
      </c>
      <c r="BW105" s="105">
        <v>74.400000000000006</v>
      </c>
      <c r="BX105" s="105">
        <v>140.71</v>
      </c>
      <c r="BY105" s="104">
        <v>88000</v>
      </c>
      <c r="BZ105" s="106">
        <v>93.353640000000013</v>
      </c>
      <c r="CA105" s="106">
        <v>97.542069999999995</v>
      </c>
      <c r="CB105" s="105">
        <v>43.37</v>
      </c>
      <c r="CC105" s="104">
        <v>94</v>
      </c>
      <c r="CD105" s="105">
        <v>94</v>
      </c>
      <c r="CE105" s="105">
        <v>92</v>
      </c>
      <c r="CF105" s="105">
        <v>82</v>
      </c>
      <c r="CG105" s="105">
        <v>1978.26940917969</v>
      </c>
      <c r="CH105" s="105">
        <v>10</v>
      </c>
      <c r="CI105" s="105"/>
      <c r="CJ105" s="104">
        <v>32092.498046875</v>
      </c>
      <c r="CK105" s="104">
        <v>2789533</v>
      </c>
      <c r="CL105" s="104">
        <v>2879467</v>
      </c>
      <c r="CM105" s="104">
        <v>62674</v>
      </c>
      <c r="CN105" s="104"/>
    </row>
    <row r="106" spans="1:92" x14ac:dyDescent="0.25">
      <c r="A106" s="128" t="s">
        <v>186</v>
      </c>
      <c r="B106" s="107" t="s">
        <v>185</v>
      </c>
      <c r="C106" s="104">
        <v>13.771288407410527</v>
      </c>
      <c r="D106" s="104">
        <v>0</v>
      </c>
      <c r="E106" s="104">
        <v>1078.5420000000001</v>
      </c>
      <c r="F106" s="104">
        <v>0</v>
      </c>
      <c r="G106" s="104">
        <v>0</v>
      </c>
      <c r="H106" s="104">
        <v>0</v>
      </c>
      <c r="I106" s="104">
        <v>0</v>
      </c>
      <c r="J106" s="104">
        <v>0</v>
      </c>
      <c r="K106" s="105">
        <v>0</v>
      </c>
      <c r="L106" s="105">
        <v>0</v>
      </c>
      <c r="M106" s="104">
        <v>0</v>
      </c>
      <c r="N106" s="104" t="s">
        <v>441</v>
      </c>
      <c r="O106" s="104" t="s">
        <v>441</v>
      </c>
      <c r="P106" s="104" t="s">
        <v>441</v>
      </c>
      <c r="Q106" s="104">
        <v>0</v>
      </c>
      <c r="R106" s="104">
        <v>0</v>
      </c>
      <c r="S106" s="104">
        <v>0</v>
      </c>
      <c r="T106" s="104">
        <v>0</v>
      </c>
      <c r="U106" s="104">
        <v>0</v>
      </c>
      <c r="V106" s="104">
        <v>0</v>
      </c>
      <c r="W106" s="104"/>
      <c r="X106" s="104">
        <v>0</v>
      </c>
      <c r="Y106" s="104"/>
      <c r="Z106" s="104">
        <v>565209.61114199995</v>
      </c>
      <c r="AA106" s="105">
        <v>250.09382716049382</v>
      </c>
      <c r="AB106" s="105">
        <v>2.1718383166231892</v>
      </c>
      <c r="AC106" s="105">
        <v>90.980999999999995</v>
      </c>
      <c r="AD106" s="105">
        <v>4.8256309594662099</v>
      </c>
      <c r="AE106" s="105">
        <v>97.600539999999995</v>
      </c>
      <c r="AF106" s="105">
        <v>99.889610000000005</v>
      </c>
      <c r="AG106" s="105">
        <v>0</v>
      </c>
      <c r="AH106" s="105" t="s">
        <v>441</v>
      </c>
      <c r="AI106" s="104" t="s">
        <v>441</v>
      </c>
      <c r="AJ106" s="104">
        <v>80</v>
      </c>
      <c r="AK106" s="106" t="s">
        <v>441</v>
      </c>
      <c r="AL106" s="105">
        <v>5.3739999999999997</v>
      </c>
      <c r="AM106" s="105">
        <v>3.3877053159286956E-4</v>
      </c>
      <c r="AN106" s="105">
        <v>7.9979673177455526E-5</v>
      </c>
      <c r="AO106" s="104">
        <v>0</v>
      </c>
      <c r="AP106" s="104">
        <v>0</v>
      </c>
      <c r="AQ106" s="105">
        <v>0.90400000000000003</v>
      </c>
      <c r="AR106" s="105" t="s">
        <v>441</v>
      </c>
      <c r="AS106" s="105">
        <v>0</v>
      </c>
      <c r="AT106" s="105">
        <v>0</v>
      </c>
      <c r="AU106" s="105">
        <v>0</v>
      </c>
      <c r="AV106" s="105" t="s">
        <v>441</v>
      </c>
      <c r="AW106" s="105">
        <v>2.8041999999999998</v>
      </c>
      <c r="AX106" s="106">
        <v>2.5999999046325701</v>
      </c>
      <c r="AY106" s="106" t="s">
        <v>441</v>
      </c>
      <c r="AZ106" s="104">
        <v>6.3000001907348597</v>
      </c>
      <c r="BA106" s="106" t="s">
        <v>441</v>
      </c>
      <c r="BB106" s="105">
        <v>0.2</v>
      </c>
      <c r="BC106" s="106" t="s">
        <v>441</v>
      </c>
      <c r="BD106" s="105" t="s">
        <v>441</v>
      </c>
      <c r="BE106" s="104">
        <v>2</v>
      </c>
      <c r="BF106" s="105">
        <v>6.5914519150633205E-2</v>
      </c>
      <c r="BG106" s="105">
        <v>34.790000915527301</v>
      </c>
      <c r="BH106" s="104">
        <v>0</v>
      </c>
      <c r="BI106" s="104">
        <v>0</v>
      </c>
      <c r="BJ106" s="104">
        <v>0</v>
      </c>
      <c r="BK106" s="104">
        <v>0</v>
      </c>
      <c r="BL106" s="104">
        <v>3531</v>
      </c>
      <c r="BM106" s="104">
        <v>0</v>
      </c>
      <c r="BN106" s="104">
        <v>134</v>
      </c>
      <c r="BO106" s="106">
        <v>2.4</v>
      </c>
      <c r="BP106" s="106">
        <v>1.27</v>
      </c>
      <c r="BQ106" s="106">
        <v>8.9</v>
      </c>
      <c r="BR106" s="105" t="s">
        <v>441</v>
      </c>
      <c r="BS106" s="105">
        <v>1.68322801589966</v>
      </c>
      <c r="BT106" s="104">
        <v>81</v>
      </c>
      <c r="BU106" s="106">
        <v>100</v>
      </c>
      <c r="BV106" s="105" t="s">
        <v>441</v>
      </c>
      <c r="BW106" s="105">
        <v>98.1</v>
      </c>
      <c r="BX106" s="105">
        <v>147.84</v>
      </c>
      <c r="BY106" s="104">
        <v>14000</v>
      </c>
      <c r="BZ106" s="106">
        <v>97.600539999999995</v>
      </c>
      <c r="CA106" s="106">
        <v>99.889610000000005</v>
      </c>
      <c r="CB106" s="105">
        <v>30.265999999999998</v>
      </c>
      <c r="CC106" s="104">
        <v>99</v>
      </c>
      <c r="CD106" s="105">
        <v>99</v>
      </c>
      <c r="CE106" s="105">
        <v>86</v>
      </c>
      <c r="CF106" s="105">
        <v>95</v>
      </c>
      <c r="CG106" s="105">
        <v>6374.20361328125</v>
      </c>
      <c r="CH106" s="105">
        <v>10</v>
      </c>
      <c r="CI106" s="105"/>
      <c r="CJ106" s="104">
        <v>111908.0390625</v>
      </c>
      <c r="CK106" s="104">
        <v>607728</v>
      </c>
      <c r="CL106" s="104">
        <v>565210</v>
      </c>
      <c r="CM106" s="104">
        <v>2590</v>
      </c>
      <c r="CN106" s="104"/>
    </row>
    <row r="107" spans="1:92" x14ac:dyDescent="0.25">
      <c r="A107" s="128" t="s">
        <v>189</v>
      </c>
      <c r="B107" s="107" t="s">
        <v>188</v>
      </c>
      <c r="C107" s="104">
        <v>0</v>
      </c>
      <c r="D107" s="104">
        <v>0</v>
      </c>
      <c r="E107" s="104">
        <v>203660.71100000001</v>
      </c>
      <c r="F107" s="104">
        <v>304.726</v>
      </c>
      <c r="G107" s="104">
        <v>375796.05800000002</v>
      </c>
      <c r="H107" s="104">
        <v>76403.056500000006</v>
      </c>
      <c r="I107" s="104">
        <v>48237.280000000006</v>
      </c>
      <c r="J107" s="104">
        <v>141008</v>
      </c>
      <c r="K107" s="105">
        <v>0.22900000000000001</v>
      </c>
      <c r="L107" s="105">
        <v>3.03030303030303E-2</v>
      </c>
      <c r="M107" s="104">
        <v>13550823.793400001</v>
      </c>
      <c r="N107" s="104">
        <v>25574.8510933</v>
      </c>
      <c r="O107" s="104">
        <v>0</v>
      </c>
      <c r="P107" s="104">
        <v>562212.48319699999</v>
      </c>
      <c r="Q107" s="104">
        <v>0</v>
      </c>
      <c r="R107" s="104">
        <v>23489163</v>
      </c>
      <c r="S107" s="104">
        <v>0</v>
      </c>
      <c r="T107" s="104">
        <v>22490824</v>
      </c>
      <c r="U107" s="104">
        <v>5852122</v>
      </c>
      <c r="V107" s="104">
        <v>16726535.344900001</v>
      </c>
      <c r="W107" s="104"/>
      <c r="X107" s="104">
        <v>14084973.392200001</v>
      </c>
      <c r="Y107" s="104"/>
      <c r="Z107" s="104">
        <v>0</v>
      </c>
      <c r="AA107" s="105">
        <v>45.139855620488142</v>
      </c>
      <c r="AB107" s="105">
        <v>4.4848040405649678</v>
      </c>
      <c r="AC107" s="105">
        <v>37.191000000000003</v>
      </c>
      <c r="AD107" s="105">
        <v>4.9492635062293804</v>
      </c>
      <c r="AE107" s="105">
        <v>10.50676</v>
      </c>
      <c r="AF107" s="105">
        <v>54.403979999999997</v>
      </c>
      <c r="AG107" s="105">
        <v>44.575740000000003</v>
      </c>
      <c r="AH107" s="105">
        <v>50.540349999999997</v>
      </c>
      <c r="AI107" s="104">
        <v>2324</v>
      </c>
      <c r="AJ107" s="104">
        <v>40</v>
      </c>
      <c r="AK107" s="106">
        <v>67.7</v>
      </c>
      <c r="AL107" s="105">
        <v>14.916</v>
      </c>
      <c r="AM107" s="105">
        <v>6.2068743363476078E-2</v>
      </c>
      <c r="AN107" s="105">
        <v>1.6727317987224245E-2</v>
      </c>
      <c r="AO107" s="104">
        <v>0</v>
      </c>
      <c r="AP107" s="104">
        <v>0</v>
      </c>
      <c r="AQ107" s="105">
        <v>0.51900000000000002</v>
      </c>
      <c r="AR107" s="105">
        <v>0.4200547</v>
      </c>
      <c r="AS107" s="105">
        <v>136.20505399999999</v>
      </c>
      <c r="AT107" s="105">
        <v>263.55</v>
      </c>
      <c r="AU107" s="105">
        <v>249.93</v>
      </c>
      <c r="AV107" s="105">
        <v>6.9943208694457999</v>
      </c>
      <c r="AW107" s="105">
        <v>2.9807199999999998</v>
      </c>
      <c r="AX107" s="106">
        <v>44.200000762939503</v>
      </c>
      <c r="AY107" s="106" t="s">
        <v>441</v>
      </c>
      <c r="AZ107" s="104">
        <v>238</v>
      </c>
      <c r="BA107" s="106">
        <v>0.2</v>
      </c>
      <c r="BB107" s="105">
        <v>0.41</v>
      </c>
      <c r="BC107" s="106">
        <v>41</v>
      </c>
      <c r="BD107" s="105">
        <v>90.896000000000001</v>
      </c>
      <c r="BE107" s="104">
        <v>20215764</v>
      </c>
      <c r="BF107" s="105" t="s">
        <v>441</v>
      </c>
      <c r="BG107" s="105">
        <v>40.630001068115199</v>
      </c>
      <c r="BH107" s="104">
        <v>436637</v>
      </c>
      <c r="BI107" s="104">
        <v>1475429</v>
      </c>
      <c r="BJ107" s="104">
        <v>0</v>
      </c>
      <c r="BK107" s="104">
        <v>2000</v>
      </c>
      <c r="BL107" s="104">
        <v>150</v>
      </c>
      <c r="BM107" s="104">
        <v>0</v>
      </c>
      <c r="BN107" s="104">
        <v>89</v>
      </c>
      <c r="BO107" s="106">
        <v>44.4</v>
      </c>
      <c r="BP107" s="106">
        <v>7.07</v>
      </c>
      <c r="BQ107" s="106">
        <v>3.5</v>
      </c>
      <c r="BR107" s="105">
        <v>3.1333333333333333</v>
      </c>
      <c r="BS107" s="105">
        <v>-1.13771200180054</v>
      </c>
      <c r="BT107" s="104">
        <v>25</v>
      </c>
      <c r="BU107" s="106">
        <v>24.075391769409201</v>
      </c>
      <c r="BV107" s="105">
        <v>64.656303405761705</v>
      </c>
      <c r="BW107" s="105">
        <v>4.7</v>
      </c>
      <c r="BX107" s="105">
        <v>41.79</v>
      </c>
      <c r="BY107" s="104">
        <v>46000</v>
      </c>
      <c r="BZ107" s="106">
        <v>10.50676</v>
      </c>
      <c r="CA107" s="106">
        <v>54.403979999999997</v>
      </c>
      <c r="CB107" s="105">
        <v>1.8120000000000001</v>
      </c>
      <c r="CC107" s="104">
        <v>58</v>
      </c>
      <c r="CD107" s="105">
        <v>77</v>
      </c>
      <c r="CE107" s="105" t="s">
        <v>441</v>
      </c>
      <c r="CF107" s="105">
        <v>76</v>
      </c>
      <c r="CG107" s="105">
        <v>90.429092407226605</v>
      </c>
      <c r="CH107" s="105">
        <v>353</v>
      </c>
      <c r="CI107" s="105"/>
      <c r="CJ107" s="104">
        <v>1634.15588378906</v>
      </c>
      <c r="CK107" s="104">
        <v>26262368</v>
      </c>
      <c r="CL107" s="104">
        <v>24235393</v>
      </c>
      <c r="CM107" s="104">
        <v>581540</v>
      </c>
      <c r="CN107" s="104"/>
    </row>
    <row r="108" spans="1:92" x14ac:dyDescent="0.25">
      <c r="A108" s="128" t="s">
        <v>191</v>
      </c>
      <c r="B108" s="107" t="s">
        <v>190</v>
      </c>
      <c r="C108" s="104">
        <v>32338.512172421051</v>
      </c>
      <c r="D108" s="104">
        <v>0</v>
      </c>
      <c r="E108" s="104">
        <v>66267.319999999992</v>
      </c>
      <c r="F108" s="104">
        <v>0</v>
      </c>
      <c r="G108" s="104">
        <v>6499.9684999999999</v>
      </c>
      <c r="H108" s="104">
        <v>0</v>
      </c>
      <c r="I108" s="104">
        <v>0</v>
      </c>
      <c r="J108" s="104">
        <v>807962</v>
      </c>
      <c r="K108" s="105">
        <v>0.22900000000000001</v>
      </c>
      <c r="L108" s="105">
        <v>9.0909090909090898E-2</v>
      </c>
      <c r="M108" s="104">
        <v>3480538.6688899999</v>
      </c>
      <c r="N108" s="104">
        <v>26584.2460718</v>
      </c>
      <c r="O108" s="104">
        <v>0</v>
      </c>
      <c r="P108" s="104">
        <v>153455.68497100001</v>
      </c>
      <c r="Q108" s="104">
        <v>17223556</v>
      </c>
      <c r="R108" s="104">
        <v>0</v>
      </c>
      <c r="S108" s="104">
        <v>0</v>
      </c>
      <c r="T108" s="104">
        <v>17220072</v>
      </c>
      <c r="U108" s="104">
        <v>2722814</v>
      </c>
      <c r="V108" s="104">
        <v>14903104.0426</v>
      </c>
      <c r="W108" s="104"/>
      <c r="X108" s="104">
        <v>7943804.0537099997</v>
      </c>
      <c r="Y108" s="104"/>
      <c r="Z108" s="104">
        <v>3466177.8017500001</v>
      </c>
      <c r="AA108" s="105">
        <v>192.44076156130674</v>
      </c>
      <c r="AB108" s="105">
        <v>3.9673060907709146</v>
      </c>
      <c r="AC108" s="105">
        <v>16.937000000000001</v>
      </c>
      <c r="AD108" s="105">
        <v>4.5089180901256203</v>
      </c>
      <c r="AE108" s="105">
        <v>26.226150000000001</v>
      </c>
      <c r="AF108" s="105">
        <v>68.831879999999998</v>
      </c>
      <c r="AG108" s="105">
        <v>5.7135100000000003</v>
      </c>
      <c r="AH108" s="105">
        <v>8.7039600000000004</v>
      </c>
      <c r="AI108" s="104">
        <v>1233</v>
      </c>
      <c r="AJ108" s="104">
        <v>40</v>
      </c>
      <c r="AK108" s="106">
        <v>67</v>
      </c>
      <c r="AL108" s="105">
        <v>15.444000000000001</v>
      </c>
      <c r="AM108" s="105">
        <v>0.11267247379283858</v>
      </c>
      <c r="AN108" s="105">
        <v>2.1000646868085403E-2</v>
      </c>
      <c r="AO108" s="104">
        <v>0</v>
      </c>
      <c r="AP108" s="104">
        <v>0</v>
      </c>
      <c r="AQ108" s="105">
        <v>0.47699999999999998</v>
      </c>
      <c r="AR108" s="105">
        <v>0.24366803467273701</v>
      </c>
      <c r="AS108" s="105">
        <v>130.113967</v>
      </c>
      <c r="AT108" s="105">
        <v>702.98</v>
      </c>
      <c r="AU108" s="105">
        <v>789.13</v>
      </c>
      <c r="AV108" s="105">
        <v>24.598228454589801</v>
      </c>
      <c r="AW108" s="105">
        <v>0.64885999999999999</v>
      </c>
      <c r="AX108" s="106">
        <v>55.400001525878899</v>
      </c>
      <c r="AY108" s="106">
        <v>16.700000762939499</v>
      </c>
      <c r="AZ108" s="104">
        <v>131</v>
      </c>
      <c r="BA108" s="106">
        <v>9.1999999999999993</v>
      </c>
      <c r="BB108" s="105">
        <v>4.4000000000000004</v>
      </c>
      <c r="BC108" s="106">
        <v>63</v>
      </c>
      <c r="BD108" s="105">
        <v>231.09899999999999</v>
      </c>
      <c r="BE108" s="104">
        <v>11771796</v>
      </c>
      <c r="BF108" s="105">
        <v>0.61947637895358798</v>
      </c>
      <c r="BG108" s="105">
        <v>46.119998931884801</v>
      </c>
      <c r="BH108" s="104">
        <v>56371</v>
      </c>
      <c r="BI108" s="104">
        <v>9613</v>
      </c>
      <c r="BJ108" s="104">
        <v>886655</v>
      </c>
      <c r="BK108" s="104">
        <v>0</v>
      </c>
      <c r="BL108" s="104">
        <v>52983</v>
      </c>
      <c r="BM108" s="104">
        <v>0</v>
      </c>
      <c r="BN108" s="104">
        <v>115</v>
      </c>
      <c r="BO108" s="106">
        <v>17.5</v>
      </c>
      <c r="BP108" s="106">
        <v>7.63</v>
      </c>
      <c r="BQ108" s="106">
        <v>23.6</v>
      </c>
      <c r="BR108" s="105">
        <v>3.416666666666667</v>
      </c>
      <c r="BS108" s="105">
        <v>-0.66947257518768299</v>
      </c>
      <c r="BT108" s="104">
        <v>32</v>
      </c>
      <c r="BU108" s="106">
        <v>12.699999809265099</v>
      </c>
      <c r="BV108" s="105">
        <v>65.963829040527301</v>
      </c>
      <c r="BW108" s="105">
        <v>9.6</v>
      </c>
      <c r="BX108" s="105">
        <v>40.32</v>
      </c>
      <c r="BY108" s="104">
        <v>18000</v>
      </c>
      <c r="BZ108" s="106">
        <v>26.226150000000001</v>
      </c>
      <c r="CA108" s="106">
        <v>68.831879999999998</v>
      </c>
      <c r="CB108" s="105">
        <v>0.157</v>
      </c>
      <c r="CC108" s="104">
        <v>83</v>
      </c>
      <c r="CD108" s="105">
        <v>84</v>
      </c>
      <c r="CE108" s="105">
        <v>61</v>
      </c>
      <c r="CF108" s="105">
        <v>83</v>
      </c>
      <c r="CG108" s="105">
        <v>115.156898498535</v>
      </c>
      <c r="CH108" s="105">
        <v>634</v>
      </c>
      <c r="CI108" s="105"/>
      <c r="CJ108" s="104">
        <v>1308.68359375</v>
      </c>
      <c r="CK108" s="104">
        <v>18143316</v>
      </c>
      <c r="CL108" s="104">
        <v>17264168</v>
      </c>
      <c r="CM108" s="104">
        <v>94280</v>
      </c>
      <c r="CN108" s="104"/>
    </row>
    <row r="109" spans="1:92" x14ac:dyDescent="0.25">
      <c r="A109" s="128" t="s">
        <v>193</v>
      </c>
      <c r="B109" s="107" t="s">
        <v>192</v>
      </c>
      <c r="C109" s="104">
        <v>3526.5005140421054</v>
      </c>
      <c r="D109" s="104">
        <v>0</v>
      </c>
      <c r="E109" s="104">
        <v>182281.5655</v>
      </c>
      <c r="F109" s="104">
        <v>164.54599999999999</v>
      </c>
      <c r="G109" s="104">
        <v>3383.3510000000001</v>
      </c>
      <c r="H109" s="104">
        <v>0</v>
      </c>
      <c r="I109" s="104">
        <v>21822.666000000001</v>
      </c>
      <c r="J109" s="104">
        <v>63000</v>
      </c>
      <c r="K109" s="105">
        <v>5.7000000000000002E-2</v>
      </c>
      <c r="L109" s="105">
        <v>6.0606060606060601E-2</v>
      </c>
      <c r="M109" s="104">
        <v>38.941587448100002</v>
      </c>
      <c r="N109" s="104" t="s">
        <v>441</v>
      </c>
      <c r="O109" s="104" t="s">
        <v>441</v>
      </c>
      <c r="P109" s="104" t="s">
        <v>441</v>
      </c>
      <c r="Q109" s="104">
        <v>24542547</v>
      </c>
      <c r="R109" s="104">
        <v>4980763</v>
      </c>
      <c r="S109" s="104">
        <v>22183676</v>
      </c>
      <c r="T109" s="104">
        <v>7307119</v>
      </c>
      <c r="U109" s="104">
        <v>26386915</v>
      </c>
      <c r="V109" s="104">
        <v>27588602.5966</v>
      </c>
      <c r="W109" s="104"/>
      <c r="X109" s="104">
        <v>29179213.2005</v>
      </c>
      <c r="Y109" s="104"/>
      <c r="Z109" s="104">
        <v>2388410.4334300002</v>
      </c>
      <c r="AA109" s="105">
        <v>95.962821488357932</v>
      </c>
      <c r="AB109" s="105">
        <v>2.1301630675188279</v>
      </c>
      <c r="AC109" s="105">
        <v>76.036000000000001</v>
      </c>
      <c r="AD109" s="105">
        <v>0</v>
      </c>
      <c r="AE109" s="105">
        <v>99.572029999999998</v>
      </c>
      <c r="AF109" s="105">
        <v>96.695939999999993</v>
      </c>
      <c r="AG109" s="105">
        <v>0.28301999999999999</v>
      </c>
      <c r="AH109" s="105" t="s">
        <v>441</v>
      </c>
      <c r="AI109" s="104">
        <v>3030</v>
      </c>
      <c r="AJ109" s="104">
        <v>80</v>
      </c>
      <c r="AK109" s="106" t="s">
        <v>441</v>
      </c>
      <c r="AL109" s="105">
        <v>8.2010000000000005</v>
      </c>
      <c r="AM109" s="105">
        <v>0.35615925125897324</v>
      </c>
      <c r="AN109" s="105">
        <v>3.9595592066014963E-2</v>
      </c>
      <c r="AO109" s="104">
        <v>0</v>
      </c>
      <c r="AP109" s="104">
        <v>0</v>
      </c>
      <c r="AQ109" s="105">
        <v>0.80200000000000005</v>
      </c>
      <c r="AR109" s="105" t="s">
        <v>441</v>
      </c>
      <c r="AS109" s="105">
        <v>0.92762900000000004</v>
      </c>
      <c r="AT109" s="105">
        <v>-63.88</v>
      </c>
      <c r="AU109" s="105">
        <v>-47.56</v>
      </c>
      <c r="AV109" s="105">
        <v>-9.5508061349391903E-3</v>
      </c>
      <c r="AW109" s="105">
        <v>0.52363999999999999</v>
      </c>
      <c r="AX109" s="106">
        <v>7.9000000953674299</v>
      </c>
      <c r="AY109" s="106">
        <v>13.699999809265099</v>
      </c>
      <c r="AZ109" s="104">
        <v>93</v>
      </c>
      <c r="BA109" s="106">
        <v>0.4</v>
      </c>
      <c r="BB109" s="105">
        <v>0.43</v>
      </c>
      <c r="BC109" s="106">
        <v>1</v>
      </c>
      <c r="BD109" s="105">
        <v>6.7000000000000004E-2</v>
      </c>
      <c r="BE109" s="104">
        <v>83042</v>
      </c>
      <c r="BF109" s="105">
        <v>0.286961889008083</v>
      </c>
      <c r="BG109" s="105">
        <v>46.259998321533203</v>
      </c>
      <c r="BH109" s="104">
        <v>22407</v>
      </c>
      <c r="BI109" s="104">
        <v>16900</v>
      </c>
      <c r="BJ109" s="104">
        <v>0</v>
      </c>
      <c r="BK109" s="104">
        <v>0</v>
      </c>
      <c r="BL109" s="104">
        <v>163111</v>
      </c>
      <c r="BM109" s="104">
        <v>0</v>
      </c>
      <c r="BN109" s="104">
        <v>125</v>
      </c>
      <c r="BO109" s="106">
        <v>2.5</v>
      </c>
      <c r="BP109" s="106">
        <v>2.91</v>
      </c>
      <c r="BQ109" s="106">
        <v>4.3</v>
      </c>
      <c r="BR109" s="105">
        <v>3.95</v>
      </c>
      <c r="BS109" s="105">
        <v>0.83808261156082198</v>
      </c>
      <c r="BT109" s="104">
        <v>47</v>
      </c>
      <c r="BU109" s="106">
        <v>100</v>
      </c>
      <c r="BV109" s="105">
        <v>94.636993408203097</v>
      </c>
      <c r="BW109" s="105">
        <v>78.8</v>
      </c>
      <c r="BX109" s="105">
        <v>141.16999999999999</v>
      </c>
      <c r="BY109" s="104">
        <v>69000</v>
      </c>
      <c r="BZ109" s="106">
        <v>99.572029999999998</v>
      </c>
      <c r="CA109" s="106">
        <v>96.695939999999993</v>
      </c>
      <c r="CB109" s="105">
        <v>15.132</v>
      </c>
      <c r="CC109" s="104">
        <v>93</v>
      </c>
      <c r="CD109" s="105">
        <v>98</v>
      </c>
      <c r="CE109" s="105">
        <v>99</v>
      </c>
      <c r="CF109" s="105" t="s">
        <v>441</v>
      </c>
      <c r="CG109" s="105">
        <v>1052.54760742188</v>
      </c>
      <c r="CH109" s="105">
        <v>40</v>
      </c>
      <c r="CI109" s="105"/>
      <c r="CJ109" s="104">
        <v>31698.37109375</v>
      </c>
      <c r="CK109" s="104">
        <v>31528584</v>
      </c>
      <c r="CL109" s="104">
        <v>30334501</v>
      </c>
      <c r="CM109" s="104">
        <v>328550</v>
      </c>
      <c r="CN109" s="104"/>
    </row>
    <row r="110" spans="1:92" x14ac:dyDescent="0.25">
      <c r="A110" s="128" t="s">
        <v>195</v>
      </c>
      <c r="B110" s="107" t="s">
        <v>194</v>
      </c>
      <c r="C110" s="104">
        <v>0</v>
      </c>
      <c r="D110" s="104">
        <v>0</v>
      </c>
      <c r="E110" s="104" t="s">
        <v>441</v>
      </c>
      <c r="F110" s="104">
        <v>190.51400000000001</v>
      </c>
      <c r="G110" s="104">
        <v>0</v>
      </c>
      <c r="H110" s="104">
        <v>0</v>
      </c>
      <c r="I110" s="104">
        <v>0</v>
      </c>
      <c r="J110" s="104">
        <v>0</v>
      </c>
      <c r="K110" s="105">
        <v>0</v>
      </c>
      <c r="L110" s="105" t="s">
        <v>441</v>
      </c>
      <c r="M110" s="104" t="s">
        <v>441</v>
      </c>
      <c r="N110" s="104" t="s">
        <v>441</v>
      </c>
      <c r="O110" s="104" t="s">
        <v>441</v>
      </c>
      <c r="P110" s="104" t="s">
        <v>441</v>
      </c>
      <c r="Q110" s="104">
        <v>0</v>
      </c>
      <c r="R110" s="104">
        <v>0</v>
      </c>
      <c r="S110" s="104">
        <v>0</v>
      </c>
      <c r="T110" s="104">
        <v>0</v>
      </c>
      <c r="U110" s="104">
        <v>0</v>
      </c>
      <c r="V110" s="104">
        <v>15679.7721205</v>
      </c>
      <c r="W110" s="104"/>
      <c r="X110" s="104">
        <v>0</v>
      </c>
      <c r="Y110" s="104"/>
      <c r="Z110" s="104">
        <v>0</v>
      </c>
      <c r="AA110" s="105">
        <v>1718.9866666666667</v>
      </c>
      <c r="AB110" s="105">
        <v>4.8940452146567095</v>
      </c>
      <c r="AC110" s="105">
        <v>39.808</v>
      </c>
      <c r="AD110" s="105">
        <v>5.3347189477602699</v>
      </c>
      <c r="AE110" s="105">
        <v>99.373000000000005</v>
      </c>
      <c r="AF110" s="105">
        <v>99.256200000000007</v>
      </c>
      <c r="AG110" s="105">
        <v>0</v>
      </c>
      <c r="AH110" s="105">
        <v>95.802859999999995</v>
      </c>
      <c r="AI110" s="104" t="s">
        <v>441</v>
      </c>
      <c r="AJ110" s="104">
        <v>80</v>
      </c>
      <c r="AK110" s="106">
        <v>32.1</v>
      </c>
      <c r="AL110" s="105">
        <v>6.88</v>
      </c>
      <c r="AM110" s="105">
        <v>1.4966490779131864E-2</v>
      </c>
      <c r="AN110" s="105">
        <v>1.1921755473765701E-2</v>
      </c>
      <c r="AO110" s="104">
        <v>0</v>
      </c>
      <c r="AP110" s="104">
        <v>0</v>
      </c>
      <c r="AQ110" s="105">
        <v>0.71699999999999997</v>
      </c>
      <c r="AR110" s="105">
        <v>7.4999999999999997E-3</v>
      </c>
      <c r="AS110" s="105">
        <v>0.26512400000000003</v>
      </c>
      <c r="AT110" s="105">
        <v>13.72</v>
      </c>
      <c r="AU110" s="105">
        <v>7.72</v>
      </c>
      <c r="AV110" s="105">
        <v>0.94782793521881104</v>
      </c>
      <c r="AW110" s="105">
        <v>8.2559999999999995E-2</v>
      </c>
      <c r="AX110" s="106">
        <v>7.9000000953674299</v>
      </c>
      <c r="AY110" s="106">
        <v>17.799999237060501</v>
      </c>
      <c r="AZ110" s="104">
        <v>39</v>
      </c>
      <c r="BA110" s="106">
        <v>0.1</v>
      </c>
      <c r="BB110" s="105" t="s">
        <v>441</v>
      </c>
      <c r="BC110" s="106" t="s">
        <v>441</v>
      </c>
      <c r="BD110" s="105" t="s">
        <v>441</v>
      </c>
      <c r="BE110" s="104">
        <v>1004</v>
      </c>
      <c r="BF110" s="105">
        <v>0.34311534305464197</v>
      </c>
      <c r="BG110" s="105">
        <v>36.779998779296903</v>
      </c>
      <c r="BH110" s="104">
        <v>0</v>
      </c>
      <c r="BI110" s="104">
        <v>0</v>
      </c>
      <c r="BJ110" s="104">
        <v>0</v>
      </c>
      <c r="BK110" s="215">
        <v>0</v>
      </c>
      <c r="BL110" s="215">
        <v>0</v>
      </c>
      <c r="BM110" s="215">
        <v>0</v>
      </c>
      <c r="BN110" s="104">
        <v>117</v>
      </c>
      <c r="BO110" s="106">
        <v>10.3</v>
      </c>
      <c r="BP110" s="106">
        <v>3.51</v>
      </c>
      <c r="BQ110" s="106">
        <v>14.2</v>
      </c>
      <c r="BR110" s="105">
        <v>2.6833333333333331</v>
      </c>
      <c r="BS110" s="105">
        <v>-0.45112851262092601</v>
      </c>
      <c r="BT110" s="104">
        <v>31</v>
      </c>
      <c r="BU110" s="106">
        <v>99.800003051757798</v>
      </c>
      <c r="BV110" s="105">
        <v>99.321022033691406</v>
      </c>
      <c r="BW110" s="105">
        <v>59.1</v>
      </c>
      <c r="BX110" s="105">
        <v>222.99</v>
      </c>
      <c r="BY110" s="104">
        <v>680</v>
      </c>
      <c r="BZ110" s="106">
        <v>99.373000000000005</v>
      </c>
      <c r="CA110" s="106">
        <v>99.256200000000007</v>
      </c>
      <c r="CB110" s="105">
        <v>10.379</v>
      </c>
      <c r="CC110" s="104">
        <v>99</v>
      </c>
      <c r="CD110" s="105">
        <v>99</v>
      </c>
      <c r="CE110" s="105">
        <v>99</v>
      </c>
      <c r="CF110" s="105" t="s">
        <v>441</v>
      </c>
      <c r="CG110" s="105">
        <v>1628.54284667969</v>
      </c>
      <c r="CH110" s="105">
        <v>68</v>
      </c>
      <c r="CI110" s="105"/>
      <c r="CJ110" s="104">
        <v>15312.318359375</v>
      </c>
      <c r="CK110" s="104">
        <v>515696</v>
      </c>
      <c r="CL110" s="104">
        <v>363657</v>
      </c>
      <c r="CM110" s="104">
        <v>300</v>
      </c>
      <c r="CN110" s="104"/>
    </row>
    <row r="111" spans="1:92" x14ac:dyDescent="0.25">
      <c r="A111" s="128" t="s">
        <v>197</v>
      </c>
      <c r="B111" s="107" t="s">
        <v>196</v>
      </c>
      <c r="C111" s="104">
        <v>0</v>
      </c>
      <c r="D111" s="104">
        <v>0</v>
      </c>
      <c r="E111" s="104">
        <v>147225.41500000001</v>
      </c>
      <c r="F111" s="104">
        <v>0</v>
      </c>
      <c r="G111" s="104">
        <v>0</v>
      </c>
      <c r="H111" s="104">
        <v>0</v>
      </c>
      <c r="I111" s="104">
        <v>0</v>
      </c>
      <c r="J111" s="104">
        <v>155057</v>
      </c>
      <c r="K111" s="105">
        <v>0.17100000000000001</v>
      </c>
      <c r="L111" s="105">
        <v>9.0909090909090898E-2</v>
      </c>
      <c r="M111" s="104">
        <v>9409477.2763500009</v>
      </c>
      <c r="N111" s="104">
        <v>0</v>
      </c>
      <c r="O111" s="104">
        <v>1611608.4161</v>
      </c>
      <c r="P111" s="104">
        <v>0</v>
      </c>
      <c r="Q111" s="104">
        <v>17440033</v>
      </c>
      <c r="R111" s="104">
        <v>0</v>
      </c>
      <c r="S111" s="104">
        <v>806318</v>
      </c>
      <c r="T111" s="104">
        <v>16633715</v>
      </c>
      <c r="U111" s="104">
        <v>3392164</v>
      </c>
      <c r="V111" s="104">
        <v>17448165.2777</v>
      </c>
      <c r="W111" s="104"/>
      <c r="X111" s="104">
        <v>15553429.7936</v>
      </c>
      <c r="Y111" s="104"/>
      <c r="Z111" s="104">
        <v>0</v>
      </c>
      <c r="AA111" s="105">
        <v>15.635015858186021</v>
      </c>
      <c r="AB111" s="105">
        <v>4.8762369404243771</v>
      </c>
      <c r="AC111" s="105">
        <v>42.356000000000002</v>
      </c>
      <c r="AD111" s="105">
        <v>5.6685934691248399</v>
      </c>
      <c r="AE111" s="105">
        <v>39.335419999999999</v>
      </c>
      <c r="AF111" s="105">
        <v>78.260829999999999</v>
      </c>
      <c r="AG111" s="105">
        <v>7.1953899999999997</v>
      </c>
      <c r="AH111" s="105">
        <v>52.232080000000003</v>
      </c>
      <c r="AI111" s="104">
        <v>1525</v>
      </c>
      <c r="AJ111" s="104">
        <v>80</v>
      </c>
      <c r="AK111" s="106">
        <v>47</v>
      </c>
      <c r="AL111" s="105">
        <v>17.968</v>
      </c>
      <c r="AM111" s="105">
        <v>0.93399017258923367</v>
      </c>
      <c r="AN111" s="105">
        <v>0.83155905052070833</v>
      </c>
      <c r="AO111" s="104">
        <v>4</v>
      </c>
      <c r="AP111" s="104">
        <v>0</v>
      </c>
      <c r="AQ111" s="105">
        <v>0.42699999999999999</v>
      </c>
      <c r="AR111" s="105">
        <v>0.457114458084106</v>
      </c>
      <c r="AS111" s="105">
        <v>583.17958099999998</v>
      </c>
      <c r="AT111" s="105">
        <v>668.02</v>
      </c>
      <c r="AU111" s="105">
        <v>718.42</v>
      </c>
      <c r="AV111" s="105">
        <v>9.0653352737426793</v>
      </c>
      <c r="AW111" s="105">
        <v>6.7815099999999999</v>
      </c>
      <c r="AX111" s="106">
        <v>106</v>
      </c>
      <c r="AY111" s="106">
        <v>27.899999618530298</v>
      </c>
      <c r="AZ111" s="104">
        <v>55</v>
      </c>
      <c r="BA111" s="106">
        <v>1</v>
      </c>
      <c r="BB111" s="105">
        <v>0.92</v>
      </c>
      <c r="BC111" s="106">
        <v>92</v>
      </c>
      <c r="BD111" s="105">
        <v>386.161</v>
      </c>
      <c r="BE111" s="104">
        <v>6841620</v>
      </c>
      <c r="BF111" s="105">
        <v>0.67750512936447005</v>
      </c>
      <c r="BG111" s="105">
        <v>33.040000915527301</v>
      </c>
      <c r="BH111" s="104">
        <v>0</v>
      </c>
      <c r="BI111" s="104">
        <v>13150</v>
      </c>
      <c r="BJ111" s="104">
        <v>507</v>
      </c>
      <c r="BK111" s="104">
        <v>120000</v>
      </c>
      <c r="BL111" s="104">
        <v>27457</v>
      </c>
      <c r="BM111" s="104">
        <v>6677</v>
      </c>
      <c r="BN111" s="104">
        <v>141</v>
      </c>
      <c r="BO111" s="106">
        <v>6.3</v>
      </c>
      <c r="BP111" s="106">
        <v>7.67</v>
      </c>
      <c r="BQ111" s="106">
        <v>9.4</v>
      </c>
      <c r="BR111" s="105">
        <v>3.05</v>
      </c>
      <c r="BS111" s="105">
        <v>-0.93755418062210105</v>
      </c>
      <c r="BT111" s="104">
        <v>32</v>
      </c>
      <c r="BU111" s="106">
        <v>43.089839935302699</v>
      </c>
      <c r="BV111" s="105">
        <v>33.068870544433601</v>
      </c>
      <c r="BW111" s="105">
        <v>11.1</v>
      </c>
      <c r="BX111" s="105">
        <v>120.31</v>
      </c>
      <c r="BY111" s="104">
        <v>110000</v>
      </c>
      <c r="BZ111" s="106">
        <v>39.335419999999999</v>
      </c>
      <c r="CA111" s="106">
        <v>78.260829999999999</v>
      </c>
      <c r="CB111" s="105">
        <v>1.393</v>
      </c>
      <c r="CC111" s="104">
        <v>61</v>
      </c>
      <c r="CD111" s="105">
        <v>68</v>
      </c>
      <c r="CE111" s="105" t="s">
        <v>441</v>
      </c>
      <c r="CF111" s="105">
        <v>70</v>
      </c>
      <c r="CG111" s="105">
        <v>81.182533264160199</v>
      </c>
      <c r="CH111" s="105">
        <v>587</v>
      </c>
      <c r="CI111" s="105"/>
      <c r="CJ111" s="104">
        <v>2312.56982421875</v>
      </c>
      <c r="CK111" s="104">
        <v>19077690</v>
      </c>
      <c r="CL111" s="104">
        <v>17610108</v>
      </c>
      <c r="CM111" s="104">
        <v>1220190</v>
      </c>
      <c r="CN111" s="104"/>
    </row>
    <row r="112" spans="1:92" x14ac:dyDescent="0.25">
      <c r="A112" s="128" t="s">
        <v>199</v>
      </c>
      <c r="B112" s="107" t="s">
        <v>198</v>
      </c>
      <c r="C112" s="104">
        <v>0</v>
      </c>
      <c r="D112" s="104">
        <v>0</v>
      </c>
      <c r="E112" s="104" t="s">
        <v>441</v>
      </c>
      <c r="F112" s="104">
        <v>17.268000000000001</v>
      </c>
      <c r="G112" s="104">
        <v>0</v>
      </c>
      <c r="H112" s="104">
        <v>0</v>
      </c>
      <c r="I112" s="104">
        <v>0</v>
      </c>
      <c r="J112" s="104">
        <v>0</v>
      </c>
      <c r="K112" s="105">
        <v>0</v>
      </c>
      <c r="L112" s="105">
        <v>0.15151515151515199</v>
      </c>
      <c r="M112" s="104">
        <v>0</v>
      </c>
      <c r="N112" s="104" t="s">
        <v>441</v>
      </c>
      <c r="O112" s="104" t="s">
        <v>441</v>
      </c>
      <c r="P112" s="104" t="s">
        <v>441</v>
      </c>
      <c r="Q112" s="104">
        <v>0</v>
      </c>
      <c r="R112" s="104">
        <v>0</v>
      </c>
      <c r="S112" s="104">
        <v>0</v>
      </c>
      <c r="T112" s="104">
        <v>0</v>
      </c>
      <c r="U112" s="104">
        <v>0</v>
      </c>
      <c r="V112" s="104">
        <v>330863.43926200003</v>
      </c>
      <c r="W112" s="104"/>
      <c r="X112" s="104">
        <v>8985.6696376799991</v>
      </c>
      <c r="Y112" s="104"/>
      <c r="Z112" s="104">
        <v>386335.46827399998</v>
      </c>
      <c r="AA112" s="105">
        <v>1511.03125</v>
      </c>
      <c r="AB112" s="105">
        <v>3.3344904568217961</v>
      </c>
      <c r="AC112" s="105">
        <v>94.611999999999995</v>
      </c>
      <c r="AD112" s="105">
        <v>5.5249007199972304</v>
      </c>
      <c r="AE112" s="105">
        <v>99.95599</v>
      </c>
      <c r="AF112" s="105">
        <v>100</v>
      </c>
      <c r="AG112" s="105">
        <v>0</v>
      </c>
      <c r="AH112" s="105" t="s">
        <v>441</v>
      </c>
      <c r="AI112" s="104">
        <v>170</v>
      </c>
      <c r="AJ112" s="104">
        <v>80</v>
      </c>
      <c r="AK112" s="106" t="s">
        <v>441</v>
      </c>
      <c r="AL112" s="105">
        <v>4.9180000000000001</v>
      </c>
      <c r="AM112" s="105">
        <v>3.6020403412528521E-4</v>
      </c>
      <c r="AN112" s="105">
        <v>2.8156887025025289E-5</v>
      </c>
      <c r="AO112" s="104">
        <v>0</v>
      </c>
      <c r="AP112" s="104">
        <v>0</v>
      </c>
      <c r="AQ112" s="105">
        <v>0.878</v>
      </c>
      <c r="AR112" s="105" t="s">
        <v>441</v>
      </c>
      <c r="AS112" s="105">
        <v>0</v>
      </c>
      <c r="AT112" s="105">
        <v>0</v>
      </c>
      <c r="AU112" s="105">
        <v>0</v>
      </c>
      <c r="AV112" s="105" t="s">
        <v>441</v>
      </c>
      <c r="AW112" s="105">
        <v>2.0962399999999999</v>
      </c>
      <c r="AX112" s="106">
        <v>6.4000000953674299</v>
      </c>
      <c r="AY112" s="106" t="s">
        <v>441</v>
      </c>
      <c r="AZ112" s="104">
        <v>11</v>
      </c>
      <c r="BA112" s="106">
        <v>0.1</v>
      </c>
      <c r="BB112" s="105" t="s">
        <v>441</v>
      </c>
      <c r="BC112" s="106" t="s">
        <v>441</v>
      </c>
      <c r="BD112" s="105" t="s">
        <v>441</v>
      </c>
      <c r="BE112" s="104">
        <v>9</v>
      </c>
      <c r="BF112" s="105">
        <v>0.215615940915313</v>
      </c>
      <c r="BG112" s="105" t="s">
        <v>441</v>
      </c>
      <c r="BH112" s="104">
        <v>0</v>
      </c>
      <c r="BI112" s="104">
        <v>0</v>
      </c>
      <c r="BJ112" s="104">
        <v>0</v>
      </c>
      <c r="BK112" s="104">
        <v>0</v>
      </c>
      <c r="BL112" s="104">
        <v>10450</v>
      </c>
      <c r="BM112" s="104">
        <v>0</v>
      </c>
      <c r="BN112" s="104">
        <v>135</v>
      </c>
      <c r="BO112" s="106">
        <v>2.4</v>
      </c>
      <c r="BP112" s="106">
        <v>2.59</v>
      </c>
      <c r="BQ112" s="106">
        <v>8.6</v>
      </c>
      <c r="BR112" s="105" t="s">
        <v>441</v>
      </c>
      <c r="BS112" s="105">
        <v>1.0045750141143801</v>
      </c>
      <c r="BT112" s="104">
        <v>54</v>
      </c>
      <c r="BU112" s="106">
        <v>100</v>
      </c>
      <c r="BV112" s="105">
        <v>94.066612243652301</v>
      </c>
      <c r="BW112" s="105">
        <v>77.3</v>
      </c>
      <c r="BX112" s="105">
        <v>124.82</v>
      </c>
      <c r="BY112" s="104">
        <v>2700</v>
      </c>
      <c r="BZ112" s="106">
        <v>99.95599</v>
      </c>
      <c r="CA112" s="106">
        <v>100</v>
      </c>
      <c r="CB112" s="105">
        <v>38.26</v>
      </c>
      <c r="CC112" s="104">
        <v>91</v>
      </c>
      <c r="CD112" s="105">
        <v>97</v>
      </c>
      <c r="CE112" s="105">
        <v>86</v>
      </c>
      <c r="CF112" s="105" t="s">
        <v>441</v>
      </c>
      <c r="CG112" s="105">
        <v>3511.13647460938</v>
      </c>
      <c r="CH112" s="105">
        <v>9</v>
      </c>
      <c r="CI112" s="105"/>
      <c r="CJ112" s="104">
        <v>39534.921875</v>
      </c>
      <c r="CK112" s="104">
        <v>483530</v>
      </c>
      <c r="CL112" s="104">
        <v>418670</v>
      </c>
      <c r="CM112" s="104">
        <v>320</v>
      </c>
      <c r="CN112" s="104"/>
    </row>
    <row r="113" spans="1:92" x14ac:dyDescent="0.25">
      <c r="A113" s="128" t="s">
        <v>201</v>
      </c>
      <c r="B113" s="107" t="s">
        <v>200</v>
      </c>
      <c r="C113" s="104">
        <v>0</v>
      </c>
      <c r="D113" s="104">
        <v>0</v>
      </c>
      <c r="E113" s="104" t="s">
        <v>441</v>
      </c>
      <c r="F113" s="104">
        <v>15.584</v>
      </c>
      <c r="G113" s="104">
        <v>60.7605</v>
      </c>
      <c r="H113" s="104">
        <v>0.28250000000000003</v>
      </c>
      <c r="I113" s="104">
        <v>0</v>
      </c>
      <c r="J113" s="104">
        <v>782</v>
      </c>
      <c r="K113" s="105">
        <v>5.7000000000000002E-2</v>
      </c>
      <c r="L113" s="105" t="s">
        <v>441</v>
      </c>
      <c r="M113" s="104" t="s">
        <v>441</v>
      </c>
      <c r="N113" s="104" t="s">
        <v>441</v>
      </c>
      <c r="O113" s="104" t="s">
        <v>441</v>
      </c>
      <c r="P113" s="104" t="s">
        <v>441</v>
      </c>
      <c r="Q113" s="104">
        <v>0</v>
      </c>
      <c r="R113" s="104">
        <v>0</v>
      </c>
      <c r="S113" s="104">
        <v>0</v>
      </c>
      <c r="T113" s="104">
        <v>0</v>
      </c>
      <c r="U113" s="104">
        <v>0</v>
      </c>
      <c r="V113" s="104">
        <v>1079.9451518999999</v>
      </c>
      <c r="W113" s="104"/>
      <c r="X113" s="104">
        <v>1707.1887778</v>
      </c>
      <c r="Y113" s="104"/>
      <c r="Z113" s="104">
        <v>0</v>
      </c>
      <c r="AA113" s="105">
        <v>324.51666666666665</v>
      </c>
      <c r="AB113" s="105">
        <v>1.1264199200796536</v>
      </c>
      <c r="AC113" s="105">
        <v>77.031000000000006</v>
      </c>
      <c r="AD113" s="105" t="s">
        <v>441</v>
      </c>
      <c r="AE113" s="105">
        <v>83.494060000000005</v>
      </c>
      <c r="AF113" s="105">
        <v>88.486440000000002</v>
      </c>
      <c r="AG113" s="105">
        <v>10.05522</v>
      </c>
      <c r="AH113" s="105">
        <v>82.502170000000007</v>
      </c>
      <c r="AI113" s="104" t="s">
        <v>441</v>
      </c>
      <c r="AJ113" s="104">
        <v>40</v>
      </c>
      <c r="AK113" s="106" t="s">
        <v>441</v>
      </c>
      <c r="AL113" s="105" t="s">
        <v>441</v>
      </c>
      <c r="AM113" s="105">
        <v>8.0206718402012423E-5</v>
      </c>
      <c r="AN113" s="105">
        <v>9.214346210005027E-5</v>
      </c>
      <c r="AO113" s="104">
        <v>0</v>
      </c>
      <c r="AP113" s="104">
        <v>0</v>
      </c>
      <c r="AQ113" s="105">
        <v>0.70799999999999996</v>
      </c>
      <c r="AR113" s="105" t="s">
        <v>441</v>
      </c>
      <c r="AS113" s="105">
        <v>0</v>
      </c>
      <c r="AT113" s="105">
        <v>12.67</v>
      </c>
      <c r="AU113" s="105">
        <v>72.05</v>
      </c>
      <c r="AV113" s="105">
        <v>26.9343070983887</v>
      </c>
      <c r="AW113" s="105">
        <v>14.41703</v>
      </c>
      <c r="AX113" s="106">
        <v>34</v>
      </c>
      <c r="AY113" s="106">
        <v>13</v>
      </c>
      <c r="AZ113" s="104">
        <v>480</v>
      </c>
      <c r="BA113" s="106" t="s">
        <v>441</v>
      </c>
      <c r="BB113" s="105" t="s">
        <v>441</v>
      </c>
      <c r="BC113" s="106" t="s">
        <v>441</v>
      </c>
      <c r="BD113" s="105" t="s">
        <v>441</v>
      </c>
      <c r="BE113" s="104">
        <v>19594</v>
      </c>
      <c r="BF113" s="105" t="s">
        <v>441</v>
      </c>
      <c r="BG113" s="105" t="s">
        <v>441</v>
      </c>
      <c r="BH113" s="104">
        <v>0</v>
      </c>
      <c r="BI113" s="104">
        <v>0</v>
      </c>
      <c r="BJ113" s="104">
        <v>0</v>
      </c>
      <c r="BK113" s="215">
        <v>0</v>
      </c>
      <c r="BL113" s="215">
        <v>0</v>
      </c>
      <c r="BM113" s="215">
        <v>0</v>
      </c>
      <c r="BN113" s="104">
        <v>31</v>
      </c>
      <c r="BO113" s="106">
        <v>2.7</v>
      </c>
      <c r="BP113" s="106" t="s">
        <v>441</v>
      </c>
      <c r="BQ113" s="106" t="s">
        <v>441</v>
      </c>
      <c r="BR113" s="105">
        <v>2.083333333333333</v>
      </c>
      <c r="BS113" s="105">
        <v>-1.5526809692382799</v>
      </c>
      <c r="BT113" s="104" t="s">
        <v>441</v>
      </c>
      <c r="BU113" s="106">
        <v>94.7550048828125</v>
      </c>
      <c r="BV113" s="105">
        <v>98.265083312988295</v>
      </c>
      <c r="BW113" s="105">
        <v>29.8</v>
      </c>
      <c r="BX113" s="105">
        <v>29.25</v>
      </c>
      <c r="BY113" s="104">
        <v>260</v>
      </c>
      <c r="BZ113" s="106">
        <v>83.494060000000005</v>
      </c>
      <c r="CA113" s="106">
        <v>88.486440000000002</v>
      </c>
      <c r="CB113" s="105">
        <v>4.5540000000000003</v>
      </c>
      <c r="CC113" s="104">
        <v>83</v>
      </c>
      <c r="CD113" s="105">
        <v>71</v>
      </c>
      <c r="CE113" s="105">
        <v>49</v>
      </c>
      <c r="CF113" s="105">
        <v>51</v>
      </c>
      <c r="CG113" s="105">
        <v>934.44488525390602</v>
      </c>
      <c r="CH113" s="105" t="s">
        <v>441</v>
      </c>
      <c r="CI113" s="105"/>
      <c r="CJ113" s="104">
        <v>4048.45629882813</v>
      </c>
      <c r="CK113" s="104">
        <v>58413</v>
      </c>
      <c r="CL113" s="104">
        <v>52993</v>
      </c>
      <c r="CM113" s="104">
        <v>180</v>
      </c>
      <c r="CN113" s="104"/>
    </row>
    <row r="114" spans="1:92" x14ac:dyDescent="0.25">
      <c r="A114" s="128" t="s">
        <v>203</v>
      </c>
      <c r="B114" s="107" t="s">
        <v>202</v>
      </c>
      <c r="C114" s="104">
        <v>106.97885920652631</v>
      </c>
      <c r="D114" s="104">
        <v>0</v>
      </c>
      <c r="E114" s="104">
        <v>49521.154000000002</v>
      </c>
      <c r="F114" s="104">
        <v>2.516</v>
      </c>
      <c r="G114" s="104">
        <v>0</v>
      </c>
      <c r="H114" s="104">
        <v>0</v>
      </c>
      <c r="I114" s="104">
        <v>0</v>
      </c>
      <c r="J114" s="104">
        <v>207808</v>
      </c>
      <c r="K114" s="105">
        <v>0.2</v>
      </c>
      <c r="L114" s="105">
        <v>0.33333333333333298</v>
      </c>
      <c r="M114" s="104">
        <v>2065730.1188000001</v>
      </c>
      <c r="N114" s="104">
        <v>0</v>
      </c>
      <c r="O114" s="104">
        <v>0</v>
      </c>
      <c r="P114" s="104">
        <v>0</v>
      </c>
      <c r="Q114" s="104">
        <v>3706266</v>
      </c>
      <c r="R114" s="104">
        <v>0</v>
      </c>
      <c r="S114" s="104">
        <v>700919</v>
      </c>
      <c r="T114" s="104">
        <v>3005347</v>
      </c>
      <c r="U114" s="104">
        <v>932238</v>
      </c>
      <c r="V114" s="104">
        <v>3786941.5406200001</v>
      </c>
      <c r="W114" s="104"/>
      <c r="X114" s="104">
        <v>2142635.4332900001</v>
      </c>
      <c r="Y114" s="104"/>
      <c r="Z114" s="104">
        <v>0</v>
      </c>
      <c r="AA114" s="105">
        <v>4.2721635781507716</v>
      </c>
      <c r="AB114" s="105">
        <v>4.3729954580806076</v>
      </c>
      <c r="AC114" s="105">
        <v>53.671999999999997</v>
      </c>
      <c r="AD114" s="105" t="s">
        <v>441</v>
      </c>
      <c r="AE114" s="105">
        <v>48.435490000000001</v>
      </c>
      <c r="AF114" s="105">
        <v>70.696190000000001</v>
      </c>
      <c r="AG114" s="105">
        <v>31.9315</v>
      </c>
      <c r="AH114" s="105">
        <v>15.95012</v>
      </c>
      <c r="AI114" s="104" t="s">
        <v>441</v>
      </c>
      <c r="AJ114" s="104">
        <v>20</v>
      </c>
      <c r="AK114" s="106">
        <v>79.5</v>
      </c>
      <c r="AL114" s="105">
        <v>15.003</v>
      </c>
      <c r="AM114" s="105">
        <v>0.46380797053577794</v>
      </c>
      <c r="AN114" s="105">
        <v>0.10195245501886999</v>
      </c>
      <c r="AO114" s="104">
        <v>0</v>
      </c>
      <c r="AP114" s="104">
        <v>0</v>
      </c>
      <c r="AQ114" s="105">
        <v>0.52</v>
      </c>
      <c r="AR114" s="105">
        <v>0.26107347011566201</v>
      </c>
      <c r="AS114" s="105">
        <v>143.940484</v>
      </c>
      <c r="AT114" s="105">
        <v>68.12</v>
      </c>
      <c r="AU114" s="105">
        <v>64.239999999999995</v>
      </c>
      <c r="AV114" s="105">
        <v>5.7514982223510698</v>
      </c>
      <c r="AW114" s="105">
        <v>1.53582</v>
      </c>
      <c r="AX114" s="106">
        <v>79</v>
      </c>
      <c r="AY114" s="106">
        <v>19.5</v>
      </c>
      <c r="AZ114" s="104">
        <v>97</v>
      </c>
      <c r="BA114" s="106">
        <v>0.5</v>
      </c>
      <c r="BB114" s="105">
        <v>0.09</v>
      </c>
      <c r="BC114" s="106">
        <v>67</v>
      </c>
      <c r="BD114" s="105">
        <v>53.905000000000001</v>
      </c>
      <c r="BE114" s="104">
        <v>855084</v>
      </c>
      <c r="BF114" s="105">
        <v>0.616567511122594</v>
      </c>
      <c r="BG114" s="105">
        <v>32.419998168945298</v>
      </c>
      <c r="BH114" s="104">
        <v>3895814</v>
      </c>
      <c r="BI114" s="104">
        <v>350600</v>
      </c>
      <c r="BJ114" s="104">
        <v>0</v>
      </c>
      <c r="BK114" s="104">
        <v>0</v>
      </c>
      <c r="BL114" s="104">
        <v>85460</v>
      </c>
      <c r="BM114" s="104">
        <v>0</v>
      </c>
      <c r="BN114" s="104">
        <v>124</v>
      </c>
      <c r="BO114" s="106">
        <v>10.4</v>
      </c>
      <c r="BP114" s="106">
        <v>10.09</v>
      </c>
      <c r="BQ114" s="106">
        <v>3.1</v>
      </c>
      <c r="BR114" s="105">
        <v>3.0666666666666669</v>
      </c>
      <c r="BS114" s="105">
        <v>-0.72020161151885997</v>
      </c>
      <c r="BT114" s="104">
        <v>27</v>
      </c>
      <c r="BU114" s="106">
        <v>42.912319183349602</v>
      </c>
      <c r="BV114" s="105">
        <v>52.123561859130902</v>
      </c>
      <c r="BW114" s="105">
        <v>18</v>
      </c>
      <c r="BX114" s="105">
        <v>86.52</v>
      </c>
      <c r="BY114" s="104">
        <v>15000</v>
      </c>
      <c r="BZ114" s="106">
        <v>48.435490000000001</v>
      </c>
      <c r="CA114" s="106">
        <v>70.696190000000001</v>
      </c>
      <c r="CB114" s="105">
        <v>1.79</v>
      </c>
      <c r="CC114" s="104">
        <v>78</v>
      </c>
      <c r="CD114" s="105">
        <v>73</v>
      </c>
      <c r="CE114" s="105" t="s">
        <v>441</v>
      </c>
      <c r="CF114" s="105">
        <v>73</v>
      </c>
      <c r="CG114" s="105">
        <v>163.91744995117199</v>
      </c>
      <c r="CH114" s="105">
        <v>602</v>
      </c>
      <c r="CI114" s="105"/>
      <c r="CJ114" s="104">
        <v>4189.95458984375</v>
      </c>
      <c r="CK114" s="104">
        <v>4403319</v>
      </c>
      <c r="CL114" s="104">
        <v>4096872</v>
      </c>
      <c r="CM114" s="104">
        <v>1030700</v>
      </c>
      <c r="CN114" s="104"/>
    </row>
    <row r="115" spans="1:92" x14ac:dyDescent="0.25">
      <c r="A115" s="128" t="s">
        <v>205</v>
      </c>
      <c r="B115" s="107" t="s">
        <v>204</v>
      </c>
      <c r="C115" s="104">
        <v>0</v>
      </c>
      <c r="D115" s="104">
        <v>0</v>
      </c>
      <c r="E115" s="104" t="s">
        <v>441</v>
      </c>
      <c r="F115" s="104">
        <v>14.061999999999999</v>
      </c>
      <c r="G115" s="104">
        <v>24178.772999999997</v>
      </c>
      <c r="H115" s="104">
        <v>17813.929999999997</v>
      </c>
      <c r="I115" s="104">
        <v>909.6</v>
      </c>
      <c r="J115" s="104">
        <v>0</v>
      </c>
      <c r="K115" s="105">
        <v>2.9000000000000001E-2</v>
      </c>
      <c r="L115" s="105">
        <v>6.0606060606060601E-2</v>
      </c>
      <c r="M115" s="104">
        <v>0</v>
      </c>
      <c r="N115" s="104" t="s">
        <v>441</v>
      </c>
      <c r="O115" s="104" t="s">
        <v>441</v>
      </c>
      <c r="P115" s="104" t="s">
        <v>441</v>
      </c>
      <c r="Q115" s="104">
        <v>0</v>
      </c>
      <c r="R115" s="104">
        <v>0</v>
      </c>
      <c r="S115" s="104">
        <v>0</v>
      </c>
      <c r="T115" s="104">
        <v>0</v>
      </c>
      <c r="U115" s="104">
        <v>975378</v>
      </c>
      <c r="V115" s="104">
        <v>1207955.4629599999</v>
      </c>
      <c r="W115" s="104"/>
      <c r="X115" s="104">
        <v>1103519.0821400001</v>
      </c>
      <c r="Y115" s="104"/>
      <c r="Z115" s="104">
        <v>0</v>
      </c>
      <c r="AA115" s="105">
        <v>623.30197044334977</v>
      </c>
      <c r="AB115" s="105">
        <v>-6.3139385190947875E-2</v>
      </c>
      <c r="AC115" s="105">
        <v>40.792999999999999</v>
      </c>
      <c r="AD115" s="105">
        <v>3.47529761733847</v>
      </c>
      <c r="AE115" s="105">
        <v>95.504840000000002</v>
      </c>
      <c r="AF115" s="105">
        <v>99.866330000000005</v>
      </c>
      <c r="AG115" s="105">
        <v>0.13067999999999999</v>
      </c>
      <c r="AH115" s="105" t="s">
        <v>441</v>
      </c>
      <c r="AI115" s="104">
        <v>178</v>
      </c>
      <c r="AJ115" s="104">
        <v>80</v>
      </c>
      <c r="AK115" s="106" t="s">
        <v>441</v>
      </c>
      <c r="AL115" s="105">
        <v>5.1020000000000003</v>
      </c>
      <c r="AM115" s="105">
        <v>1.5221466082368695E-2</v>
      </c>
      <c r="AN115" s="105">
        <v>1.9596018712853274E-3</v>
      </c>
      <c r="AO115" s="104">
        <v>0</v>
      </c>
      <c r="AP115" s="104">
        <v>0</v>
      </c>
      <c r="AQ115" s="105">
        <v>0.79</v>
      </c>
      <c r="AR115" s="105" t="s">
        <v>441</v>
      </c>
      <c r="AS115" s="105">
        <v>0</v>
      </c>
      <c r="AT115" s="105">
        <v>7.81</v>
      </c>
      <c r="AU115" s="105">
        <v>7.76</v>
      </c>
      <c r="AV115" s="105">
        <v>8.6615741252899198E-2</v>
      </c>
      <c r="AW115" s="105">
        <v>1.88629</v>
      </c>
      <c r="AX115" s="106">
        <v>13.1000003814697</v>
      </c>
      <c r="AY115" s="106" t="s">
        <v>441</v>
      </c>
      <c r="AZ115" s="104">
        <v>12</v>
      </c>
      <c r="BA115" s="106">
        <v>0.9</v>
      </c>
      <c r="BB115" s="105" t="s">
        <v>441</v>
      </c>
      <c r="BC115" s="106" t="s">
        <v>441</v>
      </c>
      <c r="BD115" s="105" t="s">
        <v>441</v>
      </c>
      <c r="BE115" s="104">
        <v>0</v>
      </c>
      <c r="BF115" s="105">
        <v>0.37314302774122199</v>
      </c>
      <c r="BG115" s="105">
        <v>35.840000152587898</v>
      </c>
      <c r="BH115" s="104">
        <v>0</v>
      </c>
      <c r="BI115" s="104">
        <v>30000</v>
      </c>
      <c r="BJ115" s="104">
        <v>0</v>
      </c>
      <c r="BK115" s="104">
        <v>0</v>
      </c>
      <c r="BL115" s="104">
        <v>15</v>
      </c>
      <c r="BM115" s="104">
        <v>0</v>
      </c>
      <c r="BN115" s="104">
        <v>124</v>
      </c>
      <c r="BO115" s="106">
        <v>6.5</v>
      </c>
      <c r="BP115" s="106">
        <v>4.9000000000000004</v>
      </c>
      <c r="BQ115" s="106">
        <v>11.7</v>
      </c>
      <c r="BR115" s="105">
        <v>3.7</v>
      </c>
      <c r="BS115" s="105">
        <v>0.89961588382720903</v>
      </c>
      <c r="BT115" s="104">
        <v>51</v>
      </c>
      <c r="BU115" s="106">
        <v>98.031433105468807</v>
      </c>
      <c r="BV115" s="105">
        <v>90.616043090820298</v>
      </c>
      <c r="BW115" s="105">
        <v>52.2</v>
      </c>
      <c r="BX115" s="105">
        <v>144.24</v>
      </c>
      <c r="BY115" s="104">
        <v>2800</v>
      </c>
      <c r="BZ115" s="106">
        <v>95.504840000000002</v>
      </c>
      <c r="CA115" s="106">
        <v>99.866330000000005</v>
      </c>
      <c r="CB115" s="105">
        <v>20.245999999999999</v>
      </c>
      <c r="CC115" s="104">
        <v>89</v>
      </c>
      <c r="CD115" s="105">
        <v>96</v>
      </c>
      <c r="CE115" s="105">
        <v>92</v>
      </c>
      <c r="CF115" s="105">
        <v>10</v>
      </c>
      <c r="CG115" s="105">
        <v>1206.73974609375</v>
      </c>
      <c r="CH115" s="105">
        <v>53</v>
      </c>
      <c r="CI115" s="105"/>
      <c r="CJ115" s="104">
        <v>23709.103515625</v>
      </c>
      <c r="CK115" s="104">
        <v>1265303</v>
      </c>
      <c r="CL115" s="104">
        <v>1273212</v>
      </c>
      <c r="CM115" s="104">
        <v>2030</v>
      </c>
      <c r="CN115" s="104"/>
    </row>
    <row r="116" spans="1:92" x14ac:dyDescent="0.25">
      <c r="A116" s="128" t="s">
        <v>207</v>
      </c>
      <c r="B116" s="107" t="s">
        <v>206</v>
      </c>
      <c r="C116" s="104">
        <v>186381.80087642104</v>
      </c>
      <c r="D116" s="104">
        <v>32538.732611789474</v>
      </c>
      <c r="E116" s="104">
        <v>536662.85300000012</v>
      </c>
      <c r="F116" s="104">
        <v>201.87200000000001</v>
      </c>
      <c r="G116" s="104">
        <v>1535119.9295000001</v>
      </c>
      <c r="H116" s="104">
        <v>516785.83350000007</v>
      </c>
      <c r="I116" s="104">
        <v>86727.087000000014</v>
      </c>
      <c r="J116" s="104">
        <v>73285</v>
      </c>
      <c r="K116" s="105">
        <v>0.17100000000000001</v>
      </c>
      <c r="L116" s="105">
        <v>3.03030303030303E-2</v>
      </c>
      <c r="M116" s="104" t="s">
        <v>441</v>
      </c>
      <c r="N116" s="104" t="s">
        <v>441</v>
      </c>
      <c r="O116" s="104" t="s">
        <v>441</v>
      </c>
      <c r="P116" s="104" t="s">
        <v>441</v>
      </c>
      <c r="Q116" s="104">
        <v>12081448</v>
      </c>
      <c r="R116" s="104">
        <v>2954141</v>
      </c>
      <c r="S116" s="104">
        <v>0</v>
      </c>
      <c r="T116" s="104">
        <v>2187</v>
      </c>
      <c r="U116" s="104">
        <v>33279522</v>
      </c>
      <c r="V116" s="104">
        <v>65401295.467100002</v>
      </c>
      <c r="W116" s="104"/>
      <c r="X116" s="104">
        <v>49008315.652099997</v>
      </c>
      <c r="Y116" s="104"/>
      <c r="Z116" s="104">
        <v>29396522.2621</v>
      </c>
      <c r="AA116" s="105">
        <v>64.914626405000135</v>
      </c>
      <c r="AB116" s="105">
        <v>1.4876199507465446</v>
      </c>
      <c r="AC116" s="105">
        <v>80.156000000000006</v>
      </c>
      <c r="AD116" s="105">
        <v>3.7401749708323599</v>
      </c>
      <c r="AE116" s="105">
        <v>91.183059999999998</v>
      </c>
      <c r="AF116" s="105">
        <v>99.318219999999997</v>
      </c>
      <c r="AG116" s="105">
        <v>0.88502999999999998</v>
      </c>
      <c r="AH116" s="105">
        <v>87.846680000000006</v>
      </c>
      <c r="AI116" s="104">
        <v>71574</v>
      </c>
      <c r="AJ116" s="104">
        <v>80</v>
      </c>
      <c r="AK116" s="106">
        <v>16</v>
      </c>
      <c r="AL116" s="105">
        <v>8.6539999999999999</v>
      </c>
      <c r="AM116" s="105">
        <v>0.97498306996194717</v>
      </c>
      <c r="AN116" s="105">
        <v>0.87943096397303244</v>
      </c>
      <c r="AO116" s="104">
        <v>0</v>
      </c>
      <c r="AP116" s="104">
        <v>5</v>
      </c>
      <c r="AQ116" s="105">
        <v>0.77400000000000002</v>
      </c>
      <c r="AR116" s="105">
        <v>2.4786900728940998E-2</v>
      </c>
      <c r="AS116" s="105">
        <v>33.126888999999998</v>
      </c>
      <c r="AT116" s="105">
        <v>642.03</v>
      </c>
      <c r="AU116" s="105">
        <v>692.78</v>
      </c>
      <c r="AV116" s="105">
        <v>6.5635532140731798E-2</v>
      </c>
      <c r="AW116" s="105">
        <v>2.8039700000000001</v>
      </c>
      <c r="AX116" s="106">
        <v>13.3999996185303</v>
      </c>
      <c r="AY116" s="106">
        <v>2.7999999523162802</v>
      </c>
      <c r="AZ116" s="104">
        <v>22</v>
      </c>
      <c r="BA116" s="106">
        <v>0.3</v>
      </c>
      <c r="BB116" s="105">
        <v>0.2</v>
      </c>
      <c r="BC116" s="106">
        <v>0</v>
      </c>
      <c r="BD116" s="105">
        <v>0.26900000000000002</v>
      </c>
      <c r="BE116" s="104">
        <v>28886413</v>
      </c>
      <c r="BF116" s="105">
        <v>0.34295791812066401</v>
      </c>
      <c r="BG116" s="105">
        <v>43.400001525878899</v>
      </c>
      <c r="BH116" s="104">
        <v>1460060</v>
      </c>
      <c r="BI116" s="104">
        <v>13124</v>
      </c>
      <c r="BJ116" s="104">
        <v>3142</v>
      </c>
      <c r="BK116" s="104">
        <v>338000</v>
      </c>
      <c r="BL116" s="104">
        <v>40396</v>
      </c>
      <c r="BM116" s="104">
        <v>0</v>
      </c>
      <c r="BN116" s="104">
        <v>132</v>
      </c>
      <c r="BO116" s="106">
        <v>3.6</v>
      </c>
      <c r="BP116" s="106">
        <v>3.74</v>
      </c>
      <c r="BQ116" s="106">
        <v>4.7</v>
      </c>
      <c r="BR116" s="105">
        <v>2.9666666666666668</v>
      </c>
      <c r="BS116" s="105">
        <v>-2.5352900847792601E-2</v>
      </c>
      <c r="BT116" s="104">
        <v>28</v>
      </c>
      <c r="BU116" s="106">
        <v>100</v>
      </c>
      <c r="BV116" s="105">
        <v>94.545593261718807</v>
      </c>
      <c r="BW116" s="105">
        <v>59.5</v>
      </c>
      <c r="BX116" s="105">
        <v>88.23</v>
      </c>
      <c r="BY116" s="104">
        <v>360000</v>
      </c>
      <c r="BZ116" s="106">
        <v>91.183059999999998</v>
      </c>
      <c r="CA116" s="106">
        <v>99.318219999999997</v>
      </c>
      <c r="CB116" s="105">
        <v>22.478000000000002</v>
      </c>
      <c r="CC116" s="104">
        <v>96</v>
      </c>
      <c r="CD116" s="105">
        <v>97</v>
      </c>
      <c r="CE116" s="105">
        <v>98</v>
      </c>
      <c r="CF116" s="105">
        <v>92</v>
      </c>
      <c r="CG116" s="105">
        <v>971.82318115234398</v>
      </c>
      <c r="CH116" s="105">
        <v>38</v>
      </c>
      <c r="CI116" s="105"/>
      <c r="CJ116" s="104">
        <v>19969.4609375</v>
      </c>
      <c r="CK116" s="104">
        <v>126190784</v>
      </c>
      <c r="CL116" s="104">
        <v>126932577</v>
      </c>
      <c r="CM116" s="104">
        <v>1943950</v>
      </c>
      <c r="CN116" s="104"/>
    </row>
    <row r="117" spans="1:92" x14ac:dyDescent="0.25">
      <c r="A117" s="128" t="s">
        <v>741</v>
      </c>
      <c r="B117" s="107" t="s">
        <v>208</v>
      </c>
      <c r="C117" s="104">
        <v>0</v>
      </c>
      <c r="D117" s="104">
        <v>0</v>
      </c>
      <c r="E117" s="104" t="s">
        <v>441</v>
      </c>
      <c r="F117" s="104">
        <v>14.65</v>
      </c>
      <c r="G117" s="104">
        <v>1196.789</v>
      </c>
      <c r="H117" s="104">
        <v>178.607</v>
      </c>
      <c r="I117" s="104">
        <v>215.80800000000002</v>
      </c>
      <c r="J117" s="104">
        <v>3680</v>
      </c>
      <c r="K117" s="105">
        <v>5.7000000000000002E-2</v>
      </c>
      <c r="L117" s="105">
        <v>0.39393939393939398</v>
      </c>
      <c r="M117" s="104">
        <v>0</v>
      </c>
      <c r="N117" s="104" t="s">
        <v>441</v>
      </c>
      <c r="O117" s="104" t="s">
        <v>441</v>
      </c>
      <c r="P117" s="104" t="s">
        <v>441</v>
      </c>
      <c r="Q117" s="104">
        <v>0</v>
      </c>
      <c r="R117" s="104">
        <v>0</v>
      </c>
      <c r="S117" s="104">
        <v>0</v>
      </c>
      <c r="T117" s="104">
        <v>0</v>
      </c>
      <c r="U117" s="104">
        <v>2054</v>
      </c>
      <c r="V117" s="104">
        <v>7489.5687836400002</v>
      </c>
      <c r="W117" s="104"/>
      <c r="X117" s="104">
        <v>39773.229276999999</v>
      </c>
      <c r="Y117" s="104"/>
      <c r="Z117" s="104">
        <v>0</v>
      </c>
      <c r="AA117" s="105">
        <v>160.91428571428571</v>
      </c>
      <c r="AB117" s="105">
        <v>1.4732796220957471</v>
      </c>
      <c r="AC117" s="105">
        <v>22.702999999999999</v>
      </c>
      <c r="AD117" s="105" t="s">
        <v>441</v>
      </c>
      <c r="AE117" s="105">
        <v>88.309330000000003</v>
      </c>
      <c r="AF117" s="105">
        <v>78.566479999999999</v>
      </c>
      <c r="AG117" s="105">
        <v>9.5</v>
      </c>
      <c r="AH117" s="105" t="s">
        <v>441</v>
      </c>
      <c r="AI117" s="104">
        <v>8</v>
      </c>
      <c r="AJ117" s="104" t="s">
        <v>441</v>
      </c>
      <c r="AK117" s="106" t="s">
        <v>441</v>
      </c>
      <c r="AL117" s="105">
        <v>10.693</v>
      </c>
      <c r="AM117" s="105">
        <v>1.6168096377908105E-3</v>
      </c>
      <c r="AN117" s="105">
        <v>3.6802036998370333E-4</v>
      </c>
      <c r="AO117" s="104">
        <v>0</v>
      </c>
      <c r="AP117" s="104">
        <v>0</v>
      </c>
      <c r="AQ117" s="105">
        <v>0.627</v>
      </c>
      <c r="AR117" s="105" t="s">
        <v>441</v>
      </c>
      <c r="AS117" s="105">
        <v>18.170531</v>
      </c>
      <c r="AT117" s="105">
        <v>37.5</v>
      </c>
      <c r="AU117" s="105">
        <v>89.55</v>
      </c>
      <c r="AV117" s="105">
        <v>25.0842189788818</v>
      </c>
      <c r="AW117" s="105">
        <v>7.1251600000000002</v>
      </c>
      <c r="AX117" s="106">
        <v>32.200000762939503</v>
      </c>
      <c r="AY117" s="106" t="s">
        <v>441</v>
      </c>
      <c r="AZ117" s="104">
        <v>165</v>
      </c>
      <c r="BA117" s="106" t="s">
        <v>441</v>
      </c>
      <c r="BB117" s="105" t="s">
        <v>441</v>
      </c>
      <c r="BC117" s="106" t="s">
        <v>441</v>
      </c>
      <c r="BD117" s="105" t="s">
        <v>441</v>
      </c>
      <c r="BE117" s="104">
        <v>70736</v>
      </c>
      <c r="BF117" s="105" t="s">
        <v>441</v>
      </c>
      <c r="BG117" s="105" t="s">
        <v>441</v>
      </c>
      <c r="BH117" s="104">
        <v>0</v>
      </c>
      <c r="BI117" s="104">
        <v>0</v>
      </c>
      <c r="BJ117" s="104">
        <v>10000</v>
      </c>
      <c r="BK117" s="104">
        <v>0</v>
      </c>
      <c r="BL117" s="104">
        <v>0</v>
      </c>
      <c r="BM117" s="104">
        <v>0</v>
      </c>
      <c r="BN117" s="104">
        <v>31</v>
      </c>
      <c r="BO117" s="106">
        <v>2.7</v>
      </c>
      <c r="BP117" s="106" t="s">
        <v>441</v>
      </c>
      <c r="BQ117" s="106" t="s">
        <v>441</v>
      </c>
      <c r="BR117" s="105">
        <v>2.6</v>
      </c>
      <c r="BS117" s="105">
        <v>9.0110801160335499E-2</v>
      </c>
      <c r="BT117" s="104" t="s">
        <v>441</v>
      </c>
      <c r="BU117" s="106">
        <v>80.756683349609403</v>
      </c>
      <c r="BV117" s="105" t="s">
        <v>441</v>
      </c>
      <c r="BW117" s="105">
        <v>33.4</v>
      </c>
      <c r="BX117" s="105">
        <v>22.25</v>
      </c>
      <c r="BY117" s="104">
        <v>380</v>
      </c>
      <c r="BZ117" s="106">
        <v>88.309330000000003</v>
      </c>
      <c r="CA117" s="106">
        <v>78.566479999999999</v>
      </c>
      <c r="CB117" s="105" t="s">
        <v>441</v>
      </c>
      <c r="CC117" s="104">
        <v>76</v>
      </c>
      <c r="CD117" s="105">
        <v>69</v>
      </c>
      <c r="CE117" s="105">
        <v>74</v>
      </c>
      <c r="CF117" s="105">
        <v>63</v>
      </c>
      <c r="CG117" s="105">
        <v>431.58639526367199</v>
      </c>
      <c r="CH117" s="105">
        <v>100</v>
      </c>
      <c r="CI117" s="105"/>
      <c r="CJ117" s="104">
        <v>3595.50219726563</v>
      </c>
      <c r="CK117" s="104">
        <v>112640</v>
      </c>
      <c r="CL117" s="104">
        <v>104460</v>
      </c>
      <c r="CM117" s="104">
        <v>700</v>
      </c>
      <c r="CN117" s="104"/>
    </row>
    <row r="118" spans="1:92" x14ac:dyDescent="0.25">
      <c r="A118" s="128" t="s">
        <v>835</v>
      </c>
      <c r="B118" s="107" t="s">
        <v>209</v>
      </c>
      <c r="C118" s="104">
        <v>8561.251766631578</v>
      </c>
      <c r="D118" s="104">
        <v>0</v>
      </c>
      <c r="E118" s="104">
        <v>29900.462</v>
      </c>
      <c r="F118" s="104">
        <v>0</v>
      </c>
      <c r="G118" s="104">
        <v>0</v>
      </c>
      <c r="H118" s="104">
        <v>0</v>
      </c>
      <c r="I118" s="104">
        <v>0</v>
      </c>
      <c r="J118" s="104">
        <v>6176</v>
      </c>
      <c r="K118" s="105">
        <v>8.5999999999999993E-2</v>
      </c>
      <c r="L118" s="105">
        <v>0.21212121212121199</v>
      </c>
      <c r="M118" s="104">
        <v>3426131.4172899998</v>
      </c>
      <c r="N118" s="104" t="s">
        <v>441</v>
      </c>
      <c r="O118" s="104" t="s">
        <v>441</v>
      </c>
      <c r="P118" s="104" t="s">
        <v>441</v>
      </c>
      <c r="Q118" s="104">
        <v>0</v>
      </c>
      <c r="R118" s="104">
        <v>0</v>
      </c>
      <c r="S118" s="104">
        <v>0</v>
      </c>
      <c r="T118" s="104">
        <v>0</v>
      </c>
      <c r="U118" s="104">
        <v>0</v>
      </c>
      <c r="V118" s="104">
        <v>0</v>
      </c>
      <c r="W118" s="104"/>
      <c r="X118" s="104">
        <v>0</v>
      </c>
      <c r="Y118" s="104"/>
      <c r="Z118" s="104">
        <v>6409.64633185</v>
      </c>
      <c r="AA118" s="105">
        <v>123.51980353224</v>
      </c>
      <c r="AB118" s="105">
        <v>7.5645146484122155E-2</v>
      </c>
      <c r="AC118" s="105">
        <v>42.628999999999998</v>
      </c>
      <c r="AD118" s="105">
        <v>0</v>
      </c>
      <c r="AE118" s="105">
        <v>76.308199999999999</v>
      </c>
      <c r="AF118" s="105">
        <v>89.05565</v>
      </c>
      <c r="AG118" s="105">
        <v>0.13403000000000001</v>
      </c>
      <c r="AH118" s="105">
        <v>86.979420000000005</v>
      </c>
      <c r="AI118" s="104">
        <v>2071</v>
      </c>
      <c r="AJ118" s="104">
        <v>80</v>
      </c>
      <c r="AK118" s="106">
        <v>63.5</v>
      </c>
      <c r="AL118" s="105">
        <v>5.1050000000000004</v>
      </c>
      <c r="AM118" s="105">
        <v>0.19557903298224008</v>
      </c>
      <c r="AN118" s="105">
        <v>3.4141223645256333E-2</v>
      </c>
      <c r="AO118" s="104">
        <v>0</v>
      </c>
      <c r="AP118" s="104">
        <v>0</v>
      </c>
      <c r="AQ118" s="105">
        <v>0.7</v>
      </c>
      <c r="AR118" s="105">
        <v>4.1305999999999999E-3</v>
      </c>
      <c r="AS118" s="105">
        <v>6.2451E-2</v>
      </c>
      <c r="AT118" s="105">
        <v>93.47</v>
      </c>
      <c r="AU118" s="105">
        <v>94.84</v>
      </c>
      <c r="AV118" s="105">
        <v>2.7752244472503702</v>
      </c>
      <c r="AW118" s="105">
        <v>20.162279999999999</v>
      </c>
      <c r="AX118" s="106">
        <v>15.5</v>
      </c>
      <c r="AY118" s="106">
        <v>2.2000000476837198</v>
      </c>
      <c r="AZ118" s="104">
        <v>95</v>
      </c>
      <c r="BA118" s="106">
        <v>0.6</v>
      </c>
      <c r="BB118" s="105">
        <v>0.56000000000000005</v>
      </c>
      <c r="BC118" s="106" t="s">
        <v>441</v>
      </c>
      <c r="BD118" s="105" t="s">
        <v>441</v>
      </c>
      <c r="BE118" s="104">
        <v>0</v>
      </c>
      <c r="BF118" s="105">
        <v>0.22619397840407901</v>
      </c>
      <c r="BG118" s="105">
        <v>25.9</v>
      </c>
      <c r="BH118" s="104">
        <v>0</v>
      </c>
      <c r="BI118" s="104">
        <v>0</v>
      </c>
      <c r="BJ118" s="104">
        <v>5460</v>
      </c>
      <c r="BK118" s="104">
        <v>0</v>
      </c>
      <c r="BL118" s="104">
        <v>522</v>
      </c>
      <c r="BM118" s="104">
        <v>0</v>
      </c>
      <c r="BN118" s="104">
        <v>106</v>
      </c>
      <c r="BO118" s="106">
        <v>2.4</v>
      </c>
      <c r="BP118" s="106">
        <v>4.82</v>
      </c>
      <c r="BQ118" s="106">
        <v>5.7</v>
      </c>
      <c r="BR118" s="105">
        <v>2.5333333333333332</v>
      </c>
      <c r="BS118" s="105">
        <v>-0.51104611158371005</v>
      </c>
      <c r="BT118" s="104">
        <v>33</v>
      </c>
      <c r="BU118" s="106">
        <v>100</v>
      </c>
      <c r="BV118" s="105">
        <v>99.244392395019503</v>
      </c>
      <c r="BW118" s="105">
        <v>71</v>
      </c>
      <c r="BX118" s="105">
        <v>110.99</v>
      </c>
      <c r="BY118" s="104">
        <v>42000</v>
      </c>
      <c r="BZ118" s="106">
        <v>76.308199999999999</v>
      </c>
      <c r="CA118" s="106">
        <v>89.05565</v>
      </c>
      <c r="CB118" s="105">
        <v>32.002000000000002</v>
      </c>
      <c r="CC118" s="104">
        <v>93</v>
      </c>
      <c r="CD118" s="105">
        <v>89</v>
      </c>
      <c r="CE118" s="105">
        <v>95</v>
      </c>
      <c r="CF118" s="105">
        <v>77</v>
      </c>
      <c r="CG118" s="105">
        <v>480.38299560546898</v>
      </c>
      <c r="CH118" s="105">
        <v>23</v>
      </c>
      <c r="CI118" s="105"/>
      <c r="CJ118" s="104">
        <v>7300.93896484375</v>
      </c>
      <c r="CK118" s="104">
        <v>3545883</v>
      </c>
      <c r="CL118" s="104">
        <v>4073491</v>
      </c>
      <c r="CM118" s="104">
        <v>32854</v>
      </c>
      <c r="CN118" s="104"/>
    </row>
    <row r="119" spans="1:92" x14ac:dyDescent="0.25">
      <c r="A119" s="128" t="s">
        <v>211</v>
      </c>
      <c r="B119" s="107" t="s">
        <v>210</v>
      </c>
      <c r="C119" s="104">
        <v>1426.4210645536843</v>
      </c>
      <c r="D119" s="104">
        <v>15.340270864484211</v>
      </c>
      <c r="E119" s="104">
        <v>13788.153</v>
      </c>
      <c r="F119" s="104">
        <v>0</v>
      </c>
      <c r="G119" s="104">
        <v>0</v>
      </c>
      <c r="H119" s="104">
        <v>0</v>
      </c>
      <c r="I119" s="104">
        <v>0</v>
      </c>
      <c r="J119" s="104">
        <v>12857</v>
      </c>
      <c r="K119" s="105">
        <v>2.9000000000000001E-2</v>
      </c>
      <c r="L119" s="105">
        <v>0.24242424242424199</v>
      </c>
      <c r="M119" s="104">
        <v>3.58149273694</v>
      </c>
      <c r="N119" s="104" t="s">
        <v>441</v>
      </c>
      <c r="O119" s="104" t="s">
        <v>441</v>
      </c>
      <c r="P119" s="104" t="s">
        <v>441</v>
      </c>
      <c r="Q119" s="104">
        <v>0</v>
      </c>
      <c r="R119" s="104">
        <v>0</v>
      </c>
      <c r="S119" s="104">
        <v>0</v>
      </c>
      <c r="T119" s="104">
        <v>0</v>
      </c>
      <c r="U119" s="104">
        <v>0</v>
      </c>
      <c r="V119" s="104">
        <v>0</v>
      </c>
      <c r="W119" s="104"/>
      <c r="X119" s="104">
        <v>0</v>
      </c>
      <c r="Y119" s="104"/>
      <c r="Z119" s="104">
        <v>0</v>
      </c>
      <c r="AA119" s="105">
        <v>2.0406086665465124</v>
      </c>
      <c r="AB119" s="105">
        <v>1.9158798999313664</v>
      </c>
      <c r="AC119" s="105">
        <v>68.444999999999993</v>
      </c>
      <c r="AD119" s="105">
        <v>0</v>
      </c>
      <c r="AE119" s="105">
        <v>58.479390000000002</v>
      </c>
      <c r="AF119" s="105">
        <v>83.313109999999995</v>
      </c>
      <c r="AG119" s="105">
        <v>10.317489999999999</v>
      </c>
      <c r="AH119" s="105">
        <v>71.179550000000006</v>
      </c>
      <c r="AI119" s="104">
        <v>2866</v>
      </c>
      <c r="AJ119" s="104">
        <v>60</v>
      </c>
      <c r="AK119" s="106">
        <v>38.299999999999997</v>
      </c>
      <c r="AL119" s="105">
        <v>11.74</v>
      </c>
      <c r="AM119" s="105">
        <v>5.4599454784814302E-2</v>
      </c>
      <c r="AN119" s="105">
        <v>3.4567773101335732E-3</v>
      </c>
      <c r="AO119" s="104">
        <v>0</v>
      </c>
      <c r="AP119" s="104">
        <v>0</v>
      </c>
      <c r="AQ119" s="105">
        <v>0.74099999999999999</v>
      </c>
      <c r="AR119" s="105">
        <v>4.73219E-2</v>
      </c>
      <c r="AS119" s="105">
        <v>5.1027170000000002</v>
      </c>
      <c r="AT119" s="105">
        <v>289.48</v>
      </c>
      <c r="AU119" s="105">
        <v>590.57000000000005</v>
      </c>
      <c r="AV119" s="105">
        <v>7.7753362655639604</v>
      </c>
      <c r="AW119" s="105">
        <v>2.3908800000000001</v>
      </c>
      <c r="AX119" s="106">
        <v>17.200000762939499</v>
      </c>
      <c r="AY119" s="106">
        <v>1.6000000238418599</v>
      </c>
      <c r="AZ119" s="104">
        <v>428</v>
      </c>
      <c r="BA119" s="106">
        <v>0.1</v>
      </c>
      <c r="BB119" s="105">
        <v>0</v>
      </c>
      <c r="BC119" s="106" t="s">
        <v>441</v>
      </c>
      <c r="BD119" s="105" t="s">
        <v>441</v>
      </c>
      <c r="BE119" s="104">
        <v>17</v>
      </c>
      <c r="BF119" s="105">
        <v>0.300991054243685</v>
      </c>
      <c r="BG119" s="105">
        <v>32.299999237060497</v>
      </c>
      <c r="BH119" s="104">
        <v>0</v>
      </c>
      <c r="BI119" s="104">
        <v>272301</v>
      </c>
      <c r="BJ119" s="104">
        <v>2500</v>
      </c>
      <c r="BK119" s="104">
        <v>0</v>
      </c>
      <c r="BL119" s="104">
        <v>9</v>
      </c>
      <c r="BM119" s="104">
        <v>0</v>
      </c>
      <c r="BN119" s="104">
        <v>113</v>
      </c>
      <c r="BO119" s="106">
        <v>13.4</v>
      </c>
      <c r="BP119" s="106">
        <v>4.78</v>
      </c>
      <c r="BQ119" s="106">
        <v>16.7</v>
      </c>
      <c r="BR119" s="105">
        <v>2.95</v>
      </c>
      <c r="BS119" s="105">
        <v>-0.26189950108528098</v>
      </c>
      <c r="BT119" s="104">
        <v>37</v>
      </c>
      <c r="BU119" s="106">
        <v>85.869651794433594</v>
      </c>
      <c r="BV119" s="105">
        <v>98.367637634277301</v>
      </c>
      <c r="BW119" s="105">
        <v>22.3</v>
      </c>
      <c r="BX119" s="105">
        <v>113.63</v>
      </c>
      <c r="BY119" s="104">
        <v>65000</v>
      </c>
      <c r="BZ119" s="106">
        <v>58.479390000000002</v>
      </c>
      <c r="CA119" s="106">
        <v>83.313109999999995</v>
      </c>
      <c r="CB119" s="105">
        <v>28.866</v>
      </c>
      <c r="CC119" s="104">
        <v>99</v>
      </c>
      <c r="CD119" s="105">
        <v>99</v>
      </c>
      <c r="CE119" s="105">
        <v>90</v>
      </c>
      <c r="CF119" s="105" t="s">
        <v>441</v>
      </c>
      <c r="CG119" s="105">
        <v>466.69122314453102</v>
      </c>
      <c r="CH119" s="105">
        <v>44</v>
      </c>
      <c r="CI119" s="105"/>
      <c r="CJ119" s="104">
        <v>13735.3662109375</v>
      </c>
      <c r="CK119" s="104">
        <v>3170208</v>
      </c>
      <c r="CL119" s="104">
        <v>2946414</v>
      </c>
      <c r="CM119" s="104">
        <v>1553560</v>
      </c>
      <c r="CN119" s="104"/>
    </row>
    <row r="120" spans="1:92" x14ac:dyDescent="0.25">
      <c r="A120" s="128" t="s">
        <v>213</v>
      </c>
      <c r="B120" s="107" t="s">
        <v>212</v>
      </c>
      <c r="C120" s="104">
        <v>1295.0524171221052</v>
      </c>
      <c r="D120" s="104">
        <v>0</v>
      </c>
      <c r="E120" s="104">
        <v>4286.7459999999992</v>
      </c>
      <c r="F120" s="104">
        <v>22.588000000000001</v>
      </c>
      <c r="G120" s="104">
        <v>0</v>
      </c>
      <c r="H120" s="104">
        <v>0</v>
      </c>
      <c r="I120" s="104">
        <v>0</v>
      </c>
      <c r="J120" s="104">
        <v>0</v>
      </c>
      <c r="K120" s="105">
        <v>0</v>
      </c>
      <c r="L120" s="105">
        <v>0.12121212121212099</v>
      </c>
      <c r="M120" s="104">
        <v>462.187499344</v>
      </c>
      <c r="N120" s="104" t="s">
        <v>441</v>
      </c>
      <c r="O120" s="104" t="s">
        <v>441</v>
      </c>
      <c r="P120" s="104" t="s">
        <v>441</v>
      </c>
      <c r="Q120" s="104">
        <v>0</v>
      </c>
      <c r="R120" s="104">
        <v>0</v>
      </c>
      <c r="S120" s="104">
        <v>0</v>
      </c>
      <c r="T120" s="104">
        <v>0</v>
      </c>
      <c r="U120" s="104">
        <v>0</v>
      </c>
      <c r="V120" s="104">
        <v>155956.35952200001</v>
      </c>
      <c r="W120" s="104"/>
      <c r="X120" s="104">
        <v>214629.77437200001</v>
      </c>
      <c r="Y120" s="104"/>
      <c r="Z120" s="104">
        <v>625158.21181000001</v>
      </c>
      <c r="AA120" s="105">
        <v>46.271003717472119</v>
      </c>
      <c r="AB120" s="105">
        <v>0.4995538041386629</v>
      </c>
      <c r="AC120" s="105">
        <v>66.813000000000002</v>
      </c>
      <c r="AD120" s="105">
        <v>3.2140115063305599</v>
      </c>
      <c r="AE120" s="105">
        <v>97.773880000000005</v>
      </c>
      <c r="AF120" s="105">
        <v>97.042050000000003</v>
      </c>
      <c r="AG120" s="105">
        <v>5.2540000000000003E-2</v>
      </c>
      <c r="AH120" s="105" t="s">
        <v>441</v>
      </c>
      <c r="AI120" s="104">
        <v>317</v>
      </c>
      <c r="AJ120" s="104">
        <v>20</v>
      </c>
      <c r="AK120" s="106">
        <v>27.1</v>
      </c>
      <c r="AL120" s="105">
        <v>5.8719999999999999</v>
      </c>
      <c r="AM120" s="105">
        <v>6.7404582061681324E-3</v>
      </c>
      <c r="AN120" s="105">
        <v>8.9150840854922333E-3</v>
      </c>
      <c r="AO120" s="104">
        <v>0</v>
      </c>
      <c r="AP120" s="104">
        <v>0</v>
      </c>
      <c r="AQ120" s="105">
        <v>0.81399999999999995</v>
      </c>
      <c r="AR120" s="105">
        <v>1.8136999999999999E-3</v>
      </c>
      <c r="AS120" s="105">
        <v>2.7990000000000001E-2</v>
      </c>
      <c r="AT120" s="105">
        <v>23.26</v>
      </c>
      <c r="AU120" s="105">
        <v>0.95</v>
      </c>
      <c r="AV120" s="105">
        <v>2.3760511875152601</v>
      </c>
      <c r="AW120" s="105">
        <v>10.775919999999999</v>
      </c>
      <c r="AX120" s="106">
        <v>3.5</v>
      </c>
      <c r="AY120" s="106">
        <v>1</v>
      </c>
      <c r="AZ120" s="104">
        <v>14</v>
      </c>
      <c r="BA120" s="106">
        <v>0.1</v>
      </c>
      <c r="BB120" s="105">
        <v>0.08</v>
      </c>
      <c r="BC120" s="106" t="s">
        <v>441</v>
      </c>
      <c r="BD120" s="105" t="s">
        <v>441</v>
      </c>
      <c r="BE120" s="104">
        <v>4</v>
      </c>
      <c r="BF120" s="105">
        <v>0.132343988514079</v>
      </c>
      <c r="BG120" s="105">
        <v>31.930000305175799</v>
      </c>
      <c r="BH120" s="104">
        <v>200</v>
      </c>
      <c r="BI120" s="104">
        <v>0</v>
      </c>
      <c r="BJ120" s="104">
        <v>0</v>
      </c>
      <c r="BK120" s="104">
        <v>0</v>
      </c>
      <c r="BL120" s="104">
        <v>898</v>
      </c>
      <c r="BM120" s="104">
        <v>0</v>
      </c>
      <c r="BN120" s="104">
        <v>141</v>
      </c>
      <c r="BO120" s="106">
        <v>2.4</v>
      </c>
      <c r="BP120" s="106">
        <v>5.58</v>
      </c>
      <c r="BQ120" s="106" t="s">
        <v>441</v>
      </c>
      <c r="BR120" s="105">
        <v>3.4</v>
      </c>
      <c r="BS120" s="105">
        <v>0.15439279377460499</v>
      </c>
      <c r="BT120" s="104">
        <v>45</v>
      </c>
      <c r="BU120" s="106">
        <v>100</v>
      </c>
      <c r="BV120" s="105">
        <v>98.719947814941406</v>
      </c>
      <c r="BW120" s="105">
        <v>69.900000000000006</v>
      </c>
      <c r="BX120" s="105">
        <v>167.48</v>
      </c>
      <c r="BY120" s="104">
        <v>11000</v>
      </c>
      <c r="BZ120" s="106">
        <v>97.773880000000005</v>
      </c>
      <c r="CA120" s="106">
        <v>97.042050000000003</v>
      </c>
      <c r="CB120" s="105">
        <v>23.337</v>
      </c>
      <c r="CC120" s="104">
        <v>58</v>
      </c>
      <c r="CD120" s="105">
        <v>89</v>
      </c>
      <c r="CE120" s="105">
        <v>86</v>
      </c>
      <c r="CF120" s="105" t="s">
        <v>441</v>
      </c>
      <c r="CG120" s="105">
        <v>1333.92993164063</v>
      </c>
      <c r="CH120" s="105">
        <v>7</v>
      </c>
      <c r="CI120" s="105"/>
      <c r="CJ120" s="104">
        <v>18765.10546875</v>
      </c>
      <c r="CK120" s="104">
        <v>622345</v>
      </c>
      <c r="CL120" s="104">
        <v>625158</v>
      </c>
      <c r="CM120" s="104">
        <v>13450</v>
      </c>
      <c r="CN120" s="104"/>
    </row>
    <row r="121" spans="1:92" x14ac:dyDescent="0.25">
      <c r="A121" s="128" t="s">
        <v>215</v>
      </c>
      <c r="B121" s="107" t="s">
        <v>214</v>
      </c>
      <c r="C121" s="104">
        <v>37005.371266105263</v>
      </c>
      <c r="D121" s="104">
        <v>0</v>
      </c>
      <c r="E121" s="104">
        <v>135983.89350000001</v>
      </c>
      <c r="F121" s="104">
        <v>108.574</v>
      </c>
      <c r="G121" s="104">
        <v>0</v>
      </c>
      <c r="H121" s="104">
        <v>0</v>
      </c>
      <c r="I121" s="104">
        <v>0</v>
      </c>
      <c r="J121" s="104">
        <v>7857</v>
      </c>
      <c r="K121" s="105">
        <v>5.7000000000000002E-2</v>
      </c>
      <c r="L121" s="105">
        <v>0.27272727272727298</v>
      </c>
      <c r="M121" s="104">
        <v>0</v>
      </c>
      <c r="N121" s="104">
        <v>0</v>
      </c>
      <c r="O121" s="104">
        <v>0</v>
      </c>
      <c r="P121" s="104">
        <v>0</v>
      </c>
      <c r="Q121" s="104">
        <v>0</v>
      </c>
      <c r="R121" s="104">
        <v>0</v>
      </c>
      <c r="S121" s="104">
        <v>0</v>
      </c>
      <c r="T121" s="104">
        <v>0</v>
      </c>
      <c r="U121" s="104">
        <v>1059463</v>
      </c>
      <c r="V121" s="104">
        <v>19912465.155999999</v>
      </c>
      <c r="W121" s="104"/>
      <c r="X121" s="104">
        <v>1080891.3778299999</v>
      </c>
      <c r="Y121" s="104"/>
      <c r="Z121" s="104">
        <v>0</v>
      </c>
      <c r="AA121" s="105">
        <v>80.728518933452833</v>
      </c>
      <c r="AB121" s="105">
        <v>2.1272853435006218</v>
      </c>
      <c r="AC121" s="105">
        <v>62.453000000000003</v>
      </c>
      <c r="AD121" s="105">
        <v>5.2361663882698997</v>
      </c>
      <c r="AE121" s="105">
        <v>88.50363999999999</v>
      </c>
      <c r="AF121" s="105">
        <v>86.778510000000011</v>
      </c>
      <c r="AG121" s="105">
        <v>7.26023</v>
      </c>
      <c r="AH121" s="105" t="s">
        <v>441</v>
      </c>
      <c r="AI121" s="104">
        <v>2592</v>
      </c>
      <c r="AJ121" s="104">
        <v>80</v>
      </c>
      <c r="AK121" s="106">
        <v>10.1</v>
      </c>
      <c r="AL121" s="105">
        <v>9.2409999999999997</v>
      </c>
      <c r="AM121" s="105">
        <v>0.4152562473093705</v>
      </c>
      <c r="AN121" s="105">
        <v>0.22933622016149016</v>
      </c>
      <c r="AO121" s="104">
        <v>0</v>
      </c>
      <c r="AP121" s="104">
        <v>0</v>
      </c>
      <c r="AQ121" s="105">
        <v>0.66700000000000004</v>
      </c>
      <c r="AR121" s="105">
        <v>6.9283200000000003E-2</v>
      </c>
      <c r="AS121" s="105">
        <v>5.8261649999999996</v>
      </c>
      <c r="AT121" s="105">
        <v>942.27</v>
      </c>
      <c r="AU121" s="105">
        <v>867.26</v>
      </c>
      <c r="AV121" s="105">
        <v>1.75614190101624</v>
      </c>
      <c r="AW121" s="105">
        <v>6.2191999999999998</v>
      </c>
      <c r="AX121" s="106">
        <v>23.299999237060501</v>
      </c>
      <c r="AY121" s="106">
        <v>3.0999999046325701</v>
      </c>
      <c r="AZ121" s="104">
        <v>99</v>
      </c>
      <c r="BA121" s="106">
        <v>0.1</v>
      </c>
      <c r="BB121" s="105">
        <v>0.05</v>
      </c>
      <c r="BC121" s="106" t="s">
        <v>441</v>
      </c>
      <c r="BD121" s="105">
        <v>0</v>
      </c>
      <c r="BE121" s="104">
        <v>6926</v>
      </c>
      <c r="BF121" s="105">
        <v>0.482381498623626</v>
      </c>
      <c r="BG121" s="105">
        <v>40.720001220703097</v>
      </c>
      <c r="BH121" s="104">
        <v>1650000</v>
      </c>
      <c r="BI121" s="104">
        <v>70000</v>
      </c>
      <c r="BJ121" s="104">
        <v>0</v>
      </c>
      <c r="BK121" s="104">
        <v>0</v>
      </c>
      <c r="BL121" s="104">
        <v>7775</v>
      </c>
      <c r="BM121" s="104">
        <v>0</v>
      </c>
      <c r="BN121" s="104">
        <v>150</v>
      </c>
      <c r="BO121" s="106">
        <v>3.4</v>
      </c>
      <c r="BP121" s="106">
        <v>5.67</v>
      </c>
      <c r="BQ121" s="106">
        <v>4.9000000000000004</v>
      </c>
      <c r="BR121" s="105">
        <v>2.75</v>
      </c>
      <c r="BS121" s="105">
        <v>-0.159934401512146</v>
      </c>
      <c r="BT121" s="104">
        <v>43</v>
      </c>
      <c r="BU121" s="106">
        <v>100</v>
      </c>
      <c r="BV121" s="105">
        <v>71.710548400878906</v>
      </c>
      <c r="BW121" s="105">
        <v>58.3</v>
      </c>
      <c r="BX121" s="105">
        <v>120.72</v>
      </c>
      <c r="BY121" s="104">
        <v>130000</v>
      </c>
      <c r="BZ121" s="106">
        <v>88.50363999999999</v>
      </c>
      <c r="CA121" s="106">
        <v>86.778510000000011</v>
      </c>
      <c r="CB121" s="105">
        <v>7.2729999999999997</v>
      </c>
      <c r="CC121" s="104">
        <v>99</v>
      </c>
      <c r="CD121" s="105">
        <v>99</v>
      </c>
      <c r="CE121" s="105">
        <v>99</v>
      </c>
      <c r="CF121" s="105">
        <v>98</v>
      </c>
      <c r="CG121" s="105">
        <v>465.69961547851602</v>
      </c>
      <c r="CH121" s="105">
        <v>121</v>
      </c>
      <c r="CI121" s="105"/>
      <c r="CJ121" s="104">
        <v>8586.638671875</v>
      </c>
      <c r="CK121" s="104">
        <v>36029136</v>
      </c>
      <c r="CL121" s="104">
        <v>34385867</v>
      </c>
      <c r="CM121" s="104">
        <v>446300</v>
      </c>
      <c r="CN121" s="104"/>
    </row>
    <row r="122" spans="1:92" x14ac:dyDescent="0.25">
      <c r="A122" s="128" t="s">
        <v>217</v>
      </c>
      <c r="B122" s="107" t="s">
        <v>216</v>
      </c>
      <c r="C122" s="104">
        <v>17334.023344357895</v>
      </c>
      <c r="D122" s="104">
        <v>0</v>
      </c>
      <c r="E122" s="104">
        <v>155520.22699999998</v>
      </c>
      <c r="F122" s="104">
        <v>42.451999999999998</v>
      </c>
      <c r="G122" s="104">
        <v>108909.436</v>
      </c>
      <c r="H122" s="104">
        <v>4199.51</v>
      </c>
      <c r="I122" s="104">
        <v>33586.608</v>
      </c>
      <c r="J122" s="104">
        <v>265928</v>
      </c>
      <c r="K122" s="105">
        <v>0.314</v>
      </c>
      <c r="L122" s="105">
        <v>0.18181818181818199</v>
      </c>
      <c r="M122" s="104">
        <v>5801464.5532900002</v>
      </c>
      <c r="N122" s="104">
        <v>91489.462690700006</v>
      </c>
      <c r="O122" s="104">
        <v>0</v>
      </c>
      <c r="P122" s="104">
        <v>313046.97551000002</v>
      </c>
      <c r="Q122" s="104">
        <v>27424847</v>
      </c>
      <c r="R122" s="104">
        <v>0</v>
      </c>
      <c r="S122" s="104">
        <v>14473</v>
      </c>
      <c r="T122" s="104">
        <v>27385819</v>
      </c>
      <c r="U122" s="104">
        <v>10804923</v>
      </c>
      <c r="V122" s="104">
        <v>26525850.910100002</v>
      </c>
      <c r="W122" s="104"/>
      <c r="X122" s="104">
        <v>22160912.549600001</v>
      </c>
      <c r="Y122" s="104"/>
      <c r="Z122" s="104">
        <v>3100928.0664599999</v>
      </c>
      <c r="AA122" s="105">
        <v>37.508535313716017</v>
      </c>
      <c r="AB122" s="105">
        <v>4.4055913472453172</v>
      </c>
      <c r="AC122" s="105">
        <v>35.988</v>
      </c>
      <c r="AD122" s="105">
        <v>4.3663628454440397</v>
      </c>
      <c r="AE122" s="105">
        <v>29.360289999999999</v>
      </c>
      <c r="AF122" s="105">
        <v>55.693980000000003</v>
      </c>
      <c r="AG122" s="105">
        <v>27.40605</v>
      </c>
      <c r="AH122" s="105">
        <v>12.226979999999999</v>
      </c>
      <c r="AI122" s="104">
        <v>6100</v>
      </c>
      <c r="AJ122" s="104">
        <v>60</v>
      </c>
      <c r="AK122" s="106">
        <v>76.7</v>
      </c>
      <c r="AL122" s="105">
        <v>16.623000000000001</v>
      </c>
      <c r="AM122" s="105">
        <v>0.6482174752162605</v>
      </c>
      <c r="AN122" s="105">
        <v>0.18681962910460204</v>
      </c>
      <c r="AO122" s="104">
        <v>0</v>
      </c>
      <c r="AP122" s="104">
        <v>0</v>
      </c>
      <c r="AQ122" s="105">
        <v>0.437</v>
      </c>
      <c r="AR122" s="105">
        <v>0.3900151</v>
      </c>
      <c r="AS122" s="105">
        <v>320.47946000000002</v>
      </c>
      <c r="AT122" s="105">
        <v>1057.19</v>
      </c>
      <c r="AU122" s="105">
        <v>1199.72</v>
      </c>
      <c r="AV122" s="105">
        <v>14.4928169250488</v>
      </c>
      <c r="AW122" s="105">
        <v>2.0397500000000002</v>
      </c>
      <c r="AX122" s="106">
        <v>72.400001525878906</v>
      </c>
      <c r="AY122" s="106">
        <v>15.6000003814697</v>
      </c>
      <c r="AZ122" s="104">
        <v>551</v>
      </c>
      <c r="BA122" s="106">
        <v>12.3</v>
      </c>
      <c r="BB122" s="105">
        <v>8.85</v>
      </c>
      <c r="BC122" s="106">
        <v>71</v>
      </c>
      <c r="BD122" s="105">
        <v>337.92399999999998</v>
      </c>
      <c r="BE122" s="104">
        <v>23455303</v>
      </c>
      <c r="BF122" s="105">
        <v>0.552347092753665</v>
      </c>
      <c r="BG122" s="105">
        <v>45.580001831054702</v>
      </c>
      <c r="BH122" s="104">
        <v>751901</v>
      </c>
      <c r="BI122" s="104">
        <v>77450</v>
      </c>
      <c r="BJ122" s="104">
        <v>709177</v>
      </c>
      <c r="BK122" s="104">
        <v>14000</v>
      </c>
      <c r="BL122" s="104">
        <v>32911</v>
      </c>
      <c r="BM122" s="104">
        <v>8845</v>
      </c>
      <c r="BN122" s="104">
        <v>106</v>
      </c>
      <c r="BO122" s="106">
        <v>27.9</v>
      </c>
      <c r="BP122" s="106">
        <v>8.61</v>
      </c>
      <c r="BQ122" s="106">
        <v>6.7</v>
      </c>
      <c r="BR122" s="105">
        <v>4.1500000000000004</v>
      </c>
      <c r="BS122" s="105">
        <v>-0.89269787073135398</v>
      </c>
      <c r="BT122" s="104">
        <v>23</v>
      </c>
      <c r="BU122" s="106">
        <v>27.425470352172901</v>
      </c>
      <c r="BV122" s="105">
        <v>58.836551666259801</v>
      </c>
      <c r="BW122" s="105">
        <v>17.5</v>
      </c>
      <c r="BX122" s="105">
        <v>66.25</v>
      </c>
      <c r="BY122" s="104">
        <v>41000</v>
      </c>
      <c r="BZ122" s="106">
        <v>29.360289999999999</v>
      </c>
      <c r="CA122" s="106">
        <v>55.693980000000003</v>
      </c>
      <c r="CB122" s="105">
        <v>0.73499999999999999</v>
      </c>
      <c r="CC122" s="104">
        <v>85</v>
      </c>
      <c r="CD122" s="105">
        <v>80</v>
      </c>
      <c r="CE122" s="105">
        <v>51</v>
      </c>
      <c r="CF122" s="105">
        <v>80</v>
      </c>
      <c r="CG122" s="105">
        <v>61.6451225280762</v>
      </c>
      <c r="CH122" s="105">
        <v>489</v>
      </c>
      <c r="CI122" s="105"/>
      <c r="CJ122" s="104">
        <v>1327.91650390625</v>
      </c>
      <c r="CK122" s="104">
        <v>29495962</v>
      </c>
      <c r="CL122" s="104">
        <v>27945532</v>
      </c>
      <c r="CM122" s="104">
        <v>786380</v>
      </c>
      <c r="CN122" s="104"/>
    </row>
    <row r="123" spans="1:92" x14ac:dyDescent="0.25">
      <c r="A123" s="128" t="s">
        <v>370</v>
      </c>
      <c r="B123" s="107" t="s">
        <v>218</v>
      </c>
      <c r="C123" s="104">
        <v>101534.27228021053</v>
      </c>
      <c r="D123" s="104">
        <v>13794.303438778947</v>
      </c>
      <c r="E123" s="104">
        <v>821350.44149999996</v>
      </c>
      <c r="F123" s="104">
        <v>1806.24</v>
      </c>
      <c r="G123" s="104">
        <v>197671.81450000001</v>
      </c>
      <c r="H123" s="104">
        <v>2209.6015000000002</v>
      </c>
      <c r="I123" s="104">
        <v>100550.512</v>
      </c>
      <c r="J123" s="104">
        <v>0</v>
      </c>
      <c r="K123" s="105">
        <v>0</v>
      </c>
      <c r="L123" s="105">
        <v>6.0606060606060601E-2</v>
      </c>
      <c r="M123" s="104">
        <v>16570518.4549</v>
      </c>
      <c r="N123" s="104" t="s">
        <v>441</v>
      </c>
      <c r="O123" s="104" t="s">
        <v>441</v>
      </c>
      <c r="P123" s="104" t="s">
        <v>441</v>
      </c>
      <c r="Q123" s="104">
        <v>17897390</v>
      </c>
      <c r="R123" s="104">
        <v>23048356</v>
      </c>
      <c r="S123" s="104">
        <v>3376736</v>
      </c>
      <c r="T123" s="104">
        <v>43476376</v>
      </c>
      <c r="U123" s="104">
        <v>26289864</v>
      </c>
      <c r="V123" s="104">
        <v>50957848.619000003</v>
      </c>
      <c r="W123" s="104"/>
      <c r="X123" s="104">
        <v>50588090.370300002</v>
      </c>
      <c r="Y123" s="104"/>
      <c r="Z123" s="104">
        <v>0</v>
      </c>
      <c r="AA123" s="105">
        <v>82.238615483554852</v>
      </c>
      <c r="AB123" s="105">
        <v>1.452481021868419</v>
      </c>
      <c r="AC123" s="105">
        <v>30.579000000000001</v>
      </c>
      <c r="AD123" s="105">
        <v>4.2237942680967704</v>
      </c>
      <c r="AE123" s="105">
        <v>64.332679999999996</v>
      </c>
      <c r="AF123" s="105">
        <v>81.774050000000003</v>
      </c>
      <c r="AG123" s="105">
        <v>9.4217999999999993</v>
      </c>
      <c r="AH123" s="105">
        <v>79.287090000000006</v>
      </c>
      <c r="AI123" s="104">
        <v>19833</v>
      </c>
      <c r="AJ123" s="104">
        <v>40</v>
      </c>
      <c r="AK123" s="106">
        <v>56.6</v>
      </c>
      <c r="AL123" s="105">
        <v>8.3469999999999995</v>
      </c>
      <c r="AM123" s="105">
        <v>0.95135640653780984</v>
      </c>
      <c r="AN123" s="105">
        <v>0.44347623614069154</v>
      </c>
      <c r="AO123" s="104">
        <v>0</v>
      </c>
      <c r="AP123" s="104">
        <v>4</v>
      </c>
      <c r="AQ123" s="105">
        <v>0.57799999999999996</v>
      </c>
      <c r="AR123" s="105">
        <v>0.176072552800179</v>
      </c>
      <c r="AS123" s="105">
        <v>510.44612799999999</v>
      </c>
      <c r="AT123" s="105">
        <v>1065.78</v>
      </c>
      <c r="AU123" s="105">
        <v>1061.54</v>
      </c>
      <c r="AV123" s="105">
        <v>2.3567898273468</v>
      </c>
      <c r="AW123" s="105">
        <v>3.8250700000000002</v>
      </c>
      <c r="AX123" s="106">
        <v>48.599998474121101</v>
      </c>
      <c r="AY123" s="106">
        <v>18.899999618530298</v>
      </c>
      <c r="AZ123" s="104">
        <v>358</v>
      </c>
      <c r="BA123" s="106">
        <v>0.8</v>
      </c>
      <c r="BB123" s="105">
        <v>0.36</v>
      </c>
      <c r="BC123" s="106">
        <v>11</v>
      </c>
      <c r="BD123" s="105">
        <v>3.6760000000000002</v>
      </c>
      <c r="BE123" s="104">
        <v>37482211</v>
      </c>
      <c r="BF123" s="105">
        <v>0.45580403805828901</v>
      </c>
      <c r="BG123" s="105" t="s">
        <v>441</v>
      </c>
      <c r="BH123" s="104">
        <v>199520</v>
      </c>
      <c r="BI123" s="104">
        <v>173095</v>
      </c>
      <c r="BJ123" s="104">
        <v>6200</v>
      </c>
      <c r="BK123" s="104">
        <v>401000</v>
      </c>
      <c r="BL123" s="104">
        <v>0</v>
      </c>
      <c r="BM123" s="104">
        <v>95</v>
      </c>
      <c r="BN123" s="104">
        <v>118</v>
      </c>
      <c r="BO123" s="106">
        <v>10.6</v>
      </c>
      <c r="BP123" s="106">
        <v>8.49</v>
      </c>
      <c r="BQ123" s="106">
        <v>8.1</v>
      </c>
      <c r="BR123" s="105">
        <v>2.15</v>
      </c>
      <c r="BS123" s="105">
        <v>-1.0512789487838701</v>
      </c>
      <c r="BT123" s="104">
        <v>29</v>
      </c>
      <c r="BU123" s="106">
        <v>69.814834594726605</v>
      </c>
      <c r="BV123" s="105">
        <v>75.551200866699205</v>
      </c>
      <c r="BW123" s="105">
        <v>25.1</v>
      </c>
      <c r="BX123" s="105">
        <v>89.26</v>
      </c>
      <c r="BY123" s="104">
        <v>47000</v>
      </c>
      <c r="BZ123" s="106">
        <v>64.332679999999996</v>
      </c>
      <c r="CA123" s="106">
        <v>81.774050000000003</v>
      </c>
      <c r="CB123" s="105">
        <v>8.64</v>
      </c>
      <c r="CC123" s="104">
        <v>83</v>
      </c>
      <c r="CD123" s="105">
        <v>90</v>
      </c>
      <c r="CE123" s="105">
        <v>86</v>
      </c>
      <c r="CF123" s="105">
        <v>14</v>
      </c>
      <c r="CG123" s="105">
        <v>291.08853149414102</v>
      </c>
      <c r="CH123" s="105">
        <v>178</v>
      </c>
      <c r="CI123" s="105"/>
      <c r="CJ123" s="104">
        <v>6662.2587890625</v>
      </c>
      <c r="CK123" s="104">
        <v>53708396</v>
      </c>
      <c r="CL123" s="104">
        <v>53861424</v>
      </c>
      <c r="CM123" s="104">
        <v>653290</v>
      </c>
      <c r="CN123" s="104"/>
    </row>
    <row r="124" spans="1:92" x14ac:dyDescent="0.25">
      <c r="A124" s="128" t="s">
        <v>220</v>
      </c>
      <c r="B124" s="107" t="s">
        <v>219</v>
      </c>
      <c r="C124" s="104">
        <v>0</v>
      </c>
      <c r="D124" s="104">
        <v>0</v>
      </c>
      <c r="E124" s="104">
        <v>23016.108499999995</v>
      </c>
      <c r="F124" s="104">
        <v>0</v>
      </c>
      <c r="G124" s="104">
        <v>0</v>
      </c>
      <c r="H124" s="104">
        <v>0</v>
      </c>
      <c r="I124" s="104">
        <v>0</v>
      </c>
      <c r="J124" s="104">
        <v>61234</v>
      </c>
      <c r="K124" s="105">
        <v>0.2</v>
      </c>
      <c r="L124" s="105">
        <v>0.27272727272727298</v>
      </c>
      <c r="M124" s="104">
        <v>1156627.5660600001</v>
      </c>
      <c r="N124" s="104">
        <v>0</v>
      </c>
      <c r="O124" s="104">
        <v>0</v>
      </c>
      <c r="P124" s="104">
        <v>0</v>
      </c>
      <c r="Q124" s="104">
        <v>1512208</v>
      </c>
      <c r="R124" s="104">
        <v>0</v>
      </c>
      <c r="S124" s="104">
        <v>124030</v>
      </c>
      <c r="T124" s="104">
        <v>1388173</v>
      </c>
      <c r="U124" s="104">
        <v>6332</v>
      </c>
      <c r="V124" s="104">
        <v>2013121.5865</v>
      </c>
      <c r="W124" s="104"/>
      <c r="X124" s="104">
        <v>393628.148177</v>
      </c>
      <c r="Y124" s="104"/>
      <c r="Z124" s="104">
        <v>0</v>
      </c>
      <c r="AA124" s="105">
        <v>2.9737455817512664</v>
      </c>
      <c r="AB124" s="105">
        <v>3.9562968005971499</v>
      </c>
      <c r="AC124" s="105">
        <v>50.031999999999996</v>
      </c>
      <c r="AD124" s="105">
        <v>4.2382239682248004</v>
      </c>
      <c r="AE124" s="105">
        <v>34.503740000000001</v>
      </c>
      <c r="AF124" s="105">
        <v>82.5411</v>
      </c>
      <c r="AG124" s="105">
        <v>48.71255</v>
      </c>
      <c r="AH124" s="105">
        <v>44.599899999999998</v>
      </c>
      <c r="AI124" s="104">
        <v>493</v>
      </c>
      <c r="AJ124" s="104">
        <v>60</v>
      </c>
      <c r="AK124" s="106">
        <v>42.3</v>
      </c>
      <c r="AL124" s="105">
        <v>13.404999999999999</v>
      </c>
      <c r="AM124" s="105">
        <v>0.10915136355678431</v>
      </c>
      <c r="AN124" s="105">
        <v>6.1533932801414483E-3</v>
      </c>
      <c r="AO124" s="104">
        <v>0</v>
      </c>
      <c r="AP124" s="104">
        <v>0</v>
      </c>
      <c r="AQ124" s="105">
        <v>0.64700000000000002</v>
      </c>
      <c r="AR124" s="105">
        <v>0.20454729999999999</v>
      </c>
      <c r="AS124" s="105">
        <v>1.61</v>
      </c>
      <c r="AT124" s="105">
        <v>129.75</v>
      </c>
      <c r="AU124" s="105">
        <v>128.09</v>
      </c>
      <c r="AV124" s="105">
        <v>1.4294012784957899</v>
      </c>
      <c r="AW124" s="105">
        <v>0.47095999999999999</v>
      </c>
      <c r="AX124" s="106">
        <v>44.200000762939503</v>
      </c>
      <c r="AY124" s="106">
        <v>13.199999809265099</v>
      </c>
      <c r="AZ124" s="104">
        <v>423</v>
      </c>
      <c r="BA124" s="106">
        <v>13.8</v>
      </c>
      <c r="BB124" s="105">
        <v>6.03</v>
      </c>
      <c r="BC124" s="106">
        <v>0</v>
      </c>
      <c r="BD124" s="105">
        <v>44.555999999999997</v>
      </c>
      <c r="BE124" s="104">
        <v>1103903</v>
      </c>
      <c r="BF124" s="105">
        <v>0.47200145813286198</v>
      </c>
      <c r="BG124" s="105">
        <v>60.970001220703097</v>
      </c>
      <c r="BH124" s="104">
        <v>2502</v>
      </c>
      <c r="BI124" s="104">
        <v>0</v>
      </c>
      <c r="BJ124" s="104">
        <v>0</v>
      </c>
      <c r="BK124" s="104">
        <v>0</v>
      </c>
      <c r="BL124" s="104">
        <v>3925</v>
      </c>
      <c r="BM124" s="104">
        <v>106</v>
      </c>
      <c r="BN124" s="104">
        <v>118</v>
      </c>
      <c r="BO124" s="106">
        <v>27.3</v>
      </c>
      <c r="BP124" s="106">
        <v>3.45</v>
      </c>
      <c r="BQ124" s="106">
        <v>7.2</v>
      </c>
      <c r="BR124" s="105">
        <v>3.3</v>
      </c>
      <c r="BS124" s="105">
        <v>0.19866549968719499</v>
      </c>
      <c r="BT124" s="104">
        <v>53</v>
      </c>
      <c r="BU124" s="106">
        <v>52.501182556152301</v>
      </c>
      <c r="BV124" s="105">
        <v>90.820503234863295</v>
      </c>
      <c r="BW124" s="105">
        <v>31</v>
      </c>
      <c r="BX124" s="105">
        <v>109.19</v>
      </c>
      <c r="BY124" s="104">
        <v>58000</v>
      </c>
      <c r="BZ124" s="106">
        <v>34.503740000000001</v>
      </c>
      <c r="CA124" s="106">
        <v>82.5411</v>
      </c>
      <c r="CB124" s="105" t="s">
        <v>441</v>
      </c>
      <c r="CC124" s="104">
        <v>80</v>
      </c>
      <c r="CD124" s="105">
        <v>92</v>
      </c>
      <c r="CE124" s="105" t="s">
        <v>441</v>
      </c>
      <c r="CF124" s="105">
        <v>81</v>
      </c>
      <c r="CG124" s="105">
        <v>969.25811767578102</v>
      </c>
      <c r="CH124" s="105">
        <v>265</v>
      </c>
      <c r="CI124" s="105"/>
      <c r="CJ124" s="104">
        <v>11134.8046875</v>
      </c>
      <c r="CK124" s="104">
        <v>2448255</v>
      </c>
      <c r="CL124" s="104">
        <v>2474262</v>
      </c>
      <c r="CM124" s="104">
        <v>823290</v>
      </c>
      <c r="CN124" s="104"/>
    </row>
    <row r="125" spans="1:92" x14ac:dyDescent="0.25">
      <c r="A125" s="128" t="s">
        <v>222</v>
      </c>
      <c r="B125" s="107" t="s">
        <v>221</v>
      </c>
      <c r="C125" s="104">
        <v>0</v>
      </c>
      <c r="D125" s="104">
        <v>0</v>
      </c>
      <c r="E125" s="104" t="s">
        <v>441</v>
      </c>
      <c r="F125" s="104">
        <v>1.042</v>
      </c>
      <c r="G125" s="104">
        <v>0</v>
      </c>
      <c r="H125" s="104">
        <v>0</v>
      </c>
      <c r="I125" s="104">
        <v>0</v>
      </c>
      <c r="J125" s="104">
        <v>0</v>
      </c>
      <c r="K125" s="105">
        <v>0</v>
      </c>
      <c r="L125" s="105" t="s">
        <v>441</v>
      </c>
      <c r="M125" s="104" t="s">
        <v>441</v>
      </c>
      <c r="N125" s="104" t="s">
        <v>441</v>
      </c>
      <c r="O125" s="104" t="s">
        <v>441</v>
      </c>
      <c r="P125" s="104" t="s">
        <v>441</v>
      </c>
      <c r="Q125" s="104">
        <v>0</v>
      </c>
      <c r="R125" s="104">
        <v>0</v>
      </c>
      <c r="S125" s="104">
        <v>0</v>
      </c>
      <c r="T125" s="104">
        <v>0</v>
      </c>
      <c r="U125" s="104">
        <v>3908</v>
      </c>
      <c r="V125" s="104">
        <v>7629.1503028899997</v>
      </c>
      <c r="W125" s="104"/>
      <c r="X125" s="104">
        <v>0</v>
      </c>
      <c r="Y125" s="104"/>
      <c r="Z125" s="104">
        <v>0</v>
      </c>
      <c r="AA125" s="105">
        <v>635.20000000000005</v>
      </c>
      <c r="AB125" s="105">
        <v>-1.344820893178184</v>
      </c>
      <c r="AC125" s="105">
        <v>100</v>
      </c>
      <c r="AD125" s="105" t="s">
        <v>441</v>
      </c>
      <c r="AE125" s="105">
        <v>65.595529999999997</v>
      </c>
      <c r="AF125" s="105">
        <v>99.484930000000006</v>
      </c>
      <c r="AG125" s="105">
        <v>2.5888900000000001</v>
      </c>
      <c r="AH125" s="105" t="s">
        <v>441</v>
      </c>
      <c r="AI125" s="104" t="s">
        <v>441</v>
      </c>
      <c r="AJ125" s="104">
        <v>80</v>
      </c>
      <c r="AK125" s="106" t="s">
        <v>441</v>
      </c>
      <c r="AL125" s="105" t="s">
        <v>441</v>
      </c>
      <c r="AM125" s="105">
        <v>2.1316256470675562E-4</v>
      </c>
      <c r="AN125" s="105">
        <v>1.221284987303598E-5</v>
      </c>
      <c r="AO125" s="104">
        <v>0</v>
      </c>
      <c r="AP125" s="104">
        <v>0</v>
      </c>
      <c r="AQ125" s="105" t="s">
        <v>441</v>
      </c>
      <c r="AR125" s="105" t="s">
        <v>441</v>
      </c>
      <c r="AS125" s="105">
        <v>0</v>
      </c>
      <c r="AT125" s="105">
        <v>18.72</v>
      </c>
      <c r="AU125" s="105">
        <v>23.54</v>
      </c>
      <c r="AV125" s="105">
        <v>17.7709350585938</v>
      </c>
      <c r="AW125" s="105" t="s">
        <v>441</v>
      </c>
      <c r="AX125" s="106">
        <v>33</v>
      </c>
      <c r="AY125" s="106">
        <v>4.8000001907348597</v>
      </c>
      <c r="AZ125" s="104">
        <v>91</v>
      </c>
      <c r="BA125" s="106" t="s">
        <v>441</v>
      </c>
      <c r="BB125" s="105" t="s">
        <v>441</v>
      </c>
      <c r="BC125" s="106" t="s">
        <v>441</v>
      </c>
      <c r="BD125" s="105" t="s">
        <v>441</v>
      </c>
      <c r="BE125" s="104">
        <v>2844</v>
      </c>
      <c r="BF125" s="105" t="s">
        <v>441</v>
      </c>
      <c r="BG125" s="105" t="s">
        <v>441</v>
      </c>
      <c r="BH125" s="104">
        <v>0</v>
      </c>
      <c r="BI125" s="104">
        <v>0</v>
      </c>
      <c r="BJ125" s="104">
        <v>0</v>
      </c>
      <c r="BK125" s="104">
        <v>0</v>
      </c>
      <c r="BL125" s="104">
        <v>1379</v>
      </c>
      <c r="BM125" s="104">
        <v>0</v>
      </c>
      <c r="BN125" s="104">
        <v>31</v>
      </c>
      <c r="BO125" s="106">
        <v>2.7</v>
      </c>
      <c r="BP125" s="106" t="s">
        <v>441</v>
      </c>
      <c r="BQ125" s="106" t="s">
        <v>441</v>
      </c>
      <c r="BR125" s="105">
        <v>1.7666666666666664</v>
      </c>
      <c r="BS125" s="105">
        <v>-0.43388721346855202</v>
      </c>
      <c r="BT125" s="104" t="s">
        <v>441</v>
      </c>
      <c r="BU125" s="106">
        <v>99.553169250488295</v>
      </c>
      <c r="BV125" s="105" t="s">
        <v>441</v>
      </c>
      <c r="BW125" s="105">
        <v>54</v>
      </c>
      <c r="BX125" s="105">
        <v>97.3</v>
      </c>
      <c r="BY125" s="104">
        <v>46</v>
      </c>
      <c r="BZ125" s="106">
        <v>65.595529999999997</v>
      </c>
      <c r="CA125" s="106">
        <v>99.484930000000006</v>
      </c>
      <c r="CB125" s="105">
        <v>12.388999999999999</v>
      </c>
      <c r="CC125" s="104">
        <v>95</v>
      </c>
      <c r="CD125" s="105">
        <v>91</v>
      </c>
      <c r="CE125" s="105">
        <v>96</v>
      </c>
      <c r="CF125" s="105" t="s">
        <v>441</v>
      </c>
      <c r="CG125" s="105">
        <v>1246.30212402344</v>
      </c>
      <c r="CH125" s="105" t="s">
        <v>441</v>
      </c>
      <c r="CI125" s="105"/>
      <c r="CJ125" s="104">
        <v>15044.5634765625</v>
      </c>
      <c r="CK125" s="104">
        <v>12704</v>
      </c>
      <c r="CL125" s="104">
        <v>10222</v>
      </c>
      <c r="CM125" s="104">
        <v>21</v>
      </c>
      <c r="CN125" s="104"/>
    </row>
    <row r="126" spans="1:92" x14ac:dyDescent="0.25">
      <c r="A126" s="128" t="s">
        <v>224</v>
      </c>
      <c r="B126" s="107" t="s">
        <v>223</v>
      </c>
      <c r="C126" s="104">
        <v>59665.70016</v>
      </c>
      <c r="D126" s="104">
        <v>59600.862532842104</v>
      </c>
      <c r="E126" s="104">
        <v>192290.92750000002</v>
      </c>
      <c r="F126" s="104">
        <v>0</v>
      </c>
      <c r="G126" s="104">
        <v>421.78450000000004</v>
      </c>
      <c r="H126" s="104">
        <v>0</v>
      </c>
      <c r="I126" s="104">
        <v>0</v>
      </c>
      <c r="J126" s="104">
        <v>14371</v>
      </c>
      <c r="K126" s="105">
        <v>5.7000000000000002E-2</v>
      </c>
      <c r="L126" s="105">
        <v>6.0606060606060601E-2</v>
      </c>
      <c r="M126" s="104">
        <v>15991912.7652</v>
      </c>
      <c r="N126" s="104" t="s">
        <v>441</v>
      </c>
      <c r="O126" s="104" t="s">
        <v>441</v>
      </c>
      <c r="P126" s="104" t="s">
        <v>441</v>
      </c>
      <c r="Q126" s="104">
        <v>22771515</v>
      </c>
      <c r="R126" s="104">
        <v>0</v>
      </c>
      <c r="S126" s="104">
        <v>14494683</v>
      </c>
      <c r="T126" s="104">
        <v>3321547</v>
      </c>
      <c r="U126" s="104">
        <v>9075250</v>
      </c>
      <c r="V126" s="104">
        <v>20011313.238000002</v>
      </c>
      <c r="W126" s="104"/>
      <c r="X126" s="104">
        <v>25465797.073600002</v>
      </c>
      <c r="Y126" s="104"/>
      <c r="Z126" s="104">
        <v>2024247.8564599999</v>
      </c>
      <c r="AA126" s="105">
        <v>195.93910708057203</v>
      </c>
      <c r="AB126" s="105">
        <v>3.7218183925658099</v>
      </c>
      <c r="AC126" s="105">
        <v>19.739999999999998</v>
      </c>
      <c r="AD126" s="105">
        <v>4.2393644425714196</v>
      </c>
      <c r="AE126" s="105">
        <v>62.053600000000003</v>
      </c>
      <c r="AF126" s="105">
        <v>88.812250000000006</v>
      </c>
      <c r="AG126" s="105">
        <v>21.490449999999999</v>
      </c>
      <c r="AH126" s="105">
        <v>47.781840000000003</v>
      </c>
      <c r="AI126" s="104">
        <v>20087</v>
      </c>
      <c r="AJ126" s="104">
        <v>20</v>
      </c>
      <c r="AK126" s="106">
        <v>51</v>
      </c>
      <c r="AL126" s="105">
        <v>9.4640000000000004</v>
      </c>
      <c r="AM126" s="105">
        <v>0.75133733200236696</v>
      </c>
      <c r="AN126" s="105">
        <v>0.39889263108619621</v>
      </c>
      <c r="AO126" s="104">
        <v>0</v>
      </c>
      <c r="AP126" s="104">
        <v>0</v>
      </c>
      <c r="AQ126" s="105">
        <v>0.57399999999999995</v>
      </c>
      <c r="AR126" s="105">
        <v>0.15363295376300801</v>
      </c>
      <c r="AS126" s="105">
        <v>39.237324000000001</v>
      </c>
      <c r="AT126" s="105">
        <v>572.89</v>
      </c>
      <c r="AU126" s="105">
        <v>631.4</v>
      </c>
      <c r="AV126" s="105">
        <v>4.9991879463195801</v>
      </c>
      <c r="AW126" s="105">
        <v>27.8459</v>
      </c>
      <c r="AX126" s="106">
        <v>33.700000762939503</v>
      </c>
      <c r="AY126" s="106">
        <v>27</v>
      </c>
      <c r="AZ126" s="104">
        <v>152</v>
      </c>
      <c r="BA126" s="106">
        <v>0.2</v>
      </c>
      <c r="BB126" s="105">
        <v>0</v>
      </c>
      <c r="BC126" s="106">
        <v>0</v>
      </c>
      <c r="BD126" s="105">
        <v>0.45</v>
      </c>
      <c r="BE126" s="104">
        <v>16062081</v>
      </c>
      <c r="BF126" s="105">
        <v>0.47960100714074999</v>
      </c>
      <c r="BG126" s="105">
        <v>32.75</v>
      </c>
      <c r="BH126" s="104">
        <v>1713634</v>
      </c>
      <c r="BI126" s="104">
        <v>1406</v>
      </c>
      <c r="BJ126" s="104">
        <v>82541</v>
      </c>
      <c r="BK126" s="104">
        <v>0</v>
      </c>
      <c r="BL126" s="104">
        <v>20863</v>
      </c>
      <c r="BM126" s="104">
        <v>0</v>
      </c>
      <c r="BN126" s="104">
        <v>119</v>
      </c>
      <c r="BO126" s="106">
        <v>8.6999999999999993</v>
      </c>
      <c r="BP126" s="106">
        <v>9.5</v>
      </c>
      <c r="BQ126" s="106">
        <v>10.199999999999999</v>
      </c>
      <c r="BR126" s="105">
        <v>2.85</v>
      </c>
      <c r="BS126" s="105">
        <v>-0.881772100925446</v>
      </c>
      <c r="BT126" s="104">
        <v>31</v>
      </c>
      <c r="BU126" s="106">
        <v>95.507476806640597</v>
      </c>
      <c r="BV126" s="105">
        <v>64.663642883300795</v>
      </c>
      <c r="BW126" s="105">
        <v>19.7</v>
      </c>
      <c r="BX126" s="105">
        <v>111.7</v>
      </c>
      <c r="BY126" s="104">
        <v>22000</v>
      </c>
      <c r="BZ126" s="106">
        <v>62.053600000000003</v>
      </c>
      <c r="CA126" s="106">
        <v>88.812250000000006</v>
      </c>
      <c r="CB126" s="105">
        <v>6.5069999999999997</v>
      </c>
      <c r="CC126" s="104">
        <v>90</v>
      </c>
      <c r="CD126" s="105">
        <v>87</v>
      </c>
      <c r="CE126" s="105">
        <v>25</v>
      </c>
      <c r="CF126" s="105">
        <v>46</v>
      </c>
      <c r="CG126" s="105">
        <v>155.96958923339801</v>
      </c>
      <c r="CH126" s="105">
        <v>258</v>
      </c>
      <c r="CI126" s="105"/>
      <c r="CJ126" s="104">
        <v>3064.44921875</v>
      </c>
      <c r="CK126" s="104">
        <v>28087872</v>
      </c>
      <c r="CL126" s="104">
        <v>28341208</v>
      </c>
      <c r="CM126" s="104">
        <v>143350</v>
      </c>
      <c r="CN126" s="104"/>
    </row>
    <row r="127" spans="1:92" x14ac:dyDescent="0.25">
      <c r="A127" s="128" t="s">
        <v>226</v>
      </c>
      <c r="B127" s="107" t="s">
        <v>225</v>
      </c>
      <c r="C127" s="104">
        <v>3489.6468452210529</v>
      </c>
      <c r="D127" s="104">
        <v>0</v>
      </c>
      <c r="E127" s="104">
        <v>88839.511500000008</v>
      </c>
      <c r="F127" s="104">
        <v>0</v>
      </c>
      <c r="G127" s="104">
        <v>0</v>
      </c>
      <c r="H127" s="104">
        <v>0</v>
      </c>
      <c r="I127" s="104">
        <v>0</v>
      </c>
      <c r="J127" s="104">
        <v>0</v>
      </c>
      <c r="K127" s="105">
        <v>0</v>
      </c>
      <c r="L127" s="105">
        <v>3.03030303030303E-2</v>
      </c>
      <c r="M127" s="104">
        <v>0</v>
      </c>
      <c r="N127" s="104" t="s">
        <v>441</v>
      </c>
      <c r="O127" s="104" t="s">
        <v>441</v>
      </c>
      <c r="P127" s="104" t="s">
        <v>441</v>
      </c>
      <c r="Q127" s="104">
        <v>0</v>
      </c>
      <c r="R127" s="104">
        <v>0</v>
      </c>
      <c r="S127" s="104">
        <v>0</v>
      </c>
      <c r="T127" s="104">
        <v>0</v>
      </c>
      <c r="U127" s="104">
        <v>0</v>
      </c>
      <c r="V127" s="104">
        <v>0</v>
      </c>
      <c r="W127" s="104"/>
      <c r="X127" s="104">
        <v>0</v>
      </c>
      <c r="Y127" s="104"/>
      <c r="Z127" s="104">
        <v>16600605.2882</v>
      </c>
      <c r="AA127" s="105">
        <v>511.45791035915704</v>
      </c>
      <c r="AB127" s="105">
        <v>1.0328482247068003</v>
      </c>
      <c r="AC127" s="105">
        <v>91.49</v>
      </c>
      <c r="AD127" s="105">
        <v>2.2263915622436099</v>
      </c>
      <c r="AE127" s="105">
        <v>97.713610000000003</v>
      </c>
      <c r="AF127" s="105">
        <v>100</v>
      </c>
      <c r="AG127" s="105">
        <v>0</v>
      </c>
      <c r="AH127" s="105" t="s">
        <v>441</v>
      </c>
      <c r="AI127" s="104">
        <v>6415</v>
      </c>
      <c r="AJ127" s="104">
        <v>80</v>
      </c>
      <c r="AK127" s="106" t="s">
        <v>441</v>
      </c>
      <c r="AL127" s="105">
        <v>5.0490000000000004</v>
      </c>
      <c r="AM127" s="105">
        <v>2.1931073255511543E-3</v>
      </c>
      <c r="AN127" s="105">
        <v>5.460383722045803E-4</v>
      </c>
      <c r="AO127" s="104">
        <v>0</v>
      </c>
      <c r="AP127" s="104">
        <v>0</v>
      </c>
      <c r="AQ127" s="105">
        <v>0.93100000000000005</v>
      </c>
      <c r="AR127" s="105" t="s">
        <v>441</v>
      </c>
      <c r="AS127" s="105">
        <v>0</v>
      </c>
      <c r="AT127" s="105">
        <v>0</v>
      </c>
      <c r="AU127" s="105">
        <v>0</v>
      </c>
      <c r="AV127" s="105" t="s">
        <v>441</v>
      </c>
      <c r="AW127" s="105">
        <v>0.27461000000000002</v>
      </c>
      <c r="AX127" s="106">
        <v>3.9000000953674299</v>
      </c>
      <c r="AY127" s="106" t="s">
        <v>441</v>
      </c>
      <c r="AZ127" s="104">
        <v>5.1999998092651403</v>
      </c>
      <c r="BA127" s="106">
        <v>0.2</v>
      </c>
      <c r="BB127" s="105">
        <v>0.06</v>
      </c>
      <c r="BC127" s="106" t="s">
        <v>441</v>
      </c>
      <c r="BD127" s="105" t="s">
        <v>441</v>
      </c>
      <c r="BE127" s="104">
        <v>41</v>
      </c>
      <c r="BF127" s="105">
        <v>4.3647526527695303E-2</v>
      </c>
      <c r="BG127" s="105">
        <v>27.9899997711182</v>
      </c>
      <c r="BH127" s="104">
        <v>0</v>
      </c>
      <c r="BI127" s="104">
        <v>0</v>
      </c>
      <c r="BJ127" s="104">
        <v>0</v>
      </c>
      <c r="BK127" s="104">
        <v>0</v>
      </c>
      <c r="BL127" s="104">
        <v>114140</v>
      </c>
      <c r="BM127" s="104">
        <v>0</v>
      </c>
      <c r="BN127" s="104">
        <v>126</v>
      </c>
      <c r="BO127" s="106">
        <v>2.4</v>
      </c>
      <c r="BP127" s="106">
        <v>1.38</v>
      </c>
      <c r="BQ127" s="106">
        <v>5.6</v>
      </c>
      <c r="BR127" s="105">
        <v>4.3166666666666664</v>
      </c>
      <c r="BS127" s="105">
        <v>1.8518439531326301</v>
      </c>
      <c r="BT127" s="104">
        <v>82</v>
      </c>
      <c r="BU127" s="106">
        <v>100</v>
      </c>
      <c r="BV127" s="105" t="s">
        <v>441</v>
      </c>
      <c r="BW127" s="105">
        <v>90.4</v>
      </c>
      <c r="BX127" s="105">
        <v>129.94999999999999</v>
      </c>
      <c r="BY127" s="104">
        <v>210000</v>
      </c>
      <c r="BZ127" s="106">
        <v>97.713610000000003</v>
      </c>
      <c r="CA127" s="106">
        <v>100</v>
      </c>
      <c r="CB127" s="105">
        <v>35.067</v>
      </c>
      <c r="CC127" s="104">
        <v>93</v>
      </c>
      <c r="CD127" s="105">
        <v>95</v>
      </c>
      <c r="CE127" s="105">
        <v>91</v>
      </c>
      <c r="CF127" s="105">
        <v>94</v>
      </c>
      <c r="CG127" s="105">
        <v>5251.24169921875</v>
      </c>
      <c r="CH127" s="105">
        <v>7</v>
      </c>
      <c r="CI127" s="105"/>
      <c r="CJ127" s="104">
        <v>56772.03515625</v>
      </c>
      <c r="CK127" s="104">
        <v>17231016</v>
      </c>
      <c r="CL127" s="104">
        <v>16908948</v>
      </c>
      <c r="CM127" s="104">
        <v>33730</v>
      </c>
      <c r="CN127" s="104"/>
    </row>
    <row r="128" spans="1:92" x14ac:dyDescent="0.25">
      <c r="A128" s="128" t="s">
        <v>228</v>
      </c>
      <c r="B128" s="107" t="s">
        <v>227</v>
      </c>
      <c r="C128" s="104">
        <v>7300.5081248842098</v>
      </c>
      <c r="D128" s="104">
        <v>1964.3890421368421</v>
      </c>
      <c r="E128" s="104">
        <v>12861.413500000001</v>
      </c>
      <c r="F128" s="104">
        <v>48.415999999999997</v>
      </c>
      <c r="G128" s="104">
        <v>8991.17</v>
      </c>
      <c r="H128" s="104">
        <v>0</v>
      </c>
      <c r="I128" s="104">
        <v>7073.5910000000003</v>
      </c>
      <c r="J128" s="104">
        <v>0</v>
      </c>
      <c r="K128" s="105">
        <v>5.7000000000000002E-2</v>
      </c>
      <c r="L128" s="105">
        <v>6.0606060606060601E-2</v>
      </c>
      <c r="M128" s="104" t="s">
        <v>441</v>
      </c>
      <c r="N128" s="104" t="s">
        <v>441</v>
      </c>
      <c r="O128" s="104" t="s">
        <v>441</v>
      </c>
      <c r="P128" s="104" t="s">
        <v>441</v>
      </c>
      <c r="Q128" s="104">
        <v>0</v>
      </c>
      <c r="R128" s="104">
        <v>0</v>
      </c>
      <c r="S128" s="104">
        <v>0</v>
      </c>
      <c r="T128" s="104">
        <v>0</v>
      </c>
      <c r="U128" s="104">
        <v>0</v>
      </c>
      <c r="V128" s="104">
        <v>0</v>
      </c>
      <c r="W128" s="104"/>
      <c r="X128" s="104">
        <v>104689.567694</v>
      </c>
      <c r="Y128" s="104"/>
      <c r="Z128" s="104">
        <v>2752646.0764799998</v>
      </c>
      <c r="AA128" s="105">
        <v>18.554175686453231</v>
      </c>
      <c r="AB128" s="105">
        <v>1.9759608353556983</v>
      </c>
      <c r="AC128" s="105">
        <v>86.537999999999997</v>
      </c>
      <c r="AD128" s="105">
        <v>2.6979730347539101</v>
      </c>
      <c r="AE128" s="105">
        <v>100</v>
      </c>
      <c r="AF128" s="105">
        <v>100</v>
      </c>
      <c r="AG128" s="105">
        <v>0</v>
      </c>
      <c r="AH128" s="105" t="s">
        <v>441</v>
      </c>
      <c r="AI128" s="104">
        <v>2747</v>
      </c>
      <c r="AJ128" s="104">
        <v>100</v>
      </c>
      <c r="AK128" s="106" t="s">
        <v>441</v>
      </c>
      <c r="AL128" s="105">
        <v>6.3019999999999996</v>
      </c>
      <c r="AM128" s="105">
        <v>3.8486075891392807E-3</v>
      </c>
      <c r="AN128" s="105">
        <v>1.9488484902172839E-3</v>
      </c>
      <c r="AO128" s="104">
        <v>0</v>
      </c>
      <c r="AP128" s="104">
        <v>0</v>
      </c>
      <c r="AQ128" s="105">
        <v>0.91700000000000004</v>
      </c>
      <c r="AR128" s="105" t="s">
        <v>441</v>
      </c>
      <c r="AS128" s="105">
        <v>-1.1745E-2</v>
      </c>
      <c r="AT128" s="105">
        <v>0</v>
      </c>
      <c r="AU128" s="105">
        <v>0</v>
      </c>
      <c r="AV128" s="105" t="s">
        <v>441</v>
      </c>
      <c r="AW128" s="105">
        <v>0.22763</v>
      </c>
      <c r="AX128" s="106">
        <v>5.3000001907348597</v>
      </c>
      <c r="AY128" s="106" t="s">
        <v>441</v>
      </c>
      <c r="AZ128" s="104">
        <v>7.5</v>
      </c>
      <c r="BA128" s="106">
        <v>0.11</v>
      </c>
      <c r="BB128" s="105" t="s">
        <v>441</v>
      </c>
      <c r="BC128" s="106" t="s">
        <v>441</v>
      </c>
      <c r="BD128" s="105" t="s">
        <v>441</v>
      </c>
      <c r="BE128" s="104">
        <v>3</v>
      </c>
      <c r="BF128" s="105">
        <v>0.13574836957032799</v>
      </c>
      <c r="BG128" s="105" t="s">
        <v>441</v>
      </c>
      <c r="BH128" s="104">
        <v>2383</v>
      </c>
      <c r="BI128" s="104">
        <v>100</v>
      </c>
      <c r="BJ128" s="104">
        <v>0</v>
      </c>
      <c r="BK128" s="104">
        <v>0</v>
      </c>
      <c r="BL128" s="104">
        <v>2039</v>
      </c>
      <c r="BM128" s="104">
        <v>0</v>
      </c>
      <c r="BN128" s="104">
        <v>129</v>
      </c>
      <c r="BO128" s="106">
        <v>2.4</v>
      </c>
      <c r="BP128" s="106">
        <v>1.96</v>
      </c>
      <c r="BQ128" s="106" t="s">
        <v>441</v>
      </c>
      <c r="BR128" s="105">
        <v>3.95</v>
      </c>
      <c r="BS128" s="105">
        <v>1.76621901988983</v>
      </c>
      <c r="BT128" s="104">
        <v>87</v>
      </c>
      <c r="BU128" s="106">
        <v>100</v>
      </c>
      <c r="BV128" s="105" t="s">
        <v>441</v>
      </c>
      <c r="BW128" s="105">
        <v>88.5</v>
      </c>
      <c r="BX128" s="105">
        <v>124.98</v>
      </c>
      <c r="BY128" s="104">
        <v>110000</v>
      </c>
      <c r="BZ128" s="106">
        <v>100</v>
      </c>
      <c r="CA128" s="106">
        <v>100</v>
      </c>
      <c r="CB128" s="105">
        <v>30.251999999999999</v>
      </c>
      <c r="CC128" s="104">
        <v>93</v>
      </c>
      <c r="CD128" s="105">
        <v>92</v>
      </c>
      <c r="CE128" s="105">
        <v>89</v>
      </c>
      <c r="CF128" s="105">
        <v>93</v>
      </c>
      <c r="CG128" s="105">
        <v>3664.72143554688</v>
      </c>
      <c r="CH128" s="105">
        <v>11</v>
      </c>
      <c r="CI128" s="105"/>
      <c r="CJ128" s="104">
        <v>41702.515625</v>
      </c>
      <c r="CK128" s="104">
        <v>4885500</v>
      </c>
      <c r="CL128" s="104">
        <v>4528526</v>
      </c>
      <c r="CM128" s="104">
        <v>263310</v>
      </c>
      <c r="CN128" s="104"/>
    </row>
    <row r="129" spans="1:92" x14ac:dyDescent="0.25">
      <c r="A129" s="128" t="s">
        <v>230</v>
      </c>
      <c r="B129" s="107" t="s">
        <v>229</v>
      </c>
      <c r="C129" s="104">
        <v>12693.492295389473</v>
      </c>
      <c r="D129" s="104">
        <v>7903.0088896421048</v>
      </c>
      <c r="E129" s="104">
        <v>34153.228499999997</v>
      </c>
      <c r="F129" s="104">
        <v>182.26599999999999</v>
      </c>
      <c r="G129" s="104">
        <v>18979.775000000001</v>
      </c>
      <c r="H129" s="104">
        <v>296.43350000000004</v>
      </c>
      <c r="I129" s="104">
        <v>3831.3440000000005</v>
      </c>
      <c r="J129" s="104">
        <v>37514</v>
      </c>
      <c r="K129" s="105">
        <v>0.17100000000000001</v>
      </c>
      <c r="L129" s="105">
        <v>6.0606060606060601E-2</v>
      </c>
      <c r="M129" s="104" t="s">
        <v>441</v>
      </c>
      <c r="N129" s="104" t="s">
        <v>441</v>
      </c>
      <c r="O129" s="104" t="s">
        <v>441</v>
      </c>
      <c r="P129" s="104" t="s">
        <v>441</v>
      </c>
      <c r="Q129" s="104">
        <v>863842</v>
      </c>
      <c r="R129" s="104">
        <v>3340682</v>
      </c>
      <c r="S129" s="104">
        <v>2836083</v>
      </c>
      <c r="T129" s="104">
        <v>737172</v>
      </c>
      <c r="U129" s="104">
        <v>5123408</v>
      </c>
      <c r="V129" s="104">
        <v>4704842.1497999998</v>
      </c>
      <c r="W129" s="104"/>
      <c r="X129" s="104">
        <v>5551754.2096100003</v>
      </c>
      <c r="Y129" s="104"/>
      <c r="Z129" s="104">
        <v>195032.84907200001</v>
      </c>
      <c r="AA129" s="105">
        <v>53.72704836297158</v>
      </c>
      <c r="AB129" s="105">
        <v>1.6371415422671196</v>
      </c>
      <c r="AC129" s="105">
        <v>58.521999999999998</v>
      </c>
      <c r="AD129" s="105" t="s">
        <v>441</v>
      </c>
      <c r="AE129" s="105">
        <v>74.434730000000002</v>
      </c>
      <c r="AF129" s="105">
        <v>81.524760000000001</v>
      </c>
      <c r="AG129" s="105">
        <v>6.5029899999999996</v>
      </c>
      <c r="AH129" s="105" t="s">
        <v>441</v>
      </c>
      <c r="AI129" s="104">
        <v>398</v>
      </c>
      <c r="AJ129" s="104">
        <v>80</v>
      </c>
      <c r="AK129" s="106">
        <v>43.2</v>
      </c>
      <c r="AL129" s="105">
        <v>10.1</v>
      </c>
      <c r="AM129" s="105">
        <v>0.38397192709635541</v>
      </c>
      <c r="AN129" s="105">
        <v>0.13262292272794815</v>
      </c>
      <c r="AO129" s="104">
        <v>4</v>
      </c>
      <c r="AP129" s="104">
        <v>0</v>
      </c>
      <c r="AQ129" s="105">
        <v>0.65800000000000003</v>
      </c>
      <c r="AR129" s="105">
        <v>8.8418399999999994E-2</v>
      </c>
      <c r="AS129" s="105">
        <v>6.5619160000000001</v>
      </c>
      <c r="AT129" s="105">
        <v>176.44</v>
      </c>
      <c r="AU129" s="105">
        <v>181.77</v>
      </c>
      <c r="AV129" s="105">
        <v>4.1909074783325204</v>
      </c>
      <c r="AW129" s="105">
        <v>10.09609</v>
      </c>
      <c r="AX129" s="106">
        <v>17.200000762939499</v>
      </c>
      <c r="AY129" s="106">
        <v>5.6999998092651403</v>
      </c>
      <c r="AZ129" s="104">
        <v>45</v>
      </c>
      <c r="BA129" s="106">
        <v>0.2</v>
      </c>
      <c r="BB129" s="105">
        <v>0.12</v>
      </c>
      <c r="BC129" s="106">
        <v>0</v>
      </c>
      <c r="BD129" s="105">
        <v>5.0519999999999996</v>
      </c>
      <c r="BE129" s="104">
        <v>1614121</v>
      </c>
      <c r="BF129" s="105">
        <v>0.455921381270954</v>
      </c>
      <c r="BG129" s="105">
        <v>47.049999237060497</v>
      </c>
      <c r="BH129" s="104">
        <v>52915</v>
      </c>
      <c r="BI129" s="104">
        <v>313000</v>
      </c>
      <c r="BJ129" s="104">
        <v>0</v>
      </c>
      <c r="BK129" s="104">
        <v>0</v>
      </c>
      <c r="BL129" s="104">
        <v>457</v>
      </c>
      <c r="BM129" s="104">
        <v>0</v>
      </c>
      <c r="BN129" s="104">
        <v>116</v>
      </c>
      <c r="BO129" s="106">
        <v>17</v>
      </c>
      <c r="BP129" s="106">
        <v>4.54</v>
      </c>
      <c r="BQ129" s="106">
        <v>6.4</v>
      </c>
      <c r="BR129" s="105">
        <v>3.1333333333333333</v>
      </c>
      <c r="BS129" s="105">
        <v>-0.63826787471771196</v>
      </c>
      <c r="BT129" s="104">
        <v>25</v>
      </c>
      <c r="BU129" s="106">
        <v>86.767799377441406</v>
      </c>
      <c r="BV129" s="105">
        <v>82.471847534179702</v>
      </c>
      <c r="BW129" s="105">
        <v>24.6</v>
      </c>
      <c r="BX129" s="105">
        <v>122.14</v>
      </c>
      <c r="BY129" s="104">
        <v>18000</v>
      </c>
      <c r="BZ129" s="106">
        <v>74.434730000000002</v>
      </c>
      <c r="CA129" s="106">
        <v>81.524760000000001</v>
      </c>
      <c r="CB129" s="105">
        <v>10.055999999999999</v>
      </c>
      <c r="CC129" s="104">
        <v>99</v>
      </c>
      <c r="CD129" s="105">
        <v>98</v>
      </c>
      <c r="CE129" s="105" t="s">
        <v>441</v>
      </c>
      <c r="CF129" s="105">
        <v>98</v>
      </c>
      <c r="CG129" s="105">
        <v>484.53228759765602</v>
      </c>
      <c r="CH129" s="105">
        <v>150</v>
      </c>
      <c r="CI129" s="105"/>
      <c r="CJ129" s="104">
        <v>5523.76416015625</v>
      </c>
      <c r="CK129" s="104">
        <v>6465513</v>
      </c>
      <c r="CL129" s="104">
        <v>6073017</v>
      </c>
      <c r="CM129" s="104">
        <v>120340</v>
      </c>
      <c r="CN129" s="104"/>
    </row>
    <row r="130" spans="1:92" x14ac:dyDescent="0.25">
      <c r="A130" s="128" t="s">
        <v>232</v>
      </c>
      <c r="B130" s="107" t="s">
        <v>231</v>
      </c>
      <c r="C130" s="104">
        <v>0</v>
      </c>
      <c r="D130" s="104">
        <v>0</v>
      </c>
      <c r="E130" s="104">
        <v>193244.47949999999</v>
      </c>
      <c r="F130" s="104">
        <v>0</v>
      </c>
      <c r="G130" s="104">
        <v>0</v>
      </c>
      <c r="H130" s="104">
        <v>0</v>
      </c>
      <c r="I130" s="104">
        <v>0</v>
      </c>
      <c r="J130" s="104">
        <v>681213</v>
      </c>
      <c r="K130" s="105">
        <v>0.25700000000000001</v>
      </c>
      <c r="L130" s="105">
        <v>0.12121212121212099</v>
      </c>
      <c r="M130" s="104">
        <v>14796167.3192</v>
      </c>
      <c r="N130" s="104">
        <v>0</v>
      </c>
      <c r="O130" s="104">
        <v>118169.677127</v>
      </c>
      <c r="P130" s="104">
        <v>0</v>
      </c>
      <c r="Q130" s="104">
        <v>19877133</v>
      </c>
      <c r="R130" s="104">
        <v>0</v>
      </c>
      <c r="S130" s="104">
        <v>1247104</v>
      </c>
      <c r="T130" s="104">
        <v>18630029</v>
      </c>
      <c r="U130" s="104">
        <v>1710509</v>
      </c>
      <c r="V130" s="104">
        <v>19590642.600000001</v>
      </c>
      <c r="W130" s="104"/>
      <c r="X130" s="104">
        <v>16824850.177900001</v>
      </c>
      <c r="Y130" s="104"/>
      <c r="Z130" s="104">
        <v>36854.818348399996</v>
      </c>
      <c r="AA130" s="105">
        <v>17.717650588142416</v>
      </c>
      <c r="AB130" s="105">
        <v>4.2745351016454496</v>
      </c>
      <c r="AC130" s="105">
        <v>16.425000000000001</v>
      </c>
      <c r="AD130" s="105">
        <v>5.91684917249255</v>
      </c>
      <c r="AE130" s="105">
        <v>13.566660000000001</v>
      </c>
      <c r="AF130" s="105">
        <v>50.273069999999997</v>
      </c>
      <c r="AG130" s="105">
        <v>67.849069999999998</v>
      </c>
      <c r="AH130" s="105">
        <v>8.9778599999999997</v>
      </c>
      <c r="AI130" s="104" t="s">
        <v>441</v>
      </c>
      <c r="AJ130" s="104">
        <v>40</v>
      </c>
      <c r="AK130" s="106">
        <v>61.8</v>
      </c>
      <c r="AL130" s="105">
        <v>19.914000000000001</v>
      </c>
      <c r="AM130" s="105">
        <v>0.92377771320918012</v>
      </c>
      <c r="AN130" s="105">
        <v>0.81817835194877064</v>
      </c>
      <c r="AO130" s="104">
        <v>0</v>
      </c>
      <c r="AP130" s="104">
        <v>0</v>
      </c>
      <c r="AQ130" s="105">
        <v>0.35399999999999998</v>
      </c>
      <c r="AR130" s="105">
        <v>0.58388890000000004</v>
      </c>
      <c r="AS130" s="105">
        <v>749.56782599999997</v>
      </c>
      <c r="AT130" s="105">
        <v>371.52</v>
      </c>
      <c r="AU130" s="105">
        <v>427.37</v>
      </c>
      <c r="AV130" s="105">
        <v>15.1931858062744</v>
      </c>
      <c r="AW130" s="105">
        <v>2.4355500000000001</v>
      </c>
      <c r="AX130" s="106">
        <v>84.5</v>
      </c>
      <c r="AY130" s="106">
        <v>31.700000762939499</v>
      </c>
      <c r="AZ130" s="104">
        <v>90</v>
      </c>
      <c r="BA130" s="106">
        <v>0.4</v>
      </c>
      <c r="BB130" s="105">
        <v>0.14000000000000001</v>
      </c>
      <c r="BC130" s="106">
        <v>131</v>
      </c>
      <c r="BD130" s="105">
        <v>358.64699999999999</v>
      </c>
      <c r="BE130" s="104">
        <v>14068652</v>
      </c>
      <c r="BF130" s="105">
        <v>0.64888193379435199</v>
      </c>
      <c r="BG130" s="105">
        <v>33.990001678466797</v>
      </c>
      <c r="BH130" s="104">
        <v>1343203</v>
      </c>
      <c r="BI130" s="104">
        <v>134292</v>
      </c>
      <c r="BJ130" s="104">
        <v>0</v>
      </c>
      <c r="BK130" s="104">
        <v>156000</v>
      </c>
      <c r="BL130" s="104">
        <v>179776</v>
      </c>
      <c r="BM130" s="104">
        <v>0</v>
      </c>
      <c r="BN130" s="104">
        <v>124</v>
      </c>
      <c r="BO130" s="106">
        <v>16.5</v>
      </c>
      <c r="BP130" s="106">
        <v>7.24</v>
      </c>
      <c r="BQ130" s="106">
        <v>9.4</v>
      </c>
      <c r="BR130" s="105">
        <v>2.9</v>
      </c>
      <c r="BS130" s="105">
        <v>-0.67331677675247203</v>
      </c>
      <c r="BT130" s="104">
        <v>34</v>
      </c>
      <c r="BU130" s="106">
        <v>20.041904449462901</v>
      </c>
      <c r="BV130" s="105">
        <v>19.1026000976563</v>
      </c>
      <c r="BW130" s="105">
        <v>4.3</v>
      </c>
      <c r="BX130" s="105">
        <v>48.87</v>
      </c>
      <c r="BY130" s="104">
        <v>49000</v>
      </c>
      <c r="BZ130" s="106">
        <v>13.566660000000001</v>
      </c>
      <c r="CA130" s="106">
        <v>50.273069999999997</v>
      </c>
      <c r="CB130" s="105">
        <v>0.5</v>
      </c>
      <c r="CC130" s="104">
        <v>78</v>
      </c>
      <c r="CD130" s="105">
        <v>67</v>
      </c>
      <c r="CE130" s="105">
        <v>37</v>
      </c>
      <c r="CF130" s="105">
        <v>64</v>
      </c>
      <c r="CG130" s="105">
        <v>61.430252075195298</v>
      </c>
      <c r="CH130" s="105">
        <v>553</v>
      </c>
      <c r="CI130" s="105"/>
      <c r="CJ130" s="104">
        <v>1048.48315429688</v>
      </c>
      <c r="CK130" s="104">
        <v>22442948</v>
      </c>
      <c r="CL130" s="104">
        <v>19916908</v>
      </c>
      <c r="CM130" s="104">
        <v>1266700</v>
      </c>
      <c r="CN130" s="104"/>
    </row>
    <row r="131" spans="1:92" x14ac:dyDescent="0.25">
      <c r="A131" s="128" t="s">
        <v>234</v>
      </c>
      <c r="B131" s="107" t="s">
        <v>233</v>
      </c>
      <c r="C131" s="104">
        <v>0</v>
      </c>
      <c r="D131" s="104">
        <v>0</v>
      </c>
      <c r="E131" s="104">
        <v>895575.74549999996</v>
      </c>
      <c r="F131" s="104">
        <v>0</v>
      </c>
      <c r="G131" s="104">
        <v>0</v>
      </c>
      <c r="H131" s="104">
        <v>0</v>
      </c>
      <c r="I131" s="104">
        <v>0</v>
      </c>
      <c r="J131" s="104">
        <v>0</v>
      </c>
      <c r="K131" s="105">
        <v>0</v>
      </c>
      <c r="L131" s="105">
        <v>3.03030303030303E-2</v>
      </c>
      <c r="M131" s="104">
        <v>77339375.315200001</v>
      </c>
      <c r="N131" s="104">
        <v>4496118.0718799997</v>
      </c>
      <c r="O131" s="104">
        <v>57682539.521799996</v>
      </c>
      <c r="P131" s="104">
        <v>3524148.4325600001</v>
      </c>
      <c r="Q131" s="104">
        <v>181935934</v>
      </c>
      <c r="R131" s="104">
        <v>0</v>
      </c>
      <c r="S131" s="104">
        <v>1330440</v>
      </c>
      <c r="T131" s="104">
        <v>180605494</v>
      </c>
      <c r="U131" s="104">
        <v>108027603</v>
      </c>
      <c r="V131" s="104">
        <v>176216204.28600001</v>
      </c>
      <c r="W131" s="104"/>
      <c r="X131" s="104">
        <v>181160272.183</v>
      </c>
      <c r="Y131" s="104"/>
      <c r="Z131" s="104">
        <v>39203026.093099996</v>
      </c>
      <c r="AA131" s="105">
        <v>215.06498896538093</v>
      </c>
      <c r="AB131" s="105">
        <v>4.2388468031754956</v>
      </c>
      <c r="AC131" s="105">
        <v>50.344000000000001</v>
      </c>
      <c r="AD131" s="105">
        <v>4.9014286643141203</v>
      </c>
      <c r="AE131" s="105">
        <v>39.171750000000003</v>
      </c>
      <c r="AF131" s="105">
        <v>71.376630000000006</v>
      </c>
      <c r="AG131" s="105">
        <v>19.804320000000001</v>
      </c>
      <c r="AH131" s="105">
        <v>41.948920000000001</v>
      </c>
      <c r="AI131" s="104">
        <v>404</v>
      </c>
      <c r="AJ131" s="104">
        <v>80</v>
      </c>
      <c r="AK131" s="106">
        <v>53.9</v>
      </c>
      <c r="AL131" s="105">
        <v>16.625</v>
      </c>
      <c r="AM131" s="105">
        <v>0.99391052589043061</v>
      </c>
      <c r="AN131" s="105">
        <v>0.89439737032293953</v>
      </c>
      <c r="AO131" s="104">
        <v>5</v>
      </c>
      <c r="AP131" s="104">
        <v>5</v>
      </c>
      <c r="AQ131" s="105">
        <v>0.53200000000000003</v>
      </c>
      <c r="AR131" s="105">
        <v>0.29443246126174899</v>
      </c>
      <c r="AS131" s="105">
        <v>2368.2429099999999</v>
      </c>
      <c r="AT131" s="105">
        <v>1229.82</v>
      </c>
      <c r="AU131" s="105">
        <v>1742.86</v>
      </c>
      <c r="AV131" s="105">
        <v>0.92210376262664795</v>
      </c>
      <c r="AW131" s="105">
        <v>5.8552200000000001</v>
      </c>
      <c r="AX131" s="106">
        <v>100.199996948242</v>
      </c>
      <c r="AY131" s="106">
        <v>31.5</v>
      </c>
      <c r="AZ131" s="104">
        <v>219</v>
      </c>
      <c r="BA131" s="106">
        <v>2.9</v>
      </c>
      <c r="BB131" s="105" t="s">
        <v>441</v>
      </c>
      <c r="BC131" s="106">
        <v>107</v>
      </c>
      <c r="BD131" s="105">
        <v>281.149</v>
      </c>
      <c r="BE131" s="104">
        <v>133972724</v>
      </c>
      <c r="BF131" s="105" t="s">
        <v>441</v>
      </c>
      <c r="BG131" s="105">
        <v>42.970001220703097</v>
      </c>
      <c r="BH131" s="104">
        <v>12204</v>
      </c>
      <c r="BI131" s="104">
        <v>1939285</v>
      </c>
      <c r="BJ131" s="104">
        <v>22000</v>
      </c>
      <c r="BK131" s="104">
        <v>2216000</v>
      </c>
      <c r="BL131" s="104">
        <v>35680</v>
      </c>
      <c r="BM131" s="104">
        <v>2</v>
      </c>
      <c r="BN131" s="104">
        <v>116</v>
      </c>
      <c r="BO131" s="106">
        <v>13.4</v>
      </c>
      <c r="BP131" s="106">
        <v>6.33</v>
      </c>
      <c r="BQ131" s="106">
        <v>4</v>
      </c>
      <c r="BR131" s="105">
        <v>3.9</v>
      </c>
      <c r="BS131" s="105">
        <v>-0.96035808324813798</v>
      </c>
      <c r="BT131" s="104">
        <v>27</v>
      </c>
      <c r="BU131" s="106">
        <v>54.400001525878899</v>
      </c>
      <c r="BV131" s="105">
        <v>59.568080902099602</v>
      </c>
      <c r="BW131" s="105">
        <v>25.7</v>
      </c>
      <c r="BX131" s="105">
        <v>81.819999999999993</v>
      </c>
      <c r="BY131" s="104">
        <v>98000</v>
      </c>
      <c r="BZ131" s="106">
        <v>39.171750000000003</v>
      </c>
      <c r="CA131" s="106">
        <v>71.376630000000006</v>
      </c>
      <c r="CB131" s="105">
        <v>3.827</v>
      </c>
      <c r="CC131" s="104">
        <v>42</v>
      </c>
      <c r="CD131" s="105">
        <v>49</v>
      </c>
      <c r="CE131" s="105" t="s">
        <v>441</v>
      </c>
      <c r="CF131" s="105">
        <v>26</v>
      </c>
      <c r="CG131" s="105">
        <v>213.73724365234401</v>
      </c>
      <c r="CH131" s="105">
        <v>814</v>
      </c>
      <c r="CI131" s="105"/>
      <c r="CJ131" s="104">
        <v>5980.28564453125</v>
      </c>
      <c r="CK131" s="104">
        <v>195874736</v>
      </c>
      <c r="CL131" s="104">
        <v>182141741</v>
      </c>
      <c r="CM131" s="104">
        <v>910770</v>
      </c>
      <c r="CN131" s="104"/>
    </row>
    <row r="132" spans="1:92" x14ac:dyDescent="0.25">
      <c r="A132" s="126" t="s">
        <v>1074</v>
      </c>
      <c r="B132" s="107" t="s">
        <v>187</v>
      </c>
      <c r="C132" s="104">
        <v>4375.1794427578943</v>
      </c>
      <c r="D132" s="104">
        <v>369.45136658526314</v>
      </c>
      <c r="E132" s="104">
        <v>10423.136</v>
      </c>
      <c r="F132" s="104">
        <v>0</v>
      </c>
      <c r="G132" s="104">
        <v>0</v>
      </c>
      <c r="H132" s="104">
        <v>0</v>
      </c>
      <c r="I132" s="104">
        <v>0</v>
      </c>
      <c r="J132" s="104">
        <v>285</v>
      </c>
      <c r="K132" s="105">
        <v>2.9000000000000001E-2</v>
      </c>
      <c r="L132" s="105">
        <v>0.15151515151515199</v>
      </c>
      <c r="M132" s="104">
        <v>1846767.7174500001</v>
      </c>
      <c r="N132" s="104" t="s">
        <v>441</v>
      </c>
      <c r="O132" s="104" t="s">
        <v>441</v>
      </c>
      <c r="P132" s="104" t="s">
        <v>441</v>
      </c>
      <c r="Q132" s="104">
        <v>0</v>
      </c>
      <c r="R132" s="104">
        <v>0</v>
      </c>
      <c r="S132" s="104">
        <v>0</v>
      </c>
      <c r="T132" s="104">
        <v>0</v>
      </c>
      <c r="U132" s="104">
        <v>0</v>
      </c>
      <c r="V132" s="104">
        <v>0</v>
      </c>
      <c r="W132" s="104"/>
      <c r="X132" s="104">
        <v>0</v>
      </c>
      <c r="Y132" s="104"/>
      <c r="Z132" s="104">
        <v>1628679.4686400001</v>
      </c>
      <c r="AA132" s="105">
        <v>82.591514670896117</v>
      </c>
      <c r="AB132" s="105">
        <v>0.41781958282374893</v>
      </c>
      <c r="AC132" s="105">
        <v>57.963000000000001</v>
      </c>
      <c r="AD132" s="105" t="s">
        <v>441</v>
      </c>
      <c r="AE132" s="105">
        <v>99.124740000000003</v>
      </c>
      <c r="AF132" s="105">
        <v>93.141459999999995</v>
      </c>
      <c r="AG132" s="105">
        <v>0.68447999999999998</v>
      </c>
      <c r="AH132" s="105" t="s">
        <v>441</v>
      </c>
      <c r="AI132" s="104">
        <v>534</v>
      </c>
      <c r="AJ132" s="104">
        <v>60</v>
      </c>
      <c r="AK132" s="106">
        <v>8.3000000000000007</v>
      </c>
      <c r="AL132" s="105">
        <v>5.4560000000000004</v>
      </c>
      <c r="AM132" s="105">
        <v>0.20710961304975295</v>
      </c>
      <c r="AN132" s="105">
        <v>3.6856177562393067E-2</v>
      </c>
      <c r="AO132" s="104">
        <v>0</v>
      </c>
      <c r="AP132" s="104">
        <v>0</v>
      </c>
      <c r="AQ132" s="105">
        <v>0.75700000000000001</v>
      </c>
      <c r="AR132" s="105">
        <v>6.5611000000000003E-3</v>
      </c>
      <c r="AS132" s="105">
        <v>1.5415570000000001</v>
      </c>
      <c r="AT132" s="105">
        <v>51.89</v>
      </c>
      <c r="AU132" s="105">
        <v>52.42</v>
      </c>
      <c r="AV132" s="105">
        <v>1.3843634128570601</v>
      </c>
      <c r="AW132" s="105">
        <v>2.7882400000000001</v>
      </c>
      <c r="AX132" s="106">
        <v>13.699999809265099</v>
      </c>
      <c r="AY132" s="106">
        <v>1.29999995231628</v>
      </c>
      <c r="AZ132" s="104">
        <v>13</v>
      </c>
      <c r="BA132" s="106">
        <v>0.1</v>
      </c>
      <c r="BB132" s="105">
        <v>0.04</v>
      </c>
      <c r="BC132" s="106" t="s">
        <v>441</v>
      </c>
      <c r="BD132" s="105" t="s">
        <v>441</v>
      </c>
      <c r="BE132" s="104">
        <v>9</v>
      </c>
      <c r="BF132" s="105">
        <v>0.14900119762973199</v>
      </c>
      <c r="BG132" s="105">
        <v>44.049999237060497</v>
      </c>
      <c r="BH132" s="104">
        <v>2220</v>
      </c>
      <c r="BI132" s="104">
        <v>0</v>
      </c>
      <c r="BJ132" s="104">
        <v>0</v>
      </c>
      <c r="BK132" s="104">
        <v>140</v>
      </c>
      <c r="BL132" s="104">
        <v>426</v>
      </c>
      <c r="BM132" s="104">
        <v>0</v>
      </c>
      <c r="BN132" s="104">
        <v>120</v>
      </c>
      <c r="BO132" s="106">
        <v>3.2</v>
      </c>
      <c r="BP132" s="106">
        <v>5.08</v>
      </c>
      <c r="BQ132" s="106">
        <v>7.9</v>
      </c>
      <c r="BR132" s="105">
        <v>3.4833333333333329</v>
      </c>
      <c r="BS132" s="105">
        <v>0.14001390337944</v>
      </c>
      <c r="BT132" s="104">
        <v>37</v>
      </c>
      <c r="BU132" s="106">
        <v>100</v>
      </c>
      <c r="BV132" s="105">
        <v>97.843757629394503</v>
      </c>
      <c r="BW132" s="105">
        <v>72.2</v>
      </c>
      <c r="BX132" s="105">
        <v>100.69</v>
      </c>
      <c r="BY132" s="104">
        <v>14000</v>
      </c>
      <c r="BZ132" s="106">
        <v>99.124740000000003</v>
      </c>
      <c r="CA132" s="106">
        <v>93.141459999999995</v>
      </c>
      <c r="CB132" s="105">
        <v>28.736000000000001</v>
      </c>
      <c r="CC132" s="104">
        <v>83</v>
      </c>
      <c r="CD132" s="105">
        <v>95</v>
      </c>
      <c r="CE132" s="105">
        <v>93</v>
      </c>
      <c r="CF132" s="105" t="s">
        <v>441</v>
      </c>
      <c r="CG132" s="105">
        <v>934.57500000000005</v>
      </c>
      <c r="CH132" s="105">
        <v>8</v>
      </c>
      <c r="CI132" s="105"/>
      <c r="CJ132" s="104">
        <v>15231.3330078125</v>
      </c>
      <c r="CK132" s="104">
        <v>2082958</v>
      </c>
      <c r="CL132" s="104">
        <v>2078210</v>
      </c>
      <c r="CM132" s="104">
        <v>25220</v>
      </c>
      <c r="CN132" s="104"/>
    </row>
    <row r="133" spans="1:92" x14ac:dyDescent="0.25">
      <c r="A133" s="128" t="s">
        <v>236</v>
      </c>
      <c r="B133" s="107" t="s">
        <v>235</v>
      </c>
      <c r="C133" s="104">
        <v>137.14880760147369</v>
      </c>
      <c r="D133" s="104">
        <v>0</v>
      </c>
      <c r="E133" s="104" t="s">
        <v>441</v>
      </c>
      <c r="F133" s="104">
        <v>0</v>
      </c>
      <c r="G133" s="104">
        <v>0</v>
      </c>
      <c r="H133" s="104">
        <v>0</v>
      </c>
      <c r="I133" s="104">
        <v>0</v>
      </c>
      <c r="J133" s="104">
        <v>0</v>
      </c>
      <c r="K133" s="105">
        <v>0</v>
      </c>
      <c r="L133" s="105">
        <v>0</v>
      </c>
      <c r="M133" s="104">
        <v>0</v>
      </c>
      <c r="N133" s="104" t="s">
        <v>441</v>
      </c>
      <c r="O133" s="104" t="s">
        <v>441</v>
      </c>
      <c r="P133" s="104" t="s">
        <v>441</v>
      </c>
      <c r="Q133" s="104">
        <v>0</v>
      </c>
      <c r="R133" s="104">
        <v>0</v>
      </c>
      <c r="S133" s="104">
        <v>0</v>
      </c>
      <c r="T133" s="104">
        <v>0</v>
      </c>
      <c r="U133" s="104">
        <v>0</v>
      </c>
      <c r="V133" s="104">
        <v>0</v>
      </c>
      <c r="W133" s="104"/>
      <c r="X133" s="104">
        <v>0</v>
      </c>
      <c r="Y133" s="104"/>
      <c r="Z133" s="104">
        <v>2176445.1355900001</v>
      </c>
      <c r="AA133" s="105">
        <v>14.554919537497476</v>
      </c>
      <c r="AB133" s="105">
        <v>1.165071195085547</v>
      </c>
      <c r="AC133" s="105">
        <v>82.248000000000005</v>
      </c>
      <c r="AD133" s="105">
        <v>2.2154372612291202</v>
      </c>
      <c r="AE133" s="105">
        <v>98.054390000000012</v>
      </c>
      <c r="AF133" s="105">
        <v>100.00001</v>
      </c>
      <c r="AG133" s="105">
        <v>0</v>
      </c>
      <c r="AH133" s="105" t="s">
        <v>441</v>
      </c>
      <c r="AI133" s="104">
        <v>4859</v>
      </c>
      <c r="AJ133" s="104">
        <v>100</v>
      </c>
      <c r="AK133" s="106">
        <v>1E-3</v>
      </c>
      <c r="AL133" s="105">
        <v>5.6</v>
      </c>
      <c r="AM133" s="105">
        <v>2.7444193084797249E-3</v>
      </c>
      <c r="AN133" s="105">
        <v>3.221263904221415E-4</v>
      </c>
      <c r="AO133" s="104">
        <v>0</v>
      </c>
      <c r="AP133" s="104">
        <v>0</v>
      </c>
      <c r="AQ133" s="105">
        <v>0.95299999999999996</v>
      </c>
      <c r="AR133" s="105" t="s">
        <v>441</v>
      </c>
      <c r="AS133" s="105">
        <v>0</v>
      </c>
      <c r="AT133" s="105">
        <v>0</v>
      </c>
      <c r="AU133" s="105">
        <v>0</v>
      </c>
      <c r="AV133" s="105" t="s">
        <v>441</v>
      </c>
      <c r="AW133" s="105">
        <v>0.15443999999999999</v>
      </c>
      <c r="AX133" s="106">
        <v>2.5999999046325701</v>
      </c>
      <c r="AY133" s="106" t="s">
        <v>441</v>
      </c>
      <c r="AZ133" s="104">
        <v>5.0999999046325701</v>
      </c>
      <c r="BA133" s="106">
        <v>0.2</v>
      </c>
      <c r="BB133" s="105" t="s">
        <v>441</v>
      </c>
      <c r="BC133" s="106" t="s">
        <v>441</v>
      </c>
      <c r="BD133" s="105" t="s">
        <v>441</v>
      </c>
      <c r="BE133" s="104">
        <v>40</v>
      </c>
      <c r="BF133" s="105">
        <v>4.8138788374987501E-2</v>
      </c>
      <c r="BG133" s="105">
        <v>25.899999618530298</v>
      </c>
      <c r="BH133" s="104">
        <v>0</v>
      </c>
      <c r="BI133" s="104">
        <v>0</v>
      </c>
      <c r="BJ133" s="104">
        <v>0</v>
      </c>
      <c r="BK133" s="104">
        <v>0</v>
      </c>
      <c r="BL133" s="104">
        <v>59318</v>
      </c>
      <c r="BM133" s="104">
        <v>0</v>
      </c>
      <c r="BN133" s="104">
        <v>135</v>
      </c>
      <c r="BO133" s="106">
        <v>2.4</v>
      </c>
      <c r="BP133" s="106">
        <v>1.51</v>
      </c>
      <c r="BQ133" s="106">
        <v>11.3</v>
      </c>
      <c r="BR133" s="105">
        <v>4.0833333333333339</v>
      </c>
      <c r="BS133" s="105">
        <v>1.9832509756088299</v>
      </c>
      <c r="BT133" s="104">
        <v>84</v>
      </c>
      <c r="BU133" s="106">
        <v>100</v>
      </c>
      <c r="BV133" s="105" t="s">
        <v>441</v>
      </c>
      <c r="BW133" s="105">
        <v>97.3</v>
      </c>
      <c r="BX133" s="105">
        <v>110.07</v>
      </c>
      <c r="BY133" s="104">
        <v>140000</v>
      </c>
      <c r="BZ133" s="106">
        <v>98.054390000000012</v>
      </c>
      <c r="CA133" s="106">
        <v>100.00001</v>
      </c>
      <c r="CB133" s="105">
        <v>46.335999999999999</v>
      </c>
      <c r="CC133" s="104">
        <v>96</v>
      </c>
      <c r="CD133" s="105">
        <v>96</v>
      </c>
      <c r="CE133" s="105">
        <v>91</v>
      </c>
      <c r="CF133" s="105">
        <v>94</v>
      </c>
      <c r="CG133" s="105">
        <v>6203.45458984375</v>
      </c>
      <c r="CH133" s="105">
        <v>5</v>
      </c>
      <c r="CI133" s="105"/>
      <c r="CJ133" s="104">
        <v>63756.33984375</v>
      </c>
      <c r="CK133" s="104">
        <v>5314336</v>
      </c>
      <c r="CL133" s="104">
        <v>5211664</v>
      </c>
      <c r="CM133" s="104">
        <v>304250</v>
      </c>
      <c r="CN133" s="104"/>
    </row>
    <row r="134" spans="1:92" x14ac:dyDescent="0.25">
      <c r="A134" s="128" t="s">
        <v>239</v>
      </c>
      <c r="B134" s="107" t="s">
        <v>238</v>
      </c>
      <c r="C134" s="104">
        <v>0</v>
      </c>
      <c r="D134" s="104">
        <v>0</v>
      </c>
      <c r="E134" s="104">
        <v>11495.564000000002</v>
      </c>
      <c r="F134" s="104">
        <v>532.928</v>
      </c>
      <c r="G134" s="104">
        <v>7617.7674999999999</v>
      </c>
      <c r="H134" s="104">
        <v>0</v>
      </c>
      <c r="I134" s="104">
        <v>11489.839000000002</v>
      </c>
      <c r="J134" s="104">
        <v>0</v>
      </c>
      <c r="K134" s="105">
        <v>0</v>
      </c>
      <c r="L134" s="105">
        <v>0.39393939393939398</v>
      </c>
      <c r="M134" s="104">
        <v>2065649.61769</v>
      </c>
      <c r="N134" s="104" t="s">
        <v>441</v>
      </c>
      <c r="O134" s="104" t="s">
        <v>441</v>
      </c>
      <c r="P134" s="104" t="s">
        <v>441</v>
      </c>
      <c r="Q134" s="104">
        <v>0</v>
      </c>
      <c r="R134" s="104">
        <v>0</v>
      </c>
      <c r="S134" s="104">
        <v>0</v>
      </c>
      <c r="T134" s="104">
        <v>0</v>
      </c>
      <c r="U134" s="104">
        <v>343381</v>
      </c>
      <c r="V134" s="104">
        <v>3338269.0414900002</v>
      </c>
      <c r="W134" s="104"/>
      <c r="X134" s="104">
        <v>3094137.0482000001</v>
      </c>
      <c r="Y134" s="104"/>
      <c r="Z134" s="104">
        <v>0</v>
      </c>
      <c r="AA134" s="105">
        <v>15.604145395799677</v>
      </c>
      <c r="AB134" s="105">
        <v>4.6099372470981077</v>
      </c>
      <c r="AC134" s="105">
        <v>84.539000000000001</v>
      </c>
      <c r="AD134" s="105" t="s">
        <v>441</v>
      </c>
      <c r="AE134" s="105">
        <v>100</v>
      </c>
      <c r="AF134" s="105">
        <v>91.938079999999999</v>
      </c>
      <c r="AG134" s="105">
        <v>0</v>
      </c>
      <c r="AH134" s="105">
        <v>97.4</v>
      </c>
      <c r="AI134" s="104">
        <v>688</v>
      </c>
      <c r="AJ134" s="104">
        <v>100</v>
      </c>
      <c r="AK134" s="106" t="s">
        <v>441</v>
      </c>
      <c r="AL134" s="105">
        <v>9.0559999999999992</v>
      </c>
      <c r="AM134" s="105">
        <v>2.4958679830957408E-2</v>
      </c>
      <c r="AN134" s="105">
        <v>2.4411079442604906E-3</v>
      </c>
      <c r="AO134" s="104">
        <v>0</v>
      </c>
      <c r="AP134" s="104">
        <v>0</v>
      </c>
      <c r="AQ134" s="105">
        <v>0.82099999999999995</v>
      </c>
      <c r="AR134" s="105" t="s">
        <v>441</v>
      </c>
      <c r="AS134" s="105">
        <v>0</v>
      </c>
      <c r="AT134" s="105">
        <v>0</v>
      </c>
      <c r="AU134" s="105">
        <v>0</v>
      </c>
      <c r="AV134" s="105" t="s">
        <v>441</v>
      </c>
      <c r="AW134" s="105">
        <v>5.5109999999999999E-2</v>
      </c>
      <c r="AX134" s="106">
        <v>11.300000190734901</v>
      </c>
      <c r="AY134" s="106">
        <v>8.6000003814697301</v>
      </c>
      <c r="AZ134" s="104">
        <v>6.6999998092651403</v>
      </c>
      <c r="BA134" s="106">
        <v>0.2</v>
      </c>
      <c r="BB134" s="105" t="s">
        <v>441</v>
      </c>
      <c r="BC134" s="106" t="s">
        <v>441</v>
      </c>
      <c r="BD134" s="105">
        <v>0</v>
      </c>
      <c r="BE134" s="104">
        <v>1</v>
      </c>
      <c r="BF134" s="105">
        <v>0.26423951085481001</v>
      </c>
      <c r="BG134" s="105" t="s">
        <v>441</v>
      </c>
      <c r="BH134" s="104">
        <v>200</v>
      </c>
      <c r="BI134" s="104">
        <v>0</v>
      </c>
      <c r="BJ134" s="104">
        <v>0</v>
      </c>
      <c r="BK134" s="104">
        <v>0</v>
      </c>
      <c r="BL134" s="104">
        <v>564</v>
      </c>
      <c r="BM134" s="104">
        <v>0</v>
      </c>
      <c r="BN134" s="104">
        <v>121</v>
      </c>
      <c r="BO134" s="106">
        <v>6.8</v>
      </c>
      <c r="BP134" s="106">
        <v>3.28</v>
      </c>
      <c r="BQ134" s="106">
        <v>9.1999999999999993</v>
      </c>
      <c r="BR134" s="105" t="s">
        <v>441</v>
      </c>
      <c r="BS134" s="105">
        <v>0.20693239569663999</v>
      </c>
      <c r="BT134" s="104">
        <v>52</v>
      </c>
      <c r="BU134" s="106">
        <v>100</v>
      </c>
      <c r="BV134" s="105">
        <v>96.111549377441406</v>
      </c>
      <c r="BW134" s="105">
        <v>69.900000000000006</v>
      </c>
      <c r="BX134" s="105">
        <v>159.22</v>
      </c>
      <c r="BY134" s="104">
        <v>42000</v>
      </c>
      <c r="BZ134" s="106">
        <v>100</v>
      </c>
      <c r="CA134" s="106">
        <v>91.938079999999999</v>
      </c>
      <c r="CB134" s="105">
        <v>19.696999999999999</v>
      </c>
      <c r="CC134" s="104">
        <v>99</v>
      </c>
      <c r="CD134" s="105">
        <v>99</v>
      </c>
      <c r="CE134" s="105">
        <v>99</v>
      </c>
      <c r="CF134" s="105">
        <v>99</v>
      </c>
      <c r="CG134" s="105">
        <v>2826.84692382813</v>
      </c>
      <c r="CH134" s="105">
        <v>17</v>
      </c>
      <c r="CI134" s="105"/>
      <c r="CJ134" s="104">
        <v>41434.6484375</v>
      </c>
      <c r="CK134" s="104">
        <v>4829483</v>
      </c>
      <c r="CL134" s="104">
        <v>4496150</v>
      </c>
      <c r="CM134" s="104">
        <v>309500</v>
      </c>
      <c r="CN134" s="104"/>
    </row>
    <row r="135" spans="1:92" x14ac:dyDescent="0.25">
      <c r="A135" s="128" t="s">
        <v>241</v>
      </c>
      <c r="B135" s="107" t="s">
        <v>240</v>
      </c>
      <c r="C135" s="104">
        <v>397247.43516210525</v>
      </c>
      <c r="D135" s="104">
        <v>63935.814316421049</v>
      </c>
      <c r="E135" s="104">
        <v>1855598.902</v>
      </c>
      <c r="F135" s="104">
        <v>270.75599999999997</v>
      </c>
      <c r="G135" s="104">
        <v>87921.01999999999</v>
      </c>
      <c r="H135" s="104">
        <v>2.859</v>
      </c>
      <c r="I135" s="104">
        <v>20309.603999999999</v>
      </c>
      <c r="J135" s="104">
        <v>196597</v>
      </c>
      <c r="K135" s="105">
        <v>5.7000000000000002E-2</v>
      </c>
      <c r="L135" s="105">
        <v>0.18181818181818199</v>
      </c>
      <c r="M135" s="104">
        <v>146740132.38100001</v>
      </c>
      <c r="N135" s="104" t="s">
        <v>441</v>
      </c>
      <c r="O135" s="104" t="s">
        <v>441</v>
      </c>
      <c r="P135" s="104" t="s">
        <v>441</v>
      </c>
      <c r="Q135" s="104">
        <v>128291660</v>
      </c>
      <c r="R135" s="104">
        <v>50582245</v>
      </c>
      <c r="S135" s="104">
        <v>117590241</v>
      </c>
      <c r="T135" s="104">
        <v>33404556</v>
      </c>
      <c r="U135" s="104">
        <v>42291050</v>
      </c>
      <c r="V135" s="104">
        <v>149161066.48300001</v>
      </c>
      <c r="W135" s="104"/>
      <c r="X135" s="104">
        <v>162766709.21799999</v>
      </c>
      <c r="Y135" s="104"/>
      <c r="Z135" s="104">
        <v>79063071.503199995</v>
      </c>
      <c r="AA135" s="105">
        <v>275.28931870070568</v>
      </c>
      <c r="AB135" s="105">
        <v>2.668674361748657</v>
      </c>
      <c r="AC135" s="105">
        <v>36.665999999999997</v>
      </c>
      <c r="AD135" s="105">
        <v>6.8044786624803502</v>
      </c>
      <c r="AE135" s="105">
        <v>59.869500000000002</v>
      </c>
      <c r="AF135" s="105">
        <v>91.465450000000004</v>
      </c>
      <c r="AG135" s="105">
        <v>10.429360000000001</v>
      </c>
      <c r="AH135" s="105">
        <v>59.606909999999999</v>
      </c>
      <c r="AI135" s="104">
        <v>13523</v>
      </c>
      <c r="AJ135" s="104">
        <v>40</v>
      </c>
      <c r="AK135" s="106">
        <v>40.799999999999997</v>
      </c>
      <c r="AL135" s="105">
        <v>12.776</v>
      </c>
      <c r="AM135" s="105">
        <v>0.98295775811907016</v>
      </c>
      <c r="AN135" s="105">
        <v>0.69239739383592547</v>
      </c>
      <c r="AO135" s="104">
        <v>4</v>
      </c>
      <c r="AP135" s="104">
        <v>0</v>
      </c>
      <c r="AQ135" s="105">
        <v>0.56200000000000006</v>
      </c>
      <c r="AR135" s="105">
        <v>0.2372427</v>
      </c>
      <c r="AS135" s="105">
        <v>354.47031299999998</v>
      </c>
      <c r="AT135" s="105">
        <v>1721.95</v>
      </c>
      <c r="AU135" s="105">
        <v>1279.49</v>
      </c>
      <c r="AV135" s="105">
        <v>0.70997923612594604</v>
      </c>
      <c r="AW135" s="105">
        <v>6.4564300000000001</v>
      </c>
      <c r="AX135" s="106">
        <v>74.900001525878906</v>
      </c>
      <c r="AY135" s="106">
        <v>31.600000381469702</v>
      </c>
      <c r="AZ135" s="104">
        <v>267</v>
      </c>
      <c r="BA135" s="106">
        <v>0.1</v>
      </c>
      <c r="BB135" s="105">
        <v>0.18</v>
      </c>
      <c r="BC135" s="106">
        <v>2</v>
      </c>
      <c r="BD135" s="105">
        <v>4.9370000000000003</v>
      </c>
      <c r="BE135" s="104">
        <v>31683212</v>
      </c>
      <c r="BF135" s="105">
        <v>0.54103757461454305</v>
      </c>
      <c r="BG135" s="105">
        <v>29.590000152587901</v>
      </c>
      <c r="BH135" s="104">
        <v>65735</v>
      </c>
      <c r="BI135" s="104">
        <v>0</v>
      </c>
      <c r="BJ135" s="104">
        <v>4681574</v>
      </c>
      <c r="BK135" s="104">
        <v>119000</v>
      </c>
      <c r="BL135" s="104">
        <v>1409200</v>
      </c>
      <c r="BM135" s="104">
        <v>12</v>
      </c>
      <c r="BN135" s="104">
        <v>109</v>
      </c>
      <c r="BO135" s="106">
        <v>20.3</v>
      </c>
      <c r="BP135" s="106">
        <v>7.14</v>
      </c>
      <c r="BQ135" s="106">
        <v>13.2</v>
      </c>
      <c r="BR135" s="105">
        <v>3.3833333333333329</v>
      </c>
      <c r="BS135" s="105">
        <v>-0.58498662710189797</v>
      </c>
      <c r="BT135" s="104">
        <v>33</v>
      </c>
      <c r="BU135" s="106">
        <v>70.790000915527301</v>
      </c>
      <c r="BV135" s="105">
        <v>56.440311431884801</v>
      </c>
      <c r="BW135" s="105">
        <v>15.5</v>
      </c>
      <c r="BX135" s="105">
        <v>71.39</v>
      </c>
      <c r="BY135" s="104">
        <v>100000</v>
      </c>
      <c r="BZ135" s="106">
        <v>59.869500000000002</v>
      </c>
      <c r="CA135" s="106">
        <v>91.465450000000004</v>
      </c>
      <c r="CB135" s="105">
        <v>9.7530000000000001</v>
      </c>
      <c r="CC135" s="104">
        <v>76</v>
      </c>
      <c r="CD135" s="105">
        <v>72</v>
      </c>
      <c r="CE135" s="105">
        <v>53</v>
      </c>
      <c r="CF135" s="105">
        <v>72</v>
      </c>
      <c r="CG135" s="105">
        <v>144.12382507324199</v>
      </c>
      <c r="CH135" s="105">
        <v>178</v>
      </c>
      <c r="CI135" s="105"/>
      <c r="CJ135" s="104">
        <v>5543.89697265625</v>
      </c>
      <c r="CK135" s="104">
        <v>212215024</v>
      </c>
      <c r="CL135" s="104">
        <v>188897179</v>
      </c>
      <c r="CM135" s="104">
        <v>770880</v>
      </c>
      <c r="CN135" s="104"/>
    </row>
    <row r="136" spans="1:92" x14ac:dyDescent="0.25">
      <c r="A136" s="128" t="s">
        <v>243</v>
      </c>
      <c r="B136" s="107" t="s">
        <v>242</v>
      </c>
      <c r="C136" s="104">
        <v>0</v>
      </c>
      <c r="D136" s="104">
        <v>0</v>
      </c>
      <c r="E136" s="104" t="s">
        <v>441</v>
      </c>
      <c r="F136" s="104">
        <v>1.444</v>
      </c>
      <c r="G136" s="104">
        <v>391.54899999999998</v>
      </c>
      <c r="H136" s="104">
        <v>43.582999999999998</v>
      </c>
      <c r="I136" s="104">
        <v>72.45</v>
      </c>
      <c r="J136" s="104">
        <v>0</v>
      </c>
      <c r="K136" s="105">
        <v>0</v>
      </c>
      <c r="L136" s="105">
        <v>0.12121212121212099</v>
      </c>
      <c r="M136" s="104">
        <v>0</v>
      </c>
      <c r="N136" s="104" t="s">
        <v>441</v>
      </c>
      <c r="O136" s="104" t="s">
        <v>441</v>
      </c>
      <c r="P136" s="104" t="s">
        <v>441</v>
      </c>
      <c r="Q136" s="104">
        <v>0</v>
      </c>
      <c r="R136" s="104">
        <v>0</v>
      </c>
      <c r="S136" s="104">
        <v>0</v>
      </c>
      <c r="T136" s="104">
        <v>0</v>
      </c>
      <c r="U136" s="104">
        <v>0</v>
      </c>
      <c r="V136" s="104">
        <v>13555.4324695</v>
      </c>
      <c r="W136" s="104"/>
      <c r="X136" s="104">
        <v>4856.4605889300001</v>
      </c>
      <c r="Y136" s="104"/>
      <c r="Z136" s="104">
        <v>0</v>
      </c>
      <c r="AA136" s="105">
        <v>38.928260869565214</v>
      </c>
      <c r="AB136" s="105">
        <v>1.2655726816065853</v>
      </c>
      <c r="AC136" s="105">
        <v>79.930000000000007</v>
      </c>
      <c r="AD136" s="105" t="s">
        <v>441</v>
      </c>
      <c r="AE136" s="105">
        <v>100</v>
      </c>
      <c r="AF136" s="105">
        <v>100</v>
      </c>
      <c r="AG136" s="105">
        <v>0</v>
      </c>
      <c r="AH136" s="105" t="s">
        <v>441</v>
      </c>
      <c r="AI136" s="104">
        <v>11</v>
      </c>
      <c r="AJ136" s="104">
        <v>80</v>
      </c>
      <c r="AK136" s="106" t="s">
        <v>441</v>
      </c>
      <c r="AL136" s="105" t="s">
        <v>441</v>
      </c>
      <c r="AM136" s="105">
        <v>2.2192287784568229E-4</v>
      </c>
      <c r="AN136" s="105">
        <v>8.6699625237945776E-6</v>
      </c>
      <c r="AO136" s="104">
        <v>0</v>
      </c>
      <c r="AP136" s="104">
        <v>0</v>
      </c>
      <c r="AQ136" s="105">
        <v>0.79800000000000004</v>
      </c>
      <c r="AR136" s="105" t="s">
        <v>441</v>
      </c>
      <c r="AS136" s="105">
        <v>0.55000000000000004</v>
      </c>
      <c r="AT136" s="105">
        <v>12.95</v>
      </c>
      <c r="AU136" s="105">
        <v>17.77</v>
      </c>
      <c r="AV136" s="105">
        <v>7.8710651397705096</v>
      </c>
      <c r="AW136" s="105">
        <v>0.83686000000000005</v>
      </c>
      <c r="AX136" s="106">
        <v>15.300000190734901</v>
      </c>
      <c r="AY136" s="106">
        <v>2.2000000000000002</v>
      </c>
      <c r="AZ136" s="104">
        <v>106</v>
      </c>
      <c r="BA136" s="106" t="s">
        <v>441</v>
      </c>
      <c r="BB136" s="105" t="s">
        <v>441</v>
      </c>
      <c r="BC136" s="106" t="s">
        <v>441</v>
      </c>
      <c r="BD136" s="105" t="s">
        <v>441</v>
      </c>
      <c r="BE136" s="104">
        <v>0</v>
      </c>
      <c r="BF136" s="105" t="s">
        <v>441</v>
      </c>
      <c r="BG136" s="105" t="s">
        <v>441</v>
      </c>
      <c r="BH136" s="104">
        <v>0</v>
      </c>
      <c r="BI136" s="104">
        <v>124</v>
      </c>
      <c r="BJ136" s="104">
        <v>0</v>
      </c>
      <c r="BK136" s="104">
        <v>0</v>
      </c>
      <c r="BL136" s="104">
        <v>0</v>
      </c>
      <c r="BM136" s="104">
        <v>0</v>
      </c>
      <c r="BN136" s="104">
        <v>31</v>
      </c>
      <c r="BO136" s="106">
        <v>2.7</v>
      </c>
      <c r="BP136" s="106" t="s">
        <v>441</v>
      </c>
      <c r="BQ136" s="106" t="s">
        <v>441</v>
      </c>
      <c r="BR136" s="105">
        <v>2.6333333333333333</v>
      </c>
      <c r="BS136" s="105">
        <v>-0.228963106870651</v>
      </c>
      <c r="BT136" s="104" t="s">
        <v>441</v>
      </c>
      <c r="BU136" s="106">
        <v>100</v>
      </c>
      <c r="BV136" s="105">
        <v>99.523971557617202</v>
      </c>
      <c r="BW136" s="105" t="s">
        <v>441</v>
      </c>
      <c r="BX136" s="105">
        <v>111.52</v>
      </c>
      <c r="BY136" s="104">
        <v>280</v>
      </c>
      <c r="BZ136" s="106">
        <v>100</v>
      </c>
      <c r="CA136" s="106">
        <v>100</v>
      </c>
      <c r="CB136" s="105">
        <v>11.848000000000001</v>
      </c>
      <c r="CC136" s="104">
        <v>96</v>
      </c>
      <c r="CD136" s="105">
        <v>98</v>
      </c>
      <c r="CE136" s="105">
        <v>95</v>
      </c>
      <c r="CF136" s="105">
        <v>98</v>
      </c>
      <c r="CG136" s="105">
        <v>1891.91735839844</v>
      </c>
      <c r="CH136" s="105" t="s">
        <v>441</v>
      </c>
      <c r="CI136" s="105"/>
      <c r="CJ136" s="104">
        <v>19352.50390625</v>
      </c>
      <c r="CK136" s="104">
        <v>17907</v>
      </c>
      <c r="CL136" s="104">
        <v>21291</v>
      </c>
      <c r="CM136" s="104">
        <v>460</v>
      </c>
      <c r="CN136" s="104"/>
    </row>
    <row r="137" spans="1:92" x14ac:dyDescent="0.25">
      <c r="A137" s="128" t="s">
        <v>393</v>
      </c>
      <c r="B137" s="107" t="s">
        <v>237</v>
      </c>
      <c r="C137" s="104">
        <v>6258.2095019999997</v>
      </c>
      <c r="D137" s="104">
        <v>249.39494036210527</v>
      </c>
      <c r="E137" s="104">
        <v>1772.9949999999999</v>
      </c>
      <c r="F137" s="104">
        <v>8.86</v>
      </c>
      <c r="G137" s="104">
        <v>0</v>
      </c>
      <c r="H137" s="104">
        <v>0</v>
      </c>
      <c r="I137" s="104">
        <v>0</v>
      </c>
      <c r="J137" s="104">
        <v>0</v>
      </c>
      <c r="K137" s="105">
        <v>0</v>
      </c>
      <c r="L137" s="105">
        <v>0</v>
      </c>
      <c r="M137" s="104">
        <v>0</v>
      </c>
      <c r="N137" s="104" t="s">
        <v>441</v>
      </c>
      <c r="O137" s="104" t="s">
        <v>441</v>
      </c>
      <c r="P137" s="104" t="s">
        <v>441</v>
      </c>
      <c r="Q137" s="104">
        <v>0</v>
      </c>
      <c r="R137" s="104">
        <v>0</v>
      </c>
      <c r="S137" s="104">
        <v>0</v>
      </c>
      <c r="T137" s="104">
        <v>0</v>
      </c>
      <c r="U137" s="104">
        <v>59549</v>
      </c>
      <c r="V137" s="104">
        <v>4453596.4599400004</v>
      </c>
      <c r="W137" s="104"/>
      <c r="X137" s="104">
        <v>1218800.64848</v>
      </c>
      <c r="Y137" s="104"/>
      <c r="Z137" s="104">
        <v>4664641.6419700002</v>
      </c>
      <c r="AA137" s="105">
        <v>758.9845514950166</v>
      </c>
      <c r="AB137" s="105">
        <v>2.8881186852347724</v>
      </c>
      <c r="AC137" s="105">
        <v>76.164000000000001</v>
      </c>
      <c r="AD137" s="105">
        <v>11.363573612769621</v>
      </c>
      <c r="AE137" s="105">
        <v>96.939009999999996</v>
      </c>
      <c r="AF137" s="105">
        <v>96.826899999999995</v>
      </c>
      <c r="AG137" s="105">
        <v>0.1636</v>
      </c>
      <c r="AH137" s="105" t="s">
        <v>441</v>
      </c>
      <c r="AI137" s="104">
        <v>510</v>
      </c>
      <c r="AJ137" s="104" t="s">
        <v>441</v>
      </c>
      <c r="AK137" s="106">
        <v>39.299999999999997</v>
      </c>
      <c r="AL137" s="105">
        <v>13.858000000000001</v>
      </c>
      <c r="AM137" s="105">
        <v>0.14716684264326199</v>
      </c>
      <c r="AN137" s="105">
        <v>0.36942828838327674</v>
      </c>
      <c r="AO137" s="104">
        <v>0</v>
      </c>
      <c r="AP137" s="104">
        <v>4</v>
      </c>
      <c r="AQ137" s="105">
        <v>0.68600000000000005</v>
      </c>
      <c r="AR137" s="105">
        <v>5.4345000000000001E-3</v>
      </c>
      <c r="AS137" s="105">
        <v>897.12572499999999</v>
      </c>
      <c r="AT137" s="105">
        <v>1284.6500000000001</v>
      </c>
      <c r="AU137" s="105">
        <v>1062.27</v>
      </c>
      <c r="AV137" s="105">
        <v>12.803880691528301</v>
      </c>
      <c r="AW137" s="105">
        <v>14.7804</v>
      </c>
      <c r="AX137" s="106">
        <v>20.899999618530298</v>
      </c>
      <c r="AY137" s="106">
        <v>1.3999999761581401</v>
      </c>
      <c r="AZ137" s="104">
        <v>0.95999997854232799</v>
      </c>
      <c r="BA137" s="106" t="s">
        <v>441</v>
      </c>
      <c r="BB137" s="105" t="s">
        <v>441</v>
      </c>
      <c r="BC137" s="106" t="s">
        <v>441</v>
      </c>
      <c r="BD137" s="105" t="s">
        <v>441</v>
      </c>
      <c r="BE137" s="104" t="s">
        <v>441</v>
      </c>
      <c r="BF137" s="105" t="s">
        <v>441</v>
      </c>
      <c r="BG137" s="105">
        <v>34.459999084472699</v>
      </c>
      <c r="BH137" s="104">
        <v>0</v>
      </c>
      <c r="BI137" s="104">
        <v>0</v>
      </c>
      <c r="BJ137" s="104">
        <v>0</v>
      </c>
      <c r="BK137" s="104">
        <v>238000</v>
      </c>
      <c r="BL137" s="104">
        <v>2618285</v>
      </c>
      <c r="BM137" s="104">
        <v>1</v>
      </c>
      <c r="BN137" s="104">
        <v>126</v>
      </c>
      <c r="BO137" s="106">
        <v>12.1</v>
      </c>
      <c r="BP137" s="106" t="s">
        <v>441</v>
      </c>
      <c r="BQ137" s="106" t="s">
        <v>441</v>
      </c>
      <c r="BR137" s="105">
        <v>2.7</v>
      </c>
      <c r="BS137" s="105">
        <v>-0.40148410201072698</v>
      </c>
      <c r="BT137" s="104" t="s">
        <v>441</v>
      </c>
      <c r="BU137" s="106">
        <v>100</v>
      </c>
      <c r="BV137" s="105">
        <v>96.930229187011705</v>
      </c>
      <c r="BW137" s="105">
        <v>61.2</v>
      </c>
      <c r="BX137" s="105">
        <v>76.81</v>
      </c>
      <c r="BY137" s="104">
        <v>17000</v>
      </c>
      <c r="BZ137" s="106">
        <v>96.939009999999996</v>
      </c>
      <c r="CA137" s="106">
        <v>96.826899999999995</v>
      </c>
      <c r="CB137" s="105" t="s">
        <v>441</v>
      </c>
      <c r="CC137" s="104">
        <v>98.8</v>
      </c>
      <c r="CD137" s="105">
        <v>99</v>
      </c>
      <c r="CE137" s="105">
        <v>99</v>
      </c>
      <c r="CF137" s="105">
        <v>99</v>
      </c>
      <c r="CG137" s="105" t="s">
        <v>441</v>
      </c>
      <c r="CH137" s="106">
        <v>45</v>
      </c>
      <c r="CI137" s="105"/>
      <c r="CJ137" s="104">
        <v>5148.47314453125</v>
      </c>
      <c r="CK137" s="104">
        <v>4569087</v>
      </c>
      <c r="CL137" s="104">
        <v>4664642</v>
      </c>
      <c r="CM137" s="104">
        <v>6020</v>
      </c>
      <c r="CN137" s="104"/>
    </row>
    <row r="138" spans="1:92" x14ac:dyDescent="0.25">
      <c r="A138" s="128" t="s">
        <v>245</v>
      </c>
      <c r="B138" s="107" t="s">
        <v>244</v>
      </c>
      <c r="C138" s="104">
        <v>8187.8317104842099</v>
      </c>
      <c r="D138" s="104">
        <v>4005.9850345052632</v>
      </c>
      <c r="E138" s="104">
        <v>6505.9204999999993</v>
      </c>
      <c r="F138" s="104">
        <v>378.80200000000002</v>
      </c>
      <c r="G138" s="104">
        <v>1245.067</v>
      </c>
      <c r="H138" s="104">
        <v>0</v>
      </c>
      <c r="I138" s="104">
        <v>5548.9820000000009</v>
      </c>
      <c r="J138" s="104">
        <v>0</v>
      </c>
      <c r="K138" s="105">
        <v>8.5999999999999993E-2</v>
      </c>
      <c r="L138" s="105">
        <v>3.03030303030303E-2</v>
      </c>
      <c r="M138" s="104" t="s">
        <v>441</v>
      </c>
      <c r="N138" s="104" t="s">
        <v>441</v>
      </c>
      <c r="O138" s="104" t="s">
        <v>441</v>
      </c>
      <c r="P138" s="104" t="s">
        <v>441</v>
      </c>
      <c r="Q138" s="104">
        <v>739735</v>
      </c>
      <c r="R138" s="104">
        <v>695389</v>
      </c>
      <c r="S138" s="104">
        <v>31127</v>
      </c>
      <c r="T138" s="104">
        <v>101179</v>
      </c>
      <c r="U138" s="104">
        <v>3131023</v>
      </c>
      <c r="V138" s="104">
        <v>2920888.9940499999</v>
      </c>
      <c r="W138" s="104"/>
      <c r="X138" s="104">
        <v>3771351.0307700001</v>
      </c>
      <c r="Y138" s="104"/>
      <c r="Z138" s="104">
        <v>0</v>
      </c>
      <c r="AA138" s="105">
        <v>56.186077481840194</v>
      </c>
      <c r="AB138" s="105">
        <v>2.201944488856161</v>
      </c>
      <c r="AC138" s="105">
        <v>67.709000000000003</v>
      </c>
      <c r="AD138" s="105">
        <v>3.6700825940654598</v>
      </c>
      <c r="AE138" s="105">
        <v>83.315460000000002</v>
      </c>
      <c r="AF138" s="105">
        <v>96.382419999999996</v>
      </c>
      <c r="AG138" s="105">
        <v>4.42021</v>
      </c>
      <c r="AH138" s="105" t="s">
        <v>441</v>
      </c>
      <c r="AI138" s="104">
        <v>965</v>
      </c>
      <c r="AJ138" s="104">
        <v>80</v>
      </c>
      <c r="AK138" s="106">
        <v>22.1</v>
      </c>
      <c r="AL138" s="105">
        <v>9.1620000000000008</v>
      </c>
      <c r="AM138" s="105">
        <v>3.5717534621501554E-2</v>
      </c>
      <c r="AN138" s="105">
        <v>2.2732977659326824E-3</v>
      </c>
      <c r="AO138" s="104">
        <v>0</v>
      </c>
      <c r="AP138" s="104">
        <v>0</v>
      </c>
      <c r="AQ138" s="105">
        <v>0.78900000000000003</v>
      </c>
      <c r="AR138" s="105" t="s">
        <v>441</v>
      </c>
      <c r="AS138" s="105">
        <v>13.409846</v>
      </c>
      <c r="AT138" s="105">
        <v>-1.4</v>
      </c>
      <c r="AU138" s="105">
        <v>9.9499999999999993</v>
      </c>
      <c r="AV138" s="105">
        <v>7.3445104062557207E-2</v>
      </c>
      <c r="AW138" s="105">
        <v>0.85607999999999995</v>
      </c>
      <c r="AX138" s="106">
        <v>16.100000381469702</v>
      </c>
      <c r="AY138" s="106">
        <v>3.9000000953674299</v>
      </c>
      <c r="AZ138" s="104">
        <v>54</v>
      </c>
      <c r="BA138" s="106">
        <v>0.8</v>
      </c>
      <c r="BB138" s="105">
        <v>0.74</v>
      </c>
      <c r="BC138" s="106">
        <v>0</v>
      </c>
      <c r="BD138" s="105">
        <v>0.20399999999999999</v>
      </c>
      <c r="BE138" s="104">
        <v>436029</v>
      </c>
      <c r="BF138" s="105">
        <v>0.461150009348895</v>
      </c>
      <c r="BG138" s="105">
        <v>49.9</v>
      </c>
      <c r="BH138" s="104">
        <v>12000</v>
      </c>
      <c r="BI138" s="104">
        <v>0</v>
      </c>
      <c r="BJ138" s="104">
        <v>0</v>
      </c>
      <c r="BK138" s="104">
        <v>0</v>
      </c>
      <c r="BL138" s="104">
        <v>16134</v>
      </c>
      <c r="BM138" s="104">
        <v>0</v>
      </c>
      <c r="BN138" s="104">
        <v>119</v>
      </c>
      <c r="BO138" s="106">
        <v>10</v>
      </c>
      <c r="BP138" s="106">
        <v>2.95</v>
      </c>
      <c r="BQ138" s="106">
        <v>2.1</v>
      </c>
      <c r="BR138" s="105">
        <v>3.3</v>
      </c>
      <c r="BS138" s="105">
        <v>8.2320999354124104E-3</v>
      </c>
      <c r="BT138" s="104">
        <v>37</v>
      </c>
      <c r="BU138" s="106">
        <v>100</v>
      </c>
      <c r="BV138" s="105">
        <v>95.038230895996094</v>
      </c>
      <c r="BW138" s="105">
        <v>54</v>
      </c>
      <c r="BX138" s="105">
        <v>172.3</v>
      </c>
      <c r="BY138" s="104">
        <v>12000</v>
      </c>
      <c r="BZ138" s="106">
        <v>83.315460000000002</v>
      </c>
      <c r="CA138" s="106">
        <v>96.382419999999996</v>
      </c>
      <c r="CB138" s="105">
        <v>15.699</v>
      </c>
      <c r="CC138" s="104">
        <v>98</v>
      </c>
      <c r="CD138" s="105">
        <v>73</v>
      </c>
      <c r="CE138" s="105">
        <v>92</v>
      </c>
      <c r="CF138" s="105">
        <v>83</v>
      </c>
      <c r="CG138" s="105">
        <v>1750.298828125</v>
      </c>
      <c r="CH138" s="105">
        <v>94</v>
      </c>
      <c r="CI138" s="105"/>
      <c r="CJ138" s="104">
        <v>25508.6328125</v>
      </c>
      <c r="CK138" s="104">
        <v>4176873</v>
      </c>
      <c r="CL138" s="104">
        <v>3926469</v>
      </c>
      <c r="CM138" s="104">
        <v>74340</v>
      </c>
      <c r="CN138" s="104"/>
    </row>
    <row r="139" spans="1:92" x14ac:dyDescent="0.25">
      <c r="A139" s="128" t="s">
        <v>247</v>
      </c>
      <c r="B139" s="107" t="s">
        <v>246</v>
      </c>
      <c r="C139" s="104">
        <v>15324.563945705264</v>
      </c>
      <c r="D139" s="104">
        <v>14852.775762610525</v>
      </c>
      <c r="E139" s="104">
        <v>36931.208499999993</v>
      </c>
      <c r="F139" s="104">
        <v>357.93</v>
      </c>
      <c r="G139" s="104">
        <v>2428.1820000000002</v>
      </c>
      <c r="H139" s="104">
        <v>0</v>
      </c>
      <c r="I139" s="104">
        <v>9412.5460000000021</v>
      </c>
      <c r="J139" s="104">
        <v>86285</v>
      </c>
      <c r="K139" s="105">
        <v>5.7000000000000002E-2</v>
      </c>
      <c r="L139" s="105">
        <v>0</v>
      </c>
      <c r="M139" s="104">
        <v>2703562.6650899998</v>
      </c>
      <c r="N139" s="104" t="s">
        <v>441</v>
      </c>
      <c r="O139" s="104" t="s">
        <v>441</v>
      </c>
      <c r="P139" s="104" t="s">
        <v>441</v>
      </c>
      <c r="Q139" s="104">
        <v>282366</v>
      </c>
      <c r="R139" s="104">
        <v>5577657</v>
      </c>
      <c r="S139" s="104">
        <v>92212</v>
      </c>
      <c r="T139" s="104">
        <v>4844669</v>
      </c>
      <c r="U139" s="104">
        <v>2727962</v>
      </c>
      <c r="V139" s="104">
        <v>2084523.68074</v>
      </c>
      <c r="W139" s="104"/>
      <c r="X139" s="104">
        <v>5926082.0695200004</v>
      </c>
      <c r="Y139" s="104"/>
      <c r="Z139" s="104">
        <v>0</v>
      </c>
      <c r="AA139" s="105">
        <v>19.004363379410854</v>
      </c>
      <c r="AB139" s="105">
        <v>2.4848112845250689</v>
      </c>
      <c r="AC139" s="105">
        <v>13.169</v>
      </c>
      <c r="AD139" s="105" t="s">
        <v>441</v>
      </c>
      <c r="AE139" s="105">
        <v>12.94927</v>
      </c>
      <c r="AF139" s="105">
        <v>41.32705</v>
      </c>
      <c r="AG139" s="105">
        <v>14.46893</v>
      </c>
      <c r="AH139" s="105" t="s">
        <v>441</v>
      </c>
      <c r="AI139" s="104">
        <v>103</v>
      </c>
      <c r="AJ139" s="104">
        <v>20</v>
      </c>
      <c r="AK139" s="106" t="s">
        <v>441</v>
      </c>
      <c r="AL139" s="105">
        <v>12.484</v>
      </c>
      <c r="AM139" s="105">
        <v>0.45691415367404548</v>
      </c>
      <c r="AN139" s="105">
        <v>7.3571413113642598E-2</v>
      </c>
      <c r="AO139" s="104">
        <v>0</v>
      </c>
      <c r="AP139" s="104">
        <v>0</v>
      </c>
      <c r="AQ139" s="105">
        <v>0.54400000000000004</v>
      </c>
      <c r="AR139" s="105" t="s">
        <v>441</v>
      </c>
      <c r="AS139" s="105">
        <v>27.786798999999998</v>
      </c>
      <c r="AT139" s="105">
        <v>420.21</v>
      </c>
      <c r="AU139" s="105">
        <v>440.12</v>
      </c>
      <c r="AV139" s="105">
        <v>2.6996512413024898</v>
      </c>
      <c r="AW139" s="105">
        <v>2.0469999999999999E-2</v>
      </c>
      <c r="AX139" s="106">
        <v>53.400001525878899</v>
      </c>
      <c r="AY139" s="106">
        <v>27.899999618530298</v>
      </c>
      <c r="AZ139" s="104">
        <v>432</v>
      </c>
      <c r="BA139" s="106">
        <v>0.9</v>
      </c>
      <c r="BB139" s="105">
        <v>0.6</v>
      </c>
      <c r="BC139" s="106">
        <v>40</v>
      </c>
      <c r="BD139" s="105">
        <v>181.87200000000001</v>
      </c>
      <c r="BE139" s="104">
        <v>6546649</v>
      </c>
      <c r="BF139" s="105">
        <v>0.74128416717707202</v>
      </c>
      <c r="BG139" s="105">
        <v>43.880001068115199</v>
      </c>
      <c r="BH139" s="104">
        <v>0</v>
      </c>
      <c r="BI139" s="104">
        <v>545036</v>
      </c>
      <c r="BJ139" s="104">
        <v>15901</v>
      </c>
      <c r="BK139" s="104">
        <v>12000</v>
      </c>
      <c r="BL139" s="104">
        <v>10177</v>
      </c>
      <c r="BM139" s="104">
        <v>0</v>
      </c>
      <c r="BN139" s="104">
        <v>101</v>
      </c>
      <c r="BO139" s="106">
        <v>8.9</v>
      </c>
      <c r="BP139" s="106" t="s">
        <v>441</v>
      </c>
      <c r="BQ139" s="106" t="s">
        <v>441</v>
      </c>
      <c r="BR139" s="105">
        <v>2.333333333333333</v>
      </c>
      <c r="BS139" s="105">
        <v>-0.65779328346252397</v>
      </c>
      <c r="BT139" s="104">
        <v>28</v>
      </c>
      <c r="BU139" s="106">
        <v>54.427448272705099</v>
      </c>
      <c r="BV139" s="105">
        <v>63.4334907531738</v>
      </c>
      <c r="BW139" s="105">
        <v>9.6</v>
      </c>
      <c r="BX139" s="105">
        <v>48.56</v>
      </c>
      <c r="BY139" s="104">
        <v>14000</v>
      </c>
      <c r="BZ139" s="106">
        <v>12.94927</v>
      </c>
      <c r="CA139" s="106">
        <v>41.32705</v>
      </c>
      <c r="CB139" s="105" t="s">
        <v>441</v>
      </c>
      <c r="CC139" s="104">
        <v>62</v>
      </c>
      <c r="CD139" s="105">
        <v>72</v>
      </c>
      <c r="CE139" s="105" t="s">
        <v>441</v>
      </c>
      <c r="CF139" s="105">
        <v>20</v>
      </c>
      <c r="CG139" s="105">
        <v>92.267341613769503</v>
      </c>
      <c r="CH139" s="105">
        <v>215</v>
      </c>
      <c r="CI139" s="105"/>
      <c r="CJ139" s="104">
        <v>4298.65380859375</v>
      </c>
      <c r="CK139" s="104">
        <v>8606316</v>
      </c>
      <c r="CL139" s="104">
        <v>7619178</v>
      </c>
      <c r="CM139" s="104">
        <v>452860</v>
      </c>
      <c r="CN139" s="104"/>
    </row>
    <row r="140" spans="1:92" x14ac:dyDescent="0.25">
      <c r="A140" s="128" t="s">
        <v>249</v>
      </c>
      <c r="B140" s="107" t="s">
        <v>248</v>
      </c>
      <c r="C140" s="104">
        <v>0.80564384058947369</v>
      </c>
      <c r="D140" s="104">
        <v>0</v>
      </c>
      <c r="E140" s="104">
        <v>29225.708500000001</v>
      </c>
      <c r="F140" s="104">
        <v>0</v>
      </c>
      <c r="G140" s="104">
        <v>0</v>
      </c>
      <c r="H140" s="104">
        <v>0</v>
      </c>
      <c r="I140" s="104">
        <v>0</v>
      </c>
      <c r="J140" s="104">
        <v>50796</v>
      </c>
      <c r="K140" s="105">
        <v>0.2</v>
      </c>
      <c r="L140" s="105">
        <v>0</v>
      </c>
      <c r="M140" s="104" t="s">
        <v>441</v>
      </c>
      <c r="N140" s="104" t="s">
        <v>441</v>
      </c>
      <c r="O140" s="104" t="s">
        <v>441</v>
      </c>
      <c r="P140" s="104" t="s">
        <v>441</v>
      </c>
      <c r="Q140" s="104">
        <v>140892</v>
      </c>
      <c r="R140" s="104">
        <v>964026</v>
      </c>
      <c r="S140" s="104">
        <v>5</v>
      </c>
      <c r="T140" s="104">
        <v>0</v>
      </c>
      <c r="U140" s="104">
        <v>5396645</v>
      </c>
      <c r="V140" s="104">
        <v>6580166.09571</v>
      </c>
      <c r="W140" s="104"/>
      <c r="X140" s="104">
        <v>5730371.4868900003</v>
      </c>
      <c r="Y140" s="104"/>
      <c r="Z140" s="104">
        <v>0</v>
      </c>
      <c r="AA140" s="105">
        <v>17.508358922728416</v>
      </c>
      <c r="AB140" s="105">
        <v>1.7516862099169954</v>
      </c>
      <c r="AC140" s="105">
        <v>61.585000000000001</v>
      </c>
      <c r="AD140" s="105">
        <v>0</v>
      </c>
      <c r="AE140" s="105">
        <v>89.783690000000007</v>
      </c>
      <c r="AF140" s="105">
        <v>99.610199999999992</v>
      </c>
      <c r="AG140" s="105">
        <v>0.66178999999999999</v>
      </c>
      <c r="AH140" s="105">
        <v>79.601529999999997</v>
      </c>
      <c r="AI140" s="104">
        <v>1811</v>
      </c>
      <c r="AJ140" s="104">
        <v>80</v>
      </c>
      <c r="AK140" s="106">
        <v>17.600000000000001</v>
      </c>
      <c r="AL140" s="105">
        <v>9.9079999999999995</v>
      </c>
      <c r="AM140" s="105">
        <v>0.30482960802793163</v>
      </c>
      <c r="AN140" s="105">
        <v>3.7770894423658087E-2</v>
      </c>
      <c r="AO140" s="104">
        <v>0</v>
      </c>
      <c r="AP140" s="104">
        <v>0</v>
      </c>
      <c r="AQ140" s="105">
        <v>0.70199999999999996</v>
      </c>
      <c r="AR140" s="105">
        <v>1.9190777093172101E-2</v>
      </c>
      <c r="AS140" s="105">
        <v>2.0672000000000001</v>
      </c>
      <c r="AT140" s="105">
        <v>28.81</v>
      </c>
      <c r="AU140" s="105">
        <v>42.39</v>
      </c>
      <c r="AV140" s="105">
        <v>0.37080281972885099</v>
      </c>
      <c r="AW140" s="105">
        <v>1.77494</v>
      </c>
      <c r="AX140" s="106">
        <v>21</v>
      </c>
      <c r="AY140" s="106">
        <v>1.29999995231628</v>
      </c>
      <c r="AZ140" s="104">
        <v>44</v>
      </c>
      <c r="BA140" s="106">
        <v>0.5</v>
      </c>
      <c r="BB140" s="105">
        <v>0.36</v>
      </c>
      <c r="BC140" s="106">
        <v>0</v>
      </c>
      <c r="BD140" s="105">
        <v>0</v>
      </c>
      <c r="BE140" s="104">
        <v>1974853</v>
      </c>
      <c r="BF140" s="105">
        <v>0.467377380753357</v>
      </c>
      <c r="BG140" s="105">
        <v>48.8</v>
      </c>
      <c r="BH140" s="104">
        <v>0</v>
      </c>
      <c r="BI140" s="104">
        <v>46300</v>
      </c>
      <c r="BJ140" s="104">
        <v>623190</v>
      </c>
      <c r="BK140" s="104">
        <v>0</v>
      </c>
      <c r="BL140" s="104">
        <v>618</v>
      </c>
      <c r="BM140" s="104">
        <v>0</v>
      </c>
      <c r="BN140" s="104">
        <v>112</v>
      </c>
      <c r="BO140" s="106">
        <v>10.7</v>
      </c>
      <c r="BP140" s="106">
        <v>4.33</v>
      </c>
      <c r="BQ140" s="106">
        <v>11.2</v>
      </c>
      <c r="BR140" s="105">
        <v>3.5166666666666671</v>
      </c>
      <c r="BS140" s="105">
        <v>-0.81239241361617998</v>
      </c>
      <c r="BT140" s="104">
        <v>29</v>
      </c>
      <c r="BU140" s="106">
        <v>99.300003051757798</v>
      </c>
      <c r="BV140" s="105">
        <v>95.536109924316406</v>
      </c>
      <c r="BW140" s="105">
        <v>51.3</v>
      </c>
      <c r="BX140" s="105">
        <v>104.77</v>
      </c>
      <c r="BY140" s="104">
        <v>74000</v>
      </c>
      <c r="BZ140" s="106">
        <v>89.783690000000007</v>
      </c>
      <c r="CA140" s="106">
        <v>99.610199999999992</v>
      </c>
      <c r="CB140" s="105">
        <v>13.66</v>
      </c>
      <c r="CC140" s="104">
        <v>92</v>
      </c>
      <c r="CD140" s="105">
        <v>93</v>
      </c>
      <c r="CE140" s="105">
        <v>92</v>
      </c>
      <c r="CF140" s="105">
        <v>99</v>
      </c>
      <c r="CG140" s="105">
        <v>767.76708984375</v>
      </c>
      <c r="CH140" s="105">
        <v>132</v>
      </c>
      <c r="CI140" s="105"/>
      <c r="CJ140" s="104">
        <v>13570.8623046875</v>
      </c>
      <c r="CK140" s="104">
        <v>6956071</v>
      </c>
      <c r="CL140" s="104">
        <v>6620174</v>
      </c>
      <c r="CM140" s="104">
        <v>397300</v>
      </c>
      <c r="CN140" s="104"/>
    </row>
    <row r="141" spans="1:92" x14ac:dyDescent="0.25">
      <c r="A141" s="128" t="s">
        <v>251</v>
      </c>
      <c r="B141" s="107" t="s">
        <v>250</v>
      </c>
      <c r="C141" s="104">
        <v>64186.410114526319</v>
      </c>
      <c r="D141" s="104">
        <v>55733.586458736841</v>
      </c>
      <c r="E141" s="104">
        <v>174814.49000000002</v>
      </c>
      <c r="F141" s="104">
        <v>2270.9360000000001</v>
      </c>
      <c r="G141" s="104">
        <v>0</v>
      </c>
      <c r="H141" s="104">
        <v>0</v>
      </c>
      <c r="I141" s="104">
        <v>0</v>
      </c>
      <c r="J141" s="104">
        <v>94900</v>
      </c>
      <c r="K141" s="105">
        <v>0.14299999999999999</v>
      </c>
      <c r="L141" s="105">
        <v>9.0909090909090898E-2</v>
      </c>
      <c r="M141" s="104" t="s">
        <v>441</v>
      </c>
      <c r="N141" s="104" t="s">
        <v>441</v>
      </c>
      <c r="O141" s="104" t="s">
        <v>441</v>
      </c>
      <c r="P141" s="104" t="s">
        <v>441</v>
      </c>
      <c r="Q141" s="104">
        <v>5914417</v>
      </c>
      <c r="R141" s="104">
        <v>4831830</v>
      </c>
      <c r="S141" s="104">
        <v>1844994</v>
      </c>
      <c r="T141" s="104">
        <v>1207839</v>
      </c>
      <c r="U141" s="104">
        <v>6365488</v>
      </c>
      <c r="V141" s="104">
        <v>15327273.142999999</v>
      </c>
      <c r="W141" s="104"/>
      <c r="X141" s="104">
        <v>18522270.857700001</v>
      </c>
      <c r="Y141" s="104"/>
      <c r="Z141" s="104">
        <v>0</v>
      </c>
      <c r="AA141" s="105">
        <v>24.99160625</v>
      </c>
      <c r="AB141" s="105">
        <v>1.9585646255546465</v>
      </c>
      <c r="AC141" s="105">
        <v>77.906999999999996</v>
      </c>
      <c r="AD141" s="105">
        <v>3.7521822789402401</v>
      </c>
      <c r="AE141" s="105">
        <v>74.342950000000002</v>
      </c>
      <c r="AF141" s="105">
        <v>91.127870000000001</v>
      </c>
      <c r="AG141" s="105">
        <v>6.5294699999999999</v>
      </c>
      <c r="AH141" s="105" t="s">
        <v>441</v>
      </c>
      <c r="AI141" s="104">
        <v>1017</v>
      </c>
      <c r="AJ141" s="104">
        <v>40</v>
      </c>
      <c r="AK141" s="106">
        <v>33.799999999999997</v>
      </c>
      <c r="AL141" s="105">
        <v>8.6440000000000001</v>
      </c>
      <c r="AM141" s="105">
        <v>0.36925896123500418</v>
      </c>
      <c r="AN141" s="105">
        <v>2.0544613725293828E-2</v>
      </c>
      <c r="AO141" s="104">
        <v>0</v>
      </c>
      <c r="AP141" s="104">
        <v>0</v>
      </c>
      <c r="AQ141" s="105">
        <v>0.75</v>
      </c>
      <c r="AR141" s="105">
        <v>4.3195900000000002E-2</v>
      </c>
      <c r="AS141" s="105">
        <v>65.750406999999996</v>
      </c>
      <c r="AT141" s="105">
        <v>244.78</v>
      </c>
      <c r="AU141" s="105">
        <v>-155.88999999999999</v>
      </c>
      <c r="AV141" s="105">
        <v>-3.7510150577873E-3</v>
      </c>
      <c r="AW141" s="105">
        <v>1.4434199999999999</v>
      </c>
      <c r="AX141" s="106">
        <v>15</v>
      </c>
      <c r="AY141" s="106">
        <v>3.0999999046325701</v>
      </c>
      <c r="AZ141" s="104">
        <v>116</v>
      </c>
      <c r="BA141" s="106">
        <v>0.3</v>
      </c>
      <c r="BB141" s="105">
        <v>0.16</v>
      </c>
      <c r="BC141" s="106">
        <v>1</v>
      </c>
      <c r="BD141" s="105">
        <v>5.6</v>
      </c>
      <c r="BE141" s="104">
        <v>2679217</v>
      </c>
      <c r="BF141" s="105">
        <v>0.367588629125503</v>
      </c>
      <c r="BG141" s="105">
        <v>43.3</v>
      </c>
      <c r="BH141" s="104">
        <v>2188505</v>
      </c>
      <c r="BI141" s="104">
        <v>9319</v>
      </c>
      <c r="BJ141" s="104">
        <v>42679</v>
      </c>
      <c r="BK141" s="104">
        <v>59000</v>
      </c>
      <c r="BL141" s="104">
        <v>233400</v>
      </c>
      <c r="BM141" s="104">
        <v>0</v>
      </c>
      <c r="BN141" s="104">
        <v>117</v>
      </c>
      <c r="BO141" s="106">
        <v>9.6999999999999993</v>
      </c>
      <c r="BP141" s="106">
        <v>3.87</v>
      </c>
      <c r="BQ141" s="106">
        <v>3.4</v>
      </c>
      <c r="BR141" s="105">
        <v>3.55</v>
      </c>
      <c r="BS141" s="105">
        <v>-0.127888694405556</v>
      </c>
      <c r="BT141" s="104">
        <v>35</v>
      </c>
      <c r="BU141" s="106">
        <v>96.362991333007798</v>
      </c>
      <c r="BV141" s="105">
        <v>94.149612426757798</v>
      </c>
      <c r="BW141" s="105">
        <v>45.5</v>
      </c>
      <c r="BX141" s="105">
        <v>117.06</v>
      </c>
      <c r="BY141" s="104">
        <v>84000</v>
      </c>
      <c r="BZ141" s="106">
        <v>74.342950000000002</v>
      </c>
      <c r="CA141" s="106">
        <v>91.127870000000001</v>
      </c>
      <c r="CB141" s="105">
        <v>12.7</v>
      </c>
      <c r="CC141" s="104">
        <v>83</v>
      </c>
      <c r="CD141" s="105">
        <v>89</v>
      </c>
      <c r="CE141" s="105">
        <v>66</v>
      </c>
      <c r="CF141" s="105">
        <v>86</v>
      </c>
      <c r="CG141" s="105">
        <v>680.99951171875</v>
      </c>
      <c r="CH141" s="105">
        <v>68</v>
      </c>
      <c r="CI141" s="105"/>
      <c r="CJ141" s="104">
        <v>14393.451171875</v>
      </c>
      <c r="CK141" s="104">
        <v>31989256</v>
      </c>
      <c r="CL141" s="104">
        <v>31372221</v>
      </c>
      <c r="CM141" s="104">
        <v>1280000</v>
      </c>
      <c r="CN141" s="104"/>
    </row>
    <row r="142" spans="1:92" x14ac:dyDescent="0.25">
      <c r="A142" s="128" t="s">
        <v>253</v>
      </c>
      <c r="B142" s="107" t="s">
        <v>252</v>
      </c>
      <c r="C142" s="104">
        <v>198730.81940989473</v>
      </c>
      <c r="D142" s="104">
        <v>167963.09058399999</v>
      </c>
      <c r="E142" s="104">
        <v>484019.65700000001</v>
      </c>
      <c r="F142" s="104">
        <v>4514.1379999999999</v>
      </c>
      <c r="G142" s="104">
        <v>1744679.1390000002</v>
      </c>
      <c r="H142" s="104">
        <v>1222043.2575000001</v>
      </c>
      <c r="I142" s="104">
        <v>769583.64600000007</v>
      </c>
      <c r="J142" s="104">
        <v>115830</v>
      </c>
      <c r="K142" s="105">
        <v>0.2</v>
      </c>
      <c r="L142" s="105">
        <v>3.03030303030303E-2</v>
      </c>
      <c r="M142" s="104">
        <v>15865392.249500001</v>
      </c>
      <c r="N142" s="104" t="s">
        <v>441</v>
      </c>
      <c r="O142" s="104" t="s">
        <v>441</v>
      </c>
      <c r="P142" s="104" t="s">
        <v>441</v>
      </c>
      <c r="Q142" s="104">
        <v>23437080</v>
      </c>
      <c r="R142" s="104">
        <v>29281170</v>
      </c>
      <c r="S142" s="104">
        <v>15284181</v>
      </c>
      <c r="T142" s="104">
        <v>37380626</v>
      </c>
      <c r="U142" s="104">
        <v>80286106</v>
      </c>
      <c r="V142" s="104">
        <v>84787656.054100007</v>
      </c>
      <c r="W142" s="104"/>
      <c r="X142" s="104">
        <v>85455276.141800001</v>
      </c>
      <c r="Y142" s="104"/>
      <c r="Z142" s="104">
        <v>61796824.351899996</v>
      </c>
      <c r="AA142" s="105">
        <v>357.68830532917463</v>
      </c>
      <c r="AB142" s="105">
        <v>1.8769610444792855</v>
      </c>
      <c r="AC142" s="105">
        <v>46.906999999999996</v>
      </c>
      <c r="AD142" s="105">
        <v>4.7420389623737602</v>
      </c>
      <c r="AE142" s="105">
        <v>76.533500000000004</v>
      </c>
      <c r="AF142" s="105">
        <v>93.568380000000005</v>
      </c>
      <c r="AG142" s="105">
        <v>5.0860599999999998</v>
      </c>
      <c r="AH142" s="105">
        <v>78.462959999999995</v>
      </c>
      <c r="AI142" s="104">
        <v>10865</v>
      </c>
      <c r="AJ142" s="104" t="s">
        <v>441</v>
      </c>
      <c r="AK142" s="106">
        <v>43.5</v>
      </c>
      <c r="AL142" s="105">
        <v>9.9670000000000005</v>
      </c>
      <c r="AM142" s="105">
        <v>0.83854374034337253</v>
      </c>
      <c r="AN142" s="105">
        <v>0.52508596410282826</v>
      </c>
      <c r="AO142" s="104">
        <v>0</v>
      </c>
      <c r="AP142" s="104">
        <v>4</v>
      </c>
      <c r="AQ142" s="105">
        <v>0.69899999999999995</v>
      </c>
      <c r="AR142" s="105">
        <v>3.2807500000000003E-2</v>
      </c>
      <c r="AS142" s="105">
        <v>108.714303</v>
      </c>
      <c r="AT142" s="105">
        <v>272.20999999999998</v>
      </c>
      <c r="AU142" s="105">
        <v>163.28</v>
      </c>
      <c r="AV142" s="105">
        <v>4.2496614158153499E-2</v>
      </c>
      <c r="AW142" s="105">
        <v>10.46246</v>
      </c>
      <c r="AX142" s="106">
        <v>28.100000381469702</v>
      </c>
      <c r="AY142" s="106">
        <v>20.200000762939499</v>
      </c>
      <c r="AZ142" s="104">
        <v>554</v>
      </c>
      <c r="BA142" s="106">
        <v>0.1</v>
      </c>
      <c r="BB142" s="105">
        <v>0.2</v>
      </c>
      <c r="BC142" s="106">
        <v>0</v>
      </c>
      <c r="BD142" s="105">
        <v>0.25</v>
      </c>
      <c r="BE142" s="104">
        <v>49143290</v>
      </c>
      <c r="BF142" s="105">
        <v>0.42743586830778901</v>
      </c>
      <c r="BG142" s="105">
        <v>43.040000915527301</v>
      </c>
      <c r="BH142" s="104">
        <v>4866405</v>
      </c>
      <c r="BI142" s="104">
        <v>11282941</v>
      </c>
      <c r="BJ142" s="104">
        <v>183889</v>
      </c>
      <c r="BK142" s="104">
        <v>301000</v>
      </c>
      <c r="BL142" s="104">
        <v>890</v>
      </c>
      <c r="BM142" s="104">
        <v>0</v>
      </c>
      <c r="BN142" s="104">
        <v>120</v>
      </c>
      <c r="BO142" s="106">
        <v>13.3</v>
      </c>
      <c r="BP142" s="106">
        <v>6.84</v>
      </c>
      <c r="BQ142" s="106">
        <v>2.6</v>
      </c>
      <c r="BR142" s="105">
        <v>3.6166666666666671</v>
      </c>
      <c r="BS142" s="105">
        <v>-6.2704801559448201E-2</v>
      </c>
      <c r="BT142" s="104">
        <v>36</v>
      </c>
      <c r="BU142" s="106">
        <v>93</v>
      </c>
      <c r="BV142" s="105">
        <v>96.618026733398395</v>
      </c>
      <c r="BW142" s="105">
        <v>55.5</v>
      </c>
      <c r="BX142" s="105">
        <v>109.17</v>
      </c>
      <c r="BY142" s="104">
        <v>150000</v>
      </c>
      <c r="BZ142" s="106">
        <v>76.533500000000004</v>
      </c>
      <c r="CA142" s="106">
        <v>93.568380000000005</v>
      </c>
      <c r="CB142" s="105" t="s">
        <v>441</v>
      </c>
      <c r="CC142" s="104">
        <v>89</v>
      </c>
      <c r="CD142" s="105">
        <v>86</v>
      </c>
      <c r="CE142" s="105">
        <v>66</v>
      </c>
      <c r="CF142" s="105">
        <v>36</v>
      </c>
      <c r="CG142" s="105">
        <v>342.28683471679699</v>
      </c>
      <c r="CH142" s="105">
        <v>114</v>
      </c>
      <c r="CI142" s="105"/>
      <c r="CJ142" s="104">
        <v>8935.2998046875</v>
      </c>
      <c r="CK142" s="104">
        <v>106651920</v>
      </c>
      <c r="CL142" s="104">
        <v>100699432</v>
      </c>
      <c r="CM142" s="104">
        <v>298170</v>
      </c>
      <c r="CN142" s="104"/>
    </row>
    <row r="143" spans="1:92" x14ac:dyDescent="0.25">
      <c r="A143" s="128" t="s">
        <v>255</v>
      </c>
      <c r="B143" s="107" t="s">
        <v>254</v>
      </c>
      <c r="C143" s="104">
        <v>397.98060528210522</v>
      </c>
      <c r="D143" s="104">
        <v>0</v>
      </c>
      <c r="E143" s="104">
        <v>170252.84900000002</v>
      </c>
      <c r="F143" s="104">
        <v>0</v>
      </c>
      <c r="G143" s="104">
        <v>0</v>
      </c>
      <c r="H143" s="104">
        <v>0</v>
      </c>
      <c r="I143" s="104">
        <v>0</v>
      </c>
      <c r="J143" s="104">
        <v>0</v>
      </c>
      <c r="K143" s="105">
        <v>2.9000000000000001E-2</v>
      </c>
      <c r="L143" s="105">
        <v>9.0909090909090898E-2</v>
      </c>
      <c r="M143" s="104">
        <v>3852.5614013700001</v>
      </c>
      <c r="N143" s="104" t="s">
        <v>441</v>
      </c>
      <c r="O143" s="104" t="s">
        <v>441</v>
      </c>
      <c r="P143" s="104" t="s">
        <v>441</v>
      </c>
      <c r="Q143" s="104">
        <v>0</v>
      </c>
      <c r="R143" s="104">
        <v>0</v>
      </c>
      <c r="S143" s="104">
        <v>0</v>
      </c>
      <c r="T143" s="104">
        <v>0</v>
      </c>
      <c r="U143" s="104">
        <v>0</v>
      </c>
      <c r="V143" s="104">
        <v>0</v>
      </c>
      <c r="W143" s="104"/>
      <c r="X143" s="104">
        <v>0</v>
      </c>
      <c r="Y143" s="104"/>
      <c r="Z143" s="104">
        <v>14369384.7985</v>
      </c>
      <c r="AA143" s="105">
        <v>124.03588621444202</v>
      </c>
      <c r="AB143" s="105">
        <v>-6.84271651373589E-2</v>
      </c>
      <c r="AC143" s="105">
        <v>60.058</v>
      </c>
      <c r="AD143" s="105">
        <v>5.62201926221503</v>
      </c>
      <c r="AE143" s="105">
        <v>98.796610000000001</v>
      </c>
      <c r="AF143" s="105">
        <v>99.724680000000006</v>
      </c>
      <c r="AG143" s="105">
        <v>0</v>
      </c>
      <c r="AH143" s="105" t="s">
        <v>441</v>
      </c>
      <c r="AI143" s="104">
        <v>1493</v>
      </c>
      <c r="AJ143" s="104" t="s">
        <v>441</v>
      </c>
      <c r="AK143" s="106">
        <v>0.01</v>
      </c>
      <c r="AL143" s="105">
        <v>4.9589999999999996</v>
      </c>
      <c r="AM143" s="105">
        <v>9.0604253246277817E-3</v>
      </c>
      <c r="AN143" s="105">
        <v>6.5780327017584857E-3</v>
      </c>
      <c r="AO143" s="104">
        <v>0</v>
      </c>
      <c r="AP143" s="104">
        <v>0</v>
      </c>
      <c r="AQ143" s="105">
        <v>0.86499999999999999</v>
      </c>
      <c r="AR143" s="105" t="s">
        <v>441</v>
      </c>
      <c r="AS143" s="105">
        <v>0.1</v>
      </c>
      <c r="AT143" s="105">
        <v>0</v>
      </c>
      <c r="AU143" s="105">
        <v>0</v>
      </c>
      <c r="AV143" s="105" t="s">
        <v>441</v>
      </c>
      <c r="AW143" s="105">
        <v>1.3049299999999999</v>
      </c>
      <c r="AX143" s="106">
        <v>4.6999998092651403</v>
      </c>
      <c r="AY143" s="106" t="s">
        <v>441</v>
      </c>
      <c r="AZ143" s="104">
        <v>17</v>
      </c>
      <c r="BA143" s="106">
        <v>0.1</v>
      </c>
      <c r="BB143" s="105" t="s">
        <v>441</v>
      </c>
      <c r="BC143" s="106" t="s">
        <v>441</v>
      </c>
      <c r="BD143" s="105" t="s">
        <v>441</v>
      </c>
      <c r="BE143" s="104">
        <v>104</v>
      </c>
      <c r="BF143" s="105">
        <v>0.132132453485799</v>
      </c>
      <c r="BG143" s="105">
        <v>32.080001831054702</v>
      </c>
      <c r="BH143" s="104">
        <v>5844</v>
      </c>
      <c r="BI143" s="104">
        <v>0</v>
      </c>
      <c r="BJ143" s="104">
        <v>0</v>
      </c>
      <c r="BK143" s="104">
        <v>0</v>
      </c>
      <c r="BL143" s="104">
        <v>15571</v>
      </c>
      <c r="BM143" s="104">
        <v>0</v>
      </c>
      <c r="BN143" s="104">
        <v>138</v>
      </c>
      <c r="BO143" s="106">
        <v>2.4</v>
      </c>
      <c r="BP143" s="106">
        <v>2.65</v>
      </c>
      <c r="BQ143" s="106">
        <v>7</v>
      </c>
      <c r="BR143" s="105">
        <v>3.2833333333333328</v>
      </c>
      <c r="BS143" s="105">
        <v>0.63456708192825295</v>
      </c>
      <c r="BT143" s="104">
        <v>60</v>
      </c>
      <c r="BU143" s="106">
        <v>100</v>
      </c>
      <c r="BV143" s="105">
        <v>99.787422180175795</v>
      </c>
      <c r="BW143" s="105">
        <v>73.3</v>
      </c>
      <c r="BX143" s="105">
        <v>146.21</v>
      </c>
      <c r="BY143" s="104">
        <v>610000</v>
      </c>
      <c r="BZ143" s="106">
        <v>98.796610000000001</v>
      </c>
      <c r="CA143" s="106">
        <v>99.724680000000006</v>
      </c>
      <c r="CB143" s="105">
        <v>23.998000000000001</v>
      </c>
      <c r="CC143" s="104">
        <v>96</v>
      </c>
      <c r="CD143" s="105">
        <v>98</v>
      </c>
      <c r="CE143" s="105">
        <v>94</v>
      </c>
      <c r="CF143" s="105" t="s">
        <v>441</v>
      </c>
      <c r="CG143" s="105">
        <v>1784.39697265625</v>
      </c>
      <c r="CH143" s="105">
        <v>3</v>
      </c>
      <c r="CI143" s="105"/>
      <c r="CJ143" s="104">
        <v>32356.521484375</v>
      </c>
      <c r="CK143" s="104">
        <v>37978548</v>
      </c>
      <c r="CL143" s="104">
        <v>38596272</v>
      </c>
      <c r="CM143" s="104">
        <v>304150</v>
      </c>
      <c r="CN143" s="104"/>
    </row>
    <row r="144" spans="1:92" x14ac:dyDescent="0.25">
      <c r="A144" s="128" t="s">
        <v>257</v>
      </c>
      <c r="B144" s="107" t="s">
        <v>256</v>
      </c>
      <c r="C144" s="104">
        <v>9264.7998979157892</v>
      </c>
      <c r="D144" s="104">
        <v>0</v>
      </c>
      <c r="E144" s="104">
        <v>17422.981</v>
      </c>
      <c r="F144" s="104">
        <v>31.713999999999999</v>
      </c>
      <c r="G144" s="104">
        <v>469.83850000000001</v>
      </c>
      <c r="H144" s="104">
        <v>0</v>
      </c>
      <c r="I144" s="104">
        <v>0</v>
      </c>
      <c r="J144" s="104">
        <v>0</v>
      </c>
      <c r="K144" s="105">
        <v>5.7000000000000002E-2</v>
      </c>
      <c r="L144" s="105">
        <v>0.12121212121212099</v>
      </c>
      <c r="M144" s="104">
        <v>0</v>
      </c>
      <c r="N144" s="104" t="s">
        <v>441</v>
      </c>
      <c r="O144" s="104" t="s">
        <v>441</v>
      </c>
      <c r="P144" s="104" t="s">
        <v>441</v>
      </c>
      <c r="Q144" s="104">
        <v>0</v>
      </c>
      <c r="R144" s="104">
        <v>0</v>
      </c>
      <c r="S144" s="104">
        <v>0</v>
      </c>
      <c r="T144" s="104">
        <v>0</v>
      </c>
      <c r="U144" s="104">
        <v>0</v>
      </c>
      <c r="V144" s="104">
        <v>1089711.84598</v>
      </c>
      <c r="W144" s="104"/>
      <c r="X144" s="104">
        <v>293586.05881299998</v>
      </c>
      <c r="Y144" s="104"/>
      <c r="Z144" s="104">
        <v>5403203.9222900001</v>
      </c>
      <c r="AA144" s="105">
        <v>112.23945350807048</v>
      </c>
      <c r="AB144" s="105">
        <v>0.68077714682127899</v>
      </c>
      <c r="AC144" s="105">
        <v>65.210999999999999</v>
      </c>
      <c r="AD144" s="105">
        <v>7.8473950464680904</v>
      </c>
      <c r="AE144" s="105">
        <v>99.608929999999987</v>
      </c>
      <c r="AF144" s="105">
        <v>99.907659999999993</v>
      </c>
      <c r="AG144" s="105">
        <v>0</v>
      </c>
      <c r="AH144" s="105" t="s">
        <v>441</v>
      </c>
      <c r="AI144" s="104">
        <v>6284</v>
      </c>
      <c r="AJ144" s="104">
        <v>80</v>
      </c>
      <c r="AK144" s="106">
        <v>3.6</v>
      </c>
      <c r="AL144" s="105">
        <v>3.9729999999999999</v>
      </c>
      <c r="AM144" s="105">
        <v>2.7610612766834357E-3</v>
      </c>
      <c r="AN144" s="105">
        <v>1.2782870287568044E-3</v>
      </c>
      <c r="AO144" s="104">
        <v>0</v>
      </c>
      <c r="AP144" s="104">
        <v>0</v>
      </c>
      <c r="AQ144" s="105">
        <v>0.84699999999999998</v>
      </c>
      <c r="AR144" s="105" t="s">
        <v>441</v>
      </c>
      <c r="AS144" s="105">
        <v>0.21287700000000001</v>
      </c>
      <c r="AT144" s="105">
        <v>0</v>
      </c>
      <c r="AU144" s="105">
        <v>0</v>
      </c>
      <c r="AV144" s="105" t="s">
        <v>441</v>
      </c>
      <c r="AW144" s="105">
        <v>0.20638000000000001</v>
      </c>
      <c r="AX144" s="106">
        <v>3.7000000476837198</v>
      </c>
      <c r="AY144" s="106" t="s">
        <v>441</v>
      </c>
      <c r="AZ144" s="104">
        <v>20</v>
      </c>
      <c r="BA144" s="106" t="s">
        <v>441</v>
      </c>
      <c r="BB144" s="105">
        <v>0.15</v>
      </c>
      <c r="BC144" s="106" t="s">
        <v>441</v>
      </c>
      <c r="BD144" s="105" t="s">
        <v>441</v>
      </c>
      <c r="BE144" s="104">
        <v>13</v>
      </c>
      <c r="BF144" s="105">
        <v>8.7788980248375906E-2</v>
      </c>
      <c r="BG144" s="105">
        <v>36.040000915527301</v>
      </c>
      <c r="BH144" s="104">
        <v>3475</v>
      </c>
      <c r="BI144" s="104">
        <v>417</v>
      </c>
      <c r="BJ144" s="104">
        <v>0</v>
      </c>
      <c r="BK144" s="104">
        <v>0</v>
      </c>
      <c r="BL144" s="104">
        <v>2221</v>
      </c>
      <c r="BM144" s="104">
        <v>0</v>
      </c>
      <c r="BN144" s="104">
        <v>139</v>
      </c>
      <c r="BO144" s="106">
        <v>2.4</v>
      </c>
      <c r="BP144" s="106">
        <v>2.4700000000000002</v>
      </c>
      <c r="BQ144" s="106">
        <v>9</v>
      </c>
      <c r="BR144" s="105">
        <v>3.95</v>
      </c>
      <c r="BS144" s="105">
        <v>1.3321720361709599</v>
      </c>
      <c r="BT144" s="104">
        <v>64</v>
      </c>
      <c r="BU144" s="106">
        <v>100</v>
      </c>
      <c r="BV144" s="105">
        <v>95.428108215332003</v>
      </c>
      <c r="BW144" s="105">
        <v>70.400000000000006</v>
      </c>
      <c r="BX144" s="105">
        <v>109.09</v>
      </c>
      <c r="BY144" s="104">
        <v>160000</v>
      </c>
      <c r="BZ144" s="106">
        <v>99.608929999999987</v>
      </c>
      <c r="CA144" s="106">
        <v>99.907659999999993</v>
      </c>
      <c r="CB144" s="105">
        <v>33.356000000000002</v>
      </c>
      <c r="CC144" s="104">
        <v>98</v>
      </c>
      <c r="CD144" s="105">
        <v>98</v>
      </c>
      <c r="CE144" s="105">
        <v>95</v>
      </c>
      <c r="CF144" s="105" t="s">
        <v>441</v>
      </c>
      <c r="CG144" s="105">
        <v>2778.41552734375</v>
      </c>
      <c r="CH144" s="105">
        <v>10</v>
      </c>
      <c r="CI144" s="105"/>
      <c r="CJ144" s="104">
        <v>34065.20703125</v>
      </c>
      <c r="CK144" s="104">
        <v>10281762</v>
      </c>
      <c r="CL144" s="104">
        <v>10350768</v>
      </c>
      <c r="CM144" s="104">
        <v>91470</v>
      </c>
      <c r="CN144" s="104"/>
    </row>
    <row r="145" spans="1:92" x14ac:dyDescent="0.25">
      <c r="A145" s="128" t="s">
        <v>259</v>
      </c>
      <c r="B145" s="107" t="s">
        <v>258</v>
      </c>
      <c r="C145" s="104">
        <v>0</v>
      </c>
      <c r="D145" s="104">
        <v>0</v>
      </c>
      <c r="E145" s="104">
        <v>11.929500000000001</v>
      </c>
      <c r="F145" s="104">
        <v>5.6000000000000001E-2</v>
      </c>
      <c r="G145" s="104">
        <v>0</v>
      </c>
      <c r="H145" s="104">
        <v>0</v>
      </c>
      <c r="I145" s="104">
        <v>0</v>
      </c>
      <c r="J145" s="104">
        <v>0</v>
      </c>
      <c r="K145" s="105">
        <v>0</v>
      </c>
      <c r="L145" s="105">
        <v>0.18181818181818199</v>
      </c>
      <c r="M145" s="104">
        <v>0</v>
      </c>
      <c r="N145" s="104" t="s">
        <v>441</v>
      </c>
      <c r="O145" s="104" t="s">
        <v>441</v>
      </c>
      <c r="P145" s="104" t="s">
        <v>441</v>
      </c>
      <c r="Q145" s="104">
        <v>0</v>
      </c>
      <c r="R145" s="104">
        <v>0</v>
      </c>
      <c r="S145" s="104">
        <v>0</v>
      </c>
      <c r="T145" s="104">
        <v>0</v>
      </c>
      <c r="U145" s="104">
        <v>0</v>
      </c>
      <c r="V145" s="104">
        <v>1029335.73861</v>
      </c>
      <c r="W145" s="104"/>
      <c r="X145" s="104">
        <v>738488.24876500003</v>
      </c>
      <c r="Y145" s="104"/>
      <c r="Z145" s="104">
        <v>0</v>
      </c>
      <c r="AA145" s="105">
        <v>239.5931955211025</v>
      </c>
      <c r="AB145" s="105">
        <v>2.1261820981007777</v>
      </c>
      <c r="AC145" s="105">
        <v>99.135000000000005</v>
      </c>
      <c r="AD145" s="105" t="s">
        <v>441</v>
      </c>
      <c r="AE145" s="105">
        <v>100</v>
      </c>
      <c r="AF145" s="105">
        <v>99.56810999999999</v>
      </c>
      <c r="AG145" s="105">
        <v>0</v>
      </c>
      <c r="AH145" s="105" t="s">
        <v>441</v>
      </c>
      <c r="AI145" s="104">
        <v>672</v>
      </c>
      <c r="AJ145" s="104">
        <v>100</v>
      </c>
      <c r="AK145" s="106" t="s">
        <v>441</v>
      </c>
      <c r="AL145" s="105">
        <v>4.7720000000000002</v>
      </c>
      <c r="AM145" s="105">
        <v>9.3331806639071323E-3</v>
      </c>
      <c r="AN145" s="105">
        <v>1.0645848558592261E-3</v>
      </c>
      <c r="AO145" s="104">
        <v>0</v>
      </c>
      <c r="AP145" s="104">
        <v>0</v>
      </c>
      <c r="AQ145" s="105">
        <v>0.85599999999999998</v>
      </c>
      <c r="AR145" s="105" t="s">
        <v>441</v>
      </c>
      <c r="AS145" s="105">
        <v>3.5</v>
      </c>
      <c r="AT145" s="105">
        <v>0</v>
      </c>
      <c r="AU145" s="105">
        <v>0</v>
      </c>
      <c r="AV145" s="105" t="s">
        <v>441</v>
      </c>
      <c r="AW145" s="105">
        <v>0.39893000000000001</v>
      </c>
      <c r="AX145" s="106">
        <v>7.5999999046325701</v>
      </c>
      <c r="AY145" s="106" t="s">
        <v>441</v>
      </c>
      <c r="AZ145" s="104">
        <v>26</v>
      </c>
      <c r="BA145" s="106">
        <v>0.1</v>
      </c>
      <c r="BB145" s="105">
        <v>0.12</v>
      </c>
      <c r="BC145" s="106" t="s">
        <v>441</v>
      </c>
      <c r="BD145" s="105" t="s">
        <v>441</v>
      </c>
      <c r="BE145" s="104">
        <v>21</v>
      </c>
      <c r="BF145" s="105">
        <v>0.205816107127896</v>
      </c>
      <c r="BG145" s="105" t="s">
        <v>441</v>
      </c>
      <c r="BH145" s="104">
        <v>0</v>
      </c>
      <c r="BI145" s="104">
        <v>1500</v>
      </c>
      <c r="BJ145" s="104">
        <v>0</v>
      </c>
      <c r="BK145" s="104">
        <v>0</v>
      </c>
      <c r="BL145" s="104">
        <v>282</v>
      </c>
      <c r="BM145" s="104">
        <v>0</v>
      </c>
      <c r="BN145" s="104">
        <v>136</v>
      </c>
      <c r="BO145" s="106">
        <v>2.8</v>
      </c>
      <c r="BP145" s="106">
        <v>1.75</v>
      </c>
      <c r="BQ145" s="106">
        <v>6.3</v>
      </c>
      <c r="BR145" s="105">
        <v>3.1333333333333333</v>
      </c>
      <c r="BS145" s="105">
        <v>0.74289619922637895</v>
      </c>
      <c r="BT145" s="104">
        <v>62</v>
      </c>
      <c r="BU145" s="106">
        <v>100</v>
      </c>
      <c r="BV145" s="105">
        <v>97.757087707519503</v>
      </c>
      <c r="BW145" s="105">
        <v>94.3</v>
      </c>
      <c r="BX145" s="105">
        <v>147.1</v>
      </c>
      <c r="BY145" s="104">
        <v>11000</v>
      </c>
      <c r="BZ145" s="106">
        <v>100</v>
      </c>
      <c r="CA145" s="106">
        <v>99.56810999999999</v>
      </c>
      <c r="CB145" s="105">
        <v>8.0000000000000002E-3</v>
      </c>
      <c r="CC145" s="104">
        <v>99</v>
      </c>
      <c r="CD145" s="105">
        <v>98</v>
      </c>
      <c r="CE145" s="105">
        <v>92</v>
      </c>
      <c r="CF145" s="105">
        <v>97</v>
      </c>
      <c r="CG145" s="105">
        <v>3926.12109375</v>
      </c>
      <c r="CH145" s="105">
        <v>13</v>
      </c>
      <c r="CI145" s="105"/>
      <c r="CJ145" s="104">
        <v>126597.640625</v>
      </c>
      <c r="CK145" s="104">
        <v>2781677</v>
      </c>
      <c r="CL145" s="104">
        <v>2236594</v>
      </c>
      <c r="CM145" s="104">
        <v>11610</v>
      </c>
      <c r="CN145" s="104"/>
    </row>
    <row r="146" spans="1:92" x14ac:dyDescent="0.25">
      <c r="A146" s="128" t="s">
        <v>261</v>
      </c>
      <c r="B146" s="107" t="s">
        <v>260</v>
      </c>
      <c r="C146" s="104">
        <v>37315.041629052634</v>
      </c>
      <c r="D146" s="104">
        <v>0</v>
      </c>
      <c r="E146" s="104">
        <v>165579.10950000002</v>
      </c>
      <c r="F146" s="104">
        <v>0</v>
      </c>
      <c r="G146" s="104">
        <v>0</v>
      </c>
      <c r="H146" s="104">
        <v>0</v>
      </c>
      <c r="I146" s="104">
        <v>0</v>
      </c>
      <c r="J146" s="104">
        <v>0</v>
      </c>
      <c r="K146" s="105">
        <v>2.9000000000000001E-2</v>
      </c>
      <c r="L146" s="105">
        <v>0.15151515151515199</v>
      </c>
      <c r="M146" s="104">
        <v>16072408.196</v>
      </c>
      <c r="N146" s="104" t="s">
        <v>441</v>
      </c>
      <c r="O146" s="104" t="s">
        <v>441</v>
      </c>
      <c r="P146" s="104" t="s">
        <v>441</v>
      </c>
      <c r="Q146" s="104">
        <v>0</v>
      </c>
      <c r="R146" s="104">
        <v>0</v>
      </c>
      <c r="S146" s="104">
        <v>0</v>
      </c>
      <c r="T146" s="104">
        <v>0</v>
      </c>
      <c r="U146" s="104">
        <v>0</v>
      </c>
      <c r="V146" s="104">
        <v>0</v>
      </c>
      <c r="W146" s="104"/>
      <c r="X146" s="104">
        <v>0</v>
      </c>
      <c r="Y146" s="104"/>
      <c r="Z146" s="104">
        <v>3658156.5928799999</v>
      </c>
      <c r="AA146" s="105">
        <v>84.639847009735746</v>
      </c>
      <c r="AB146" s="105">
        <v>-0.46653242586622734</v>
      </c>
      <c r="AC146" s="105">
        <v>53.997999999999998</v>
      </c>
      <c r="AD146" s="105">
        <v>8.2133982550510201</v>
      </c>
      <c r="AE146" s="105">
        <v>84.309929999999994</v>
      </c>
      <c r="AF146" s="105">
        <v>100</v>
      </c>
      <c r="AG146" s="105">
        <v>0</v>
      </c>
      <c r="AH146" s="105" t="s">
        <v>441</v>
      </c>
      <c r="AI146" s="104">
        <v>11501</v>
      </c>
      <c r="AJ146" s="104">
        <v>80</v>
      </c>
      <c r="AK146" s="106">
        <v>14.4</v>
      </c>
      <c r="AL146" s="105">
        <v>4.8550000000000004</v>
      </c>
      <c r="AM146" s="105">
        <v>0.18583239532469742</v>
      </c>
      <c r="AN146" s="105">
        <v>0.12542202393850238</v>
      </c>
      <c r="AO146" s="104">
        <v>0</v>
      </c>
      <c r="AP146" s="104">
        <v>0</v>
      </c>
      <c r="AQ146" s="105">
        <v>0.81100000000000005</v>
      </c>
      <c r="AR146" s="105" t="s">
        <v>441</v>
      </c>
      <c r="AS146" s="105">
        <v>0</v>
      </c>
      <c r="AT146" s="105">
        <v>0</v>
      </c>
      <c r="AU146" s="105">
        <v>0</v>
      </c>
      <c r="AV146" s="105" t="s">
        <v>441</v>
      </c>
      <c r="AW146" s="105">
        <v>2.0289899999999998</v>
      </c>
      <c r="AX146" s="106">
        <v>7.8000001907348597</v>
      </c>
      <c r="AY146" s="106" t="s">
        <v>441</v>
      </c>
      <c r="AZ146" s="104">
        <v>72</v>
      </c>
      <c r="BA146" s="106">
        <v>0.1</v>
      </c>
      <c r="BB146" s="105">
        <v>7.0000000000000007E-2</v>
      </c>
      <c r="BC146" s="106" t="s">
        <v>441</v>
      </c>
      <c r="BD146" s="105" t="s">
        <v>441</v>
      </c>
      <c r="BE146" s="104">
        <v>22</v>
      </c>
      <c r="BF146" s="105">
        <v>0.31050228542881703</v>
      </c>
      <c r="BG146" s="105">
        <v>28.299999237060501</v>
      </c>
      <c r="BH146" s="104">
        <v>137</v>
      </c>
      <c r="BI146" s="104">
        <v>2700</v>
      </c>
      <c r="BJ146" s="104">
        <v>0</v>
      </c>
      <c r="BK146" s="104">
        <v>0</v>
      </c>
      <c r="BL146" s="104">
        <v>5644</v>
      </c>
      <c r="BM146" s="104">
        <v>0</v>
      </c>
      <c r="BN146" s="104">
        <v>145</v>
      </c>
      <c r="BO146" s="106">
        <v>2.4</v>
      </c>
      <c r="BP146" s="106">
        <v>3.7</v>
      </c>
      <c r="BQ146" s="106">
        <v>4.3</v>
      </c>
      <c r="BR146" s="105">
        <v>3.5</v>
      </c>
      <c r="BS146" s="105">
        <v>-0.17338299751281699</v>
      </c>
      <c r="BT146" s="104">
        <v>47</v>
      </c>
      <c r="BU146" s="106">
        <v>100</v>
      </c>
      <c r="BV146" s="105">
        <v>98.757026672363295</v>
      </c>
      <c r="BW146" s="105">
        <v>59.5</v>
      </c>
      <c r="BX146" s="105">
        <v>106.43</v>
      </c>
      <c r="BY146" s="104">
        <v>200000</v>
      </c>
      <c r="BZ146" s="106">
        <v>84.309929999999994</v>
      </c>
      <c r="CA146" s="106">
        <v>100</v>
      </c>
      <c r="CB146" s="105">
        <v>22.585999999999999</v>
      </c>
      <c r="CC146" s="104">
        <v>86</v>
      </c>
      <c r="CD146" s="105">
        <v>89</v>
      </c>
      <c r="CE146" s="105">
        <v>76</v>
      </c>
      <c r="CF146" s="105" t="s">
        <v>441</v>
      </c>
      <c r="CG146" s="105">
        <v>1152.17541503906</v>
      </c>
      <c r="CH146" s="105">
        <v>31</v>
      </c>
      <c r="CI146" s="105"/>
      <c r="CJ146" s="104">
        <v>25840.8359375</v>
      </c>
      <c r="CK146" s="104">
        <v>19473936</v>
      </c>
      <c r="CL146" s="104">
        <v>19528594</v>
      </c>
      <c r="CM146" s="104">
        <v>230160</v>
      </c>
      <c r="CN146" s="104"/>
    </row>
    <row r="147" spans="1:92" x14ac:dyDescent="0.25">
      <c r="A147" s="128" t="s">
        <v>377</v>
      </c>
      <c r="B147" s="107" t="s">
        <v>262</v>
      </c>
      <c r="C147" s="104">
        <v>21468.456123578948</v>
      </c>
      <c r="D147" s="104">
        <v>1159.7360713473686</v>
      </c>
      <c r="E147" s="104">
        <v>1004502.8620000001</v>
      </c>
      <c r="F147" s="104">
        <v>55.793999999999997</v>
      </c>
      <c r="G147" s="104">
        <v>19041.7425</v>
      </c>
      <c r="H147" s="104">
        <v>573.01949999999999</v>
      </c>
      <c r="I147" s="104">
        <v>9677.9259999999995</v>
      </c>
      <c r="J147" s="104">
        <v>28571</v>
      </c>
      <c r="K147" s="105">
        <v>0.14299999999999999</v>
      </c>
      <c r="L147" s="105">
        <v>0.15151515151515199</v>
      </c>
      <c r="M147" s="104">
        <v>15548011.4915</v>
      </c>
      <c r="N147" s="104" t="s">
        <v>441</v>
      </c>
      <c r="O147" s="104" t="s">
        <v>441</v>
      </c>
      <c r="P147" s="104" t="s">
        <v>441</v>
      </c>
      <c r="Q147" s="104">
        <v>0</v>
      </c>
      <c r="R147" s="104">
        <v>0</v>
      </c>
      <c r="S147" s="104">
        <v>0</v>
      </c>
      <c r="T147" s="104">
        <v>0</v>
      </c>
      <c r="U147" s="104">
        <v>0</v>
      </c>
      <c r="V147" s="104">
        <v>0</v>
      </c>
      <c r="W147" s="104"/>
      <c r="X147" s="104">
        <v>152856.79917099999</v>
      </c>
      <c r="Y147" s="104"/>
      <c r="Z147" s="104">
        <v>20810215.2049</v>
      </c>
      <c r="AA147" s="105">
        <v>8.8220795548844197</v>
      </c>
      <c r="AB147" s="105">
        <v>0.17667648752168183</v>
      </c>
      <c r="AC147" s="105">
        <v>74.433000000000007</v>
      </c>
      <c r="AD147" s="105">
        <v>2.5835493606039401</v>
      </c>
      <c r="AE147" s="105">
        <v>90.482230000000001</v>
      </c>
      <c r="AF147" s="105">
        <v>97.089910000000003</v>
      </c>
      <c r="AG147" s="105">
        <v>0</v>
      </c>
      <c r="AH147" s="105" t="s">
        <v>441</v>
      </c>
      <c r="AI147" s="104">
        <v>64328</v>
      </c>
      <c r="AJ147" s="104">
        <v>100</v>
      </c>
      <c r="AK147" s="106" t="s">
        <v>441</v>
      </c>
      <c r="AL147" s="105">
        <v>6.444</v>
      </c>
      <c r="AM147" s="105">
        <v>0.93360785883306041</v>
      </c>
      <c r="AN147" s="105">
        <v>0.75691505140357618</v>
      </c>
      <c r="AO147" s="104">
        <v>0</v>
      </c>
      <c r="AP147" s="104">
        <v>0</v>
      </c>
      <c r="AQ147" s="105">
        <v>0.81599999999999995</v>
      </c>
      <c r="AR147" s="105" t="s">
        <v>441</v>
      </c>
      <c r="AS147" s="105">
        <v>0.98609899999999995</v>
      </c>
      <c r="AT147" s="105">
        <v>0</v>
      </c>
      <c r="AU147" s="105">
        <v>0</v>
      </c>
      <c r="AV147" s="105" t="s">
        <v>441</v>
      </c>
      <c r="AW147" s="105">
        <v>0.52173000000000003</v>
      </c>
      <c r="AX147" s="106">
        <v>7.5999999046325701</v>
      </c>
      <c r="AY147" s="106" t="s">
        <v>441</v>
      </c>
      <c r="AZ147" s="104">
        <v>60</v>
      </c>
      <c r="BA147" s="106" t="s">
        <v>441</v>
      </c>
      <c r="BB147" s="105">
        <v>1.3</v>
      </c>
      <c r="BC147" s="106" t="s">
        <v>441</v>
      </c>
      <c r="BD147" s="105" t="s">
        <v>441</v>
      </c>
      <c r="BE147" s="104">
        <v>3</v>
      </c>
      <c r="BF147" s="105">
        <v>0.25745810745039499</v>
      </c>
      <c r="BG147" s="105">
        <v>41.590000152587898</v>
      </c>
      <c r="BH147" s="104">
        <v>15922</v>
      </c>
      <c r="BI147" s="104">
        <v>14975</v>
      </c>
      <c r="BJ147" s="104">
        <v>33190</v>
      </c>
      <c r="BK147" s="104">
        <v>2300</v>
      </c>
      <c r="BL147" s="104">
        <v>78778</v>
      </c>
      <c r="BM147" s="104">
        <v>32</v>
      </c>
      <c r="BN147" s="104">
        <v>138</v>
      </c>
      <c r="BO147" s="106">
        <v>2.4</v>
      </c>
      <c r="BP147" s="106">
        <v>4.3</v>
      </c>
      <c r="BQ147" s="106">
        <v>5.2</v>
      </c>
      <c r="BR147" s="105" t="s">
        <v>441</v>
      </c>
      <c r="BS147" s="105">
        <v>-7.7605202794074998E-2</v>
      </c>
      <c r="BT147" s="104">
        <v>28</v>
      </c>
      <c r="BU147" s="106">
        <v>100</v>
      </c>
      <c r="BV147" s="105">
        <v>99.719566345214801</v>
      </c>
      <c r="BW147" s="105">
        <v>73.099999999999994</v>
      </c>
      <c r="BX147" s="105">
        <v>163.26</v>
      </c>
      <c r="BY147" s="104">
        <v>1900000</v>
      </c>
      <c r="BZ147" s="106">
        <v>90.482230000000001</v>
      </c>
      <c r="CA147" s="106">
        <v>97.089910000000003</v>
      </c>
      <c r="CB147" s="105">
        <v>40.139000000000003</v>
      </c>
      <c r="CC147" s="104">
        <v>98</v>
      </c>
      <c r="CD147" s="105">
        <v>97</v>
      </c>
      <c r="CE147" s="105">
        <v>97</v>
      </c>
      <c r="CF147" s="105">
        <v>35</v>
      </c>
      <c r="CG147" s="105">
        <v>1329.29248046875</v>
      </c>
      <c r="CH147" s="105">
        <v>25</v>
      </c>
      <c r="CI147" s="105"/>
      <c r="CJ147" s="104">
        <v>27147.333984375</v>
      </c>
      <c r="CK147" s="104">
        <v>144478048</v>
      </c>
      <c r="CL147" s="104">
        <v>143463427</v>
      </c>
      <c r="CM147" s="104">
        <v>16376870</v>
      </c>
      <c r="CN147" s="104"/>
    </row>
    <row r="148" spans="1:92" x14ac:dyDescent="0.25">
      <c r="A148" s="128" t="s">
        <v>264</v>
      </c>
      <c r="B148" s="107" t="s">
        <v>263</v>
      </c>
      <c r="C148" s="104">
        <v>14489.248215494736</v>
      </c>
      <c r="D148" s="104">
        <v>0</v>
      </c>
      <c r="E148" s="104">
        <v>32010.6535</v>
      </c>
      <c r="F148" s="104">
        <v>0</v>
      </c>
      <c r="G148" s="104">
        <v>0</v>
      </c>
      <c r="H148" s="104">
        <v>0</v>
      </c>
      <c r="I148" s="104">
        <v>0</v>
      </c>
      <c r="J148" s="104">
        <v>70187</v>
      </c>
      <c r="K148" s="105">
        <v>0.14299999999999999</v>
      </c>
      <c r="L148" s="105">
        <v>0.12121212121212099</v>
      </c>
      <c r="M148" s="104">
        <v>3559246.56152</v>
      </c>
      <c r="N148" s="104">
        <v>50111.843868299999</v>
      </c>
      <c r="O148" s="104">
        <v>0</v>
      </c>
      <c r="P148" s="104">
        <v>1869816.4439000001</v>
      </c>
      <c r="Q148" s="104">
        <v>10018631</v>
      </c>
      <c r="R148" s="104">
        <v>0</v>
      </c>
      <c r="S148" s="104">
        <v>0</v>
      </c>
      <c r="T148" s="104">
        <v>8285477</v>
      </c>
      <c r="U148" s="104">
        <v>7061341</v>
      </c>
      <c r="V148" s="104">
        <v>5383534.6682799999</v>
      </c>
      <c r="W148" s="104"/>
      <c r="X148" s="104">
        <v>1408190.4318299999</v>
      </c>
      <c r="Y148" s="104"/>
      <c r="Z148" s="104">
        <v>11607317.3312</v>
      </c>
      <c r="AA148" s="105">
        <v>498.65987028779892</v>
      </c>
      <c r="AB148" s="105">
        <v>3.1449775497011627</v>
      </c>
      <c r="AC148" s="105">
        <v>17.210999999999999</v>
      </c>
      <c r="AD148" s="105">
        <v>4.2592924568413499</v>
      </c>
      <c r="AE148" s="105">
        <v>66.573840000000004</v>
      </c>
      <c r="AF148" s="105">
        <v>57.713279999999997</v>
      </c>
      <c r="AG148" s="105">
        <v>2.1901199999999998</v>
      </c>
      <c r="AH148" s="105">
        <v>4.6172800000000001</v>
      </c>
      <c r="AI148" s="104">
        <v>4221</v>
      </c>
      <c r="AJ148" s="104">
        <v>80</v>
      </c>
      <c r="AK148" s="106">
        <v>45.5</v>
      </c>
      <c r="AL148" s="105">
        <v>14.641999999999999</v>
      </c>
      <c r="AM148" s="105">
        <v>0.3034135128402512</v>
      </c>
      <c r="AN148" s="105">
        <v>0.11189360042788198</v>
      </c>
      <c r="AO148" s="104">
        <v>0</v>
      </c>
      <c r="AP148" s="104">
        <v>0</v>
      </c>
      <c r="AQ148" s="105">
        <v>0.52400000000000002</v>
      </c>
      <c r="AR148" s="105">
        <v>0.266088336706162</v>
      </c>
      <c r="AS148" s="105">
        <v>57.426504999999999</v>
      </c>
      <c r="AT148" s="105">
        <v>495.74</v>
      </c>
      <c r="AU148" s="105">
        <v>507.73</v>
      </c>
      <c r="AV148" s="105">
        <v>13.7151889801025</v>
      </c>
      <c r="AW148" s="105">
        <v>2.3566699999999998</v>
      </c>
      <c r="AX148" s="106">
        <v>37.900001525878899</v>
      </c>
      <c r="AY148" s="106">
        <v>11.699999809265099</v>
      </c>
      <c r="AZ148" s="104">
        <v>57</v>
      </c>
      <c r="BA148" s="106">
        <v>3.1</v>
      </c>
      <c r="BB148" s="105">
        <v>1.06</v>
      </c>
      <c r="BC148" s="106">
        <v>33</v>
      </c>
      <c r="BD148" s="105">
        <v>505.57100000000003</v>
      </c>
      <c r="BE148" s="104">
        <v>5328513</v>
      </c>
      <c r="BF148" s="105">
        <v>0.38130451595579101</v>
      </c>
      <c r="BG148" s="105">
        <v>51.340000152587898</v>
      </c>
      <c r="BH148" s="104">
        <v>6553</v>
      </c>
      <c r="BI148" s="104">
        <v>26423</v>
      </c>
      <c r="BJ148" s="104">
        <v>0</v>
      </c>
      <c r="BK148" s="104">
        <v>0</v>
      </c>
      <c r="BL148" s="104">
        <v>148343</v>
      </c>
      <c r="BM148" s="104">
        <v>3077</v>
      </c>
      <c r="BN148" s="104">
        <v>99</v>
      </c>
      <c r="BO148" s="106">
        <v>36.799999999999997</v>
      </c>
      <c r="BP148" s="106">
        <v>8.6199999999999992</v>
      </c>
      <c r="BQ148" s="106">
        <v>10.5</v>
      </c>
      <c r="BR148" s="105">
        <v>3.8</v>
      </c>
      <c r="BS148" s="105">
        <v>0.26087430119514499</v>
      </c>
      <c r="BT148" s="104">
        <v>56</v>
      </c>
      <c r="BU148" s="106">
        <v>34.099998474121101</v>
      </c>
      <c r="BV148" s="105">
        <v>71.243499755859403</v>
      </c>
      <c r="BW148" s="105">
        <v>20</v>
      </c>
      <c r="BX148" s="105">
        <v>69.92</v>
      </c>
      <c r="BY148" s="104">
        <v>8100</v>
      </c>
      <c r="BZ148" s="106">
        <v>66.573840000000004</v>
      </c>
      <c r="CA148" s="106">
        <v>57.713279999999997</v>
      </c>
      <c r="CB148" s="105">
        <v>1.3460000000000001</v>
      </c>
      <c r="CC148" s="104">
        <v>95</v>
      </c>
      <c r="CD148" s="105">
        <v>98</v>
      </c>
      <c r="CE148" s="105">
        <v>90</v>
      </c>
      <c r="CF148" s="105">
        <v>98</v>
      </c>
      <c r="CG148" s="105">
        <v>130.38063049316401</v>
      </c>
      <c r="CH148" s="105">
        <v>290</v>
      </c>
      <c r="CI148" s="105"/>
      <c r="CJ148" s="104">
        <v>2253.52001953125</v>
      </c>
      <c r="CK148" s="104">
        <v>12301939</v>
      </c>
      <c r="CL148" s="104">
        <v>11607317</v>
      </c>
      <c r="CM148" s="104">
        <v>24670</v>
      </c>
      <c r="CN148" s="104"/>
    </row>
    <row r="149" spans="1:92" x14ac:dyDescent="0.25">
      <c r="A149" s="128" t="s">
        <v>266</v>
      </c>
      <c r="B149" s="107" t="s">
        <v>265</v>
      </c>
      <c r="C149" s="104">
        <v>99.295740294105258</v>
      </c>
      <c r="D149" s="104">
        <v>0</v>
      </c>
      <c r="E149" s="104" t="s">
        <v>441</v>
      </c>
      <c r="F149" s="104">
        <v>0</v>
      </c>
      <c r="G149" s="104">
        <v>1054.1959999999999</v>
      </c>
      <c r="H149" s="104">
        <v>332.904</v>
      </c>
      <c r="I149" s="104">
        <v>307.39799999999997</v>
      </c>
      <c r="J149" s="104">
        <v>0</v>
      </c>
      <c r="K149" s="105">
        <v>0</v>
      </c>
      <c r="L149" s="105">
        <v>0.27272727272727298</v>
      </c>
      <c r="M149" s="104" t="s">
        <v>441</v>
      </c>
      <c r="N149" s="104" t="s">
        <v>441</v>
      </c>
      <c r="O149" s="104" t="s">
        <v>441</v>
      </c>
      <c r="P149" s="104" t="s">
        <v>441</v>
      </c>
      <c r="Q149" s="104">
        <v>0</v>
      </c>
      <c r="R149" s="104">
        <v>0</v>
      </c>
      <c r="S149" s="104">
        <v>0</v>
      </c>
      <c r="T149" s="104">
        <v>0</v>
      </c>
      <c r="U149" s="104">
        <v>11240</v>
      </c>
      <c r="V149" s="104">
        <v>23493.974409099999</v>
      </c>
      <c r="W149" s="104"/>
      <c r="X149" s="104">
        <v>32472.3569231</v>
      </c>
      <c r="Y149" s="104"/>
      <c r="Z149" s="104">
        <v>0</v>
      </c>
      <c r="AA149" s="105">
        <v>201.69615384615383</v>
      </c>
      <c r="AB149" s="105">
        <v>0.76504804808207139</v>
      </c>
      <c r="AC149" s="105">
        <v>30.776</v>
      </c>
      <c r="AD149" s="105" t="s">
        <v>441</v>
      </c>
      <c r="AE149" s="105">
        <v>91.609129999999993</v>
      </c>
      <c r="AF149" s="105">
        <v>98.967600000000004</v>
      </c>
      <c r="AG149" s="105">
        <v>0.44413000000000002</v>
      </c>
      <c r="AH149" s="105" t="s">
        <v>441</v>
      </c>
      <c r="AI149" s="104" t="s">
        <v>441</v>
      </c>
      <c r="AJ149" s="104">
        <v>80</v>
      </c>
      <c r="AK149" s="106" t="s">
        <v>441</v>
      </c>
      <c r="AL149" s="105" t="s">
        <v>441</v>
      </c>
      <c r="AM149" s="105">
        <v>7.6579318771372552E-5</v>
      </c>
      <c r="AN149" s="105">
        <v>7.7467270626283002E-6</v>
      </c>
      <c r="AO149" s="104">
        <v>0</v>
      </c>
      <c r="AP149" s="104">
        <v>0</v>
      </c>
      <c r="AQ149" s="105">
        <v>0.77800000000000002</v>
      </c>
      <c r="AR149" s="105" t="s">
        <v>441</v>
      </c>
      <c r="AS149" s="105">
        <v>0.49619200000000002</v>
      </c>
      <c r="AT149" s="105">
        <v>0</v>
      </c>
      <c r="AU149" s="105">
        <v>0</v>
      </c>
      <c r="AV149" s="105" t="s">
        <v>441</v>
      </c>
      <c r="AW149" s="105">
        <v>2.19957</v>
      </c>
      <c r="AX149" s="106">
        <v>13.699999809265099</v>
      </c>
      <c r="AY149" s="106" t="s">
        <v>441</v>
      </c>
      <c r="AZ149" s="104">
        <v>2.0999999046325701</v>
      </c>
      <c r="BA149" s="106" t="s">
        <v>441</v>
      </c>
      <c r="BB149" s="105" t="s">
        <v>441</v>
      </c>
      <c r="BC149" s="106" t="s">
        <v>441</v>
      </c>
      <c r="BD149" s="105" t="s">
        <v>441</v>
      </c>
      <c r="BE149" s="104">
        <v>10</v>
      </c>
      <c r="BF149" s="105" t="s">
        <v>441</v>
      </c>
      <c r="BG149" s="105">
        <v>38</v>
      </c>
      <c r="BH149" s="104">
        <v>0</v>
      </c>
      <c r="BI149" s="104">
        <v>0</v>
      </c>
      <c r="BJ149" s="104">
        <v>0</v>
      </c>
      <c r="BK149" s="104">
        <v>0</v>
      </c>
      <c r="BL149" s="104">
        <v>4</v>
      </c>
      <c r="BM149" s="104">
        <v>0</v>
      </c>
      <c r="BN149" s="104">
        <v>100</v>
      </c>
      <c r="BO149" s="106">
        <v>5.7</v>
      </c>
      <c r="BP149" s="106">
        <v>2.86</v>
      </c>
      <c r="BQ149" s="106" t="s">
        <v>441</v>
      </c>
      <c r="BR149" s="105">
        <v>3.4</v>
      </c>
      <c r="BS149" s="105">
        <v>0.56083619594573997</v>
      </c>
      <c r="BT149" s="104" t="s">
        <v>441</v>
      </c>
      <c r="BU149" s="106">
        <v>100</v>
      </c>
      <c r="BV149" s="105" t="s">
        <v>441</v>
      </c>
      <c r="BW149" s="105">
        <v>76.8</v>
      </c>
      <c r="BX149" s="105">
        <v>136.87</v>
      </c>
      <c r="BY149" s="104">
        <v>430</v>
      </c>
      <c r="BZ149" s="106">
        <v>91.609129999999993</v>
      </c>
      <c r="CA149" s="106">
        <v>98.967600000000004</v>
      </c>
      <c r="CB149" s="105">
        <v>25.23</v>
      </c>
      <c r="CC149" s="104">
        <v>93</v>
      </c>
      <c r="CD149" s="105">
        <v>97</v>
      </c>
      <c r="CE149" s="105">
        <v>97</v>
      </c>
      <c r="CF149" s="105" t="s">
        <v>441</v>
      </c>
      <c r="CG149" s="105">
        <v>1479.57080078125</v>
      </c>
      <c r="CH149" s="105" t="s">
        <v>441</v>
      </c>
      <c r="CI149" s="105"/>
      <c r="CJ149" s="104">
        <v>31831.30859375</v>
      </c>
      <c r="CK149" s="104">
        <v>52441</v>
      </c>
      <c r="CL149" s="104">
        <v>55572</v>
      </c>
      <c r="CM149" s="104">
        <v>260</v>
      </c>
      <c r="CN149" s="104"/>
    </row>
    <row r="150" spans="1:92" x14ac:dyDescent="0.25">
      <c r="A150" s="128" t="s">
        <v>268</v>
      </c>
      <c r="B150" s="107" t="s">
        <v>267</v>
      </c>
      <c r="C150" s="104">
        <v>321.18517528210526</v>
      </c>
      <c r="D150" s="104">
        <v>0</v>
      </c>
      <c r="E150" s="104" t="s">
        <v>441</v>
      </c>
      <c r="F150" s="104">
        <v>0</v>
      </c>
      <c r="G150" s="104">
        <v>2587.83</v>
      </c>
      <c r="H150" s="104">
        <v>369.69</v>
      </c>
      <c r="I150" s="104">
        <v>559.39200000000005</v>
      </c>
      <c r="J150" s="104">
        <v>0</v>
      </c>
      <c r="K150" s="105">
        <v>2.9000000000000001E-2</v>
      </c>
      <c r="L150" s="105">
        <v>9.0909090909090898E-2</v>
      </c>
      <c r="M150" s="104" t="s">
        <v>441</v>
      </c>
      <c r="N150" s="104" t="s">
        <v>441</v>
      </c>
      <c r="O150" s="104" t="s">
        <v>441</v>
      </c>
      <c r="P150" s="104" t="s">
        <v>441</v>
      </c>
      <c r="Q150" s="104">
        <v>0</v>
      </c>
      <c r="R150" s="104">
        <v>0</v>
      </c>
      <c r="S150" s="104">
        <v>0</v>
      </c>
      <c r="T150" s="104">
        <v>0</v>
      </c>
      <c r="U150" s="104">
        <v>158035</v>
      </c>
      <c r="V150" s="104">
        <v>172947.55188000001</v>
      </c>
      <c r="W150" s="104"/>
      <c r="X150" s="104">
        <v>156667.26029499999</v>
      </c>
      <c r="Y150" s="104"/>
      <c r="Z150" s="104">
        <v>0</v>
      </c>
      <c r="AA150" s="105">
        <v>298.17868852459014</v>
      </c>
      <c r="AB150" s="105">
        <v>0.86915937687230183</v>
      </c>
      <c r="AC150" s="105">
        <v>18.678000000000001</v>
      </c>
      <c r="AD150" s="105" t="s">
        <v>441</v>
      </c>
      <c r="AE150" s="105">
        <v>88.352909999999994</v>
      </c>
      <c r="AF150" s="105">
        <v>98.162000000000006</v>
      </c>
      <c r="AG150" s="105">
        <v>0.79705999999999999</v>
      </c>
      <c r="AH150" s="105">
        <v>87.20196</v>
      </c>
      <c r="AI150" s="104">
        <v>25</v>
      </c>
      <c r="AJ150" s="104">
        <v>80</v>
      </c>
      <c r="AK150" s="106">
        <v>11.9</v>
      </c>
      <c r="AL150" s="105">
        <v>5.98</v>
      </c>
      <c r="AM150" s="105">
        <v>1.2560705625249424E-3</v>
      </c>
      <c r="AN150" s="105">
        <v>1.0042173061038358E-3</v>
      </c>
      <c r="AO150" s="104">
        <v>0</v>
      </c>
      <c r="AP150" s="104">
        <v>0</v>
      </c>
      <c r="AQ150" s="105">
        <v>0.747</v>
      </c>
      <c r="AR150" s="105">
        <v>2.8649999999999999E-3</v>
      </c>
      <c r="AS150" s="105">
        <v>0</v>
      </c>
      <c r="AT150" s="105">
        <v>6.04</v>
      </c>
      <c r="AU150" s="105">
        <v>4.74</v>
      </c>
      <c r="AV150" s="105">
        <v>0.78004956245422397</v>
      </c>
      <c r="AW150" s="105">
        <v>2.2544</v>
      </c>
      <c r="AX150" s="106">
        <v>16.600000381469702</v>
      </c>
      <c r="AY150" s="106">
        <v>2.7999999523162802</v>
      </c>
      <c r="AZ150" s="104">
        <v>7.6999998092651403</v>
      </c>
      <c r="BA150" s="106" t="s">
        <v>441</v>
      </c>
      <c r="BB150" s="105" t="s">
        <v>441</v>
      </c>
      <c r="BC150" s="106" t="s">
        <v>441</v>
      </c>
      <c r="BD150" s="105" t="s">
        <v>441</v>
      </c>
      <c r="BE150" s="104">
        <v>23465</v>
      </c>
      <c r="BF150" s="105">
        <v>0.33322040375330098</v>
      </c>
      <c r="BG150" s="105">
        <v>42</v>
      </c>
      <c r="BH150" s="104">
        <v>0</v>
      </c>
      <c r="BI150" s="104">
        <v>0</v>
      </c>
      <c r="BJ150" s="104">
        <v>0</v>
      </c>
      <c r="BK150" s="104">
        <v>0</v>
      </c>
      <c r="BL150" s="104">
        <v>2</v>
      </c>
      <c r="BM150" s="104">
        <v>0</v>
      </c>
      <c r="BN150" s="104">
        <v>94</v>
      </c>
      <c r="BO150" s="106">
        <v>18.100000000000001</v>
      </c>
      <c r="BP150" s="106">
        <v>3.44</v>
      </c>
      <c r="BQ150" s="106">
        <v>12.3</v>
      </c>
      <c r="BR150" s="105">
        <v>2.916666666666667</v>
      </c>
      <c r="BS150" s="105">
        <v>0.265684694051743</v>
      </c>
      <c r="BT150" s="104">
        <v>55</v>
      </c>
      <c r="BU150" s="106">
        <v>98.759788513183594</v>
      </c>
      <c r="BV150" s="105" t="s">
        <v>441</v>
      </c>
      <c r="BW150" s="105">
        <v>46.7</v>
      </c>
      <c r="BX150" s="105">
        <v>94.82</v>
      </c>
      <c r="BY150" s="104">
        <v>690</v>
      </c>
      <c r="BZ150" s="106">
        <v>88.352909999999994</v>
      </c>
      <c r="CA150" s="106">
        <v>98.162000000000006</v>
      </c>
      <c r="CB150" s="105" t="s">
        <v>441</v>
      </c>
      <c r="CC150" s="104">
        <v>87</v>
      </c>
      <c r="CD150" s="105">
        <v>95</v>
      </c>
      <c r="CE150" s="105">
        <v>88</v>
      </c>
      <c r="CF150" s="105" t="s">
        <v>441</v>
      </c>
      <c r="CG150" s="105">
        <v>677.40155029296898</v>
      </c>
      <c r="CH150" s="105">
        <v>48</v>
      </c>
      <c r="CI150" s="105"/>
      <c r="CJ150" s="104">
        <v>13886.5830078125</v>
      </c>
      <c r="CK150" s="104">
        <v>181889</v>
      </c>
      <c r="CL150" s="104">
        <v>184999</v>
      </c>
      <c r="CM150" s="104">
        <v>610</v>
      </c>
      <c r="CN150" s="104"/>
    </row>
    <row r="151" spans="1:92" x14ac:dyDescent="0.25">
      <c r="A151" s="128" t="s">
        <v>270</v>
      </c>
      <c r="B151" s="107" t="s">
        <v>269</v>
      </c>
      <c r="C151" s="104">
        <v>212.84397038105263</v>
      </c>
      <c r="D151" s="104">
        <v>0</v>
      </c>
      <c r="E151" s="104" t="s">
        <v>441</v>
      </c>
      <c r="F151" s="104">
        <v>0</v>
      </c>
      <c r="G151" s="104">
        <v>1530.9139999999998</v>
      </c>
      <c r="H151" s="104">
        <v>216.29450000000003</v>
      </c>
      <c r="I151" s="104">
        <v>268.32</v>
      </c>
      <c r="J151" s="104">
        <v>0</v>
      </c>
      <c r="K151" s="105">
        <v>2.9000000000000001E-2</v>
      </c>
      <c r="L151" s="105" t="s">
        <v>441</v>
      </c>
      <c r="M151" s="104" t="s">
        <v>441</v>
      </c>
      <c r="N151" s="104" t="s">
        <v>441</v>
      </c>
      <c r="O151" s="104" t="s">
        <v>441</v>
      </c>
      <c r="P151" s="104" t="s">
        <v>441</v>
      </c>
      <c r="Q151" s="104">
        <v>0</v>
      </c>
      <c r="R151" s="104">
        <v>0</v>
      </c>
      <c r="S151" s="104">
        <v>0</v>
      </c>
      <c r="T151" s="104">
        <v>0</v>
      </c>
      <c r="U151" s="104">
        <v>44579</v>
      </c>
      <c r="V151" s="104">
        <v>97011.272409700003</v>
      </c>
      <c r="W151" s="104"/>
      <c r="X151" s="104">
        <v>67852.068111200002</v>
      </c>
      <c r="Y151" s="104"/>
      <c r="Z151" s="104">
        <v>0</v>
      </c>
      <c r="AA151" s="105">
        <v>282.58974358974359</v>
      </c>
      <c r="AB151" s="105">
        <v>1.1433690991796612</v>
      </c>
      <c r="AC151" s="105">
        <v>52.198</v>
      </c>
      <c r="AD151" s="105" t="s">
        <v>441</v>
      </c>
      <c r="AE151" s="105">
        <v>87.184340000000006</v>
      </c>
      <c r="AF151" s="105">
        <v>95.145219999999995</v>
      </c>
      <c r="AG151" s="105">
        <v>3.3587899999999999</v>
      </c>
      <c r="AH151" s="105" t="s">
        <v>441</v>
      </c>
      <c r="AI151" s="104">
        <v>40</v>
      </c>
      <c r="AJ151" s="104">
        <v>80</v>
      </c>
      <c r="AK151" s="106" t="s">
        <v>441</v>
      </c>
      <c r="AL151" s="105">
        <v>7.0730000000000004</v>
      </c>
      <c r="AM151" s="105">
        <v>7.4668036153203434E-4</v>
      </c>
      <c r="AN151" s="105">
        <v>1.8216659178063221E-3</v>
      </c>
      <c r="AO151" s="104">
        <v>0</v>
      </c>
      <c r="AP151" s="104">
        <v>0</v>
      </c>
      <c r="AQ151" s="105">
        <v>0.72299999999999998</v>
      </c>
      <c r="AR151" s="105" t="s">
        <v>441</v>
      </c>
      <c r="AS151" s="105">
        <v>0</v>
      </c>
      <c r="AT151" s="105">
        <v>3.32</v>
      </c>
      <c r="AU151" s="105">
        <v>4.05</v>
      </c>
      <c r="AV151" s="105">
        <v>0.88293522596359297</v>
      </c>
      <c r="AW151" s="105">
        <v>5.7638499999999997</v>
      </c>
      <c r="AX151" s="106">
        <v>16.200000762939499</v>
      </c>
      <c r="AY151" s="106" t="s">
        <v>441</v>
      </c>
      <c r="AZ151" s="104">
        <v>2.0999999046325701</v>
      </c>
      <c r="BA151" s="106" t="s">
        <v>441</v>
      </c>
      <c r="BB151" s="105" t="s">
        <v>441</v>
      </c>
      <c r="BC151" s="106" t="s">
        <v>441</v>
      </c>
      <c r="BD151" s="105" t="s">
        <v>441</v>
      </c>
      <c r="BE151" s="104">
        <v>5</v>
      </c>
      <c r="BF151" s="105" t="s">
        <v>441</v>
      </c>
      <c r="BG151" s="105">
        <v>40</v>
      </c>
      <c r="BH151" s="104">
        <v>0</v>
      </c>
      <c r="BI151" s="104">
        <v>0</v>
      </c>
      <c r="BJ151" s="104">
        <v>0</v>
      </c>
      <c r="BK151" s="104">
        <v>0</v>
      </c>
      <c r="BL151" s="104">
        <v>0</v>
      </c>
      <c r="BM151" s="104">
        <v>0</v>
      </c>
      <c r="BN151" s="104">
        <v>121</v>
      </c>
      <c r="BO151" s="106">
        <v>5.7</v>
      </c>
      <c r="BP151" s="106">
        <v>3.4</v>
      </c>
      <c r="BQ151" s="106">
        <v>4.8</v>
      </c>
      <c r="BR151" s="105" t="s">
        <v>441</v>
      </c>
      <c r="BS151" s="105">
        <v>0.265684694051743</v>
      </c>
      <c r="BT151" s="104">
        <v>58</v>
      </c>
      <c r="BU151" s="106">
        <v>100</v>
      </c>
      <c r="BV151" s="105" t="s">
        <v>441</v>
      </c>
      <c r="BW151" s="105">
        <v>55.6</v>
      </c>
      <c r="BX151" s="105">
        <v>102.98</v>
      </c>
      <c r="BY151" s="104">
        <v>410</v>
      </c>
      <c r="BZ151" s="106">
        <v>87.184340000000006</v>
      </c>
      <c r="CA151" s="106">
        <v>95.145219999999995</v>
      </c>
      <c r="CB151" s="105" t="s">
        <v>441</v>
      </c>
      <c r="CC151" s="104">
        <v>99</v>
      </c>
      <c r="CD151" s="105">
        <v>98</v>
      </c>
      <c r="CE151" s="105">
        <v>99</v>
      </c>
      <c r="CF151" s="105" t="s">
        <v>441</v>
      </c>
      <c r="CG151" s="105">
        <v>409.14004516601602</v>
      </c>
      <c r="CH151" s="105">
        <v>45</v>
      </c>
      <c r="CI151" s="105"/>
      <c r="CJ151" s="104">
        <v>12307.2607421875</v>
      </c>
      <c r="CK151" s="104">
        <v>110210</v>
      </c>
      <c r="CL151" s="104">
        <v>109462</v>
      </c>
      <c r="CM151" s="104">
        <v>390</v>
      </c>
      <c r="CN151" s="104"/>
    </row>
    <row r="152" spans="1:92" x14ac:dyDescent="0.25">
      <c r="A152" s="128" t="s">
        <v>272</v>
      </c>
      <c r="B152" s="107" t="s">
        <v>271</v>
      </c>
      <c r="C152" s="104">
        <v>337.49091137894737</v>
      </c>
      <c r="D152" s="104">
        <v>0</v>
      </c>
      <c r="E152" s="104" t="s">
        <v>441</v>
      </c>
      <c r="F152" s="104">
        <v>4.1459999999999999</v>
      </c>
      <c r="G152" s="104">
        <v>3667.8739999999998</v>
      </c>
      <c r="H152" s="104">
        <v>386.09199999999998</v>
      </c>
      <c r="I152" s="104">
        <v>0</v>
      </c>
      <c r="J152" s="104">
        <v>0</v>
      </c>
      <c r="K152" s="105">
        <v>2.9000000000000001E-2</v>
      </c>
      <c r="L152" s="105" t="s">
        <v>441</v>
      </c>
      <c r="M152" s="104" t="s">
        <v>441</v>
      </c>
      <c r="N152" s="104" t="s">
        <v>441</v>
      </c>
      <c r="O152" s="104" t="s">
        <v>441</v>
      </c>
      <c r="P152" s="104" t="s">
        <v>441</v>
      </c>
      <c r="Q152" s="104">
        <v>0</v>
      </c>
      <c r="R152" s="104">
        <v>0</v>
      </c>
      <c r="S152" s="104">
        <v>0</v>
      </c>
      <c r="T152" s="104">
        <v>0</v>
      </c>
      <c r="U152" s="104">
        <v>24406</v>
      </c>
      <c r="V152" s="104">
        <v>26429.168429900001</v>
      </c>
      <c r="W152" s="104"/>
      <c r="X152" s="104">
        <v>125734.406527</v>
      </c>
      <c r="Y152" s="104"/>
      <c r="Z152" s="104">
        <v>193227.981952</v>
      </c>
      <c r="AA152" s="105">
        <v>69.303886925795055</v>
      </c>
      <c r="AB152" s="105">
        <v>-0.74068224900403512</v>
      </c>
      <c r="AC152" s="105">
        <v>18.242999999999999</v>
      </c>
      <c r="AD152" s="105" t="s">
        <v>441</v>
      </c>
      <c r="AE152" s="105">
        <v>98.167940000000002</v>
      </c>
      <c r="AF152" s="105">
        <v>97.382599999999996</v>
      </c>
      <c r="AG152" s="105">
        <v>0.10414</v>
      </c>
      <c r="AH152" s="105" t="s">
        <v>441</v>
      </c>
      <c r="AI152" s="104">
        <v>12</v>
      </c>
      <c r="AJ152" s="104">
        <v>100</v>
      </c>
      <c r="AK152" s="106" t="s">
        <v>441</v>
      </c>
      <c r="AL152" s="105">
        <v>13.951000000000001</v>
      </c>
      <c r="AM152" s="105">
        <v>1.480750247585249E-3</v>
      </c>
      <c r="AN152" s="105">
        <v>8.3971554783305788E-5</v>
      </c>
      <c r="AO152" s="104">
        <v>0</v>
      </c>
      <c r="AP152" s="104">
        <v>0</v>
      </c>
      <c r="AQ152" s="105">
        <v>0.71299999999999997</v>
      </c>
      <c r="AR152" s="105" t="s">
        <v>441</v>
      </c>
      <c r="AS152" s="105">
        <v>0.36718299999999998</v>
      </c>
      <c r="AT152" s="105">
        <v>57.86</v>
      </c>
      <c r="AU152" s="105">
        <v>76.87</v>
      </c>
      <c r="AV152" s="105">
        <v>15.909130096435501</v>
      </c>
      <c r="AW152" s="105">
        <v>16.387609999999999</v>
      </c>
      <c r="AX152" s="106">
        <v>16.5</v>
      </c>
      <c r="AY152" s="106">
        <v>2.7</v>
      </c>
      <c r="AZ152" s="104">
        <v>18</v>
      </c>
      <c r="BA152" s="106" t="s">
        <v>441</v>
      </c>
      <c r="BB152" s="105" t="s">
        <v>441</v>
      </c>
      <c r="BC152" s="106" t="s">
        <v>441</v>
      </c>
      <c r="BD152" s="105" t="s">
        <v>441</v>
      </c>
      <c r="BE152" s="104">
        <v>61325</v>
      </c>
      <c r="BF152" s="105">
        <v>0.36507425676542399</v>
      </c>
      <c r="BG152" s="105">
        <v>42.689998626708999</v>
      </c>
      <c r="BH152" s="104">
        <v>0</v>
      </c>
      <c r="BI152" s="104">
        <v>0</v>
      </c>
      <c r="BJ152" s="104">
        <v>0</v>
      </c>
      <c r="BK152" s="215">
        <v>0</v>
      </c>
      <c r="BL152" s="215">
        <v>0</v>
      </c>
      <c r="BM152" s="215">
        <v>0</v>
      </c>
      <c r="BN152" s="104">
        <v>131</v>
      </c>
      <c r="BO152" s="106">
        <v>2.7</v>
      </c>
      <c r="BP152" s="106" t="s">
        <v>441</v>
      </c>
      <c r="BQ152" s="106" t="s">
        <v>441</v>
      </c>
      <c r="BR152" s="105">
        <v>3.15</v>
      </c>
      <c r="BS152" s="105">
        <v>0.61645382642746005</v>
      </c>
      <c r="BT152" s="104" t="s">
        <v>441</v>
      </c>
      <c r="BU152" s="106">
        <v>96.800003051757798</v>
      </c>
      <c r="BV152" s="105">
        <v>99.015007019042997</v>
      </c>
      <c r="BW152" s="105">
        <v>29.4</v>
      </c>
      <c r="BX152" s="105">
        <v>69.19</v>
      </c>
      <c r="BY152" s="104">
        <v>1600</v>
      </c>
      <c r="BZ152" s="106">
        <v>98.167940000000002</v>
      </c>
      <c r="CA152" s="106">
        <v>97.382599999999996</v>
      </c>
      <c r="CB152" s="105">
        <v>3.4089999999999998</v>
      </c>
      <c r="CC152" s="104">
        <v>58</v>
      </c>
      <c r="CD152" s="105">
        <v>62</v>
      </c>
      <c r="CE152" s="105">
        <v>44</v>
      </c>
      <c r="CF152" s="105" t="s">
        <v>441</v>
      </c>
      <c r="CG152" s="105">
        <v>352.79971313476602</v>
      </c>
      <c r="CH152" s="105">
        <v>51</v>
      </c>
      <c r="CI152" s="105"/>
      <c r="CJ152" s="104">
        <v>6850.4482421875</v>
      </c>
      <c r="CK152" s="104">
        <v>196130</v>
      </c>
      <c r="CL152" s="104">
        <v>193228</v>
      </c>
      <c r="CM152" s="104">
        <v>2830</v>
      </c>
      <c r="CN152" s="104"/>
    </row>
    <row r="153" spans="1:92" x14ac:dyDescent="0.25">
      <c r="A153" s="128" t="s">
        <v>274</v>
      </c>
      <c r="B153" s="107" t="s">
        <v>273</v>
      </c>
      <c r="C153" s="104">
        <v>0</v>
      </c>
      <c r="D153" s="104">
        <v>0</v>
      </c>
      <c r="E153" s="104" t="s">
        <v>441</v>
      </c>
      <c r="F153" s="104">
        <v>0</v>
      </c>
      <c r="G153" s="104">
        <v>0</v>
      </c>
      <c r="H153" s="104">
        <v>0</v>
      </c>
      <c r="I153" s="104">
        <v>0</v>
      </c>
      <c r="J153" s="104">
        <v>0</v>
      </c>
      <c r="K153" s="105">
        <v>0</v>
      </c>
      <c r="L153" s="105">
        <v>0.39393939393939398</v>
      </c>
      <c r="M153" s="104">
        <v>41318.449078799997</v>
      </c>
      <c r="N153" s="104">
        <v>0</v>
      </c>
      <c r="O153" s="104">
        <v>0</v>
      </c>
      <c r="P153" s="104">
        <v>27563.566226999999</v>
      </c>
      <c r="Q153" s="104">
        <v>171996</v>
      </c>
      <c r="R153" s="104">
        <v>0</v>
      </c>
      <c r="S153" s="104">
        <v>0</v>
      </c>
      <c r="T153" s="104">
        <v>164931</v>
      </c>
      <c r="U153" s="104">
        <v>67527</v>
      </c>
      <c r="V153" s="104">
        <v>60719.752788099999</v>
      </c>
      <c r="W153" s="104"/>
      <c r="X153" s="104">
        <v>170698.06606400001</v>
      </c>
      <c r="Y153" s="104"/>
      <c r="Z153" s="104">
        <v>0</v>
      </c>
      <c r="AA153" s="105">
        <v>219.82083333333333</v>
      </c>
      <c r="AB153" s="105">
        <v>3.0378352352737221</v>
      </c>
      <c r="AC153" s="105">
        <v>72.802999999999997</v>
      </c>
      <c r="AD153" s="105">
        <v>3.8364511228465501</v>
      </c>
      <c r="AE153" s="105">
        <v>42.974939999999997</v>
      </c>
      <c r="AF153" s="105">
        <v>84.29016</v>
      </c>
      <c r="AG153" s="105">
        <v>47.433819999999997</v>
      </c>
      <c r="AH153" s="105">
        <v>41.339869999999998</v>
      </c>
      <c r="AI153" s="104">
        <v>65</v>
      </c>
      <c r="AJ153" s="104">
        <v>0</v>
      </c>
      <c r="AK153" s="106">
        <v>86.6</v>
      </c>
      <c r="AL153" s="105">
        <v>14.675000000000001</v>
      </c>
      <c r="AM153" s="105">
        <v>3.8496674714689253E-3</v>
      </c>
      <c r="AN153" s="105">
        <v>8.0133813396174106E-3</v>
      </c>
      <c r="AO153" s="104">
        <v>0</v>
      </c>
      <c r="AP153" s="104">
        <v>0</v>
      </c>
      <c r="AQ153" s="105">
        <v>0.58899999999999997</v>
      </c>
      <c r="AR153" s="105">
        <v>0.21657499999999999</v>
      </c>
      <c r="AS153" s="105">
        <v>0</v>
      </c>
      <c r="AT153" s="105">
        <v>18.11</v>
      </c>
      <c r="AU153" s="105">
        <v>15.09</v>
      </c>
      <c r="AV153" s="105">
        <v>10.1999359130859</v>
      </c>
      <c r="AW153" s="105">
        <v>4.6340899999999996</v>
      </c>
      <c r="AX153" s="106">
        <v>32.400001525878899</v>
      </c>
      <c r="AY153" s="106">
        <v>14.3999996185303</v>
      </c>
      <c r="AZ153" s="104">
        <v>118</v>
      </c>
      <c r="BA153" s="106">
        <v>0.8</v>
      </c>
      <c r="BB153" s="105" t="s">
        <v>441</v>
      </c>
      <c r="BC153" s="106">
        <v>43</v>
      </c>
      <c r="BD153" s="105">
        <v>10.957000000000001</v>
      </c>
      <c r="BE153" s="104">
        <v>192800</v>
      </c>
      <c r="BF153" s="105">
        <v>0.53758737367576803</v>
      </c>
      <c r="BG153" s="105">
        <v>30.819999694824201</v>
      </c>
      <c r="BH153" s="104">
        <v>0</v>
      </c>
      <c r="BI153" s="104">
        <v>0</v>
      </c>
      <c r="BJ153" s="104">
        <v>0</v>
      </c>
      <c r="BK153" s="104">
        <v>0</v>
      </c>
      <c r="BL153" s="104">
        <v>0</v>
      </c>
      <c r="BM153" s="104">
        <v>0</v>
      </c>
      <c r="BN153" s="104">
        <v>118</v>
      </c>
      <c r="BO153" s="106">
        <v>7</v>
      </c>
      <c r="BP153" s="106">
        <v>9.1199999999999992</v>
      </c>
      <c r="BQ153" s="106" t="s">
        <v>441</v>
      </c>
      <c r="BR153" s="105" t="s">
        <v>441</v>
      </c>
      <c r="BS153" s="105">
        <v>-0.76759052276611295</v>
      </c>
      <c r="BT153" s="104">
        <v>46</v>
      </c>
      <c r="BU153" s="106">
        <v>72.510704040527301</v>
      </c>
      <c r="BV153" s="105">
        <v>91.747108459472699</v>
      </c>
      <c r="BW153" s="105">
        <v>28</v>
      </c>
      <c r="BX153" s="105">
        <v>85.28</v>
      </c>
      <c r="BY153" s="104">
        <v>640</v>
      </c>
      <c r="BZ153" s="106">
        <v>42.974939999999997</v>
      </c>
      <c r="CA153" s="106">
        <v>84.29016</v>
      </c>
      <c r="CB153" s="105">
        <v>3.2</v>
      </c>
      <c r="CC153" s="104">
        <v>90</v>
      </c>
      <c r="CD153" s="105">
        <v>96</v>
      </c>
      <c r="CE153" s="105">
        <v>76</v>
      </c>
      <c r="CF153" s="105">
        <v>96</v>
      </c>
      <c r="CG153" s="105">
        <v>196.89688110351599</v>
      </c>
      <c r="CH153" s="105">
        <v>156</v>
      </c>
      <c r="CI153" s="105"/>
      <c r="CJ153" s="104">
        <v>3412.55810546875</v>
      </c>
      <c r="CK153" s="104">
        <v>211028</v>
      </c>
      <c r="CL153" s="104">
        <v>190344</v>
      </c>
      <c r="CM153" s="104">
        <v>960</v>
      </c>
      <c r="CN153" s="104"/>
    </row>
    <row r="154" spans="1:92" x14ac:dyDescent="0.25">
      <c r="A154" s="128" t="s">
        <v>276</v>
      </c>
      <c r="B154" s="107" t="s">
        <v>275</v>
      </c>
      <c r="C154" s="104">
        <v>2534.3603270315789</v>
      </c>
      <c r="D154" s="104">
        <v>21.301569546105267</v>
      </c>
      <c r="E154" s="104">
        <v>24029.805500000002</v>
      </c>
      <c r="F154" s="104">
        <v>0</v>
      </c>
      <c r="G154" s="104">
        <v>0</v>
      </c>
      <c r="H154" s="104">
        <v>0</v>
      </c>
      <c r="I154" s="104">
        <v>0</v>
      </c>
      <c r="J154" s="104">
        <v>0</v>
      </c>
      <c r="K154" s="105">
        <v>0</v>
      </c>
      <c r="L154" s="105">
        <v>0.24242424242424199</v>
      </c>
      <c r="M154" s="104">
        <v>19351918.555</v>
      </c>
      <c r="N154" s="104" t="s">
        <v>441</v>
      </c>
      <c r="O154" s="104" t="s">
        <v>441</v>
      </c>
      <c r="P154" s="104" t="s">
        <v>441</v>
      </c>
      <c r="Q154" s="104">
        <v>323824</v>
      </c>
      <c r="R154" s="104">
        <v>0</v>
      </c>
      <c r="S154" s="104">
        <v>1274116</v>
      </c>
      <c r="T154" s="104">
        <v>609524</v>
      </c>
      <c r="U154" s="104">
        <v>5286783</v>
      </c>
      <c r="V154" s="104">
        <v>18991147.6708</v>
      </c>
      <c r="W154" s="104"/>
      <c r="X154" s="104">
        <v>10303863.024900001</v>
      </c>
      <c r="Y154" s="104"/>
      <c r="Z154" s="104">
        <v>0</v>
      </c>
      <c r="AA154" s="105">
        <v>15.676654308295614</v>
      </c>
      <c r="AB154" s="105">
        <v>2.064004378680262</v>
      </c>
      <c r="AC154" s="105">
        <v>83.843999999999994</v>
      </c>
      <c r="AD154" s="105" t="s">
        <v>441</v>
      </c>
      <c r="AE154" s="105">
        <v>100</v>
      </c>
      <c r="AF154" s="105">
        <v>100</v>
      </c>
      <c r="AG154" s="105">
        <v>0</v>
      </c>
      <c r="AH154" s="105" t="s">
        <v>441</v>
      </c>
      <c r="AI154" s="104">
        <v>2925</v>
      </c>
      <c r="AJ154" s="104">
        <v>80</v>
      </c>
      <c r="AK154" s="106">
        <v>18</v>
      </c>
      <c r="AL154" s="105">
        <v>8.7449999999999992</v>
      </c>
      <c r="AM154" s="105">
        <v>0.57237840328044265</v>
      </c>
      <c r="AN154" s="105">
        <v>0.2634941129764361</v>
      </c>
      <c r="AO154" s="104">
        <v>0</v>
      </c>
      <c r="AP154" s="104">
        <v>0</v>
      </c>
      <c r="AQ154" s="105">
        <v>0.85299999999999998</v>
      </c>
      <c r="AR154" s="105" t="s">
        <v>441</v>
      </c>
      <c r="AS154" s="105">
        <v>0</v>
      </c>
      <c r="AT154" s="105">
        <v>0</v>
      </c>
      <c r="AU154" s="105">
        <v>0</v>
      </c>
      <c r="AV154" s="105" t="s">
        <v>441</v>
      </c>
      <c r="AW154" s="105">
        <v>4.2340000000000003E-2</v>
      </c>
      <c r="AX154" s="106">
        <v>7.4000000953674299</v>
      </c>
      <c r="AY154" s="106" t="s">
        <v>441</v>
      </c>
      <c r="AZ154" s="104">
        <v>10</v>
      </c>
      <c r="BA154" s="106">
        <v>0.1</v>
      </c>
      <c r="BB154" s="105" t="s">
        <v>441</v>
      </c>
      <c r="BC154" s="106">
        <v>0</v>
      </c>
      <c r="BD154" s="105">
        <v>6.7000000000000004E-2</v>
      </c>
      <c r="BE154" s="104">
        <v>1021</v>
      </c>
      <c r="BF154" s="105">
        <v>0.23406153962211501</v>
      </c>
      <c r="BG154" s="105" t="s">
        <v>441</v>
      </c>
      <c r="BH154" s="104">
        <v>481</v>
      </c>
      <c r="BI154" s="104">
        <v>0</v>
      </c>
      <c r="BJ154" s="104">
        <v>271</v>
      </c>
      <c r="BK154" s="104">
        <v>0</v>
      </c>
      <c r="BL154" s="104">
        <v>2436</v>
      </c>
      <c r="BM154" s="104">
        <v>0</v>
      </c>
      <c r="BN154" s="104">
        <v>130</v>
      </c>
      <c r="BO154" s="106">
        <v>7.1</v>
      </c>
      <c r="BP154" s="106">
        <v>2.89</v>
      </c>
      <c r="BQ154" s="106">
        <v>3.8</v>
      </c>
      <c r="BR154" s="105" t="s">
        <v>441</v>
      </c>
      <c r="BS154" s="105">
        <v>0.247511506080627</v>
      </c>
      <c r="BT154" s="104">
        <v>49</v>
      </c>
      <c r="BU154" s="106">
        <v>100</v>
      </c>
      <c r="BV154" s="105">
        <v>94.842369079589801</v>
      </c>
      <c r="BW154" s="105">
        <v>73.8</v>
      </c>
      <c r="BX154" s="105">
        <v>157.6</v>
      </c>
      <c r="BY154" s="104">
        <v>130000</v>
      </c>
      <c r="BZ154" s="106">
        <v>100</v>
      </c>
      <c r="CA154" s="106">
        <v>100</v>
      </c>
      <c r="CB154" s="105">
        <v>23.9</v>
      </c>
      <c r="CC154" s="104">
        <v>96</v>
      </c>
      <c r="CD154" s="105">
        <v>98</v>
      </c>
      <c r="CE154" s="105">
        <v>96</v>
      </c>
      <c r="CF154" s="105">
        <v>98</v>
      </c>
      <c r="CG154" s="105">
        <v>3117.23364257813</v>
      </c>
      <c r="CH154" s="105">
        <v>12</v>
      </c>
      <c r="CI154" s="105"/>
      <c r="CJ154" s="104">
        <v>55119.9140625</v>
      </c>
      <c r="CK154" s="104">
        <v>33699948</v>
      </c>
      <c r="CL154" s="104">
        <v>31550877</v>
      </c>
      <c r="CM154" s="104">
        <v>2149690</v>
      </c>
      <c r="CN154" s="104"/>
    </row>
    <row r="155" spans="1:92" x14ac:dyDescent="0.25">
      <c r="A155" s="128" t="s">
        <v>278</v>
      </c>
      <c r="B155" s="107" t="s">
        <v>277</v>
      </c>
      <c r="C155" s="104">
        <v>0</v>
      </c>
      <c r="D155" s="104">
        <v>0</v>
      </c>
      <c r="E155" s="104">
        <v>49271.836499999998</v>
      </c>
      <c r="F155" s="104">
        <v>43.514000000000003</v>
      </c>
      <c r="G155" s="104">
        <v>0</v>
      </c>
      <c r="H155" s="104">
        <v>0</v>
      </c>
      <c r="I155" s="104">
        <v>0</v>
      </c>
      <c r="J155" s="104">
        <v>50677</v>
      </c>
      <c r="K155" s="105">
        <v>8.5999999999999993E-2</v>
      </c>
      <c r="L155" s="105">
        <v>0.30303030303030298</v>
      </c>
      <c r="M155" s="104">
        <v>6316966.0351999998</v>
      </c>
      <c r="N155" s="104">
        <v>0</v>
      </c>
      <c r="O155" s="104">
        <v>183644.60959599999</v>
      </c>
      <c r="P155" s="104">
        <v>0</v>
      </c>
      <c r="Q155" s="104">
        <v>14762128</v>
      </c>
      <c r="R155" s="104">
        <v>0</v>
      </c>
      <c r="S155" s="104">
        <v>238765</v>
      </c>
      <c r="T155" s="104">
        <v>14523363</v>
      </c>
      <c r="U155" s="104">
        <v>3363938</v>
      </c>
      <c r="V155" s="104">
        <v>14088499.3025</v>
      </c>
      <c r="W155" s="104"/>
      <c r="X155" s="104">
        <v>13859725.286699999</v>
      </c>
      <c r="Y155" s="104"/>
      <c r="Z155" s="104">
        <v>6809100.60085</v>
      </c>
      <c r="AA155" s="105">
        <v>82.347478315067775</v>
      </c>
      <c r="AB155" s="105">
        <v>3.744338711940618</v>
      </c>
      <c r="AC155" s="105">
        <v>47.192</v>
      </c>
      <c r="AD155" s="105">
        <v>8.3062047774780297</v>
      </c>
      <c r="AE155" s="105">
        <v>51.473990000000001</v>
      </c>
      <c r="AF155" s="105">
        <v>80.677850000000007</v>
      </c>
      <c r="AG155" s="105">
        <v>13.754429999999999</v>
      </c>
      <c r="AH155" s="105">
        <v>20.858720000000002</v>
      </c>
      <c r="AI155" s="104">
        <v>1453</v>
      </c>
      <c r="AJ155" s="104">
        <v>40</v>
      </c>
      <c r="AK155" s="106">
        <v>29.5</v>
      </c>
      <c r="AL155" s="105">
        <v>15.862</v>
      </c>
      <c r="AM155" s="105">
        <v>0.64973752662529793</v>
      </c>
      <c r="AN155" s="105">
        <v>3.6885052186292781E-2</v>
      </c>
      <c r="AO155" s="104">
        <v>0</v>
      </c>
      <c r="AP155" s="104">
        <v>0</v>
      </c>
      <c r="AQ155" s="105">
        <v>0.505</v>
      </c>
      <c r="AR155" s="105">
        <v>0.29346862435340898</v>
      </c>
      <c r="AS155" s="105">
        <v>20.153642000000001</v>
      </c>
      <c r="AT155" s="105">
        <v>414.57</v>
      </c>
      <c r="AU155" s="105">
        <v>545.59</v>
      </c>
      <c r="AV155" s="105">
        <v>4.4379167556762704</v>
      </c>
      <c r="AW155" s="105">
        <v>10.62022</v>
      </c>
      <c r="AX155" s="106">
        <v>45.400001525878899</v>
      </c>
      <c r="AY155" s="106">
        <v>13.5</v>
      </c>
      <c r="AZ155" s="104">
        <v>122</v>
      </c>
      <c r="BA155" s="106">
        <v>0.4</v>
      </c>
      <c r="BB155" s="105">
        <v>0.14000000000000001</v>
      </c>
      <c r="BC155" s="106">
        <v>59</v>
      </c>
      <c r="BD155" s="105">
        <v>64.620999999999995</v>
      </c>
      <c r="BE155" s="104">
        <v>12005592</v>
      </c>
      <c r="BF155" s="105">
        <v>0.51468875380020895</v>
      </c>
      <c r="BG155" s="105">
        <v>40.279998779296903</v>
      </c>
      <c r="BH155" s="104">
        <v>0</v>
      </c>
      <c r="BI155" s="104">
        <v>0</v>
      </c>
      <c r="BJ155" s="104">
        <v>0</v>
      </c>
      <c r="BK155" s="104">
        <v>18000</v>
      </c>
      <c r="BL155" s="104">
        <v>16069</v>
      </c>
      <c r="BM155" s="104">
        <v>0</v>
      </c>
      <c r="BN155" s="104">
        <v>114</v>
      </c>
      <c r="BO155" s="106">
        <v>11.3</v>
      </c>
      <c r="BP155" s="106">
        <v>8.3699999999999992</v>
      </c>
      <c r="BQ155" s="106">
        <v>8.6999999999999993</v>
      </c>
      <c r="BR155" s="105">
        <v>3.1166666666666667</v>
      </c>
      <c r="BS155" s="105">
        <v>-0.31977310776710499</v>
      </c>
      <c r="BT155" s="104">
        <v>45</v>
      </c>
      <c r="BU155" s="106">
        <v>61.700000762939503</v>
      </c>
      <c r="BV155" s="105">
        <v>51.900421142578097</v>
      </c>
      <c r="BW155" s="105">
        <v>25.7</v>
      </c>
      <c r="BX155" s="105">
        <v>98.68</v>
      </c>
      <c r="BY155" s="104">
        <v>23000</v>
      </c>
      <c r="BZ155" s="106">
        <v>51.473990000000001</v>
      </c>
      <c r="CA155" s="106">
        <v>80.677850000000007</v>
      </c>
      <c r="CB155" s="105">
        <v>0.69199999999999995</v>
      </c>
      <c r="CC155" s="104">
        <v>90</v>
      </c>
      <c r="CD155" s="105">
        <v>93</v>
      </c>
      <c r="CE155" s="105">
        <v>75</v>
      </c>
      <c r="CF155" s="105">
        <v>93</v>
      </c>
      <c r="CG155" s="105">
        <v>141.69485473632801</v>
      </c>
      <c r="CH155" s="105">
        <v>315</v>
      </c>
      <c r="CI155" s="105"/>
      <c r="CJ155" s="104">
        <v>3775.86791992188</v>
      </c>
      <c r="CK155" s="104">
        <v>15854360</v>
      </c>
      <c r="CL155" s="104">
        <v>15094183</v>
      </c>
      <c r="CM155" s="104">
        <v>192530</v>
      </c>
      <c r="CN155" s="104"/>
    </row>
    <row r="156" spans="1:92" x14ac:dyDescent="0.25">
      <c r="A156" s="128" t="s">
        <v>280</v>
      </c>
      <c r="B156" s="107" t="s">
        <v>279</v>
      </c>
      <c r="C156" s="104">
        <v>12237.548309768421</v>
      </c>
      <c r="D156" s="104">
        <v>0</v>
      </c>
      <c r="E156" s="104">
        <v>101726.91750000001</v>
      </c>
      <c r="F156" s="104">
        <v>0</v>
      </c>
      <c r="G156" s="104">
        <v>0</v>
      </c>
      <c r="H156" s="104">
        <v>0</v>
      </c>
      <c r="I156" s="104">
        <v>0</v>
      </c>
      <c r="J156" s="104">
        <v>0</v>
      </c>
      <c r="K156" s="105">
        <v>0</v>
      </c>
      <c r="L156" s="105">
        <v>0.15151515151515199</v>
      </c>
      <c r="M156" s="104">
        <v>4783542.3629299998</v>
      </c>
      <c r="N156" s="104" t="s">
        <v>441</v>
      </c>
      <c r="O156" s="104" t="s">
        <v>441</v>
      </c>
      <c r="P156" s="104" t="s">
        <v>441</v>
      </c>
      <c r="Q156" s="104">
        <v>0</v>
      </c>
      <c r="R156" s="104">
        <v>0</v>
      </c>
      <c r="S156" s="104">
        <v>0</v>
      </c>
      <c r="T156" s="104">
        <v>0</v>
      </c>
      <c r="U156" s="104">
        <v>0</v>
      </c>
      <c r="V156" s="104">
        <v>0</v>
      </c>
      <c r="W156" s="104"/>
      <c r="X156" s="104">
        <v>0</v>
      </c>
      <c r="Y156" s="104"/>
      <c r="Z156" s="104">
        <v>6309383.4035700001</v>
      </c>
      <c r="AA156" s="105">
        <v>79.831740224102447</v>
      </c>
      <c r="AB156" s="105">
        <v>-0.28600227118850113</v>
      </c>
      <c r="AC156" s="105">
        <v>56.091999999999999</v>
      </c>
      <c r="AD156" s="105">
        <v>2.87916488134907</v>
      </c>
      <c r="AE156" s="105">
        <v>97.5672</v>
      </c>
      <c r="AF156" s="105">
        <v>85.522109999999998</v>
      </c>
      <c r="AG156" s="105">
        <v>7.7100000000000002E-2</v>
      </c>
      <c r="AH156" s="105">
        <v>97.71893</v>
      </c>
      <c r="AI156" s="104">
        <v>5910</v>
      </c>
      <c r="AJ156" s="104">
        <v>80</v>
      </c>
      <c r="AK156" s="106">
        <v>3.6</v>
      </c>
      <c r="AL156" s="105">
        <v>4.8099999999999996</v>
      </c>
      <c r="AM156" s="105">
        <v>0.18063608375529283</v>
      </c>
      <c r="AN156" s="105">
        <v>5.0719523110230529E-2</v>
      </c>
      <c r="AO156" s="104">
        <v>0</v>
      </c>
      <c r="AP156" s="104">
        <v>0</v>
      </c>
      <c r="AQ156" s="105">
        <v>0.78700000000000003</v>
      </c>
      <c r="AR156" s="105">
        <v>1.7390999999999999E-3</v>
      </c>
      <c r="AS156" s="105">
        <v>23.946874000000001</v>
      </c>
      <c r="AT156" s="105">
        <v>175.44</v>
      </c>
      <c r="AU156" s="105">
        <v>252.28</v>
      </c>
      <c r="AV156" s="105">
        <v>4.3784046173095703</v>
      </c>
      <c r="AW156" s="105">
        <v>8.6576900000000006</v>
      </c>
      <c r="AX156" s="106">
        <v>5.6999998092651403</v>
      </c>
      <c r="AY156" s="106">
        <v>1.79999995231628</v>
      </c>
      <c r="AZ156" s="104">
        <v>19</v>
      </c>
      <c r="BA156" s="106">
        <v>0.1</v>
      </c>
      <c r="BB156" s="105">
        <v>0.04</v>
      </c>
      <c r="BC156" s="106" t="s">
        <v>441</v>
      </c>
      <c r="BD156" s="105" t="s">
        <v>441</v>
      </c>
      <c r="BE156" s="104">
        <v>0</v>
      </c>
      <c r="BF156" s="105">
        <v>0.18084722012923099</v>
      </c>
      <c r="BG156" s="105">
        <v>29.649999618530298</v>
      </c>
      <c r="BH156" s="104">
        <v>0</v>
      </c>
      <c r="BI156" s="104">
        <v>231</v>
      </c>
      <c r="BJ156" s="104">
        <v>11650</v>
      </c>
      <c r="BK156" s="104">
        <v>0</v>
      </c>
      <c r="BL156" s="104">
        <v>31193</v>
      </c>
      <c r="BM156" s="104">
        <v>6</v>
      </c>
      <c r="BN156" s="104">
        <v>110</v>
      </c>
      <c r="BO156" s="106">
        <v>5.7</v>
      </c>
      <c r="BP156" s="106">
        <v>3.96</v>
      </c>
      <c r="BQ156" s="106">
        <v>8.5</v>
      </c>
      <c r="BR156" s="105">
        <v>3.0333333333333332</v>
      </c>
      <c r="BS156" s="105">
        <v>0.19154690206050901</v>
      </c>
      <c r="BT156" s="104">
        <v>39</v>
      </c>
      <c r="BU156" s="106">
        <v>100</v>
      </c>
      <c r="BV156" s="105">
        <v>98.841506958007798</v>
      </c>
      <c r="BW156" s="105">
        <v>67.099999999999994</v>
      </c>
      <c r="BX156" s="105">
        <v>120.62</v>
      </c>
      <c r="BY156" s="104">
        <v>66000</v>
      </c>
      <c r="BZ156" s="106">
        <v>97.5672</v>
      </c>
      <c r="CA156" s="106">
        <v>85.522109999999998</v>
      </c>
      <c r="CB156" s="105">
        <v>31.25</v>
      </c>
      <c r="CC156" s="104">
        <v>86</v>
      </c>
      <c r="CD156" s="105">
        <v>92</v>
      </c>
      <c r="CE156" s="105">
        <v>90</v>
      </c>
      <c r="CF156" s="105" t="s">
        <v>441</v>
      </c>
      <c r="CG156" s="105">
        <v>1322.56359863281</v>
      </c>
      <c r="CH156" s="105">
        <v>17</v>
      </c>
      <c r="CI156" s="105"/>
      <c r="CJ156" s="104">
        <v>15090.02734375</v>
      </c>
      <c r="CK156" s="104">
        <v>6982084</v>
      </c>
      <c r="CL156" s="104">
        <v>6976627</v>
      </c>
      <c r="CM156" s="104">
        <v>87460</v>
      </c>
      <c r="CN156" s="104"/>
    </row>
    <row r="157" spans="1:92" x14ac:dyDescent="0.25">
      <c r="A157" s="128" t="s">
        <v>282</v>
      </c>
      <c r="B157" s="107" t="s">
        <v>281</v>
      </c>
      <c r="C157" s="104">
        <v>0</v>
      </c>
      <c r="D157" s="104">
        <v>0</v>
      </c>
      <c r="E157" s="104" t="s">
        <v>441</v>
      </c>
      <c r="F157" s="104">
        <v>15.134</v>
      </c>
      <c r="G157" s="104">
        <v>0</v>
      </c>
      <c r="H157" s="104">
        <v>0</v>
      </c>
      <c r="I157" s="104">
        <v>0</v>
      </c>
      <c r="J157" s="104">
        <v>0</v>
      </c>
      <c r="K157" s="105">
        <v>0</v>
      </c>
      <c r="L157" s="105" t="s">
        <v>441</v>
      </c>
      <c r="M157" s="104">
        <v>0</v>
      </c>
      <c r="N157" s="104">
        <v>0</v>
      </c>
      <c r="O157" s="104">
        <v>0</v>
      </c>
      <c r="P157" s="104">
        <v>0</v>
      </c>
      <c r="Q157" s="104">
        <v>0</v>
      </c>
      <c r="R157" s="104">
        <v>0</v>
      </c>
      <c r="S157" s="104">
        <v>0</v>
      </c>
      <c r="T157" s="104">
        <v>0</v>
      </c>
      <c r="U157" s="104">
        <v>26106</v>
      </c>
      <c r="V157" s="104">
        <v>54213.107862800003</v>
      </c>
      <c r="W157" s="104"/>
      <c r="X157" s="104">
        <v>33563.757316000003</v>
      </c>
      <c r="Y157" s="104"/>
      <c r="Z157" s="104">
        <v>0</v>
      </c>
      <c r="AA157" s="105">
        <v>210.35217391304349</v>
      </c>
      <c r="AB157" s="105">
        <v>1.7154782365162755</v>
      </c>
      <c r="AC157" s="105">
        <v>56.691000000000003</v>
      </c>
      <c r="AD157" s="105" t="s">
        <v>441</v>
      </c>
      <c r="AE157" s="105">
        <v>100</v>
      </c>
      <c r="AF157" s="105">
        <v>96.249009999999998</v>
      </c>
      <c r="AG157" s="105">
        <v>0</v>
      </c>
      <c r="AH157" s="105" t="s">
        <v>441</v>
      </c>
      <c r="AI157" s="104" t="s">
        <v>441</v>
      </c>
      <c r="AJ157" s="104">
        <v>80</v>
      </c>
      <c r="AK157" s="106" t="s">
        <v>441</v>
      </c>
      <c r="AL157" s="105">
        <v>8.2110000000000003</v>
      </c>
      <c r="AM157" s="105">
        <v>7.754058488610824E-4</v>
      </c>
      <c r="AN157" s="105">
        <v>2.6707557037173696E-4</v>
      </c>
      <c r="AO157" s="104">
        <v>0</v>
      </c>
      <c r="AP157" s="104">
        <v>0</v>
      </c>
      <c r="AQ157" s="105">
        <v>0.79700000000000004</v>
      </c>
      <c r="AR157" s="105" t="s">
        <v>441</v>
      </c>
      <c r="AS157" s="105">
        <v>0</v>
      </c>
      <c r="AT157" s="105">
        <v>-9.02</v>
      </c>
      <c r="AU157" s="105">
        <v>9.6999999999999993</v>
      </c>
      <c r="AV157" s="105">
        <v>1.3758285045623799</v>
      </c>
      <c r="AW157" s="105">
        <v>1.4460500000000001</v>
      </c>
      <c r="AX157" s="106">
        <v>14.199999809265099</v>
      </c>
      <c r="AY157" s="106">
        <v>3.5999999046325701</v>
      </c>
      <c r="AZ157" s="104">
        <v>19</v>
      </c>
      <c r="BA157" s="106" t="s">
        <v>441</v>
      </c>
      <c r="BB157" s="105" t="s">
        <v>441</v>
      </c>
      <c r="BC157" s="106" t="s">
        <v>441</v>
      </c>
      <c r="BD157" s="105" t="s">
        <v>441</v>
      </c>
      <c r="BE157" s="104">
        <v>0</v>
      </c>
      <c r="BF157" s="105" t="s">
        <v>441</v>
      </c>
      <c r="BG157" s="105">
        <v>42.7700004577637</v>
      </c>
      <c r="BH157" s="104">
        <v>0</v>
      </c>
      <c r="BI157" s="104">
        <v>0</v>
      </c>
      <c r="BJ157" s="104">
        <v>0</v>
      </c>
      <c r="BK157" s="215">
        <v>0</v>
      </c>
      <c r="BL157" s="215">
        <v>0</v>
      </c>
      <c r="BM157" s="215">
        <v>0</v>
      </c>
      <c r="BN157" s="104">
        <v>99</v>
      </c>
      <c r="BO157" s="106">
        <v>6.5</v>
      </c>
      <c r="BP157" s="106">
        <v>6.65</v>
      </c>
      <c r="BQ157" s="106">
        <v>7.2</v>
      </c>
      <c r="BR157" s="105">
        <v>3.2833333333333328</v>
      </c>
      <c r="BS157" s="105">
        <v>0.41507059335708602</v>
      </c>
      <c r="BT157" s="104">
        <v>66</v>
      </c>
      <c r="BU157" s="106">
        <v>100</v>
      </c>
      <c r="BV157" s="105">
        <v>95.321083068847699</v>
      </c>
      <c r="BW157" s="105">
        <v>56.5</v>
      </c>
      <c r="BX157" s="105">
        <v>161.22999999999999</v>
      </c>
      <c r="BY157" s="104">
        <v>380</v>
      </c>
      <c r="BZ157" s="106">
        <v>100</v>
      </c>
      <c r="CA157" s="106">
        <v>96.249009999999998</v>
      </c>
      <c r="CB157" s="105">
        <v>9.4580000000000002</v>
      </c>
      <c r="CC157" s="104">
        <v>99</v>
      </c>
      <c r="CD157" s="105">
        <v>96</v>
      </c>
      <c r="CE157" s="105">
        <v>99</v>
      </c>
      <c r="CF157" s="105" t="s">
        <v>441</v>
      </c>
      <c r="CG157" s="105">
        <v>1122.56372070313</v>
      </c>
      <c r="CH157" s="105" t="s">
        <v>441</v>
      </c>
      <c r="CI157" s="105"/>
      <c r="CJ157" s="104">
        <v>30503.1875</v>
      </c>
      <c r="CK157" s="104">
        <v>96762</v>
      </c>
      <c r="CL157" s="104">
        <v>96471</v>
      </c>
      <c r="CM157" s="104">
        <v>460</v>
      </c>
      <c r="CN157" s="104"/>
    </row>
    <row r="158" spans="1:92" x14ac:dyDescent="0.25">
      <c r="A158" s="128" t="s">
        <v>284</v>
      </c>
      <c r="B158" s="107" t="s">
        <v>283</v>
      </c>
      <c r="C158" s="104">
        <v>0</v>
      </c>
      <c r="D158" s="104">
        <v>0</v>
      </c>
      <c r="E158" s="104">
        <v>25930.852999999996</v>
      </c>
      <c r="F158" s="104">
        <v>14.401999999999999</v>
      </c>
      <c r="G158" s="104">
        <v>0</v>
      </c>
      <c r="H158" s="104">
        <v>0</v>
      </c>
      <c r="I158" s="104">
        <v>0</v>
      </c>
      <c r="J158" s="104">
        <v>0</v>
      </c>
      <c r="K158" s="105">
        <v>0</v>
      </c>
      <c r="L158" s="105">
        <v>6.0606060606060601E-2</v>
      </c>
      <c r="M158" s="104">
        <v>1420810.8178300001</v>
      </c>
      <c r="N158" s="104">
        <v>589278.92882999999</v>
      </c>
      <c r="O158" s="104">
        <v>4259908.1006699996</v>
      </c>
      <c r="P158" s="104">
        <v>65845.683172300007</v>
      </c>
      <c r="Q158" s="104">
        <v>6245714</v>
      </c>
      <c r="R158" s="104">
        <v>0</v>
      </c>
      <c r="S158" s="104">
        <v>0</v>
      </c>
      <c r="T158" s="104">
        <v>6245714</v>
      </c>
      <c r="U158" s="104">
        <v>5103757</v>
      </c>
      <c r="V158" s="104">
        <v>4838601.8388299998</v>
      </c>
      <c r="W158" s="104"/>
      <c r="X158" s="104">
        <v>6218485.6310599996</v>
      </c>
      <c r="Y158" s="104"/>
      <c r="Z158" s="104">
        <v>6034009.4083200004</v>
      </c>
      <c r="AA158" s="105">
        <v>105.98717096148518</v>
      </c>
      <c r="AB158" s="105">
        <v>3.1379549628759529</v>
      </c>
      <c r="AC158" s="105">
        <v>42.055</v>
      </c>
      <c r="AD158" s="105">
        <v>5.8990749876049096</v>
      </c>
      <c r="AE158" s="105">
        <v>15.652660000000001</v>
      </c>
      <c r="AF158" s="105">
        <v>60.806989999999999</v>
      </c>
      <c r="AG158" s="105">
        <v>17.622330000000002</v>
      </c>
      <c r="AH158" s="105">
        <v>19.27514</v>
      </c>
      <c r="AI158" s="104">
        <v>246</v>
      </c>
      <c r="AJ158" s="104">
        <v>20</v>
      </c>
      <c r="AK158" s="106">
        <v>59.8</v>
      </c>
      <c r="AL158" s="105">
        <v>14.683999999999999</v>
      </c>
      <c r="AM158" s="105">
        <v>0.52252930660628782</v>
      </c>
      <c r="AN158" s="105">
        <v>0.10451153792399376</v>
      </c>
      <c r="AO158" s="104">
        <v>0</v>
      </c>
      <c r="AP158" s="104">
        <v>0</v>
      </c>
      <c r="AQ158" s="105">
        <v>0.41899999999999998</v>
      </c>
      <c r="AR158" s="105">
        <v>0.41098440000000003</v>
      </c>
      <c r="AS158" s="105">
        <v>16.747987999999999</v>
      </c>
      <c r="AT158" s="105">
        <v>400.84</v>
      </c>
      <c r="AU158" s="105">
        <v>282.79000000000002</v>
      </c>
      <c r="AV158" s="105">
        <v>14.4703578948975</v>
      </c>
      <c r="AW158" s="105">
        <v>1.3045599999999999</v>
      </c>
      <c r="AX158" s="106">
        <v>110.5</v>
      </c>
      <c r="AY158" s="106">
        <v>18.100000381469702</v>
      </c>
      <c r="AZ158" s="104">
        <v>301</v>
      </c>
      <c r="BA158" s="106">
        <v>1.7</v>
      </c>
      <c r="BB158" s="105">
        <v>0.71</v>
      </c>
      <c r="BC158" s="106">
        <v>109</v>
      </c>
      <c r="BD158" s="105">
        <v>379.71499999999997</v>
      </c>
      <c r="BE158" s="104">
        <v>7000858</v>
      </c>
      <c r="BF158" s="105">
        <v>0.64476715926110095</v>
      </c>
      <c r="BG158" s="105">
        <v>33.990001678466797</v>
      </c>
      <c r="BH158" s="104">
        <v>11916</v>
      </c>
      <c r="BI158" s="104">
        <v>0</v>
      </c>
      <c r="BJ158" s="104">
        <v>0</v>
      </c>
      <c r="BK158" s="104">
        <v>0</v>
      </c>
      <c r="BL158" s="104">
        <v>592</v>
      </c>
      <c r="BM158" s="104">
        <v>0</v>
      </c>
      <c r="BN158" s="104">
        <v>110</v>
      </c>
      <c r="BO158" s="106">
        <v>25.6</v>
      </c>
      <c r="BP158" s="106">
        <v>6.83</v>
      </c>
      <c r="BQ158" s="106">
        <v>3.3</v>
      </c>
      <c r="BR158" s="105">
        <v>3.6166666666666671</v>
      </c>
      <c r="BS158" s="105">
        <v>-1.2058639526367201</v>
      </c>
      <c r="BT158" s="104">
        <v>30</v>
      </c>
      <c r="BU158" s="106">
        <v>23.399999618530298</v>
      </c>
      <c r="BV158" s="105">
        <v>48.431900024414098</v>
      </c>
      <c r="BW158" s="105">
        <v>11.8</v>
      </c>
      <c r="BX158" s="105">
        <v>97.62</v>
      </c>
      <c r="BY158" s="104">
        <v>15000</v>
      </c>
      <c r="BZ158" s="106">
        <v>15.652660000000001</v>
      </c>
      <c r="CA158" s="106">
        <v>60.806989999999999</v>
      </c>
      <c r="CB158" s="105">
        <v>0.25</v>
      </c>
      <c r="CC158" s="104">
        <v>80</v>
      </c>
      <c r="CD158" s="105">
        <v>84</v>
      </c>
      <c r="CE158" s="105">
        <v>50</v>
      </c>
      <c r="CF158" s="105">
        <v>84</v>
      </c>
      <c r="CG158" s="105">
        <v>244.04345703125</v>
      </c>
      <c r="CH158" s="105">
        <v>1360</v>
      </c>
      <c r="CI158" s="105"/>
      <c r="CJ158" s="104">
        <v>1603.50512695313</v>
      </c>
      <c r="CK158" s="104">
        <v>7650154</v>
      </c>
      <c r="CL158" s="104">
        <v>6449098</v>
      </c>
      <c r="CM158" s="104">
        <v>71620</v>
      </c>
      <c r="CN158" s="104"/>
    </row>
    <row r="159" spans="1:92" x14ac:dyDescent="0.25">
      <c r="A159" s="128" t="s">
        <v>286</v>
      </c>
      <c r="B159" s="107" t="s">
        <v>285</v>
      </c>
      <c r="C159" s="104">
        <v>0</v>
      </c>
      <c r="D159" s="104">
        <v>0</v>
      </c>
      <c r="E159" s="104" t="s">
        <v>441</v>
      </c>
      <c r="F159" s="104">
        <v>0</v>
      </c>
      <c r="G159" s="104">
        <v>0</v>
      </c>
      <c r="H159" s="104">
        <v>0</v>
      </c>
      <c r="I159" s="104">
        <v>0</v>
      </c>
      <c r="J159" s="104">
        <v>0</v>
      </c>
      <c r="K159" s="105">
        <v>0</v>
      </c>
      <c r="L159" s="105">
        <v>0.24242424242424199</v>
      </c>
      <c r="M159" s="104">
        <v>0</v>
      </c>
      <c r="N159" s="104" t="s">
        <v>441</v>
      </c>
      <c r="O159" s="104" t="s">
        <v>441</v>
      </c>
      <c r="P159" s="104" t="s">
        <v>441</v>
      </c>
      <c r="Q159" s="104">
        <v>193</v>
      </c>
      <c r="R159" s="104">
        <v>0</v>
      </c>
      <c r="S159" s="104">
        <v>193</v>
      </c>
      <c r="T159" s="104">
        <v>0</v>
      </c>
      <c r="U159" s="104">
        <v>4719815</v>
      </c>
      <c r="V159" s="104">
        <v>5244697.1886600005</v>
      </c>
      <c r="W159" s="104"/>
      <c r="X159" s="104">
        <v>5111988.0390999997</v>
      </c>
      <c r="Y159" s="104"/>
      <c r="Z159" s="104">
        <v>5594399.7229699995</v>
      </c>
      <c r="AA159" s="105">
        <v>7952.9984184017976</v>
      </c>
      <c r="AB159" s="105">
        <v>0.46970429871412051</v>
      </c>
      <c r="AC159" s="105">
        <v>100</v>
      </c>
      <c r="AD159" s="105">
        <v>3.2914348296565201</v>
      </c>
      <c r="AE159" s="105">
        <v>100</v>
      </c>
      <c r="AF159" s="105">
        <v>100</v>
      </c>
      <c r="AG159" s="105">
        <v>0</v>
      </c>
      <c r="AH159" s="105" t="s">
        <v>441</v>
      </c>
      <c r="AI159" s="104">
        <v>1208</v>
      </c>
      <c r="AJ159" s="104">
        <v>80</v>
      </c>
      <c r="AK159" s="106" t="s">
        <v>441</v>
      </c>
      <c r="AL159" s="105">
        <v>4.306</v>
      </c>
      <c r="AM159" s="105">
        <v>1.6565086769494777E-2</v>
      </c>
      <c r="AN159" s="105">
        <v>4.4185153211116135E-3</v>
      </c>
      <c r="AO159" s="104">
        <v>0</v>
      </c>
      <c r="AP159" s="104">
        <v>0</v>
      </c>
      <c r="AQ159" s="105">
        <v>0.93200000000000005</v>
      </c>
      <c r="AR159" s="105" t="s">
        <v>441</v>
      </c>
      <c r="AS159" s="105">
        <v>-0.05</v>
      </c>
      <c r="AT159" s="105">
        <v>0</v>
      </c>
      <c r="AU159" s="105">
        <v>0</v>
      </c>
      <c r="AV159" s="105" t="s">
        <v>441</v>
      </c>
      <c r="AW159" s="105" t="s">
        <v>441</v>
      </c>
      <c r="AX159" s="106">
        <v>2.7999999523162802</v>
      </c>
      <c r="AY159" s="106" t="s">
        <v>441</v>
      </c>
      <c r="AZ159" s="104">
        <v>47</v>
      </c>
      <c r="BA159" s="106">
        <v>0.1479</v>
      </c>
      <c r="BB159" s="105">
        <v>0.13</v>
      </c>
      <c r="BC159" s="106" t="s">
        <v>441</v>
      </c>
      <c r="BD159" s="105" t="s">
        <v>441</v>
      </c>
      <c r="BE159" s="104">
        <v>2695</v>
      </c>
      <c r="BF159" s="105">
        <v>6.6936182831227695E-2</v>
      </c>
      <c r="BG159" s="105" t="s">
        <v>441</v>
      </c>
      <c r="BH159" s="104">
        <v>0</v>
      </c>
      <c r="BI159" s="104">
        <v>0</v>
      </c>
      <c r="BJ159" s="104">
        <v>0</v>
      </c>
      <c r="BK159" s="104">
        <v>0</v>
      </c>
      <c r="BL159" s="104">
        <v>0</v>
      </c>
      <c r="BM159" s="104">
        <v>0</v>
      </c>
      <c r="BN159" s="104">
        <v>125</v>
      </c>
      <c r="BO159" s="106">
        <v>2.5</v>
      </c>
      <c r="BP159" s="106">
        <v>1.02</v>
      </c>
      <c r="BQ159" s="106">
        <v>4</v>
      </c>
      <c r="BR159" s="105">
        <v>4.5333333333333332</v>
      </c>
      <c r="BS159" s="105">
        <v>2.2053680419921902</v>
      </c>
      <c r="BT159" s="104">
        <v>85</v>
      </c>
      <c r="BU159" s="106">
        <v>100</v>
      </c>
      <c r="BV159" s="105">
        <v>97.049591064453097</v>
      </c>
      <c r="BW159" s="105">
        <v>81</v>
      </c>
      <c r="BX159" s="105">
        <v>146.91999999999999</v>
      </c>
      <c r="BY159" s="104">
        <v>5600</v>
      </c>
      <c r="BZ159" s="106">
        <v>100</v>
      </c>
      <c r="CA159" s="106">
        <v>100</v>
      </c>
      <c r="CB159" s="105">
        <v>23.062999999999999</v>
      </c>
      <c r="CC159" s="104">
        <v>95</v>
      </c>
      <c r="CD159" s="105">
        <v>97</v>
      </c>
      <c r="CE159" s="105">
        <v>88</v>
      </c>
      <c r="CF159" s="105">
        <v>78</v>
      </c>
      <c r="CG159" s="105">
        <v>4083.75170898438</v>
      </c>
      <c r="CH159" s="105">
        <v>10</v>
      </c>
      <c r="CI159" s="105"/>
      <c r="CJ159" s="104">
        <v>101352.578125</v>
      </c>
      <c r="CK159" s="104">
        <v>5638676</v>
      </c>
      <c r="CL159" s="104">
        <v>5603926</v>
      </c>
      <c r="CM159" s="104">
        <v>700</v>
      </c>
      <c r="CN159" s="104"/>
    </row>
    <row r="160" spans="1:92" x14ac:dyDescent="0.25">
      <c r="A160" s="128" t="s">
        <v>288</v>
      </c>
      <c r="B160" s="107" t="s">
        <v>287</v>
      </c>
      <c r="C160" s="104">
        <v>6897.6736865263156</v>
      </c>
      <c r="D160" s="104">
        <v>0</v>
      </c>
      <c r="E160" s="104">
        <v>52554.519499999995</v>
      </c>
      <c r="F160" s="104">
        <v>0</v>
      </c>
      <c r="G160" s="104">
        <v>0</v>
      </c>
      <c r="H160" s="104">
        <v>0</v>
      </c>
      <c r="I160" s="104">
        <v>0</v>
      </c>
      <c r="J160" s="104">
        <v>0</v>
      </c>
      <c r="K160" s="105">
        <v>0</v>
      </c>
      <c r="L160" s="105">
        <v>0.12121212121212099</v>
      </c>
      <c r="M160" s="104">
        <v>8312.9062149500005</v>
      </c>
      <c r="N160" s="104" t="s">
        <v>441</v>
      </c>
      <c r="O160" s="104" t="s">
        <v>441</v>
      </c>
      <c r="P160" s="104" t="s">
        <v>441</v>
      </c>
      <c r="Q160" s="104">
        <v>0</v>
      </c>
      <c r="R160" s="104">
        <v>0</v>
      </c>
      <c r="S160" s="104">
        <v>0</v>
      </c>
      <c r="T160" s="104">
        <v>0</v>
      </c>
      <c r="U160" s="104">
        <v>0</v>
      </c>
      <c r="V160" s="104">
        <v>0</v>
      </c>
      <c r="W160" s="104"/>
      <c r="X160" s="104">
        <v>0</v>
      </c>
      <c r="Y160" s="104"/>
      <c r="Z160" s="104">
        <v>4659275.0693800002</v>
      </c>
      <c r="AA160" s="105">
        <v>113.29057820299501</v>
      </c>
      <c r="AB160" s="105">
        <v>9.6374378987545653E-2</v>
      </c>
      <c r="AC160" s="105">
        <v>53.725999999999999</v>
      </c>
      <c r="AD160" s="105">
        <v>5.6973842996070108</v>
      </c>
      <c r="AE160" s="105">
        <v>97.938130000000001</v>
      </c>
      <c r="AF160" s="105">
        <v>99.787729999999996</v>
      </c>
      <c r="AG160" s="105">
        <v>0</v>
      </c>
      <c r="AH160" s="105" t="s">
        <v>441</v>
      </c>
      <c r="AI160" s="104">
        <v>3171</v>
      </c>
      <c r="AJ160" s="104">
        <v>60</v>
      </c>
      <c r="AK160" s="106" t="s">
        <v>441</v>
      </c>
      <c r="AL160" s="105">
        <v>5.202</v>
      </c>
      <c r="AM160" s="105">
        <v>2.319351066174858E-2</v>
      </c>
      <c r="AN160" s="105">
        <v>1.3984237039114649E-3</v>
      </c>
      <c r="AO160" s="104">
        <v>0</v>
      </c>
      <c r="AP160" s="104">
        <v>0</v>
      </c>
      <c r="AQ160" s="105">
        <v>0.85499999999999998</v>
      </c>
      <c r="AR160" s="105" t="s">
        <v>441</v>
      </c>
      <c r="AS160" s="105">
        <v>0</v>
      </c>
      <c r="AT160" s="105">
        <v>0</v>
      </c>
      <c r="AU160" s="105">
        <v>0</v>
      </c>
      <c r="AV160" s="105" t="s">
        <v>441</v>
      </c>
      <c r="AW160" s="105">
        <v>2.2620300000000002</v>
      </c>
      <c r="AX160" s="106">
        <v>5.5999999046325701</v>
      </c>
      <c r="AY160" s="106" t="s">
        <v>441</v>
      </c>
      <c r="AZ160" s="104">
        <v>4.8000001907348597</v>
      </c>
      <c r="BA160" s="106">
        <v>0.1</v>
      </c>
      <c r="BB160" s="105">
        <v>0.04</v>
      </c>
      <c r="BC160" s="106" t="s">
        <v>441</v>
      </c>
      <c r="BD160" s="105" t="s">
        <v>441</v>
      </c>
      <c r="BE160" s="104">
        <v>9</v>
      </c>
      <c r="BF160" s="105">
        <v>0.17951578552191699</v>
      </c>
      <c r="BG160" s="105">
        <v>26.120000839233398</v>
      </c>
      <c r="BH160" s="104">
        <v>0</v>
      </c>
      <c r="BI160" s="104">
        <v>0</v>
      </c>
      <c r="BJ160" s="104">
        <v>0</v>
      </c>
      <c r="BK160" s="104">
        <v>0</v>
      </c>
      <c r="BL160" s="104">
        <v>966</v>
      </c>
      <c r="BM160" s="104">
        <v>0</v>
      </c>
      <c r="BN160" s="104">
        <v>116</v>
      </c>
      <c r="BO160" s="106">
        <v>3.4</v>
      </c>
      <c r="BP160" s="106">
        <v>2.6</v>
      </c>
      <c r="BQ160" s="106">
        <v>9.1999999999999993</v>
      </c>
      <c r="BR160" s="105">
        <v>3.65</v>
      </c>
      <c r="BS160" s="105">
        <v>0.80741912126541104</v>
      </c>
      <c r="BT160" s="104">
        <v>50</v>
      </c>
      <c r="BU160" s="106">
        <v>100</v>
      </c>
      <c r="BV160" s="105" t="s">
        <v>441</v>
      </c>
      <c r="BW160" s="105">
        <v>80.5</v>
      </c>
      <c r="BX160" s="105">
        <v>127.99</v>
      </c>
      <c r="BY160" s="104">
        <v>84000</v>
      </c>
      <c r="BZ160" s="106">
        <v>97.938130000000001</v>
      </c>
      <c r="CA160" s="106">
        <v>99.787729999999996</v>
      </c>
      <c r="CB160" s="105">
        <v>24.643000000000001</v>
      </c>
      <c r="CC160" s="104">
        <v>96</v>
      </c>
      <c r="CD160" s="105">
        <v>96</v>
      </c>
      <c r="CE160" s="105">
        <v>97</v>
      </c>
      <c r="CF160" s="105">
        <v>96</v>
      </c>
      <c r="CG160" s="105">
        <v>2172.16040039063</v>
      </c>
      <c r="CH160" s="105">
        <v>6</v>
      </c>
      <c r="CI160" s="105"/>
      <c r="CJ160" s="104">
        <v>34329.296875</v>
      </c>
      <c r="CK160" s="104">
        <v>5447011</v>
      </c>
      <c r="CL160" s="104">
        <v>5424156</v>
      </c>
      <c r="CM160" s="104">
        <v>48088</v>
      </c>
      <c r="CN160" s="104"/>
    </row>
    <row r="161" spans="1:92" x14ac:dyDescent="0.25">
      <c r="A161" s="128" t="s">
        <v>290</v>
      </c>
      <c r="B161" s="107" t="s">
        <v>289</v>
      </c>
      <c r="C161" s="104">
        <v>4204.1292666947365</v>
      </c>
      <c r="D161" s="104">
        <v>0</v>
      </c>
      <c r="E161" s="104">
        <v>8919.3114999999998</v>
      </c>
      <c r="F161" s="104">
        <v>5.8120000000000003</v>
      </c>
      <c r="G161" s="104">
        <v>0</v>
      </c>
      <c r="H161" s="104">
        <v>0</v>
      </c>
      <c r="I161" s="104">
        <v>0</v>
      </c>
      <c r="J161" s="104">
        <v>0</v>
      </c>
      <c r="K161" s="105">
        <v>0</v>
      </c>
      <c r="L161" s="105">
        <v>9.0909090909090898E-2</v>
      </c>
      <c r="M161" s="104">
        <v>260.22295248500001</v>
      </c>
      <c r="N161" s="104" t="s">
        <v>441</v>
      </c>
      <c r="O161" s="104" t="s">
        <v>441</v>
      </c>
      <c r="P161" s="104" t="s">
        <v>441</v>
      </c>
      <c r="Q161" s="104">
        <v>0</v>
      </c>
      <c r="R161" s="104">
        <v>0</v>
      </c>
      <c r="S161" s="104">
        <v>0</v>
      </c>
      <c r="T161" s="104">
        <v>0</v>
      </c>
      <c r="U161" s="104">
        <v>0</v>
      </c>
      <c r="V161" s="104">
        <v>3677.8385238599999</v>
      </c>
      <c r="W161" s="104"/>
      <c r="X161" s="104">
        <v>0</v>
      </c>
      <c r="Y161" s="104"/>
      <c r="Z161" s="104">
        <v>2039018.5850899999</v>
      </c>
      <c r="AA161" s="105">
        <v>102.63985950338169</v>
      </c>
      <c r="AB161" s="105">
        <v>0.54013904210608632</v>
      </c>
      <c r="AC161" s="105">
        <v>54.540999999999997</v>
      </c>
      <c r="AD161" s="105">
        <v>2.4722119000417901</v>
      </c>
      <c r="AE161" s="105">
        <v>99.109560000000002</v>
      </c>
      <c r="AF161" s="105">
        <v>99.535020000000003</v>
      </c>
      <c r="AG161" s="105">
        <v>0</v>
      </c>
      <c r="AH161" s="105" t="s">
        <v>441</v>
      </c>
      <c r="AI161" s="104">
        <v>1202</v>
      </c>
      <c r="AJ161" s="104">
        <v>100</v>
      </c>
      <c r="AK161" s="106">
        <v>3.7</v>
      </c>
      <c r="AL161" s="105">
        <v>4.9489999999999998</v>
      </c>
      <c r="AM161" s="105">
        <v>1.2163039258223155E-3</v>
      </c>
      <c r="AN161" s="105">
        <v>4.7638585857610085E-4</v>
      </c>
      <c r="AO161" s="104">
        <v>0</v>
      </c>
      <c r="AP161" s="104">
        <v>0</v>
      </c>
      <c r="AQ161" s="105">
        <v>0.89600000000000002</v>
      </c>
      <c r="AR161" s="105" t="s">
        <v>441</v>
      </c>
      <c r="AS161" s="105">
        <v>0</v>
      </c>
      <c r="AT161" s="105">
        <v>0</v>
      </c>
      <c r="AU161" s="105">
        <v>0</v>
      </c>
      <c r="AV161" s="105" t="s">
        <v>441</v>
      </c>
      <c r="AW161" s="105">
        <v>0.97941</v>
      </c>
      <c r="AX161" s="106">
        <v>2.0999999046325701</v>
      </c>
      <c r="AY161" s="106" t="s">
        <v>441</v>
      </c>
      <c r="AZ161" s="104">
        <v>5.6999998092651403</v>
      </c>
      <c r="BA161" s="106">
        <v>0.1</v>
      </c>
      <c r="BB161" s="105">
        <v>7.0000000000000007E-2</v>
      </c>
      <c r="BC161" s="106" t="s">
        <v>441</v>
      </c>
      <c r="BD161" s="105" t="s">
        <v>441</v>
      </c>
      <c r="BE161" s="104">
        <v>12</v>
      </c>
      <c r="BF161" s="105">
        <v>5.40855831697317E-2</v>
      </c>
      <c r="BG161" s="105">
        <v>25.590000152587901</v>
      </c>
      <c r="BH161" s="104">
        <v>0</v>
      </c>
      <c r="BI161" s="104">
        <v>0</v>
      </c>
      <c r="BJ161" s="104">
        <v>0</v>
      </c>
      <c r="BK161" s="104">
        <v>0</v>
      </c>
      <c r="BL161" s="104">
        <v>1012</v>
      </c>
      <c r="BM161" s="104">
        <v>0</v>
      </c>
      <c r="BN161" s="104">
        <v>126</v>
      </c>
      <c r="BO161" s="106">
        <v>2.4</v>
      </c>
      <c r="BP161" s="106">
        <v>2.21</v>
      </c>
      <c r="BQ161" s="106">
        <v>9.4</v>
      </c>
      <c r="BR161" s="105">
        <v>4.6500000000000004</v>
      </c>
      <c r="BS161" s="105">
        <v>1.17074394226074</v>
      </c>
      <c r="BT161" s="104">
        <v>60</v>
      </c>
      <c r="BU161" s="106">
        <v>100</v>
      </c>
      <c r="BV161" s="105">
        <v>99.714759826660199</v>
      </c>
      <c r="BW161" s="105">
        <v>75.5</v>
      </c>
      <c r="BX161" s="105">
        <v>114.56</v>
      </c>
      <c r="BY161" s="104">
        <v>36000</v>
      </c>
      <c r="BZ161" s="106">
        <v>99.109560000000002</v>
      </c>
      <c r="CA161" s="106">
        <v>99.535020000000003</v>
      </c>
      <c r="CB161" s="105">
        <v>29.952999999999999</v>
      </c>
      <c r="CC161" s="104">
        <v>93</v>
      </c>
      <c r="CD161" s="105">
        <v>94</v>
      </c>
      <c r="CE161" s="105">
        <v>93</v>
      </c>
      <c r="CF161" s="105">
        <v>50</v>
      </c>
      <c r="CG161" s="105">
        <v>2772.22973632813</v>
      </c>
      <c r="CH161" s="105">
        <v>9</v>
      </c>
      <c r="CI161" s="105"/>
      <c r="CJ161" s="104">
        <v>38674.3515625</v>
      </c>
      <c r="CK161" s="104">
        <v>2067372</v>
      </c>
      <c r="CL161" s="104">
        <v>2039019</v>
      </c>
      <c r="CM161" s="104">
        <v>20140</v>
      </c>
      <c r="CN161" s="104"/>
    </row>
    <row r="162" spans="1:92" x14ac:dyDescent="0.25">
      <c r="A162" s="128" t="s">
        <v>292</v>
      </c>
      <c r="B162" s="107" t="s">
        <v>291</v>
      </c>
      <c r="C162" s="104">
        <v>1069.1984974147369</v>
      </c>
      <c r="D162" s="104">
        <v>929.43561973894737</v>
      </c>
      <c r="E162" s="104" t="s">
        <v>441</v>
      </c>
      <c r="F162" s="104">
        <v>51.87</v>
      </c>
      <c r="G162" s="104">
        <v>3042.3579999999997</v>
      </c>
      <c r="H162" s="104">
        <v>150.95600000000002</v>
      </c>
      <c r="I162" s="104">
        <v>2450.8740000000003</v>
      </c>
      <c r="J162" s="104">
        <v>10</v>
      </c>
      <c r="K162" s="105">
        <v>8.5999999999999993E-2</v>
      </c>
      <c r="L162" s="105">
        <v>0.15151515151515199</v>
      </c>
      <c r="M162" s="104">
        <v>97477.266951199999</v>
      </c>
      <c r="N162" s="104" t="s">
        <v>441</v>
      </c>
      <c r="O162" s="104" t="s">
        <v>441</v>
      </c>
      <c r="P162" s="104" t="s">
        <v>441</v>
      </c>
      <c r="Q162" s="104">
        <v>0</v>
      </c>
      <c r="R162" s="104">
        <v>410947</v>
      </c>
      <c r="S162" s="104">
        <v>0</v>
      </c>
      <c r="T162" s="104">
        <v>410585</v>
      </c>
      <c r="U162" s="104">
        <v>204508</v>
      </c>
      <c r="V162" s="104">
        <v>168716.392789</v>
      </c>
      <c r="W162" s="104"/>
      <c r="X162" s="104">
        <v>396012.74166599999</v>
      </c>
      <c r="Y162" s="104"/>
      <c r="Z162" s="104">
        <v>0</v>
      </c>
      <c r="AA162" s="105">
        <v>23.324687388352984</v>
      </c>
      <c r="AB162" s="105">
        <v>4.5786559391481605</v>
      </c>
      <c r="AC162" s="105">
        <v>23.748999999999999</v>
      </c>
      <c r="AD162" s="105" t="s">
        <v>441</v>
      </c>
      <c r="AE162" s="105">
        <v>33.528350000000003</v>
      </c>
      <c r="AF162" s="105">
        <v>67.775959999999998</v>
      </c>
      <c r="AG162" s="105">
        <v>53.689839999999997</v>
      </c>
      <c r="AH162" s="105">
        <v>35.889670000000002</v>
      </c>
      <c r="AI162" s="104" t="s">
        <v>441</v>
      </c>
      <c r="AJ162" s="104">
        <v>20</v>
      </c>
      <c r="AK162" s="106" t="s">
        <v>441</v>
      </c>
      <c r="AL162" s="105">
        <v>15.22</v>
      </c>
      <c r="AM162" s="105">
        <v>0.11058459669059245</v>
      </c>
      <c r="AN162" s="105">
        <v>2.2321791886400929E-2</v>
      </c>
      <c r="AO162" s="104">
        <v>0</v>
      </c>
      <c r="AP162" s="104">
        <v>0</v>
      </c>
      <c r="AQ162" s="105">
        <v>0.54600000000000004</v>
      </c>
      <c r="AR162" s="105" t="s">
        <v>441</v>
      </c>
      <c r="AS162" s="105">
        <v>1.5773189999999999</v>
      </c>
      <c r="AT162" s="105">
        <v>152.24</v>
      </c>
      <c r="AU162" s="105">
        <v>156.34</v>
      </c>
      <c r="AV162" s="105">
        <v>15.2648811340332</v>
      </c>
      <c r="AW162" s="105">
        <v>1.23312</v>
      </c>
      <c r="AX162" s="106">
        <v>20.600000381469702</v>
      </c>
      <c r="AY162" s="106">
        <v>11.5</v>
      </c>
      <c r="AZ162" s="104">
        <v>76</v>
      </c>
      <c r="BA162" s="106" t="s">
        <v>441</v>
      </c>
      <c r="BB162" s="105" t="s">
        <v>441</v>
      </c>
      <c r="BC162" s="106">
        <v>6</v>
      </c>
      <c r="BD162" s="105">
        <v>170.98</v>
      </c>
      <c r="BE162" s="104">
        <v>530022</v>
      </c>
      <c r="BF162" s="105" t="s">
        <v>441</v>
      </c>
      <c r="BG162" s="105">
        <v>46.099998474121101</v>
      </c>
      <c r="BH162" s="104">
        <v>0</v>
      </c>
      <c r="BI162" s="104">
        <v>1000</v>
      </c>
      <c r="BJ162" s="104">
        <v>0</v>
      </c>
      <c r="BK162" s="104">
        <v>0</v>
      </c>
      <c r="BL162" s="104">
        <v>4</v>
      </c>
      <c r="BM162" s="104">
        <v>0</v>
      </c>
      <c r="BN162" s="104">
        <v>118</v>
      </c>
      <c r="BO162" s="106">
        <v>8.9</v>
      </c>
      <c r="BP162" s="106" t="s">
        <v>441</v>
      </c>
      <c r="BQ162" s="106" t="s">
        <v>441</v>
      </c>
      <c r="BR162" s="105">
        <v>2.35</v>
      </c>
      <c r="BS162" s="105">
        <v>-1.00579798221588</v>
      </c>
      <c r="BT162" s="104">
        <v>44</v>
      </c>
      <c r="BU162" s="106">
        <v>62.895641326904297</v>
      </c>
      <c r="BV162" s="105" t="s">
        <v>441</v>
      </c>
      <c r="BW162" s="105">
        <v>11</v>
      </c>
      <c r="BX162" s="105">
        <v>69.89</v>
      </c>
      <c r="BY162" s="104">
        <v>1000</v>
      </c>
      <c r="BZ162" s="106">
        <v>33.528350000000003</v>
      </c>
      <c r="CA162" s="106">
        <v>67.775959999999998</v>
      </c>
      <c r="CB162" s="105">
        <v>1.9990000000000001</v>
      </c>
      <c r="CC162" s="104">
        <v>84</v>
      </c>
      <c r="CD162" s="105">
        <v>99</v>
      </c>
      <c r="CE162" s="105" t="s">
        <v>441</v>
      </c>
      <c r="CF162" s="105">
        <v>87</v>
      </c>
      <c r="CG162" s="105">
        <v>117.75787353515599</v>
      </c>
      <c r="CH162" s="105">
        <v>114</v>
      </c>
      <c r="CI162" s="105"/>
      <c r="CJ162" s="104">
        <v>2409.41040039063</v>
      </c>
      <c r="CK162" s="104">
        <v>652858</v>
      </c>
      <c r="CL162" s="104">
        <v>583591</v>
      </c>
      <c r="CM162" s="104">
        <v>27990</v>
      </c>
      <c r="CN162" s="104"/>
    </row>
    <row r="163" spans="1:92" x14ac:dyDescent="0.25">
      <c r="A163" s="128" t="s">
        <v>294</v>
      </c>
      <c r="B163" s="107" t="s">
        <v>293</v>
      </c>
      <c r="C163" s="104">
        <v>890.6929000189474</v>
      </c>
      <c r="D163" s="104">
        <v>0</v>
      </c>
      <c r="E163" s="104">
        <v>117452.038</v>
      </c>
      <c r="F163" s="104">
        <v>273.74</v>
      </c>
      <c r="G163" s="104">
        <v>0</v>
      </c>
      <c r="H163" s="104">
        <v>0</v>
      </c>
      <c r="I163" s="104">
        <v>505.03700000000009</v>
      </c>
      <c r="J163" s="104">
        <v>542546</v>
      </c>
      <c r="K163" s="105">
        <v>0.314</v>
      </c>
      <c r="L163" s="105">
        <v>0.48484848484848497</v>
      </c>
      <c r="M163" s="104">
        <v>4491622.3062300002</v>
      </c>
      <c r="N163" s="104">
        <v>0</v>
      </c>
      <c r="O163" s="104">
        <v>0</v>
      </c>
      <c r="P163" s="104">
        <v>0</v>
      </c>
      <c r="Q163" s="104">
        <v>10127877</v>
      </c>
      <c r="R163" s="104">
        <v>489117</v>
      </c>
      <c r="S163" s="104">
        <v>1308840</v>
      </c>
      <c r="T163" s="104">
        <v>9269841</v>
      </c>
      <c r="U163" s="104">
        <v>1296115</v>
      </c>
      <c r="V163" s="104">
        <v>8608908.6276500002</v>
      </c>
      <c r="W163" s="104"/>
      <c r="X163" s="104">
        <v>7998404.1770500001</v>
      </c>
      <c r="Y163" s="104"/>
      <c r="Z163" s="104">
        <v>0</v>
      </c>
      <c r="AA163" s="105">
        <v>23.923476902477127</v>
      </c>
      <c r="AB163" s="105">
        <v>4.129874897118226</v>
      </c>
      <c r="AC163" s="105">
        <v>44.970999999999997</v>
      </c>
      <c r="AD163" s="105" t="s">
        <v>441</v>
      </c>
      <c r="AE163" s="105">
        <v>38.336379999999998</v>
      </c>
      <c r="AF163" s="105">
        <v>52.436190000000003</v>
      </c>
      <c r="AG163" s="105">
        <v>27.527159999999999</v>
      </c>
      <c r="AH163" s="105">
        <v>9.8312500000000007</v>
      </c>
      <c r="AI163" s="104">
        <v>2727</v>
      </c>
      <c r="AJ163" s="104">
        <v>20</v>
      </c>
      <c r="AK163" s="106">
        <v>73.599999999999994</v>
      </c>
      <c r="AL163" s="105">
        <v>17.802</v>
      </c>
      <c r="AM163" s="105">
        <v>0.9761100540458183</v>
      </c>
      <c r="AN163" s="105">
        <v>0.93484134358777959</v>
      </c>
      <c r="AO163" s="104">
        <v>5</v>
      </c>
      <c r="AP163" s="104">
        <v>0</v>
      </c>
      <c r="AQ163" s="105" t="s">
        <v>441</v>
      </c>
      <c r="AR163" s="105" t="s">
        <v>441</v>
      </c>
      <c r="AS163" s="105">
        <v>3122.4340160000002</v>
      </c>
      <c r="AT163" s="105">
        <v>760.99</v>
      </c>
      <c r="AU163" s="105">
        <v>1255.1199999999999</v>
      </c>
      <c r="AV163" s="105">
        <v>25.072710037231399</v>
      </c>
      <c r="AW163" s="105" t="s">
        <v>441</v>
      </c>
      <c r="AX163" s="106">
        <v>127.199996948242</v>
      </c>
      <c r="AY163" s="106">
        <v>23</v>
      </c>
      <c r="AZ163" s="104">
        <v>266</v>
      </c>
      <c r="BA163" s="106">
        <v>0.4</v>
      </c>
      <c r="BB163" s="105">
        <v>0.04</v>
      </c>
      <c r="BC163" s="106">
        <v>33</v>
      </c>
      <c r="BD163" s="105">
        <v>36.749000000000002</v>
      </c>
      <c r="BE163" s="104">
        <v>2532411</v>
      </c>
      <c r="BF163" s="105">
        <v>0.77300000000000002</v>
      </c>
      <c r="BG163" s="105" t="s">
        <v>441</v>
      </c>
      <c r="BH163" s="104">
        <v>13126</v>
      </c>
      <c r="BI163" s="104">
        <v>928000</v>
      </c>
      <c r="BJ163" s="104">
        <v>1500000</v>
      </c>
      <c r="BK163" s="104">
        <v>2648000</v>
      </c>
      <c r="BL163" s="104">
        <v>33102</v>
      </c>
      <c r="BM163" s="104">
        <v>87544</v>
      </c>
      <c r="BN163" s="104">
        <v>94</v>
      </c>
      <c r="BO163" s="106">
        <v>20.6</v>
      </c>
      <c r="BP163" s="106" t="s">
        <v>441</v>
      </c>
      <c r="BQ163" s="106" t="s">
        <v>441</v>
      </c>
      <c r="BR163" s="105" t="s">
        <v>441</v>
      </c>
      <c r="BS163" s="105">
        <v>-2.21349000930786</v>
      </c>
      <c r="BT163" s="104">
        <v>10</v>
      </c>
      <c r="BU163" s="106">
        <v>32.9465141296387</v>
      </c>
      <c r="BV163" s="105" t="s">
        <v>441</v>
      </c>
      <c r="BW163" s="105">
        <v>1.9</v>
      </c>
      <c r="BX163" s="105">
        <v>58.12</v>
      </c>
      <c r="BY163" s="104">
        <v>190000</v>
      </c>
      <c r="BZ163" s="106">
        <v>38.336379999999998</v>
      </c>
      <c r="CA163" s="106">
        <v>52.436190000000003</v>
      </c>
      <c r="CB163" s="105">
        <v>0.22900000000000001</v>
      </c>
      <c r="CC163" s="104">
        <v>46</v>
      </c>
      <c r="CD163" s="105">
        <v>42</v>
      </c>
      <c r="CE163" s="105" t="s">
        <v>441</v>
      </c>
      <c r="CF163" s="105" t="s">
        <v>441</v>
      </c>
      <c r="CG163" s="105" t="s">
        <v>441</v>
      </c>
      <c r="CH163" s="106">
        <v>732</v>
      </c>
      <c r="CI163" s="105"/>
      <c r="CJ163" s="104">
        <v>400</v>
      </c>
      <c r="CK163" s="104">
        <v>15008154</v>
      </c>
      <c r="CL163" s="104">
        <v>10794026</v>
      </c>
      <c r="CM163" s="104">
        <v>627340</v>
      </c>
      <c r="CN163" s="104"/>
    </row>
    <row r="164" spans="1:92" x14ac:dyDescent="0.25">
      <c r="A164" s="128" t="s">
        <v>296</v>
      </c>
      <c r="B164" s="107" t="s">
        <v>295</v>
      </c>
      <c r="C164" s="104">
        <v>2062.1192220147368</v>
      </c>
      <c r="D164" s="104">
        <v>0</v>
      </c>
      <c r="E164" s="104">
        <v>94026.545500000007</v>
      </c>
      <c r="F164" s="104">
        <v>15.678000000000001</v>
      </c>
      <c r="G164" s="104">
        <v>1393.2055</v>
      </c>
      <c r="H164" s="104">
        <v>0</v>
      </c>
      <c r="I164" s="104">
        <v>0</v>
      </c>
      <c r="J164" s="104">
        <v>576285</v>
      </c>
      <c r="K164" s="105">
        <v>0.2</v>
      </c>
      <c r="L164" s="105">
        <v>0.30303030303030298</v>
      </c>
      <c r="M164" s="104">
        <v>44310740.265199997</v>
      </c>
      <c r="N164" s="104">
        <v>0</v>
      </c>
      <c r="O164" s="104">
        <v>0</v>
      </c>
      <c r="P164" s="104">
        <v>17363.183800999999</v>
      </c>
      <c r="Q164" s="104">
        <v>17293125</v>
      </c>
      <c r="R164" s="104">
        <v>238322</v>
      </c>
      <c r="S164" s="104">
        <v>11070839</v>
      </c>
      <c r="T164" s="104">
        <v>6132281</v>
      </c>
      <c r="U164" s="104">
        <v>1023942</v>
      </c>
      <c r="V164" s="104">
        <v>24081220.4012</v>
      </c>
      <c r="W164" s="104"/>
      <c r="X164" s="104">
        <v>1147350.73083</v>
      </c>
      <c r="Y164" s="104"/>
      <c r="Z164" s="104">
        <v>18220555.170600001</v>
      </c>
      <c r="AA164" s="105">
        <v>47.630119776768417</v>
      </c>
      <c r="AB164" s="105">
        <v>2.1216655491676231</v>
      </c>
      <c r="AC164" s="105">
        <v>66.355000000000004</v>
      </c>
      <c r="AD164" s="105">
        <v>6.6282077478269006</v>
      </c>
      <c r="AE164" s="105">
        <v>75.747100000000003</v>
      </c>
      <c r="AF164" s="105">
        <v>92.678700000000006</v>
      </c>
      <c r="AG164" s="105">
        <v>1.44546</v>
      </c>
      <c r="AH164" s="105">
        <v>43.992570000000001</v>
      </c>
      <c r="AI164" s="104">
        <v>4451</v>
      </c>
      <c r="AJ164" s="104">
        <v>80</v>
      </c>
      <c r="AK164" s="106">
        <v>26.3</v>
      </c>
      <c r="AL164" s="105">
        <v>9.8800000000000008</v>
      </c>
      <c r="AM164" s="105">
        <v>0.87499843588071902</v>
      </c>
      <c r="AN164" s="105">
        <v>0.74397783263503292</v>
      </c>
      <c r="AO164" s="104">
        <v>0</v>
      </c>
      <c r="AP164" s="104">
        <v>0</v>
      </c>
      <c r="AQ164" s="105">
        <v>0.69899999999999995</v>
      </c>
      <c r="AR164" s="105">
        <v>2.3051897063851402E-2</v>
      </c>
      <c r="AS164" s="105">
        <v>2.6020470000000002</v>
      </c>
      <c r="AT164" s="105">
        <v>973.01</v>
      </c>
      <c r="AU164" s="105">
        <v>777.71</v>
      </c>
      <c r="AV164" s="105">
        <v>0.29974463582038902</v>
      </c>
      <c r="AW164" s="105">
        <v>0.25030000000000002</v>
      </c>
      <c r="AX164" s="106">
        <v>37.099998474121101</v>
      </c>
      <c r="AY164" s="106">
        <v>5.9000000953674299</v>
      </c>
      <c r="AZ164" s="104">
        <v>567</v>
      </c>
      <c r="BA164" s="106">
        <v>18.899999999999999</v>
      </c>
      <c r="BB164" s="105">
        <v>9.59</v>
      </c>
      <c r="BC164" s="106">
        <v>2</v>
      </c>
      <c r="BD164" s="105">
        <v>3.97</v>
      </c>
      <c r="BE164" s="104">
        <v>19334622</v>
      </c>
      <c r="BF164" s="105">
        <v>0.38939393686291002</v>
      </c>
      <c r="BG164" s="105">
        <v>63.380001068115199</v>
      </c>
      <c r="BH164" s="104">
        <v>13136</v>
      </c>
      <c r="BI164" s="104">
        <v>0</v>
      </c>
      <c r="BJ164" s="104">
        <v>1000</v>
      </c>
      <c r="BK164" s="104">
        <v>0</v>
      </c>
      <c r="BL164" s="104">
        <v>306705</v>
      </c>
      <c r="BM164" s="104">
        <v>0</v>
      </c>
      <c r="BN164" s="104">
        <v>125</v>
      </c>
      <c r="BO164" s="106">
        <v>6.2</v>
      </c>
      <c r="BP164" s="106">
        <v>3.04</v>
      </c>
      <c r="BQ164" s="106">
        <v>6.2</v>
      </c>
      <c r="BR164" s="105">
        <v>3.45</v>
      </c>
      <c r="BS164" s="105">
        <v>0.27847310900688199</v>
      </c>
      <c r="BT164" s="104">
        <v>43</v>
      </c>
      <c r="BU164" s="106">
        <v>84.400001525878906</v>
      </c>
      <c r="BV164" s="105">
        <v>94.597938537597699</v>
      </c>
      <c r="BW164" s="105">
        <v>54</v>
      </c>
      <c r="BX164" s="105">
        <v>142.38</v>
      </c>
      <c r="BY164" s="104">
        <v>300000</v>
      </c>
      <c r="BZ164" s="106">
        <v>75.747100000000003</v>
      </c>
      <c r="CA164" s="106">
        <v>92.678700000000006</v>
      </c>
      <c r="CB164" s="105">
        <v>9.1010000000000009</v>
      </c>
      <c r="CC164" s="104">
        <v>60</v>
      </c>
      <c r="CD164" s="105">
        <v>66</v>
      </c>
      <c r="CE164" s="105">
        <v>70</v>
      </c>
      <c r="CF164" s="105">
        <v>69</v>
      </c>
      <c r="CG164" s="105">
        <v>1071.34704589844</v>
      </c>
      <c r="CH164" s="105">
        <v>138</v>
      </c>
      <c r="CI164" s="105"/>
      <c r="CJ164" s="104">
        <v>13661.3720703125</v>
      </c>
      <c r="CK164" s="104">
        <v>57779624</v>
      </c>
      <c r="CL164" s="104">
        <v>54512273</v>
      </c>
      <c r="CM164" s="104">
        <v>1213090</v>
      </c>
      <c r="CN164" s="104"/>
    </row>
    <row r="165" spans="1:92" x14ac:dyDescent="0.25">
      <c r="A165" s="128" t="s">
        <v>299</v>
      </c>
      <c r="B165" s="107" t="s">
        <v>298</v>
      </c>
      <c r="C165" s="104">
        <v>5362.4674531578949</v>
      </c>
      <c r="D165" s="104">
        <v>0</v>
      </c>
      <c r="E165" s="104">
        <v>118139.95850000001</v>
      </c>
      <c r="F165" s="104">
        <v>0</v>
      </c>
      <c r="G165" s="104">
        <v>0</v>
      </c>
      <c r="H165" s="104">
        <v>0</v>
      </c>
      <c r="I165" s="104">
        <v>0</v>
      </c>
      <c r="J165" s="104">
        <v>225714</v>
      </c>
      <c r="K165" s="105">
        <v>5.7000000000000002E-2</v>
      </c>
      <c r="L165" s="105">
        <v>6.0606060606060601E-2</v>
      </c>
      <c r="M165" s="104">
        <v>5063351.3255799999</v>
      </c>
      <c r="N165" s="104">
        <v>234117.569479</v>
      </c>
      <c r="O165" s="104">
        <v>0</v>
      </c>
      <c r="P165" s="104">
        <v>513863.75959899998</v>
      </c>
      <c r="Q165" s="104">
        <v>4839085</v>
      </c>
      <c r="R165" s="104">
        <v>7412352</v>
      </c>
      <c r="S165" s="104">
        <v>20873</v>
      </c>
      <c r="T165" s="104">
        <v>12230564</v>
      </c>
      <c r="U165" s="104">
        <v>2285674</v>
      </c>
      <c r="V165" s="104">
        <v>12238915.2914</v>
      </c>
      <c r="W165" s="104"/>
      <c r="X165" s="104">
        <v>8125044.8746600002</v>
      </c>
      <c r="Y165" s="104"/>
      <c r="Z165" s="104">
        <v>0</v>
      </c>
      <c r="AA165" s="212">
        <f>CK165/CM165</f>
        <v>17.034651552234962</v>
      </c>
      <c r="AB165" s="105">
        <v>1.9763657853535972</v>
      </c>
      <c r="AC165" s="105">
        <v>19.614999999999998</v>
      </c>
      <c r="AD165" s="105">
        <v>5.9479727880002997</v>
      </c>
      <c r="AE165" s="105">
        <v>11.321680000000001</v>
      </c>
      <c r="AF165" s="105">
        <v>40.676009999999998</v>
      </c>
      <c r="AG165" s="105">
        <v>62.815869999999997</v>
      </c>
      <c r="AH165" s="105" t="s">
        <v>441</v>
      </c>
      <c r="AI165" s="104">
        <v>2872</v>
      </c>
      <c r="AJ165" s="104">
        <v>20</v>
      </c>
      <c r="AK165" s="106">
        <v>97.3</v>
      </c>
      <c r="AL165" s="105">
        <v>15.348000000000001</v>
      </c>
      <c r="AM165" s="105">
        <v>0.99307084549834179</v>
      </c>
      <c r="AN165" s="105">
        <v>0.96286229116717414</v>
      </c>
      <c r="AO165" s="104">
        <v>4</v>
      </c>
      <c r="AP165" s="104">
        <v>4</v>
      </c>
      <c r="AQ165" s="105">
        <v>0.38800000000000001</v>
      </c>
      <c r="AR165" s="105">
        <v>0.55126640000000005</v>
      </c>
      <c r="AS165" s="105">
        <v>3693.5641540000001</v>
      </c>
      <c r="AT165" s="105">
        <v>1268.3800000000001</v>
      </c>
      <c r="AU165" s="105">
        <v>1694.48</v>
      </c>
      <c r="AV165" s="105" t="s">
        <v>441</v>
      </c>
      <c r="AW165" s="105">
        <v>37.291910000000001</v>
      </c>
      <c r="AX165" s="106">
        <v>96.400001525878906</v>
      </c>
      <c r="AY165" s="106">
        <v>27.600000381469702</v>
      </c>
      <c r="AZ165" s="104">
        <v>146</v>
      </c>
      <c r="BA165" s="106">
        <v>2.7</v>
      </c>
      <c r="BB165" s="105">
        <v>2.0099999999999998</v>
      </c>
      <c r="BC165" s="106">
        <v>55</v>
      </c>
      <c r="BD165" s="105">
        <v>141.678</v>
      </c>
      <c r="BE165" s="104">
        <v>9500223</v>
      </c>
      <c r="BF165" s="105" t="s">
        <v>441</v>
      </c>
      <c r="BG165" s="105" t="s">
        <v>441</v>
      </c>
      <c r="BH165" s="104">
        <v>0</v>
      </c>
      <c r="BI165" s="104">
        <v>0</v>
      </c>
      <c r="BJ165" s="104">
        <v>65352</v>
      </c>
      <c r="BK165" s="104">
        <v>1869000</v>
      </c>
      <c r="BL165" s="104">
        <v>294778</v>
      </c>
      <c r="BM165" s="104">
        <v>136155</v>
      </c>
      <c r="BN165" s="104">
        <v>94</v>
      </c>
      <c r="BO165" s="106">
        <v>30.9</v>
      </c>
      <c r="BP165" s="106" t="s">
        <v>441</v>
      </c>
      <c r="BQ165" s="106" t="s">
        <v>441</v>
      </c>
      <c r="BR165" s="105" t="s">
        <v>441</v>
      </c>
      <c r="BS165" s="105">
        <v>-2.4783968925476101</v>
      </c>
      <c r="BT165" s="104">
        <v>13</v>
      </c>
      <c r="BU165" s="106">
        <v>25.3820705413818</v>
      </c>
      <c r="BV165" s="105">
        <v>31.976249694824201</v>
      </c>
      <c r="BW165" s="105">
        <v>6.7</v>
      </c>
      <c r="BX165" s="105">
        <v>21.55</v>
      </c>
      <c r="BY165" s="104">
        <v>39000</v>
      </c>
      <c r="BZ165" s="106">
        <v>11.321680000000001</v>
      </c>
      <c r="CA165" s="106">
        <v>40.676009999999998</v>
      </c>
      <c r="CB165" s="105" t="s">
        <v>441</v>
      </c>
      <c r="CC165" s="104">
        <v>20</v>
      </c>
      <c r="CD165" s="105">
        <v>26</v>
      </c>
      <c r="CE165" s="105" t="s">
        <v>441</v>
      </c>
      <c r="CF165" s="105" t="s">
        <v>441</v>
      </c>
      <c r="CG165" s="105">
        <v>71.165435791015597</v>
      </c>
      <c r="CH165" s="105">
        <v>789</v>
      </c>
      <c r="CI165" s="105"/>
      <c r="CJ165" s="104">
        <v>1925.20324707031</v>
      </c>
      <c r="CK165" s="104">
        <v>10975920</v>
      </c>
      <c r="CL165" s="104">
        <v>12271544</v>
      </c>
      <c r="CM165" s="104">
        <v>644329</v>
      </c>
      <c r="CN165" s="104"/>
    </row>
    <row r="166" spans="1:92" x14ac:dyDescent="0.25">
      <c r="A166" s="128" t="s">
        <v>301</v>
      </c>
      <c r="B166" s="107" t="s">
        <v>300</v>
      </c>
      <c r="C166" s="104">
        <v>16889.926963178947</v>
      </c>
      <c r="D166" s="104">
        <v>0</v>
      </c>
      <c r="E166" s="104">
        <v>118408.2055</v>
      </c>
      <c r="F166" s="104">
        <v>191.006</v>
      </c>
      <c r="G166" s="104">
        <v>0</v>
      </c>
      <c r="H166" s="104">
        <v>0</v>
      </c>
      <c r="I166" s="104">
        <v>0</v>
      </c>
      <c r="J166" s="104">
        <v>171428</v>
      </c>
      <c r="K166" s="105">
        <v>5.7000000000000002E-2</v>
      </c>
      <c r="L166" s="105">
        <v>0.12121212121212099</v>
      </c>
      <c r="M166" s="104">
        <v>0</v>
      </c>
      <c r="N166" s="104" t="s">
        <v>441</v>
      </c>
      <c r="O166" s="104" t="s">
        <v>441</v>
      </c>
      <c r="P166" s="104" t="s">
        <v>441</v>
      </c>
      <c r="Q166" s="104">
        <v>0</v>
      </c>
      <c r="R166" s="104">
        <v>0</v>
      </c>
      <c r="S166" s="104">
        <v>0</v>
      </c>
      <c r="T166" s="104">
        <v>0</v>
      </c>
      <c r="U166" s="104">
        <v>58747</v>
      </c>
      <c r="V166" s="104">
        <v>7580690.6853799997</v>
      </c>
      <c r="W166" s="104"/>
      <c r="X166" s="104">
        <v>1227933.89928</v>
      </c>
      <c r="Y166" s="104"/>
      <c r="Z166" s="104">
        <v>15867213.353700001</v>
      </c>
      <c r="AA166" s="105">
        <v>93.529058261587181</v>
      </c>
      <c r="AB166" s="105">
        <v>0.58021688320561415</v>
      </c>
      <c r="AC166" s="105">
        <v>80.320999999999998</v>
      </c>
      <c r="AD166" s="105">
        <v>7.8455356805224401</v>
      </c>
      <c r="AE166" s="105">
        <v>99.904229999999998</v>
      </c>
      <c r="AF166" s="105">
        <v>99.926280000000006</v>
      </c>
      <c r="AG166" s="105">
        <v>0</v>
      </c>
      <c r="AH166" s="105" t="s">
        <v>441</v>
      </c>
      <c r="AI166" s="104">
        <v>53636</v>
      </c>
      <c r="AJ166" s="104">
        <v>80</v>
      </c>
      <c r="AK166" s="106">
        <v>7.8</v>
      </c>
      <c r="AL166" s="105">
        <v>4.3140000000000001</v>
      </c>
      <c r="AM166" s="105">
        <v>5.6233079696620072E-2</v>
      </c>
      <c r="AN166" s="105">
        <v>3.0495533167270803E-2</v>
      </c>
      <c r="AO166" s="104">
        <v>0</v>
      </c>
      <c r="AP166" s="104">
        <v>0</v>
      </c>
      <c r="AQ166" s="105">
        <v>0.89100000000000001</v>
      </c>
      <c r="AR166" s="105" t="s">
        <v>441</v>
      </c>
      <c r="AS166" s="105">
        <v>-4.6837999999999998E-2</v>
      </c>
      <c r="AT166" s="105">
        <v>0</v>
      </c>
      <c r="AU166" s="105">
        <v>0</v>
      </c>
      <c r="AV166" s="105" t="s">
        <v>441</v>
      </c>
      <c r="AW166" s="105">
        <v>0.22906000000000001</v>
      </c>
      <c r="AX166" s="106">
        <v>3.0999999046325701</v>
      </c>
      <c r="AY166" s="106" t="s">
        <v>441</v>
      </c>
      <c r="AZ166" s="104">
        <v>10</v>
      </c>
      <c r="BA166" s="106">
        <v>0.4</v>
      </c>
      <c r="BB166" s="105">
        <v>0.18</v>
      </c>
      <c r="BC166" s="106" t="s">
        <v>441</v>
      </c>
      <c r="BD166" s="105" t="s">
        <v>441</v>
      </c>
      <c r="BE166" s="104">
        <v>316</v>
      </c>
      <c r="BF166" s="105">
        <v>8.0086993412838606E-2</v>
      </c>
      <c r="BG166" s="105">
        <v>35.889999389648402</v>
      </c>
      <c r="BH166" s="104">
        <v>1500</v>
      </c>
      <c r="BI166" s="104">
        <v>0</v>
      </c>
      <c r="BJ166" s="104">
        <v>320</v>
      </c>
      <c r="BK166" s="104">
        <v>0</v>
      </c>
      <c r="BL166" s="104">
        <v>99142</v>
      </c>
      <c r="BM166" s="104">
        <v>0</v>
      </c>
      <c r="BN166" s="104">
        <v>130</v>
      </c>
      <c r="BO166" s="106">
        <v>2.4</v>
      </c>
      <c r="BP166" s="106">
        <v>2.0099999999999998</v>
      </c>
      <c r="BQ166" s="106">
        <v>8.4</v>
      </c>
      <c r="BR166" s="105">
        <v>4.1333333333333337</v>
      </c>
      <c r="BS166" s="105">
        <v>1.03405094146729</v>
      </c>
      <c r="BT166" s="104">
        <v>58</v>
      </c>
      <c r="BU166" s="106">
        <v>100</v>
      </c>
      <c r="BV166" s="105">
        <v>98.250511169433594</v>
      </c>
      <c r="BW166" s="105">
        <v>80.599999999999994</v>
      </c>
      <c r="BX166" s="105">
        <v>109.74</v>
      </c>
      <c r="BY166" s="104">
        <v>720000</v>
      </c>
      <c r="BZ166" s="106">
        <v>99.904229999999998</v>
      </c>
      <c r="CA166" s="106">
        <v>99.926280000000006</v>
      </c>
      <c r="CB166" s="105">
        <v>40.691000000000003</v>
      </c>
      <c r="CC166" s="104">
        <v>96</v>
      </c>
      <c r="CD166" s="105">
        <v>97</v>
      </c>
      <c r="CE166" s="105">
        <v>95</v>
      </c>
      <c r="CF166" s="105" t="s">
        <v>441</v>
      </c>
      <c r="CG166" s="105">
        <v>3259.802734375</v>
      </c>
      <c r="CH166" s="105">
        <v>5</v>
      </c>
      <c r="CI166" s="105"/>
      <c r="CJ166" s="104">
        <v>40854.58203125</v>
      </c>
      <c r="CK166" s="104">
        <v>46723748</v>
      </c>
      <c r="CL166" s="104">
        <v>46113870</v>
      </c>
      <c r="CM166" s="104">
        <v>498800</v>
      </c>
      <c r="CN166" s="104"/>
    </row>
    <row r="167" spans="1:92" x14ac:dyDescent="0.25">
      <c r="A167" s="128" t="s">
        <v>303</v>
      </c>
      <c r="B167" s="107" t="s">
        <v>302</v>
      </c>
      <c r="C167" s="104">
        <v>0</v>
      </c>
      <c r="D167" s="104">
        <v>0</v>
      </c>
      <c r="E167" s="104">
        <v>117807.747</v>
      </c>
      <c r="F167" s="104">
        <v>644.41999999999996</v>
      </c>
      <c r="G167" s="104">
        <v>38089.501499999998</v>
      </c>
      <c r="H167" s="104">
        <v>0</v>
      </c>
      <c r="I167" s="104">
        <v>27459.300999999999</v>
      </c>
      <c r="J167" s="104">
        <v>243028</v>
      </c>
      <c r="K167" s="105">
        <v>0.17100000000000001</v>
      </c>
      <c r="L167" s="105">
        <v>0</v>
      </c>
      <c r="M167" s="104">
        <v>5391903.2847100003</v>
      </c>
      <c r="N167" s="104" t="s">
        <v>441</v>
      </c>
      <c r="O167" s="104" t="s">
        <v>441</v>
      </c>
      <c r="P167" s="104" t="s">
        <v>441</v>
      </c>
      <c r="Q167" s="104">
        <v>8462255</v>
      </c>
      <c r="R167" s="104">
        <v>3502811</v>
      </c>
      <c r="S167" s="104">
        <v>10215279</v>
      </c>
      <c r="T167" s="104">
        <v>0</v>
      </c>
      <c r="U167" s="104">
        <v>14961863</v>
      </c>
      <c r="V167" s="104">
        <v>18579745.6723</v>
      </c>
      <c r="W167" s="104"/>
      <c r="X167" s="104">
        <v>19429962.743999999</v>
      </c>
      <c r="Y167" s="104"/>
      <c r="Z167" s="104">
        <v>10793329.7919</v>
      </c>
      <c r="AA167" s="105">
        <v>345.55892202200607</v>
      </c>
      <c r="AB167" s="105">
        <v>1.5475740945304033</v>
      </c>
      <c r="AC167" s="105">
        <v>18.475999999999999</v>
      </c>
      <c r="AD167" s="105" t="s">
        <v>441</v>
      </c>
      <c r="AE167" s="105">
        <v>95.781729999999996</v>
      </c>
      <c r="AF167" s="105">
        <v>89.416290000000004</v>
      </c>
      <c r="AG167" s="105">
        <v>0.55947000000000002</v>
      </c>
      <c r="AH167" s="105" t="s">
        <v>441</v>
      </c>
      <c r="AI167" s="104">
        <v>3700</v>
      </c>
      <c r="AJ167" s="104">
        <v>20</v>
      </c>
      <c r="AK167" s="106" t="s">
        <v>441</v>
      </c>
      <c r="AL167" s="105">
        <v>7.867</v>
      </c>
      <c r="AM167" s="105">
        <v>0.25914202478175019</v>
      </c>
      <c r="AN167" s="105">
        <v>0.11685347064713808</v>
      </c>
      <c r="AO167" s="104">
        <v>0</v>
      </c>
      <c r="AP167" s="104">
        <v>0</v>
      </c>
      <c r="AQ167" s="105">
        <v>0.77</v>
      </c>
      <c r="AR167" s="105" t="s">
        <v>441</v>
      </c>
      <c r="AS167" s="105">
        <v>19.056294000000001</v>
      </c>
      <c r="AT167" s="105">
        <v>83.37</v>
      </c>
      <c r="AU167" s="105">
        <v>107.65</v>
      </c>
      <c r="AV167" s="105">
        <v>0.34934085607528698</v>
      </c>
      <c r="AW167" s="105">
        <v>8.2309099999999997</v>
      </c>
      <c r="AX167" s="106">
        <v>8.8000001907348597</v>
      </c>
      <c r="AY167" s="106">
        <v>20.5</v>
      </c>
      <c r="AZ167" s="104">
        <v>64</v>
      </c>
      <c r="BA167" s="106">
        <v>0.1</v>
      </c>
      <c r="BB167" s="105">
        <v>0.02</v>
      </c>
      <c r="BC167" s="106">
        <v>0</v>
      </c>
      <c r="BD167" s="105">
        <v>0</v>
      </c>
      <c r="BE167" s="104">
        <v>187588</v>
      </c>
      <c r="BF167" s="105">
        <v>0.353546940199361</v>
      </c>
      <c r="BG167" s="105">
        <v>39.799999237060497</v>
      </c>
      <c r="BH167" s="104">
        <v>1208921</v>
      </c>
      <c r="BI167" s="104">
        <v>303712</v>
      </c>
      <c r="BJ167" s="104">
        <v>0</v>
      </c>
      <c r="BK167" s="104">
        <v>37000</v>
      </c>
      <c r="BL167" s="104">
        <v>1542</v>
      </c>
      <c r="BM167" s="104">
        <v>1421</v>
      </c>
      <c r="BN167" s="104">
        <v>115</v>
      </c>
      <c r="BO167" s="106">
        <v>9</v>
      </c>
      <c r="BP167" s="106">
        <v>6.88</v>
      </c>
      <c r="BQ167" s="106">
        <v>8.3000000000000007</v>
      </c>
      <c r="BR167" s="105">
        <v>3.55</v>
      </c>
      <c r="BS167" s="105">
        <v>-0.15110209584236101</v>
      </c>
      <c r="BT167" s="104">
        <v>38</v>
      </c>
      <c r="BU167" s="106">
        <v>97.544975280761705</v>
      </c>
      <c r="BV167" s="105">
        <v>91.895751953125</v>
      </c>
      <c r="BW167" s="105">
        <v>32.1</v>
      </c>
      <c r="BX167" s="105">
        <v>118.49</v>
      </c>
      <c r="BY167" s="104">
        <v>26000</v>
      </c>
      <c r="BZ167" s="106">
        <v>95.781729999999996</v>
      </c>
      <c r="CA167" s="106">
        <v>89.416290000000004</v>
      </c>
      <c r="CB167" s="105">
        <v>9.58</v>
      </c>
      <c r="CC167" s="104">
        <v>99</v>
      </c>
      <c r="CD167" s="105">
        <v>99</v>
      </c>
      <c r="CE167" s="105">
        <v>99</v>
      </c>
      <c r="CF167" s="105" t="s">
        <v>441</v>
      </c>
      <c r="CG167" s="105">
        <v>491.49337768554699</v>
      </c>
      <c r="CH167" s="105">
        <v>30</v>
      </c>
      <c r="CI167" s="105"/>
      <c r="CJ167" s="104">
        <v>13449.90234375</v>
      </c>
      <c r="CK167" s="104">
        <v>21670000</v>
      </c>
      <c r="CL167" s="104">
        <v>20715006</v>
      </c>
      <c r="CM167" s="104">
        <v>62710</v>
      </c>
      <c r="CN167" s="104"/>
    </row>
    <row r="168" spans="1:92" x14ac:dyDescent="0.25">
      <c r="A168" s="128" t="s">
        <v>305</v>
      </c>
      <c r="B168" s="107" t="s">
        <v>304</v>
      </c>
      <c r="C168" s="104">
        <v>0</v>
      </c>
      <c r="D168" s="104">
        <v>0</v>
      </c>
      <c r="E168" s="104">
        <v>384799.3980000001</v>
      </c>
      <c r="F168" s="104">
        <v>0</v>
      </c>
      <c r="G168" s="104">
        <v>0</v>
      </c>
      <c r="H168" s="104">
        <v>0</v>
      </c>
      <c r="I168" s="104">
        <v>0</v>
      </c>
      <c r="J168" s="104">
        <v>537428</v>
      </c>
      <c r="K168" s="105">
        <v>0.2</v>
      </c>
      <c r="L168" s="105">
        <v>0.18181818181818199</v>
      </c>
      <c r="M168" s="104">
        <v>25732164.607099999</v>
      </c>
      <c r="N168" s="104">
        <v>0</v>
      </c>
      <c r="O168" s="104">
        <v>0</v>
      </c>
      <c r="P168" s="104">
        <v>0</v>
      </c>
      <c r="Q168" s="104">
        <v>39921336</v>
      </c>
      <c r="R168" s="104">
        <v>230472</v>
      </c>
      <c r="S168" s="104">
        <v>6056642</v>
      </c>
      <c r="T168" s="104">
        <v>34095166</v>
      </c>
      <c r="U168" s="104">
        <v>11267410</v>
      </c>
      <c r="V168" s="104">
        <v>38253170.979800001</v>
      </c>
      <c r="W168" s="104"/>
      <c r="X168" s="104">
        <v>13019550.972899999</v>
      </c>
      <c r="Y168" s="104"/>
      <c r="Z168" s="104">
        <v>0</v>
      </c>
      <c r="AA168" s="212">
        <f>CK168/CM168</f>
        <v>17.593237373737374</v>
      </c>
      <c r="AB168" s="105">
        <v>3.1805390888354435</v>
      </c>
      <c r="AC168" s="105">
        <v>34.642000000000003</v>
      </c>
      <c r="AD168" s="105">
        <v>5.5903759281281404</v>
      </c>
      <c r="AE168" s="105">
        <v>36.575029999999998</v>
      </c>
      <c r="AF168" s="105">
        <v>60.267090000000003</v>
      </c>
      <c r="AG168" s="105">
        <v>24.312619999999999</v>
      </c>
      <c r="AH168" s="105">
        <v>23.437360000000002</v>
      </c>
      <c r="AI168" s="104">
        <v>12008</v>
      </c>
      <c r="AJ168" s="104">
        <v>80</v>
      </c>
      <c r="AK168" s="106">
        <v>93.6</v>
      </c>
      <c r="AL168" s="105">
        <v>14.589</v>
      </c>
      <c r="AM168" s="105">
        <v>0.97639356469264638</v>
      </c>
      <c r="AN168" s="105">
        <v>0.92543145901634583</v>
      </c>
      <c r="AO168" s="104">
        <v>0</v>
      </c>
      <c r="AP168" s="104">
        <v>5</v>
      </c>
      <c r="AQ168" s="105">
        <v>0.502</v>
      </c>
      <c r="AR168" s="105">
        <v>0.28958929999999999</v>
      </c>
      <c r="AS168" s="105">
        <v>1468.4952060000001</v>
      </c>
      <c r="AT168" s="105">
        <v>497.8</v>
      </c>
      <c r="AU168" s="105">
        <v>370.5</v>
      </c>
      <c r="AV168" s="105">
        <v>0.78259402513503995</v>
      </c>
      <c r="AW168" s="105">
        <v>0.18124000000000001</v>
      </c>
      <c r="AX168" s="106">
        <v>63.200000762939503</v>
      </c>
      <c r="AY168" s="106">
        <v>33</v>
      </c>
      <c r="AZ168" s="104">
        <v>77</v>
      </c>
      <c r="BA168" s="106">
        <v>0.2</v>
      </c>
      <c r="BB168" s="105">
        <v>0.22</v>
      </c>
      <c r="BC168" s="106">
        <v>16</v>
      </c>
      <c r="BD168" s="105">
        <v>37.448</v>
      </c>
      <c r="BE168" s="104">
        <v>11031353</v>
      </c>
      <c r="BF168" s="105">
        <v>0.564016653561494</v>
      </c>
      <c r="BG168" s="105">
        <v>35.389999389648402</v>
      </c>
      <c r="BH168" s="104">
        <v>86409</v>
      </c>
      <c r="BI168" s="104">
        <v>127476</v>
      </c>
      <c r="BJ168" s="104">
        <v>6198</v>
      </c>
      <c r="BK168" s="104">
        <v>2072000</v>
      </c>
      <c r="BL168" s="104">
        <v>1104730</v>
      </c>
      <c r="BM168" s="104">
        <v>1805</v>
      </c>
      <c r="BN168" s="104">
        <v>111</v>
      </c>
      <c r="BO168" s="106">
        <v>20.100000000000001</v>
      </c>
      <c r="BP168" s="106" t="s">
        <v>441</v>
      </c>
      <c r="BQ168" s="106" t="s">
        <v>441</v>
      </c>
      <c r="BR168" s="105">
        <v>3.0533333333333332</v>
      </c>
      <c r="BS168" s="105">
        <v>-1.4149370193481401</v>
      </c>
      <c r="BT168" s="104">
        <v>16</v>
      </c>
      <c r="BU168" s="106">
        <v>56.451549530029297</v>
      </c>
      <c r="BV168" s="105">
        <v>58.601318359375</v>
      </c>
      <c r="BW168" s="105">
        <v>28</v>
      </c>
      <c r="BX168" s="105">
        <v>68.63</v>
      </c>
      <c r="BY168" s="104">
        <v>50000</v>
      </c>
      <c r="BZ168" s="106">
        <v>36.575029999999998</v>
      </c>
      <c r="CA168" s="106">
        <v>60.267090000000003</v>
      </c>
      <c r="CB168" s="105">
        <v>4.0999999999999996</v>
      </c>
      <c r="CC168" s="104">
        <v>90</v>
      </c>
      <c r="CD168" s="105">
        <v>93</v>
      </c>
      <c r="CE168" s="105">
        <v>69</v>
      </c>
      <c r="CF168" s="105">
        <v>93</v>
      </c>
      <c r="CG168" s="105">
        <v>297.85589599609398</v>
      </c>
      <c r="CH168" s="105">
        <v>311</v>
      </c>
      <c r="CI168" s="105"/>
      <c r="CJ168" s="104">
        <v>4759.28173828125</v>
      </c>
      <c r="CK168" s="104">
        <v>41801532</v>
      </c>
      <c r="CL168" s="104">
        <v>40278556</v>
      </c>
      <c r="CM168" s="104">
        <v>2376000</v>
      </c>
      <c r="CN168" s="104"/>
    </row>
    <row r="169" spans="1:92" x14ac:dyDescent="0.25">
      <c r="A169" s="128" t="s">
        <v>307</v>
      </c>
      <c r="B169" s="107" t="s">
        <v>306</v>
      </c>
      <c r="C169" s="104">
        <v>0</v>
      </c>
      <c r="D169" s="104">
        <v>0</v>
      </c>
      <c r="E169" s="104">
        <v>14977.762499999997</v>
      </c>
      <c r="F169" s="104">
        <v>0.14199999999999999</v>
      </c>
      <c r="G169" s="104">
        <v>0</v>
      </c>
      <c r="H169" s="104">
        <v>0</v>
      </c>
      <c r="I169" s="104">
        <v>0</v>
      </c>
      <c r="J169" s="104">
        <v>0</v>
      </c>
      <c r="K169" s="105">
        <v>0</v>
      </c>
      <c r="L169" s="105">
        <v>9.0909090909090898E-2</v>
      </c>
      <c r="M169" s="104" t="s">
        <v>441</v>
      </c>
      <c r="N169" s="104" t="s">
        <v>441</v>
      </c>
      <c r="O169" s="104" t="s">
        <v>441</v>
      </c>
      <c r="P169" s="104" t="s">
        <v>441</v>
      </c>
      <c r="Q169" s="104">
        <v>0</v>
      </c>
      <c r="R169" s="104">
        <v>45343</v>
      </c>
      <c r="S169" s="104">
        <v>0</v>
      </c>
      <c r="T169" s="104">
        <v>45343</v>
      </c>
      <c r="U169" s="104">
        <v>539669</v>
      </c>
      <c r="V169" s="104">
        <v>531429.42305400001</v>
      </c>
      <c r="W169" s="104"/>
      <c r="X169" s="104">
        <v>541351.94094200002</v>
      </c>
      <c r="Y169" s="104"/>
      <c r="Z169" s="104">
        <v>0</v>
      </c>
      <c r="AA169" s="105">
        <v>3.69225</v>
      </c>
      <c r="AB169" s="105">
        <v>0.98751431410701185</v>
      </c>
      <c r="AC169" s="105">
        <v>66.06</v>
      </c>
      <c r="AD169" s="105" t="s">
        <v>441</v>
      </c>
      <c r="AE169" s="105">
        <v>84.457579999999993</v>
      </c>
      <c r="AF169" s="105">
        <v>95.42474</v>
      </c>
      <c r="AG169" s="105">
        <v>2.8108</v>
      </c>
      <c r="AH169" s="105">
        <v>67.778970000000001</v>
      </c>
      <c r="AI169" s="104">
        <v>68</v>
      </c>
      <c r="AJ169" s="104">
        <v>80</v>
      </c>
      <c r="AK169" s="106">
        <v>5.9</v>
      </c>
      <c r="AL169" s="105">
        <v>9.0220000000000002</v>
      </c>
      <c r="AM169" s="105">
        <v>1.6028084253821739E-2</v>
      </c>
      <c r="AN169" s="105">
        <v>4.4774617319090475E-3</v>
      </c>
      <c r="AO169" s="104">
        <v>0</v>
      </c>
      <c r="AP169" s="104">
        <v>0</v>
      </c>
      <c r="AQ169" s="105">
        <v>0.72</v>
      </c>
      <c r="AR169" s="105">
        <v>3.2677499999999998E-2</v>
      </c>
      <c r="AS169" s="105">
        <v>0</v>
      </c>
      <c r="AT169" s="105">
        <v>6.83</v>
      </c>
      <c r="AU169" s="105">
        <v>4.18</v>
      </c>
      <c r="AV169" s="105">
        <v>0.79239803552627597</v>
      </c>
      <c r="AW169" s="105">
        <v>2.1930000000000002E-2</v>
      </c>
      <c r="AX169" s="106">
        <v>19.600000381469702</v>
      </c>
      <c r="AY169" s="106">
        <v>5.8000001907348597</v>
      </c>
      <c r="AZ169" s="104">
        <v>29</v>
      </c>
      <c r="BA169" s="106">
        <v>1.4</v>
      </c>
      <c r="BB169" s="105">
        <v>1</v>
      </c>
      <c r="BC169" s="106">
        <v>1</v>
      </c>
      <c r="BD169" s="105">
        <v>0.48099999999999998</v>
      </c>
      <c r="BE169" s="104">
        <v>54467</v>
      </c>
      <c r="BF169" s="105">
        <v>0.44106518681365398</v>
      </c>
      <c r="BG169" s="105" t="s">
        <v>441</v>
      </c>
      <c r="BH169" s="104">
        <v>0</v>
      </c>
      <c r="BI169" s="104">
        <v>0</v>
      </c>
      <c r="BJ169" s="104">
        <v>0</v>
      </c>
      <c r="BK169" s="104">
        <v>0</v>
      </c>
      <c r="BL169" s="104">
        <v>255</v>
      </c>
      <c r="BM169" s="104">
        <v>0</v>
      </c>
      <c r="BN169" s="104">
        <v>115</v>
      </c>
      <c r="BO169" s="106">
        <v>8.5</v>
      </c>
      <c r="BP169" s="106">
        <v>6.23</v>
      </c>
      <c r="BQ169" s="106">
        <v>9.6999999999999993</v>
      </c>
      <c r="BR169" s="105" t="s">
        <v>441</v>
      </c>
      <c r="BS169" s="105">
        <v>-0.61669737100601196</v>
      </c>
      <c r="BT169" s="104">
        <v>43</v>
      </c>
      <c r="BU169" s="106">
        <v>96.783142089843807</v>
      </c>
      <c r="BV169" s="105">
        <v>95.538986206054702</v>
      </c>
      <c r="BW169" s="105">
        <v>45.4</v>
      </c>
      <c r="BX169" s="105">
        <v>145.94</v>
      </c>
      <c r="BY169" s="104">
        <v>6800</v>
      </c>
      <c r="BZ169" s="106">
        <v>84.457579999999993</v>
      </c>
      <c r="CA169" s="106">
        <v>95.42474</v>
      </c>
      <c r="CB169" s="105">
        <v>12.265000000000001</v>
      </c>
      <c r="CC169" s="104">
        <v>97</v>
      </c>
      <c r="CD169" s="105">
        <v>91</v>
      </c>
      <c r="CE169" s="105">
        <v>44</v>
      </c>
      <c r="CF169" s="105" t="s">
        <v>441</v>
      </c>
      <c r="CG169" s="105">
        <v>907.60437011718795</v>
      </c>
      <c r="CH169" s="105">
        <v>155</v>
      </c>
      <c r="CI169" s="105"/>
      <c r="CJ169" s="104">
        <v>15497.888671875</v>
      </c>
      <c r="CK169" s="104">
        <v>575991</v>
      </c>
      <c r="CL169" s="104">
        <v>541749</v>
      </c>
      <c r="CM169" s="104">
        <v>156000</v>
      </c>
      <c r="CN169" s="104"/>
    </row>
    <row r="170" spans="1:92" x14ac:dyDescent="0.25">
      <c r="A170" s="128" t="s">
        <v>311</v>
      </c>
      <c r="B170" s="107" t="s">
        <v>310</v>
      </c>
      <c r="C170" s="104">
        <v>0</v>
      </c>
      <c r="D170" s="104">
        <v>0</v>
      </c>
      <c r="E170" s="104">
        <v>11306.486000000001</v>
      </c>
      <c r="F170" s="104">
        <v>0</v>
      </c>
      <c r="G170" s="104">
        <v>0</v>
      </c>
      <c r="H170" s="104">
        <v>0</v>
      </c>
      <c r="I170" s="104">
        <v>0</v>
      </c>
      <c r="J170" s="104">
        <v>0</v>
      </c>
      <c r="K170" s="105">
        <v>0</v>
      </c>
      <c r="L170" s="105">
        <v>9.0909090909090898E-2</v>
      </c>
      <c r="M170" s="104">
        <v>0</v>
      </c>
      <c r="N170" s="104" t="s">
        <v>441</v>
      </c>
      <c r="O170" s="104" t="s">
        <v>441</v>
      </c>
      <c r="P170" s="104" t="s">
        <v>441</v>
      </c>
      <c r="Q170" s="104">
        <v>0</v>
      </c>
      <c r="R170" s="104">
        <v>0</v>
      </c>
      <c r="S170" s="104">
        <v>0</v>
      </c>
      <c r="T170" s="104">
        <v>0</v>
      </c>
      <c r="U170" s="104">
        <v>0</v>
      </c>
      <c r="V170" s="104">
        <v>0</v>
      </c>
      <c r="W170" s="104"/>
      <c r="X170" s="104">
        <v>0</v>
      </c>
      <c r="Y170" s="104"/>
      <c r="Z170" s="104">
        <v>5420262.6090700002</v>
      </c>
      <c r="AA170" s="105">
        <v>25.00104343129312</v>
      </c>
      <c r="AB170" s="105">
        <v>1.5663661701241571</v>
      </c>
      <c r="AC170" s="105">
        <v>87.430999999999997</v>
      </c>
      <c r="AD170" s="105" t="s">
        <v>441</v>
      </c>
      <c r="AE170" s="105">
        <v>99.295519999999996</v>
      </c>
      <c r="AF170" s="105">
        <v>100</v>
      </c>
      <c r="AG170" s="105">
        <v>0</v>
      </c>
      <c r="AH170" s="105" t="s">
        <v>441</v>
      </c>
      <c r="AI170" s="104">
        <v>4135</v>
      </c>
      <c r="AJ170" s="104">
        <v>80</v>
      </c>
      <c r="AK170" s="106">
        <v>1E-3</v>
      </c>
      <c r="AL170" s="105">
        <v>5.9550000000000001</v>
      </c>
      <c r="AM170" s="105">
        <v>6.044647240196095E-3</v>
      </c>
      <c r="AN170" s="105">
        <v>5.4286352768456057E-3</v>
      </c>
      <c r="AO170" s="104">
        <v>0</v>
      </c>
      <c r="AP170" s="104">
        <v>0</v>
      </c>
      <c r="AQ170" s="105">
        <v>0.93300000000000005</v>
      </c>
      <c r="AR170" s="105" t="s">
        <v>441</v>
      </c>
      <c r="AS170" s="105">
        <v>0</v>
      </c>
      <c r="AT170" s="105">
        <v>0</v>
      </c>
      <c r="AU170" s="105">
        <v>0</v>
      </c>
      <c r="AV170" s="105" t="s">
        <v>441</v>
      </c>
      <c r="AW170" s="105">
        <v>0.55376000000000003</v>
      </c>
      <c r="AX170" s="106">
        <v>2.7999999523162802</v>
      </c>
      <c r="AY170" s="106" t="s">
        <v>441</v>
      </c>
      <c r="AZ170" s="104">
        <v>5.6999998092651403</v>
      </c>
      <c r="BA170" s="106">
        <v>0.2</v>
      </c>
      <c r="BB170" s="105" t="s">
        <v>441</v>
      </c>
      <c r="BC170" s="106" t="s">
        <v>441</v>
      </c>
      <c r="BD170" s="105" t="s">
        <v>441</v>
      </c>
      <c r="BE170" s="104">
        <v>140</v>
      </c>
      <c r="BF170" s="105">
        <v>4.3577719204169203E-2</v>
      </c>
      <c r="BG170" s="105">
        <v>27.319999694824201</v>
      </c>
      <c r="BH170" s="104">
        <v>0</v>
      </c>
      <c r="BI170" s="104">
        <v>0</v>
      </c>
      <c r="BJ170" s="104">
        <v>0</v>
      </c>
      <c r="BK170" s="104">
        <v>0</v>
      </c>
      <c r="BL170" s="104">
        <v>286168</v>
      </c>
      <c r="BM170" s="104">
        <v>0</v>
      </c>
      <c r="BN170" s="104">
        <v>126</v>
      </c>
      <c r="BO170" s="106">
        <v>2.4</v>
      </c>
      <c r="BP170" s="106">
        <v>1.46</v>
      </c>
      <c r="BQ170" s="106">
        <v>6.7</v>
      </c>
      <c r="BR170" s="105">
        <v>3.9833333333333329</v>
      </c>
      <c r="BS170" s="105">
        <v>1.83762896060944</v>
      </c>
      <c r="BT170" s="104">
        <v>85</v>
      </c>
      <c r="BU170" s="106">
        <v>100</v>
      </c>
      <c r="BV170" s="105" t="s">
        <v>441</v>
      </c>
      <c r="BW170" s="105">
        <v>89.7</v>
      </c>
      <c r="BX170" s="105">
        <v>126.67</v>
      </c>
      <c r="BY170" s="104">
        <v>300000</v>
      </c>
      <c r="BZ170" s="106">
        <v>99.295519999999996</v>
      </c>
      <c r="CA170" s="106">
        <v>100</v>
      </c>
      <c r="CB170" s="105">
        <v>53.996000000000002</v>
      </c>
      <c r="CC170" s="104">
        <v>97</v>
      </c>
      <c r="CD170" s="105">
        <v>98</v>
      </c>
      <c r="CE170" s="105">
        <v>95</v>
      </c>
      <c r="CF170" s="105">
        <v>97</v>
      </c>
      <c r="CG170" s="105">
        <v>5386.73388671875</v>
      </c>
      <c r="CH170" s="105">
        <v>4</v>
      </c>
      <c r="CI170" s="105"/>
      <c r="CJ170" s="104">
        <v>53119.70703125</v>
      </c>
      <c r="CK170" s="104">
        <v>10183175</v>
      </c>
      <c r="CL170" s="104">
        <v>9780300</v>
      </c>
      <c r="CM170" s="104">
        <v>410340</v>
      </c>
      <c r="CN170" s="104"/>
    </row>
    <row r="171" spans="1:92" x14ac:dyDescent="0.25">
      <c r="A171" s="128" t="s">
        <v>313</v>
      </c>
      <c r="B171" s="107" t="s">
        <v>312</v>
      </c>
      <c r="C171" s="104">
        <v>12687.496481852631</v>
      </c>
      <c r="D171" s="104">
        <v>0</v>
      </c>
      <c r="E171" s="104">
        <v>26125.339499999998</v>
      </c>
      <c r="F171" s="104">
        <v>0</v>
      </c>
      <c r="G171" s="104">
        <v>0</v>
      </c>
      <c r="H171" s="104">
        <v>0</v>
      </c>
      <c r="I171" s="104">
        <v>0</v>
      </c>
      <c r="J171" s="104">
        <v>0</v>
      </c>
      <c r="K171" s="105">
        <v>0</v>
      </c>
      <c r="L171" s="105">
        <v>3.03030303030303E-2</v>
      </c>
      <c r="M171" s="104">
        <v>0</v>
      </c>
      <c r="N171" s="104" t="s">
        <v>441</v>
      </c>
      <c r="O171" s="104" t="s">
        <v>441</v>
      </c>
      <c r="P171" s="104" t="s">
        <v>441</v>
      </c>
      <c r="Q171" s="104">
        <v>0</v>
      </c>
      <c r="R171" s="104">
        <v>0</v>
      </c>
      <c r="S171" s="104">
        <v>0</v>
      </c>
      <c r="T171" s="104">
        <v>0</v>
      </c>
      <c r="U171" s="104">
        <v>0</v>
      </c>
      <c r="V171" s="104">
        <v>0</v>
      </c>
      <c r="W171" s="104"/>
      <c r="X171" s="104">
        <v>0</v>
      </c>
      <c r="Y171" s="104"/>
      <c r="Z171" s="104">
        <v>8272141.2248999998</v>
      </c>
      <c r="AA171" s="105">
        <v>215.52137841709444</v>
      </c>
      <c r="AB171" s="105">
        <v>0.81141963587287846</v>
      </c>
      <c r="AC171" s="105">
        <v>73.796999999999997</v>
      </c>
      <c r="AD171" s="105" t="s">
        <v>441</v>
      </c>
      <c r="AE171" s="105">
        <v>99.890370000000004</v>
      </c>
      <c r="AF171" s="105">
        <v>100</v>
      </c>
      <c r="AG171" s="105">
        <v>0</v>
      </c>
      <c r="AH171" s="105" t="s">
        <v>441</v>
      </c>
      <c r="AI171" s="104">
        <v>3455</v>
      </c>
      <c r="AJ171" s="104" t="s">
        <v>441</v>
      </c>
      <c r="AK171" s="106" t="s">
        <v>441</v>
      </c>
      <c r="AL171" s="105">
        <v>5.2249999999999996</v>
      </c>
      <c r="AM171" s="105">
        <v>8.504598390636808E-3</v>
      </c>
      <c r="AN171" s="105">
        <v>1.3625569904151696E-3</v>
      </c>
      <c r="AO171" s="104">
        <v>0</v>
      </c>
      <c r="AP171" s="104">
        <v>0</v>
      </c>
      <c r="AQ171" s="105">
        <v>0.94399999999999995</v>
      </c>
      <c r="AR171" s="105" t="s">
        <v>441</v>
      </c>
      <c r="AS171" s="105">
        <v>-0.161773</v>
      </c>
      <c r="AT171" s="105">
        <v>0</v>
      </c>
      <c r="AU171" s="105">
        <v>0</v>
      </c>
      <c r="AV171" s="105" t="s">
        <v>441</v>
      </c>
      <c r="AW171" s="105">
        <v>0.36168</v>
      </c>
      <c r="AX171" s="106">
        <v>4.1999998092651403</v>
      </c>
      <c r="AY171" s="106" t="s">
        <v>441</v>
      </c>
      <c r="AZ171" s="104">
        <v>7.1999998092651403</v>
      </c>
      <c r="BA171" s="106">
        <v>0.3</v>
      </c>
      <c r="BB171" s="105" t="s">
        <v>441</v>
      </c>
      <c r="BC171" s="106" t="s">
        <v>441</v>
      </c>
      <c r="BD171" s="105" t="s">
        <v>441</v>
      </c>
      <c r="BE171" s="104">
        <v>0</v>
      </c>
      <c r="BF171" s="105">
        <v>3.9319687547629899E-2</v>
      </c>
      <c r="BG171" s="105">
        <v>31.639999389648398</v>
      </c>
      <c r="BH171" s="104">
        <v>200</v>
      </c>
      <c r="BI171" s="104">
        <v>16</v>
      </c>
      <c r="BJ171" s="104">
        <v>0</v>
      </c>
      <c r="BK171" s="104">
        <v>0</v>
      </c>
      <c r="BL171" s="104">
        <v>118834</v>
      </c>
      <c r="BM171" s="104">
        <v>0</v>
      </c>
      <c r="BN171" s="104">
        <v>131</v>
      </c>
      <c r="BO171" s="106">
        <v>2.4</v>
      </c>
      <c r="BP171" s="106">
        <v>1.35</v>
      </c>
      <c r="BQ171" s="106">
        <v>6.6</v>
      </c>
      <c r="BR171" s="105">
        <v>4.6500000000000004</v>
      </c>
      <c r="BS171" s="105">
        <v>2.05627489089966</v>
      </c>
      <c r="BT171" s="104">
        <v>85</v>
      </c>
      <c r="BU171" s="106">
        <v>100</v>
      </c>
      <c r="BV171" s="105" t="s">
        <v>441</v>
      </c>
      <c r="BW171" s="105">
        <v>89.1</v>
      </c>
      <c r="BX171" s="105">
        <v>135.62</v>
      </c>
      <c r="BY171" s="104">
        <v>160000</v>
      </c>
      <c r="BZ171" s="106">
        <v>99.890370000000004</v>
      </c>
      <c r="CA171" s="106">
        <v>100</v>
      </c>
      <c r="CB171" s="105">
        <v>42.363</v>
      </c>
      <c r="CC171" s="104">
        <v>95</v>
      </c>
      <c r="CD171" s="105">
        <v>97</v>
      </c>
      <c r="CE171" s="105">
        <v>89</v>
      </c>
      <c r="CF171" s="105">
        <v>81</v>
      </c>
      <c r="CG171" s="105">
        <v>7867.39453125</v>
      </c>
      <c r="CH171" s="105">
        <v>5</v>
      </c>
      <c r="CI171" s="105"/>
      <c r="CJ171" s="104">
        <v>68943.375</v>
      </c>
      <c r="CK171" s="104">
        <v>8516543</v>
      </c>
      <c r="CL171" s="104">
        <v>8272141</v>
      </c>
      <c r="CM171" s="104">
        <v>40000</v>
      </c>
      <c r="CN171" s="104"/>
    </row>
    <row r="172" spans="1:92" x14ac:dyDescent="0.25">
      <c r="A172" s="128" t="s">
        <v>836</v>
      </c>
      <c r="B172" s="107" t="s">
        <v>314</v>
      </c>
      <c r="C172" s="104">
        <v>32574.849164210525</v>
      </c>
      <c r="D172" s="104">
        <v>3887.3047287157892</v>
      </c>
      <c r="E172" s="104">
        <v>69829.046500000011</v>
      </c>
      <c r="F172" s="104">
        <v>20.244</v>
      </c>
      <c r="G172" s="104">
        <v>0</v>
      </c>
      <c r="H172" s="104">
        <v>0</v>
      </c>
      <c r="I172" s="104">
        <v>0</v>
      </c>
      <c r="J172" s="104">
        <v>46542</v>
      </c>
      <c r="K172" s="105">
        <v>5.7000000000000002E-2</v>
      </c>
      <c r="L172" s="105">
        <v>0.30303030303030298</v>
      </c>
      <c r="M172" s="104">
        <v>14030954.017899999</v>
      </c>
      <c r="N172" s="104" t="s">
        <v>441</v>
      </c>
      <c r="O172" s="104" t="s">
        <v>441</v>
      </c>
      <c r="P172" s="104" t="s">
        <v>441</v>
      </c>
      <c r="Q172" s="104">
        <v>430</v>
      </c>
      <c r="R172" s="104">
        <v>0</v>
      </c>
      <c r="S172" s="104">
        <v>0</v>
      </c>
      <c r="T172" s="104">
        <v>0</v>
      </c>
      <c r="U172" s="104">
        <v>357231</v>
      </c>
      <c r="V172" s="104">
        <v>13177759.557700001</v>
      </c>
      <c r="W172" s="104"/>
      <c r="X172" s="104">
        <v>880563.75783300004</v>
      </c>
      <c r="Y172" s="104"/>
      <c r="Z172" s="104">
        <v>3532820.3248899998</v>
      </c>
      <c r="AA172" s="105">
        <v>92.067107771061373</v>
      </c>
      <c r="AB172" s="105">
        <v>0.27777549577737687</v>
      </c>
      <c r="AC172" s="105">
        <v>54.161999999999999</v>
      </c>
      <c r="AD172" s="105" t="s">
        <v>441</v>
      </c>
      <c r="AE172" s="105">
        <v>91.22287</v>
      </c>
      <c r="AF172" s="105">
        <v>97.21651</v>
      </c>
      <c r="AG172" s="105">
        <v>0.67603000000000002</v>
      </c>
      <c r="AH172" s="105">
        <v>70.598089999999999</v>
      </c>
      <c r="AI172" s="104">
        <v>15961</v>
      </c>
      <c r="AJ172" s="104">
        <v>40</v>
      </c>
      <c r="AK172" s="106">
        <v>15.3</v>
      </c>
      <c r="AL172" s="105">
        <v>10.699</v>
      </c>
      <c r="AM172" s="105">
        <v>0.96918848536125957</v>
      </c>
      <c r="AN172" s="105">
        <v>0.97467064418501626</v>
      </c>
      <c r="AO172" s="104">
        <v>5</v>
      </c>
      <c r="AP172" s="104">
        <v>5</v>
      </c>
      <c r="AQ172" s="105">
        <v>0.53600000000000003</v>
      </c>
      <c r="AR172" s="105">
        <v>2.8263900000000002E-2</v>
      </c>
      <c r="AS172" s="105">
        <v>6202.2898160000004</v>
      </c>
      <c r="AT172" s="105">
        <v>2469.04</v>
      </c>
      <c r="AU172" s="105">
        <v>2566.2800000000002</v>
      </c>
      <c r="AV172" s="105" t="s">
        <v>441</v>
      </c>
      <c r="AW172" s="105" t="s">
        <v>441</v>
      </c>
      <c r="AX172" s="106">
        <v>17</v>
      </c>
      <c r="AY172" s="106">
        <v>10.1000003814697</v>
      </c>
      <c r="AZ172" s="104">
        <v>19</v>
      </c>
      <c r="BA172" s="106">
        <v>0.1</v>
      </c>
      <c r="BB172" s="105" t="s">
        <v>441</v>
      </c>
      <c r="BC172" s="106" t="s">
        <v>441</v>
      </c>
      <c r="BD172" s="105">
        <v>0</v>
      </c>
      <c r="BE172" s="104">
        <v>1925000</v>
      </c>
      <c r="BF172" s="105">
        <v>0.54676607529593702</v>
      </c>
      <c r="BG172" s="105" t="s">
        <v>441</v>
      </c>
      <c r="BH172" s="104">
        <v>0</v>
      </c>
      <c r="BI172" s="104">
        <v>0</v>
      </c>
      <c r="BJ172" s="104">
        <v>235000</v>
      </c>
      <c r="BK172" s="104">
        <v>6119000</v>
      </c>
      <c r="BL172" s="104">
        <v>680613</v>
      </c>
      <c r="BM172" s="104">
        <v>210947</v>
      </c>
      <c r="BN172" s="104">
        <v>127</v>
      </c>
      <c r="BO172" s="106">
        <v>29</v>
      </c>
      <c r="BP172" s="106" t="s">
        <v>441</v>
      </c>
      <c r="BQ172" s="106" t="s">
        <v>441</v>
      </c>
      <c r="BR172" s="105">
        <v>3.15</v>
      </c>
      <c r="BS172" s="105">
        <v>-1.78754103183746</v>
      </c>
      <c r="BT172" s="104">
        <v>13</v>
      </c>
      <c r="BU172" s="106">
        <v>89.638786315917997</v>
      </c>
      <c r="BV172" s="105">
        <v>86.303932189941406</v>
      </c>
      <c r="BW172" s="105">
        <v>30</v>
      </c>
      <c r="BX172" s="105">
        <v>54.23</v>
      </c>
      <c r="BY172" s="104">
        <v>65000</v>
      </c>
      <c r="BZ172" s="106">
        <v>91.22287</v>
      </c>
      <c r="CA172" s="106">
        <v>97.21651</v>
      </c>
      <c r="CB172" s="105">
        <v>12.2</v>
      </c>
      <c r="CC172" s="104">
        <v>67</v>
      </c>
      <c r="CD172" s="105">
        <v>42</v>
      </c>
      <c r="CE172" s="105">
        <v>52</v>
      </c>
      <c r="CF172" s="105" t="s">
        <v>441</v>
      </c>
      <c r="CG172" s="105">
        <v>159.71609497070301</v>
      </c>
      <c r="CH172" s="105">
        <v>68</v>
      </c>
      <c r="CI172" s="105"/>
      <c r="CJ172" s="104">
        <v>2900</v>
      </c>
      <c r="CK172" s="104">
        <v>16906284</v>
      </c>
      <c r="CL172" s="104">
        <v>18509529</v>
      </c>
      <c r="CM172" s="104">
        <v>183630</v>
      </c>
      <c r="CN172" s="104"/>
    </row>
    <row r="173" spans="1:92" x14ac:dyDescent="0.25">
      <c r="A173" s="128" t="s">
        <v>317</v>
      </c>
      <c r="B173" s="107" t="s">
        <v>316</v>
      </c>
      <c r="C173" s="104">
        <v>17861.190740968421</v>
      </c>
      <c r="D173" s="104">
        <v>7620.1697402947366</v>
      </c>
      <c r="E173" s="104">
        <v>48382.262000000002</v>
      </c>
      <c r="F173" s="104">
        <v>0</v>
      </c>
      <c r="G173" s="104">
        <v>0</v>
      </c>
      <c r="H173" s="104">
        <v>0</v>
      </c>
      <c r="I173" s="104">
        <v>0</v>
      </c>
      <c r="J173" s="104">
        <v>108571</v>
      </c>
      <c r="K173" s="105">
        <v>5.7000000000000002E-2</v>
      </c>
      <c r="L173" s="105">
        <v>0.36363636363636398</v>
      </c>
      <c r="M173" s="104">
        <v>7090611.4871699996</v>
      </c>
      <c r="N173" s="104" t="s">
        <v>441</v>
      </c>
      <c r="O173" s="104" t="s">
        <v>441</v>
      </c>
      <c r="P173" s="104" t="s">
        <v>441</v>
      </c>
      <c r="Q173" s="104">
        <v>3904087</v>
      </c>
      <c r="R173" s="104">
        <v>1389125</v>
      </c>
      <c r="S173" s="104">
        <v>1395891</v>
      </c>
      <c r="T173" s="104">
        <v>271</v>
      </c>
      <c r="U173" s="104">
        <v>591611</v>
      </c>
      <c r="V173" s="104">
        <v>4616336.5501600001</v>
      </c>
      <c r="W173" s="104"/>
      <c r="X173" s="104">
        <v>558650.28695400001</v>
      </c>
      <c r="Y173" s="104"/>
      <c r="Z173" s="104">
        <v>923.98303222699997</v>
      </c>
      <c r="AA173" s="105">
        <v>65.572714172490819</v>
      </c>
      <c r="AB173" s="105">
        <v>3.0152145621118658</v>
      </c>
      <c r="AC173" s="105">
        <v>27.134</v>
      </c>
      <c r="AD173" s="105">
        <v>6.2705799674902396</v>
      </c>
      <c r="AE173" s="105">
        <v>97.023060000000001</v>
      </c>
      <c r="AF173" s="105">
        <v>81.196280000000002</v>
      </c>
      <c r="AG173" s="105">
        <v>6.5920000000000006E-2</v>
      </c>
      <c r="AH173" s="105">
        <v>72.703500000000005</v>
      </c>
      <c r="AI173" s="104" t="s">
        <v>441</v>
      </c>
      <c r="AJ173" s="104">
        <v>60</v>
      </c>
      <c r="AK173" s="106">
        <v>26</v>
      </c>
      <c r="AL173" s="105">
        <v>14.449</v>
      </c>
      <c r="AM173" s="105">
        <v>0.65123859424331498</v>
      </c>
      <c r="AN173" s="105">
        <v>0.16213733370128369</v>
      </c>
      <c r="AO173" s="104">
        <v>0</v>
      </c>
      <c r="AP173" s="104">
        <v>0</v>
      </c>
      <c r="AQ173" s="105">
        <v>0.65</v>
      </c>
      <c r="AR173" s="105">
        <v>3.06336E-2</v>
      </c>
      <c r="AS173" s="105">
        <v>9.3457419999999995</v>
      </c>
      <c r="AT173" s="105">
        <v>117.19</v>
      </c>
      <c r="AU173" s="105">
        <v>112.38</v>
      </c>
      <c r="AV173" s="105">
        <v>3.6860790252685498</v>
      </c>
      <c r="AW173" s="105">
        <v>31.297940000000001</v>
      </c>
      <c r="AX173" s="106">
        <v>33.599998474121101</v>
      </c>
      <c r="AY173" s="106">
        <v>13.300000190734901</v>
      </c>
      <c r="AZ173" s="104">
        <v>85</v>
      </c>
      <c r="BA173" s="106">
        <v>0.3</v>
      </c>
      <c r="BB173" s="105">
        <v>0.25</v>
      </c>
      <c r="BC173" s="106">
        <v>0</v>
      </c>
      <c r="BD173" s="105">
        <v>0</v>
      </c>
      <c r="BE173" s="104">
        <v>2844918</v>
      </c>
      <c r="BF173" s="105">
        <v>0.316530333801263</v>
      </c>
      <c r="BG173" s="105">
        <v>30.7600002288818</v>
      </c>
      <c r="BH173" s="104">
        <v>700</v>
      </c>
      <c r="BI173" s="104">
        <v>5725</v>
      </c>
      <c r="BJ173" s="104">
        <v>6750</v>
      </c>
      <c r="BK173" s="104">
        <v>0</v>
      </c>
      <c r="BL173" s="104">
        <v>2972</v>
      </c>
      <c r="BM173" s="104">
        <v>0</v>
      </c>
      <c r="BN173" s="104">
        <v>92</v>
      </c>
      <c r="BO173" s="106">
        <v>5.6</v>
      </c>
      <c r="BP173" s="106" t="s">
        <v>441</v>
      </c>
      <c r="BQ173" s="106" t="s">
        <v>441</v>
      </c>
      <c r="BR173" s="105">
        <v>3.166666666666667</v>
      </c>
      <c r="BS173" s="105">
        <v>-1.12049996852875</v>
      </c>
      <c r="BT173" s="104">
        <v>25</v>
      </c>
      <c r="BU173" s="106">
        <v>99.300003051757798</v>
      </c>
      <c r="BV173" s="105">
        <v>99.781051635742202</v>
      </c>
      <c r="BW173" s="105">
        <v>20.5</v>
      </c>
      <c r="BX173" s="105">
        <v>106.68</v>
      </c>
      <c r="BY173" s="104">
        <v>14000</v>
      </c>
      <c r="BZ173" s="106">
        <v>97.023060000000001</v>
      </c>
      <c r="CA173" s="106">
        <v>81.196280000000002</v>
      </c>
      <c r="CB173" s="105">
        <v>17.003</v>
      </c>
      <c r="CC173" s="104">
        <v>98</v>
      </c>
      <c r="CD173" s="105">
        <v>96</v>
      </c>
      <c r="CE173" s="105">
        <v>97</v>
      </c>
      <c r="CF173" s="105" t="s">
        <v>441</v>
      </c>
      <c r="CG173" s="105">
        <v>208.50648498535199</v>
      </c>
      <c r="CH173" s="105">
        <v>32</v>
      </c>
      <c r="CI173" s="105"/>
      <c r="CJ173" s="104">
        <v>3443.69555664063</v>
      </c>
      <c r="CK173" s="104">
        <v>9100837</v>
      </c>
      <c r="CL173" s="104">
        <v>8484066</v>
      </c>
      <c r="CM173" s="104">
        <v>139960</v>
      </c>
      <c r="CN173" s="104"/>
    </row>
    <row r="174" spans="1:92" x14ac:dyDescent="0.25">
      <c r="A174" s="128" t="s">
        <v>837</v>
      </c>
      <c r="B174" s="107" t="s">
        <v>318</v>
      </c>
      <c r="C174" s="104">
        <v>46122.105981473687</v>
      </c>
      <c r="D174" s="104">
        <v>0</v>
      </c>
      <c r="E174" s="104">
        <v>162087.94399999999</v>
      </c>
      <c r="F174" s="104">
        <v>51.625999999999998</v>
      </c>
      <c r="G174" s="104">
        <v>480.35700000000003</v>
      </c>
      <c r="H174" s="104">
        <v>0</v>
      </c>
      <c r="I174" s="104">
        <v>120.48400000000001</v>
      </c>
      <c r="J174" s="104">
        <v>361828</v>
      </c>
      <c r="K174" s="105">
        <v>0.22900000000000001</v>
      </c>
      <c r="L174" s="105">
        <v>6.0606060606060601E-2</v>
      </c>
      <c r="M174" s="104">
        <v>22366047.341800001</v>
      </c>
      <c r="N174" s="104">
        <v>280912.06005999999</v>
      </c>
      <c r="O174" s="104">
        <v>0</v>
      </c>
      <c r="P174" s="104">
        <v>1778417.7252700001</v>
      </c>
      <c r="Q174" s="104">
        <v>52663712</v>
      </c>
      <c r="R174" s="104">
        <v>0</v>
      </c>
      <c r="S174" s="104">
        <v>16333</v>
      </c>
      <c r="T174" s="104">
        <v>51410017</v>
      </c>
      <c r="U174" s="104">
        <v>22695349</v>
      </c>
      <c r="V174" s="104">
        <v>45761087.497400001</v>
      </c>
      <c r="W174" s="104"/>
      <c r="X174" s="104">
        <v>31741156.0702</v>
      </c>
      <c r="Y174" s="104"/>
      <c r="Z174" s="104">
        <v>7793255.7672199998</v>
      </c>
      <c r="AA174" s="105">
        <v>63.579078798825918</v>
      </c>
      <c r="AB174" s="105">
        <v>5.1454878639094863</v>
      </c>
      <c r="AC174" s="105">
        <v>33.776000000000003</v>
      </c>
      <c r="AD174" s="105">
        <v>4.8515478517615502</v>
      </c>
      <c r="AE174" s="105">
        <v>29.913439999999998</v>
      </c>
      <c r="AF174" s="105">
        <v>56.72645</v>
      </c>
      <c r="AG174" s="105">
        <v>11.74872</v>
      </c>
      <c r="AH174" s="105">
        <v>47.952689999999997</v>
      </c>
      <c r="AI174" s="104">
        <v>5424</v>
      </c>
      <c r="AJ174" s="104">
        <v>60</v>
      </c>
      <c r="AK174" s="106">
        <v>41.7</v>
      </c>
      <c r="AL174" s="105">
        <v>16.425999999999998</v>
      </c>
      <c r="AM174" s="105">
        <v>0.62897638962413127</v>
      </c>
      <c r="AN174" s="105">
        <v>0.19284654754642969</v>
      </c>
      <c r="AO174" s="104">
        <v>0</v>
      </c>
      <c r="AP174" s="104">
        <v>0</v>
      </c>
      <c r="AQ174" s="105">
        <v>0.53800000000000003</v>
      </c>
      <c r="AR174" s="105">
        <v>0.27463141083717302</v>
      </c>
      <c r="AS174" s="105">
        <v>164.82210900000001</v>
      </c>
      <c r="AT174" s="105">
        <v>1455.27</v>
      </c>
      <c r="AU174" s="105">
        <v>1427.38</v>
      </c>
      <c r="AV174" s="105">
        <v>5.0110511779785201</v>
      </c>
      <c r="AW174" s="105">
        <v>0.75512000000000001</v>
      </c>
      <c r="AX174" s="106">
        <v>54</v>
      </c>
      <c r="AY174" s="106">
        <v>13.6000003814697</v>
      </c>
      <c r="AZ174" s="104">
        <v>269</v>
      </c>
      <c r="BA174" s="106">
        <v>4.7</v>
      </c>
      <c r="BB174" s="105">
        <v>2.21</v>
      </c>
      <c r="BC174" s="106">
        <v>50</v>
      </c>
      <c r="BD174" s="105">
        <v>113.03100000000001</v>
      </c>
      <c r="BE174" s="104">
        <v>26709403</v>
      </c>
      <c r="BF174" s="105">
        <v>0.53678252153910599</v>
      </c>
      <c r="BG174" s="105">
        <v>37.779998779296903</v>
      </c>
      <c r="BH174" s="104">
        <v>0</v>
      </c>
      <c r="BI174" s="104">
        <v>15873</v>
      </c>
      <c r="BJ174" s="104">
        <v>2005000</v>
      </c>
      <c r="BK174" s="104">
        <v>0</v>
      </c>
      <c r="BL174" s="104">
        <v>303162</v>
      </c>
      <c r="BM174" s="104">
        <v>0</v>
      </c>
      <c r="BN174" s="104">
        <v>108</v>
      </c>
      <c r="BO174" s="106">
        <v>30.7</v>
      </c>
      <c r="BP174" s="106">
        <v>11.54</v>
      </c>
      <c r="BQ174" s="106">
        <v>4.8</v>
      </c>
      <c r="BR174" s="105">
        <v>3.583333333333333</v>
      </c>
      <c r="BS174" s="105">
        <v>-0.62940162420272805</v>
      </c>
      <c r="BT174" s="104">
        <v>36</v>
      </c>
      <c r="BU174" s="106">
        <v>32.813331604003899</v>
      </c>
      <c r="BV174" s="105">
        <v>80.3594970703125</v>
      </c>
      <c r="BW174" s="105">
        <v>13</v>
      </c>
      <c r="BX174" s="105">
        <v>74.36</v>
      </c>
      <c r="BY174" s="104">
        <v>72000</v>
      </c>
      <c r="BZ174" s="106">
        <v>29.913439999999998</v>
      </c>
      <c r="CA174" s="106">
        <v>56.72645</v>
      </c>
      <c r="CB174" s="105">
        <v>0.39900000000000002</v>
      </c>
      <c r="CC174" s="104">
        <v>99</v>
      </c>
      <c r="CD174" s="105">
        <v>97</v>
      </c>
      <c r="CE174" s="105">
        <v>71</v>
      </c>
      <c r="CF174" s="105">
        <v>96</v>
      </c>
      <c r="CG174" s="105">
        <v>111.978843688965</v>
      </c>
      <c r="CH174" s="105">
        <v>398</v>
      </c>
      <c r="CI174" s="105"/>
      <c r="CJ174" s="104">
        <v>3227.0341796875</v>
      </c>
      <c r="CK174" s="104">
        <v>56318348</v>
      </c>
      <c r="CL174" s="104">
        <v>53399383</v>
      </c>
      <c r="CM174" s="104">
        <v>885800</v>
      </c>
      <c r="CN174" s="104"/>
    </row>
    <row r="175" spans="1:92" x14ac:dyDescent="0.25">
      <c r="A175" s="128" t="s">
        <v>320</v>
      </c>
      <c r="B175" s="107" t="s">
        <v>319</v>
      </c>
      <c r="C175" s="104">
        <v>3247.1981131157895</v>
      </c>
      <c r="D175" s="104">
        <v>0</v>
      </c>
      <c r="E175" s="104">
        <v>753363.89150000003</v>
      </c>
      <c r="F175" s="104">
        <v>271.822</v>
      </c>
      <c r="G175" s="104">
        <v>146985.86700000003</v>
      </c>
      <c r="H175" s="104">
        <v>2756.5545000000002</v>
      </c>
      <c r="I175" s="104">
        <v>28346.964000000004</v>
      </c>
      <c r="J175" s="104">
        <v>1199502</v>
      </c>
      <c r="K175" s="105">
        <v>0.314</v>
      </c>
      <c r="L175" s="105">
        <v>6.0606060606060601E-2</v>
      </c>
      <c r="M175" s="104">
        <v>72272.163816500004</v>
      </c>
      <c r="N175" s="104" t="s">
        <v>441</v>
      </c>
      <c r="O175" s="104" t="s">
        <v>441</v>
      </c>
      <c r="P175" s="104" t="s">
        <v>441</v>
      </c>
      <c r="Q175" s="104">
        <v>21889568</v>
      </c>
      <c r="R175" s="104">
        <v>15780721</v>
      </c>
      <c r="S175" s="104">
        <v>20426074</v>
      </c>
      <c r="T175" s="104">
        <v>16236457</v>
      </c>
      <c r="U175" s="104">
        <v>56650072</v>
      </c>
      <c r="V175" s="104">
        <v>65540945.520300001</v>
      </c>
      <c r="W175" s="104"/>
      <c r="X175" s="104">
        <v>67036816.655699998</v>
      </c>
      <c r="Y175" s="104"/>
      <c r="Z175" s="104">
        <v>17898761.006099999</v>
      </c>
      <c r="AA175" s="105">
        <v>135.89720683513085</v>
      </c>
      <c r="AB175" s="105">
        <v>1.8263334906398347</v>
      </c>
      <c r="AC175" s="105">
        <v>49.948999999999998</v>
      </c>
      <c r="AD175" s="105" t="s">
        <v>441</v>
      </c>
      <c r="AE175" s="105">
        <v>98.750730000000004</v>
      </c>
      <c r="AF175" s="105">
        <v>99.930710000000005</v>
      </c>
      <c r="AG175" s="105">
        <v>0</v>
      </c>
      <c r="AH175" s="105">
        <v>90.67013</v>
      </c>
      <c r="AI175" s="104">
        <v>10130</v>
      </c>
      <c r="AJ175" s="104">
        <v>80</v>
      </c>
      <c r="AK175" s="106">
        <v>24.6</v>
      </c>
      <c r="AL175" s="105">
        <v>5.2389999999999999</v>
      </c>
      <c r="AM175" s="105">
        <v>0.74706081114253764</v>
      </c>
      <c r="AN175" s="105">
        <v>0.12794139742221783</v>
      </c>
      <c r="AO175" s="104">
        <v>0</v>
      </c>
      <c r="AP175" s="104">
        <v>0</v>
      </c>
      <c r="AQ175" s="105">
        <v>0.755</v>
      </c>
      <c r="AR175" s="105">
        <v>3.0834558419883299E-3</v>
      </c>
      <c r="AS175" s="105">
        <v>8.3920539999999999</v>
      </c>
      <c r="AT175" s="105">
        <v>169.65</v>
      </c>
      <c r="AU175" s="105">
        <v>192.23</v>
      </c>
      <c r="AV175" s="105">
        <v>5.7585850358009297E-2</v>
      </c>
      <c r="AW175" s="105">
        <v>1.47597</v>
      </c>
      <c r="AX175" s="106">
        <v>9.5</v>
      </c>
      <c r="AY175" s="106">
        <v>6.6999998092651403</v>
      </c>
      <c r="AZ175" s="104">
        <v>156</v>
      </c>
      <c r="BA175" s="106">
        <v>1.1000000000000001</v>
      </c>
      <c r="BB175" s="105" t="s">
        <v>441</v>
      </c>
      <c r="BC175" s="106">
        <v>1</v>
      </c>
      <c r="BD175" s="105">
        <v>0.84299999999999997</v>
      </c>
      <c r="BE175" s="104">
        <v>53368</v>
      </c>
      <c r="BF175" s="105">
        <v>0.393308295133529</v>
      </c>
      <c r="BG175" s="105">
        <v>36.5</v>
      </c>
      <c r="BH175" s="104">
        <v>3819058</v>
      </c>
      <c r="BI175" s="104">
        <v>0</v>
      </c>
      <c r="BJ175" s="104">
        <v>720885</v>
      </c>
      <c r="BK175" s="104">
        <v>41000</v>
      </c>
      <c r="BL175" s="104">
        <v>103189</v>
      </c>
      <c r="BM175" s="104">
        <v>0</v>
      </c>
      <c r="BN175" s="104">
        <v>116</v>
      </c>
      <c r="BO175" s="106">
        <v>7.8</v>
      </c>
      <c r="BP175" s="106">
        <v>4.5199999999999996</v>
      </c>
      <c r="BQ175" s="106">
        <v>2.8</v>
      </c>
      <c r="BR175" s="105">
        <v>3.1166666666666667</v>
      </c>
      <c r="BS175" s="105">
        <v>0.38462078571319602</v>
      </c>
      <c r="BT175" s="104">
        <v>36</v>
      </c>
      <c r="BU175" s="106">
        <v>100</v>
      </c>
      <c r="BV175" s="105">
        <v>93.983016967773395</v>
      </c>
      <c r="BW175" s="105">
        <v>47.5</v>
      </c>
      <c r="BX175" s="105">
        <v>172.65</v>
      </c>
      <c r="BY175" s="104">
        <v>230000</v>
      </c>
      <c r="BZ175" s="106">
        <v>98.750730000000004</v>
      </c>
      <c r="CA175" s="106">
        <v>99.930710000000005</v>
      </c>
      <c r="CB175" s="105">
        <v>8.0960000000000001</v>
      </c>
      <c r="CC175" s="104">
        <v>99</v>
      </c>
      <c r="CD175" s="105">
        <v>99</v>
      </c>
      <c r="CE175" s="105">
        <v>95</v>
      </c>
      <c r="CF175" s="105" t="s">
        <v>441</v>
      </c>
      <c r="CG175" s="105">
        <v>635.02178955078102</v>
      </c>
      <c r="CH175" s="105">
        <v>20</v>
      </c>
      <c r="CI175" s="105"/>
      <c r="CJ175" s="104">
        <v>19017.736328125</v>
      </c>
      <c r="CK175" s="104">
        <v>69428528</v>
      </c>
      <c r="CL175" s="104">
        <v>68083396</v>
      </c>
      <c r="CM175" s="104">
        <v>510890</v>
      </c>
      <c r="CN175" s="104"/>
    </row>
    <row r="176" spans="1:92" x14ac:dyDescent="0.25">
      <c r="A176" s="128" t="s">
        <v>373</v>
      </c>
      <c r="B176" s="107" t="s">
        <v>91</v>
      </c>
      <c r="C176" s="104">
        <v>2291.0791277263156</v>
      </c>
      <c r="D176" s="104">
        <v>146.20146692926315</v>
      </c>
      <c r="E176" s="104">
        <v>1073.9865</v>
      </c>
      <c r="F176" s="104">
        <v>5.8579999999999997</v>
      </c>
      <c r="G176" s="104">
        <v>7090.3680000000004</v>
      </c>
      <c r="H176" s="104">
        <v>589.87199999999996</v>
      </c>
      <c r="I176" s="104">
        <v>1546.1760000000004</v>
      </c>
      <c r="J176" s="104">
        <v>3428</v>
      </c>
      <c r="K176" s="105">
        <v>5.7000000000000002E-2</v>
      </c>
      <c r="L176" s="105">
        <v>0</v>
      </c>
      <c r="M176" s="104">
        <v>401760.90961899998</v>
      </c>
      <c r="N176" s="104" t="s">
        <v>441</v>
      </c>
      <c r="O176" s="104" t="s">
        <v>441</v>
      </c>
      <c r="P176" s="104" t="s">
        <v>441</v>
      </c>
      <c r="Q176" s="104">
        <v>0</v>
      </c>
      <c r="R176" s="104">
        <v>1109930</v>
      </c>
      <c r="S176" s="104">
        <v>0</v>
      </c>
      <c r="T176" s="104">
        <v>1092075</v>
      </c>
      <c r="U176" s="104">
        <v>694617</v>
      </c>
      <c r="V176" s="104">
        <v>865154.61418000003</v>
      </c>
      <c r="W176" s="104"/>
      <c r="X176" s="104">
        <v>1110504.6949499999</v>
      </c>
      <c r="Y176" s="104"/>
      <c r="Z176" s="104">
        <v>0</v>
      </c>
      <c r="AA176" s="105">
        <v>85.270477471418971</v>
      </c>
      <c r="AB176" s="105">
        <v>3.1721409289525542</v>
      </c>
      <c r="AC176" s="105">
        <v>30.577999999999999</v>
      </c>
      <c r="AD176" s="105">
        <v>5.84475998532508</v>
      </c>
      <c r="AE176" s="105">
        <v>53.519010000000002</v>
      </c>
      <c r="AF176" s="105">
        <v>78.343869999999995</v>
      </c>
      <c r="AG176" s="105">
        <v>19.515039999999999</v>
      </c>
      <c r="AH176" s="105">
        <v>28.178229999999999</v>
      </c>
      <c r="AI176" s="104" t="s">
        <v>441</v>
      </c>
      <c r="AJ176" s="104">
        <v>40</v>
      </c>
      <c r="AK176" s="106">
        <v>34</v>
      </c>
      <c r="AL176" s="105">
        <v>13.461</v>
      </c>
      <c r="AM176" s="105">
        <v>0.15563377400752412</v>
      </c>
      <c r="AN176" s="105">
        <v>6.6977868280404876E-2</v>
      </c>
      <c r="AO176" s="104">
        <v>0</v>
      </c>
      <c r="AP176" s="104">
        <v>0</v>
      </c>
      <c r="AQ176" s="105">
        <v>0.625</v>
      </c>
      <c r="AR176" s="105">
        <v>0.210866883397102</v>
      </c>
      <c r="AS176" s="105">
        <v>7.4987729999999999</v>
      </c>
      <c r="AT176" s="105">
        <v>165.09</v>
      </c>
      <c r="AU176" s="105">
        <v>163.53</v>
      </c>
      <c r="AV176" s="105">
        <v>8.9412755966186506</v>
      </c>
      <c r="AW176" s="105">
        <v>2.9460500000000001</v>
      </c>
      <c r="AX176" s="106">
        <v>47.599998474121101</v>
      </c>
      <c r="AY176" s="106">
        <v>45.299999237060497</v>
      </c>
      <c r="AZ176" s="104">
        <v>498</v>
      </c>
      <c r="BA176" s="106" t="s">
        <v>441</v>
      </c>
      <c r="BB176" s="105" t="s">
        <v>441</v>
      </c>
      <c r="BC176" s="106">
        <v>16</v>
      </c>
      <c r="BD176" s="105">
        <v>0.06</v>
      </c>
      <c r="BE176" s="104">
        <v>1279948</v>
      </c>
      <c r="BF176" s="105" t="s">
        <v>441</v>
      </c>
      <c r="BG176" s="105">
        <v>31.559999465942401</v>
      </c>
      <c r="BH176" s="104">
        <v>0</v>
      </c>
      <c r="BI176" s="104">
        <v>0</v>
      </c>
      <c r="BJ176" s="104">
        <v>0</v>
      </c>
      <c r="BK176" s="104">
        <v>0</v>
      </c>
      <c r="BL176" s="104">
        <v>0</v>
      </c>
      <c r="BM176" s="104">
        <v>0</v>
      </c>
      <c r="BN176" s="104">
        <v>103</v>
      </c>
      <c r="BO176" s="106">
        <v>24.9</v>
      </c>
      <c r="BP176" s="106" t="s">
        <v>441</v>
      </c>
      <c r="BQ176" s="106" t="s">
        <v>441</v>
      </c>
      <c r="BR176" s="105">
        <v>2.4833333333333334</v>
      </c>
      <c r="BS176" s="105">
        <v>-0.99665588140487704</v>
      </c>
      <c r="BT176" s="104">
        <v>35</v>
      </c>
      <c r="BU176" s="106">
        <v>80.380752563476605</v>
      </c>
      <c r="BV176" s="105">
        <v>64.066139221191406</v>
      </c>
      <c r="BW176" s="105">
        <v>25.2</v>
      </c>
      <c r="BX176" s="105">
        <v>125.01</v>
      </c>
      <c r="BY176" s="104">
        <v>2900</v>
      </c>
      <c r="BZ176" s="106">
        <v>53.519010000000002</v>
      </c>
      <c r="CA176" s="106">
        <v>78.343869999999995</v>
      </c>
      <c r="CB176" s="105">
        <v>7.1970000000000001</v>
      </c>
      <c r="CC176" s="104">
        <v>70</v>
      </c>
      <c r="CD176" s="105">
        <v>85</v>
      </c>
      <c r="CE176" s="105">
        <v>22</v>
      </c>
      <c r="CF176" s="105" t="s">
        <v>441</v>
      </c>
      <c r="CG176" s="105">
        <v>121.675773620605</v>
      </c>
      <c r="CH176" s="105">
        <v>215</v>
      </c>
      <c r="CI176" s="105"/>
      <c r="CJ176" s="104">
        <v>7644.92919921875</v>
      </c>
      <c r="CK176" s="104">
        <v>1267972</v>
      </c>
      <c r="CL176" s="104">
        <v>1185524</v>
      </c>
      <c r="CM176" s="104">
        <v>14870</v>
      </c>
      <c r="CN176" s="104"/>
    </row>
    <row r="177" spans="1:92" x14ac:dyDescent="0.25">
      <c r="A177" s="128" t="s">
        <v>322</v>
      </c>
      <c r="B177" s="107" t="s">
        <v>321</v>
      </c>
      <c r="C177" s="104">
        <v>0</v>
      </c>
      <c r="D177" s="104">
        <v>0</v>
      </c>
      <c r="E177" s="104">
        <v>22786.5805</v>
      </c>
      <c r="F177" s="104">
        <v>0</v>
      </c>
      <c r="G177" s="104">
        <v>0</v>
      </c>
      <c r="H177" s="104">
        <v>0</v>
      </c>
      <c r="I177" s="104">
        <v>0</v>
      </c>
      <c r="J177" s="104">
        <v>11428</v>
      </c>
      <c r="K177" s="105">
        <v>2.9000000000000001E-2</v>
      </c>
      <c r="L177" s="105">
        <v>6.0606060606060601E-2</v>
      </c>
      <c r="M177" s="104">
        <v>3076382.1566499998</v>
      </c>
      <c r="N177" s="104">
        <v>226147.182042</v>
      </c>
      <c r="O177" s="104">
        <v>2115943.70633</v>
      </c>
      <c r="P177" s="104">
        <v>222712.405703</v>
      </c>
      <c r="Q177" s="104">
        <v>7261444</v>
      </c>
      <c r="R177" s="104">
        <v>0</v>
      </c>
      <c r="S177" s="104">
        <v>0</v>
      </c>
      <c r="T177" s="104">
        <v>7261444</v>
      </c>
      <c r="U177" s="104">
        <v>4694536</v>
      </c>
      <c r="V177" s="104">
        <v>6856614.0885800002</v>
      </c>
      <c r="W177" s="104"/>
      <c r="X177" s="104">
        <v>7235096.29825</v>
      </c>
      <c r="Y177" s="104"/>
      <c r="Z177" s="104">
        <v>3213256.5976200001</v>
      </c>
      <c r="AA177" s="105">
        <v>145.04677330391615</v>
      </c>
      <c r="AB177" s="105">
        <v>3.7492725023574169</v>
      </c>
      <c r="AC177" s="105">
        <v>41.701999999999998</v>
      </c>
      <c r="AD177" s="105">
        <v>4.5513104055187199</v>
      </c>
      <c r="AE177" s="105">
        <v>16.132100000000001</v>
      </c>
      <c r="AF177" s="105">
        <v>65.128839999999997</v>
      </c>
      <c r="AG177" s="105">
        <v>47.690350000000002</v>
      </c>
      <c r="AH177" s="105">
        <v>10.47481</v>
      </c>
      <c r="AI177" s="104">
        <v>2438</v>
      </c>
      <c r="AJ177" s="104">
        <v>40</v>
      </c>
      <c r="AK177" s="106">
        <v>53</v>
      </c>
      <c r="AL177" s="105">
        <v>14.898</v>
      </c>
      <c r="AM177" s="105">
        <v>0.26083156824346243</v>
      </c>
      <c r="AN177" s="105">
        <v>4.3649344807512785E-2</v>
      </c>
      <c r="AO177" s="104">
        <v>0</v>
      </c>
      <c r="AP177" s="104">
        <v>0</v>
      </c>
      <c r="AQ177" s="105">
        <v>0.503</v>
      </c>
      <c r="AR177" s="105">
        <v>0.24244889999999999</v>
      </c>
      <c r="AS177" s="105">
        <v>4.0892109999999997</v>
      </c>
      <c r="AT177" s="105">
        <v>59.21</v>
      </c>
      <c r="AU177" s="105">
        <v>78.709999999999994</v>
      </c>
      <c r="AV177" s="105">
        <v>7.0011153221130398</v>
      </c>
      <c r="AW177" s="105">
        <v>8.4521999999999995</v>
      </c>
      <c r="AX177" s="106">
        <v>72.900001525878906</v>
      </c>
      <c r="AY177" s="106">
        <v>16.200000762939499</v>
      </c>
      <c r="AZ177" s="104">
        <v>41</v>
      </c>
      <c r="BA177" s="106">
        <v>2.1</v>
      </c>
      <c r="BB177" s="105">
        <v>0.99</v>
      </c>
      <c r="BC177" s="106">
        <v>83</v>
      </c>
      <c r="BD177" s="105">
        <v>370.86200000000002</v>
      </c>
      <c r="BE177" s="104">
        <v>5376102</v>
      </c>
      <c r="BF177" s="105">
        <v>0.56691236712103499</v>
      </c>
      <c r="BG177" s="105">
        <v>46.0200004577637</v>
      </c>
      <c r="BH177" s="104">
        <v>3612</v>
      </c>
      <c r="BI177" s="104">
        <v>0</v>
      </c>
      <c r="BJ177" s="104">
        <v>0</v>
      </c>
      <c r="BK177" s="104">
        <v>0</v>
      </c>
      <c r="BL177" s="104">
        <v>11820</v>
      </c>
      <c r="BM177" s="104">
        <v>2</v>
      </c>
      <c r="BN177" s="104">
        <v>113</v>
      </c>
      <c r="BO177" s="106">
        <v>16.100000000000001</v>
      </c>
      <c r="BP177" s="106">
        <v>6.81</v>
      </c>
      <c r="BQ177" s="106">
        <v>15.5</v>
      </c>
      <c r="BR177" s="105">
        <v>1.3166666666666667</v>
      </c>
      <c r="BS177" s="105">
        <v>-1.1253319978714</v>
      </c>
      <c r="BT177" s="104">
        <v>30</v>
      </c>
      <c r="BU177" s="106">
        <v>48</v>
      </c>
      <c r="BV177" s="105">
        <v>66.537590026855497</v>
      </c>
      <c r="BW177" s="105">
        <v>11.3</v>
      </c>
      <c r="BX177" s="105">
        <v>74.91</v>
      </c>
      <c r="BY177" s="104">
        <v>13000</v>
      </c>
      <c r="BZ177" s="106">
        <v>16.132100000000001</v>
      </c>
      <c r="CA177" s="106">
        <v>65.128839999999997</v>
      </c>
      <c r="CB177" s="105">
        <v>0.48699999999999999</v>
      </c>
      <c r="CC177" s="104">
        <v>91</v>
      </c>
      <c r="CD177" s="105">
        <v>89</v>
      </c>
      <c r="CE177" s="105" t="s">
        <v>441</v>
      </c>
      <c r="CF177" s="105">
        <v>89</v>
      </c>
      <c r="CG177" s="105">
        <v>99.903137207031307</v>
      </c>
      <c r="CH177" s="105">
        <v>368</v>
      </c>
      <c r="CI177" s="105"/>
      <c r="CJ177" s="104">
        <v>1761.134765625</v>
      </c>
      <c r="CK177" s="104">
        <v>7889094</v>
      </c>
      <c r="CL177" s="104">
        <v>7264896</v>
      </c>
      <c r="CM177" s="104">
        <v>54390</v>
      </c>
      <c r="CN177" s="104"/>
    </row>
    <row r="178" spans="1:92" x14ac:dyDescent="0.25">
      <c r="A178" s="128" t="s">
        <v>324</v>
      </c>
      <c r="B178" s="107" t="s">
        <v>323</v>
      </c>
      <c r="C178" s="104">
        <v>187.49025647831579</v>
      </c>
      <c r="D178" s="104">
        <v>187.49025647831579</v>
      </c>
      <c r="E178" s="104" t="s">
        <v>441</v>
      </c>
      <c r="F178" s="104">
        <v>6.7560000000000002</v>
      </c>
      <c r="G178" s="104">
        <v>2014.893</v>
      </c>
      <c r="H178" s="104">
        <v>636.28200000000004</v>
      </c>
      <c r="I178" s="104">
        <v>97.488</v>
      </c>
      <c r="J178" s="104">
        <v>0</v>
      </c>
      <c r="K178" s="105">
        <v>2.9000000000000001E-2</v>
      </c>
      <c r="L178" s="105" t="s">
        <v>441</v>
      </c>
      <c r="M178" s="104" t="s">
        <v>441</v>
      </c>
      <c r="N178" s="104" t="s">
        <v>441</v>
      </c>
      <c r="O178" s="104" t="s">
        <v>441</v>
      </c>
      <c r="P178" s="104" t="s">
        <v>441</v>
      </c>
      <c r="Q178" s="104">
        <v>0</v>
      </c>
      <c r="R178" s="104">
        <v>0</v>
      </c>
      <c r="S178" s="104">
        <v>0</v>
      </c>
      <c r="T178" s="104">
        <v>0</v>
      </c>
      <c r="U178" s="104">
        <v>42929</v>
      </c>
      <c r="V178" s="104">
        <v>83341.631955699995</v>
      </c>
      <c r="W178" s="104"/>
      <c r="X178" s="104">
        <v>87873.482652299994</v>
      </c>
      <c r="Y178" s="104"/>
      <c r="Z178" s="104">
        <v>0</v>
      </c>
      <c r="AA178" s="105">
        <v>143.32916666666668</v>
      </c>
      <c r="AB178" s="105">
        <v>1.0020714561714636</v>
      </c>
      <c r="AC178" s="105">
        <v>23.131</v>
      </c>
      <c r="AD178" s="105" t="s">
        <v>441</v>
      </c>
      <c r="AE178" s="105">
        <v>93.445269999999994</v>
      </c>
      <c r="AF178" s="105">
        <v>99.906829999999999</v>
      </c>
      <c r="AG178" s="105">
        <v>0</v>
      </c>
      <c r="AH178" s="105" t="s">
        <v>441</v>
      </c>
      <c r="AI178" s="104">
        <v>18</v>
      </c>
      <c r="AJ178" s="104">
        <v>80</v>
      </c>
      <c r="AK178" s="106" t="s">
        <v>441</v>
      </c>
      <c r="AL178" s="105">
        <v>11.714</v>
      </c>
      <c r="AM178" s="105">
        <v>3.7843390994919445E-3</v>
      </c>
      <c r="AN178" s="105">
        <v>1.5492419938983141E-4</v>
      </c>
      <c r="AO178" s="104">
        <v>0</v>
      </c>
      <c r="AP178" s="104">
        <v>0</v>
      </c>
      <c r="AQ178" s="105">
        <v>0.72599999999999998</v>
      </c>
      <c r="AR178" s="105" t="s">
        <v>441</v>
      </c>
      <c r="AS178" s="105">
        <v>14.294407</v>
      </c>
      <c r="AT178" s="105">
        <v>48.82</v>
      </c>
      <c r="AU178" s="105">
        <v>55.78</v>
      </c>
      <c r="AV178" s="105">
        <v>18.489627838134801</v>
      </c>
      <c r="AW178" s="105">
        <v>37.08616</v>
      </c>
      <c r="AX178" s="106">
        <v>16</v>
      </c>
      <c r="AY178" s="106">
        <v>1.8999999761581401</v>
      </c>
      <c r="AZ178" s="104">
        <v>12</v>
      </c>
      <c r="BA178" s="106" t="s">
        <v>441</v>
      </c>
      <c r="BB178" s="105" t="s">
        <v>441</v>
      </c>
      <c r="BC178" s="106" t="s">
        <v>441</v>
      </c>
      <c r="BD178" s="105" t="s">
        <v>441</v>
      </c>
      <c r="BE178" s="104">
        <v>37131</v>
      </c>
      <c r="BF178" s="105">
        <v>0.41616478703707199</v>
      </c>
      <c r="BG178" s="105">
        <v>38.099998474121101</v>
      </c>
      <c r="BH178" s="104">
        <v>0</v>
      </c>
      <c r="BI178" s="104">
        <v>87000</v>
      </c>
      <c r="BJ178" s="104">
        <v>0</v>
      </c>
      <c r="BK178" s="104">
        <v>0</v>
      </c>
      <c r="BL178" s="104">
        <v>0</v>
      </c>
      <c r="BM178" s="104">
        <v>0</v>
      </c>
      <c r="BN178" s="104">
        <v>87</v>
      </c>
      <c r="BO178" s="106">
        <v>3.6</v>
      </c>
      <c r="BP178" s="106" t="s">
        <v>441</v>
      </c>
      <c r="BQ178" s="106" t="s">
        <v>441</v>
      </c>
      <c r="BR178" s="105">
        <v>2.666666666666667</v>
      </c>
      <c r="BS178" s="105">
        <v>-0.21746079623699199</v>
      </c>
      <c r="BT178" s="104" t="s">
        <v>441</v>
      </c>
      <c r="BU178" s="106">
        <v>97.967590332031307</v>
      </c>
      <c r="BV178" s="105">
        <v>99.397857666015597</v>
      </c>
      <c r="BW178" s="105">
        <v>40</v>
      </c>
      <c r="BX178" s="105">
        <v>74.67</v>
      </c>
      <c r="BY178" s="104">
        <v>720</v>
      </c>
      <c r="BZ178" s="106">
        <v>93.445269999999994</v>
      </c>
      <c r="CA178" s="106">
        <v>99.906829999999999</v>
      </c>
      <c r="CB178" s="105">
        <v>5.2229999999999999</v>
      </c>
      <c r="CC178" s="104">
        <v>85</v>
      </c>
      <c r="CD178" s="105">
        <v>78</v>
      </c>
      <c r="CE178" s="105">
        <v>85</v>
      </c>
      <c r="CF178" s="105" t="s">
        <v>441</v>
      </c>
      <c r="CG178" s="105">
        <v>311.42813110351602</v>
      </c>
      <c r="CH178" s="105">
        <v>124</v>
      </c>
      <c r="CI178" s="105"/>
      <c r="CJ178" s="104">
        <v>6408.2412109375</v>
      </c>
      <c r="CK178" s="104">
        <v>103197</v>
      </c>
      <c r="CL178" s="104">
        <v>106170</v>
      </c>
      <c r="CM178" s="104">
        <v>720</v>
      </c>
      <c r="CN178" s="104"/>
    </row>
    <row r="179" spans="1:92" x14ac:dyDescent="0.25">
      <c r="A179" s="128" t="s">
        <v>326</v>
      </c>
      <c r="B179" s="107" t="s">
        <v>325</v>
      </c>
      <c r="C179" s="104">
        <v>2494.8842488631576</v>
      </c>
      <c r="D179" s="104">
        <v>319.80969429052629</v>
      </c>
      <c r="E179" s="104">
        <v>163.00200000000001</v>
      </c>
      <c r="F179" s="104">
        <v>0</v>
      </c>
      <c r="G179" s="104">
        <v>2991.4539999999997</v>
      </c>
      <c r="H179" s="104">
        <v>0</v>
      </c>
      <c r="I179" s="104">
        <v>2146.1759999999999</v>
      </c>
      <c r="J179" s="104">
        <v>0</v>
      </c>
      <c r="K179" s="105">
        <v>2.9000000000000001E-2</v>
      </c>
      <c r="L179" s="105">
        <v>0.12121212121212099</v>
      </c>
      <c r="M179" s="104" t="s">
        <v>441</v>
      </c>
      <c r="N179" s="104" t="s">
        <v>441</v>
      </c>
      <c r="O179" s="104" t="s">
        <v>441</v>
      </c>
      <c r="P179" s="104" t="s">
        <v>441</v>
      </c>
      <c r="Q179" s="104">
        <v>0</v>
      </c>
      <c r="R179" s="104">
        <v>0</v>
      </c>
      <c r="S179" s="104">
        <v>0</v>
      </c>
      <c r="T179" s="104">
        <v>0</v>
      </c>
      <c r="U179" s="104">
        <v>1141668</v>
      </c>
      <c r="V179" s="104">
        <v>1214668.3044199999</v>
      </c>
      <c r="W179" s="104"/>
      <c r="X179" s="104">
        <v>1268014.07984</v>
      </c>
      <c r="Y179" s="104"/>
      <c r="Z179" s="104">
        <v>0</v>
      </c>
      <c r="AA179" s="105">
        <v>270.92748538011693</v>
      </c>
      <c r="AB179" s="105">
        <v>0.37761518679985279</v>
      </c>
      <c r="AC179" s="105">
        <v>53.183999999999997</v>
      </c>
      <c r="AD179" s="105">
        <v>3.29086780304119</v>
      </c>
      <c r="AE179" s="105">
        <v>93.398910000000001</v>
      </c>
      <c r="AF179" s="105">
        <v>98.184960000000004</v>
      </c>
      <c r="AG179" s="105">
        <v>7.4160000000000004E-2</v>
      </c>
      <c r="AH179" s="105">
        <v>89.443200000000004</v>
      </c>
      <c r="AI179" s="104">
        <v>445</v>
      </c>
      <c r="AJ179" s="104">
        <v>40</v>
      </c>
      <c r="AK179" s="106">
        <v>5.4</v>
      </c>
      <c r="AL179" s="105">
        <v>6.4729999999999999</v>
      </c>
      <c r="AM179" s="105">
        <v>0.11077551667281321</v>
      </c>
      <c r="AN179" s="105">
        <v>1.1730432015947282E-2</v>
      </c>
      <c r="AO179" s="104">
        <v>0</v>
      </c>
      <c r="AP179" s="104">
        <v>0</v>
      </c>
      <c r="AQ179" s="105">
        <v>0.78400000000000003</v>
      </c>
      <c r="AR179" s="105" t="s">
        <v>441</v>
      </c>
      <c r="AS179" s="105">
        <v>3.8528229999999999</v>
      </c>
      <c r="AT179" s="105">
        <v>0</v>
      </c>
      <c r="AU179" s="105">
        <v>0</v>
      </c>
      <c r="AV179" s="105" t="s">
        <v>441</v>
      </c>
      <c r="AW179" s="105">
        <v>0.61185999999999996</v>
      </c>
      <c r="AX179" s="106">
        <v>26.100000381469702</v>
      </c>
      <c r="AY179" s="106" t="s">
        <v>441</v>
      </c>
      <c r="AZ179" s="104">
        <v>17</v>
      </c>
      <c r="BA179" s="106">
        <v>1.2</v>
      </c>
      <c r="BB179" s="105">
        <v>0.42</v>
      </c>
      <c r="BC179" s="106" t="s">
        <v>441</v>
      </c>
      <c r="BD179" s="105" t="s">
        <v>441</v>
      </c>
      <c r="BE179" s="104">
        <v>18226</v>
      </c>
      <c r="BF179" s="105">
        <v>0.32397011653352398</v>
      </c>
      <c r="BG179" s="105">
        <v>39</v>
      </c>
      <c r="BH179" s="104">
        <v>0</v>
      </c>
      <c r="BI179" s="104">
        <v>150000</v>
      </c>
      <c r="BJ179" s="104">
        <v>0</v>
      </c>
      <c r="BK179" s="104">
        <v>0</v>
      </c>
      <c r="BL179" s="104">
        <v>10733</v>
      </c>
      <c r="BM179" s="104">
        <v>0</v>
      </c>
      <c r="BN179" s="104">
        <v>128</v>
      </c>
      <c r="BO179" s="106">
        <v>5.5</v>
      </c>
      <c r="BP179" s="106">
        <v>4.04</v>
      </c>
      <c r="BQ179" s="106">
        <v>16.5</v>
      </c>
      <c r="BR179" s="105">
        <v>3.2333333333333329</v>
      </c>
      <c r="BS179" s="105">
        <v>0.25973808765411399</v>
      </c>
      <c r="BT179" s="104">
        <v>41</v>
      </c>
      <c r="BU179" s="106">
        <v>100</v>
      </c>
      <c r="BV179" s="105">
        <v>98.969581604003906</v>
      </c>
      <c r="BW179" s="105">
        <v>73.3</v>
      </c>
      <c r="BX179" s="105">
        <v>160.61000000000001</v>
      </c>
      <c r="BY179" s="104">
        <v>8900</v>
      </c>
      <c r="BZ179" s="106">
        <v>93.398910000000001</v>
      </c>
      <c r="CA179" s="106">
        <v>98.184960000000004</v>
      </c>
      <c r="CB179" s="105">
        <v>26.696999999999999</v>
      </c>
      <c r="CC179" s="104">
        <v>93</v>
      </c>
      <c r="CD179" s="105">
        <v>97</v>
      </c>
      <c r="CE179" s="105">
        <v>65</v>
      </c>
      <c r="CF179" s="105">
        <v>91</v>
      </c>
      <c r="CG179" s="105">
        <v>2180.5234375</v>
      </c>
      <c r="CH179" s="105">
        <v>63</v>
      </c>
      <c r="CI179" s="105"/>
      <c r="CJ179" s="104">
        <v>32227.849609375</v>
      </c>
      <c r="CK179" s="104">
        <v>1389858</v>
      </c>
      <c r="CL179" s="104">
        <v>1360088</v>
      </c>
      <c r="CM179" s="104">
        <v>5130</v>
      </c>
      <c r="CN179" s="104"/>
    </row>
    <row r="180" spans="1:92" x14ac:dyDescent="0.25">
      <c r="A180" s="128" t="s">
        <v>328</v>
      </c>
      <c r="B180" s="107" t="s">
        <v>327</v>
      </c>
      <c r="C180" s="104">
        <v>19656.139016905261</v>
      </c>
      <c r="D180" s="104">
        <v>0</v>
      </c>
      <c r="E180" s="104">
        <v>18320.093499999999</v>
      </c>
      <c r="F180" s="104">
        <v>135.55199999999999</v>
      </c>
      <c r="G180" s="104">
        <v>0</v>
      </c>
      <c r="H180" s="104">
        <v>0</v>
      </c>
      <c r="I180" s="104">
        <v>0</v>
      </c>
      <c r="J180" s="104">
        <v>0</v>
      </c>
      <c r="K180" s="105">
        <v>2.9000000000000001E-2</v>
      </c>
      <c r="L180" s="105">
        <v>0.33333333333333298</v>
      </c>
      <c r="M180" s="104">
        <v>0</v>
      </c>
      <c r="N180" s="104">
        <v>0</v>
      </c>
      <c r="O180" s="104">
        <v>0</v>
      </c>
      <c r="P180" s="104">
        <v>0</v>
      </c>
      <c r="Q180" s="104">
        <v>0</v>
      </c>
      <c r="R180" s="104">
        <v>0</v>
      </c>
      <c r="S180" s="104">
        <v>0</v>
      </c>
      <c r="T180" s="104">
        <v>0</v>
      </c>
      <c r="U180" s="104">
        <v>0</v>
      </c>
      <c r="V180" s="104">
        <v>5555299.3718900001</v>
      </c>
      <c r="W180" s="104"/>
      <c r="X180" s="104">
        <v>70045.680512999999</v>
      </c>
      <c r="Y180" s="104"/>
      <c r="Z180" s="104">
        <v>0</v>
      </c>
      <c r="AA180" s="105">
        <v>74.44132337796087</v>
      </c>
      <c r="AB180" s="105">
        <v>1.5862776361422932</v>
      </c>
      <c r="AC180" s="105">
        <v>68.944999999999993</v>
      </c>
      <c r="AD180" s="105" t="s">
        <v>441</v>
      </c>
      <c r="AE180" s="105">
        <v>90.921390000000002</v>
      </c>
      <c r="AF180" s="105">
        <v>96.2547</v>
      </c>
      <c r="AG180" s="105">
        <v>0</v>
      </c>
      <c r="AH180" s="105">
        <v>78.686890000000005</v>
      </c>
      <c r="AI180" s="104">
        <v>2030</v>
      </c>
      <c r="AJ180" s="104">
        <v>60</v>
      </c>
      <c r="AK180" s="106">
        <v>8</v>
      </c>
      <c r="AL180" s="105">
        <v>8.7159999999999993</v>
      </c>
      <c r="AM180" s="105">
        <v>0.22091047565991517</v>
      </c>
      <c r="AN180" s="105">
        <v>0.10635756942102478</v>
      </c>
      <c r="AO180" s="104">
        <v>0</v>
      </c>
      <c r="AP180" s="104">
        <v>0</v>
      </c>
      <c r="AQ180" s="105">
        <v>0.73499999999999999</v>
      </c>
      <c r="AR180" s="105">
        <v>5.8129000000000002E-3</v>
      </c>
      <c r="AS180" s="105">
        <v>6.4032790000000004</v>
      </c>
      <c r="AT180" s="105">
        <v>285.14</v>
      </c>
      <c r="AU180" s="105">
        <v>386.93</v>
      </c>
      <c r="AV180" s="105">
        <v>2.00518131256104</v>
      </c>
      <c r="AW180" s="105">
        <v>4.7314800000000004</v>
      </c>
      <c r="AX180" s="106">
        <v>13</v>
      </c>
      <c r="AY180" s="106">
        <v>2.2999999523162802</v>
      </c>
      <c r="AZ180" s="104">
        <v>34</v>
      </c>
      <c r="BA180" s="106">
        <v>0.1</v>
      </c>
      <c r="BB180" s="105">
        <v>0.05</v>
      </c>
      <c r="BC180" s="106" t="s">
        <v>441</v>
      </c>
      <c r="BD180" s="105" t="s">
        <v>441</v>
      </c>
      <c r="BE180" s="104">
        <v>4800</v>
      </c>
      <c r="BF180" s="105">
        <v>0.29832882004274103</v>
      </c>
      <c r="BG180" s="105">
        <v>35.810001373291001</v>
      </c>
      <c r="BH180" s="104">
        <v>2000</v>
      </c>
      <c r="BI180" s="104">
        <v>30000</v>
      </c>
      <c r="BJ180" s="104">
        <v>0</v>
      </c>
      <c r="BK180" s="104">
        <v>0</v>
      </c>
      <c r="BL180" s="104">
        <v>1322</v>
      </c>
      <c r="BM180" s="104">
        <v>0</v>
      </c>
      <c r="BN180" s="104">
        <v>144</v>
      </c>
      <c r="BO180" s="106">
        <v>4.3</v>
      </c>
      <c r="BP180" s="106">
        <v>3.86</v>
      </c>
      <c r="BQ180" s="106">
        <v>4.7</v>
      </c>
      <c r="BR180" s="105">
        <v>2.4333333333333331</v>
      </c>
      <c r="BS180" s="105">
        <v>-6.8824499845504802E-2</v>
      </c>
      <c r="BT180" s="104">
        <v>43</v>
      </c>
      <c r="BU180" s="106">
        <v>100</v>
      </c>
      <c r="BV180" s="105">
        <v>81.054191589355497</v>
      </c>
      <c r="BW180" s="105">
        <v>49.6</v>
      </c>
      <c r="BX180" s="105">
        <v>125.82</v>
      </c>
      <c r="BY180" s="104">
        <v>55000</v>
      </c>
      <c r="BZ180" s="106">
        <v>90.921390000000002</v>
      </c>
      <c r="CA180" s="106">
        <v>96.2547</v>
      </c>
      <c r="CB180" s="105">
        <v>12.722</v>
      </c>
      <c r="CC180" s="104">
        <v>98</v>
      </c>
      <c r="CD180" s="105">
        <v>98</v>
      </c>
      <c r="CE180" s="105">
        <v>97</v>
      </c>
      <c r="CF180" s="105" t="s">
        <v>441</v>
      </c>
      <c r="CG180" s="105">
        <v>806.34362792968795</v>
      </c>
      <c r="CH180" s="105">
        <v>62</v>
      </c>
      <c r="CI180" s="105"/>
      <c r="CJ180" s="104">
        <v>12483.51171875</v>
      </c>
      <c r="CK180" s="104">
        <v>11565204</v>
      </c>
      <c r="CL180" s="104">
        <v>11254715</v>
      </c>
      <c r="CM180" s="104">
        <v>155360</v>
      </c>
      <c r="CN180" s="104"/>
    </row>
    <row r="181" spans="1:92" x14ac:dyDescent="0.25">
      <c r="A181" s="128" t="s">
        <v>330</v>
      </c>
      <c r="B181" s="107" t="s">
        <v>329</v>
      </c>
      <c r="C181" s="104">
        <v>158865.82528463157</v>
      </c>
      <c r="D181" s="104">
        <v>66510.410494947369</v>
      </c>
      <c r="E181" s="104">
        <v>174433.64199999999</v>
      </c>
      <c r="F181" s="104">
        <v>231.11799999999999</v>
      </c>
      <c r="G181" s="104">
        <v>0</v>
      </c>
      <c r="H181" s="104">
        <v>0</v>
      </c>
      <c r="I181" s="104">
        <v>0</v>
      </c>
      <c r="J181" s="104">
        <v>0</v>
      </c>
      <c r="K181" s="105">
        <v>0</v>
      </c>
      <c r="L181" s="105">
        <v>0.15151515151515199</v>
      </c>
      <c r="M181" s="104">
        <v>61508730.336499996</v>
      </c>
      <c r="N181" s="104" t="s">
        <v>441</v>
      </c>
      <c r="O181" s="104" t="s">
        <v>441</v>
      </c>
      <c r="P181" s="104" t="s">
        <v>441</v>
      </c>
      <c r="Q181" s="104">
        <v>1053055</v>
      </c>
      <c r="R181" s="104">
        <v>232969</v>
      </c>
      <c r="S181" s="104">
        <v>0</v>
      </c>
      <c r="T181" s="104">
        <v>0</v>
      </c>
      <c r="U181" s="104">
        <v>1000248</v>
      </c>
      <c r="V181" s="104">
        <v>17306676.475900002</v>
      </c>
      <c r="W181" s="104"/>
      <c r="X181" s="104">
        <v>5825579.0379400002</v>
      </c>
      <c r="Y181" s="104"/>
      <c r="Z181" s="104">
        <v>21706419.839000002</v>
      </c>
      <c r="AA181" s="105">
        <v>106.96012889310448</v>
      </c>
      <c r="AB181" s="105">
        <v>2.1567268877723351</v>
      </c>
      <c r="AC181" s="105">
        <v>75.143000000000001</v>
      </c>
      <c r="AD181" s="105" t="s">
        <v>441</v>
      </c>
      <c r="AE181" s="105">
        <v>97.297239999999988</v>
      </c>
      <c r="AF181" s="105">
        <v>98.875720000000001</v>
      </c>
      <c r="AG181" s="105">
        <v>0.31678000000000001</v>
      </c>
      <c r="AH181" s="105" t="s">
        <v>441</v>
      </c>
      <c r="AI181" s="104">
        <v>21999</v>
      </c>
      <c r="AJ181" s="104">
        <v>60</v>
      </c>
      <c r="AK181" s="106">
        <v>8.1</v>
      </c>
      <c r="AL181" s="105">
        <v>7.98</v>
      </c>
      <c r="AM181" s="105">
        <v>0.9130834455892185</v>
      </c>
      <c r="AN181" s="105">
        <v>0.79400619256549476</v>
      </c>
      <c r="AO181" s="104">
        <v>0</v>
      </c>
      <c r="AP181" s="104">
        <v>5</v>
      </c>
      <c r="AQ181" s="105">
        <v>0.79100000000000004</v>
      </c>
      <c r="AR181" s="105" t="s">
        <v>441</v>
      </c>
      <c r="AS181" s="105">
        <v>2727.7471409999998</v>
      </c>
      <c r="AT181" s="105">
        <v>848.71</v>
      </c>
      <c r="AU181" s="105">
        <v>1455.5</v>
      </c>
      <c r="AV181" s="105">
        <v>0.37381690740585299</v>
      </c>
      <c r="AW181" s="105">
        <v>0.12307</v>
      </c>
      <c r="AX181" s="106">
        <v>11.6000003814697</v>
      </c>
      <c r="AY181" s="106">
        <v>1.8999999761581401</v>
      </c>
      <c r="AZ181" s="104">
        <v>17</v>
      </c>
      <c r="BA181" s="106" t="s">
        <v>441</v>
      </c>
      <c r="BB181" s="105" t="s">
        <v>441</v>
      </c>
      <c r="BC181" s="106">
        <v>0</v>
      </c>
      <c r="BD181" s="105">
        <v>0</v>
      </c>
      <c r="BE181" s="104">
        <v>0</v>
      </c>
      <c r="BF181" s="105">
        <v>0.31736459552458002</v>
      </c>
      <c r="BG181" s="105">
        <v>41.900001525878899</v>
      </c>
      <c r="BH181" s="104">
        <v>630</v>
      </c>
      <c r="BI181" s="104">
        <v>100</v>
      </c>
      <c r="BJ181" s="104">
        <v>220</v>
      </c>
      <c r="BK181" s="104">
        <v>1097000</v>
      </c>
      <c r="BL181" s="104">
        <v>4025211</v>
      </c>
      <c r="BM181" s="104">
        <v>1</v>
      </c>
      <c r="BN181" s="104">
        <v>157</v>
      </c>
      <c r="BO181" s="106">
        <v>2.4</v>
      </c>
      <c r="BP181" s="106">
        <v>3.79</v>
      </c>
      <c r="BQ181" s="106">
        <v>12.9</v>
      </c>
      <c r="BR181" s="105">
        <v>4.1666666666666661</v>
      </c>
      <c r="BS181" s="105">
        <v>7.0511601865291595E-2</v>
      </c>
      <c r="BT181" s="104">
        <v>41</v>
      </c>
      <c r="BU181" s="106">
        <v>100</v>
      </c>
      <c r="BV181" s="105">
        <v>95.688102722167997</v>
      </c>
      <c r="BW181" s="105">
        <v>58.3</v>
      </c>
      <c r="BX181" s="105">
        <v>96.87</v>
      </c>
      <c r="BY181" s="104">
        <v>400000</v>
      </c>
      <c r="BZ181" s="106">
        <v>97.297239999999988</v>
      </c>
      <c r="CA181" s="106">
        <v>98.875720000000001</v>
      </c>
      <c r="CB181" s="105">
        <v>17.605</v>
      </c>
      <c r="CC181" s="104">
        <v>96</v>
      </c>
      <c r="CD181" s="105">
        <v>98</v>
      </c>
      <c r="CE181" s="105">
        <v>85</v>
      </c>
      <c r="CF181" s="105">
        <v>98</v>
      </c>
      <c r="CG181" s="105">
        <v>1089.24499511719</v>
      </c>
      <c r="CH181" s="105">
        <v>16</v>
      </c>
      <c r="CI181" s="105"/>
      <c r="CJ181" s="104">
        <v>28815.537109375</v>
      </c>
      <c r="CK181" s="104">
        <v>82319728</v>
      </c>
      <c r="CL181" s="104">
        <v>78665398</v>
      </c>
      <c r="CM181" s="104">
        <v>769630</v>
      </c>
      <c r="CN181" s="104"/>
    </row>
    <row r="182" spans="1:92" x14ac:dyDescent="0.25">
      <c r="A182" s="128" t="s">
        <v>332</v>
      </c>
      <c r="B182" s="107" t="s">
        <v>331</v>
      </c>
      <c r="C182" s="104">
        <v>4624.2701971368424</v>
      </c>
      <c r="D182" s="104">
        <v>4.9940008866105265E-2</v>
      </c>
      <c r="E182" s="104">
        <v>48635.325000000004</v>
      </c>
      <c r="F182" s="104">
        <v>0</v>
      </c>
      <c r="G182" s="104">
        <v>0</v>
      </c>
      <c r="H182" s="104">
        <v>0</v>
      </c>
      <c r="I182" s="104">
        <v>0</v>
      </c>
      <c r="J182" s="104">
        <v>0</v>
      </c>
      <c r="K182" s="105">
        <v>0</v>
      </c>
      <c r="L182" s="105">
        <v>0.27272727272727298</v>
      </c>
      <c r="M182" s="104">
        <v>4905017.4827300003</v>
      </c>
      <c r="N182" s="104" t="s">
        <v>441</v>
      </c>
      <c r="O182" s="104" t="s">
        <v>441</v>
      </c>
      <c r="P182" s="104" t="s">
        <v>441</v>
      </c>
      <c r="Q182" s="104">
        <v>0</v>
      </c>
      <c r="R182" s="104">
        <v>0</v>
      </c>
      <c r="S182" s="104">
        <v>0</v>
      </c>
      <c r="T182" s="104">
        <v>0</v>
      </c>
      <c r="U182" s="104">
        <v>0</v>
      </c>
      <c r="V182" s="104">
        <v>2608701.4527500002</v>
      </c>
      <c r="W182" s="104"/>
      <c r="X182" s="104">
        <v>47190.205779999997</v>
      </c>
      <c r="Y182" s="104"/>
      <c r="Z182" s="104">
        <v>0</v>
      </c>
      <c r="AA182" s="105">
        <v>12.450594769433746</v>
      </c>
      <c r="AB182" s="105">
        <v>2.4629175837165831</v>
      </c>
      <c r="AC182" s="105">
        <v>51.593000000000004</v>
      </c>
      <c r="AD182" s="105" t="s">
        <v>441</v>
      </c>
      <c r="AE182" s="105">
        <v>98.699200000000005</v>
      </c>
      <c r="AF182" s="105">
        <v>98.814329999999998</v>
      </c>
      <c r="AG182" s="105">
        <v>0</v>
      </c>
      <c r="AH182" s="105">
        <v>100</v>
      </c>
      <c r="AI182" s="104">
        <v>2939</v>
      </c>
      <c r="AJ182" s="104">
        <v>60</v>
      </c>
      <c r="AK182" s="106" t="s">
        <v>441</v>
      </c>
      <c r="AL182" s="105">
        <v>11.37</v>
      </c>
      <c r="AM182" s="105">
        <v>0.11540856816450068</v>
      </c>
      <c r="AN182" s="105">
        <v>1.6336698836441663E-2</v>
      </c>
      <c r="AO182" s="104">
        <v>0</v>
      </c>
      <c r="AP182" s="104">
        <v>0</v>
      </c>
      <c r="AQ182" s="105">
        <v>0.70599999999999996</v>
      </c>
      <c r="AR182" s="105">
        <v>1.45477429032326E-3</v>
      </c>
      <c r="AS182" s="105">
        <v>0</v>
      </c>
      <c r="AT182" s="105">
        <v>4.74</v>
      </c>
      <c r="AU182" s="105">
        <v>5.37</v>
      </c>
      <c r="AV182" s="105">
        <v>7.9169712960720104E-2</v>
      </c>
      <c r="AW182" s="105">
        <v>2.717E-2</v>
      </c>
      <c r="AX182" s="106">
        <v>47.299999237060497</v>
      </c>
      <c r="AY182" s="106" t="s">
        <v>441</v>
      </c>
      <c r="AZ182" s="104">
        <v>43</v>
      </c>
      <c r="BA182" s="106" t="s">
        <v>441</v>
      </c>
      <c r="BB182" s="105" t="s">
        <v>441</v>
      </c>
      <c r="BC182" s="106" t="s">
        <v>441</v>
      </c>
      <c r="BD182" s="105">
        <v>0</v>
      </c>
      <c r="BE182" s="104">
        <v>182</v>
      </c>
      <c r="BF182" s="105" t="s">
        <v>441</v>
      </c>
      <c r="BG182" s="105" t="s">
        <v>441</v>
      </c>
      <c r="BH182" s="104">
        <v>0</v>
      </c>
      <c r="BI182" s="104">
        <v>0</v>
      </c>
      <c r="BJ182" s="104">
        <v>0</v>
      </c>
      <c r="BK182" s="104">
        <v>0</v>
      </c>
      <c r="BL182" s="104">
        <v>22</v>
      </c>
      <c r="BM182" s="104">
        <v>0</v>
      </c>
      <c r="BN182" s="104">
        <v>121</v>
      </c>
      <c r="BO182" s="106">
        <v>5.4</v>
      </c>
      <c r="BP182" s="106" t="s">
        <v>441</v>
      </c>
      <c r="BQ182" s="106" t="s">
        <v>441</v>
      </c>
      <c r="BR182" s="105" t="s">
        <v>441</v>
      </c>
      <c r="BS182" s="105">
        <v>-1.2134549617767301</v>
      </c>
      <c r="BT182" s="104">
        <v>20</v>
      </c>
      <c r="BU182" s="106">
        <v>100</v>
      </c>
      <c r="BV182" s="105">
        <v>99.692932128906307</v>
      </c>
      <c r="BW182" s="105">
        <v>18</v>
      </c>
      <c r="BX182" s="105">
        <v>157.66999999999999</v>
      </c>
      <c r="BY182" s="104">
        <v>20000</v>
      </c>
      <c r="BZ182" s="106">
        <v>98.699200000000005</v>
      </c>
      <c r="CA182" s="106">
        <v>98.814329999999998</v>
      </c>
      <c r="CB182" s="105">
        <v>22.248000000000001</v>
      </c>
      <c r="CC182" s="104">
        <v>99</v>
      </c>
      <c r="CD182" s="105">
        <v>98</v>
      </c>
      <c r="CE182" s="105">
        <v>99</v>
      </c>
      <c r="CF182" s="105" t="s">
        <v>441</v>
      </c>
      <c r="CG182" s="105">
        <v>1116.85998535156</v>
      </c>
      <c r="CH182" s="105">
        <v>42</v>
      </c>
      <c r="CI182" s="105"/>
      <c r="CJ182" s="104">
        <v>19270.05859375</v>
      </c>
      <c r="CK182" s="104">
        <v>5850908</v>
      </c>
      <c r="CL182" s="104">
        <v>5395326</v>
      </c>
      <c r="CM182" s="104">
        <v>469930</v>
      </c>
      <c r="CN182" s="104"/>
    </row>
    <row r="183" spans="1:92" x14ac:dyDescent="0.25">
      <c r="A183" s="128" t="s">
        <v>334</v>
      </c>
      <c r="B183" s="107" t="s">
        <v>333</v>
      </c>
      <c r="C183" s="104">
        <v>0</v>
      </c>
      <c r="D183" s="104">
        <v>0</v>
      </c>
      <c r="E183" s="104" t="s">
        <v>441</v>
      </c>
      <c r="F183" s="104">
        <v>1.962</v>
      </c>
      <c r="G183" s="104">
        <v>13.0655</v>
      </c>
      <c r="H183" s="104">
        <v>0</v>
      </c>
      <c r="I183" s="104">
        <v>0</v>
      </c>
      <c r="J183" s="104">
        <v>0</v>
      </c>
      <c r="K183" s="105">
        <v>2.9000000000000001E-2</v>
      </c>
      <c r="L183" s="105" t="s">
        <v>441</v>
      </c>
      <c r="M183" s="104" t="s">
        <v>441</v>
      </c>
      <c r="N183" s="104" t="s">
        <v>441</v>
      </c>
      <c r="O183" s="104" t="s">
        <v>441</v>
      </c>
      <c r="P183" s="104" t="s">
        <v>441</v>
      </c>
      <c r="Q183" s="104">
        <v>0</v>
      </c>
      <c r="R183" s="104">
        <v>0</v>
      </c>
      <c r="S183" s="104">
        <v>0</v>
      </c>
      <c r="T183" s="104">
        <v>0</v>
      </c>
      <c r="U183" s="104">
        <v>0</v>
      </c>
      <c r="V183" s="104">
        <v>1055.00875473</v>
      </c>
      <c r="W183" s="104"/>
      <c r="X183" s="104">
        <v>5149.7409286499997</v>
      </c>
      <c r="Y183" s="104"/>
      <c r="Z183" s="104">
        <v>0</v>
      </c>
      <c r="AA183" s="105">
        <v>383.6</v>
      </c>
      <c r="AB183" s="105">
        <v>2.5821540437990365</v>
      </c>
      <c r="AC183" s="105">
        <v>62.387</v>
      </c>
      <c r="AD183" s="105" t="s">
        <v>441</v>
      </c>
      <c r="AE183" s="105">
        <v>84.078469999999996</v>
      </c>
      <c r="AF183" s="105">
        <v>99.272239999999996</v>
      </c>
      <c r="AG183" s="105">
        <v>7.03843</v>
      </c>
      <c r="AH183" s="105" t="s">
        <v>441</v>
      </c>
      <c r="AI183" s="104" t="s">
        <v>441</v>
      </c>
      <c r="AJ183" s="104">
        <v>20</v>
      </c>
      <c r="AK183" s="106" t="s">
        <v>441</v>
      </c>
      <c r="AL183" s="105" t="s">
        <v>441</v>
      </c>
      <c r="AM183" s="105">
        <v>1.1854087322342206E-4</v>
      </c>
      <c r="AN183" s="105">
        <v>1.4366072722639738E-5</v>
      </c>
      <c r="AO183" s="104">
        <v>0</v>
      </c>
      <c r="AP183" s="104">
        <v>0</v>
      </c>
      <c r="AQ183" s="105" t="s">
        <v>441</v>
      </c>
      <c r="AR183" s="105" t="s">
        <v>441</v>
      </c>
      <c r="AS183" s="105">
        <v>0</v>
      </c>
      <c r="AT183" s="105">
        <v>22.14</v>
      </c>
      <c r="AU183" s="105">
        <v>13.3</v>
      </c>
      <c r="AV183" s="105">
        <v>45.303619384765597</v>
      </c>
      <c r="AW183" s="105">
        <v>10.82915</v>
      </c>
      <c r="AX183" s="106">
        <v>24.899999618530298</v>
      </c>
      <c r="AY183" s="106">
        <v>1.6000000238418599</v>
      </c>
      <c r="AZ183" s="104">
        <v>236</v>
      </c>
      <c r="BA183" s="106" t="s">
        <v>441</v>
      </c>
      <c r="BB183" s="105" t="s">
        <v>441</v>
      </c>
      <c r="BC183" s="106" t="s">
        <v>441</v>
      </c>
      <c r="BD183" s="105" t="s">
        <v>441</v>
      </c>
      <c r="BE183" s="104">
        <v>10782</v>
      </c>
      <c r="BF183" s="105" t="s">
        <v>441</v>
      </c>
      <c r="BG183" s="105" t="s">
        <v>441</v>
      </c>
      <c r="BH183" s="104">
        <v>0</v>
      </c>
      <c r="BI183" s="104">
        <v>0</v>
      </c>
      <c r="BJ183" s="104">
        <v>0</v>
      </c>
      <c r="BK183" s="215">
        <v>0</v>
      </c>
      <c r="BL183" s="215">
        <v>0</v>
      </c>
      <c r="BM183" s="215">
        <v>0</v>
      </c>
      <c r="BN183" s="104">
        <v>87</v>
      </c>
      <c r="BO183" s="106">
        <v>3.6</v>
      </c>
      <c r="BP183" s="106" t="s">
        <v>441</v>
      </c>
      <c r="BQ183" s="106" t="s">
        <v>441</v>
      </c>
      <c r="BR183" s="105" t="s">
        <v>441</v>
      </c>
      <c r="BS183" s="105">
        <v>-0.74316078424453702</v>
      </c>
      <c r="BT183" s="104" t="s">
        <v>441</v>
      </c>
      <c r="BU183" s="106">
        <v>100</v>
      </c>
      <c r="BV183" s="105" t="s">
        <v>441</v>
      </c>
      <c r="BW183" s="105">
        <v>46</v>
      </c>
      <c r="BX183" s="105">
        <v>76.44</v>
      </c>
      <c r="BY183" s="104">
        <v>47</v>
      </c>
      <c r="BZ183" s="106">
        <v>84.078469999999996</v>
      </c>
      <c r="CA183" s="106">
        <v>99.272239999999996</v>
      </c>
      <c r="CB183" s="105">
        <v>9.1739999999999995</v>
      </c>
      <c r="CC183" s="104">
        <v>95</v>
      </c>
      <c r="CD183" s="105">
        <v>94</v>
      </c>
      <c r="CE183" s="105">
        <v>92</v>
      </c>
      <c r="CF183" s="105" t="s">
        <v>441</v>
      </c>
      <c r="CG183" s="105">
        <v>601.02722167968795</v>
      </c>
      <c r="CH183" s="105" t="s">
        <v>441</v>
      </c>
      <c r="CI183" s="105"/>
      <c r="CJ183" s="104">
        <v>4042.4228515625</v>
      </c>
      <c r="CK183" s="104">
        <v>11508</v>
      </c>
      <c r="CL183" s="104">
        <v>9916</v>
      </c>
      <c r="CM183" s="104">
        <v>30</v>
      </c>
      <c r="CN183" s="104"/>
    </row>
    <row r="184" spans="1:92" x14ac:dyDescent="0.25">
      <c r="A184" s="128" t="s">
        <v>336</v>
      </c>
      <c r="B184" s="107" t="s">
        <v>335</v>
      </c>
      <c r="C184" s="104">
        <v>24641.960995999998</v>
      </c>
      <c r="D184" s="104">
        <v>0</v>
      </c>
      <c r="E184" s="104">
        <v>87717.372499999983</v>
      </c>
      <c r="F184" s="104">
        <v>0</v>
      </c>
      <c r="G184" s="104">
        <v>0</v>
      </c>
      <c r="H184" s="104">
        <v>0</v>
      </c>
      <c r="I184" s="104">
        <v>0</v>
      </c>
      <c r="J184" s="104">
        <v>127142</v>
      </c>
      <c r="K184" s="105">
        <v>0.2</v>
      </c>
      <c r="L184" s="105">
        <v>9.0909090909090898E-2</v>
      </c>
      <c r="M184" s="104">
        <v>8554600.3891499992</v>
      </c>
      <c r="N184" s="104">
        <v>3777986.0006900001</v>
      </c>
      <c r="O184" s="104">
        <v>0</v>
      </c>
      <c r="P184" s="104">
        <v>22695373.823600002</v>
      </c>
      <c r="Q184" s="104">
        <v>36951519</v>
      </c>
      <c r="R184" s="104">
        <v>1820510</v>
      </c>
      <c r="S184" s="104">
        <v>23677</v>
      </c>
      <c r="T184" s="104">
        <v>37971511</v>
      </c>
      <c r="U184" s="104">
        <v>33098318</v>
      </c>
      <c r="V184" s="104">
        <v>31811401.322799999</v>
      </c>
      <c r="W184" s="104"/>
      <c r="X184" s="104">
        <v>23145076.807500001</v>
      </c>
      <c r="Y184" s="104"/>
      <c r="Z184" s="104">
        <v>25364126.5702</v>
      </c>
      <c r="AA184" s="105">
        <v>213.06173449032516</v>
      </c>
      <c r="AB184" s="105">
        <v>6.1826603008707259</v>
      </c>
      <c r="AC184" s="105">
        <v>23.774000000000001</v>
      </c>
      <c r="AD184" s="105">
        <v>4.5343375628240601</v>
      </c>
      <c r="AE184" s="105">
        <v>18.47232</v>
      </c>
      <c r="AF184" s="105">
        <v>49.104030000000002</v>
      </c>
      <c r="AG184" s="105">
        <v>5.6236699999999997</v>
      </c>
      <c r="AH184" s="105">
        <v>21.222490000000001</v>
      </c>
      <c r="AI184" s="104">
        <v>854</v>
      </c>
      <c r="AJ184" s="104">
        <v>20</v>
      </c>
      <c r="AK184" s="106">
        <v>47.5</v>
      </c>
      <c r="AL184" s="105">
        <v>17.361000000000001</v>
      </c>
      <c r="AM184" s="105">
        <v>0.86291534623579236</v>
      </c>
      <c r="AN184" s="105">
        <v>0.71997642603615319</v>
      </c>
      <c r="AO184" s="104">
        <v>0</v>
      </c>
      <c r="AP184" s="104">
        <v>0</v>
      </c>
      <c r="AQ184" s="105">
        <v>0.51600000000000001</v>
      </c>
      <c r="AR184" s="105">
        <v>0.27894493937492398</v>
      </c>
      <c r="AS184" s="105">
        <v>818.30877799999996</v>
      </c>
      <c r="AT184" s="105">
        <v>1057.75</v>
      </c>
      <c r="AU184" s="105">
        <v>1287.45</v>
      </c>
      <c r="AV184" s="105">
        <v>7.9123578071594203</v>
      </c>
      <c r="AW184" s="105">
        <v>4.7692699999999997</v>
      </c>
      <c r="AX184" s="106">
        <v>49</v>
      </c>
      <c r="AY184" s="106">
        <v>10.5</v>
      </c>
      <c r="AZ184" s="104">
        <v>201</v>
      </c>
      <c r="BA184" s="106">
        <v>6.5</v>
      </c>
      <c r="BB184" s="105">
        <v>2.52</v>
      </c>
      <c r="BC184" s="106">
        <v>58</v>
      </c>
      <c r="BD184" s="105">
        <v>200.65600000000001</v>
      </c>
      <c r="BE184" s="104">
        <v>22879141</v>
      </c>
      <c r="BF184" s="105">
        <v>0.52260125031627902</v>
      </c>
      <c r="BG184" s="105">
        <v>42.369998931884801</v>
      </c>
      <c r="BH184" s="104">
        <v>14</v>
      </c>
      <c r="BI184" s="104">
        <v>1000</v>
      </c>
      <c r="BJ184" s="104">
        <v>132553</v>
      </c>
      <c r="BK184" s="104">
        <v>32000</v>
      </c>
      <c r="BL184" s="104">
        <v>1326775</v>
      </c>
      <c r="BM184" s="104">
        <v>1</v>
      </c>
      <c r="BN184" s="104">
        <v>95</v>
      </c>
      <c r="BO184" s="106">
        <v>41</v>
      </c>
      <c r="BP184" s="106">
        <v>5.2</v>
      </c>
      <c r="BQ184" s="106">
        <v>21.8</v>
      </c>
      <c r="BR184" s="105" t="s">
        <v>441</v>
      </c>
      <c r="BS184" s="105">
        <v>-0.58420580625534102</v>
      </c>
      <c r="BT184" s="104">
        <v>26</v>
      </c>
      <c r="BU184" s="106">
        <v>22</v>
      </c>
      <c r="BV184" s="105">
        <v>73.809837341308594</v>
      </c>
      <c r="BW184" s="105">
        <v>21.9</v>
      </c>
      <c r="BX184" s="105">
        <v>55.07</v>
      </c>
      <c r="BY184" s="104">
        <v>46000</v>
      </c>
      <c r="BZ184" s="106">
        <v>18.47232</v>
      </c>
      <c r="CA184" s="106">
        <v>49.104030000000002</v>
      </c>
      <c r="CB184" s="105">
        <v>0.90800000000000003</v>
      </c>
      <c r="CC184" s="104">
        <v>80</v>
      </c>
      <c r="CD184" s="105">
        <v>78</v>
      </c>
      <c r="CE184" s="105" t="s">
        <v>441</v>
      </c>
      <c r="CF184" s="105">
        <v>78</v>
      </c>
      <c r="CG184" s="105">
        <v>117.11069488525401</v>
      </c>
      <c r="CH184" s="105">
        <v>343</v>
      </c>
      <c r="CI184" s="105"/>
      <c r="CJ184" s="104">
        <v>2033.28735351563</v>
      </c>
      <c r="CK184" s="104">
        <v>42723140</v>
      </c>
      <c r="CL184" s="104">
        <v>39170819</v>
      </c>
      <c r="CM184" s="104">
        <v>199810</v>
      </c>
      <c r="CN184" s="104"/>
    </row>
    <row r="185" spans="1:92" x14ac:dyDescent="0.25">
      <c r="A185" s="128" t="s">
        <v>338</v>
      </c>
      <c r="B185" s="107" t="s">
        <v>337</v>
      </c>
      <c r="C185" s="104">
        <v>5568.0728434315788</v>
      </c>
      <c r="D185" s="104">
        <v>0</v>
      </c>
      <c r="E185" s="104">
        <v>308055.6605</v>
      </c>
      <c r="F185" s="104">
        <v>0</v>
      </c>
      <c r="G185" s="104">
        <v>0</v>
      </c>
      <c r="H185" s="104">
        <v>0</v>
      </c>
      <c r="I185" s="104">
        <v>0</v>
      </c>
      <c r="J185" s="104">
        <v>0</v>
      </c>
      <c r="K185" s="105">
        <v>2.9000000000000001E-2</v>
      </c>
      <c r="L185" s="105">
        <v>0.18181818181818199</v>
      </c>
      <c r="M185" s="104">
        <v>23758509.3739</v>
      </c>
      <c r="N185" s="104" t="s">
        <v>441</v>
      </c>
      <c r="O185" s="104" t="s">
        <v>441</v>
      </c>
      <c r="P185" s="104" t="s">
        <v>441</v>
      </c>
      <c r="Q185" s="104">
        <v>0</v>
      </c>
      <c r="R185" s="104">
        <v>0</v>
      </c>
      <c r="S185" s="104">
        <v>0</v>
      </c>
      <c r="T185" s="104">
        <v>0</v>
      </c>
      <c r="U185" s="104">
        <v>0</v>
      </c>
      <c r="V185" s="104">
        <v>0</v>
      </c>
      <c r="W185" s="104"/>
      <c r="X185" s="104">
        <v>0</v>
      </c>
      <c r="Y185" s="104"/>
      <c r="Z185" s="104">
        <v>6997076.6195099996</v>
      </c>
      <c r="AA185" s="105">
        <v>77.02966735141294</v>
      </c>
      <c r="AB185" s="105">
        <v>-0.31347150121999229</v>
      </c>
      <c r="AC185" s="105">
        <v>69.352000000000004</v>
      </c>
      <c r="AD185" s="105">
        <v>2.4582984193627602</v>
      </c>
      <c r="AE185" s="105">
        <v>96.224360000000004</v>
      </c>
      <c r="AF185" s="105">
        <v>93.790819999999997</v>
      </c>
      <c r="AG185" s="105">
        <v>1.1800000000000001E-3</v>
      </c>
      <c r="AH185" s="105" t="s">
        <v>441</v>
      </c>
      <c r="AI185" s="104">
        <v>16551</v>
      </c>
      <c r="AJ185" s="104">
        <v>80</v>
      </c>
      <c r="AK185" s="106">
        <v>19</v>
      </c>
      <c r="AL185" s="105">
        <v>4.9640000000000004</v>
      </c>
      <c r="AM185" s="105">
        <v>0.95611619244055379</v>
      </c>
      <c r="AN185" s="105">
        <v>0.9664403790433288</v>
      </c>
      <c r="AO185" s="104">
        <v>0</v>
      </c>
      <c r="AP185" s="104">
        <v>4</v>
      </c>
      <c r="AQ185" s="105">
        <v>0.751</v>
      </c>
      <c r="AR185" s="105">
        <v>1.2308E-3</v>
      </c>
      <c r="AS185" s="105">
        <v>368.47082499999999</v>
      </c>
      <c r="AT185" s="105">
        <v>968.42</v>
      </c>
      <c r="AU185" s="105">
        <v>749.49</v>
      </c>
      <c r="AV185" s="105">
        <v>1.0125418901443499</v>
      </c>
      <c r="AW185" s="105">
        <v>10.81725</v>
      </c>
      <c r="AX185" s="106">
        <v>8.8000001907348597</v>
      </c>
      <c r="AY185" s="106" t="s">
        <v>441</v>
      </c>
      <c r="AZ185" s="104">
        <v>84</v>
      </c>
      <c r="BA185" s="106">
        <v>0.9</v>
      </c>
      <c r="BB185" s="105">
        <v>0.55000000000000004</v>
      </c>
      <c r="BC185" s="106" t="s">
        <v>441</v>
      </c>
      <c r="BD185" s="105" t="s">
        <v>441</v>
      </c>
      <c r="BE185" s="104">
        <v>0</v>
      </c>
      <c r="BF185" s="105">
        <v>0.28473544367930498</v>
      </c>
      <c r="BG185" s="105">
        <v>25</v>
      </c>
      <c r="BH185" s="104">
        <v>0</v>
      </c>
      <c r="BI185" s="104">
        <v>600</v>
      </c>
      <c r="BJ185" s="104">
        <v>0</v>
      </c>
      <c r="BK185" s="104">
        <v>800000</v>
      </c>
      <c r="BL185" s="104">
        <v>9028</v>
      </c>
      <c r="BM185" s="104">
        <v>6</v>
      </c>
      <c r="BN185" s="104">
        <v>119</v>
      </c>
      <c r="BO185" s="106">
        <v>3.5</v>
      </c>
      <c r="BP185" s="106">
        <v>5.23</v>
      </c>
      <c r="BQ185" s="106">
        <v>3.9</v>
      </c>
      <c r="BR185" s="105" t="s">
        <v>441</v>
      </c>
      <c r="BS185" s="105">
        <v>-0.45980578660964999</v>
      </c>
      <c r="BT185" s="104">
        <v>32</v>
      </c>
      <c r="BU185" s="106">
        <v>100</v>
      </c>
      <c r="BV185" s="105">
        <v>99.764106750488295</v>
      </c>
      <c r="BW185" s="105">
        <v>52.5</v>
      </c>
      <c r="BX185" s="105">
        <v>132.63999999999999</v>
      </c>
      <c r="BY185" s="104">
        <v>430000</v>
      </c>
      <c r="BZ185" s="106">
        <v>96.224360000000004</v>
      </c>
      <c r="CA185" s="106">
        <v>93.790819999999997</v>
      </c>
      <c r="CB185" s="105">
        <v>30.074999999999999</v>
      </c>
      <c r="CC185" s="104">
        <v>86</v>
      </c>
      <c r="CD185" s="105">
        <v>19</v>
      </c>
      <c r="CE185" s="105">
        <v>31</v>
      </c>
      <c r="CF185" s="105" t="s">
        <v>441</v>
      </c>
      <c r="CG185" s="105">
        <v>534.19104003906295</v>
      </c>
      <c r="CH185" s="105">
        <v>24</v>
      </c>
      <c r="CI185" s="105"/>
      <c r="CJ185" s="104">
        <v>9233.150390625</v>
      </c>
      <c r="CK185" s="104">
        <v>44622516</v>
      </c>
      <c r="CL185" s="104">
        <v>44819394</v>
      </c>
      <c r="CM185" s="104">
        <v>579320</v>
      </c>
      <c r="CN185" s="104"/>
    </row>
    <row r="186" spans="1:92" x14ac:dyDescent="0.25">
      <c r="A186" s="128" t="s">
        <v>340</v>
      </c>
      <c r="B186" s="107" t="s">
        <v>339</v>
      </c>
      <c r="C186" s="104">
        <v>0</v>
      </c>
      <c r="D186" s="104">
        <v>0</v>
      </c>
      <c r="E186" s="104">
        <v>18380.936000000002</v>
      </c>
      <c r="F186" s="104">
        <v>66.17</v>
      </c>
      <c r="G186" s="104">
        <v>920.39549999999997</v>
      </c>
      <c r="H186" s="104">
        <v>0</v>
      </c>
      <c r="I186" s="104">
        <v>1945.95</v>
      </c>
      <c r="J186" s="104">
        <v>0</v>
      </c>
      <c r="K186" s="105">
        <v>0</v>
      </c>
      <c r="L186" s="105">
        <v>0.24242424242424199</v>
      </c>
      <c r="M186" s="104">
        <v>4703395.0826199995</v>
      </c>
      <c r="N186" s="104" t="s">
        <v>441</v>
      </c>
      <c r="O186" s="104" t="s">
        <v>441</v>
      </c>
      <c r="P186" s="104" t="s">
        <v>441</v>
      </c>
      <c r="Q186" s="104">
        <v>0</v>
      </c>
      <c r="R186" s="104">
        <v>0</v>
      </c>
      <c r="S186" s="104">
        <v>0</v>
      </c>
      <c r="T186" s="104">
        <v>0</v>
      </c>
      <c r="U186" s="104">
        <v>3354813</v>
      </c>
      <c r="V186" s="104">
        <v>6913816.3025900004</v>
      </c>
      <c r="W186" s="104"/>
      <c r="X186" s="104">
        <v>7506701.8178200005</v>
      </c>
      <c r="Y186" s="104"/>
      <c r="Z186" s="104">
        <v>0</v>
      </c>
      <c r="AA186" s="105">
        <v>135.60911010982821</v>
      </c>
      <c r="AB186" s="105">
        <v>1.8210756569415412</v>
      </c>
      <c r="AC186" s="105">
        <v>86.522000000000006</v>
      </c>
      <c r="AD186" s="105" t="s">
        <v>441</v>
      </c>
      <c r="AE186" s="105">
        <v>98.585999999999999</v>
      </c>
      <c r="AF186" s="105">
        <v>98.045509999999993</v>
      </c>
      <c r="AG186" s="105">
        <v>5.8700000000000002E-2</v>
      </c>
      <c r="AH186" s="105" t="s">
        <v>441</v>
      </c>
      <c r="AI186" s="104">
        <v>1252</v>
      </c>
      <c r="AJ186" s="104">
        <v>100</v>
      </c>
      <c r="AK186" s="106" t="s">
        <v>441</v>
      </c>
      <c r="AL186" s="105">
        <v>5.125</v>
      </c>
      <c r="AM186" s="105">
        <v>9.2834193874962168E-3</v>
      </c>
      <c r="AN186" s="105">
        <v>4.1253769690773592E-3</v>
      </c>
      <c r="AO186" s="104">
        <v>0</v>
      </c>
      <c r="AP186" s="104">
        <v>0</v>
      </c>
      <c r="AQ186" s="105">
        <v>0.86299999999999999</v>
      </c>
      <c r="AR186" s="105" t="s">
        <v>441</v>
      </c>
      <c r="AS186" s="105">
        <v>0.03</v>
      </c>
      <c r="AT186" s="105">
        <v>0</v>
      </c>
      <c r="AU186" s="105">
        <v>0</v>
      </c>
      <c r="AV186" s="105" t="s">
        <v>441</v>
      </c>
      <c r="AW186" s="105" t="s">
        <v>441</v>
      </c>
      <c r="AX186" s="106">
        <v>9.1000003814697301</v>
      </c>
      <c r="AY186" s="106" t="s">
        <v>441</v>
      </c>
      <c r="AZ186" s="104">
        <v>0.81000000238418601</v>
      </c>
      <c r="BA186" s="106" t="s">
        <v>441</v>
      </c>
      <c r="BB186" s="105" t="s">
        <v>441</v>
      </c>
      <c r="BC186" s="106" t="s">
        <v>441</v>
      </c>
      <c r="BD186" s="105">
        <v>0</v>
      </c>
      <c r="BE186" s="104">
        <v>0</v>
      </c>
      <c r="BF186" s="105">
        <v>0.23213910974250501</v>
      </c>
      <c r="BG186" s="105" t="s">
        <v>441</v>
      </c>
      <c r="BH186" s="104">
        <v>188</v>
      </c>
      <c r="BI186" s="104">
        <v>0</v>
      </c>
      <c r="BJ186" s="104">
        <v>0</v>
      </c>
      <c r="BK186" s="104">
        <v>0</v>
      </c>
      <c r="BL186" s="104">
        <v>7670</v>
      </c>
      <c r="BM186" s="104">
        <v>0</v>
      </c>
      <c r="BN186" s="104">
        <v>128</v>
      </c>
      <c r="BO186" s="106">
        <v>2.6</v>
      </c>
      <c r="BP186" s="106" t="s">
        <v>441</v>
      </c>
      <c r="BQ186" s="106" t="s">
        <v>441</v>
      </c>
      <c r="BR186" s="105">
        <v>4.1500000000000004</v>
      </c>
      <c r="BS186" s="105">
        <v>1.3980460166931199</v>
      </c>
      <c r="BT186" s="104">
        <v>70</v>
      </c>
      <c r="BU186" s="106">
        <v>100</v>
      </c>
      <c r="BV186" s="105">
        <v>92.986366271972699</v>
      </c>
      <c r="BW186" s="105">
        <v>90.6</v>
      </c>
      <c r="BX186" s="105">
        <v>204.02</v>
      </c>
      <c r="BY186" s="104">
        <v>40000</v>
      </c>
      <c r="BZ186" s="106">
        <v>98.585999999999999</v>
      </c>
      <c r="CA186" s="106">
        <v>98.045509999999993</v>
      </c>
      <c r="CB186" s="105">
        <v>23.943999999999999</v>
      </c>
      <c r="CC186" s="104">
        <v>99</v>
      </c>
      <c r="CD186" s="105">
        <v>99</v>
      </c>
      <c r="CE186" s="105">
        <v>99</v>
      </c>
      <c r="CF186" s="105">
        <v>99</v>
      </c>
      <c r="CG186" s="105">
        <v>2546.1875</v>
      </c>
      <c r="CH186" s="105">
        <v>6</v>
      </c>
      <c r="CI186" s="105"/>
      <c r="CJ186" s="104">
        <v>74942.71875</v>
      </c>
      <c r="CK186" s="104">
        <v>9630959</v>
      </c>
      <c r="CL186" s="104">
        <v>9144171</v>
      </c>
      <c r="CM186" s="104">
        <v>83600</v>
      </c>
      <c r="CN186" s="104"/>
    </row>
    <row r="187" spans="1:92" x14ac:dyDescent="0.25">
      <c r="A187" s="128" t="s">
        <v>838</v>
      </c>
      <c r="B187" s="107" t="s">
        <v>341</v>
      </c>
      <c r="C187" s="104">
        <v>65.015626768631577</v>
      </c>
      <c r="D187" s="104">
        <v>0</v>
      </c>
      <c r="E187" s="104">
        <v>76865.536500000002</v>
      </c>
      <c r="F187" s="104">
        <v>18.47</v>
      </c>
      <c r="G187" s="104">
        <v>0</v>
      </c>
      <c r="H187" s="104">
        <v>0</v>
      </c>
      <c r="I187" s="104">
        <v>0</v>
      </c>
      <c r="J187" s="104">
        <v>0</v>
      </c>
      <c r="K187" s="105">
        <v>0</v>
      </c>
      <c r="L187" s="105">
        <v>3.03030303030303E-2</v>
      </c>
      <c r="M187" s="104">
        <v>0</v>
      </c>
      <c r="N187" s="104" t="s">
        <v>441</v>
      </c>
      <c r="O187" s="104" t="s">
        <v>441</v>
      </c>
      <c r="P187" s="104" t="s">
        <v>441</v>
      </c>
      <c r="Q187" s="104">
        <v>0</v>
      </c>
      <c r="R187" s="104">
        <v>0</v>
      </c>
      <c r="S187" s="104">
        <v>0</v>
      </c>
      <c r="T187" s="104">
        <v>0</v>
      </c>
      <c r="U187" s="104">
        <v>0</v>
      </c>
      <c r="V187" s="104">
        <v>0</v>
      </c>
      <c r="W187" s="104"/>
      <c r="X187" s="104">
        <v>0</v>
      </c>
      <c r="Y187" s="104"/>
      <c r="Z187" s="104">
        <v>63483481.355499998</v>
      </c>
      <c r="AA187" s="105">
        <v>274.82739222089032</v>
      </c>
      <c r="AB187" s="105">
        <v>0.95525564961731346</v>
      </c>
      <c r="AC187" s="105">
        <v>83.397999999999996</v>
      </c>
      <c r="AD187" s="105">
        <v>4.6122176011197507</v>
      </c>
      <c r="AE187" s="105">
        <v>99.110289999999992</v>
      </c>
      <c r="AF187" s="105">
        <v>100</v>
      </c>
      <c r="AG187" s="105">
        <v>0</v>
      </c>
      <c r="AH187" s="105" t="s">
        <v>441</v>
      </c>
      <c r="AI187" s="104">
        <v>31913</v>
      </c>
      <c r="AJ187" s="104">
        <v>100</v>
      </c>
      <c r="AK187" s="106" t="s">
        <v>441</v>
      </c>
      <c r="AL187" s="105">
        <v>5.851</v>
      </c>
      <c r="AM187" s="105">
        <v>0.11162268013413437</v>
      </c>
      <c r="AN187" s="105">
        <v>3.5972589899272808E-2</v>
      </c>
      <c r="AO187" s="104">
        <v>0</v>
      </c>
      <c r="AP187" s="104">
        <v>0</v>
      </c>
      <c r="AQ187" s="105">
        <v>0.92200000000000004</v>
      </c>
      <c r="AR187" s="105" t="s">
        <v>441</v>
      </c>
      <c r="AS187" s="105">
        <v>0</v>
      </c>
      <c r="AT187" s="105">
        <v>0</v>
      </c>
      <c r="AU187" s="105">
        <v>0</v>
      </c>
      <c r="AV187" s="105" t="s">
        <v>441</v>
      </c>
      <c r="AW187" s="105">
        <v>0.16644</v>
      </c>
      <c r="AX187" s="106">
        <v>4.3000001907348597</v>
      </c>
      <c r="AY187" s="106" t="s">
        <v>441</v>
      </c>
      <c r="AZ187" s="104">
        <v>8.8999996185302699</v>
      </c>
      <c r="BA187" s="106">
        <v>0.3</v>
      </c>
      <c r="BB187" s="105" t="s">
        <v>441</v>
      </c>
      <c r="BC187" s="106" t="s">
        <v>441</v>
      </c>
      <c r="BD187" s="105" t="s">
        <v>441</v>
      </c>
      <c r="BE187" s="104">
        <v>473</v>
      </c>
      <c r="BF187" s="105">
        <v>0.11622617764561401</v>
      </c>
      <c r="BG187" s="105">
        <v>32.569999694824197</v>
      </c>
      <c r="BH187" s="104">
        <v>70</v>
      </c>
      <c r="BI187" s="104">
        <v>4</v>
      </c>
      <c r="BJ187" s="104">
        <v>0</v>
      </c>
      <c r="BK187" s="104">
        <v>0</v>
      </c>
      <c r="BL187" s="104">
        <v>171964</v>
      </c>
      <c r="BM187" s="104">
        <v>0</v>
      </c>
      <c r="BN187" s="104">
        <v>135</v>
      </c>
      <c r="BO187" s="106">
        <v>2.4</v>
      </c>
      <c r="BP187" s="106">
        <v>1.19</v>
      </c>
      <c r="BQ187" s="106">
        <v>5</v>
      </c>
      <c r="BR187" s="105">
        <v>4.1500000000000004</v>
      </c>
      <c r="BS187" s="105">
        <v>1.41426205635071</v>
      </c>
      <c r="BT187" s="104">
        <v>80</v>
      </c>
      <c r="BU187" s="106">
        <v>100</v>
      </c>
      <c r="BV187" s="105" t="s">
        <v>441</v>
      </c>
      <c r="BW187" s="105">
        <v>94.8</v>
      </c>
      <c r="BX187" s="105">
        <v>122.32</v>
      </c>
      <c r="BY187" s="104">
        <v>650000</v>
      </c>
      <c r="BZ187" s="106">
        <v>99.110289999999992</v>
      </c>
      <c r="CA187" s="106">
        <v>100</v>
      </c>
      <c r="CB187" s="105">
        <v>28.058</v>
      </c>
      <c r="CC187" s="104">
        <v>92</v>
      </c>
      <c r="CD187" s="105">
        <v>94</v>
      </c>
      <c r="CE187" s="105">
        <v>89</v>
      </c>
      <c r="CF187" s="105">
        <v>92</v>
      </c>
      <c r="CG187" s="105">
        <v>4177.81494140625</v>
      </c>
      <c r="CH187" s="105">
        <v>9</v>
      </c>
      <c r="CI187" s="105"/>
      <c r="CJ187" s="104">
        <v>46239.7109375</v>
      </c>
      <c r="CK187" s="104">
        <v>66488992</v>
      </c>
      <c r="CL187" s="104">
        <v>64703126</v>
      </c>
      <c r="CM187" s="104">
        <v>241930</v>
      </c>
      <c r="CN187" s="104"/>
    </row>
    <row r="188" spans="1:92" x14ac:dyDescent="0.25">
      <c r="A188" s="128" t="s">
        <v>343</v>
      </c>
      <c r="B188" s="107" t="s">
        <v>342</v>
      </c>
      <c r="C188" s="104">
        <v>125614.44071705262</v>
      </c>
      <c r="D188" s="104">
        <v>56886.224822736847</v>
      </c>
      <c r="E188" s="104">
        <v>386392.353</v>
      </c>
      <c r="F188" s="104">
        <v>1383.6659999999999</v>
      </c>
      <c r="G188" s="104">
        <v>1059927.7945000001</v>
      </c>
      <c r="H188" s="104">
        <v>98444.48550000001</v>
      </c>
      <c r="I188" s="104">
        <v>585120.22900000005</v>
      </c>
      <c r="J188" s="104">
        <v>0</v>
      </c>
      <c r="K188" s="105">
        <v>0.42899999999999999</v>
      </c>
      <c r="L188" s="105">
        <v>0.12121212121212099</v>
      </c>
      <c r="M188" s="104" t="s">
        <v>441</v>
      </c>
      <c r="N188" s="104" t="s">
        <v>441</v>
      </c>
      <c r="O188" s="104" t="s">
        <v>441</v>
      </c>
      <c r="P188" s="104" t="s">
        <v>441</v>
      </c>
      <c r="Q188" s="104">
        <v>0</v>
      </c>
      <c r="R188" s="104">
        <v>0</v>
      </c>
      <c r="S188" s="104">
        <v>0</v>
      </c>
      <c r="T188" s="104">
        <v>0</v>
      </c>
      <c r="U188" s="104">
        <v>52512118</v>
      </c>
      <c r="V188" s="104">
        <v>167510449.382</v>
      </c>
      <c r="W188" s="104"/>
      <c r="X188" s="104">
        <v>34957235.908</v>
      </c>
      <c r="Y188" s="104"/>
      <c r="Z188" s="104">
        <v>27447967.486299999</v>
      </c>
      <c r="AA188" s="105">
        <v>35.76608858016796</v>
      </c>
      <c r="AB188" s="105">
        <v>0.8604331671856581</v>
      </c>
      <c r="AC188" s="105">
        <v>82.256</v>
      </c>
      <c r="AD188" s="105">
        <v>5.0965800454312999</v>
      </c>
      <c r="AE188" s="105">
        <v>99.970020000000005</v>
      </c>
      <c r="AF188" s="105">
        <v>99.269189999999995</v>
      </c>
      <c r="AG188" s="105">
        <v>0</v>
      </c>
      <c r="AH188" s="105" t="s">
        <v>441</v>
      </c>
      <c r="AI188" s="104">
        <v>180244</v>
      </c>
      <c r="AJ188" s="104">
        <v>100</v>
      </c>
      <c r="AK188" s="106" t="s">
        <v>441</v>
      </c>
      <c r="AL188" s="105">
        <v>5.9580000000000002</v>
      </c>
      <c r="AM188" s="105">
        <v>0.88776772581416441</v>
      </c>
      <c r="AN188" s="105">
        <v>0.8647200721426147</v>
      </c>
      <c r="AO188" s="104">
        <v>0</v>
      </c>
      <c r="AP188" s="104">
        <v>0</v>
      </c>
      <c r="AQ188" s="105">
        <v>0.92400000000000004</v>
      </c>
      <c r="AR188" s="105" t="s">
        <v>441</v>
      </c>
      <c r="AS188" s="105">
        <v>-2.2796129999999999</v>
      </c>
      <c r="AT188" s="105">
        <v>0</v>
      </c>
      <c r="AU188" s="105">
        <v>0</v>
      </c>
      <c r="AV188" s="105" t="s">
        <v>441</v>
      </c>
      <c r="AW188" s="105">
        <v>3.2340000000000001E-2</v>
      </c>
      <c r="AX188" s="106">
        <v>6.5999999046325701</v>
      </c>
      <c r="AY188" s="106">
        <v>0.5</v>
      </c>
      <c r="AZ188" s="104">
        <v>3.0999999046325701</v>
      </c>
      <c r="BA188" s="106" t="s">
        <v>441</v>
      </c>
      <c r="BB188" s="105" t="s">
        <v>441</v>
      </c>
      <c r="BC188" s="106" t="s">
        <v>441</v>
      </c>
      <c r="BD188" s="105" t="s">
        <v>441</v>
      </c>
      <c r="BE188" s="104">
        <v>539</v>
      </c>
      <c r="BF188" s="105">
        <v>0.18924281593167799</v>
      </c>
      <c r="BG188" s="105">
        <v>41.5</v>
      </c>
      <c r="BH188" s="104">
        <v>866835</v>
      </c>
      <c r="BI188" s="104">
        <v>1763777</v>
      </c>
      <c r="BJ188" s="104">
        <v>17074</v>
      </c>
      <c r="BK188" s="104">
        <v>0</v>
      </c>
      <c r="BL188" s="104">
        <v>1032235</v>
      </c>
      <c r="BM188" s="104">
        <v>0</v>
      </c>
      <c r="BN188" s="104">
        <v>148</v>
      </c>
      <c r="BO188" s="106">
        <v>2.4</v>
      </c>
      <c r="BP188" s="106">
        <v>1</v>
      </c>
      <c r="BQ188" s="106">
        <v>0</v>
      </c>
      <c r="BR188" s="105">
        <v>3.8</v>
      </c>
      <c r="BS188" s="105">
        <v>1.5544029474258401</v>
      </c>
      <c r="BT188" s="104">
        <v>71</v>
      </c>
      <c r="BU188" s="106">
        <v>100</v>
      </c>
      <c r="BV188" s="105" t="s">
        <v>441</v>
      </c>
      <c r="BW188" s="105">
        <v>76.2</v>
      </c>
      <c r="BX188" s="105">
        <v>127.16</v>
      </c>
      <c r="BY188" s="104">
        <v>6600000</v>
      </c>
      <c r="BZ188" s="106">
        <v>99.970020000000005</v>
      </c>
      <c r="CA188" s="106">
        <v>99.269189999999995</v>
      </c>
      <c r="CB188" s="105">
        <v>25.948</v>
      </c>
      <c r="CC188" s="104">
        <v>92</v>
      </c>
      <c r="CD188" s="105">
        <v>95</v>
      </c>
      <c r="CE188" s="105" t="s">
        <v>441</v>
      </c>
      <c r="CF188" s="105">
        <v>93</v>
      </c>
      <c r="CG188" s="105">
        <v>9869.7421875</v>
      </c>
      <c r="CH188" s="105">
        <v>14</v>
      </c>
      <c r="CI188" s="105"/>
      <c r="CJ188" s="104">
        <v>62641.015625</v>
      </c>
      <c r="CK188" s="104">
        <v>327167424</v>
      </c>
      <c r="CL188" s="104">
        <v>321736632</v>
      </c>
      <c r="CM188" s="104">
        <v>9147420</v>
      </c>
      <c r="CN188" s="104"/>
    </row>
    <row r="189" spans="1:92" x14ac:dyDescent="0.25">
      <c r="A189" s="128" t="s">
        <v>345</v>
      </c>
      <c r="B189" s="107" t="s">
        <v>344</v>
      </c>
      <c r="C189" s="104">
        <v>28.182204410105264</v>
      </c>
      <c r="D189" s="104">
        <v>0</v>
      </c>
      <c r="E189" s="104">
        <v>12233.434000000003</v>
      </c>
      <c r="F189" s="104">
        <v>0</v>
      </c>
      <c r="G189" s="104">
        <v>0</v>
      </c>
      <c r="H189" s="104">
        <v>0</v>
      </c>
      <c r="I189" s="104">
        <v>0</v>
      </c>
      <c r="J189" s="104">
        <v>318</v>
      </c>
      <c r="K189" s="105">
        <v>5.7000000000000002E-2</v>
      </c>
      <c r="L189" s="105">
        <v>9.0909090909090898E-2</v>
      </c>
      <c r="M189" s="104" t="s">
        <v>441</v>
      </c>
      <c r="N189" s="104" t="s">
        <v>441</v>
      </c>
      <c r="O189" s="104" t="s">
        <v>441</v>
      </c>
      <c r="P189" s="104" t="s">
        <v>441</v>
      </c>
      <c r="Q189" s="104">
        <v>0</v>
      </c>
      <c r="R189" s="104">
        <v>0</v>
      </c>
      <c r="S189" s="104">
        <v>0</v>
      </c>
      <c r="T189" s="104">
        <v>0</v>
      </c>
      <c r="U189" s="104">
        <v>110518</v>
      </c>
      <c r="V189" s="104">
        <v>2392945.5347600002</v>
      </c>
      <c r="W189" s="104"/>
      <c r="X189" s="104">
        <v>171044.412254</v>
      </c>
      <c r="Y189" s="104"/>
      <c r="Z189" s="104">
        <v>1453.4707596200001</v>
      </c>
      <c r="AA189" s="105">
        <v>19.708027653982402</v>
      </c>
      <c r="AB189" s="105">
        <v>0.4661501530096302</v>
      </c>
      <c r="AC189" s="105">
        <v>95.334000000000003</v>
      </c>
      <c r="AD189" s="105">
        <v>5.5768070252350395</v>
      </c>
      <c r="AE189" s="105">
        <v>96.596190000000007</v>
      </c>
      <c r="AF189" s="105">
        <v>99.402360000000002</v>
      </c>
      <c r="AG189" s="105">
        <v>0.39860000000000001</v>
      </c>
      <c r="AH189" s="105" t="s">
        <v>441</v>
      </c>
      <c r="AI189" s="104">
        <v>4358</v>
      </c>
      <c r="AJ189" s="104">
        <v>80</v>
      </c>
      <c r="AK189" s="106" t="s">
        <v>441</v>
      </c>
      <c r="AL189" s="105">
        <v>6.87</v>
      </c>
      <c r="AM189" s="105">
        <v>5.6337305973788781E-3</v>
      </c>
      <c r="AN189" s="105">
        <v>8.9231555943072652E-3</v>
      </c>
      <c r="AO189" s="104">
        <v>0</v>
      </c>
      <c r="AP189" s="104">
        <v>0</v>
      </c>
      <c r="AQ189" s="105">
        <v>0.80400000000000005</v>
      </c>
      <c r="AR189" s="105" t="s">
        <v>441</v>
      </c>
      <c r="AS189" s="105">
        <v>0.63</v>
      </c>
      <c r="AT189" s="105">
        <v>5.66</v>
      </c>
      <c r="AU189" s="105">
        <v>31.69</v>
      </c>
      <c r="AV189" s="105">
        <v>7.4881851673126207E-2</v>
      </c>
      <c r="AW189" s="105">
        <v>0.1784</v>
      </c>
      <c r="AX189" s="106">
        <v>8.1999998092651403</v>
      </c>
      <c r="AY189" s="106">
        <v>4.5</v>
      </c>
      <c r="AZ189" s="104">
        <v>31</v>
      </c>
      <c r="BA189" s="106">
        <v>0.6</v>
      </c>
      <c r="BB189" s="105">
        <v>0.38</v>
      </c>
      <c r="BC189" s="106" t="s">
        <v>441</v>
      </c>
      <c r="BD189" s="105" t="s">
        <v>441</v>
      </c>
      <c r="BE189" s="104">
        <v>5</v>
      </c>
      <c r="BF189" s="105">
        <v>0.27005023467241701</v>
      </c>
      <c r="BG189" s="105">
        <v>39.5</v>
      </c>
      <c r="BH189" s="104">
        <v>6639</v>
      </c>
      <c r="BI189" s="104">
        <v>11135</v>
      </c>
      <c r="BJ189" s="104">
        <v>12833</v>
      </c>
      <c r="BK189" s="104">
        <v>0</v>
      </c>
      <c r="BL189" s="104">
        <v>6816</v>
      </c>
      <c r="BM189" s="104">
        <v>0</v>
      </c>
      <c r="BN189" s="104">
        <v>131</v>
      </c>
      <c r="BO189" s="106">
        <v>2.4</v>
      </c>
      <c r="BP189" s="106">
        <v>3.14</v>
      </c>
      <c r="BQ189" s="106">
        <v>6.4</v>
      </c>
      <c r="BR189" s="105">
        <v>3.416666666666667</v>
      </c>
      <c r="BS189" s="105">
        <v>0.41586691141128501</v>
      </c>
      <c r="BT189" s="104">
        <v>70</v>
      </c>
      <c r="BU189" s="106">
        <v>100</v>
      </c>
      <c r="BV189" s="105">
        <v>98.61572265625</v>
      </c>
      <c r="BW189" s="105">
        <v>66.400000000000006</v>
      </c>
      <c r="BX189" s="105">
        <v>148.71</v>
      </c>
      <c r="BY189" s="104">
        <v>58000</v>
      </c>
      <c r="BZ189" s="106">
        <v>96.596190000000007</v>
      </c>
      <c r="CA189" s="106">
        <v>99.402360000000002</v>
      </c>
      <c r="CB189" s="105">
        <v>50.499000000000002</v>
      </c>
      <c r="CC189" s="104">
        <v>95</v>
      </c>
      <c r="CD189" s="105">
        <v>95</v>
      </c>
      <c r="CE189" s="105">
        <v>92</v>
      </c>
      <c r="CF189" s="105">
        <v>94</v>
      </c>
      <c r="CG189" s="105">
        <v>1958.90026855469</v>
      </c>
      <c r="CH189" s="105">
        <v>15</v>
      </c>
      <c r="CI189" s="105"/>
      <c r="CJ189" s="104">
        <v>23530.607421875</v>
      </c>
      <c r="CK189" s="104">
        <v>3449299</v>
      </c>
      <c r="CL189" s="104">
        <v>3428821</v>
      </c>
      <c r="CM189" s="104">
        <v>175020</v>
      </c>
      <c r="CN189" s="104"/>
    </row>
    <row r="190" spans="1:92" x14ac:dyDescent="0.25">
      <c r="A190" s="128" t="s">
        <v>347</v>
      </c>
      <c r="B190" s="107" t="s">
        <v>346</v>
      </c>
      <c r="C190" s="104">
        <v>44012.257646947372</v>
      </c>
      <c r="D190" s="104">
        <v>8422.7054076421064</v>
      </c>
      <c r="E190" s="104">
        <v>161619.459</v>
      </c>
      <c r="F190" s="104">
        <v>0</v>
      </c>
      <c r="G190" s="104">
        <v>0</v>
      </c>
      <c r="H190" s="104">
        <v>0</v>
      </c>
      <c r="I190" s="104">
        <v>0</v>
      </c>
      <c r="J190" s="104">
        <v>17142</v>
      </c>
      <c r="K190" s="105">
        <v>2.9000000000000001E-2</v>
      </c>
      <c r="L190" s="105">
        <v>0.45454545454545497</v>
      </c>
      <c r="M190" s="104">
        <v>26791305.673300002</v>
      </c>
      <c r="N190" s="104" t="s">
        <v>441</v>
      </c>
      <c r="O190" s="104" t="s">
        <v>441</v>
      </c>
      <c r="P190" s="104" t="s">
        <v>441</v>
      </c>
      <c r="Q190" s="104">
        <v>521193</v>
      </c>
      <c r="R190" s="104">
        <v>0</v>
      </c>
      <c r="S190" s="104">
        <v>0</v>
      </c>
      <c r="T190" s="104">
        <v>0</v>
      </c>
      <c r="U190" s="104">
        <v>0</v>
      </c>
      <c r="V190" s="104">
        <v>14103357.446799999</v>
      </c>
      <c r="W190" s="104"/>
      <c r="X190" s="104">
        <v>245455.52692999999</v>
      </c>
      <c r="Y190" s="104"/>
      <c r="Z190" s="104">
        <v>4248854.3373100003</v>
      </c>
      <c r="AA190" s="105">
        <v>77.469205453690648</v>
      </c>
      <c r="AB190" s="105">
        <v>1.5923305117640976</v>
      </c>
      <c r="AC190" s="105">
        <v>50.478000000000002</v>
      </c>
      <c r="AD190" s="105" t="s">
        <v>441</v>
      </c>
      <c r="AE190" s="105">
        <v>100</v>
      </c>
      <c r="AF190" s="105">
        <v>97.833460000000002</v>
      </c>
      <c r="AG190" s="105">
        <v>0</v>
      </c>
      <c r="AH190" s="105" t="s">
        <v>441</v>
      </c>
      <c r="AI190" s="104">
        <v>19961</v>
      </c>
      <c r="AJ190" s="104">
        <v>0</v>
      </c>
      <c r="AK190" s="106">
        <v>52.2</v>
      </c>
      <c r="AL190" s="105">
        <v>10.414</v>
      </c>
      <c r="AM190" s="105">
        <v>0.19329499927276475</v>
      </c>
      <c r="AN190" s="105">
        <v>5.4210990396799413E-2</v>
      </c>
      <c r="AO190" s="104">
        <v>0</v>
      </c>
      <c r="AP190" s="104">
        <v>0</v>
      </c>
      <c r="AQ190" s="105">
        <v>0.71</v>
      </c>
      <c r="AR190" s="105" t="s">
        <v>441</v>
      </c>
      <c r="AS190" s="105">
        <v>0.21575</v>
      </c>
      <c r="AT190" s="105">
        <v>226.97</v>
      </c>
      <c r="AU190" s="105">
        <v>335.85</v>
      </c>
      <c r="AV190" s="105">
        <v>1.23779737949371</v>
      </c>
      <c r="AW190" s="105">
        <v>3.6755499999999999</v>
      </c>
      <c r="AX190" s="106">
        <v>22.5</v>
      </c>
      <c r="AY190" s="106">
        <v>4.4000000953674299</v>
      </c>
      <c r="AZ190" s="104">
        <v>73</v>
      </c>
      <c r="BA190" s="106">
        <v>0.2</v>
      </c>
      <c r="BB190" s="105">
        <v>0.35</v>
      </c>
      <c r="BC190" s="106" t="s">
        <v>441</v>
      </c>
      <c r="BD190" s="105">
        <v>0</v>
      </c>
      <c r="BE190" s="104">
        <v>405951</v>
      </c>
      <c r="BF190" s="105">
        <v>0.27448516213733998</v>
      </c>
      <c r="BG190" s="105" t="s">
        <v>441</v>
      </c>
      <c r="BH190" s="104">
        <v>0</v>
      </c>
      <c r="BI190" s="104">
        <v>0</v>
      </c>
      <c r="BJ190" s="104">
        <v>0</v>
      </c>
      <c r="BK190" s="104">
        <v>0</v>
      </c>
      <c r="BL190" s="104">
        <v>14</v>
      </c>
      <c r="BM190" s="104">
        <v>4</v>
      </c>
      <c r="BN190" s="104">
        <v>117</v>
      </c>
      <c r="BO190" s="106">
        <v>6.3</v>
      </c>
      <c r="BP190" s="106" t="s">
        <v>441</v>
      </c>
      <c r="BQ190" s="106" t="s">
        <v>441</v>
      </c>
      <c r="BR190" s="105">
        <v>3.95</v>
      </c>
      <c r="BS190" s="105">
        <v>-0.55601978302001998</v>
      </c>
      <c r="BT190" s="104">
        <v>23</v>
      </c>
      <c r="BU190" s="106">
        <v>100</v>
      </c>
      <c r="BV190" s="105">
        <v>99.995193481445298</v>
      </c>
      <c r="BW190" s="105">
        <v>46.8</v>
      </c>
      <c r="BX190" s="105">
        <v>77.33</v>
      </c>
      <c r="BY190" s="104">
        <v>81000</v>
      </c>
      <c r="BZ190" s="106">
        <v>100</v>
      </c>
      <c r="CA190" s="106">
        <v>97.833460000000002</v>
      </c>
      <c r="CB190" s="105">
        <v>23.684999999999999</v>
      </c>
      <c r="CC190" s="104">
        <v>99</v>
      </c>
      <c r="CD190" s="105">
        <v>99</v>
      </c>
      <c r="CE190" s="105">
        <v>99</v>
      </c>
      <c r="CF190" s="105">
        <v>99</v>
      </c>
      <c r="CG190" s="105">
        <v>416.90399169921898</v>
      </c>
      <c r="CH190" s="105">
        <v>36</v>
      </c>
      <c r="CI190" s="105"/>
      <c r="CJ190" s="104">
        <v>7020.3251953125</v>
      </c>
      <c r="CK190" s="104">
        <v>32955400</v>
      </c>
      <c r="CL190" s="104">
        <v>30035907</v>
      </c>
      <c r="CM190" s="104">
        <v>425400</v>
      </c>
      <c r="CN190" s="104"/>
    </row>
    <row r="191" spans="1:92" x14ac:dyDescent="0.25">
      <c r="A191" s="128" t="s">
        <v>349</v>
      </c>
      <c r="B191" s="107" t="s">
        <v>348</v>
      </c>
      <c r="C191" s="104">
        <v>422.52237854947367</v>
      </c>
      <c r="D191" s="104">
        <v>422.52237854947367</v>
      </c>
      <c r="E191" s="104" t="s">
        <v>441</v>
      </c>
      <c r="F191" s="104">
        <v>24.224</v>
      </c>
      <c r="G191" s="104">
        <v>3635.0859999999998</v>
      </c>
      <c r="H191" s="104">
        <v>139.19499999999999</v>
      </c>
      <c r="I191" s="104">
        <v>913.84900000000016</v>
      </c>
      <c r="J191" s="104">
        <v>0</v>
      </c>
      <c r="K191" s="105">
        <v>0</v>
      </c>
      <c r="L191" s="105">
        <v>9.0909090909090898E-2</v>
      </c>
      <c r="M191" s="104">
        <v>0</v>
      </c>
      <c r="N191" s="104" t="s">
        <v>441</v>
      </c>
      <c r="O191" s="104" t="s">
        <v>441</v>
      </c>
      <c r="P191" s="104" t="s">
        <v>441</v>
      </c>
      <c r="Q191" s="104">
        <v>112</v>
      </c>
      <c r="R191" s="104">
        <v>205691</v>
      </c>
      <c r="S191" s="104">
        <v>112</v>
      </c>
      <c r="T191" s="104">
        <v>205644</v>
      </c>
      <c r="U191" s="104">
        <v>116075</v>
      </c>
      <c r="V191" s="104">
        <v>148381.052635</v>
      </c>
      <c r="W191" s="104"/>
      <c r="X191" s="104">
        <v>183934.41721099999</v>
      </c>
      <c r="Y191" s="104"/>
      <c r="Z191" s="104">
        <v>0</v>
      </c>
      <c r="AA191" s="105">
        <v>24.009844134536504</v>
      </c>
      <c r="AB191" s="105">
        <v>2.9203460635109293</v>
      </c>
      <c r="AC191" s="105">
        <v>25.274000000000001</v>
      </c>
      <c r="AD191" s="105" t="s">
        <v>441</v>
      </c>
      <c r="AE191" s="105">
        <v>34.067059999999998</v>
      </c>
      <c r="AF191" s="105">
        <v>91.256810000000002</v>
      </c>
      <c r="AG191" s="105">
        <v>0.55081999999999998</v>
      </c>
      <c r="AH191" s="105">
        <v>25.209150000000001</v>
      </c>
      <c r="AI191" s="104">
        <v>20</v>
      </c>
      <c r="AJ191" s="104">
        <v>20</v>
      </c>
      <c r="AK191" s="106" t="s">
        <v>441</v>
      </c>
      <c r="AL191" s="105">
        <v>13.792999999999999</v>
      </c>
      <c r="AM191" s="105">
        <v>2.0702728390808848E-3</v>
      </c>
      <c r="AN191" s="105">
        <v>9.3837029010196177E-4</v>
      </c>
      <c r="AO191" s="104">
        <v>0</v>
      </c>
      <c r="AP191" s="104">
        <v>0</v>
      </c>
      <c r="AQ191" s="105">
        <v>0.60299999999999998</v>
      </c>
      <c r="AR191" s="105">
        <v>0.1345932</v>
      </c>
      <c r="AS191" s="105">
        <v>5.9064569999999996</v>
      </c>
      <c r="AT191" s="105">
        <v>102.76</v>
      </c>
      <c r="AU191" s="105">
        <v>103.3</v>
      </c>
      <c r="AV191" s="105">
        <v>15.4854183197021</v>
      </c>
      <c r="AW191" s="105">
        <v>2.246</v>
      </c>
      <c r="AX191" s="106">
        <v>26.899999618530298</v>
      </c>
      <c r="AY191" s="106">
        <v>10.699999809265099</v>
      </c>
      <c r="AZ191" s="104">
        <v>51</v>
      </c>
      <c r="BA191" s="106" t="s">
        <v>441</v>
      </c>
      <c r="BB191" s="105" t="s">
        <v>441</v>
      </c>
      <c r="BC191" s="106">
        <v>4</v>
      </c>
      <c r="BD191" s="105">
        <v>8.2170000000000005</v>
      </c>
      <c r="BE191" s="104">
        <v>277708</v>
      </c>
      <c r="BF191" s="105" t="s">
        <v>441</v>
      </c>
      <c r="BG191" s="105">
        <v>37.180000305175803</v>
      </c>
      <c r="BH191" s="104">
        <v>13564</v>
      </c>
      <c r="BI191" s="104">
        <v>7286</v>
      </c>
      <c r="BJ191" s="104">
        <v>0</v>
      </c>
      <c r="BK191" s="104">
        <v>0</v>
      </c>
      <c r="BL191" s="104">
        <v>1</v>
      </c>
      <c r="BM191" s="104">
        <v>0</v>
      </c>
      <c r="BN191" s="104">
        <v>128</v>
      </c>
      <c r="BO191" s="106">
        <v>7.2</v>
      </c>
      <c r="BP191" s="106" t="s">
        <v>441</v>
      </c>
      <c r="BQ191" s="106" t="s">
        <v>441</v>
      </c>
      <c r="BR191" s="105">
        <v>2.85</v>
      </c>
      <c r="BS191" s="105">
        <v>-0.90055388212204002</v>
      </c>
      <c r="BT191" s="104">
        <v>46</v>
      </c>
      <c r="BU191" s="106">
        <v>62.784294128417997</v>
      </c>
      <c r="BV191" s="105">
        <v>85.058677673339801</v>
      </c>
      <c r="BW191" s="105">
        <v>24</v>
      </c>
      <c r="BX191" s="105">
        <v>71.3</v>
      </c>
      <c r="BY191" s="104">
        <v>1000</v>
      </c>
      <c r="BZ191" s="106">
        <v>34.067059999999998</v>
      </c>
      <c r="CA191" s="106">
        <v>91.256810000000002</v>
      </c>
      <c r="CB191" s="105">
        <v>1.706</v>
      </c>
      <c r="CC191" s="104">
        <v>80</v>
      </c>
      <c r="CD191" s="105">
        <v>64</v>
      </c>
      <c r="CE191" s="105" t="s">
        <v>441</v>
      </c>
      <c r="CF191" s="105" t="s">
        <v>441</v>
      </c>
      <c r="CG191" s="105">
        <v>116.092475891113</v>
      </c>
      <c r="CH191" s="105">
        <v>78</v>
      </c>
      <c r="CI191" s="105"/>
      <c r="CJ191" s="104">
        <v>3201.82446289063</v>
      </c>
      <c r="CK191" s="104">
        <v>292680</v>
      </c>
      <c r="CL191" s="104">
        <v>264645</v>
      </c>
      <c r="CM191" s="104">
        <v>12190</v>
      </c>
      <c r="CN191" s="104"/>
    </row>
    <row r="192" spans="1:92" x14ac:dyDescent="0.25">
      <c r="A192" s="128" t="s">
        <v>839</v>
      </c>
      <c r="B192" s="107" t="s">
        <v>350</v>
      </c>
      <c r="C192" s="104">
        <v>58290.058104421048</v>
      </c>
      <c r="D192" s="104">
        <v>20768.857066021053</v>
      </c>
      <c r="E192" s="104">
        <v>113901.955</v>
      </c>
      <c r="F192" s="104">
        <v>113.104</v>
      </c>
      <c r="G192" s="104">
        <v>37295.661</v>
      </c>
      <c r="H192" s="104">
        <v>23.084500000000002</v>
      </c>
      <c r="I192" s="104">
        <v>63812.089000000007</v>
      </c>
      <c r="J192" s="104">
        <v>0</v>
      </c>
      <c r="K192" s="105">
        <v>2.9000000000000001E-2</v>
      </c>
      <c r="L192" s="105">
        <v>6.0606060606060601E-2</v>
      </c>
      <c r="M192" s="104" t="s">
        <v>441</v>
      </c>
      <c r="N192" s="104" t="s">
        <v>441</v>
      </c>
      <c r="O192" s="104" t="s">
        <v>441</v>
      </c>
      <c r="P192" s="104" t="s">
        <v>441</v>
      </c>
      <c r="Q192" s="104">
        <v>20932385</v>
      </c>
      <c r="R192" s="104">
        <v>4801190</v>
      </c>
      <c r="S192" s="104">
        <v>74</v>
      </c>
      <c r="T192" s="104">
        <v>1187249</v>
      </c>
      <c r="U192" s="104">
        <v>22567551</v>
      </c>
      <c r="V192" s="104">
        <v>27796955.2947</v>
      </c>
      <c r="W192" s="104"/>
      <c r="X192" s="104">
        <v>24844716.027100001</v>
      </c>
      <c r="Y192" s="104"/>
      <c r="Z192" s="104">
        <v>0</v>
      </c>
      <c r="AA192" s="105">
        <v>32.730791905220791</v>
      </c>
      <c r="AB192" s="105">
        <v>-1.7575157682907845</v>
      </c>
      <c r="AC192" s="105">
        <v>88.207999999999998</v>
      </c>
      <c r="AD192" s="105" t="s">
        <v>441</v>
      </c>
      <c r="AE192" s="105">
        <v>93.935020000000009</v>
      </c>
      <c r="AF192" s="105">
        <v>95.723709999999997</v>
      </c>
      <c r="AG192" s="105">
        <v>3.0238499999999999</v>
      </c>
      <c r="AH192" s="105" t="s">
        <v>441</v>
      </c>
      <c r="AI192" s="104">
        <v>14548</v>
      </c>
      <c r="AJ192" s="104">
        <v>80</v>
      </c>
      <c r="AK192" s="106">
        <v>34.9</v>
      </c>
      <c r="AL192" s="105">
        <v>8.484</v>
      </c>
      <c r="AM192" s="105">
        <v>0.83599391906620957</v>
      </c>
      <c r="AN192" s="105">
        <v>0.39082304221416109</v>
      </c>
      <c r="AO192" s="104">
        <v>0</v>
      </c>
      <c r="AP192" s="104">
        <v>0</v>
      </c>
      <c r="AQ192" s="105">
        <v>0.76100000000000001</v>
      </c>
      <c r="AR192" s="105" t="s">
        <v>441</v>
      </c>
      <c r="AS192" s="105">
        <v>0</v>
      </c>
      <c r="AT192" s="105">
        <v>31.56</v>
      </c>
      <c r="AU192" s="105">
        <v>74.37</v>
      </c>
      <c r="AV192" s="105" t="s">
        <v>441</v>
      </c>
      <c r="AW192" s="105">
        <v>2.6540000000000001E-2</v>
      </c>
      <c r="AX192" s="106">
        <v>30.899999618530298</v>
      </c>
      <c r="AY192" s="106">
        <v>2.9000000953674299</v>
      </c>
      <c r="AZ192" s="104">
        <v>42</v>
      </c>
      <c r="BA192" s="106">
        <v>0.6</v>
      </c>
      <c r="BB192" s="105" t="s">
        <v>441</v>
      </c>
      <c r="BC192" s="106">
        <v>2</v>
      </c>
      <c r="BD192" s="105">
        <v>47.561999999999998</v>
      </c>
      <c r="BE192" s="104">
        <v>4454888</v>
      </c>
      <c r="BF192" s="105">
        <v>0.45432271463507901</v>
      </c>
      <c r="BG192" s="105">
        <v>46.939998626708999</v>
      </c>
      <c r="BH192" s="104">
        <v>0</v>
      </c>
      <c r="BI192" s="104">
        <v>10700</v>
      </c>
      <c r="BJ192" s="104">
        <v>0</v>
      </c>
      <c r="BK192" s="104">
        <v>0</v>
      </c>
      <c r="BL192" s="104">
        <v>67431</v>
      </c>
      <c r="BM192" s="104">
        <v>3</v>
      </c>
      <c r="BN192" s="104">
        <v>99</v>
      </c>
      <c r="BO192" s="106">
        <v>21.2</v>
      </c>
      <c r="BP192" s="106">
        <v>4.5199999999999996</v>
      </c>
      <c r="BQ192" s="106">
        <v>12.8</v>
      </c>
      <c r="BR192" s="105">
        <v>4</v>
      </c>
      <c r="BS192" s="105">
        <v>-1.3990240097045901</v>
      </c>
      <c r="BT192" s="104">
        <v>18</v>
      </c>
      <c r="BU192" s="106">
        <v>100</v>
      </c>
      <c r="BV192" s="105">
        <v>97.127090454101605</v>
      </c>
      <c r="BW192" s="105">
        <v>60</v>
      </c>
      <c r="BX192" s="105">
        <v>86.99</v>
      </c>
      <c r="BY192" s="104">
        <v>70000</v>
      </c>
      <c r="BZ192" s="106">
        <v>93.935020000000009</v>
      </c>
      <c r="CA192" s="106">
        <v>95.723709999999997</v>
      </c>
      <c r="CB192" s="105" t="s">
        <v>441</v>
      </c>
      <c r="CC192" s="104">
        <v>96</v>
      </c>
      <c r="CD192" s="105">
        <v>84</v>
      </c>
      <c r="CE192" s="105">
        <v>53</v>
      </c>
      <c r="CF192" s="105">
        <v>7</v>
      </c>
      <c r="CG192" s="105">
        <v>940</v>
      </c>
      <c r="CH192" s="105">
        <v>95</v>
      </c>
      <c r="CI192" s="105"/>
      <c r="CJ192" s="104">
        <v>18281.193359375</v>
      </c>
      <c r="CK192" s="104">
        <v>28870196</v>
      </c>
      <c r="CL192" s="104">
        <v>31144629</v>
      </c>
      <c r="CM192" s="104">
        <v>882050</v>
      </c>
      <c r="CN192" s="104"/>
    </row>
    <row r="193" spans="1:92" x14ac:dyDescent="0.25">
      <c r="A193" s="128" t="s">
        <v>375</v>
      </c>
      <c r="B193" s="107" t="s">
        <v>351</v>
      </c>
      <c r="C193" s="104">
        <v>35679.940512421053</v>
      </c>
      <c r="D193" s="104">
        <v>0</v>
      </c>
      <c r="E193" s="104">
        <v>1754932.6030000004</v>
      </c>
      <c r="F193" s="104">
        <v>413.61599999999999</v>
      </c>
      <c r="G193" s="104">
        <v>837427.8324999999</v>
      </c>
      <c r="H193" s="104">
        <v>72120.209499999997</v>
      </c>
      <c r="I193" s="104">
        <v>464987.76000000007</v>
      </c>
      <c r="J193" s="104">
        <v>224571</v>
      </c>
      <c r="K193" s="105">
        <v>0.17100000000000001</v>
      </c>
      <c r="L193" s="105">
        <v>0</v>
      </c>
      <c r="M193" s="104">
        <v>39627837.580300003</v>
      </c>
      <c r="N193" s="104" t="s">
        <v>441</v>
      </c>
      <c r="O193" s="104" t="s">
        <v>441</v>
      </c>
      <c r="P193" s="104" t="s">
        <v>441</v>
      </c>
      <c r="Q193" s="104">
        <v>44491103</v>
      </c>
      <c r="R193" s="104">
        <v>5254699</v>
      </c>
      <c r="S193" s="104">
        <v>39983033</v>
      </c>
      <c r="T193" s="104">
        <v>13465327</v>
      </c>
      <c r="U193" s="104">
        <v>73453318</v>
      </c>
      <c r="V193" s="104">
        <v>88533410.416700006</v>
      </c>
      <c r="W193" s="104"/>
      <c r="X193" s="104">
        <v>90180301.820800006</v>
      </c>
      <c r="Y193" s="104"/>
      <c r="Z193" s="104">
        <v>39597277.203000002</v>
      </c>
      <c r="AA193" s="105">
        <v>308.12524591221336</v>
      </c>
      <c r="AB193" s="105">
        <v>2.9778206972095491</v>
      </c>
      <c r="AC193" s="105">
        <v>35.918999999999997</v>
      </c>
      <c r="AD193" s="105">
        <v>3.78309935825152</v>
      </c>
      <c r="AE193" s="105">
        <v>83.515050000000002</v>
      </c>
      <c r="AF193" s="105">
        <v>94.718810000000005</v>
      </c>
      <c r="AG193" s="105">
        <v>2.9892400000000001</v>
      </c>
      <c r="AH193" s="105">
        <v>85.846540000000005</v>
      </c>
      <c r="AI193" s="104">
        <v>29800</v>
      </c>
      <c r="AJ193" s="104">
        <v>60</v>
      </c>
      <c r="AK193" s="106">
        <v>14.4</v>
      </c>
      <c r="AL193" s="105">
        <v>8.18</v>
      </c>
      <c r="AM193" s="105">
        <v>0.23543720125414341</v>
      </c>
      <c r="AN193" s="105">
        <v>0.14400238137493013</v>
      </c>
      <c r="AO193" s="104">
        <v>0</v>
      </c>
      <c r="AP193" s="104">
        <v>0</v>
      </c>
      <c r="AQ193" s="105">
        <v>0.69399999999999995</v>
      </c>
      <c r="AR193" s="105">
        <v>1.57489E-2</v>
      </c>
      <c r="AS193" s="105">
        <v>12.271362</v>
      </c>
      <c r="AT193" s="105">
        <v>1869.91</v>
      </c>
      <c r="AU193" s="105">
        <v>1540.21</v>
      </c>
      <c r="AV193" s="105">
        <v>1.11564576625824</v>
      </c>
      <c r="AW193" s="105">
        <v>6.1581900000000003</v>
      </c>
      <c r="AX193" s="106">
        <v>20.899999618530298</v>
      </c>
      <c r="AY193" s="106">
        <v>12.1000003814697</v>
      </c>
      <c r="AZ193" s="104">
        <v>129</v>
      </c>
      <c r="BA193" s="106">
        <v>0.4</v>
      </c>
      <c r="BB193" s="105" t="s">
        <v>441</v>
      </c>
      <c r="BC193" s="106">
        <v>0</v>
      </c>
      <c r="BD193" s="105">
        <v>7.8E-2</v>
      </c>
      <c r="BE193" s="104">
        <v>6953978</v>
      </c>
      <c r="BF193" s="105">
        <v>0.30446923367779199</v>
      </c>
      <c r="BG193" s="105">
        <v>37.590000152587898</v>
      </c>
      <c r="BH193" s="104">
        <v>5133216</v>
      </c>
      <c r="BI193" s="104">
        <v>283756</v>
      </c>
      <c r="BJ193" s="104">
        <v>0</v>
      </c>
      <c r="BK193" s="104">
        <v>0</v>
      </c>
      <c r="BL193" s="104">
        <v>0</v>
      </c>
      <c r="BM193" s="104">
        <v>0</v>
      </c>
      <c r="BN193" s="104">
        <v>126</v>
      </c>
      <c r="BO193" s="106">
        <v>9.3000000000000007</v>
      </c>
      <c r="BP193" s="106" t="s">
        <v>441</v>
      </c>
      <c r="BQ193" s="106" t="s">
        <v>441</v>
      </c>
      <c r="BR193" s="105">
        <v>3.3166666666666673</v>
      </c>
      <c r="BS193" s="105">
        <v>2.4033000227063899E-3</v>
      </c>
      <c r="BT193" s="104">
        <v>33</v>
      </c>
      <c r="BU193" s="106">
        <v>100</v>
      </c>
      <c r="BV193" s="105">
        <v>94.514266967773395</v>
      </c>
      <c r="BW193" s="105">
        <v>46.5</v>
      </c>
      <c r="BX193" s="105">
        <v>128.04</v>
      </c>
      <c r="BY193" s="104">
        <v>77000</v>
      </c>
      <c r="BZ193" s="106">
        <v>83.515050000000002</v>
      </c>
      <c r="CA193" s="106">
        <v>94.718810000000005</v>
      </c>
      <c r="CB193" s="105">
        <v>8.1989999999999998</v>
      </c>
      <c r="CC193" s="104">
        <v>97</v>
      </c>
      <c r="CD193" s="105">
        <v>96</v>
      </c>
      <c r="CE193" s="105">
        <v>95</v>
      </c>
      <c r="CF193" s="105" t="s">
        <v>441</v>
      </c>
      <c r="CG193" s="105">
        <v>356.27966308593801</v>
      </c>
      <c r="CH193" s="105">
        <v>54</v>
      </c>
      <c r="CI193" s="105"/>
      <c r="CJ193" s="104">
        <v>7434.6796875</v>
      </c>
      <c r="CK193" s="104">
        <v>95540392</v>
      </c>
      <c r="CL193" s="104">
        <v>93457550</v>
      </c>
      <c r="CM193" s="104">
        <v>310070</v>
      </c>
      <c r="CN193" s="104"/>
    </row>
    <row r="194" spans="1:92" x14ac:dyDescent="0.25">
      <c r="A194" s="128" t="s">
        <v>353</v>
      </c>
      <c r="B194" s="107" t="s">
        <v>352</v>
      </c>
      <c r="C194" s="104">
        <v>2553.4173537263155</v>
      </c>
      <c r="D194" s="104">
        <v>0</v>
      </c>
      <c r="E194" s="104">
        <v>60809.649999999994</v>
      </c>
      <c r="F194" s="104">
        <v>22.303999999999998</v>
      </c>
      <c r="G194" s="104">
        <v>0</v>
      </c>
      <c r="H194" s="104">
        <v>0</v>
      </c>
      <c r="I194" s="104">
        <v>0</v>
      </c>
      <c r="J194" s="104">
        <v>0</v>
      </c>
      <c r="K194" s="105">
        <v>0</v>
      </c>
      <c r="L194" s="105">
        <v>0.15151515151515199</v>
      </c>
      <c r="M194" s="104">
        <v>17259512.627300002</v>
      </c>
      <c r="N194" s="104" t="s">
        <v>441</v>
      </c>
      <c r="O194" s="104" t="s">
        <v>441</v>
      </c>
      <c r="P194" s="104" t="s">
        <v>441</v>
      </c>
      <c r="Q194" s="104">
        <v>23955260</v>
      </c>
      <c r="R194" s="104">
        <v>309</v>
      </c>
      <c r="S194" s="104">
        <v>13288133</v>
      </c>
      <c r="T194" s="104">
        <v>10674821</v>
      </c>
      <c r="U194" s="104">
        <v>1542970</v>
      </c>
      <c r="V194" s="104">
        <v>12719146.6239</v>
      </c>
      <c r="W194" s="104"/>
      <c r="X194" s="104">
        <v>10033907.904200001</v>
      </c>
      <c r="Y194" s="104"/>
      <c r="Z194" s="104">
        <v>0</v>
      </c>
      <c r="AA194" s="105">
        <v>53.977852908309181</v>
      </c>
      <c r="AB194" s="105">
        <v>4.0802088065866675</v>
      </c>
      <c r="AC194" s="105">
        <v>36.642000000000003</v>
      </c>
      <c r="AD194" s="105">
        <v>6.67268064092928</v>
      </c>
      <c r="AE194" s="105">
        <v>59.052999999999997</v>
      </c>
      <c r="AF194" s="105">
        <v>63.473469999999999</v>
      </c>
      <c r="AG194" s="105">
        <v>19.57348</v>
      </c>
      <c r="AH194" s="105">
        <v>49.542349999999999</v>
      </c>
      <c r="AI194" s="104">
        <v>763</v>
      </c>
      <c r="AJ194" s="104">
        <v>40</v>
      </c>
      <c r="AK194" s="106">
        <v>56.4</v>
      </c>
      <c r="AL194" s="105">
        <v>14.055</v>
      </c>
      <c r="AM194" s="105">
        <v>0.99266009185120363</v>
      </c>
      <c r="AN194" s="105">
        <v>0.95757824263236646</v>
      </c>
      <c r="AO194" s="104">
        <v>5</v>
      </c>
      <c r="AP194" s="104">
        <v>4</v>
      </c>
      <c r="AQ194" s="105">
        <v>0.45200000000000001</v>
      </c>
      <c r="AR194" s="105">
        <v>0.20038</v>
      </c>
      <c r="AS194" s="105">
        <v>9214.3767459999999</v>
      </c>
      <c r="AT194" s="105">
        <v>759.85</v>
      </c>
      <c r="AU194" s="105">
        <v>1269.8800000000001</v>
      </c>
      <c r="AV194" s="105">
        <v>10.3722066879272</v>
      </c>
      <c r="AW194" s="105">
        <v>10.715540000000001</v>
      </c>
      <c r="AX194" s="106">
        <v>55.400001525878899</v>
      </c>
      <c r="AY194" s="106">
        <v>39.900001525878899</v>
      </c>
      <c r="AZ194" s="104">
        <v>48</v>
      </c>
      <c r="BA194" s="106">
        <v>0.1</v>
      </c>
      <c r="BB194" s="105" t="s">
        <v>441</v>
      </c>
      <c r="BC194" s="106">
        <v>10</v>
      </c>
      <c r="BD194" s="105">
        <v>41.890999999999998</v>
      </c>
      <c r="BE194" s="104">
        <v>7342169</v>
      </c>
      <c r="BF194" s="105">
        <v>0.83449527513822297</v>
      </c>
      <c r="BG194" s="105">
        <v>35.889999389648402</v>
      </c>
      <c r="BH194" s="104">
        <v>306</v>
      </c>
      <c r="BI194" s="104">
        <v>15874</v>
      </c>
      <c r="BJ194" s="104">
        <v>541542</v>
      </c>
      <c r="BK194" s="104">
        <v>3966897</v>
      </c>
      <c r="BL194" s="104">
        <v>276728</v>
      </c>
      <c r="BM194" s="104">
        <v>2</v>
      </c>
      <c r="BN194" s="104">
        <v>91</v>
      </c>
      <c r="BO194" s="106">
        <v>38.9</v>
      </c>
      <c r="BP194" s="106">
        <v>7.58</v>
      </c>
      <c r="BQ194" s="106">
        <v>11</v>
      </c>
      <c r="BR194" s="105">
        <v>1.6</v>
      </c>
      <c r="BS194" s="105">
        <v>-1.9199179410934399</v>
      </c>
      <c r="BT194" s="104">
        <v>14</v>
      </c>
      <c r="BU194" s="106">
        <v>79.199996948242202</v>
      </c>
      <c r="BV194" s="105">
        <v>69.961952209472699</v>
      </c>
      <c r="BW194" s="105">
        <v>24.6</v>
      </c>
      <c r="BX194" s="105">
        <v>67.17</v>
      </c>
      <c r="BY194" s="104">
        <v>22000</v>
      </c>
      <c r="BZ194" s="106">
        <v>59.052999999999997</v>
      </c>
      <c r="CA194" s="106">
        <v>63.473469999999999</v>
      </c>
      <c r="CB194" s="105">
        <v>3.1040000000000001</v>
      </c>
      <c r="CC194" s="104">
        <v>65</v>
      </c>
      <c r="CD194" s="105">
        <v>71</v>
      </c>
      <c r="CE194" s="105">
        <v>49</v>
      </c>
      <c r="CF194" s="105">
        <v>71</v>
      </c>
      <c r="CG194" s="105">
        <v>144.49987792968801</v>
      </c>
      <c r="CH194" s="105">
        <v>385</v>
      </c>
      <c r="CI194" s="105"/>
      <c r="CJ194" s="104">
        <v>2570.58520507813</v>
      </c>
      <c r="CK194" s="104">
        <v>28498688</v>
      </c>
      <c r="CL194" s="104">
        <v>26827573</v>
      </c>
      <c r="CM194" s="104">
        <v>527970</v>
      </c>
      <c r="CN194" s="104"/>
    </row>
    <row r="195" spans="1:92" x14ac:dyDescent="0.25">
      <c r="A195" s="128" t="s">
        <v>355</v>
      </c>
      <c r="B195" s="107" t="s">
        <v>354</v>
      </c>
      <c r="C195" s="104">
        <v>5667.20676328421</v>
      </c>
      <c r="D195" s="104">
        <v>0</v>
      </c>
      <c r="E195" s="104">
        <v>72612.310500000007</v>
      </c>
      <c r="F195" s="104">
        <v>0</v>
      </c>
      <c r="G195" s="104">
        <v>0</v>
      </c>
      <c r="H195" s="104">
        <v>0</v>
      </c>
      <c r="I195" s="104">
        <v>0</v>
      </c>
      <c r="J195" s="104">
        <v>119234</v>
      </c>
      <c r="K195" s="105">
        <v>8.5999999999999993E-2</v>
      </c>
      <c r="L195" s="105">
        <v>3.03030303030303E-2</v>
      </c>
      <c r="M195" s="104">
        <v>5390597.6914499998</v>
      </c>
      <c r="N195" s="104">
        <v>0</v>
      </c>
      <c r="O195" s="104">
        <v>0</v>
      </c>
      <c r="P195" s="104">
        <v>352724.38487100002</v>
      </c>
      <c r="Q195" s="104">
        <v>16178877</v>
      </c>
      <c r="R195" s="104">
        <v>0</v>
      </c>
      <c r="S195" s="104">
        <v>0</v>
      </c>
      <c r="T195" s="104">
        <v>16178877</v>
      </c>
      <c r="U195" s="104">
        <v>3734187</v>
      </c>
      <c r="V195" s="104">
        <v>15396521.364</v>
      </c>
      <c r="W195" s="104"/>
      <c r="X195" s="104">
        <v>8850731.6824099999</v>
      </c>
      <c r="Y195" s="104"/>
      <c r="Z195" s="104">
        <v>0</v>
      </c>
      <c r="AA195" s="105">
        <v>23.341478900711603</v>
      </c>
      <c r="AB195" s="105">
        <v>4.1729703753938914</v>
      </c>
      <c r="AC195" s="105">
        <v>43.521000000000001</v>
      </c>
      <c r="AD195" s="105">
        <v>5.1307888553671104</v>
      </c>
      <c r="AE195" s="105">
        <v>26.37012</v>
      </c>
      <c r="AF195" s="105">
        <v>59.963760000000001</v>
      </c>
      <c r="AG195" s="105">
        <v>19.302869999999999</v>
      </c>
      <c r="AH195" s="105">
        <v>13.938079999999999</v>
      </c>
      <c r="AI195" s="104">
        <v>1667</v>
      </c>
      <c r="AJ195" s="104">
        <v>20</v>
      </c>
      <c r="AK195" s="106">
        <v>63.3</v>
      </c>
      <c r="AL195" s="105">
        <v>16.245000000000001</v>
      </c>
      <c r="AM195" s="105">
        <v>0.2064934541421474</v>
      </c>
      <c r="AN195" s="105">
        <v>1.1641531900321017E-2</v>
      </c>
      <c r="AO195" s="104">
        <v>0</v>
      </c>
      <c r="AP195" s="104">
        <v>0</v>
      </c>
      <c r="AQ195" s="105">
        <v>0.58799999999999997</v>
      </c>
      <c r="AR195" s="105">
        <v>0.26447549999999997</v>
      </c>
      <c r="AS195" s="105">
        <v>10.554629</v>
      </c>
      <c r="AT195" s="105">
        <v>643.11</v>
      </c>
      <c r="AU195" s="105">
        <v>731.34</v>
      </c>
      <c r="AV195" s="105">
        <v>4.0933799743652299</v>
      </c>
      <c r="AW195" s="105">
        <v>0.36201</v>
      </c>
      <c r="AX195" s="106">
        <v>60</v>
      </c>
      <c r="AY195" s="106">
        <v>14.800000190734901</v>
      </c>
      <c r="AZ195" s="104">
        <v>361</v>
      </c>
      <c r="BA195" s="106">
        <v>12.4</v>
      </c>
      <c r="BB195" s="105">
        <v>6.26</v>
      </c>
      <c r="BC195" s="106">
        <v>79</v>
      </c>
      <c r="BD195" s="105">
        <v>203.31700000000001</v>
      </c>
      <c r="BE195" s="104">
        <v>12635340</v>
      </c>
      <c r="BF195" s="105">
        <v>0.51702348971357204</v>
      </c>
      <c r="BG195" s="105">
        <v>55.619998931884801</v>
      </c>
      <c r="BH195" s="104">
        <v>4371</v>
      </c>
      <c r="BI195" s="104">
        <v>0</v>
      </c>
      <c r="BJ195" s="104">
        <v>0</v>
      </c>
      <c r="BK195" s="104">
        <v>0</v>
      </c>
      <c r="BL195" s="104">
        <v>55806</v>
      </c>
      <c r="BM195" s="104">
        <v>0</v>
      </c>
      <c r="BN195" s="104">
        <v>91</v>
      </c>
      <c r="BO195" s="106">
        <v>46.7</v>
      </c>
      <c r="BP195" s="106">
        <v>10.1</v>
      </c>
      <c r="BQ195" s="106">
        <v>3.2</v>
      </c>
      <c r="BR195" s="105">
        <v>3.5833333333333335</v>
      </c>
      <c r="BS195" s="105">
        <v>-0.62198287248611495</v>
      </c>
      <c r="BT195" s="104">
        <v>35</v>
      </c>
      <c r="BU195" s="106">
        <v>40.299999237060497</v>
      </c>
      <c r="BV195" s="105">
        <v>85.117263793945298</v>
      </c>
      <c r="BW195" s="105">
        <v>25.5</v>
      </c>
      <c r="BX195" s="105">
        <v>74.95</v>
      </c>
      <c r="BY195" s="104">
        <v>31000</v>
      </c>
      <c r="BZ195" s="106">
        <v>26.37012</v>
      </c>
      <c r="CA195" s="106">
        <v>59.963760000000001</v>
      </c>
      <c r="CB195" s="105">
        <v>0.91300000000000003</v>
      </c>
      <c r="CC195" s="104">
        <v>96</v>
      </c>
      <c r="CD195" s="105">
        <v>91</v>
      </c>
      <c r="CE195" s="105">
        <v>58</v>
      </c>
      <c r="CF195" s="105">
        <v>90</v>
      </c>
      <c r="CG195" s="105">
        <v>175.17834472656301</v>
      </c>
      <c r="CH195" s="105">
        <v>224</v>
      </c>
      <c r="CI195" s="105"/>
      <c r="CJ195" s="104">
        <v>4216.4580078125</v>
      </c>
      <c r="CK195" s="104">
        <v>17351822</v>
      </c>
      <c r="CL195" s="104">
        <v>16185104</v>
      </c>
      <c r="CM195" s="104">
        <v>743390</v>
      </c>
      <c r="CN195" s="104"/>
    </row>
    <row r="196" spans="1:92" x14ac:dyDescent="0.25">
      <c r="A196" s="128" t="s">
        <v>357</v>
      </c>
      <c r="B196" s="107" t="s">
        <v>356</v>
      </c>
      <c r="C196" s="104">
        <v>2631.5099720421049</v>
      </c>
      <c r="D196" s="104">
        <v>0</v>
      </c>
      <c r="E196" s="104">
        <v>93451.054499999998</v>
      </c>
      <c r="F196" s="104">
        <v>0</v>
      </c>
      <c r="G196" s="104">
        <v>1189.3835000000001</v>
      </c>
      <c r="H196" s="104">
        <v>0</v>
      </c>
      <c r="I196" s="104">
        <v>0</v>
      </c>
      <c r="J196" s="104">
        <v>546360</v>
      </c>
      <c r="K196" s="105">
        <v>0.17100000000000001</v>
      </c>
      <c r="L196" s="105">
        <v>0.30303030303030298</v>
      </c>
      <c r="M196" s="104">
        <v>5489120.7650199998</v>
      </c>
      <c r="N196" s="104">
        <v>0</v>
      </c>
      <c r="O196" s="104">
        <v>0</v>
      </c>
      <c r="P196" s="104">
        <v>33381.825755600003</v>
      </c>
      <c r="Q196" s="104">
        <v>15585329</v>
      </c>
      <c r="R196" s="104">
        <v>0</v>
      </c>
      <c r="S196" s="104">
        <v>0</v>
      </c>
      <c r="T196" s="104">
        <v>15529218</v>
      </c>
      <c r="U196" s="104">
        <v>607983</v>
      </c>
      <c r="V196" s="104">
        <v>12764633.715</v>
      </c>
      <c r="W196" s="104"/>
      <c r="X196" s="104">
        <v>680599.91834400001</v>
      </c>
      <c r="Y196" s="104"/>
      <c r="Z196" s="104">
        <v>3016548.1721100002</v>
      </c>
      <c r="AA196" s="105">
        <v>37.324590926715778</v>
      </c>
      <c r="AB196" s="105">
        <v>1.3238922292446178</v>
      </c>
      <c r="AC196" s="105">
        <v>32.209000000000003</v>
      </c>
      <c r="AD196" s="105">
        <v>4.0771793327345298</v>
      </c>
      <c r="AE196" s="105">
        <v>36.221400000000003</v>
      </c>
      <c r="AF196" s="105">
        <v>64.051230000000004</v>
      </c>
      <c r="AG196" s="105">
        <v>24.930720000000001</v>
      </c>
      <c r="AH196" s="105">
        <v>36.791260000000001</v>
      </c>
      <c r="AI196" s="104">
        <v>5339</v>
      </c>
      <c r="AJ196" s="104">
        <v>80</v>
      </c>
      <c r="AK196" s="106">
        <v>28.3</v>
      </c>
      <c r="AL196" s="105">
        <v>14.599</v>
      </c>
      <c r="AM196" s="105">
        <v>0.56000015382935231</v>
      </c>
      <c r="AN196" s="105">
        <v>7.0770573208637222E-2</v>
      </c>
      <c r="AO196" s="104">
        <v>0</v>
      </c>
      <c r="AP196" s="104">
        <v>0</v>
      </c>
      <c r="AQ196" s="105">
        <v>0.53500000000000003</v>
      </c>
      <c r="AR196" s="105">
        <v>0.14887417852878601</v>
      </c>
      <c r="AS196" s="105">
        <v>306.403414</v>
      </c>
      <c r="AT196" s="105">
        <v>488.05</v>
      </c>
      <c r="AU196" s="105">
        <v>473.55</v>
      </c>
      <c r="AV196" s="105">
        <v>3.61476373672485</v>
      </c>
      <c r="AW196" s="105">
        <v>7.8485199999999997</v>
      </c>
      <c r="AX196" s="106">
        <v>50.299999237060497</v>
      </c>
      <c r="AY196" s="106">
        <v>11.199999809265099</v>
      </c>
      <c r="AZ196" s="104">
        <v>221</v>
      </c>
      <c r="BA196" s="106">
        <v>13.5</v>
      </c>
      <c r="BB196" s="105">
        <v>5.4</v>
      </c>
      <c r="BC196" s="106">
        <v>18</v>
      </c>
      <c r="BD196" s="105">
        <v>95.222999999999999</v>
      </c>
      <c r="BE196" s="104">
        <v>10660813</v>
      </c>
      <c r="BF196" s="105">
        <v>0.534452980833235</v>
      </c>
      <c r="BG196" s="105" t="s">
        <v>441</v>
      </c>
      <c r="BH196" s="104">
        <v>113023</v>
      </c>
      <c r="BI196" s="104">
        <v>5164</v>
      </c>
      <c r="BJ196" s="104">
        <v>16500</v>
      </c>
      <c r="BK196" s="104">
        <v>0</v>
      </c>
      <c r="BL196" s="104">
        <v>22174</v>
      </c>
      <c r="BM196" s="104">
        <v>21</v>
      </c>
      <c r="BN196" s="104">
        <v>85</v>
      </c>
      <c r="BO196" s="106">
        <v>51.3</v>
      </c>
      <c r="BP196" s="106" t="s">
        <v>441</v>
      </c>
      <c r="BQ196" s="106" t="s">
        <v>441</v>
      </c>
      <c r="BR196" s="105">
        <v>3.9666666666666672</v>
      </c>
      <c r="BS196" s="105">
        <v>-1.19063603878021</v>
      </c>
      <c r="BT196" s="104">
        <v>22</v>
      </c>
      <c r="BU196" s="106">
        <v>40.4213676452637</v>
      </c>
      <c r="BV196" s="105">
        <v>86.873481750488295</v>
      </c>
      <c r="BW196" s="105">
        <v>23.1</v>
      </c>
      <c r="BX196" s="105">
        <v>83.18</v>
      </c>
      <c r="BY196" s="104">
        <v>49000</v>
      </c>
      <c r="BZ196" s="106">
        <v>36.221400000000003</v>
      </c>
      <c r="CA196" s="106">
        <v>64.051230000000004</v>
      </c>
      <c r="CB196" s="105">
        <v>0.76300000000000001</v>
      </c>
      <c r="CC196" s="104">
        <v>90</v>
      </c>
      <c r="CD196" s="105">
        <v>90</v>
      </c>
      <c r="CE196" s="105">
        <v>63</v>
      </c>
      <c r="CF196" s="105">
        <v>90</v>
      </c>
      <c r="CG196" s="105">
        <v>185.04827880859401</v>
      </c>
      <c r="CH196" s="105">
        <v>443</v>
      </c>
      <c r="CI196" s="105"/>
      <c r="CJ196" s="104">
        <v>3024.44995117188</v>
      </c>
      <c r="CK196" s="104">
        <v>14439018</v>
      </c>
      <c r="CL196" s="104">
        <v>15615363</v>
      </c>
      <c r="CM196" s="104">
        <v>386850</v>
      </c>
      <c r="CN196" s="104"/>
    </row>
  </sheetData>
  <sortState ref="A6:BE196">
    <sortCondition ref="A6:A196"/>
  </sortState>
  <mergeCells count="1">
    <mergeCell ref="A1:CM1"/>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G194"/>
  <sheetViews>
    <sheetView showGridLines="0" workbookViewId="0">
      <pane xSplit="2" ySplit="3" topLeftCell="AN4"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9" x14ac:dyDescent="0.25">
      <c r="A1" s="223"/>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row>
    <row r="2" spans="1:59" s="16" customFormat="1" ht="121.5" customHeight="1" x14ac:dyDescent="0.2">
      <c r="A2" s="141" t="s">
        <v>380</v>
      </c>
      <c r="B2" s="142" t="s">
        <v>358</v>
      </c>
      <c r="C2" s="138" t="str">
        <f>'Indicator Data'!C2</f>
        <v>Physical exposure to earthquake MMI VI</v>
      </c>
      <c r="D2" s="138" t="str">
        <f>'Indicator Data'!D2</f>
        <v>Physical exposure to earthquake MMI VIII</v>
      </c>
      <c r="E2" s="138" t="str">
        <f>'Indicator Data'!E2</f>
        <v>Annual Expected Exposed People to Floods</v>
      </c>
      <c r="F2" s="138" t="str">
        <f>'Indicator Data'!F2</f>
        <v>Annual Expected Exposed People to Tsunamis</v>
      </c>
      <c r="G2" s="138" t="str">
        <f>'Indicator Data'!G2</f>
        <v>Annual Expected Exposed People to Cyclone's Wind SS1</v>
      </c>
      <c r="H2" s="138" t="str">
        <f>'Indicator Data'!H2</f>
        <v>Annual Expected Exposed People to Cyclone's Wind SS3</v>
      </c>
      <c r="I2" s="138" t="str">
        <f>'Indicator Data'!I2</f>
        <v>Annual Expected Exposed People to Cyclone Surge</v>
      </c>
      <c r="J2" s="138" t="str">
        <f>'Indicator Data'!J2</f>
        <v>Total affected by Drought</v>
      </c>
      <c r="K2" s="138" t="str">
        <f>'Indicator Data'!K2</f>
        <v>Frequency of Drought events</v>
      </c>
      <c r="L2" s="138" t="str">
        <f>'Indicator Data'!L2</f>
        <v>Agriculture Drought probability</v>
      </c>
      <c r="M2" s="138" t="str">
        <f>'Indicator Data'!AM2</f>
        <v>GCRI Violent Conflict probability</v>
      </c>
      <c r="N2" s="138" t="str">
        <f>'Indicator Data'!AN2</f>
        <v>GCRI Highly Violent Conflict probability</v>
      </c>
      <c r="O2" s="138" t="str">
        <f>'Indicator Data'!AO2</f>
        <v>National Power Conflict Intensity (Highly Violent)</v>
      </c>
      <c r="P2" s="138" t="str">
        <f>'Indicator Data'!AP2</f>
        <v>Subnational Conflict Intensity (Highly Violent)</v>
      </c>
      <c r="Q2" s="138" t="str">
        <f>'Indicator Data'!AQ2</f>
        <v>Human Development Index</v>
      </c>
      <c r="R2" s="138" t="str">
        <f>'Indicator Data'!AR2</f>
        <v>Multidimensional Poverty Index</v>
      </c>
      <c r="S2" s="138" t="str">
        <f>'Indicator Data'!AS2</f>
        <v>Humanitarian Aid (FTS)</v>
      </c>
      <c r="T2" s="138" t="str">
        <f>'Indicator Data'!AT2</f>
        <v>Development Aid (ODA)</v>
      </c>
      <c r="U2" s="138" t="str">
        <f>'Indicator Data'!AU2</f>
        <v>Development Aid (ODA)</v>
      </c>
      <c r="V2" s="138" t="str">
        <f>'Indicator Data'!AV2</f>
        <v>Net ODA received (% of GNI)</v>
      </c>
      <c r="W2" s="138" t="str">
        <f>'Indicator Data'!AX2</f>
        <v>Mortality rate, under-5</v>
      </c>
      <c r="X2" s="138" t="str">
        <f>'Indicator Data'!AY2</f>
        <v>U5 Under weight</v>
      </c>
      <c r="Y2" s="138" t="str">
        <f>'Indicator Data'!CB2</f>
        <v>Physicians Density</v>
      </c>
      <c r="Z2" s="138" t="str">
        <f>'Indicator Data'!CC2</f>
        <v>One-year-olds fully immunized against measles</v>
      </c>
      <c r="AA2" s="138" t="str">
        <f>'Indicator Data'!AZ2</f>
        <v>Incidence of Tuberculosis</v>
      </c>
      <c r="AB2" s="138" t="str">
        <f>'Indicator Data'!BA2</f>
        <v>Estimated number of people living with HIV - Adult (&gt;15) rate</v>
      </c>
      <c r="AC2" s="138" t="str">
        <f>'Indicator Data'!CG2</f>
        <v>Current health expenditure per capita</v>
      </c>
      <c r="AD2" s="138" t="str">
        <f>'Indicator Data'!CH2</f>
        <v>Maternal Mortality Ratio</v>
      </c>
      <c r="AE2" s="138" t="str">
        <f>'Indicator Data'!BC2</f>
        <v>Malaria death rate</v>
      </c>
      <c r="AF2" s="138" t="str">
        <f>'Indicator Data'!BF2</f>
        <v>Gender Inequality Index</v>
      </c>
      <c r="AG2" s="138" t="str">
        <f>'Indicator Data'!BG2</f>
        <v>Income Gini coefficient</v>
      </c>
      <c r="AH2" s="138" t="str">
        <f>'Indicator Data'!BH2</f>
        <v>People affected by Natural Disasters</v>
      </c>
      <c r="AI2" s="138" t="str">
        <f>'Indicator Data'!BI2</f>
        <v>People affected by Natural Disasters</v>
      </c>
      <c r="AJ2" s="138" t="str">
        <f>'Indicator Data'!BJ2</f>
        <v>People affected by Natural Disasters</v>
      </c>
      <c r="AK2" s="138" t="str">
        <f>'Indicator Data'!BK2</f>
        <v>Internally displaced persons (IDPs)</v>
      </c>
      <c r="AL2" s="138" t="str">
        <f>'Indicator Data'!BL2</f>
        <v>Refugees and asylum-seekers by country of asylum</v>
      </c>
      <c r="AM2" s="138" t="str">
        <f>'Indicator Data'!BM2</f>
        <v>Returned Refugees</v>
      </c>
      <c r="AN2" s="138" t="str">
        <f>'Indicator Data'!BN2</f>
        <v>Average Dietary Energy Supply Adequacy</v>
      </c>
      <c r="AO2" s="138" t="str">
        <f>'Indicator Data'!BO2</f>
        <v>Prevalence of Undernourishment</v>
      </c>
      <c r="AP2" s="138" t="str">
        <f>'Indicator Data'!BP2</f>
        <v>Domestic Food Price Level Index</v>
      </c>
      <c r="AQ2" s="138" t="str">
        <f>'Indicator Data'!BQ2</f>
        <v>Domestic Food Price Volatility Index</v>
      </c>
      <c r="AR2" s="138" t="str">
        <f>'Indicator Data'!BR2</f>
        <v>HFA Scores Last recent</v>
      </c>
      <c r="AS2" s="138" t="str">
        <f>'Indicator Data'!BS2</f>
        <v>Government Effectiveness</v>
      </c>
      <c r="AT2" s="138" t="str">
        <f>'Indicator Data'!BT2</f>
        <v>Corruption Perception Index</v>
      </c>
      <c r="AU2" s="138" t="str">
        <f>'Indicator Data'!BU2</f>
        <v>Access to electricity</v>
      </c>
      <c r="AV2" s="138" t="str">
        <f>'Indicator Data'!BV2</f>
        <v>Adult literacy rate</v>
      </c>
      <c r="AW2" s="138" t="str">
        <f>'Indicator Data'!BW2</f>
        <v>Internet users</v>
      </c>
      <c r="AX2" s="138" t="str">
        <f>'Indicator Data'!BX2</f>
        <v>Mobile cellular subscriptions</v>
      </c>
      <c r="AY2" s="138" t="str">
        <f>'Indicator Data'!BY2</f>
        <v>Road lenght</v>
      </c>
      <c r="AZ2" s="138" t="str">
        <f>'Indicator Data'!BZ2</f>
        <v>People using at least basic sanitation services (% of population)</v>
      </c>
      <c r="BA2" s="138" t="str">
        <f>'Indicator Data'!CA2</f>
        <v>People using at least basic drinking water services (% of population)</v>
      </c>
      <c r="BB2" s="138" t="str">
        <f>'Indicator Data'!CJ2</f>
        <v>GDP per capita PPP int USD (Estimated)</v>
      </c>
      <c r="BC2" s="138" t="str">
        <f>'Indicator Data'!CK2</f>
        <v>Total Population</v>
      </c>
      <c r="BD2" s="138" t="str">
        <f>'Indicator Data'!CL2</f>
        <v>Total Population (GHS-POP-R2019)</v>
      </c>
      <c r="BE2" s="138" t="str">
        <f>'Indicator Data'!CM2</f>
        <v>Land area (sq. km)</v>
      </c>
    </row>
    <row r="3" spans="1:59" x14ac:dyDescent="0.25">
      <c r="A3" s="129" t="s">
        <v>956</v>
      </c>
      <c r="B3" s="107"/>
      <c r="C3" s="156">
        <f>'Indicator Data'!C3</f>
        <v>2019</v>
      </c>
      <c r="D3" s="156">
        <f>'Indicator Data'!D3</f>
        <v>2019</v>
      </c>
      <c r="E3" s="156">
        <f>'Indicator Data'!E3</f>
        <v>2015</v>
      </c>
      <c r="F3" s="156">
        <f>'Indicator Data'!F3</f>
        <v>2015</v>
      </c>
      <c r="G3" s="156">
        <f>'Indicator Data'!G3</f>
        <v>2015</v>
      </c>
      <c r="H3" s="156">
        <f>'Indicator Data'!H3</f>
        <v>2015</v>
      </c>
      <c r="I3" s="156">
        <f>'Indicator Data'!I3</f>
        <v>2015</v>
      </c>
      <c r="J3" s="156" t="str">
        <f>'Indicator Data'!J3</f>
        <v>1984-2018</v>
      </c>
      <c r="K3" s="156" t="str">
        <f>'Indicator Data'!K3</f>
        <v>1984-2018</v>
      </c>
      <c r="L3" s="156" t="str">
        <f>'Indicator Data'!L3</f>
        <v>1984-2016</v>
      </c>
      <c r="M3" s="156">
        <f>'Indicator Data'!AM3</f>
        <v>2019</v>
      </c>
      <c r="N3" s="156">
        <f>'Indicator Data'!AN3</f>
        <v>2019</v>
      </c>
      <c r="O3" s="156">
        <f>'Indicator Data'!AO3</f>
        <v>2018</v>
      </c>
      <c r="P3" s="156">
        <f>'Indicator Data'!AP3</f>
        <v>2018</v>
      </c>
      <c r="Q3" s="156">
        <f>'Indicator Data'!AQ3</f>
        <v>2017</v>
      </c>
      <c r="R3" s="156" t="str">
        <f>'Indicator Data'!AR3</f>
        <v>2007-2017</v>
      </c>
      <c r="S3" s="156" t="str">
        <f>'Indicator Data'!AS3</f>
        <v>2017-2019</v>
      </c>
      <c r="T3" s="156">
        <f>'Indicator Data'!AT3</f>
        <v>2016</v>
      </c>
      <c r="U3" s="156">
        <f>'Indicator Data'!AU3</f>
        <v>2017</v>
      </c>
      <c r="V3" s="156">
        <f>'Indicator Data'!AV3</f>
        <v>2017</v>
      </c>
      <c r="W3" s="156">
        <f>'Indicator Data'!AX3</f>
        <v>2017</v>
      </c>
      <c r="X3" s="156" t="str">
        <f>'Indicator Data'!AY3</f>
        <v>2006-2016</v>
      </c>
      <c r="Y3" s="156" t="str">
        <f>'Indicator Data'!CB3</f>
        <v>2011-2018</v>
      </c>
      <c r="Z3" s="156">
        <f>'Indicator Data'!CC3</f>
        <v>2017</v>
      </c>
      <c r="AA3" s="156">
        <f>'Indicator Data'!AZ3</f>
        <v>2017</v>
      </c>
      <c r="AB3" s="156">
        <f>'Indicator Data'!BA3</f>
        <v>2017</v>
      </c>
      <c r="AC3" s="156">
        <f>'Indicator Data'!CG3</f>
        <v>2016</v>
      </c>
      <c r="AD3" s="156">
        <f>'Indicator Data'!CH3</f>
        <v>2015</v>
      </c>
      <c r="AE3" s="156">
        <f>'Indicator Data'!BC3</f>
        <v>2012</v>
      </c>
      <c r="AF3" s="156">
        <f>'Indicator Data'!BF3</f>
        <v>2017</v>
      </c>
      <c r="AG3" s="156" t="str">
        <f>'Indicator Data'!BG3</f>
        <v>2005-2017</v>
      </c>
      <c r="AH3" s="156">
        <f>'Indicator Data'!BH3</f>
        <v>2017</v>
      </c>
      <c r="AI3" s="156">
        <f>'Indicator Data'!BI3</f>
        <v>2018</v>
      </c>
      <c r="AJ3" s="156">
        <f>'Indicator Data'!BJ3</f>
        <v>2019</v>
      </c>
      <c r="AK3" s="156">
        <f>'Indicator Data'!BK3</f>
        <v>2019</v>
      </c>
      <c r="AL3" s="156">
        <f>'Indicator Data'!BL3</f>
        <v>2019</v>
      </c>
      <c r="AM3" s="156">
        <f>'Indicator Data'!BM3</f>
        <v>2018</v>
      </c>
      <c r="AN3" s="156" t="str">
        <f>'Indicator Data'!BN3</f>
        <v>2016-18</v>
      </c>
      <c r="AO3" s="156" t="str">
        <f>'Indicator Data'!BO3</f>
        <v>2016-18</v>
      </c>
      <c r="AP3" s="156" t="str">
        <f>'Indicator Data'!BP3</f>
        <v>2011-2014</v>
      </c>
      <c r="AQ3" s="156" t="str">
        <f>'Indicator Data'!BQ3</f>
        <v>2012-2014</v>
      </c>
      <c r="AR3" s="156" t="str">
        <f>'Indicator Data'!BR3</f>
        <v>2007-2015</v>
      </c>
      <c r="AS3" s="156">
        <f>'Indicator Data'!BS3</f>
        <v>2017</v>
      </c>
      <c r="AT3" s="156">
        <f>'Indicator Data'!BT3</f>
        <v>2018</v>
      </c>
      <c r="AU3" s="156">
        <f>'Indicator Data'!BU3</f>
        <v>2017</v>
      </c>
      <c r="AV3" s="156" t="str">
        <f>'Indicator Data'!BV3</f>
        <v>2008-2017</v>
      </c>
      <c r="AW3" s="156">
        <f>'Indicator Data'!BW3</f>
        <v>2016</v>
      </c>
      <c r="AX3" s="156">
        <f>'Indicator Data'!BX3</f>
        <v>2017</v>
      </c>
      <c r="AY3" s="156">
        <f>'Indicator Data'!BY3</f>
        <v>2014</v>
      </c>
      <c r="AZ3" s="156">
        <f>'Indicator Data'!BZ3</f>
        <v>2017</v>
      </c>
      <c r="BA3" s="156">
        <f>'Indicator Data'!CA3</f>
        <v>2017</v>
      </c>
      <c r="BB3" s="156">
        <f>'Indicator Data'!CJ3</f>
        <v>2018</v>
      </c>
      <c r="BC3" s="156">
        <f>'Indicator Data'!CK3</f>
        <v>2018</v>
      </c>
      <c r="BD3" s="156">
        <f>'Indicator Data'!CL3</f>
        <v>2015</v>
      </c>
      <c r="BE3" s="156"/>
    </row>
    <row r="4" spans="1:59" x14ac:dyDescent="0.25">
      <c r="A4" s="128" t="str">
        <f>'Indicator Data'!A6</f>
        <v>Afghanistan</v>
      </c>
      <c r="B4" s="107" t="str">
        <f>'Indicator Data'!B6</f>
        <v>AFG</v>
      </c>
      <c r="C4" s="157">
        <v>2015</v>
      </c>
      <c r="D4" s="157">
        <v>2015</v>
      </c>
      <c r="E4" s="157">
        <v>2015</v>
      </c>
      <c r="F4" s="157">
        <v>2015</v>
      </c>
      <c r="G4" s="157">
        <v>2015</v>
      </c>
      <c r="H4" s="157">
        <v>2015</v>
      </c>
      <c r="I4" s="157">
        <v>2015</v>
      </c>
      <c r="J4" s="157">
        <v>2016</v>
      </c>
      <c r="K4" s="157">
        <v>2016</v>
      </c>
      <c r="L4" s="157">
        <v>2016</v>
      </c>
      <c r="M4" s="159">
        <v>2019</v>
      </c>
      <c r="N4" s="159">
        <v>2019</v>
      </c>
      <c r="O4" s="159">
        <v>2018</v>
      </c>
      <c r="P4" s="159">
        <v>2018</v>
      </c>
      <c r="Q4" s="159">
        <v>2017</v>
      </c>
      <c r="R4" s="159">
        <v>2016</v>
      </c>
      <c r="S4" s="159">
        <v>2019</v>
      </c>
      <c r="T4" s="159">
        <v>2016</v>
      </c>
      <c r="U4" s="159">
        <v>2017</v>
      </c>
      <c r="V4" s="159">
        <v>2017</v>
      </c>
      <c r="W4" s="159">
        <v>2017</v>
      </c>
      <c r="X4" s="159" t="s">
        <v>932</v>
      </c>
      <c r="Y4" s="159">
        <v>2016</v>
      </c>
      <c r="Z4" s="159">
        <v>2017</v>
      </c>
      <c r="AA4" s="159">
        <v>2017</v>
      </c>
      <c r="AB4" s="159">
        <v>2016</v>
      </c>
      <c r="AC4" s="159">
        <v>2016</v>
      </c>
      <c r="AD4" s="159">
        <v>2015</v>
      </c>
      <c r="AE4" s="159">
        <v>2012</v>
      </c>
      <c r="AF4" s="159">
        <v>2017</v>
      </c>
      <c r="AG4" s="158"/>
      <c r="AH4" s="159">
        <v>2016</v>
      </c>
      <c r="AI4" s="159">
        <v>2017</v>
      </c>
      <c r="AJ4" s="159">
        <v>2018</v>
      </c>
      <c r="AK4" s="161">
        <v>43465</v>
      </c>
      <c r="AL4" s="161" t="s">
        <v>1068</v>
      </c>
      <c r="AM4" s="188">
        <v>43281</v>
      </c>
      <c r="AN4" s="159">
        <v>2016</v>
      </c>
      <c r="AO4" s="159">
        <v>2016</v>
      </c>
      <c r="AP4" s="159" t="s">
        <v>932</v>
      </c>
      <c r="AQ4" s="159" t="s">
        <v>932</v>
      </c>
      <c r="AR4" s="159">
        <v>2015</v>
      </c>
      <c r="AS4" s="159">
        <v>2017</v>
      </c>
      <c r="AT4" s="159">
        <v>2018</v>
      </c>
      <c r="AU4" s="159">
        <v>2016</v>
      </c>
      <c r="AV4" s="159">
        <v>2015</v>
      </c>
      <c r="AW4" s="159">
        <v>2016</v>
      </c>
      <c r="AX4" s="159">
        <v>2017</v>
      </c>
      <c r="AY4" s="159">
        <v>2014</v>
      </c>
      <c r="AZ4" s="171">
        <v>2015</v>
      </c>
      <c r="BA4" s="171">
        <v>2015</v>
      </c>
      <c r="BB4" s="159">
        <v>2018</v>
      </c>
      <c r="BC4" s="159">
        <v>2017</v>
      </c>
      <c r="BD4" s="159">
        <v>2015</v>
      </c>
      <c r="BE4" s="159"/>
      <c r="BF4" s="104"/>
      <c r="BG4" s="159"/>
    </row>
    <row r="5" spans="1:59" x14ac:dyDescent="0.25">
      <c r="A5" s="128" t="str">
        <f>'Indicator Data'!A7</f>
        <v>Albania</v>
      </c>
      <c r="B5" s="107" t="str">
        <f>'Indicator Data'!B7</f>
        <v>ALB</v>
      </c>
      <c r="C5" s="157">
        <v>2015</v>
      </c>
      <c r="D5" s="157">
        <v>2015</v>
      </c>
      <c r="E5" s="157">
        <v>2015</v>
      </c>
      <c r="F5" s="157">
        <v>2015</v>
      </c>
      <c r="G5" s="157">
        <v>2015</v>
      </c>
      <c r="H5" s="157">
        <v>2015</v>
      </c>
      <c r="I5" s="157">
        <v>2015</v>
      </c>
      <c r="J5" s="157">
        <v>2016</v>
      </c>
      <c r="K5" s="157">
        <v>2016</v>
      </c>
      <c r="L5" s="157">
        <v>2016</v>
      </c>
      <c r="M5" s="159">
        <v>2019</v>
      </c>
      <c r="N5" s="159">
        <v>2019</v>
      </c>
      <c r="O5" s="159">
        <v>2018</v>
      </c>
      <c r="P5" s="159">
        <v>2018</v>
      </c>
      <c r="Q5" s="159">
        <v>2017</v>
      </c>
      <c r="R5" s="159">
        <v>2009</v>
      </c>
      <c r="S5" s="159">
        <v>2019</v>
      </c>
      <c r="T5" s="159">
        <v>2016</v>
      </c>
      <c r="U5" s="159">
        <v>2017</v>
      </c>
      <c r="V5" s="159">
        <v>2017</v>
      </c>
      <c r="W5" s="159">
        <v>2017</v>
      </c>
      <c r="X5" s="159">
        <v>2009</v>
      </c>
      <c r="Y5" s="159">
        <v>2013</v>
      </c>
      <c r="Z5" s="159">
        <v>2017</v>
      </c>
      <c r="AA5" s="159">
        <v>2017</v>
      </c>
      <c r="AB5" s="159">
        <v>2017</v>
      </c>
      <c r="AC5" s="159">
        <v>2016</v>
      </c>
      <c r="AD5" s="159">
        <v>2015</v>
      </c>
      <c r="AE5" s="159" t="s">
        <v>932</v>
      </c>
      <c r="AF5" s="159">
        <v>2017</v>
      </c>
      <c r="AG5" s="158">
        <v>2012</v>
      </c>
      <c r="AH5" s="159">
        <v>2016</v>
      </c>
      <c r="AI5" s="159">
        <v>2017</v>
      </c>
      <c r="AJ5" s="159">
        <v>2018</v>
      </c>
      <c r="AK5" s="161" t="s">
        <v>932</v>
      </c>
      <c r="AL5" s="161" t="s">
        <v>1068</v>
      </c>
      <c r="AM5" s="159" t="s">
        <v>932</v>
      </c>
      <c r="AN5" s="159">
        <v>2016</v>
      </c>
      <c r="AO5" s="159">
        <v>2016</v>
      </c>
      <c r="AP5" s="159">
        <v>2014</v>
      </c>
      <c r="AQ5" s="159">
        <v>2014</v>
      </c>
      <c r="AR5" s="159" t="s">
        <v>932</v>
      </c>
      <c r="AS5" s="159">
        <v>2017</v>
      </c>
      <c r="AT5" s="159">
        <v>2018</v>
      </c>
      <c r="AU5" s="159">
        <v>2016</v>
      </c>
      <c r="AV5" s="159">
        <v>2015</v>
      </c>
      <c r="AW5" s="159">
        <v>2016</v>
      </c>
      <c r="AX5" s="159">
        <v>2017</v>
      </c>
      <c r="AY5" s="159">
        <v>2014</v>
      </c>
      <c r="AZ5" s="171">
        <v>2015</v>
      </c>
      <c r="BA5" s="171">
        <v>2015</v>
      </c>
      <c r="BB5" s="159">
        <v>2017</v>
      </c>
      <c r="BC5" s="159">
        <v>2017</v>
      </c>
      <c r="BD5" s="159">
        <v>2015</v>
      </c>
      <c r="BE5" s="159"/>
      <c r="BF5" s="104"/>
    </row>
    <row r="6" spans="1:59" x14ac:dyDescent="0.25">
      <c r="A6" s="128" t="str">
        <f>'Indicator Data'!A8</f>
        <v>Algeria</v>
      </c>
      <c r="B6" s="107" t="str">
        <f>'Indicator Data'!B8</f>
        <v>DZA</v>
      </c>
      <c r="C6" s="157">
        <v>2015</v>
      </c>
      <c r="D6" s="157">
        <v>2015</v>
      </c>
      <c r="E6" s="157">
        <v>2015</v>
      </c>
      <c r="F6" s="157">
        <v>2015</v>
      </c>
      <c r="G6" s="157">
        <v>2015</v>
      </c>
      <c r="H6" s="157">
        <v>2015</v>
      </c>
      <c r="I6" s="157">
        <v>2015</v>
      </c>
      <c r="J6" s="157">
        <v>2016</v>
      </c>
      <c r="K6" s="157">
        <v>2016</v>
      </c>
      <c r="L6" s="157">
        <v>2016</v>
      </c>
      <c r="M6" s="159">
        <v>2019</v>
      </c>
      <c r="N6" s="159">
        <v>2019</v>
      </c>
      <c r="O6" s="159">
        <v>2018</v>
      </c>
      <c r="P6" s="159">
        <v>2018</v>
      </c>
      <c r="Q6" s="159">
        <v>2017</v>
      </c>
      <c r="R6" s="159" t="s">
        <v>932</v>
      </c>
      <c r="S6" s="159">
        <v>2019</v>
      </c>
      <c r="T6" s="159">
        <v>2016</v>
      </c>
      <c r="U6" s="159">
        <v>2017</v>
      </c>
      <c r="V6" s="159">
        <v>2017</v>
      </c>
      <c r="W6" s="159">
        <v>2017</v>
      </c>
      <c r="X6" s="159">
        <v>2012</v>
      </c>
      <c r="Y6" s="159">
        <v>2010</v>
      </c>
      <c r="Z6" s="159">
        <v>2017</v>
      </c>
      <c r="AA6" s="159">
        <v>2017</v>
      </c>
      <c r="AB6" s="159">
        <v>2017</v>
      </c>
      <c r="AC6" s="159">
        <v>2016</v>
      </c>
      <c r="AD6" s="159">
        <v>2015</v>
      </c>
      <c r="AE6" s="159">
        <v>2012</v>
      </c>
      <c r="AF6" s="159">
        <v>2017</v>
      </c>
      <c r="AG6" s="158" t="s">
        <v>932</v>
      </c>
      <c r="AH6" s="159">
        <v>2016</v>
      </c>
      <c r="AI6" s="159">
        <v>2017</v>
      </c>
      <c r="AJ6" s="159">
        <v>2018</v>
      </c>
      <c r="AK6" s="161" t="s">
        <v>932</v>
      </c>
      <c r="AL6" s="161" t="s">
        <v>1068</v>
      </c>
      <c r="AM6" s="159" t="s">
        <v>932</v>
      </c>
      <c r="AN6" s="159">
        <v>2016</v>
      </c>
      <c r="AO6" s="159">
        <v>2016</v>
      </c>
      <c r="AP6" s="159">
        <v>2014</v>
      </c>
      <c r="AQ6" s="159">
        <v>2014</v>
      </c>
      <c r="AR6" s="159">
        <v>2013</v>
      </c>
      <c r="AS6" s="159">
        <v>2017</v>
      </c>
      <c r="AT6" s="159">
        <v>2018</v>
      </c>
      <c r="AU6" s="159">
        <v>2016</v>
      </c>
      <c r="AV6" s="159">
        <v>2015</v>
      </c>
      <c r="AW6" s="159">
        <v>2016</v>
      </c>
      <c r="AX6" s="159">
        <v>2017</v>
      </c>
      <c r="AY6" s="159">
        <v>2014</v>
      </c>
      <c r="AZ6" s="171">
        <v>2015</v>
      </c>
      <c r="BA6" s="171">
        <v>2015</v>
      </c>
      <c r="BB6" s="159">
        <v>2018</v>
      </c>
      <c r="BC6" s="159">
        <v>2017</v>
      </c>
      <c r="BD6" s="159">
        <v>2015</v>
      </c>
      <c r="BE6" s="159"/>
      <c r="BF6" s="104"/>
    </row>
    <row r="7" spans="1:59" x14ac:dyDescent="0.25">
      <c r="A7" s="128" t="str">
        <f>'Indicator Data'!A9</f>
        <v>Angola</v>
      </c>
      <c r="B7" s="107" t="str">
        <f>'Indicator Data'!B9</f>
        <v>AGO</v>
      </c>
      <c r="C7" s="157">
        <v>2015</v>
      </c>
      <c r="D7" s="157">
        <v>2015</v>
      </c>
      <c r="E7" s="157">
        <v>2015</v>
      </c>
      <c r="F7" s="157">
        <v>2015</v>
      </c>
      <c r="G7" s="157">
        <v>2015</v>
      </c>
      <c r="H7" s="157">
        <v>2015</v>
      </c>
      <c r="I7" s="157">
        <v>2015</v>
      </c>
      <c r="J7" s="157">
        <v>2016</v>
      </c>
      <c r="K7" s="157">
        <v>2016</v>
      </c>
      <c r="L7" s="157">
        <v>2016</v>
      </c>
      <c r="M7" s="159">
        <v>2019</v>
      </c>
      <c r="N7" s="159">
        <v>2019</v>
      </c>
      <c r="O7" s="159">
        <v>2018</v>
      </c>
      <c r="P7" s="159">
        <v>2018</v>
      </c>
      <c r="Q7" s="159">
        <v>2017</v>
      </c>
      <c r="R7" s="159">
        <v>2016</v>
      </c>
      <c r="S7" s="159">
        <v>2019</v>
      </c>
      <c r="T7" s="159">
        <v>2016</v>
      </c>
      <c r="U7" s="159">
        <v>2017</v>
      </c>
      <c r="V7" s="159">
        <v>2017</v>
      </c>
      <c r="W7" s="159">
        <v>2017</v>
      </c>
      <c r="X7" s="159">
        <v>2016</v>
      </c>
      <c r="Y7" s="159">
        <v>2009</v>
      </c>
      <c r="Z7" s="159">
        <v>2017</v>
      </c>
      <c r="AA7" s="159">
        <v>2017</v>
      </c>
      <c r="AB7" s="159">
        <v>2017</v>
      </c>
      <c r="AC7" s="159">
        <v>2016</v>
      </c>
      <c r="AD7" s="159">
        <v>2015</v>
      </c>
      <c r="AE7" s="159">
        <v>2012</v>
      </c>
      <c r="AF7" s="159" t="s">
        <v>932</v>
      </c>
      <c r="AG7" s="158">
        <v>2008</v>
      </c>
      <c r="AH7" s="159">
        <v>2016</v>
      </c>
      <c r="AI7" s="159">
        <v>2017</v>
      </c>
      <c r="AJ7" s="159">
        <v>2018</v>
      </c>
      <c r="AK7" s="161" t="s">
        <v>932</v>
      </c>
      <c r="AL7" s="161">
        <v>43524</v>
      </c>
      <c r="AM7" s="159" t="s">
        <v>932</v>
      </c>
      <c r="AN7" s="159">
        <v>2016</v>
      </c>
      <c r="AO7" s="159">
        <v>2016</v>
      </c>
      <c r="AP7" s="159">
        <v>2013</v>
      </c>
      <c r="AQ7" s="159">
        <v>2013</v>
      </c>
      <c r="AR7" s="159">
        <v>2013</v>
      </c>
      <c r="AS7" s="159">
        <v>2017</v>
      </c>
      <c r="AT7" s="159">
        <v>2018</v>
      </c>
      <c r="AU7" s="159">
        <v>2016</v>
      </c>
      <c r="AV7" s="159">
        <v>2015</v>
      </c>
      <c r="AW7" s="159">
        <v>2016</v>
      </c>
      <c r="AX7" s="159">
        <v>2017</v>
      </c>
      <c r="AY7" s="159">
        <v>2014</v>
      </c>
      <c r="AZ7" s="171">
        <v>2015</v>
      </c>
      <c r="BA7" s="171">
        <v>2015</v>
      </c>
      <c r="BB7" s="159">
        <v>2018</v>
      </c>
      <c r="BC7" s="159">
        <v>2017</v>
      </c>
      <c r="BD7" s="159">
        <v>2015</v>
      </c>
      <c r="BE7" s="159"/>
      <c r="BF7" s="104"/>
    </row>
    <row r="8" spans="1:59" x14ac:dyDescent="0.25">
      <c r="A8" s="128" t="str">
        <f>'Indicator Data'!A10</f>
        <v>Antigua and Barbuda</v>
      </c>
      <c r="B8" s="107" t="str">
        <f>'Indicator Data'!B10</f>
        <v>ATG</v>
      </c>
      <c r="C8" s="157">
        <v>2015</v>
      </c>
      <c r="D8" s="157">
        <v>2015</v>
      </c>
      <c r="E8" s="157">
        <v>2015</v>
      </c>
      <c r="F8" s="157">
        <v>2015</v>
      </c>
      <c r="G8" s="157">
        <v>2015</v>
      </c>
      <c r="H8" s="157">
        <v>2015</v>
      </c>
      <c r="I8" s="157">
        <v>2015</v>
      </c>
      <c r="J8" s="157">
        <v>2016</v>
      </c>
      <c r="K8" s="157">
        <v>2016</v>
      </c>
      <c r="L8" s="157">
        <v>2016</v>
      </c>
      <c r="M8" s="159">
        <v>2019</v>
      </c>
      <c r="N8" s="159">
        <v>2019</v>
      </c>
      <c r="O8" s="159">
        <v>2018</v>
      </c>
      <c r="P8" s="159">
        <v>2018</v>
      </c>
      <c r="Q8" s="159">
        <v>2017</v>
      </c>
      <c r="R8" s="159" t="s">
        <v>932</v>
      </c>
      <c r="S8" s="159">
        <v>2019</v>
      </c>
      <c r="T8" s="159">
        <v>2016</v>
      </c>
      <c r="U8" s="159">
        <v>2017</v>
      </c>
      <c r="V8" s="159">
        <v>2017</v>
      </c>
      <c r="W8" s="159">
        <v>2017</v>
      </c>
      <c r="X8" s="159" t="s">
        <v>932</v>
      </c>
      <c r="Y8" s="159" t="s">
        <v>932</v>
      </c>
      <c r="Z8" s="159">
        <v>2017</v>
      </c>
      <c r="AA8" s="159">
        <v>2017</v>
      </c>
      <c r="AB8" s="159" t="s">
        <v>932</v>
      </c>
      <c r="AC8" s="159">
        <v>2016</v>
      </c>
      <c r="AD8" s="159" t="s">
        <v>932</v>
      </c>
      <c r="AE8" s="159" t="s">
        <v>932</v>
      </c>
      <c r="AF8" s="159" t="s">
        <v>932</v>
      </c>
      <c r="AG8" s="158">
        <v>2007</v>
      </c>
      <c r="AH8" s="159">
        <v>2016</v>
      </c>
      <c r="AI8" s="159">
        <v>2017</v>
      </c>
      <c r="AJ8" s="159">
        <v>2018</v>
      </c>
      <c r="AK8" s="161" t="s">
        <v>932</v>
      </c>
      <c r="AL8" s="161" t="s">
        <v>1068</v>
      </c>
      <c r="AM8" s="159" t="s">
        <v>932</v>
      </c>
      <c r="AN8" s="159">
        <v>2016</v>
      </c>
      <c r="AO8" s="159">
        <v>2016</v>
      </c>
      <c r="AP8" s="159">
        <v>2014</v>
      </c>
      <c r="AQ8" s="159" t="s">
        <v>932</v>
      </c>
      <c r="AR8" s="159">
        <v>2013</v>
      </c>
      <c r="AS8" s="159">
        <v>2017</v>
      </c>
      <c r="AT8" s="159" t="s">
        <v>932</v>
      </c>
      <c r="AU8" s="159">
        <v>2016</v>
      </c>
      <c r="AV8" s="159">
        <v>2014</v>
      </c>
      <c r="AW8" s="159">
        <v>2016</v>
      </c>
      <c r="AX8" s="159">
        <v>2016</v>
      </c>
      <c r="AY8" s="159">
        <v>2014</v>
      </c>
      <c r="AZ8" s="171">
        <v>2011</v>
      </c>
      <c r="BA8" s="171">
        <v>2015</v>
      </c>
      <c r="BB8" s="159">
        <v>2018</v>
      </c>
      <c r="BC8" s="159">
        <v>2017</v>
      </c>
      <c r="BD8" s="159">
        <v>2015</v>
      </c>
      <c r="BE8" s="159"/>
      <c r="BF8" s="104"/>
    </row>
    <row r="9" spans="1:59" x14ac:dyDescent="0.25">
      <c r="A9" s="128" t="str">
        <f>'Indicator Data'!A11</f>
        <v>Argentina</v>
      </c>
      <c r="B9" s="107" t="str">
        <f>'Indicator Data'!B11</f>
        <v>ARG</v>
      </c>
      <c r="C9" s="157">
        <v>2015</v>
      </c>
      <c r="D9" s="157">
        <v>2015</v>
      </c>
      <c r="E9" s="157">
        <v>2015</v>
      </c>
      <c r="F9" s="157">
        <v>2015</v>
      </c>
      <c r="G9" s="157">
        <v>2015</v>
      </c>
      <c r="H9" s="157">
        <v>2015</v>
      </c>
      <c r="I9" s="157">
        <v>2015</v>
      </c>
      <c r="J9" s="157">
        <v>2016</v>
      </c>
      <c r="K9" s="157">
        <v>2016</v>
      </c>
      <c r="L9" s="157">
        <v>2016</v>
      </c>
      <c r="M9" s="159">
        <v>2019</v>
      </c>
      <c r="N9" s="159">
        <v>2019</v>
      </c>
      <c r="O9" s="159">
        <v>2018</v>
      </c>
      <c r="P9" s="159">
        <v>2018</v>
      </c>
      <c r="Q9" s="159">
        <v>2017</v>
      </c>
      <c r="R9" s="159" t="s">
        <v>932</v>
      </c>
      <c r="S9" s="159">
        <v>2019</v>
      </c>
      <c r="T9" s="159">
        <v>2016</v>
      </c>
      <c r="U9" s="159">
        <v>2017</v>
      </c>
      <c r="V9" s="159">
        <v>2017</v>
      </c>
      <c r="W9" s="159">
        <v>2017</v>
      </c>
      <c r="X9" s="159" t="s">
        <v>932</v>
      </c>
      <c r="Y9" s="159">
        <v>2013</v>
      </c>
      <c r="Z9" s="159">
        <v>2017</v>
      </c>
      <c r="AA9" s="159">
        <v>2017</v>
      </c>
      <c r="AB9" s="159">
        <v>2017</v>
      </c>
      <c r="AC9" s="159">
        <v>2016</v>
      </c>
      <c r="AD9" s="159">
        <v>2015</v>
      </c>
      <c r="AE9" s="159">
        <v>2012</v>
      </c>
      <c r="AF9" s="159">
        <v>2017</v>
      </c>
      <c r="AG9" s="158">
        <v>2017</v>
      </c>
      <c r="AH9" s="159">
        <v>2016</v>
      </c>
      <c r="AI9" s="159">
        <v>2017</v>
      </c>
      <c r="AJ9" s="159">
        <v>2018</v>
      </c>
      <c r="AK9" s="161" t="s">
        <v>932</v>
      </c>
      <c r="AL9" s="161" t="s">
        <v>1068</v>
      </c>
      <c r="AM9" s="159" t="s">
        <v>932</v>
      </c>
      <c r="AN9" s="159">
        <v>2016</v>
      </c>
      <c r="AO9" s="159">
        <v>2016</v>
      </c>
      <c r="AP9" s="159" t="s">
        <v>932</v>
      </c>
      <c r="AQ9" s="159" t="s">
        <v>932</v>
      </c>
      <c r="AR9" s="159">
        <v>2015</v>
      </c>
      <c r="AS9" s="159">
        <v>2017</v>
      </c>
      <c r="AT9" s="159">
        <v>2018</v>
      </c>
      <c r="AU9" s="159">
        <v>2016</v>
      </c>
      <c r="AV9" s="159">
        <v>2015</v>
      </c>
      <c r="AW9" s="159">
        <v>2016</v>
      </c>
      <c r="AX9" s="159">
        <v>2017</v>
      </c>
      <c r="AY9" s="159">
        <v>2014</v>
      </c>
      <c r="AZ9" s="171">
        <v>2015</v>
      </c>
      <c r="BA9" s="171">
        <v>2015</v>
      </c>
      <c r="BB9" s="159">
        <v>2018</v>
      </c>
      <c r="BC9" s="159">
        <v>2017</v>
      </c>
      <c r="BD9" s="159">
        <v>2015</v>
      </c>
      <c r="BE9" s="159"/>
      <c r="BF9" s="104"/>
    </row>
    <row r="10" spans="1:59" x14ac:dyDescent="0.25">
      <c r="A10" s="128" t="str">
        <f>'Indicator Data'!A12</f>
        <v>Armenia</v>
      </c>
      <c r="B10" s="107" t="str">
        <f>'Indicator Data'!B12</f>
        <v>ARM</v>
      </c>
      <c r="C10" s="157">
        <v>2015</v>
      </c>
      <c r="D10" s="157">
        <v>2015</v>
      </c>
      <c r="E10" s="157">
        <v>2015</v>
      </c>
      <c r="F10" s="157">
        <v>2015</v>
      </c>
      <c r="G10" s="157">
        <v>2015</v>
      </c>
      <c r="H10" s="157">
        <v>2015</v>
      </c>
      <c r="I10" s="157">
        <v>2015</v>
      </c>
      <c r="J10" s="157">
        <v>2016</v>
      </c>
      <c r="K10" s="157">
        <v>2016</v>
      </c>
      <c r="L10" s="157">
        <v>2016</v>
      </c>
      <c r="M10" s="159">
        <v>2019</v>
      </c>
      <c r="N10" s="159">
        <v>2019</v>
      </c>
      <c r="O10" s="159">
        <v>2018</v>
      </c>
      <c r="P10" s="159">
        <v>2018</v>
      </c>
      <c r="Q10" s="159">
        <v>2017</v>
      </c>
      <c r="R10" s="159">
        <v>2016</v>
      </c>
      <c r="S10" s="159">
        <v>2019</v>
      </c>
      <c r="T10" s="159">
        <v>2016</v>
      </c>
      <c r="U10" s="159">
        <v>2017</v>
      </c>
      <c r="V10" s="159">
        <v>2017</v>
      </c>
      <c r="W10" s="159">
        <v>2017</v>
      </c>
      <c r="X10" s="159">
        <v>2016</v>
      </c>
      <c r="Y10" s="159">
        <v>2013</v>
      </c>
      <c r="Z10" s="159">
        <v>2017</v>
      </c>
      <c r="AA10" s="159">
        <v>2017</v>
      </c>
      <c r="AB10" s="159">
        <v>2017</v>
      </c>
      <c r="AC10" s="159">
        <v>2016</v>
      </c>
      <c r="AD10" s="159">
        <v>2015</v>
      </c>
      <c r="AE10" s="159">
        <v>2012</v>
      </c>
      <c r="AF10" s="159">
        <v>2017</v>
      </c>
      <c r="AG10" s="158">
        <v>2017</v>
      </c>
      <c r="AH10" s="159">
        <v>2016</v>
      </c>
      <c r="AI10" s="159">
        <v>2017</v>
      </c>
      <c r="AJ10" s="159">
        <v>2018</v>
      </c>
      <c r="AK10" s="161" t="s">
        <v>932</v>
      </c>
      <c r="AL10" s="161" t="s">
        <v>1068</v>
      </c>
      <c r="AM10" s="159" t="s">
        <v>932</v>
      </c>
      <c r="AN10" s="159">
        <v>2016</v>
      </c>
      <c r="AO10" s="159">
        <v>2016</v>
      </c>
      <c r="AP10" s="159">
        <v>2014</v>
      </c>
      <c r="AQ10" s="159">
        <v>2014</v>
      </c>
      <c r="AR10" s="159">
        <v>2013</v>
      </c>
      <c r="AS10" s="159">
        <v>2017</v>
      </c>
      <c r="AT10" s="159">
        <v>2018</v>
      </c>
      <c r="AU10" s="159">
        <v>2016</v>
      </c>
      <c r="AV10" s="159">
        <v>2015</v>
      </c>
      <c r="AW10" s="159">
        <v>2016</v>
      </c>
      <c r="AX10" s="159">
        <v>2017</v>
      </c>
      <c r="AY10" s="159">
        <v>2014</v>
      </c>
      <c r="AZ10" s="171">
        <v>2015</v>
      </c>
      <c r="BA10" s="171">
        <v>2015</v>
      </c>
      <c r="BB10" s="159">
        <v>2018</v>
      </c>
      <c r="BC10" s="159">
        <v>2017</v>
      </c>
      <c r="BD10" s="159">
        <v>2015</v>
      </c>
      <c r="BE10" s="159"/>
      <c r="BF10" s="104"/>
    </row>
    <row r="11" spans="1:59" x14ac:dyDescent="0.25">
      <c r="A11" s="128" t="str">
        <f>'Indicator Data'!A13</f>
        <v>Australia</v>
      </c>
      <c r="B11" s="107" t="str">
        <f>'Indicator Data'!B13</f>
        <v>AUS</v>
      </c>
      <c r="C11" s="157">
        <v>2015</v>
      </c>
      <c r="D11" s="157">
        <v>2015</v>
      </c>
      <c r="E11" s="157">
        <v>2015</v>
      </c>
      <c r="F11" s="157">
        <v>2015</v>
      </c>
      <c r="G11" s="157">
        <v>2015</v>
      </c>
      <c r="H11" s="157">
        <v>2015</v>
      </c>
      <c r="I11" s="157">
        <v>2015</v>
      </c>
      <c r="J11" s="157">
        <v>2016</v>
      </c>
      <c r="K11" s="157">
        <v>2016</v>
      </c>
      <c r="L11" s="157">
        <v>2016</v>
      </c>
      <c r="M11" s="159">
        <v>2019</v>
      </c>
      <c r="N11" s="159">
        <v>2019</v>
      </c>
      <c r="O11" s="159">
        <v>2018</v>
      </c>
      <c r="P11" s="159">
        <v>2018</v>
      </c>
      <c r="Q11" s="159">
        <v>2017</v>
      </c>
      <c r="R11" s="159" t="s">
        <v>932</v>
      </c>
      <c r="S11" s="159">
        <v>2019</v>
      </c>
      <c r="T11" s="159">
        <v>2016</v>
      </c>
      <c r="U11" s="159">
        <v>2017</v>
      </c>
      <c r="V11" s="159" t="s">
        <v>932</v>
      </c>
      <c r="W11" s="159">
        <v>2017</v>
      </c>
      <c r="X11" s="159">
        <v>2007</v>
      </c>
      <c r="Y11" s="159">
        <v>2011</v>
      </c>
      <c r="Z11" s="159">
        <v>2017</v>
      </c>
      <c r="AA11" s="159">
        <v>2017</v>
      </c>
      <c r="AB11" s="159">
        <v>2017</v>
      </c>
      <c r="AC11" s="159">
        <v>2016</v>
      </c>
      <c r="AD11" s="159">
        <v>2015</v>
      </c>
      <c r="AE11" s="159" t="s">
        <v>932</v>
      </c>
      <c r="AF11" s="159">
        <v>2017</v>
      </c>
      <c r="AG11" s="158">
        <v>2010</v>
      </c>
      <c r="AH11" s="159">
        <v>2016</v>
      </c>
      <c r="AI11" s="159">
        <v>2017</v>
      </c>
      <c r="AJ11" s="159">
        <v>2018</v>
      </c>
      <c r="AK11" s="161" t="s">
        <v>932</v>
      </c>
      <c r="AL11" s="161" t="s">
        <v>1068</v>
      </c>
      <c r="AM11" s="159" t="s">
        <v>932</v>
      </c>
      <c r="AN11" s="159">
        <v>2016</v>
      </c>
      <c r="AO11" s="159">
        <v>2016</v>
      </c>
      <c r="AP11" s="159">
        <v>2014</v>
      </c>
      <c r="AQ11" s="159" t="s">
        <v>932</v>
      </c>
      <c r="AR11" s="159">
        <v>2015</v>
      </c>
      <c r="AS11" s="159">
        <v>2017</v>
      </c>
      <c r="AT11" s="159">
        <v>2018</v>
      </c>
      <c r="AU11" s="159">
        <v>2016</v>
      </c>
      <c r="AV11" s="159" t="s">
        <v>932</v>
      </c>
      <c r="AW11" s="159">
        <v>2016</v>
      </c>
      <c r="AX11" s="159">
        <v>2017</v>
      </c>
      <c r="AY11" s="159">
        <v>2014</v>
      </c>
      <c r="AZ11" s="171">
        <v>2015</v>
      </c>
      <c r="BA11" s="171">
        <v>2015</v>
      </c>
      <c r="BB11" s="159">
        <v>2018</v>
      </c>
      <c r="BC11" s="159">
        <v>2017</v>
      </c>
      <c r="BD11" s="159">
        <v>2015</v>
      </c>
      <c r="BE11" s="159"/>
      <c r="BF11" s="104"/>
    </row>
    <row r="12" spans="1:59" x14ac:dyDescent="0.25">
      <c r="A12" s="128" t="str">
        <f>'Indicator Data'!A14</f>
        <v>Austria</v>
      </c>
      <c r="B12" s="107" t="str">
        <f>'Indicator Data'!B14</f>
        <v>AUT</v>
      </c>
      <c r="C12" s="157">
        <v>2015</v>
      </c>
      <c r="D12" s="157">
        <v>2015</v>
      </c>
      <c r="E12" s="157">
        <v>2015</v>
      </c>
      <c r="F12" s="157">
        <v>2015</v>
      </c>
      <c r="G12" s="157">
        <v>2015</v>
      </c>
      <c r="H12" s="157">
        <v>2015</v>
      </c>
      <c r="I12" s="157">
        <v>2015</v>
      </c>
      <c r="J12" s="157">
        <v>2016</v>
      </c>
      <c r="K12" s="157">
        <v>2016</v>
      </c>
      <c r="L12" s="157">
        <v>2016</v>
      </c>
      <c r="M12" s="159">
        <v>2019</v>
      </c>
      <c r="N12" s="159">
        <v>2019</v>
      </c>
      <c r="O12" s="159">
        <v>2018</v>
      </c>
      <c r="P12" s="159">
        <v>2018</v>
      </c>
      <c r="Q12" s="159">
        <v>2017</v>
      </c>
      <c r="R12" s="159" t="s">
        <v>932</v>
      </c>
      <c r="S12" s="159">
        <v>2019</v>
      </c>
      <c r="T12" s="159">
        <v>2016</v>
      </c>
      <c r="U12" s="159">
        <v>2017</v>
      </c>
      <c r="V12" s="159" t="s">
        <v>932</v>
      </c>
      <c r="W12" s="159">
        <v>2017</v>
      </c>
      <c r="X12" s="159" t="s">
        <v>932</v>
      </c>
      <c r="Y12" s="159">
        <v>2016</v>
      </c>
      <c r="Z12" s="159">
        <v>2017</v>
      </c>
      <c r="AA12" s="159">
        <v>2017</v>
      </c>
      <c r="AB12" s="159">
        <v>2017</v>
      </c>
      <c r="AC12" s="159">
        <v>2016</v>
      </c>
      <c r="AD12" s="159">
        <v>2015</v>
      </c>
      <c r="AE12" s="159" t="s">
        <v>932</v>
      </c>
      <c r="AF12" s="159">
        <v>2017</v>
      </c>
      <c r="AG12" s="158">
        <v>2012</v>
      </c>
      <c r="AH12" s="159">
        <v>2016</v>
      </c>
      <c r="AI12" s="159">
        <v>2017</v>
      </c>
      <c r="AJ12" s="159">
        <v>2018</v>
      </c>
      <c r="AK12" s="161" t="s">
        <v>932</v>
      </c>
      <c r="AL12" s="161" t="s">
        <v>1068</v>
      </c>
      <c r="AM12" s="159" t="s">
        <v>932</v>
      </c>
      <c r="AN12" s="159">
        <v>2016</v>
      </c>
      <c r="AO12" s="159">
        <v>2016</v>
      </c>
      <c r="AP12" s="159">
        <v>2014</v>
      </c>
      <c r="AQ12" s="159">
        <v>2014</v>
      </c>
      <c r="AR12" s="159">
        <v>2015</v>
      </c>
      <c r="AS12" s="159">
        <v>2017</v>
      </c>
      <c r="AT12" s="159">
        <v>2018</v>
      </c>
      <c r="AU12" s="159">
        <v>2016</v>
      </c>
      <c r="AV12" s="159" t="s">
        <v>932</v>
      </c>
      <c r="AW12" s="159">
        <v>2016</v>
      </c>
      <c r="AX12" s="159">
        <v>2017</v>
      </c>
      <c r="AY12" s="159">
        <v>2014</v>
      </c>
      <c r="AZ12" s="171">
        <v>2015</v>
      </c>
      <c r="BA12" s="171">
        <v>2015</v>
      </c>
      <c r="BB12" s="159">
        <v>2018</v>
      </c>
      <c r="BC12" s="159">
        <v>2017</v>
      </c>
      <c r="BD12" s="159">
        <v>2015</v>
      </c>
      <c r="BE12" s="159"/>
      <c r="BF12" s="104"/>
    </row>
    <row r="13" spans="1:59" x14ac:dyDescent="0.25">
      <c r="A13" s="128" t="str">
        <f>'Indicator Data'!A15</f>
        <v>Azerbaijan</v>
      </c>
      <c r="B13" s="107" t="str">
        <f>'Indicator Data'!B15</f>
        <v>AZE</v>
      </c>
      <c r="C13" s="157">
        <v>2015</v>
      </c>
      <c r="D13" s="157">
        <v>2015</v>
      </c>
      <c r="E13" s="157">
        <v>2015</v>
      </c>
      <c r="F13" s="157">
        <v>2015</v>
      </c>
      <c r="G13" s="157">
        <v>2015</v>
      </c>
      <c r="H13" s="157">
        <v>2015</v>
      </c>
      <c r="I13" s="157">
        <v>2015</v>
      </c>
      <c r="J13" s="157">
        <v>2016</v>
      </c>
      <c r="K13" s="157">
        <v>2016</v>
      </c>
      <c r="L13" s="157">
        <v>2016</v>
      </c>
      <c r="M13" s="159">
        <v>2019</v>
      </c>
      <c r="N13" s="159">
        <v>2019</v>
      </c>
      <c r="O13" s="159">
        <v>2018</v>
      </c>
      <c r="P13" s="159">
        <v>2018</v>
      </c>
      <c r="Q13" s="159">
        <v>2017</v>
      </c>
      <c r="R13" s="159" t="s">
        <v>932</v>
      </c>
      <c r="S13" s="159">
        <v>2019</v>
      </c>
      <c r="T13" s="159">
        <v>2016</v>
      </c>
      <c r="U13" s="159">
        <v>2017</v>
      </c>
      <c r="V13" s="159">
        <v>2017</v>
      </c>
      <c r="W13" s="159">
        <v>2017</v>
      </c>
      <c r="X13" s="159">
        <v>2013</v>
      </c>
      <c r="Y13" s="159">
        <v>2013</v>
      </c>
      <c r="Z13" s="159">
        <v>2017</v>
      </c>
      <c r="AA13" s="159">
        <v>2017</v>
      </c>
      <c r="AB13" s="159">
        <v>2017</v>
      </c>
      <c r="AC13" s="159">
        <v>2016</v>
      </c>
      <c r="AD13" s="159">
        <v>2015</v>
      </c>
      <c r="AE13" s="159">
        <v>2012</v>
      </c>
      <c r="AF13" s="159">
        <v>2017</v>
      </c>
      <c r="AG13" s="158">
        <v>2008</v>
      </c>
      <c r="AH13" s="159">
        <v>2016</v>
      </c>
      <c r="AI13" s="159">
        <v>2017</v>
      </c>
      <c r="AJ13" s="159">
        <v>2018</v>
      </c>
      <c r="AK13" s="161" t="s">
        <v>1068</v>
      </c>
      <c r="AL13" s="161" t="s">
        <v>1068</v>
      </c>
      <c r="AM13" s="159" t="s">
        <v>932</v>
      </c>
      <c r="AN13" s="159">
        <v>2016</v>
      </c>
      <c r="AO13" s="159">
        <v>2016</v>
      </c>
      <c r="AP13" s="159" t="s">
        <v>932</v>
      </c>
      <c r="AQ13" s="159" t="s">
        <v>932</v>
      </c>
      <c r="AR13" s="159" t="s">
        <v>932</v>
      </c>
      <c r="AS13" s="159">
        <v>2017</v>
      </c>
      <c r="AT13" s="159">
        <v>2018</v>
      </c>
      <c r="AU13" s="159">
        <v>2016</v>
      </c>
      <c r="AV13" s="159">
        <v>2016</v>
      </c>
      <c r="AW13" s="159">
        <v>2016</v>
      </c>
      <c r="AX13" s="159">
        <v>2017</v>
      </c>
      <c r="AY13" s="159">
        <v>2014</v>
      </c>
      <c r="AZ13" s="171">
        <v>2015</v>
      </c>
      <c r="BA13" s="171">
        <v>2015</v>
      </c>
      <c r="BB13" s="159">
        <v>2018</v>
      </c>
      <c r="BC13" s="159">
        <v>2017</v>
      </c>
      <c r="BD13" s="159">
        <v>2015</v>
      </c>
      <c r="BE13" s="159"/>
      <c r="BF13" s="104"/>
    </row>
    <row r="14" spans="1:59" x14ac:dyDescent="0.25">
      <c r="A14" s="128" t="str">
        <f>'Indicator Data'!A16</f>
        <v>Bahamas</v>
      </c>
      <c r="B14" s="107" t="str">
        <f>'Indicator Data'!B16</f>
        <v>BHS</v>
      </c>
      <c r="C14" s="157">
        <v>2015</v>
      </c>
      <c r="D14" s="157">
        <v>2015</v>
      </c>
      <c r="E14" s="157">
        <v>2015</v>
      </c>
      <c r="F14" s="157">
        <v>2015</v>
      </c>
      <c r="G14" s="157">
        <v>2015</v>
      </c>
      <c r="H14" s="157">
        <v>2015</v>
      </c>
      <c r="I14" s="157">
        <v>2015</v>
      </c>
      <c r="J14" s="157">
        <v>2016</v>
      </c>
      <c r="K14" s="157">
        <v>2016</v>
      </c>
      <c r="L14" s="157">
        <v>2016</v>
      </c>
      <c r="M14" s="159">
        <v>2019</v>
      </c>
      <c r="N14" s="159">
        <v>2019</v>
      </c>
      <c r="O14" s="159">
        <v>2018</v>
      </c>
      <c r="P14" s="159">
        <v>2018</v>
      </c>
      <c r="Q14" s="159">
        <v>2017</v>
      </c>
      <c r="R14" s="159" t="s">
        <v>932</v>
      </c>
      <c r="S14" s="159">
        <v>2019</v>
      </c>
      <c r="T14" s="159">
        <v>2016</v>
      </c>
      <c r="U14" s="159">
        <v>2017</v>
      </c>
      <c r="V14" s="159" t="s">
        <v>932</v>
      </c>
      <c r="W14" s="159">
        <v>2017</v>
      </c>
      <c r="X14" s="159" t="s">
        <v>932</v>
      </c>
      <c r="Y14" s="159" t="s">
        <v>932</v>
      </c>
      <c r="Z14" s="159">
        <v>2017</v>
      </c>
      <c r="AA14" s="159">
        <v>2017</v>
      </c>
      <c r="AB14" s="159">
        <v>2017</v>
      </c>
      <c r="AC14" s="159">
        <v>2016</v>
      </c>
      <c r="AD14" s="159">
        <v>2015</v>
      </c>
      <c r="AE14" s="159" t="s">
        <v>932</v>
      </c>
      <c r="AF14" s="159">
        <v>2017</v>
      </c>
      <c r="AG14" s="158" t="s">
        <v>932</v>
      </c>
      <c r="AH14" s="159">
        <v>2016</v>
      </c>
      <c r="AI14" s="159">
        <v>2017</v>
      </c>
      <c r="AJ14" s="159">
        <v>2018</v>
      </c>
      <c r="AK14" s="161" t="s">
        <v>932</v>
      </c>
      <c r="AL14" s="161" t="s">
        <v>1068</v>
      </c>
      <c r="AM14" s="159" t="s">
        <v>932</v>
      </c>
      <c r="AN14" s="159">
        <v>2016</v>
      </c>
      <c r="AO14" s="159">
        <v>2016</v>
      </c>
      <c r="AP14" s="159">
        <v>2014</v>
      </c>
      <c r="AQ14" s="159">
        <v>2014</v>
      </c>
      <c r="AR14" s="159" t="s">
        <v>932</v>
      </c>
      <c r="AS14" s="159">
        <v>2017</v>
      </c>
      <c r="AT14" s="159">
        <v>2018</v>
      </c>
      <c r="AU14" s="159">
        <v>2016</v>
      </c>
      <c r="AV14" s="159" t="s">
        <v>932</v>
      </c>
      <c r="AW14" s="159">
        <v>2016</v>
      </c>
      <c r="AX14" s="159">
        <v>2017</v>
      </c>
      <c r="AY14" s="159">
        <v>2014</v>
      </c>
      <c r="AZ14" s="171">
        <v>2015</v>
      </c>
      <c r="BA14" s="171">
        <v>2015</v>
      </c>
      <c r="BB14" s="159">
        <v>2017</v>
      </c>
      <c r="BC14" s="159">
        <v>2017</v>
      </c>
      <c r="BD14" s="159">
        <v>2015</v>
      </c>
      <c r="BE14" s="159"/>
      <c r="BF14" s="104"/>
    </row>
    <row r="15" spans="1:59" x14ac:dyDescent="0.25">
      <c r="A15" s="128" t="str">
        <f>'Indicator Data'!A17</f>
        <v>Bahrain</v>
      </c>
      <c r="B15" s="107" t="str">
        <f>'Indicator Data'!B17</f>
        <v>BHR</v>
      </c>
      <c r="C15" s="157">
        <v>2015</v>
      </c>
      <c r="D15" s="157">
        <v>2015</v>
      </c>
      <c r="E15" s="157">
        <v>2015</v>
      </c>
      <c r="F15" s="157">
        <v>2015</v>
      </c>
      <c r="G15" s="157">
        <v>2015</v>
      </c>
      <c r="H15" s="157">
        <v>2015</v>
      </c>
      <c r="I15" s="157">
        <v>2015</v>
      </c>
      <c r="J15" s="157">
        <v>2016</v>
      </c>
      <c r="K15" s="157">
        <v>2016</v>
      </c>
      <c r="L15" s="157">
        <v>2016</v>
      </c>
      <c r="M15" s="159">
        <v>2019</v>
      </c>
      <c r="N15" s="159">
        <v>2019</v>
      </c>
      <c r="O15" s="159">
        <v>2018</v>
      </c>
      <c r="P15" s="159">
        <v>2018</v>
      </c>
      <c r="Q15" s="159">
        <v>2017</v>
      </c>
      <c r="R15" s="159" t="s">
        <v>932</v>
      </c>
      <c r="S15" s="159">
        <v>2019</v>
      </c>
      <c r="T15" s="159">
        <v>2016</v>
      </c>
      <c r="U15" s="159">
        <v>2017</v>
      </c>
      <c r="V15" s="159" t="s">
        <v>932</v>
      </c>
      <c r="W15" s="159">
        <v>2017</v>
      </c>
      <c r="X15" s="159" t="s">
        <v>932</v>
      </c>
      <c r="Y15" s="159">
        <v>2012</v>
      </c>
      <c r="Z15" s="159">
        <v>2017</v>
      </c>
      <c r="AA15" s="159">
        <v>2017</v>
      </c>
      <c r="AB15" s="159">
        <v>2017</v>
      </c>
      <c r="AC15" s="159">
        <v>2016</v>
      </c>
      <c r="AD15" s="159">
        <v>2015</v>
      </c>
      <c r="AE15" s="159" t="s">
        <v>932</v>
      </c>
      <c r="AF15" s="159">
        <v>2017</v>
      </c>
      <c r="AG15" s="158" t="s">
        <v>932</v>
      </c>
      <c r="AH15" s="159">
        <v>2016</v>
      </c>
      <c r="AI15" s="159">
        <v>2017</v>
      </c>
      <c r="AJ15" s="159">
        <v>2018</v>
      </c>
      <c r="AK15" s="161" t="s">
        <v>932</v>
      </c>
      <c r="AL15" s="161" t="s">
        <v>1068</v>
      </c>
      <c r="AM15" s="159" t="s">
        <v>932</v>
      </c>
      <c r="AN15" s="159">
        <v>2016</v>
      </c>
      <c r="AO15" s="159">
        <v>2016</v>
      </c>
      <c r="AP15" s="159">
        <v>2014</v>
      </c>
      <c r="AQ15" s="159">
        <v>2014</v>
      </c>
      <c r="AR15" s="159">
        <v>2013</v>
      </c>
      <c r="AS15" s="159">
        <v>2017</v>
      </c>
      <c r="AT15" s="159">
        <v>2018</v>
      </c>
      <c r="AU15" s="159">
        <v>2016</v>
      </c>
      <c r="AV15" s="159">
        <v>2015</v>
      </c>
      <c r="AW15" s="159">
        <v>2016</v>
      </c>
      <c r="AX15" s="159">
        <v>2017</v>
      </c>
      <c r="AY15" s="159">
        <v>2014</v>
      </c>
      <c r="AZ15" s="171">
        <v>2015</v>
      </c>
      <c r="BA15" s="171">
        <v>2015</v>
      </c>
      <c r="BB15" s="159">
        <v>2018</v>
      </c>
      <c r="BC15" s="159">
        <v>2017</v>
      </c>
      <c r="BD15" s="159">
        <v>2015</v>
      </c>
      <c r="BE15" s="159"/>
      <c r="BF15" s="104"/>
    </row>
    <row r="16" spans="1:59" x14ac:dyDescent="0.25">
      <c r="A16" s="128" t="str">
        <f>'Indicator Data'!A18</f>
        <v>Bangladesh</v>
      </c>
      <c r="B16" s="107" t="str">
        <f>'Indicator Data'!B18</f>
        <v>BGD</v>
      </c>
      <c r="C16" s="157">
        <v>2015</v>
      </c>
      <c r="D16" s="157">
        <v>2015</v>
      </c>
      <c r="E16" s="157">
        <v>2015</v>
      </c>
      <c r="F16" s="157">
        <v>2015</v>
      </c>
      <c r="G16" s="157">
        <v>2015</v>
      </c>
      <c r="H16" s="157">
        <v>2015</v>
      </c>
      <c r="I16" s="157">
        <v>2015</v>
      </c>
      <c r="J16" s="157">
        <v>2016</v>
      </c>
      <c r="K16" s="157">
        <v>2016</v>
      </c>
      <c r="L16" s="157">
        <v>2016</v>
      </c>
      <c r="M16" s="159">
        <v>2019</v>
      </c>
      <c r="N16" s="159">
        <v>2019</v>
      </c>
      <c r="O16" s="159">
        <v>2018</v>
      </c>
      <c r="P16" s="159">
        <v>2018</v>
      </c>
      <c r="Q16" s="159">
        <v>2017</v>
      </c>
      <c r="R16" s="159">
        <v>2014</v>
      </c>
      <c r="S16" s="159">
        <v>2019</v>
      </c>
      <c r="T16" s="159">
        <v>2016</v>
      </c>
      <c r="U16" s="159">
        <v>2017</v>
      </c>
      <c r="V16" s="159">
        <v>2017</v>
      </c>
      <c r="W16" s="159">
        <v>2017</v>
      </c>
      <c r="X16" s="159">
        <v>2014</v>
      </c>
      <c r="Y16" s="159">
        <v>2011</v>
      </c>
      <c r="Z16" s="159">
        <v>2017</v>
      </c>
      <c r="AA16" s="159">
        <v>2017</v>
      </c>
      <c r="AB16" s="159">
        <v>2017</v>
      </c>
      <c r="AC16" s="159">
        <v>2016</v>
      </c>
      <c r="AD16" s="159">
        <v>2015</v>
      </c>
      <c r="AE16" s="159">
        <v>2012</v>
      </c>
      <c r="AF16" s="159">
        <v>2017</v>
      </c>
      <c r="AG16" s="158">
        <v>2016</v>
      </c>
      <c r="AH16" s="159">
        <v>2016</v>
      </c>
      <c r="AI16" s="159">
        <v>2017</v>
      </c>
      <c r="AJ16" s="159">
        <v>2018</v>
      </c>
      <c r="AK16" s="161" t="s">
        <v>1067</v>
      </c>
      <c r="AL16" s="161">
        <v>43524</v>
      </c>
      <c r="AM16" s="159" t="s">
        <v>932</v>
      </c>
      <c r="AN16" s="159">
        <v>2016</v>
      </c>
      <c r="AO16" s="159">
        <v>2016</v>
      </c>
      <c r="AP16" s="159">
        <v>2014</v>
      </c>
      <c r="AQ16" s="159">
        <v>2014</v>
      </c>
      <c r="AR16" s="159">
        <v>2015</v>
      </c>
      <c r="AS16" s="159">
        <v>2017</v>
      </c>
      <c r="AT16" s="159">
        <v>2018</v>
      </c>
      <c r="AU16" s="159">
        <v>2016</v>
      </c>
      <c r="AV16" s="159">
        <v>2017</v>
      </c>
      <c r="AW16" s="159">
        <v>2016</v>
      </c>
      <c r="AX16" s="159">
        <v>2017</v>
      </c>
      <c r="AY16" s="159">
        <v>2014</v>
      </c>
      <c r="AZ16" s="171">
        <v>2015</v>
      </c>
      <c r="BA16" s="171">
        <v>2015</v>
      </c>
      <c r="BB16" s="159">
        <v>2018</v>
      </c>
      <c r="BC16" s="159">
        <v>2017</v>
      </c>
      <c r="BD16" s="159">
        <v>2015</v>
      </c>
      <c r="BE16" s="159"/>
      <c r="BF16" s="104"/>
    </row>
    <row r="17" spans="1:58" x14ac:dyDescent="0.25">
      <c r="A17" s="128" t="str">
        <f>'Indicator Data'!A19</f>
        <v>Barbados</v>
      </c>
      <c r="B17" s="107" t="str">
        <f>'Indicator Data'!B19</f>
        <v>BRB</v>
      </c>
      <c r="C17" s="157">
        <v>2015</v>
      </c>
      <c r="D17" s="157">
        <v>2015</v>
      </c>
      <c r="E17" s="157">
        <v>2015</v>
      </c>
      <c r="F17" s="157">
        <v>2015</v>
      </c>
      <c r="G17" s="157">
        <v>2015</v>
      </c>
      <c r="H17" s="157">
        <v>2015</v>
      </c>
      <c r="I17" s="157">
        <v>2015</v>
      </c>
      <c r="J17" s="157">
        <v>2016</v>
      </c>
      <c r="K17" s="157">
        <v>2016</v>
      </c>
      <c r="L17" s="157">
        <v>2016</v>
      </c>
      <c r="M17" s="159">
        <v>2019</v>
      </c>
      <c r="N17" s="159">
        <v>2019</v>
      </c>
      <c r="O17" s="159">
        <v>2018</v>
      </c>
      <c r="P17" s="159">
        <v>2018</v>
      </c>
      <c r="Q17" s="159">
        <v>2017</v>
      </c>
      <c r="R17" s="159">
        <v>2012</v>
      </c>
      <c r="S17" s="159">
        <v>2019</v>
      </c>
      <c r="T17" s="159">
        <v>2016</v>
      </c>
      <c r="U17" s="159">
        <v>2017</v>
      </c>
      <c r="V17" s="159" t="s">
        <v>932</v>
      </c>
      <c r="W17" s="159">
        <v>2017</v>
      </c>
      <c r="X17" s="159">
        <v>2013</v>
      </c>
      <c r="Y17" s="159">
        <v>2010</v>
      </c>
      <c r="Z17" s="159">
        <v>2017</v>
      </c>
      <c r="AA17" s="159">
        <v>2017</v>
      </c>
      <c r="AB17" s="159">
        <v>2017</v>
      </c>
      <c r="AC17" s="159">
        <v>2016</v>
      </c>
      <c r="AD17" s="159">
        <v>2015</v>
      </c>
      <c r="AE17" s="159" t="s">
        <v>932</v>
      </c>
      <c r="AF17" s="159">
        <v>2017</v>
      </c>
      <c r="AG17" s="158">
        <v>2010</v>
      </c>
      <c r="AH17" s="159">
        <v>2016</v>
      </c>
      <c r="AI17" s="159">
        <v>2017</v>
      </c>
      <c r="AJ17" s="159">
        <v>2018</v>
      </c>
      <c r="AK17" s="161" t="s">
        <v>932</v>
      </c>
      <c r="AL17" s="161" t="s">
        <v>1068</v>
      </c>
      <c r="AM17" s="159" t="s">
        <v>932</v>
      </c>
      <c r="AN17" s="159">
        <v>2016</v>
      </c>
      <c r="AO17" s="159">
        <v>2016</v>
      </c>
      <c r="AP17" s="159">
        <v>2014</v>
      </c>
      <c r="AQ17" s="159">
        <v>2014</v>
      </c>
      <c r="AR17" s="159">
        <v>2013</v>
      </c>
      <c r="AS17" s="159">
        <v>2017</v>
      </c>
      <c r="AT17" s="159">
        <v>2018</v>
      </c>
      <c r="AU17" s="159">
        <v>2016</v>
      </c>
      <c r="AV17" s="159" t="s">
        <v>932</v>
      </c>
      <c r="AW17" s="159">
        <v>2016</v>
      </c>
      <c r="AX17" s="159">
        <v>2017</v>
      </c>
      <c r="AY17" s="159">
        <v>2014</v>
      </c>
      <c r="AZ17" s="171">
        <v>2015</v>
      </c>
      <c r="BA17" s="171">
        <v>2015</v>
      </c>
      <c r="BB17" s="159">
        <v>2017</v>
      </c>
      <c r="BC17" s="159">
        <v>2017</v>
      </c>
      <c r="BD17" s="159">
        <v>2015</v>
      </c>
      <c r="BE17" s="159"/>
      <c r="BF17" s="104"/>
    </row>
    <row r="18" spans="1:58" x14ac:dyDescent="0.25">
      <c r="A18" s="128" t="str">
        <f>'Indicator Data'!A20</f>
        <v>Belarus</v>
      </c>
      <c r="B18" s="107" t="str">
        <f>'Indicator Data'!B20</f>
        <v>BLR</v>
      </c>
      <c r="C18" s="157">
        <v>2015</v>
      </c>
      <c r="D18" s="157">
        <v>2015</v>
      </c>
      <c r="E18" s="157">
        <v>2015</v>
      </c>
      <c r="F18" s="157">
        <v>2015</v>
      </c>
      <c r="G18" s="157">
        <v>2015</v>
      </c>
      <c r="H18" s="157">
        <v>2015</v>
      </c>
      <c r="I18" s="157">
        <v>2015</v>
      </c>
      <c r="J18" s="157">
        <v>2016</v>
      </c>
      <c r="K18" s="157">
        <v>2016</v>
      </c>
      <c r="L18" s="157">
        <v>2016</v>
      </c>
      <c r="M18" s="159">
        <v>2019</v>
      </c>
      <c r="N18" s="159">
        <v>2019</v>
      </c>
      <c r="O18" s="159">
        <v>2018</v>
      </c>
      <c r="P18" s="159">
        <v>2018</v>
      </c>
      <c r="Q18" s="159">
        <v>2017</v>
      </c>
      <c r="R18" s="159" t="s">
        <v>932</v>
      </c>
      <c r="S18" s="159">
        <v>2019</v>
      </c>
      <c r="T18" s="159">
        <v>2016</v>
      </c>
      <c r="U18" s="159">
        <v>2017</v>
      </c>
      <c r="V18" s="159">
        <v>2017</v>
      </c>
      <c r="W18" s="159">
        <v>2017</v>
      </c>
      <c r="X18" s="159" t="s">
        <v>932</v>
      </c>
      <c r="Y18" s="159">
        <v>2013</v>
      </c>
      <c r="Z18" s="159">
        <v>2017</v>
      </c>
      <c r="AA18" s="159">
        <v>2017</v>
      </c>
      <c r="AB18" s="159">
        <v>2017</v>
      </c>
      <c r="AC18" s="159">
        <v>2016</v>
      </c>
      <c r="AD18" s="159">
        <v>2015</v>
      </c>
      <c r="AE18" s="159" t="s">
        <v>932</v>
      </c>
      <c r="AF18" s="159">
        <v>2017</v>
      </c>
      <c r="AG18" s="158">
        <v>2017</v>
      </c>
      <c r="AH18" s="159">
        <v>2016</v>
      </c>
      <c r="AI18" s="159">
        <v>2017</v>
      </c>
      <c r="AJ18" s="159">
        <v>2018</v>
      </c>
      <c r="AK18" s="161" t="s">
        <v>932</v>
      </c>
      <c r="AL18" s="161" t="s">
        <v>1068</v>
      </c>
      <c r="AM18" s="159" t="s">
        <v>932</v>
      </c>
      <c r="AN18" s="159">
        <v>2016</v>
      </c>
      <c r="AO18" s="159">
        <v>2016</v>
      </c>
      <c r="AP18" s="159">
        <v>2011</v>
      </c>
      <c r="AQ18" s="159" t="s">
        <v>932</v>
      </c>
      <c r="AR18" s="159">
        <v>2015</v>
      </c>
      <c r="AS18" s="159">
        <v>2017</v>
      </c>
      <c r="AT18" s="159">
        <v>2018</v>
      </c>
      <c r="AU18" s="159">
        <v>2016</v>
      </c>
      <c r="AV18" s="159">
        <v>2015</v>
      </c>
      <c r="AW18" s="159">
        <v>2016</v>
      </c>
      <c r="AX18" s="159">
        <v>2017</v>
      </c>
      <c r="AY18" s="159">
        <v>2014</v>
      </c>
      <c r="AZ18" s="171">
        <v>2015</v>
      </c>
      <c r="BA18" s="171">
        <v>2015</v>
      </c>
      <c r="BB18" s="159">
        <v>2018</v>
      </c>
      <c r="BC18" s="159">
        <v>2017</v>
      </c>
      <c r="BD18" s="159">
        <v>2015</v>
      </c>
      <c r="BE18" s="159"/>
      <c r="BF18" s="104"/>
    </row>
    <row r="19" spans="1:58" x14ac:dyDescent="0.25">
      <c r="A19" s="128" t="str">
        <f>'Indicator Data'!A21</f>
        <v>Belgium</v>
      </c>
      <c r="B19" s="107" t="str">
        <f>'Indicator Data'!B21</f>
        <v>BEL</v>
      </c>
      <c r="C19" s="157">
        <v>2015</v>
      </c>
      <c r="D19" s="157">
        <v>2015</v>
      </c>
      <c r="E19" s="157">
        <v>2015</v>
      </c>
      <c r="F19" s="157">
        <v>2015</v>
      </c>
      <c r="G19" s="157">
        <v>2015</v>
      </c>
      <c r="H19" s="157">
        <v>2015</v>
      </c>
      <c r="I19" s="157">
        <v>2015</v>
      </c>
      <c r="J19" s="157">
        <v>2016</v>
      </c>
      <c r="K19" s="157">
        <v>2016</v>
      </c>
      <c r="L19" s="157">
        <v>2016</v>
      </c>
      <c r="M19" s="159">
        <v>2019</v>
      </c>
      <c r="N19" s="159">
        <v>2019</v>
      </c>
      <c r="O19" s="159">
        <v>2018</v>
      </c>
      <c r="P19" s="159">
        <v>2018</v>
      </c>
      <c r="Q19" s="159">
        <v>2017</v>
      </c>
      <c r="R19" s="159" t="s">
        <v>932</v>
      </c>
      <c r="S19" s="159">
        <v>2019</v>
      </c>
      <c r="T19" s="159">
        <v>2016</v>
      </c>
      <c r="U19" s="159">
        <v>2017</v>
      </c>
      <c r="V19" s="159" t="s">
        <v>932</v>
      </c>
      <c r="W19" s="159">
        <v>2017</v>
      </c>
      <c r="X19" s="159" t="s">
        <v>932</v>
      </c>
      <c r="Y19" s="159">
        <v>2013</v>
      </c>
      <c r="Z19" s="159">
        <v>2017</v>
      </c>
      <c r="AA19" s="159">
        <v>2017</v>
      </c>
      <c r="AB19" s="159" t="s">
        <v>932</v>
      </c>
      <c r="AC19" s="159">
        <v>2016</v>
      </c>
      <c r="AD19" s="159">
        <v>2015</v>
      </c>
      <c r="AE19" s="159" t="s">
        <v>932</v>
      </c>
      <c r="AF19" s="159">
        <v>2017</v>
      </c>
      <c r="AG19" s="158">
        <v>2012</v>
      </c>
      <c r="AH19" s="159">
        <v>2016</v>
      </c>
      <c r="AI19" s="159">
        <v>2017</v>
      </c>
      <c r="AJ19" s="159">
        <v>2018</v>
      </c>
      <c r="AK19" s="161" t="s">
        <v>932</v>
      </c>
      <c r="AL19" s="161" t="s">
        <v>1068</v>
      </c>
      <c r="AM19" s="159" t="s">
        <v>932</v>
      </c>
      <c r="AN19" s="159">
        <v>2016</v>
      </c>
      <c r="AO19" s="159">
        <v>2016</v>
      </c>
      <c r="AP19" s="159">
        <v>2014</v>
      </c>
      <c r="AQ19" s="159">
        <v>2014</v>
      </c>
      <c r="AR19" s="159" t="s">
        <v>932</v>
      </c>
      <c r="AS19" s="159">
        <v>2017</v>
      </c>
      <c r="AT19" s="159">
        <v>2018</v>
      </c>
      <c r="AU19" s="159">
        <v>2016</v>
      </c>
      <c r="AV19" s="159" t="s">
        <v>932</v>
      </c>
      <c r="AW19" s="159">
        <v>2016</v>
      </c>
      <c r="AX19" s="159">
        <v>2017</v>
      </c>
      <c r="AY19" s="159">
        <v>2014</v>
      </c>
      <c r="AZ19" s="171">
        <v>2015</v>
      </c>
      <c r="BA19" s="171">
        <v>2015</v>
      </c>
      <c r="BB19" s="159">
        <v>2018</v>
      </c>
      <c r="BC19" s="159">
        <v>2017</v>
      </c>
      <c r="BD19" s="159">
        <v>2015</v>
      </c>
      <c r="BE19" s="159"/>
      <c r="BF19" s="104"/>
    </row>
    <row r="20" spans="1:58" x14ac:dyDescent="0.25">
      <c r="A20" s="128" t="str">
        <f>'Indicator Data'!A22</f>
        <v>Belize</v>
      </c>
      <c r="B20" s="107" t="str">
        <f>'Indicator Data'!B22</f>
        <v>BLZ</v>
      </c>
      <c r="C20" s="157">
        <v>2015</v>
      </c>
      <c r="D20" s="157">
        <v>2015</v>
      </c>
      <c r="E20" s="157">
        <v>2015</v>
      </c>
      <c r="F20" s="157">
        <v>2015</v>
      </c>
      <c r="G20" s="157">
        <v>2015</v>
      </c>
      <c r="H20" s="157">
        <v>2015</v>
      </c>
      <c r="I20" s="157">
        <v>2015</v>
      </c>
      <c r="J20" s="157">
        <v>2016</v>
      </c>
      <c r="K20" s="157">
        <v>2016</v>
      </c>
      <c r="L20" s="157">
        <v>2016</v>
      </c>
      <c r="M20" s="159">
        <v>2019</v>
      </c>
      <c r="N20" s="159">
        <v>2019</v>
      </c>
      <c r="O20" s="159">
        <v>2018</v>
      </c>
      <c r="P20" s="159">
        <v>2018</v>
      </c>
      <c r="Q20" s="159">
        <v>2017</v>
      </c>
      <c r="R20" s="159">
        <v>2016</v>
      </c>
      <c r="S20" s="159">
        <v>2019</v>
      </c>
      <c r="T20" s="159">
        <v>2016</v>
      </c>
      <c r="U20" s="159">
        <v>2017</v>
      </c>
      <c r="V20" s="159">
        <v>2017</v>
      </c>
      <c r="W20" s="159">
        <v>2017</v>
      </c>
      <c r="X20" s="159">
        <v>2011</v>
      </c>
      <c r="Y20" s="159">
        <v>2010</v>
      </c>
      <c r="Z20" s="159">
        <v>2017</v>
      </c>
      <c r="AA20" s="159">
        <v>2017</v>
      </c>
      <c r="AB20" s="159">
        <v>2017</v>
      </c>
      <c r="AC20" s="159">
        <v>2016</v>
      </c>
      <c r="AD20" s="159">
        <v>2015</v>
      </c>
      <c r="AE20" s="159">
        <v>2012</v>
      </c>
      <c r="AF20" s="159">
        <v>2017</v>
      </c>
      <c r="AG20" s="158">
        <v>2009</v>
      </c>
      <c r="AH20" s="159">
        <v>2016</v>
      </c>
      <c r="AI20" s="159">
        <v>2017</v>
      </c>
      <c r="AJ20" s="159">
        <v>2018</v>
      </c>
      <c r="AK20" s="161" t="s">
        <v>932</v>
      </c>
      <c r="AL20" s="161" t="s">
        <v>1068</v>
      </c>
      <c r="AM20" s="159" t="s">
        <v>932</v>
      </c>
      <c r="AN20" s="159">
        <v>2016</v>
      </c>
      <c r="AO20" s="159">
        <v>2016</v>
      </c>
      <c r="AP20" s="159">
        <v>2011</v>
      </c>
      <c r="AQ20" s="159">
        <v>2012</v>
      </c>
      <c r="AR20" s="159" t="s">
        <v>932</v>
      </c>
      <c r="AS20" s="159">
        <v>2017</v>
      </c>
      <c r="AT20" s="159" t="s">
        <v>932</v>
      </c>
      <c r="AU20" s="159">
        <v>2016</v>
      </c>
      <c r="AV20" s="159">
        <v>2015</v>
      </c>
      <c r="AW20" s="159">
        <v>2016</v>
      </c>
      <c r="AX20" s="159">
        <v>2016</v>
      </c>
      <c r="AY20" s="159">
        <v>2014</v>
      </c>
      <c r="AZ20" s="171">
        <v>2015</v>
      </c>
      <c r="BA20" s="171">
        <v>2015</v>
      </c>
      <c r="BB20" s="159">
        <v>2018</v>
      </c>
      <c r="BC20" s="159">
        <v>2017</v>
      </c>
      <c r="BD20" s="159">
        <v>2015</v>
      </c>
      <c r="BE20" s="159"/>
      <c r="BF20" s="104"/>
    </row>
    <row r="21" spans="1:58" x14ac:dyDescent="0.25">
      <c r="A21" s="128" t="str">
        <f>'Indicator Data'!A23</f>
        <v>Benin</v>
      </c>
      <c r="B21" s="107" t="str">
        <f>'Indicator Data'!B23</f>
        <v>BEN</v>
      </c>
      <c r="C21" s="157">
        <v>2015</v>
      </c>
      <c r="D21" s="157">
        <v>2015</v>
      </c>
      <c r="E21" s="157">
        <v>2015</v>
      </c>
      <c r="F21" s="157">
        <v>2015</v>
      </c>
      <c r="G21" s="157">
        <v>2015</v>
      </c>
      <c r="H21" s="157">
        <v>2015</v>
      </c>
      <c r="I21" s="157">
        <v>2015</v>
      </c>
      <c r="J21" s="157">
        <v>2016</v>
      </c>
      <c r="K21" s="157">
        <v>2016</v>
      </c>
      <c r="L21" s="157">
        <v>2016</v>
      </c>
      <c r="M21" s="159">
        <v>2019</v>
      </c>
      <c r="N21" s="159">
        <v>2019</v>
      </c>
      <c r="O21" s="159">
        <v>2018</v>
      </c>
      <c r="P21" s="159">
        <v>2018</v>
      </c>
      <c r="Q21" s="159">
        <v>2017</v>
      </c>
      <c r="R21" s="159">
        <v>2012</v>
      </c>
      <c r="S21" s="159">
        <v>2019</v>
      </c>
      <c r="T21" s="159">
        <v>2016</v>
      </c>
      <c r="U21" s="159">
        <v>2017</v>
      </c>
      <c r="V21" s="159">
        <v>2017</v>
      </c>
      <c r="W21" s="159">
        <v>2017</v>
      </c>
      <c r="X21" s="159">
        <v>2014</v>
      </c>
      <c r="Y21" s="159">
        <v>2016</v>
      </c>
      <c r="Z21" s="159">
        <v>2017</v>
      </c>
      <c r="AA21" s="159">
        <v>2017</v>
      </c>
      <c r="AB21" s="159">
        <v>2017</v>
      </c>
      <c r="AC21" s="159">
        <v>2016</v>
      </c>
      <c r="AD21" s="159">
        <v>2015</v>
      </c>
      <c r="AE21" s="159">
        <v>2012</v>
      </c>
      <c r="AF21" s="159">
        <v>2017</v>
      </c>
      <c r="AG21" s="158">
        <v>2011</v>
      </c>
      <c r="AH21" s="159">
        <v>2016</v>
      </c>
      <c r="AI21" s="159">
        <v>2017</v>
      </c>
      <c r="AJ21" s="159">
        <v>2018</v>
      </c>
      <c r="AK21" s="161" t="s">
        <v>932</v>
      </c>
      <c r="AL21" s="161" t="s">
        <v>1068</v>
      </c>
      <c r="AM21" s="159" t="s">
        <v>932</v>
      </c>
      <c r="AN21" s="159">
        <v>2016</v>
      </c>
      <c r="AO21" s="159">
        <v>2016</v>
      </c>
      <c r="AP21" s="159">
        <v>2014</v>
      </c>
      <c r="AQ21" s="159">
        <v>2014</v>
      </c>
      <c r="AR21" s="159">
        <v>2015</v>
      </c>
      <c r="AS21" s="159">
        <v>2017</v>
      </c>
      <c r="AT21" s="159">
        <v>2018</v>
      </c>
      <c r="AU21" s="159">
        <v>2016</v>
      </c>
      <c r="AV21" s="159">
        <v>2015</v>
      </c>
      <c r="AW21" s="159">
        <v>2016</v>
      </c>
      <c r="AX21" s="159">
        <v>2017</v>
      </c>
      <c r="AY21" s="159">
        <v>2014</v>
      </c>
      <c r="AZ21" s="171">
        <v>2015</v>
      </c>
      <c r="BA21" s="171">
        <v>2015</v>
      </c>
      <c r="BB21" s="159">
        <v>2018</v>
      </c>
      <c r="BC21" s="159">
        <v>2017</v>
      </c>
      <c r="BD21" s="159">
        <v>2015</v>
      </c>
      <c r="BE21" s="159"/>
      <c r="BF21" s="104"/>
    </row>
    <row r="22" spans="1:58" x14ac:dyDescent="0.25">
      <c r="A22" s="128" t="str">
        <f>'Indicator Data'!A24</f>
        <v>Bhutan</v>
      </c>
      <c r="B22" s="107" t="str">
        <f>'Indicator Data'!B24</f>
        <v>BTN</v>
      </c>
      <c r="C22" s="157">
        <v>2015</v>
      </c>
      <c r="D22" s="157">
        <v>2015</v>
      </c>
      <c r="E22" s="157">
        <v>2015</v>
      </c>
      <c r="F22" s="157">
        <v>2015</v>
      </c>
      <c r="G22" s="157">
        <v>2015</v>
      </c>
      <c r="H22" s="157">
        <v>2015</v>
      </c>
      <c r="I22" s="157">
        <v>2015</v>
      </c>
      <c r="J22" s="157">
        <v>2016</v>
      </c>
      <c r="K22" s="157">
        <v>2016</v>
      </c>
      <c r="L22" s="157">
        <v>2016</v>
      </c>
      <c r="M22" s="159">
        <v>2019</v>
      </c>
      <c r="N22" s="159">
        <v>2019</v>
      </c>
      <c r="O22" s="159">
        <v>2018</v>
      </c>
      <c r="P22" s="159">
        <v>2018</v>
      </c>
      <c r="Q22" s="159">
        <v>2017</v>
      </c>
      <c r="R22" s="159">
        <v>2010</v>
      </c>
      <c r="S22" s="159">
        <v>2019</v>
      </c>
      <c r="T22" s="159">
        <v>2016</v>
      </c>
      <c r="U22" s="159">
        <v>2017</v>
      </c>
      <c r="V22" s="159">
        <v>2017</v>
      </c>
      <c r="W22" s="159">
        <v>2017</v>
      </c>
      <c r="X22" s="159">
        <v>2010</v>
      </c>
      <c r="Y22" s="159">
        <v>2016</v>
      </c>
      <c r="Z22" s="159">
        <v>2017</v>
      </c>
      <c r="AA22" s="159">
        <v>2017</v>
      </c>
      <c r="AB22" s="159">
        <v>2013</v>
      </c>
      <c r="AC22" s="159">
        <v>2016</v>
      </c>
      <c r="AD22" s="159">
        <v>2015</v>
      </c>
      <c r="AE22" s="159">
        <v>2012</v>
      </c>
      <c r="AF22" s="159">
        <v>2017</v>
      </c>
      <c r="AG22" s="158">
        <v>2017</v>
      </c>
      <c r="AH22" s="159">
        <v>2016</v>
      </c>
      <c r="AI22" s="159">
        <v>2017</v>
      </c>
      <c r="AJ22" s="159">
        <v>2018</v>
      </c>
      <c r="AK22" s="161" t="s">
        <v>932</v>
      </c>
      <c r="AL22" s="161" t="s">
        <v>1068</v>
      </c>
      <c r="AM22" s="159" t="s">
        <v>932</v>
      </c>
      <c r="AN22" s="159">
        <v>2016</v>
      </c>
      <c r="AO22" s="159">
        <v>2016</v>
      </c>
      <c r="AP22" s="159">
        <v>2014</v>
      </c>
      <c r="AQ22" s="159">
        <v>2014</v>
      </c>
      <c r="AR22" s="159">
        <v>2015</v>
      </c>
      <c r="AS22" s="159">
        <v>2017</v>
      </c>
      <c r="AT22" s="159">
        <v>2018</v>
      </c>
      <c r="AU22" s="159">
        <v>2016</v>
      </c>
      <c r="AV22" s="159">
        <v>2015</v>
      </c>
      <c r="AW22" s="159">
        <v>2016</v>
      </c>
      <c r="AX22" s="159">
        <v>2017</v>
      </c>
      <c r="AY22" s="159">
        <v>2014</v>
      </c>
      <c r="AZ22" s="171">
        <v>2015</v>
      </c>
      <c r="BA22" s="171">
        <v>2015</v>
      </c>
      <c r="BB22" s="159">
        <v>2018</v>
      </c>
      <c r="BC22" s="159">
        <v>2017</v>
      </c>
      <c r="BD22" s="159">
        <v>2015</v>
      </c>
      <c r="BE22" s="159"/>
      <c r="BF22" s="104"/>
    </row>
    <row r="23" spans="1:58" x14ac:dyDescent="0.25">
      <c r="A23" s="128" t="str">
        <f>'Indicator Data'!A25</f>
        <v>Bolivia</v>
      </c>
      <c r="B23" s="107" t="str">
        <f>'Indicator Data'!B25</f>
        <v>BOL</v>
      </c>
      <c r="C23" s="157">
        <v>2015</v>
      </c>
      <c r="D23" s="157">
        <v>2015</v>
      </c>
      <c r="E23" s="157">
        <v>2015</v>
      </c>
      <c r="F23" s="157">
        <v>2015</v>
      </c>
      <c r="G23" s="157">
        <v>2015</v>
      </c>
      <c r="H23" s="157">
        <v>2015</v>
      </c>
      <c r="I23" s="157">
        <v>2015</v>
      </c>
      <c r="J23" s="157">
        <v>2016</v>
      </c>
      <c r="K23" s="157">
        <v>2016</v>
      </c>
      <c r="L23" s="157">
        <v>2016</v>
      </c>
      <c r="M23" s="159">
        <v>2019</v>
      </c>
      <c r="N23" s="159">
        <v>2019</v>
      </c>
      <c r="O23" s="159">
        <v>2018</v>
      </c>
      <c r="P23" s="159">
        <v>2018</v>
      </c>
      <c r="Q23" s="159">
        <v>2017</v>
      </c>
      <c r="R23" s="159">
        <v>2008</v>
      </c>
      <c r="S23" s="159">
        <v>2019</v>
      </c>
      <c r="T23" s="159">
        <v>2016</v>
      </c>
      <c r="U23" s="159">
        <v>2017</v>
      </c>
      <c r="V23" s="159">
        <v>2017</v>
      </c>
      <c r="W23" s="159">
        <v>2017</v>
      </c>
      <c r="X23" s="159">
        <v>2016</v>
      </c>
      <c r="Y23" s="159">
        <v>2012</v>
      </c>
      <c r="Z23" s="159">
        <v>2017</v>
      </c>
      <c r="AA23" s="159">
        <v>2017</v>
      </c>
      <c r="AB23" s="159">
        <v>2017</v>
      </c>
      <c r="AC23" s="159">
        <v>2016</v>
      </c>
      <c r="AD23" s="159">
        <v>2015</v>
      </c>
      <c r="AE23" s="159">
        <v>2012</v>
      </c>
      <c r="AF23" s="159">
        <v>2017</v>
      </c>
      <c r="AG23" s="158">
        <v>2017</v>
      </c>
      <c r="AH23" s="159">
        <v>2016</v>
      </c>
      <c r="AI23" s="159">
        <v>2017</v>
      </c>
      <c r="AJ23" s="159">
        <v>2018</v>
      </c>
      <c r="AK23" s="161" t="s">
        <v>932</v>
      </c>
      <c r="AL23" s="161" t="s">
        <v>1068</v>
      </c>
      <c r="AM23" s="159" t="s">
        <v>932</v>
      </c>
      <c r="AN23" s="159">
        <v>2016</v>
      </c>
      <c r="AO23" s="159">
        <v>2016</v>
      </c>
      <c r="AP23" s="159">
        <v>2014</v>
      </c>
      <c r="AQ23" s="159">
        <v>2014</v>
      </c>
      <c r="AR23" s="159">
        <v>2013</v>
      </c>
      <c r="AS23" s="159">
        <v>2017</v>
      </c>
      <c r="AT23" s="159">
        <v>2018</v>
      </c>
      <c r="AU23" s="159">
        <v>2016</v>
      </c>
      <c r="AV23" s="159">
        <v>2015</v>
      </c>
      <c r="AW23" s="159">
        <v>2016</v>
      </c>
      <c r="AX23" s="159">
        <v>2017</v>
      </c>
      <c r="AY23" s="159">
        <v>2014</v>
      </c>
      <c r="AZ23" s="171">
        <v>2015</v>
      </c>
      <c r="BA23" s="171">
        <v>2015</v>
      </c>
      <c r="BB23" s="159">
        <v>2018</v>
      </c>
      <c r="BC23" s="159">
        <v>2017</v>
      </c>
      <c r="BD23" s="159">
        <v>2015</v>
      </c>
      <c r="BE23" s="159"/>
      <c r="BF23" s="104"/>
    </row>
    <row r="24" spans="1:58" x14ac:dyDescent="0.25">
      <c r="A24" s="128" t="str">
        <f>'Indicator Data'!A26</f>
        <v>Bosnia and Herzegovina</v>
      </c>
      <c r="B24" s="107" t="str">
        <f>'Indicator Data'!B26</f>
        <v>BIH</v>
      </c>
      <c r="C24" s="157">
        <v>2015</v>
      </c>
      <c r="D24" s="157">
        <v>2015</v>
      </c>
      <c r="E24" s="157">
        <v>2015</v>
      </c>
      <c r="F24" s="157">
        <v>2015</v>
      </c>
      <c r="G24" s="157">
        <v>2015</v>
      </c>
      <c r="H24" s="157">
        <v>2015</v>
      </c>
      <c r="I24" s="157">
        <v>2015</v>
      </c>
      <c r="J24" s="157">
        <v>2016</v>
      </c>
      <c r="K24" s="157">
        <v>2016</v>
      </c>
      <c r="L24" s="157">
        <v>2016</v>
      </c>
      <c r="M24" s="159">
        <v>2019</v>
      </c>
      <c r="N24" s="159">
        <v>2019</v>
      </c>
      <c r="O24" s="159">
        <v>2018</v>
      </c>
      <c r="P24" s="159">
        <v>2018</v>
      </c>
      <c r="Q24" s="159">
        <v>2017</v>
      </c>
      <c r="R24" s="159">
        <v>2012</v>
      </c>
      <c r="S24" s="159">
        <v>2019</v>
      </c>
      <c r="T24" s="159">
        <v>2016</v>
      </c>
      <c r="U24" s="159">
        <v>2017</v>
      </c>
      <c r="V24" s="159">
        <v>2017</v>
      </c>
      <c r="W24" s="159">
        <v>2017</v>
      </c>
      <c r="X24" s="159">
        <v>2012</v>
      </c>
      <c r="Y24" s="159">
        <v>2013</v>
      </c>
      <c r="Z24" s="159">
        <v>2017</v>
      </c>
      <c r="AA24" s="159">
        <v>2017</v>
      </c>
      <c r="AB24" s="159" t="s">
        <v>932</v>
      </c>
      <c r="AC24" s="159">
        <v>2016</v>
      </c>
      <c r="AD24" s="159">
        <v>2015</v>
      </c>
      <c r="AE24" s="159" t="s">
        <v>932</v>
      </c>
      <c r="AF24" s="159">
        <v>2017</v>
      </c>
      <c r="AG24" s="158">
        <v>2011</v>
      </c>
      <c r="AH24" s="159">
        <v>2016</v>
      </c>
      <c r="AI24" s="159">
        <v>2017</v>
      </c>
      <c r="AJ24" s="159">
        <v>2018</v>
      </c>
      <c r="AK24" s="161" t="s">
        <v>1067</v>
      </c>
      <c r="AL24" s="161" t="s">
        <v>1068</v>
      </c>
      <c r="AM24" s="159" t="s">
        <v>932</v>
      </c>
      <c r="AN24" s="159">
        <v>2016</v>
      </c>
      <c r="AO24" s="159">
        <v>2016</v>
      </c>
      <c r="AP24" s="159">
        <v>2011</v>
      </c>
      <c r="AQ24" s="159">
        <v>2012</v>
      </c>
      <c r="AR24" s="159" t="s">
        <v>932</v>
      </c>
      <c r="AS24" s="159">
        <v>2017</v>
      </c>
      <c r="AT24" s="159">
        <v>2018</v>
      </c>
      <c r="AU24" s="159">
        <v>2016</v>
      </c>
      <c r="AV24" s="159">
        <v>2015</v>
      </c>
      <c r="AW24" s="159">
        <v>2016</v>
      </c>
      <c r="AX24" s="159">
        <v>2017</v>
      </c>
      <c r="AY24" s="159">
        <v>2014</v>
      </c>
      <c r="AZ24" s="171">
        <v>2015</v>
      </c>
      <c r="BA24" s="171">
        <v>2015</v>
      </c>
      <c r="BB24" s="159">
        <v>2017</v>
      </c>
      <c r="BC24" s="159">
        <v>2017</v>
      </c>
      <c r="BD24" s="159">
        <v>2015</v>
      </c>
      <c r="BE24" s="159"/>
      <c r="BF24" s="104"/>
    </row>
    <row r="25" spans="1:58" x14ac:dyDescent="0.25">
      <c r="A25" s="128" t="str">
        <f>'Indicator Data'!A27</f>
        <v>Botswana</v>
      </c>
      <c r="B25" s="107" t="str">
        <f>'Indicator Data'!B27</f>
        <v>BWA</v>
      </c>
      <c r="C25" s="157">
        <v>2015</v>
      </c>
      <c r="D25" s="157">
        <v>2015</v>
      </c>
      <c r="E25" s="157">
        <v>2015</v>
      </c>
      <c r="F25" s="157">
        <v>2015</v>
      </c>
      <c r="G25" s="157">
        <v>2015</v>
      </c>
      <c r="H25" s="157">
        <v>2015</v>
      </c>
      <c r="I25" s="157">
        <v>2015</v>
      </c>
      <c r="J25" s="157">
        <v>2016</v>
      </c>
      <c r="K25" s="157">
        <v>2016</v>
      </c>
      <c r="L25" s="157">
        <v>2016</v>
      </c>
      <c r="M25" s="159">
        <v>2019</v>
      </c>
      <c r="N25" s="159">
        <v>2019</v>
      </c>
      <c r="O25" s="159">
        <v>2018</v>
      </c>
      <c r="P25" s="159">
        <v>2018</v>
      </c>
      <c r="Q25" s="159">
        <v>2017</v>
      </c>
      <c r="R25" s="159" t="s">
        <v>932</v>
      </c>
      <c r="S25" s="159">
        <v>2019</v>
      </c>
      <c r="T25" s="159">
        <v>2016</v>
      </c>
      <c r="U25" s="159">
        <v>2017</v>
      </c>
      <c r="V25" s="159">
        <v>2017</v>
      </c>
      <c r="W25" s="159">
        <v>2017</v>
      </c>
      <c r="X25" s="159">
        <v>2007</v>
      </c>
      <c r="Y25" s="159">
        <v>2010</v>
      </c>
      <c r="Z25" s="159">
        <v>2017</v>
      </c>
      <c r="AA25" s="159">
        <v>2017</v>
      </c>
      <c r="AB25" s="159">
        <v>2017</v>
      </c>
      <c r="AC25" s="159">
        <v>2016</v>
      </c>
      <c r="AD25" s="159">
        <v>2015</v>
      </c>
      <c r="AE25" s="159">
        <v>2012</v>
      </c>
      <c r="AF25" s="159">
        <v>2017</v>
      </c>
      <c r="AG25" s="158">
        <v>2009</v>
      </c>
      <c r="AH25" s="159">
        <v>2016</v>
      </c>
      <c r="AI25" s="159">
        <v>2017</v>
      </c>
      <c r="AJ25" s="159">
        <v>2018</v>
      </c>
      <c r="AK25" s="161" t="s">
        <v>932</v>
      </c>
      <c r="AL25" s="161" t="s">
        <v>1068</v>
      </c>
      <c r="AM25" s="159" t="s">
        <v>932</v>
      </c>
      <c r="AN25" s="159">
        <v>2016</v>
      </c>
      <c r="AO25" s="159">
        <v>2016</v>
      </c>
      <c r="AP25" s="159">
        <v>2014</v>
      </c>
      <c r="AQ25" s="159">
        <v>2014</v>
      </c>
      <c r="AR25" s="159">
        <v>2015</v>
      </c>
      <c r="AS25" s="159">
        <v>2017</v>
      </c>
      <c r="AT25" s="159">
        <v>2018</v>
      </c>
      <c r="AU25" s="159">
        <v>2016</v>
      </c>
      <c r="AV25" s="159">
        <v>2015</v>
      </c>
      <c r="AW25" s="159">
        <v>2016</v>
      </c>
      <c r="AX25" s="159">
        <v>2017</v>
      </c>
      <c r="AY25" s="159">
        <v>2014</v>
      </c>
      <c r="AZ25" s="171">
        <v>2015</v>
      </c>
      <c r="BA25" s="171">
        <v>2015</v>
      </c>
      <c r="BB25" s="159">
        <v>2018</v>
      </c>
      <c r="BC25" s="159">
        <v>2017</v>
      </c>
      <c r="BD25" s="159">
        <v>2015</v>
      </c>
      <c r="BE25" s="159"/>
      <c r="BF25" s="104"/>
    </row>
    <row r="26" spans="1:58" x14ac:dyDescent="0.25">
      <c r="A26" s="128" t="str">
        <f>'Indicator Data'!A28</f>
        <v>Brazil</v>
      </c>
      <c r="B26" s="107" t="str">
        <f>'Indicator Data'!B28</f>
        <v>BRA</v>
      </c>
      <c r="C26" s="157">
        <v>2015</v>
      </c>
      <c r="D26" s="157">
        <v>2015</v>
      </c>
      <c r="E26" s="157">
        <v>2015</v>
      </c>
      <c r="F26" s="157">
        <v>2015</v>
      </c>
      <c r="G26" s="157">
        <v>2015</v>
      </c>
      <c r="H26" s="157">
        <v>2015</v>
      </c>
      <c r="I26" s="157">
        <v>2015</v>
      </c>
      <c r="J26" s="157">
        <v>2016</v>
      </c>
      <c r="K26" s="157">
        <v>2016</v>
      </c>
      <c r="L26" s="157">
        <v>2016</v>
      </c>
      <c r="M26" s="159">
        <v>2019</v>
      </c>
      <c r="N26" s="159">
        <v>2019</v>
      </c>
      <c r="O26" s="159">
        <v>2018</v>
      </c>
      <c r="P26" s="159">
        <v>2018</v>
      </c>
      <c r="Q26" s="159">
        <v>2017</v>
      </c>
      <c r="R26" s="159">
        <v>2014</v>
      </c>
      <c r="S26" s="159">
        <v>2019</v>
      </c>
      <c r="T26" s="159">
        <v>2016</v>
      </c>
      <c r="U26" s="159">
        <v>2017</v>
      </c>
      <c r="V26" s="159">
        <v>2017</v>
      </c>
      <c r="W26" s="159">
        <v>2017</v>
      </c>
      <c r="X26" s="159">
        <v>2007</v>
      </c>
      <c r="Y26" s="159">
        <v>2013</v>
      </c>
      <c r="Z26" s="159">
        <v>2017</v>
      </c>
      <c r="AA26" s="159">
        <v>2017</v>
      </c>
      <c r="AB26" s="159">
        <v>2017</v>
      </c>
      <c r="AC26" s="159">
        <v>2016</v>
      </c>
      <c r="AD26" s="159">
        <v>2015</v>
      </c>
      <c r="AE26" s="159">
        <v>2012</v>
      </c>
      <c r="AF26" s="159">
        <v>2017</v>
      </c>
      <c r="AG26" s="158">
        <v>2017</v>
      </c>
      <c r="AH26" s="159">
        <v>2016</v>
      </c>
      <c r="AI26" s="159">
        <v>2017</v>
      </c>
      <c r="AJ26" s="159">
        <v>2018</v>
      </c>
      <c r="AK26" s="161" t="s">
        <v>932</v>
      </c>
      <c r="AL26" s="161" t="s">
        <v>1068</v>
      </c>
      <c r="AM26" s="159" t="s">
        <v>932</v>
      </c>
      <c r="AN26" s="159">
        <v>2016</v>
      </c>
      <c r="AO26" s="159">
        <v>2016</v>
      </c>
      <c r="AP26" s="159">
        <v>2014</v>
      </c>
      <c r="AQ26" s="159">
        <v>2014</v>
      </c>
      <c r="AR26" s="159">
        <v>2013</v>
      </c>
      <c r="AS26" s="159">
        <v>2017</v>
      </c>
      <c r="AT26" s="159">
        <v>2018</v>
      </c>
      <c r="AU26" s="159">
        <v>2016</v>
      </c>
      <c r="AV26" s="159">
        <v>2015</v>
      </c>
      <c r="AW26" s="159">
        <v>2016</v>
      </c>
      <c r="AX26" s="159">
        <v>2017</v>
      </c>
      <c r="AY26" s="159">
        <v>2014</v>
      </c>
      <c r="AZ26" s="171">
        <v>2015</v>
      </c>
      <c r="BA26" s="171">
        <v>2015</v>
      </c>
      <c r="BB26" s="159">
        <v>2018</v>
      </c>
      <c r="BC26" s="159">
        <v>2017</v>
      </c>
      <c r="BD26" s="159">
        <v>2015</v>
      </c>
      <c r="BE26" s="159"/>
      <c r="BF26" s="104"/>
    </row>
    <row r="27" spans="1:58" x14ac:dyDescent="0.25">
      <c r="A27" s="128" t="str">
        <f>'Indicator Data'!A29</f>
        <v>Brunei Darussalam</v>
      </c>
      <c r="B27" s="107" t="str">
        <f>'Indicator Data'!B29</f>
        <v>BRN</v>
      </c>
      <c r="C27" s="157">
        <v>2015</v>
      </c>
      <c r="D27" s="157">
        <v>2015</v>
      </c>
      <c r="E27" s="157">
        <v>2015</v>
      </c>
      <c r="F27" s="157">
        <v>2015</v>
      </c>
      <c r="G27" s="157">
        <v>2015</v>
      </c>
      <c r="H27" s="157">
        <v>2015</v>
      </c>
      <c r="I27" s="157">
        <v>2015</v>
      </c>
      <c r="J27" s="157">
        <v>2016</v>
      </c>
      <c r="K27" s="157">
        <v>2016</v>
      </c>
      <c r="L27" s="157">
        <v>2016</v>
      </c>
      <c r="M27" s="159">
        <v>2019</v>
      </c>
      <c r="N27" s="159">
        <v>2019</v>
      </c>
      <c r="O27" s="159">
        <v>2018</v>
      </c>
      <c r="P27" s="159">
        <v>2018</v>
      </c>
      <c r="Q27" s="159">
        <v>2017</v>
      </c>
      <c r="R27" s="159" t="s">
        <v>932</v>
      </c>
      <c r="S27" s="159">
        <v>2019</v>
      </c>
      <c r="T27" s="159">
        <v>2016</v>
      </c>
      <c r="U27" s="159">
        <v>2017</v>
      </c>
      <c r="V27" s="159" t="s">
        <v>932</v>
      </c>
      <c r="W27" s="159">
        <v>2017</v>
      </c>
      <c r="X27" s="159">
        <v>2009</v>
      </c>
      <c r="Y27" s="159">
        <v>2012</v>
      </c>
      <c r="Z27" s="159">
        <v>2017</v>
      </c>
      <c r="AA27" s="159">
        <v>2017</v>
      </c>
      <c r="AB27" s="159">
        <v>2016</v>
      </c>
      <c r="AC27" s="159">
        <v>2016</v>
      </c>
      <c r="AD27" s="159">
        <v>2015</v>
      </c>
      <c r="AE27" s="159" t="s">
        <v>932</v>
      </c>
      <c r="AF27" s="159">
        <v>2017</v>
      </c>
      <c r="AG27" s="158" t="s">
        <v>932</v>
      </c>
      <c r="AH27" s="159">
        <v>2016</v>
      </c>
      <c r="AI27" s="159">
        <v>2017</v>
      </c>
      <c r="AJ27" s="159">
        <v>2018</v>
      </c>
      <c r="AK27" s="161" t="s">
        <v>932</v>
      </c>
      <c r="AL27" s="161" t="s">
        <v>1068</v>
      </c>
      <c r="AM27" s="159" t="s">
        <v>932</v>
      </c>
      <c r="AN27" s="159">
        <v>2016</v>
      </c>
      <c r="AO27" s="159">
        <v>2016</v>
      </c>
      <c r="AP27" s="159">
        <v>2014</v>
      </c>
      <c r="AQ27" s="159">
        <v>2014</v>
      </c>
      <c r="AR27" s="159">
        <v>2013</v>
      </c>
      <c r="AS27" s="159">
        <v>2017</v>
      </c>
      <c r="AT27" s="159">
        <v>2018</v>
      </c>
      <c r="AU27" s="159">
        <v>2016</v>
      </c>
      <c r="AV27" s="159">
        <v>2015</v>
      </c>
      <c r="AW27" s="159">
        <v>2016</v>
      </c>
      <c r="AX27" s="159">
        <v>2017</v>
      </c>
      <c r="AY27" s="159">
        <v>2014</v>
      </c>
      <c r="AZ27" s="171" t="s">
        <v>932</v>
      </c>
      <c r="BA27" s="171" t="s">
        <v>932</v>
      </c>
      <c r="BB27" s="159">
        <v>2018</v>
      </c>
      <c r="BC27" s="159">
        <v>2017</v>
      </c>
      <c r="BD27" s="159">
        <v>2015</v>
      </c>
      <c r="BE27" s="159"/>
      <c r="BF27" s="104"/>
    </row>
    <row r="28" spans="1:58" x14ac:dyDescent="0.25">
      <c r="A28" s="128" t="str">
        <f>'Indicator Data'!A30</f>
        <v>Bulgaria</v>
      </c>
      <c r="B28" s="107" t="str">
        <f>'Indicator Data'!B30</f>
        <v>BGR</v>
      </c>
      <c r="C28" s="157">
        <v>2015</v>
      </c>
      <c r="D28" s="157">
        <v>2015</v>
      </c>
      <c r="E28" s="157">
        <v>2015</v>
      </c>
      <c r="F28" s="157">
        <v>2015</v>
      </c>
      <c r="G28" s="157">
        <v>2015</v>
      </c>
      <c r="H28" s="157">
        <v>2015</v>
      </c>
      <c r="I28" s="157">
        <v>2015</v>
      </c>
      <c r="J28" s="157">
        <v>2016</v>
      </c>
      <c r="K28" s="157">
        <v>2016</v>
      </c>
      <c r="L28" s="157">
        <v>2016</v>
      </c>
      <c r="M28" s="159">
        <v>2019</v>
      </c>
      <c r="N28" s="159">
        <v>2019</v>
      </c>
      <c r="O28" s="159">
        <v>2018</v>
      </c>
      <c r="P28" s="159">
        <v>2018</v>
      </c>
      <c r="Q28" s="159">
        <v>2017</v>
      </c>
      <c r="R28" s="159" t="s">
        <v>932</v>
      </c>
      <c r="S28" s="159">
        <v>2019</v>
      </c>
      <c r="T28" s="159">
        <v>2016</v>
      </c>
      <c r="U28" s="159">
        <v>2017</v>
      </c>
      <c r="V28" s="159" t="s">
        <v>932</v>
      </c>
      <c r="W28" s="159">
        <v>2017</v>
      </c>
      <c r="X28" s="159" t="s">
        <v>932</v>
      </c>
      <c r="Y28" s="159">
        <v>2012</v>
      </c>
      <c r="Z28" s="159">
        <v>2017</v>
      </c>
      <c r="AA28" s="159">
        <v>2017</v>
      </c>
      <c r="AB28" s="159">
        <v>2017</v>
      </c>
      <c r="AC28" s="159">
        <v>2016</v>
      </c>
      <c r="AD28" s="159">
        <v>2015</v>
      </c>
      <c r="AE28" s="159" t="s">
        <v>932</v>
      </c>
      <c r="AF28" s="159">
        <v>2017</v>
      </c>
      <c r="AG28" s="158">
        <v>2012</v>
      </c>
      <c r="AH28" s="159">
        <v>2016</v>
      </c>
      <c r="AI28" s="159">
        <v>2017</v>
      </c>
      <c r="AJ28" s="159">
        <v>2018</v>
      </c>
      <c r="AK28" s="161" t="s">
        <v>932</v>
      </c>
      <c r="AL28" s="161" t="s">
        <v>1068</v>
      </c>
      <c r="AM28" s="159" t="s">
        <v>932</v>
      </c>
      <c r="AN28" s="159">
        <v>2016</v>
      </c>
      <c r="AO28" s="159">
        <v>2016</v>
      </c>
      <c r="AP28" s="159">
        <v>2014</v>
      </c>
      <c r="AQ28" s="159">
        <v>2014</v>
      </c>
      <c r="AR28" s="159">
        <v>2015</v>
      </c>
      <c r="AS28" s="159">
        <v>2017</v>
      </c>
      <c r="AT28" s="159">
        <v>2018</v>
      </c>
      <c r="AU28" s="159">
        <v>2016</v>
      </c>
      <c r="AV28" s="159">
        <v>2015</v>
      </c>
      <c r="AW28" s="159">
        <v>2016</v>
      </c>
      <c r="AX28" s="159">
        <v>2017</v>
      </c>
      <c r="AY28" s="159">
        <v>2014</v>
      </c>
      <c r="AZ28" s="171">
        <v>2015</v>
      </c>
      <c r="BA28" s="171">
        <v>2015</v>
      </c>
      <c r="BB28" s="159">
        <v>2017</v>
      </c>
      <c r="BC28" s="159">
        <v>2017</v>
      </c>
      <c r="BD28" s="159">
        <v>2015</v>
      </c>
      <c r="BE28" s="159"/>
      <c r="BF28" s="104"/>
    </row>
    <row r="29" spans="1:58" x14ac:dyDescent="0.25">
      <c r="A29" s="128" t="str">
        <f>'Indicator Data'!A31</f>
        <v>Burkina Faso</v>
      </c>
      <c r="B29" s="107" t="str">
        <f>'Indicator Data'!B31</f>
        <v>BFA</v>
      </c>
      <c r="C29" s="157">
        <v>2015</v>
      </c>
      <c r="D29" s="157">
        <v>2015</v>
      </c>
      <c r="E29" s="157">
        <v>2015</v>
      </c>
      <c r="F29" s="157">
        <v>2015</v>
      </c>
      <c r="G29" s="157">
        <v>2015</v>
      </c>
      <c r="H29" s="157">
        <v>2015</v>
      </c>
      <c r="I29" s="157">
        <v>2015</v>
      </c>
      <c r="J29" s="157">
        <v>2016</v>
      </c>
      <c r="K29" s="157">
        <v>2016</v>
      </c>
      <c r="L29" s="157">
        <v>2016</v>
      </c>
      <c r="M29" s="159">
        <v>2019</v>
      </c>
      <c r="N29" s="159">
        <v>2019</v>
      </c>
      <c r="O29" s="159">
        <v>2018</v>
      </c>
      <c r="P29" s="159">
        <v>2018</v>
      </c>
      <c r="Q29" s="159">
        <v>2017</v>
      </c>
      <c r="R29" s="159">
        <v>2010</v>
      </c>
      <c r="S29" s="159">
        <v>2019</v>
      </c>
      <c r="T29" s="159">
        <v>2016</v>
      </c>
      <c r="U29" s="159">
        <v>2017</v>
      </c>
      <c r="V29" s="159">
        <v>2017</v>
      </c>
      <c r="W29" s="159">
        <v>2017</v>
      </c>
      <c r="X29" s="159">
        <v>2016</v>
      </c>
      <c r="Y29" s="159">
        <v>2010</v>
      </c>
      <c r="Z29" s="159">
        <v>2017</v>
      </c>
      <c r="AA29" s="159">
        <v>2017</v>
      </c>
      <c r="AB29" s="159">
        <v>2017</v>
      </c>
      <c r="AC29" s="159">
        <v>2016</v>
      </c>
      <c r="AD29" s="159">
        <v>2015</v>
      </c>
      <c r="AE29" s="159">
        <v>2012</v>
      </c>
      <c r="AF29" s="159">
        <v>2017</v>
      </c>
      <c r="AG29" s="158">
        <v>2014</v>
      </c>
      <c r="AH29" s="159">
        <v>2016</v>
      </c>
      <c r="AI29" s="159">
        <v>2017</v>
      </c>
      <c r="AJ29" s="159">
        <v>2018</v>
      </c>
      <c r="AK29" s="161" t="s">
        <v>1068</v>
      </c>
      <c r="AL29" s="161">
        <v>43524</v>
      </c>
      <c r="AM29" s="159" t="s">
        <v>932</v>
      </c>
      <c r="AN29" s="159">
        <v>2016</v>
      </c>
      <c r="AO29" s="159">
        <v>2016</v>
      </c>
      <c r="AP29" s="159">
        <v>2014</v>
      </c>
      <c r="AQ29" s="159">
        <v>2014</v>
      </c>
      <c r="AR29" s="159">
        <v>2015</v>
      </c>
      <c r="AS29" s="159">
        <v>2017</v>
      </c>
      <c r="AT29" s="159">
        <v>2018</v>
      </c>
      <c r="AU29" s="159">
        <v>2016</v>
      </c>
      <c r="AV29" s="159">
        <v>2015</v>
      </c>
      <c r="AW29" s="159">
        <v>2016</v>
      </c>
      <c r="AX29" s="159">
        <v>2017</v>
      </c>
      <c r="AY29" s="159">
        <v>2014</v>
      </c>
      <c r="AZ29" s="171">
        <v>2015</v>
      </c>
      <c r="BA29" s="171">
        <v>2015</v>
      </c>
      <c r="BB29" s="159">
        <v>2018</v>
      </c>
      <c r="BC29" s="159">
        <v>2017</v>
      </c>
      <c r="BD29" s="159">
        <v>2015</v>
      </c>
      <c r="BE29" s="159"/>
      <c r="BF29" s="104"/>
    </row>
    <row r="30" spans="1:58" x14ac:dyDescent="0.25">
      <c r="A30" s="128" t="str">
        <f>'Indicator Data'!A32</f>
        <v>Burundi</v>
      </c>
      <c r="B30" s="107" t="str">
        <f>'Indicator Data'!B32</f>
        <v>BDI</v>
      </c>
      <c r="C30" s="157">
        <v>2015</v>
      </c>
      <c r="D30" s="157">
        <v>2015</v>
      </c>
      <c r="E30" s="157">
        <v>2015</v>
      </c>
      <c r="F30" s="157">
        <v>2015</v>
      </c>
      <c r="G30" s="157">
        <v>2015</v>
      </c>
      <c r="H30" s="157">
        <v>2015</v>
      </c>
      <c r="I30" s="157">
        <v>2015</v>
      </c>
      <c r="J30" s="157">
        <v>2016</v>
      </c>
      <c r="K30" s="157">
        <v>2016</v>
      </c>
      <c r="L30" s="157">
        <v>2016</v>
      </c>
      <c r="M30" s="159">
        <v>2019</v>
      </c>
      <c r="N30" s="159">
        <v>2019</v>
      </c>
      <c r="O30" s="159">
        <v>2018</v>
      </c>
      <c r="P30" s="159">
        <v>2018</v>
      </c>
      <c r="Q30" s="159">
        <v>2017</v>
      </c>
      <c r="R30" s="159">
        <v>2017</v>
      </c>
      <c r="S30" s="159">
        <v>2019</v>
      </c>
      <c r="T30" s="159">
        <v>2016</v>
      </c>
      <c r="U30" s="159">
        <v>2017</v>
      </c>
      <c r="V30" s="159">
        <v>2017</v>
      </c>
      <c r="W30" s="159">
        <v>2017</v>
      </c>
      <c r="X30" s="159">
        <v>2016</v>
      </c>
      <c r="Y30" s="159" t="s">
        <v>932</v>
      </c>
      <c r="Z30" s="159">
        <v>2017</v>
      </c>
      <c r="AA30" s="159">
        <v>2017</v>
      </c>
      <c r="AB30" s="159">
        <v>2017</v>
      </c>
      <c r="AC30" s="159">
        <v>2016</v>
      </c>
      <c r="AD30" s="159">
        <v>2015</v>
      </c>
      <c r="AE30" s="159">
        <v>2012</v>
      </c>
      <c r="AF30" s="159">
        <v>2017</v>
      </c>
      <c r="AG30" s="158">
        <v>2006</v>
      </c>
      <c r="AH30" s="159">
        <v>2016</v>
      </c>
      <c r="AI30" s="159">
        <v>2017</v>
      </c>
      <c r="AJ30" s="159">
        <v>2018</v>
      </c>
      <c r="AK30" s="161" t="s">
        <v>1068</v>
      </c>
      <c r="AL30" s="161">
        <v>43524</v>
      </c>
      <c r="AM30" s="188">
        <v>43281</v>
      </c>
      <c r="AN30" s="159">
        <v>2016</v>
      </c>
      <c r="AO30" s="159">
        <v>2016</v>
      </c>
      <c r="AP30" s="159">
        <v>2014</v>
      </c>
      <c r="AQ30" s="159">
        <v>2014</v>
      </c>
      <c r="AR30" s="159">
        <v>2015</v>
      </c>
      <c r="AS30" s="159">
        <v>2017</v>
      </c>
      <c r="AT30" s="159">
        <v>2018</v>
      </c>
      <c r="AU30" s="159">
        <v>2016</v>
      </c>
      <c r="AV30" s="159">
        <v>2015</v>
      </c>
      <c r="AW30" s="159">
        <v>2016</v>
      </c>
      <c r="AX30" s="159">
        <v>2017</v>
      </c>
      <c r="AY30" s="159">
        <v>2014</v>
      </c>
      <c r="AZ30" s="171">
        <v>2015</v>
      </c>
      <c r="BA30" s="171">
        <v>2015</v>
      </c>
      <c r="BB30" s="159">
        <v>2018</v>
      </c>
      <c r="BC30" s="159">
        <v>2017</v>
      </c>
      <c r="BD30" s="159">
        <v>2015</v>
      </c>
      <c r="BE30" s="159"/>
      <c r="BF30" s="104"/>
    </row>
    <row r="31" spans="1:58" x14ac:dyDescent="0.25">
      <c r="A31" s="128" t="str">
        <f>'Indicator Data'!A33</f>
        <v>Cabo Verde</v>
      </c>
      <c r="B31" s="107" t="str">
        <f>'Indicator Data'!B33</f>
        <v>CPV</v>
      </c>
      <c r="C31" s="157">
        <v>2015</v>
      </c>
      <c r="D31" s="157">
        <v>2015</v>
      </c>
      <c r="E31" s="157">
        <v>2015</v>
      </c>
      <c r="F31" s="157">
        <v>2015</v>
      </c>
      <c r="G31" s="157">
        <v>2015</v>
      </c>
      <c r="H31" s="157">
        <v>2015</v>
      </c>
      <c r="I31" s="157">
        <v>2015</v>
      </c>
      <c r="J31" s="157">
        <v>2016</v>
      </c>
      <c r="K31" s="157">
        <v>2016</v>
      </c>
      <c r="L31" s="157">
        <v>2016</v>
      </c>
      <c r="M31" s="159">
        <v>2019</v>
      </c>
      <c r="N31" s="159">
        <v>2019</v>
      </c>
      <c r="O31" s="159">
        <v>2018</v>
      </c>
      <c r="P31" s="159">
        <v>2018</v>
      </c>
      <c r="Q31" s="159">
        <v>2017</v>
      </c>
      <c r="R31" s="159" t="s">
        <v>932</v>
      </c>
      <c r="S31" s="159">
        <v>2019</v>
      </c>
      <c r="T31" s="159">
        <v>2016</v>
      </c>
      <c r="U31" s="159">
        <v>2017</v>
      </c>
      <c r="V31" s="159">
        <v>2017</v>
      </c>
      <c r="W31" s="159">
        <v>2017</v>
      </c>
      <c r="X31" s="159" t="s">
        <v>932</v>
      </c>
      <c r="Y31" s="159">
        <v>2011</v>
      </c>
      <c r="Z31" s="159">
        <v>2017</v>
      </c>
      <c r="AA31" s="159">
        <v>2017</v>
      </c>
      <c r="AB31" s="159">
        <v>2017</v>
      </c>
      <c r="AC31" s="159">
        <v>2016</v>
      </c>
      <c r="AD31" s="159">
        <v>2015</v>
      </c>
      <c r="AE31" s="159">
        <v>2012</v>
      </c>
      <c r="AF31" s="159" t="s">
        <v>932</v>
      </c>
      <c r="AG31" s="158">
        <v>2007</v>
      </c>
      <c r="AH31" s="159">
        <v>2016</v>
      </c>
      <c r="AI31" s="159">
        <v>2017</v>
      </c>
      <c r="AJ31" s="159">
        <v>2018</v>
      </c>
      <c r="AK31" s="161" t="s">
        <v>932</v>
      </c>
      <c r="AL31" s="161" t="s">
        <v>1068</v>
      </c>
      <c r="AM31" s="159" t="s">
        <v>932</v>
      </c>
      <c r="AN31" s="159">
        <v>2016</v>
      </c>
      <c r="AO31" s="159">
        <v>2016</v>
      </c>
      <c r="AP31" s="159">
        <v>2014</v>
      </c>
      <c r="AQ31" s="159">
        <v>2014</v>
      </c>
      <c r="AR31" s="159">
        <v>2015</v>
      </c>
      <c r="AS31" s="159">
        <v>2017</v>
      </c>
      <c r="AT31" s="159">
        <v>2018</v>
      </c>
      <c r="AU31" s="159">
        <v>2016</v>
      </c>
      <c r="AV31" s="159">
        <v>2015</v>
      </c>
      <c r="AW31" s="159">
        <v>2016</v>
      </c>
      <c r="AX31" s="159">
        <v>2017</v>
      </c>
      <c r="AY31" s="159">
        <v>2014</v>
      </c>
      <c r="AZ31" s="171">
        <v>2015</v>
      </c>
      <c r="BA31" s="171">
        <v>2015</v>
      </c>
      <c r="BB31" s="159">
        <v>2018</v>
      </c>
      <c r="BC31" s="159">
        <v>2017</v>
      </c>
      <c r="BD31" s="159">
        <v>2015</v>
      </c>
      <c r="BE31" s="159"/>
      <c r="BF31" s="104"/>
    </row>
    <row r="32" spans="1:58" x14ac:dyDescent="0.25">
      <c r="A32" s="128" t="str">
        <f>'Indicator Data'!A34</f>
        <v>Cambodia</v>
      </c>
      <c r="B32" s="107" t="str">
        <f>'Indicator Data'!B34</f>
        <v>KHM</v>
      </c>
      <c r="C32" s="157">
        <v>2015</v>
      </c>
      <c r="D32" s="157">
        <v>2015</v>
      </c>
      <c r="E32" s="157">
        <v>2015</v>
      </c>
      <c r="F32" s="157">
        <v>2015</v>
      </c>
      <c r="G32" s="157">
        <v>2015</v>
      </c>
      <c r="H32" s="157">
        <v>2015</v>
      </c>
      <c r="I32" s="157">
        <v>2015</v>
      </c>
      <c r="J32" s="157">
        <v>2016</v>
      </c>
      <c r="K32" s="157">
        <v>2016</v>
      </c>
      <c r="L32" s="157">
        <v>2016</v>
      </c>
      <c r="M32" s="159">
        <v>2019</v>
      </c>
      <c r="N32" s="159">
        <v>2019</v>
      </c>
      <c r="O32" s="159">
        <v>2018</v>
      </c>
      <c r="P32" s="159">
        <v>2018</v>
      </c>
      <c r="Q32" s="159">
        <v>2017</v>
      </c>
      <c r="R32" s="159">
        <v>2014</v>
      </c>
      <c r="S32" s="159">
        <v>2019</v>
      </c>
      <c r="T32" s="159">
        <v>2016</v>
      </c>
      <c r="U32" s="159">
        <v>2017</v>
      </c>
      <c r="V32" s="159">
        <v>2017</v>
      </c>
      <c r="W32" s="159">
        <v>2017</v>
      </c>
      <c r="X32" s="159">
        <v>2014</v>
      </c>
      <c r="Y32" s="159">
        <v>2012</v>
      </c>
      <c r="Z32" s="159">
        <v>2017</v>
      </c>
      <c r="AA32" s="159">
        <v>2017</v>
      </c>
      <c r="AB32" s="159">
        <v>2017</v>
      </c>
      <c r="AC32" s="159">
        <v>2016</v>
      </c>
      <c r="AD32" s="159">
        <v>2015</v>
      </c>
      <c r="AE32" s="159">
        <v>2012</v>
      </c>
      <c r="AF32" s="159">
        <v>2017</v>
      </c>
      <c r="AG32" s="158">
        <v>2012</v>
      </c>
      <c r="AH32" s="159">
        <v>2016</v>
      </c>
      <c r="AI32" s="159">
        <v>2017</v>
      </c>
      <c r="AJ32" s="159">
        <v>2018</v>
      </c>
      <c r="AK32" s="161" t="s">
        <v>932</v>
      </c>
      <c r="AL32" s="161" t="s">
        <v>1068</v>
      </c>
      <c r="AM32" s="159" t="s">
        <v>932</v>
      </c>
      <c r="AN32" s="159">
        <v>2016</v>
      </c>
      <c r="AO32" s="159">
        <v>2016</v>
      </c>
      <c r="AP32" s="159">
        <v>2014</v>
      </c>
      <c r="AQ32" s="159">
        <v>2014</v>
      </c>
      <c r="AR32" s="159">
        <v>2013</v>
      </c>
      <c r="AS32" s="159">
        <v>2017</v>
      </c>
      <c r="AT32" s="159">
        <v>2018</v>
      </c>
      <c r="AU32" s="159">
        <v>2016</v>
      </c>
      <c r="AV32" s="159">
        <v>2015</v>
      </c>
      <c r="AW32" s="159">
        <v>2016</v>
      </c>
      <c r="AX32" s="159">
        <v>2017</v>
      </c>
      <c r="AY32" s="159">
        <v>2014</v>
      </c>
      <c r="AZ32" s="171">
        <v>2015</v>
      </c>
      <c r="BA32" s="171">
        <v>2015</v>
      </c>
      <c r="BB32" s="159">
        <v>2018</v>
      </c>
      <c r="BC32" s="159">
        <v>2017</v>
      </c>
      <c r="BD32" s="159">
        <v>2015</v>
      </c>
      <c r="BE32" s="159"/>
      <c r="BF32" s="104"/>
    </row>
    <row r="33" spans="1:58" x14ac:dyDescent="0.25">
      <c r="A33" s="128" t="str">
        <f>'Indicator Data'!A35</f>
        <v>Cameroon</v>
      </c>
      <c r="B33" s="107" t="str">
        <f>'Indicator Data'!B35</f>
        <v>CMR</v>
      </c>
      <c r="C33" s="157">
        <v>2015</v>
      </c>
      <c r="D33" s="157">
        <v>2015</v>
      </c>
      <c r="E33" s="157">
        <v>2015</v>
      </c>
      <c r="F33" s="157">
        <v>2015</v>
      </c>
      <c r="G33" s="157">
        <v>2015</v>
      </c>
      <c r="H33" s="157">
        <v>2015</v>
      </c>
      <c r="I33" s="157">
        <v>2015</v>
      </c>
      <c r="J33" s="157">
        <v>2016</v>
      </c>
      <c r="K33" s="157">
        <v>2016</v>
      </c>
      <c r="L33" s="157">
        <v>2016</v>
      </c>
      <c r="M33" s="159">
        <v>2019</v>
      </c>
      <c r="N33" s="159">
        <v>2019</v>
      </c>
      <c r="O33" s="159">
        <v>2018</v>
      </c>
      <c r="P33" s="159">
        <v>2018</v>
      </c>
      <c r="Q33" s="159">
        <v>2017</v>
      </c>
      <c r="R33" s="159">
        <v>2011</v>
      </c>
      <c r="S33" s="159">
        <v>2019</v>
      </c>
      <c r="T33" s="159">
        <v>2016</v>
      </c>
      <c r="U33" s="159">
        <v>2017</v>
      </c>
      <c r="V33" s="159">
        <v>2017</v>
      </c>
      <c r="W33" s="159">
        <v>2017</v>
      </c>
      <c r="X33" s="159">
        <v>2011</v>
      </c>
      <c r="Y33" s="159">
        <v>2009</v>
      </c>
      <c r="Z33" s="159">
        <v>2017</v>
      </c>
      <c r="AA33" s="159">
        <v>2017</v>
      </c>
      <c r="AB33" s="159">
        <v>2017</v>
      </c>
      <c r="AC33" s="159">
        <v>2016</v>
      </c>
      <c r="AD33" s="159">
        <v>2015</v>
      </c>
      <c r="AE33" s="159">
        <v>2012</v>
      </c>
      <c r="AF33" s="159">
        <v>2017</v>
      </c>
      <c r="AG33" s="158">
        <v>2014</v>
      </c>
      <c r="AH33" s="159">
        <v>2016</v>
      </c>
      <c r="AI33" s="159">
        <v>2017</v>
      </c>
      <c r="AJ33" s="159">
        <v>2018</v>
      </c>
      <c r="AK33" s="161">
        <v>43524</v>
      </c>
      <c r="AL33" s="161">
        <v>43524</v>
      </c>
      <c r="AM33" s="159" t="s">
        <v>932</v>
      </c>
      <c r="AN33" s="159">
        <v>2016</v>
      </c>
      <c r="AO33" s="159">
        <v>2016</v>
      </c>
      <c r="AP33" s="159">
        <v>2014</v>
      </c>
      <c r="AQ33" s="159">
        <v>2014</v>
      </c>
      <c r="AR33" s="159">
        <v>2015</v>
      </c>
      <c r="AS33" s="159">
        <v>2017</v>
      </c>
      <c r="AT33" s="159">
        <v>2018</v>
      </c>
      <c r="AU33" s="159">
        <v>2016</v>
      </c>
      <c r="AV33" s="159">
        <v>2015</v>
      </c>
      <c r="AW33" s="159">
        <v>2016</v>
      </c>
      <c r="AX33" s="159">
        <v>2017</v>
      </c>
      <c r="AY33" s="159">
        <v>2014</v>
      </c>
      <c r="AZ33" s="171">
        <v>2015</v>
      </c>
      <c r="BA33" s="171">
        <v>2015</v>
      </c>
      <c r="BB33" s="159">
        <v>2018</v>
      </c>
      <c r="BC33" s="159">
        <v>2017</v>
      </c>
      <c r="BD33" s="159">
        <v>2015</v>
      </c>
      <c r="BE33" s="159"/>
      <c r="BF33" s="104"/>
    </row>
    <row r="34" spans="1:58" x14ac:dyDescent="0.25">
      <c r="A34" s="128" t="str">
        <f>'Indicator Data'!A36</f>
        <v>Canada</v>
      </c>
      <c r="B34" s="107" t="str">
        <f>'Indicator Data'!B36</f>
        <v>CAN</v>
      </c>
      <c r="C34" s="157">
        <v>2015</v>
      </c>
      <c r="D34" s="157">
        <v>2015</v>
      </c>
      <c r="E34" s="157">
        <v>2015</v>
      </c>
      <c r="F34" s="157">
        <v>2015</v>
      </c>
      <c r="G34" s="157">
        <v>2015</v>
      </c>
      <c r="H34" s="157">
        <v>2015</v>
      </c>
      <c r="I34" s="157">
        <v>2015</v>
      </c>
      <c r="J34" s="157">
        <v>2016</v>
      </c>
      <c r="K34" s="157">
        <v>2016</v>
      </c>
      <c r="L34" s="157">
        <v>2016</v>
      </c>
      <c r="M34" s="159">
        <v>2019</v>
      </c>
      <c r="N34" s="159">
        <v>2019</v>
      </c>
      <c r="O34" s="159">
        <v>2018</v>
      </c>
      <c r="P34" s="159">
        <v>2018</v>
      </c>
      <c r="Q34" s="159">
        <v>2017</v>
      </c>
      <c r="R34" s="159" t="s">
        <v>932</v>
      </c>
      <c r="S34" s="159">
        <v>2019</v>
      </c>
      <c r="T34" s="159">
        <v>2016</v>
      </c>
      <c r="U34" s="159">
        <v>2017</v>
      </c>
      <c r="V34" s="159" t="s">
        <v>932</v>
      </c>
      <c r="W34" s="159">
        <v>2017</v>
      </c>
      <c r="X34" s="159" t="s">
        <v>932</v>
      </c>
      <c r="Y34" s="159">
        <v>2010</v>
      </c>
      <c r="Z34" s="159">
        <v>2017</v>
      </c>
      <c r="AA34" s="159">
        <v>2017</v>
      </c>
      <c r="AB34" s="159" t="s">
        <v>932</v>
      </c>
      <c r="AC34" s="159">
        <v>2016</v>
      </c>
      <c r="AD34" s="159">
        <v>2015</v>
      </c>
      <c r="AE34" s="159" t="s">
        <v>932</v>
      </c>
      <c r="AF34" s="159">
        <v>2017</v>
      </c>
      <c r="AG34" s="158">
        <v>2010</v>
      </c>
      <c r="AH34" s="159">
        <v>2016</v>
      </c>
      <c r="AI34" s="159">
        <v>2017</v>
      </c>
      <c r="AJ34" s="159">
        <v>2018</v>
      </c>
      <c r="AK34" s="161" t="s">
        <v>932</v>
      </c>
      <c r="AL34" s="161" t="s">
        <v>1068</v>
      </c>
      <c r="AM34" s="159" t="s">
        <v>932</v>
      </c>
      <c r="AN34" s="159">
        <v>2016</v>
      </c>
      <c r="AO34" s="159">
        <v>2016</v>
      </c>
      <c r="AP34" s="159">
        <v>2014</v>
      </c>
      <c r="AQ34" s="159">
        <v>2014</v>
      </c>
      <c r="AR34" s="159">
        <v>2013</v>
      </c>
      <c r="AS34" s="159">
        <v>2017</v>
      </c>
      <c r="AT34" s="159">
        <v>2018</v>
      </c>
      <c r="AU34" s="159">
        <v>2016</v>
      </c>
      <c r="AV34" s="159" t="s">
        <v>932</v>
      </c>
      <c r="AW34" s="159">
        <v>2016</v>
      </c>
      <c r="AX34" s="159">
        <v>2017</v>
      </c>
      <c r="AY34" s="159">
        <v>2014</v>
      </c>
      <c r="AZ34" s="171">
        <v>2015</v>
      </c>
      <c r="BA34" s="171">
        <v>2015</v>
      </c>
      <c r="BB34" s="159">
        <v>2018</v>
      </c>
      <c r="BC34" s="159">
        <v>2017</v>
      </c>
      <c r="BD34" s="159">
        <v>2015</v>
      </c>
      <c r="BE34" s="159"/>
      <c r="BF34" s="104"/>
    </row>
    <row r="35" spans="1:58" x14ac:dyDescent="0.25">
      <c r="A35" s="128" t="str">
        <f>'Indicator Data'!A37</f>
        <v>Central African Republic</v>
      </c>
      <c r="B35" s="107" t="str">
        <f>'Indicator Data'!B37</f>
        <v>CAF</v>
      </c>
      <c r="C35" s="157">
        <v>2015</v>
      </c>
      <c r="D35" s="157">
        <v>2015</v>
      </c>
      <c r="E35" s="157">
        <v>2015</v>
      </c>
      <c r="F35" s="157">
        <v>2015</v>
      </c>
      <c r="G35" s="157">
        <v>2015</v>
      </c>
      <c r="H35" s="157">
        <v>2015</v>
      </c>
      <c r="I35" s="157">
        <v>2015</v>
      </c>
      <c r="J35" s="157">
        <v>2016</v>
      </c>
      <c r="K35" s="157">
        <v>2016</v>
      </c>
      <c r="L35" s="157">
        <v>2016</v>
      </c>
      <c r="M35" s="159">
        <v>2019</v>
      </c>
      <c r="N35" s="159">
        <v>2019</v>
      </c>
      <c r="O35" s="159">
        <v>2018</v>
      </c>
      <c r="P35" s="159">
        <v>2018</v>
      </c>
      <c r="Q35" s="159">
        <v>2017</v>
      </c>
      <c r="R35" s="159">
        <v>2010</v>
      </c>
      <c r="S35" s="159">
        <v>2019</v>
      </c>
      <c r="T35" s="159">
        <v>2016</v>
      </c>
      <c r="U35" s="159">
        <v>2017</v>
      </c>
      <c r="V35" s="159">
        <v>2017</v>
      </c>
      <c r="W35" s="159">
        <v>2017</v>
      </c>
      <c r="X35" s="159">
        <v>2010</v>
      </c>
      <c r="Y35" s="159">
        <v>2009</v>
      </c>
      <c r="Z35" s="159">
        <v>2017</v>
      </c>
      <c r="AA35" s="159">
        <v>2017</v>
      </c>
      <c r="AB35" s="159">
        <v>2017</v>
      </c>
      <c r="AC35" s="159">
        <v>2016</v>
      </c>
      <c r="AD35" s="159">
        <v>2015</v>
      </c>
      <c r="AE35" s="159">
        <v>2012</v>
      </c>
      <c r="AF35" s="159">
        <v>2017</v>
      </c>
      <c r="AG35" s="158">
        <v>2008</v>
      </c>
      <c r="AH35" s="159">
        <v>2016</v>
      </c>
      <c r="AI35" s="159">
        <v>2017</v>
      </c>
      <c r="AJ35" s="159">
        <v>2018</v>
      </c>
      <c r="AK35" s="161" t="s">
        <v>932</v>
      </c>
      <c r="AL35" s="161">
        <v>43524</v>
      </c>
      <c r="AM35" s="188">
        <v>43281</v>
      </c>
      <c r="AN35" s="159">
        <v>2016</v>
      </c>
      <c r="AO35" s="159">
        <v>2016</v>
      </c>
      <c r="AP35" s="159" t="s">
        <v>932</v>
      </c>
      <c r="AQ35" s="159" t="s">
        <v>932</v>
      </c>
      <c r="AR35" s="159" t="s">
        <v>932</v>
      </c>
      <c r="AS35" s="159">
        <v>2017</v>
      </c>
      <c r="AT35" s="159">
        <v>2018</v>
      </c>
      <c r="AU35" s="159">
        <v>2016</v>
      </c>
      <c r="AV35" s="159">
        <v>2015</v>
      </c>
      <c r="AW35" s="159">
        <v>2016</v>
      </c>
      <c r="AX35" s="159">
        <v>2016</v>
      </c>
      <c r="AY35" s="159">
        <v>2014</v>
      </c>
      <c r="AZ35" s="171">
        <v>2015</v>
      </c>
      <c r="BA35" s="171">
        <v>2015</v>
      </c>
      <c r="BB35" s="159">
        <v>2018</v>
      </c>
      <c r="BC35" s="159">
        <v>2017</v>
      </c>
      <c r="BD35" s="159">
        <v>2015</v>
      </c>
      <c r="BE35" s="159"/>
      <c r="BF35" s="104"/>
    </row>
    <row r="36" spans="1:58" x14ac:dyDescent="0.25">
      <c r="A36" s="128" t="str">
        <f>'Indicator Data'!A38</f>
        <v>Chad</v>
      </c>
      <c r="B36" s="107" t="str">
        <f>'Indicator Data'!B38</f>
        <v>TCD</v>
      </c>
      <c r="C36" s="157">
        <v>2015</v>
      </c>
      <c r="D36" s="157">
        <v>2015</v>
      </c>
      <c r="E36" s="157">
        <v>2015</v>
      </c>
      <c r="F36" s="157">
        <v>2015</v>
      </c>
      <c r="G36" s="157">
        <v>2015</v>
      </c>
      <c r="H36" s="157">
        <v>2015</v>
      </c>
      <c r="I36" s="157">
        <v>2015</v>
      </c>
      <c r="J36" s="157">
        <v>2016</v>
      </c>
      <c r="K36" s="157">
        <v>2016</v>
      </c>
      <c r="L36" s="157">
        <v>2016</v>
      </c>
      <c r="M36" s="159">
        <v>2019</v>
      </c>
      <c r="N36" s="159">
        <v>2019</v>
      </c>
      <c r="O36" s="159">
        <v>2018</v>
      </c>
      <c r="P36" s="159">
        <v>2018</v>
      </c>
      <c r="Q36" s="159">
        <v>2017</v>
      </c>
      <c r="R36" s="159">
        <v>2015</v>
      </c>
      <c r="S36" s="159">
        <v>2019</v>
      </c>
      <c r="T36" s="159">
        <v>2016</v>
      </c>
      <c r="U36" s="159">
        <v>2017</v>
      </c>
      <c r="V36" s="159">
        <v>2017</v>
      </c>
      <c r="W36" s="159">
        <v>2017</v>
      </c>
      <c r="X36" s="159">
        <v>2015</v>
      </c>
      <c r="Y36" s="159" t="s">
        <v>932</v>
      </c>
      <c r="Z36" s="159">
        <v>2017</v>
      </c>
      <c r="AA36" s="159">
        <v>2017</v>
      </c>
      <c r="AB36" s="159">
        <v>2017</v>
      </c>
      <c r="AC36" s="159">
        <v>2016</v>
      </c>
      <c r="AD36" s="159">
        <v>2015</v>
      </c>
      <c r="AE36" s="159">
        <v>2012</v>
      </c>
      <c r="AF36" s="159">
        <v>2017</v>
      </c>
      <c r="AG36" s="158">
        <v>2011</v>
      </c>
      <c r="AH36" s="159">
        <v>2016</v>
      </c>
      <c r="AI36" s="159">
        <v>2017</v>
      </c>
      <c r="AJ36" s="159">
        <v>2018</v>
      </c>
      <c r="AK36" s="161">
        <v>43524</v>
      </c>
      <c r="AL36" s="161">
        <v>43496</v>
      </c>
      <c r="AM36" s="188">
        <v>43281</v>
      </c>
      <c r="AN36" s="159">
        <v>2016</v>
      </c>
      <c r="AO36" s="159">
        <v>2016</v>
      </c>
      <c r="AP36" s="159">
        <v>2011</v>
      </c>
      <c r="AQ36" s="159" t="s">
        <v>932</v>
      </c>
      <c r="AR36" s="159" t="s">
        <v>932</v>
      </c>
      <c r="AS36" s="159">
        <v>2017</v>
      </c>
      <c r="AT36" s="159">
        <v>2018</v>
      </c>
      <c r="AU36" s="159">
        <v>2016</v>
      </c>
      <c r="AV36" s="159">
        <v>2016</v>
      </c>
      <c r="AW36" s="159">
        <v>2015</v>
      </c>
      <c r="AX36" s="159">
        <v>2016</v>
      </c>
      <c r="AY36" s="159">
        <v>2014</v>
      </c>
      <c r="AZ36" s="171">
        <v>2015</v>
      </c>
      <c r="BA36" s="171">
        <v>2015</v>
      </c>
      <c r="BB36" s="159">
        <v>2018</v>
      </c>
      <c r="BC36" s="159">
        <v>2017</v>
      </c>
      <c r="BD36" s="159">
        <v>2015</v>
      </c>
      <c r="BE36" s="159"/>
      <c r="BF36" s="104"/>
    </row>
    <row r="37" spans="1:58" x14ac:dyDescent="0.25">
      <c r="A37" s="128" t="str">
        <f>'Indicator Data'!A39</f>
        <v>Chile</v>
      </c>
      <c r="B37" s="107" t="str">
        <f>'Indicator Data'!B39</f>
        <v>CHL</v>
      </c>
      <c r="C37" s="157">
        <v>2015</v>
      </c>
      <c r="D37" s="157">
        <v>2015</v>
      </c>
      <c r="E37" s="157">
        <v>2015</v>
      </c>
      <c r="F37" s="157">
        <v>2015</v>
      </c>
      <c r="G37" s="157">
        <v>2015</v>
      </c>
      <c r="H37" s="157">
        <v>2015</v>
      </c>
      <c r="I37" s="157">
        <v>2015</v>
      </c>
      <c r="J37" s="157">
        <v>2016</v>
      </c>
      <c r="K37" s="157">
        <v>2016</v>
      </c>
      <c r="L37" s="157">
        <v>2016</v>
      </c>
      <c r="M37" s="159">
        <v>2019</v>
      </c>
      <c r="N37" s="159">
        <v>2019</v>
      </c>
      <c r="O37" s="159">
        <v>2018</v>
      </c>
      <c r="P37" s="159">
        <v>2018</v>
      </c>
      <c r="Q37" s="159">
        <v>2017</v>
      </c>
      <c r="R37" s="159" t="s">
        <v>932</v>
      </c>
      <c r="S37" s="159">
        <v>2019</v>
      </c>
      <c r="T37" s="159">
        <v>2016</v>
      </c>
      <c r="U37" s="159">
        <v>2017</v>
      </c>
      <c r="V37" s="159">
        <v>2017</v>
      </c>
      <c r="W37" s="159">
        <v>2017</v>
      </c>
      <c r="X37" s="159">
        <v>2014</v>
      </c>
      <c r="Y37" s="159">
        <v>2010</v>
      </c>
      <c r="Z37" s="159">
        <v>2017</v>
      </c>
      <c r="AA37" s="159">
        <v>2017</v>
      </c>
      <c r="AB37" s="159">
        <v>2017</v>
      </c>
      <c r="AC37" s="159">
        <v>2016</v>
      </c>
      <c r="AD37" s="159">
        <v>2015</v>
      </c>
      <c r="AE37" s="159" t="s">
        <v>932</v>
      </c>
      <c r="AF37" s="159">
        <v>2017</v>
      </c>
      <c r="AG37" s="158">
        <v>2017</v>
      </c>
      <c r="AH37" s="159">
        <v>2016</v>
      </c>
      <c r="AI37" s="159">
        <v>2017</v>
      </c>
      <c r="AJ37" s="159">
        <v>2018</v>
      </c>
      <c r="AK37" s="161" t="s">
        <v>932</v>
      </c>
      <c r="AL37" s="161" t="s">
        <v>1068</v>
      </c>
      <c r="AM37" s="159" t="s">
        <v>932</v>
      </c>
      <c r="AN37" s="159">
        <v>2016</v>
      </c>
      <c r="AO37" s="159">
        <v>2016</v>
      </c>
      <c r="AP37" s="159">
        <v>2014</v>
      </c>
      <c r="AQ37" s="159">
        <v>2014</v>
      </c>
      <c r="AR37" s="159">
        <v>2013</v>
      </c>
      <c r="AS37" s="159">
        <v>2017</v>
      </c>
      <c r="AT37" s="159">
        <v>2018</v>
      </c>
      <c r="AU37" s="159">
        <v>2016</v>
      </c>
      <c r="AV37" s="159">
        <v>2015</v>
      </c>
      <c r="AW37" s="159">
        <v>2016</v>
      </c>
      <c r="AX37" s="159">
        <v>2017</v>
      </c>
      <c r="AY37" s="159">
        <v>2014</v>
      </c>
      <c r="AZ37" s="171">
        <v>2015</v>
      </c>
      <c r="BA37" s="171">
        <v>2015</v>
      </c>
      <c r="BB37" s="159">
        <v>2018</v>
      </c>
      <c r="BC37" s="159">
        <v>2017</v>
      </c>
      <c r="BD37" s="159">
        <v>2015</v>
      </c>
      <c r="BE37" s="159"/>
      <c r="BF37" s="104"/>
    </row>
    <row r="38" spans="1:58" x14ac:dyDescent="0.25">
      <c r="A38" s="128" t="str">
        <f>'Indicator Data'!A40</f>
        <v>China</v>
      </c>
      <c r="B38" s="107" t="str">
        <f>'Indicator Data'!B40</f>
        <v>CHN</v>
      </c>
      <c r="C38" s="157">
        <v>2015</v>
      </c>
      <c r="D38" s="157">
        <v>2015</v>
      </c>
      <c r="E38" s="157">
        <v>2015</v>
      </c>
      <c r="F38" s="157">
        <v>2015</v>
      </c>
      <c r="G38" s="157">
        <v>2015</v>
      </c>
      <c r="H38" s="157">
        <v>2015</v>
      </c>
      <c r="I38" s="157">
        <v>2015</v>
      </c>
      <c r="J38" s="157">
        <v>2016</v>
      </c>
      <c r="K38" s="157">
        <v>2016</v>
      </c>
      <c r="L38" s="157">
        <v>2016</v>
      </c>
      <c r="M38" s="159">
        <v>2019</v>
      </c>
      <c r="N38" s="159">
        <v>2019</v>
      </c>
      <c r="O38" s="159">
        <v>2018</v>
      </c>
      <c r="P38" s="159">
        <v>2018</v>
      </c>
      <c r="Q38" s="159">
        <v>2017</v>
      </c>
      <c r="R38" s="159">
        <v>2012</v>
      </c>
      <c r="S38" s="159">
        <v>2019</v>
      </c>
      <c r="T38" s="159">
        <v>2016</v>
      </c>
      <c r="U38" s="159">
        <v>2017</v>
      </c>
      <c r="V38" s="159">
        <v>2017</v>
      </c>
      <c r="W38" s="159">
        <v>2017</v>
      </c>
      <c r="X38" s="159">
        <v>2010</v>
      </c>
      <c r="Y38" s="159">
        <v>2012</v>
      </c>
      <c r="Z38" s="159">
        <v>2017</v>
      </c>
      <c r="AA38" s="159">
        <v>2017</v>
      </c>
      <c r="AB38" s="159" t="s">
        <v>932</v>
      </c>
      <c r="AC38" s="159">
        <v>2016</v>
      </c>
      <c r="AD38" s="159">
        <v>2015</v>
      </c>
      <c r="AE38" s="159">
        <v>2012</v>
      </c>
      <c r="AF38" s="159">
        <v>2017</v>
      </c>
      <c r="AG38" s="158">
        <v>2012</v>
      </c>
      <c r="AH38" s="159">
        <v>2016</v>
      </c>
      <c r="AI38" s="159">
        <v>2017</v>
      </c>
      <c r="AJ38" s="159">
        <v>2018</v>
      </c>
      <c r="AK38" s="161" t="s">
        <v>932</v>
      </c>
      <c r="AL38" s="161" t="s">
        <v>1068</v>
      </c>
      <c r="AM38" s="159" t="s">
        <v>932</v>
      </c>
      <c r="AN38" s="159">
        <v>2016</v>
      </c>
      <c r="AO38" s="159">
        <v>2016</v>
      </c>
      <c r="AP38" s="159">
        <v>2014</v>
      </c>
      <c r="AQ38" s="159">
        <v>2014</v>
      </c>
      <c r="AR38" s="159">
        <v>2013</v>
      </c>
      <c r="AS38" s="159">
        <v>2017</v>
      </c>
      <c r="AT38" s="159">
        <v>2018</v>
      </c>
      <c r="AU38" s="159">
        <v>2016</v>
      </c>
      <c r="AV38" s="159">
        <v>2015</v>
      </c>
      <c r="AW38" s="159">
        <v>2016</v>
      </c>
      <c r="AX38" s="159">
        <v>2017</v>
      </c>
      <c r="AY38" s="159">
        <v>2014</v>
      </c>
      <c r="AZ38" s="171">
        <v>2015</v>
      </c>
      <c r="BA38" s="171">
        <v>2015</v>
      </c>
      <c r="BB38" s="159">
        <v>2018</v>
      </c>
      <c r="BC38" s="159">
        <v>2017</v>
      </c>
      <c r="BD38" s="159">
        <v>2015</v>
      </c>
      <c r="BE38" s="159"/>
      <c r="BF38" s="104"/>
    </row>
    <row r="39" spans="1:58" x14ac:dyDescent="0.25">
      <c r="A39" s="128" t="str">
        <f>'Indicator Data'!A41</f>
        <v>Colombia</v>
      </c>
      <c r="B39" s="107" t="str">
        <f>'Indicator Data'!B41</f>
        <v>COL</v>
      </c>
      <c r="C39" s="157">
        <v>2015</v>
      </c>
      <c r="D39" s="157">
        <v>2015</v>
      </c>
      <c r="E39" s="157">
        <v>2015</v>
      </c>
      <c r="F39" s="157">
        <v>2015</v>
      </c>
      <c r="G39" s="157">
        <v>2015</v>
      </c>
      <c r="H39" s="157">
        <v>2015</v>
      </c>
      <c r="I39" s="157">
        <v>2015</v>
      </c>
      <c r="J39" s="157">
        <v>2016</v>
      </c>
      <c r="K39" s="157">
        <v>2016</v>
      </c>
      <c r="L39" s="157">
        <v>2016</v>
      </c>
      <c r="M39" s="159">
        <v>2019</v>
      </c>
      <c r="N39" s="159">
        <v>2019</v>
      </c>
      <c r="O39" s="159">
        <v>2018</v>
      </c>
      <c r="P39" s="159">
        <v>2018</v>
      </c>
      <c r="Q39" s="159">
        <v>2017</v>
      </c>
      <c r="R39" s="159">
        <v>2016</v>
      </c>
      <c r="S39" s="159">
        <v>2019</v>
      </c>
      <c r="T39" s="159">
        <v>2016</v>
      </c>
      <c r="U39" s="159">
        <v>2017</v>
      </c>
      <c r="V39" s="159">
        <v>2017</v>
      </c>
      <c r="W39" s="159">
        <v>2017</v>
      </c>
      <c r="X39" s="159">
        <v>2010</v>
      </c>
      <c r="Y39" s="159">
        <v>2010</v>
      </c>
      <c r="Z39" s="159">
        <v>2017</v>
      </c>
      <c r="AA39" s="159">
        <v>2017</v>
      </c>
      <c r="AB39" s="159">
        <v>2017</v>
      </c>
      <c r="AC39" s="159">
        <v>2016</v>
      </c>
      <c r="AD39" s="159">
        <v>2015</v>
      </c>
      <c r="AE39" s="159">
        <v>2012</v>
      </c>
      <c r="AF39" s="159">
        <v>2017</v>
      </c>
      <c r="AG39" s="158">
        <v>2017</v>
      </c>
      <c r="AH39" s="159">
        <v>2016</v>
      </c>
      <c r="AI39" s="159">
        <v>2017</v>
      </c>
      <c r="AJ39" s="159">
        <v>2018</v>
      </c>
      <c r="AK39" s="161" t="s">
        <v>1067</v>
      </c>
      <c r="AL39" s="161" t="s">
        <v>1068</v>
      </c>
      <c r="AM39" s="188">
        <v>43281</v>
      </c>
      <c r="AN39" s="159">
        <v>2016</v>
      </c>
      <c r="AO39" s="159">
        <v>2016</v>
      </c>
      <c r="AP39" s="159">
        <v>2014</v>
      </c>
      <c r="AQ39" s="159">
        <v>2014</v>
      </c>
      <c r="AR39" s="159">
        <v>2015</v>
      </c>
      <c r="AS39" s="159">
        <v>2017</v>
      </c>
      <c r="AT39" s="159">
        <v>2018</v>
      </c>
      <c r="AU39" s="159">
        <v>2016</v>
      </c>
      <c r="AV39" s="159">
        <v>2015</v>
      </c>
      <c r="AW39" s="159">
        <v>2016</v>
      </c>
      <c r="AX39" s="159">
        <v>2017</v>
      </c>
      <c r="AY39" s="159">
        <v>2014</v>
      </c>
      <c r="AZ39" s="171">
        <v>2015</v>
      </c>
      <c r="BA39" s="171">
        <v>2015</v>
      </c>
      <c r="BB39" s="159">
        <v>2018</v>
      </c>
      <c r="BC39" s="159">
        <v>2017</v>
      </c>
      <c r="BD39" s="159">
        <v>2015</v>
      </c>
      <c r="BE39" s="159"/>
      <c r="BF39" s="104"/>
    </row>
    <row r="40" spans="1:58" x14ac:dyDescent="0.25">
      <c r="A40" s="128" t="str">
        <f>'Indicator Data'!A42</f>
        <v>Comoros</v>
      </c>
      <c r="B40" s="107" t="str">
        <f>'Indicator Data'!B42</f>
        <v>COM</v>
      </c>
      <c r="C40" s="157">
        <v>2015</v>
      </c>
      <c r="D40" s="157">
        <v>2015</v>
      </c>
      <c r="E40" s="157">
        <v>2015</v>
      </c>
      <c r="F40" s="157">
        <v>2015</v>
      </c>
      <c r="G40" s="157">
        <v>2015</v>
      </c>
      <c r="H40" s="157">
        <v>2015</v>
      </c>
      <c r="I40" s="157">
        <v>2015</v>
      </c>
      <c r="J40" s="157">
        <v>2016</v>
      </c>
      <c r="K40" s="157">
        <v>2016</v>
      </c>
      <c r="L40" s="157">
        <v>2016</v>
      </c>
      <c r="M40" s="159">
        <v>2019</v>
      </c>
      <c r="N40" s="159">
        <v>2019</v>
      </c>
      <c r="O40" s="159">
        <v>2018</v>
      </c>
      <c r="P40" s="159">
        <v>2018</v>
      </c>
      <c r="Q40" s="159">
        <v>2017</v>
      </c>
      <c r="R40" s="159">
        <v>2012</v>
      </c>
      <c r="S40" s="159">
        <v>2019</v>
      </c>
      <c r="T40" s="159">
        <v>2016</v>
      </c>
      <c r="U40" s="159">
        <v>2017</v>
      </c>
      <c r="V40" s="159">
        <v>2017</v>
      </c>
      <c r="W40" s="159">
        <v>2017</v>
      </c>
      <c r="X40" s="159">
        <v>2012</v>
      </c>
      <c r="Y40" s="159" t="s">
        <v>932</v>
      </c>
      <c r="Z40" s="159">
        <v>2017</v>
      </c>
      <c r="AA40" s="159">
        <v>2017</v>
      </c>
      <c r="AB40" s="159">
        <v>2017</v>
      </c>
      <c r="AC40" s="159">
        <v>2016</v>
      </c>
      <c r="AD40" s="159">
        <v>2015</v>
      </c>
      <c r="AE40" s="159">
        <v>2012</v>
      </c>
      <c r="AF40" s="159" t="s">
        <v>932</v>
      </c>
      <c r="AG40" s="158" t="s">
        <v>932</v>
      </c>
      <c r="AH40" s="159">
        <v>2016</v>
      </c>
      <c r="AI40" s="159">
        <v>2017</v>
      </c>
      <c r="AJ40" s="159">
        <v>2018</v>
      </c>
      <c r="AK40" s="161" t="s">
        <v>932</v>
      </c>
      <c r="AL40" s="161" t="s">
        <v>1068</v>
      </c>
      <c r="AM40" s="159" t="s">
        <v>932</v>
      </c>
      <c r="AN40" s="159">
        <v>2016</v>
      </c>
      <c r="AO40" s="159">
        <v>2016</v>
      </c>
      <c r="AP40" s="159" t="s">
        <v>932</v>
      </c>
      <c r="AQ40" s="159" t="s">
        <v>932</v>
      </c>
      <c r="AR40" s="159">
        <v>2013</v>
      </c>
      <c r="AS40" s="159">
        <v>2017</v>
      </c>
      <c r="AT40" s="159">
        <v>2018</v>
      </c>
      <c r="AU40" s="159">
        <v>2016</v>
      </c>
      <c r="AV40" s="159">
        <v>2015</v>
      </c>
      <c r="AW40" s="159">
        <v>2016</v>
      </c>
      <c r="AX40" s="159">
        <v>2017</v>
      </c>
      <c r="AY40" s="159">
        <v>2014</v>
      </c>
      <c r="AZ40" s="171">
        <v>2015</v>
      </c>
      <c r="BA40" s="171">
        <v>2015</v>
      </c>
      <c r="BB40" s="159">
        <v>2018</v>
      </c>
      <c r="BC40" s="159">
        <v>2017</v>
      </c>
      <c r="BD40" s="159">
        <v>2015</v>
      </c>
      <c r="BE40" s="159"/>
      <c r="BF40" s="104"/>
    </row>
    <row r="41" spans="1:58" x14ac:dyDescent="0.25">
      <c r="A41" s="128" t="str">
        <f>'Indicator Data'!A43</f>
        <v>Congo</v>
      </c>
      <c r="B41" s="107" t="str">
        <f>'Indicator Data'!B43</f>
        <v>COG</v>
      </c>
      <c r="C41" s="157">
        <v>2015</v>
      </c>
      <c r="D41" s="157">
        <v>2015</v>
      </c>
      <c r="E41" s="157">
        <v>2015</v>
      </c>
      <c r="F41" s="157">
        <v>2015</v>
      </c>
      <c r="G41" s="157">
        <v>2015</v>
      </c>
      <c r="H41" s="157">
        <v>2015</v>
      </c>
      <c r="I41" s="157">
        <v>2015</v>
      </c>
      <c r="J41" s="157">
        <v>2016</v>
      </c>
      <c r="K41" s="157">
        <v>2016</v>
      </c>
      <c r="L41" s="157">
        <v>2016</v>
      </c>
      <c r="M41" s="159">
        <v>2019</v>
      </c>
      <c r="N41" s="159">
        <v>2019</v>
      </c>
      <c r="O41" s="159">
        <v>2018</v>
      </c>
      <c r="P41" s="159">
        <v>2018</v>
      </c>
      <c r="Q41" s="159">
        <v>2017</v>
      </c>
      <c r="R41" s="159">
        <v>2012</v>
      </c>
      <c r="S41" s="159">
        <v>2019</v>
      </c>
      <c r="T41" s="159">
        <v>2016</v>
      </c>
      <c r="U41" s="159">
        <v>2017</v>
      </c>
      <c r="V41" s="159">
        <v>2017</v>
      </c>
      <c r="W41" s="159">
        <v>2017</v>
      </c>
      <c r="X41" s="159">
        <v>2015</v>
      </c>
      <c r="Y41" s="159">
        <v>2010</v>
      </c>
      <c r="Z41" s="159">
        <v>2017</v>
      </c>
      <c r="AA41" s="159">
        <v>2017</v>
      </c>
      <c r="AB41" s="159">
        <v>2017</v>
      </c>
      <c r="AC41" s="159">
        <v>2016</v>
      </c>
      <c r="AD41" s="159">
        <v>2015</v>
      </c>
      <c r="AE41" s="159">
        <v>2012</v>
      </c>
      <c r="AF41" s="159">
        <v>2017</v>
      </c>
      <c r="AG41" s="158">
        <v>2011</v>
      </c>
      <c r="AH41" s="159">
        <v>2016</v>
      </c>
      <c r="AI41" s="159">
        <v>2017</v>
      </c>
      <c r="AJ41" s="159">
        <v>2018</v>
      </c>
      <c r="AK41" s="161" t="s">
        <v>1067</v>
      </c>
      <c r="AL41" s="161">
        <v>43524</v>
      </c>
      <c r="AM41" s="188">
        <v>43281</v>
      </c>
      <c r="AN41" s="159">
        <v>2016</v>
      </c>
      <c r="AO41" s="159">
        <v>2016</v>
      </c>
      <c r="AP41" s="159">
        <v>2014</v>
      </c>
      <c r="AQ41" s="159">
        <v>2014</v>
      </c>
      <c r="AR41" s="159" t="s">
        <v>932</v>
      </c>
      <c r="AS41" s="159">
        <v>2017</v>
      </c>
      <c r="AT41" s="159">
        <v>2018</v>
      </c>
      <c r="AU41" s="159">
        <v>2016</v>
      </c>
      <c r="AV41" s="159">
        <v>2015</v>
      </c>
      <c r="AW41" s="159">
        <v>2016</v>
      </c>
      <c r="AX41" s="159">
        <v>2017</v>
      </c>
      <c r="AY41" s="159">
        <v>2014</v>
      </c>
      <c r="AZ41" s="171">
        <v>2015</v>
      </c>
      <c r="BA41" s="171">
        <v>2015</v>
      </c>
      <c r="BB41" s="159">
        <v>2018</v>
      </c>
      <c r="BC41" s="159">
        <v>2017</v>
      </c>
      <c r="BD41" s="159">
        <v>2015</v>
      </c>
      <c r="BE41" s="159"/>
      <c r="BF41" s="104"/>
    </row>
    <row r="42" spans="1:58" x14ac:dyDescent="0.25">
      <c r="A42" s="128" t="str">
        <f>'Indicator Data'!A44</f>
        <v>Congo DR</v>
      </c>
      <c r="B42" s="107" t="str">
        <f>'Indicator Data'!B44</f>
        <v>COD</v>
      </c>
      <c r="C42" s="157">
        <v>2015</v>
      </c>
      <c r="D42" s="157">
        <v>2015</v>
      </c>
      <c r="E42" s="157">
        <v>2015</v>
      </c>
      <c r="F42" s="157">
        <v>2015</v>
      </c>
      <c r="G42" s="157">
        <v>2015</v>
      </c>
      <c r="H42" s="157">
        <v>2015</v>
      </c>
      <c r="I42" s="157">
        <v>2015</v>
      </c>
      <c r="J42" s="157">
        <v>2016</v>
      </c>
      <c r="K42" s="157">
        <v>2016</v>
      </c>
      <c r="L42" s="157">
        <v>2016</v>
      </c>
      <c r="M42" s="159">
        <v>2019</v>
      </c>
      <c r="N42" s="159">
        <v>2019</v>
      </c>
      <c r="O42" s="159">
        <v>2018</v>
      </c>
      <c r="P42" s="159">
        <v>2018</v>
      </c>
      <c r="Q42" s="159">
        <v>2017</v>
      </c>
      <c r="R42" s="159">
        <v>2014</v>
      </c>
      <c r="S42" s="159">
        <v>2019</v>
      </c>
      <c r="T42" s="159">
        <v>2016</v>
      </c>
      <c r="U42" s="159">
        <v>2017</v>
      </c>
      <c r="V42" s="159">
        <v>2017</v>
      </c>
      <c r="W42" s="159">
        <v>2017</v>
      </c>
      <c r="X42" s="159">
        <v>2013</v>
      </c>
      <c r="Y42" s="159" t="s">
        <v>932</v>
      </c>
      <c r="Z42" s="159">
        <v>2017</v>
      </c>
      <c r="AA42" s="159">
        <v>2017</v>
      </c>
      <c r="AB42" s="159">
        <v>2017</v>
      </c>
      <c r="AC42" s="159">
        <v>2016</v>
      </c>
      <c r="AD42" s="159">
        <v>2015</v>
      </c>
      <c r="AE42" s="159">
        <v>2012</v>
      </c>
      <c r="AF42" s="159">
        <v>2017</v>
      </c>
      <c r="AG42" s="158">
        <v>2012</v>
      </c>
      <c r="AH42" s="159">
        <v>2016</v>
      </c>
      <c r="AI42" s="159">
        <v>2017</v>
      </c>
      <c r="AJ42" s="159">
        <v>2018</v>
      </c>
      <c r="AK42" s="161">
        <v>43434</v>
      </c>
      <c r="AL42" s="161">
        <v>43524</v>
      </c>
      <c r="AM42" s="188">
        <v>43281</v>
      </c>
      <c r="AN42" s="159">
        <v>2016</v>
      </c>
      <c r="AO42" s="159">
        <v>2016</v>
      </c>
      <c r="AP42" s="159" t="s">
        <v>932</v>
      </c>
      <c r="AQ42" s="159" t="s">
        <v>932</v>
      </c>
      <c r="AR42" s="159">
        <v>2015</v>
      </c>
      <c r="AS42" s="159">
        <v>2017</v>
      </c>
      <c r="AT42" s="159">
        <v>2018</v>
      </c>
      <c r="AU42" s="159">
        <v>2016</v>
      </c>
      <c r="AV42" s="159">
        <v>2016</v>
      </c>
      <c r="AW42" s="159">
        <v>2015</v>
      </c>
      <c r="AX42" s="159">
        <v>2017</v>
      </c>
      <c r="AY42" s="159">
        <v>2014</v>
      </c>
      <c r="AZ42" s="171">
        <v>2015</v>
      </c>
      <c r="BA42" s="171">
        <v>2015</v>
      </c>
      <c r="BB42" s="159">
        <v>2018</v>
      </c>
      <c r="BC42" s="159">
        <v>2017</v>
      </c>
      <c r="BD42" s="159">
        <v>2015</v>
      </c>
      <c r="BE42" s="159"/>
      <c r="BF42" s="104"/>
    </row>
    <row r="43" spans="1:58" x14ac:dyDescent="0.25">
      <c r="A43" s="128" t="str">
        <f>'Indicator Data'!A45</f>
        <v>Costa Rica</v>
      </c>
      <c r="B43" s="107" t="str">
        <f>'Indicator Data'!B45</f>
        <v>CRI</v>
      </c>
      <c r="C43" s="157">
        <v>2015</v>
      </c>
      <c r="D43" s="157">
        <v>2015</v>
      </c>
      <c r="E43" s="157">
        <v>2015</v>
      </c>
      <c r="F43" s="157">
        <v>2015</v>
      </c>
      <c r="G43" s="157">
        <v>2015</v>
      </c>
      <c r="H43" s="157">
        <v>2015</v>
      </c>
      <c r="I43" s="157">
        <v>2015</v>
      </c>
      <c r="J43" s="157">
        <v>2016</v>
      </c>
      <c r="K43" s="157">
        <v>2016</v>
      </c>
      <c r="L43" s="157">
        <v>2016</v>
      </c>
      <c r="M43" s="159">
        <v>2019</v>
      </c>
      <c r="N43" s="159">
        <v>2019</v>
      </c>
      <c r="O43" s="159">
        <v>2018</v>
      </c>
      <c r="P43" s="159">
        <v>2018</v>
      </c>
      <c r="Q43" s="159">
        <v>2017</v>
      </c>
      <c r="R43" s="159" t="s">
        <v>932</v>
      </c>
      <c r="S43" s="159">
        <v>2019</v>
      </c>
      <c r="T43" s="159">
        <v>2016</v>
      </c>
      <c r="U43" s="159">
        <v>2017</v>
      </c>
      <c r="V43" s="159">
        <v>2017</v>
      </c>
      <c r="W43" s="159">
        <v>2017</v>
      </c>
      <c r="X43" s="159">
        <v>2008</v>
      </c>
      <c r="Y43" s="159">
        <v>2013</v>
      </c>
      <c r="Z43" s="159">
        <v>2017</v>
      </c>
      <c r="AA43" s="159">
        <v>2017</v>
      </c>
      <c r="AB43" s="159">
        <v>2017</v>
      </c>
      <c r="AC43" s="159">
        <v>2016</v>
      </c>
      <c r="AD43" s="159">
        <v>2015</v>
      </c>
      <c r="AE43" s="159">
        <v>2012</v>
      </c>
      <c r="AF43" s="159">
        <v>2017</v>
      </c>
      <c r="AG43" s="158">
        <v>2017</v>
      </c>
      <c r="AH43" s="159">
        <v>2016</v>
      </c>
      <c r="AI43" s="159">
        <v>2017</v>
      </c>
      <c r="AJ43" s="159">
        <v>2018</v>
      </c>
      <c r="AK43" s="161" t="s">
        <v>932</v>
      </c>
      <c r="AL43" s="161" t="s">
        <v>1068</v>
      </c>
      <c r="AM43" s="159" t="s">
        <v>932</v>
      </c>
      <c r="AN43" s="159">
        <v>2016</v>
      </c>
      <c r="AO43" s="159">
        <v>2016</v>
      </c>
      <c r="AP43" s="159">
        <v>2014</v>
      </c>
      <c r="AQ43" s="159">
        <v>2014</v>
      </c>
      <c r="AR43" s="159">
        <v>2013</v>
      </c>
      <c r="AS43" s="159">
        <v>2017</v>
      </c>
      <c r="AT43" s="159">
        <v>2018</v>
      </c>
      <c r="AU43" s="159">
        <v>2016</v>
      </c>
      <c r="AV43" s="159">
        <v>2015</v>
      </c>
      <c r="AW43" s="159">
        <v>2016</v>
      </c>
      <c r="AX43" s="159">
        <v>2017</v>
      </c>
      <c r="AY43" s="159">
        <v>2014</v>
      </c>
      <c r="AZ43" s="171">
        <v>2015</v>
      </c>
      <c r="BA43" s="171">
        <v>2015</v>
      </c>
      <c r="BB43" s="159">
        <v>2018</v>
      </c>
      <c r="BC43" s="159">
        <v>2017</v>
      </c>
      <c r="BD43" s="159">
        <v>2015</v>
      </c>
      <c r="BE43" s="159"/>
      <c r="BF43" s="104"/>
    </row>
    <row r="44" spans="1:58" x14ac:dyDescent="0.25">
      <c r="A44" s="128" t="str">
        <f>'Indicator Data'!A46</f>
        <v>Côte d'Ivoire</v>
      </c>
      <c r="B44" s="107" t="str">
        <f>'Indicator Data'!B46</f>
        <v>CIV</v>
      </c>
      <c r="C44" s="157">
        <v>2015</v>
      </c>
      <c r="D44" s="157">
        <v>2015</v>
      </c>
      <c r="E44" s="157">
        <v>2015</v>
      </c>
      <c r="F44" s="157">
        <v>2015</v>
      </c>
      <c r="G44" s="157">
        <v>2015</v>
      </c>
      <c r="H44" s="157">
        <v>2015</v>
      </c>
      <c r="I44" s="157">
        <v>2015</v>
      </c>
      <c r="J44" s="157">
        <v>2016</v>
      </c>
      <c r="K44" s="157">
        <v>2016</v>
      </c>
      <c r="L44" s="157">
        <v>2016</v>
      </c>
      <c r="M44" s="159">
        <v>2019</v>
      </c>
      <c r="N44" s="159">
        <v>2019</v>
      </c>
      <c r="O44" s="159">
        <v>2018</v>
      </c>
      <c r="P44" s="159">
        <v>2018</v>
      </c>
      <c r="Q44" s="159">
        <v>2017</v>
      </c>
      <c r="R44" s="159">
        <v>2016</v>
      </c>
      <c r="S44" s="159">
        <v>2019</v>
      </c>
      <c r="T44" s="159">
        <v>2016</v>
      </c>
      <c r="U44" s="159">
        <v>2017</v>
      </c>
      <c r="V44" s="159">
        <v>2017</v>
      </c>
      <c r="W44" s="159">
        <v>2017</v>
      </c>
      <c r="X44" s="159">
        <v>2016</v>
      </c>
      <c r="Y44" s="159">
        <v>2010</v>
      </c>
      <c r="Z44" s="159">
        <v>2017</v>
      </c>
      <c r="AA44" s="159">
        <v>2017</v>
      </c>
      <c r="AB44" s="159">
        <v>2017</v>
      </c>
      <c r="AC44" s="159">
        <v>2016</v>
      </c>
      <c r="AD44" s="159">
        <v>2015</v>
      </c>
      <c r="AE44" s="159">
        <v>2012</v>
      </c>
      <c r="AF44" s="159">
        <v>2017</v>
      </c>
      <c r="AG44" s="158">
        <v>2008</v>
      </c>
      <c r="AH44" s="159">
        <v>2016</v>
      </c>
      <c r="AI44" s="159">
        <v>2017</v>
      </c>
      <c r="AJ44" s="159">
        <v>2018</v>
      </c>
      <c r="AK44" s="161" t="s">
        <v>1067</v>
      </c>
      <c r="AL44" s="161" t="s">
        <v>1068</v>
      </c>
      <c r="AM44" s="188">
        <v>43281</v>
      </c>
      <c r="AN44" s="159">
        <v>2016</v>
      </c>
      <c r="AO44" s="159">
        <v>2016</v>
      </c>
      <c r="AP44" s="159">
        <v>2014</v>
      </c>
      <c r="AQ44" s="159">
        <v>2014</v>
      </c>
      <c r="AR44" s="159">
        <v>2015</v>
      </c>
      <c r="AS44" s="159">
        <v>2017</v>
      </c>
      <c r="AT44" s="159">
        <v>2018</v>
      </c>
      <c r="AU44" s="159">
        <v>2016</v>
      </c>
      <c r="AV44" s="159">
        <v>2015</v>
      </c>
      <c r="AW44" s="159">
        <v>2016</v>
      </c>
      <c r="AX44" s="159">
        <v>2017</v>
      </c>
      <c r="AY44" s="159">
        <v>2014</v>
      </c>
      <c r="AZ44" s="171">
        <v>2015</v>
      </c>
      <c r="BA44" s="171">
        <v>2015</v>
      </c>
      <c r="BB44" s="159">
        <v>2018</v>
      </c>
      <c r="BC44" s="159">
        <v>2017</v>
      </c>
      <c r="BD44" s="159">
        <v>2015</v>
      </c>
      <c r="BE44" s="159"/>
      <c r="BF44" s="104"/>
    </row>
    <row r="45" spans="1:58" x14ac:dyDescent="0.25">
      <c r="A45" s="128" t="str">
        <f>'Indicator Data'!A47</f>
        <v>Croatia</v>
      </c>
      <c r="B45" s="107" t="str">
        <f>'Indicator Data'!B47</f>
        <v>HRV</v>
      </c>
      <c r="C45" s="157">
        <v>2015</v>
      </c>
      <c r="D45" s="157">
        <v>2015</v>
      </c>
      <c r="E45" s="157">
        <v>2015</v>
      </c>
      <c r="F45" s="157">
        <v>2015</v>
      </c>
      <c r="G45" s="157">
        <v>2015</v>
      </c>
      <c r="H45" s="157">
        <v>2015</v>
      </c>
      <c r="I45" s="157">
        <v>2015</v>
      </c>
      <c r="J45" s="157">
        <v>2016</v>
      </c>
      <c r="K45" s="157">
        <v>2016</v>
      </c>
      <c r="L45" s="157">
        <v>2016</v>
      </c>
      <c r="M45" s="159">
        <v>2019</v>
      </c>
      <c r="N45" s="159">
        <v>2019</v>
      </c>
      <c r="O45" s="159">
        <v>2018</v>
      </c>
      <c r="P45" s="159">
        <v>2018</v>
      </c>
      <c r="Q45" s="159">
        <v>2017</v>
      </c>
      <c r="R45" s="159" t="s">
        <v>932</v>
      </c>
      <c r="S45" s="159">
        <v>2019</v>
      </c>
      <c r="T45" s="159">
        <v>2016</v>
      </c>
      <c r="U45" s="159">
        <v>2017</v>
      </c>
      <c r="V45" s="159" t="s">
        <v>932</v>
      </c>
      <c r="W45" s="159">
        <v>2017</v>
      </c>
      <c r="X45" s="159" t="s">
        <v>932</v>
      </c>
      <c r="Y45" s="159">
        <v>2012</v>
      </c>
      <c r="Z45" s="159">
        <v>2017</v>
      </c>
      <c r="AA45" s="159">
        <v>2017</v>
      </c>
      <c r="AB45" s="159">
        <v>2016</v>
      </c>
      <c r="AC45" s="159">
        <v>2016</v>
      </c>
      <c r="AD45" s="159">
        <v>2015</v>
      </c>
      <c r="AE45" s="159" t="s">
        <v>932</v>
      </c>
      <c r="AF45" s="159">
        <v>2017</v>
      </c>
      <c r="AG45" s="158">
        <v>2012</v>
      </c>
      <c r="AH45" s="159">
        <v>2016</v>
      </c>
      <c r="AI45" s="159">
        <v>2017</v>
      </c>
      <c r="AJ45" s="159">
        <v>2018</v>
      </c>
      <c r="AK45" s="161" t="s">
        <v>932</v>
      </c>
      <c r="AL45" s="161" t="s">
        <v>1068</v>
      </c>
      <c r="AM45" s="188">
        <v>43281</v>
      </c>
      <c r="AN45" s="159">
        <v>2016</v>
      </c>
      <c r="AO45" s="159">
        <v>2016</v>
      </c>
      <c r="AP45" s="159">
        <v>2014</v>
      </c>
      <c r="AQ45" s="159">
        <v>2014</v>
      </c>
      <c r="AR45" s="159">
        <v>2015</v>
      </c>
      <c r="AS45" s="159">
        <v>2017</v>
      </c>
      <c r="AT45" s="159">
        <v>2018</v>
      </c>
      <c r="AU45" s="159">
        <v>2016</v>
      </c>
      <c r="AV45" s="159">
        <v>2015</v>
      </c>
      <c r="AW45" s="159">
        <v>2016</v>
      </c>
      <c r="AX45" s="159">
        <v>2017</v>
      </c>
      <c r="AY45" s="159">
        <v>2014</v>
      </c>
      <c r="AZ45" s="171">
        <v>2015</v>
      </c>
      <c r="BA45" s="171">
        <v>2015</v>
      </c>
      <c r="BB45" s="159">
        <v>2017</v>
      </c>
      <c r="BC45" s="159">
        <v>2017</v>
      </c>
      <c r="BD45" s="159">
        <v>2015</v>
      </c>
      <c r="BE45" s="159"/>
      <c r="BF45" s="104"/>
    </row>
    <row r="46" spans="1:58" x14ac:dyDescent="0.25">
      <c r="A46" s="128" t="str">
        <f>'Indicator Data'!A48</f>
        <v>Cuba</v>
      </c>
      <c r="B46" s="107" t="str">
        <f>'Indicator Data'!B48</f>
        <v>CUB</v>
      </c>
      <c r="C46" s="157">
        <v>2015</v>
      </c>
      <c r="D46" s="157">
        <v>2015</v>
      </c>
      <c r="E46" s="157">
        <v>2015</v>
      </c>
      <c r="F46" s="157">
        <v>2015</v>
      </c>
      <c r="G46" s="157">
        <v>2015</v>
      </c>
      <c r="H46" s="157">
        <v>2015</v>
      </c>
      <c r="I46" s="157">
        <v>2015</v>
      </c>
      <c r="J46" s="157">
        <v>2016</v>
      </c>
      <c r="K46" s="157">
        <v>2016</v>
      </c>
      <c r="L46" s="157">
        <v>2016</v>
      </c>
      <c r="M46" s="159">
        <v>2019</v>
      </c>
      <c r="N46" s="159">
        <v>2019</v>
      </c>
      <c r="O46" s="159">
        <v>2018</v>
      </c>
      <c r="P46" s="159">
        <v>2018</v>
      </c>
      <c r="Q46" s="159">
        <v>2017</v>
      </c>
      <c r="R46" s="159" t="s">
        <v>932</v>
      </c>
      <c r="S46" s="159">
        <v>2019</v>
      </c>
      <c r="T46" s="159">
        <v>2016</v>
      </c>
      <c r="U46" s="159">
        <v>2017</v>
      </c>
      <c r="V46" s="159" t="s">
        <v>932</v>
      </c>
      <c r="W46" s="159">
        <v>2017</v>
      </c>
      <c r="X46" s="159" t="s">
        <v>932</v>
      </c>
      <c r="Y46" s="159">
        <v>2010</v>
      </c>
      <c r="Z46" s="159">
        <v>2017</v>
      </c>
      <c r="AA46" s="159">
        <v>2017</v>
      </c>
      <c r="AB46" s="159">
        <v>2017</v>
      </c>
      <c r="AC46" s="159">
        <v>2016</v>
      </c>
      <c r="AD46" s="159">
        <v>2015</v>
      </c>
      <c r="AE46" s="159" t="s">
        <v>932</v>
      </c>
      <c r="AF46" s="159">
        <v>2017</v>
      </c>
      <c r="AG46" s="158" t="s">
        <v>932</v>
      </c>
      <c r="AH46" s="159">
        <v>2016</v>
      </c>
      <c r="AI46" s="159">
        <v>2017</v>
      </c>
      <c r="AJ46" s="159">
        <v>2018</v>
      </c>
      <c r="AK46" s="161" t="s">
        <v>932</v>
      </c>
      <c r="AL46" s="161" t="s">
        <v>1068</v>
      </c>
      <c r="AM46" s="188">
        <v>43281</v>
      </c>
      <c r="AN46" s="159">
        <v>2016</v>
      </c>
      <c r="AO46" s="159">
        <v>2016</v>
      </c>
      <c r="AP46" s="159" t="s">
        <v>932</v>
      </c>
      <c r="AQ46" s="159" t="s">
        <v>932</v>
      </c>
      <c r="AR46" s="159">
        <v>2013</v>
      </c>
      <c r="AS46" s="159">
        <v>2017</v>
      </c>
      <c r="AT46" s="159">
        <v>2018</v>
      </c>
      <c r="AU46" s="159">
        <v>2016</v>
      </c>
      <c r="AV46" s="159">
        <v>2015</v>
      </c>
      <c r="AW46" s="159">
        <v>2016</v>
      </c>
      <c r="AX46" s="159">
        <v>2017</v>
      </c>
      <c r="AY46" s="159">
        <v>2014</v>
      </c>
      <c r="AZ46" s="171">
        <v>2015</v>
      </c>
      <c r="BA46" s="171">
        <v>2015</v>
      </c>
      <c r="BB46" s="159">
        <v>2013</v>
      </c>
      <c r="BC46" s="159">
        <v>2017</v>
      </c>
      <c r="BD46" s="159">
        <v>2015</v>
      </c>
      <c r="BE46" s="159"/>
      <c r="BF46" s="104"/>
    </row>
    <row r="47" spans="1:58" x14ac:dyDescent="0.25">
      <c r="A47" s="128" t="str">
        <f>'Indicator Data'!A49</f>
        <v>Cyprus</v>
      </c>
      <c r="B47" s="107" t="str">
        <f>'Indicator Data'!B49</f>
        <v>CYP</v>
      </c>
      <c r="C47" s="157">
        <v>2015</v>
      </c>
      <c r="D47" s="157">
        <v>2015</v>
      </c>
      <c r="E47" s="157">
        <v>2015</v>
      </c>
      <c r="F47" s="157">
        <v>2015</v>
      </c>
      <c r="G47" s="157">
        <v>2015</v>
      </c>
      <c r="H47" s="157">
        <v>2015</v>
      </c>
      <c r="I47" s="157">
        <v>2015</v>
      </c>
      <c r="J47" s="157">
        <v>2016</v>
      </c>
      <c r="K47" s="157">
        <v>2016</v>
      </c>
      <c r="L47" s="157">
        <v>2016</v>
      </c>
      <c r="M47" s="159">
        <v>2019</v>
      </c>
      <c r="N47" s="159">
        <v>2019</v>
      </c>
      <c r="O47" s="159">
        <v>2018</v>
      </c>
      <c r="P47" s="159">
        <v>2018</v>
      </c>
      <c r="Q47" s="159">
        <v>2017</v>
      </c>
      <c r="R47" s="159" t="s">
        <v>932</v>
      </c>
      <c r="S47" s="159">
        <v>2019</v>
      </c>
      <c r="T47" s="159">
        <v>2016</v>
      </c>
      <c r="U47" s="159">
        <v>2017</v>
      </c>
      <c r="V47" s="159" t="s">
        <v>932</v>
      </c>
      <c r="W47" s="159">
        <v>2017</v>
      </c>
      <c r="X47" s="159" t="s">
        <v>932</v>
      </c>
      <c r="Y47" s="159">
        <v>2012</v>
      </c>
      <c r="Z47" s="159">
        <v>2017</v>
      </c>
      <c r="AA47" s="159">
        <v>2017</v>
      </c>
      <c r="AB47" s="159">
        <v>2017</v>
      </c>
      <c r="AC47" s="159">
        <v>2016</v>
      </c>
      <c r="AD47" s="159">
        <v>2015</v>
      </c>
      <c r="AE47" s="159" t="s">
        <v>932</v>
      </c>
      <c r="AF47" s="159">
        <v>2017</v>
      </c>
      <c r="AG47" s="158">
        <v>2012</v>
      </c>
      <c r="AH47" s="159">
        <v>2016</v>
      </c>
      <c r="AI47" s="159">
        <v>2017</v>
      </c>
      <c r="AJ47" s="159">
        <v>2018</v>
      </c>
      <c r="AK47" s="161" t="s">
        <v>1068</v>
      </c>
      <c r="AL47" s="161" t="s">
        <v>1068</v>
      </c>
      <c r="AM47" s="159" t="s">
        <v>932</v>
      </c>
      <c r="AN47" s="159">
        <v>2016</v>
      </c>
      <c r="AO47" s="159">
        <v>2016</v>
      </c>
      <c r="AP47" s="159">
        <v>2014</v>
      </c>
      <c r="AQ47" s="159">
        <v>2014</v>
      </c>
      <c r="AR47" s="159" t="s">
        <v>932</v>
      </c>
      <c r="AS47" s="159">
        <v>2017</v>
      </c>
      <c r="AT47" s="159">
        <v>2018</v>
      </c>
      <c r="AU47" s="159">
        <v>2016</v>
      </c>
      <c r="AV47" s="159">
        <v>2015</v>
      </c>
      <c r="AW47" s="159">
        <v>2016</v>
      </c>
      <c r="AX47" s="159">
        <v>2017</v>
      </c>
      <c r="AY47" s="159">
        <v>2014</v>
      </c>
      <c r="AZ47" s="171">
        <v>2015</v>
      </c>
      <c r="BA47" s="171">
        <v>2015</v>
      </c>
      <c r="BB47" s="159">
        <v>2017</v>
      </c>
      <c r="BC47" s="159">
        <v>2017</v>
      </c>
      <c r="BD47" s="159">
        <v>2015</v>
      </c>
      <c r="BE47" s="159"/>
      <c r="BF47" s="104"/>
    </row>
    <row r="48" spans="1:58" x14ac:dyDescent="0.25">
      <c r="A48" s="128" t="str">
        <f>'Indicator Data'!A50</f>
        <v>Czech Republic</v>
      </c>
      <c r="B48" s="107" t="str">
        <f>'Indicator Data'!B50</f>
        <v>CZE</v>
      </c>
      <c r="C48" s="157">
        <v>2015</v>
      </c>
      <c r="D48" s="157">
        <v>2015</v>
      </c>
      <c r="E48" s="157">
        <v>2015</v>
      </c>
      <c r="F48" s="157">
        <v>2015</v>
      </c>
      <c r="G48" s="157">
        <v>2015</v>
      </c>
      <c r="H48" s="157">
        <v>2015</v>
      </c>
      <c r="I48" s="157">
        <v>2015</v>
      </c>
      <c r="J48" s="157">
        <v>2016</v>
      </c>
      <c r="K48" s="157">
        <v>2016</v>
      </c>
      <c r="L48" s="157">
        <v>2016</v>
      </c>
      <c r="M48" s="159">
        <v>2019</v>
      </c>
      <c r="N48" s="159">
        <v>2019</v>
      </c>
      <c r="O48" s="159">
        <v>2018</v>
      </c>
      <c r="P48" s="159">
        <v>2018</v>
      </c>
      <c r="Q48" s="159">
        <v>2017</v>
      </c>
      <c r="R48" s="159" t="s">
        <v>932</v>
      </c>
      <c r="S48" s="159">
        <v>2019</v>
      </c>
      <c r="T48" s="159">
        <v>2016</v>
      </c>
      <c r="U48" s="159">
        <v>2017</v>
      </c>
      <c r="V48" s="159" t="s">
        <v>932</v>
      </c>
      <c r="W48" s="159">
        <v>2017</v>
      </c>
      <c r="X48" s="159" t="s">
        <v>932</v>
      </c>
      <c r="Y48" s="159">
        <v>2011</v>
      </c>
      <c r="Z48" s="159">
        <v>2017</v>
      </c>
      <c r="AA48" s="159">
        <v>2017</v>
      </c>
      <c r="AB48" s="159">
        <v>2017</v>
      </c>
      <c r="AC48" s="159">
        <v>2016</v>
      </c>
      <c r="AD48" s="159">
        <v>2015</v>
      </c>
      <c r="AE48" s="159" t="s">
        <v>932</v>
      </c>
      <c r="AF48" s="159">
        <v>2017</v>
      </c>
      <c r="AG48" s="158">
        <v>2012</v>
      </c>
      <c r="AH48" s="159">
        <v>2016</v>
      </c>
      <c r="AI48" s="159">
        <v>2017</v>
      </c>
      <c r="AJ48" s="159">
        <v>2018</v>
      </c>
      <c r="AK48" s="161" t="s">
        <v>932</v>
      </c>
      <c r="AL48" s="161" t="s">
        <v>1068</v>
      </c>
      <c r="AM48" s="159" t="s">
        <v>932</v>
      </c>
      <c r="AN48" s="159">
        <v>2016</v>
      </c>
      <c r="AO48" s="159">
        <v>2016</v>
      </c>
      <c r="AP48" s="159">
        <v>2014</v>
      </c>
      <c r="AQ48" s="159">
        <v>2014</v>
      </c>
      <c r="AR48" s="159">
        <v>2015</v>
      </c>
      <c r="AS48" s="159">
        <v>2017</v>
      </c>
      <c r="AT48" s="159">
        <v>2018</v>
      </c>
      <c r="AU48" s="159">
        <v>2016</v>
      </c>
      <c r="AV48" s="159" t="s">
        <v>932</v>
      </c>
      <c r="AW48" s="159">
        <v>2015</v>
      </c>
      <c r="AX48" s="159">
        <v>2017</v>
      </c>
      <c r="AY48" s="159">
        <v>2014</v>
      </c>
      <c r="AZ48" s="171">
        <v>2015</v>
      </c>
      <c r="BA48" s="171">
        <v>2015</v>
      </c>
      <c r="BB48" s="159">
        <v>2018</v>
      </c>
      <c r="BC48" s="159">
        <v>2017</v>
      </c>
      <c r="BD48" s="159">
        <v>2015</v>
      </c>
      <c r="BE48" s="159"/>
      <c r="BF48" s="104"/>
    </row>
    <row r="49" spans="1:58" x14ac:dyDescent="0.25">
      <c r="A49" s="128" t="str">
        <f>'Indicator Data'!A51</f>
        <v>Denmark</v>
      </c>
      <c r="B49" s="107" t="str">
        <f>'Indicator Data'!B51</f>
        <v>DNK</v>
      </c>
      <c r="C49" s="157">
        <v>2015</v>
      </c>
      <c r="D49" s="157">
        <v>2015</v>
      </c>
      <c r="E49" s="157">
        <v>2015</v>
      </c>
      <c r="F49" s="157">
        <v>2015</v>
      </c>
      <c r="G49" s="157">
        <v>2015</v>
      </c>
      <c r="H49" s="157">
        <v>2015</v>
      </c>
      <c r="I49" s="157">
        <v>2015</v>
      </c>
      <c r="J49" s="157">
        <v>2016</v>
      </c>
      <c r="K49" s="157">
        <v>2016</v>
      </c>
      <c r="L49" s="157">
        <v>2016</v>
      </c>
      <c r="M49" s="159">
        <v>2019</v>
      </c>
      <c r="N49" s="159">
        <v>2019</v>
      </c>
      <c r="O49" s="159">
        <v>2018</v>
      </c>
      <c r="P49" s="159">
        <v>2018</v>
      </c>
      <c r="Q49" s="159">
        <v>2017</v>
      </c>
      <c r="R49" s="159" t="s">
        <v>932</v>
      </c>
      <c r="S49" s="159">
        <v>2019</v>
      </c>
      <c r="T49" s="159">
        <v>2016</v>
      </c>
      <c r="U49" s="159">
        <v>2017</v>
      </c>
      <c r="V49" s="159" t="s">
        <v>932</v>
      </c>
      <c r="W49" s="159">
        <v>2017</v>
      </c>
      <c r="X49" s="159" t="s">
        <v>932</v>
      </c>
      <c r="Y49" s="159">
        <v>2010</v>
      </c>
      <c r="Z49" s="159">
        <v>2017</v>
      </c>
      <c r="AA49" s="159">
        <v>2017</v>
      </c>
      <c r="AB49" s="159">
        <v>2017</v>
      </c>
      <c r="AC49" s="159">
        <v>2016</v>
      </c>
      <c r="AD49" s="159">
        <v>2015</v>
      </c>
      <c r="AE49" s="159" t="s">
        <v>932</v>
      </c>
      <c r="AF49" s="159">
        <v>2017</v>
      </c>
      <c r="AG49" s="158">
        <v>2012</v>
      </c>
      <c r="AH49" s="159">
        <v>2016</v>
      </c>
      <c r="AI49" s="159">
        <v>2017</v>
      </c>
      <c r="AJ49" s="159">
        <v>2018</v>
      </c>
      <c r="AK49" s="161" t="s">
        <v>932</v>
      </c>
      <c r="AL49" s="161" t="s">
        <v>1068</v>
      </c>
      <c r="AM49" s="159" t="s">
        <v>932</v>
      </c>
      <c r="AN49" s="159">
        <v>2016</v>
      </c>
      <c r="AO49" s="159">
        <v>2016</v>
      </c>
      <c r="AP49" s="159">
        <v>2014</v>
      </c>
      <c r="AQ49" s="159">
        <v>2014</v>
      </c>
      <c r="AR49" s="159">
        <v>2015</v>
      </c>
      <c r="AS49" s="159">
        <v>2017</v>
      </c>
      <c r="AT49" s="159">
        <v>2018</v>
      </c>
      <c r="AU49" s="159">
        <v>2016</v>
      </c>
      <c r="AV49" s="159" t="s">
        <v>932</v>
      </c>
      <c r="AW49" s="159">
        <v>2016</v>
      </c>
      <c r="AX49" s="159">
        <v>2017</v>
      </c>
      <c r="AY49" s="159">
        <v>2014</v>
      </c>
      <c r="AZ49" s="171">
        <v>2015</v>
      </c>
      <c r="BA49" s="171">
        <v>2015</v>
      </c>
      <c r="BB49" s="159">
        <v>2018</v>
      </c>
      <c r="BC49" s="159">
        <v>2017</v>
      </c>
      <c r="BD49" s="159">
        <v>2015</v>
      </c>
      <c r="BE49" s="159"/>
      <c r="BF49" s="104"/>
    </row>
    <row r="50" spans="1:58" x14ac:dyDescent="0.25">
      <c r="A50" s="128" t="str">
        <f>'Indicator Data'!A52</f>
        <v>Djibouti</v>
      </c>
      <c r="B50" s="107" t="str">
        <f>'Indicator Data'!B52</f>
        <v>DJI</v>
      </c>
      <c r="C50" s="157">
        <v>2015</v>
      </c>
      <c r="D50" s="157">
        <v>2015</v>
      </c>
      <c r="E50" s="157">
        <v>2015</v>
      </c>
      <c r="F50" s="157">
        <v>2015</v>
      </c>
      <c r="G50" s="157">
        <v>2015</v>
      </c>
      <c r="H50" s="157">
        <v>2015</v>
      </c>
      <c r="I50" s="157">
        <v>2015</v>
      </c>
      <c r="J50" s="157">
        <v>2016</v>
      </c>
      <c r="K50" s="157">
        <v>2016</v>
      </c>
      <c r="L50" s="157">
        <v>2016</v>
      </c>
      <c r="M50" s="159">
        <v>2019</v>
      </c>
      <c r="N50" s="159">
        <v>2019</v>
      </c>
      <c r="O50" s="159">
        <v>2018</v>
      </c>
      <c r="P50" s="159">
        <v>2018</v>
      </c>
      <c r="Q50" s="159">
        <v>2017</v>
      </c>
      <c r="R50" s="159" t="s">
        <v>932</v>
      </c>
      <c r="S50" s="159">
        <v>2019</v>
      </c>
      <c r="T50" s="159">
        <v>2016</v>
      </c>
      <c r="U50" s="159">
        <v>2017</v>
      </c>
      <c r="V50" s="159">
        <v>2017</v>
      </c>
      <c r="W50" s="159">
        <v>2017</v>
      </c>
      <c r="X50" s="159">
        <v>2012</v>
      </c>
      <c r="Y50" s="159">
        <v>2010</v>
      </c>
      <c r="Z50" s="159">
        <v>2017</v>
      </c>
      <c r="AA50" s="159">
        <v>2017</v>
      </c>
      <c r="AB50" s="159">
        <v>2017</v>
      </c>
      <c r="AC50" s="159">
        <v>2016</v>
      </c>
      <c r="AD50" s="159">
        <v>2015</v>
      </c>
      <c r="AE50" s="159">
        <v>2012</v>
      </c>
      <c r="AF50" s="159" t="s">
        <v>932</v>
      </c>
      <c r="AG50" s="158">
        <v>2017</v>
      </c>
      <c r="AH50" s="159">
        <v>2016</v>
      </c>
      <c r="AI50" s="159">
        <v>2017</v>
      </c>
      <c r="AJ50" s="159">
        <v>2018</v>
      </c>
      <c r="AK50" s="161" t="s">
        <v>932</v>
      </c>
      <c r="AL50" s="161">
        <v>43251</v>
      </c>
      <c r="AM50" s="159" t="s">
        <v>932</v>
      </c>
      <c r="AN50" s="159">
        <v>2016</v>
      </c>
      <c r="AO50" s="159">
        <v>2016</v>
      </c>
      <c r="AP50" s="159" t="s">
        <v>932</v>
      </c>
      <c r="AQ50" s="159" t="s">
        <v>932</v>
      </c>
      <c r="AR50" s="159">
        <v>2013</v>
      </c>
      <c r="AS50" s="159">
        <v>2017</v>
      </c>
      <c r="AT50" s="159">
        <v>2018</v>
      </c>
      <c r="AU50" s="159">
        <v>2016</v>
      </c>
      <c r="AV50" s="159" t="s">
        <v>932</v>
      </c>
      <c r="AW50" s="159">
        <v>2016</v>
      </c>
      <c r="AX50" s="159">
        <v>2017</v>
      </c>
      <c r="AY50" s="159">
        <v>2014</v>
      </c>
      <c r="AZ50" s="171">
        <v>2015</v>
      </c>
      <c r="BA50" s="171">
        <v>2015</v>
      </c>
      <c r="BB50" s="159">
        <v>2015</v>
      </c>
      <c r="BC50" s="159">
        <v>2017</v>
      </c>
      <c r="BD50" s="159">
        <v>2015</v>
      </c>
      <c r="BE50" s="159"/>
      <c r="BF50" s="104"/>
    </row>
    <row r="51" spans="1:58" x14ac:dyDescent="0.25">
      <c r="A51" s="128" t="str">
        <f>'Indicator Data'!A53</f>
        <v>Dominica</v>
      </c>
      <c r="B51" s="107" t="str">
        <f>'Indicator Data'!B53</f>
        <v>DMA</v>
      </c>
      <c r="C51" s="157">
        <v>2015</v>
      </c>
      <c r="D51" s="157">
        <v>2015</v>
      </c>
      <c r="E51" s="157">
        <v>2015</v>
      </c>
      <c r="F51" s="157">
        <v>2015</v>
      </c>
      <c r="G51" s="157">
        <v>2015</v>
      </c>
      <c r="H51" s="157">
        <v>2015</v>
      </c>
      <c r="I51" s="157">
        <v>2015</v>
      </c>
      <c r="J51" s="157">
        <v>2016</v>
      </c>
      <c r="K51" s="157">
        <v>2016</v>
      </c>
      <c r="L51" s="157">
        <v>2016</v>
      </c>
      <c r="M51" s="159">
        <v>2019</v>
      </c>
      <c r="N51" s="159">
        <v>2019</v>
      </c>
      <c r="O51" s="159">
        <v>2018</v>
      </c>
      <c r="P51" s="159">
        <v>2018</v>
      </c>
      <c r="Q51" s="159">
        <v>2017</v>
      </c>
      <c r="R51" s="159" t="s">
        <v>932</v>
      </c>
      <c r="S51" s="159">
        <v>2019</v>
      </c>
      <c r="T51" s="159">
        <v>2016</v>
      </c>
      <c r="U51" s="159">
        <v>2017</v>
      </c>
      <c r="V51" s="159">
        <v>2017</v>
      </c>
      <c r="W51" s="159">
        <v>2017</v>
      </c>
      <c r="X51" s="159" t="s">
        <v>932</v>
      </c>
      <c r="Y51" s="159">
        <v>2011</v>
      </c>
      <c r="Z51" s="159">
        <v>2017</v>
      </c>
      <c r="AA51" s="159">
        <v>2017</v>
      </c>
      <c r="AB51" s="159" t="s">
        <v>932</v>
      </c>
      <c r="AC51" s="159">
        <v>2016</v>
      </c>
      <c r="AD51" s="159" t="s">
        <v>932</v>
      </c>
      <c r="AE51" s="159" t="s">
        <v>932</v>
      </c>
      <c r="AF51" s="159" t="s">
        <v>932</v>
      </c>
      <c r="AG51" s="158">
        <v>2009</v>
      </c>
      <c r="AH51" s="159">
        <v>2016</v>
      </c>
      <c r="AI51" s="159">
        <v>2017</v>
      </c>
      <c r="AJ51" s="159">
        <v>2018</v>
      </c>
      <c r="AK51" s="161" t="s">
        <v>932</v>
      </c>
      <c r="AL51" s="161" t="s">
        <v>1068</v>
      </c>
      <c r="AM51" s="159" t="s">
        <v>932</v>
      </c>
      <c r="AN51" s="159">
        <v>2016</v>
      </c>
      <c r="AO51" s="159">
        <v>2016</v>
      </c>
      <c r="AP51" s="159" t="s">
        <v>932</v>
      </c>
      <c r="AQ51" s="159" t="s">
        <v>932</v>
      </c>
      <c r="AR51" s="159" t="s">
        <v>932</v>
      </c>
      <c r="AS51" s="159">
        <v>2017</v>
      </c>
      <c r="AT51" s="159">
        <v>2018</v>
      </c>
      <c r="AU51" s="159">
        <v>2016</v>
      </c>
      <c r="AV51" s="159" t="s">
        <v>932</v>
      </c>
      <c r="AW51" s="159">
        <v>2016</v>
      </c>
      <c r="AX51" s="159">
        <v>2016</v>
      </c>
      <c r="AY51" s="159">
        <v>2014</v>
      </c>
      <c r="AZ51" s="171">
        <v>2007</v>
      </c>
      <c r="BA51" s="171">
        <v>2007</v>
      </c>
      <c r="BB51" s="159">
        <v>2018</v>
      </c>
      <c r="BC51" s="159">
        <v>2017</v>
      </c>
      <c r="BD51" s="159">
        <v>2015</v>
      </c>
      <c r="BE51" s="159"/>
      <c r="BF51" s="104"/>
    </row>
    <row r="52" spans="1:58" x14ac:dyDescent="0.25">
      <c r="A52" s="128" t="str">
        <f>'Indicator Data'!A54</f>
        <v>Dominican Republic</v>
      </c>
      <c r="B52" s="107" t="str">
        <f>'Indicator Data'!B54</f>
        <v>DOM</v>
      </c>
      <c r="C52" s="157">
        <v>2015</v>
      </c>
      <c r="D52" s="157">
        <v>2015</v>
      </c>
      <c r="E52" s="157">
        <v>2015</v>
      </c>
      <c r="F52" s="157">
        <v>2015</v>
      </c>
      <c r="G52" s="157">
        <v>2015</v>
      </c>
      <c r="H52" s="157">
        <v>2015</v>
      </c>
      <c r="I52" s="157">
        <v>2015</v>
      </c>
      <c r="J52" s="157">
        <v>2016</v>
      </c>
      <c r="K52" s="157">
        <v>2016</v>
      </c>
      <c r="L52" s="157">
        <v>2016</v>
      </c>
      <c r="M52" s="159">
        <v>2019</v>
      </c>
      <c r="N52" s="159">
        <v>2019</v>
      </c>
      <c r="O52" s="159">
        <v>2018</v>
      </c>
      <c r="P52" s="159">
        <v>2018</v>
      </c>
      <c r="Q52" s="159">
        <v>2017</v>
      </c>
      <c r="R52" s="159">
        <v>2013</v>
      </c>
      <c r="S52" s="159">
        <v>2019</v>
      </c>
      <c r="T52" s="159">
        <v>2016</v>
      </c>
      <c r="U52" s="159">
        <v>2017</v>
      </c>
      <c r="V52" s="159">
        <v>2017</v>
      </c>
      <c r="W52" s="159">
        <v>2017</v>
      </c>
      <c r="X52" s="159">
        <v>2013</v>
      </c>
      <c r="Y52" s="159">
        <v>2012</v>
      </c>
      <c r="Z52" s="159">
        <v>2017</v>
      </c>
      <c r="AA52" s="159">
        <v>2017</v>
      </c>
      <c r="AB52" s="159">
        <v>2017</v>
      </c>
      <c r="AC52" s="159">
        <v>2016</v>
      </c>
      <c r="AD52" s="159">
        <v>2015</v>
      </c>
      <c r="AE52" s="159">
        <v>2012</v>
      </c>
      <c r="AF52" s="159">
        <v>2017</v>
      </c>
      <c r="AG52" s="158">
        <v>2016</v>
      </c>
      <c r="AH52" s="159">
        <v>2016</v>
      </c>
      <c r="AI52" s="159">
        <v>2017</v>
      </c>
      <c r="AJ52" s="159">
        <v>2018</v>
      </c>
      <c r="AK52" s="161" t="s">
        <v>932</v>
      </c>
      <c r="AL52" s="161" t="s">
        <v>1068</v>
      </c>
      <c r="AM52" s="159" t="s">
        <v>932</v>
      </c>
      <c r="AN52" s="159">
        <v>2016</v>
      </c>
      <c r="AO52" s="159">
        <v>2016</v>
      </c>
      <c r="AP52" s="159">
        <v>2014</v>
      </c>
      <c r="AQ52" s="159">
        <v>2014</v>
      </c>
      <c r="AR52" s="159">
        <v>2015</v>
      </c>
      <c r="AS52" s="159">
        <v>2017</v>
      </c>
      <c r="AT52" s="159">
        <v>2018</v>
      </c>
      <c r="AU52" s="159">
        <v>2016</v>
      </c>
      <c r="AV52" s="159">
        <v>2015</v>
      </c>
      <c r="AW52" s="159">
        <v>2016</v>
      </c>
      <c r="AX52" s="159">
        <v>2017</v>
      </c>
      <c r="AY52" s="159">
        <v>2014</v>
      </c>
      <c r="AZ52" s="171">
        <v>2015</v>
      </c>
      <c r="BA52" s="171">
        <v>2015</v>
      </c>
      <c r="BB52" s="159">
        <v>2018</v>
      </c>
      <c r="BC52" s="159">
        <v>2017</v>
      </c>
      <c r="BD52" s="159">
        <v>2015</v>
      </c>
      <c r="BE52" s="159"/>
      <c r="BF52" s="104"/>
    </row>
    <row r="53" spans="1:58" x14ac:dyDescent="0.25">
      <c r="A53" s="128" t="str">
        <f>'Indicator Data'!A55</f>
        <v>Ecuador</v>
      </c>
      <c r="B53" s="107" t="str">
        <f>'Indicator Data'!B55</f>
        <v>ECU</v>
      </c>
      <c r="C53" s="157">
        <v>2015</v>
      </c>
      <c r="D53" s="157">
        <v>2015</v>
      </c>
      <c r="E53" s="157">
        <v>2015</v>
      </c>
      <c r="F53" s="157">
        <v>2015</v>
      </c>
      <c r="G53" s="157">
        <v>2015</v>
      </c>
      <c r="H53" s="157">
        <v>2015</v>
      </c>
      <c r="I53" s="157">
        <v>2015</v>
      </c>
      <c r="J53" s="157">
        <v>2016</v>
      </c>
      <c r="K53" s="157">
        <v>2016</v>
      </c>
      <c r="L53" s="157">
        <v>2016</v>
      </c>
      <c r="M53" s="159">
        <v>2019</v>
      </c>
      <c r="N53" s="159">
        <v>2019</v>
      </c>
      <c r="O53" s="159">
        <v>2018</v>
      </c>
      <c r="P53" s="159">
        <v>2018</v>
      </c>
      <c r="Q53" s="159">
        <v>2017</v>
      </c>
      <c r="R53" s="159">
        <v>2014</v>
      </c>
      <c r="S53" s="159">
        <v>2019</v>
      </c>
      <c r="T53" s="159">
        <v>2016</v>
      </c>
      <c r="U53" s="159">
        <v>2017</v>
      </c>
      <c r="V53" s="159">
        <v>2017</v>
      </c>
      <c r="W53" s="159">
        <v>2017</v>
      </c>
      <c r="X53" s="159">
        <v>2012</v>
      </c>
      <c r="Y53" s="159">
        <v>2011</v>
      </c>
      <c r="Z53" s="159">
        <v>2017</v>
      </c>
      <c r="AA53" s="159">
        <v>2017</v>
      </c>
      <c r="AB53" s="159">
        <v>2017</v>
      </c>
      <c r="AC53" s="159">
        <v>2016</v>
      </c>
      <c r="AD53" s="159">
        <v>2015</v>
      </c>
      <c r="AE53" s="159">
        <v>2012</v>
      </c>
      <c r="AF53" s="159">
        <v>2017</v>
      </c>
      <c r="AG53" s="158">
        <v>2017</v>
      </c>
      <c r="AH53" s="159">
        <v>2016</v>
      </c>
      <c r="AI53" s="159">
        <v>2017</v>
      </c>
      <c r="AJ53" s="159">
        <v>2018</v>
      </c>
      <c r="AK53" s="161" t="s">
        <v>932</v>
      </c>
      <c r="AL53" s="161" t="s">
        <v>1068</v>
      </c>
      <c r="AM53" s="159" t="s">
        <v>932</v>
      </c>
      <c r="AN53" s="159">
        <v>2016</v>
      </c>
      <c r="AO53" s="159">
        <v>2016</v>
      </c>
      <c r="AP53" s="159">
        <v>2014</v>
      </c>
      <c r="AQ53" s="159">
        <v>2014</v>
      </c>
      <c r="AR53" s="159">
        <v>2015</v>
      </c>
      <c r="AS53" s="159">
        <v>2017</v>
      </c>
      <c r="AT53" s="159">
        <v>2018</v>
      </c>
      <c r="AU53" s="159">
        <v>2016</v>
      </c>
      <c r="AV53" s="159">
        <v>2016</v>
      </c>
      <c r="AW53" s="159">
        <v>2016</v>
      </c>
      <c r="AX53" s="159">
        <v>2017</v>
      </c>
      <c r="AY53" s="159">
        <v>2014</v>
      </c>
      <c r="AZ53" s="171">
        <v>2015</v>
      </c>
      <c r="BA53" s="171">
        <v>2015</v>
      </c>
      <c r="BB53" s="159">
        <v>2018</v>
      </c>
      <c r="BC53" s="159">
        <v>2017</v>
      </c>
      <c r="BD53" s="159">
        <v>2015</v>
      </c>
      <c r="BE53" s="159"/>
      <c r="BF53" s="104"/>
    </row>
    <row r="54" spans="1:58" x14ac:dyDescent="0.25">
      <c r="A54" s="128" t="str">
        <f>'Indicator Data'!A56</f>
        <v>Egypt</v>
      </c>
      <c r="B54" s="107" t="str">
        <f>'Indicator Data'!B56</f>
        <v>EGY</v>
      </c>
      <c r="C54" s="157">
        <v>2015</v>
      </c>
      <c r="D54" s="157">
        <v>2015</v>
      </c>
      <c r="E54" s="157">
        <v>2015</v>
      </c>
      <c r="F54" s="157">
        <v>2015</v>
      </c>
      <c r="G54" s="157">
        <v>2015</v>
      </c>
      <c r="H54" s="157">
        <v>2015</v>
      </c>
      <c r="I54" s="157">
        <v>2015</v>
      </c>
      <c r="J54" s="157">
        <v>2016</v>
      </c>
      <c r="K54" s="157">
        <v>2016</v>
      </c>
      <c r="L54" s="157">
        <v>2016</v>
      </c>
      <c r="M54" s="159">
        <v>2019</v>
      </c>
      <c r="N54" s="159">
        <v>2019</v>
      </c>
      <c r="O54" s="159">
        <v>2018</v>
      </c>
      <c r="P54" s="159">
        <v>2018</v>
      </c>
      <c r="Q54" s="159">
        <v>2017</v>
      </c>
      <c r="R54" s="159">
        <v>2014</v>
      </c>
      <c r="S54" s="159">
        <v>2019</v>
      </c>
      <c r="T54" s="159">
        <v>2016</v>
      </c>
      <c r="U54" s="159">
        <v>2017</v>
      </c>
      <c r="V54" s="159">
        <v>2017</v>
      </c>
      <c r="W54" s="159">
        <v>2017</v>
      </c>
      <c r="X54" s="159">
        <v>2014</v>
      </c>
      <c r="Y54" s="159">
        <v>2010</v>
      </c>
      <c r="Z54" s="159">
        <v>2017</v>
      </c>
      <c r="AA54" s="159">
        <v>2017</v>
      </c>
      <c r="AB54" s="159">
        <v>2017</v>
      </c>
      <c r="AC54" s="159">
        <v>2016</v>
      </c>
      <c r="AD54" s="159">
        <v>2015</v>
      </c>
      <c r="AE54" s="159">
        <v>2012</v>
      </c>
      <c r="AF54" s="159">
        <v>2017</v>
      </c>
      <c r="AG54" s="158">
        <v>2008</v>
      </c>
      <c r="AH54" s="159">
        <v>2016</v>
      </c>
      <c r="AI54" s="159">
        <v>2017</v>
      </c>
      <c r="AJ54" s="159">
        <v>2018</v>
      </c>
      <c r="AK54" s="161" t="s">
        <v>1067</v>
      </c>
      <c r="AL54" s="161">
        <v>43517</v>
      </c>
      <c r="AM54" s="159" t="s">
        <v>932</v>
      </c>
      <c r="AN54" s="159">
        <v>2016</v>
      </c>
      <c r="AO54" s="159">
        <v>2016</v>
      </c>
      <c r="AP54" s="159">
        <v>2014</v>
      </c>
      <c r="AQ54" s="159">
        <v>2014</v>
      </c>
      <c r="AR54" s="159">
        <v>2015</v>
      </c>
      <c r="AS54" s="159">
        <v>2017</v>
      </c>
      <c r="AT54" s="159">
        <v>2018</v>
      </c>
      <c r="AU54" s="159">
        <v>2016</v>
      </c>
      <c r="AV54" s="159">
        <v>2017</v>
      </c>
      <c r="AW54" s="159">
        <v>2016</v>
      </c>
      <c r="AX54" s="159">
        <v>2017</v>
      </c>
      <c r="AY54" s="159">
        <v>2014</v>
      </c>
      <c r="AZ54" s="171">
        <v>2015</v>
      </c>
      <c r="BA54" s="171">
        <v>2015</v>
      </c>
      <c r="BB54" s="159">
        <v>2018</v>
      </c>
      <c r="BC54" s="159">
        <v>2017</v>
      </c>
      <c r="BD54" s="159">
        <v>2015</v>
      </c>
      <c r="BE54" s="159"/>
      <c r="BF54" s="104"/>
    </row>
    <row r="55" spans="1:58" x14ac:dyDescent="0.25">
      <c r="A55" s="128" t="str">
        <f>'Indicator Data'!A57</f>
        <v>El Salvador</v>
      </c>
      <c r="B55" s="107" t="str">
        <f>'Indicator Data'!B57</f>
        <v>SLV</v>
      </c>
      <c r="C55" s="157">
        <v>2015</v>
      </c>
      <c r="D55" s="157">
        <v>2015</v>
      </c>
      <c r="E55" s="157">
        <v>2015</v>
      </c>
      <c r="F55" s="157">
        <v>2015</v>
      </c>
      <c r="G55" s="157">
        <v>2015</v>
      </c>
      <c r="H55" s="157">
        <v>2015</v>
      </c>
      <c r="I55" s="157">
        <v>2015</v>
      </c>
      <c r="J55" s="157">
        <v>2016</v>
      </c>
      <c r="K55" s="157">
        <v>2016</v>
      </c>
      <c r="L55" s="157">
        <v>2016</v>
      </c>
      <c r="M55" s="159">
        <v>2019</v>
      </c>
      <c r="N55" s="159">
        <v>2019</v>
      </c>
      <c r="O55" s="159">
        <v>2018</v>
      </c>
      <c r="P55" s="159">
        <v>2018</v>
      </c>
      <c r="Q55" s="159">
        <v>2017</v>
      </c>
      <c r="R55" s="159" t="s">
        <v>932</v>
      </c>
      <c r="S55" s="159">
        <v>2019</v>
      </c>
      <c r="T55" s="159">
        <v>2016</v>
      </c>
      <c r="U55" s="159">
        <v>2017</v>
      </c>
      <c r="V55" s="159">
        <v>2017</v>
      </c>
      <c r="W55" s="159">
        <v>2017</v>
      </c>
      <c r="X55" s="159">
        <v>2008</v>
      </c>
      <c r="Y55" s="159">
        <v>2010</v>
      </c>
      <c r="Z55" s="159">
        <v>2017</v>
      </c>
      <c r="AA55" s="159">
        <v>2017</v>
      </c>
      <c r="AB55" s="159">
        <v>2017</v>
      </c>
      <c r="AC55" s="159">
        <v>2016</v>
      </c>
      <c r="AD55" s="159">
        <v>2015</v>
      </c>
      <c r="AE55" s="159">
        <v>2012</v>
      </c>
      <c r="AF55" s="159">
        <v>2017</v>
      </c>
      <c r="AG55" s="158">
        <v>2017</v>
      </c>
      <c r="AH55" s="159">
        <v>2016</v>
      </c>
      <c r="AI55" s="159">
        <v>2017</v>
      </c>
      <c r="AJ55" s="159">
        <v>2018</v>
      </c>
      <c r="AK55" s="161" t="s">
        <v>932</v>
      </c>
      <c r="AL55" s="161" t="s">
        <v>1068</v>
      </c>
      <c r="AM55" s="159" t="s">
        <v>932</v>
      </c>
      <c r="AN55" s="159">
        <v>2016</v>
      </c>
      <c r="AO55" s="159">
        <v>2016</v>
      </c>
      <c r="AP55" s="159">
        <v>2014</v>
      </c>
      <c r="AQ55" s="159">
        <v>2014</v>
      </c>
      <c r="AR55" s="159">
        <v>2013</v>
      </c>
      <c r="AS55" s="159">
        <v>2017</v>
      </c>
      <c r="AT55" s="159">
        <v>2018</v>
      </c>
      <c r="AU55" s="159">
        <v>2016</v>
      </c>
      <c r="AV55" s="159">
        <v>2015</v>
      </c>
      <c r="AW55" s="159">
        <v>2016</v>
      </c>
      <c r="AX55" s="159">
        <v>2017</v>
      </c>
      <c r="AY55" s="159">
        <v>2014</v>
      </c>
      <c r="AZ55" s="171">
        <v>2015</v>
      </c>
      <c r="BA55" s="171">
        <v>2015</v>
      </c>
      <c r="BB55" s="159">
        <v>2018</v>
      </c>
      <c r="BC55" s="159">
        <v>2017</v>
      </c>
      <c r="BD55" s="159">
        <v>2015</v>
      </c>
      <c r="BE55" s="159"/>
      <c r="BF55" s="104"/>
    </row>
    <row r="56" spans="1:58" x14ac:dyDescent="0.25">
      <c r="A56" s="128" t="str">
        <f>'Indicator Data'!A58</f>
        <v>Equatorial Guinea</v>
      </c>
      <c r="B56" s="107" t="str">
        <f>'Indicator Data'!B58</f>
        <v>GNQ</v>
      </c>
      <c r="C56" s="157">
        <v>2015</v>
      </c>
      <c r="D56" s="157">
        <v>2015</v>
      </c>
      <c r="E56" s="157">
        <v>2015</v>
      </c>
      <c r="F56" s="157">
        <v>2015</v>
      </c>
      <c r="G56" s="157">
        <v>2015</v>
      </c>
      <c r="H56" s="157">
        <v>2015</v>
      </c>
      <c r="I56" s="157">
        <v>2015</v>
      </c>
      <c r="J56" s="157">
        <v>2016</v>
      </c>
      <c r="K56" s="157">
        <v>2016</v>
      </c>
      <c r="L56" s="157">
        <v>2016</v>
      </c>
      <c r="M56" s="159">
        <v>2019</v>
      </c>
      <c r="N56" s="159">
        <v>2019</v>
      </c>
      <c r="O56" s="159">
        <v>2018</v>
      </c>
      <c r="P56" s="159">
        <v>2018</v>
      </c>
      <c r="Q56" s="159">
        <v>2017</v>
      </c>
      <c r="R56" s="159" t="s">
        <v>932</v>
      </c>
      <c r="S56" s="159">
        <v>2019</v>
      </c>
      <c r="T56" s="159">
        <v>2016</v>
      </c>
      <c r="U56" s="159">
        <v>2017</v>
      </c>
      <c r="V56" s="159">
        <v>2017</v>
      </c>
      <c r="W56" s="159">
        <v>2017</v>
      </c>
      <c r="X56" s="159">
        <v>2010</v>
      </c>
      <c r="Y56" s="159" t="s">
        <v>932</v>
      </c>
      <c r="Z56" s="159">
        <v>2017</v>
      </c>
      <c r="AA56" s="159">
        <v>2017</v>
      </c>
      <c r="AB56" s="159">
        <v>2017</v>
      </c>
      <c r="AC56" s="159">
        <v>2016</v>
      </c>
      <c r="AD56" s="159">
        <v>2015</v>
      </c>
      <c r="AE56" s="159">
        <v>2012</v>
      </c>
      <c r="AF56" s="159" t="s">
        <v>932</v>
      </c>
      <c r="AG56" s="158" t="s">
        <v>932</v>
      </c>
      <c r="AH56" s="159">
        <v>2016</v>
      </c>
      <c r="AI56" s="159">
        <v>2017</v>
      </c>
      <c r="AJ56" s="159">
        <v>2018</v>
      </c>
      <c r="AK56" s="161" t="s">
        <v>932</v>
      </c>
      <c r="AL56" s="161" t="s">
        <v>1068</v>
      </c>
      <c r="AM56" s="159" t="s">
        <v>932</v>
      </c>
      <c r="AN56" s="159">
        <v>2016</v>
      </c>
      <c r="AO56" s="159">
        <v>2016</v>
      </c>
      <c r="AP56" s="159" t="s">
        <v>932</v>
      </c>
      <c r="AQ56" s="159" t="s">
        <v>932</v>
      </c>
      <c r="AR56" s="159" t="s">
        <v>932</v>
      </c>
      <c r="AS56" s="159">
        <v>2017</v>
      </c>
      <c r="AT56" s="159">
        <v>2018</v>
      </c>
      <c r="AU56" s="159">
        <v>2016</v>
      </c>
      <c r="AV56" s="159">
        <v>2015</v>
      </c>
      <c r="AW56" s="159">
        <v>2016</v>
      </c>
      <c r="AX56" s="159">
        <v>2016</v>
      </c>
      <c r="AY56" s="159">
        <v>2014</v>
      </c>
      <c r="AZ56" s="171">
        <v>2015</v>
      </c>
      <c r="BA56" s="171">
        <v>2015</v>
      </c>
      <c r="BB56" s="159">
        <v>2018</v>
      </c>
      <c r="BC56" s="159">
        <v>2017</v>
      </c>
      <c r="BD56" s="159">
        <v>2015</v>
      </c>
      <c r="BE56" s="159"/>
      <c r="BF56" s="104"/>
    </row>
    <row r="57" spans="1:58" x14ac:dyDescent="0.25">
      <c r="A57" s="128" t="str">
        <f>'Indicator Data'!A59</f>
        <v>Eritrea</v>
      </c>
      <c r="B57" s="107" t="str">
        <f>'Indicator Data'!B59</f>
        <v>ERI</v>
      </c>
      <c r="C57" s="157">
        <v>2015</v>
      </c>
      <c r="D57" s="157">
        <v>2015</v>
      </c>
      <c r="E57" s="157">
        <v>2015</v>
      </c>
      <c r="F57" s="157">
        <v>2015</v>
      </c>
      <c r="G57" s="157">
        <v>2015</v>
      </c>
      <c r="H57" s="157">
        <v>2015</v>
      </c>
      <c r="I57" s="157">
        <v>2015</v>
      </c>
      <c r="J57" s="157">
        <v>2016</v>
      </c>
      <c r="K57" s="157">
        <v>2016</v>
      </c>
      <c r="L57" s="157">
        <v>2016</v>
      </c>
      <c r="M57" s="159">
        <v>2019</v>
      </c>
      <c r="N57" s="159">
        <v>2019</v>
      </c>
      <c r="O57" s="159">
        <v>2018</v>
      </c>
      <c r="P57" s="159">
        <v>2018</v>
      </c>
      <c r="Q57" s="159">
        <v>2017</v>
      </c>
      <c r="R57" s="159" t="s">
        <v>932</v>
      </c>
      <c r="S57" s="159">
        <v>2019</v>
      </c>
      <c r="T57" s="159">
        <v>2016</v>
      </c>
      <c r="U57" s="159">
        <v>2017</v>
      </c>
      <c r="V57" s="159" t="s">
        <v>932</v>
      </c>
      <c r="W57" s="159">
        <v>2017</v>
      </c>
      <c r="X57" s="159">
        <v>2010</v>
      </c>
      <c r="Y57" s="159" t="s">
        <v>932</v>
      </c>
      <c r="Z57" s="159">
        <v>2017</v>
      </c>
      <c r="AA57" s="159">
        <v>2017</v>
      </c>
      <c r="AB57" s="159">
        <v>2017</v>
      </c>
      <c r="AC57" s="159">
        <v>2016</v>
      </c>
      <c r="AD57" s="159">
        <v>2015</v>
      </c>
      <c r="AE57" s="159">
        <v>2012</v>
      </c>
      <c r="AF57" s="159" t="s">
        <v>932</v>
      </c>
      <c r="AG57" s="158" t="s">
        <v>932</v>
      </c>
      <c r="AH57" s="159">
        <v>2016</v>
      </c>
      <c r="AI57" s="159">
        <v>2017</v>
      </c>
      <c r="AJ57" s="159">
        <v>2018</v>
      </c>
      <c r="AK57" s="161" t="s">
        <v>932</v>
      </c>
      <c r="AL57" s="161" t="s">
        <v>1068</v>
      </c>
      <c r="AM57" s="188">
        <v>43281</v>
      </c>
      <c r="AN57" s="159">
        <v>2016</v>
      </c>
      <c r="AO57" s="159">
        <v>2016</v>
      </c>
      <c r="AP57" s="159" t="s">
        <v>932</v>
      </c>
      <c r="AQ57" s="159" t="s">
        <v>932</v>
      </c>
      <c r="AR57" s="159" t="s">
        <v>932</v>
      </c>
      <c r="AS57" s="159">
        <v>2017</v>
      </c>
      <c r="AT57" s="159">
        <v>2018</v>
      </c>
      <c r="AU57" s="159">
        <v>2016</v>
      </c>
      <c r="AV57" s="159">
        <v>2015</v>
      </c>
      <c r="AW57" s="159">
        <v>2016</v>
      </c>
      <c r="AX57" s="159">
        <v>2016</v>
      </c>
      <c r="AY57" s="159">
        <v>2014</v>
      </c>
      <c r="AZ57" s="171">
        <v>2015</v>
      </c>
      <c r="BA57" s="171">
        <v>2015</v>
      </c>
      <c r="BB57" s="159">
        <v>2011</v>
      </c>
      <c r="BC57" s="159">
        <v>2017</v>
      </c>
      <c r="BD57" s="159">
        <v>2015</v>
      </c>
      <c r="BE57" s="159"/>
      <c r="BF57" s="104"/>
    </row>
    <row r="58" spans="1:58" x14ac:dyDescent="0.25">
      <c r="A58" s="128" t="str">
        <f>'Indicator Data'!A60</f>
        <v>Estonia</v>
      </c>
      <c r="B58" s="107" t="str">
        <f>'Indicator Data'!B60</f>
        <v>EST</v>
      </c>
      <c r="C58" s="157">
        <v>2015</v>
      </c>
      <c r="D58" s="157">
        <v>2015</v>
      </c>
      <c r="E58" s="157">
        <v>2015</v>
      </c>
      <c r="F58" s="157">
        <v>2015</v>
      </c>
      <c r="G58" s="157">
        <v>2015</v>
      </c>
      <c r="H58" s="157">
        <v>2015</v>
      </c>
      <c r="I58" s="157">
        <v>2015</v>
      </c>
      <c r="J58" s="157">
        <v>2016</v>
      </c>
      <c r="K58" s="157">
        <v>2016</v>
      </c>
      <c r="L58" s="157">
        <v>2016</v>
      </c>
      <c r="M58" s="159">
        <v>2019</v>
      </c>
      <c r="N58" s="159">
        <v>2019</v>
      </c>
      <c r="O58" s="159">
        <v>2018</v>
      </c>
      <c r="P58" s="159">
        <v>2018</v>
      </c>
      <c r="Q58" s="159">
        <v>2017</v>
      </c>
      <c r="R58" s="159" t="s">
        <v>932</v>
      </c>
      <c r="S58" s="159">
        <v>2019</v>
      </c>
      <c r="T58" s="159">
        <v>2016</v>
      </c>
      <c r="U58" s="159">
        <v>2017</v>
      </c>
      <c r="V58" s="159" t="s">
        <v>932</v>
      </c>
      <c r="W58" s="159">
        <v>2017</v>
      </c>
      <c r="X58" s="159" t="s">
        <v>932</v>
      </c>
      <c r="Y58" s="159">
        <v>2012</v>
      </c>
      <c r="Z58" s="159">
        <v>2017</v>
      </c>
      <c r="AA58" s="159">
        <v>2017</v>
      </c>
      <c r="AB58" s="159">
        <v>2017</v>
      </c>
      <c r="AC58" s="159">
        <v>2016</v>
      </c>
      <c r="AD58" s="159">
        <v>2015</v>
      </c>
      <c r="AE58" s="159" t="s">
        <v>932</v>
      </c>
      <c r="AF58" s="159">
        <v>2017</v>
      </c>
      <c r="AG58" s="158">
        <v>2012</v>
      </c>
      <c r="AH58" s="159">
        <v>2016</v>
      </c>
      <c r="AI58" s="159">
        <v>2017</v>
      </c>
      <c r="AJ58" s="159">
        <v>2018</v>
      </c>
      <c r="AK58" s="161" t="s">
        <v>932</v>
      </c>
      <c r="AL58" s="161" t="s">
        <v>1068</v>
      </c>
      <c r="AM58" s="159" t="s">
        <v>932</v>
      </c>
      <c r="AN58" s="159">
        <v>2016</v>
      </c>
      <c r="AO58" s="159">
        <v>2016</v>
      </c>
      <c r="AP58" s="159">
        <v>2014</v>
      </c>
      <c r="AQ58" s="159">
        <v>2014</v>
      </c>
      <c r="AR58" s="159" t="s">
        <v>932</v>
      </c>
      <c r="AS58" s="159">
        <v>2017</v>
      </c>
      <c r="AT58" s="159">
        <v>2018</v>
      </c>
      <c r="AU58" s="159">
        <v>2016</v>
      </c>
      <c r="AV58" s="159">
        <v>2015</v>
      </c>
      <c r="AW58" s="159">
        <v>2016</v>
      </c>
      <c r="AX58" s="159">
        <v>2017</v>
      </c>
      <c r="AY58" s="159">
        <v>2014</v>
      </c>
      <c r="AZ58" s="171">
        <v>2015</v>
      </c>
      <c r="BA58" s="171">
        <v>2015</v>
      </c>
      <c r="BB58" s="159">
        <v>2018</v>
      </c>
      <c r="BC58" s="159">
        <v>2017</v>
      </c>
      <c r="BD58" s="159">
        <v>2015</v>
      </c>
      <c r="BE58" s="159"/>
      <c r="BF58" s="104"/>
    </row>
    <row r="59" spans="1:58" x14ac:dyDescent="0.25">
      <c r="A59" s="128" t="str">
        <f>'Indicator Data'!A61</f>
        <v>Eswatini</v>
      </c>
      <c r="B59" s="107" t="str">
        <f>'Indicator Data'!B61</f>
        <v>SWZ</v>
      </c>
      <c r="C59" s="157">
        <v>2015</v>
      </c>
      <c r="D59" s="157">
        <v>2015</v>
      </c>
      <c r="E59" s="157">
        <v>2015</v>
      </c>
      <c r="F59" s="157">
        <v>2015</v>
      </c>
      <c r="G59" s="157">
        <v>2015</v>
      </c>
      <c r="H59" s="157">
        <v>2015</v>
      </c>
      <c r="I59" s="157">
        <v>2015</v>
      </c>
      <c r="J59" s="157">
        <v>2016</v>
      </c>
      <c r="K59" s="157">
        <v>2016</v>
      </c>
      <c r="L59" s="157">
        <v>2016</v>
      </c>
      <c r="M59" s="159">
        <v>2019</v>
      </c>
      <c r="N59" s="159">
        <v>2019</v>
      </c>
      <c r="O59" s="159">
        <v>2018</v>
      </c>
      <c r="P59" s="159">
        <v>2018</v>
      </c>
      <c r="Q59" s="159">
        <v>2017</v>
      </c>
      <c r="R59" s="159">
        <v>2010</v>
      </c>
      <c r="S59" s="159">
        <v>2019</v>
      </c>
      <c r="T59" s="159">
        <v>2016</v>
      </c>
      <c r="U59" s="159">
        <v>2017</v>
      </c>
      <c r="V59" s="159" t="s">
        <v>932</v>
      </c>
      <c r="W59" s="159">
        <v>2017</v>
      </c>
      <c r="X59" s="159">
        <v>2010</v>
      </c>
      <c r="Y59" s="159">
        <v>2009</v>
      </c>
      <c r="Z59" s="159">
        <v>2016</v>
      </c>
      <c r="AA59" s="159">
        <v>2016</v>
      </c>
      <c r="AB59" s="159">
        <v>2016</v>
      </c>
      <c r="AC59" s="159">
        <v>2016</v>
      </c>
      <c r="AD59" s="159">
        <v>2015</v>
      </c>
      <c r="AE59" s="159">
        <v>2012</v>
      </c>
      <c r="AF59" s="159">
        <v>2017</v>
      </c>
      <c r="AG59" s="158">
        <v>2009</v>
      </c>
      <c r="AH59" s="159">
        <v>2016</v>
      </c>
      <c r="AI59" s="159">
        <v>2017</v>
      </c>
      <c r="AJ59" s="159">
        <v>2018</v>
      </c>
      <c r="AK59" s="161" t="s">
        <v>932</v>
      </c>
      <c r="AL59" s="161" t="s">
        <v>1068</v>
      </c>
      <c r="AM59" s="159" t="s">
        <v>932</v>
      </c>
      <c r="AN59" s="159">
        <v>2016</v>
      </c>
      <c r="AO59" s="159">
        <v>2016</v>
      </c>
      <c r="AP59" s="159" t="s">
        <v>932</v>
      </c>
      <c r="AQ59" s="159" t="s">
        <v>932</v>
      </c>
      <c r="AR59" s="159">
        <v>2015</v>
      </c>
      <c r="AS59" s="159">
        <v>2016</v>
      </c>
      <c r="AT59" s="159">
        <v>2018</v>
      </c>
      <c r="AU59" s="159">
        <v>2016</v>
      </c>
      <c r="AV59" s="159">
        <v>2015</v>
      </c>
      <c r="AW59" s="159">
        <v>2016</v>
      </c>
      <c r="AX59" s="159">
        <v>2016</v>
      </c>
      <c r="AY59" s="159">
        <v>2014</v>
      </c>
      <c r="AZ59" s="171">
        <v>2015</v>
      </c>
      <c r="BA59" s="171">
        <v>2015</v>
      </c>
      <c r="BB59" s="159">
        <v>2017</v>
      </c>
      <c r="BC59" s="159">
        <v>2017</v>
      </c>
      <c r="BD59" s="159">
        <v>2015</v>
      </c>
      <c r="BE59" s="159"/>
      <c r="BF59" s="104"/>
    </row>
    <row r="60" spans="1:58" x14ac:dyDescent="0.25">
      <c r="A60" s="128" t="str">
        <f>'Indicator Data'!A62</f>
        <v>Ethiopia</v>
      </c>
      <c r="B60" s="107" t="str">
        <f>'Indicator Data'!B62</f>
        <v>ETH</v>
      </c>
      <c r="C60" s="157">
        <v>2015</v>
      </c>
      <c r="D60" s="157">
        <v>2015</v>
      </c>
      <c r="E60" s="157">
        <v>2015</v>
      </c>
      <c r="F60" s="157">
        <v>2015</v>
      </c>
      <c r="G60" s="157">
        <v>2015</v>
      </c>
      <c r="H60" s="157">
        <v>2015</v>
      </c>
      <c r="I60" s="157">
        <v>2015</v>
      </c>
      <c r="J60" s="157">
        <v>2016</v>
      </c>
      <c r="K60" s="157">
        <v>2016</v>
      </c>
      <c r="L60" s="157">
        <v>2016</v>
      </c>
      <c r="M60" s="159">
        <v>2019</v>
      </c>
      <c r="N60" s="159">
        <v>2019</v>
      </c>
      <c r="O60" s="159">
        <v>2018</v>
      </c>
      <c r="P60" s="159">
        <v>2018</v>
      </c>
      <c r="Q60" s="159">
        <v>2017</v>
      </c>
      <c r="R60" s="159">
        <v>2016</v>
      </c>
      <c r="S60" s="159">
        <v>2019</v>
      </c>
      <c r="T60" s="159">
        <v>2016</v>
      </c>
      <c r="U60" s="159">
        <v>2017</v>
      </c>
      <c r="V60" s="159">
        <v>2017</v>
      </c>
      <c r="W60" s="159">
        <v>2017</v>
      </c>
      <c r="X60" s="159">
        <v>2016</v>
      </c>
      <c r="Y60" s="159">
        <v>2010</v>
      </c>
      <c r="Z60" s="159">
        <v>2017</v>
      </c>
      <c r="AA60" s="159">
        <v>2017</v>
      </c>
      <c r="AB60" s="159">
        <v>2017</v>
      </c>
      <c r="AC60" s="159">
        <v>2016</v>
      </c>
      <c r="AD60" s="159">
        <v>2015</v>
      </c>
      <c r="AE60" s="159">
        <v>2012</v>
      </c>
      <c r="AF60" s="159">
        <v>2017</v>
      </c>
      <c r="AG60" s="158">
        <v>2010</v>
      </c>
      <c r="AH60" s="159">
        <v>2016</v>
      </c>
      <c r="AI60" s="159">
        <v>2017</v>
      </c>
      <c r="AJ60" s="159">
        <v>2018</v>
      </c>
      <c r="AK60" s="161">
        <v>43465</v>
      </c>
      <c r="AL60" s="161">
        <v>43343</v>
      </c>
      <c r="AM60" s="159" t="s">
        <v>932</v>
      </c>
      <c r="AN60" s="159">
        <v>2016</v>
      </c>
      <c r="AO60" s="159">
        <v>2016</v>
      </c>
      <c r="AP60" s="159">
        <v>2014</v>
      </c>
      <c r="AQ60" s="159">
        <v>2014</v>
      </c>
      <c r="AR60" s="159">
        <v>2015</v>
      </c>
      <c r="AS60" s="159">
        <v>2017</v>
      </c>
      <c r="AT60" s="159">
        <v>2018</v>
      </c>
      <c r="AU60" s="159">
        <v>2016</v>
      </c>
      <c r="AV60" s="159">
        <v>2015</v>
      </c>
      <c r="AW60" s="159">
        <v>2016</v>
      </c>
      <c r="AX60" s="159">
        <v>2017</v>
      </c>
      <c r="AY60" s="159">
        <v>2014</v>
      </c>
      <c r="AZ60" s="171">
        <v>2015</v>
      </c>
      <c r="BA60" s="171">
        <v>2015</v>
      </c>
      <c r="BB60" s="159">
        <v>2018</v>
      </c>
      <c r="BC60" s="159">
        <v>2017</v>
      </c>
      <c r="BD60" s="159">
        <v>2015</v>
      </c>
      <c r="BE60" s="159"/>
      <c r="BF60" s="104"/>
    </row>
    <row r="61" spans="1:58" x14ac:dyDescent="0.25">
      <c r="A61" s="128" t="str">
        <f>'Indicator Data'!A63</f>
        <v>Fiji</v>
      </c>
      <c r="B61" s="107" t="str">
        <f>'Indicator Data'!B63</f>
        <v>FJI</v>
      </c>
      <c r="C61" s="157">
        <v>2015</v>
      </c>
      <c r="D61" s="157">
        <v>2015</v>
      </c>
      <c r="E61" s="157">
        <v>2015</v>
      </c>
      <c r="F61" s="157">
        <v>2015</v>
      </c>
      <c r="G61" s="157">
        <v>2015</v>
      </c>
      <c r="H61" s="157">
        <v>2015</v>
      </c>
      <c r="I61" s="157">
        <v>2015</v>
      </c>
      <c r="J61" s="157">
        <v>2016</v>
      </c>
      <c r="K61" s="157">
        <v>2016</v>
      </c>
      <c r="L61" s="157">
        <v>2016</v>
      </c>
      <c r="M61" s="159">
        <v>2019</v>
      </c>
      <c r="N61" s="159">
        <v>2019</v>
      </c>
      <c r="O61" s="159">
        <v>2018</v>
      </c>
      <c r="P61" s="159">
        <v>2018</v>
      </c>
      <c r="Q61" s="159">
        <v>2017</v>
      </c>
      <c r="R61" s="159" t="s">
        <v>932</v>
      </c>
      <c r="S61" s="159">
        <v>2019</v>
      </c>
      <c r="T61" s="159">
        <v>2016</v>
      </c>
      <c r="U61" s="159">
        <v>2017</v>
      </c>
      <c r="V61" s="159">
        <v>2017</v>
      </c>
      <c r="W61" s="159">
        <v>2017</v>
      </c>
      <c r="X61" s="159" t="s">
        <v>932</v>
      </c>
      <c r="Y61" s="159">
        <v>2010</v>
      </c>
      <c r="Z61" s="159">
        <v>2017</v>
      </c>
      <c r="AA61" s="159">
        <v>2017</v>
      </c>
      <c r="AB61" s="159">
        <v>2016</v>
      </c>
      <c r="AC61" s="159">
        <v>2016</v>
      </c>
      <c r="AD61" s="159">
        <v>2015</v>
      </c>
      <c r="AE61" s="159" t="s">
        <v>932</v>
      </c>
      <c r="AF61" s="159">
        <v>2017</v>
      </c>
      <c r="AG61" s="158">
        <v>2008</v>
      </c>
      <c r="AH61" s="159">
        <v>2016</v>
      </c>
      <c r="AI61" s="159">
        <v>2017</v>
      </c>
      <c r="AJ61" s="159">
        <v>2018</v>
      </c>
      <c r="AK61" s="161" t="s">
        <v>932</v>
      </c>
      <c r="AL61" s="161" t="s">
        <v>1068</v>
      </c>
      <c r="AM61" s="159" t="s">
        <v>932</v>
      </c>
      <c r="AN61" s="159">
        <v>2016</v>
      </c>
      <c r="AO61" s="159">
        <v>2016</v>
      </c>
      <c r="AP61" s="159">
        <v>2014</v>
      </c>
      <c r="AQ61" s="159">
        <v>2014</v>
      </c>
      <c r="AR61" s="159">
        <v>2015</v>
      </c>
      <c r="AS61" s="159">
        <v>2017</v>
      </c>
      <c r="AT61" s="159" t="s">
        <v>932</v>
      </c>
      <c r="AU61" s="159">
        <v>2016</v>
      </c>
      <c r="AV61" s="159" t="s">
        <v>932</v>
      </c>
      <c r="AW61" s="159">
        <v>2016</v>
      </c>
      <c r="AX61" s="159">
        <v>2017</v>
      </c>
      <c r="AY61" s="159">
        <v>2014</v>
      </c>
      <c r="AZ61" s="171">
        <v>2015</v>
      </c>
      <c r="BA61" s="171">
        <v>2015</v>
      </c>
      <c r="BB61" s="159">
        <v>2018</v>
      </c>
      <c r="BC61" s="159">
        <v>2017</v>
      </c>
      <c r="BD61" s="159">
        <v>2015</v>
      </c>
      <c r="BE61" s="159"/>
      <c r="BF61" s="104"/>
    </row>
    <row r="62" spans="1:58" x14ac:dyDescent="0.25">
      <c r="A62" s="128" t="str">
        <f>'Indicator Data'!A64</f>
        <v>Finland</v>
      </c>
      <c r="B62" s="107" t="str">
        <f>'Indicator Data'!B64</f>
        <v>FIN</v>
      </c>
      <c r="C62" s="157">
        <v>2015</v>
      </c>
      <c r="D62" s="157">
        <v>2015</v>
      </c>
      <c r="E62" s="157">
        <v>2015</v>
      </c>
      <c r="F62" s="157">
        <v>2015</v>
      </c>
      <c r="G62" s="157">
        <v>2015</v>
      </c>
      <c r="H62" s="157">
        <v>2015</v>
      </c>
      <c r="I62" s="157">
        <v>2015</v>
      </c>
      <c r="J62" s="157">
        <v>2016</v>
      </c>
      <c r="K62" s="157">
        <v>2016</v>
      </c>
      <c r="L62" s="157">
        <v>2016</v>
      </c>
      <c r="M62" s="159">
        <v>2019</v>
      </c>
      <c r="N62" s="159">
        <v>2019</v>
      </c>
      <c r="O62" s="159">
        <v>2018</v>
      </c>
      <c r="P62" s="159">
        <v>2018</v>
      </c>
      <c r="Q62" s="159">
        <v>2017</v>
      </c>
      <c r="R62" s="159" t="s">
        <v>932</v>
      </c>
      <c r="S62" s="159">
        <v>2019</v>
      </c>
      <c r="T62" s="159">
        <v>2016</v>
      </c>
      <c r="U62" s="159">
        <v>2017</v>
      </c>
      <c r="V62" s="159" t="s">
        <v>932</v>
      </c>
      <c r="W62" s="159">
        <v>2017</v>
      </c>
      <c r="X62" s="159" t="s">
        <v>932</v>
      </c>
      <c r="Y62" s="159">
        <v>2010</v>
      </c>
      <c r="Z62" s="159">
        <v>2017</v>
      </c>
      <c r="AA62" s="159">
        <v>2017</v>
      </c>
      <c r="AB62" s="159" t="s">
        <v>932</v>
      </c>
      <c r="AC62" s="159">
        <v>2016</v>
      </c>
      <c r="AD62" s="159">
        <v>2015</v>
      </c>
      <c r="AE62" s="159" t="s">
        <v>932</v>
      </c>
      <c r="AF62" s="159">
        <v>2017</v>
      </c>
      <c r="AG62" s="158">
        <v>2012</v>
      </c>
      <c r="AH62" s="159">
        <v>2016</v>
      </c>
      <c r="AI62" s="159">
        <v>2017</v>
      </c>
      <c r="AJ62" s="159">
        <v>2018</v>
      </c>
      <c r="AK62" s="161" t="s">
        <v>932</v>
      </c>
      <c r="AL62" s="161" t="s">
        <v>1068</v>
      </c>
      <c r="AM62" s="159" t="s">
        <v>932</v>
      </c>
      <c r="AN62" s="159">
        <v>2016</v>
      </c>
      <c r="AO62" s="159">
        <v>2016</v>
      </c>
      <c r="AP62" s="159">
        <v>2014</v>
      </c>
      <c r="AQ62" s="159">
        <v>2014</v>
      </c>
      <c r="AR62" s="159">
        <v>2015</v>
      </c>
      <c r="AS62" s="159">
        <v>2017</v>
      </c>
      <c r="AT62" s="159">
        <v>2018</v>
      </c>
      <c r="AU62" s="159">
        <v>2016</v>
      </c>
      <c r="AV62" s="159" t="s">
        <v>932</v>
      </c>
      <c r="AW62" s="159">
        <v>2016</v>
      </c>
      <c r="AX62" s="159">
        <v>2017</v>
      </c>
      <c r="AY62" s="159">
        <v>2014</v>
      </c>
      <c r="AZ62" s="171">
        <v>2015</v>
      </c>
      <c r="BA62" s="171">
        <v>2015</v>
      </c>
      <c r="BB62" s="159">
        <v>2018</v>
      </c>
      <c r="BC62" s="159">
        <v>2017</v>
      </c>
      <c r="BD62" s="159">
        <v>2015</v>
      </c>
      <c r="BE62" s="159"/>
      <c r="BF62" s="104"/>
    </row>
    <row r="63" spans="1:58" x14ac:dyDescent="0.25">
      <c r="A63" s="128" t="str">
        <f>'Indicator Data'!A65</f>
        <v>France</v>
      </c>
      <c r="B63" s="107" t="str">
        <f>'Indicator Data'!B65</f>
        <v>FRA</v>
      </c>
      <c r="C63" s="157">
        <v>2015</v>
      </c>
      <c r="D63" s="157">
        <v>2015</v>
      </c>
      <c r="E63" s="157">
        <v>2015</v>
      </c>
      <c r="F63" s="157">
        <v>2015</v>
      </c>
      <c r="G63" s="157">
        <v>2015</v>
      </c>
      <c r="H63" s="157">
        <v>2015</v>
      </c>
      <c r="I63" s="157">
        <v>2015</v>
      </c>
      <c r="J63" s="157">
        <v>2016</v>
      </c>
      <c r="K63" s="157">
        <v>2016</v>
      </c>
      <c r="L63" s="157">
        <v>2016</v>
      </c>
      <c r="M63" s="159">
        <v>2019</v>
      </c>
      <c r="N63" s="159">
        <v>2019</v>
      </c>
      <c r="O63" s="159">
        <v>2018</v>
      </c>
      <c r="P63" s="159">
        <v>2018</v>
      </c>
      <c r="Q63" s="159">
        <v>2017</v>
      </c>
      <c r="R63" s="159" t="s">
        <v>932</v>
      </c>
      <c r="S63" s="159">
        <v>2019</v>
      </c>
      <c r="T63" s="159">
        <v>2016</v>
      </c>
      <c r="U63" s="159">
        <v>2017</v>
      </c>
      <c r="V63" s="159" t="s">
        <v>932</v>
      </c>
      <c r="W63" s="159">
        <v>2017</v>
      </c>
      <c r="X63" s="159" t="s">
        <v>932</v>
      </c>
      <c r="Y63" s="159">
        <v>2016</v>
      </c>
      <c r="Z63" s="159">
        <v>2017</v>
      </c>
      <c r="AA63" s="159">
        <v>2017</v>
      </c>
      <c r="AB63" s="159">
        <v>2017</v>
      </c>
      <c r="AC63" s="159">
        <v>2016</v>
      </c>
      <c r="AD63" s="159">
        <v>2015</v>
      </c>
      <c r="AE63" s="159" t="s">
        <v>932</v>
      </c>
      <c r="AF63" s="159">
        <v>2017</v>
      </c>
      <c r="AG63" s="158">
        <v>2012</v>
      </c>
      <c r="AH63" s="159">
        <v>2016</v>
      </c>
      <c r="AI63" s="159">
        <v>2017</v>
      </c>
      <c r="AJ63" s="159">
        <v>2018</v>
      </c>
      <c r="AK63" s="161" t="s">
        <v>932</v>
      </c>
      <c r="AL63" s="161" t="s">
        <v>1068</v>
      </c>
      <c r="AM63" s="159" t="s">
        <v>932</v>
      </c>
      <c r="AN63" s="159">
        <v>2016</v>
      </c>
      <c r="AO63" s="159">
        <v>2016</v>
      </c>
      <c r="AP63" s="159">
        <v>2014</v>
      </c>
      <c r="AQ63" s="159">
        <v>2014</v>
      </c>
      <c r="AR63" s="159">
        <v>2015</v>
      </c>
      <c r="AS63" s="159">
        <v>2017</v>
      </c>
      <c r="AT63" s="159">
        <v>2018</v>
      </c>
      <c r="AU63" s="159">
        <v>2016</v>
      </c>
      <c r="AV63" s="159" t="s">
        <v>932</v>
      </c>
      <c r="AW63" s="159">
        <v>2016</v>
      </c>
      <c r="AX63" s="159">
        <v>2017</v>
      </c>
      <c r="AY63" s="159">
        <v>2014</v>
      </c>
      <c r="AZ63" s="171">
        <v>2015</v>
      </c>
      <c r="BA63" s="171">
        <v>2015</v>
      </c>
      <c r="BB63" s="159">
        <v>2018</v>
      </c>
      <c r="BC63" s="159">
        <v>2017</v>
      </c>
      <c r="BD63" s="159">
        <v>2015</v>
      </c>
      <c r="BE63" s="159"/>
      <c r="BF63" s="104"/>
    </row>
    <row r="64" spans="1:58" x14ac:dyDescent="0.25">
      <c r="A64" s="128" t="str">
        <f>'Indicator Data'!A66</f>
        <v>Gabon</v>
      </c>
      <c r="B64" s="107" t="str">
        <f>'Indicator Data'!B66</f>
        <v>GAB</v>
      </c>
      <c r="C64" s="157">
        <v>2015</v>
      </c>
      <c r="D64" s="157">
        <v>2015</v>
      </c>
      <c r="E64" s="157">
        <v>2015</v>
      </c>
      <c r="F64" s="157">
        <v>2015</v>
      </c>
      <c r="G64" s="157">
        <v>2015</v>
      </c>
      <c r="H64" s="157">
        <v>2015</v>
      </c>
      <c r="I64" s="157">
        <v>2015</v>
      </c>
      <c r="J64" s="157">
        <v>2016</v>
      </c>
      <c r="K64" s="157">
        <v>2016</v>
      </c>
      <c r="L64" s="157">
        <v>2016</v>
      </c>
      <c r="M64" s="159">
        <v>2019</v>
      </c>
      <c r="N64" s="159">
        <v>2019</v>
      </c>
      <c r="O64" s="159">
        <v>2018</v>
      </c>
      <c r="P64" s="159">
        <v>2018</v>
      </c>
      <c r="Q64" s="159">
        <v>2017</v>
      </c>
      <c r="R64" s="159">
        <v>2012</v>
      </c>
      <c r="S64" s="159">
        <v>2019</v>
      </c>
      <c r="T64" s="159">
        <v>2016</v>
      </c>
      <c r="U64" s="159">
        <v>2017</v>
      </c>
      <c r="V64" s="159">
        <v>2017</v>
      </c>
      <c r="W64" s="159">
        <v>2017</v>
      </c>
      <c r="X64" s="159">
        <v>2012</v>
      </c>
      <c r="Y64" s="159">
        <v>2016</v>
      </c>
      <c r="Z64" s="159">
        <v>2017</v>
      </c>
      <c r="AA64" s="159">
        <v>2017</v>
      </c>
      <c r="AB64" s="159">
        <v>2017</v>
      </c>
      <c r="AC64" s="159">
        <v>2016</v>
      </c>
      <c r="AD64" s="159">
        <v>2015</v>
      </c>
      <c r="AE64" s="159">
        <v>2012</v>
      </c>
      <c r="AF64" s="159">
        <v>2017</v>
      </c>
      <c r="AG64" s="158">
        <v>2017</v>
      </c>
      <c r="AH64" s="159">
        <v>2016</v>
      </c>
      <c r="AI64" s="159">
        <v>2017</v>
      </c>
      <c r="AJ64" s="159">
        <v>2018</v>
      </c>
      <c r="AK64" s="161" t="s">
        <v>932</v>
      </c>
      <c r="AL64" s="161" t="s">
        <v>1068</v>
      </c>
      <c r="AM64" s="159" t="s">
        <v>932</v>
      </c>
      <c r="AN64" s="159">
        <v>2016</v>
      </c>
      <c r="AO64" s="159">
        <v>2016</v>
      </c>
      <c r="AP64" s="159">
        <v>2014</v>
      </c>
      <c r="AQ64" s="159">
        <v>2014</v>
      </c>
      <c r="AR64" s="159">
        <v>2015</v>
      </c>
      <c r="AS64" s="159">
        <v>2017</v>
      </c>
      <c r="AT64" s="159">
        <v>2018</v>
      </c>
      <c r="AU64" s="159">
        <v>2016</v>
      </c>
      <c r="AV64" s="159">
        <v>2015</v>
      </c>
      <c r="AW64" s="159">
        <v>2016</v>
      </c>
      <c r="AX64" s="159">
        <v>2017</v>
      </c>
      <c r="AY64" s="159">
        <v>2014</v>
      </c>
      <c r="AZ64" s="171">
        <v>2015</v>
      </c>
      <c r="BA64" s="171">
        <v>2015</v>
      </c>
      <c r="BB64" s="159">
        <v>2018</v>
      </c>
      <c r="BC64" s="159">
        <v>2017</v>
      </c>
      <c r="BD64" s="159">
        <v>2015</v>
      </c>
      <c r="BE64" s="159"/>
      <c r="BF64" s="104"/>
    </row>
    <row r="65" spans="1:58" x14ac:dyDescent="0.25">
      <c r="A65" s="128" t="str">
        <f>'Indicator Data'!A67</f>
        <v>Gambia</v>
      </c>
      <c r="B65" s="107" t="str">
        <f>'Indicator Data'!B67</f>
        <v>GMB</v>
      </c>
      <c r="C65" s="157">
        <v>2015</v>
      </c>
      <c r="D65" s="157">
        <v>2015</v>
      </c>
      <c r="E65" s="157">
        <v>2015</v>
      </c>
      <c r="F65" s="157">
        <v>2015</v>
      </c>
      <c r="G65" s="157">
        <v>2015</v>
      </c>
      <c r="H65" s="157">
        <v>2015</v>
      </c>
      <c r="I65" s="157">
        <v>2015</v>
      </c>
      <c r="J65" s="157">
        <v>2016</v>
      </c>
      <c r="K65" s="157">
        <v>2016</v>
      </c>
      <c r="L65" s="157">
        <v>2016</v>
      </c>
      <c r="M65" s="159">
        <v>2019</v>
      </c>
      <c r="N65" s="159">
        <v>2019</v>
      </c>
      <c r="O65" s="159">
        <v>2018</v>
      </c>
      <c r="P65" s="159">
        <v>2018</v>
      </c>
      <c r="Q65" s="159">
        <v>2017</v>
      </c>
      <c r="R65" s="159">
        <v>2013</v>
      </c>
      <c r="S65" s="159">
        <v>2019</v>
      </c>
      <c r="T65" s="159">
        <v>2016</v>
      </c>
      <c r="U65" s="159">
        <v>2017</v>
      </c>
      <c r="V65" s="159">
        <v>2017</v>
      </c>
      <c r="W65" s="159">
        <v>2017</v>
      </c>
      <c r="X65" s="159">
        <v>2013</v>
      </c>
      <c r="Y65" s="159">
        <v>2010</v>
      </c>
      <c r="Z65" s="159">
        <v>2017</v>
      </c>
      <c r="AA65" s="159">
        <v>2017</v>
      </c>
      <c r="AB65" s="159">
        <v>2017</v>
      </c>
      <c r="AC65" s="159">
        <v>2016</v>
      </c>
      <c r="AD65" s="159">
        <v>2015</v>
      </c>
      <c r="AE65" s="159">
        <v>2012</v>
      </c>
      <c r="AF65" s="159">
        <v>2017</v>
      </c>
      <c r="AG65" s="158" t="s">
        <v>932</v>
      </c>
      <c r="AH65" s="159">
        <v>2016</v>
      </c>
      <c r="AI65" s="159">
        <v>2017</v>
      </c>
      <c r="AJ65" s="159">
        <v>2018</v>
      </c>
      <c r="AK65" s="161" t="s">
        <v>932</v>
      </c>
      <c r="AL65" s="161" t="s">
        <v>1068</v>
      </c>
      <c r="AM65" s="188">
        <v>43281</v>
      </c>
      <c r="AN65" s="159">
        <v>2016</v>
      </c>
      <c r="AO65" s="159">
        <v>2016</v>
      </c>
      <c r="AP65" s="159">
        <v>2014</v>
      </c>
      <c r="AQ65" s="159">
        <v>2014</v>
      </c>
      <c r="AR65" s="159">
        <v>2015</v>
      </c>
      <c r="AS65" s="159">
        <v>2017</v>
      </c>
      <c r="AT65" s="159">
        <v>2018</v>
      </c>
      <c r="AU65" s="159">
        <v>2016</v>
      </c>
      <c r="AV65" s="159">
        <v>2015</v>
      </c>
      <c r="AW65" s="159">
        <v>2016</v>
      </c>
      <c r="AX65" s="159">
        <v>2016</v>
      </c>
      <c r="AY65" s="159">
        <v>2014</v>
      </c>
      <c r="AZ65" s="171">
        <v>2015</v>
      </c>
      <c r="BA65" s="171">
        <v>2015</v>
      </c>
      <c r="BB65" s="159">
        <v>2018</v>
      </c>
      <c r="BC65" s="159">
        <v>2017</v>
      </c>
      <c r="BD65" s="159">
        <v>2015</v>
      </c>
      <c r="BE65" s="159"/>
      <c r="BF65" s="104"/>
    </row>
    <row r="66" spans="1:58" x14ac:dyDescent="0.25">
      <c r="A66" s="128" t="str">
        <f>'Indicator Data'!A68</f>
        <v>Georgia</v>
      </c>
      <c r="B66" s="107" t="str">
        <f>'Indicator Data'!B68</f>
        <v>GEO</v>
      </c>
      <c r="C66" s="157">
        <v>2015</v>
      </c>
      <c r="D66" s="157">
        <v>2015</v>
      </c>
      <c r="E66" s="157">
        <v>2015</v>
      </c>
      <c r="F66" s="157">
        <v>2015</v>
      </c>
      <c r="G66" s="157">
        <v>2015</v>
      </c>
      <c r="H66" s="157">
        <v>2015</v>
      </c>
      <c r="I66" s="157">
        <v>2015</v>
      </c>
      <c r="J66" s="157">
        <v>2016</v>
      </c>
      <c r="K66" s="157">
        <v>2016</v>
      </c>
      <c r="L66" s="157">
        <v>2016</v>
      </c>
      <c r="M66" s="159">
        <v>2019</v>
      </c>
      <c r="N66" s="159">
        <v>2019</v>
      </c>
      <c r="O66" s="159">
        <v>2018</v>
      </c>
      <c r="P66" s="159">
        <v>2018</v>
      </c>
      <c r="Q66" s="159">
        <v>2017</v>
      </c>
      <c r="R66" s="159" t="s">
        <v>932</v>
      </c>
      <c r="S66" s="159">
        <v>2019</v>
      </c>
      <c r="T66" s="159">
        <v>2016</v>
      </c>
      <c r="U66" s="159">
        <v>2017</v>
      </c>
      <c r="V66" s="159">
        <v>2017</v>
      </c>
      <c r="W66" s="159">
        <v>2017</v>
      </c>
      <c r="X66" s="159">
        <v>2009</v>
      </c>
      <c r="Y66" s="159">
        <v>2013</v>
      </c>
      <c r="Z66" s="159">
        <v>2017</v>
      </c>
      <c r="AA66" s="159">
        <v>2017</v>
      </c>
      <c r="AB66" s="159">
        <v>2017</v>
      </c>
      <c r="AC66" s="159">
        <v>2016</v>
      </c>
      <c r="AD66" s="159">
        <v>2015</v>
      </c>
      <c r="AE66" s="159">
        <v>2012</v>
      </c>
      <c r="AF66" s="159">
        <v>2017</v>
      </c>
      <c r="AG66" s="158">
        <v>2017</v>
      </c>
      <c r="AH66" s="159">
        <v>2016</v>
      </c>
      <c r="AI66" s="159">
        <v>2017</v>
      </c>
      <c r="AJ66" s="159">
        <v>2018</v>
      </c>
      <c r="AK66" s="161" t="s">
        <v>1067</v>
      </c>
      <c r="AL66" s="161" t="s">
        <v>1068</v>
      </c>
      <c r="AM66" s="159" t="s">
        <v>932</v>
      </c>
      <c r="AN66" s="159">
        <v>2016</v>
      </c>
      <c r="AO66" s="159">
        <v>2016</v>
      </c>
      <c r="AP66" s="159" t="s">
        <v>932</v>
      </c>
      <c r="AQ66" s="159" t="s">
        <v>932</v>
      </c>
      <c r="AR66" s="159">
        <v>2015</v>
      </c>
      <c r="AS66" s="159">
        <v>2017</v>
      </c>
      <c r="AT66" s="159">
        <v>2018</v>
      </c>
      <c r="AU66" s="159">
        <v>2016</v>
      </c>
      <c r="AV66" s="159">
        <v>2015</v>
      </c>
      <c r="AW66" s="159">
        <v>2016</v>
      </c>
      <c r="AX66" s="159">
        <v>2017</v>
      </c>
      <c r="AY66" s="159">
        <v>2014</v>
      </c>
      <c r="AZ66" s="171">
        <v>2015</v>
      </c>
      <c r="BA66" s="171">
        <v>2015</v>
      </c>
      <c r="BB66" s="159">
        <v>2018</v>
      </c>
      <c r="BC66" s="159">
        <v>2017</v>
      </c>
      <c r="BD66" s="159">
        <v>2015</v>
      </c>
      <c r="BE66" s="159"/>
      <c r="BF66" s="104"/>
    </row>
    <row r="67" spans="1:58" x14ac:dyDescent="0.25">
      <c r="A67" s="128" t="str">
        <f>'Indicator Data'!A69</f>
        <v>Germany</v>
      </c>
      <c r="B67" s="107" t="str">
        <f>'Indicator Data'!B69</f>
        <v>DEU</v>
      </c>
      <c r="C67" s="157">
        <v>2015</v>
      </c>
      <c r="D67" s="157">
        <v>2015</v>
      </c>
      <c r="E67" s="157">
        <v>2015</v>
      </c>
      <c r="F67" s="157">
        <v>2015</v>
      </c>
      <c r="G67" s="157">
        <v>2015</v>
      </c>
      <c r="H67" s="157">
        <v>2015</v>
      </c>
      <c r="I67" s="157">
        <v>2015</v>
      </c>
      <c r="J67" s="157">
        <v>2016</v>
      </c>
      <c r="K67" s="157">
        <v>2016</v>
      </c>
      <c r="L67" s="157">
        <v>2016</v>
      </c>
      <c r="M67" s="159">
        <v>2019</v>
      </c>
      <c r="N67" s="159">
        <v>2019</v>
      </c>
      <c r="O67" s="159">
        <v>2018</v>
      </c>
      <c r="P67" s="159">
        <v>2018</v>
      </c>
      <c r="Q67" s="159">
        <v>2017</v>
      </c>
      <c r="R67" s="159" t="s">
        <v>932</v>
      </c>
      <c r="S67" s="159">
        <v>2019</v>
      </c>
      <c r="T67" s="159">
        <v>2016</v>
      </c>
      <c r="U67" s="159">
        <v>2017</v>
      </c>
      <c r="V67" s="159" t="s">
        <v>932</v>
      </c>
      <c r="W67" s="159">
        <v>2017</v>
      </c>
      <c r="X67" s="159" t="s">
        <v>932</v>
      </c>
      <c r="Y67" s="159">
        <v>2012</v>
      </c>
      <c r="Z67" s="159">
        <v>2017</v>
      </c>
      <c r="AA67" s="159">
        <v>2017</v>
      </c>
      <c r="AB67" s="159">
        <v>2017</v>
      </c>
      <c r="AC67" s="159">
        <v>2016</v>
      </c>
      <c r="AD67" s="159">
        <v>2015</v>
      </c>
      <c r="AE67" s="159" t="s">
        <v>932</v>
      </c>
      <c r="AF67" s="159">
        <v>2017</v>
      </c>
      <c r="AG67" s="158">
        <v>2011</v>
      </c>
      <c r="AH67" s="159">
        <v>2016</v>
      </c>
      <c r="AI67" s="159">
        <v>2017</v>
      </c>
      <c r="AJ67" s="159">
        <v>2018</v>
      </c>
      <c r="AK67" s="161" t="s">
        <v>932</v>
      </c>
      <c r="AL67" s="161" t="s">
        <v>1068</v>
      </c>
      <c r="AM67" s="159" t="s">
        <v>932</v>
      </c>
      <c r="AN67" s="159">
        <v>2016</v>
      </c>
      <c r="AO67" s="159">
        <v>2016</v>
      </c>
      <c r="AP67" s="159">
        <v>2014</v>
      </c>
      <c r="AQ67" s="159">
        <v>2014</v>
      </c>
      <c r="AR67" s="159">
        <v>2015</v>
      </c>
      <c r="AS67" s="159">
        <v>2017</v>
      </c>
      <c r="AT67" s="159">
        <v>2018</v>
      </c>
      <c r="AU67" s="159">
        <v>2016</v>
      </c>
      <c r="AV67" s="159" t="s">
        <v>932</v>
      </c>
      <c r="AW67" s="159">
        <v>2016</v>
      </c>
      <c r="AX67" s="159">
        <v>2017</v>
      </c>
      <c r="AY67" s="159">
        <v>2014</v>
      </c>
      <c r="AZ67" s="171">
        <v>2015</v>
      </c>
      <c r="BA67" s="171">
        <v>2015</v>
      </c>
      <c r="BB67" s="159">
        <v>2018</v>
      </c>
      <c r="BC67" s="159">
        <v>2017</v>
      </c>
      <c r="BD67" s="159">
        <v>2015</v>
      </c>
      <c r="BE67" s="159"/>
      <c r="BF67" s="104"/>
    </row>
    <row r="68" spans="1:58" x14ac:dyDescent="0.25">
      <c r="A68" s="128" t="str">
        <f>'Indicator Data'!A70</f>
        <v>Ghana</v>
      </c>
      <c r="B68" s="107" t="str">
        <f>'Indicator Data'!B70</f>
        <v>GHA</v>
      </c>
      <c r="C68" s="157">
        <v>2015</v>
      </c>
      <c r="D68" s="157">
        <v>2015</v>
      </c>
      <c r="E68" s="157">
        <v>2015</v>
      </c>
      <c r="F68" s="157">
        <v>2015</v>
      </c>
      <c r="G68" s="157">
        <v>2015</v>
      </c>
      <c r="H68" s="157">
        <v>2015</v>
      </c>
      <c r="I68" s="157">
        <v>2015</v>
      </c>
      <c r="J68" s="157">
        <v>2016</v>
      </c>
      <c r="K68" s="157">
        <v>2016</v>
      </c>
      <c r="L68" s="157">
        <v>2016</v>
      </c>
      <c r="M68" s="159">
        <v>2019</v>
      </c>
      <c r="N68" s="159">
        <v>2019</v>
      </c>
      <c r="O68" s="159">
        <v>2018</v>
      </c>
      <c r="P68" s="159">
        <v>2018</v>
      </c>
      <c r="Q68" s="159">
        <v>2017</v>
      </c>
      <c r="R68" s="159">
        <v>2014</v>
      </c>
      <c r="S68" s="159">
        <v>2019</v>
      </c>
      <c r="T68" s="159">
        <v>2016</v>
      </c>
      <c r="U68" s="159">
        <v>2017</v>
      </c>
      <c r="V68" s="159">
        <v>2017</v>
      </c>
      <c r="W68" s="159">
        <v>2017</v>
      </c>
      <c r="X68" s="159">
        <v>2014</v>
      </c>
      <c r="Y68" s="159">
        <v>2010</v>
      </c>
      <c r="Z68" s="159">
        <v>2017</v>
      </c>
      <c r="AA68" s="159">
        <v>2017</v>
      </c>
      <c r="AB68" s="159">
        <v>2017</v>
      </c>
      <c r="AC68" s="159">
        <v>2016</v>
      </c>
      <c r="AD68" s="159">
        <v>2015</v>
      </c>
      <c r="AE68" s="159">
        <v>2012</v>
      </c>
      <c r="AF68" s="159">
        <v>2017</v>
      </c>
      <c r="AG68" s="158">
        <v>2005</v>
      </c>
      <c r="AH68" s="159">
        <v>2016</v>
      </c>
      <c r="AI68" s="159">
        <v>2017</v>
      </c>
      <c r="AJ68" s="159">
        <v>2018</v>
      </c>
      <c r="AK68" s="161" t="s">
        <v>932</v>
      </c>
      <c r="AL68" s="161">
        <v>43524</v>
      </c>
      <c r="AM68" s="159" t="s">
        <v>932</v>
      </c>
      <c r="AN68" s="159">
        <v>2016</v>
      </c>
      <c r="AO68" s="159">
        <v>2016</v>
      </c>
      <c r="AP68" s="159">
        <v>2014</v>
      </c>
      <c r="AQ68" s="159">
        <v>2014</v>
      </c>
      <c r="AR68" s="159">
        <v>2015</v>
      </c>
      <c r="AS68" s="159">
        <v>2017</v>
      </c>
      <c r="AT68" s="159">
        <v>2018</v>
      </c>
      <c r="AU68" s="159">
        <v>2016</v>
      </c>
      <c r="AV68" s="159">
        <v>2015</v>
      </c>
      <c r="AW68" s="159">
        <v>2016</v>
      </c>
      <c r="AX68" s="159">
        <v>2017</v>
      </c>
      <c r="AY68" s="159">
        <v>2014</v>
      </c>
      <c r="AZ68" s="171">
        <v>2015</v>
      </c>
      <c r="BA68" s="171">
        <v>2015</v>
      </c>
      <c r="BB68" s="159">
        <v>2018</v>
      </c>
      <c r="BC68" s="159">
        <v>2017</v>
      </c>
      <c r="BD68" s="159">
        <v>2015</v>
      </c>
      <c r="BE68" s="159"/>
      <c r="BF68" s="104"/>
    </row>
    <row r="69" spans="1:58" x14ac:dyDescent="0.25">
      <c r="A69" s="128" t="str">
        <f>'Indicator Data'!A71</f>
        <v>Greece</v>
      </c>
      <c r="B69" s="107" t="str">
        <f>'Indicator Data'!B71</f>
        <v>GRC</v>
      </c>
      <c r="C69" s="157">
        <v>2015</v>
      </c>
      <c r="D69" s="157">
        <v>2015</v>
      </c>
      <c r="E69" s="157">
        <v>2015</v>
      </c>
      <c r="F69" s="157">
        <v>2015</v>
      </c>
      <c r="G69" s="157">
        <v>2015</v>
      </c>
      <c r="H69" s="157">
        <v>2015</v>
      </c>
      <c r="I69" s="157">
        <v>2015</v>
      </c>
      <c r="J69" s="157">
        <v>2016</v>
      </c>
      <c r="K69" s="157">
        <v>2016</v>
      </c>
      <c r="L69" s="157">
        <v>2016</v>
      </c>
      <c r="M69" s="159">
        <v>2019</v>
      </c>
      <c r="N69" s="159">
        <v>2019</v>
      </c>
      <c r="O69" s="159">
        <v>2018</v>
      </c>
      <c r="P69" s="159">
        <v>2018</v>
      </c>
      <c r="Q69" s="159">
        <v>2017</v>
      </c>
      <c r="R69" s="159" t="s">
        <v>932</v>
      </c>
      <c r="S69" s="159">
        <v>2019</v>
      </c>
      <c r="T69" s="159">
        <v>2016</v>
      </c>
      <c r="U69" s="159">
        <v>2017</v>
      </c>
      <c r="V69" s="159" t="s">
        <v>932</v>
      </c>
      <c r="W69" s="159">
        <v>2017</v>
      </c>
      <c r="X69" s="159" t="s">
        <v>932</v>
      </c>
      <c r="Y69" s="159">
        <v>2010</v>
      </c>
      <c r="Z69" s="159">
        <v>2017</v>
      </c>
      <c r="AA69" s="159">
        <v>2017</v>
      </c>
      <c r="AB69" s="159">
        <v>2017</v>
      </c>
      <c r="AC69" s="159">
        <v>2016</v>
      </c>
      <c r="AD69" s="159">
        <v>2015</v>
      </c>
      <c r="AE69" s="159" t="s">
        <v>932</v>
      </c>
      <c r="AF69" s="159">
        <v>2017</v>
      </c>
      <c r="AG69" s="158">
        <v>2012</v>
      </c>
      <c r="AH69" s="159">
        <v>2016</v>
      </c>
      <c r="AI69" s="159">
        <v>2017</v>
      </c>
      <c r="AJ69" s="159">
        <v>2018</v>
      </c>
      <c r="AK69" s="161" t="s">
        <v>932</v>
      </c>
      <c r="AL69" s="161" t="s">
        <v>1068</v>
      </c>
      <c r="AM69" s="159" t="s">
        <v>932</v>
      </c>
      <c r="AN69" s="159">
        <v>2016</v>
      </c>
      <c r="AO69" s="159">
        <v>2016</v>
      </c>
      <c r="AP69" s="159">
        <v>2014</v>
      </c>
      <c r="AQ69" s="159">
        <v>2014</v>
      </c>
      <c r="AR69" s="159">
        <v>2015</v>
      </c>
      <c r="AS69" s="159">
        <v>2017</v>
      </c>
      <c r="AT69" s="159">
        <v>2018</v>
      </c>
      <c r="AU69" s="159">
        <v>2016</v>
      </c>
      <c r="AV69" s="159">
        <v>2015</v>
      </c>
      <c r="AW69" s="159">
        <v>2016</v>
      </c>
      <c r="AX69" s="159">
        <v>2017</v>
      </c>
      <c r="AY69" s="159">
        <v>2014</v>
      </c>
      <c r="AZ69" s="171">
        <v>2015</v>
      </c>
      <c r="BA69" s="171">
        <v>2015</v>
      </c>
      <c r="BB69" s="159">
        <v>2018</v>
      </c>
      <c r="BC69" s="159">
        <v>2017</v>
      </c>
      <c r="BD69" s="159">
        <v>2015</v>
      </c>
      <c r="BE69" s="159"/>
      <c r="BF69" s="104"/>
    </row>
    <row r="70" spans="1:58" x14ac:dyDescent="0.25">
      <c r="A70" s="128" t="str">
        <f>'Indicator Data'!A72</f>
        <v>Grenada</v>
      </c>
      <c r="B70" s="107" t="str">
        <f>'Indicator Data'!B72</f>
        <v>GRD</v>
      </c>
      <c r="C70" s="157">
        <v>2015</v>
      </c>
      <c r="D70" s="157">
        <v>2015</v>
      </c>
      <c r="E70" s="157">
        <v>2015</v>
      </c>
      <c r="F70" s="157">
        <v>2015</v>
      </c>
      <c r="G70" s="157">
        <v>2015</v>
      </c>
      <c r="H70" s="157">
        <v>2015</v>
      </c>
      <c r="I70" s="157">
        <v>2015</v>
      </c>
      <c r="J70" s="157">
        <v>2016</v>
      </c>
      <c r="K70" s="157">
        <v>2016</v>
      </c>
      <c r="L70" s="157">
        <v>2016</v>
      </c>
      <c r="M70" s="159">
        <v>2019</v>
      </c>
      <c r="N70" s="159">
        <v>2019</v>
      </c>
      <c r="O70" s="159">
        <v>2018</v>
      </c>
      <c r="P70" s="159">
        <v>2018</v>
      </c>
      <c r="Q70" s="159">
        <v>2017</v>
      </c>
      <c r="R70" s="159" t="s">
        <v>932</v>
      </c>
      <c r="S70" s="159">
        <v>2019</v>
      </c>
      <c r="T70" s="159">
        <v>2016</v>
      </c>
      <c r="U70" s="159">
        <v>2017</v>
      </c>
      <c r="V70" s="159">
        <v>2017</v>
      </c>
      <c r="W70" s="159">
        <v>2017</v>
      </c>
      <c r="X70" s="159" t="s">
        <v>932</v>
      </c>
      <c r="Y70" s="159" t="s">
        <v>932</v>
      </c>
      <c r="Z70" s="159">
        <v>2017</v>
      </c>
      <c r="AA70" s="159">
        <v>2017</v>
      </c>
      <c r="AB70" s="159" t="s">
        <v>932</v>
      </c>
      <c r="AC70" s="159">
        <v>2016</v>
      </c>
      <c r="AD70" s="159">
        <v>2015</v>
      </c>
      <c r="AE70" s="159" t="s">
        <v>932</v>
      </c>
      <c r="AF70" s="159" t="s">
        <v>932</v>
      </c>
      <c r="AG70" s="158">
        <v>2008</v>
      </c>
      <c r="AH70" s="159">
        <v>2016</v>
      </c>
      <c r="AI70" s="159">
        <v>2017</v>
      </c>
      <c r="AJ70" s="159">
        <v>2018</v>
      </c>
      <c r="AK70" s="161" t="s">
        <v>932</v>
      </c>
      <c r="AL70" s="161" t="s">
        <v>1068</v>
      </c>
      <c r="AM70" s="159" t="s">
        <v>932</v>
      </c>
      <c r="AN70" s="159">
        <v>2016</v>
      </c>
      <c r="AO70" s="159">
        <v>2016</v>
      </c>
      <c r="AP70" s="159">
        <v>2014</v>
      </c>
      <c r="AQ70" s="159" t="s">
        <v>932</v>
      </c>
      <c r="AR70" s="159">
        <v>2013</v>
      </c>
      <c r="AS70" s="159">
        <v>2017</v>
      </c>
      <c r="AT70" s="159">
        <v>2018</v>
      </c>
      <c r="AU70" s="159">
        <v>2016</v>
      </c>
      <c r="AV70" s="159" t="s">
        <v>932</v>
      </c>
      <c r="AW70" s="159">
        <v>2016</v>
      </c>
      <c r="AX70" s="159">
        <v>2017</v>
      </c>
      <c r="AY70" s="159">
        <v>2014</v>
      </c>
      <c r="AZ70" s="171">
        <v>2015</v>
      </c>
      <c r="BA70" s="171">
        <v>2015</v>
      </c>
      <c r="BB70" s="159">
        <v>2018</v>
      </c>
      <c r="BC70" s="159">
        <v>2017</v>
      </c>
      <c r="BD70" s="159">
        <v>2015</v>
      </c>
      <c r="BE70" s="159"/>
      <c r="BF70" s="104"/>
    </row>
    <row r="71" spans="1:58" x14ac:dyDescent="0.25">
      <c r="A71" s="128" t="str">
        <f>'Indicator Data'!A73</f>
        <v>Guatemala</v>
      </c>
      <c r="B71" s="107" t="str">
        <f>'Indicator Data'!B73</f>
        <v>GTM</v>
      </c>
      <c r="C71" s="157">
        <v>2015</v>
      </c>
      <c r="D71" s="157">
        <v>2015</v>
      </c>
      <c r="E71" s="157">
        <v>2015</v>
      </c>
      <c r="F71" s="157">
        <v>2015</v>
      </c>
      <c r="G71" s="157">
        <v>2015</v>
      </c>
      <c r="H71" s="157">
        <v>2015</v>
      </c>
      <c r="I71" s="157">
        <v>2015</v>
      </c>
      <c r="J71" s="157">
        <v>2016</v>
      </c>
      <c r="K71" s="157">
        <v>2016</v>
      </c>
      <c r="L71" s="157">
        <v>2016</v>
      </c>
      <c r="M71" s="159">
        <v>2019</v>
      </c>
      <c r="N71" s="159">
        <v>2019</v>
      </c>
      <c r="O71" s="159">
        <v>2018</v>
      </c>
      <c r="P71" s="159">
        <v>2018</v>
      </c>
      <c r="Q71" s="159">
        <v>2017</v>
      </c>
      <c r="R71" s="159">
        <v>2015</v>
      </c>
      <c r="S71" s="159">
        <v>2019</v>
      </c>
      <c r="T71" s="159">
        <v>2016</v>
      </c>
      <c r="U71" s="159">
        <v>2017</v>
      </c>
      <c r="V71" s="159">
        <v>2017</v>
      </c>
      <c r="W71" s="159">
        <v>2017</v>
      </c>
      <c r="X71" s="159">
        <v>2015</v>
      </c>
      <c r="Y71" s="159">
        <v>2009</v>
      </c>
      <c r="Z71" s="159">
        <v>2017</v>
      </c>
      <c r="AA71" s="159">
        <v>2017</v>
      </c>
      <c r="AB71" s="159">
        <v>2017</v>
      </c>
      <c r="AC71" s="159">
        <v>2016</v>
      </c>
      <c r="AD71" s="159">
        <v>2015</v>
      </c>
      <c r="AE71" s="159">
        <v>2012</v>
      </c>
      <c r="AF71" s="159">
        <v>2017</v>
      </c>
      <c r="AG71" s="158">
        <v>2014</v>
      </c>
      <c r="AH71" s="159">
        <v>2016</v>
      </c>
      <c r="AI71" s="159">
        <v>2017</v>
      </c>
      <c r="AJ71" s="159">
        <v>2018</v>
      </c>
      <c r="AK71" s="161" t="s">
        <v>1067</v>
      </c>
      <c r="AL71" s="161" t="s">
        <v>1068</v>
      </c>
      <c r="AM71" s="159" t="s">
        <v>932</v>
      </c>
      <c r="AN71" s="159">
        <v>2016</v>
      </c>
      <c r="AO71" s="159">
        <v>2016</v>
      </c>
      <c r="AP71" s="159">
        <v>2014</v>
      </c>
      <c r="AQ71" s="159">
        <v>2014</v>
      </c>
      <c r="AR71" s="159">
        <v>2015</v>
      </c>
      <c r="AS71" s="159">
        <v>2017</v>
      </c>
      <c r="AT71" s="159">
        <v>2018</v>
      </c>
      <c r="AU71" s="159">
        <v>2016</v>
      </c>
      <c r="AV71" s="159">
        <v>2015</v>
      </c>
      <c r="AW71" s="159">
        <v>2016</v>
      </c>
      <c r="AX71" s="159">
        <v>2017</v>
      </c>
      <c r="AY71" s="159">
        <v>2014</v>
      </c>
      <c r="AZ71" s="171">
        <v>2015</v>
      </c>
      <c r="BA71" s="171">
        <v>2015</v>
      </c>
      <c r="BB71" s="159">
        <v>2018</v>
      </c>
      <c r="BC71" s="159">
        <v>2017</v>
      </c>
      <c r="BD71" s="159">
        <v>2015</v>
      </c>
      <c r="BE71" s="159"/>
      <c r="BF71" s="104"/>
    </row>
    <row r="72" spans="1:58" x14ac:dyDescent="0.25">
      <c r="A72" s="128" t="str">
        <f>'Indicator Data'!A74</f>
        <v>Guinea</v>
      </c>
      <c r="B72" s="107" t="str">
        <f>'Indicator Data'!B74</f>
        <v>GIN</v>
      </c>
      <c r="C72" s="157">
        <v>2015</v>
      </c>
      <c r="D72" s="157">
        <v>2015</v>
      </c>
      <c r="E72" s="157">
        <v>2015</v>
      </c>
      <c r="F72" s="157">
        <v>2015</v>
      </c>
      <c r="G72" s="157">
        <v>2015</v>
      </c>
      <c r="H72" s="157">
        <v>2015</v>
      </c>
      <c r="I72" s="157">
        <v>2015</v>
      </c>
      <c r="J72" s="157">
        <v>2016</v>
      </c>
      <c r="K72" s="157">
        <v>2016</v>
      </c>
      <c r="L72" s="157">
        <v>2016</v>
      </c>
      <c r="M72" s="159">
        <v>2019</v>
      </c>
      <c r="N72" s="159">
        <v>2019</v>
      </c>
      <c r="O72" s="159">
        <v>2018</v>
      </c>
      <c r="P72" s="159">
        <v>2018</v>
      </c>
      <c r="Q72" s="159">
        <v>2017</v>
      </c>
      <c r="R72" s="159">
        <v>2016</v>
      </c>
      <c r="S72" s="159">
        <v>2019</v>
      </c>
      <c r="T72" s="159">
        <v>2016</v>
      </c>
      <c r="U72" s="159">
        <v>2017</v>
      </c>
      <c r="V72" s="159">
        <v>2017</v>
      </c>
      <c r="W72" s="159">
        <v>2017</v>
      </c>
      <c r="X72" s="159">
        <v>2016</v>
      </c>
      <c r="Y72" s="159">
        <v>2016</v>
      </c>
      <c r="Z72" s="159">
        <v>2017</v>
      </c>
      <c r="AA72" s="159">
        <v>2017</v>
      </c>
      <c r="AB72" s="159">
        <v>2017</v>
      </c>
      <c r="AC72" s="159">
        <v>2016</v>
      </c>
      <c r="AD72" s="159">
        <v>2015</v>
      </c>
      <c r="AE72" s="159">
        <v>2012</v>
      </c>
      <c r="AF72" s="159" t="s">
        <v>932</v>
      </c>
      <c r="AG72" s="158">
        <v>2012</v>
      </c>
      <c r="AH72" s="159">
        <v>2016</v>
      </c>
      <c r="AI72" s="159">
        <v>2017</v>
      </c>
      <c r="AJ72" s="159">
        <v>2018</v>
      </c>
      <c r="AK72" s="161" t="s">
        <v>932</v>
      </c>
      <c r="AL72" s="161">
        <v>43496</v>
      </c>
      <c r="AM72" s="159" t="s">
        <v>932</v>
      </c>
      <c r="AN72" s="159">
        <v>2016</v>
      </c>
      <c r="AO72" s="159">
        <v>2016</v>
      </c>
      <c r="AP72" s="159">
        <v>2013</v>
      </c>
      <c r="AQ72" s="159">
        <v>2013</v>
      </c>
      <c r="AR72" s="159">
        <v>2015</v>
      </c>
      <c r="AS72" s="159">
        <v>2017</v>
      </c>
      <c r="AT72" s="159">
        <v>2018</v>
      </c>
      <c r="AU72" s="159">
        <v>2016</v>
      </c>
      <c r="AV72" s="159">
        <v>2015</v>
      </c>
      <c r="AW72" s="159">
        <v>2016</v>
      </c>
      <c r="AX72" s="159">
        <v>2016</v>
      </c>
      <c r="AY72" s="159">
        <v>2014</v>
      </c>
      <c r="AZ72" s="171">
        <v>2015</v>
      </c>
      <c r="BA72" s="171">
        <v>2015</v>
      </c>
      <c r="BB72" s="159">
        <v>2018</v>
      </c>
      <c r="BC72" s="159">
        <v>2017</v>
      </c>
      <c r="BD72" s="159">
        <v>2015</v>
      </c>
      <c r="BE72" s="159"/>
      <c r="BF72" s="104"/>
    </row>
    <row r="73" spans="1:58" x14ac:dyDescent="0.25">
      <c r="A73" s="128" t="str">
        <f>'Indicator Data'!A75</f>
        <v>Guinea-Bissau</v>
      </c>
      <c r="B73" s="107" t="str">
        <f>'Indicator Data'!B75</f>
        <v>GNB</v>
      </c>
      <c r="C73" s="157">
        <v>2015</v>
      </c>
      <c r="D73" s="157">
        <v>2015</v>
      </c>
      <c r="E73" s="157">
        <v>2015</v>
      </c>
      <c r="F73" s="157">
        <v>2015</v>
      </c>
      <c r="G73" s="157">
        <v>2015</v>
      </c>
      <c r="H73" s="157">
        <v>2015</v>
      </c>
      <c r="I73" s="157">
        <v>2015</v>
      </c>
      <c r="J73" s="157">
        <v>2016</v>
      </c>
      <c r="K73" s="157">
        <v>2016</v>
      </c>
      <c r="L73" s="157">
        <v>2016</v>
      </c>
      <c r="M73" s="159">
        <v>2019</v>
      </c>
      <c r="N73" s="159">
        <v>2019</v>
      </c>
      <c r="O73" s="159">
        <v>2018</v>
      </c>
      <c r="P73" s="159">
        <v>2018</v>
      </c>
      <c r="Q73" s="159">
        <v>2017</v>
      </c>
      <c r="R73" s="159" t="s">
        <v>932</v>
      </c>
      <c r="S73" s="159">
        <v>2019</v>
      </c>
      <c r="T73" s="159">
        <v>2016</v>
      </c>
      <c r="U73" s="159">
        <v>2017</v>
      </c>
      <c r="V73" s="159">
        <v>2017</v>
      </c>
      <c r="W73" s="159">
        <v>2017</v>
      </c>
      <c r="X73" s="159">
        <v>2014</v>
      </c>
      <c r="Y73" s="159">
        <v>2010</v>
      </c>
      <c r="Z73" s="159">
        <v>2017</v>
      </c>
      <c r="AA73" s="159">
        <v>2017</v>
      </c>
      <c r="AB73" s="159">
        <v>2017</v>
      </c>
      <c r="AC73" s="159">
        <v>2016</v>
      </c>
      <c r="AD73" s="159">
        <v>2015</v>
      </c>
      <c r="AE73" s="159">
        <v>2012</v>
      </c>
      <c r="AF73" s="159" t="s">
        <v>932</v>
      </c>
      <c r="AG73" s="158">
        <v>2010</v>
      </c>
      <c r="AH73" s="159">
        <v>2016</v>
      </c>
      <c r="AI73" s="159">
        <v>2017</v>
      </c>
      <c r="AJ73" s="159">
        <v>2018</v>
      </c>
      <c r="AK73" s="161" t="s">
        <v>932</v>
      </c>
      <c r="AL73" s="161" t="s">
        <v>1068</v>
      </c>
      <c r="AM73" s="159" t="s">
        <v>932</v>
      </c>
      <c r="AN73" s="159">
        <v>2016</v>
      </c>
      <c r="AO73" s="159">
        <v>2016</v>
      </c>
      <c r="AP73" s="159" t="s">
        <v>932</v>
      </c>
      <c r="AQ73" s="159" t="s">
        <v>932</v>
      </c>
      <c r="AR73" s="159">
        <v>2015</v>
      </c>
      <c r="AS73" s="159">
        <v>2017</v>
      </c>
      <c r="AT73" s="159">
        <v>2018</v>
      </c>
      <c r="AU73" s="159">
        <v>2016</v>
      </c>
      <c r="AV73" s="159">
        <v>2015</v>
      </c>
      <c r="AW73" s="159">
        <v>2016</v>
      </c>
      <c r="AX73" s="159">
        <v>2017</v>
      </c>
      <c r="AY73" s="159">
        <v>2014</v>
      </c>
      <c r="AZ73" s="171">
        <v>2015</v>
      </c>
      <c r="BA73" s="171">
        <v>2015</v>
      </c>
      <c r="BB73" s="159">
        <v>2018</v>
      </c>
      <c r="BC73" s="159">
        <v>2017</v>
      </c>
      <c r="BD73" s="159">
        <v>2015</v>
      </c>
      <c r="BE73" s="159"/>
      <c r="BF73" s="104"/>
    </row>
    <row r="74" spans="1:58" x14ac:dyDescent="0.25">
      <c r="A74" s="128" t="str">
        <f>'Indicator Data'!A76</f>
        <v>Guyana</v>
      </c>
      <c r="B74" s="107" t="str">
        <f>'Indicator Data'!B76</f>
        <v>GUY</v>
      </c>
      <c r="C74" s="157">
        <v>2015</v>
      </c>
      <c r="D74" s="157">
        <v>2015</v>
      </c>
      <c r="E74" s="157">
        <v>2015</v>
      </c>
      <c r="F74" s="157">
        <v>2015</v>
      </c>
      <c r="G74" s="157">
        <v>2015</v>
      </c>
      <c r="H74" s="157">
        <v>2015</v>
      </c>
      <c r="I74" s="157">
        <v>2015</v>
      </c>
      <c r="J74" s="157">
        <v>2016</v>
      </c>
      <c r="K74" s="157">
        <v>2016</v>
      </c>
      <c r="L74" s="157">
        <v>2016</v>
      </c>
      <c r="M74" s="159">
        <v>2019</v>
      </c>
      <c r="N74" s="159">
        <v>2019</v>
      </c>
      <c r="O74" s="159">
        <v>2018</v>
      </c>
      <c r="P74" s="159">
        <v>2018</v>
      </c>
      <c r="Q74" s="159">
        <v>2017</v>
      </c>
      <c r="R74" s="159">
        <v>2009</v>
      </c>
      <c r="S74" s="159">
        <v>2019</v>
      </c>
      <c r="T74" s="159">
        <v>2016</v>
      </c>
      <c r="U74" s="159">
        <v>2017</v>
      </c>
      <c r="V74" s="159">
        <v>2017</v>
      </c>
      <c r="W74" s="159">
        <v>2017</v>
      </c>
      <c r="X74" s="159">
        <v>2014</v>
      </c>
      <c r="Y74" s="159">
        <v>2010</v>
      </c>
      <c r="Z74" s="159">
        <v>2017</v>
      </c>
      <c r="AA74" s="159">
        <v>2017</v>
      </c>
      <c r="AB74" s="159">
        <v>2017</v>
      </c>
      <c r="AC74" s="159">
        <v>2016</v>
      </c>
      <c r="AD74" s="159">
        <v>2015</v>
      </c>
      <c r="AE74" s="159">
        <v>2012</v>
      </c>
      <c r="AF74" s="159">
        <v>2017</v>
      </c>
      <c r="AG74" s="158">
        <v>2006</v>
      </c>
      <c r="AH74" s="159">
        <v>2016</v>
      </c>
      <c r="AI74" s="159">
        <v>2017</v>
      </c>
      <c r="AJ74" s="159">
        <v>2018</v>
      </c>
      <c r="AK74" s="161" t="s">
        <v>932</v>
      </c>
      <c r="AL74" s="161" t="s">
        <v>1068</v>
      </c>
      <c r="AM74" s="159" t="s">
        <v>932</v>
      </c>
      <c r="AN74" s="159">
        <v>2016</v>
      </c>
      <c r="AO74" s="159">
        <v>2016</v>
      </c>
      <c r="AP74" s="159" t="s">
        <v>932</v>
      </c>
      <c r="AQ74" s="159" t="s">
        <v>932</v>
      </c>
      <c r="AR74" s="159" t="s">
        <v>932</v>
      </c>
      <c r="AS74" s="159">
        <v>2017</v>
      </c>
      <c r="AT74" s="159">
        <v>2018</v>
      </c>
      <c r="AU74" s="159">
        <v>2016</v>
      </c>
      <c r="AV74" s="159">
        <v>2015</v>
      </c>
      <c r="AW74" s="159">
        <v>2016</v>
      </c>
      <c r="AX74" s="159">
        <v>2017</v>
      </c>
      <c r="AY74" s="159">
        <v>2014</v>
      </c>
      <c r="AZ74" s="171">
        <v>2015</v>
      </c>
      <c r="BA74" s="171">
        <v>2015</v>
      </c>
      <c r="BB74" s="159">
        <v>2018</v>
      </c>
      <c r="BC74" s="159">
        <v>2017</v>
      </c>
      <c r="BD74" s="159">
        <v>2015</v>
      </c>
      <c r="BE74" s="159"/>
      <c r="BF74" s="104"/>
    </row>
    <row r="75" spans="1:58" x14ac:dyDescent="0.25">
      <c r="A75" s="128" t="str">
        <f>'Indicator Data'!A77</f>
        <v>Haiti</v>
      </c>
      <c r="B75" s="107" t="str">
        <f>'Indicator Data'!B77</f>
        <v>HTI</v>
      </c>
      <c r="C75" s="157">
        <v>2015</v>
      </c>
      <c r="D75" s="157">
        <v>2015</v>
      </c>
      <c r="E75" s="157">
        <v>2015</v>
      </c>
      <c r="F75" s="157">
        <v>2015</v>
      </c>
      <c r="G75" s="157">
        <v>2015</v>
      </c>
      <c r="H75" s="157">
        <v>2015</v>
      </c>
      <c r="I75" s="157">
        <v>2015</v>
      </c>
      <c r="J75" s="157">
        <v>2016</v>
      </c>
      <c r="K75" s="157">
        <v>2016</v>
      </c>
      <c r="L75" s="157">
        <v>2016</v>
      </c>
      <c r="M75" s="159">
        <v>2019</v>
      </c>
      <c r="N75" s="159">
        <v>2019</v>
      </c>
      <c r="O75" s="159">
        <v>2018</v>
      </c>
      <c r="P75" s="159">
        <v>2018</v>
      </c>
      <c r="Q75" s="159">
        <v>2017</v>
      </c>
      <c r="R75" s="159">
        <v>2012</v>
      </c>
      <c r="S75" s="159">
        <v>2019</v>
      </c>
      <c r="T75" s="159">
        <v>2016</v>
      </c>
      <c r="U75" s="159">
        <v>2017</v>
      </c>
      <c r="V75" s="159">
        <v>2017</v>
      </c>
      <c r="W75" s="159">
        <v>2017</v>
      </c>
      <c r="X75" s="159">
        <v>2012</v>
      </c>
      <c r="Y75" s="159">
        <v>2014</v>
      </c>
      <c r="Z75" s="159">
        <v>2017</v>
      </c>
      <c r="AA75" s="159">
        <v>2017</v>
      </c>
      <c r="AB75" s="159">
        <v>2017</v>
      </c>
      <c r="AC75" s="159">
        <v>2016</v>
      </c>
      <c r="AD75" s="159">
        <v>2015</v>
      </c>
      <c r="AE75" s="159">
        <v>2012</v>
      </c>
      <c r="AF75" s="159">
        <v>2017</v>
      </c>
      <c r="AG75" s="158">
        <v>2012</v>
      </c>
      <c r="AH75" s="159">
        <v>2016</v>
      </c>
      <c r="AI75" s="159">
        <v>2017</v>
      </c>
      <c r="AJ75" s="159">
        <v>2018</v>
      </c>
      <c r="AK75" s="161">
        <v>43190</v>
      </c>
      <c r="AL75" s="161" t="s">
        <v>1068</v>
      </c>
      <c r="AM75" s="159" t="s">
        <v>932</v>
      </c>
      <c r="AN75" s="159">
        <v>2016</v>
      </c>
      <c r="AO75" s="159">
        <v>2016</v>
      </c>
      <c r="AP75" s="159">
        <v>2014</v>
      </c>
      <c r="AQ75" s="159">
        <v>2014</v>
      </c>
      <c r="AR75" s="159">
        <v>2013</v>
      </c>
      <c r="AS75" s="159">
        <v>2017</v>
      </c>
      <c r="AT75" s="159">
        <v>2018</v>
      </c>
      <c r="AU75" s="159">
        <v>2016</v>
      </c>
      <c r="AV75" s="159">
        <v>2015</v>
      </c>
      <c r="AW75" s="159">
        <v>2016</v>
      </c>
      <c r="AX75" s="159">
        <v>2017</v>
      </c>
      <c r="AY75" s="159">
        <v>2014</v>
      </c>
      <c r="AZ75" s="171">
        <v>2015</v>
      </c>
      <c r="BA75" s="171">
        <v>2015</v>
      </c>
      <c r="BB75" s="159">
        <v>2018</v>
      </c>
      <c r="BC75" s="159">
        <v>2017</v>
      </c>
      <c r="BD75" s="159">
        <v>2015</v>
      </c>
      <c r="BE75" s="159"/>
      <c r="BF75" s="104"/>
    </row>
    <row r="76" spans="1:58" x14ac:dyDescent="0.25">
      <c r="A76" s="128" t="str">
        <f>'Indicator Data'!A78</f>
        <v>Honduras</v>
      </c>
      <c r="B76" s="107" t="str">
        <f>'Indicator Data'!B78</f>
        <v>HND</v>
      </c>
      <c r="C76" s="157">
        <v>2015</v>
      </c>
      <c r="D76" s="157">
        <v>2015</v>
      </c>
      <c r="E76" s="157">
        <v>2015</v>
      </c>
      <c r="F76" s="157">
        <v>2015</v>
      </c>
      <c r="G76" s="157">
        <v>2015</v>
      </c>
      <c r="H76" s="157">
        <v>2015</v>
      </c>
      <c r="I76" s="157">
        <v>2015</v>
      </c>
      <c r="J76" s="157">
        <v>2016</v>
      </c>
      <c r="K76" s="157">
        <v>2016</v>
      </c>
      <c r="L76" s="157">
        <v>2016</v>
      </c>
      <c r="M76" s="159">
        <v>2019</v>
      </c>
      <c r="N76" s="159">
        <v>2019</v>
      </c>
      <c r="O76" s="159">
        <v>2018</v>
      </c>
      <c r="P76" s="159">
        <v>2018</v>
      </c>
      <c r="Q76" s="159">
        <v>2017</v>
      </c>
      <c r="R76" s="159">
        <v>2012</v>
      </c>
      <c r="S76" s="159">
        <v>2019</v>
      </c>
      <c r="T76" s="159">
        <v>2016</v>
      </c>
      <c r="U76" s="159">
        <v>2017</v>
      </c>
      <c r="V76" s="159">
        <v>2017</v>
      </c>
      <c r="W76" s="159">
        <v>2017</v>
      </c>
      <c r="X76" s="159">
        <v>2012</v>
      </c>
      <c r="Y76" s="159" t="s">
        <v>932</v>
      </c>
      <c r="Z76" s="159">
        <v>2017</v>
      </c>
      <c r="AA76" s="159">
        <v>2017</v>
      </c>
      <c r="AB76" s="159">
        <v>2017</v>
      </c>
      <c r="AC76" s="159">
        <v>2016</v>
      </c>
      <c r="AD76" s="159">
        <v>2015</v>
      </c>
      <c r="AE76" s="159">
        <v>2012</v>
      </c>
      <c r="AF76" s="159">
        <v>2017</v>
      </c>
      <c r="AG76" s="158">
        <v>2017</v>
      </c>
      <c r="AH76" s="159">
        <v>2016</v>
      </c>
      <c r="AI76" s="159">
        <v>2017</v>
      </c>
      <c r="AJ76" s="159">
        <v>2018</v>
      </c>
      <c r="AK76" s="161" t="s">
        <v>1067</v>
      </c>
      <c r="AL76" s="161" t="s">
        <v>1068</v>
      </c>
      <c r="AM76" s="159" t="s">
        <v>932</v>
      </c>
      <c r="AN76" s="159">
        <v>2016</v>
      </c>
      <c r="AO76" s="159">
        <v>2016</v>
      </c>
      <c r="AP76" s="159">
        <v>2014</v>
      </c>
      <c r="AQ76" s="159">
        <v>2014</v>
      </c>
      <c r="AR76" s="159">
        <v>2013</v>
      </c>
      <c r="AS76" s="159">
        <v>2017</v>
      </c>
      <c r="AT76" s="159">
        <v>2018</v>
      </c>
      <c r="AU76" s="159">
        <v>2016</v>
      </c>
      <c r="AV76" s="159">
        <v>2016</v>
      </c>
      <c r="AW76" s="159">
        <v>2016</v>
      </c>
      <c r="AX76" s="159">
        <v>2017</v>
      </c>
      <c r="AY76" s="159">
        <v>2014</v>
      </c>
      <c r="AZ76" s="171">
        <v>2015</v>
      </c>
      <c r="BA76" s="171">
        <v>2015</v>
      </c>
      <c r="BB76" s="159">
        <v>2018</v>
      </c>
      <c r="BC76" s="159">
        <v>2017</v>
      </c>
      <c r="BD76" s="159">
        <v>2015</v>
      </c>
      <c r="BE76" s="159"/>
      <c r="BF76" s="104"/>
    </row>
    <row r="77" spans="1:58" x14ac:dyDescent="0.25">
      <c r="A77" s="128" t="str">
        <f>'Indicator Data'!A79</f>
        <v>Hungary</v>
      </c>
      <c r="B77" s="107" t="str">
        <f>'Indicator Data'!B79</f>
        <v>HUN</v>
      </c>
      <c r="C77" s="157">
        <v>2015</v>
      </c>
      <c r="D77" s="157">
        <v>2015</v>
      </c>
      <c r="E77" s="157">
        <v>2015</v>
      </c>
      <c r="F77" s="157">
        <v>2015</v>
      </c>
      <c r="G77" s="157">
        <v>2015</v>
      </c>
      <c r="H77" s="157">
        <v>2015</v>
      </c>
      <c r="I77" s="157">
        <v>2015</v>
      </c>
      <c r="J77" s="157">
        <v>2016</v>
      </c>
      <c r="K77" s="157">
        <v>2016</v>
      </c>
      <c r="L77" s="157">
        <v>2016</v>
      </c>
      <c r="M77" s="159">
        <v>2019</v>
      </c>
      <c r="N77" s="159">
        <v>2019</v>
      </c>
      <c r="O77" s="159">
        <v>2018</v>
      </c>
      <c r="P77" s="159">
        <v>2018</v>
      </c>
      <c r="Q77" s="159">
        <v>2017</v>
      </c>
      <c r="R77" s="159" t="s">
        <v>932</v>
      </c>
      <c r="S77" s="159">
        <v>2019</v>
      </c>
      <c r="T77" s="159">
        <v>2016</v>
      </c>
      <c r="U77" s="159">
        <v>2017</v>
      </c>
      <c r="V77" s="159" t="s">
        <v>932</v>
      </c>
      <c r="W77" s="159">
        <v>2017</v>
      </c>
      <c r="X77" s="159" t="s">
        <v>932</v>
      </c>
      <c r="Y77" s="159">
        <v>2012</v>
      </c>
      <c r="Z77" s="159">
        <v>2017</v>
      </c>
      <c r="AA77" s="159">
        <v>2017</v>
      </c>
      <c r="AB77" s="159">
        <v>2017</v>
      </c>
      <c r="AC77" s="159">
        <v>2016</v>
      </c>
      <c r="AD77" s="159">
        <v>2015</v>
      </c>
      <c r="AE77" s="159" t="s">
        <v>932</v>
      </c>
      <c r="AF77" s="159">
        <v>2017</v>
      </c>
      <c r="AG77" s="158">
        <v>2012</v>
      </c>
      <c r="AH77" s="159">
        <v>2016</v>
      </c>
      <c r="AI77" s="159">
        <v>2017</v>
      </c>
      <c r="AJ77" s="159">
        <v>2018</v>
      </c>
      <c r="AK77" s="161" t="s">
        <v>932</v>
      </c>
      <c r="AL77" s="161" t="s">
        <v>1068</v>
      </c>
      <c r="AM77" s="159" t="s">
        <v>932</v>
      </c>
      <c r="AN77" s="159">
        <v>2016</v>
      </c>
      <c r="AO77" s="159">
        <v>2016</v>
      </c>
      <c r="AP77" s="159">
        <v>2014</v>
      </c>
      <c r="AQ77" s="159">
        <v>2014</v>
      </c>
      <c r="AR77" s="159">
        <v>2015</v>
      </c>
      <c r="AS77" s="159">
        <v>2017</v>
      </c>
      <c r="AT77" s="159">
        <v>2018</v>
      </c>
      <c r="AU77" s="159">
        <v>2016</v>
      </c>
      <c r="AV77" s="159">
        <v>2015</v>
      </c>
      <c r="AW77" s="159">
        <v>2016</v>
      </c>
      <c r="AX77" s="159">
        <v>2017</v>
      </c>
      <c r="AY77" s="159">
        <v>2014</v>
      </c>
      <c r="AZ77" s="171">
        <v>2015</v>
      </c>
      <c r="BA77" s="171">
        <v>2015</v>
      </c>
      <c r="BB77" s="159">
        <v>2018</v>
      </c>
      <c r="BC77" s="159">
        <v>2017</v>
      </c>
      <c r="BD77" s="159">
        <v>2015</v>
      </c>
      <c r="BE77" s="159"/>
      <c r="BF77" s="104"/>
    </row>
    <row r="78" spans="1:58" x14ac:dyDescent="0.25">
      <c r="A78" s="128" t="str">
        <f>'Indicator Data'!A80</f>
        <v>Iceland</v>
      </c>
      <c r="B78" s="107" t="str">
        <f>'Indicator Data'!B80</f>
        <v>ISL</v>
      </c>
      <c r="C78" s="157">
        <v>2015</v>
      </c>
      <c r="D78" s="157">
        <v>2015</v>
      </c>
      <c r="E78" s="157">
        <v>2015</v>
      </c>
      <c r="F78" s="157">
        <v>2015</v>
      </c>
      <c r="G78" s="157">
        <v>2015</v>
      </c>
      <c r="H78" s="157">
        <v>2015</v>
      </c>
      <c r="I78" s="157">
        <v>2015</v>
      </c>
      <c r="J78" s="157">
        <v>2016</v>
      </c>
      <c r="K78" s="157">
        <v>2016</v>
      </c>
      <c r="L78" s="157">
        <v>2016</v>
      </c>
      <c r="M78" s="159">
        <v>2019</v>
      </c>
      <c r="N78" s="159">
        <v>2019</v>
      </c>
      <c r="O78" s="159">
        <v>2018</v>
      </c>
      <c r="P78" s="159">
        <v>2018</v>
      </c>
      <c r="Q78" s="159">
        <v>2017</v>
      </c>
      <c r="R78" s="159" t="s">
        <v>932</v>
      </c>
      <c r="S78" s="159">
        <v>2019</v>
      </c>
      <c r="T78" s="159">
        <v>2016</v>
      </c>
      <c r="U78" s="159">
        <v>2017</v>
      </c>
      <c r="V78" s="159" t="s">
        <v>932</v>
      </c>
      <c r="W78" s="159">
        <v>2017</v>
      </c>
      <c r="X78" s="159" t="s">
        <v>932</v>
      </c>
      <c r="Y78" s="159">
        <v>2015</v>
      </c>
      <c r="Z78" s="159">
        <v>2017</v>
      </c>
      <c r="AA78" s="159">
        <v>2017</v>
      </c>
      <c r="AB78" s="159" t="s">
        <v>932</v>
      </c>
      <c r="AC78" s="159">
        <v>2016</v>
      </c>
      <c r="AD78" s="159">
        <v>2015</v>
      </c>
      <c r="AE78" s="159" t="s">
        <v>932</v>
      </c>
      <c r="AF78" s="159">
        <v>2017</v>
      </c>
      <c r="AG78" s="158">
        <v>2012</v>
      </c>
      <c r="AH78" s="159">
        <v>2016</v>
      </c>
      <c r="AI78" s="159">
        <v>2017</v>
      </c>
      <c r="AJ78" s="159">
        <v>2018</v>
      </c>
      <c r="AK78" s="161" t="s">
        <v>932</v>
      </c>
      <c r="AL78" s="161" t="s">
        <v>1068</v>
      </c>
      <c r="AM78" s="159" t="s">
        <v>932</v>
      </c>
      <c r="AN78" s="159">
        <v>2016</v>
      </c>
      <c r="AO78" s="159">
        <v>2016</v>
      </c>
      <c r="AP78" s="159">
        <v>2014</v>
      </c>
      <c r="AQ78" s="159">
        <v>2014</v>
      </c>
      <c r="AR78" s="159" t="s">
        <v>932</v>
      </c>
      <c r="AS78" s="159">
        <v>2017</v>
      </c>
      <c r="AT78" s="159">
        <v>2018</v>
      </c>
      <c r="AU78" s="159">
        <v>2016</v>
      </c>
      <c r="AV78" s="159" t="s">
        <v>932</v>
      </c>
      <c r="AW78" s="159">
        <v>2016</v>
      </c>
      <c r="AX78" s="159">
        <v>2017</v>
      </c>
      <c r="AY78" s="159">
        <v>2014</v>
      </c>
      <c r="AZ78" s="171">
        <v>2015</v>
      </c>
      <c r="BA78" s="171">
        <v>2015</v>
      </c>
      <c r="BB78" s="159">
        <v>2018</v>
      </c>
      <c r="BC78" s="159">
        <v>2017</v>
      </c>
      <c r="BD78" s="159">
        <v>2015</v>
      </c>
      <c r="BE78" s="159"/>
      <c r="BF78" s="104"/>
    </row>
    <row r="79" spans="1:58" x14ac:dyDescent="0.25">
      <c r="A79" s="128" t="str">
        <f>'Indicator Data'!A81</f>
        <v>India</v>
      </c>
      <c r="B79" s="107" t="str">
        <f>'Indicator Data'!B81</f>
        <v>IND</v>
      </c>
      <c r="C79" s="157">
        <v>2015</v>
      </c>
      <c r="D79" s="157">
        <v>2015</v>
      </c>
      <c r="E79" s="157">
        <v>2015</v>
      </c>
      <c r="F79" s="157">
        <v>2015</v>
      </c>
      <c r="G79" s="157">
        <v>2015</v>
      </c>
      <c r="H79" s="157">
        <v>2015</v>
      </c>
      <c r="I79" s="157">
        <v>2015</v>
      </c>
      <c r="J79" s="157">
        <v>2016</v>
      </c>
      <c r="K79" s="157">
        <v>2016</v>
      </c>
      <c r="L79" s="157">
        <v>2016</v>
      </c>
      <c r="M79" s="159">
        <v>2019</v>
      </c>
      <c r="N79" s="159">
        <v>2019</v>
      </c>
      <c r="O79" s="159">
        <v>2018</v>
      </c>
      <c r="P79" s="159">
        <v>2018</v>
      </c>
      <c r="Q79" s="159">
        <v>2017</v>
      </c>
      <c r="R79" s="159">
        <v>2016</v>
      </c>
      <c r="S79" s="159">
        <v>2019</v>
      </c>
      <c r="T79" s="159">
        <v>2016</v>
      </c>
      <c r="U79" s="159">
        <v>2017</v>
      </c>
      <c r="V79" s="159">
        <v>2017</v>
      </c>
      <c r="W79" s="159">
        <v>2017</v>
      </c>
      <c r="X79" s="159">
        <v>2006</v>
      </c>
      <c r="Y79" s="159">
        <v>2016</v>
      </c>
      <c r="Z79" s="159">
        <v>2017</v>
      </c>
      <c r="AA79" s="159">
        <v>2017</v>
      </c>
      <c r="AB79" s="159">
        <v>2017</v>
      </c>
      <c r="AC79" s="159">
        <v>2016</v>
      </c>
      <c r="AD79" s="159">
        <v>2015</v>
      </c>
      <c r="AE79" s="159">
        <v>2012</v>
      </c>
      <c r="AF79" s="159">
        <v>2017</v>
      </c>
      <c r="AG79" s="158">
        <v>2009</v>
      </c>
      <c r="AH79" s="159">
        <v>2016</v>
      </c>
      <c r="AI79" s="159">
        <v>2017</v>
      </c>
      <c r="AJ79" s="159">
        <v>2018</v>
      </c>
      <c r="AK79" s="161" t="s">
        <v>1067</v>
      </c>
      <c r="AL79" s="161" t="s">
        <v>1068</v>
      </c>
      <c r="AM79" s="159" t="s">
        <v>932</v>
      </c>
      <c r="AN79" s="159">
        <v>2016</v>
      </c>
      <c r="AO79" s="159">
        <v>2016</v>
      </c>
      <c r="AP79" s="159">
        <v>2014</v>
      </c>
      <c r="AQ79" s="159">
        <v>2014</v>
      </c>
      <c r="AR79" s="159">
        <v>2015</v>
      </c>
      <c r="AS79" s="159">
        <v>2017</v>
      </c>
      <c r="AT79" s="159">
        <v>2018</v>
      </c>
      <c r="AU79" s="159">
        <v>2016</v>
      </c>
      <c r="AV79" s="159">
        <v>2015</v>
      </c>
      <c r="AW79" s="159">
        <v>2016</v>
      </c>
      <c r="AX79" s="159">
        <v>2017</v>
      </c>
      <c r="AY79" s="159">
        <v>2014</v>
      </c>
      <c r="AZ79" s="171">
        <v>2015</v>
      </c>
      <c r="BA79" s="171">
        <v>2015</v>
      </c>
      <c r="BB79" s="159">
        <v>2018</v>
      </c>
      <c r="BC79" s="159">
        <v>2017</v>
      </c>
      <c r="BD79" s="159">
        <v>2015</v>
      </c>
      <c r="BE79" s="159"/>
      <c r="BF79" s="104"/>
    </row>
    <row r="80" spans="1:58" x14ac:dyDescent="0.25">
      <c r="A80" s="128" t="str">
        <f>'Indicator Data'!A82</f>
        <v>Indonesia</v>
      </c>
      <c r="B80" s="107" t="str">
        <f>'Indicator Data'!B82</f>
        <v>IDN</v>
      </c>
      <c r="C80" s="157">
        <v>2015</v>
      </c>
      <c r="D80" s="157">
        <v>2015</v>
      </c>
      <c r="E80" s="157">
        <v>2015</v>
      </c>
      <c r="F80" s="157">
        <v>2015</v>
      </c>
      <c r="G80" s="157">
        <v>2015</v>
      </c>
      <c r="H80" s="157">
        <v>2015</v>
      </c>
      <c r="I80" s="157">
        <v>2015</v>
      </c>
      <c r="J80" s="157">
        <v>2016</v>
      </c>
      <c r="K80" s="157">
        <v>2016</v>
      </c>
      <c r="L80" s="157">
        <v>2016</v>
      </c>
      <c r="M80" s="159">
        <v>2019</v>
      </c>
      <c r="N80" s="159">
        <v>2019</v>
      </c>
      <c r="O80" s="159">
        <v>2018</v>
      </c>
      <c r="P80" s="159">
        <v>2018</v>
      </c>
      <c r="Q80" s="159">
        <v>2017</v>
      </c>
      <c r="R80" s="159">
        <v>2012</v>
      </c>
      <c r="S80" s="159">
        <v>2019</v>
      </c>
      <c r="T80" s="159">
        <v>2016</v>
      </c>
      <c r="U80" s="159">
        <v>2017</v>
      </c>
      <c r="V80" s="159">
        <v>2017</v>
      </c>
      <c r="W80" s="159">
        <v>2017</v>
      </c>
      <c r="X80" s="159">
        <v>2013</v>
      </c>
      <c r="Y80" s="159">
        <v>2012</v>
      </c>
      <c r="Z80" s="159">
        <v>2017</v>
      </c>
      <c r="AA80" s="159">
        <v>2017</v>
      </c>
      <c r="AB80" s="159">
        <v>2017</v>
      </c>
      <c r="AC80" s="159">
        <v>2016</v>
      </c>
      <c r="AD80" s="159">
        <v>2015</v>
      </c>
      <c r="AE80" s="159">
        <v>2012</v>
      </c>
      <c r="AF80" s="159">
        <v>2017</v>
      </c>
      <c r="AG80" s="158">
        <v>2017</v>
      </c>
      <c r="AH80" s="159">
        <v>2016</v>
      </c>
      <c r="AI80" s="159">
        <v>2017</v>
      </c>
      <c r="AJ80" s="159">
        <v>2018</v>
      </c>
      <c r="AK80" s="161" t="s">
        <v>1068</v>
      </c>
      <c r="AL80" s="161" t="s">
        <v>1068</v>
      </c>
      <c r="AM80" s="159" t="s">
        <v>932</v>
      </c>
      <c r="AN80" s="159">
        <v>2016</v>
      </c>
      <c r="AO80" s="159">
        <v>2016</v>
      </c>
      <c r="AP80" s="159">
        <v>2014</v>
      </c>
      <c r="AQ80" s="159">
        <v>2014</v>
      </c>
      <c r="AR80" s="159">
        <v>2015</v>
      </c>
      <c r="AS80" s="159">
        <v>2017</v>
      </c>
      <c r="AT80" s="159">
        <v>2018</v>
      </c>
      <c r="AU80" s="159">
        <v>2016</v>
      </c>
      <c r="AV80" s="159">
        <v>2016</v>
      </c>
      <c r="AW80" s="159">
        <v>2016</v>
      </c>
      <c r="AX80" s="159">
        <v>2017</v>
      </c>
      <c r="AY80" s="159">
        <v>2014</v>
      </c>
      <c r="AZ80" s="171">
        <v>2015</v>
      </c>
      <c r="BA80" s="171">
        <v>2015</v>
      </c>
      <c r="BB80" s="159">
        <v>2018</v>
      </c>
      <c r="BC80" s="159">
        <v>2017</v>
      </c>
      <c r="BD80" s="159">
        <v>2015</v>
      </c>
      <c r="BE80" s="159"/>
      <c r="BF80" s="104"/>
    </row>
    <row r="81" spans="1:58" x14ac:dyDescent="0.25">
      <c r="A81" s="128" t="str">
        <f>'Indicator Data'!A83</f>
        <v>Iran</v>
      </c>
      <c r="B81" s="107" t="str">
        <f>'Indicator Data'!B83</f>
        <v>IRN</v>
      </c>
      <c r="C81" s="157">
        <v>2015</v>
      </c>
      <c r="D81" s="157">
        <v>2015</v>
      </c>
      <c r="E81" s="157">
        <v>2015</v>
      </c>
      <c r="F81" s="157">
        <v>2015</v>
      </c>
      <c r="G81" s="157">
        <v>2015</v>
      </c>
      <c r="H81" s="157">
        <v>2015</v>
      </c>
      <c r="I81" s="157">
        <v>2015</v>
      </c>
      <c r="J81" s="157">
        <v>2016</v>
      </c>
      <c r="K81" s="157">
        <v>2016</v>
      </c>
      <c r="L81" s="157">
        <v>2016</v>
      </c>
      <c r="M81" s="159">
        <v>2019</v>
      </c>
      <c r="N81" s="159">
        <v>2019</v>
      </c>
      <c r="O81" s="159">
        <v>2018</v>
      </c>
      <c r="P81" s="159">
        <v>2018</v>
      </c>
      <c r="Q81" s="159">
        <v>2017</v>
      </c>
      <c r="R81" s="159" t="s">
        <v>932</v>
      </c>
      <c r="S81" s="159">
        <v>2019</v>
      </c>
      <c r="T81" s="159">
        <v>2016</v>
      </c>
      <c r="U81" s="159">
        <v>2017</v>
      </c>
      <c r="V81" s="159">
        <v>2017</v>
      </c>
      <c r="W81" s="159">
        <v>2017</v>
      </c>
      <c r="X81" s="159" t="s">
        <v>932</v>
      </c>
      <c r="Y81" s="159">
        <v>2010</v>
      </c>
      <c r="Z81" s="159">
        <v>2017</v>
      </c>
      <c r="AA81" s="159">
        <v>2017</v>
      </c>
      <c r="AB81" s="159">
        <v>2017</v>
      </c>
      <c r="AC81" s="159">
        <v>2016</v>
      </c>
      <c r="AD81" s="159">
        <v>2015</v>
      </c>
      <c r="AE81" s="159">
        <v>2012</v>
      </c>
      <c r="AF81" s="159">
        <v>2017</v>
      </c>
      <c r="AG81" s="158">
        <v>2013</v>
      </c>
      <c r="AH81" s="159">
        <v>2016</v>
      </c>
      <c r="AI81" s="159">
        <v>2017</v>
      </c>
      <c r="AJ81" s="159">
        <v>2018</v>
      </c>
      <c r="AK81" s="161" t="s">
        <v>932</v>
      </c>
      <c r="AL81" s="161" t="s">
        <v>1068</v>
      </c>
      <c r="AM81" s="188">
        <v>43281</v>
      </c>
      <c r="AN81" s="159">
        <v>2016</v>
      </c>
      <c r="AO81" s="159">
        <v>2016</v>
      </c>
      <c r="AP81" s="159">
        <v>2014</v>
      </c>
      <c r="AQ81" s="159">
        <v>2014</v>
      </c>
      <c r="AR81" s="159">
        <v>2013</v>
      </c>
      <c r="AS81" s="159">
        <v>2017</v>
      </c>
      <c r="AT81" s="159">
        <v>2018</v>
      </c>
      <c r="AU81" s="159">
        <v>2016</v>
      </c>
      <c r="AV81" s="159">
        <v>2015</v>
      </c>
      <c r="AW81" s="159">
        <v>2016</v>
      </c>
      <c r="AX81" s="159">
        <v>2017</v>
      </c>
      <c r="AY81" s="159">
        <v>2014</v>
      </c>
      <c r="AZ81" s="171">
        <v>2015</v>
      </c>
      <c r="BA81" s="171">
        <v>2015</v>
      </c>
      <c r="BB81" s="159">
        <v>2017</v>
      </c>
      <c r="BC81" s="159">
        <v>2017</v>
      </c>
      <c r="BD81" s="159">
        <v>2015</v>
      </c>
      <c r="BE81" s="159"/>
      <c r="BF81" s="104"/>
    </row>
    <row r="82" spans="1:58" x14ac:dyDescent="0.25">
      <c r="A82" s="128" t="str">
        <f>'Indicator Data'!A84</f>
        <v>Iraq</v>
      </c>
      <c r="B82" s="107" t="str">
        <f>'Indicator Data'!B84</f>
        <v>IRQ</v>
      </c>
      <c r="C82" s="157">
        <v>2015</v>
      </c>
      <c r="D82" s="157">
        <v>2015</v>
      </c>
      <c r="E82" s="157">
        <v>2015</v>
      </c>
      <c r="F82" s="157">
        <v>2015</v>
      </c>
      <c r="G82" s="157">
        <v>2015</v>
      </c>
      <c r="H82" s="157">
        <v>2015</v>
      </c>
      <c r="I82" s="157">
        <v>2015</v>
      </c>
      <c r="J82" s="157">
        <v>2016</v>
      </c>
      <c r="K82" s="157">
        <v>2016</v>
      </c>
      <c r="L82" s="157">
        <v>2016</v>
      </c>
      <c r="M82" s="159">
        <v>2019</v>
      </c>
      <c r="N82" s="159">
        <v>2019</v>
      </c>
      <c r="O82" s="159">
        <v>2018</v>
      </c>
      <c r="P82" s="159">
        <v>2018</v>
      </c>
      <c r="Q82" s="159">
        <v>2017</v>
      </c>
      <c r="R82" s="159">
        <v>2011</v>
      </c>
      <c r="S82" s="159">
        <v>2019</v>
      </c>
      <c r="T82" s="159">
        <v>2016</v>
      </c>
      <c r="U82" s="159">
        <v>2017</v>
      </c>
      <c r="V82" s="159">
        <v>2017</v>
      </c>
      <c r="W82" s="159">
        <v>2017</v>
      </c>
      <c r="X82" s="159">
        <v>2011</v>
      </c>
      <c r="Y82" s="159">
        <v>2010</v>
      </c>
      <c r="Z82" s="159">
        <v>2017</v>
      </c>
      <c r="AA82" s="159">
        <v>2017</v>
      </c>
      <c r="AB82" s="159" t="s">
        <v>932</v>
      </c>
      <c r="AC82" s="159">
        <v>2015</v>
      </c>
      <c r="AD82" s="159">
        <v>2015</v>
      </c>
      <c r="AE82" s="159">
        <v>2012</v>
      </c>
      <c r="AF82" s="159">
        <v>2017</v>
      </c>
      <c r="AG82" s="158">
        <v>2012</v>
      </c>
      <c r="AH82" s="159">
        <v>2016</v>
      </c>
      <c r="AI82" s="159">
        <v>2017</v>
      </c>
      <c r="AJ82" s="159">
        <v>2018</v>
      </c>
      <c r="AK82" s="161">
        <v>43524</v>
      </c>
      <c r="AL82" s="161">
        <v>43524</v>
      </c>
      <c r="AM82" s="188">
        <v>43281</v>
      </c>
      <c r="AN82" s="159">
        <v>2016</v>
      </c>
      <c r="AO82" s="159">
        <v>2016</v>
      </c>
      <c r="AP82" s="159">
        <v>2014</v>
      </c>
      <c r="AQ82" s="159">
        <v>2014</v>
      </c>
      <c r="AR82" s="159">
        <v>2015</v>
      </c>
      <c r="AS82" s="159">
        <v>2017</v>
      </c>
      <c r="AT82" s="159">
        <v>2018</v>
      </c>
      <c r="AU82" s="159">
        <v>2016</v>
      </c>
      <c r="AV82" s="159">
        <v>2015</v>
      </c>
      <c r="AW82" s="159">
        <v>2016</v>
      </c>
      <c r="AX82" s="159">
        <v>2017</v>
      </c>
      <c r="AY82" s="159">
        <v>2014</v>
      </c>
      <c r="AZ82" s="171">
        <v>2015</v>
      </c>
      <c r="BA82" s="171">
        <v>2015</v>
      </c>
      <c r="BB82" s="159">
        <v>2018</v>
      </c>
      <c r="BC82" s="159">
        <v>2017</v>
      </c>
      <c r="BD82" s="159">
        <v>2015</v>
      </c>
      <c r="BE82" s="159"/>
      <c r="BF82" s="104"/>
    </row>
    <row r="83" spans="1:58" x14ac:dyDescent="0.25">
      <c r="A83" s="128" t="str">
        <f>'Indicator Data'!A85</f>
        <v>Ireland</v>
      </c>
      <c r="B83" s="107" t="str">
        <f>'Indicator Data'!B85</f>
        <v>IRL</v>
      </c>
      <c r="C83" s="157">
        <v>2015</v>
      </c>
      <c r="D83" s="157">
        <v>2015</v>
      </c>
      <c r="E83" s="157">
        <v>2015</v>
      </c>
      <c r="F83" s="157">
        <v>2015</v>
      </c>
      <c r="G83" s="157">
        <v>2015</v>
      </c>
      <c r="H83" s="157">
        <v>2015</v>
      </c>
      <c r="I83" s="157">
        <v>2015</v>
      </c>
      <c r="J83" s="157">
        <v>2016</v>
      </c>
      <c r="K83" s="157">
        <v>2016</v>
      </c>
      <c r="L83" s="157">
        <v>2016</v>
      </c>
      <c r="M83" s="159">
        <v>2019</v>
      </c>
      <c r="N83" s="159">
        <v>2019</v>
      </c>
      <c r="O83" s="159">
        <v>2018</v>
      </c>
      <c r="P83" s="159">
        <v>2018</v>
      </c>
      <c r="Q83" s="159">
        <v>2017</v>
      </c>
      <c r="R83" s="159" t="s">
        <v>932</v>
      </c>
      <c r="S83" s="159">
        <v>2019</v>
      </c>
      <c r="T83" s="159">
        <v>2016</v>
      </c>
      <c r="U83" s="159">
        <v>2017</v>
      </c>
      <c r="V83" s="159" t="s">
        <v>932</v>
      </c>
      <c r="W83" s="159">
        <v>2017</v>
      </c>
      <c r="X83" s="159" t="s">
        <v>932</v>
      </c>
      <c r="Y83" s="159">
        <v>2016</v>
      </c>
      <c r="Z83" s="159">
        <v>2017</v>
      </c>
      <c r="AA83" s="159">
        <v>2017</v>
      </c>
      <c r="AB83" s="159">
        <v>2017</v>
      </c>
      <c r="AC83" s="159">
        <v>2016</v>
      </c>
      <c r="AD83" s="159">
        <v>2015</v>
      </c>
      <c r="AE83" s="159" t="s">
        <v>932</v>
      </c>
      <c r="AF83" s="159">
        <v>2017</v>
      </c>
      <c r="AG83" s="158">
        <v>2012</v>
      </c>
      <c r="AH83" s="159">
        <v>2016</v>
      </c>
      <c r="AI83" s="159">
        <v>2017</v>
      </c>
      <c r="AJ83" s="159">
        <v>2018</v>
      </c>
      <c r="AK83" s="161" t="s">
        <v>932</v>
      </c>
      <c r="AL83" s="161" t="s">
        <v>1068</v>
      </c>
      <c r="AM83" s="159" t="s">
        <v>932</v>
      </c>
      <c r="AN83" s="159">
        <v>2016</v>
      </c>
      <c r="AO83" s="159">
        <v>2016</v>
      </c>
      <c r="AP83" s="159">
        <v>2014</v>
      </c>
      <c r="AQ83" s="159">
        <v>2014</v>
      </c>
      <c r="AR83" s="159" t="s">
        <v>932</v>
      </c>
      <c r="AS83" s="159">
        <v>2017</v>
      </c>
      <c r="AT83" s="159">
        <v>2018</v>
      </c>
      <c r="AU83" s="159">
        <v>2016</v>
      </c>
      <c r="AV83" s="159" t="s">
        <v>932</v>
      </c>
      <c r="AW83" s="159">
        <v>2016</v>
      </c>
      <c r="AX83" s="159">
        <v>2017</v>
      </c>
      <c r="AY83" s="159">
        <v>2014</v>
      </c>
      <c r="AZ83" s="171">
        <v>2015</v>
      </c>
      <c r="BA83" s="171">
        <v>2015</v>
      </c>
      <c r="BB83" s="159">
        <v>2018</v>
      </c>
      <c r="BC83" s="159">
        <v>2017</v>
      </c>
      <c r="BD83" s="159">
        <v>2015</v>
      </c>
      <c r="BE83" s="159"/>
      <c r="BF83" s="104"/>
    </row>
    <row r="84" spans="1:58" x14ac:dyDescent="0.25">
      <c r="A84" s="128" t="str">
        <f>'Indicator Data'!A86</f>
        <v>Israel</v>
      </c>
      <c r="B84" s="107" t="str">
        <f>'Indicator Data'!B86</f>
        <v>ISR</v>
      </c>
      <c r="C84" s="157">
        <v>2015</v>
      </c>
      <c r="D84" s="157">
        <v>2015</v>
      </c>
      <c r="E84" s="157">
        <v>2015</v>
      </c>
      <c r="F84" s="157">
        <v>2015</v>
      </c>
      <c r="G84" s="157">
        <v>2015</v>
      </c>
      <c r="H84" s="157">
        <v>2015</v>
      </c>
      <c r="I84" s="157">
        <v>2015</v>
      </c>
      <c r="J84" s="157">
        <v>2016</v>
      </c>
      <c r="K84" s="157">
        <v>2016</v>
      </c>
      <c r="L84" s="157">
        <v>2016</v>
      </c>
      <c r="M84" s="159">
        <v>2019</v>
      </c>
      <c r="N84" s="159">
        <v>2019</v>
      </c>
      <c r="O84" s="159">
        <v>2018</v>
      </c>
      <c r="P84" s="159">
        <v>2018</v>
      </c>
      <c r="Q84" s="159">
        <v>2017</v>
      </c>
      <c r="R84" s="159" t="s">
        <v>932</v>
      </c>
      <c r="S84" s="159">
        <v>2019</v>
      </c>
      <c r="T84" s="159">
        <v>2016</v>
      </c>
      <c r="U84" s="159">
        <v>2017</v>
      </c>
      <c r="V84" s="159" t="s">
        <v>932</v>
      </c>
      <c r="W84" s="159">
        <v>2017</v>
      </c>
      <c r="X84" s="159" t="s">
        <v>932</v>
      </c>
      <c r="Y84" s="159">
        <v>2012</v>
      </c>
      <c r="Z84" s="159">
        <v>2017</v>
      </c>
      <c r="AA84" s="159">
        <v>2017</v>
      </c>
      <c r="AB84" s="159" t="s">
        <v>932</v>
      </c>
      <c r="AC84" s="159">
        <v>2016</v>
      </c>
      <c r="AD84" s="159">
        <v>2015</v>
      </c>
      <c r="AE84" s="159" t="s">
        <v>932</v>
      </c>
      <c r="AF84" s="159">
        <v>2017</v>
      </c>
      <c r="AG84" s="158">
        <v>2010</v>
      </c>
      <c r="AH84" s="159">
        <v>2016</v>
      </c>
      <c r="AI84" s="159">
        <v>2017</v>
      </c>
      <c r="AJ84" s="159">
        <v>2018</v>
      </c>
      <c r="AK84" s="161" t="s">
        <v>932</v>
      </c>
      <c r="AL84" s="161" t="s">
        <v>1068</v>
      </c>
      <c r="AM84" s="159" t="s">
        <v>932</v>
      </c>
      <c r="AN84" s="159">
        <v>2016</v>
      </c>
      <c r="AO84" s="159">
        <v>2016</v>
      </c>
      <c r="AP84" s="159">
        <v>2014</v>
      </c>
      <c r="AQ84" s="159">
        <v>2014</v>
      </c>
      <c r="AR84" s="159" t="s">
        <v>932</v>
      </c>
      <c r="AS84" s="159">
        <v>2017</v>
      </c>
      <c r="AT84" s="159">
        <v>2018</v>
      </c>
      <c r="AU84" s="159">
        <v>2016</v>
      </c>
      <c r="AV84" s="159" t="s">
        <v>932</v>
      </c>
      <c r="AW84" s="159">
        <v>2016</v>
      </c>
      <c r="AX84" s="159">
        <v>2017</v>
      </c>
      <c r="AY84" s="159">
        <v>2014</v>
      </c>
      <c r="AZ84" s="171">
        <v>2015</v>
      </c>
      <c r="BA84" s="171">
        <v>2015</v>
      </c>
      <c r="BB84" s="159">
        <v>2018</v>
      </c>
      <c r="BC84" s="159">
        <v>2017</v>
      </c>
      <c r="BD84" s="159">
        <v>2015</v>
      </c>
      <c r="BE84" s="159"/>
      <c r="BF84" s="104"/>
    </row>
    <row r="85" spans="1:58" x14ac:dyDescent="0.25">
      <c r="A85" s="128" t="str">
        <f>'Indicator Data'!A87</f>
        <v>Italy</v>
      </c>
      <c r="B85" s="107" t="str">
        <f>'Indicator Data'!B87</f>
        <v>ITA</v>
      </c>
      <c r="C85" s="157">
        <v>2015</v>
      </c>
      <c r="D85" s="157">
        <v>2015</v>
      </c>
      <c r="E85" s="157">
        <v>2015</v>
      </c>
      <c r="F85" s="157">
        <v>2015</v>
      </c>
      <c r="G85" s="157">
        <v>2015</v>
      </c>
      <c r="H85" s="157">
        <v>2015</v>
      </c>
      <c r="I85" s="157">
        <v>2015</v>
      </c>
      <c r="J85" s="157">
        <v>2016</v>
      </c>
      <c r="K85" s="157">
        <v>2016</v>
      </c>
      <c r="L85" s="157">
        <v>2016</v>
      </c>
      <c r="M85" s="159">
        <v>2019</v>
      </c>
      <c r="N85" s="159">
        <v>2019</v>
      </c>
      <c r="O85" s="159">
        <v>2018</v>
      </c>
      <c r="P85" s="159">
        <v>2018</v>
      </c>
      <c r="Q85" s="159">
        <v>2017</v>
      </c>
      <c r="R85" s="159" t="s">
        <v>932</v>
      </c>
      <c r="S85" s="159">
        <v>2019</v>
      </c>
      <c r="T85" s="159">
        <v>2016</v>
      </c>
      <c r="U85" s="159">
        <v>2017</v>
      </c>
      <c r="V85" s="159" t="s">
        <v>932</v>
      </c>
      <c r="W85" s="159">
        <v>2017</v>
      </c>
      <c r="X85" s="159" t="s">
        <v>932</v>
      </c>
      <c r="Y85" s="159">
        <v>2016</v>
      </c>
      <c r="Z85" s="159">
        <v>2017</v>
      </c>
      <c r="AA85" s="159">
        <v>2017</v>
      </c>
      <c r="AB85" s="159">
        <v>2017</v>
      </c>
      <c r="AC85" s="159">
        <v>2016</v>
      </c>
      <c r="AD85" s="159">
        <v>2015</v>
      </c>
      <c r="AE85" s="159" t="s">
        <v>932</v>
      </c>
      <c r="AF85" s="159">
        <v>2017</v>
      </c>
      <c r="AG85" s="158">
        <v>2012</v>
      </c>
      <c r="AH85" s="159">
        <v>2016</v>
      </c>
      <c r="AI85" s="159">
        <v>2017</v>
      </c>
      <c r="AJ85" s="159">
        <v>2018</v>
      </c>
      <c r="AK85" s="161" t="s">
        <v>932</v>
      </c>
      <c r="AL85" s="161" t="s">
        <v>1068</v>
      </c>
      <c r="AM85" s="159" t="s">
        <v>932</v>
      </c>
      <c r="AN85" s="159">
        <v>2016</v>
      </c>
      <c r="AO85" s="159">
        <v>2016</v>
      </c>
      <c r="AP85" s="159">
        <v>2014</v>
      </c>
      <c r="AQ85" s="159">
        <v>2014</v>
      </c>
      <c r="AR85" s="159">
        <v>2015</v>
      </c>
      <c r="AS85" s="159">
        <v>2017</v>
      </c>
      <c r="AT85" s="159">
        <v>2018</v>
      </c>
      <c r="AU85" s="159">
        <v>2016</v>
      </c>
      <c r="AV85" s="159">
        <v>2015</v>
      </c>
      <c r="AW85" s="159">
        <v>2016</v>
      </c>
      <c r="AX85" s="159">
        <v>2017</v>
      </c>
      <c r="AY85" s="159">
        <v>2014</v>
      </c>
      <c r="AZ85" s="171">
        <v>2015</v>
      </c>
      <c r="BA85" s="171">
        <v>2015</v>
      </c>
      <c r="BB85" s="159">
        <v>2018</v>
      </c>
      <c r="BC85" s="159">
        <v>2017</v>
      </c>
      <c r="BD85" s="159">
        <v>2015</v>
      </c>
      <c r="BE85" s="159"/>
      <c r="BF85" s="104"/>
    </row>
    <row r="86" spans="1:58" x14ac:dyDescent="0.25">
      <c r="A86" s="128" t="str">
        <f>'Indicator Data'!A88</f>
        <v>Jamaica</v>
      </c>
      <c r="B86" s="107" t="str">
        <f>'Indicator Data'!B88</f>
        <v>JAM</v>
      </c>
      <c r="C86" s="157">
        <v>2015</v>
      </c>
      <c r="D86" s="157">
        <v>2015</v>
      </c>
      <c r="E86" s="157">
        <v>2015</v>
      </c>
      <c r="F86" s="157">
        <v>2015</v>
      </c>
      <c r="G86" s="157">
        <v>2015</v>
      </c>
      <c r="H86" s="157">
        <v>2015</v>
      </c>
      <c r="I86" s="157">
        <v>2015</v>
      </c>
      <c r="J86" s="157">
        <v>2016</v>
      </c>
      <c r="K86" s="157">
        <v>2016</v>
      </c>
      <c r="L86" s="157">
        <v>2016</v>
      </c>
      <c r="M86" s="159">
        <v>2019</v>
      </c>
      <c r="N86" s="159">
        <v>2019</v>
      </c>
      <c r="O86" s="159">
        <v>2018</v>
      </c>
      <c r="P86" s="159">
        <v>2018</v>
      </c>
      <c r="Q86" s="159">
        <v>2017</v>
      </c>
      <c r="R86" s="159">
        <v>2012</v>
      </c>
      <c r="S86" s="159">
        <v>2019</v>
      </c>
      <c r="T86" s="159">
        <v>2016</v>
      </c>
      <c r="U86" s="159">
        <v>2017</v>
      </c>
      <c r="V86" s="159">
        <v>2017</v>
      </c>
      <c r="W86" s="159">
        <v>2017</v>
      </c>
      <c r="X86" s="159">
        <v>2012</v>
      </c>
      <c r="Y86" s="159">
        <v>2016</v>
      </c>
      <c r="Z86" s="159">
        <v>2017</v>
      </c>
      <c r="AA86" s="159">
        <v>2017</v>
      </c>
      <c r="AB86" s="159">
        <v>2017</v>
      </c>
      <c r="AC86" s="159">
        <v>2016</v>
      </c>
      <c r="AD86" s="159">
        <v>2015</v>
      </c>
      <c r="AE86" s="159" t="s">
        <v>932</v>
      </c>
      <c r="AF86" s="159">
        <v>2017</v>
      </c>
      <c r="AG86" s="158" t="s">
        <v>932</v>
      </c>
      <c r="AH86" s="159">
        <v>2016</v>
      </c>
      <c r="AI86" s="159">
        <v>2017</v>
      </c>
      <c r="AJ86" s="159">
        <v>2018</v>
      </c>
      <c r="AK86" s="161" t="s">
        <v>932</v>
      </c>
      <c r="AL86" s="161" t="s">
        <v>1068</v>
      </c>
      <c r="AM86" s="159" t="s">
        <v>932</v>
      </c>
      <c r="AN86" s="159">
        <v>2016</v>
      </c>
      <c r="AO86" s="159">
        <v>2016</v>
      </c>
      <c r="AP86" s="159">
        <v>2014</v>
      </c>
      <c r="AQ86" s="159">
        <v>2014</v>
      </c>
      <c r="AR86" s="159">
        <v>2013</v>
      </c>
      <c r="AS86" s="159">
        <v>2017</v>
      </c>
      <c r="AT86" s="159">
        <v>2018</v>
      </c>
      <c r="AU86" s="159">
        <v>2016</v>
      </c>
      <c r="AV86" s="159">
        <v>2015</v>
      </c>
      <c r="AW86" s="159">
        <v>2016</v>
      </c>
      <c r="AX86" s="159">
        <v>2017</v>
      </c>
      <c r="AY86" s="159">
        <v>2014</v>
      </c>
      <c r="AZ86" s="171">
        <v>2015</v>
      </c>
      <c r="BA86" s="171">
        <v>2015</v>
      </c>
      <c r="BB86" s="159">
        <v>2018</v>
      </c>
      <c r="BC86" s="159">
        <v>2017</v>
      </c>
      <c r="BD86" s="159">
        <v>2015</v>
      </c>
      <c r="BE86" s="159"/>
      <c r="BF86" s="104"/>
    </row>
    <row r="87" spans="1:58" x14ac:dyDescent="0.25">
      <c r="A87" s="128" t="str">
        <f>'Indicator Data'!A89</f>
        <v>Japan</v>
      </c>
      <c r="B87" s="107" t="str">
        <f>'Indicator Data'!B89</f>
        <v>JPN</v>
      </c>
      <c r="C87" s="157">
        <v>2015</v>
      </c>
      <c r="D87" s="157">
        <v>2015</v>
      </c>
      <c r="E87" s="157">
        <v>2015</v>
      </c>
      <c r="F87" s="157">
        <v>2015</v>
      </c>
      <c r="G87" s="157">
        <v>2015</v>
      </c>
      <c r="H87" s="157">
        <v>2015</v>
      </c>
      <c r="I87" s="157">
        <v>2015</v>
      </c>
      <c r="J87" s="157">
        <v>2016</v>
      </c>
      <c r="K87" s="157">
        <v>2016</v>
      </c>
      <c r="L87" s="157">
        <v>2016</v>
      </c>
      <c r="M87" s="159">
        <v>2019</v>
      </c>
      <c r="N87" s="159">
        <v>2019</v>
      </c>
      <c r="O87" s="159">
        <v>2018</v>
      </c>
      <c r="P87" s="159">
        <v>2018</v>
      </c>
      <c r="Q87" s="159">
        <v>2017</v>
      </c>
      <c r="R87" s="159" t="s">
        <v>932</v>
      </c>
      <c r="S87" s="159">
        <v>2019</v>
      </c>
      <c r="T87" s="159">
        <v>2016</v>
      </c>
      <c r="U87" s="159">
        <v>2017</v>
      </c>
      <c r="V87" s="159" t="s">
        <v>932</v>
      </c>
      <c r="W87" s="159">
        <v>2017</v>
      </c>
      <c r="X87" s="159">
        <v>2010</v>
      </c>
      <c r="Y87" s="159">
        <v>2010</v>
      </c>
      <c r="Z87" s="159">
        <v>2017</v>
      </c>
      <c r="AA87" s="159">
        <v>2017</v>
      </c>
      <c r="AB87" s="159">
        <v>2017</v>
      </c>
      <c r="AC87" s="159">
        <v>2016</v>
      </c>
      <c r="AD87" s="159">
        <v>2015</v>
      </c>
      <c r="AE87" s="159" t="s">
        <v>932</v>
      </c>
      <c r="AF87" s="159">
        <v>2017</v>
      </c>
      <c r="AG87" s="158">
        <v>2008</v>
      </c>
      <c r="AH87" s="159">
        <v>2016</v>
      </c>
      <c r="AI87" s="159">
        <v>2017</v>
      </c>
      <c r="AJ87" s="159">
        <v>2018</v>
      </c>
      <c r="AK87" s="161" t="s">
        <v>932</v>
      </c>
      <c r="AL87" s="161" t="s">
        <v>1068</v>
      </c>
      <c r="AM87" s="159" t="s">
        <v>932</v>
      </c>
      <c r="AN87" s="159">
        <v>2016</v>
      </c>
      <c r="AO87" s="159">
        <v>2016</v>
      </c>
      <c r="AP87" s="159">
        <v>2014</v>
      </c>
      <c r="AQ87" s="159">
        <v>2014</v>
      </c>
      <c r="AR87" s="159">
        <v>2013</v>
      </c>
      <c r="AS87" s="159">
        <v>2017</v>
      </c>
      <c r="AT87" s="159">
        <v>2018</v>
      </c>
      <c r="AU87" s="159">
        <v>2016</v>
      </c>
      <c r="AV87" s="159" t="s">
        <v>932</v>
      </c>
      <c r="AW87" s="159">
        <v>2016</v>
      </c>
      <c r="AX87" s="159">
        <v>2017</v>
      </c>
      <c r="AY87" s="159">
        <v>2014</v>
      </c>
      <c r="AZ87" s="171">
        <v>2015</v>
      </c>
      <c r="BA87" s="171">
        <v>2015</v>
      </c>
      <c r="BB87" s="159">
        <v>2018</v>
      </c>
      <c r="BC87" s="159">
        <v>2017</v>
      </c>
      <c r="BD87" s="159">
        <v>2015</v>
      </c>
      <c r="BE87" s="159"/>
      <c r="BF87" s="104"/>
    </row>
    <row r="88" spans="1:58" x14ac:dyDescent="0.25">
      <c r="A88" s="128" t="str">
        <f>'Indicator Data'!A90</f>
        <v>Jordan</v>
      </c>
      <c r="B88" s="107" t="str">
        <f>'Indicator Data'!B90</f>
        <v>JOR</v>
      </c>
      <c r="C88" s="157">
        <v>2015</v>
      </c>
      <c r="D88" s="157">
        <v>2015</v>
      </c>
      <c r="E88" s="157">
        <v>2015</v>
      </c>
      <c r="F88" s="157">
        <v>2015</v>
      </c>
      <c r="G88" s="157">
        <v>2015</v>
      </c>
      <c r="H88" s="157">
        <v>2015</v>
      </c>
      <c r="I88" s="157">
        <v>2015</v>
      </c>
      <c r="J88" s="157">
        <v>2016</v>
      </c>
      <c r="K88" s="157">
        <v>2016</v>
      </c>
      <c r="L88" s="157">
        <v>2016</v>
      </c>
      <c r="M88" s="159">
        <v>2019</v>
      </c>
      <c r="N88" s="159">
        <v>2019</v>
      </c>
      <c r="O88" s="159">
        <v>2018</v>
      </c>
      <c r="P88" s="159">
        <v>2018</v>
      </c>
      <c r="Q88" s="159">
        <v>2017</v>
      </c>
      <c r="R88" s="159">
        <v>2012</v>
      </c>
      <c r="S88" s="159">
        <v>2019</v>
      </c>
      <c r="T88" s="159">
        <v>2016</v>
      </c>
      <c r="U88" s="159">
        <v>2017</v>
      </c>
      <c r="V88" s="159">
        <v>2017</v>
      </c>
      <c r="W88" s="159">
        <v>2017</v>
      </c>
      <c r="X88" s="159">
        <v>2012</v>
      </c>
      <c r="Y88" s="159">
        <v>2010</v>
      </c>
      <c r="Z88" s="159">
        <v>2017</v>
      </c>
      <c r="AA88" s="159">
        <v>2017</v>
      </c>
      <c r="AB88" s="159">
        <v>2016</v>
      </c>
      <c r="AC88" s="159">
        <v>2016</v>
      </c>
      <c r="AD88" s="159">
        <v>2015</v>
      </c>
      <c r="AE88" s="159" t="s">
        <v>932</v>
      </c>
      <c r="AF88" s="159">
        <v>2017</v>
      </c>
      <c r="AG88" s="158">
        <v>2010</v>
      </c>
      <c r="AH88" s="159">
        <v>2016</v>
      </c>
      <c r="AI88" s="159">
        <v>2017</v>
      </c>
      <c r="AJ88" s="159">
        <v>2018</v>
      </c>
      <c r="AK88" s="161" t="s">
        <v>932</v>
      </c>
      <c r="AL88" s="161">
        <v>43535</v>
      </c>
      <c r="AM88" s="159" t="s">
        <v>932</v>
      </c>
      <c r="AN88" s="159">
        <v>2016</v>
      </c>
      <c r="AO88" s="159">
        <v>2016</v>
      </c>
      <c r="AP88" s="159">
        <v>2014</v>
      </c>
      <c r="AQ88" s="159">
        <v>2014</v>
      </c>
      <c r="AR88" s="159">
        <v>2013</v>
      </c>
      <c r="AS88" s="159">
        <v>2017</v>
      </c>
      <c r="AT88" s="159">
        <v>2018</v>
      </c>
      <c r="AU88" s="159">
        <v>2016</v>
      </c>
      <c r="AV88" s="159">
        <v>2015</v>
      </c>
      <c r="AW88" s="159">
        <v>2016</v>
      </c>
      <c r="AX88" s="159">
        <v>2016</v>
      </c>
      <c r="AY88" s="159">
        <v>2014</v>
      </c>
      <c r="AZ88" s="171">
        <v>2015</v>
      </c>
      <c r="BA88" s="171">
        <v>2015</v>
      </c>
      <c r="BB88" s="159">
        <v>2018</v>
      </c>
      <c r="BC88" s="159">
        <v>2017</v>
      </c>
      <c r="BD88" s="159">
        <v>2015</v>
      </c>
      <c r="BE88" s="159"/>
      <c r="BF88" s="104"/>
    </row>
    <row r="89" spans="1:58" x14ac:dyDescent="0.25">
      <c r="A89" s="128" t="str">
        <f>'Indicator Data'!A91</f>
        <v>Kazakhstan</v>
      </c>
      <c r="B89" s="107" t="str">
        <f>'Indicator Data'!B91</f>
        <v>KAZ</v>
      </c>
      <c r="C89" s="157">
        <v>2015</v>
      </c>
      <c r="D89" s="157">
        <v>2015</v>
      </c>
      <c r="E89" s="157">
        <v>2015</v>
      </c>
      <c r="F89" s="157">
        <v>2015</v>
      </c>
      <c r="G89" s="157">
        <v>2015</v>
      </c>
      <c r="H89" s="157">
        <v>2015</v>
      </c>
      <c r="I89" s="157">
        <v>2015</v>
      </c>
      <c r="J89" s="157">
        <v>2016</v>
      </c>
      <c r="K89" s="157">
        <v>2016</v>
      </c>
      <c r="L89" s="157">
        <v>2016</v>
      </c>
      <c r="M89" s="159">
        <v>2019</v>
      </c>
      <c r="N89" s="159">
        <v>2019</v>
      </c>
      <c r="O89" s="159">
        <v>2018</v>
      </c>
      <c r="P89" s="159">
        <v>2018</v>
      </c>
      <c r="Q89" s="159">
        <v>2017</v>
      </c>
      <c r="R89" s="159">
        <v>2015</v>
      </c>
      <c r="S89" s="159">
        <v>2019</v>
      </c>
      <c r="T89" s="159">
        <v>2016</v>
      </c>
      <c r="U89" s="159">
        <v>2017</v>
      </c>
      <c r="V89" s="159">
        <v>2017</v>
      </c>
      <c r="W89" s="159">
        <v>2017</v>
      </c>
      <c r="X89" s="159">
        <v>2010</v>
      </c>
      <c r="Y89" s="159">
        <v>2013</v>
      </c>
      <c r="Z89" s="159">
        <v>2017</v>
      </c>
      <c r="AA89" s="159">
        <v>2017</v>
      </c>
      <c r="AB89" s="159">
        <v>2017</v>
      </c>
      <c r="AC89" s="159">
        <v>2016</v>
      </c>
      <c r="AD89" s="159">
        <v>2015</v>
      </c>
      <c r="AE89" s="159" t="s">
        <v>932</v>
      </c>
      <c r="AF89" s="159">
        <v>2017</v>
      </c>
      <c r="AG89" s="158">
        <v>2017</v>
      </c>
      <c r="AH89" s="159">
        <v>2016</v>
      </c>
      <c r="AI89" s="159">
        <v>2017</v>
      </c>
      <c r="AJ89" s="159">
        <v>2018</v>
      </c>
      <c r="AK89" s="161" t="s">
        <v>932</v>
      </c>
      <c r="AL89" s="161" t="s">
        <v>1068</v>
      </c>
      <c r="AM89" s="159" t="s">
        <v>932</v>
      </c>
      <c r="AN89" s="159">
        <v>2016</v>
      </c>
      <c r="AO89" s="159">
        <v>2016</v>
      </c>
      <c r="AP89" s="159" t="s">
        <v>932</v>
      </c>
      <c r="AQ89" s="159" t="s">
        <v>932</v>
      </c>
      <c r="AR89" s="159">
        <v>2013</v>
      </c>
      <c r="AS89" s="159">
        <v>2017</v>
      </c>
      <c r="AT89" s="159">
        <v>2018</v>
      </c>
      <c r="AU89" s="159">
        <v>2016</v>
      </c>
      <c r="AV89" s="159">
        <v>2015</v>
      </c>
      <c r="AW89" s="159">
        <v>2016</v>
      </c>
      <c r="AX89" s="159">
        <v>2017</v>
      </c>
      <c r="AY89" s="159">
        <v>2014</v>
      </c>
      <c r="AZ89" s="171">
        <v>2015</v>
      </c>
      <c r="BA89" s="171">
        <v>2015</v>
      </c>
      <c r="BB89" s="159">
        <v>2018</v>
      </c>
      <c r="BC89" s="159">
        <v>2017</v>
      </c>
      <c r="BD89" s="159">
        <v>2015</v>
      </c>
      <c r="BE89" s="159"/>
      <c r="BF89" s="104"/>
    </row>
    <row r="90" spans="1:58" x14ac:dyDescent="0.25">
      <c r="A90" s="128" t="str">
        <f>'Indicator Data'!A92</f>
        <v>Kenya</v>
      </c>
      <c r="B90" s="107" t="str">
        <f>'Indicator Data'!B92</f>
        <v>KEN</v>
      </c>
      <c r="C90" s="157">
        <v>2015</v>
      </c>
      <c r="D90" s="157">
        <v>2015</v>
      </c>
      <c r="E90" s="157">
        <v>2015</v>
      </c>
      <c r="F90" s="157">
        <v>2015</v>
      </c>
      <c r="G90" s="157">
        <v>2015</v>
      </c>
      <c r="H90" s="157">
        <v>2015</v>
      </c>
      <c r="I90" s="157">
        <v>2015</v>
      </c>
      <c r="J90" s="157">
        <v>2016</v>
      </c>
      <c r="K90" s="157">
        <v>2016</v>
      </c>
      <c r="L90" s="157">
        <v>2016</v>
      </c>
      <c r="M90" s="159">
        <v>2019</v>
      </c>
      <c r="N90" s="159">
        <v>2019</v>
      </c>
      <c r="O90" s="159">
        <v>2018</v>
      </c>
      <c r="P90" s="159">
        <v>2018</v>
      </c>
      <c r="Q90" s="159">
        <v>2017</v>
      </c>
      <c r="R90" s="159">
        <v>2014</v>
      </c>
      <c r="S90" s="159">
        <v>2019</v>
      </c>
      <c r="T90" s="159">
        <v>2016</v>
      </c>
      <c r="U90" s="159">
        <v>2017</v>
      </c>
      <c r="V90" s="159">
        <v>2017</v>
      </c>
      <c r="W90" s="159">
        <v>2017</v>
      </c>
      <c r="X90" s="159">
        <v>2014</v>
      </c>
      <c r="Y90" s="159">
        <v>2013</v>
      </c>
      <c r="Z90" s="159">
        <v>2017</v>
      </c>
      <c r="AA90" s="159">
        <v>2017</v>
      </c>
      <c r="AB90" s="159">
        <v>2017</v>
      </c>
      <c r="AC90" s="159">
        <v>2016</v>
      </c>
      <c r="AD90" s="159">
        <v>2015</v>
      </c>
      <c r="AE90" s="159">
        <v>2012</v>
      </c>
      <c r="AF90" s="159">
        <v>2017</v>
      </c>
      <c r="AG90" s="158">
        <v>2005</v>
      </c>
      <c r="AH90" s="159">
        <v>2016</v>
      </c>
      <c r="AI90" s="159">
        <v>2017</v>
      </c>
      <c r="AJ90" s="159">
        <v>2018</v>
      </c>
      <c r="AK90" s="161" t="s">
        <v>1067</v>
      </c>
      <c r="AL90" s="161">
        <v>43524</v>
      </c>
      <c r="AM90" s="159" t="s">
        <v>932</v>
      </c>
      <c r="AN90" s="159">
        <v>2016</v>
      </c>
      <c r="AO90" s="159">
        <v>2016</v>
      </c>
      <c r="AP90" s="159">
        <v>2013</v>
      </c>
      <c r="AQ90" s="159">
        <v>2014</v>
      </c>
      <c r="AR90" s="159">
        <v>2015</v>
      </c>
      <c r="AS90" s="159">
        <v>2017</v>
      </c>
      <c r="AT90" s="159">
        <v>2018</v>
      </c>
      <c r="AU90" s="159">
        <v>2016</v>
      </c>
      <c r="AV90" s="159">
        <v>2015</v>
      </c>
      <c r="AW90" s="159">
        <v>2016</v>
      </c>
      <c r="AX90" s="159">
        <v>2017</v>
      </c>
      <c r="AY90" s="159">
        <v>2014</v>
      </c>
      <c r="AZ90" s="171">
        <v>2015</v>
      </c>
      <c r="BA90" s="171">
        <v>2015</v>
      </c>
      <c r="BB90" s="159">
        <v>2018</v>
      </c>
      <c r="BC90" s="159">
        <v>2017</v>
      </c>
      <c r="BD90" s="159">
        <v>2015</v>
      </c>
      <c r="BE90" s="159"/>
      <c r="BF90" s="104"/>
    </row>
    <row r="91" spans="1:58" x14ac:dyDescent="0.25">
      <c r="A91" s="128" t="str">
        <f>'Indicator Data'!A93</f>
        <v>Kiribati</v>
      </c>
      <c r="B91" s="107" t="str">
        <f>'Indicator Data'!B93</f>
        <v>KIR</v>
      </c>
      <c r="C91" s="157">
        <v>2015</v>
      </c>
      <c r="D91" s="157">
        <v>2015</v>
      </c>
      <c r="E91" s="157">
        <v>2015</v>
      </c>
      <c r="F91" s="157">
        <v>2015</v>
      </c>
      <c r="G91" s="157">
        <v>2015</v>
      </c>
      <c r="H91" s="157">
        <v>2015</v>
      </c>
      <c r="I91" s="157">
        <v>2015</v>
      </c>
      <c r="J91" s="157">
        <v>2016</v>
      </c>
      <c r="K91" s="157">
        <v>2016</v>
      </c>
      <c r="L91" s="157">
        <v>2016</v>
      </c>
      <c r="M91" s="159">
        <v>2019</v>
      </c>
      <c r="N91" s="159">
        <v>2019</v>
      </c>
      <c r="O91" s="159">
        <v>2018</v>
      </c>
      <c r="P91" s="159">
        <v>2018</v>
      </c>
      <c r="Q91" s="159" t="s">
        <v>932</v>
      </c>
      <c r="R91" s="159" t="s">
        <v>932</v>
      </c>
      <c r="S91" s="159">
        <v>2019</v>
      </c>
      <c r="T91" s="159">
        <v>2016</v>
      </c>
      <c r="U91" s="159">
        <v>2017</v>
      </c>
      <c r="V91" s="159">
        <v>2017</v>
      </c>
      <c r="W91" s="159">
        <v>2017</v>
      </c>
      <c r="X91" s="159">
        <v>2009</v>
      </c>
      <c r="Y91" s="159">
        <v>2010</v>
      </c>
      <c r="Z91" s="159">
        <v>2017</v>
      </c>
      <c r="AA91" s="159">
        <v>2017</v>
      </c>
      <c r="AB91" s="159" t="s">
        <v>932</v>
      </c>
      <c r="AC91" s="159">
        <v>2016</v>
      </c>
      <c r="AD91" s="159">
        <v>2015</v>
      </c>
      <c r="AE91" s="159" t="s">
        <v>932</v>
      </c>
      <c r="AF91" s="159" t="s">
        <v>932</v>
      </c>
      <c r="AG91" s="158">
        <v>2006</v>
      </c>
      <c r="AH91" s="159">
        <v>2016</v>
      </c>
      <c r="AI91" s="159">
        <v>2017</v>
      </c>
      <c r="AJ91" s="159">
        <v>2018</v>
      </c>
      <c r="AK91" s="161" t="s">
        <v>932</v>
      </c>
      <c r="AL91" s="161" t="s">
        <v>932</v>
      </c>
      <c r="AM91" s="159" t="s">
        <v>932</v>
      </c>
      <c r="AN91" s="159">
        <v>2016</v>
      </c>
      <c r="AO91" s="159">
        <v>2016</v>
      </c>
      <c r="AP91" s="159" t="s">
        <v>932</v>
      </c>
      <c r="AQ91" s="159" t="s">
        <v>932</v>
      </c>
      <c r="AR91" s="159" t="s">
        <v>932</v>
      </c>
      <c r="AS91" s="159">
        <v>2017</v>
      </c>
      <c r="AT91" s="159" t="s">
        <v>932</v>
      </c>
      <c r="AU91" s="159">
        <v>2016</v>
      </c>
      <c r="AV91" s="159" t="s">
        <v>932</v>
      </c>
      <c r="AW91" s="159">
        <v>2016</v>
      </c>
      <c r="AX91" s="159">
        <v>2017</v>
      </c>
      <c r="AY91" s="159">
        <v>2014</v>
      </c>
      <c r="AZ91" s="171">
        <v>2015</v>
      </c>
      <c r="BA91" s="171">
        <v>2015</v>
      </c>
      <c r="BB91" s="159">
        <v>2018</v>
      </c>
      <c r="BC91" s="159">
        <v>2017</v>
      </c>
      <c r="BD91" s="159">
        <v>2015</v>
      </c>
      <c r="BE91" s="159"/>
      <c r="BF91" s="104"/>
    </row>
    <row r="92" spans="1:58" x14ac:dyDescent="0.25">
      <c r="A92" s="128" t="str">
        <f>'Indicator Data'!A94</f>
        <v>Korea DPR</v>
      </c>
      <c r="B92" s="107" t="str">
        <f>'Indicator Data'!B94</f>
        <v>PRK</v>
      </c>
      <c r="C92" s="157">
        <v>2015</v>
      </c>
      <c r="D92" s="157">
        <v>2015</v>
      </c>
      <c r="E92" s="157">
        <v>2015</v>
      </c>
      <c r="F92" s="157">
        <v>2015</v>
      </c>
      <c r="G92" s="157">
        <v>2015</v>
      </c>
      <c r="H92" s="157">
        <v>2015</v>
      </c>
      <c r="I92" s="157">
        <v>2015</v>
      </c>
      <c r="J92" s="157">
        <v>2016</v>
      </c>
      <c r="K92" s="157">
        <v>2016</v>
      </c>
      <c r="L92" s="157">
        <v>2016</v>
      </c>
      <c r="M92" s="159">
        <v>2019</v>
      </c>
      <c r="N92" s="159">
        <v>2019</v>
      </c>
      <c r="O92" s="159">
        <v>2018</v>
      </c>
      <c r="P92" s="159">
        <v>2018</v>
      </c>
      <c r="Q92" s="159">
        <v>2017</v>
      </c>
      <c r="R92" s="159" t="s">
        <v>932</v>
      </c>
      <c r="S92" s="159">
        <v>2019</v>
      </c>
      <c r="T92" s="159">
        <v>2016</v>
      </c>
      <c r="U92" s="159">
        <v>2017</v>
      </c>
      <c r="V92" s="159" t="s">
        <v>932</v>
      </c>
      <c r="W92" s="159">
        <v>2017</v>
      </c>
      <c r="X92" s="159">
        <v>2012</v>
      </c>
      <c r="Y92" s="159" t="s">
        <v>932</v>
      </c>
      <c r="Z92" s="159">
        <v>2017</v>
      </c>
      <c r="AA92" s="159">
        <v>2017</v>
      </c>
      <c r="AB92" s="159" t="s">
        <v>932</v>
      </c>
      <c r="AC92" s="159" t="s">
        <v>932</v>
      </c>
      <c r="AD92" s="159">
        <v>2015</v>
      </c>
      <c r="AE92" s="159">
        <v>2012</v>
      </c>
      <c r="AF92" s="159">
        <v>2017</v>
      </c>
      <c r="AG92" s="158" t="s">
        <v>932</v>
      </c>
      <c r="AH92" s="159">
        <v>2016</v>
      </c>
      <c r="AI92" s="159">
        <v>2017</v>
      </c>
      <c r="AJ92" s="159">
        <v>2018</v>
      </c>
      <c r="AK92" s="161" t="s">
        <v>932</v>
      </c>
      <c r="AL92" s="161" t="s">
        <v>932</v>
      </c>
      <c r="AM92" s="159" t="s">
        <v>932</v>
      </c>
      <c r="AN92" s="159">
        <v>2016</v>
      </c>
      <c r="AO92" s="159">
        <v>2016</v>
      </c>
      <c r="AP92" s="159" t="s">
        <v>932</v>
      </c>
      <c r="AQ92" s="159" t="s">
        <v>932</v>
      </c>
      <c r="AR92" s="159" t="s">
        <v>932</v>
      </c>
      <c r="AS92" s="159">
        <v>2017</v>
      </c>
      <c r="AT92" s="159">
        <v>2018</v>
      </c>
      <c r="AU92" s="159">
        <v>2016</v>
      </c>
      <c r="AV92" s="159">
        <v>2015</v>
      </c>
      <c r="AW92" s="159" t="s">
        <v>932</v>
      </c>
      <c r="AX92" s="159">
        <v>2016</v>
      </c>
      <c r="AY92" s="159">
        <v>2014</v>
      </c>
      <c r="AZ92" s="171">
        <v>2015</v>
      </c>
      <c r="BA92" s="171">
        <v>2015</v>
      </c>
      <c r="BB92" s="159">
        <v>2015</v>
      </c>
      <c r="BC92" s="159">
        <v>2017</v>
      </c>
      <c r="BD92" s="159">
        <v>2015</v>
      </c>
      <c r="BE92" s="159"/>
      <c r="BF92" s="104"/>
    </row>
    <row r="93" spans="1:58" x14ac:dyDescent="0.25">
      <c r="A93" s="128" t="str">
        <f>'Indicator Data'!A95</f>
        <v>Korea Republic of</v>
      </c>
      <c r="B93" s="107" t="str">
        <f>'Indicator Data'!B95</f>
        <v>KOR</v>
      </c>
      <c r="C93" s="157">
        <v>2015</v>
      </c>
      <c r="D93" s="157">
        <v>2015</v>
      </c>
      <c r="E93" s="157">
        <v>2015</v>
      </c>
      <c r="F93" s="157">
        <v>2015</v>
      </c>
      <c r="G93" s="157">
        <v>2015</v>
      </c>
      <c r="H93" s="157">
        <v>2015</v>
      </c>
      <c r="I93" s="157">
        <v>2015</v>
      </c>
      <c r="J93" s="157">
        <v>2016</v>
      </c>
      <c r="K93" s="157">
        <v>2016</v>
      </c>
      <c r="L93" s="157">
        <v>2016</v>
      </c>
      <c r="M93" s="159">
        <v>2019</v>
      </c>
      <c r="N93" s="159">
        <v>2019</v>
      </c>
      <c r="O93" s="159">
        <v>2018</v>
      </c>
      <c r="P93" s="159">
        <v>2018</v>
      </c>
      <c r="Q93" s="159">
        <v>2017</v>
      </c>
      <c r="R93" s="159" t="s">
        <v>932</v>
      </c>
      <c r="S93" s="159">
        <v>2019</v>
      </c>
      <c r="T93" s="159">
        <v>2016</v>
      </c>
      <c r="U93" s="159">
        <v>2017</v>
      </c>
      <c r="V93" s="159" t="s">
        <v>932</v>
      </c>
      <c r="W93" s="159">
        <v>2017</v>
      </c>
      <c r="X93" s="159">
        <v>2010</v>
      </c>
      <c r="Y93" s="159">
        <v>2016</v>
      </c>
      <c r="Z93" s="159">
        <v>2017</v>
      </c>
      <c r="AA93" s="159">
        <v>2017</v>
      </c>
      <c r="AB93" s="159" t="s">
        <v>932</v>
      </c>
      <c r="AC93" s="159">
        <v>2016</v>
      </c>
      <c r="AD93" s="159">
        <v>2015</v>
      </c>
      <c r="AE93" s="159">
        <v>2012</v>
      </c>
      <c r="AF93" s="159">
        <v>2017</v>
      </c>
      <c r="AG93" s="158" t="s">
        <v>932</v>
      </c>
      <c r="AH93" s="159">
        <v>2016</v>
      </c>
      <c r="AI93" s="159">
        <v>2017</v>
      </c>
      <c r="AJ93" s="159">
        <v>2018</v>
      </c>
      <c r="AK93" s="161" t="s">
        <v>932</v>
      </c>
      <c r="AL93" s="161" t="s">
        <v>1068</v>
      </c>
      <c r="AM93" s="159" t="s">
        <v>932</v>
      </c>
      <c r="AN93" s="159">
        <v>2016</v>
      </c>
      <c r="AO93" s="159">
        <v>2016</v>
      </c>
      <c r="AP93" s="159">
        <v>2014</v>
      </c>
      <c r="AQ93" s="159">
        <v>2014</v>
      </c>
      <c r="AR93" s="159">
        <v>2013</v>
      </c>
      <c r="AS93" s="159">
        <v>2017</v>
      </c>
      <c r="AT93" s="159">
        <v>2018</v>
      </c>
      <c r="AU93" s="159">
        <v>2016</v>
      </c>
      <c r="AV93" s="159">
        <v>2008</v>
      </c>
      <c r="AW93" s="159">
        <v>2016</v>
      </c>
      <c r="AX93" s="159">
        <v>2017</v>
      </c>
      <c r="AY93" s="159">
        <v>2014</v>
      </c>
      <c r="AZ93" s="171">
        <v>2015</v>
      </c>
      <c r="BA93" s="171">
        <v>2012</v>
      </c>
      <c r="BB93" s="159">
        <v>2018</v>
      </c>
      <c r="BC93" s="159">
        <v>2017</v>
      </c>
      <c r="BD93" s="159">
        <v>2015</v>
      </c>
      <c r="BE93" s="159"/>
      <c r="BF93" s="104"/>
    </row>
    <row r="94" spans="1:58" x14ac:dyDescent="0.25">
      <c r="A94" s="128" t="str">
        <f>'Indicator Data'!A96</f>
        <v>Kuwait</v>
      </c>
      <c r="B94" s="107" t="str">
        <f>'Indicator Data'!B96</f>
        <v>KWT</v>
      </c>
      <c r="C94" s="157">
        <v>2015</v>
      </c>
      <c r="D94" s="157">
        <v>2015</v>
      </c>
      <c r="E94" s="157">
        <v>2015</v>
      </c>
      <c r="F94" s="157">
        <v>2015</v>
      </c>
      <c r="G94" s="157">
        <v>2015</v>
      </c>
      <c r="H94" s="157">
        <v>2015</v>
      </c>
      <c r="I94" s="157">
        <v>2015</v>
      </c>
      <c r="J94" s="157">
        <v>2016</v>
      </c>
      <c r="K94" s="157">
        <v>2016</v>
      </c>
      <c r="L94" s="157">
        <v>2016</v>
      </c>
      <c r="M94" s="159">
        <v>2019</v>
      </c>
      <c r="N94" s="159">
        <v>2019</v>
      </c>
      <c r="O94" s="159">
        <v>2018</v>
      </c>
      <c r="P94" s="159">
        <v>2018</v>
      </c>
      <c r="Q94" s="159">
        <v>2017</v>
      </c>
      <c r="R94" s="159" t="s">
        <v>932</v>
      </c>
      <c r="S94" s="159">
        <v>2019</v>
      </c>
      <c r="T94" s="159">
        <v>2016</v>
      </c>
      <c r="U94" s="159">
        <v>2017</v>
      </c>
      <c r="V94" s="159" t="s">
        <v>932</v>
      </c>
      <c r="W94" s="159">
        <v>2017</v>
      </c>
      <c r="X94" s="159">
        <v>2014</v>
      </c>
      <c r="Y94" s="159">
        <v>2012</v>
      </c>
      <c r="Z94" s="159">
        <v>2017</v>
      </c>
      <c r="AA94" s="159">
        <v>2017</v>
      </c>
      <c r="AB94" s="159">
        <v>2017</v>
      </c>
      <c r="AC94" s="159">
        <v>2016</v>
      </c>
      <c r="AD94" s="159">
        <v>2015</v>
      </c>
      <c r="AE94" s="159" t="s">
        <v>932</v>
      </c>
      <c r="AF94" s="159">
        <v>2017</v>
      </c>
      <c r="AG94" s="158" t="s">
        <v>932</v>
      </c>
      <c r="AH94" s="159">
        <v>2016</v>
      </c>
      <c r="AI94" s="159">
        <v>2017</v>
      </c>
      <c r="AJ94" s="159">
        <v>2018</v>
      </c>
      <c r="AK94" s="161" t="s">
        <v>932</v>
      </c>
      <c r="AL94" s="161" t="s">
        <v>1068</v>
      </c>
      <c r="AM94" s="159" t="s">
        <v>932</v>
      </c>
      <c r="AN94" s="159">
        <v>2016</v>
      </c>
      <c r="AO94" s="159">
        <v>2016</v>
      </c>
      <c r="AP94" s="159">
        <v>2014</v>
      </c>
      <c r="AQ94" s="159">
        <v>2014</v>
      </c>
      <c r="AR94" s="159" t="s">
        <v>932</v>
      </c>
      <c r="AS94" s="159">
        <v>2017</v>
      </c>
      <c r="AT94" s="159">
        <v>2018</v>
      </c>
      <c r="AU94" s="159">
        <v>2016</v>
      </c>
      <c r="AV94" s="159">
        <v>2017</v>
      </c>
      <c r="AW94" s="159">
        <v>2016</v>
      </c>
      <c r="AX94" s="159">
        <v>2017</v>
      </c>
      <c r="AY94" s="159">
        <v>2014</v>
      </c>
      <c r="AZ94" s="171">
        <v>2015</v>
      </c>
      <c r="BA94" s="171">
        <v>2015</v>
      </c>
      <c r="BB94" s="159">
        <v>2018</v>
      </c>
      <c r="BC94" s="159">
        <v>2017</v>
      </c>
      <c r="BD94" s="159">
        <v>2015</v>
      </c>
      <c r="BE94" s="159"/>
      <c r="BF94" s="104"/>
    </row>
    <row r="95" spans="1:58" x14ac:dyDescent="0.25">
      <c r="A95" s="128" t="str">
        <f>'Indicator Data'!A97</f>
        <v>Kyrgyzstan</v>
      </c>
      <c r="B95" s="107" t="str">
        <f>'Indicator Data'!B97</f>
        <v>KGZ</v>
      </c>
      <c r="C95" s="157">
        <v>2015</v>
      </c>
      <c r="D95" s="157">
        <v>2015</v>
      </c>
      <c r="E95" s="157">
        <v>2015</v>
      </c>
      <c r="F95" s="157">
        <v>2015</v>
      </c>
      <c r="G95" s="157">
        <v>2015</v>
      </c>
      <c r="H95" s="157">
        <v>2015</v>
      </c>
      <c r="I95" s="157">
        <v>2015</v>
      </c>
      <c r="J95" s="157">
        <v>2016</v>
      </c>
      <c r="K95" s="157">
        <v>2016</v>
      </c>
      <c r="L95" s="157">
        <v>2016</v>
      </c>
      <c r="M95" s="159">
        <v>2019</v>
      </c>
      <c r="N95" s="159">
        <v>2019</v>
      </c>
      <c r="O95" s="159">
        <v>2018</v>
      </c>
      <c r="P95" s="159">
        <v>2018</v>
      </c>
      <c r="Q95" s="159">
        <v>2017</v>
      </c>
      <c r="R95" s="159">
        <v>2014</v>
      </c>
      <c r="S95" s="159">
        <v>2019</v>
      </c>
      <c r="T95" s="159">
        <v>2016</v>
      </c>
      <c r="U95" s="159">
        <v>2017</v>
      </c>
      <c r="V95" s="159">
        <v>2017</v>
      </c>
      <c r="W95" s="159">
        <v>2017</v>
      </c>
      <c r="X95" s="159">
        <v>2014</v>
      </c>
      <c r="Y95" s="159">
        <v>2013</v>
      </c>
      <c r="Z95" s="159">
        <v>2017</v>
      </c>
      <c r="AA95" s="159">
        <v>2017</v>
      </c>
      <c r="AB95" s="159">
        <v>2017</v>
      </c>
      <c r="AC95" s="159">
        <v>2016</v>
      </c>
      <c r="AD95" s="159">
        <v>2015</v>
      </c>
      <c r="AE95" s="159">
        <v>2012</v>
      </c>
      <c r="AF95" s="159">
        <v>2017</v>
      </c>
      <c r="AG95" s="158">
        <v>2017</v>
      </c>
      <c r="AH95" s="159">
        <v>2016</v>
      </c>
      <c r="AI95" s="159">
        <v>2017</v>
      </c>
      <c r="AJ95" s="159">
        <v>2018</v>
      </c>
      <c r="AK95" s="161" t="s">
        <v>932</v>
      </c>
      <c r="AL95" s="161" t="s">
        <v>1068</v>
      </c>
      <c r="AM95" s="159" t="s">
        <v>932</v>
      </c>
      <c r="AN95" s="159">
        <v>2016</v>
      </c>
      <c r="AO95" s="159">
        <v>2016</v>
      </c>
      <c r="AP95" s="159" t="s">
        <v>932</v>
      </c>
      <c r="AQ95" s="159" t="s">
        <v>932</v>
      </c>
      <c r="AR95" s="159">
        <v>2015</v>
      </c>
      <c r="AS95" s="159">
        <v>2017</v>
      </c>
      <c r="AT95" s="159">
        <v>2018</v>
      </c>
      <c r="AU95" s="159">
        <v>2016</v>
      </c>
      <c r="AV95" s="159">
        <v>2015</v>
      </c>
      <c r="AW95" s="159">
        <v>2016</v>
      </c>
      <c r="AX95" s="159">
        <v>2017</v>
      </c>
      <c r="AY95" s="159">
        <v>2014</v>
      </c>
      <c r="AZ95" s="171">
        <v>2015</v>
      </c>
      <c r="BA95" s="171">
        <v>2015</v>
      </c>
      <c r="BB95" s="159">
        <v>2018</v>
      </c>
      <c r="BC95" s="159">
        <v>2017</v>
      </c>
      <c r="BD95" s="159">
        <v>2015</v>
      </c>
      <c r="BE95" s="159"/>
      <c r="BF95" s="104"/>
    </row>
    <row r="96" spans="1:58" x14ac:dyDescent="0.25">
      <c r="A96" s="128" t="str">
        <f>'Indicator Data'!A98</f>
        <v>Lao PDR</v>
      </c>
      <c r="B96" s="107" t="str">
        <f>'Indicator Data'!B98</f>
        <v>LAO</v>
      </c>
      <c r="C96" s="157">
        <v>2015</v>
      </c>
      <c r="D96" s="157">
        <v>2015</v>
      </c>
      <c r="E96" s="157">
        <v>2015</v>
      </c>
      <c r="F96" s="157">
        <v>2015</v>
      </c>
      <c r="G96" s="157">
        <v>2015</v>
      </c>
      <c r="H96" s="157">
        <v>2015</v>
      </c>
      <c r="I96" s="157">
        <v>2015</v>
      </c>
      <c r="J96" s="157">
        <v>2016</v>
      </c>
      <c r="K96" s="157">
        <v>2016</v>
      </c>
      <c r="L96" s="157">
        <v>2016</v>
      </c>
      <c r="M96" s="159">
        <v>2019</v>
      </c>
      <c r="N96" s="159">
        <v>2019</v>
      </c>
      <c r="O96" s="159">
        <v>2018</v>
      </c>
      <c r="P96" s="159">
        <v>2018</v>
      </c>
      <c r="Q96" s="159">
        <v>2017</v>
      </c>
      <c r="R96" s="159">
        <v>2012</v>
      </c>
      <c r="S96" s="159">
        <v>2019</v>
      </c>
      <c r="T96" s="159">
        <v>2016</v>
      </c>
      <c r="U96" s="159">
        <v>2017</v>
      </c>
      <c r="V96" s="159">
        <v>2017</v>
      </c>
      <c r="W96" s="159">
        <v>2017</v>
      </c>
      <c r="X96" s="159">
        <v>2011</v>
      </c>
      <c r="Y96" s="159">
        <v>2012</v>
      </c>
      <c r="Z96" s="159">
        <v>2017</v>
      </c>
      <c r="AA96" s="159">
        <v>2017</v>
      </c>
      <c r="AB96" s="159">
        <v>2017</v>
      </c>
      <c r="AC96" s="159">
        <v>2016</v>
      </c>
      <c r="AD96" s="159">
        <v>2015</v>
      </c>
      <c r="AE96" s="159">
        <v>2012</v>
      </c>
      <c r="AF96" s="159">
        <v>2015</v>
      </c>
      <c r="AG96" s="158">
        <v>2012</v>
      </c>
      <c r="AH96" s="159">
        <v>2016</v>
      </c>
      <c r="AI96" s="159">
        <v>2017</v>
      </c>
      <c r="AJ96" s="159">
        <v>2018</v>
      </c>
      <c r="AK96" s="161" t="s">
        <v>932</v>
      </c>
      <c r="AL96" s="161" t="s">
        <v>1068</v>
      </c>
      <c r="AM96" s="159" t="s">
        <v>932</v>
      </c>
      <c r="AN96" s="159">
        <v>2016</v>
      </c>
      <c r="AO96" s="159">
        <v>2016</v>
      </c>
      <c r="AP96" s="159">
        <v>2012</v>
      </c>
      <c r="AQ96" s="159">
        <v>2013</v>
      </c>
      <c r="AR96" s="159">
        <v>2015</v>
      </c>
      <c r="AS96" s="159">
        <v>2017</v>
      </c>
      <c r="AT96" s="159">
        <v>2018</v>
      </c>
      <c r="AU96" s="159">
        <v>2016</v>
      </c>
      <c r="AV96" s="159">
        <v>2015</v>
      </c>
      <c r="AW96" s="159">
        <v>2016</v>
      </c>
      <c r="AX96" s="159">
        <v>2017</v>
      </c>
      <c r="AY96" s="159">
        <v>2014</v>
      </c>
      <c r="AZ96" s="171">
        <v>2015</v>
      </c>
      <c r="BA96" s="171">
        <v>2015</v>
      </c>
      <c r="BB96" s="159">
        <v>2018</v>
      </c>
      <c r="BC96" s="159">
        <v>2017</v>
      </c>
      <c r="BD96" s="159">
        <v>2015</v>
      </c>
      <c r="BE96" s="159"/>
      <c r="BF96" s="104"/>
    </row>
    <row r="97" spans="1:58" x14ac:dyDescent="0.25">
      <c r="A97" s="128" t="str">
        <f>'Indicator Data'!A99</f>
        <v>Latvia</v>
      </c>
      <c r="B97" s="107" t="str">
        <f>'Indicator Data'!B99</f>
        <v>LVA</v>
      </c>
      <c r="C97" s="157">
        <v>2015</v>
      </c>
      <c r="D97" s="157">
        <v>2015</v>
      </c>
      <c r="E97" s="157">
        <v>2015</v>
      </c>
      <c r="F97" s="157">
        <v>2015</v>
      </c>
      <c r="G97" s="157">
        <v>2015</v>
      </c>
      <c r="H97" s="157">
        <v>2015</v>
      </c>
      <c r="I97" s="157">
        <v>2015</v>
      </c>
      <c r="J97" s="157">
        <v>2016</v>
      </c>
      <c r="K97" s="157">
        <v>2016</v>
      </c>
      <c r="L97" s="157">
        <v>2016</v>
      </c>
      <c r="M97" s="159">
        <v>2019</v>
      </c>
      <c r="N97" s="159">
        <v>2019</v>
      </c>
      <c r="O97" s="159">
        <v>2018</v>
      </c>
      <c r="P97" s="159">
        <v>2018</v>
      </c>
      <c r="Q97" s="159">
        <v>2017</v>
      </c>
      <c r="R97" s="159" t="s">
        <v>932</v>
      </c>
      <c r="S97" s="159">
        <v>2019</v>
      </c>
      <c r="T97" s="159">
        <v>2016</v>
      </c>
      <c r="U97" s="159">
        <v>2017</v>
      </c>
      <c r="V97" s="159" t="s">
        <v>932</v>
      </c>
      <c r="W97" s="159">
        <v>2017</v>
      </c>
      <c r="X97" s="159" t="s">
        <v>932</v>
      </c>
      <c r="Y97" s="159">
        <v>2012</v>
      </c>
      <c r="Z97" s="159">
        <v>2017</v>
      </c>
      <c r="AA97" s="159">
        <v>2017</v>
      </c>
      <c r="AB97" s="159">
        <v>2016</v>
      </c>
      <c r="AC97" s="159">
        <v>2016</v>
      </c>
      <c r="AD97" s="159">
        <v>2015</v>
      </c>
      <c r="AE97" s="159" t="s">
        <v>932</v>
      </c>
      <c r="AF97" s="159">
        <v>2017</v>
      </c>
      <c r="AG97" s="158">
        <v>2012</v>
      </c>
      <c r="AH97" s="159">
        <v>2016</v>
      </c>
      <c r="AI97" s="159">
        <v>2017</v>
      </c>
      <c r="AJ97" s="159">
        <v>2018</v>
      </c>
      <c r="AK97" s="161" t="s">
        <v>932</v>
      </c>
      <c r="AL97" s="161" t="s">
        <v>1068</v>
      </c>
      <c r="AM97" s="159" t="s">
        <v>932</v>
      </c>
      <c r="AN97" s="159">
        <v>2016</v>
      </c>
      <c r="AO97" s="159">
        <v>2016</v>
      </c>
      <c r="AP97" s="159">
        <v>2014</v>
      </c>
      <c r="AQ97" s="159">
        <v>2014</v>
      </c>
      <c r="AR97" s="159" t="s">
        <v>932</v>
      </c>
      <c r="AS97" s="159">
        <v>2017</v>
      </c>
      <c r="AT97" s="159">
        <v>2018</v>
      </c>
      <c r="AU97" s="159">
        <v>2016</v>
      </c>
      <c r="AV97" s="159">
        <v>2015</v>
      </c>
      <c r="AW97" s="159">
        <v>2016</v>
      </c>
      <c r="AX97" s="159">
        <v>2017</v>
      </c>
      <c r="AY97" s="159">
        <v>2014</v>
      </c>
      <c r="AZ97" s="171">
        <v>2015</v>
      </c>
      <c r="BA97" s="171">
        <v>2015</v>
      </c>
      <c r="BB97" s="159">
        <v>2017</v>
      </c>
      <c r="BC97" s="159">
        <v>2017</v>
      </c>
      <c r="BD97" s="159">
        <v>2015</v>
      </c>
      <c r="BE97" s="159"/>
      <c r="BF97" s="104"/>
    </row>
    <row r="98" spans="1:58" x14ac:dyDescent="0.25">
      <c r="A98" s="128" t="str">
        <f>'Indicator Data'!A100</f>
        <v>Lebanon</v>
      </c>
      <c r="B98" s="107" t="str">
        <f>'Indicator Data'!B100</f>
        <v>LBN</v>
      </c>
      <c r="C98" s="157">
        <v>2015</v>
      </c>
      <c r="D98" s="157">
        <v>2015</v>
      </c>
      <c r="E98" s="157">
        <v>2015</v>
      </c>
      <c r="F98" s="157">
        <v>2015</v>
      </c>
      <c r="G98" s="157">
        <v>2015</v>
      </c>
      <c r="H98" s="157">
        <v>2015</v>
      </c>
      <c r="I98" s="157">
        <v>2015</v>
      </c>
      <c r="J98" s="157">
        <v>2016</v>
      </c>
      <c r="K98" s="157">
        <v>2016</v>
      </c>
      <c r="L98" s="157">
        <v>2016</v>
      </c>
      <c r="M98" s="159">
        <v>2019</v>
      </c>
      <c r="N98" s="159">
        <v>2019</v>
      </c>
      <c r="O98" s="159">
        <v>2018</v>
      </c>
      <c r="P98" s="159">
        <v>2018</v>
      </c>
      <c r="Q98" s="159">
        <v>2017</v>
      </c>
      <c r="R98" s="159" t="s">
        <v>932</v>
      </c>
      <c r="S98" s="159">
        <v>2019</v>
      </c>
      <c r="T98" s="159">
        <v>2016</v>
      </c>
      <c r="U98" s="159">
        <v>2017</v>
      </c>
      <c r="V98" s="159">
        <v>2017</v>
      </c>
      <c r="W98" s="159">
        <v>2017</v>
      </c>
      <c r="X98" s="159" t="s">
        <v>932</v>
      </c>
      <c r="Y98" s="159">
        <v>2011</v>
      </c>
      <c r="Z98" s="159">
        <v>2017</v>
      </c>
      <c r="AA98" s="159">
        <v>2017</v>
      </c>
      <c r="AB98" s="159">
        <v>2017</v>
      </c>
      <c r="AC98" s="159">
        <v>2016</v>
      </c>
      <c r="AD98" s="159">
        <v>2015</v>
      </c>
      <c r="AE98" s="159" t="s">
        <v>932</v>
      </c>
      <c r="AF98" s="159">
        <v>2017</v>
      </c>
      <c r="AG98" s="158" t="s">
        <v>932</v>
      </c>
      <c r="AH98" s="159">
        <v>2016</v>
      </c>
      <c r="AI98" s="159">
        <v>2017</v>
      </c>
      <c r="AJ98" s="159">
        <v>2018</v>
      </c>
      <c r="AK98" s="161" t="s">
        <v>1067</v>
      </c>
      <c r="AL98" s="161">
        <v>43524</v>
      </c>
      <c r="AM98" s="159" t="s">
        <v>932</v>
      </c>
      <c r="AN98" s="159">
        <v>2016</v>
      </c>
      <c r="AO98" s="159">
        <v>2016</v>
      </c>
      <c r="AP98" s="159" t="s">
        <v>932</v>
      </c>
      <c r="AQ98" s="159" t="s">
        <v>932</v>
      </c>
      <c r="AR98" s="159">
        <v>2015</v>
      </c>
      <c r="AS98" s="159">
        <v>2017</v>
      </c>
      <c r="AT98" s="159">
        <v>2018</v>
      </c>
      <c r="AU98" s="159">
        <v>2016</v>
      </c>
      <c r="AV98" s="159">
        <v>2015</v>
      </c>
      <c r="AW98" s="159">
        <v>2016</v>
      </c>
      <c r="AX98" s="159">
        <v>2016</v>
      </c>
      <c r="AY98" s="159">
        <v>2014</v>
      </c>
      <c r="AZ98" s="171">
        <v>2015</v>
      </c>
      <c r="BA98" s="171">
        <v>2015</v>
      </c>
      <c r="BB98" s="159">
        <v>2018</v>
      </c>
      <c r="BC98" s="159">
        <v>2017</v>
      </c>
      <c r="BD98" s="159">
        <v>2015</v>
      </c>
      <c r="BE98" s="159"/>
      <c r="BF98" s="104"/>
    </row>
    <row r="99" spans="1:58" x14ac:dyDescent="0.25">
      <c r="A99" s="128" t="str">
        <f>'Indicator Data'!A101</f>
        <v>Lesotho</v>
      </c>
      <c r="B99" s="107" t="str">
        <f>'Indicator Data'!B101</f>
        <v>LSO</v>
      </c>
      <c r="C99" s="157">
        <v>2015</v>
      </c>
      <c r="D99" s="157">
        <v>2015</v>
      </c>
      <c r="E99" s="157">
        <v>2015</v>
      </c>
      <c r="F99" s="157">
        <v>2015</v>
      </c>
      <c r="G99" s="157">
        <v>2015</v>
      </c>
      <c r="H99" s="157">
        <v>2015</v>
      </c>
      <c r="I99" s="157">
        <v>2015</v>
      </c>
      <c r="J99" s="157">
        <v>2016</v>
      </c>
      <c r="K99" s="157">
        <v>2016</v>
      </c>
      <c r="L99" s="157">
        <v>2016</v>
      </c>
      <c r="M99" s="159">
        <v>2019</v>
      </c>
      <c r="N99" s="159">
        <v>2019</v>
      </c>
      <c r="O99" s="159">
        <v>2018</v>
      </c>
      <c r="P99" s="159">
        <v>2018</v>
      </c>
      <c r="Q99" s="159">
        <v>2017</v>
      </c>
      <c r="R99" s="159">
        <v>2009</v>
      </c>
      <c r="S99" s="159">
        <v>2019</v>
      </c>
      <c r="T99" s="159">
        <v>2016</v>
      </c>
      <c r="U99" s="159">
        <v>2017</v>
      </c>
      <c r="V99" s="159">
        <v>2017</v>
      </c>
      <c r="W99" s="159">
        <v>2017</v>
      </c>
      <c r="X99" s="159">
        <v>2014</v>
      </c>
      <c r="Y99" s="159" t="s">
        <v>932</v>
      </c>
      <c r="Z99" s="159">
        <v>2017</v>
      </c>
      <c r="AA99" s="159">
        <v>2017</v>
      </c>
      <c r="AB99" s="159">
        <v>2017</v>
      </c>
      <c r="AC99" s="159">
        <v>2016</v>
      </c>
      <c r="AD99" s="159">
        <v>2015</v>
      </c>
      <c r="AE99" s="159" t="s">
        <v>932</v>
      </c>
      <c r="AF99" s="159">
        <v>2017</v>
      </c>
      <c r="AG99" s="158">
        <v>2010</v>
      </c>
      <c r="AH99" s="159">
        <v>2016</v>
      </c>
      <c r="AI99" s="159">
        <v>2017</v>
      </c>
      <c r="AJ99" s="159">
        <v>2018</v>
      </c>
      <c r="AK99" s="161" t="s">
        <v>932</v>
      </c>
      <c r="AL99" s="161" t="s">
        <v>1068</v>
      </c>
      <c r="AM99" s="159" t="s">
        <v>932</v>
      </c>
      <c r="AN99" s="159">
        <v>2016</v>
      </c>
      <c r="AO99" s="159">
        <v>2016</v>
      </c>
      <c r="AP99" s="159">
        <v>2014</v>
      </c>
      <c r="AQ99" s="159">
        <v>2014</v>
      </c>
      <c r="AR99" s="159">
        <v>2015</v>
      </c>
      <c r="AS99" s="159">
        <v>2017</v>
      </c>
      <c r="AT99" s="159">
        <v>2018</v>
      </c>
      <c r="AU99" s="159">
        <v>2016</v>
      </c>
      <c r="AV99" s="159">
        <v>2015</v>
      </c>
      <c r="AW99" s="159">
        <v>2016</v>
      </c>
      <c r="AX99" s="159">
        <v>2017</v>
      </c>
      <c r="AY99" s="159">
        <v>2014</v>
      </c>
      <c r="AZ99" s="171">
        <v>2015</v>
      </c>
      <c r="BA99" s="171">
        <v>2015</v>
      </c>
      <c r="BB99" s="159">
        <v>2018</v>
      </c>
      <c r="BC99" s="159">
        <v>2017</v>
      </c>
      <c r="BD99" s="159">
        <v>2015</v>
      </c>
      <c r="BE99" s="159"/>
      <c r="BF99" s="104"/>
    </row>
    <row r="100" spans="1:58" x14ac:dyDescent="0.25">
      <c r="A100" s="128" t="str">
        <f>'Indicator Data'!A102</f>
        <v>Liberia</v>
      </c>
      <c r="B100" s="107" t="str">
        <f>'Indicator Data'!B102</f>
        <v>LBR</v>
      </c>
      <c r="C100" s="157">
        <v>2015</v>
      </c>
      <c r="D100" s="157">
        <v>2015</v>
      </c>
      <c r="E100" s="157">
        <v>2015</v>
      </c>
      <c r="F100" s="157">
        <v>2015</v>
      </c>
      <c r="G100" s="157">
        <v>2015</v>
      </c>
      <c r="H100" s="157">
        <v>2015</v>
      </c>
      <c r="I100" s="157">
        <v>2015</v>
      </c>
      <c r="J100" s="157">
        <v>2016</v>
      </c>
      <c r="K100" s="157">
        <v>2016</v>
      </c>
      <c r="L100" s="157">
        <v>2016</v>
      </c>
      <c r="M100" s="159">
        <v>2019</v>
      </c>
      <c r="N100" s="159">
        <v>2019</v>
      </c>
      <c r="O100" s="159">
        <v>2018</v>
      </c>
      <c r="P100" s="159">
        <v>2018</v>
      </c>
      <c r="Q100" s="159">
        <v>2017</v>
      </c>
      <c r="R100" s="159">
        <v>2013</v>
      </c>
      <c r="S100" s="159">
        <v>2019</v>
      </c>
      <c r="T100" s="159">
        <v>2016</v>
      </c>
      <c r="U100" s="159">
        <v>2017</v>
      </c>
      <c r="V100" s="159">
        <v>2017</v>
      </c>
      <c r="W100" s="159">
        <v>2017</v>
      </c>
      <c r="X100" s="159">
        <v>2013</v>
      </c>
      <c r="Y100" s="159">
        <v>2010</v>
      </c>
      <c r="Z100" s="159">
        <v>2017</v>
      </c>
      <c r="AA100" s="159">
        <v>2017</v>
      </c>
      <c r="AB100" s="159">
        <v>2017</v>
      </c>
      <c r="AC100" s="159">
        <v>2016</v>
      </c>
      <c r="AD100" s="159">
        <v>2015</v>
      </c>
      <c r="AE100" s="159">
        <v>2012</v>
      </c>
      <c r="AF100" s="159">
        <v>2017</v>
      </c>
      <c r="AG100" s="158">
        <v>2007</v>
      </c>
      <c r="AH100" s="159">
        <v>2016</v>
      </c>
      <c r="AI100" s="159">
        <v>2017</v>
      </c>
      <c r="AJ100" s="159">
        <v>2018</v>
      </c>
      <c r="AK100" s="161" t="s">
        <v>932</v>
      </c>
      <c r="AL100" s="161">
        <v>43496</v>
      </c>
      <c r="AM100" s="159" t="s">
        <v>932</v>
      </c>
      <c r="AN100" s="159">
        <v>2016</v>
      </c>
      <c r="AO100" s="159">
        <v>2016</v>
      </c>
      <c r="AP100" s="159" t="s">
        <v>932</v>
      </c>
      <c r="AQ100" s="159" t="s">
        <v>932</v>
      </c>
      <c r="AR100" s="159" t="s">
        <v>932</v>
      </c>
      <c r="AS100" s="159">
        <v>2017</v>
      </c>
      <c r="AT100" s="159">
        <v>2018</v>
      </c>
      <c r="AU100" s="159">
        <v>2016</v>
      </c>
      <c r="AV100" s="159">
        <v>2015</v>
      </c>
      <c r="AW100" s="159">
        <v>2016</v>
      </c>
      <c r="AX100" s="159">
        <v>2016</v>
      </c>
      <c r="AY100" s="159">
        <v>2014</v>
      </c>
      <c r="AZ100" s="171">
        <v>2015</v>
      </c>
      <c r="BA100" s="171">
        <v>2015</v>
      </c>
      <c r="BB100" s="159">
        <v>2018</v>
      </c>
      <c r="BC100" s="159">
        <v>2017</v>
      </c>
      <c r="BD100" s="159">
        <v>2015</v>
      </c>
      <c r="BE100" s="159"/>
      <c r="BF100" s="104"/>
    </row>
    <row r="101" spans="1:58" x14ac:dyDescent="0.25">
      <c r="A101" s="128" t="str">
        <f>'Indicator Data'!A103</f>
        <v>Libya</v>
      </c>
      <c r="B101" s="107" t="str">
        <f>'Indicator Data'!B103</f>
        <v>LBY</v>
      </c>
      <c r="C101" s="157">
        <v>2015</v>
      </c>
      <c r="D101" s="157">
        <v>2015</v>
      </c>
      <c r="E101" s="157">
        <v>2015</v>
      </c>
      <c r="F101" s="157">
        <v>2015</v>
      </c>
      <c r="G101" s="157">
        <v>2015</v>
      </c>
      <c r="H101" s="157">
        <v>2015</v>
      </c>
      <c r="I101" s="157">
        <v>2015</v>
      </c>
      <c r="J101" s="157">
        <v>2016</v>
      </c>
      <c r="K101" s="157">
        <v>2016</v>
      </c>
      <c r="L101" s="157">
        <v>2016</v>
      </c>
      <c r="M101" s="159">
        <v>2019</v>
      </c>
      <c r="N101" s="159">
        <v>2019</v>
      </c>
      <c r="O101" s="159">
        <v>2018</v>
      </c>
      <c r="P101" s="159">
        <v>2018</v>
      </c>
      <c r="Q101" s="159">
        <v>2017</v>
      </c>
      <c r="R101" s="159">
        <v>2007</v>
      </c>
      <c r="S101" s="159">
        <v>2019</v>
      </c>
      <c r="T101" s="159">
        <v>2016</v>
      </c>
      <c r="U101" s="159">
        <v>2017</v>
      </c>
      <c r="V101" s="159">
        <v>2017</v>
      </c>
      <c r="W101" s="159"/>
      <c r="X101" s="159">
        <v>2007</v>
      </c>
      <c r="Y101" s="159">
        <v>2010</v>
      </c>
      <c r="Z101" s="159">
        <v>2017</v>
      </c>
      <c r="AA101" s="159">
        <v>2017</v>
      </c>
      <c r="AB101" s="159" t="s">
        <v>932</v>
      </c>
      <c r="AC101" s="159">
        <v>2011</v>
      </c>
      <c r="AD101" s="159">
        <v>2015</v>
      </c>
      <c r="AE101" s="159" t="s">
        <v>932</v>
      </c>
      <c r="AF101" s="159">
        <v>2017</v>
      </c>
      <c r="AG101" s="158" t="s">
        <v>932</v>
      </c>
      <c r="AH101" s="159">
        <v>2016</v>
      </c>
      <c r="AI101" s="159">
        <v>2017</v>
      </c>
      <c r="AJ101" s="159">
        <v>2018</v>
      </c>
      <c r="AK101" s="161">
        <v>43465</v>
      </c>
      <c r="AL101" s="161" t="s">
        <v>1068</v>
      </c>
      <c r="AM101" s="159" t="s">
        <v>932</v>
      </c>
      <c r="AN101" s="159">
        <v>2016</v>
      </c>
      <c r="AO101" s="159">
        <v>2016</v>
      </c>
      <c r="AP101" s="159" t="s">
        <v>932</v>
      </c>
      <c r="AQ101" s="159" t="s">
        <v>932</v>
      </c>
      <c r="AR101" s="159" t="s">
        <v>932</v>
      </c>
      <c r="AS101" s="159">
        <v>2017</v>
      </c>
      <c r="AT101" s="159">
        <v>2018</v>
      </c>
      <c r="AU101" s="159">
        <v>2016</v>
      </c>
      <c r="AV101" s="159">
        <v>2015</v>
      </c>
      <c r="AW101" s="159">
        <v>2016</v>
      </c>
      <c r="AX101" s="159">
        <v>2016</v>
      </c>
      <c r="AY101" s="159">
        <v>2014</v>
      </c>
      <c r="AZ101" s="171">
        <v>2015</v>
      </c>
      <c r="BA101" s="171" t="s">
        <v>932</v>
      </c>
      <c r="BB101" s="159">
        <v>2018</v>
      </c>
      <c r="BC101" s="159">
        <v>2017</v>
      </c>
      <c r="BD101" s="159">
        <v>2015</v>
      </c>
      <c r="BE101" s="159"/>
      <c r="BF101" s="104"/>
    </row>
    <row r="102" spans="1:58" x14ac:dyDescent="0.25">
      <c r="A102" s="128" t="str">
        <f>'Indicator Data'!A104</f>
        <v>Liechtenstein</v>
      </c>
      <c r="B102" s="107" t="str">
        <f>'Indicator Data'!B104</f>
        <v>LIE</v>
      </c>
      <c r="C102" s="157">
        <v>2015</v>
      </c>
      <c r="D102" s="157">
        <v>2015</v>
      </c>
      <c r="E102" s="157">
        <v>2015</v>
      </c>
      <c r="F102" s="157">
        <v>2015</v>
      </c>
      <c r="G102" s="157">
        <v>2015</v>
      </c>
      <c r="H102" s="157">
        <v>2015</v>
      </c>
      <c r="I102" s="157">
        <v>2015</v>
      </c>
      <c r="J102" s="157">
        <v>2016</v>
      </c>
      <c r="K102" s="157">
        <v>2016</v>
      </c>
      <c r="L102" s="157">
        <v>2016</v>
      </c>
      <c r="M102" s="159">
        <v>2019</v>
      </c>
      <c r="N102" s="159">
        <v>2019</v>
      </c>
      <c r="O102" s="159">
        <v>2018</v>
      </c>
      <c r="P102" s="159">
        <v>2018</v>
      </c>
      <c r="Q102" s="159">
        <v>2017</v>
      </c>
      <c r="R102" s="159" t="s">
        <v>932</v>
      </c>
      <c r="S102" s="159">
        <v>2019</v>
      </c>
      <c r="T102" s="159">
        <v>2016</v>
      </c>
      <c r="U102" s="159">
        <v>2017</v>
      </c>
      <c r="V102" s="159" t="s">
        <v>932</v>
      </c>
      <c r="W102" s="159">
        <v>2015</v>
      </c>
      <c r="X102" s="159" t="s">
        <v>932</v>
      </c>
      <c r="Y102" s="159" t="s">
        <v>932</v>
      </c>
      <c r="Z102" s="159" t="s">
        <v>932</v>
      </c>
      <c r="AA102" s="159" t="s">
        <v>932</v>
      </c>
      <c r="AB102" s="159" t="s">
        <v>932</v>
      </c>
      <c r="AC102" s="159" t="s">
        <v>932</v>
      </c>
      <c r="AD102" s="159" t="s">
        <v>932</v>
      </c>
      <c r="AE102" s="159" t="s">
        <v>932</v>
      </c>
      <c r="AF102" s="159" t="s">
        <v>932</v>
      </c>
      <c r="AG102" s="158" t="s">
        <v>932</v>
      </c>
      <c r="AH102" s="159">
        <v>2016</v>
      </c>
      <c r="AI102" s="159">
        <v>2017</v>
      </c>
      <c r="AJ102" s="159">
        <v>2018</v>
      </c>
      <c r="AK102" s="161" t="s">
        <v>932</v>
      </c>
      <c r="AL102" s="161" t="s">
        <v>1068</v>
      </c>
      <c r="AM102" s="159" t="s">
        <v>932</v>
      </c>
      <c r="AN102" s="159">
        <v>2016</v>
      </c>
      <c r="AO102" s="159">
        <v>2016</v>
      </c>
      <c r="AP102" s="159" t="s">
        <v>932</v>
      </c>
      <c r="AQ102" s="159" t="s">
        <v>932</v>
      </c>
      <c r="AR102" s="159" t="s">
        <v>932</v>
      </c>
      <c r="AS102" s="159">
        <v>2017</v>
      </c>
      <c r="AT102" s="159" t="s">
        <v>932</v>
      </c>
      <c r="AU102" s="159">
        <v>2016</v>
      </c>
      <c r="AV102" s="159" t="s">
        <v>932</v>
      </c>
      <c r="AW102" s="159">
        <v>2016</v>
      </c>
      <c r="AX102" s="159">
        <v>2017</v>
      </c>
      <c r="AY102" s="159">
        <v>2014</v>
      </c>
      <c r="AZ102" s="171" t="s">
        <v>932</v>
      </c>
      <c r="BA102" s="171" t="s">
        <v>932</v>
      </c>
      <c r="BB102" s="159" t="s">
        <v>932</v>
      </c>
      <c r="BC102" s="159">
        <v>2017</v>
      </c>
      <c r="BD102" s="159">
        <v>2015</v>
      </c>
      <c r="BE102" s="159"/>
      <c r="BF102" s="104"/>
    </row>
    <row r="103" spans="1:58" x14ac:dyDescent="0.25">
      <c r="A103" s="128" t="str">
        <f>'Indicator Data'!A105</f>
        <v>Lithuania</v>
      </c>
      <c r="B103" s="107" t="str">
        <f>'Indicator Data'!B105</f>
        <v>LTU</v>
      </c>
      <c r="C103" s="157">
        <v>2015</v>
      </c>
      <c r="D103" s="157">
        <v>2015</v>
      </c>
      <c r="E103" s="157">
        <v>2015</v>
      </c>
      <c r="F103" s="157">
        <v>2015</v>
      </c>
      <c r="G103" s="157">
        <v>2015</v>
      </c>
      <c r="H103" s="157">
        <v>2015</v>
      </c>
      <c r="I103" s="157">
        <v>2015</v>
      </c>
      <c r="J103" s="157">
        <v>2016</v>
      </c>
      <c r="K103" s="157">
        <v>2016</v>
      </c>
      <c r="L103" s="157">
        <v>2016</v>
      </c>
      <c r="M103" s="159">
        <v>2019</v>
      </c>
      <c r="N103" s="159">
        <v>2019</v>
      </c>
      <c r="O103" s="159">
        <v>2018</v>
      </c>
      <c r="P103" s="159">
        <v>2018</v>
      </c>
      <c r="Q103" s="159">
        <v>2017</v>
      </c>
      <c r="R103" s="159" t="s">
        <v>932</v>
      </c>
      <c r="S103" s="159">
        <v>2019</v>
      </c>
      <c r="T103" s="159">
        <v>2016</v>
      </c>
      <c r="U103" s="159">
        <v>2017</v>
      </c>
      <c r="V103" s="159" t="s">
        <v>932</v>
      </c>
      <c r="W103" s="159">
        <v>2015</v>
      </c>
      <c r="X103" s="159" t="s">
        <v>932</v>
      </c>
      <c r="Y103" s="159">
        <v>2012</v>
      </c>
      <c r="Z103" s="159">
        <v>2017</v>
      </c>
      <c r="AA103" s="159">
        <v>2017</v>
      </c>
      <c r="AB103" s="159">
        <v>2017</v>
      </c>
      <c r="AC103" s="159">
        <v>2016</v>
      </c>
      <c r="AD103" s="159">
        <v>2015</v>
      </c>
      <c r="AE103" s="159" t="s">
        <v>932</v>
      </c>
      <c r="AF103" s="159">
        <v>2017</v>
      </c>
      <c r="AG103" s="158">
        <v>2012</v>
      </c>
      <c r="AH103" s="159">
        <v>2016</v>
      </c>
      <c r="AI103" s="159">
        <v>2017</v>
      </c>
      <c r="AJ103" s="159">
        <v>2018</v>
      </c>
      <c r="AK103" s="161" t="s">
        <v>932</v>
      </c>
      <c r="AL103" s="161" t="s">
        <v>1068</v>
      </c>
      <c r="AM103" s="159" t="s">
        <v>932</v>
      </c>
      <c r="AN103" s="159">
        <v>2016</v>
      </c>
      <c r="AO103" s="159">
        <v>2016</v>
      </c>
      <c r="AP103" s="159">
        <v>2014</v>
      </c>
      <c r="AQ103" s="159">
        <v>2014</v>
      </c>
      <c r="AR103" s="159" t="s">
        <v>932</v>
      </c>
      <c r="AS103" s="159">
        <v>2017</v>
      </c>
      <c r="AT103" s="159">
        <v>2018</v>
      </c>
      <c r="AU103" s="159">
        <v>2016</v>
      </c>
      <c r="AV103" s="159">
        <v>2015</v>
      </c>
      <c r="AW103" s="159">
        <v>2016</v>
      </c>
      <c r="AX103" s="159">
        <v>2017</v>
      </c>
      <c r="AY103" s="159">
        <v>2014</v>
      </c>
      <c r="AZ103" s="171">
        <v>2015</v>
      </c>
      <c r="BA103" s="171">
        <v>2015</v>
      </c>
      <c r="BB103" s="159">
        <v>2017</v>
      </c>
      <c r="BC103" s="159">
        <v>2017</v>
      </c>
      <c r="BD103" s="159">
        <v>2015</v>
      </c>
      <c r="BE103" s="159"/>
      <c r="BF103" s="104"/>
    </row>
    <row r="104" spans="1:58" x14ac:dyDescent="0.25">
      <c r="A104" s="128" t="str">
        <f>'Indicator Data'!A106</f>
        <v>Luxembourg</v>
      </c>
      <c r="B104" s="107" t="str">
        <f>'Indicator Data'!B106</f>
        <v>LUX</v>
      </c>
      <c r="C104" s="157">
        <v>2015</v>
      </c>
      <c r="D104" s="157">
        <v>2015</v>
      </c>
      <c r="E104" s="157">
        <v>2015</v>
      </c>
      <c r="F104" s="157">
        <v>2015</v>
      </c>
      <c r="G104" s="157">
        <v>2015</v>
      </c>
      <c r="H104" s="157">
        <v>2015</v>
      </c>
      <c r="I104" s="157">
        <v>2015</v>
      </c>
      <c r="J104" s="157">
        <v>2016</v>
      </c>
      <c r="K104" s="157">
        <v>2016</v>
      </c>
      <c r="L104" s="157">
        <v>2016</v>
      </c>
      <c r="M104" s="159">
        <v>2019</v>
      </c>
      <c r="N104" s="159">
        <v>2019</v>
      </c>
      <c r="O104" s="159">
        <v>2018</v>
      </c>
      <c r="P104" s="159">
        <v>2018</v>
      </c>
      <c r="Q104" s="159">
        <v>2017</v>
      </c>
      <c r="R104" s="159" t="s">
        <v>932</v>
      </c>
      <c r="S104" s="159">
        <v>2019</v>
      </c>
      <c r="T104" s="159">
        <v>2016</v>
      </c>
      <c r="U104" s="159">
        <v>2017</v>
      </c>
      <c r="V104" s="159" t="s">
        <v>932</v>
      </c>
      <c r="W104" s="159">
        <v>2015</v>
      </c>
      <c r="X104" s="159" t="s">
        <v>932</v>
      </c>
      <c r="Y104" s="159">
        <v>2016</v>
      </c>
      <c r="Z104" s="159">
        <v>2017</v>
      </c>
      <c r="AA104" s="159">
        <v>2017</v>
      </c>
      <c r="AB104" s="159">
        <v>2017</v>
      </c>
      <c r="AC104" s="159">
        <v>2016</v>
      </c>
      <c r="AD104" s="159">
        <v>2015</v>
      </c>
      <c r="AE104" s="159" t="s">
        <v>932</v>
      </c>
      <c r="AF104" s="159">
        <v>2017</v>
      </c>
      <c r="AG104" s="158">
        <v>2012</v>
      </c>
      <c r="AH104" s="159">
        <v>2016</v>
      </c>
      <c r="AI104" s="159">
        <v>2017</v>
      </c>
      <c r="AJ104" s="159">
        <v>2018</v>
      </c>
      <c r="AK104" s="161" t="s">
        <v>932</v>
      </c>
      <c r="AL104" s="161" t="s">
        <v>1068</v>
      </c>
      <c r="AM104" s="159" t="s">
        <v>932</v>
      </c>
      <c r="AN104" s="159">
        <v>2016</v>
      </c>
      <c r="AO104" s="159">
        <v>2016</v>
      </c>
      <c r="AP104" s="159">
        <v>2014</v>
      </c>
      <c r="AQ104" s="159">
        <v>2014</v>
      </c>
      <c r="AR104" s="159" t="s">
        <v>932</v>
      </c>
      <c r="AS104" s="159">
        <v>2017</v>
      </c>
      <c r="AT104" s="159">
        <v>2018</v>
      </c>
      <c r="AU104" s="159">
        <v>2016</v>
      </c>
      <c r="AV104" s="159" t="s">
        <v>932</v>
      </c>
      <c r="AW104" s="159">
        <v>2016</v>
      </c>
      <c r="AX104" s="159">
        <v>2017</v>
      </c>
      <c r="AY104" s="159">
        <v>2014</v>
      </c>
      <c r="AZ104" s="171">
        <v>2015</v>
      </c>
      <c r="BA104" s="171">
        <v>2015</v>
      </c>
      <c r="BB104" s="159">
        <v>2018</v>
      </c>
      <c r="BC104" s="159">
        <v>2017</v>
      </c>
      <c r="BD104" s="159">
        <v>2015</v>
      </c>
      <c r="BE104" s="159"/>
      <c r="BF104" s="104"/>
    </row>
    <row r="105" spans="1:58" x14ac:dyDescent="0.25">
      <c r="A105" s="128" t="str">
        <f>'Indicator Data'!A107</f>
        <v>Madagascar</v>
      </c>
      <c r="B105" s="107" t="str">
        <f>'Indicator Data'!B107</f>
        <v>MDG</v>
      </c>
      <c r="C105" s="157">
        <v>2015</v>
      </c>
      <c r="D105" s="157">
        <v>2015</v>
      </c>
      <c r="E105" s="157">
        <v>2015</v>
      </c>
      <c r="F105" s="157">
        <v>2015</v>
      </c>
      <c r="G105" s="157">
        <v>2015</v>
      </c>
      <c r="H105" s="157">
        <v>2015</v>
      </c>
      <c r="I105" s="157">
        <v>2015</v>
      </c>
      <c r="J105" s="157">
        <v>2016</v>
      </c>
      <c r="K105" s="157">
        <v>2016</v>
      </c>
      <c r="L105" s="157">
        <v>2016</v>
      </c>
      <c r="M105" s="159">
        <v>2019</v>
      </c>
      <c r="N105" s="159">
        <v>2019</v>
      </c>
      <c r="O105" s="159">
        <v>2018</v>
      </c>
      <c r="P105" s="159">
        <v>2018</v>
      </c>
      <c r="Q105" s="159">
        <v>2017</v>
      </c>
      <c r="R105" s="159">
        <v>2009</v>
      </c>
      <c r="S105" s="159">
        <v>2019</v>
      </c>
      <c r="T105" s="159">
        <v>2016</v>
      </c>
      <c r="U105" s="159">
        <v>2017</v>
      </c>
      <c r="V105" s="159">
        <v>2017</v>
      </c>
      <c r="W105" s="159">
        <v>2015</v>
      </c>
      <c r="X105" s="159" t="s">
        <v>932</v>
      </c>
      <c r="Y105" s="159">
        <v>2010</v>
      </c>
      <c r="Z105" s="159">
        <v>2017</v>
      </c>
      <c r="AA105" s="159">
        <v>2017</v>
      </c>
      <c r="AB105" s="159">
        <v>2017</v>
      </c>
      <c r="AC105" s="159">
        <v>2016</v>
      </c>
      <c r="AD105" s="159">
        <v>2015</v>
      </c>
      <c r="AE105" s="159">
        <v>2012</v>
      </c>
      <c r="AF105" s="159" t="s">
        <v>932</v>
      </c>
      <c r="AG105" s="158">
        <v>2010</v>
      </c>
      <c r="AH105" s="159">
        <v>2016</v>
      </c>
      <c r="AI105" s="159">
        <v>2017</v>
      </c>
      <c r="AJ105" s="159">
        <v>2018</v>
      </c>
      <c r="AK105" s="161" t="s">
        <v>932</v>
      </c>
      <c r="AL105" s="161" t="s">
        <v>1068</v>
      </c>
      <c r="AM105" s="159" t="s">
        <v>932</v>
      </c>
      <c r="AN105" s="159">
        <v>2016</v>
      </c>
      <c r="AO105" s="159">
        <v>2016</v>
      </c>
      <c r="AP105" s="159">
        <v>2014</v>
      </c>
      <c r="AQ105" s="159">
        <v>2014</v>
      </c>
      <c r="AR105" s="159">
        <v>2015</v>
      </c>
      <c r="AS105" s="159">
        <v>2017</v>
      </c>
      <c r="AT105" s="159">
        <v>2018</v>
      </c>
      <c r="AU105" s="159">
        <v>2016</v>
      </c>
      <c r="AV105" s="159">
        <v>2015</v>
      </c>
      <c r="AW105" s="159">
        <v>2016</v>
      </c>
      <c r="AX105" s="159">
        <v>2017</v>
      </c>
      <c r="AY105" s="159">
        <v>2014</v>
      </c>
      <c r="AZ105" s="171">
        <v>2015</v>
      </c>
      <c r="BA105" s="171">
        <v>2015</v>
      </c>
      <c r="BB105" s="159">
        <v>2018</v>
      </c>
      <c r="BC105" s="159">
        <v>2017</v>
      </c>
      <c r="BD105" s="159">
        <v>2015</v>
      </c>
      <c r="BE105" s="159"/>
      <c r="BF105" s="104"/>
    </row>
    <row r="106" spans="1:58" x14ac:dyDescent="0.25">
      <c r="A106" s="128" t="str">
        <f>'Indicator Data'!A108</f>
        <v>Malawi</v>
      </c>
      <c r="B106" s="107" t="str">
        <f>'Indicator Data'!B108</f>
        <v>MWI</v>
      </c>
      <c r="C106" s="157">
        <v>2015</v>
      </c>
      <c r="D106" s="157">
        <v>2015</v>
      </c>
      <c r="E106" s="157">
        <v>2015</v>
      </c>
      <c r="F106" s="157">
        <v>2015</v>
      </c>
      <c r="G106" s="157">
        <v>2015</v>
      </c>
      <c r="H106" s="157">
        <v>2015</v>
      </c>
      <c r="I106" s="157">
        <v>2015</v>
      </c>
      <c r="J106" s="157">
        <v>2016</v>
      </c>
      <c r="K106" s="157">
        <v>2016</v>
      </c>
      <c r="L106" s="157">
        <v>2016</v>
      </c>
      <c r="M106" s="159">
        <v>2019</v>
      </c>
      <c r="N106" s="159">
        <v>2019</v>
      </c>
      <c r="O106" s="159">
        <v>2018</v>
      </c>
      <c r="P106" s="159">
        <v>2018</v>
      </c>
      <c r="Q106" s="159">
        <v>2017</v>
      </c>
      <c r="R106" s="159">
        <v>2016</v>
      </c>
      <c r="S106" s="159">
        <v>2019</v>
      </c>
      <c r="T106" s="159">
        <v>2016</v>
      </c>
      <c r="U106" s="159">
        <v>2017</v>
      </c>
      <c r="V106" s="159">
        <v>2017</v>
      </c>
      <c r="W106" s="159">
        <v>2015</v>
      </c>
      <c r="X106" s="159">
        <v>2014</v>
      </c>
      <c r="Y106" s="159">
        <v>2010</v>
      </c>
      <c r="Z106" s="159">
        <v>2017</v>
      </c>
      <c r="AA106" s="159">
        <v>2017</v>
      </c>
      <c r="AB106" s="159">
        <v>2017</v>
      </c>
      <c r="AC106" s="159">
        <v>2016</v>
      </c>
      <c r="AD106" s="159">
        <v>2015</v>
      </c>
      <c r="AE106" s="159">
        <v>2012</v>
      </c>
      <c r="AF106" s="159">
        <v>2017</v>
      </c>
      <c r="AG106" s="158">
        <v>2010</v>
      </c>
      <c r="AH106" s="159">
        <v>2016</v>
      </c>
      <c r="AI106" s="159">
        <v>2017</v>
      </c>
      <c r="AJ106" s="159">
        <v>2018</v>
      </c>
      <c r="AK106" s="161" t="s">
        <v>932</v>
      </c>
      <c r="AL106" s="161">
        <v>43524</v>
      </c>
      <c r="AM106" s="159" t="s">
        <v>932</v>
      </c>
      <c r="AN106" s="159">
        <v>2016</v>
      </c>
      <c r="AO106" s="159">
        <v>2016</v>
      </c>
      <c r="AP106" s="159">
        <v>2013</v>
      </c>
      <c r="AQ106" s="159">
        <v>2013</v>
      </c>
      <c r="AR106" s="159">
        <v>2015</v>
      </c>
      <c r="AS106" s="159">
        <v>2017</v>
      </c>
      <c r="AT106" s="159">
        <v>2018</v>
      </c>
      <c r="AU106" s="159">
        <v>2016</v>
      </c>
      <c r="AV106" s="159">
        <v>2015</v>
      </c>
      <c r="AW106" s="159">
        <v>2016</v>
      </c>
      <c r="AX106" s="159">
        <v>2017</v>
      </c>
      <c r="AY106" s="159">
        <v>2014</v>
      </c>
      <c r="AZ106" s="171">
        <v>2015</v>
      </c>
      <c r="BA106" s="171">
        <v>2015</v>
      </c>
      <c r="BB106" s="159">
        <v>2018</v>
      </c>
      <c r="BC106" s="159">
        <v>2017</v>
      </c>
      <c r="BD106" s="159">
        <v>2015</v>
      </c>
      <c r="BE106" s="159"/>
      <c r="BF106" s="104"/>
    </row>
    <row r="107" spans="1:58" x14ac:dyDescent="0.25">
      <c r="A107" s="128" t="str">
        <f>'Indicator Data'!A109</f>
        <v>Malaysia</v>
      </c>
      <c r="B107" s="107" t="str">
        <f>'Indicator Data'!B109</f>
        <v>MYS</v>
      </c>
      <c r="C107" s="157">
        <v>2015</v>
      </c>
      <c r="D107" s="157">
        <v>2015</v>
      </c>
      <c r="E107" s="157">
        <v>2015</v>
      </c>
      <c r="F107" s="157">
        <v>2015</v>
      </c>
      <c r="G107" s="157">
        <v>2015</v>
      </c>
      <c r="H107" s="157">
        <v>2015</v>
      </c>
      <c r="I107" s="157">
        <v>2015</v>
      </c>
      <c r="J107" s="157">
        <v>2016</v>
      </c>
      <c r="K107" s="157">
        <v>2016</v>
      </c>
      <c r="L107" s="157">
        <v>2016</v>
      </c>
      <c r="M107" s="159">
        <v>2019</v>
      </c>
      <c r="N107" s="159">
        <v>2019</v>
      </c>
      <c r="O107" s="159">
        <v>2018</v>
      </c>
      <c r="P107" s="159">
        <v>2018</v>
      </c>
      <c r="Q107" s="159">
        <v>2017</v>
      </c>
      <c r="R107" s="159" t="s">
        <v>932</v>
      </c>
      <c r="S107" s="159">
        <v>2019</v>
      </c>
      <c r="T107" s="159">
        <v>2016</v>
      </c>
      <c r="U107" s="159">
        <v>2017</v>
      </c>
      <c r="V107" s="159">
        <v>2017</v>
      </c>
      <c r="W107" s="159">
        <v>2015</v>
      </c>
      <c r="X107" s="159">
        <v>2016</v>
      </c>
      <c r="Y107" s="159">
        <v>2010</v>
      </c>
      <c r="Z107" s="159">
        <v>2017</v>
      </c>
      <c r="AA107" s="159">
        <v>2017</v>
      </c>
      <c r="AB107" s="159">
        <v>2017</v>
      </c>
      <c r="AC107" s="159">
        <v>2016</v>
      </c>
      <c r="AD107" s="159">
        <v>2015</v>
      </c>
      <c r="AE107" s="159">
        <v>2012</v>
      </c>
      <c r="AF107" s="159">
        <v>2017</v>
      </c>
      <c r="AG107" s="158">
        <v>2009</v>
      </c>
      <c r="AH107" s="159">
        <v>2016</v>
      </c>
      <c r="AI107" s="159">
        <v>2017</v>
      </c>
      <c r="AJ107" s="159">
        <v>2018</v>
      </c>
      <c r="AK107" s="161" t="s">
        <v>932</v>
      </c>
      <c r="AL107" s="161" t="s">
        <v>1068</v>
      </c>
      <c r="AM107" s="159" t="s">
        <v>932</v>
      </c>
      <c r="AN107" s="159">
        <v>2016</v>
      </c>
      <c r="AO107" s="159">
        <v>2016</v>
      </c>
      <c r="AP107" s="159">
        <v>2014</v>
      </c>
      <c r="AQ107" s="159">
        <v>2014</v>
      </c>
      <c r="AR107" s="159">
        <v>2013</v>
      </c>
      <c r="AS107" s="159">
        <v>2017</v>
      </c>
      <c r="AT107" s="159">
        <v>2018</v>
      </c>
      <c r="AU107" s="159">
        <v>2016</v>
      </c>
      <c r="AV107" s="159">
        <v>2015</v>
      </c>
      <c r="AW107" s="159">
        <v>2016</v>
      </c>
      <c r="AX107" s="159">
        <v>2017</v>
      </c>
      <c r="AY107" s="159">
        <v>2014</v>
      </c>
      <c r="AZ107" s="171">
        <v>2015</v>
      </c>
      <c r="BA107" s="171">
        <v>2015</v>
      </c>
      <c r="BB107" s="159">
        <v>2018</v>
      </c>
      <c r="BC107" s="159">
        <v>2017</v>
      </c>
      <c r="BD107" s="159">
        <v>2015</v>
      </c>
      <c r="BE107" s="159"/>
      <c r="BF107" s="104"/>
    </row>
    <row r="108" spans="1:58" x14ac:dyDescent="0.25">
      <c r="A108" s="128" t="str">
        <f>'Indicator Data'!A110</f>
        <v>Maldives</v>
      </c>
      <c r="B108" s="107" t="str">
        <f>'Indicator Data'!B110</f>
        <v>MDV</v>
      </c>
      <c r="C108" s="157">
        <v>2015</v>
      </c>
      <c r="D108" s="157">
        <v>2015</v>
      </c>
      <c r="E108" s="157">
        <v>2015</v>
      </c>
      <c r="F108" s="157">
        <v>2015</v>
      </c>
      <c r="G108" s="157">
        <v>2015</v>
      </c>
      <c r="H108" s="157">
        <v>2015</v>
      </c>
      <c r="I108" s="157">
        <v>2015</v>
      </c>
      <c r="J108" s="157">
        <v>2016</v>
      </c>
      <c r="K108" s="157">
        <v>2016</v>
      </c>
      <c r="L108" s="157">
        <v>2016</v>
      </c>
      <c r="M108" s="159">
        <v>2019</v>
      </c>
      <c r="N108" s="159">
        <v>2019</v>
      </c>
      <c r="O108" s="159">
        <v>2018</v>
      </c>
      <c r="P108" s="159">
        <v>2018</v>
      </c>
      <c r="Q108" s="159">
        <v>2017</v>
      </c>
      <c r="R108" s="159">
        <v>2009</v>
      </c>
      <c r="S108" s="159">
        <v>2019</v>
      </c>
      <c r="T108" s="159">
        <v>2016</v>
      </c>
      <c r="U108" s="159">
        <v>2017</v>
      </c>
      <c r="V108" s="159">
        <v>2017</v>
      </c>
      <c r="W108" s="159">
        <v>2015</v>
      </c>
      <c r="X108" s="159">
        <v>2009</v>
      </c>
      <c r="Y108" s="159">
        <v>2010</v>
      </c>
      <c r="Z108" s="159">
        <v>2017</v>
      </c>
      <c r="AA108" s="159">
        <v>2017</v>
      </c>
      <c r="AB108" s="159">
        <v>2013</v>
      </c>
      <c r="AC108" s="159">
        <v>2016</v>
      </c>
      <c r="AD108" s="159">
        <v>2015</v>
      </c>
      <c r="AE108" s="159" t="s">
        <v>932</v>
      </c>
      <c r="AF108" s="159">
        <v>2017</v>
      </c>
      <c r="AG108" s="158">
        <v>2009</v>
      </c>
      <c r="AH108" s="159">
        <v>2016</v>
      </c>
      <c r="AI108" s="159">
        <v>2017</v>
      </c>
      <c r="AJ108" s="159">
        <v>2018</v>
      </c>
      <c r="AK108" s="161" t="s">
        <v>932</v>
      </c>
      <c r="AL108" s="161" t="s">
        <v>932</v>
      </c>
      <c r="AM108" s="159" t="s">
        <v>932</v>
      </c>
      <c r="AN108" s="159">
        <v>2016</v>
      </c>
      <c r="AO108" s="159">
        <v>2016</v>
      </c>
      <c r="AP108" s="159">
        <v>2013</v>
      </c>
      <c r="AQ108" s="159">
        <v>2013</v>
      </c>
      <c r="AR108" s="159">
        <v>2013</v>
      </c>
      <c r="AS108" s="159">
        <v>2017</v>
      </c>
      <c r="AT108" s="159">
        <v>2018</v>
      </c>
      <c r="AU108" s="159">
        <v>2016</v>
      </c>
      <c r="AV108" s="159">
        <v>2015</v>
      </c>
      <c r="AW108" s="159">
        <v>2016</v>
      </c>
      <c r="AX108" s="159">
        <v>2017</v>
      </c>
      <c r="AY108" s="159">
        <v>2014</v>
      </c>
      <c r="AZ108" s="171">
        <v>2015</v>
      </c>
      <c r="BA108" s="171">
        <v>2015</v>
      </c>
      <c r="BB108" s="159">
        <v>2018</v>
      </c>
      <c r="BC108" s="159">
        <v>2017</v>
      </c>
      <c r="BD108" s="159">
        <v>2015</v>
      </c>
      <c r="BE108" s="159"/>
      <c r="BF108" s="104"/>
    </row>
    <row r="109" spans="1:58" x14ac:dyDescent="0.25">
      <c r="A109" s="128" t="str">
        <f>'Indicator Data'!A111</f>
        <v>Mali</v>
      </c>
      <c r="B109" s="107" t="str">
        <f>'Indicator Data'!B111</f>
        <v>MLI</v>
      </c>
      <c r="C109" s="157">
        <v>2015</v>
      </c>
      <c r="D109" s="157">
        <v>2015</v>
      </c>
      <c r="E109" s="157">
        <v>2015</v>
      </c>
      <c r="F109" s="157">
        <v>2015</v>
      </c>
      <c r="G109" s="157">
        <v>2015</v>
      </c>
      <c r="H109" s="157">
        <v>2015</v>
      </c>
      <c r="I109" s="157">
        <v>2015</v>
      </c>
      <c r="J109" s="157">
        <v>2016</v>
      </c>
      <c r="K109" s="157">
        <v>2016</v>
      </c>
      <c r="L109" s="157">
        <v>2016</v>
      </c>
      <c r="M109" s="159">
        <v>2019</v>
      </c>
      <c r="N109" s="159">
        <v>2019</v>
      </c>
      <c r="O109" s="159">
        <v>2018</v>
      </c>
      <c r="P109" s="159">
        <v>2018</v>
      </c>
      <c r="Q109" s="159">
        <v>2017</v>
      </c>
      <c r="R109" s="159">
        <v>2015</v>
      </c>
      <c r="S109" s="159">
        <v>2019</v>
      </c>
      <c r="T109" s="159">
        <v>2016</v>
      </c>
      <c r="U109" s="159">
        <v>2017</v>
      </c>
      <c r="V109" s="159">
        <v>2017</v>
      </c>
      <c r="W109" s="159">
        <v>2015</v>
      </c>
      <c r="X109" s="159">
        <v>2006</v>
      </c>
      <c r="Y109" s="159">
        <v>2010</v>
      </c>
      <c r="Z109" s="159">
        <v>2017</v>
      </c>
      <c r="AA109" s="159">
        <v>2017</v>
      </c>
      <c r="AB109" s="159">
        <v>2017</v>
      </c>
      <c r="AC109" s="159">
        <v>2016</v>
      </c>
      <c r="AD109" s="159">
        <v>2015</v>
      </c>
      <c r="AE109" s="159">
        <v>2012</v>
      </c>
      <c r="AF109" s="159">
        <v>2017</v>
      </c>
      <c r="AG109" s="158">
        <v>2009</v>
      </c>
      <c r="AH109" s="159">
        <v>2016</v>
      </c>
      <c r="AI109" s="159">
        <v>2017</v>
      </c>
      <c r="AJ109" s="159">
        <v>2018</v>
      </c>
      <c r="AK109" s="161" t="s">
        <v>1068</v>
      </c>
      <c r="AL109" s="161" t="s">
        <v>1068</v>
      </c>
      <c r="AM109" s="188">
        <v>43281</v>
      </c>
      <c r="AN109" s="159">
        <v>2016</v>
      </c>
      <c r="AO109" s="159">
        <v>2016</v>
      </c>
      <c r="AP109" s="159">
        <v>2014</v>
      </c>
      <c r="AQ109" s="159">
        <v>2014</v>
      </c>
      <c r="AR109" s="159">
        <v>2015</v>
      </c>
      <c r="AS109" s="159">
        <v>2017</v>
      </c>
      <c r="AT109" s="159">
        <v>2018</v>
      </c>
      <c r="AU109" s="159">
        <v>2016</v>
      </c>
      <c r="AV109" s="159">
        <v>2015</v>
      </c>
      <c r="AW109" s="159">
        <v>2016</v>
      </c>
      <c r="AX109" s="159">
        <v>2016</v>
      </c>
      <c r="AY109" s="159">
        <v>2014</v>
      </c>
      <c r="AZ109" s="171">
        <v>2015</v>
      </c>
      <c r="BA109" s="171">
        <v>2015</v>
      </c>
      <c r="BB109" s="159">
        <v>2018</v>
      </c>
      <c r="BC109" s="159">
        <v>2017</v>
      </c>
      <c r="BD109" s="159">
        <v>2015</v>
      </c>
      <c r="BE109" s="159"/>
      <c r="BF109" s="104"/>
    </row>
    <row r="110" spans="1:58" x14ac:dyDescent="0.25">
      <c r="A110" s="128" t="str">
        <f>'Indicator Data'!A112</f>
        <v>Malta</v>
      </c>
      <c r="B110" s="107" t="str">
        <f>'Indicator Data'!B112</f>
        <v>MLT</v>
      </c>
      <c r="C110" s="157">
        <v>2015</v>
      </c>
      <c r="D110" s="157">
        <v>2015</v>
      </c>
      <c r="E110" s="157">
        <v>2015</v>
      </c>
      <c r="F110" s="157">
        <v>2015</v>
      </c>
      <c r="G110" s="157">
        <v>2015</v>
      </c>
      <c r="H110" s="157">
        <v>2015</v>
      </c>
      <c r="I110" s="157">
        <v>2015</v>
      </c>
      <c r="J110" s="157">
        <v>2016</v>
      </c>
      <c r="K110" s="157">
        <v>2016</v>
      </c>
      <c r="L110" s="157">
        <v>2016</v>
      </c>
      <c r="M110" s="159">
        <v>2019</v>
      </c>
      <c r="N110" s="159">
        <v>2019</v>
      </c>
      <c r="O110" s="159">
        <v>2018</v>
      </c>
      <c r="P110" s="159">
        <v>2018</v>
      </c>
      <c r="Q110" s="159" t="s">
        <v>932</v>
      </c>
      <c r="R110" s="159" t="s">
        <v>932</v>
      </c>
      <c r="S110" s="159">
        <v>2019</v>
      </c>
      <c r="T110" s="159">
        <v>2016</v>
      </c>
      <c r="U110" s="159">
        <v>2017</v>
      </c>
      <c r="V110" s="159" t="s">
        <v>932</v>
      </c>
      <c r="W110" s="159">
        <v>2015</v>
      </c>
      <c r="X110" s="159" t="s">
        <v>932</v>
      </c>
      <c r="Y110" s="159">
        <v>2015</v>
      </c>
      <c r="Z110" s="159">
        <v>2017</v>
      </c>
      <c r="AA110" s="159">
        <v>2017</v>
      </c>
      <c r="AB110" s="159">
        <v>2016</v>
      </c>
      <c r="AC110" s="159">
        <v>2016</v>
      </c>
      <c r="AD110" s="159">
        <v>2015</v>
      </c>
      <c r="AE110" s="159" t="s">
        <v>932</v>
      </c>
      <c r="AF110" s="159">
        <v>2017</v>
      </c>
      <c r="AG110" s="158" t="s">
        <v>932</v>
      </c>
      <c r="AH110" s="159">
        <v>2016</v>
      </c>
      <c r="AI110" s="159">
        <v>2017</v>
      </c>
      <c r="AJ110" s="159">
        <v>2018</v>
      </c>
      <c r="AK110" s="161" t="s">
        <v>932</v>
      </c>
      <c r="AL110" s="161" t="s">
        <v>1068</v>
      </c>
      <c r="AM110" s="159" t="s">
        <v>932</v>
      </c>
      <c r="AN110" s="159">
        <v>2016</v>
      </c>
      <c r="AO110" s="159">
        <v>2016</v>
      </c>
      <c r="AP110" s="159">
        <v>2014</v>
      </c>
      <c r="AQ110" s="159">
        <v>2014</v>
      </c>
      <c r="AR110" s="159" t="s">
        <v>932</v>
      </c>
      <c r="AS110" s="159">
        <v>2017</v>
      </c>
      <c r="AT110" s="159">
        <v>2018</v>
      </c>
      <c r="AU110" s="159">
        <v>2016</v>
      </c>
      <c r="AV110" s="159">
        <v>2015</v>
      </c>
      <c r="AW110" s="159">
        <v>2016</v>
      </c>
      <c r="AX110" s="159">
        <v>2017</v>
      </c>
      <c r="AY110" s="159">
        <v>2014</v>
      </c>
      <c r="AZ110" s="171">
        <v>2015</v>
      </c>
      <c r="BA110" s="171">
        <v>2015</v>
      </c>
      <c r="BB110" s="159">
        <v>2017</v>
      </c>
      <c r="BC110" s="159">
        <v>2017</v>
      </c>
      <c r="BD110" s="159">
        <v>2015</v>
      </c>
      <c r="BE110" s="159"/>
      <c r="BF110" s="104"/>
    </row>
    <row r="111" spans="1:58" x14ac:dyDescent="0.25">
      <c r="A111" s="128" t="str">
        <f>'Indicator Data'!A113</f>
        <v>Marshall Islands</v>
      </c>
      <c r="B111" s="107" t="str">
        <f>'Indicator Data'!B113</f>
        <v>MHL</v>
      </c>
      <c r="C111" s="157">
        <v>2015</v>
      </c>
      <c r="D111" s="157">
        <v>2015</v>
      </c>
      <c r="E111" s="157">
        <v>2015</v>
      </c>
      <c r="F111" s="157">
        <v>2015</v>
      </c>
      <c r="G111" s="157">
        <v>2015</v>
      </c>
      <c r="H111" s="157">
        <v>2015</v>
      </c>
      <c r="I111" s="157">
        <v>2015</v>
      </c>
      <c r="J111" s="157">
        <v>2016</v>
      </c>
      <c r="K111" s="157">
        <v>2016</v>
      </c>
      <c r="L111" s="157">
        <v>2016</v>
      </c>
      <c r="M111" s="159">
        <v>2019</v>
      </c>
      <c r="N111" s="159">
        <v>2019</v>
      </c>
      <c r="O111" s="159">
        <v>2018</v>
      </c>
      <c r="P111" s="159">
        <v>2018</v>
      </c>
      <c r="Q111" s="159">
        <v>2017</v>
      </c>
      <c r="R111" s="159" t="s">
        <v>932</v>
      </c>
      <c r="S111" s="159">
        <v>2019</v>
      </c>
      <c r="T111" s="159">
        <v>2016</v>
      </c>
      <c r="U111" s="159">
        <v>2017</v>
      </c>
      <c r="V111" s="159">
        <v>2017</v>
      </c>
      <c r="W111" s="159">
        <v>2015</v>
      </c>
      <c r="X111" s="159">
        <v>2007</v>
      </c>
      <c r="Y111" s="159">
        <v>2010</v>
      </c>
      <c r="Z111" s="159">
        <v>2017</v>
      </c>
      <c r="AA111" s="159">
        <v>2017</v>
      </c>
      <c r="AB111" s="159" t="s">
        <v>932</v>
      </c>
      <c r="AC111" s="159">
        <v>2016</v>
      </c>
      <c r="AD111" s="159" t="s">
        <v>932</v>
      </c>
      <c r="AE111" s="159" t="s">
        <v>932</v>
      </c>
      <c r="AF111" s="159" t="s">
        <v>932</v>
      </c>
      <c r="AG111" s="158" t="s">
        <v>932</v>
      </c>
      <c r="AH111" s="159">
        <v>2016</v>
      </c>
      <c r="AI111" s="159">
        <v>2017</v>
      </c>
      <c r="AJ111" s="159">
        <v>2018</v>
      </c>
      <c r="AK111" s="161" t="s">
        <v>932</v>
      </c>
      <c r="AL111" s="161" t="s">
        <v>932</v>
      </c>
      <c r="AM111" s="159" t="s">
        <v>932</v>
      </c>
      <c r="AN111" s="159">
        <v>2016</v>
      </c>
      <c r="AO111" s="159">
        <v>2016</v>
      </c>
      <c r="AP111" s="159" t="s">
        <v>932</v>
      </c>
      <c r="AQ111" s="159" t="s">
        <v>932</v>
      </c>
      <c r="AR111" s="159">
        <v>2013</v>
      </c>
      <c r="AS111" s="159">
        <v>2017</v>
      </c>
      <c r="AT111" s="159" t="s">
        <v>932</v>
      </c>
      <c r="AU111" s="159">
        <v>2016</v>
      </c>
      <c r="AV111" s="159">
        <v>2015</v>
      </c>
      <c r="AW111" s="159">
        <v>2016</v>
      </c>
      <c r="AX111" s="159">
        <v>2015</v>
      </c>
      <c r="AY111" s="159">
        <v>2014</v>
      </c>
      <c r="AZ111" s="171">
        <v>2015</v>
      </c>
      <c r="BA111" s="171">
        <v>2015</v>
      </c>
      <c r="BB111" s="159">
        <v>2018</v>
      </c>
      <c r="BC111" s="159">
        <v>2017</v>
      </c>
      <c r="BD111" s="159">
        <v>2015</v>
      </c>
      <c r="BE111" s="159"/>
      <c r="BF111" s="104"/>
    </row>
    <row r="112" spans="1:58" x14ac:dyDescent="0.25">
      <c r="A112" s="128" t="str">
        <f>'Indicator Data'!A114</f>
        <v>Mauritania</v>
      </c>
      <c r="B112" s="107" t="str">
        <f>'Indicator Data'!B114</f>
        <v>MRT</v>
      </c>
      <c r="C112" s="157">
        <v>2015</v>
      </c>
      <c r="D112" s="157">
        <v>2015</v>
      </c>
      <c r="E112" s="157">
        <v>2015</v>
      </c>
      <c r="F112" s="157">
        <v>2015</v>
      </c>
      <c r="G112" s="157">
        <v>2015</v>
      </c>
      <c r="H112" s="157">
        <v>2015</v>
      </c>
      <c r="I112" s="157">
        <v>2015</v>
      </c>
      <c r="J112" s="157">
        <v>2016</v>
      </c>
      <c r="K112" s="157">
        <v>2016</v>
      </c>
      <c r="L112" s="157">
        <v>2016</v>
      </c>
      <c r="M112" s="159">
        <v>2019</v>
      </c>
      <c r="N112" s="159">
        <v>2019</v>
      </c>
      <c r="O112" s="159">
        <v>2018</v>
      </c>
      <c r="P112" s="159">
        <v>2018</v>
      </c>
      <c r="Q112" s="159">
        <v>2017</v>
      </c>
      <c r="R112" s="159">
        <v>2015</v>
      </c>
      <c r="S112" s="159">
        <v>2019</v>
      </c>
      <c r="T112" s="159">
        <v>2016</v>
      </c>
      <c r="U112" s="159">
        <v>2017</v>
      </c>
      <c r="V112" s="159">
        <v>2017</v>
      </c>
      <c r="W112" s="159">
        <v>2015</v>
      </c>
      <c r="X112" s="159">
        <v>2012</v>
      </c>
      <c r="Y112" s="159">
        <v>2010</v>
      </c>
      <c r="Z112" s="159">
        <v>2017</v>
      </c>
      <c r="AA112" s="159">
        <v>2017</v>
      </c>
      <c r="AB112" s="159">
        <v>2017</v>
      </c>
      <c r="AC112" s="159">
        <v>2016</v>
      </c>
      <c r="AD112" s="159">
        <v>2015</v>
      </c>
      <c r="AE112" s="159">
        <v>2012</v>
      </c>
      <c r="AF112" s="159">
        <v>2017</v>
      </c>
      <c r="AG112" s="158">
        <v>2014</v>
      </c>
      <c r="AH112" s="159">
        <v>2016</v>
      </c>
      <c r="AI112" s="159">
        <v>2017</v>
      </c>
      <c r="AJ112" s="159">
        <v>2018</v>
      </c>
      <c r="AK112" s="161" t="s">
        <v>932</v>
      </c>
      <c r="AL112" s="161">
        <v>43524</v>
      </c>
      <c r="AM112" s="159" t="s">
        <v>932</v>
      </c>
      <c r="AN112" s="159">
        <v>2016</v>
      </c>
      <c r="AO112" s="159">
        <v>2016</v>
      </c>
      <c r="AP112" s="159">
        <v>2014</v>
      </c>
      <c r="AQ112" s="159">
        <v>2014</v>
      </c>
      <c r="AR112" s="159">
        <v>2013</v>
      </c>
      <c r="AS112" s="159">
        <v>2017</v>
      </c>
      <c r="AT112" s="159">
        <v>2018</v>
      </c>
      <c r="AU112" s="159">
        <v>2016</v>
      </c>
      <c r="AV112" s="159">
        <v>2015</v>
      </c>
      <c r="AW112" s="159">
        <v>2016</v>
      </c>
      <c r="AX112" s="159">
        <v>2017</v>
      </c>
      <c r="AY112" s="159">
        <v>2014</v>
      </c>
      <c r="AZ112" s="171">
        <v>2015</v>
      </c>
      <c r="BA112" s="171">
        <v>2015</v>
      </c>
      <c r="BB112" s="159">
        <v>2018</v>
      </c>
      <c r="BC112" s="159">
        <v>2017</v>
      </c>
      <c r="BD112" s="159">
        <v>2015</v>
      </c>
      <c r="BE112" s="159"/>
      <c r="BF112" s="104"/>
    </row>
    <row r="113" spans="1:58" x14ac:dyDescent="0.25">
      <c r="A113" s="128" t="str">
        <f>'Indicator Data'!A115</f>
        <v>Mauritius</v>
      </c>
      <c r="B113" s="107" t="str">
        <f>'Indicator Data'!B115</f>
        <v>MUS</v>
      </c>
      <c r="C113" s="157">
        <v>2015</v>
      </c>
      <c r="D113" s="157">
        <v>2015</v>
      </c>
      <c r="E113" s="157">
        <v>2015</v>
      </c>
      <c r="F113" s="157">
        <v>2015</v>
      </c>
      <c r="G113" s="157">
        <v>2015</v>
      </c>
      <c r="H113" s="157">
        <v>2015</v>
      </c>
      <c r="I113" s="157">
        <v>2015</v>
      </c>
      <c r="J113" s="157">
        <v>2016</v>
      </c>
      <c r="K113" s="157">
        <v>2016</v>
      </c>
      <c r="L113" s="157">
        <v>2016</v>
      </c>
      <c r="M113" s="159">
        <v>2019</v>
      </c>
      <c r="N113" s="159">
        <v>2019</v>
      </c>
      <c r="O113" s="159">
        <v>2018</v>
      </c>
      <c r="P113" s="159">
        <v>2018</v>
      </c>
      <c r="Q113" s="159">
        <v>2017</v>
      </c>
      <c r="R113" s="159" t="s">
        <v>932</v>
      </c>
      <c r="S113" s="159">
        <v>2019</v>
      </c>
      <c r="T113" s="159">
        <v>2016</v>
      </c>
      <c r="U113" s="159">
        <v>2017</v>
      </c>
      <c r="V113" s="159">
        <v>2017</v>
      </c>
      <c r="W113" s="159">
        <v>2015</v>
      </c>
      <c r="X113" s="159" t="s">
        <v>932</v>
      </c>
      <c r="Y113" s="159" t="s">
        <v>932</v>
      </c>
      <c r="Z113" s="159">
        <v>2017</v>
      </c>
      <c r="AA113" s="159">
        <v>2017</v>
      </c>
      <c r="AB113" s="159">
        <v>2015</v>
      </c>
      <c r="AC113" s="159">
        <v>2016</v>
      </c>
      <c r="AD113" s="159">
        <v>2015</v>
      </c>
      <c r="AE113" s="159" t="s">
        <v>932</v>
      </c>
      <c r="AF113" s="159">
        <v>2017</v>
      </c>
      <c r="AG113" s="158">
        <v>2012</v>
      </c>
      <c r="AH113" s="159">
        <v>2016</v>
      </c>
      <c r="AI113" s="159">
        <v>2017</v>
      </c>
      <c r="AJ113" s="159">
        <v>2018</v>
      </c>
      <c r="AK113" s="161" t="s">
        <v>932</v>
      </c>
      <c r="AL113" s="161" t="s">
        <v>1068</v>
      </c>
      <c r="AM113" s="159" t="s">
        <v>932</v>
      </c>
      <c r="AN113" s="159">
        <v>2016</v>
      </c>
      <c r="AO113" s="159">
        <v>2016</v>
      </c>
      <c r="AP113" s="159">
        <v>2014</v>
      </c>
      <c r="AQ113" s="159">
        <v>2014</v>
      </c>
      <c r="AR113" s="159">
        <v>2015</v>
      </c>
      <c r="AS113" s="159">
        <v>2017</v>
      </c>
      <c r="AT113" s="159">
        <v>2018</v>
      </c>
      <c r="AU113" s="159">
        <v>2016</v>
      </c>
      <c r="AV113" s="159">
        <v>2015</v>
      </c>
      <c r="AW113" s="159">
        <v>2016</v>
      </c>
      <c r="AX113" s="159">
        <v>2017</v>
      </c>
      <c r="AY113" s="159">
        <v>2014</v>
      </c>
      <c r="AZ113" s="171">
        <v>2015</v>
      </c>
      <c r="BA113" s="171">
        <v>2015</v>
      </c>
      <c r="BB113" s="159">
        <v>2018</v>
      </c>
      <c r="BC113" s="159">
        <v>2017</v>
      </c>
      <c r="BD113" s="159">
        <v>2015</v>
      </c>
      <c r="BE113" s="159"/>
      <c r="BF113" s="104"/>
    </row>
    <row r="114" spans="1:58" x14ac:dyDescent="0.25">
      <c r="A114" s="128" t="str">
        <f>'Indicator Data'!A116</f>
        <v>Mexico</v>
      </c>
      <c r="B114" s="107" t="str">
        <f>'Indicator Data'!B116</f>
        <v>MEX</v>
      </c>
      <c r="C114" s="157">
        <v>2015</v>
      </c>
      <c r="D114" s="157">
        <v>2015</v>
      </c>
      <c r="E114" s="157">
        <v>2015</v>
      </c>
      <c r="F114" s="157">
        <v>2015</v>
      </c>
      <c r="G114" s="157">
        <v>2015</v>
      </c>
      <c r="H114" s="157">
        <v>2015</v>
      </c>
      <c r="I114" s="157">
        <v>2015</v>
      </c>
      <c r="J114" s="157">
        <v>2016</v>
      </c>
      <c r="K114" s="157">
        <v>2016</v>
      </c>
      <c r="L114" s="157">
        <v>2016</v>
      </c>
      <c r="M114" s="159">
        <v>2019</v>
      </c>
      <c r="N114" s="159">
        <v>2019</v>
      </c>
      <c r="O114" s="159">
        <v>2018</v>
      </c>
      <c r="P114" s="159">
        <v>2018</v>
      </c>
      <c r="Q114" s="159">
        <v>2017</v>
      </c>
      <c r="R114" s="159">
        <v>2016</v>
      </c>
      <c r="S114" s="159">
        <v>2019</v>
      </c>
      <c r="T114" s="159">
        <v>2016</v>
      </c>
      <c r="U114" s="159">
        <v>2017</v>
      </c>
      <c r="V114" s="159">
        <v>2017</v>
      </c>
      <c r="W114" s="159">
        <v>2015</v>
      </c>
      <c r="X114" s="159">
        <v>2012</v>
      </c>
      <c r="Y114" s="159">
        <v>2011</v>
      </c>
      <c r="Z114" s="159">
        <v>2017</v>
      </c>
      <c r="AA114" s="159">
        <v>2017</v>
      </c>
      <c r="AB114" s="159">
        <v>2017</v>
      </c>
      <c r="AC114" s="159">
        <v>2016</v>
      </c>
      <c r="AD114" s="159">
        <v>2015</v>
      </c>
      <c r="AE114" s="159">
        <v>2012</v>
      </c>
      <c r="AF114" s="159">
        <v>2017</v>
      </c>
      <c r="AG114" s="158">
        <v>2016</v>
      </c>
      <c r="AH114" s="159">
        <v>2016</v>
      </c>
      <c r="AI114" s="159">
        <v>2017</v>
      </c>
      <c r="AJ114" s="159">
        <v>2018</v>
      </c>
      <c r="AK114" s="161" t="s">
        <v>1067</v>
      </c>
      <c r="AL114" s="161" t="s">
        <v>1068</v>
      </c>
      <c r="AM114" s="159" t="s">
        <v>932</v>
      </c>
      <c r="AN114" s="159">
        <v>2016</v>
      </c>
      <c r="AO114" s="159">
        <v>2016</v>
      </c>
      <c r="AP114" s="159">
        <v>2014</v>
      </c>
      <c r="AQ114" s="159">
        <v>2014</v>
      </c>
      <c r="AR114" s="159">
        <v>2015</v>
      </c>
      <c r="AS114" s="159">
        <v>2017</v>
      </c>
      <c r="AT114" s="159">
        <v>2018</v>
      </c>
      <c r="AU114" s="159">
        <v>2016</v>
      </c>
      <c r="AV114" s="159">
        <v>2015</v>
      </c>
      <c r="AW114" s="159">
        <v>2016</v>
      </c>
      <c r="AX114" s="159">
        <v>2017</v>
      </c>
      <c r="AY114" s="159">
        <v>2014</v>
      </c>
      <c r="AZ114" s="171">
        <v>2015</v>
      </c>
      <c r="BA114" s="171">
        <v>2015</v>
      </c>
      <c r="BB114" s="159">
        <v>2018</v>
      </c>
      <c r="BC114" s="159">
        <v>2017</v>
      </c>
      <c r="BD114" s="159">
        <v>2015</v>
      </c>
      <c r="BE114" s="159"/>
      <c r="BF114" s="104"/>
    </row>
    <row r="115" spans="1:58" x14ac:dyDescent="0.25">
      <c r="A115" s="128" t="str">
        <f>'Indicator Data'!A117</f>
        <v>Micronesia</v>
      </c>
      <c r="B115" s="107" t="str">
        <f>'Indicator Data'!B117</f>
        <v>FSM</v>
      </c>
      <c r="C115" s="157">
        <v>2015</v>
      </c>
      <c r="D115" s="157">
        <v>2015</v>
      </c>
      <c r="E115" s="157">
        <v>2015</v>
      </c>
      <c r="F115" s="157">
        <v>2015</v>
      </c>
      <c r="G115" s="157">
        <v>2015</v>
      </c>
      <c r="H115" s="157">
        <v>2015</v>
      </c>
      <c r="I115" s="157">
        <v>2015</v>
      </c>
      <c r="J115" s="157">
        <v>2016</v>
      </c>
      <c r="K115" s="157">
        <v>2016</v>
      </c>
      <c r="L115" s="157">
        <v>2016</v>
      </c>
      <c r="M115" s="159">
        <v>2019</v>
      </c>
      <c r="N115" s="159">
        <v>2019</v>
      </c>
      <c r="O115" s="159">
        <v>2018</v>
      </c>
      <c r="P115" s="159">
        <v>2018</v>
      </c>
      <c r="Q115" s="159">
        <v>2017</v>
      </c>
      <c r="R115" s="159" t="s">
        <v>932</v>
      </c>
      <c r="S115" s="159">
        <v>2019</v>
      </c>
      <c r="T115" s="159">
        <v>2016</v>
      </c>
      <c r="U115" s="159">
        <v>2017</v>
      </c>
      <c r="V115" s="159">
        <v>2017</v>
      </c>
      <c r="W115" s="159">
        <v>2015</v>
      </c>
      <c r="X115" s="159" t="s">
        <v>932</v>
      </c>
      <c r="Y115" s="159">
        <v>2010</v>
      </c>
      <c r="Z115" s="159">
        <v>2017</v>
      </c>
      <c r="AA115" s="159">
        <v>2017</v>
      </c>
      <c r="AB115" s="159" t="s">
        <v>932</v>
      </c>
      <c r="AC115" s="159">
        <v>2016</v>
      </c>
      <c r="AD115" s="159">
        <v>2015</v>
      </c>
      <c r="AE115" s="159" t="s">
        <v>932</v>
      </c>
      <c r="AF115" s="159" t="s">
        <v>932</v>
      </c>
      <c r="AG115" s="158" t="s">
        <v>932</v>
      </c>
      <c r="AH115" s="159">
        <v>2016</v>
      </c>
      <c r="AI115" s="159">
        <v>2017</v>
      </c>
      <c r="AJ115" s="159">
        <v>2018</v>
      </c>
      <c r="AK115" s="161" t="s">
        <v>932</v>
      </c>
      <c r="AL115" s="161" t="s">
        <v>1068</v>
      </c>
      <c r="AM115" s="159" t="s">
        <v>932</v>
      </c>
      <c r="AN115" s="159">
        <v>2016</v>
      </c>
      <c r="AO115" s="159">
        <v>2016</v>
      </c>
      <c r="AP115" s="159" t="s">
        <v>932</v>
      </c>
      <c r="AQ115" s="159" t="s">
        <v>932</v>
      </c>
      <c r="AR115" s="159">
        <v>2013</v>
      </c>
      <c r="AS115" s="159">
        <v>2017</v>
      </c>
      <c r="AT115" s="159" t="s">
        <v>932</v>
      </c>
      <c r="AU115" s="159">
        <v>2016</v>
      </c>
      <c r="AV115" s="159" t="s">
        <v>932</v>
      </c>
      <c r="AW115" s="159">
        <v>2016</v>
      </c>
      <c r="AX115" s="159">
        <v>2017</v>
      </c>
      <c r="AY115" s="159">
        <v>2014</v>
      </c>
      <c r="AZ115" s="171">
        <v>2015</v>
      </c>
      <c r="BA115" s="171">
        <v>2015</v>
      </c>
      <c r="BB115" s="159">
        <v>2018</v>
      </c>
      <c r="BC115" s="159">
        <v>2017</v>
      </c>
      <c r="BD115" s="159">
        <v>2015</v>
      </c>
      <c r="BE115" s="159"/>
      <c r="BF115" s="104"/>
    </row>
    <row r="116" spans="1:58" x14ac:dyDescent="0.25">
      <c r="A116" s="128" t="str">
        <f>'Indicator Data'!A118</f>
        <v>Moldova Republic of</v>
      </c>
      <c r="B116" s="107" t="str">
        <f>'Indicator Data'!B118</f>
        <v>MDA</v>
      </c>
      <c r="C116" s="157">
        <v>2015</v>
      </c>
      <c r="D116" s="157">
        <v>2015</v>
      </c>
      <c r="E116" s="157">
        <v>2015</v>
      </c>
      <c r="F116" s="157">
        <v>2015</v>
      </c>
      <c r="G116" s="157">
        <v>2015</v>
      </c>
      <c r="H116" s="157">
        <v>2015</v>
      </c>
      <c r="I116" s="157">
        <v>2015</v>
      </c>
      <c r="J116" s="157">
        <v>2016</v>
      </c>
      <c r="K116" s="157">
        <v>2016</v>
      </c>
      <c r="L116" s="157">
        <v>2016</v>
      </c>
      <c r="M116" s="159">
        <v>2019</v>
      </c>
      <c r="N116" s="159">
        <v>2019</v>
      </c>
      <c r="O116" s="159">
        <v>2018</v>
      </c>
      <c r="P116" s="159">
        <v>2018</v>
      </c>
      <c r="Q116" s="159">
        <v>2017</v>
      </c>
      <c r="R116" s="159">
        <v>2012</v>
      </c>
      <c r="S116" s="159">
        <v>2019</v>
      </c>
      <c r="T116" s="159">
        <v>2016</v>
      </c>
      <c r="U116" s="159">
        <v>2017</v>
      </c>
      <c r="V116" s="159">
        <v>2017</v>
      </c>
      <c r="W116" s="159">
        <v>2015</v>
      </c>
      <c r="X116" s="159">
        <v>2012</v>
      </c>
      <c r="Y116" s="159">
        <v>2013</v>
      </c>
      <c r="Z116" s="159">
        <v>2017</v>
      </c>
      <c r="AA116" s="159">
        <v>2017</v>
      </c>
      <c r="AB116" s="159">
        <v>2017</v>
      </c>
      <c r="AC116" s="159">
        <v>2016</v>
      </c>
      <c r="AD116" s="159">
        <v>2015</v>
      </c>
      <c r="AE116" s="159" t="s">
        <v>932</v>
      </c>
      <c r="AF116" s="159">
        <v>2017</v>
      </c>
      <c r="AG116" s="158">
        <v>2017</v>
      </c>
      <c r="AH116" s="159">
        <v>2016</v>
      </c>
      <c r="AI116" s="159">
        <v>2017</v>
      </c>
      <c r="AJ116" s="159">
        <v>2018</v>
      </c>
      <c r="AK116" s="161" t="s">
        <v>932</v>
      </c>
      <c r="AL116" s="161" t="s">
        <v>1068</v>
      </c>
      <c r="AM116" s="159" t="s">
        <v>932</v>
      </c>
      <c r="AN116" s="159">
        <v>2016</v>
      </c>
      <c r="AO116" s="159">
        <v>2016</v>
      </c>
      <c r="AP116" s="159">
        <v>2013</v>
      </c>
      <c r="AQ116" s="159">
        <v>2013</v>
      </c>
      <c r="AR116" s="159">
        <v>2013</v>
      </c>
      <c r="AS116" s="159">
        <v>2017</v>
      </c>
      <c r="AT116" s="159">
        <v>2018</v>
      </c>
      <c r="AU116" s="159">
        <v>2016</v>
      </c>
      <c r="AV116" s="159">
        <v>2015</v>
      </c>
      <c r="AW116" s="159">
        <v>2016</v>
      </c>
      <c r="AX116" s="159">
        <v>2017</v>
      </c>
      <c r="AY116" s="159">
        <v>2014</v>
      </c>
      <c r="AZ116" s="171">
        <v>2015</v>
      </c>
      <c r="BA116" s="171">
        <v>2015</v>
      </c>
      <c r="BB116" s="159">
        <v>2018</v>
      </c>
      <c r="BC116" s="159">
        <v>2017</v>
      </c>
      <c r="BD116" s="159">
        <v>2015</v>
      </c>
      <c r="BE116" s="159"/>
      <c r="BF116" s="104"/>
    </row>
    <row r="117" spans="1:58" x14ac:dyDescent="0.25">
      <c r="A117" s="128" t="str">
        <f>'Indicator Data'!A119</f>
        <v>Mongolia</v>
      </c>
      <c r="B117" s="107" t="str">
        <f>'Indicator Data'!B119</f>
        <v>MNG</v>
      </c>
      <c r="C117" s="157">
        <v>2015</v>
      </c>
      <c r="D117" s="157">
        <v>2015</v>
      </c>
      <c r="E117" s="157">
        <v>2015</v>
      </c>
      <c r="F117" s="157">
        <v>2015</v>
      </c>
      <c r="G117" s="157">
        <v>2015</v>
      </c>
      <c r="H117" s="157">
        <v>2015</v>
      </c>
      <c r="I117" s="157">
        <v>2015</v>
      </c>
      <c r="J117" s="157">
        <v>2016</v>
      </c>
      <c r="K117" s="157">
        <v>2016</v>
      </c>
      <c r="L117" s="157">
        <v>2016</v>
      </c>
      <c r="M117" s="159">
        <v>2019</v>
      </c>
      <c r="N117" s="159">
        <v>2019</v>
      </c>
      <c r="O117" s="159">
        <v>2018</v>
      </c>
      <c r="P117" s="159">
        <v>2018</v>
      </c>
      <c r="Q117" s="159">
        <v>2017</v>
      </c>
      <c r="R117" s="159">
        <v>2010</v>
      </c>
      <c r="S117" s="159">
        <v>2019</v>
      </c>
      <c r="T117" s="159">
        <v>2016</v>
      </c>
      <c r="U117" s="159">
        <v>2017</v>
      </c>
      <c r="V117" s="159">
        <v>2017</v>
      </c>
      <c r="W117" s="159">
        <v>2015</v>
      </c>
      <c r="X117" s="159">
        <v>2013</v>
      </c>
      <c r="Y117" s="159">
        <v>2011</v>
      </c>
      <c r="Z117" s="159">
        <v>2017</v>
      </c>
      <c r="AA117" s="159">
        <v>2017</v>
      </c>
      <c r="AB117" s="159">
        <v>2017</v>
      </c>
      <c r="AC117" s="159">
        <v>2016</v>
      </c>
      <c r="AD117" s="159">
        <v>2015</v>
      </c>
      <c r="AE117" s="159" t="s">
        <v>932</v>
      </c>
      <c r="AF117" s="159">
        <v>2017</v>
      </c>
      <c r="AG117" s="158">
        <v>2016</v>
      </c>
      <c r="AH117" s="159">
        <v>2016</v>
      </c>
      <c r="AI117" s="159">
        <v>2017</v>
      </c>
      <c r="AJ117" s="159">
        <v>2018</v>
      </c>
      <c r="AK117" s="161" t="s">
        <v>932</v>
      </c>
      <c r="AL117" s="161" t="s">
        <v>1068</v>
      </c>
      <c r="AM117" s="159" t="s">
        <v>932</v>
      </c>
      <c r="AN117" s="159">
        <v>2016</v>
      </c>
      <c r="AO117" s="159">
        <v>2016</v>
      </c>
      <c r="AP117" s="159">
        <v>2011</v>
      </c>
      <c r="AQ117" s="159">
        <v>2012</v>
      </c>
      <c r="AR117" s="159">
        <v>2015</v>
      </c>
      <c r="AS117" s="159">
        <v>2017</v>
      </c>
      <c r="AT117" s="159">
        <v>2018</v>
      </c>
      <c r="AU117" s="159">
        <v>2016</v>
      </c>
      <c r="AV117" s="159">
        <v>2015</v>
      </c>
      <c r="AW117" s="159">
        <v>2016</v>
      </c>
      <c r="AX117" s="159">
        <v>2017</v>
      </c>
      <c r="AY117" s="159">
        <v>2014</v>
      </c>
      <c r="AZ117" s="171">
        <v>2015</v>
      </c>
      <c r="BA117" s="171">
        <v>2015</v>
      </c>
      <c r="BB117" s="159">
        <v>2018</v>
      </c>
      <c r="BC117" s="159">
        <v>2017</v>
      </c>
      <c r="BD117" s="159">
        <v>2015</v>
      </c>
      <c r="BE117" s="159"/>
      <c r="BF117" s="104"/>
    </row>
    <row r="118" spans="1:58" x14ac:dyDescent="0.25">
      <c r="A118" s="128" t="str">
        <f>'Indicator Data'!A120</f>
        <v>Montenegro</v>
      </c>
      <c r="B118" s="107" t="str">
        <f>'Indicator Data'!B120</f>
        <v>MNE</v>
      </c>
      <c r="C118" s="157">
        <v>2015</v>
      </c>
      <c r="D118" s="157">
        <v>2015</v>
      </c>
      <c r="E118" s="157">
        <v>2015</v>
      </c>
      <c r="F118" s="157">
        <v>2015</v>
      </c>
      <c r="G118" s="157">
        <v>2015</v>
      </c>
      <c r="H118" s="157">
        <v>2015</v>
      </c>
      <c r="I118" s="157">
        <v>2015</v>
      </c>
      <c r="J118" s="157">
        <v>2016</v>
      </c>
      <c r="K118" s="157">
        <v>2016</v>
      </c>
      <c r="L118" s="157">
        <v>2016</v>
      </c>
      <c r="M118" s="159">
        <v>2019</v>
      </c>
      <c r="N118" s="159">
        <v>2019</v>
      </c>
      <c r="O118" s="159">
        <v>2018</v>
      </c>
      <c r="P118" s="159">
        <v>2018</v>
      </c>
      <c r="Q118" s="159">
        <v>2017</v>
      </c>
      <c r="R118" s="159">
        <v>2013</v>
      </c>
      <c r="S118" s="159">
        <v>2019</v>
      </c>
      <c r="T118" s="159">
        <v>2016</v>
      </c>
      <c r="U118" s="159">
        <v>2017</v>
      </c>
      <c r="V118" s="159">
        <v>2017</v>
      </c>
      <c r="W118" s="159">
        <v>2015</v>
      </c>
      <c r="X118" s="159">
        <v>2013</v>
      </c>
      <c r="Y118" s="159">
        <v>2015</v>
      </c>
      <c r="Z118" s="159">
        <v>2017</v>
      </c>
      <c r="AA118" s="159">
        <v>2017</v>
      </c>
      <c r="AB118" s="159">
        <v>2017</v>
      </c>
      <c r="AC118" s="159">
        <v>2016</v>
      </c>
      <c r="AD118" s="159">
        <v>2015</v>
      </c>
      <c r="AE118" s="159" t="s">
        <v>932</v>
      </c>
      <c r="AF118" s="159">
        <v>2017</v>
      </c>
      <c r="AG118" s="158">
        <v>2014</v>
      </c>
      <c r="AH118" s="159">
        <v>2016</v>
      </c>
      <c r="AI118" s="159">
        <v>2017</v>
      </c>
      <c r="AJ118" s="159">
        <v>2018</v>
      </c>
      <c r="AK118" s="161" t="s">
        <v>932</v>
      </c>
      <c r="AL118" s="161" t="s">
        <v>1068</v>
      </c>
      <c r="AM118" s="159" t="s">
        <v>932</v>
      </c>
      <c r="AN118" s="159">
        <v>2016</v>
      </c>
      <c r="AO118" s="159">
        <v>2016</v>
      </c>
      <c r="AP118" s="159">
        <v>2011</v>
      </c>
      <c r="AQ118" s="159" t="s">
        <v>932</v>
      </c>
      <c r="AR118" s="159">
        <v>2013</v>
      </c>
      <c r="AS118" s="159">
        <v>2017</v>
      </c>
      <c r="AT118" s="159">
        <v>2018</v>
      </c>
      <c r="AU118" s="159">
        <v>2016</v>
      </c>
      <c r="AV118" s="159">
        <v>2015</v>
      </c>
      <c r="AW118" s="159">
        <v>2016</v>
      </c>
      <c r="AX118" s="159">
        <v>2017</v>
      </c>
      <c r="AY118" s="159">
        <v>2014</v>
      </c>
      <c r="AZ118" s="171">
        <v>2015</v>
      </c>
      <c r="BA118" s="171">
        <v>2015</v>
      </c>
      <c r="BB118" s="159">
        <v>2017</v>
      </c>
      <c r="BC118" s="159">
        <v>2017</v>
      </c>
      <c r="BD118" s="159">
        <v>2015</v>
      </c>
      <c r="BE118" s="159"/>
      <c r="BF118" s="104"/>
    </row>
    <row r="119" spans="1:58" x14ac:dyDescent="0.25">
      <c r="A119" s="128" t="str">
        <f>'Indicator Data'!A121</f>
        <v>Morocco</v>
      </c>
      <c r="B119" s="107" t="str">
        <f>'Indicator Data'!B121</f>
        <v>MAR</v>
      </c>
      <c r="C119" s="157">
        <v>2015</v>
      </c>
      <c r="D119" s="157">
        <v>2015</v>
      </c>
      <c r="E119" s="157">
        <v>2015</v>
      </c>
      <c r="F119" s="157">
        <v>2015</v>
      </c>
      <c r="G119" s="157">
        <v>2015</v>
      </c>
      <c r="H119" s="157">
        <v>2015</v>
      </c>
      <c r="I119" s="157">
        <v>2015</v>
      </c>
      <c r="J119" s="157">
        <v>2016</v>
      </c>
      <c r="K119" s="157">
        <v>2016</v>
      </c>
      <c r="L119" s="157">
        <v>2016</v>
      </c>
      <c r="M119" s="159">
        <v>2019</v>
      </c>
      <c r="N119" s="159">
        <v>2019</v>
      </c>
      <c r="O119" s="159">
        <v>2018</v>
      </c>
      <c r="P119" s="159">
        <v>2018</v>
      </c>
      <c r="Q119" s="159">
        <v>2017</v>
      </c>
      <c r="R119" s="159">
        <v>2011</v>
      </c>
      <c r="S119" s="159">
        <v>2019</v>
      </c>
      <c r="T119" s="159">
        <v>2016</v>
      </c>
      <c r="U119" s="159">
        <v>2017</v>
      </c>
      <c r="V119" s="159">
        <v>2017</v>
      </c>
      <c r="W119" s="159">
        <v>2015</v>
      </c>
      <c r="X119" s="159">
        <v>2011</v>
      </c>
      <c r="Y119" s="159">
        <v>2010</v>
      </c>
      <c r="Z119" s="159">
        <v>2017</v>
      </c>
      <c r="AA119" s="159">
        <v>2017</v>
      </c>
      <c r="AB119" s="159">
        <v>2017</v>
      </c>
      <c r="AC119" s="159">
        <v>2016</v>
      </c>
      <c r="AD119" s="159">
        <v>2015</v>
      </c>
      <c r="AE119" s="159" t="s">
        <v>932</v>
      </c>
      <c r="AF119" s="159">
        <v>2017</v>
      </c>
      <c r="AG119" s="158">
        <v>2007</v>
      </c>
      <c r="AH119" s="159">
        <v>2016</v>
      </c>
      <c r="AI119" s="159">
        <v>2017</v>
      </c>
      <c r="AJ119" s="159">
        <v>2018</v>
      </c>
      <c r="AK119" s="161" t="s">
        <v>932</v>
      </c>
      <c r="AL119" s="161" t="s">
        <v>1068</v>
      </c>
      <c r="AM119" s="159" t="s">
        <v>932</v>
      </c>
      <c r="AN119" s="159">
        <v>2016</v>
      </c>
      <c r="AO119" s="159">
        <v>2016</v>
      </c>
      <c r="AP119" s="159">
        <v>2014</v>
      </c>
      <c r="AQ119" s="159">
        <v>2014</v>
      </c>
      <c r="AR119" s="159">
        <v>2013</v>
      </c>
      <c r="AS119" s="159">
        <v>2017</v>
      </c>
      <c r="AT119" s="159">
        <v>2018</v>
      </c>
      <c r="AU119" s="159">
        <v>2016</v>
      </c>
      <c r="AV119" s="159">
        <v>2015</v>
      </c>
      <c r="AW119" s="159">
        <v>2016</v>
      </c>
      <c r="AX119" s="159">
        <v>2017</v>
      </c>
      <c r="AY119" s="159">
        <v>2014</v>
      </c>
      <c r="AZ119" s="171">
        <v>2015</v>
      </c>
      <c r="BA119" s="171">
        <v>2015</v>
      </c>
      <c r="BB119" s="159">
        <v>2018</v>
      </c>
      <c r="BC119" s="159">
        <v>2017</v>
      </c>
      <c r="BD119" s="159">
        <v>2015</v>
      </c>
      <c r="BE119" s="159"/>
      <c r="BF119" s="104"/>
    </row>
    <row r="120" spans="1:58" x14ac:dyDescent="0.25">
      <c r="A120" s="128" t="str">
        <f>'Indicator Data'!A122</f>
        <v>Mozambique</v>
      </c>
      <c r="B120" s="107" t="str">
        <f>'Indicator Data'!B122</f>
        <v>MOZ</v>
      </c>
      <c r="C120" s="157">
        <v>2015</v>
      </c>
      <c r="D120" s="157">
        <v>2015</v>
      </c>
      <c r="E120" s="157">
        <v>2015</v>
      </c>
      <c r="F120" s="157">
        <v>2015</v>
      </c>
      <c r="G120" s="157">
        <v>2015</v>
      </c>
      <c r="H120" s="157">
        <v>2015</v>
      </c>
      <c r="I120" s="157">
        <v>2015</v>
      </c>
      <c r="J120" s="157">
        <v>2016</v>
      </c>
      <c r="K120" s="157">
        <v>2016</v>
      </c>
      <c r="L120" s="157">
        <v>2016</v>
      </c>
      <c r="M120" s="159">
        <v>2019</v>
      </c>
      <c r="N120" s="159">
        <v>2019</v>
      </c>
      <c r="O120" s="159">
        <v>2018</v>
      </c>
      <c r="P120" s="159">
        <v>2018</v>
      </c>
      <c r="Q120" s="159">
        <v>2017</v>
      </c>
      <c r="R120" s="159">
        <v>2011</v>
      </c>
      <c r="S120" s="159">
        <v>2019</v>
      </c>
      <c r="T120" s="159">
        <v>2016</v>
      </c>
      <c r="U120" s="159">
        <v>2017</v>
      </c>
      <c r="V120" s="159">
        <v>2017</v>
      </c>
      <c r="W120" s="159">
        <v>2015</v>
      </c>
      <c r="X120" s="159">
        <v>2011</v>
      </c>
      <c r="Y120" s="159">
        <v>2012</v>
      </c>
      <c r="Z120" s="159">
        <v>2017</v>
      </c>
      <c r="AA120" s="159">
        <v>2017</v>
      </c>
      <c r="AB120" s="159">
        <v>2017</v>
      </c>
      <c r="AC120" s="159">
        <v>2016</v>
      </c>
      <c r="AD120" s="159">
        <v>2015</v>
      </c>
      <c r="AE120" s="159">
        <v>2012</v>
      </c>
      <c r="AF120" s="159">
        <v>2017</v>
      </c>
      <c r="AG120" s="158">
        <v>2008</v>
      </c>
      <c r="AH120" s="159">
        <v>2016</v>
      </c>
      <c r="AI120" s="159">
        <v>2017</v>
      </c>
      <c r="AJ120" s="159">
        <v>2018</v>
      </c>
      <c r="AK120" s="161" t="s">
        <v>1067</v>
      </c>
      <c r="AL120" s="161">
        <v>43524</v>
      </c>
      <c r="AM120" s="188">
        <v>43281</v>
      </c>
      <c r="AN120" s="159">
        <v>2016</v>
      </c>
      <c r="AO120" s="159">
        <v>2016</v>
      </c>
      <c r="AP120" s="159">
        <v>2012</v>
      </c>
      <c r="AQ120" s="159">
        <v>2012</v>
      </c>
      <c r="AR120" s="159">
        <v>2015</v>
      </c>
      <c r="AS120" s="159">
        <v>2017</v>
      </c>
      <c r="AT120" s="159">
        <v>2018</v>
      </c>
      <c r="AU120" s="159">
        <v>2016</v>
      </c>
      <c r="AV120" s="159">
        <v>2015</v>
      </c>
      <c r="AW120" s="159">
        <v>2016</v>
      </c>
      <c r="AX120" s="159">
        <v>2017</v>
      </c>
      <c r="AY120" s="159">
        <v>2014</v>
      </c>
      <c r="AZ120" s="171">
        <v>2015</v>
      </c>
      <c r="BA120" s="171">
        <v>2015</v>
      </c>
      <c r="BB120" s="159">
        <v>2018</v>
      </c>
      <c r="BC120" s="159">
        <v>2017</v>
      </c>
      <c r="BD120" s="159">
        <v>2015</v>
      </c>
      <c r="BE120" s="159"/>
      <c r="BF120" s="104"/>
    </row>
    <row r="121" spans="1:58" x14ac:dyDescent="0.25">
      <c r="A121" s="128" t="str">
        <f>'Indicator Data'!A123</f>
        <v>Myanmar</v>
      </c>
      <c r="B121" s="107" t="str">
        <f>'Indicator Data'!B123</f>
        <v>MMR</v>
      </c>
      <c r="C121" s="157">
        <v>2015</v>
      </c>
      <c r="D121" s="157">
        <v>2015</v>
      </c>
      <c r="E121" s="157">
        <v>2015</v>
      </c>
      <c r="F121" s="157">
        <v>2015</v>
      </c>
      <c r="G121" s="157">
        <v>2015</v>
      </c>
      <c r="H121" s="157">
        <v>2015</v>
      </c>
      <c r="I121" s="157">
        <v>2015</v>
      </c>
      <c r="J121" s="157">
        <v>2016</v>
      </c>
      <c r="K121" s="157">
        <v>2016</v>
      </c>
      <c r="L121" s="157">
        <v>2016</v>
      </c>
      <c r="M121" s="159">
        <v>2019</v>
      </c>
      <c r="N121" s="159">
        <v>2019</v>
      </c>
      <c r="O121" s="159">
        <v>2018</v>
      </c>
      <c r="P121" s="159">
        <v>2018</v>
      </c>
      <c r="Q121" s="159">
        <v>2017</v>
      </c>
      <c r="R121" s="159">
        <v>2016</v>
      </c>
      <c r="S121" s="159">
        <v>2019</v>
      </c>
      <c r="T121" s="159">
        <v>2016</v>
      </c>
      <c r="U121" s="159">
        <v>2017</v>
      </c>
      <c r="V121" s="159">
        <v>2017</v>
      </c>
      <c r="W121" s="159">
        <v>2015</v>
      </c>
      <c r="X121" s="159">
        <v>2016</v>
      </c>
      <c r="Y121" s="159">
        <v>2012</v>
      </c>
      <c r="Z121" s="159">
        <v>2017</v>
      </c>
      <c r="AA121" s="159">
        <v>2017</v>
      </c>
      <c r="AB121" s="159">
        <v>2017</v>
      </c>
      <c r="AC121" s="159">
        <v>2016</v>
      </c>
      <c r="AD121" s="159">
        <v>2015</v>
      </c>
      <c r="AE121" s="159">
        <v>2012</v>
      </c>
      <c r="AF121" s="159">
        <v>2017</v>
      </c>
      <c r="AG121" s="158" t="s">
        <v>932</v>
      </c>
      <c r="AH121" s="159">
        <v>2016</v>
      </c>
      <c r="AI121" s="159">
        <v>2017</v>
      </c>
      <c r="AJ121" s="159">
        <v>2018</v>
      </c>
      <c r="AK121" s="161">
        <v>43465</v>
      </c>
      <c r="AL121" s="161" t="s">
        <v>1068</v>
      </c>
      <c r="AM121" s="188">
        <v>43281</v>
      </c>
      <c r="AN121" s="159">
        <v>2016</v>
      </c>
      <c r="AO121" s="159">
        <v>2016</v>
      </c>
      <c r="AP121" s="159">
        <v>2013</v>
      </c>
      <c r="AQ121" s="159">
        <v>2013</v>
      </c>
      <c r="AR121" s="159">
        <v>2013</v>
      </c>
      <c r="AS121" s="159">
        <v>2017</v>
      </c>
      <c r="AT121" s="159">
        <v>2018</v>
      </c>
      <c r="AU121" s="159">
        <v>2016</v>
      </c>
      <c r="AV121" s="159">
        <v>2016</v>
      </c>
      <c r="AW121" s="159">
        <v>2016</v>
      </c>
      <c r="AX121" s="159">
        <v>2017</v>
      </c>
      <c r="AY121" s="159">
        <v>2014</v>
      </c>
      <c r="AZ121" s="171">
        <v>2015</v>
      </c>
      <c r="BA121" s="171">
        <v>2015</v>
      </c>
      <c r="BB121" s="159">
        <v>2018</v>
      </c>
      <c r="BC121" s="159">
        <v>2017</v>
      </c>
      <c r="BD121" s="159">
        <v>2015</v>
      </c>
      <c r="BE121" s="159"/>
      <c r="BF121" s="104"/>
    </row>
    <row r="122" spans="1:58" x14ac:dyDescent="0.25">
      <c r="A122" s="128" t="str">
        <f>'Indicator Data'!A124</f>
        <v>Namibia</v>
      </c>
      <c r="B122" s="107" t="str">
        <f>'Indicator Data'!B124</f>
        <v>NAM</v>
      </c>
      <c r="C122" s="157">
        <v>2015</v>
      </c>
      <c r="D122" s="157">
        <v>2015</v>
      </c>
      <c r="E122" s="157">
        <v>2015</v>
      </c>
      <c r="F122" s="157">
        <v>2015</v>
      </c>
      <c r="G122" s="157">
        <v>2015</v>
      </c>
      <c r="H122" s="157">
        <v>2015</v>
      </c>
      <c r="I122" s="157">
        <v>2015</v>
      </c>
      <c r="J122" s="157">
        <v>2016</v>
      </c>
      <c r="K122" s="157">
        <v>2016</v>
      </c>
      <c r="L122" s="157">
        <v>2016</v>
      </c>
      <c r="M122" s="159">
        <v>2019</v>
      </c>
      <c r="N122" s="159">
        <v>2019</v>
      </c>
      <c r="O122" s="159">
        <v>2018</v>
      </c>
      <c r="P122" s="159">
        <v>2018</v>
      </c>
      <c r="Q122" s="159" t="s">
        <v>932</v>
      </c>
      <c r="R122" s="159">
        <v>2013</v>
      </c>
      <c r="S122" s="159">
        <v>2019</v>
      </c>
      <c r="T122" s="159">
        <v>2016</v>
      </c>
      <c r="U122" s="159">
        <v>2017</v>
      </c>
      <c r="V122" s="159">
        <v>2017</v>
      </c>
      <c r="W122" s="159">
        <v>2015</v>
      </c>
      <c r="X122" s="159">
        <v>2013</v>
      </c>
      <c r="Y122" s="159">
        <v>2010</v>
      </c>
      <c r="Z122" s="159">
        <v>2017</v>
      </c>
      <c r="AA122" s="159">
        <v>2017</v>
      </c>
      <c r="AB122" s="159">
        <v>2017</v>
      </c>
      <c r="AC122" s="159">
        <v>2016</v>
      </c>
      <c r="AD122" s="159">
        <v>2015</v>
      </c>
      <c r="AE122" s="159">
        <v>2012</v>
      </c>
      <c r="AF122" s="159">
        <v>2017</v>
      </c>
      <c r="AG122" s="158">
        <v>2009</v>
      </c>
      <c r="AH122" s="159">
        <v>2016</v>
      </c>
      <c r="AI122" s="159">
        <v>2017</v>
      </c>
      <c r="AJ122" s="159">
        <v>2018</v>
      </c>
      <c r="AK122" s="161" t="s">
        <v>932</v>
      </c>
      <c r="AL122" s="161" t="s">
        <v>1068</v>
      </c>
      <c r="AM122" s="188">
        <v>43281</v>
      </c>
      <c r="AN122" s="159">
        <v>2016</v>
      </c>
      <c r="AO122" s="159">
        <v>2016</v>
      </c>
      <c r="AP122" s="159">
        <v>2013</v>
      </c>
      <c r="AQ122" s="159">
        <v>2013</v>
      </c>
      <c r="AR122" s="159">
        <v>2013</v>
      </c>
      <c r="AS122" s="159">
        <v>2017</v>
      </c>
      <c r="AT122" s="159">
        <v>2018</v>
      </c>
      <c r="AU122" s="159">
        <v>2016</v>
      </c>
      <c r="AV122" s="159">
        <v>2015</v>
      </c>
      <c r="AW122" s="159">
        <v>2016</v>
      </c>
      <c r="AX122" s="159">
        <v>2017</v>
      </c>
      <c r="AY122" s="159">
        <v>2014</v>
      </c>
      <c r="AZ122" s="171">
        <v>2015</v>
      </c>
      <c r="BA122" s="171">
        <v>2015</v>
      </c>
      <c r="BB122" s="159">
        <v>2018</v>
      </c>
      <c r="BC122" s="159">
        <v>2017</v>
      </c>
      <c r="BD122" s="159">
        <v>2015</v>
      </c>
      <c r="BE122" s="159"/>
      <c r="BF122" s="104"/>
    </row>
    <row r="123" spans="1:58" x14ac:dyDescent="0.25">
      <c r="A123" s="128" t="str">
        <f>'Indicator Data'!A125</f>
        <v>Nauru</v>
      </c>
      <c r="B123" s="107" t="str">
        <f>'Indicator Data'!B125</f>
        <v>NRU</v>
      </c>
      <c r="C123" s="157">
        <v>2015</v>
      </c>
      <c r="D123" s="157">
        <v>2015</v>
      </c>
      <c r="E123" s="157">
        <v>2015</v>
      </c>
      <c r="F123" s="157">
        <v>2015</v>
      </c>
      <c r="G123" s="157">
        <v>2015</v>
      </c>
      <c r="H123" s="157">
        <v>2015</v>
      </c>
      <c r="I123" s="157">
        <v>2015</v>
      </c>
      <c r="J123" s="157">
        <v>2016</v>
      </c>
      <c r="K123" s="157">
        <v>2016</v>
      </c>
      <c r="L123" s="157">
        <v>2016</v>
      </c>
      <c r="M123" s="159">
        <v>2019</v>
      </c>
      <c r="N123" s="159">
        <v>2019</v>
      </c>
      <c r="O123" s="159">
        <v>2018</v>
      </c>
      <c r="P123" s="159">
        <v>2018</v>
      </c>
      <c r="Q123" s="159">
        <v>2017</v>
      </c>
      <c r="R123" s="159" t="s">
        <v>932</v>
      </c>
      <c r="S123" s="159">
        <v>2019</v>
      </c>
      <c r="T123" s="159">
        <v>2016</v>
      </c>
      <c r="U123" s="159">
        <v>2017</v>
      </c>
      <c r="V123" s="159">
        <v>2017</v>
      </c>
      <c r="W123" s="159">
        <v>2015</v>
      </c>
      <c r="X123" s="159">
        <v>2007</v>
      </c>
      <c r="Y123" s="159">
        <v>2010</v>
      </c>
      <c r="Z123" s="159">
        <v>2017</v>
      </c>
      <c r="AA123" s="159">
        <v>2017</v>
      </c>
      <c r="AB123" s="159" t="s">
        <v>932</v>
      </c>
      <c r="AC123" s="159">
        <v>2016</v>
      </c>
      <c r="AD123" s="159" t="s">
        <v>932</v>
      </c>
      <c r="AE123" s="159" t="s">
        <v>932</v>
      </c>
      <c r="AF123" s="159" t="s">
        <v>932</v>
      </c>
      <c r="AG123" s="158" t="s">
        <v>932</v>
      </c>
      <c r="AH123" s="159">
        <v>2016</v>
      </c>
      <c r="AI123" s="159">
        <v>2017</v>
      </c>
      <c r="AJ123" s="159">
        <v>2018</v>
      </c>
      <c r="AK123" s="161" t="s">
        <v>932</v>
      </c>
      <c r="AL123" s="161" t="s">
        <v>1068</v>
      </c>
      <c r="AM123" s="159" t="s">
        <v>932</v>
      </c>
      <c r="AN123" s="159">
        <v>2016</v>
      </c>
      <c r="AO123" s="159">
        <v>2016</v>
      </c>
      <c r="AP123" s="159" t="s">
        <v>932</v>
      </c>
      <c r="AQ123" s="159" t="s">
        <v>932</v>
      </c>
      <c r="AR123" s="159">
        <v>2013</v>
      </c>
      <c r="AS123" s="159">
        <v>2017</v>
      </c>
      <c r="AT123" s="159" t="s">
        <v>932</v>
      </c>
      <c r="AU123" s="159">
        <v>2016</v>
      </c>
      <c r="AV123" s="159" t="s">
        <v>932</v>
      </c>
      <c r="AW123" s="159">
        <v>2011</v>
      </c>
      <c r="AX123" s="159">
        <v>2016</v>
      </c>
      <c r="AY123" s="159">
        <v>2014</v>
      </c>
      <c r="AZ123" s="171">
        <v>2015</v>
      </c>
      <c r="BA123" s="171">
        <v>2015</v>
      </c>
      <c r="BB123" s="159">
        <v>2018</v>
      </c>
      <c r="BC123" s="159">
        <v>2017</v>
      </c>
      <c r="BD123" s="159">
        <v>2015</v>
      </c>
      <c r="BE123" s="159"/>
      <c r="BF123" s="104"/>
    </row>
    <row r="124" spans="1:58" x14ac:dyDescent="0.25">
      <c r="A124" s="128" t="str">
        <f>'Indicator Data'!A126</f>
        <v>Nepal</v>
      </c>
      <c r="B124" s="107" t="str">
        <f>'Indicator Data'!B126</f>
        <v>NPL</v>
      </c>
      <c r="C124" s="157">
        <v>2015</v>
      </c>
      <c r="D124" s="157">
        <v>2015</v>
      </c>
      <c r="E124" s="157">
        <v>2015</v>
      </c>
      <c r="F124" s="157">
        <v>2015</v>
      </c>
      <c r="G124" s="157">
        <v>2015</v>
      </c>
      <c r="H124" s="157">
        <v>2015</v>
      </c>
      <c r="I124" s="157">
        <v>2015</v>
      </c>
      <c r="J124" s="157">
        <v>2016</v>
      </c>
      <c r="K124" s="157">
        <v>2016</v>
      </c>
      <c r="L124" s="157">
        <v>2016</v>
      </c>
      <c r="M124" s="159">
        <v>2019</v>
      </c>
      <c r="N124" s="159">
        <v>2019</v>
      </c>
      <c r="O124" s="159">
        <v>2018</v>
      </c>
      <c r="P124" s="159">
        <v>2018</v>
      </c>
      <c r="Q124" s="159">
        <v>2017</v>
      </c>
      <c r="R124" s="159">
        <v>2016</v>
      </c>
      <c r="S124" s="159">
        <v>2019</v>
      </c>
      <c r="T124" s="159">
        <v>2016</v>
      </c>
      <c r="U124" s="159">
        <v>2017</v>
      </c>
      <c r="V124" s="159">
        <v>2017</v>
      </c>
      <c r="W124" s="159">
        <v>2015</v>
      </c>
      <c r="X124" s="159">
        <v>2016</v>
      </c>
      <c r="Y124" s="159" t="s">
        <v>932</v>
      </c>
      <c r="Z124" s="159">
        <v>2017</v>
      </c>
      <c r="AA124" s="159">
        <v>2017</v>
      </c>
      <c r="AB124" s="159">
        <v>2017</v>
      </c>
      <c r="AC124" s="159">
        <v>2016</v>
      </c>
      <c r="AD124" s="159">
        <v>2015</v>
      </c>
      <c r="AE124" s="159">
        <v>2012</v>
      </c>
      <c r="AF124" s="159">
        <v>2017</v>
      </c>
      <c r="AG124" s="158">
        <v>2010</v>
      </c>
      <c r="AH124" s="159">
        <v>2016</v>
      </c>
      <c r="AI124" s="159">
        <v>2017</v>
      </c>
      <c r="AJ124" s="159">
        <v>2018</v>
      </c>
      <c r="AK124" s="161" t="s">
        <v>1067</v>
      </c>
      <c r="AL124" s="161" t="s">
        <v>1068</v>
      </c>
      <c r="AM124" s="159" t="s">
        <v>932</v>
      </c>
      <c r="AN124" s="159">
        <v>2016</v>
      </c>
      <c r="AO124" s="159">
        <v>2016</v>
      </c>
      <c r="AP124" s="159">
        <v>2014</v>
      </c>
      <c r="AQ124" s="159">
        <v>2014</v>
      </c>
      <c r="AR124" s="159">
        <v>2015</v>
      </c>
      <c r="AS124" s="159">
        <v>2017</v>
      </c>
      <c r="AT124" s="159">
        <v>2018</v>
      </c>
      <c r="AU124" s="159">
        <v>2016</v>
      </c>
      <c r="AV124" s="159">
        <v>2015</v>
      </c>
      <c r="AW124" s="159">
        <v>2016</v>
      </c>
      <c r="AX124" s="159">
        <v>2017</v>
      </c>
      <c r="AY124" s="159">
        <v>2014</v>
      </c>
      <c r="AZ124" s="171">
        <v>2015</v>
      </c>
      <c r="BA124" s="171">
        <v>2015</v>
      </c>
      <c r="BB124" s="159">
        <v>2018</v>
      </c>
      <c r="BC124" s="159">
        <v>2017</v>
      </c>
      <c r="BD124" s="159">
        <v>2015</v>
      </c>
      <c r="BE124" s="159"/>
      <c r="BF124" s="104"/>
    </row>
    <row r="125" spans="1:58" x14ac:dyDescent="0.25">
      <c r="A125" s="128" t="str">
        <f>'Indicator Data'!A127</f>
        <v>Netherlands</v>
      </c>
      <c r="B125" s="107" t="str">
        <f>'Indicator Data'!B127</f>
        <v>NLD</v>
      </c>
      <c r="C125" s="157">
        <v>2015</v>
      </c>
      <c r="D125" s="157">
        <v>2015</v>
      </c>
      <c r="E125" s="157">
        <v>2015</v>
      </c>
      <c r="F125" s="157">
        <v>2015</v>
      </c>
      <c r="G125" s="157">
        <v>2015</v>
      </c>
      <c r="H125" s="157">
        <v>2015</v>
      </c>
      <c r="I125" s="157">
        <v>2015</v>
      </c>
      <c r="J125" s="157">
        <v>2016</v>
      </c>
      <c r="K125" s="157">
        <v>2016</v>
      </c>
      <c r="L125" s="157">
        <v>2016</v>
      </c>
      <c r="M125" s="159">
        <v>2019</v>
      </c>
      <c r="N125" s="159">
        <v>2019</v>
      </c>
      <c r="O125" s="159">
        <v>2018</v>
      </c>
      <c r="P125" s="159">
        <v>2018</v>
      </c>
      <c r="Q125" s="159">
        <v>2017</v>
      </c>
      <c r="R125" s="159" t="s">
        <v>932</v>
      </c>
      <c r="S125" s="159">
        <v>2019</v>
      </c>
      <c r="T125" s="159">
        <v>2016</v>
      </c>
      <c r="U125" s="159">
        <v>2017</v>
      </c>
      <c r="V125" s="159" t="s">
        <v>932</v>
      </c>
      <c r="W125" s="159">
        <v>2015</v>
      </c>
      <c r="X125" s="159" t="s">
        <v>932</v>
      </c>
      <c r="Y125" s="159">
        <v>2010</v>
      </c>
      <c r="Z125" s="159">
        <v>2017</v>
      </c>
      <c r="AA125" s="159">
        <v>2017</v>
      </c>
      <c r="AB125" s="159">
        <v>2017</v>
      </c>
      <c r="AC125" s="159">
        <v>2016</v>
      </c>
      <c r="AD125" s="159">
        <v>2015</v>
      </c>
      <c r="AE125" s="159" t="s">
        <v>932</v>
      </c>
      <c r="AF125" s="159">
        <v>2017</v>
      </c>
      <c r="AG125" s="158">
        <v>2012</v>
      </c>
      <c r="AH125" s="159">
        <v>2016</v>
      </c>
      <c r="AI125" s="159">
        <v>2017</v>
      </c>
      <c r="AJ125" s="159">
        <v>2018</v>
      </c>
      <c r="AK125" s="161" t="s">
        <v>932</v>
      </c>
      <c r="AL125" s="161" t="s">
        <v>1068</v>
      </c>
      <c r="AM125" s="159" t="s">
        <v>932</v>
      </c>
      <c r="AN125" s="159">
        <v>2016</v>
      </c>
      <c r="AO125" s="159">
        <v>2016</v>
      </c>
      <c r="AP125" s="159">
        <v>2014</v>
      </c>
      <c r="AQ125" s="159">
        <v>2014</v>
      </c>
      <c r="AR125" s="159">
        <v>2015</v>
      </c>
      <c r="AS125" s="159">
        <v>2017</v>
      </c>
      <c r="AT125" s="159">
        <v>2018</v>
      </c>
      <c r="AU125" s="159">
        <v>2016</v>
      </c>
      <c r="AV125" s="159" t="s">
        <v>932</v>
      </c>
      <c r="AW125" s="159">
        <v>2016</v>
      </c>
      <c r="AX125" s="159">
        <v>2017</v>
      </c>
      <c r="AY125" s="159">
        <v>2014</v>
      </c>
      <c r="AZ125" s="171">
        <v>2015</v>
      </c>
      <c r="BA125" s="171">
        <v>2015</v>
      </c>
      <c r="BB125" s="159">
        <v>2018</v>
      </c>
      <c r="BC125" s="159">
        <v>2017</v>
      </c>
      <c r="BD125" s="159">
        <v>2015</v>
      </c>
      <c r="BE125" s="159"/>
      <c r="BF125" s="104"/>
    </row>
    <row r="126" spans="1:58" x14ac:dyDescent="0.25">
      <c r="A126" s="128" t="str">
        <f>'Indicator Data'!A128</f>
        <v>New Zealand</v>
      </c>
      <c r="B126" s="107" t="str">
        <f>'Indicator Data'!B128</f>
        <v>NZL</v>
      </c>
      <c r="C126" s="157">
        <v>2015</v>
      </c>
      <c r="D126" s="157">
        <v>2015</v>
      </c>
      <c r="E126" s="157">
        <v>2015</v>
      </c>
      <c r="F126" s="157">
        <v>2015</v>
      </c>
      <c r="G126" s="157">
        <v>2015</v>
      </c>
      <c r="H126" s="157">
        <v>2015</v>
      </c>
      <c r="I126" s="157">
        <v>2015</v>
      </c>
      <c r="J126" s="157">
        <v>2016</v>
      </c>
      <c r="K126" s="157">
        <v>2016</v>
      </c>
      <c r="L126" s="157">
        <v>2016</v>
      </c>
      <c r="M126" s="159">
        <v>2019</v>
      </c>
      <c r="N126" s="159">
        <v>2019</v>
      </c>
      <c r="O126" s="159">
        <v>2018</v>
      </c>
      <c r="P126" s="159">
        <v>2018</v>
      </c>
      <c r="Q126" s="159">
        <v>2017</v>
      </c>
      <c r="R126" s="159" t="s">
        <v>932</v>
      </c>
      <c r="S126" s="159">
        <v>2019</v>
      </c>
      <c r="T126" s="159">
        <v>2016</v>
      </c>
      <c r="U126" s="159">
        <v>2017</v>
      </c>
      <c r="V126" s="159" t="s">
        <v>932</v>
      </c>
      <c r="W126" s="159">
        <v>2015</v>
      </c>
      <c r="X126" s="159" t="s">
        <v>932</v>
      </c>
      <c r="Y126" s="159">
        <v>2010</v>
      </c>
      <c r="Z126" s="159">
        <v>2017</v>
      </c>
      <c r="AA126" s="159">
        <v>2017</v>
      </c>
      <c r="AB126" s="159">
        <v>2017</v>
      </c>
      <c r="AC126" s="159">
        <v>2016</v>
      </c>
      <c r="AD126" s="159">
        <v>2015</v>
      </c>
      <c r="AE126" s="159" t="s">
        <v>932</v>
      </c>
      <c r="AF126" s="159">
        <v>2017</v>
      </c>
      <c r="AG126" s="158" t="s">
        <v>932</v>
      </c>
      <c r="AH126" s="159">
        <v>2016</v>
      </c>
      <c r="AI126" s="159">
        <v>2017</v>
      </c>
      <c r="AJ126" s="159">
        <v>2018</v>
      </c>
      <c r="AK126" s="161" t="s">
        <v>932</v>
      </c>
      <c r="AL126" s="161" t="s">
        <v>1068</v>
      </c>
      <c r="AM126" s="159" t="s">
        <v>932</v>
      </c>
      <c r="AN126" s="159">
        <v>2016</v>
      </c>
      <c r="AO126" s="159">
        <v>2016</v>
      </c>
      <c r="AP126" s="159">
        <v>2012</v>
      </c>
      <c r="AQ126" s="159" t="s">
        <v>932</v>
      </c>
      <c r="AR126" s="159">
        <v>2015</v>
      </c>
      <c r="AS126" s="159">
        <v>2017</v>
      </c>
      <c r="AT126" s="159">
        <v>2018</v>
      </c>
      <c r="AU126" s="159">
        <v>2016</v>
      </c>
      <c r="AV126" s="159" t="s">
        <v>932</v>
      </c>
      <c r="AW126" s="159">
        <v>2016</v>
      </c>
      <c r="AX126" s="159">
        <v>2017</v>
      </c>
      <c r="AY126" s="159">
        <v>2014</v>
      </c>
      <c r="AZ126" s="171" t="s">
        <v>932</v>
      </c>
      <c r="BA126" s="171">
        <v>2015</v>
      </c>
      <c r="BB126" s="159">
        <v>2018</v>
      </c>
      <c r="BC126" s="159">
        <v>2017</v>
      </c>
      <c r="BD126" s="159">
        <v>2015</v>
      </c>
      <c r="BE126" s="159"/>
      <c r="BF126" s="104"/>
    </row>
    <row r="127" spans="1:58" x14ac:dyDescent="0.25">
      <c r="A127" s="128" t="str">
        <f>'Indicator Data'!A129</f>
        <v>Nicaragua</v>
      </c>
      <c r="B127" s="107" t="str">
        <f>'Indicator Data'!B129</f>
        <v>NIC</v>
      </c>
      <c r="C127" s="157">
        <v>2015</v>
      </c>
      <c r="D127" s="157">
        <v>2015</v>
      </c>
      <c r="E127" s="157">
        <v>2015</v>
      </c>
      <c r="F127" s="157">
        <v>2015</v>
      </c>
      <c r="G127" s="157">
        <v>2015</v>
      </c>
      <c r="H127" s="157">
        <v>2015</v>
      </c>
      <c r="I127" s="157">
        <v>2015</v>
      </c>
      <c r="J127" s="157">
        <v>2016</v>
      </c>
      <c r="K127" s="157">
        <v>2016</v>
      </c>
      <c r="L127" s="157">
        <v>2016</v>
      </c>
      <c r="M127" s="159">
        <v>2019</v>
      </c>
      <c r="N127" s="159">
        <v>2019</v>
      </c>
      <c r="O127" s="159">
        <v>2018</v>
      </c>
      <c r="P127" s="159">
        <v>2018</v>
      </c>
      <c r="Q127" s="159">
        <v>2017</v>
      </c>
      <c r="R127" s="159">
        <v>2012</v>
      </c>
      <c r="S127" s="159">
        <v>2019</v>
      </c>
      <c r="T127" s="159">
        <v>2016</v>
      </c>
      <c r="U127" s="159">
        <v>2017</v>
      </c>
      <c r="V127" s="159">
        <v>2017</v>
      </c>
      <c r="W127" s="159">
        <v>2015</v>
      </c>
      <c r="X127" s="159">
        <v>2006</v>
      </c>
      <c r="Y127" s="159">
        <v>2014</v>
      </c>
      <c r="Z127" s="159">
        <v>2017</v>
      </c>
      <c r="AA127" s="159">
        <v>2017</v>
      </c>
      <c r="AB127" s="159">
        <v>2017</v>
      </c>
      <c r="AC127" s="159">
        <v>2016</v>
      </c>
      <c r="AD127" s="159">
        <v>2015</v>
      </c>
      <c r="AE127" s="159">
        <v>2012</v>
      </c>
      <c r="AF127" s="159">
        <v>2017</v>
      </c>
      <c r="AG127" s="158">
        <v>2014</v>
      </c>
      <c r="AH127" s="159">
        <v>2016</v>
      </c>
      <c r="AI127" s="159">
        <v>2017</v>
      </c>
      <c r="AJ127" s="159">
        <v>2018</v>
      </c>
      <c r="AK127" s="161" t="s">
        <v>932</v>
      </c>
      <c r="AL127" s="161" t="s">
        <v>1068</v>
      </c>
      <c r="AM127" s="159" t="s">
        <v>932</v>
      </c>
      <c r="AN127" s="159">
        <v>2016</v>
      </c>
      <c r="AO127" s="159">
        <v>2016</v>
      </c>
      <c r="AP127" s="159">
        <v>2014</v>
      </c>
      <c r="AQ127" s="159">
        <v>2014</v>
      </c>
      <c r="AR127" s="159">
        <v>2013</v>
      </c>
      <c r="AS127" s="159">
        <v>2017</v>
      </c>
      <c r="AT127" s="159">
        <v>2018</v>
      </c>
      <c r="AU127" s="159">
        <v>2016</v>
      </c>
      <c r="AV127" s="159">
        <v>2015</v>
      </c>
      <c r="AW127" s="159">
        <v>2016</v>
      </c>
      <c r="AX127" s="159">
        <v>2017</v>
      </c>
      <c r="AY127" s="159">
        <v>2014</v>
      </c>
      <c r="AZ127" s="171">
        <v>2015</v>
      </c>
      <c r="BA127" s="171">
        <v>2015</v>
      </c>
      <c r="BB127" s="159">
        <v>2018</v>
      </c>
      <c r="BC127" s="159">
        <v>2017</v>
      </c>
      <c r="BD127" s="159">
        <v>2015</v>
      </c>
      <c r="BE127" s="159"/>
      <c r="BF127" s="104"/>
    </row>
    <row r="128" spans="1:58" x14ac:dyDescent="0.25">
      <c r="A128" s="128" t="str">
        <f>'Indicator Data'!A130</f>
        <v>Niger</v>
      </c>
      <c r="B128" s="107" t="str">
        <f>'Indicator Data'!B130</f>
        <v>NER</v>
      </c>
      <c r="C128" s="157">
        <v>2015</v>
      </c>
      <c r="D128" s="157">
        <v>2015</v>
      </c>
      <c r="E128" s="157">
        <v>2015</v>
      </c>
      <c r="F128" s="157">
        <v>2015</v>
      </c>
      <c r="G128" s="157">
        <v>2015</v>
      </c>
      <c r="H128" s="157">
        <v>2015</v>
      </c>
      <c r="I128" s="157">
        <v>2015</v>
      </c>
      <c r="J128" s="157">
        <v>2016</v>
      </c>
      <c r="K128" s="157">
        <v>2016</v>
      </c>
      <c r="L128" s="157">
        <v>2016</v>
      </c>
      <c r="M128" s="159">
        <v>2019</v>
      </c>
      <c r="N128" s="159">
        <v>2019</v>
      </c>
      <c r="O128" s="159">
        <v>2018</v>
      </c>
      <c r="P128" s="159">
        <v>2018</v>
      </c>
      <c r="Q128" s="159">
        <v>2017</v>
      </c>
      <c r="R128" s="159">
        <v>2012</v>
      </c>
      <c r="S128" s="159">
        <v>2019</v>
      </c>
      <c r="T128" s="159">
        <v>2016</v>
      </c>
      <c r="U128" s="159">
        <v>2017</v>
      </c>
      <c r="V128" s="159">
        <v>2017</v>
      </c>
      <c r="W128" s="159">
        <v>2015</v>
      </c>
      <c r="X128" s="159">
        <v>2016</v>
      </c>
      <c r="Y128" s="159">
        <v>2010</v>
      </c>
      <c r="Z128" s="159">
        <v>2017</v>
      </c>
      <c r="AA128" s="159">
        <v>2017</v>
      </c>
      <c r="AB128" s="159">
        <v>2017</v>
      </c>
      <c r="AC128" s="159">
        <v>2016</v>
      </c>
      <c r="AD128" s="159">
        <v>2015</v>
      </c>
      <c r="AE128" s="159">
        <v>2012</v>
      </c>
      <c r="AF128" s="159">
        <v>2017</v>
      </c>
      <c r="AG128" s="158">
        <v>2014</v>
      </c>
      <c r="AH128" s="159">
        <v>2016</v>
      </c>
      <c r="AI128" s="159">
        <v>2017</v>
      </c>
      <c r="AJ128" s="159">
        <v>2018</v>
      </c>
      <c r="AK128" s="161" t="s">
        <v>1067</v>
      </c>
      <c r="AL128" s="161">
        <v>43524</v>
      </c>
      <c r="AM128" s="159" t="s">
        <v>932</v>
      </c>
      <c r="AN128" s="159">
        <v>2016</v>
      </c>
      <c r="AO128" s="159">
        <v>2016</v>
      </c>
      <c r="AP128" s="159">
        <v>2014</v>
      </c>
      <c r="AQ128" s="159">
        <v>2014</v>
      </c>
      <c r="AR128" s="159">
        <v>2015</v>
      </c>
      <c r="AS128" s="159">
        <v>2017</v>
      </c>
      <c r="AT128" s="159">
        <v>2018</v>
      </c>
      <c r="AU128" s="159">
        <v>2016</v>
      </c>
      <c r="AV128" s="159">
        <v>2015</v>
      </c>
      <c r="AW128" s="159">
        <v>2016</v>
      </c>
      <c r="AX128" s="159">
        <v>2017</v>
      </c>
      <c r="AY128" s="159">
        <v>2014</v>
      </c>
      <c r="AZ128" s="171">
        <v>2015</v>
      </c>
      <c r="BA128" s="171">
        <v>2015</v>
      </c>
      <c r="BB128" s="159">
        <v>2018</v>
      </c>
      <c r="BC128" s="159">
        <v>2017</v>
      </c>
      <c r="BD128" s="159">
        <v>2015</v>
      </c>
      <c r="BE128" s="159"/>
      <c r="BF128" s="104"/>
    </row>
    <row r="129" spans="1:58" x14ac:dyDescent="0.25">
      <c r="A129" s="128" t="str">
        <f>'Indicator Data'!A131</f>
        <v>Nigeria</v>
      </c>
      <c r="B129" s="107" t="str">
        <f>'Indicator Data'!B131</f>
        <v>NGA</v>
      </c>
      <c r="C129" s="157">
        <v>2015</v>
      </c>
      <c r="D129" s="157">
        <v>2015</v>
      </c>
      <c r="E129" s="157">
        <v>2015</v>
      </c>
      <c r="F129" s="157">
        <v>2015</v>
      </c>
      <c r="G129" s="157">
        <v>2015</v>
      </c>
      <c r="H129" s="157">
        <v>2015</v>
      </c>
      <c r="I129" s="157">
        <v>2015</v>
      </c>
      <c r="J129" s="157">
        <v>2016</v>
      </c>
      <c r="K129" s="157">
        <v>2016</v>
      </c>
      <c r="L129" s="157">
        <v>2016</v>
      </c>
      <c r="M129" s="159">
        <v>2019</v>
      </c>
      <c r="N129" s="159">
        <v>2019</v>
      </c>
      <c r="O129" s="159">
        <v>2018</v>
      </c>
      <c r="P129" s="159">
        <v>2018</v>
      </c>
      <c r="Q129" s="159">
        <v>2017</v>
      </c>
      <c r="R129" s="159">
        <v>2017</v>
      </c>
      <c r="S129" s="159">
        <v>2019</v>
      </c>
      <c r="T129" s="159">
        <v>2016</v>
      </c>
      <c r="U129" s="159">
        <v>2017</v>
      </c>
      <c r="V129" s="159">
        <v>2017</v>
      </c>
      <c r="W129" s="159">
        <v>2015</v>
      </c>
      <c r="X129" s="159">
        <v>2016</v>
      </c>
      <c r="Y129" s="159">
        <v>2010</v>
      </c>
      <c r="Z129" s="159">
        <v>2017</v>
      </c>
      <c r="AA129" s="159">
        <v>2017</v>
      </c>
      <c r="AB129" s="159">
        <v>2017</v>
      </c>
      <c r="AC129" s="159">
        <v>2016</v>
      </c>
      <c r="AD129" s="159">
        <v>2015</v>
      </c>
      <c r="AE129" s="159">
        <v>2012</v>
      </c>
      <c r="AF129" s="159" t="s">
        <v>932</v>
      </c>
      <c r="AG129" s="158">
        <v>2009</v>
      </c>
      <c r="AH129" s="159">
        <v>2016</v>
      </c>
      <c r="AI129" s="159">
        <v>2017</v>
      </c>
      <c r="AJ129" s="159">
        <v>2018</v>
      </c>
      <c r="AK129" s="161" t="s">
        <v>1068</v>
      </c>
      <c r="AL129" s="161" t="s">
        <v>1068</v>
      </c>
      <c r="AM129" s="188">
        <v>43281</v>
      </c>
      <c r="AN129" s="159">
        <v>2016</v>
      </c>
      <c r="AO129" s="159">
        <v>2016</v>
      </c>
      <c r="AP129" s="159">
        <v>2013</v>
      </c>
      <c r="AQ129" s="159">
        <v>2013</v>
      </c>
      <c r="AR129" s="159">
        <v>2015</v>
      </c>
      <c r="AS129" s="159">
        <v>2017</v>
      </c>
      <c r="AT129" s="159">
        <v>2018</v>
      </c>
      <c r="AU129" s="159">
        <v>2016</v>
      </c>
      <c r="AV129" s="159">
        <v>2015</v>
      </c>
      <c r="AW129" s="159">
        <v>2016</v>
      </c>
      <c r="AX129" s="159">
        <v>2017</v>
      </c>
      <c r="AY129" s="159">
        <v>2014</v>
      </c>
      <c r="AZ129" s="171">
        <v>2015</v>
      </c>
      <c r="BA129" s="171">
        <v>2015</v>
      </c>
      <c r="BB129" s="159">
        <v>2018</v>
      </c>
      <c r="BC129" s="159">
        <v>2017</v>
      </c>
      <c r="BD129" s="159">
        <v>2015</v>
      </c>
      <c r="BE129" s="159"/>
      <c r="BF129" s="104"/>
    </row>
    <row r="130" spans="1:58" x14ac:dyDescent="0.25">
      <c r="A130" s="128" t="str">
        <f>'Indicator Data'!A132</f>
        <v>North Macedonia</v>
      </c>
      <c r="B130" s="107" t="str">
        <f>'Indicator Data'!B132</f>
        <v>MKD</v>
      </c>
      <c r="C130" s="157">
        <v>2015</v>
      </c>
      <c r="D130" s="157">
        <v>2015</v>
      </c>
      <c r="E130" s="157">
        <v>2015</v>
      </c>
      <c r="F130" s="157">
        <v>2015</v>
      </c>
      <c r="G130" s="157">
        <v>2015</v>
      </c>
      <c r="H130" s="157">
        <v>2015</v>
      </c>
      <c r="I130" s="157">
        <v>2015</v>
      </c>
      <c r="J130" s="157">
        <v>2016</v>
      </c>
      <c r="K130" s="157">
        <v>2016</v>
      </c>
      <c r="L130" s="157">
        <v>2016</v>
      </c>
      <c r="M130" s="159">
        <v>2019</v>
      </c>
      <c r="N130" s="159">
        <v>2019</v>
      </c>
      <c r="O130" s="159">
        <v>2018</v>
      </c>
      <c r="P130" s="159">
        <v>2018</v>
      </c>
      <c r="Q130" s="159">
        <v>2017</v>
      </c>
      <c r="R130" s="159">
        <v>2011</v>
      </c>
      <c r="S130" s="159">
        <v>2019</v>
      </c>
      <c r="T130" s="159">
        <v>2016</v>
      </c>
      <c r="U130" s="159">
        <v>2017</v>
      </c>
      <c r="V130" s="159">
        <v>2017</v>
      </c>
      <c r="W130" s="159">
        <v>2015</v>
      </c>
      <c r="X130" s="159">
        <v>2011</v>
      </c>
      <c r="Y130" s="159">
        <v>2010</v>
      </c>
      <c r="Z130" s="159">
        <v>2017</v>
      </c>
      <c r="AA130" s="159">
        <v>2017</v>
      </c>
      <c r="AB130" s="159">
        <v>2017</v>
      </c>
      <c r="AC130" s="159">
        <v>2016</v>
      </c>
      <c r="AD130" s="159">
        <v>2015</v>
      </c>
      <c r="AE130" s="159" t="s">
        <v>932</v>
      </c>
      <c r="AF130" s="159">
        <v>2017</v>
      </c>
      <c r="AG130" s="158">
        <v>2008</v>
      </c>
      <c r="AH130" s="159">
        <v>2016</v>
      </c>
      <c r="AI130" s="159">
        <v>2017</v>
      </c>
      <c r="AJ130" s="159">
        <v>2018</v>
      </c>
      <c r="AK130" s="161" t="s">
        <v>1068</v>
      </c>
      <c r="AL130" s="161" t="s">
        <v>1068</v>
      </c>
      <c r="AM130" s="159" t="s">
        <v>932</v>
      </c>
      <c r="AN130" s="159">
        <v>2016</v>
      </c>
      <c r="AO130" s="159">
        <v>2016</v>
      </c>
      <c r="AP130" s="159">
        <v>2013</v>
      </c>
      <c r="AQ130" s="159">
        <v>2013</v>
      </c>
      <c r="AR130" s="159">
        <v>2015</v>
      </c>
      <c r="AS130" s="159">
        <v>2017</v>
      </c>
      <c r="AT130" s="159">
        <v>2018</v>
      </c>
      <c r="AU130" s="159">
        <v>2016</v>
      </c>
      <c r="AV130" s="159">
        <v>2015</v>
      </c>
      <c r="AW130" s="159">
        <v>2016</v>
      </c>
      <c r="AX130" s="159">
        <v>2017</v>
      </c>
      <c r="AY130" s="159">
        <v>2014</v>
      </c>
      <c r="AZ130" s="171">
        <v>2015</v>
      </c>
      <c r="BA130" s="171">
        <v>2015</v>
      </c>
      <c r="BB130" s="159">
        <v>2017</v>
      </c>
      <c r="BC130" s="159">
        <v>2017</v>
      </c>
      <c r="BD130" s="159">
        <v>2015</v>
      </c>
      <c r="BE130" s="159"/>
      <c r="BF130" s="104"/>
    </row>
    <row r="131" spans="1:58" x14ac:dyDescent="0.25">
      <c r="A131" s="128" t="str">
        <f>'Indicator Data'!A133</f>
        <v>Norway</v>
      </c>
      <c r="B131" s="107" t="str">
        <f>'Indicator Data'!B133</f>
        <v>NOR</v>
      </c>
      <c r="C131" s="157">
        <v>2015</v>
      </c>
      <c r="D131" s="157">
        <v>2015</v>
      </c>
      <c r="E131" s="157">
        <v>2015</v>
      </c>
      <c r="F131" s="157">
        <v>2015</v>
      </c>
      <c r="G131" s="157">
        <v>2015</v>
      </c>
      <c r="H131" s="157">
        <v>2015</v>
      </c>
      <c r="I131" s="157">
        <v>2015</v>
      </c>
      <c r="J131" s="157">
        <v>2016</v>
      </c>
      <c r="K131" s="157">
        <v>2016</v>
      </c>
      <c r="L131" s="157">
        <v>2016</v>
      </c>
      <c r="M131" s="159">
        <v>2019</v>
      </c>
      <c r="N131" s="159">
        <v>2019</v>
      </c>
      <c r="O131" s="159">
        <v>2018</v>
      </c>
      <c r="P131" s="159">
        <v>2018</v>
      </c>
      <c r="Q131" s="159">
        <v>2017</v>
      </c>
      <c r="R131" s="159" t="s">
        <v>932</v>
      </c>
      <c r="S131" s="159">
        <v>2019</v>
      </c>
      <c r="T131" s="159">
        <v>2016</v>
      </c>
      <c r="U131" s="159">
        <v>2017</v>
      </c>
      <c r="V131" s="159" t="s">
        <v>932</v>
      </c>
      <c r="W131" s="159">
        <v>2015</v>
      </c>
      <c r="X131" s="159" t="s">
        <v>932</v>
      </c>
      <c r="Y131" s="159">
        <v>2012</v>
      </c>
      <c r="Z131" s="159">
        <v>2017</v>
      </c>
      <c r="AA131" s="159">
        <v>2017</v>
      </c>
      <c r="AB131" s="159">
        <v>2017</v>
      </c>
      <c r="AC131" s="159">
        <v>2016</v>
      </c>
      <c r="AD131" s="159">
        <v>2015</v>
      </c>
      <c r="AE131" s="159" t="s">
        <v>932</v>
      </c>
      <c r="AF131" s="159">
        <v>2017</v>
      </c>
      <c r="AG131" s="158">
        <v>2012</v>
      </c>
      <c r="AH131" s="159">
        <v>2016</v>
      </c>
      <c r="AI131" s="159">
        <v>2017</v>
      </c>
      <c r="AJ131" s="159">
        <v>2018</v>
      </c>
      <c r="AK131" s="161" t="s">
        <v>932</v>
      </c>
      <c r="AL131" s="161" t="s">
        <v>1068</v>
      </c>
      <c r="AM131" s="159" t="s">
        <v>932</v>
      </c>
      <c r="AN131" s="159">
        <v>2016</v>
      </c>
      <c r="AO131" s="159">
        <v>2016</v>
      </c>
      <c r="AP131" s="159">
        <v>2014</v>
      </c>
      <c r="AQ131" s="159">
        <v>2014</v>
      </c>
      <c r="AR131" s="159">
        <v>2015</v>
      </c>
      <c r="AS131" s="159">
        <v>2017</v>
      </c>
      <c r="AT131" s="159">
        <v>2018</v>
      </c>
      <c r="AU131" s="159">
        <v>2016</v>
      </c>
      <c r="AV131" s="159" t="s">
        <v>932</v>
      </c>
      <c r="AW131" s="159">
        <v>2016</v>
      </c>
      <c r="AX131" s="159">
        <v>2017</v>
      </c>
      <c r="AY131" s="159">
        <v>2014</v>
      </c>
      <c r="AZ131" s="171">
        <v>2015</v>
      </c>
      <c r="BA131" s="171">
        <v>2015</v>
      </c>
      <c r="BB131" s="159">
        <v>2018</v>
      </c>
      <c r="BC131" s="159">
        <v>2017</v>
      </c>
      <c r="BD131" s="159">
        <v>2015</v>
      </c>
      <c r="BE131" s="159"/>
      <c r="BF131" s="104"/>
    </row>
    <row r="132" spans="1:58" x14ac:dyDescent="0.25">
      <c r="A132" s="128" t="str">
        <f>'Indicator Data'!A134</f>
        <v>Oman</v>
      </c>
      <c r="B132" s="107" t="str">
        <f>'Indicator Data'!B134</f>
        <v>OMN</v>
      </c>
      <c r="C132" s="157">
        <v>2015</v>
      </c>
      <c r="D132" s="157">
        <v>2015</v>
      </c>
      <c r="E132" s="157">
        <v>2015</v>
      </c>
      <c r="F132" s="157">
        <v>2015</v>
      </c>
      <c r="G132" s="157">
        <v>2015</v>
      </c>
      <c r="H132" s="157">
        <v>2015</v>
      </c>
      <c r="I132" s="157">
        <v>2015</v>
      </c>
      <c r="J132" s="157">
        <v>2016</v>
      </c>
      <c r="K132" s="157">
        <v>2016</v>
      </c>
      <c r="L132" s="157">
        <v>2016</v>
      </c>
      <c r="M132" s="159">
        <v>2019</v>
      </c>
      <c r="N132" s="159">
        <v>2019</v>
      </c>
      <c r="O132" s="159">
        <v>2018</v>
      </c>
      <c r="P132" s="159">
        <v>2018</v>
      </c>
      <c r="Q132" s="159">
        <v>2017</v>
      </c>
      <c r="R132" s="159" t="s">
        <v>932</v>
      </c>
      <c r="S132" s="159">
        <v>2019</v>
      </c>
      <c r="T132" s="159">
        <v>2016</v>
      </c>
      <c r="U132" s="159">
        <v>2017</v>
      </c>
      <c r="V132" s="159" t="s">
        <v>932</v>
      </c>
      <c r="W132" s="159">
        <v>2015</v>
      </c>
      <c r="X132" s="159">
        <v>2009</v>
      </c>
      <c r="Y132" s="159">
        <v>2016</v>
      </c>
      <c r="Z132" s="159">
        <v>2017</v>
      </c>
      <c r="AA132" s="159">
        <v>2017</v>
      </c>
      <c r="AB132" s="159">
        <v>2014</v>
      </c>
      <c r="AC132" s="159">
        <v>2016</v>
      </c>
      <c r="AD132" s="159">
        <v>2015</v>
      </c>
      <c r="AE132" s="159" t="s">
        <v>932</v>
      </c>
      <c r="AF132" s="159">
        <v>2017</v>
      </c>
      <c r="AG132" s="158" t="s">
        <v>932</v>
      </c>
      <c r="AH132" s="159">
        <v>2016</v>
      </c>
      <c r="AI132" s="159">
        <v>2017</v>
      </c>
      <c r="AJ132" s="159">
        <v>2018</v>
      </c>
      <c r="AK132" s="161" t="s">
        <v>932</v>
      </c>
      <c r="AL132" s="161">
        <v>43100</v>
      </c>
      <c r="AM132" s="159" t="s">
        <v>932</v>
      </c>
      <c r="AN132" s="159">
        <v>2016</v>
      </c>
      <c r="AO132" s="159">
        <v>2016</v>
      </c>
      <c r="AP132" s="159">
        <v>2014</v>
      </c>
      <c r="AQ132" s="159">
        <v>2014</v>
      </c>
      <c r="AR132" s="159" t="s">
        <v>932</v>
      </c>
      <c r="AS132" s="159">
        <v>2017</v>
      </c>
      <c r="AT132" s="159">
        <v>2018</v>
      </c>
      <c r="AU132" s="159">
        <v>2016</v>
      </c>
      <c r="AV132" s="159">
        <v>2017</v>
      </c>
      <c r="AW132" s="159">
        <v>2016</v>
      </c>
      <c r="AX132" s="159">
        <v>2017</v>
      </c>
      <c r="AY132" s="159">
        <v>2014</v>
      </c>
      <c r="AZ132" s="171">
        <v>2015</v>
      </c>
      <c r="BA132" s="171">
        <v>2015</v>
      </c>
      <c r="BB132" s="159">
        <v>2018</v>
      </c>
      <c r="BC132" s="159">
        <v>2017</v>
      </c>
      <c r="BD132" s="159">
        <v>2015</v>
      </c>
      <c r="BE132" s="159"/>
      <c r="BF132" s="104"/>
    </row>
    <row r="133" spans="1:58" x14ac:dyDescent="0.25">
      <c r="A133" s="128" t="str">
        <f>'Indicator Data'!A135</f>
        <v>Pakistan</v>
      </c>
      <c r="B133" s="107" t="str">
        <f>'Indicator Data'!B135</f>
        <v>PAK</v>
      </c>
      <c r="C133" s="157">
        <v>2015</v>
      </c>
      <c r="D133" s="157">
        <v>2015</v>
      </c>
      <c r="E133" s="157">
        <v>2015</v>
      </c>
      <c r="F133" s="157">
        <v>2015</v>
      </c>
      <c r="G133" s="157">
        <v>2015</v>
      </c>
      <c r="H133" s="157">
        <v>2015</v>
      </c>
      <c r="I133" s="157">
        <v>2015</v>
      </c>
      <c r="J133" s="157">
        <v>2016</v>
      </c>
      <c r="K133" s="157">
        <v>2016</v>
      </c>
      <c r="L133" s="157">
        <v>2016</v>
      </c>
      <c r="M133" s="159">
        <v>2019</v>
      </c>
      <c r="N133" s="159">
        <v>2019</v>
      </c>
      <c r="O133" s="159">
        <v>2018</v>
      </c>
      <c r="P133" s="159">
        <v>2018</v>
      </c>
      <c r="Q133" s="159">
        <v>2017</v>
      </c>
      <c r="R133" s="159">
        <v>2013</v>
      </c>
      <c r="S133" s="159">
        <v>2019</v>
      </c>
      <c r="T133" s="159">
        <v>2016</v>
      </c>
      <c r="U133" s="159">
        <v>2017</v>
      </c>
      <c r="V133" s="159">
        <v>2017</v>
      </c>
      <c r="W133" s="159">
        <v>2015</v>
      </c>
      <c r="X133" s="159">
        <v>2012</v>
      </c>
      <c r="Y133" s="159">
        <v>2010</v>
      </c>
      <c r="Z133" s="159">
        <v>2017</v>
      </c>
      <c r="AA133" s="159">
        <v>2017</v>
      </c>
      <c r="AB133" s="159">
        <v>2017</v>
      </c>
      <c r="AC133" s="159">
        <v>2016</v>
      </c>
      <c r="AD133" s="159">
        <v>2015</v>
      </c>
      <c r="AE133" s="159">
        <v>2012</v>
      </c>
      <c r="AF133" s="159">
        <v>2017</v>
      </c>
      <c r="AG133" s="158">
        <v>2010</v>
      </c>
      <c r="AH133" s="159">
        <v>2016</v>
      </c>
      <c r="AI133" s="159">
        <v>2017</v>
      </c>
      <c r="AJ133" s="159">
        <v>2018</v>
      </c>
      <c r="AK133" s="161" t="s">
        <v>1068</v>
      </c>
      <c r="AL133" s="161" t="s">
        <v>1068</v>
      </c>
      <c r="AM133" s="188">
        <v>43281</v>
      </c>
      <c r="AN133" s="159">
        <v>2016</v>
      </c>
      <c r="AO133" s="159">
        <v>2016</v>
      </c>
      <c r="AP133" s="159">
        <v>2014</v>
      </c>
      <c r="AQ133" s="159">
        <v>2014</v>
      </c>
      <c r="AR133" s="159">
        <v>2015</v>
      </c>
      <c r="AS133" s="159">
        <v>2017</v>
      </c>
      <c r="AT133" s="159">
        <v>2018</v>
      </c>
      <c r="AU133" s="159">
        <v>2016</v>
      </c>
      <c r="AV133" s="159">
        <v>2015</v>
      </c>
      <c r="AW133" s="159">
        <v>2016</v>
      </c>
      <c r="AX133" s="159">
        <v>2017</v>
      </c>
      <c r="AY133" s="159">
        <v>2014</v>
      </c>
      <c r="AZ133" s="171">
        <v>2015</v>
      </c>
      <c r="BA133" s="171">
        <v>2015</v>
      </c>
      <c r="BB133" s="159">
        <v>2018</v>
      </c>
      <c r="BC133" s="159">
        <v>2017</v>
      </c>
      <c r="BD133" s="159">
        <v>2015</v>
      </c>
      <c r="BE133" s="159"/>
      <c r="BF133" s="104"/>
    </row>
    <row r="134" spans="1:58" x14ac:dyDescent="0.25">
      <c r="A134" s="128" t="str">
        <f>'Indicator Data'!A136</f>
        <v>Palau</v>
      </c>
      <c r="B134" s="107" t="str">
        <f>'Indicator Data'!B136</f>
        <v>PLW</v>
      </c>
      <c r="C134" s="157">
        <v>2015</v>
      </c>
      <c r="D134" s="157">
        <v>2015</v>
      </c>
      <c r="E134" s="157">
        <v>2015</v>
      </c>
      <c r="F134" s="157">
        <v>2015</v>
      </c>
      <c r="G134" s="157">
        <v>2015</v>
      </c>
      <c r="H134" s="157">
        <v>2015</v>
      </c>
      <c r="I134" s="157">
        <v>2015</v>
      </c>
      <c r="J134" s="157">
        <v>2016</v>
      </c>
      <c r="K134" s="157">
        <v>2016</v>
      </c>
      <c r="L134" s="157">
        <v>2016</v>
      </c>
      <c r="M134" s="159">
        <v>2019</v>
      </c>
      <c r="N134" s="159">
        <v>2019</v>
      </c>
      <c r="O134" s="159">
        <v>2018</v>
      </c>
      <c r="P134" s="159">
        <v>2018</v>
      </c>
      <c r="Q134" s="159">
        <v>2017</v>
      </c>
      <c r="R134" s="159" t="s">
        <v>932</v>
      </c>
      <c r="S134" s="159">
        <v>2019</v>
      </c>
      <c r="T134" s="159">
        <v>2016</v>
      </c>
      <c r="U134" s="159">
        <v>2017</v>
      </c>
      <c r="V134" s="159">
        <v>2017</v>
      </c>
      <c r="W134" s="159">
        <v>2015</v>
      </c>
      <c r="X134" s="159">
        <v>2010</v>
      </c>
      <c r="Y134" s="159">
        <v>2010</v>
      </c>
      <c r="Z134" s="159">
        <v>2017</v>
      </c>
      <c r="AA134" s="159">
        <v>2017</v>
      </c>
      <c r="AB134" s="159" t="s">
        <v>932</v>
      </c>
      <c r="AC134" s="159">
        <v>2016</v>
      </c>
      <c r="AD134" s="159" t="s">
        <v>932</v>
      </c>
      <c r="AE134" s="159" t="s">
        <v>932</v>
      </c>
      <c r="AF134" s="159" t="s">
        <v>932</v>
      </c>
      <c r="AG134" s="158" t="s">
        <v>932</v>
      </c>
      <c r="AH134" s="159">
        <v>2016</v>
      </c>
      <c r="AI134" s="159">
        <v>2017</v>
      </c>
      <c r="AJ134" s="159">
        <v>2018</v>
      </c>
      <c r="AK134" s="161" t="s">
        <v>932</v>
      </c>
      <c r="AL134" s="161" t="s">
        <v>1068</v>
      </c>
      <c r="AM134" s="159" t="s">
        <v>932</v>
      </c>
      <c r="AN134" s="159">
        <v>2016</v>
      </c>
      <c r="AO134" s="159">
        <v>2016</v>
      </c>
      <c r="AP134" s="159" t="s">
        <v>932</v>
      </c>
      <c r="AQ134" s="159" t="s">
        <v>932</v>
      </c>
      <c r="AR134" s="159">
        <v>2013</v>
      </c>
      <c r="AS134" s="159">
        <v>2017</v>
      </c>
      <c r="AT134" s="159" t="s">
        <v>932</v>
      </c>
      <c r="AU134" s="159">
        <v>2016</v>
      </c>
      <c r="AV134" s="159">
        <v>2015</v>
      </c>
      <c r="AW134" s="159" t="s">
        <v>932</v>
      </c>
      <c r="AX134" s="159">
        <v>2015</v>
      </c>
      <c r="AY134" s="159">
        <v>2014</v>
      </c>
      <c r="AZ134" s="171">
        <v>2015</v>
      </c>
      <c r="BA134" s="171">
        <v>2011</v>
      </c>
      <c r="BB134" s="159">
        <v>2018</v>
      </c>
      <c r="BC134" s="159">
        <v>2017</v>
      </c>
      <c r="BD134" s="159">
        <v>2015</v>
      </c>
      <c r="BE134" s="159"/>
      <c r="BF134" s="104"/>
    </row>
    <row r="135" spans="1:58" x14ac:dyDescent="0.25">
      <c r="A135" s="128" t="str">
        <f>'Indicator Data'!A137</f>
        <v>Palestine</v>
      </c>
      <c r="B135" s="107" t="str">
        <f>'Indicator Data'!B137</f>
        <v>PSE</v>
      </c>
      <c r="C135" s="157">
        <v>2015</v>
      </c>
      <c r="D135" s="157">
        <v>2015</v>
      </c>
      <c r="E135" s="157">
        <v>2015</v>
      </c>
      <c r="F135" s="157">
        <v>2015</v>
      </c>
      <c r="G135" s="157">
        <v>2015</v>
      </c>
      <c r="H135" s="157">
        <v>2015</v>
      </c>
      <c r="I135" s="157">
        <v>2015</v>
      </c>
      <c r="J135" s="157">
        <v>2016</v>
      </c>
      <c r="K135" s="157">
        <v>2016</v>
      </c>
      <c r="L135" s="157">
        <v>2016</v>
      </c>
      <c r="M135" s="159">
        <v>2019</v>
      </c>
      <c r="N135" s="159">
        <v>2019</v>
      </c>
      <c r="O135" s="159">
        <v>2018</v>
      </c>
      <c r="P135" s="159">
        <v>2018</v>
      </c>
      <c r="Q135" s="159">
        <v>2017</v>
      </c>
      <c r="R135" s="159">
        <v>2014</v>
      </c>
      <c r="S135" s="159">
        <v>2019</v>
      </c>
      <c r="T135" s="159">
        <v>2016</v>
      </c>
      <c r="U135" s="159">
        <v>2017</v>
      </c>
      <c r="V135" s="159">
        <v>2017</v>
      </c>
      <c r="W135" s="159">
        <v>2015</v>
      </c>
      <c r="X135" s="159">
        <v>2014</v>
      </c>
      <c r="Y135" s="159">
        <v>2012</v>
      </c>
      <c r="Z135" s="159">
        <v>2012</v>
      </c>
      <c r="AA135" s="159">
        <v>2017</v>
      </c>
      <c r="AB135" s="159" t="s">
        <v>932</v>
      </c>
      <c r="AC135" s="159" t="s">
        <v>932</v>
      </c>
      <c r="AD135" s="159">
        <v>2015</v>
      </c>
      <c r="AE135" s="159" t="s">
        <v>932</v>
      </c>
      <c r="AF135" s="159" t="s">
        <v>932</v>
      </c>
      <c r="AG135" s="158">
        <v>2009</v>
      </c>
      <c r="AH135" s="159">
        <v>2016</v>
      </c>
      <c r="AI135" s="159">
        <v>2017</v>
      </c>
      <c r="AJ135" s="159">
        <v>2018</v>
      </c>
      <c r="AK135" s="161" t="s">
        <v>1068</v>
      </c>
      <c r="AL135" s="161" t="s">
        <v>1068</v>
      </c>
      <c r="AM135" s="159" t="s">
        <v>932</v>
      </c>
      <c r="AN135" s="159">
        <v>2016</v>
      </c>
      <c r="AO135" s="159">
        <v>2016</v>
      </c>
      <c r="AP135" s="159" t="s">
        <v>932</v>
      </c>
      <c r="AQ135" s="159" t="s">
        <v>932</v>
      </c>
      <c r="AR135" s="159">
        <v>2015</v>
      </c>
      <c r="AS135" s="159">
        <v>2017</v>
      </c>
      <c r="AT135" s="159" t="s">
        <v>932</v>
      </c>
      <c r="AU135" s="159">
        <v>2016</v>
      </c>
      <c r="AV135" s="159">
        <v>2016</v>
      </c>
      <c r="AW135" s="159">
        <v>2016</v>
      </c>
      <c r="AX135" s="159">
        <v>2017</v>
      </c>
      <c r="AY135" s="159">
        <v>2014</v>
      </c>
      <c r="AZ135" s="171">
        <v>2015</v>
      </c>
      <c r="BA135" s="171">
        <v>2015</v>
      </c>
      <c r="BB135" s="159">
        <v>2018</v>
      </c>
      <c r="BC135" s="159">
        <v>2017</v>
      </c>
      <c r="BD135" s="159">
        <v>2015</v>
      </c>
      <c r="BE135" s="159"/>
      <c r="BF135" s="104"/>
    </row>
    <row r="136" spans="1:58" x14ac:dyDescent="0.25">
      <c r="A136" s="128" t="str">
        <f>'Indicator Data'!A138</f>
        <v>Panama</v>
      </c>
      <c r="B136" s="107" t="str">
        <f>'Indicator Data'!B138</f>
        <v>PAN</v>
      </c>
      <c r="C136" s="157">
        <v>2015</v>
      </c>
      <c r="D136" s="157">
        <v>2015</v>
      </c>
      <c r="E136" s="157">
        <v>2015</v>
      </c>
      <c r="F136" s="157">
        <v>2015</v>
      </c>
      <c r="G136" s="157">
        <v>2015</v>
      </c>
      <c r="H136" s="157">
        <v>2015</v>
      </c>
      <c r="I136" s="157">
        <v>2015</v>
      </c>
      <c r="J136" s="157">
        <v>2016</v>
      </c>
      <c r="K136" s="157">
        <v>2016</v>
      </c>
      <c r="L136" s="157">
        <v>2016</v>
      </c>
      <c r="M136" s="159">
        <v>2019</v>
      </c>
      <c r="N136" s="159">
        <v>2019</v>
      </c>
      <c r="O136" s="159">
        <v>2018</v>
      </c>
      <c r="P136" s="159">
        <v>2018</v>
      </c>
      <c r="Q136" s="159">
        <v>2017</v>
      </c>
      <c r="R136" s="159" t="s">
        <v>932</v>
      </c>
      <c r="S136" s="159">
        <v>2019</v>
      </c>
      <c r="T136" s="159">
        <v>2016</v>
      </c>
      <c r="U136" s="159">
        <v>2017</v>
      </c>
      <c r="V136" s="159">
        <v>2017</v>
      </c>
      <c r="W136" s="159">
        <v>2015</v>
      </c>
      <c r="X136" s="159">
        <v>2008</v>
      </c>
      <c r="Y136" s="159">
        <v>2013</v>
      </c>
      <c r="Z136" s="159">
        <v>2017</v>
      </c>
      <c r="AA136" s="159">
        <v>2017</v>
      </c>
      <c r="AB136" s="159">
        <v>2017</v>
      </c>
      <c r="AC136" s="159">
        <v>2016</v>
      </c>
      <c r="AD136" s="159">
        <v>2015</v>
      </c>
      <c r="AE136" s="159">
        <v>2012</v>
      </c>
      <c r="AF136" s="159">
        <v>2017</v>
      </c>
      <c r="AG136" s="158">
        <v>2017</v>
      </c>
      <c r="AH136" s="159">
        <v>2016</v>
      </c>
      <c r="AI136" s="159">
        <v>2017</v>
      </c>
      <c r="AJ136" s="159">
        <v>2018</v>
      </c>
      <c r="AK136" s="161" t="s">
        <v>932</v>
      </c>
      <c r="AL136" s="161" t="s">
        <v>1068</v>
      </c>
      <c r="AM136" s="159" t="s">
        <v>932</v>
      </c>
      <c r="AN136" s="159">
        <v>2016</v>
      </c>
      <c r="AO136" s="159">
        <v>2016</v>
      </c>
      <c r="AP136" s="159">
        <v>2014</v>
      </c>
      <c r="AQ136" s="159">
        <v>2014</v>
      </c>
      <c r="AR136" s="159">
        <v>2013</v>
      </c>
      <c r="AS136" s="159">
        <v>2017</v>
      </c>
      <c r="AT136" s="159">
        <v>2018</v>
      </c>
      <c r="AU136" s="159">
        <v>2016</v>
      </c>
      <c r="AV136" s="159">
        <v>2015</v>
      </c>
      <c r="AW136" s="159">
        <v>2016</v>
      </c>
      <c r="AX136" s="159">
        <v>2017</v>
      </c>
      <c r="AY136" s="159">
        <v>2014</v>
      </c>
      <c r="AZ136" s="171">
        <v>2015</v>
      </c>
      <c r="BA136" s="171">
        <v>2015</v>
      </c>
      <c r="BB136" s="159">
        <v>2018</v>
      </c>
      <c r="BC136" s="159">
        <v>2017</v>
      </c>
      <c r="BD136" s="159">
        <v>2015</v>
      </c>
      <c r="BE136" s="159"/>
      <c r="BF136" s="104"/>
    </row>
    <row r="137" spans="1:58" x14ac:dyDescent="0.25">
      <c r="A137" s="128" t="str">
        <f>'Indicator Data'!A139</f>
        <v>Papua New Guinea</v>
      </c>
      <c r="B137" s="107" t="str">
        <f>'Indicator Data'!B139</f>
        <v>PNG</v>
      </c>
      <c r="C137" s="157">
        <v>2015</v>
      </c>
      <c r="D137" s="157">
        <v>2015</v>
      </c>
      <c r="E137" s="157">
        <v>2015</v>
      </c>
      <c r="F137" s="157">
        <v>2015</v>
      </c>
      <c r="G137" s="157">
        <v>2015</v>
      </c>
      <c r="H137" s="157">
        <v>2015</v>
      </c>
      <c r="I137" s="157">
        <v>2015</v>
      </c>
      <c r="J137" s="157">
        <v>2016</v>
      </c>
      <c r="K137" s="157">
        <v>2016</v>
      </c>
      <c r="L137" s="157">
        <v>2016</v>
      </c>
      <c r="M137" s="159">
        <v>2019</v>
      </c>
      <c r="N137" s="159">
        <v>2019</v>
      </c>
      <c r="O137" s="159">
        <v>2018</v>
      </c>
      <c r="P137" s="159">
        <v>2018</v>
      </c>
      <c r="Q137" s="159">
        <v>2017</v>
      </c>
      <c r="R137" s="159" t="s">
        <v>932</v>
      </c>
      <c r="S137" s="159">
        <v>2019</v>
      </c>
      <c r="T137" s="159">
        <v>2016</v>
      </c>
      <c r="U137" s="159">
        <v>2017</v>
      </c>
      <c r="V137" s="159">
        <v>2017</v>
      </c>
      <c r="W137" s="159">
        <v>2015</v>
      </c>
      <c r="X137" s="159">
        <v>2011</v>
      </c>
      <c r="Y137" s="159">
        <v>2010</v>
      </c>
      <c r="Z137" s="159">
        <v>2017</v>
      </c>
      <c r="AA137" s="159">
        <v>2017</v>
      </c>
      <c r="AB137" s="159">
        <v>2017</v>
      </c>
      <c r="AC137" s="159">
        <v>2016</v>
      </c>
      <c r="AD137" s="159">
        <v>2015</v>
      </c>
      <c r="AE137" s="159">
        <v>2012</v>
      </c>
      <c r="AF137" s="159">
        <v>2017</v>
      </c>
      <c r="AG137" s="158">
        <v>2009</v>
      </c>
      <c r="AH137" s="159">
        <v>2016</v>
      </c>
      <c r="AI137" s="159">
        <v>2017</v>
      </c>
      <c r="AJ137" s="159">
        <v>2018</v>
      </c>
      <c r="AK137" s="161" t="s">
        <v>1068</v>
      </c>
      <c r="AL137" s="161" t="s">
        <v>1068</v>
      </c>
      <c r="AM137" s="159" t="s">
        <v>932</v>
      </c>
      <c r="AN137" s="159">
        <v>2016</v>
      </c>
      <c r="AO137" s="159">
        <v>2016</v>
      </c>
      <c r="AP137" s="159" t="s">
        <v>932</v>
      </c>
      <c r="AQ137" s="159" t="s">
        <v>932</v>
      </c>
      <c r="AR137" s="159">
        <v>2013</v>
      </c>
      <c r="AS137" s="159">
        <v>2017</v>
      </c>
      <c r="AT137" s="159">
        <v>2018</v>
      </c>
      <c r="AU137" s="159">
        <v>2016</v>
      </c>
      <c r="AV137" s="159">
        <v>2015</v>
      </c>
      <c r="AW137" s="159">
        <v>2016</v>
      </c>
      <c r="AX137" s="159">
        <v>2016</v>
      </c>
      <c r="AY137" s="159">
        <v>2014</v>
      </c>
      <c r="AZ137" s="171">
        <v>2015</v>
      </c>
      <c r="BA137" s="171">
        <v>2015</v>
      </c>
      <c r="BB137" s="159">
        <v>2018</v>
      </c>
      <c r="BC137" s="159">
        <v>2017</v>
      </c>
      <c r="BD137" s="159">
        <v>2015</v>
      </c>
      <c r="BE137" s="159"/>
      <c r="BF137" s="104"/>
    </row>
    <row r="138" spans="1:58" x14ac:dyDescent="0.25">
      <c r="A138" s="128" t="str">
        <f>'Indicator Data'!A140</f>
        <v>Paraguay</v>
      </c>
      <c r="B138" s="107" t="str">
        <f>'Indicator Data'!B140</f>
        <v>PRY</v>
      </c>
      <c r="C138" s="157">
        <v>2015</v>
      </c>
      <c r="D138" s="157">
        <v>2015</v>
      </c>
      <c r="E138" s="157">
        <v>2015</v>
      </c>
      <c r="F138" s="157">
        <v>2015</v>
      </c>
      <c r="G138" s="157">
        <v>2015</v>
      </c>
      <c r="H138" s="157">
        <v>2015</v>
      </c>
      <c r="I138" s="157">
        <v>2015</v>
      </c>
      <c r="J138" s="157">
        <v>2016</v>
      </c>
      <c r="K138" s="157">
        <v>2016</v>
      </c>
      <c r="L138" s="157">
        <v>2016</v>
      </c>
      <c r="M138" s="159">
        <v>2019</v>
      </c>
      <c r="N138" s="159">
        <v>2019</v>
      </c>
      <c r="O138" s="159">
        <v>2018</v>
      </c>
      <c r="P138" s="159">
        <v>2018</v>
      </c>
      <c r="Q138" s="159">
        <v>2017</v>
      </c>
      <c r="R138" s="159">
        <v>2016</v>
      </c>
      <c r="S138" s="159">
        <v>2019</v>
      </c>
      <c r="T138" s="159">
        <v>2016</v>
      </c>
      <c r="U138" s="159">
        <v>2017</v>
      </c>
      <c r="V138" s="159">
        <v>2017</v>
      </c>
      <c r="W138" s="159">
        <v>2015</v>
      </c>
      <c r="X138" s="159">
        <v>2016</v>
      </c>
      <c r="Y138" s="159">
        <v>2012</v>
      </c>
      <c r="Z138" s="159">
        <v>2017</v>
      </c>
      <c r="AA138" s="159">
        <v>2017</v>
      </c>
      <c r="AB138" s="159">
        <v>2017</v>
      </c>
      <c r="AC138" s="159">
        <v>2016</v>
      </c>
      <c r="AD138" s="159">
        <v>2015</v>
      </c>
      <c r="AE138" s="159">
        <v>2012</v>
      </c>
      <c r="AF138" s="159">
        <v>2017</v>
      </c>
      <c r="AG138" s="158">
        <v>2017</v>
      </c>
      <c r="AH138" s="159">
        <v>2016</v>
      </c>
      <c r="AI138" s="159">
        <v>2017</v>
      </c>
      <c r="AJ138" s="159">
        <v>2018</v>
      </c>
      <c r="AK138" s="161" t="s">
        <v>932</v>
      </c>
      <c r="AL138" s="161" t="s">
        <v>1068</v>
      </c>
      <c r="AM138" s="159" t="s">
        <v>932</v>
      </c>
      <c r="AN138" s="159">
        <v>2016</v>
      </c>
      <c r="AO138" s="159">
        <v>2016</v>
      </c>
      <c r="AP138" s="159">
        <v>2013</v>
      </c>
      <c r="AQ138" s="159">
        <v>2013</v>
      </c>
      <c r="AR138" s="159">
        <v>2013</v>
      </c>
      <c r="AS138" s="159">
        <v>2017</v>
      </c>
      <c r="AT138" s="159">
        <v>2018</v>
      </c>
      <c r="AU138" s="159">
        <v>2016</v>
      </c>
      <c r="AV138" s="159">
        <v>2015</v>
      </c>
      <c r="AW138" s="159">
        <v>2016</v>
      </c>
      <c r="AX138" s="159">
        <v>2017</v>
      </c>
      <c r="AY138" s="159">
        <v>2014</v>
      </c>
      <c r="AZ138" s="171">
        <v>2015</v>
      </c>
      <c r="BA138" s="171">
        <v>2015</v>
      </c>
      <c r="BB138" s="159">
        <v>2018</v>
      </c>
      <c r="BC138" s="159">
        <v>2017</v>
      </c>
      <c r="BD138" s="159">
        <v>2015</v>
      </c>
      <c r="BE138" s="159"/>
      <c r="BF138" s="104"/>
    </row>
    <row r="139" spans="1:58" x14ac:dyDescent="0.25">
      <c r="A139" s="128" t="str">
        <f>'Indicator Data'!A141</f>
        <v>Peru</v>
      </c>
      <c r="B139" s="107" t="str">
        <f>'Indicator Data'!B141</f>
        <v>PER</v>
      </c>
      <c r="C139" s="157">
        <v>2015</v>
      </c>
      <c r="D139" s="157">
        <v>2015</v>
      </c>
      <c r="E139" s="157">
        <v>2015</v>
      </c>
      <c r="F139" s="157">
        <v>2015</v>
      </c>
      <c r="G139" s="157">
        <v>2015</v>
      </c>
      <c r="H139" s="157">
        <v>2015</v>
      </c>
      <c r="I139" s="157">
        <v>2015</v>
      </c>
      <c r="J139" s="157">
        <v>2016</v>
      </c>
      <c r="K139" s="157">
        <v>2016</v>
      </c>
      <c r="L139" s="157">
        <v>2016</v>
      </c>
      <c r="M139" s="159">
        <v>2019</v>
      </c>
      <c r="N139" s="159">
        <v>2019</v>
      </c>
      <c r="O139" s="159">
        <v>2018</v>
      </c>
      <c r="P139" s="159">
        <v>2018</v>
      </c>
      <c r="Q139" s="159">
        <v>2017</v>
      </c>
      <c r="R139" s="159">
        <v>2012</v>
      </c>
      <c r="S139" s="159">
        <v>2019</v>
      </c>
      <c r="T139" s="159">
        <v>2016</v>
      </c>
      <c r="U139" s="159">
        <v>2017</v>
      </c>
      <c r="V139" s="159">
        <v>2017</v>
      </c>
      <c r="W139" s="159">
        <v>2015</v>
      </c>
      <c r="X139" s="159">
        <v>2016</v>
      </c>
      <c r="Y139" s="159">
        <v>2012</v>
      </c>
      <c r="Z139" s="159">
        <v>2017</v>
      </c>
      <c r="AA139" s="159">
        <v>2017</v>
      </c>
      <c r="AB139" s="159">
        <v>2017</v>
      </c>
      <c r="AC139" s="159">
        <v>2016</v>
      </c>
      <c r="AD139" s="159">
        <v>2015</v>
      </c>
      <c r="AE139" s="159">
        <v>2012</v>
      </c>
      <c r="AF139" s="159">
        <v>2017</v>
      </c>
      <c r="AG139" s="158">
        <v>2017</v>
      </c>
      <c r="AH139" s="159">
        <v>2016</v>
      </c>
      <c r="AI139" s="159">
        <v>2017</v>
      </c>
      <c r="AJ139" s="159">
        <v>2018</v>
      </c>
      <c r="AK139" s="161" t="s">
        <v>1067</v>
      </c>
      <c r="AL139" s="161" t="s">
        <v>1068</v>
      </c>
      <c r="AM139" s="159" t="s">
        <v>932</v>
      </c>
      <c r="AN139" s="159">
        <v>2016</v>
      </c>
      <c r="AO139" s="159">
        <v>2016</v>
      </c>
      <c r="AP139" s="159">
        <v>2014</v>
      </c>
      <c r="AQ139" s="159">
        <v>2014</v>
      </c>
      <c r="AR139" s="159">
        <v>2015</v>
      </c>
      <c r="AS139" s="159">
        <v>2017</v>
      </c>
      <c r="AT139" s="159">
        <v>2018</v>
      </c>
      <c r="AU139" s="159">
        <v>2016</v>
      </c>
      <c r="AV139" s="159">
        <v>2016</v>
      </c>
      <c r="AW139" s="159">
        <v>2016</v>
      </c>
      <c r="AX139" s="159">
        <v>2017</v>
      </c>
      <c r="AY139" s="159">
        <v>2014</v>
      </c>
      <c r="AZ139" s="171">
        <v>2015</v>
      </c>
      <c r="BA139" s="171">
        <v>2015</v>
      </c>
      <c r="BB139" s="159">
        <v>2018</v>
      </c>
      <c r="BC139" s="159">
        <v>2017</v>
      </c>
      <c r="BD139" s="159">
        <v>2015</v>
      </c>
      <c r="BE139" s="159"/>
      <c r="BF139" s="104"/>
    </row>
    <row r="140" spans="1:58" x14ac:dyDescent="0.25">
      <c r="A140" s="128" t="str">
        <f>'Indicator Data'!A142</f>
        <v>Philippines</v>
      </c>
      <c r="B140" s="107" t="str">
        <f>'Indicator Data'!B142</f>
        <v>PHL</v>
      </c>
      <c r="C140" s="157">
        <v>2015</v>
      </c>
      <c r="D140" s="157">
        <v>2015</v>
      </c>
      <c r="E140" s="157">
        <v>2015</v>
      </c>
      <c r="F140" s="157">
        <v>2015</v>
      </c>
      <c r="G140" s="157">
        <v>2015</v>
      </c>
      <c r="H140" s="157">
        <v>2015</v>
      </c>
      <c r="I140" s="157">
        <v>2015</v>
      </c>
      <c r="J140" s="157">
        <v>2016</v>
      </c>
      <c r="K140" s="157">
        <v>2016</v>
      </c>
      <c r="L140" s="157">
        <v>2016</v>
      </c>
      <c r="M140" s="159">
        <v>2019</v>
      </c>
      <c r="N140" s="159">
        <v>2019</v>
      </c>
      <c r="O140" s="159">
        <v>2018</v>
      </c>
      <c r="P140" s="159">
        <v>2018</v>
      </c>
      <c r="Q140" s="159">
        <v>2017</v>
      </c>
      <c r="R140" s="159">
        <v>2013</v>
      </c>
      <c r="S140" s="159">
        <v>2019</v>
      </c>
      <c r="T140" s="159">
        <v>2016</v>
      </c>
      <c r="U140" s="159">
        <v>2017</v>
      </c>
      <c r="V140" s="159">
        <v>2017</v>
      </c>
      <c r="W140" s="159">
        <v>2015</v>
      </c>
      <c r="X140" s="159">
        <v>2011</v>
      </c>
      <c r="Y140" s="159" t="s">
        <v>932</v>
      </c>
      <c r="Z140" s="159">
        <v>2017</v>
      </c>
      <c r="AA140" s="159">
        <v>2017</v>
      </c>
      <c r="AB140" s="159">
        <v>2017</v>
      </c>
      <c r="AC140" s="159">
        <v>2016</v>
      </c>
      <c r="AD140" s="159">
        <v>2015</v>
      </c>
      <c r="AE140" s="159">
        <v>2012</v>
      </c>
      <c r="AF140" s="159">
        <v>2017</v>
      </c>
      <c r="AG140" s="158">
        <v>2012</v>
      </c>
      <c r="AH140" s="159">
        <v>2016</v>
      </c>
      <c r="AI140" s="159">
        <v>2017</v>
      </c>
      <c r="AJ140" s="159">
        <v>2018</v>
      </c>
      <c r="AK140" s="161" t="s">
        <v>1068</v>
      </c>
      <c r="AL140" s="161" t="s">
        <v>1068</v>
      </c>
      <c r="AM140" s="159" t="s">
        <v>932</v>
      </c>
      <c r="AN140" s="159">
        <v>2016</v>
      </c>
      <c r="AO140" s="159">
        <v>2016</v>
      </c>
      <c r="AP140" s="159">
        <v>2014</v>
      </c>
      <c r="AQ140" s="159">
        <v>2014</v>
      </c>
      <c r="AR140" s="159">
        <v>2015</v>
      </c>
      <c r="AS140" s="159">
        <v>2017</v>
      </c>
      <c r="AT140" s="159">
        <v>2018</v>
      </c>
      <c r="AU140" s="159">
        <v>2016</v>
      </c>
      <c r="AV140" s="159">
        <v>2015</v>
      </c>
      <c r="AW140" s="159">
        <v>2016</v>
      </c>
      <c r="AX140" s="159">
        <v>2017</v>
      </c>
      <c r="AY140" s="159">
        <v>2014</v>
      </c>
      <c r="AZ140" s="171">
        <v>2015</v>
      </c>
      <c r="BA140" s="171">
        <v>2015</v>
      </c>
      <c r="BB140" s="159">
        <v>2018</v>
      </c>
      <c r="BC140" s="159">
        <v>2017</v>
      </c>
      <c r="BD140" s="159">
        <v>2015</v>
      </c>
      <c r="BE140" s="159"/>
      <c r="BF140" s="104"/>
    </row>
    <row r="141" spans="1:58" x14ac:dyDescent="0.25">
      <c r="A141" s="128" t="str">
        <f>'Indicator Data'!A143</f>
        <v>Poland</v>
      </c>
      <c r="B141" s="107" t="str">
        <f>'Indicator Data'!B143</f>
        <v>POL</v>
      </c>
      <c r="C141" s="157">
        <v>2015</v>
      </c>
      <c r="D141" s="157">
        <v>2015</v>
      </c>
      <c r="E141" s="157">
        <v>2015</v>
      </c>
      <c r="F141" s="157">
        <v>2015</v>
      </c>
      <c r="G141" s="157">
        <v>2015</v>
      </c>
      <c r="H141" s="157">
        <v>2015</v>
      </c>
      <c r="I141" s="157">
        <v>2015</v>
      </c>
      <c r="J141" s="157">
        <v>2016</v>
      </c>
      <c r="K141" s="157">
        <v>2016</v>
      </c>
      <c r="L141" s="157">
        <v>2016</v>
      </c>
      <c r="M141" s="159">
        <v>2019</v>
      </c>
      <c r="N141" s="159">
        <v>2019</v>
      </c>
      <c r="O141" s="159">
        <v>2018</v>
      </c>
      <c r="P141" s="159">
        <v>2018</v>
      </c>
      <c r="Q141" s="159">
        <v>2017</v>
      </c>
      <c r="R141" s="159" t="s">
        <v>932</v>
      </c>
      <c r="S141" s="159">
        <v>2019</v>
      </c>
      <c r="T141" s="159">
        <v>2016</v>
      </c>
      <c r="U141" s="159">
        <v>2017</v>
      </c>
      <c r="V141" s="159" t="s">
        <v>932</v>
      </c>
      <c r="W141" s="159">
        <v>2015</v>
      </c>
      <c r="X141" s="159" t="s">
        <v>932</v>
      </c>
      <c r="Y141" s="159">
        <v>2012</v>
      </c>
      <c r="Z141" s="159">
        <v>2017</v>
      </c>
      <c r="AA141" s="159">
        <v>2017</v>
      </c>
      <c r="AB141" s="159">
        <v>2014</v>
      </c>
      <c r="AC141" s="159">
        <v>2016</v>
      </c>
      <c r="AD141" s="159">
        <v>2015</v>
      </c>
      <c r="AE141" s="159" t="s">
        <v>932</v>
      </c>
      <c r="AF141" s="159">
        <v>2017</v>
      </c>
      <c r="AG141" s="158">
        <v>2014</v>
      </c>
      <c r="AH141" s="159">
        <v>2016</v>
      </c>
      <c r="AI141" s="159">
        <v>2017</v>
      </c>
      <c r="AJ141" s="159">
        <v>2018</v>
      </c>
      <c r="AK141" s="161" t="s">
        <v>932</v>
      </c>
      <c r="AL141" s="161" t="s">
        <v>1068</v>
      </c>
      <c r="AM141" s="159" t="s">
        <v>932</v>
      </c>
      <c r="AN141" s="159">
        <v>2016</v>
      </c>
      <c r="AO141" s="159">
        <v>2016</v>
      </c>
      <c r="AP141" s="159">
        <v>2014</v>
      </c>
      <c r="AQ141" s="159">
        <v>2014</v>
      </c>
      <c r="AR141" s="159">
        <v>2015</v>
      </c>
      <c r="AS141" s="159">
        <v>2017</v>
      </c>
      <c r="AT141" s="159">
        <v>2018</v>
      </c>
      <c r="AU141" s="159">
        <v>2016</v>
      </c>
      <c r="AV141" s="159">
        <v>2015</v>
      </c>
      <c r="AW141" s="159">
        <v>2016</v>
      </c>
      <c r="AX141" s="159">
        <v>2017</v>
      </c>
      <c r="AY141" s="159">
        <v>2014</v>
      </c>
      <c r="AZ141" s="171">
        <v>2015</v>
      </c>
      <c r="BA141" s="171">
        <v>2015</v>
      </c>
      <c r="BB141" s="159">
        <v>2018</v>
      </c>
      <c r="BC141" s="159">
        <v>2017</v>
      </c>
      <c r="BD141" s="159">
        <v>2015</v>
      </c>
      <c r="BE141" s="159"/>
      <c r="BF141" s="104"/>
    </row>
    <row r="142" spans="1:58" x14ac:dyDescent="0.25">
      <c r="A142" s="128" t="str">
        <f>'Indicator Data'!A144</f>
        <v>Portugal</v>
      </c>
      <c r="B142" s="107" t="str">
        <f>'Indicator Data'!B144</f>
        <v>PRT</v>
      </c>
      <c r="C142" s="157">
        <v>2015</v>
      </c>
      <c r="D142" s="157">
        <v>2015</v>
      </c>
      <c r="E142" s="157">
        <v>2015</v>
      </c>
      <c r="F142" s="157">
        <v>2015</v>
      </c>
      <c r="G142" s="157">
        <v>2015</v>
      </c>
      <c r="H142" s="157">
        <v>2015</v>
      </c>
      <c r="I142" s="157">
        <v>2015</v>
      </c>
      <c r="J142" s="157">
        <v>2016</v>
      </c>
      <c r="K142" s="157">
        <v>2016</v>
      </c>
      <c r="L142" s="157">
        <v>2016</v>
      </c>
      <c r="M142" s="159">
        <v>2019</v>
      </c>
      <c r="N142" s="159">
        <v>2019</v>
      </c>
      <c r="O142" s="159">
        <v>2018</v>
      </c>
      <c r="P142" s="159">
        <v>2018</v>
      </c>
      <c r="Q142" s="159">
        <v>2017</v>
      </c>
      <c r="R142" s="159" t="s">
        <v>932</v>
      </c>
      <c r="S142" s="159">
        <v>2019</v>
      </c>
      <c r="T142" s="159">
        <v>2016</v>
      </c>
      <c r="U142" s="159">
        <v>2017</v>
      </c>
      <c r="V142" s="159" t="s">
        <v>932</v>
      </c>
      <c r="W142" s="159">
        <v>2015</v>
      </c>
      <c r="X142" s="159" t="s">
        <v>932</v>
      </c>
      <c r="Y142" s="159">
        <v>2012</v>
      </c>
      <c r="Z142" s="159">
        <v>2017</v>
      </c>
      <c r="AA142" s="159">
        <v>2017</v>
      </c>
      <c r="AB142" s="159">
        <v>2017</v>
      </c>
      <c r="AC142" s="159">
        <v>2016</v>
      </c>
      <c r="AD142" s="159">
        <v>2015</v>
      </c>
      <c r="AE142" s="159" t="s">
        <v>932</v>
      </c>
      <c r="AF142" s="159">
        <v>2017</v>
      </c>
      <c r="AG142" s="158">
        <v>2012</v>
      </c>
      <c r="AH142" s="159">
        <v>2016</v>
      </c>
      <c r="AI142" s="159">
        <v>2017</v>
      </c>
      <c r="AJ142" s="159">
        <v>2018</v>
      </c>
      <c r="AK142" s="161" t="s">
        <v>932</v>
      </c>
      <c r="AL142" s="161" t="s">
        <v>1068</v>
      </c>
      <c r="AM142" s="159" t="s">
        <v>932</v>
      </c>
      <c r="AN142" s="159">
        <v>2016</v>
      </c>
      <c r="AO142" s="159">
        <v>2016</v>
      </c>
      <c r="AP142" s="159">
        <v>2014</v>
      </c>
      <c r="AQ142" s="159">
        <v>2014</v>
      </c>
      <c r="AR142" s="159">
        <v>2015</v>
      </c>
      <c r="AS142" s="159">
        <v>2017</v>
      </c>
      <c r="AT142" s="159">
        <v>2018</v>
      </c>
      <c r="AU142" s="159">
        <v>2016</v>
      </c>
      <c r="AV142" s="159">
        <v>2015</v>
      </c>
      <c r="AW142" s="159">
        <v>2014</v>
      </c>
      <c r="AX142" s="159">
        <v>2017</v>
      </c>
      <c r="AY142" s="159">
        <v>2014</v>
      </c>
      <c r="AZ142" s="171">
        <v>2015</v>
      </c>
      <c r="BA142" s="171">
        <v>2015</v>
      </c>
      <c r="BB142" s="159">
        <v>2018</v>
      </c>
      <c r="BC142" s="159">
        <v>2017</v>
      </c>
      <c r="BD142" s="159">
        <v>2015</v>
      </c>
      <c r="BE142" s="159"/>
      <c r="BF142" s="104"/>
    </row>
    <row r="143" spans="1:58" x14ac:dyDescent="0.25">
      <c r="A143" s="128" t="str">
        <f>'Indicator Data'!A145</f>
        <v>Qatar</v>
      </c>
      <c r="B143" s="107" t="str">
        <f>'Indicator Data'!B145</f>
        <v>QAT</v>
      </c>
      <c r="C143" s="157">
        <v>2015</v>
      </c>
      <c r="D143" s="157">
        <v>2015</v>
      </c>
      <c r="E143" s="157">
        <v>2015</v>
      </c>
      <c r="F143" s="157">
        <v>2015</v>
      </c>
      <c r="G143" s="157">
        <v>2015</v>
      </c>
      <c r="H143" s="157">
        <v>2015</v>
      </c>
      <c r="I143" s="157">
        <v>2015</v>
      </c>
      <c r="J143" s="157">
        <v>2016</v>
      </c>
      <c r="K143" s="157">
        <v>2016</v>
      </c>
      <c r="L143" s="157">
        <v>2016</v>
      </c>
      <c r="M143" s="159">
        <v>2019</v>
      </c>
      <c r="N143" s="159">
        <v>2019</v>
      </c>
      <c r="O143" s="159">
        <v>2018</v>
      </c>
      <c r="P143" s="159">
        <v>2018</v>
      </c>
      <c r="Q143" s="159">
        <v>2017</v>
      </c>
      <c r="R143" s="159" t="s">
        <v>932</v>
      </c>
      <c r="S143" s="159">
        <v>2019</v>
      </c>
      <c r="T143" s="159">
        <v>2016</v>
      </c>
      <c r="U143" s="159">
        <v>2017</v>
      </c>
      <c r="V143" s="159" t="s">
        <v>932</v>
      </c>
      <c r="W143" s="159">
        <v>2015</v>
      </c>
      <c r="X143" s="159" t="s">
        <v>932</v>
      </c>
      <c r="Y143" s="159">
        <v>2010</v>
      </c>
      <c r="Z143" s="159">
        <v>2017</v>
      </c>
      <c r="AA143" s="159">
        <v>2017</v>
      </c>
      <c r="AB143" s="159">
        <v>2017</v>
      </c>
      <c r="AC143" s="159">
        <v>2016</v>
      </c>
      <c r="AD143" s="159">
        <v>2015</v>
      </c>
      <c r="AE143" s="159" t="s">
        <v>932</v>
      </c>
      <c r="AF143" s="159">
        <v>2017</v>
      </c>
      <c r="AG143" s="158" t="s">
        <v>932</v>
      </c>
      <c r="AH143" s="159">
        <v>2016</v>
      </c>
      <c r="AI143" s="159">
        <v>2017</v>
      </c>
      <c r="AJ143" s="159">
        <v>2018</v>
      </c>
      <c r="AK143" s="161" t="s">
        <v>932</v>
      </c>
      <c r="AL143" s="161" t="s">
        <v>1068</v>
      </c>
      <c r="AM143" s="159" t="s">
        <v>932</v>
      </c>
      <c r="AN143" s="159">
        <v>2016</v>
      </c>
      <c r="AO143" s="159">
        <v>2016</v>
      </c>
      <c r="AP143" s="159">
        <v>2014</v>
      </c>
      <c r="AQ143" s="159">
        <v>2014</v>
      </c>
      <c r="AR143" s="159">
        <v>2015</v>
      </c>
      <c r="AS143" s="159">
        <v>2017</v>
      </c>
      <c r="AT143" s="159">
        <v>2018</v>
      </c>
      <c r="AU143" s="159">
        <v>2016</v>
      </c>
      <c r="AV143" s="159">
        <v>2015</v>
      </c>
      <c r="AW143" s="159">
        <v>2016</v>
      </c>
      <c r="AX143" s="159">
        <v>2017</v>
      </c>
      <c r="AY143" s="159">
        <v>2014</v>
      </c>
      <c r="AZ143" s="171">
        <v>2015</v>
      </c>
      <c r="BA143" s="171">
        <v>2015</v>
      </c>
      <c r="BB143" s="159">
        <v>2018</v>
      </c>
      <c r="BC143" s="159">
        <v>2017</v>
      </c>
      <c r="BD143" s="159">
        <v>2015</v>
      </c>
      <c r="BE143" s="159"/>
      <c r="BF143" s="104"/>
    </row>
    <row r="144" spans="1:58" x14ac:dyDescent="0.25">
      <c r="A144" s="128" t="str">
        <f>'Indicator Data'!A146</f>
        <v>Romania</v>
      </c>
      <c r="B144" s="107" t="str">
        <f>'Indicator Data'!B146</f>
        <v>ROU</v>
      </c>
      <c r="C144" s="157">
        <v>2015</v>
      </c>
      <c r="D144" s="157">
        <v>2015</v>
      </c>
      <c r="E144" s="157">
        <v>2015</v>
      </c>
      <c r="F144" s="157">
        <v>2015</v>
      </c>
      <c r="G144" s="157">
        <v>2015</v>
      </c>
      <c r="H144" s="157">
        <v>2015</v>
      </c>
      <c r="I144" s="157">
        <v>2015</v>
      </c>
      <c r="J144" s="157">
        <v>2016</v>
      </c>
      <c r="K144" s="157">
        <v>2016</v>
      </c>
      <c r="L144" s="157">
        <v>2016</v>
      </c>
      <c r="M144" s="159">
        <v>2019</v>
      </c>
      <c r="N144" s="159">
        <v>2019</v>
      </c>
      <c r="O144" s="159">
        <v>2018</v>
      </c>
      <c r="P144" s="159">
        <v>2018</v>
      </c>
      <c r="Q144" s="159">
        <v>2017</v>
      </c>
      <c r="R144" s="159" t="s">
        <v>932</v>
      </c>
      <c r="S144" s="159">
        <v>2019</v>
      </c>
      <c r="T144" s="159">
        <v>2016</v>
      </c>
      <c r="U144" s="159">
        <v>2017</v>
      </c>
      <c r="V144" s="159" t="s">
        <v>932</v>
      </c>
      <c r="W144" s="159">
        <v>2015</v>
      </c>
      <c r="X144" s="159" t="s">
        <v>932</v>
      </c>
      <c r="Y144" s="159">
        <v>2012</v>
      </c>
      <c r="Z144" s="159">
        <v>2017</v>
      </c>
      <c r="AA144" s="159">
        <v>2017</v>
      </c>
      <c r="AB144" s="159">
        <v>2017</v>
      </c>
      <c r="AC144" s="159">
        <v>2016</v>
      </c>
      <c r="AD144" s="159">
        <v>2015</v>
      </c>
      <c r="AE144" s="159" t="s">
        <v>932</v>
      </c>
      <c r="AF144" s="159">
        <v>2017</v>
      </c>
      <c r="AG144" s="158">
        <v>2016</v>
      </c>
      <c r="AH144" s="159">
        <v>2016</v>
      </c>
      <c r="AI144" s="159">
        <v>2017</v>
      </c>
      <c r="AJ144" s="159">
        <v>2018</v>
      </c>
      <c r="AK144" s="161" t="s">
        <v>932</v>
      </c>
      <c r="AL144" s="161" t="s">
        <v>1068</v>
      </c>
      <c r="AM144" s="159" t="s">
        <v>932</v>
      </c>
      <c r="AN144" s="159">
        <v>2016</v>
      </c>
      <c r="AO144" s="159">
        <v>2016</v>
      </c>
      <c r="AP144" s="159">
        <v>2014</v>
      </c>
      <c r="AQ144" s="159">
        <v>2014</v>
      </c>
      <c r="AR144" s="159">
        <v>2015</v>
      </c>
      <c r="AS144" s="159">
        <v>2017</v>
      </c>
      <c r="AT144" s="159">
        <v>2018</v>
      </c>
      <c r="AU144" s="159">
        <v>2016</v>
      </c>
      <c r="AV144" s="159">
        <v>2015</v>
      </c>
      <c r="AW144" s="159">
        <v>2016</v>
      </c>
      <c r="AX144" s="159">
        <v>2017</v>
      </c>
      <c r="AY144" s="159">
        <v>2014</v>
      </c>
      <c r="AZ144" s="171">
        <v>2015</v>
      </c>
      <c r="BA144" s="171">
        <v>2015</v>
      </c>
      <c r="BB144" s="159">
        <v>2017</v>
      </c>
      <c r="BC144" s="159">
        <v>2017</v>
      </c>
      <c r="BD144" s="159">
        <v>2015</v>
      </c>
      <c r="BE144" s="159"/>
      <c r="BF144" s="104"/>
    </row>
    <row r="145" spans="1:58" x14ac:dyDescent="0.25">
      <c r="A145" s="128" t="str">
        <f>'Indicator Data'!A147</f>
        <v>Russian Federation</v>
      </c>
      <c r="B145" s="107" t="str">
        <f>'Indicator Data'!B147</f>
        <v>RUS</v>
      </c>
      <c r="C145" s="157">
        <v>2015</v>
      </c>
      <c r="D145" s="157">
        <v>2015</v>
      </c>
      <c r="E145" s="157">
        <v>2015</v>
      </c>
      <c r="F145" s="157">
        <v>2015</v>
      </c>
      <c r="G145" s="157">
        <v>2015</v>
      </c>
      <c r="H145" s="157">
        <v>2015</v>
      </c>
      <c r="I145" s="157">
        <v>2015</v>
      </c>
      <c r="J145" s="157">
        <v>2016</v>
      </c>
      <c r="K145" s="157">
        <v>2016</v>
      </c>
      <c r="L145" s="157">
        <v>2016</v>
      </c>
      <c r="M145" s="159">
        <v>2019</v>
      </c>
      <c r="N145" s="159">
        <v>2019</v>
      </c>
      <c r="O145" s="159">
        <v>2018</v>
      </c>
      <c r="P145" s="159">
        <v>2018</v>
      </c>
      <c r="Q145" s="159">
        <v>2017</v>
      </c>
      <c r="R145" s="159" t="s">
        <v>932</v>
      </c>
      <c r="S145" s="159">
        <v>2019</v>
      </c>
      <c r="T145" s="159">
        <v>2016</v>
      </c>
      <c r="U145" s="159">
        <v>2017</v>
      </c>
      <c r="V145" s="159" t="s">
        <v>932</v>
      </c>
      <c r="W145" s="159">
        <v>2015</v>
      </c>
      <c r="X145" s="159" t="s">
        <v>932</v>
      </c>
      <c r="Y145" s="159">
        <v>2010</v>
      </c>
      <c r="Z145" s="159">
        <v>2017</v>
      </c>
      <c r="AA145" s="159">
        <v>2017</v>
      </c>
      <c r="AB145" s="159">
        <v>2017</v>
      </c>
      <c r="AC145" s="159">
        <v>2016</v>
      </c>
      <c r="AD145" s="159">
        <v>2015</v>
      </c>
      <c r="AE145" s="159" t="s">
        <v>932</v>
      </c>
      <c r="AF145" s="159">
        <v>2017</v>
      </c>
      <c r="AG145" s="158">
        <v>2012</v>
      </c>
      <c r="AH145" s="159">
        <v>2016</v>
      </c>
      <c r="AI145" s="159">
        <v>2017</v>
      </c>
      <c r="AJ145" s="159">
        <v>2018</v>
      </c>
      <c r="AK145" s="161" t="s">
        <v>1067</v>
      </c>
      <c r="AL145" s="161" t="s">
        <v>1068</v>
      </c>
      <c r="AM145" s="188">
        <v>43281</v>
      </c>
      <c r="AN145" s="159">
        <v>2016</v>
      </c>
      <c r="AO145" s="159">
        <v>2016</v>
      </c>
      <c r="AP145" s="159">
        <v>2014</v>
      </c>
      <c r="AQ145" s="159">
        <v>2014</v>
      </c>
      <c r="AR145" s="159" t="s">
        <v>932</v>
      </c>
      <c r="AS145" s="159">
        <v>2017</v>
      </c>
      <c r="AT145" s="159">
        <v>2018</v>
      </c>
      <c r="AU145" s="159">
        <v>2016</v>
      </c>
      <c r="AV145" s="159">
        <v>2015</v>
      </c>
      <c r="AW145" s="159">
        <v>2016</v>
      </c>
      <c r="AX145" s="159">
        <v>2017</v>
      </c>
      <c r="AY145" s="159">
        <v>2014</v>
      </c>
      <c r="AZ145" s="171">
        <v>2015</v>
      </c>
      <c r="BA145" s="171">
        <v>2015</v>
      </c>
      <c r="BB145" s="159">
        <v>2018</v>
      </c>
      <c r="BC145" s="159">
        <v>2017</v>
      </c>
      <c r="BD145" s="159">
        <v>2015</v>
      </c>
      <c r="BE145" s="159"/>
      <c r="BF145" s="104"/>
    </row>
    <row r="146" spans="1:58" x14ac:dyDescent="0.25">
      <c r="A146" s="128" t="str">
        <f>'Indicator Data'!A148</f>
        <v>Rwanda</v>
      </c>
      <c r="B146" s="107" t="str">
        <f>'Indicator Data'!B148</f>
        <v>RWA</v>
      </c>
      <c r="C146" s="157">
        <v>2015</v>
      </c>
      <c r="D146" s="157">
        <v>2015</v>
      </c>
      <c r="E146" s="157">
        <v>2015</v>
      </c>
      <c r="F146" s="157">
        <v>2015</v>
      </c>
      <c r="G146" s="157">
        <v>2015</v>
      </c>
      <c r="H146" s="157">
        <v>2015</v>
      </c>
      <c r="I146" s="157">
        <v>2015</v>
      </c>
      <c r="J146" s="157">
        <v>2016</v>
      </c>
      <c r="K146" s="157">
        <v>2016</v>
      </c>
      <c r="L146" s="157">
        <v>2016</v>
      </c>
      <c r="M146" s="159">
        <v>2019</v>
      </c>
      <c r="N146" s="159">
        <v>2019</v>
      </c>
      <c r="O146" s="159">
        <v>2018</v>
      </c>
      <c r="P146" s="159">
        <v>2018</v>
      </c>
      <c r="Q146" s="159">
        <v>2017</v>
      </c>
      <c r="R146" s="159">
        <v>2015</v>
      </c>
      <c r="S146" s="159">
        <v>2019</v>
      </c>
      <c r="T146" s="159">
        <v>2016</v>
      </c>
      <c r="U146" s="159">
        <v>2017</v>
      </c>
      <c r="V146" s="159">
        <v>2017</v>
      </c>
      <c r="W146" s="159">
        <v>2015</v>
      </c>
      <c r="X146" s="159">
        <v>2010</v>
      </c>
      <c r="Y146" s="159">
        <v>2010</v>
      </c>
      <c r="Z146" s="159">
        <v>2017</v>
      </c>
      <c r="AA146" s="159">
        <v>2017</v>
      </c>
      <c r="AB146" s="159">
        <v>2017</v>
      </c>
      <c r="AC146" s="159">
        <v>2016</v>
      </c>
      <c r="AD146" s="159">
        <v>2015</v>
      </c>
      <c r="AE146" s="159">
        <v>2012</v>
      </c>
      <c r="AF146" s="159">
        <v>2017</v>
      </c>
      <c r="AG146" s="158">
        <v>2010</v>
      </c>
      <c r="AH146" s="159">
        <v>2016</v>
      </c>
      <c r="AI146" s="159">
        <v>2017</v>
      </c>
      <c r="AJ146" s="159">
        <v>2018</v>
      </c>
      <c r="AK146" s="161" t="s">
        <v>932</v>
      </c>
      <c r="AL146" s="161">
        <v>43524</v>
      </c>
      <c r="AM146" s="188">
        <v>43281</v>
      </c>
      <c r="AN146" s="159">
        <v>2016</v>
      </c>
      <c r="AO146" s="159">
        <v>2016</v>
      </c>
      <c r="AP146" s="159">
        <v>2013</v>
      </c>
      <c r="AQ146" s="159">
        <v>2013</v>
      </c>
      <c r="AR146" s="159">
        <v>2015</v>
      </c>
      <c r="AS146" s="159">
        <v>2017</v>
      </c>
      <c r="AT146" s="159">
        <v>2018</v>
      </c>
      <c r="AU146" s="159">
        <v>2016</v>
      </c>
      <c r="AV146" s="159">
        <v>2015</v>
      </c>
      <c r="AW146" s="159">
        <v>2016</v>
      </c>
      <c r="AX146" s="159">
        <v>2017</v>
      </c>
      <c r="AY146" s="159">
        <v>2014</v>
      </c>
      <c r="AZ146" s="171">
        <v>2015</v>
      </c>
      <c r="BA146" s="171">
        <v>2015</v>
      </c>
      <c r="BB146" s="159">
        <v>2018</v>
      </c>
      <c r="BC146" s="159">
        <v>2017</v>
      </c>
      <c r="BD146" s="159">
        <v>2015</v>
      </c>
      <c r="BE146" s="159"/>
      <c r="BF146" s="104"/>
    </row>
    <row r="147" spans="1:58" x14ac:dyDescent="0.25">
      <c r="A147" s="128" t="str">
        <f>'Indicator Data'!A149</f>
        <v>Saint Kitts and Nevis</v>
      </c>
      <c r="B147" s="107" t="str">
        <f>'Indicator Data'!B149</f>
        <v>KNA</v>
      </c>
      <c r="C147" s="157">
        <v>2015</v>
      </c>
      <c r="D147" s="157">
        <v>2015</v>
      </c>
      <c r="E147" s="157">
        <v>2015</v>
      </c>
      <c r="F147" s="157">
        <v>2015</v>
      </c>
      <c r="G147" s="157">
        <v>2015</v>
      </c>
      <c r="H147" s="157">
        <v>2015</v>
      </c>
      <c r="I147" s="157">
        <v>2015</v>
      </c>
      <c r="J147" s="157">
        <v>2016</v>
      </c>
      <c r="K147" s="157">
        <v>2016</v>
      </c>
      <c r="L147" s="157">
        <v>2016</v>
      </c>
      <c r="M147" s="159">
        <v>2019</v>
      </c>
      <c r="N147" s="159">
        <v>2019</v>
      </c>
      <c r="O147" s="159">
        <v>2018</v>
      </c>
      <c r="P147" s="159">
        <v>2018</v>
      </c>
      <c r="Q147" s="159">
        <v>2017</v>
      </c>
      <c r="R147" s="159" t="s">
        <v>932</v>
      </c>
      <c r="S147" s="159">
        <v>2019</v>
      </c>
      <c r="T147" s="159">
        <v>2016</v>
      </c>
      <c r="U147" s="159">
        <v>2017</v>
      </c>
      <c r="V147" s="159" t="s">
        <v>932</v>
      </c>
      <c r="W147" s="159">
        <v>2015</v>
      </c>
      <c r="X147" s="159" t="s">
        <v>932</v>
      </c>
      <c r="Y147" s="159" t="s">
        <v>932</v>
      </c>
      <c r="Z147" s="159">
        <v>2017</v>
      </c>
      <c r="AA147" s="159">
        <v>2017</v>
      </c>
      <c r="AB147" s="159" t="s">
        <v>932</v>
      </c>
      <c r="AC147" s="159">
        <v>2016</v>
      </c>
      <c r="AD147" s="159" t="s">
        <v>932</v>
      </c>
      <c r="AE147" s="159" t="s">
        <v>932</v>
      </c>
      <c r="AF147" s="159" t="s">
        <v>932</v>
      </c>
      <c r="AG147" s="158">
        <v>2009</v>
      </c>
      <c r="AH147" s="159">
        <v>2016</v>
      </c>
      <c r="AI147" s="159">
        <v>2017</v>
      </c>
      <c r="AJ147" s="159">
        <v>2018</v>
      </c>
      <c r="AK147" s="161" t="s">
        <v>932</v>
      </c>
      <c r="AL147" s="161" t="s">
        <v>1068</v>
      </c>
      <c r="AM147" s="159" t="s">
        <v>932</v>
      </c>
      <c r="AN147" s="159">
        <v>2016</v>
      </c>
      <c r="AO147" s="159">
        <v>2016</v>
      </c>
      <c r="AP147" s="159">
        <v>2014</v>
      </c>
      <c r="AQ147" s="159" t="s">
        <v>932</v>
      </c>
      <c r="AR147" s="159">
        <v>2015</v>
      </c>
      <c r="AS147" s="159">
        <v>2017</v>
      </c>
      <c r="AT147" s="159" t="s">
        <v>932</v>
      </c>
      <c r="AU147" s="159">
        <v>2016</v>
      </c>
      <c r="AV147" s="159" t="s">
        <v>932</v>
      </c>
      <c r="AW147" s="159">
        <v>2016</v>
      </c>
      <c r="AX147" s="159">
        <v>2017</v>
      </c>
      <c r="AY147" s="159">
        <v>2014</v>
      </c>
      <c r="AZ147" s="171">
        <v>2007</v>
      </c>
      <c r="BA147" s="171">
        <v>2015</v>
      </c>
      <c r="BB147" s="159">
        <v>2018</v>
      </c>
      <c r="BC147" s="159">
        <v>2017</v>
      </c>
      <c r="BD147" s="159">
        <v>2015</v>
      </c>
      <c r="BE147" s="159"/>
      <c r="BF147" s="104"/>
    </row>
    <row r="148" spans="1:58" x14ac:dyDescent="0.25">
      <c r="A148" s="128" t="str">
        <f>'Indicator Data'!A150</f>
        <v>Saint Lucia</v>
      </c>
      <c r="B148" s="107" t="str">
        <f>'Indicator Data'!B150</f>
        <v>LCA</v>
      </c>
      <c r="C148" s="157">
        <v>2015</v>
      </c>
      <c r="D148" s="157">
        <v>2015</v>
      </c>
      <c r="E148" s="157">
        <v>2015</v>
      </c>
      <c r="F148" s="157">
        <v>2015</v>
      </c>
      <c r="G148" s="157">
        <v>2015</v>
      </c>
      <c r="H148" s="157">
        <v>2015</v>
      </c>
      <c r="I148" s="157">
        <v>2015</v>
      </c>
      <c r="J148" s="157">
        <v>2016</v>
      </c>
      <c r="K148" s="157">
        <v>2016</v>
      </c>
      <c r="L148" s="157">
        <v>2016</v>
      </c>
      <c r="M148" s="159">
        <v>2019</v>
      </c>
      <c r="N148" s="159">
        <v>2019</v>
      </c>
      <c r="O148" s="159">
        <v>2018</v>
      </c>
      <c r="P148" s="159">
        <v>2018</v>
      </c>
      <c r="Q148" s="159">
        <v>2017</v>
      </c>
      <c r="R148" s="159">
        <v>2012</v>
      </c>
      <c r="S148" s="159">
        <v>2019</v>
      </c>
      <c r="T148" s="159">
        <v>2016</v>
      </c>
      <c r="U148" s="159">
        <v>2017</v>
      </c>
      <c r="V148" s="159">
        <v>2017</v>
      </c>
      <c r="W148" s="159">
        <v>2015</v>
      </c>
      <c r="X148" s="159">
        <v>2012</v>
      </c>
      <c r="Y148" s="159">
        <v>2012</v>
      </c>
      <c r="Z148" s="159">
        <v>2017</v>
      </c>
      <c r="AA148" s="159">
        <v>2017</v>
      </c>
      <c r="AB148" s="159" t="s">
        <v>932</v>
      </c>
      <c r="AC148" s="159">
        <v>2016</v>
      </c>
      <c r="AD148" s="159">
        <v>2015</v>
      </c>
      <c r="AE148" s="159" t="s">
        <v>932</v>
      </c>
      <c r="AF148" s="159">
        <v>2017</v>
      </c>
      <c r="AG148" s="158">
        <v>2005</v>
      </c>
      <c r="AH148" s="159">
        <v>2016</v>
      </c>
      <c r="AI148" s="159">
        <v>2017</v>
      </c>
      <c r="AJ148" s="159">
        <v>2018</v>
      </c>
      <c r="AK148" s="161" t="s">
        <v>932</v>
      </c>
      <c r="AL148" s="161" t="s">
        <v>1068</v>
      </c>
      <c r="AM148" s="159" t="s">
        <v>932</v>
      </c>
      <c r="AN148" s="159">
        <v>2016</v>
      </c>
      <c r="AO148" s="159">
        <v>2016</v>
      </c>
      <c r="AP148" s="159">
        <v>2014</v>
      </c>
      <c r="AQ148" s="159">
        <v>2014</v>
      </c>
      <c r="AR148" s="159">
        <v>2013</v>
      </c>
      <c r="AS148" s="159">
        <v>2017</v>
      </c>
      <c r="AT148" s="159">
        <v>2018</v>
      </c>
      <c r="AU148" s="159">
        <v>2016</v>
      </c>
      <c r="AV148" s="159" t="s">
        <v>932</v>
      </c>
      <c r="AW148" s="159">
        <v>2016</v>
      </c>
      <c r="AX148" s="159">
        <v>2017</v>
      </c>
      <c r="AY148" s="159">
        <v>2014</v>
      </c>
      <c r="AZ148" s="171">
        <v>2015</v>
      </c>
      <c r="BA148" s="171">
        <v>2015</v>
      </c>
      <c r="BB148" s="159">
        <v>2018</v>
      </c>
      <c r="BC148" s="159">
        <v>2017</v>
      </c>
      <c r="BD148" s="159">
        <v>2015</v>
      </c>
      <c r="BE148" s="159"/>
      <c r="BF148" s="104"/>
    </row>
    <row r="149" spans="1:58" x14ac:dyDescent="0.25">
      <c r="A149" s="128" t="str">
        <f>'Indicator Data'!A151</f>
        <v>Saint Vincent and the Grenadines</v>
      </c>
      <c r="B149" s="107" t="str">
        <f>'Indicator Data'!B151</f>
        <v>VCT</v>
      </c>
      <c r="C149" s="157">
        <v>2015</v>
      </c>
      <c r="D149" s="157">
        <v>2015</v>
      </c>
      <c r="E149" s="157">
        <v>2015</v>
      </c>
      <c r="F149" s="157">
        <v>2015</v>
      </c>
      <c r="G149" s="157">
        <v>2015</v>
      </c>
      <c r="H149" s="157">
        <v>2015</v>
      </c>
      <c r="I149" s="157">
        <v>2015</v>
      </c>
      <c r="J149" s="157">
        <v>2016</v>
      </c>
      <c r="K149" s="157">
        <v>2016</v>
      </c>
      <c r="L149" s="157">
        <v>2016</v>
      </c>
      <c r="M149" s="159">
        <v>2019</v>
      </c>
      <c r="N149" s="159">
        <v>2019</v>
      </c>
      <c r="O149" s="159">
        <v>2018</v>
      </c>
      <c r="P149" s="159">
        <v>2018</v>
      </c>
      <c r="Q149" s="159">
        <v>2017</v>
      </c>
      <c r="R149" s="159" t="s">
        <v>932</v>
      </c>
      <c r="S149" s="159">
        <v>2019</v>
      </c>
      <c r="T149" s="159">
        <v>2016</v>
      </c>
      <c r="U149" s="159">
        <v>2017</v>
      </c>
      <c r="V149" s="159">
        <v>2017</v>
      </c>
      <c r="W149" s="159">
        <v>2015</v>
      </c>
      <c r="X149" s="159" t="s">
        <v>932</v>
      </c>
      <c r="Y149" s="159">
        <v>2012</v>
      </c>
      <c r="Z149" s="159">
        <v>2017</v>
      </c>
      <c r="AA149" s="159">
        <v>2017</v>
      </c>
      <c r="AB149" s="159" t="s">
        <v>932</v>
      </c>
      <c r="AC149" s="159">
        <v>2016</v>
      </c>
      <c r="AD149" s="159">
        <v>2015</v>
      </c>
      <c r="AE149" s="159" t="s">
        <v>932</v>
      </c>
      <c r="AF149" s="159" t="s">
        <v>932</v>
      </c>
      <c r="AG149" s="158">
        <v>2008</v>
      </c>
      <c r="AH149" s="159">
        <v>2016</v>
      </c>
      <c r="AI149" s="159">
        <v>2017</v>
      </c>
      <c r="AJ149" s="159">
        <v>2018</v>
      </c>
      <c r="AK149" s="161" t="s">
        <v>932</v>
      </c>
      <c r="AL149" s="161" t="s">
        <v>1068</v>
      </c>
      <c r="AM149" s="159" t="s">
        <v>932</v>
      </c>
      <c r="AN149" s="159">
        <v>2016</v>
      </c>
      <c r="AO149" s="159">
        <v>2016</v>
      </c>
      <c r="AP149" s="159">
        <v>2014</v>
      </c>
      <c r="AQ149" s="159">
        <v>2014</v>
      </c>
      <c r="AR149" s="159" t="s">
        <v>932</v>
      </c>
      <c r="AS149" s="159">
        <v>2017</v>
      </c>
      <c r="AT149" s="159">
        <v>2018</v>
      </c>
      <c r="AU149" s="159">
        <v>2016</v>
      </c>
      <c r="AV149" s="159" t="s">
        <v>932</v>
      </c>
      <c r="AW149" s="159">
        <v>2016</v>
      </c>
      <c r="AX149" s="159">
        <v>2017</v>
      </c>
      <c r="AY149" s="159">
        <v>2014</v>
      </c>
      <c r="AZ149" s="171">
        <v>2007</v>
      </c>
      <c r="BA149" s="171">
        <v>2015</v>
      </c>
      <c r="BB149" s="159">
        <v>2018</v>
      </c>
      <c r="BC149" s="159">
        <v>2017</v>
      </c>
      <c r="BD149" s="159">
        <v>2015</v>
      </c>
      <c r="BE149" s="159"/>
      <c r="BF149" s="104"/>
    </row>
    <row r="150" spans="1:58" x14ac:dyDescent="0.25">
      <c r="A150" s="128" t="str">
        <f>'Indicator Data'!A152</f>
        <v>Samoa</v>
      </c>
      <c r="B150" s="107" t="str">
        <f>'Indicator Data'!B152</f>
        <v>WSM</v>
      </c>
      <c r="C150" s="157">
        <v>2015</v>
      </c>
      <c r="D150" s="157">
        <v>2015</v>
      </c>
      <c r="E150" s="157">
        <v>2015</v>
      </c>
      <c r="F150" s="157">
        <v>2015</v>
      </c>
      <c r="G150" s="157">
        <v>2015</v>
      </c>
      <c r="H150" s="157">
        <v>2015</v>
      </c>
      <c r="I150" s="157">
        <v>2015</v>
      </c>
      <c r="J150" s="157">
        <v>2016</v>
      </c>
      <c r="K150" s="157">
        <v>2016</v>
      </c>
      <c r="L150" s="157">
        <v>2016</v>
      </c>
      <c r="M150" s="159">
        <v>2019</v>
      </c>
      <c r="N150" s="159">
        <v>2019</v>
      </c>
      <c r="O150" s="159">
        <v>2018</v>
      </c>
      <c r="P150" s="159">
        <v>2018</v>
      </c>
      <c r="Q150" s="159">
        <v>2017</v>
      </c>
      <c r="R150" s="159" t="s">
        <v>932</v>
      </c>
      <c r="S150" s="159">
        <v>2019</v>
      </c>
      <c r="T150" s="159">
        <v>2016</v>
      </c>
      <c r="U150" s="159">
        <v>2017</v>
      </c>
      <c r="V150" s="159">
        <v>2017</v>
      </c>
      <c r="W150" s="159">
        <v>2015</v>
      </c>
      <c r="X150" s="159">
        <v>2014</v>
      </c>
      <c r="Y150" s="159">
        <v>2010</v>
      </c>
      <c r="Z150" s="159">
        <v>2017</v>
      </c>
      <c r="AA150" s="159">
        <v>2017</v>
      </c>
      <c r="AB150" s="159" t="s">
        <v>932</v>
      </c>
      <c r="AC150" s="159">
        <v>2016</v>
      </c>
      <c r="AD150" s="159">
        <v>2015</v>
      </c>
      <c r="AE150" s="159" t="s">
        <v>932</v>
      </c>
      <c r="AF150" s="159">
        <v>2017</v>
      </c>
      <c r="AG150" s="158">
        <v>2008</v>
      </c>
      <c r="AH150" s="159">
        <v>2016</v>
      </c>
      <c r="AI150" s="159">
        <v>2017</v>
      </c>
      <c r="AJ150" s="159">
        <v>2018</v>
      </c>
      <c r="AK150" s="161" t="s">
        <v>932</v>
      </c>
      <c r="AL150" s="161" t="s">
        <v>1068</v>
      </c>
      <c r="AM150" s="159" t="s">
        <v>932</v>
      </c>
      <c r="AN150" s="159">
        <v>2016</v>
      </c>
      <c r="AO150" s="159">
        <v>2016</v>
      </c>
      <c r="AP150" s="159" t="s">
        <v>932</v>
      </c>
      <c r="AQ150" s="159" t="s">
        <v>932</v>
      </c>
      <c r="AR150" s="159">
        <v>2013</v>
      </c>
      <c r="AS150" s="159">
        <v>2017</v>
      </c>
      <c r="AT150" s="159" t="s">
        <v>932</v>
      </c>
      <c r="AU150" s="159">
        <v>2016</v>
      </c>
      <c r="AV150" s="159">
        <v>2015</v>
      </c>
      <c r="AW150" s="159">
        <v>2016</v>
      </c>
      <c r="AX150" s="159">
        <v>2017</v>
      </c>
      <c r="AY150" s="159">
        <v>2014</v>
      </c>
      <c r="AZ150" s="171">
        <v>2015</v>
      </c>
      <c r="BA150" s="171">
        <v>2015</v>
      </c>
      <c r="BB150" s="159">
        <v>2018</v>
      </c>
      <c r="BC150" s="159">
        <v>2017</v>
      </c>
      <c r="BD150" s="159">
        <v>2015</v>
      </c>
      <c r="BE150" s="159"/>
      <c r="BF150" s="104"/>
    </row>
    <row r="151" spans="1:58" x14ac:dyDescent="0.25">
      <c r="A151" s="128" t="str">
        <f>'Indicator Data'!A153</f>
        <v>Sao Tome and Principe</v>
      </c>
      <c r="B151" s="107" t="str">
        <f>'Indicator Data'!B153</f>
        <v>STP</v>
      </c>
      <c r="C151" s="157">
        <v>2015</v>
      </c>
      <c r="D151" s="157">
        <v>2015</v>
      </c>
      <c r="E151" s="157">
        <v>2015</v>
      </c>
      <c r="F151" s="157">
        <v>2015</v>
      </c>
      <c r="G151" s="157">
        <v>2015</v>
      </c>
      <c r="H151" s="157">
        <v>2015</v>
      </c>
      <c r="I151" s="157">
        <v>2015</v>
      </c>
      <c r="J151" s="157">
        <v>2016</v>
      </c>
      <c r="K151" s="157">
        <v>2016</v>
      </c>
      <c r="L151" s="157">
        <v>2016</v>
      </c>
      <c r="M151" s="159">
        <v>2019</v>
      </c>
      <c r="N151" s="159">
        <v>2019</v>
      </c>
      <c r="O151" s="159">
        <v>2018</v>
      </c>
      <c r="P151" s="159">
        <v>2018</v>
      </c>
      <c r="Q151" s="159">
        <v>2017</v>
      </c>
      <c r="R151" s="159">
        <v>2009</v>
      </c>
      <c r="S151" s="159">
        <v>2019</v>
      </c>
      <c r="T151" s="159">
        <v>2016</v>
      </c>
      <c r="U151" s="159">
        <v>2017</v>
      </c>
      <c r="V151" s="159">
        <v>2017</v>
      </c>
      <c r="W151" s="159">
        <v>2015</v>
      </c>
      <c r="X151" s="159">
        <v>2008</v>
      </c>
      <c r="Y151" s="159" t="s">
        <v>932</v>
      </c>
      <c r="Z151" s="159">
        <v>2017</v>
      </c>
      <c r="AA151" s="159">
        <v>2017</v>
      </c>
      <c r="AB151" s="159">
        <v>2014</v>
      </c>
      <c r="AC151" s="159">
        <v>2016</v>
      </c>
      <c r="AD151" s="159">
        <v>2015</v>
      </c>
      <c r="AE151" s="159">
        <v>2012</v>
      </c>
      <c r="AF151" s="159">
        <v>2017</v>
      </c>
      <c r="AG151" s="158">
        <v>2010</v>
      </c>
      <c r="AH151" s="159">
        <v>2016</v>
      </c>
      <c r="AI151" s="159">
        <v>2017</v>
      </c>
      <c r="AJ151" s="159">
        <v>2018</v>
      </c>
      <c r="AK151" s="161" t="s">
        <v>932</v>
      </c>
      <c r="AL151" s="161" t="s">
        <v>1068</v>
      </c>
      <c r="AM151" s="159" t="s">
        <v>932</v>
      </c>
      <c r="AN151" s="159">
        <v>2016</v>
      </c>
      <c r="AO151" s="159">
        <v>2016</v>
      </c>
      <c r="AP151" s="159">
        <v>2011</v>
      </c>
      <c r="AQ151" s="159" t="s">
        <v>932</v>
      </c>
      <c r="AR151" s="159" t="s">
        <v>932</v>
      </c>
      <c r="AS151" s="159">
        <v>2017</v>
      </c>
      <c r="AT151" s="159">
        <v>2018</v>
      </c>
      <c r="AU151" s="159">
        <v>2016</v>
      </c>
      <c r="AV151" s="159">
        <v>2015</v>
      </c>
      <c r="AW151" s="159">
        <v>2016</v>
      </c>
      <c r="AX151" s="159">
        <v>2017</v>
      </c>
      <c r="AY151" s="159">
        <v>2014</v>
      </c>
      <c r="AZ151" s="171">
        <v>2015</v>
      </c>
      <c r="BA151" s="171">
        <v>2015</v>
      </c>
      <c r="BB151" s="159">
        <v>2018</v>
      </c>
      <c r="BC151" s="159">
        <v>2017</v>
      </c>
      <c r="BD151" s="159">
        <v>2015</v>
      </c>
      <c r="BE151" s="159"/>
      <c r="BF151" s="104"/>
    </row>
    <row r="152" spans="1:58" x14ac:dyDescent="0.25">
      <c r="A152" s="128" t="str">
        <f>'Indicator Data'!A154</f>
        <v>Saudi Arabia</v>
      </c>
      <c r="B152" s="107" t="str">
        <f>'Indicator Data'!B154</f>
        <v>SAU</v>
      </c>
      <c r="C152" s="157">
        <v>2015</v>
      </c>
      <c r="D152" s="157">
        <v>2015</v>
      </c>
      <c r="E152" s="157">
        <v>2015</v>
      </c>
      <c r="F152" s="157">
        <v>2015</v>
      </c>
      <c r="G152" s="157">
        <v>2015</v>
      </c>
      <c r="H152" s="157">
        <v>2015</v>
      </c>
      <c r="I152" s="157">
        <v>2015</v>
      </c>
      <c r="J152" s="157">
        <v>2016</v>
      </c>
      <c r="K152" s="157">
        <v>2016</v>
      </c>
      <c r="L152" s="157">
        <v>2016</v>
      </c>
      <c r="M152" s="159">
        <v>2019</v>
      </c>
      <c r="N152" s="159">
        <v>2019</v>
      </c>
      <c r="O152" s="159">
        <v>2018</v>
      </c>
      <c r="P152" s="159">
        <v>2018</v>
      </c>
      <c r="Q152" s="159">
        <v>2017</v>
      </c>
      <c r="R152" s="159" t="s">
        <v>932</v>
      </c>
      <c r="S152" s="159">
        <v>2019</v>
      </c>
      <c r="T152" s="159">
        <v>2016</v>
      </c>
      <c r="U152" s="159">
        <v>2017</v>
      </c>
      <c r="V152" s="159" t="s">
        <v>932</v>
      </c>
      <c r="W152" s="159">
        <v>2015</v>
      </c>
      <c r="X152" s="159" t="s">
        <v>932</v>
      </c>
      <c r="Y152" s="159">
        <v>2012</v>
      </c>
      <c r="Z152" s="159">
        <v>2017</v>
      </c>
      <c r="AA152" s="159">
        <v>2017</v>
      </c>
      <c r="AB152" s="159">
        <v>2016</v>
      </c>
      <c r="AC152" s="159">
        <v>2016</v>
      </c>
      <c r="AD152" s="159">
        <v>2015</v>
      </c>
      <c r="AE152" s="159">
        <v>2012</v>
      </c>
      <c r="AF152" s="159">
        <v>2017</v>
      </c>
      <c r="AG152" s="158" t="s">
        <v>932</v>
      </c>
      <c r="AH152" s="159">
        <v>2016</v>
      </c>
      <c r="AI152" s="159">
        <v>2017</v>
      </c>
      <c r="AJ152" s="159">
        <v>2018</v>
      </c>
      <c r="AK152" s="161" t="s">
        <v>932</v>
      </c>
      <c r="AL152" s="161">
        <v>43100</v>
      </c>
      <c r="AM152" s="159" t="s">
        <v>932</v>
      </c>
      <c r="AN152" s="159">
        <v>2016</v>
      </c>
      <c r="AO152" s="159">
        <v>2016</v>
      </c>
      <c r="AP152" s="159">
        <v>2013</v>
      </c>
      <c r="AQ152" s="159">
        <v>2014</v>
      </c>
      <c r="AR152" s="159" t="s">
        <v>932</v>
      </c>
      <c r="AS152" s="159">
        <v>2017</v>
      </c>
      <c r="AT152" s="159">
        <v>2018</v>
      </c>
      <c r="AU152" s="159">
        <v>2016</v>
      </c>
      <c r="AV152" s="159">
        <v>2015</v>
      </c>
      <c r="AW152" s="159">
        <v>2016</v>
      </c>
      <c r="AX152" s="159">
        <v>2017</v>
      </c>
      <c r="AY152" s="159">
        <v>2014</v>
      </c>
      <c r="AZ152" s="171">
        <v>2015</v>
      </c>
      <c r="BA152" s="171">
        <v>2015</v>
      </c>
      <c r="BB152" s="159">
        <v>2018</v>
      </c>
      <c r="BC152" s="159">
        <v>2017</v>
      </c>
      <c r="BD152" s="159">
        <v>2015</v>
      </c>
      <c r="BE152" s="159"/>
      <c r="BF152" s="104"/>
    </row>
    <row r="153" spans="1:58" x14ac:dyDescent="0.25">
      <c r="A153" s="128" t="str">
        <f>'Indicator Data'!A155</f>
        <v>Senegal</v>
      </c>
      <c r="B153" s="107" t="str">
        <f>'Indicator Data'!B155</f>
        <v>SEN</v>
      </c>
      <c r="C153" s="157">
        <v>2015</v>
      </c>
      <c r="D153" s="157">
        <v>2015</v>
      </c>
      <c r="E153" s="157">
        <v>2015</v>
      </c>
      <c r="F153" s="157">
        <v>2015</v>
      </c>
      <c r="G153" s="157">
        <v>2015</v>
      </c>
      <c r="H153" s="157">
        <v>2015</v>
      </c>
      <c r="I153" s="157">
        <v>2015</v>
      </c>
      <c r="J153" s="157">
        <v>2016</v>
      </c>
      <c r="K153" s="157">
        <v>2016</v>
      </c>
      <c r="L153" s="157">
        <v>2016</v>
      </c>
      <c r="M153" s="159">
        <v>2019</v>
      </c>
      <c r="N153" s="159">
        <v>2019</v>
      </c>
      <c r="O153" s="159">
        <v>2018</v>
      </c>
      <c r="P153" s="159">
        <v>2018</v>
      </c>
      <c r="Q153" s="159">
        <v>2017</v>
      </c>
      <c r="R153" s="159">
        <v>2016</v>
      </c>
      <c r="S153" s="159">
        <v>2019</v>
      </c>
      <c r="T153" s="159">
        <v>2016</v>
      </c>
      <c r="U153" s="159">
        <v>2017</v>
      </c>
      <c r="V153" s="159">
        <v>2017</v>
      </c>
      <c r="W153" s="159">
        <v>2015</v>
      </c>
      <c r="X153" s="159">
        <v>2016</v>
      </c>
      <c r="Y153" s="159">
        <v>2016</v>
      </c>
      <c r="Z153" s="159">
        <v>2017</v>
      </c>
      <c r="AA153" s="159">
        <v>2017</v>
      </c>
      <c r="AB153" s="159">
        <v>2017</v>
      </c>
      <c r="AC153" s="159">
        <v>2016</v>
      </c>
      <c r="AD153" s="159">
        <v>2015</v>
      </c>
      <c r="AE153" s="159">
        <v>2012</v>
      </c>
      <c r="AF153" s="159">
        <v>2017</v>
      </c>
      <c r="AG153" s="158">
        <v>2011</v>
      </c>
      <c r="AH153" s="159">
        <v>2016</v>
      </c>
      <c r="AI153" s="159">
        <v>2017</v>
      </c>
      <c r="AJ153" s="159">
        <v>2018</v>
      </c>
      <c r="AK153" s="161" t="s">
        <v>1067</v>
      </c>
      <c r="AL153" s="161" t="s">
        <v>1068</v>
      </c>
      <c r="AM153" s="159" t="s">
        <v>932</v>
      </c>
      <c r="AN153" s="159">
        <v>2016</v>
      </c>
      <c r="AO153" s="159">
        <v>2016</v>
      </c>
      <c r="AP153" s="159">
        <v>2014</v>
      </c>
      <c r="AQ153" s="159">
        <v>2014</v>
      </c>
      <c r="AR153" s="159">
        <v>2015</v>
      </c>
      <c r="AS153" s="159">
        <v>2017</v>
      </c>
      <c r="AT153" s="159">
        <v>2018</v>
      </c>
      <c r="AU153" s="159">
        <v>2016</v>
      </c>
      <c r="AV153" s="159">
        <v>2017</v>
      </c>
      <c r="AW153" s="159">
        <v>2016</v>
      </c>
      <c r="AX153" s="159">
        <v>2017</v>
      </c>
      <c r="AY153" s="159">
        <v>2014</v>
      </c>
      <c r="AZ153" s="171">
        <v>2015</v>
      </c>
      <c r="BA153" s="171">
        <v>2015</v>
      </c>
      <c r="BB153" s="159">
        <v>2018</v>
      </c>
      <c r="BC153" s="159">
        <v>2017</v>
      </c>
      <c r="BD153" s="159">
        <v>2015</v>
      </c>
      <c r="BE153" s="159"/>
      <c r="BF153" s="104"/>
    </row>
    <row r="154" spans="1:58" x14ac:dyDescent="0.25">
      <c r="A154" s="128" t="str">
        <f>'Indicator Data'!A156</f>
        <v>Serbia</v>
      </c>
      <c r="B154" s="107" t="str">
        <f>'Indicator Data'!B156</f>
        <v>SRB</v>
      </c>
      <c r="C154" s="157">
        <v>2015</v>
      </c>
      <c r="D154" s="157">
        <v>2015</v>
      </c>
      <c r="E154" s="157">
        <v>2015</v>
      </c>
      <c r="F154" s="157">
        <v>2015</v>
      </c>
      <c r="G154" s="157">
        <v>2015</v>
      </c>
      <c r="H154" s="157">
        <v>2015</v>
      </c>
      <c r="I154" s="157">
        <v>2015</v>
      </c>
      <c r="J154" s="157">
        <v>2016</v>
      </c>
      <c r="K154" s="157">
        <v>2016</v>
      </c>
      <c r="L154" s="157">
        <v>2016</v>
      </c>
      <c r="M154" s="159">
        <v>2019</v>
      </c>
      <c r="N154" s="159">
        <v>2019</v>
      </c>
      <c r="O154" s="159">
        <v>2018</v>
      </c>
      <c r="P154" s="159">
        <v>2018</v>
      </c>
      <c r="Q154" s="159">
        <v>2017</v>
      </c>
      <c r="R154" s="159">
        <v>2014</v>
      </c>
      <c r="S154" s="159">
        <v>2019</v>
      </c>
      <c r="T154" s="159">
        <v>2016</v>
      </c>
      <c r="U154" s="159">
        <v>2017</v>
      </c>
      <c r="V154" s="159">
        <v>2017</v>
      </c>
      <c r="W154" s="159">
        <v>2015</v>
      </c>
      <c r="X154" s="159">
        <v>2014</v>
      </c>
      <c r="Y154" s="159">
        <v>2010</v>
      </c>
      <c r="Z154" s="159">
        <v>2017</v>
      </c>
      <c r="AA154" s="159">
        <v>2017</v>
      </c>
      <c r="AB154" s="159">
        <v>2017</v>
      </c>
      <c r="AC154" s="159">
        <v>2016</v>
      </c>
      <c r="AD154" s="159">
        <v>2015</v>
      </c>
      <c r="AE154" s="159" t="s">
        <v>932</v>
      </c>
      <c r="AF154" s="159">
        <v>2017</v>
      </c>
      <c r="AG154" s="158">
        <v>2010</v>
      </c>
      <c r="AH154" s="159">
        <v>2016</v>
      </c>
      <c r="AI154" s="159">
        <v>2017</v>
      </c>
      <c r="AJ154" s="159">
        <v>2018</v>
      </c>
      <c r="AK154" s="161" t="s">
        <v>932</v>
      </c>
      <c r="AL154" s="161" t="s">
        <v>1068</v>
      </c>
      <c r="AM154" s="159" t="s">
        <v>932</v>
      </c>
      <c r="AN154" s="159">
        <v>2016</v>
      </c>
      <c r="AO154" s="159">
        <v>2016</v>
      </c>
      <c r="AP154" s="159">
        <v>2011</v>
      </c>
      <c r="AQ154" s="159">
        <v>2012</v>
      </c>
      <c r="AR154" s="159">
        <v>2015</v>
      </c>
      <c r="AS154" s="159">
        <v>2017</v>
      </c>
      <c r="AT154" s="159">
        <v>2018</v>
      </c>
      <c r="AU154" s="159">
        <v>2016</v>
      </c>
      <c r="AV154" s="159">
        <v>2016</v>
      </c>
      <c r="AW154" s="159">
        <v>2016</v>
      </c>
      <c r="AX154" s="159">
        <v>2017</v>
      </c>
      <c r="AY154" s="159">
        <v>2014</v>
      </c>
      <c r="AZ154" s="171">
        <v>2015</v>
      </c>
      <c r="BA154" s="171">
        <v>2015</v>
      </c>
      <c r="BB154" s="159">
        <v>2017</v>
      </c>
      <c r="BC154" s="159">
        <v>2017</v>
      </c>
      <c r="BD154" s="159">
        <v>2015</v>
      </c>
      <c r="BE154" s="159"/>
      <c r="BF154" s="104"/>
    </row>
    <row r="155" spans="1:58" x14ac:dyDescent="0.25">
      <c r="A155" s="128" t="str">
        <f>'Indicator Data'!A157</f>
        <v>Seychelles</v>
      </c>
      <c r="B155" s="107" t="str">
        <f>'Indicator Data'!B157</f>
        <v>SYC</v>
      </c>
      <c r="C155" s="157">
        <v>2015</v>
      </c>
      <c r="D155" s="157">
        <v>2015</v>
      </c>
      <c r="E155" s="157">
        <v>2015</v>
      </c>
      <c r="F155" s="157">
        <v>2015</v>
      </c>
      <c r="G155" s="157">
        <v>2015</v>
      </c>
      <c r="H155" s="157">
        <v>2015</v>
      </c>
      <c r="I155" s="157">
        <v>2015</v>
      </c>
      <c r="J155" s="157">
        <v>2016</v>
      </c>
      <c r="K155" s="157">
        <v>2016</v>
      </c>
      <c r="L155" s="157">
        <v>2016</v>
      </c>
      <c r="M155" s="159">
        <v>2019</v>
      </c>
      <c r="N155" s="159">
        <v>2019</v>
      </c>
      <c r="O155" s="159">
        <v>2018</v>
      </c>
      <c r="P155" s="159">
        <v>2018</v>
      </c>
      <c r="Q155" s="159">
        <v>2017</v>
      </c>
      <c r="R155" s="159" t="s">
        <v>932</v>
      </c>
      <c r="S155" s="159">
        <v>2019</v>
      </c>
      <c r="T155" s="159">
        <v>2016</v>
      </c>
      <c r="U155" s="159">
        <v>2017</v>
      </c>
      <c r="V155" s="159">
        <v>2017</v>
      </c>
      <c r="W155" s="159">
        <v>2015</v>
      </c>
      <c r="X155" s="159">
        <v>2012</v>
      </c>
      <c r="Y155" s="159">
        <v>2012</v>
      </c>
      <c r="Z155" s="159">
        <v>2017</v>
      </c>
      <c r="AA155" s="159">
        <v>2017</v>
      </c>
      <c r="AB155" s="159" t="s">
        <v>932</v>
      </c>
      <c r="AC155" s="159">
        <v>2016</v>
      </c>
      <c r="AD155" s="159" t="s">
        <v>932</v>
      </c>
      <c r="AE155" s="159" t="s">
        <v>932</v>
      </c>
      <c r="AF155" s="159" t="s">
        <v>932</v>
      </c>
      <c r="AG155" s="158">
        <v>2006</v>
      </c>
      <c r="AH155" s="159">
        <v>2016</v>
      </c>
      <c r="AI155" s="159">
        <v>2017</v>
      </c>
      <c r="AJ155" s="159">
        <v>2018</v>
      </c>
      <c r="AK155" s="161" t="s">
        <v>932</v>
      </c>
      <c r="AL155" s="161" t="s">
        <v>1068</v>
      </c>
      <c r="AM155" s="159" t="s">
        <v>932</v>
      </c>
      <c r="AN155" s="159">
        <v>2016</v>
      </c>
      <c r="AO155" s="159">
        <v>2016</v>
      </c>
      <c r="AP155" s="159">
        <v>2013</v>
      </c>
      <c r="AQ155" s="159">
        <v>2013</v>
      </c>
      <c r="AR155" s="159">
        <v>2015</v>
      </c>
      <c r="AS155" s="159">
        <v>2017</v>
      </c>
      <c r="AT155" s="159">
        <v>2018</v>
      </c>
      <c r="AU155" s="159">
        <v>2016</v>
      </c>
      <c r="AV155" s="159">
        <v>2015</v>
      </c>
      <c r="AW155" s="159">
        <v>2016</v>
      </c>
      <c r="AX155" s="159">
        <v>2017</v>
      </c>
      <c r="AY155" s="159">
        <v>2014</v>
      </c>
      <c r="AZ155" s="171">
        <v>2015</v>
      </c>
      <c r="BA155" s="171">
        <v>2015</v>
      </c>
      <c r="BB155" s="159">
        <v>2018</v>
      </c>
      <c r="BC155" s="159">
        <v>2017</v>
      </c>
      <c r="BD155" s="159">
        <v>2015</v>
      </c>
      <c r="BE155" s="159"/>
      <c r="BF155" s="104"/>
    </row>
    <row r="156" spans="1:58" x14ac:dyDescent="0.25">
      <c r="A156" s="128" t="str">
        <f>'Indicator Data'!A158</f>
        <v>Sierra Leone</v>
      </c>
      <c r="B156" s="107" t="str">
        <f>'Indicator Data'!B158</f>
        <v>SLE</v>
      </c>
      <c r="C156" s="157">
        <v>2015</v>
      </c>
      <c r="D156" s="157">
        <v>2015</v>
      </c>
      <c r="E156" s="157">
        <v>2015</v>
      </c>
      <c r="F156" s="157">
        <v>2015</v>
      </c>
      <c r="G156" s="157">
        <v>2015</v>
      </c>
      <c r="H156" s="157">
        <v>2015</v>
      </c>
      <c r="I156" s="157">
        <v>2015</v>
      </c>
      <c r="J156" s="157">
        <v>2016</v>
      </c>
      <c r="K156" s="157">
        <v>2016</v>
      </c>
      <c r="L156" s="157">
        <v>2016</v>
      </c>
      <c r="M156" s="159">
        <v>2019</v>
      </c>
      <c r="N156" s="159">
        <v>2019</v>
      </c>
      <c r="O156" s="159">
        <v>2018</v>
      </c>
      <c r="P156" s="159">
        <v>2018</v>
      </c>
      <c r="Q156" s="159">
        <v>2017</v>
      </c>
      <c r="R156" s="159">
        <v>2013</v>
      </c>
      <c r="S156" s="159">
        <v>2019</v>
      </c>
      <c r="T156" s="159">
        <v>2016</v>
      </c>
      <c r="U156" s="159">
        <v>2017</v>
      </c>
      <c r="V156" s="159">
        <v>2017</v>
      </c>
      <c r="W156" s="159">
        <v>2015</v>
      </c>
      <c r="X156" s="159">
        <v>2013</v>
      </c>
      <c r="Y156" s="159">
        <v>2010</v>
      </c>
      <c r="Z156" s="159">
        <v>2017</v>
      </c>
      <c r="AA156" s="159">
        <v>2017</v>
      </c>
      <c r="AB156" s="159">
        <v>2017</v>
      </c>
      <c r="AC156" s="159">
        <v>2016</v>
      </c>
      <c r="AD156" s="159">
        <v>2015</v>
      </c>
      <c r="AE156" s="159">
        <v>2012</v>
      </c>
      <c r="AF156" s="159">
        <v>2017</v>
      </c>
      <c r="AG156" s="158">
        <v>2011</v>
      </c>
      <c r="AH156" s="159">
        <v>2016</v>
      </c>
      <c r="AI156" s="159">
        <v>2017</v>
      </c>
      <c r="AJ156" s="159">
        <v>2018</v>
      </c>
      <c r="AK156" s="161" t="s">
        <v>932</v>
      </c>
      <c r="AL156" s="161" t="s">
        <v>1068</v>
      </c>
      <c r="AM156" s="159" t="s">
        <v>932</v>
      </c>
      <c r="AN156" s="159">
        <v>2016</v>
      </c>
      <c r="AO156" s="159">
        <v>2016</v>
      </c>
      <c r="AP156" s="159">
        <v>2014</v>
      </c>
      <c r="AQ156" s="159">
        <v>2014</v>
      </c>
      <c r="AR156" s="159">
        <v>2013</v>
      </c>
      <c r="AS156" s="159">
        <v>2017</v>
      </c>
      <c r="AT156" s="159">
        <v>2018</v>
      </c>
      <c r="AU156" s="159">
        <v>2016</v>
      </c>
      <c r="AV156" s="159">
        <v>2015</v>
      </c>
      <c r="AW156" s="159">
        <v>2016</v>
      </c>
      <c r="AX156" s="159">
        <v>2016</v>
      </c>
      <c r="AY156" s="159">
        <v>2014</v>
      </c>
      <c r="AZ156" s="171">
        <v>2015</v>
      </c>
      <c r="BA156" s="171">
        <v>2015</v>
      </c>
      <c r="BB156" s="159">
        <v>2018</v>
      </c>
      <c r="BC156" s="159">
        <v>2017</v>
      </c>
      <c r="BD156" s="159">
        <v>2015</v>
      </c>
      <c r="BE156" s="159"/>
      <c r="BF156" s="104"/>
    </row>
    <row r="157" spans="1:58" x14ac:dyDescent="0.25">
      <c r="A157" s="128" t="str">
        <f>'Indicator Data'!A159</f>
        <v>Singapore</v>
      </c>
      <c r="B157" s="107" t="str">
        <f>'Indicator Data'!B159</f>
        <v>SGP</v>
      </c>
      <c r="C157" s="157">
        <v>2015</v>
      </c>
      <c r="D157" s="157">
        <v>2015</v>
      </c>
      <c r="E157" s="157">
        <v>2015</v>
      </c>
      <c r="F157" s="157">
        <v>2015</v>
      </c>
      <c r="G157" s="157">
        <v>2015</v>
      </c>
      <c r="H157" s="157">
        <v>2015</v>
      </c>
      <c r="I157" s="157">
        <v>2015</v>
      </c>
      <c r="J157" s="157">
        <v>2016</v>
      </c>
      <c r="K157" s="157">
        <v>2016</v>
      </c>
      <c r="L157" s="157">
        <v>2016</v>
      </c>
      <c r="M157" s="159">
        <v>2019</v>
      </c>
      <c r="N157" s="159">
        <v>2019</v>
      </c>
      <c r="O157" s="159">
        <v>2018</v>
      </c>
      <c r="P157" s="159">
        <v>2018</v>
      </c>
      <c r="Q157" s="159">
        <v>2017</v>
      </c>
      <c r="R157" s="159" t="s">
        <v>932</v>
      </c>
      <c r="S157" s="159">
        <v>2019</v>
      </c>
      <c r="T157" s="159">
        <v>2016</v>
      </c>
      <c r="U157" s="159">
        <v>2017</v>
      </c>
      <c r="V157" s="159" t="s">
        <v>932</v>
      </c>
      <c r="W157" s="159">
        <v>2015</v>
      </c>
      <c r="X157" s="159" t="s">
        <v>932</v>
      </c>
      <c r="Y157" s="159">
        <v>2016</v>
      </c>
      <c r="Z157" s="159">
        <v>2017</v>
      </c>
      <c r="AA157" s="159">
        <v>2017</v>
      </c>
      <c r="AB157" s="159">
        <v>2017</v>
      </c>
      <c r="AC157" s="159">
        <v>2016</v>
      </c>
      <c r="AD157" s="159">
        <v>2015</v>
      </c>
      <c r="AE157" s="159" t="s">
        <v>932</v>
      </c>
      <c r="AF157" s="159">
        <v>2017</v>
      </c>
      <c r="AG157" s="158" t="s">
        <v>932</v>
      </c>
      <c r="AH157" s="159">
        <v>2016</v>
      </c>
      <c r="AI157" s="159">
        <v>2017</v>
      </c>
      <c r="AJ157" s="159">
        <v>2018</v>
      </c>
      <c r="AK157" s="161" t="s">
        <v>932</v>
      </c>
      <c r="AL157" s="161" t="s">
        <v>1068</v>
      </c>
      <c r="AM157" s="159" t="s">
        <v>932</v>
      </c>
      <c r="AN157" s="159">
        <v>2016</v>
      </c>
      <c r="AO157" s="159">
        <v>2016</v>
      </c>
      <c r="AP157" s="159">
        <v>2014</v>
      </c>
      <c r="AQ157" s="159">
        <v>2014</v>
      </c>
      <c r="AR157" s="159">
        <v>2013</v>
      </c>
      <c r="AS157" s="159">
        <v>2017</v>
      </c>
      <c r="AT157" s="159">
        <v>2018</v>
      </c>
      <c r="AU157" s="159">
        <v>2016</v>
      </c>
      <c r="AV157" s="159">
        <v>2016</v>
      </c>
      <c r="AW157" s="159">
        <v>2016</v>
      </c>
      <c r="AX157" s="159">
        <v>2017</v>
      </c>
      <c r="AY157" s="159">
        <v>2014</v>
      </c>
      <c r="AZ157" s="171">
        <v>2015</v>
      </c>
      <c r="BA157" s="171">
        <v>2015</v>
      </c>
      <c r="BB157" s="159">
        <v>2018</v>
      </c>
      <c r="BC157" s="159">
        <v>2017</v>
      </c>
      <c r="BD157" s="159">
        <v>2015</v>
      </c>
      <c r="BE157" s="159"/>
      <c r="BF157" s="104"/>
    </row>
    <row r="158" spans="1:58" x14ac:dyDescent="0.25">
      <c r="A158" s="128" t="str">
        <f>'Indicator Data'!A160</f>
        <v>Slovakia</v>
      </c>
      <c r="B158" s="107" t="str">
        <f>'Indicator Data'!B160</f>
        <v>SVK</v>
      </c>
      <c r="C158" s="157">
        <v>2015</v>
      </c>
      <c r="D158" s="157">
        <v>2015</v>
      </c>
      <c r="E158" s="157">
        <v>2015</v>
      </c>
      <c r="F158" s="157">
        <v>2015</v>
      </c>
      <c r="G158" s="157">
        <v>2015</v>
      </c>
      <c r="H158" s="157">
        <v>2015</v>
      </c>
      <c r="I158" s="157">
        <v>2015</v>
      </c>
      <c r="J158" s="157">
        <v>2016</v>
      </c>
      <c r="K158" s="157">
        <v>2016</v>
      </c>
      <c r="L158" s="157">
        <v>2016</v>
      </c>
      <c r="M158" s="159">
        <v>2019</v>
      </c>
      <c r="N158" s="159">
        <v>2019</v>
      </c>
      <c r="O158" s="159">
        <v>2018</v>
      </c>
      <c r="P158" s="159">
        <v>2018</v>
      </c>
      <c r="Q158" s="159">
        <v>2017</v>
      </c>
      <c r="R158" s="159" t="s">
        <v>932</v>
      </c>
      <c r="S158" s="159">
        <v>2019</v>
      </c>
      <c r="T158" s="159">
        <v>2016</v>
      </c>
      <c r="U158" s="159">
        <v>2017</v>
      </c>
      <c r="V158" s="159" t="s">
        <v>932</v>
      </c>
      <c r="W158" s="159">
        <v>2015</v>
      </c>
      <c r="X158" s="159" t="s">
        <v>932</v>
      </c>
      <c r="Y158" s="159">
        <v>2012</v>
      </c>
      <c r="Z158" s="159">
        <v>2017</v>
      </c>
      <c r="AA158" s="159">
        <v>2017</v>
      </c>
      <c r="AB158" s="159">
        <v>2017</v>
      </c>
      <c r="AC158" s="159">
        <v>2016</v>
      </c>
      <c r="AD158" s="159">
        <v>2015</v>
      </c>
      <c r="AE158" s="159" t="s">
        <v>932</v>
      </c>
      <c r="AF158" s="159">
        <v>2017</v>
      </c>
      <c r="AG158" s="158">
        <v>2012</v>
      </c>
      <c r="AH158" s="159">
        <v>2016</v>
      </c>
      <c r="AI158" s="159">
        <v>2017</v>
      </c>
      <c r="AJ158" s="159">
        <v>2018</v>
      </c>
      <c r="AK158" s="161" t="s">
        <v>932</v>
      </c>
      <c r="AL158" s="161" t="s">
        <v>1068</v>
      </c>
      <c r="AM158" s="159" t="s">
        <v>932</v>
      </c>
      <c r="AN158" s="159">
        <v>2016</v>
      </c>
      <c r="AO158" s="159">
        <v>2016</v>
      </c>
      <c r="AP158" s="159">
        <v>2014</v>
      </c>
      <c r="AQ158" s="159">
        <v>2014</v>
      </c>
      <c r="AR158" s="159">
        <v>2015</v>
      </c>
      <c r="AS158" s="159">
        <v>2017</v>
      </c>
      <c r="AT158" s="159">
        <v>2018</v>
      </c>
      <c r="AU158" s="159">
        <v>2016</v>
      </c>
      <c r="AV158" s="159" t="s">
        <v>932</v>
      </c>
      <c r="AW158" s="159">
        <v>2016</v>
      </c>
      <c r="AX158" s="159">
        <v>2017</v>
      </c>
      <c r="AY158" s="159">
        <v>2014</v>
      </c>
      <c r="AZ158" s="171">
        <v>2015</v>
      </c>
      <c r="BA158" s="171">
        <v>2015</v>
      </c>
      <c r="BB158" s="159">
        <v>2018</v>
      </c>
      <c r="BC158" s="159">
        <v>2017</v>
      </c>
      <c r="BD158" s="159">
        <v>2015</v>
      </c>
      <c r="BE158" s="159"/>
      <c r="BF158" s="104"/>
    </row>
    <row r="159" spans="1:58" x14ac:dyDescent="0.25">
      <c r="A159" s="128" t="str">
        <f>'Indicator Data'!A161</f>
        <v>Slovenia</v>
      </c>
      <c r="B159" s="107" t="str">
        <f>'Indicator Data'!B161</f>
        <v>SVN</v>
      </c>
      <c r="C159" s="157">
        <v>2015</v>
      </c>
      <c r="D159" s="157">
        <v>2015</v>
      </c>
      <c r="E159" s="157">
        <v>2015</v>
      </c>
      <c r="F159" s="157">
        <v>2015</v>
      </c>
      <c r="G159" s="157">
        <v>2015</v>
      </c>
      <c r="H159" s="157">
        <v>2015</v>
      </c>
      <c r="I159" s="157">
        <v>2015</v>
      </c>
      <c r="J159" s="157">
        <v>2016</v>
      </c>
      <c r="K159" s="157">
        <v>2016</v>
      </c>
      <c r="L159" s="157">
        <v>2016</v>
      </c>
      <c r="M159" s="159">
        <v>2019</v>
      </c>
      <c r="N159" s="159">
        <v>2019</v>
      </c>
      <c r="O159" s="159">
        <v>2018</v>
      </c>
      <c r="P159" s="159">
        <v>2018</v>
      </c>
      <c r="Q159" s="159" t="s">
        <v>932</v>
      </c>
      <c r="R159" s="159" t="s">
        <v>932</v>
      </c>
      <c r="S159" s="159">
        <v>2019</v>
      </c>
      <c r="T159" s="159">
        <v>2016</v>
      </c>
      <c r="U159" s="159">
        <v>2017</v>
      </c>
      <c r="V159" s="159" t="s">
        <v>932</v>
      </c>
      <c r="W159" s="159">
        <v>2015</v>
      </c>
      <c r="X159" s="159" t="s">
        <v>932</v>
      </c>
      <c r="Y159" s="159">
        <v>2011</v>
      </c>
      <c r="Z159" s="159">
        <v>2017</v>
      </c>
      <c r="AA159" s="159">
        <v>2017</v>
      </c>
      <c r="AB159" s="159">
        <v>2017</v>
      </c>
      <c r="AC159" s="159">
        <v>2016</v>
      </c>
      <c r="AD159" s="159">
        <v>2015</v>
      </c>
      <c r="AE159" s="159" t="s">
        <v>932</v>
      </c>
      <c r="AF159" s="159">
        <v>2017</v>
      </c>
      <c r="AG159" s="158">
        <v>2012</v>
      </c>
      <c r="AH159" s="159">
        <v>2016</v>
      </c>
      <c r="AI159" s="159">
        <v>2017</v>
      </c>
      <c r="AJ159" s="159">
        <v>2018</v>
      </c>
      <c r="AK159" s="161" t="s">
        <v>932</v>
      </c>
      <c r="AL159" s="161" t="s">
        <v>1068</v>
      </c>
      <c r="AM159" s="159" t="s">
        <v>932</v>
      </c>
      <c r="AN159" s="159">
        <v>2016</v>
      </c>
      <c r="AO159" s="159">
        <v>2016</v>
      </c>
      <c r="AP159" s="159">
        <v>2014</v>
      </c>
      <c r="AQ159" s="159">
        <v>2014</v>
      </c>
      <c r="AR159" s="159">
        <v>2015</v>
      </c>
      <c r="AS159" s="159">
        <v>2017</v>
      </c>
      <c r="AT159" s="159">
        <v>2018</v>
      </c>
      <c r="AU159" s="159">
        <v>2016</v>
      </c>
      <c r="AV159" s="159">
        <v>2015</v>
      </c>
      <c r="AW159" s="159">
        <v>2016</v>
      </c>
      <c r="AX159" s="159">
        <v>2017</v>
      </c>
      <c r="AY159" s="159">
        <v>2014</v>
      </c>
      <c r="AZ159" s="171">
        <v>2015</v>
      </c>
      <c r="BA159" s="171">
        <v>2015</v>
      </c>
      <c r="BB159" s="159">
        <v>2018</v>
      </c>
      <c r="BC159" s="159">
        <v>2017</v>
      </c>
      <c r="BD159" s="159">
        <v>2015</v>
      </c>
      <c r="BE159" s="159"/>
      <c r="BF159" s="104"/>
    </row>
    <row r="160" spans="1:58" x14ac:dyDescent="0.25">
      <c r="A160" s="128" t="str">
        <f>'Indicator Data'!A162</f>
        <v>Solomon Islands</v>
      </c>
      <c r="B160" s="107" t="str">
        <f>'Indicator Data'!B162</f>
        <v>SLB</v>
      </c>
      <c r="C160" s="157">
        <v>2015</v>
      </c>
      <c r="D160" s="157">
        <v>2015</v>
      </c>
      <c r="E160" s="157">
        <v>2015</v>
      </c>
      <c r="F160" s="157">
        <v>2015</v>
      </c>
      <c r="G160" s="157">
        <v>2015</v>
      </c>
      <c r="H160" s="157">
        <v>2015</v>
      </c>
      <c r="I160" s="157">
        <v>2015</v>
      </c>
      <c r="J160" s="157">
        <v>2016</v>
      </c>
      <c r="K160" s="157">
        <v>2016</v>
      </c>
      <c r="L160" s="157">
        <v>2016</v>
      </c>
      <c r="M160" s="159">
        <v>2019</v>
      </c>
      <c r="N160" s="159">
        <v>2019</v>
      </c>
      <c r="O160" s="159">
        <v>2018</v>
      </c>
      <c r="P160" s="159">
        <v>2018</v>
      </c>
      <c r="Q160" s="159">
        <v>2017</v>
      </c>
      <c r="R160" s="159" t="s">
        <v>932</v>
      </c>
      <c r="S160" s="159">
        <v>2019</v>
      </c>
      <c r="T160" s="159">
        <v>2016</v>
      </c>
      <c r="U160" s="159">
        <v>2017</v>
      </c>
      <c r="V160" s="159">
        <v>2017</v>
      </c>
      <c r="W160" s="159">
        <v>2015</v>
      </c>
      <c r="X160" s="159">
        <v>2007</v>
      </c>
      <c r="Y160" s="159">
        <v>2010</v>
      </c>
      <c r="Z160" s="159">
        <v>2017</v>
      </c>
      <c r="AA160" s="159">
        <v>2017</v>
      </c>
      <c r="AB160" s="159" t="s">
        <v>932</v>
      </c>
      <c r="AC160" s="159">
        <v>2016</v>
      </c>
      <c r="AD160" s="159">
        <v>2015</v>
      </c>
      <c r="AE160" s="159">
        <v>2012</v>
      </c>
      <c r="AF160" s="159" t="s">
        <v>932</v>
      </c>
      <c r="AG160" s="158">
        <v>2005</v>
      </c>
      <c r="AH160" s="159">
        <v>2016</v>
      </c>
      <c r="AI160" s="159">
        <v>2017</v>
      </c>
      <c r="AJ160" s="159">
        <v>2018</v>
      </c>
      <c r="AK160" s="161" t="s">
        <v>932</v>
      </c>
      <c r="AL160" s="161" t="s">
        <v>1068</v>
      </c>
      <c r="AM160" s="159" t="s">
        <v>932</v>
      </c>
      <c r="AN160" s="159">
        <v>2016</v>
      </c>
      <c r="AO160" s="159">
        <v>2016</v>
      </c>
      <c r="AP160" s="159" t="s">
        <v>932</v>
      </c>
      <c r="AQ160" s="159" t="s">
        <v>932</v>
      </c>
      <c r="AR160" s="159">
        <v>2013</v>
      </c>
      <c r="AS160" s="159">
        <v>2017</v>
      </c>
      <c r="AT160" s="159">
        <v>2018</v>
      </c>
      <c r="AU160" s="159">
        <v>2016</v>
      </c>
      <c r="AV160" s="159" t="s">
        <v>932</v>
      </c>
      <c r="AW160" s="159">
        <v>2016</v>
      </c>
      <c r="AX160" s="159">
        <v>2017</v>
      </c>
      <c r="AY160" s="159">
        <v>2014</v>
      </c>
      <c r="AZ160" s="171">
        <v>2015</v>
      </c>
      <c r="BA160" s="171">
        <v>2015</v>
      </c>
      <c r="BB160" s="159">
        <v>2018</v>
      </c>
      <c r="BC160" s="159">
        <v>2017</v>
      </c>
      <c r="BD160" s="159">
        <v>2015</v>
      </c>
      <c r="BE160" s="159"/>
      <c r="BF160" s="104"/>
    </row>
    <row r="161" spans="1:58" x14ac:dyDescent="0.25">
      <c r="A161" s="128" t="str">
        <f>'Indicator Data'!A163</f>
        <v>Somalia</v>
      </c>
      <c r="B161" s="107" t="str">
        <f>'Indicator Data'!B163</f>
        <v>SOM</v>
      </c>
      <c r="C161" s="157">
        <v>2015</v>
      </c>
      <c r="D161" s="157">
        <v>2015</v>
      </c>
      <c r="E161" s="157">
        <v>2015</v>
      </c>
      <c r="F161" s="157">
        <v>2015</v>
      </c>
      <c r="G161" s="157">
        <v>2015</v>
      </c>
      <c r="H161" s="157">
        <v>2015</v>
      </c>
      <c r="I161" s="157">
        <v>2015</v>
      </c>
      <c r="J161" s="157">
        <v>2016</v>
      </c>
      <c r="K161" s="157">
        <v>2016</v>
      </c>
      <c r="L161" s="157">
        <v>2016</v>
      </c>
      <c r="M161" s="159">
        <v>2019</v>
      </c>
      <c r="N161" s="159">
        <v>2019</v>
      </c>
      <c r="O161" s="159">
        <v>2018</v>
      </c>
      <c r="P161" s="159">
        <v>2018</v>
      </c>
      <c r="Q161" s="159">
        <v>2017</v>
      </c>
      <c r="R161" s="159" t="s">
        <v>932</v>
      </c>
      <c r="S161" s="159">
        <v>2019</v>
      </c>
      <c r="T161" s="159">
        <v>2016</v>
      </c>
      <c r="U161" s="159">
        <v>2017</v>
      </c>
      <c r="V161" s="159">
        <v>2017</v>
      </c>
      <c r="W161" s="159">
        <v>2015</v>
      </c>
      <c r="X161" s="159">
        <v>2009</v>
      </c>
      <c r="Y161" s="159">
        <v>2010</v>
      </c>
      <c r="Z161" s="159">
        <v>2017</v>
      </c>
      <c r="AA161" s="159">
        <v>2017</v>
      </c>
      <c r="AB161" s="159">
        <v>2017</v>
      </c>
      <c r="AC161" s="159" t="s">
        <v>932</v>
      </c>
      <c r="AD161" s="159">
        <v>2015</v>
      </c>
      <c r="AE161" s="159">
        <v>2012</v>
      </c>
      <c r="AF161" s="159">
        <v>2012</v>
      </c>
      <c r="AG161" s="158" t="s">
        <v>932</v>
      </c>
      <c r="AH161" s="159">
        <v>2016</v>
      </c>
      <c r="AI161" s="159">
        <v>2017</v>
      </c>
      <c r="AJ161" s="159">
        <v>2018</v>
      </c>
      <c r="AK161" s="161" t="s">
        <v>1067</v>
      </c>
      <c r="AL161" s="161">
        <v>43100</v>
      </c>
      <c r="AM161" s="188">
        <v>43281</v>
      </c>
      <c r="AN161" s="159">
        <v>2016</v>
      </c>
      <c r="AO161" s="159">
        <v>2016</v>
      </c>
      <c r="AP161" s="159" t="s">
        <v>932</v>
      </c>
      <c r="AQ161" s="159" t="s">
        <v>932</v>
      </c>
      <c r="AR161" s="159" t="s">
        <v>932</v>
      </c>
      <c r="AS161" s="159">
        <v>2017</v>
      </c>
      <c r="AT161" s="159">
        <v>2018</v>
      </c>
      <c r="AU161" s="159">
        <v>2016</v>
      </c>
      <c r="AV161" s="159" t="s">
        <v>932</v>
      </c>
      <c r="AW161" s="159">
        <v>2016</v>
      </c>
      <c r="AX161" s="159">
        <v>2016</v>
      </c>
      <c r="AY161" s="159">
        <v>2014</v>
      </c>
      <c r="AZ161" s="171">
        <v>2011</v>
      </c>
      <c r="BA161" s="171">
        <v>2011</v>
      </c>
      <c r="BB161" s="159">
        <v>2016</v>
      </c>
      <c r="BC161" s="159">
        <v>2017</v>
      </c>
      <c r="BD161" s="159">
        <v>2015</v>
      </c>
      <c r="BE161" s="159"/>
      <c r="BF161" s="104"/>
    </row>
    <row r="162" spans="1:58" x14ac:dyDescent="0.25">
      <c r="A162" s="128" t="str">
        <f>'Indicator Data'!A164</f>
        <v>South Africa</v>
      </c>
      <c r="B162" s="107" t="str">
        <f>'Indicator Data'!B164</f>
        <v>ZAF</v>
      </c>
      <c r="C162" s="157">
        <v>2015</v>
      </c>
      <c r="D162" s="157">
        <v>2015</v>
      </c>
      <c r="E162" s="157">
        <v>2015</v>
      </c>
      <c r="F162" s="157">
        <v>2015</v>
      </c>
      <c r="G162" s="157">
        <v>2015</v>
      </c>
      <c r="H162" s="157">
        <v>2015</v>
      </c>
      <c r="I162" s="157">
        <v>2015</v>
      </c>
      <c r="J162" s="157">
        <v>2016</v>
      </c>
      <c r="K162" s="157">
        <v>2016</v>
      </c>
      <c r="L162" s="157">
        <v>2016</v>
      </c>
      <c r="M162" s="159">
        <v>2019</v>
      </c>
      <c r="N162" s="159">
        <v>2019</v>
      </c>
      <c r="O162" s="159">
        <v>2018</v>
      </c>
      <c r="P162" s="159">
        <v>2018</v>
      </c>
      <c r="Q162" s="159">
        <v>2017</v>
      </c>
      <c r="R162" s="159">
        <v>2015</v>
      </c>
      <c r="S162" s="159">
        <v>2019</v>
      </c>
      <c r="T162" s="159">
        <v>2016</v>
      </c>
      <c r="U162" s="159">
        <v>2017</v>
      </c>
      <c r="V162" s="159">
        <v>2017</v>
      </c>
      <c r="W162" s="159">
        <v>2015</v>
      </c>
      <c r="X162" s="159">
        <v>2016</v>
      </c>
      <c r="Y162" s="159">
        <v>2016</v>
      </c>
      <c r="Z162" s="159">
        <v>2017</v>
      </c>
      <c r="AA162" s="159">
        <v>2017</v>
      </c>
      <c r="AB162" s="159">
        <v>2017</v>
      </c>
      <c r="AC162" s="159">
        <v>2016</v>
      </c>
      <c r="AD162" s="159">
        <v>2015</v>
      </c>
      <c r="AE162" s="159">
        <v>2012</v>
      </c>
      <c r="AF162" s="159">
        <v>2017</v>
      </c>
      <c r="AG162" s="158">
        <v>2011</v>
      </c>
      <c r="AH162" s="159">
        <v>2016</v>
      </c>
      <c r="AI162" s="159">
        <v>2017</v>
      </c>
      <c r="AJ162" s="159">
        <v>2018</v>
      </c>
      <c r="AK162" s="161" t="s">
        <v>932</v>
      </c>
      <c r="AL162" s="161">
        <v>43465</v>
      </c>
      <c r="AM162" s="159" t="s">
        <v>932</v>
      </c>
      <c r="AN162" s="159">
        <v>2016</v>
      </c>
      <c r="AO162" s="159">
        <v>2016</v>
      </c>
      <c r="AP162" s="159">
        <v>2014</v>
      </c>
      <c r="AQ162" s="159">
        <v>2014</v>
      </c>
      <c r="AR162" s="159">
        <v>2015</v>
      </c>
      <c r="AS162" s="159">
        <v>2017</v>
      </c>
      <c r="AT162" s="159">
        <v>2018</v>
      </c>
      <c r="AU162" s="159">
        <v>2016</v>
      </c>
      <c r="AV162" s="159">
        <v>2015</v>
      </c>
      <c r="AW162" s="159">
        <v>2016</v>
      </c>
      <c r="AX162" s="159">
        <v>2017</v>
      </c>
      <c r="AY162" s="159">
        <v>2014</v>
      </c>
      <c r="AZ162" s="171">
        <v>2015</v>
      </c>
      <c r="BA162" s="171">
        <v>2015</v>
      </c>
      <c r="BB162" s="159">
        <v>2018</v>
      </c>
      <c r="BC162" s="159">
        <v>2017</v>
      </c>
      <c r="BD162" s="159">
        <v>2015</v>
      </c>
      <c r="BE162" s="159"/>
      <c r="BF162" s="104"/>
    </row>
    <row r="163" spans="1:58" x14ac:dyDescent="0.25">
      <c r="A163" s="128" t="str">
        <f>'Indicator Data'!A165</f>
        <v>South Sudan</v>
      </c>
      <c r="B163" s="107" t="str">
        <f>'Indicator Data'!B165</f>
        <v>SSD</v>
      </c>
      <c r="C163" s="157">
        <v>2015</v>
      </c>
      <c r="D163" s="157">
        <v>2015</v>
      </c>
      <c r="E163" s="157">
        <v>2015</v>
      </c>
      <c r="F163" s="157">
        <v>2015</v>
      </c>
      <c r="G163" s="157">
        <v>2015</v>
      </c>
      <c r="H163" s="157">
        <v>2015</v>
      </c>
      <c r="I163" s="157">
        <v>2015</v>
      </c>
      <c r="J163" s="157">
        <v>2016</v>
      </c>
      <c r="K163" s="157">
        <v>2016</v>
      </c>
      <c r="L163" s="157">
        <v>2016</v>
      </c>
      <c r="M163" s="159">
        <v>2019</v>
      </c>
      <c r="N163" s="159">
        <v>2019</v>
      </c>
      <c r="O163" s="159">
        <v>2018</v>
      </c>
      <c r="P163" s="159">
        <v>2018</v>
      </c>
      <c r="Q163" s="159">
        <v>2017</v>
      </c>
      <c r="R163" s="159">
        <v>2010</v>
      </c>
      <c r="S163" s="159">
        <v>2019</v>
      </c>
      <c r="T163" s="159">
        <v>2016</v>
      </c>
      <c r="U163" s="159">
        <v>2017</v>
      </c>
      <c r="V163" s="159" t="s">
        <v>932</v>
      </c>
      <c r="W163" s="159">
        <v>2015</v>
      </c>
      <c r="X163" s="159">
        <v>2010</v>
      </c>
      <c r="Y163" s="159" t="s">
        <v>932</v>
      </c>
      <c r="Z163" s="159">
        <v>2017</v>
      </c>
      <c r="AA163" s="159">
        <v>2017</v>
      </c>
      <c r="AB163" s="159">
        <v>2017</v>
      </c>
      <c r="AC163" s="159">
        <v>2015</v>
      </c>
      <c r="AD163" s="159">
        <v>2015</v>
      </c>
      <c r="AE163" s="159">
        <v>2012</v>
      </c>
      <c r="AF163" s="159" t="s">
        <v>932</v>
      </c>
      <c r="AG163" s="158" t="s">
        <v>932</v>
      </c>
      <c r="AH163" s="159">
        <v>2016</v>
      </c>
      <c r="AI163" s="159">
        <v>2017</v>
      </c>
      <c r="AJ163" s="159">
        <v>2018</v>
      </c>
      <c r="AK163" s="161" t="s">
        <v>1068</v>
      </c>
      <c r="AL163" s="161">
        <v>43524</v>
      </c>
      <c r="AM163" s="159" t="s">
        <v>932</v>
      </c>
      <c r="AN163" s="159">
        <v>2016</v>
      </c>
      <c r="AO163" s="159">
        <v>2016</v>
      </c>
      <c r="AP163" s="159" t="s">
        <v>932</v>
      </c>
      <c r="AQ163" s="159" t="s">
        <v>932</v>
      </c>
      <c r="AR163" s="159" t="s">
        <v>932</v>
      </c>
      <c r="AS163" s="159">
        <v>2017</v>
      </c>
      <c r="AT163" s="159">
        <v>2018</v>
      </c>
      <c r="AU163" s="159">
        <v>2016</v>
      </c>
      <c r="AV163" s="159">
        <v>2015</v>
      </c>
      <c r="AW163" s="159">
        <v>2016</v>
      </c>
      <c r="AX163" s="159">
        <v>2017</v>
      </c>
      <c r="AY163" s="159">
        <v>2014</v>
      </c>
      <c r="AZ163" s="171">
        <v>2015</v>
      </c>
      <c r="BA163" s="171">
        <v>2015</v>
      </c>
      <c r="BB163" s="159">
        <v>2015</v>
      </c>
      <c r="BC163" s="159">
        <v>2017</v>
      </c>
      <c r="BD163" s="159">
        <v>2015</v>
      </c>
      <c r="BE163" s="159"/>
      <c r="BF163" s="104"/>
    </row>
    <row r="164" spans="1:58" x14ac:dyDescent="0.25">
      <c r="A164" s="128" t="str">
        <f>'Indicator Data'!A166</f>
        <v>Spain</v>
      </c>
      <c r="B164" s="107" t="str">
        <f>'Indicator Data'!B166</f>
        <v>ESP</v>
      </c>
      <c r="C164" s="157">
        <v>2015</v>
      </c>
      <c r="D164" s="157">
        <v>2015</v>
      </c>
      <c r="E164" s="157">
        <v>2015</v>
      </c>
      <c r="F164" s="157">
        <v>2015</v>
      </c>
      <c r="G164" s="157">
        <v>2015</v>
      </c>
      <c r="H164" s="157">
        <v>2015</v>
      </c>
      <c r="I164" s="157">
        <v>2015</v>
      </c>
      <c r="J164" s="157">
        <v>2016</v>
      </c>
      <c r="K164" s="157">
        <v>2016</v>
      </c>
      <c r="L164" s="157">
        <v>2016</v>
      </c>
      <c r="M164" s="159">
        <v>2019</v>
      </c>
      <c r="N164" s="159">
        <v>2019</v>
      </c>
      <c r="O164" s="159">
        <v>2018</v>
      </c>
      <c r="P164" s="159">
        <v>2018</v>
      </c>
      <c r="Q164" s="159">
        <v>2017</v>
      </c>
      <c r="R164" s="159" t="s">
        <v>932</v>
      </c>
      <c r="S164" s="159">
        <v>2019</v>
      </c>
      <c r="T164" s="159">
        <v>2016</v>
      </c>
      <c r="U164" s="159">
        <v>2017</v>
      </c>
      <c r="V164" s="159" t="s">
        <v>932</v>
      </c>
      <c r="W164" s="159">
        <v>2015</v>
      </c>
      <c r="X164" s="159" t="s">
        <v>932</v>
      </c>
      <c r="Y164" s="159">
        <v>2013</v>
      </c>
      <c r="Z164" s="159">
        <v>2017</v>
      </c>
      <c r="AA164" s="159">
        <v>2017</v>
      </c>
      <c r="AB164" s="159">
        <v>2017</v>
      </c>
      <c r="AC164" s="159">
        <v>2016</v>
      </c>
      <c r="AD164" s="159">
        <v>2015</v>
      </c>
      <c r="AE164" s="159" t="s">
        <v>932</v>
      </c>
      <c r="AF164" s="159">
        <v>2017</v>
      </c>
      <c r="AG164" s="158">
        <v>2012</v>
      </c>
      <c r="AH164" s="159">
        <v>2016</v>
      </c>
      <c r="AI164" s="159">
        <v>2017</v>
      </c>
      <c r="AJ164" s="159">
        <v>2018</v>
      </c>
      <c r="AK164" s="161" t="s">
        <v>932</v>
      </c>
      <c r="AL164" s="161" t="s">
        <v>1068</v>
      </c>
      <c r="AM164" s="159" t="s">
        <v>932</v>
      </c>
      <c r="AN164" s="159">
        <v>2016</v>
      </c>
      <c r="AO164" s="159">
        <v>2016</v>
      </c>
      <c r="AP164" s="159">
        <v>2014</v>
      </c>
      <c r="AQ164" s="159">
        <v>2014</v>
      </c>
      <c r="AR164" s="159">
        <v>2015</v>
      </c>
      <c r="AS164" s="159">
        <v>2017</v>
      </c>
      <c r="AT164" s="159">
        <v>2018</v>
      </c>
      <c r="AU164" s="159">
        <v>2016</v>
      </c>
      <c r="AV164" s="159">
        <v>2016</v>
      </c>
      <c r="AW164" s="159">
        <v>2016</v>
      </c>
      <c r="AX164" s="159">
        <v>2017</v>
      </c>
      <c r="AY164" s="159">
        <v>2014</v>
      </c>
      <c r="AZ164" s="171">
        <v>2015</v>
      </c>
      <c r="BA164" s="171">
        <v>2015</v>
      </c>
      <c r="BB164" s="159">
        <v>2018</v>
      </c>
      <c r="BC164" s="159">
        <v>2017</v>
      </c>
      <c r="BD164" s="159">
        <v>2015</v>
      </c>
      <c r="BE164" s="159"/>
      <c r="BF164" s="104"/>
    </row>
    <row r="165" spans="1:58" x14ac:dyDescent="0.25">
      <c r="A165" s="128" t="str">
        <f>'Indicator Data'!A167</f>
        <v>Sri Lanka</v>
      </c>
      <c r="B165" s="107" t="str">
        <f>'Indicator Data'!B167</f>
        <v>LKA</v>
      </c>
      <c r="C165" s="157">
        <v>2015</v>
      </c>
      <c r="D165" s="157">
        <v>2015</v>
      </c>
      <c r="E165" s="157">
        <v>2015</v>
      </c>
      <c r="F165" s="157">
        <v>2015</v>
      </c>
      <c r="G165" s="157">
        <v>2015</v>
      </c>
      <c r="H165" s="157">
        <v>2015</v>
      </c>
      <c r="I165" s="157">
        <v>2015</v>
      </c>
      <c r="J165" s="157">
        <v>2016</v>
      </c>
      <c r="K165" s="157">
        <v>2016</v>
      </c>
      <c r="L165" s="157">
        <v>2016</v>
      </c>
      <c r="M165" s="159">
        <v>2019</v>
      </c>
      <c r="N165" s="159">
        <v>2019</v>
      </c>
      <c r="O165" s="159">
        <v>2018</v>
      </c>
      <c r="P165" s="159">
        <v>2018</v>
      </c>
      <c r="Q165" s="159">
        <v>2017</v>
      </c>
      <c r="R165" s="159" t="s">
        <v>932</v>
      </c>
      <c r="S165" s="159">
        <v>2019</v>
      </c>
      <c r="T165" s="159">
        <v>2016</v>
      </c>
      <c r="U165" s="159">
        <v>2017</v>
      </c>
      <c r="V165" s="159">
        <v>2017</v>
      </c>
      <c r="W165" s="159">
        <v>2015</v>
      </c>
      <c r="X165" s="159">
        <v>2016</v>
      </c>
      <c r="Y165" s="159">
        <v>2010</v>
      </c>
      <c r="Z165" s="159">
        <v>2017</v>
      </c>
      <c r="AA165" s="159">
        <v>2017</v>
      </c>
      <c r="AB165" s="159">
        <v>2017</v>
      </c>
      <c r="AC165" s="159">
        <v>2016</v>
      </c>
      <c r="AD165" s="159">
        <v>2015</v>
      </c>
      <c r="AE165" s="159">
        <v>2012</v>
      </c>
      <c r="AF165" s="159">
        <v>2017</v>
      </c>
      <c r="AG165" s="158">
        <v>2016</v>
      </c>
      <c r="AH165" s="159">
        <v>2016</v>
      </c>
      <c r="AI165" s="159">
        <v>2017</v>
      </c>
      <c r="AJ165" s="159">
        <v>2018</v>
      </c>
      <c r="AK165" s="161" t="s">
        <v>1067</v>
      </c>
      <c r="AL165" s="161" t="s">
        <v>1068</v>
      </c>
      <c r="AM165" s="188">
        <v>43281</v>
      </c>
      <c r="AN165" s="159">
        <v>2016</v>
      </c>
      <c r="AO165" s="159">
        <v>2016</v>
      </c>
      <c r="AP165" s="159">
        <v>2014</v>
      </c>
      <c r="AQ165" s="159">
        <v>2014</v>
      </c>
      <c r="AR165" s="159">
        <v>2015</v>
      </c>
      <c r="AS165" s="159">
        <v>2017</v>
      </c>
      <c r="AT165" s="159">
        <v>2018</v>
      </c>
      <c r="AU165" s="159">
        <v>2016</v>
      </c>
      <c r="AV165" s="159">
        <v>2017</v>
      </c>
      <c r="AW165" s="159">
        <v>2016</v>
      </c>
      <c r="AX165" s="159">
        <v>2017</v>
      </c>
      <c r="AY165" s="159">
        <v>2014</v>
      </c>
      <c r="AZ165" s="171">
        <v>2015</v>
      </c>
      <c r="BA165" s="171">
        <v>2015</v>
      </c>
      <c r="BB165" s="159">
        <v>2018</v>
      </c>
      <c r="BC165" s="159">
        <v>2017</v>
      </c>
      <c r="BD165" s="159">
        <v>2015</v>
      </c>
      <c r="BE165" s="159"/>
      <c r="BF165" s="104"/>
    </row>
    <row r="166" spans="1:58" x14ac:dyDescent="0.25">
      <c r="A166" s="128" t="str">
        <f>'Indicator Data'!A168</f>
        <v>Sudan</v>
      </c>
      <c r="B166" s="107" t="str">
        <f>'Indicator Data'!B168</f>
        <v>SDN</v>
      </c>
      <c r="C166" s="157">
        <v>2015</v>
      </c>
      <c r="D166" s="157">
        <v>2015</v>
      </c>
      <c r="E166" s="157">
        <v>2015</v>
      </c>
      <c r="F166" s="157">
        <v>2015</v>
      </c>
      <c r="G166" s="157">
        <v>2015</v>
      </c>
      <c r="H166" s="157">
        <v>2015</v>
      </c>
      <c r="I166" s="157">
        <v>2015</v>
      </c>
      <c r="J166" s="157">
        <v>2016</v>
      </c>
      <c r="K166" s="157">
        <v>2016</v>
      </c>
      <c r="L166" s="157">
        <v>2016</v>
      </c>
      <c r="M166" s="159">
        <v>2019</v>
      </c>
      <c r="N166" s="159">
        <v>2019</v>
      </c>
      <c r="O166" s="159">
        <v>2018</v>
      </c>
      <c r="P166" s="159">
        <v>2018</v>
      </c>
      <c r="Q166" s="159">
        <v>2017</v>
      </c>
      <c r="R166" s="159">
        <v>2010</v>
      </c>
      <c r="S166" s="159">
        <v>2019</v>
      </c>
      <c r="T166" s="159">
        <v>2016</v>
      </c>
      <c r="U166" s="159">
        <v>2017</v>
      </c>
      <c r="V166" s="159">
        <v>2017</v>
      </c>
      <c r="W166" s="159">
        <v>2015</v>
      </c>
      <c r="X166" s="159">
        <v>2014</v>
      </c>
      <c r="Y166" s="159">
        <v>2010</v>
      </c>
      <c r="Z166" s="159">
        <v>2017</v>
      </c>
      <c r="AA166" s="159">
        <v>2017</v>
      </c>
      <c r="AB166" s="159">
        <v>2017</v>
      </c>
      <c r="AC166" s="159">
        <v>2016</v>
      </c>
      <c r="AD166" s="159">
        <v>2015</v>
      </c>
      <c r="AE166" s="159">
        <v>2012</v>
      </c>
      <c r="AF166" s="159">
        <v>2017</v>
      </c>
      <c r="AG166" s="158">
        <v>2009</v>
      </c>
      <c r="AH166" s="159">
        <v>2016</v>
      </c>
      <c r="AI166" s="159">
        <v>2017</v>
      </c>
      <c r="AJ166" s="159">
        <v>2018</v>
      </c>
      <c r="AK166" s="161" t="s">
        <v>1067</v>
      </c>
      <c r="AL166" s="161">
        <v>43524</v>
      </c>
      <c r="AM166" s="188">
        <v>43281</v>
      </c>
      <c r="AN166" s="159">
        <v>2016</v>
      </c>
      <c r="AO166" s="159">
        <v>2016</v>
      </c>
      <c r="AP166" s="159" t="s">
        <v>932</v>
      </c>
      <c r="AQ166" s="159" t="s">
        <v>932</v>
      </c>
      <c r="AR166" s="159">
        <v>2013</v>
      </c>
      <c r="AS166" s="159">
        <v>2017</v>
      </c>
      <c r="AT166" s="159">
        <v>2018</v>
      </c>
      <c r="AU166" s="159">
        <v>2016</v>
      </c>
      <c r="AV166" s="159">
        <v>2015</v>
      </c>
      <c r="AW166" s="159">
        <v>2016</v>
      </c>
      <c r="AX166" s="159">
        <v>2017</v>
      </c>
      <c r="AY166" s="159">
        <v>2014</v>
      </c>
      <c r="AZ166" s="171">
        <v>2014</v>
      </c>
      <c r="BA166" s="171">
        <v>2014</v>
      </c>
      <c r="BB166" s="159">
        <v>2018</v>
      </c>
      <c r="BC166" s="159">
        <v>2017</v>
      </c>
      <c r="BD166" s="159">
        <v>2015</v>
      </c>
      <c r="BE166" s="159"/>
      <c r="BF166" s="104"/>
    </row>
    <row r="167" spans="1:58" x14ac:dyDescent="0.25">
      <c r="A167" s="128" t="str">
        <f>'Indicator Data'!A169</f>
        <v>Suriname</v>
      </c>
      <c r="B167" s="107" t="str">
        <f>'Indicator Data'!B169</f>
        <v>SUR</v>
      </c>
      <c r="C167" s="157">
        <v>2015</v>
      </c>
      <c r="D167" s="157">
        <v>2015</v>
      </c>
      <c r="E167" s="157">
        <v>2015</v>
      </c>
      <c r="F167" s="157">
        <v>2015</v>
      </c>
      <c r="G167" s="157">
        <v>2015</v>
      </c>
      <c r="H167" s="157">
        <v>2015</v>
      </c>
      <c r="I167" s="157">
        <v>2015</v>
      </c>
      <c r="J167" s="157">
        <v>2016</v>
      </c>
      <c r="K167" s="157">
        <v>2016</v>
      </c>
      <c r="L167" s="157">
        <v>2016</v>
      </c>
      <c r="M167" s="159">
        <v>2019</v>
      </c>
      <c r="N167" s="159">
        <v>2019</v>
      </c>
      <c r="O167" s="159">
        <v>2018</v>
      </c>
      <c r="P167" s="159">
        <v>2018</v>
      </c>
      <c r="Q167" s="159">
        <v>2017</v>
      </c>
      <c r="R167" s="159">
        <v>2010</v>
      </c>
      <c r="S167" s="159">
        <v>2019</v>
      </c>
      <c r="T167" s="159">
        <v>2016</v>
      </c>
      <c r="U167" s="159">
        <v>2017</v>
      </c>
      <c r="V167" s="159">
        <v>2017</v>
      </c>
      <c r="W167" s="159">
        <v>2015</v>
      </c>
      <c r="X167" s="159">
        <v>2010</v>
      </c>
      <c r="Y167" s="159">
        <v>2012</v>
      </c>
      <c r="Z167" s="159">
        <v>2017</v>
      </c>
      <c r="AA167" s="159">
        <v>2017</v>
      </c>
      <c r="AB167" s="159">
        <v>2017</v>
      </c>
      <c r="AC167" s="159">
        <v>2016</v>
      </c>
      <c r="AD167" s="159">
        <v>2015</v>
      </c>
      <c r="AE167" s="159">
        <v>2012</v>
      </c>
      <c r="AF167" s="159">
        <v>2017</v>
      </c>
      <c r="AG167" s="158" t="s">
        <v>932</v>
      </c>
      <c r="AH167" s="159">
        <v>2016</v>
      </c>
      <c r="AI167" s="159">
        <v>2017</v>
      </c>
      <c r="AJ167" s="159">
        <v>2018</v>
      </c>
      <c r="AK167" s="161" t="s">
        <v>932</v>
      </c>
      <c r="AL167" s="161" t="s">
        <v>1068</v>
      </c>
      <c r="AM167" s="159" t="s">
        <v>932</v>
      </c>
      <c r="AN167" s="159">
        <v>2016</v>
      </c>
      <c r="AO167" s="159">
        <v>2016</v>
      </c>
      <c r="AP167" s="159">
        <v>2013</v>
      </c>
      <c r="AQ167" s="159">
        <v>2013</v>
      </c>
      <c r="AR167" s="159" t="s">
        <v>932</v>
      </c>
      <c r="AS167" s="159">
        <v>2017</v>
      </c>
      <c r="AT167" s="159">
        <v>2018</v>
      </c>
      <c r="AU167" s="159">
        <v>2016</v>
      </c>
      <c r="AV167" s="159">
        <v>2015</v>
      </c>
      <c r="AW167" s="159">
        <v>2016</v>
      </c>
      <c r="AX167" s="159">
        <v>2017</v>
      </c>
      <c r="AY167" s="159">
        <v>2014</v>
      </c>
      <c r="AZ167" s="171">
        <v>2015</v>
      </c>
      <c r="BA167" s="171">
        <v>2015</v>
      </c>
      <c r="BB167" s="159">
        <v>2018</v>
      </c>
      <c r="BC167" s="159">
        <v>2017</v>
      </c>
      <c r="BD167" s="159">
        <v>2015</v>
      </c>
      <c r="BE167" s="159"/>
      <c r="BF167" s="104"/>
    </row>
    <row r="168" spans="1:58" x14ac:dyDescent="0.25">
      <c r="A168" s="128" t="str">
        <f>'Indicator Data'!A170</f>
        <v>Sweden</v>
      </c>
      <c r="B168" s="107" t="str">
        <f>'Indicator Data'!B170</f>
        <v>SWE</v>
      </c>
      <c r="C168" s="157">
        <v>2015</v>
      </c>
      <c r="D168" s="157">
        <v>2015</v>
      </c>
      <c r="E168" s="157">
        <v>2015</v>
      </c>
      <c r="F168" s="157">
        <v>2015</v>
      </c>
      <c r="G168" s="157">
        <v>2015</v>
      </c>
      <c r="H168" s="157">
        <v>2015</v>
      </c>
      <c r="I168" s="157">
        <v>2015</v>
      </c>
      <c r="J168" s="157">
        <v>2016</v>
      </c>
      <c r="K168" s="157">
        <v>2016</v>
      </c>
      <c r="L168" s="157">
        <v>2016</v>
      </c>
      <c r="M168" s="159">
        <v>2019</v>
      </c>
      <c r="N168" s="159">
        <v>2019</v>
      </c>
      <c r="O168" s="159">
        <v>2018</v>
      </c>
      <c r="P168" s="159">
        <v>2018</v>
      </c>
      <c r="Q168" s="159">
        <v>2017</v>
      </c>
      <c r="R168" s="159" t="s">
        <v>932</v>
      </c>
      <c r="S168" s="159">
        <v>2019</v>
      </c>
      <c r="T168" s="159">
        <v>2016</v>
      </c>
      <c r="U168" s="159">
        <v>2017</v>
      </c>
      <c r="V168" s="159" t="s">
        <v>932</v>
      </c>
      <c r="W168" s="159">
        <v>2015</v>
      </c>
      <c r="X168" s="159" t="s">
        <v>932</v>
      </c>
      <c r="Y168" s="159">
        <v>2011</v>
      </c>
      <c r="Z168" s="159">
        <v>2017</v>
      </c>
      <c r="AA168" s="159">
        <v>2017</v>
      </c>
      <c r="AB168" s="159">
        <v>2016</v>
      </c>
      <c r="AC168" s="159">
        <v>2016</v>
      </c>
      <c r="AD168" s="159">
        <v>2015</v>
      </c>
      <c r="AE168" s="159" t="s">
        <v>932</v>
      </c>
      <c r="AF168" s="159">
        <v>2017</v>
      </c>
      <c r="AG168" s="158">
        <v>2012</v>
      </c>
      <c r="AH168" s="159">
        <v>2016</v>
      </c>
      <c r="AI168" s="159">
        <v>2017</v>
      </c>
      <c r="AJ168" s="159">
        <v>2018</v>
      </c>
      <c r="AK168" s="161" t="s">
        <v>932</v>
      </c>
      <c r="AL168" s="161" t="s">
        <v>1068</v>
      </c>
      <c r="AM168" s="159" t="s">
        <v>932</v>
      </c>
      <c r="AN168" s="159">
        <v>2016</v>
      </c>
      <c r="AO168" s="159">
        <v>2016</v>
      </c>
      <c r="AP168" s="159">
        <v>2014</v>
      </c>
      <c r="AQ168" s="159">
        <v>2014</v>
      </c>
      <c r="AR168" s="159">
        <v>2015</v>
      </c>
      <c r="AS168" s="159">
        <v>2017</v>
      </c>
      <c r="AT168" s="159">
        <v>2018</v>
      </c>
      <c r="AU168" s="159">
        <v>2016</v>
      </c>
      <c r="AV168" s="159" t="s">
        <v>932</v>
      </c>
      <c r="AW168" s="159">
        <v>2016</v>
      </c>
      <c r="AX168" s="159">
        <v>2017</v>
      </c>
      <c r="AY168" s="159">
        <v>2014</v>
      </c>
      <c r="AZ168" s="171">
        <v>2015</v>
      </c>
      <c r="BA168" s="171">
        <v>2015</v>
      </c>
      <c r="BB168" s="159">
        <v>2018</v>
      </c>
      <c r="BC168" s="159">
        <v>2017</v>
      </c>
      <c r="BD168" s="159">
        <v>2015</v>
      </c>
      <c r="BE168" s="159"/>
      <c r="BF168" s="104"/>
    </row>
    <row r="169" spans="1:58" x14ac:dyDescent="0.25">
      <c r="A169" s="128" t="str">
        <f>'Indicator Data'!A171</f>
        <v>Switzerland</v>
      </c>
      <c r="B169" s="107" t="str">
        <f>'Indicator Data'!B171</f>
        <v>CHE</v>
      </c>
      <c r="C169" s="157">
        <v>2015</v>
      </c>
      <c r="D169" s="157">
        <v>2015</v>
      </c>
      <c r="E169" s="157">
        <v>2015</v>
      </c>
      <c r="F169" s="157">
        <v>2015</v>
      </c>
      <c r="G169" s="157">
        <v>2015</v>
      </c>
      <c r="H169" s="157">
        <v>2015</v>
      </c>
      <c r="I169" s="157">
        <v>2015</v>
      </c>
      <c r="J169" s="157">
        <v>2016</v>
      </c>
      <c r="K169" s="157">
        <v>2016</v>
      </c>
      <c r="L169" s="157">
        <v>2016</v>
      </c>
      <c r="M169" s="159">
        <v>2019</v>
      </c>
      <c r="N169" s="159">
        <v>2019</v>
      </c>
      <c r="O169" s="159">
        <v>2018</v>
      </c>
      <c r="P169" s="159">
        <v>2018</v>
      </c>
      <c r="Q169" s="159">
        <v>2017</v>
      </c>
      <c r="R169" s="159" t="s">
        <v>932</v>
      </c>
      <c r="S169" s="159">
        <v>2019</v>
      </c>
      <c r="T169" s="159">
        <v>2016</v>
      </c>
      <c r="U169" s="159">
        <v>2017</v>
      </c>
      <c r="V169" s="159" t="s">
        <v>932</v>
      </c>
      <c r="W169" s="159">
        <v>2015</v>
      </c>
      <c r="X169" s="159" t="s">
        <v>932</v>
      </c>
      <c r="Y169" s="159">
        <v>2016</v>
      </c>
      <c r="Z169" s="159">
        <v>2017</v>
      </c>
      <c r="AA169" s="159">
        <v>2017</v>
      </c>
      <c r="AB169" s="159">
        <v>2013</v>
      </c>
      <c r="AC169" s="159">
        <v>2016</v>
      </c>
      <c r="AD169" s="159">
        <v>2015</v>
      </c>
      <c r="AE169" s="159" t="s">
        <v>932</v>
      </c>
      <c r="AF169" s="159">
        <v>2017</v>
      </c>
      <c r="AG169" s="158">
        <v>2012</v>
      </c>
      <c r="AH169" s="159">
        <v>2016</v>
      </c>
      <c r="AI169" s="159">
        <v>2017</v>
      </c>
      <c r="AJ169" s="159">
        <v>2018</v>
      </c>
      <c r="AK169" s="161" t="s">
        <v>932</v>
      </c>
      <c r="AL169" s="161" t="s">
        <v>1068</v>
      </c>
      <c r="AM169" s="159" t="s">
        <v>932</v>
      </c>
      <c r="AN169" s="159">
        <v>2016</v>
      </c>
      <c r="AO169" s="159">
        <v>2016</v>
      </c>
      <c r="AP169" s="159">
        <v>2014</v>
      </c>
      <c r="AQ169" s="159">
        <v>2014</v>
      </c>
      <c r="AR169" s="159">
        <v>2015</v>
      </c>
      <c r="AS169" s="159">
        <v>2017</v>
      </c>
      <c r="AT169" s="159">
        <v>2018</v>
      </c>
      <c r="AU169" s="159">
        <v>2016</v>
      </c>
      <c r="AV169" s="159" t="s">
        <v>932</v>
      </c>
      <c r="AW169" s="159">
        <v>2016</v>
      </c>
      <c r="AX169" s="159">
        <v>2017</v>
      </c>
      <c r="AY169" s="159">
        <v>2014</v>
      </c>
      <c r="AZ169" s="171">
        <v>2015</v>
      </c>
      <c r="BA169" s="171">
        <v>2015</v>
      </c>
      <c r="BB169" s="159">
        <v>2018</v>
      </c>
      <c r="BC169" s="159">
        <v>2017</v>
      </c>
      <c r="BD169" s="159">
        <v>2015</v>
      </c>
      <c r="BE169" s="159"/>
      <c r="BF169" s="104"/>
    </row>
    <row r="170" spans="1:58" x14ac:dyDescent="0.25">
      <c r="A170" s="128" t="str">
        <f>'Indicator Data'!A172</f>
        <v>Syria</v>
      </c>
      <c r="B170" s="107" t="str">
        <f>'Indicator Data'!B172</f>
        <v>SYR</v>
      </c>
      <c r="C170" s="157">
        <v>2015</v>
      </c>
      <c r="D170" s="157">
        <v>2015</v>
      </c>
      <c r="E170" s="157">
        <v>2015</v>
      </c>
      <c r="F170" s="157">
        <v>2015</v>
      </c>
      <c r="G170" s="157">
        <v>2015</v>
      </c>
      <c r="H170" s="157">
        <v>2015</v>
      </c>
      <c r="I170" s="157">
        <v>2015</v>
      </c>
      <c r="J170" s="157">
        <v>2016</v>
      </c>
      <c r="K170" s="157">
        <v>2016</v>
      </c>
      <c r="L170" s="157">
        <v>2016</v>
      </c>
      <c r="M170" s="159">
        <v>2019</v>
      </c>
      <c r="N170" s="159">
        <v>2019</v>
      </c>
      <c r="O170" s="159">
        <v>2018</v>
      </c>
      <c r="P170" s="159">
        <v>2018</v>
      </c>
      <c r="Q170" s="159">
        <v>2017</v>
      </c>
      <c r="R170" s="159">
        <v>2009</v>
      </c>
      <c r="S170" s="159">
        <v>2019</v>
      </c>
      <c r="T170" s="159">
        <v>2016</v>
      </c>
      <c r="U170" s="159">
        <v>2017</v>
      </c>
      <c r="V170" s="159" t="s">
        <v>932</v>
      </c>
      <c r="W170" s="159">
        <v>2015</v>
      </c>
      <c r="X170" s="159">
        <v>2009</v>
      </c>
      <c r="Y170" s="159">
        <v>2010</v>
      </c>
      <c r="Z170" s="159">
        <v>2017</v>
      </c>
      <c r="AA170" s="159">
        <v>2017</v>
      </c>
      <c r="AB170" s="159">
        <v>2014</v>
      </c>
      <c r="AC170" s="159">
        <v>2012</v>
      </c>
      <c r="AD170" s="159">
        <v>2015</v>
      </c>
      <c r="AE170" s="159" t="s">
        <v>932</v>
      </c>
      <c r="AF170" s="159">
        <v>2017</v>
      </c>
      <c r="AG170" s="158" t="s">
        <v>932</v>
      </c>
      <c r="AH170" s="159">
        <v>2016</v>
      </c>
      <c r="AI170" s="159">
        <v>2017</v>
      </c>
      <c r="AJ170" s="159">
        <v>2018</v>
      </c>
      <c r="AK170" s="161" t="s">
        <v>1068</v>
      </c>
      <c r="AL170" s="161" t="s">
        <v>1068</v>
      </c>
      <c r="AM170" s="188">
        <v>43281</v>
      </c>
      <c r="AN170" s="159">
        <v>2016</v>
      </c>
      <c r="AO170" s="159">
        <v>2016</v>
      </c>
      <c r="AP170" s="159" t="s">
        <v>932</v>
      </c>
      <c r="AQ170" s="159" t="s">
        <v>932</v>
      </c>
      <c r="AR170" s="159">
        <v>2013</v>
      </c>
      <c r="AS170" s="159">
        <v>2017</v>
      </c>
      <c r="AT170" s="159">
        <v>2018</v>
      </c>
      <c r="AU170" s="159">
        <v>2016</v>
      </c>
      <c r="AV170" s="159">
        <v>2015</v>
      </c>
      <c r="AW170" s="159">
        <v>2016</v>
      </c>
      <c r="AX170" s="159">
        <v>2017</v>
      </c>
      <c r="AY170" s="159">
        <v>2014</v>
      </c>
      <c r="AZ170" s="171">
        <v>2015</v>
      </c>
      <c r="BA170" s="171">
        <v>2015</v>
      </c>
      <c r="BB170" s="159">
        <v>2015</v>
      </c>
      <c r="BC170" s="159">
        <v>2017</v>
      </c>
      <c r="BD170" s="159">
        <v>2015</v>
      </c>
      <c r="BE170" s="159"/>
      <c r="BF170" s="104"/>
    </row>
    <row r="171" spans="1:58" x14ac:dyDescent="0.25">
      <c r="A171" s="128" t="str">
        <f>'Indicator Data'!A173</f>
        <v>Tajikistan</v>
      </c>
      <c r="B171" s="107" t="str">
        <f>'Indicator Data'!B173</f>
        <v>TJK</v>
      </c>
      <c r="C171" s="157">
        <v>2015</v>
      </c>
      <c r="D171" s="157">
        <v>2015</v>
      </c>
      <c r="E171" s="157">
        <v>2015</v>
      </c>
      <c r="F171" s="157">
        <v>2015</v>
      </c>
      <c r="G171" s="157">
        <v>2015</v>
      </c>
      <c r="H171" s="157">
        <v>2015</v>
      </c>
      <c r="I171" s="157">
        <v>2015</v>
      </c>
      <c r="J171" s="157">
        <v>2016</v>
      </c>
      <c r="K171" s="157">
        <v>2016</v>
      </c>
      <c r="L171" s="157">
        <v>2016</v>
      </c>
      <c r="M171" s="159">
        <v>2019</v>
      </c>
      <c r="N171" s="159">
        <v>2019</v>
      </c>
      <c r="O171" s="159">
        <v>2018</v>
      </c>
      <c r="P171" s="159">
        <v>2018</v>
      </c>
      <c r="Q171" s="159">
        <v>2017</v>
      </c>
      <c r="R171" s="159">
        <v>2012</v>
      </c>
      <c r="S171" s="159">
        <v>2019</v>
      </c>
      <c r="T171" s="159">
        <v>2016</v>
      </c>
      <c r="U171" s="159">
        <v>2017</v>
      </c>
      <c r="V171" s="159">
        <v>2017</v>
      </c>
      <c r="W171" s="159">
        <v>2015</v>
      </c>
      <c r="X171" s="159">
        <v>2012</v>
      </c>
      <c r="Y171" s="159">
        <v>2013</v>
      </c>
      <c r="Z171" s="159">
        <v>2017</v>
      </c>
      <c r="AA171" s="159">
        <v>2017</v>
      </c>
      <c r="AB171" s="159">
        <v>2017</v>
      </c>
      <c r="AC171" s="159">
        <v>2016</v>
      </c>
      <c r="AD171" s="159">
        <v>2015</v>
      </c>
      <c r="AE171" s="159">
        <v>2012</v>
      </c>
      <c r="AF171" s="159">
        <v>2017</v>
      </c>
      <c r="AG171" s="158">
        <v>2014</v>
      </c>
      <c r="AH171" s="159">
        <v>2016</v>
      </c>
      <c r="AI171" s="159">
        <v>2017</v>
      </c>
      <c r="AJ171" s="159">
        <v>2018</v>
      </c>
      <c r="AK171" s="161" t="s">
        <v>932</v>
      </c>
      <c r="AL171" s="161" t="s">
        <v>1068</v>
      </c>
      <c r="AM171" s="159" t="s">
        <v>932</v>
      </c>
      <c r="AN171" s="159">
        <v>2016</v>
      </c>
      <c r="AO171" s="159">
        <v>2016</v>
      </c>
      <c r="AP171" s="159" t="s">
        <v>932</v>
      </c>
      <c r="AQ171" s="159" t="s">
        <v>932</v>
      </c>
      <c r="AR171" s="159">
        <v>2013</v>
      </c>
      <c r="AS171" s="159">
        <v>2017</v>
      </c>
      <c r="AT171" s="159">
        <v>2018</v>
      </c>
      <c r="AU171" s="159">
        <v>2016</v>
      </c>
      <c r="AV171" s="159">
        <v>2015</v>
      </c>
      <c r="AW171" s="159">
        <v>2016</v>
      </c>
      <c r="AX171" s="159">
        <v>2016</v>
      </c>
      <c r="AY171" s="159">
        <v>2014</v>
      </c>
      <c r="AZ171" s="171">
        <v>2015</v>
      </c>
      <c r="BA171" s="171">
        <v>2015</v>
      </c>
      <c r="BB171" s="159">
        <v>2018</v>
      </c>
      <c r="BC171" s="159">
        <v>2017</v>
      </c>
      <c r="BD171" s="159">
        <v>2015</v>
      </c>
      <c r="BE171" s="159"/>
      <c r="BF171" s="104"/>
    </row>
    <row r="172" spans="1:58" x14ac:dyDescent="0.25">
      <c r="A172" s="128" t="str">
        <f>'Indicator Data'!A174</f>
        <v>Tanzania</v>
      </c>
      <c r="B172" s="107" t="str">
        <f>'Indicator Data'!B174</f>
        <v>TZA</v>
      </c>
      <c r="C172" s="157">
        <v>2015</v>
      </c>
      <c r="D172" s="157">
        <v>2015</v>
      </c>
      <c r="E172" s="157">
        <v>2015</v>
      </c>
      <c r="F172" s="157">
        <v>2015</v>
      </c>
      <c r="G172" s="157">
        <v>2015</v>
      </c>
      <c r="H172" s="157">
        <v>2015</v>
      </c>
      <c r="I172" s="157">
        <v>2015</v>
      </c>
      <c r="J172" s="157">
        <v>2016</v>
      </c>
      <c r="K172" s="157">
        <v>2016</v>
      </c>
      <c r="L172" s="157">
        <v>2016</v>
      </c>
      <c r="M172" s="159">
        <v>2019</v>
      </c>
      <c r="N172" s="159">
        <v>2019</v>
      </c>
      <c r="O172" s="159">
        <v>2018</v>
      </c>
      <c r="P172" s="159">
        <v>2018</v>
      </c>
      <c r="Q172" s="159">
        <v>2017</v>
      </c>
      <c r="R172" s="159">
        <v>2016</v>
      </c>
      <c r="S172" s="159">
        <v>2019</v>
      </c>
      <c r="T172" s="159">
        <v>2016</v>
      </c>
      <c r="U172" s="159">
        <v>2017</v>
      </c>
      <c r="V172" s="159">
        <v>2017</v>
      </c>
      <c r="W172" s="159">
        <v>2015</v>
      </c>
      <c r="X172" s="159">
        <v>2011</v>
      </c>
      <c r="Y172" s="159">
        <v>2012</v>
      </c>
      <c r="Z172" s="159">
        <v>2017</v>
      </c>
      <c r="AA172" s="159">
        <v>2017</v>
      </c>
      <c r="AB172" s="159">
        <v>2017</v>
      </c>
      <c r="AC172" s="159">
        <v>2016</v>
      </c>
      <c r="AD172" s="159">
        <v>2015</v>
      </c>
      <c r="AE172" s="159">
        <v>2012</v>
      </c>
      <c r="AF172" s="159">
        <v>2017</v>
      </c>
      <c r="AG172" s="158">
        <v>2011</v>
      </c>
      <c r="AH172" s="159">
        <v>2016</v>
      </c>
      <c r="AI172" s="159">
        <v>2017</v>
      </c>
      <c r="AJ172" s="159">
        <v>2018</v>
      </c>
      <c r="AK172" s="161" t="s">
        <v>932</v>
      </c>
      <c r="AL172" s="161">
        <v>43524</v>
      </c>
      <c r="AM172" s="159" t="s">
        <v>932</v>
      </c>
      <c r="AN172" s="159">
        <v>2016</v>
      </c>
      <c r="AO172" s="159">
        <v>2016</v>
      </c>
      <c r="AP172" s="159">
        <v>2013</v>
      </c>
      <c r="AQ172" s="159">
        <v>2014</v>
      </c>
      <c r="AR172" s="159">
        <v>2015</v>
      </c>
      <c r="AS172" s="159">
        <v>2017</v>
      </c>
      <c r="AT172" s="159">
        <v>2018</v>
      </c>
      <c r="AU172" s="159">
        <v>2016</v>
      </c>
      <c r="AV172" s="159">
        <v>2015</v>
      </c>
      <c r="AW172" s="159">
        <v>2016</v>
      </c>
      <c r="AX172" s="159">
        <v>2017</v>
      </c>
      <c r="AY172" s="159">
        <v>2014</v>
      </c>
      <c r="AZ172" s="171">
        <v>2015</v>
      </c>
      <c r="BA172" s="171">
        <v>2015</v>
      </c>
      <c r="BB172" s="159">
        <v>2018</v>
      </c>
      <c r="BC172" s="159">
        <v>2017</v>
      </c>
      <c r="BD172" s="159">
        <v>2015</v>
      </c>
      <c r="BE172" s="159"/>
      <c r="BF172" s="104"/>
    </row>
    <row r="173" spans="1:58" x14ac:dyDescent="0.25">
      <c r="A173" s="128" t="str">
        <f>'Indicator Data'!A175</f>
        <v>Thailand</v>
      </c>
      <c r="B173" s="107" t="str">
        <f>'Indicator Data'!B175</f>
        <v>THA</v>
      </c>
      <c r="C173" s="157">
        <v>2015</v>
      </c>
      <c r="D173" s="157">
        <v>2015</v>
      </c>
      <c r="E173" s="157">
        <v>2015</v>
      </c>
      <c r="F173" s="157">
        <v>2015</v>
      </c>
      <c r="G173" s="157">
        <v>2015</v>
      </c>
      <c r="H173" s="157">
        <v>2015</v>
      </c>
      <c r="I173" s="157">
        <v>2015</v>
      </c>
      <c r="J173" s="157">
        <v>2016</v>
      </c>
      <c r="K173" s="157">
        <v>2016</v>
      </c>
      <c r="L173" s="157">
        <v>2016</v>
      </c>
      <c r="M173" s="159">
        <v>2019</v>
      </c>
      <c r="N173" s="159">
        <v>2019</v>
      </c>
      <c r="O173" s="159">
        <v>2018</v>
      </c>
      <c r="P173" s="159">
        <v>2018</v>
      </c>
      <c r="Q173" s="159">
        <v>2017</v>
      </c>
      <c r="R173" s="159">
        <v>2016</v>
      </c>
      <c r="S173" s="159">
        <v>2019</v>
      </c>
      <c r="T173" s="159">
        <v>2016</v>
      </c>
      <c r="U173" s="159">
        <v>2017</v>
      </c>
      <c r="V173" s="159">
        <v>2017</v>
      </c>
      <c r="W173" s="159">
        <v>2015</v>
      </c>
      <c r="X173" s="159">
        <v>2016</v>
      </c>
      <c r="Y173" s="159">
        <v>2010</v>
      </c>
      <c r="Z173" s="159">
        <v>2017</v>
      </c>
      <c r="AA173" s="159">
        <v>2017</v>
      </c>
      <c r="AB173" s="159">
        <v>2017</v>
      </c>
      <c r="AC173" s="159">
        <v>2016</v>
      </c>
      <c r="AD173" s="159">
        <v>2015</v>
      </c>
      <c r="AE173" s="159">
        <v>2012</v>
      </c>
      <c r="AF173" s="159">
        <v>2017</v>
      </c>
      <c r="AG173" s="158">
        <v>2017</v>
      </c>
      <c r="AH173" s="159">
        <v>2016</v>
      </c>
      <c r="AI173" s="159">
        <v>2017</v>
      </c>
      <c r="AJ173" s="159">
        <v>2018</v>
      </c>
      <c r="AK173" s="161" t="s">
        <v>1068</v>
      </c>
      <c r="AL173" s="161" t="s">
        <v>1068</v>
      </c>
      <c r="AM173" s="159" t="s">
        <v>932</v>
      </c>
      <c r="AN173" s="159">
        <v>2016</v>
      </c>
      <c r="AO173" s="159">
        <v>2016</v>
      </c>
      <c r="AP173" s="159">
        <v>2014</v>
      </c>
      <c r="AQ173" s="159">
        <v>2014</v>
      </c>
      <c r="AR173" s="159">
        <v>2015</v>
      </c>
      <c r="AS173" s="159">
        <v>2017</v>
      </c>
      <c r="AT173" s="159">
        <v>2018</v>
      </c>
      <c r="AU173" s="159">
        <v>2016</v>
      </c>
      <c r="AV173" s="159">
        <v>2015</v>
      </c>
      <c r="AW173" s="159">
        <v>2016</v>
      </c>
      <c r="AX173" s="159">
        <v>2017</v>
      </c>
      <c r="AY173" s="159">
        <v>2014</v>
      </c>
      <c r="AZ173" s="171">
        <v>2015</v>
      </c>
      <c r="BA173" s="171">
        <v>2015</v>
      </c>
      <c r="BB173" s="159">
        <v>2018</v>
      </c>
      <c r="BC173" s="159">
        <v>2017</v>
      </c>
      <c r="BD173" s="159">
        <v>2015</v>
      </c>
      <c r="BE173" s="159"/>
      <c r="BF173" s="104"/>
    </row>
    <row r="174" spans="1:58" x14ac:dyDescent="0.25">
      <c r="A174" s="128" t="str">
        <f>'Indicator Data'!A176</f>
        <v>Timor-Leste</v>
      </c>
      <c r="B174" s="107" t="str">
        <f>'Indicator Data'!B176</f>
        <v>TLS</v>
      </c>
      <c r="C174" s="157">
        <v>2015</v>
      </c>
      <c r="D174" s="157">
        <v>2015</v>
      </c>
      <c r="E174" s="157">
        <v>2015</v>
      </c>
      <c r="F174" s="157">
        <v>2015</v>
      </c>
      <c r="G174" s="157">
        <v>2015</v>
      </c>
      <c r="H174" s="157">
        <v>2015</v>
      </c>
      <c r="I174" s="157">
        <v>2015</v>
      </c>
      <c r="J174" s="157">
        <v>2016</v>
      </c>
      <c r="K174" s="157">
        <v>2016</v>
      </c>
      <c r="L174" s="157">
        <v>2016</v>
      </c>
      <c r="M174" s="159">
        <v>2019</v>
      </c>
      <c r="N174" s="159">
        <v>2019</v>
      </c>
      <c r="O174" s="159">
        <v>2018</v>
      </c>
      <c r="P174" s="159">
        <v>2018</v>
      </c>
      <c r="Q174" s="159">
        <v>2017</v>
      </c>
      <c r="R174" s="159">
        <v>2016</v>
      </c>
      <c r="S174" s="159">
        <v>2019</v>
      </c>
      <c r="T174" s="159">
        <v>2016</v>
      </c>
      <c r="U174" s="159">
        <v>2017</v>
      </c>
      <c r="V174" s="159">
        <v>2017</v>
      </c>
      <c r="W174" s="159">
        <v>2015</v>
      </c>
      <c r="X174" s="159">
        <v>2009</v>
      </c>
      <c r="Y174" s="159">
        <v>2011</v>
      </c>
      <c r="Z174" s="159">
        <v>2017</v>
      </c>
      <c r="AA174" s="159">
        <v>2017</v>
      </c>
      <c r="AB174" s="159" t="s">
        <v>932</v>
      </c>
      <c r="AC174" s="159">
        <v>2016</v>
      </c>
      <c r="AD174" s="159">
        <v>2015</v>
      </c>
      <c r="AE174" s="159">
        <v>2012</v>
      </c>
      <c r="AF174" s="159" t="s">
        <v>932</v>
      </c>
      <c r="AG174" s="158">
        <v>2007</v>
      </c>
      <c r="AH174" s="159">
        <v>2016</v>
      </c>
      <c r="AI174" s="159">
        <v>2017</v>
      </c>
      <c r="AJ174" s="159">
        <v>2018</v>
      </c>
      <c r="AK174" s="161" t="s">
        <v>932</v>
      </c>
      <c r="AL174" s="161" t="s">
        <v>1068</v>
      </c>
      <c r="AM174" s="159" t="s">
        <v>932</v>
      </c>
      <c r="AN174" s="159">
        <v>2016</v>
      </c>
      <c r="AO174" s="159">
        <v>2016</v>
      </c>
      <c r="AP174" s="159" t="s">
        <v>932</v>
      </c>
      <c r="AQ174" s="159" t="s">
        <v>932</v>
      </c>
      <c r="AR174" s="159">
        <v>2013</v>
      </c>
      <c r="AS174" s="159">
        <v>2017</v>
      </c>
      <c r="AT174" s="159">
        <v>2018</v>
      </c>
      <c r="AU174" s="159">
        <v>2016</v>
      </c>
      <c r="AV174" s="159">
        <v>2015</v>
      </c>
      <c r="AW174" s="159">
        <v>2016</v>
      </c>
      <c r="AX174" s="159">
        <v>2017</v>
      </c>
      <c r="AY174" s="159">
        <v>2014</v>
      </c>
      <c r="AZ174" s="171">
        <v>2015</v>
      </c>
      <c r="BA174" s="171">
        <v>2015</v>
      </c>
      <c r="BB174" s="159">
        <v>2018</v>
      </c>
      <c r="BC174" s="159">
        <v>2017</v>
      </c>
      <c r="BD174" s="159">
        <v>2015</v>
      </c>
      <c r="BE174" s="159"/>
      <c r="BF174" s="104"/>
    </row>
    <row r="175" spans="1:58" x14ac:dyDescent="0.25">
      <c r="A175" s="128" t="str">
        <f>'Indicator Data'!A177</f>
        <v>Togo</v>
      </c>
      <c r="B175" s="107" t="str">
        <f>'Indicator Data'!B177</f>
        <v>TGO</v>
      </c>
      <c r="C175" s="157">
        <v>2015</v>
      </c>
      <c r="D175" s="157">
        <v>2015</v>
      </c>
      <c r="E175" s="157">
        <v>2015</v>
      </c>
      <c r="F175" s="157">
        <v>2015</v>
      </c>
      <c r="G175" s="157">
        <v>2015</v>
      </c>
      <c r="H175" s="157">
        <v>2015</v>
      </c>
      <c r="I175" s="157">
        <v>2015</v>
      </c>
      <c r="J175" s="157">
        <v>2016</v>
      </c>
      <c r="K175" s="157">
        <v>2016</v>
      </c>
      <c r="L175" s="157">
        <v>2016</v>
      </c>
      <c r="M175" s="159">
        <v>2019</v>
      </c>
      <c r="N175" s="159">
        <v>2019</v>
      </c>
      <c r="O175" s="159">
        <v>2018</v>
      </c>
      <c r="P175" s="159">
        <v>2018</v>
      </c>
      <c r="Q175" s="159">
        <v>2017</v>
      </c>
      <c r="R175" s="159">
        <v>2014</v>
      </c>
      <c r="S175" s="159">
        <v>2019</v>
      </c>
      <c r="T175" s="159">
        <v>2016</v>
      </c>
      <c r="U175" s="159">
        <v>2017</v>
      </c>
      <c r="V175" s="159">
        <v>2017</v>
      </c>
      <c r="W175" s="159">
        <v>2015</v>
      </c>
      <c r="X175" s="159">
        <v>2014</v>
      </c>
      <c r="Y175" s="159">
        <v>2010</v>
      </c>
      <c r="Z175" s="159">
        <v>2017</v>
      </c>
      <c r="AA175" s="159">
        <v>2017</v>
      </c>
      <c r="AB175" s="159">
        <v>2017</v>
      </c>
      <c r="AC175" s="159">
        <v>2016</v>
      </c>
      <c r="AD175" s="159">
        <v>2015</v>
      </c>
      <c r="AE175" s="159">
        <v>2012</v>
      </c>
      <c r="AF175" s="159">
        <v>2017</v>
      </c>
      <c r="AG175" s="158">
        <v>2011</v>
      </c>
      <c r="AH175" s="159">
        <v>2016</v>
      </c>
      <c r="AI175" s="159">
        <v>2017</v>
      </c>
      <c r="AJ175" s="159">
        <v>2018</v>
      </c>
      <c r="AK175" s="161" t="s">
        <v>932</v>
      </c>
      <c r="AL175" s="161">
        <v>43524</v>
      </c>
      <c r="AM175" s="159" t="s">
        <v>932</v>
      </c>
      <c r="AN175" s="159">
        <v>2016</v>
      </c>
      <c r="AO175" s="159">
        <v>2016</v>
      </c>
      <c r="AP175" s="159">
        <v>2014</v>
      </c>
      <c r="AQ175" s="159">
        <v>2014</v>
      </c>
      <c r="AR175" s="159">
        <v>2015</v>
      </c>
      <c r="AS175" s="159">
        <v>2017</v>
      </c>
      <c r="AT175" s="159">
        <v>2018</v>
      </c>
      <c r="AU175" s="159">
        <v>2016</v>
      </c>
      <c r="AV175" s="159">
        <v>2015</v>
      </c>
      <c r="AW175" s="159">
        <v>2016</v>
      </c>
      <c r="AX175" s="159">
        <v>2017</v>
      </c>
      <c r="AY175" s="159">
        <v>2014</v>
      </c>
      <c r="AZ175" s="171">
        <v>2015</v>
      </c>
      <c r="BA175" s="171">
        <v>2015</v>
      </c>
      <c r="BB175" s="159">
        <v>2018</v>
      </c>
      <c r="BC175" s="159">
        <v>2017</v>
      </c>
      <c r="BD175" s="159">
        <v>2015</v>
      </c>
      <c r="BE175" s="159"/>
      <c r="BF175" s="104"/>
    </row>
    <row r="176" spans="1:58" x14ac:dyDescent="0.25">
      <c r="A176" s="128" t="str">
        <f>'Indicator Data'!A178</f>
        <v>Tonga</v>
      </c>
      <c r="B176" s="107" t="str">
        <f>'Indicator Data'!B178</f>
        <v>TON</v>
      </c>
      <c r="C176" s="157">
        <v>2015</v>
      </c>
      <c r="D176" s="157">
        <v>2015</v>
      </c>
      <c r="E176" s="157">
        <v>2015</v>
      </c>
      <c r="F176" s="157">
        <v>2015</v>
      </c>
      <c r="G176" s="157">
        <v>2015</v>
      </c>
      <c r="H176" s="157">
        <v>2015</v>
      </c>
      <c r="I176" s="157">
        <v>2015</v>
      </c>
      <c r="J176" s="157">
        <v>2016</v>
      </c>
      <c r="K176" s="157">
        <v>2016</v>
      </c>
      <c r="L176" s="157">
        <v>2016</v>
      </c>
      <c r="M176" s="159">
        <v>2019</v>
      </c>
      <c r="N176" s="159">
        <v>2019</v>
      </c>
      <c r="O176" s="159">
        <v>2018</v>
      </c>
      <c r="P176" s="159">
        <v>2018</v>
      </c>
      <c r="Q176" s="159">
        <v>2017</v>
      </c>
      <c r="R176" s="159" t="s">
        <v>932</v>
      </c>
      <c r="S176" s="159">
        <v>2019</v>
      </c>
      <c r="T176" s="159">
        <v>2016</v>
      </c>
      <c r="U176" s="159">
        <v>2017</v>
      </c>
      <c r="V176" s="159">
        <v>2017</v>
      </c>
      <c r="W176" s="159">
        <v>2015</v>
      </c>
      <c r="X176" s="159">
        <v>2012</v>
      </c>
      <c r="Y176" s="159">
        <v>2010</v>
      </c>
      <c r="Z176" s="159">
        <v>2017</v>
      </c>
      <c r="AA176" s="159">
        <v>2017</v>
      </c>
      <c r="AB176" s="159" t="s">
        <v>932</v>
      </c>
      <c r="AC176" s="159">
        <v>2016</v>
      </c>
      <c r="AD176" s="159">
        <v>2015</v>
      </c>
      <c r="AE176" s="159" t="s">
        <v>932</v>
      </c>
      <c r="AF176" s="159">
        <v>2017</v>
      </c>
      <c r="AG176" s="158">
        <v>2009</v>
      </c>
      <c r="AH176" s="159">
        <v>2016</v>
      </c>
      <c r="AI176" s="159">
        <v>2017</v>
      </c>
      <c r="AJ176" s="159">
        <v>2018</v>
      </c>
      <c r="AK176" s="161" t="s">
        <v>932</v>
      </c>
      <c r="AL176" s="161" t="s">
        <v>1068</v>
      </c>
      <c r="AM176" s="159" t="s">
        <v>932</v>
      </c>
      <c r="AN176" s="159">
        <v>2016</v>
      </c>
      <c r="AO176" s="159">
        <v>2016</v>
      </c>
      <c r="AP176" s="159" t="s">
        <v>932</v>
      </c>
      <c r="AQ176" s="159" t="s">
        <v>932</v>
      </c>
      <c r="AR176" s="159">
        <v>2013</v>
      </c>
      <c r="AS176" s="159">
        <v>2017</v>
      </c>
      <c r="AT176" s="159" t="s">
        <v>932</v>
      </c>
      <c r="AU176" s="159">
        <v>2016</v>
      </c>
      <c r="AV176" s="159">
        <v>2015</v>
      </c>
      <c r="AW176" s="159">
        <v>2016</v>
      </c>
      <c r="AX176" s="159">
        <v>2016</v>
      </c>
      <c r="AY176" s="159">
        <v>2014</v>
      </c>
      <c r="AZ176" s="171">
        <v>2015</v>
      </c>
      <c r="BA176" s="171">
        <v>2015</v>
      </c>
      <c r="BB176" s="159">
        <v>2018</v>
      </c>
      <c r="BC176" s="159">
        <v>2017</v>
      </c>
      <c r="BD176" s="159">
        <v>2015</v>
      </c>
      <c r="BE176" s="159"/>
      <c r="BF176" s="104"/>
    </row>
    <row r="177" spans="1:58" x14ac:dyDescent="0.25">
      <c r="A177" s="128" t="str">
        <f>'Indicator Data'!A179</f>
        <v>Trinidad and Tobago</v>
      </c>
      <c r="B177" s="107" t="str">
        <f>'Indicator Data'!B179</f>
        <v>TTO</v>
      </c>
      <c r="C177" s="157">
        <v>2015</v>
      </c>
      <c r="D177" s="157">
        <v>2015</v>
      </c>
      <c r="E177" s="157">
        <v>2015</v>
      </c>
      <c r="F177" s="157">
        <v>2015</v>
      </c>
      <c r="G177" s="157">
        <v>2015</v>
      </c>
      <c r="H177" s="157">
        <v>2015</v>
      </c>
      <c r="I177" s="157">
        <v>2015</v>
      </c>
      <c r="J177" s="157">
        <v>2016</v>
      </c>
      <c r="K177" s="157">
        <v>2016</v>
      </c>
      <c r="L177" s="157">
        <v>2016</v>
      </c>
      <c r="M177" s="159">
        <v>2019</v>
      </c>
      <c r="N177" s="159">
        <v>2019</v>
      </c>
      <c r="O177" s="159">
        <v>2018</v>
      </c>
      <c r="P177" s="159">
        <v>2018</v>
      </c>
      <c r="Q177" s="159">
        <v>2017</v>
      </c>
      <c r="R177" s="159" t="s">
        <v>932</v>
      </c>
      <c r="S177" s="159">
        <v>2019</v>
      </c>
      <c r="T177" s="159">
        <v>2016</v>
      </c>
      <c r="U177" s="159">
        <v>2017</v>
      </c>
      <c r="V177" s="159" t="s">
        <v>932</v>
      </c>
      <c r="W177" s="159">
        <v>2015</v>
      </c>
      <c r="X177" s="159" t="s">
        <v>932</v>
      </c>
      <c r="Y177" s="159">
        <v>2010</v>
      </c>
      <c r="Z177" s="159">
        <v>2017</v>
      </c>
      <c r="AA177" s="159">
        <v>2017</v>
      </c>
      <c r="AB177" s="159">
        <v>2017</v>
      </c>
      <c r="AC177" s="159">
        <v>2016</v>
      </c>
      <c r="AD177" s="159">
        <v>2015</v>
      </c>
      <c r="AE177" s="159" t="s">
        <v>932</v>
      </c>
      <c r="AF177" s="159">
        <v>2017</v>
      </c>
      <c r="AG177" s="158">
        <v>2005</v>
      </c>
      <c r="AH177" s="159">
        <v>2016</v>
      </c>
      <c r="AI177" s="159">
        <v>2017</v>
      </c>
      <c r="AJ177" s="159">
        <v>2018</v>
      </c>
      <c r="AK177" s="161" t="s">
        <v>932</v>
      </c>
      <c r="AL177" s="161" t="s">
        <v>1068</v>
      </c>
      <c r="AM177" s="159" t="s">
        <v>932</v>
      </c>
      <c r="AN177" s="159">
        <v>2016</v>
      </c>
      <c r="AO177" s="159">
        <v>2016</v>
      </c>
      <c r="AP177" s="159">
        <v>2013</v>
      </c>
      <c r="AQ177" s="159">
        <v>2013</v>
      </c>
      <c r="AR177" s="159">
        <v>2013</v>
      </c>
      <c r="AS177" s="159">
        <v>2017</v>
      </c>
      <c r="AT177" s="159">
        <v>2018</v>
      </c>
      <c r="AU177" s="159">
        <v>2016</v>
      </c>
      <c r="AV177" s="159">
        <v>2015</v>
      </c>
      <c r="AW177" s="159">
        <v>2016</v>
      </c>
      <c r="AX177" s="159">
        <v>2017</v>
      </c>
      <c r="AY177" s="159">
        <v>2014</v>
      </c>
      <c r="AZ177" s="171">
        <v>2015</v>
      </c>
      <c r="BA177" s="171">
        <v>2015</v>
      </c>
      <c r="BB177" s="159">
        <v>2018</v>
      </c>
      <c r="BC177" s="159">
        <v>2017</v>
      </c>
      <c r="BD177" s="159">
        <v>2015</v>
      </c>
      <c r="BE177" s="159"/>
      <c r="BF177" s="104"/>
    </row>
    <row r="178" spans="1:58" x14ac:dyDescent="0.25">
      <c r="A178" s="128" t="str">
        <f>'Indicator Data'!A180</f>
        <v>Tunisia</v>
      </c>
      <c r="B178" s="107" t="str">
        <f>'Indicator Data'!B180</f>
        <v>TUN</v>
      </c>
      <c r="C178" s="157">
        <v>2015</v>
      </c>
      <c r="D178" s="157">
        <v>2015</v>
      </c>
      <c r="E178" s="157">
        <v>2015</v>
      </c>
      <c r="F178" s="157">
        <v>2015</v>
      </c>
      <c r="G178" s="157">
        <v>2015</v>
      </c>
      <c r="H178" s="157">
        <v>2015</v>
      </c>
      <c r="I178" s="157">
        <v>2015</v>
      </c>
      <c r="J178" s="157">
        <v>2016</v>
      </c>
      <c r="K178" s="157">
        <v>2016</v>
      </c>
      <c r="L178" s="157">
        <v>2016</v>
      </c>
      <c r="M178" s="159">
        <v>2019</v>
      </c>
      <c r="N178" s="159">
        <v>2019</v>
      </c>
      <c r="O178" s="159">
        <v>2018</v>
      </c>
      <c r="P178" s="159">
        <v>2018</v>
      </c>
      <c r="Q178" s="159">
        <v>2017</v>
      </c>
      <c r="R178" s="159">
        <v>2012</v>
      </c>
      <c r="S178" s="159">
        <v>2019</v>
      </c>
      <c r="T178" s="159">
        <v>2016</v>
      </c>
      <c r="U178" s="159">
        <v>2017</v>
      </c>
      <c r="V178" s="159">
        <v>2017</v>
      </c>
      <c r="W178" s="159">
        <v>2015</v>
      </c>
      <c r="X178" s="159">
        <v>2012</v>
      </c>
      <c r="Y178" s="159">
        <v>2010</v>
      </c>
      <c r="Z178" s="159">
        <v>2017</v>
      </c>
      <c r="AA178" s="159">
        <v>2017</v>
      </c>
      <c r="AB178" s="159">
        <v>2017</v>
      </c>
      <c r="AC178" s="159">
        <v>2016</v>
      </c>
      <c r="AD178" s="159">
        <v>2015</v>
      </c>
      <c r="AE178" s="159" t="s">
        <v>932</v>
      </c>
      <c r="AF178" s="159">
        <v>2017</v>
      </c>
      <c r="AG178" s="158">
        <v>2010</v>
      </c>
      <c r="AH178" s="159">
        <v>2016</v>
      </c>
      <c r="AI178" s="159">
        <v>2017</v>
      </c>
      <c r="AJ178" s="159">
        <v>2018</v>
      </c>
      <c r="AK178" s="161" t="s">
        <v>932</v>
      </c>
      <c r="AL178" s="161" t="s">
        <v>1068</v>
      </c>
      <c r="AM178" s="159" t="s">
        <v>932</v>
      </c>
      <c r="AN178" s="159">
        <v>2016</v>
      </c>
      <c r="AO178" s="159">
        <v>2016</v>
      </c>
      <c r="AP178" s="159">
        <v>2014</v>
      </c>
      <c r="AQ178" s="159">
        <v>2014</v>
      </c>
      <c r="AR178" s="159">
        <v>2013</v>
      </c>
      <c r="AS178" s="159">
        <v>2017</v>
      </c>
      <c r="AT178" s="159">
        <v>2018</v>
      </c>
      <c r="AU178" s="159">
        <v>2016</v>
      </c>
      <c r="AV178" s="159">
        <v>2015</v>
      </c>
      <c r="AW178" s="159">
        <v>2016</v>
      </c>
      <c r="AX178" s="159">
        <v>2017</v>
      </c>
      <c r="AY178" s="159">
        <v>2014</v>
      </c>
      <c r="AZ178" s="171">
        <v>2015</v>
      </c>
      <c r="BA178" s="171">
        <v>2015</v>
      </c>
      <c r="BB178" s="159">
        <v>2018</v>
      </c>
      <c r="BC178" s="159">
        <v>2017</v>
      </c>
      <c r="BD178" s="159">
        <v>2015</v>
      </c>
      <c r="BE178" s="159"/>
      <c r="BF178" s="104"/>
    </row>
    <row r="179" spans="1:58" x14ac:dyDescent="0.25">
      <c r="A179" s="128" t="str">
        <f>'Indicator Data'!A181</f>
        <v>Turkey</v>
      </c>
      <c r="B179" s="107" t="str">
        <f>'Indicator Data'!B181</f>
        <v>TUR</v>
      </c>
      <c r="C179" s="157">
        <v>2015</v>
      </c>
      <c r="D179" s="157">
        <v>2015</v>
      </c>
      <c r="E179" s="157">
        <v>2015</v>
      </c>
      <c r="F179" s="157">
        <v>2015</v>
      </c>
      <c r="G179" s="157">
        <v>2015</v>
      </c>
      <c r="H179" s="157">
        <v>2015</v>
      </c>
      <c r="I179" s="157">
        <v>2015</v>
      </c>
      <c r="J179" s="157">
        <v>2016</v>
      </c>
      <c r="K179" s="157">
        <v>2016</v>
      </c>
      <c r="L179" s="157">
        <v>2016</v>
      </c>
      <c r="M179" s="159">
        <v>2019</v>
      </c>
      <c r="N179" s="159">
        <v>2019</v>
      </c>
      <c r="O179" s="159">
        <v>2018</v>
      </c>
      <c r="P179" s="159">
        <v>2018</v>
      </c>
      <c r="Q179" s="159">
        <v>2017</v>
      </c>
      <c r="R179" s="159" t="s">
        <v>932</v>
      </c>
      <c r="S179" s="159">
        <v>2019</v>
      </c>
      <c r="T179" s="159">
        <v>2016</v>
      </c>
      <c r="U179" s="159">
        <v>2017</v>
      </c>
      <c r="V179" s="159">
        <v>2017</v>
      </c>
      <c r="W179" s="159">
        <v>2015</v>
      </c>
      <c r="X179" s="159">
        <v>2013</v>
      </c>
      <c r="Y179" s="159">
        <v>2011</v>
      </c>
      <c r="Z179" s="159">
        <v>2017</v>
      </c>
      <c r="AA179" s="159">
        <v>2017</v>
      </c>
      <c r="AB179" s="159" t="s">
        <v>932</v>
      </c>
      <c r="AC179" s="159">
        <v>2016</v>
      </c>
      <c r="AD179" s="159">
        <v>2015</v>
      </c>
      <c r="AE179" s="159">
        <v>2012</v>
      </c>
      <c r="AF179" s="159">
        <v>2017</v>
      </c>
      <c r="AG179" s="158">
        <v>2016</v>
      </c>
      <c r="AH179" s="159">
        <v>2016</v>
      </c>
      <c r="AI179" s="159">
        <v>2017</v>
      </c>
      <c r="AJ179" s="159">
        <v>2018</v>
      </c>
      <c r="AK179" s="161" t="s">
        <v>1067</v>
      </c>
      <c r="AL179" s="161">
        <v>43538</v>
      </c>
      <c r="AM179" s="188">
        <v>43281</v>
      </c>
      <c r="AN179" s="159">
        <v>2016</v>
      </c>
      <c r="AO179" s="159">
        <v>2016</v>
      </c>
      <c r="AP179" s="159">
        <v>2014</v>
      </c>
      <c r="AQ179" s="159">
        <v>2014</v>
      </c>
      <c r="AR179" s="159">
        <v>2015</v>
      </c>
      <c r="AS179" s="159">
        <v>2017</v>
      </c>
      <c r="AT179" s="159">
        <v>2018</v>
      </c>
      <c r="AU179" s="159">
        <v>2016</v>
      </c>
      <c r="AV179" s="159">
        <v>2015</v>
      </c>
      <c r="AW179" s="159">
        <v>2016</v>
      </c>
      <c r="AX179" s="159">
        <v>2017</v>
      </c>
      <c r="AY179" s="159">
        <v>2014</v>
      </c>
      <c r="AZ179" s="171">
        <v>2015</v>
      </c>
      <c r="BA179" s="171">
        <v>2015</v>
      </c>
      <c r="BB179" s="159">
        <v>2018</v>
      </c>
      <c r="BC179" s="159">
        <v>2017</v>
      </c>
      <c r="BD179" s="159">
        <v>2015</v>
      </c>
      <c r="BE179" s="159"/>
      <c r="BF179" s="104"/>
    </row>
    <row r="180" spans="1:58" x14ac:dyDescent="0.25">
      <c r="A180" s="128" t="str">
        <f>'Indicator Data'!A182</f>
        <v>Turkmenistan</v>
      </c>
      <c r="B180" s="107" t="str">
        <f>'Indicator Data'!B182</f>
        <v>TKM</v>
      </c>
      <c r="C180" s="157">
        <v>2015</v>
      </c>
      <c r="D180" s="157">
        <v>2015</v>
      </c>
      <c r="E180" s="157">
        <v>2015</v>
      </c>
      <c r="F180" s="157">
        <v>2015</v>
      </c>
      <c r="G180" s="157">
        <v>2015</v>
      </c>
      <c r="H180" s="157">
        <v>2015</v>
      </c>
      <c r="I180" s="157">
        <v>2015</v>
      </c>
      <c r="J180" s="157">
        <v>2016</v>
      </c>
      <c r="K180" s="157">
        <v>2016</v>
      </c>
      <c r="L180" s="157">
        <v>2016</v>
      </c>
      <c r="M180" s="159">
        <v>2019</v>
      </c>
      <c r="N180" s="159">
        <v>2019</v>
      </c>
      <c r="O180" s="159">
        <v>2018</v>
      </c>
      <c r="P180" s="159">
        <v>2018</v>
      </c>
      <c r="Q180" s="159">
        <v>2017</v>
      </c>
      <c r="R180" s="159">
        <v>2016</v>
      </c>
      <c r="S180" s="159">
        <v>2019</v>
      </c>
      <c r="T180" s="159">
        <v>2016</v>
      </c>
      <c r="U180" s="159">
        <v>2017</v>
      </c>
      <c r="V180" s="159">
        <v>2017</v>
      </c>
      <c r="W180" s="159">
        <v>2015</v>
      </c>
      <c r="X180" s="159" t="s">
        <v>932</v>
      </c>
      <c r="Y180" s="159">
        <v>2010</v>
      </c>
      <c r="Z180" s="159">
        <v>2017</v>
      </c>
      <c r="AA180" s="159">
        <v>2017</v>
      </c>
      <c r="AB180" s="159" t="s">
        <v>932</v>
      </c>
      <c r="AC180" s="159">
        <v>2016</v>
      </c>
      <c r="AD180" s="159">
        <v>2015</v>
      </c>
      <c r="AE180" s="159">
        <v>2012</v>
      </c>
      <c r="AF180" s="159" t="s">
        <v>932</v>
      </c>
      <c r="AG180" s="158" t="s">
        <v>932</v>
      </c>
      <c r="AH180" s="159">
        <v>2016</v>
      </c>
      <c r="AI180" s="159">
        <v>2017</v>
      </c>
      <c r="AJ180" s="159">
        <v>2018</v>
      </c>
      <c r="AK180" s="161" t="s">
        <v>932</v>
      </c>
      <c r="AL180" s="161" t="s">
        <v>1068</v>
      </c>
      <c r="AM180" s="159" t="s">
        <v>932</v>
      </c>
      <c r="AN180" s="159">
        <v>2016</v>
      </c>
      <c r="AO180" s="159">
        <v>2016</v>
      </c>
      <c r="AP180" s="159" t="s">
        <v>932</v>
      </c>
      <c r="AQ180" s="159" t="s">
        <v>932</v>
      </c>
      <c r="AR180" s="159" t="s">
        <v>932</v>
      </c>
      <c r="AS180" s="159">
        <v>2017</v>
      </c>
      <c r="AT180" s="159">
        <v>2018</v>
      </c>
      <c r="AU180" s="159">
        <v>2016</v>
      </c>
      <c r="AV180" s="159">
        <v>2015</v>
      </c>
      <c r="AW180" s="159">
        <v>2016</v>
      </c>
      <c r="AX180" s="159">
        <v>2016</v>
      </c>
      <c r="AY180" s="159">
        <v>2014</v>
      </c>
      <c r="AZ180" s="171">
        <v>2006</v>
      </c>
      <c r="BA180" s="171">
        <v>2006</v>
      </c>
      <c r="BB180" s="159">
        <v>2018</v>
      </c>
      <c r="BC180" s="159">
        <v>2017</v>
      </c>
      <c r="BD180" s="159">
        <v>2015</v>
      </c>
      <c r="BE180" s="159"/>
      <c r="BF180" s="104"/>
    </row>
    <row r="181" spans="1:58" x14ac:dyDescent="0.25">
      <c r="A181" s="128" t="str">
        <f>'Indicator Data'!A183</f>
        <v>Tuvalu</v>
      </c>
      <c r="B181" s="107" t="str">
        <f>'Indicator Data'!B183</f>
        <v>TUV</v>
      </c>
      <c r="C181" s="157">
        <v>2015</v>
      </c>
      <c r="D181" s="157">
        <v>2015</v>
      </c>
      <c r="E181" s="157">
        <v>2015</v>
      </c>
      <c r="F181" s="157">
        <v>2015</v>
      </c>
      <c r="G181" s="157">
        <v>2015</v>
      </c>
      <c r="H181" s="157">
        <v>2015</v>
      </c>
      <c r="I181" s="157">
        <v>2015</v>
      </c>
      <c r="J181" s="157">
        <v>2016</v>
      </c>
      <c r="K181" s="157">
        <v>2016</v>
      </c>
      <c r="L181" s="157">
        <v>2016</v>
      </c>
      <c r="M181" s="159">
        <v>2019</v>
      </c>
      <c r="N181" s="159">
        <v>2019</v>
      </c>
      <c r="O181" s="159">
        <v>2018</v>
      </c>
      <c r="P181" s="159">
        <v>2018</v>
      </c>
      <c r="Q181" s="159" t="s">
        <v>932</v>
      </c>
      <c r="R181" s="159" t="s">
        <v>932</v>
      </c>
      <c r="S181" s="159">
        <v>2019</v>
      </c>
      <c r="T181" s="159">
        <v>2016</v>
      </c>
      <c r="U181" s="159">
        <v>2017</v>
      </c>
      <c r="V181" s="159">
        <v>2017</v>
      </c>
      <c r="W181" s="159">
        <v>2015</v>
      </c>
      <c r="X181" s="159">
        <v>2007</v>
      </c>
      <c r="Y181" s="159">
        <v>2010</v>
      </c>
      <c r="Z181" s="159">
        <v>2017</v>
      </c>
      <c r="AA181" s="159">
        <v>2017</v>
      </c>
      <c r="AB181" s="159" t="s">
        <v>932</v>
      </c>
      <c r="AC181" s="159">
        <v>2016</v>
      </c>
      <c r="AD181" s="159" t="s">
        <v>932</v>
      </c>
      <c r="AE181" s="159" t="s">
        <v>932</v>
      </c>
      <c r="AF181" s="159" t="s">
        <v>932</v>
      </c>
      <c r="AG181" s="158" t="s">
        <v>932</v>
      </c>
      <c r="AH181" s="159">
        <v>2016</v>
      </c>
      <c r="AI181" s="159">
        <v>2017</v>
      </c>
      <c r="AJ181" s="159">
        <v>2018</v>
      </c>
      <c r="AK181" s="161" t="s">
        <v>932</v>
      </c>
      <c r="AL181" s="161" t="s">
        <v>932</v>
      </c>
      <c r="AM181" s="159" t="s">
        <v>932</v>
      </c>
      <c r="AN181" s="159">
        <v>2016</v>
      </c>
      <c r="AO181" s="159">
        <v>2016</v>
      </c>
      <c r="AP181" s="159" t="s">
        <v>932</v>
      </c>
      <c r="AQ181" s="159" t="s">
        <v>932</v>
      </c>
      <c r="AR181" s="159" t="s">
        <v>932</v>
      </c>
      <c r="AS181" s="159">
        <v>2017</v>
      </c>
      <c r="AT181" s="159" t="s">
        <v>932</v>
      </c>
      <c r="AU181" s="159">
        <v>2016</v>
      </c>
      <c r="AV181" s="159" t="s">
        <v>932</v>
      </c>
      <c r="AW181" s="159">
        <v>2016</v>
      </c>
      <c r="AX181" s="159">
        <v>2016</v>
      </c>
      <c r="AY181" s="159">
        <v>2014</v>
      </c>
      <c r="AZ181" s="171">
        <v>2013</v>
      </c>
      <c r="BA181" s="171">
        <v>2015</v>
      </c>
      <c r="BB181" s="159">
        <v>2018</v>
      </c>
      <c r="BC181" s="159">
        <v>2017</v>
      </c>
      <c r="BD181" s="159">
        <v>2015</v>
      </c>
      <c r="BE181" s="159"/>
      <c r="BF181" s="104"/>
    </row>
    <row r="182" spans="1:58" x14ac:dyDescent="0.25">
      <c r="A182" s="128" t="str">
        <f>'Indicator Data'!A184</f>
        <v>Uganda</v>
      </c>
      <c r="B182" s="107" t="str">
        <f>'Indicator Data'!B184</f>
        <v>UGA</v>
      </c>
      <c r="C182" s="157">
        <v>2015</v>
      </c>
      <c r="D182" s="157">
        <v>2015</v>
      </c>
      <c r="E182" s="157">
        <v>2015</v>
      </c>
      <c r="F182" s="157">
        <v>2015</v>
      </c>
      <c r="G182" s="157">
        <v>2015</v>
      </c>
      <c r="H182" s="157">
        <v>2015</v>
      </c>
      <c r="I182" s="157">
        <v>2015</v>
      </c>
      <c r="J182" s="157">
        <v>2016</v>
      </c>
      <c r="K182" s="157">
        <v>2016</v>
      </c>
      <c r="L182" s="157">
        <v>2016</v>
      </c>
      <c r="M182" s="159">
        <v>2019</v>
      </c>
      <c r="N182" s="159">
        <v>2019</v>
      </c>
      <c r="O182" s="159">
        <v>2018</v>
      </c>
      <c r="P182" s="159">
        <v>2018</v>
      </c>
      <c r="Q182" s="159">
        <v>2017</v>
      </c>
      <c r="R182" s="159">
        <v>2016</v>
      </c>
      <c r="S182" s="159">
        <v>2019</v>
      </c>
      <c r="T182" s="159">
        <v>2016</v>
      </c>
      <c r="U182" s="159">
        <v>2017</v>
      </c>
      <c r="V182" s="159">
        <v>2017</v>
      </c>
      <c r="W182" s="159">
        <v>2015</v>
      </c>
      <c r="X182" s="159">
        <v>2016</v>
      </c>
      <c r="Y182" s="159">
        <v>2010</v>
      </c>
      <c r="Z182" s="159">
        <v>2017</v>
      </c>
      <c r="AA182" s="159">
        <v>2017</v>
      </c>
      <c r="AB182" s="159">
        <v>2017</v>
      </c>
      <c r="AC182" s="159">
        <v>2016</v>
      </c>
      <c r="AD182" s="159">
        <v>2015</v>
      </c>
      <c r="AE182" s="159">
        <v>2012</v>
      </c>
      <c r="AF182" s="159">
        <v>2017</v>
      </c>
      <c r="AG182" s="158">
        <v>2012</v>
      </c>
      <c r="AH182" s="159">
        <v>2016</v>
      </c>
      <c r="AI182" s="159">
        <v>2017</v>
      </c>
      <c r="AJ182" s="159">
        <v>2018</v>
      </c>
      <c r="AK182" s="161" t="s">
        <v>1067</v>
      </c>
      <c r="AL182" s="161">
        <v>43524</v>
      </c>
      <c r="AM182" s="188">
        <v>43281</v>
      </c>
      <c r="AN182" s="159">
        <v>2016</v>
      </c>
      <c r="AO182" s="159">
        <v>2016</v>
      </c>
      <c r="AP182" s="159">
        <v>2013</v>
      </c>
      <c r="AQ182" s="159">
        <v>2014</v>
      </c>
      <c r="AR182" s="159" t="s">
        <v>932</v>
      </c>
      <c r="AS182" s="159">
        <v>2017</v>
      </c>
      <c r="AT182" s="159">
        <v>2018</v>
      </c>
      <c r="AU182" s="159">
        <v>2016</v>
      </c>
      <c r="AV182" s="159">
        <v>2015</v>
      </c>
      <c r="AW182" s="159">
        <v>2016</v>
      </c>
      <c r="AX182" s="159">
        <v>2017</v>
      </c>
      <c r="AY182" s="159">
        <v>2014</v>
      </c>
      <c r="AZ182" s="171">
        <v>2015</v>
      </c>
      <c r="BA182" s="171">
        <v>2015</v>
      </c>
      <c r="BB182" s="159">
        <v>2018</v>
      </c>
      <c r="BC182" s="159">
        <v>2017</v>
      </c>
      <c r="BD182" s="159">
        <v>2015</v>
      </c>
      <c r="BE182" s="159"/>
      <c r="BF182" s="104"/>
    </row>
    <row r="183" spans="1:58" x14ac:dyDescent="0.25">
      <c r="A183" s="128" t="str">
        <f>'Indicator Data'!A185</f>
        <v>Ukraine</v>
      </c>
      <c r="B183" s="107" t="str">
        <f>'Indicator Data'!B185</f>
        <v>UKR</v>
      </c>
      <c r="C183" s="157">
        <v>2015</v>
      </c>
      <c r="D183" s="157">
        <v>2015</v>
      </c>
      <c r="E183" s="157">
        <v>2015</v>
      </c>
      <c r="F183" s="157">
        <v>2015</v>
      </c>
      <c r="G183" s="157">
        <v>2015</v>
      </c>
      <c r="H183" s="157">
        <v>2015</v>
      </c>
      <c r="I183" s="157">
        <v>2015</v>
      </c>
      <c r="J183" s="157">
        <v>2016</v>
      </c>
      <c r="K183" s="157">
        <v>2016</v>
      </c>
      <c r="L183" s="157">
        <v>2016</v>
      </c>
      <c r="M183" s="159">
        <v>2019</v>
      </c>
      <c r="N183" s="159">
        <v>2019</v>
      </c>
      <c r="O183" s="159">
        <v>2018</v>
      </c>
      <c r="P183" s="159">
        <v>2018</v>
      </c>
      <c r="Q183" s="159">
        <v>2017</v>
      </c>
      <c r="R183" s="159">
        <v>2012</v>
      </c>
      <c r="S183" s="159">
        <v>2019</v>
      </c>
      <c r="T183" s="159">
        <v>2016</v>
      </c>
      <c r="U183" s="159">
        <v>2017</v>
      </c>
      <c r="V183" s="159">
        <v>2017</v>
      </c>
      <c r="W183" s="159">
        <v>2015</v>
      </c>
      <c r="X183" s="159" t="s">
        <v>932</v>
      </c>
      <c r="Y183" s="159">
        <v>2013</v>
      </c>
      <c r="Z183" s="159">
        <v>2017</v>
      </c>
      <c r="AA183" s="159">
        <v>2017</v>
      </c>
      <c r="AB183" s="159">
        <v>2017</v>
      </c>
      <c r="AC183" s="159">
        <v>2016</v>
      </c>
      <c r="AD183" s="159">
        <v>2015</v>
      </c>
      <c r="AE183" s="159" t="s">
        <v>932</v>
      </c>
      <c r="AF183" s="159">
        <v>2017</v>
      </c>
      <c r="AG183" s="158">
        <v>2016</v>
      </c>
      <c r="AH183" s="159">
        <v>2016</v>
      </c>
      <c r="AI183" s="159">
        <v>2017</v>
      </c>
      <c r="AJ183" s="159">
        <v>2018</v>
      </c>
      <c r="AK183" s="161" t="s">
        <v>1067</v>
      </c>
      <c r="AL183" s="161" t="s">
        <v>1068</v>
      </c>
      <c r="AM183" s="159" t="s">
        <v>932</v>
      </c>
      <c r="AN183" s="159">
        <v>2016</v>
      </c>
      <c r="AO183" s="159">
        <v>2016</v>
      </c>
      <c r="AP183" s="159">
        <v>2013</v>
      </c>
      <c r="AQ183" s="159">
        <v>2014</v>
      </c>
      <c r="AR183" s="159" t="s">
        <v>932</v>
      </c>
      <c r="AS183" s="159">
        <v>2017</v>
      </c>
      <c r="AT183" s="159">
        <v>2018</v>
      </c>
      <c r="AU183" s="159">
        <v>2016</v>
      </c>
      <c r="AV183" s="159">
        <v>2015</v>
      </c>
      <c r="AW183" s="159">
        <v>2016</v>
      </c>
      <c r="AX183" s="159">
        <v>2017</v>
      </c>
      <c r="AY183" s="159">
        <v>2014</v>
      </c>
      <c r="AZ183" s="171">
        <v>2015</v>
      </c>
      <c r="BA183" s="171">
        <v>2015</v>
      </c>
      <c r="BB183" s="159">
        <v>2018</v>
      </c>
      <c r="BC183" s="159">
        <v>2017</v>
      </c>
      <c r="BD183" s="159">
        <v>2015</v>
      </c>
      <c r="BE183" s="159"/>
      <c r="BF183" s="104"/>
    </row>
    <row r="184" spans="1:58" x14ac:dyDescent="0.25">
      <c r="A184" s="128" t="str">
        <f>'Indicator Data'!A186</f>
        <v>United Arab Emirates</v>
      </c>
      <c r="B184" s="107" t="str">
        <f>'Indicator Data'!B186</f>
        <v>ARE</v>
      </c>
      <c r="C184" s="157">
        <v>2015</v>
      </c>
      <c r="D184" s="157">
        <v>2015</v>
      </c>
      <c r="E184" s="157">
        <v>2015</v>
      </c>
      <c r="F184" s="157">
        <v>2015</v>
      </c>
      <c r="G184" s="157">
        <v>2015</v>
      </c>
      <c r="H184" s="157">
        <v>2015</v>
      </c>
      <c r="I184" s="157">
        <v>2015</v>
      </c>
      <c r="J184" s="157">
        <v>2016</v>
      </c>
      <c r="K184" s="157">
        <v>2016</v>
      </c>
      <c r="L184" s="157">
        <v>2016</v>
      </c>
      <c r="M184" s="159">
        <v>2019</v>
      </c>
      <c r="N184" s="159">
        <v>2019</v>
      </c>
      <c r="O184" s="159">
        <v>2018</v>
      </c>
      <c r="P184" s="159">
        <v>2018</v>
      </c>
      <c r="Q184" s="159">
        <v>2017</v>
      </c>
      <c r="R184" s="159" t="s">
        <v>932</v>
      </c>
      <c r="S184" s="159">
        <v>2019</v>
      </c>
      <c r="T184" s="159">
        <v>2016</v>
      </c>
      <c r="U184" s="159">
        <v>2017</v>
      </c>
      <c r="V184" s="159" t="s">
        <v>932</v>
      </c>
      <c r="W184" s="159">
        <v>2015</v>
      </c>
      <c r="X184" s="159" t="s">
        <v>932</v>
      </c>
      <c r="Y184" s="159">
        <v>2010</v>
      </c>
      <c r="Z184" s="159">
        <v>2017</v>
      </c>
      <c r="AA184" s="159">
        <v>2017</v>
      </c>
      <c r="AB184" s="159" t="s">
        <v>932</v>
      </c>
      <c r="AC184" s="159">
        <v>2016</v>
      </c>
      <c r="AD184" s="159">
        <v>2015</v>
      </c>
      <c r="AE184" s="159" t="s">
        <v>932</v>
      </c>
      <c r="AF184" s="159">
        <v>2017</v>
      </c>
      <c r="AG184" s="158" t="s">
        <v>932</v>
      </c>
      <c r="AH184" s="159">
        <v>2016</v>
      </c>
      <c r="AI184" s="159">
        <v>2017</v>
      </c>
      <c r="AJ184" s="159">
        <v>2018</v>
      </c>
      <c r="AK184" s="161" t="s">
        <v>932</v>
      </c>
      <c r="AL184" s="161" t="s">
        <v>1068</v>
      </c>
      <c r="AM184" s="159" t="s">
        <v>932</v>
      </c>
      <c r="AN184" s="159">
        <v>2016</v>
      </c>
      <c r="AO184" s="159">
        <v>2016</v>
      </c>
      <c r="AP184" s="159" t="s">
        <v>932</v>
      </c>
      <c r="AQ184" s="159" t="s">
        <v>932</v>
      </c>
      <c r="AR184" s="159">
        <v>2015</v>
      </c>
      <c r="AS184" s="159">
        <v>2017</v>
      </c>
      <c r="AT184" s="159">
        <v>2018</v>
      </c>
      <c r="AU184" s="159">
        <v>2016</v>
      </c>
      <c r="AV184" s="159">
        <v>2015</v>
      </c>
      <c r="AW184" s="159">
        <v>2016</v>
      </c>
      <c r="AX184" s="159">
        <v>2017</v>
      </c>
      <c r="AY184" s="159">
        <v>2014</v>
      </c>
      <c r="AZ184" s="171">
        <v>2015</v>
      </c>
      <c r="BA184" s="171">
        <v>2015</v>
      </c>
      <c r="BB184" s="159">
        <v>2018</v>
      </c>
      <c r="BC184" s="159">
        <v>2017</v>
      </c>
      <c r="BD184" s="159">
        <v>2015</v>
      </c>
      <c r="BE184" s="159"/>
      <c r="BF184" s="104"/>
    </row>
    <row r="185" spans="1:58" x14ac:dyDescent="0.25">
      <c r="A185" s="128" t="str">
        <f>'Indicator Data'!A187</f>
        <v>United Kingdom</v>
      </c>
      <c r="B185" s="107" t="str">
        <f>'Indicator Data'!B187</f>
        <v>GBR</v>
      </c>
      <c r="C185" s="157">
        <v>2015</v>
      </c>
      <c r="D185" s="157">
        <v>2015</v>
      </c>
      <c r="E185" s="157">
        <v>2015</v>
      </c>
      <c r="F185" s="157">
        <v>2015</v>
      </c>
      <c r="G185" s="157">
        <v>2015</v>
      </c>
      <c r="H185" s="157">
        <v>2015</v>
      </c>
      <c r="I185" s="157">
        <v>2015</v>
      </c>
      <c r="J185" s="157">
        <v>2016</v>
      </c>
      <c r="K185" s="157">
        <v>2016</v>
      </c>
      <c r="L185" s="157">
        <v>2016</v>
      </c>
      <c r="M185" s="159">
        <v>2019</v>
      </c>
      <c r="N185" s="159">
        <v>2019</v>
      </c>
      <c r="O185" s="159">
        <v>2018</v>
      </c>
      <c r="P185" s="159">
        <v>2018</v>
      </c>
      <c r="Q185" s="159">
        <v>2017</v>
      </c>
      <c r="R185" s="159" t="s">
        <v>932</v>
      </c>
      <c r="S185" s="159">
        <v>2019</v>
      </c>
      <c r="T185" s="159">
        <v>2016</v>
      </c>
      <c r="U185" s="159">
        <v>2017</v>
      </c>
      <c r="V185" s="159" t="s">
        <v>932</v>
      </c>
      <c r="W185" s="159">
        <v>2015</v>
      </c>
      <c r="X185" s="159" t="s">
        <v>932</v>
      </c>
      <c r="Y185" s="159">
        <v>2016</v>
      </c>
      <c r="Z185" s="159">
        <v>2017</v>
      </c>
      <c r="AA185" s="159">
        <v>2017</v>
      </c>
      <c r="AB185" s="159">
        <v>2013</v>
      </c>
      <c r="AC185" s="159">
        <v>2016</v>
      </c>
      <c r="AD185" s="159">
        <v>2015</v>
      </c>
      <c r="AE185" s="159" t="s">
        <v>932</v>
      </c>
      <c r="AF185" s="159">
        <v>2017</v>
      </c>
      <c r="AG185" s="158">
        <v>2012</v>
      </c>
      <c r="AH185" s="159">
        <v>2016</v>
      </c>
      <c r="AI185" s="159">
        <v>2017</v>
      </c>
      <c r="AJ185" s="159">
        <v>2018</v>
      </c>
      <c r="AK185" s="161" t="s">
        <v>932</v>
      </c>
      <c r="AL185" s="161" t="s">
        <v>1068</v>
      </c>
      <c r="AM185" s="159" t="s">
        <v>932</v>
      </c>
      <c r="AN185" s="159">
        <v>2016</v>
      </c>
      <c r="AO185" s="159">
        <v>2016</v>
      </c>
      <c r="AP185" s="159">
        <v>2014</v>
      </c>
      <c r="AQ185" s="159">
        <v>2014</v>
      </c>
      <c r="AR185" s="159">
        <v>2015</v>
      </c>
      <c r="AS185" s="159">
        <v>2017</v>
      </c>
      <c r="AT185" s="159">
        <v>2018</v>
      </c>
      <c r="AU185" s="159">
        <v>2016</v>
      </c>
      <c r="AV185" s="159" t="s">
        <v>932</v>
      </c>
      <c r="AW185" s="159">
        <v>2016</v>
      </c>
      <c r="AX185" s="159">
        <v>2017</v>
      </c>
      <c r="AY185" s="159">
        <v>2014</v>
      </c>
      <c r="AZ185" s="171">
        <v>2015</v>
      </c>
      <c r="BA185" s="171">
        <v>2015</v>
      </c>
      <c r="BB185" s="159">
        <v>2018</v>
      </c>
      <c r="BC185" s="159">
        <v>2017</v>
      </c>
      <c r="BD185" s="159">
        <v>2015</v>
      </c>
      <c r="BE185" s="159"/>
      <c r="BF185" s="104"/>
    </row>
    <row r="186" spans="1:58" x14ac:dyDescent="0.25">
      <c r="A186" s="128" t="str">
        <f>'Indicator Data'!A188</f>
        <v>United States of America</v>
      </c>
      <c r="B186" s="107" t="str">
        <f>'Indicator Data'!B188</f>
        <v>USA</v>
      </c>
      <c r="C186" s="157">
        <v>2015</v>
      </c>
      <c r="D186" s="157">
        <v>2015</v>
      </c>
      <c r="E186" s="157">
        <v>2015</v>
      </c>
      <c r="F186" s="157">
        <v>2015</v>
      </c>
      <c r="G186" s="157">
        <v>2015</v>
      </c>
      <c r="H186" s="157">
        <v>2015</v>
      </c>
      <c r="I186" s="157">
        <v>2015</v>
      </c>
      <c r="J186" s="157">
        <v>2016</v>
      </c>
      <c r="K186" s="157">
        <v>2016</v>
      </c>
      <c r="L186" s="157">
        <v>2016</v>
      </c>
      <c r="M186" s="159">
        <v>2019</v>
      </c>
      <c r="N186" s="159">
        <v>2019</v>
      </c>
      <c r="O186" s="159">
        <v>2018</v>
      </c>
      <c r="P186" s="159">
        <v>2018</v>
      </c>
      <c r="Q186" s="159">
        <v>2017</v>
      </c>
      <c r="R186" s="159" t="s">
        <v>932</v>
      </c>
      <c r="S186" s="159">
        <v>2019</v>
      </c>
      <c r="T186" s="159">
        <v>2016</v>
      </c>
      <c r="U186" s="159">
        <v>2017</v>
      </c>
      <c r="V186" s="159" t="s">
        <v>932</v>
      </c>
      <c r="W186" s="159">
        <v>2015</v>
      </c>
      <c r="X186" s="159">
        <v>2012</v>
      </c>
      <c r="Y186" s="159">
        <v>2011</v>
      </c>
      <c r="Z186" s="159">
        <v>2017</v>
      </c>
      <c r="AA186" s="159">
        <v>2017</v>
      </c>
      <c r="AB186" s="159" t="s">
        <v>932</v>
      </c>
      <c r="AC186" s="159">
        <v>2016</v>
      </c>
      <c r="AD186" s="159">
        <v>2015</v>
      </c>
      <c r="AE186" s="159" t="s">
        <v>932</v>
      </c>
      <c r="AF186" s="159">
        <v>2017</v>
      </c>
      <c r="AG186" s="158">
        <v>2016</v>
      </c>
      <c r="AH186" s="159">
        <v>2016</v>
      </c>
      <c r="AI186" s="159">
        <v>2017</v>
      </c>
      <c r="AJ186" s="159">
        <v>2018</v>
      </c>
      <c r="AK186" s="161" t="s">
        <v>932</v>
      </c>
      <c r="AL186" s="161" t="s">
        <v>1068</v>
      </c>
      <c r="AM186" s="159" t="s">
        <v>932</v>
      </c>
      <c r="AN186" s="159">
        <v>2016</v>
      </c>
      <c r="AO186" s="159">
        <v>2016</v>
      </c>
      <c r="AP186" s="159">
        <v>2014</v>
      </c>
      <c r="AQ186" s="159">
        <v>2014</v>
      </c>
      <c r="AR186" s="159">
        <v>2013</v>
      </c>
      <c r="AS186" s="159">
        <v>2017</v>
      </c>
      <c r="AT186" s="159">
        <v>2018</v>
      </c>
      <c r="AU186" s="159">
        <v>2016</v>
      </c>
      <c r="AV186" s="159" t="s">
        <v>932</v>
      </c>
      <c r="AW186" s="159">
        <v>2016</v>
      </c>
      <c r="AX186" s="159">
        <v>2017</v>
      </c>
      <c r="AY186" s="159">
        <v>2013</v>
      </c>
      <c r="AZ186" s="171">
        <v>2015</v>
      </c>
      <c r="BA186" s="171">
        <v>2015</v>
      </c>
      <c r="BB186" s="159">
        <v>2018</v>
      </c>
      <c r="BC186" s="159">
        <v>2017</v>
      </c>
      <c r="BD186" s="159">
        <v>2015</v>
      </c>
      <c r="BE186" s="159"/>
      <c r="BF186" s="104"/>
    </row>
    <row r="187" spans="1:58" x14ac:dyDescent="0.25">
      <c r="A187" s="128" t="str">
        <f>'Indicator Data'!A189</f>
        <v>Uruguay</v>
      </c>
      <c r="B187" s="107" t="str">
        <f>'Indicator Data'!B189</f>
        <v>URY</v>
      </c>
      <c r="C187" s="157">
        <v>2015</v>
      </c>
      <c r="D187" s="157">
        <v>2015</v>
      </c>
      <c r="E187" s="157">
        <v>2015</v>
      </c>
      <c r="F187" s="157">
        <v>2015</v>
      </c>
      <c r="G187" s="157">
        <v>2015</v>
      </c>
      <c r="H187" s="157">
        <v>2015</v>
      </c>
      <c r="I187" s="157">
        <v>2015</v>
      </c>
      <c r="J187" s="157">
        <v>2016</v>
      </c>
      <c r="K187" s="157">
        <v>2016</v>
      </c>
      <c r="L187" s="157">
        <v>2016</v>
      </c>
      <c r="M187" s="159">
        <v>2019</v>
      </c>
      <c r="N187" s="159">
        <v>2019</v>
      </c>
      <c r="O187" s="159">
        <v>2018</v>
      </c>
      <c r="P187" s="159">
        <v>2018</v>
      </c>
      <c r="Q187" s="159">
        <v>2017</v>
      </c>
      <c r="R187" s="159" t="s">
        <v>932</v>
      </c>
      <c r="S187" s="159">
        <v>2019</v>
      </c>
      <c r="T187" s="159">
        <v>2016</v>
      </c>
      <c r="U187" s="159">
        <v>2017</v>
      </c>
      <c r="V187" s="159">
        <v>2017</v>
      </c>
      <c r="W187" s="159">
        <v>2015</v>
      </c>
      <c r="X187" s="159">
        <v>2011</v>
      </c>
      <c r="Y187" s="159">
        <v>2010</v>
      </c>
      <c r="Z187" s="159">
        <v>2017</v>
      </c>
      <c r="AA187" s="159">
        <v>2017</v>
      </c>
      <c r="AB187" s="159">
        <v>2017</v>
      </c>
      <c r="AC187" s="159">
        <v>2016</v>
      </c>
      <c r="AD187" s="159">
        <v>2015</v>
      </c>
      <c r="AE187" s="159" t="s">
        <v>932</v>
      </c>
      <c r="AF187" s="159">
        <v>2017</v>
      </c>
      <c r="AG187" s="158">
        <v>2017</v>
      </c>
      <c r="AH187" s="159">
        <v>2016</v>
      </c>
      <c r="AI187" s="159">
        <v>2017</v>
      </c>
      <c r="AJ187" s="159">
        <v>2018</v>
      </c>
      <c r="AK187" s="161" t="s">
        <v>932</v>
      </c>
      <c r="AL187" s="161" t="s">
        <v>1068</v>
      </c>
      <c r="AM187" s="159" t="s">
        <v>932</v>
      </c>
      <c r="AN187" s="159">
        <v>2016</v>
      </c>
      <c r="AO187" s="159">
        <v>2016</v>
      </c>
      <c r="AP187" s="159">
        <v>2014</v>
      </c>
      <c r="AQ187" s="159">
        <v>2014</v>
      </c>
      <c r="AR187" s="159">
        <v>2013</v>
      </c>
      <c r="AS187" s="159">
        <v>2017</v>
      </c>
      <c r="AT187" s="159">
        <v>2018</v>
      </c>
      <c r="AU187" s="159">
        <v>2016</v>
      </c>
      <c r="AV187" s="159">
        <v>2017</v>
      </c>
      <c r="AW187" s="159">
        <v>2016</v>
      </c>
      <c r="AX187" s="159">
        <v>2017</v>
      </c>
      <c r="AY187" s="159">
        <v>2014</v>
      </c>
      <c r="AZ187" s="171">
        <v>2015</v>
      </c>
      <c r="BA187" s="171">
        <v>2015</v>
      </c>
      <c r="BB187" s="159">
        <v>2018</v>
      </c>
      <c r="BC187" s="159">
        <v>2017</v>
      </c>
      <c r="BD187" s="159">
        <v>2015</v>
      </c>
      <c r="BE187" s="159"/>
      <c r="BF187" s="104"/>
    </row>
    <row r="188" spans="1:58" x14ac:dyDescent="0.25">
      <c r="A188" s="128" t="str">
        <f>'Indicator Data'!A190</f>
        <v>Uzbekistan</v>
      </c>
      <c r="B188" s="107" t="str">
        <f>'Indicator Data'!B190</f>
        <v>UZB</v>
      </c>
      <c r="C188" s="157">
        <v>2015</v>
      </c>
      <c r="D188" s="157">
        <v>2015</v>
      </c>
      <c r="E188" s="157">
        <v>2015</v>
      </c>
      <c r="F188" s="157">
        <v>2015</v>
      </c>
      <c r="G188" s="157">
        <v>2015</v>
      </c>
      <c r="H188" s="157">
        <v>2015</v>
      </c>
      <c r="I188" s="157">
        <v>2015</v>
      </c>
      <c r="J188" s="157">
        <v>2016</v>
      </c>
      <c r="K188" s="157">
        <v>2016</v>
      </c>
      <c r="L188" s="157">
        <v>2016</v>
      </c>
      <c r="M188" s="159">
        <v>2019</v>
      </c>
      <c r="N188" s="159">
        <v>2019</v>
      </c>
      <c r="O188" s="159">
        <v>2018</v>
      </c>
      <c r="P188" s="159">
        <v>2018</v>
      </c>
      <c r="Q188" s="159">
        <v>2017</v>
      </c>
      <c r="R188" s="159" t="s">
        <v>932</v>
      </c>
      <c r="S188" s="159">
        <v>2019</v>
      </c>
      <c r="T188" s="159">
        <v>2016</v>
      </c>
      <c r="U188" s="159">
        <v>2017</v>
      </c>
      <c r="V188" s="159">
        <v>2017</v>
      </c>
      <c r="W188" s="159">
        <v>2015</v>
      </c>
      <c r="X188" s="159">
        <v>2006</v>
      </c>
      <c r="Y188" s="159">
        <v>2013</v>
      </c>
      <c r="Z188" s="159">
        <v>2017</v>
      </c>
      <c r="AA188" s="159">
        <v>2017</v>
      </c>
      <c r="AB188" s="159">
        <v>2017</v>
      </c>
      <c r="AC188" s="159">
        <v>2016</v>
      </c>
      <c r="AD188" s="159">
        <v>2015</v>
      </c>
      <c r="AE188" s="159">
        <v>2012</v>
      </c>
      <c r="AF188" s="159">
        <v>2017</v>
      </c>
      <c r="AG188" s="158" t="s">
        <v>932</v>
      </c>
      <c r="AH188" s="159">
        <v>2016</v>
      </c>
      <c r="AI188" s="159">
        <v>2017</v>
      </c>
      <c r="AJ188" s="159">
        <v>2018</v>
      </c>
      <c r="AK188" s="161" t="s">
        <v>932</v>
      </c>
      <c r="AL188" s="161" t="s">
        <v>1068</v>
      </c>
      <c r="AM188" s="188">
        <v>43281</v>
      </c>
      <c r="AN188" s="159">
        <v>2016</v>
      </c>
      <c r="AO188" s="159">
        <v>2016</v>
      </c>
      <c r="AP188" s="159" t="s">
        <v>932</v>
      </c>
      <c r="AQ188" s="159" t="s">
        <v>932</v>
      </c>
      <c r="AR188" s="159">
        <v>2013</v>
      </c>
      <c r="AS188" s="159">
        <v>2017</v>
      </c>
      <c r="AT188" s="159">
        <v>2018</v>
      </c>
      <c r="AU188" s="159">
        <v>2016</v>
      </c>
      <c r="AV188" s="159">
        <v>2015</v>
      </c>
      <c r="AW188" s="159">
        <v>2016</v>
      </c>
      <c r="AX188" s="159">
        <v>2017</v>
      </c>
      <c r="AY188" s="159">
        <v>2014</v>
      </c>
      <c r="AZ188" s="171">
        <v>2015</v>
      </c>
      <c r="BA188" s="171">
        <v>2012</v>
      </c>
      <c r="BB188" s="159">
        <v>2018</v>
      </c>
      <c r="BC188" s="159">
        <v>2017</v>
      </c>
      <c r="BD188" s="159">
        <v>2015</v>
      </c>
      <c r="BE188" s="159"/>
      <c r="BF188" s="104"/>
    </row>
    <row r="189" spans="1:58" x14ac:dyDescent="0.25">
      <c r="A189" s="128" t="str">
        <f>'Indicator Data'!A191</f>
        <v>Vanuatu</v>
      </c>
      <c r="B189" s="107" t="str">
        <f>'Indicator Data'!B191</f>
        <v>VUT</v>
      </c>
      <c r="C189" s="157">
        <v>2015</v>
      </c>
      <c r="D189" s="157">
        <v>2015</v>
      </c>
      <c r="E189" s="157">
        <v>2015</v>
      </c>
      <c r="F189" s="157">
        <v>2015</v>
      </c>
      <c r="G189" s="157">
        <v>2015</v>
      </c>
      <c r="H189" s="157">
        <v>2015</v>
      </c>
      <c r="I189" s="157">
        <v>2015</v>
      </c>
      <c r="J189" s="157">
        <v>2016</v>
      </c>
      <c r="K189" s="157">
        <v>2016</v>
      </c>
      <c r="L189" s="157">
        <v>2016</v>
      </c>
      <c r="M189" s="159">
        <v>2019</v>
      </c>
      <c r="N189" s="159">
        <v>2019</v>
      </c>
      <c r="O189" s="159">
        <v>2018</v>
      </c>
      <c r="P189" s="159">
        <v>2018</v>
      </c>
      <c r="Q189" s="159">
        <v>2017</v>
      </c>
      <c r="R189" s="159">
        <v>2007</v>
      </c>
      <c r="S189" s="159">
        <v>2019</v>
      </c>
      <c r="T189" s="159">
        <v>2016</v>
      </c>
      <c r="U189" s="159">
        <v>2017</v>
      </c>
      <c r="V189" s="159">
        <v>2017</v>
      </c>
      <c r="W189" s="159">
        <v>2015</v>
      </c>
      <c r="X189" s="159">
        <v>2013</v>
      </c>
      <c r="Y189" s="159">
        <v>2010</v>
      </c>
      <c r="Z189" s="159">
        <v>2017</v>
      </c>
      <c r="AA189" s="159">
        <v>2017</v>
      </c>
      <c r="AB189" s="159" t="s">
        <v>932</v>
      </c>
      <c r="AC189" s="159">
        <v>2016</v>
      </c>
      <c r="AD189" s="159">
        <v>2015</v>
      </c>
      <c r="AE189" s="159">
        <v>2012</v>
      </c>
      <c r="AF189" s="159" t="s">
        <v>932</v>
      </c>
      <c r="AG189" s="158">
        <v>2010</v>
      </c>
      <c r="AH189" s="159">
        <v>2016</v>
      </c>
      <c r="AI189" s="159">
        <v>2017</v>
      </c>
      <c r="AJ189" s="159">
        <v>2018</v>
      </c>
      <c r="AK189" s="161" t="s">
        <v>932</v>
      </c>
      <c r="AL189" s="161" t="s">
        <v>1068</v>
      </c>
      <c r="AM189" s="159" t="s">
        <v>932</v>
      </c>
      <c r="AN189" s="159">
        <v>2016</v>
      </c>
      <c r="AO189" s="159">
        <v>2016</v>
      </c>
      <c r="AP189" s="159" t="s">
        <v>932</v>
      </c>
      <c r="AQ189" s="159" t="s">
        <v>932</v>
      </c>
      <c r="AR189" s="159">
        <v>2013</v>
      </c>
      <c r="AS189" s="159">
        <v>2017</v>
      </c>
      <c r="AT189" s="159">
        <v>2018</v>
      </c>
      <c r="AU189" s="159">
        <v>2016</v>
      </c>
      <c r="AV189" s="159">
        <v>2015</v>
      </c>
      <c r="AW189" s="159">
        <v>2016</v>
      </c>
      <c r="AX189" s="159">
        <v>2017</v>
      </c>
      <c r="AY189" s="159">
        <v>2014</v>
      </c>
      <c r="AZ189" s="171">
        <v>2015</v>
      </c>
      <c r="BA189" s="171">
        <v>2015</v>
      </c>
      <c r="BB189" s="159">
        <v>2018</v>
      </c>
      <c r="BC189" s="159">
        <v>2017</v>
      </c>
      <c r="BD189" s="159">
        <v>2015</v>
      </c>
      <c r="BE189" s="159"/>
      <c r="BF189" s="104"/>
    </row>
    <row r="190" spans="1:58" x14ac:dyDescent="0.25">
      <c r="A190" s="128" t="str">
        <f>'Indicator Data'!A192</f>
        <v>Venezuela</v>
      </c>
      <c r="B190" s="107" t="str">
        <f>'Indicator Data'!B192</f>
        <v>VEN</v>
      </c>
      <c r="C190" s="157">
        <v>2015</v>
      </c>
      <c r="D190" s="157">
        <v>2015</v>
      </c>
      <c r="E190" s="157">
        <v>2015</v>
      </c>
      <c r="F190" s="157">
        <v>2015</v>
      </c>
      <c r="G190" s="157">
        <v>2015</v>
      </c>
      <c r="H190" s="157">
        <v>2015</v>
      </c>
      <c r="I190" s="157">
        <v>2015</v>
      </c>
      <c r="J190" s="157">
        <v>2016</v>
      </c>
      <c r="K190" s="157">
        <v>2016</v>
      </c>
      <c r="L190" s="157">
        <v>2016</v>
      </c>
      <c r="M190" s="159">
        <v>2019</v>
      </c>
      <c r="N190" s="159">
        <v>2019</v>
      </c>
      <c r="O190" s="159">
        <v>2018</v>
      </c>
      <c r="P190" s="159">
        <v>2018</v>
      </c>
      <c r="Q190" s="159">
        <v>2017</v>
      </c>
      <c r="R190" s="159" t="s">
        <v>932</v>
      </c>
      <c r="S190" s="159">
        <v>2019</v>
      </c>
      <c r="T190" s="159">
        <v>2016</v>
      </c>
      <c r="U190" s="159">
        <v>2017</v>
      </c>
      <c r="V190" s="159" t="s">
        <v>932</v>
      </c>
      <c r="W190" s="159">
        <v>2015</v>
      </c>
      <c r="X190" s="159">
        <v>2009</v>
      </c>
      <c r="Y190" s="159" t="s">
        <v>932</v>
      </c>
      <c r="Z190" s="159">
        <v>2017</v>
      </c>
      <c r="AA190" s="159">
        <v>2017</v>
      </c>
      <c r="AB190" s="159">
        <v>2016</v>
      </c>
      <c r="AC190" s="159">
        <v>2015</v>
      </c>
      <c r="AD190" s="159">
        <v>2015</v>
      </c>
      <c r="AE190" s="159">
        <v>2012</v>
      </c>
      <c r="AF190" s="159">
        <v>2017</v>
      </c>
      <c r="AG190" s="158">
        <v>2006</v>
      </c>
      <c r="AH190" s="159">
        <v>2016</v>
      </c>
      <c r="AI190" s="159">
        <v>2017</v>
      </c>
      <c r="AJ190" s="159">
        <v>2018</v>
      </c>
      <c r="AK190" s="161" t="s">
        <v>932</v>
      </c>
      <c r="AL190" s="161" t="s">
        <v>1068</v>
      </c>
      <c r="AM190" s="188">
        <v>43281</v>
      </c>
      <c r="AN190" s="159">
        <v>2016</v>
      </c>
      <c r="AO190" s="159">
        <v>2016</v>
      </c>
      <c r="AP190" s="159">
        <v>2014</v>
      </c>
      <c r="AQ190" s="159">
        <v>2014</v>
      </c>
      <c r="AR190" s="159">
        <v>2015</v>
      </c>
      <c r="AS190" s="159">
        <v>2017</v>
      </c>
      <c r="AT190" s="159">
        <v>2018</v>
      </c>
      <c r="AU190" s="159">
        <v>2016</v>
      </c>
      <c r="AV190" s="159">
        <v>2016</v>
      </c>
      <c r="AW190" s="159">
        <v>2016</v>
      </c>
      <c r="AX190" s="159">
        <v>2017</v>
      </c>
      <c r="AY190" s="159">
        <v>2014</v>
      </c>
      <c r="AZ190" s="171">
        <v>2015</v>
      </c>
      <c r="BA190" s="171">
        <v>2015</v>
      </c>
      <c r="BB190" s="159">
        <v>2013</v>
      </c>
      <c r="BC190" s="159">
        <v>2017</v>
      </c>
      <c r="BD190" s="159">
        <v>2015</v>
      </c>
      <c r="BE190" s="159"/>
      <c r="BF190" s="104"/>
    </row>
    <row r="191" spans="1:58" x14ac:dyDescent="0.25">
      <c r="A191" s="128" t="str">
        <f>'Indicator Data'!A193</f>
        <v>Viet Nam</v>
      </c>
      <c r="B191" s="107" t="str">
        <f>'Indicator Data'!B193</f>
        <v>VNM</v>
      </c>
      <c r="C191" s="157">
        <v>2015</v>
      </c>
      <c r="D191" s="157">
        <v>2015</v>
      </c>
      <c r="E191" s="157">
        <v>2015</v>
      </c>
      <c r="F191" s="157">
        <v>2015</v>
      </c>
      <c r="G191" s="157">
        <v>2015</v>
      </c>
      <c r="H191" s="157">
        <v>2015</v>
      </c>
      <c r="I191" s="157">
        <v>2015</v>
      </c>
      <c r="J191" s="157">
        <v>2016</v>
      </c>
      <c r="K191" s="157">
        <v>2016</v>
      </c>
      <c r="L191" s="157">
        <v>2016</v>
      </c>
      <c r="M191" s="159">
        <v>2019</v>
      </c>
      <c r="N191" s="159">
        <v>2019</v>
      </c>
      <c r="O191" s="159">
        <v>2018</v>
      </c>
      <c r="P191" s="159">
        <v>2018</v>
      </c>
      <c r="Q191" s="159">
        <v>2017</v>
      </c>
      <c r="R191" s="159">
        <v>2014</v>
      </c>
      <c r="S191" s="159">
        <v>2019</v>
      </c>
      <c r="T191" s="159">
        <v>2016</v>
      </c>
      <c r="U191" s="159">
        <v>2017</v>
      </c>
      <c r="V191" s="159">
        <v>2017</v>
      </c>
      <c r="W191" s="159">
        <v>2015</v>
      </c>
      <c r="X191" s="159">
        <v>2013</v>
      </c>
      <c r="Y191" s="159">
        <v>2016</v>
      </c>
      <c r="Z191" s="159">
        <v>2017</v>
      </c>
      <c r="AA191" s="159">
        <v>2017</v>
      </c>
      <c r="AB191" s="159">
        <v>2017</v>
      </c>
      <c r="AC191" s="159">
        <v>2016</v>
      </c>
      <c r="AD191" s="159">
        <v>2015</v>
      </c>
      <c r="AE191" s="159">
        <v>2012</v>
      </c>
      <c r="AF191" s="159">
        <v>2017</v>
      </c>
      <c r="AG191" s="158">
        <v>2014</v>
      </c>
      <c r="AH191" s="159">
        <v>2016</v>
      </c>
      <c r="AI191" s="159">
        <v>2017</v>
      </c>
      <c r="AJ191" s="159">
        <v>2018</v>
      </c>
      <c r="AK191" s="161" t="s">
        <v>932</v>
      </c>
      <c r="AL191" s="161" t="s">
        <v>1068</v>
      </c>
      <c r="AM191" s="159" t="s">
        <v>932</v>
      </c>
      <c r="AN191" s="159">
        <v>2016</v>
      </c>
      <c r="AO191" s="159">
        <v>2016</v>
      </c>
      <c r="AP191" s="159" t="s">
        <v>932</v>
      </c>
      <c r="AQ191" s="159" t="s">
        <v>932</v>
      </c>
      <c r="AR191" s="159">
        <v>2015</v>
      </c>
      <c r="AS191" s="159">
        <v>2017</v>
      </c>
      <c r="AT191" s="159">
        <v>2018</v>
      </c>
      <c r="AU191" s="159">
        <v>2016</v>
      </c>
      <c r="AV191" s="159">
        <v>2015</v>
      </c>
      <c r="AW191" s="159">
        <v>2016</v>
      </c>
      <c r="AX191" s="159">
        <v>2017</v>
      </c>
      <c r="AY191" s="159">
        <v>2014</v>
      </c>
      <c r="AZ191" s="171">
        <v>2015</v>
      </c>
      <c r="BA191" s="171">
        <v>2015</v>
      </c>
      <c r="BB191" s="159">
        <v>2018</v>
      </c>
      <c r="BC191" s="159">
        <v>2017</v>
      </c>
      <c r="BD191" s="159">
        <v>2015</v>
      </c>
      <c r="BE191" s="159"/>
      <c r="BF191" s="104"/>
    </row>
    <row r="192" spans="1:58" x14ac:dyDescent="0.25">
      <c r="A192" s="128" t="str">
        <f>'Indicator Data'!A194</f>
        <v>Yemen</v>
      </c>
      <c r="B192" s="107" t="str">
        <f>'Indicator Data'!B194</f>
        <v>YEM</v>
      </c>
      <c r="C192" s="157">
        <v>2015</v>
      </c>
      <c r="D192" s="157">
        <v>2015</v>
      </c>
      <c r="E192" s="157">
        <v>2015</v>
      </c>
      <c r="F192" s="157">
        <v>2015</v>
      </c>
      <c r="G192" s="157">
        <v>2015</v>
      </c>
      <c r="H192" s="157">
        <v>2015</v>
      </c>
      <c r="I192" s="157">
        <v>2015</v>
      </c>
      <c r="J192" s="157">
        <v>2016</v>
      </c>
      <c r="K192" s="157">
        <v>2016</v>
      </c>
      <c r="L192" s="157">
        <v>2016</v>
      </c>
      <c r="M192" s="159">
        <v>2019</v>
      </c>
      <c r="N192" s="159">
        <v>2019</v>
      </c>
      <c r="O192" s="159">
        <v>2018</v>
      </c>
      <c r="P192" s="159">
        <v>2018</v>
      </c>
      <c r="Q192" s="159">
        <v>2017</v>
      </c>
      <c r="R192" s="159">
        <v>2013</v>
      </c>
      <c r="S192" s="159">
        <v>2019</v>
      </c>
      <c r="T192" s="159">
        <v>2016</v>
      </c>
      <c r="U192" s="159">
        <v>2017</v>
      </c>
      <c r="V192" s="159">
        <v>2017</v>
      </c>
      <c r="W192" s="159">
        <v>2015</v>
      </c>
      <c r="X192" s="159">
        <v>2013</v>
      </c>
      <c r="Y192" s="159">
        <v>2010</v>
      </c>
      <c r="Z192" s="159">
        <v>2017</v>
      </c>
      <c r="AA192" s="159">
        <v>2017</v>
      </c>
      <c r="AB192" s="159">
        <v>2016</v>
      </c>
      <c r="AC192" s="159">
        <v>2015</v>
      </c>
      <c r="AD192" s="159">
        <v>2015</v>
      </c>
      <c r="AE192" s="159">
        <v>2012</v>
      </c>
      <c r="AF192" s="159">
        <v>2017</v>
      </c>
      <c r="AG192" s="158">
        <v>2005</v>
      </c>
      <c r="AH192" s="159">
        <v>2016</v>
      </c>
      <c r="AI192" s="159">
        <v>2017</v>
      </c>
      <c r="AJ192" s="159">
        <v>2018</v>
      </c>
      <c r="AK192" s="161" t="s">
        <v>1067</v>
      </c>
      <c r="AL192" s="161">
        <v>43496</v>
      </c>
      <c r="AM192" s="159" t="s">
        <v>932</v>
      </c>
      <c r="AN192" s="159">
        <v>2016</v>
      </c>
      <c r="AO192" s="159">
        <v>2016</v>
      </c>
      <c r="AP192" s="159">
        <v>2013</v>
      </c>
      <c r="AQ192" s="159">
        <v>2013</v>
      </c>
      <c r="AR192" s="159">
        <v>2015</v>
      </c>
      <c r="AS192" s="159">
        <v>2017</v>
      </c>
      <c r="AT192" s="159">
        <v>2018</v>
      </c>
      <c r="AU192" s="159">
        <v>2016</v>
      </c>
      <c r="AV192" s="159">
        <v>2015</v>
      </c>
      <c r="AW192" s="159">
        <v>2016</v>
      </c>
      <c r="AX192" s="159">
        <v>2016</v>
      </c>
      <c r="AY192" s="159">
        <v>2014</v>
      </c>
      <c r="AZ192" s="171">
        <v>2012</v>
      </c>
      <c r="BA192" s="171">
        <v>2012</v>
      </c>
      <c r="BB192" s="159">
        <v>2018</v>
      </c>
      <c r="BC192" s="159">
        <v>2017</v>
      </c>
      <c r="BD192" s="159">
        <v>2015</v>
      </c>
      <c r="BE192" s="159"/>
      <c r="BF192" s="104"/>
    </row>
    <row r="193" spans="1:58" x14ac:dyDescent="0.25">
      <c r="A193" s="128" t="str">
        <f>'Indicator Data'!A195</f>
        <v>Zambia</v>
      </c>
      <c r="B193" s="107" t="str">
        <f>'Indicator Data'!B195</f>
        <v>ZMB</v>
      </c>
      <c r="C193" s="157">
        <v>2015</v>
      </c>
      <c r="D193" s="157">
        <v>2015</v>
      </c>
      <c r="E193" s="157">
        <v>2015</v>
      </c>
      <c r="F193" s="157">
        <v>2015</v>
      </c>
      <c r="G193" s="157">
        <v>2015</v>
      </c>
      <c r="H193" s="157">
        <v>2015</v>
      </c>
      <c r="I193" s="157">
        <v>2015</v>
      </c>
      <c r="J193" s="157">
        <v>2016</v>
      </c>
      <c r="K193" s="157">
        <v>2016</v>
      </c>
      <c r="L193" s="157">
        <v>2016</v>
      </c>
      <c r="M193" s="159">
        <v>2019</v>
      </c>
      <c r="N193" s="159">
        <v>2019</v>
      </c>
      <c r="O193" s="159">
        <v>2018</v>
      </c>
      <c r="P193" s="159">
        <v>2018</v>
      </c>
      <c r="Q193" s="159">
        <v>2017</v>
      </c>
      <c r="R193" s="159">
        <v>2014</v>
      </c>
      <c r="S193" s="159">
        <v>2019</v>
      </c>
      <c r="T193" s="159">
        <v>2016</v>
      </c>
      <c r="U193" s="159">
        <v>2017</v>
      </c>
      <c r="V193" s="159">
        <v>2017</v>
      </c>
      <c r="W193" s="159">
        <v>2015</v>
      </c>
      <c r="X193" s="159">
        <v>2013</v>
      </c>
      <c r="Y193" s="159">
        <v>2016</v>
      </c>
      <c r="Z193" s="159">
        <v>2017</v>
      </c>
      <c r="AA193" s="159">
        <v>2017</v>
      </c>
      <c r="AB193" s="159">
        <v>2017</v>
      </c>
      <c r="AC193" s="159">
        <v>2016</v>
      </c>
      <c r="AD193" s="159">
        <v>2015</v>
      </c>
      <c r="AE193" s="159">
        <v>2012</v>
      </c>
      <c r="AF193" s="159">
        <v>2017</v>
      </c>
      <c r="AG193" s="158">
        <v>2010</v>
      </c>
      <c r="AH193" s="159">
        <v>2016</v>
      </c>
      <c r="AI193" s="159">
        <v>2017</v>
      </c>
      <c r="AJ193" s="159">
        <v>2018</v>
      </c>
      <c r="AK193" s="161" t="s">
        <v>932</v>
      </c>
      <c r="AL193" s="161">
        <v>43524</v>
      </c>
      <c r="AM193" s="159" t="s">
        <v>932</v>
      </c>
      <c r="AN193" s="159">
        <v>2016</v>
      </c>
      <c r="AO193" s="159">
        <v>2016</v>
      </c>
      <c r="AP193" s="159">
        <v>2013</v>
      </c>
      <c r="AQ193" s="159">
        <v>2013</v>
      </c>
      <c r="AR193" s="159">
        <v>2013</v>
      </c>
      <c r="AS193" s="159">
        <v>2017</v>
      </c>
      <c r="AT193" s="159">
        <v>2018</v>
      </c>
      <c r="AU193" s="159">
        <v>2016</v>
      </c>
      <c r="AV193" s="159">
        <v>2015</v>
      </c>
      <c r="AW193" s="159">
        <v>2016</v>
      </c>
      <c r="AX193" s="159">
        <v>2017</v>
      </c>
      <c r="AY193" s="159">
        <v>2014</v>
      </c>
      <c r="AZ193" s="171">
        <v>2015</v>
      </c>
      <c r="BA193" s="171">
        <v>2015</v>
      </c>
      <c r="BB193" s="159">
        <v>2018</v>
      </c>
      <c r="BC193" s="159">
        <v>2017</v>
      </c>
      <c r="BD193" s="159">
        <v>2015</v>
      </c>
      <c r="BE193" s="159"/>
      <c r="BF193" s="104"/>
    </row>
    <row r="194" spans="1:58" x14ac:dyDescent="0.25">
      <c r="A194" s="128" t="str">
        <f>'Indicator Data'!A196</f>
        <v>Zimbabwe</v>
      </c>
      <c r="B194" s="107" t="str">
        <f>'Indicator Data'!B196</f>
        <v>ZWE</v>
      </c>
      <c r="C194" s="157">
        <v>2015</v>
      </c>
      <c r="D194" s="157">
        <v>2015</v>
      </c>
      <c r="E194" s="157">
        <v>2015</v>
      </c>
      <c r="F194" s="157">
        <v>2015</v>
      </c>
      <c r="G194" s="157">
        <v>2015</v>
      </c>
      <c r="H194" s="157">
        <v>2015</v>
      </c>
      <c r="I194" s="157">
        <v>2015</v>
      </c>
      <c r="J194" s="157">
        <v>2016</v>
      </c>
      <c r="K194" s="157">
        <v>2016</v>
      </c>
      <c r="L194" s="157">
        <v>2016</v>
      </c>
      <c r="M194" s="159">
        <v>2019</v>
      </c>
      <c r="N194" s="159">
        <v>2019</v>
      </c>
      <c r="O194" s="159">
        <v>2018</v>
      </c>
      <c r="P194" s="159">
        <v>2018</v>
      </c>
      <c r="Q194" s="159">
        <v>2017</v>
      </c>
      <c r="R194" s="159">
        <v>2015</v>
      </c>
      <c r="S194" s="159">
        <v>2019</v>
      </c>
      <c r="T194" s="159">
        <v>2016</v>
      </c>
      <c r="U194" s="159">
        <v>2017</v>
      </c>
      <c r="V194" s="159">
        <v>2017</v>
      </c>
      <c r="W194" s="159">
        <v>2015</v>
      </c>
      <c r="X194" s="159">
        <v>2014</v>
      </c>
      <c r="Y194" s="159">
        <v>2011</v>
      </c>
      <c r="Z194" s="159">
        <v>2017</v>
      </c>
      <c r="AA194" s="159">
        <v>2017</v>
      </c>
      <c r="AB194" s="159">
        <v>2017</v>
      </c>
      <c r="AC194" s="159">
        <v>2016</v>
      </c>
      <c r="AD194" s="159">
        <v>2015</v>
      </c>
      <c r="AE194" s="159">
        <v>2012</v>
      </c>
      <c r="AF194" s="159">
        <v>2017</v>
      </c>
      <c r="AG194" s="158" t="s">
        <v>932</v>
      </c>
      <c r="AH194" s="159">
        <v>2016</v>
      </c>
      <c r="AI194" s="159">
        <v>2017</v>
      </c>
      <c r="AJ194" s="159">
        <v>2018</v>
      </c>
      <c r="AK194" s="161" t="s">
        <v>932</v>
      </c>
      <c r="AL194" s="161">
        <v>43524</v>
      </c>
      <c r="AM194" s="188">
        <v>43281</v>
      </c>
      <c r="AN194" s="159">
        <v>2016</v>
      </c>
      <c r="AO194" s="159">
        <v>2016</v>
      </c>
      <c r="AP194" s="159" t="s">
        <v>932</v>
      </c>
      <c r="AQ194" s="159" t="s">
        <v>932</v>
      </c>
      <c r="AR194" s="159">
        <v>2015</v>
      </c>
      <c r="AS194" s="159">
        <v>2017</v>
      </c>
      <c r="AT194" s="159">
        <v>2018</v>
      </c>
      <c r="AU194" s="159">
        <v>2016</v>
      </c>
      <c r="AV194" s="159">
        <v>2015</v>
      </c>
      <c r="AW194" s="159">
        <v>2016</v>
      </c>
      <c r="AX194" s="159">
        <v>2017</v>
      </c>
      <c r="AY194" s="159">
        <v>2014</v>
      </c>
      <c r="AZ194" s="171">
        <v>2015</v>
      </c>
      <c r="BA194" s="171">
        <v>2015</v>
      </c>
      <c r="BB194" s="159">
        <v>2018</v>
      </c>
      <c r="BC194" s="159">
        <v>2017</v>
      </c>
      <c r="BD194" s="159">
        <v>2015</v>
      </c>
      <c r="BE194" s="159"/>
      <c r="BF194" s="104"/>
    </row>
  </sheetData>
  <mergeCells count="1">
    <mergeCell ref="A1:BE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BF194"/>
  <sheetViews>
    <sheetView showGridLines="0" workbookViewId="0">
      <pane xSplit="2" ySplit="3" topLeftCell="U4"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7" width="5.7109375" style="4" customWidth="1"/>
    <col min="58" max="16384" width="9.140625" style="4"/>
  </cols>
  <sheetData>
    <row r="1" spans="1:58" x14ac:dyDescent="0.25">
      <c r="A1" s="223"/>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row>
    <row r="2" spans="1:58" s="16" customFormat="1" ht="121.5" customHeight="1" x14ac:dyDescent="0.2">
      <c r="A2" s="141" t="s">
        <v>380</v>
      </c>
      <c r="B2" s="142" t="s">
        <v>358</v>
      </c>
      <c r="C2" s="138" t="s">
        <v>435</v>
      </c>
      <c r="D2" s="138" t="s">
        <v>436</v>
      </c>
      <c r="E2" s="138" t="s">
        <v>857</v>
      </c>
      <c r="F2" s="138" t="s">
        <v>858</v>
      </c>
      <c r="G2" s="138" t="s">
        <v>859</v>
      </c>
      <c r="H2" s="138" t="s">
        <v>860</v>
      </c>
      <c r="I2" s="138" t="s">
        <v>866</v>
      </c>
      <c r="J2" s="138" t="s">
        <v>798</v>
      </c>
      <c r="K2" s="138" t="s">
        <v>799</v>
      </c>
      <c r="L2" s="138" t="s">
        <v>797</v>
      </c>
      <c r="M2" s="138" t="s">
        <v>779</v>
      </c>
      <c r="N2" s="138" t="s">
        <v>823</v>
      </c>
      <c r="O2" s="138" t="s">
        <v>925</v>
      </c>
      <c r="P2" s="138" t="s">
        <v>926</v>
      </c>
      <c r="Q2" s="138" t="s">
        <v>386</v>
      </c>
      <c r="R2" s="138" t="s">
        <v>387</v>
      </c>
      <c r="S2" s="138" t="s">
        <v>486</v>
      </c>
      <c r="T2" s="138" t="s">
        <v>487</v>
      </c>
      <c r="U2" s="138" t="s">
        <v>487</v>
      </c>
      <c r="V2" s="138" t="s">
        <v>395</v>
      </c>
      <c r="W2" s="138" t="s">
        <v>479</v>
      </c>
      <c r="X2" s="138" t="s">
        <v>394</v>
      </c>
      <c r="Y2" s="138" t="s">
        <v>890</v>
      </c>
      <c r="Z2" s="138" t="s">
        <v>477</v>
      </c>
      <c r="AA2" s="138" t="s">
        <v>894</v>
      </c>
      <c r="AB2" s="138" t="s">
        <v>404</v>
      </c>
      <c r="AC2" s="138" t="s">
        <v>478</v>
      </c>
      <c r="AD2" s="138" t="s">
        <v>945</v>
      </c>
      <c r="AE2" s="138" t="s">
        <v>472</v>
      </c>
      <c r="AF2" s="138" t="s">
        <v>385</v>
      </c>
      <c r="AG2" s="138" t="s">
        <v>480</v>
      </c>
      <c r="AH2" s="138" t="s">
        <v>481</v>
      </c>
      <c r="AI2" s="138" t="s">
        <v>481</v>
      </c>
      <c r="AJ2" s="138" t="s">
        <v>481</v>
      </c>
      <c r="AK2" s="138" t="s">
        <v>482</v>
      </c>
      <c r="AL2" s="138" t="s">
        <v>483</v>
      </c>
      <c r="AM2" s="138" t="s">
        <v>396</v>
      </c>
      <c r="AN2" s="138" t="s">
        <v>415</v>
      </c>
      <c r="AO2" s="138" t="s">
        <v>416</v>
      </c>
      <c r="AP2" s="138" t="s">
        <v>417</v>
      </c>
      <c r="AQ2" s="138" t="s">
        <v>418</v>
      </c>
      <c r="AR2" s="138" t="s">
        <v>440</v>
      </c>
      <c r="AS2" s="138" t="s">
        <v>360</v>
      </c>
      <c r="AT2" s="138" t="s">
        <v>406</v>
      </c>
      <c r="AU2" s="138" t="s">
        <v>362</v>
      </c>
      <c r="AV2" s="138" t="s">
        <v>424</v>
      </c>
      <c r="AW2" s="138" t="s">
        <v>363</v>
      </c>
      <c r="AX2" s="138" t="s">
        <v>364</v>
      </c>
      <c r="AY2" s="138" t="s">
        <v>863</v>
      </c>
      <c r="AZ2" s="138" t="s">
        <v>389</v>
      </c>
      <c r="BA2" s="138" t="s">
        <v>388</v>
      </c>
      <c r="BB2" s="138" t="s">
        <v>891</v>
      </c>
      <c r="BC2" s="138" t="s">
        <v>908</v>
      </c>
      <c r="BD2" s="138" t="s">
        <v>928</v>
      </c>
      <c r="BE2" s="138" t="s">
        <v>775</v>
      </c>
    </row>
    <row r="3" spans="1:58" x14ac:dyDescent="0.25">
      <c r="A3" s="129" t="s">
        <v>956</v>
      </c>
      <c r="B3" s="107"/>
      <c r="C3" s="156" t="str">
        <f>RIGHT('Indicator Date'!C3,4)</f>
        <v>2019</v>
      </c>
      <c r="D3" s="156" t="str">
        <f>RIGHT('Indicator Date'!D3,4)</f>
        <v>2019</v>
      </c>
      <c r="E3" s="156" t="str">
        <f>RIGHT('Indicator Date'!E3,4)</f>
        <v>2015</v>
      </c>
      <c r="F3" s="156" t="str">
        <f>RIGHT('Indicator Date'!F3,4)</f>
        <v>2015</v>
      </c>
      <c r="G3" s="156" t="str">
        <f>RIGHT('Indicator Date'!G3,4)</f>
        <v>2015</v>
      </c>
      <c r="H3" s="156" t="str">
        <f>RIGHT('Indicator Date'!H3,4)</f>
        <v>2015</v>
      </c>
      <c r="I3" s="156" t="str">
        <f>RIGHT('Indicator Date'!I3,4)</f>
        <v>2015</v>
      </c>
      <c r="J3" s="156" t="str">
        <f>RIGHT('Indicator Date'!J3,4)</f>
        <v>2018</v>
      </c>
      <c r="K3" s="156" t="str">
        <f>RIGHT('Indicator Date'!K3,4)</f>
        <v>2018</v>
      </c>
      <c r="L3" s="156" t="str">
        <f>RIGHT('Indicator Date'!L3,4)</f>
        <v>2016</v>
      </c>
      <c r="M3" s="156" t="str">
        <f>RIGHT('Indicator Date'!M3,4)</f>
        <v>2019</v>
      </c>
      <c r="N3" s="156" t="str">
        <f>RIGHT('Indicator Date'!N3,4)</f>
        <v>2019</v>
      </c>
      <c r="O3" s="156" t="str">
        <f>RIGHT('Indicator Date'!O3,4)</f>
        <v>2018</v>
      </c>
      <c r="P3" s="156" t="str">
        <f>RIGHT('Indicator Date'!P3,4)</f>
        <v>2018</v>
      </c>
      <c r="Q3" s="156" t="str">
        <f>RIGHT('Indicator Date'!Q3,4)</f>
        <v>2017</v>
      </c>
      <c r="R3" s="156" t="str">
        <f>RIGHT('Indicator Date'!R3,4)</f>
        <v>2017</v>
      </c>
      <c r="S3" s="156" t="str">
        <f>RIGHT('Indicator Date'!S3,4)</f>
        <v>2019</v>
      </c>
      <c r="T3" s="156" t="str">
        <f>RIGHT('Indicator Date'!T3,4)</f>
        <v>2016</v>
      </c>
      <c r="U3" s="156" t="str">
        <f>RIGHT('Indicator Date'!U3,4)</f>
        <v>2017</v>
      </c>
      <c r="V3" s="156" t="str">
        <f>RIGHT('Indicator Date'!V3,4)</f>
        <v>2017</v>
      </c>
      <c r="W3" s="156" t="str">
        <f>RIGHT('Indicator Date'!W3,4)</f>
        <v>2017</v>
      </c>
      <c r="X3" s="156" t="str">
        <f>RIGHT('Indicator Date'!X3,4)</f>
        <v>2016</v>
      </c>
      <c r="Y3" s="156" t="str">
        <f>RIGHT('Indicator Date'!Y3,4)</f>
        <v>2018</v>
      </c>
      <c r="Z3" s="156" t="str">
        <f>RIGHT('Indicator Date'!Z3,4)</f>
        <v>2017</v>
      </c>
      <c r="AA3" s="156" t="str">
        <f>RIGHT('Indicator Date'!AA3,4)</f>
        <v>2017</v>
      </c>
      <c r="AB3" s="156" t="str">
        <f>RIGHT('Indicator Date'!AB3,4)</f>
        <v>2017</v>
      </c>
      <c r="AC3" s="156" t="str">
        <f>RIGHT('Indicator Date'!AC3,4)</f>
        <v>2016</v>
      </c>
      <c r="AD3" s="156" t="str">
        <f>RIGHT('Indicator Date'!AD3,4)</f>
        <v>2015</v>
      </c>
      <c r="AE3" s="156" t="str">
        <f>RIGHT('Indicator Date'!AE3,4)</f>
        <v>2012</v>
      </c>
      <c r="AF3" s="156" t="str">
        <f>RIGHT('Indicator Date'!AF3,4)</f>
        <v>2017</v>
      </c>
      <c r="AG3" s="156" t="str">
        <f>RIGHT('Indicator Date'!AG3,4)</f>
        <v>2017</v>
      </c>
      <c r="AH3" s="156" t="str">
        <f>RIGHT('Indicator Date'!AH3,4)</f>
        <v>2017</v>
      </c>
      <c r="AI3" s="156" t="str">
        <f>RIGHT('Indicator Date'!AI3,4)</f>
        <v>2018</v>
      </c>
      <c r="AJ3" s="156" t="str">
        <f>RIGHT('Indicator Date'!AJ3,4)</f>
        <v>2019</v>
      </c>
      <c r="AK3" s="156" t="str">
        <f>RIGHT('Indicator Date'!AK3,4)</f>
        <v>2019</v>
      </c>
      <c r="AL3" s="156" t="str">
        <f>RIGHT('Indicator Date'!AL3,4)</f>
        <v>2019</v>
      </c>
      <c r="AM3" s="156" t="str">
        <f>RIGHT('Indicator Date'!AM3,4)</f>
        <v>2018</v>
      </c>
      <c r="AN3" s="156" t="str">
        <f>RIGHT('Indicator Date'!AN3,4)</f>
        <v>6-18</v>
      </c>
      <c r="AO3" s="156" t="str">
        <f>RIGHT('Indicator Date'!AO3,4)</f>
        <v>6-18</v>
      </c>
      <c r="AP3" s="156" t="str">
        <f>RIGHT('Indicator Date'!AP3,4)</f>
        <v>2014</v>
      </c>
      <c r="AQ3" s="156" t="str">
        <f>RIGHT('Indicator Date'!AQ3,4)</f>
        <v>2014</v>
      </c>
      <c r="AR3" s="156" t="str">
        <f>RIGHT('Indicator Date'!AR3,4)</f>
        <v>2015</v>
      </c>
      <c r="AS3" s="156" t="str">
        <f>RIGHT('Indicator Date'!AS3,4)</f>
        <v>2017</v>
      </c>
      <c r="AT3" s="156" t="str">
        <f>RIGHT('Indicator Date'!AT3,4)</f>
        <v>2018</v>
      </c>
      <c r="AU3" s="156" t="str">
        <f>RIGHT('Indicator Date'!AU3,4)</f>
        <v>2017</v>
      </c>
      <c r="AV3" s="156" t="str">
        <f>RIGHT('Indicator Date'!AV3,4)</f>
        <v>2017</v>
      </c>
      <c r="AW3" s="156" t="str">
        <f>RIGHT('Indicator Date'!AW3,4)</f>
        <v>2016</v>
      </c>
      <c r="AX3" s="156" t="str">
        <f>RIGHT('Indicator Date'!AX3,4)</f>
        <v>2017</v>
      </c>
      <c r="AY3" s="156" t="str">
        <f>RIGHT('Indicator Date'!AY3,4)</f>
        <v>2014</v>
      </c>
      <c r="AZ3" s="156" t="str">
        <f>RIGHT('Indicator Date'!AZ3,4)</f>
        <v>2017</v>
      </c>
      <c r="BA3" s="156" t="str">
        <f>RIGHT('Indicator Date'!BA3,4)</f>
        <v>2017</v>
      </c>
      <c r="BB3" s="156" t="str">
        <f>RIGHT('Indicator Date'!BB3,4)</f>
        <v>2018</v>
      </c>
      <c r="BC3" s="156" t="str">
        <f>RIGHT('Indicator Date'!BC3,4)</f>
        <v>2018</v>
      </c>
      <c r="BD3" s="156" t="str">
        <f>RIGHT('Indicator Date'!BD3,4)</f>
        <v>2015</v>
      </c>
      <c r="BE3" s="156"/>
    </row>
    <row r="4" spans="1:58" x14ac:dyDescent="0.25">
      <c r="A4" s="128" t="s">
        <v>1</v>
      </c>
      <c r="B4" s="107" t="s">
        <v>0</v>
      </c>
      <c r="C4" s="157">
        <f>IF('Indicator Date'!C4="","x",'Indicator Date'!C4)</f>
        <v>2015</v>
      </c>
      <c r="D4" s="157">
        <f>IF('Indicator Date'!D4="","x",'Indicator Date'!D4)</f>
        <v>2015</v>
      </c>
      <c r="E4" s="157">
        <f>IF('Indicator Date'!E4="","x",'Indicator Date'!E4)</f>
        <v>2015</v>
      </c>
      <c r="F4" s="157">
        <f>IF('Indicator Date'!F4="","x",'Indicator Date'!F4)</f>
        <v>2015</v>
      </c>
      <c r="G4" s="157">
        <f>IF('Indicator Date'!G4="","x",'Indicator Date'!G4)</f>
        <v>2015</v>
      </c>
      <c r="H4" s="157">
        <f>IF('Indicator Date'!H4="","x",'Indicator Date'!H4)</f>
        <v>2015</v>
      </c>
      <c r="I4" s="157">
        <f>IF('Indicator Date'!I4="","x",'Indicator Date'!I4)</f>
        <v>2015</v>
      </c>
      <c r="J4" s="157">
        <f>IF('Indicator Date'!J4="","x",'Indicator Date'!J4)</f>
        <v>2016</v>
      </c>
      <c r="K4" s="157">
        <f>IF('Indicator Date'!K4="","x",'Indicator Date'!K4)</f>
        <v>2016</v>
      </c>
      <c r="L4" s="157">
        <f>IF('Indicator Date'!L4="","x",'Indicator Date'!L4)</f>
        <v>2016</v>
      </c>
      <c r="M4" s="157">
        <f>IF('Indicator Date'!M4="","x",'Indicator Date'!M4)</f>
        <v>2019</v>
      </c>
      <c r="N4" s="157">
        <f>IF('Indicator Date'!N4="","x",'Indicator Date'!N4)</f>
        <v>2019</v>
      </c>
      <c r="O4" s="157">
        <f>IF('Indicator Date'!O4="","x",'Indicator Date'!O4)</f>
        <v>2018</v>
      </c>
      <c r="P4" s="157">
        <f>IF('Indicator Date'!P4="","x",'Indicator Date'!P4)</f>
        <v>2018</v>
      </c>
      <c r="Q4" s="157">
        <f>IF('Indicator Date'!Q4="","x",'Indicator Date'!Q4)</f>
        <v>2017</v>
      </c>
      <c r="R4" s="157" t="str">
        <f>IF('Indicator Date'!R4="","x",LEFT(RIGHT('Indicator Date'!R4,6),4))</f>
        <v>2016</v>
      </c>
      <c r="S4" s="157">
        <f>IF('Indicator Date'!S4="","x",'Indicator Date'!S4)</f>
        <v>2019</v>
      </c>
      <c r="T4" s="157">
        <f>IF('Indicator Date'!T4="","x",'Indicator Date'!T4)</f>
        <v>2016</v>
      </c>
      <c r="U4" s="157">
        <f>IF('Indicator Date'!U4="","x",'Indicator Date'!U4)</f>
        <v>2017</v>
      </c>
      <c r="V4" s="157">
        <f>IF('Indicator Date'!V4="","x",'Indicator Date'!V4)</f>
        <v>2017</v>
      </c>
      <c r="W4" s="157">
        <f>IF('Indicator Date'!W4="","x",'Indicator Date'!W4)</f>
        <v>2017</v>
      </c>
      <c r="X4" s="157" t="str">
        <f>IF('Indicator Date'!X4="","x",'Indicator Date'!X4)</f>
        <v>x</v>
      </c>
      <c r="Y4" s="157">
        <f>IF('Indicator Date'!Y4="","x",'Indicator Date'!Y4)</f>
        <v>2016</v>
      </c>
      <c r="Z4" s="157">
        <f>IF('Indicator Date'!Z4="","x",'Indicator Date'!Z4)</f>
        <v>2017</v>
      </c>
      <c r="AA4" s="157">
        <f>IF('Indicator Date'!AA4="","x",'Indicator Date'!AA4)</f>
        <v>2017</v>
      </c>
      <c r="AB4" s="157">
        <f>IF('Indicator Date'!AB4="","x",'Indicator Date'!AB4)</f>
        <v>2016</v>
      </c>
      <c r="AC4" s="157">
        <f>IF('Indicator Date'!AC4="","x",'Indicator Date'!AC4)</f>
        <v>2016</v>
      </c>
      <c r="AD4" s="157">
        <f>IF('Indicator Date'!AD4="","x",'Indicator Date'!AD4)</f>
        <v>2015</v>
      </c>
      <c r="AE4" s="157">
        <f>IF('Indicator Date'!AE4="","x",'Indicator Date'!AE4)</f>
        <v>2012</v>
      </c>
      <c r="AF4" s="157">
        <f>IF('Indicator Date'!AF4="","x",'Indicator Date'!AF4)</f>
        <v>2017</v>
      </c>
      <c r="AG4" s="157" t="str">
        <f>IF('Indicator Date'!AG4="","x",'Indicator Date'!AG4)</f>
        <v>x</v>
      </c>
      <c r="AH4" s="157">
        <f>IF('Indicator Date'!AH4="","x",'Indicator Date'!AH4)</f>
        <v>2016</v>
      </c>
      <c r="AI4" s="157">
        <f>IF('Indicator Date'!AI4="","x",'Indicator Date'!AI4)</f>
        <v>2017</v>
      </c>
      <c r="AJ4" s="157">
        <f>IF('Indicator Date'!AJ4="","x",'Indicator Date'!AJ4)</f>
        <v>2018</v>
      </c>
      <c r="AK4" s="157">
        <f>IF('Indicator Date'!AK4="","x",YEAR('Indicator Date'!AK4))</f>
        <v>2018</v>
      </c>
      <c r="AL4" s="157">
        <f>IF('Indicator Date'!AL4="","x",YEAR('Indicator Date'!AL4))</f>
        <v>2018</v>
      </c>
      <c r="AM4" s="157">
        <f>IF('Indicator Date'!AM4="","x",YEAR('Indicator Date'!AM4))</f>
        <v>2018</v>
      </c>
      <c r="AN4" s="157">
        <f>IF('Indicator Date'!AN4="","x",'Indicator Date'!AN4)</f>
        <v>2016</v>
      </c>
      <c r="AO4" s="157">
        <f>IF('Indicator Date'!AO4="","x",'Indicator Date'!AO4)</f>
        <v>2016</v>
      </c>
      <c r="AP4" s="157" t="str">
        <f>IF('Indicator Date'!AP4="","x",'Indicator Date'!AP4)</f>
        <v>x</v>
      </c>
      <c r="AQ4" s="157" t="str">
        <f>IF('Indicator Date'!AQ4="","x",'Indicator Date'!AQ4)</f>
        <v>x</v>
      </c>
      <c r="AR4" s="157">
        <f>IF('Indicator Date'!AR4="","x",'Indicator Date'!AR4)</f>
        <v>2015</v>
      </c>
      <c r="AS4" s="157">
        <f>IF('Indicator Date'!AS4="","x",'Indicator Date'!AS4)</f>
        <v>2017</v>
      </c>
      <c r="AT4" s="157">
        <f>IF('Indicator Date'!AT4="","x",'Indicator Date'!AT4)</f>
        <v>2018</v>
      </c>
      <c r="AU4" s="157">
        <f>IF('Indicator Date'!AU4="","x",'Indicator Date'!AU4)</f>
        <v>2016</v>
      </c>
      <c r="AV4" s="157">
        <f>IF('Indicator Date'!AV4="","x",'Indicator Date'!AV4)</f>
        <v>2015</v>
      </c>
      <c r="AW4" s="157">
        <f>IF('Indicator Date'!AW4="","x",'Indicator Date'!AW4)</f>
        <v>2016</v>
      </c>
      <c r="AX4" s="157">
        <f>IF('Indicator Date'!AX4="","x",'Indicator Date'!AX4)</f>
        <v>2017</v>
      </c>
      <c r="AY4" s="157">
        <f>IF('Indicator Date'!AY4="","x",'Indicator Date'!AY4)</f>
        <v>2014</v>
      </c>
      <c r="AZ4" s="157">
        <f>IF('Indicator Date'!AZ4="","x",'Indicator Date'!AZ4)</f>
        <v>2015</v>
      </c>
      <c r="BA4" s="157">
        <f>IF('Indicator Date'!BA4="","x",'Indicator Date'!BA4)</f>
        <v>2015</v>
      </c>
      <c r="BB4" s="157">
        <f>IF('Indicator Date'!BB4="","x",'Indicator Date'!BB4)</f>
        <v>2018</v>
      </c>
      <c r="BC4" s="157">
        <f>IF('Indicator Date'!BC4="","x",'Indicator Date'!BC4)</f>
        <v>2017</v>
      </c>
      <c r="BD4" s="157">
        <f>IF('Indicator Date'!BD4="","x",'Indicator Date'!BD4)</f>
        <v>2015</v>
      </c>
      <c r="BE4" s="157" t="str">
        <f>IF('Indicator Date'!BE4="","x",'Indicator Date'!BE4)</f>
        <v>x</v>
      </c>
      <c r="BF4" s="104"/>
    </row>
    <row r="5" spans="1:58" x14ac:dyDescent="0.25">
      <c r="A5" s="128" t="s">
        <v>3</v>
      </c>
      <c r="B5" s="107" t="s">
        <v>2</v>
      </c>
      <c r="C5" s="157">
        <f>IF('Indicator Date'!C5="","x",'Indicator Date'!C5)</f>
        <v>2015</v>
      </c>
      <c r="D5" s="157">
        <f>IF('Indicator Date'!D5="","x",'Indicator Date'!D5)</f>
        <v>2015</v>
      </c>
      <c r="E5" s="157">
        <f>IF('Indicator Date'!E5="","x",'Indicator Date'!E5)</f>
        <v>2015</v>
      </c>
      <c r="F5" s="157">
        <f>IF('Indicator Date'!F5="","x",'Indicator Date'!F5)</f>
        <v>2015</v>
      </c>
      <c r="G5" s="157">
        <f>IF('Indicator Date'!G5="","x",'Indicator Date'!G5)</f>
        <v>2015</v>
      </c>
      <c r="H5" s="157">
        <f>IF('Indicator Date'!H5="","x",'Indicator Date'!H5)</f>
        <v>2015</v>
      </c>
      <c r="I5" s="157">
        <f>IF('Indicator Date'!I5="","x",'Indicator Date'!I5)</f>
        <v>2015</v>
      </c>
      <c r="J5" s="157">
        <f>IF('Indicator Date'!J5="","x",'Indicator Date'!J5)</f>
        <v>2016</v>
      </c>
      <c r="K5" s="157">
        <f>IF('Indicator Date'!K5="","x",'Indicator Date'!K5)</f>
        <v>2016</v>
      </c>
      <c r="L5" s="157">
        <f>IF('Indicator Date'!L5="","x",'Indicator Date'!L5)</f>
        <v>2016</v>
      </c>
      <c r="M5" s="157">
        <f>IF('Indicator Date'!M5="","x",'Indicator Date'!M5)</f>
        <v>2019</v>
      </c>
      <c r="N5" s="157">
        <f>IF('Indicator Date'!N5="","x",'Indicator Date'!N5)</f>
        <v>2019</v>
      </c>
      <c r="O5" s="157">
        <f>IF('Indicator Date'!O5="","x",'Indicator Date'!O5)</f>
        <v>2018</v>
      </c>
      <c r="P5" s="157">
        <f>IF('Indicator Date'!P5="","x",'Indicator Date'!P5)</f>
        <v>2018</v>
      </c>
      <c r="Q5" s="157">
        <f>IF('Indicator Date'!Q5="","x",'Indicator Date'!Q5)</f>
        <v>2017</v>
      </c>
      <c r="R5" s="157" t="str">
        <f>IF('Indicator Date'!R5="","x",LEFT(RIGHT('Indicator Date'!R5,6),4))</f>
        <v>2009</v>
      </c>
      <c r="S5" s="157">
        <f>IF('Indicator Date'!S5="","x",'Indicator Date'!S5)</f>
        <v>2019</v>
      </c>
      <c r="T5" s="157">
        <f>IF('Indicator Date'!T5="","x",'Indicator Date'!T5)</f>
        <v>2016</v>
      </c>
      <c r="U5" s="157">
        <f>IF('Indicator Date'!U5="","x",'Indicator Date'!U5)</f>
        <v>2017</v>
      </c>
      <c r="V5" s="157">
        <f>IF('Indicator Date'!V5="","x",'Indicator Date'!V5)</f>
        <v>2017</v>
      </c>
      <c r="W5" s="157">
        <f>IF('Indicator Date'!W5="","x",'Indicator Date'!W5)</f>
        <v>2017</v>
      </c>
      <c r="X5" s="157">
        <f>IF('Indicator Date'!X5="","x",'Indicator Date'!X5)</f>
        <v>2009</v>
      </c>
      <c r="Y5" s="157">
        <f>IF('Indicator Date'!Y5="","x",'Indicator Date'!Y5)</f>
        <v>2013</v>
      </c>
      <c r="Z5" s="157">
        <f>IF('Indicator Date'!Z5="","x",'Indicator Date'!Z5)</f>
        <v>2017</v>
      </c>
      <c r="AA5" s="157">
        <f>IF('Indicator Date'!AA5="","x",'Indicator Date'!AA5)</f>
        <v>2017</v>
      </c>
      <c r="AB5" s="157">
        <f>IF('Indicator Date'!AB5="","x",'Indicator Date'!AB5)</f>
        <v>2017</v>
      </c>
      <c r="AC5" s="157">
        <f>IF('Indicator Date'!AC5="","x",'Indicator Date'!AC5)</f>
        <v>2016</v>
      </c>
      <c r="AD5" s="157">
        <f>IF('Indicator Date'!AD5="","x",'Indicator Date'!AD5)</f>
        <v>2015</v>
      </c>
      <c r="AE5" s="157" t="str">
        <f>IF('Indicator Date'!AE5="","x",'Indicator Date'!AE5)</f>
        <v>x</v>
      </c>
      <c r="AF5" s="157">
        <f>IF('Indicator Date'!AF5="","x",'Indicator Date'!AF5)</f>
        <v>2017</v>
      </c>
      <c r="AG5" s="157">
        <f>IF('Indicator Date'!AG5="","x",'Indicator Date'!AG5)</f>
        <v>2012</v>
      </c>
      <c r="AH5" s="157">
        <f>IF('Indicator Date'!AH5="","x",'Indicator Date'!AH5)</f>
        <v>2016</v>
      </c>
      <c r="AI5" s="157">
        <f>IF('Indicator Date'!AI5="","x",'Indicator Date'!AI5)</f>
        <v>2017</v>
      </c>
      <c r="AJ5" s="157">
        <f>IF('Indicator Date'!AJ5="","x",'Indicator Date'!AJ5)</f>
        <v>2018</v>
      </c>
      <c r="AK5" s="157" t="str">
        <f>IF('Indicator Date'!AK5="","x",YEAR('Indicator Date'!AK5))</f>
        <v>x</v>
      </c>
      <c r="AL5" s="157">
        <f>IF('Indicator Date'!AL5="","x",YEAR('Indicator Date'!AL5))</f>
        <v>2018</v>
      </c>
      <c r="AM5" s="157" t="str">
        <f>IF('Indicator Date'!AM5="","x",YEAR('Indicator Date'!AM5))</f>
        <v>x</v>
      </c>
      <c r="AN5" s="157">
        <f>IF('Indicator Date'!AN5="","x",'Indicator Date'!AN5)</f>
        <v>2016</v>
      </c>
      <c r="AO5" s="157">
        <f>IF('Indicator Date'!AO5="","x",'Indicator Date'!AO5)</f>
        <v>2016</v>
      </c>
      <c r="AP5" s="157">
        <f>IF('Indicator Date'!AP5="","x",'Indicator Date'!AP5)</f>
        <v>2014</v>
      </c>
      <c r="AQ5" s="157">
        <f>IF('Indicator Date'!AQ5="","x",'Indicator Date'!AQ5)</f>
        <v>2014</v>
      </c>
      <c r="AR5" s="157" t="str">
        <f>IF('Indicator Date'!AR5="","x",'Indicator Date'!AR5)</f>
        <v>x</v>
      </c>
      <c r="AS5" s="157">
        <f>IF('Indicator Date'!AS5="","x",'Indicator Date'!AS5)</f>
        <v>2017</v>
      </c>
      <c r="AT5" s="157">
        <f>IF('Indicator Date'!AT5="","x",'Indicator Date'!AT5)</f>
        <v>2018</v>
      </c>
      <c r="AU5" s="157">
        <f>IF('Indicator Date'!AU5="","x",'Indicator Date'!AU5)</f>
        <v>2016</v>
      </c>
      <c r="AV5" s="157">
        <f>IF('Indicator Date'!AV5="","x",'Indicator Date'!AV5)</f>
        <v>2015</v>
      </c>
      <c r="AW5" s="157">
        <f>IF('Indicator Date'!AW5="","x",'Indicator Date'!AW5)</f>
        <v>2016</v>
      </c>
      <c r="AX5" s="157">
        <f>IF('Indicator Date'!AX5="","x",'Indicator Date'!AX5)</f>
        <v>2017</v>
      </c>
      <c r="AY5" s="157">
        <f>IF('Indicator Date'!AY5="","x",'Indicator Date'!AY5)</f>
        <v>2014</v>
      </c>
      <c r="AZ5" s="157">
        <f>IF('Indicator Date'!AZ5="","x",'Indicator Date'!AZ5)</f>
        <v>2015</v>
      </c>
      <c r="BA5" s="157">
        <f>IF('Indicator Date'!BA5="","x",'Indicator Date'!BA5)</f>
        <v>2015</v>
      </c>
      <c r="BB5" s="157">
        <f>IF('Indicator Date'!BB5="","x",'Indicator Date'!BB5)</f>
        <v>2017</v>
      </c>
      <c r="BC5" s="157">
        <f>IF('Indicator Date'!BC5="","x",'Indicator Date'!BC5)</f>
        <v>2017</v>
      </c>
      <c r="BD5" s="157">
        <f>IF('Indicator Date'!BD5="","x",'Indicator Date'!BD5)</f>
        <v>2015</v>
      </c>
      <c r="BE5" s="157" t="str">
        <f>IF('Indicator Date'!BE5="","x",'Indicator Date'!BE5)</f>
        <v>x</v>
      </c>
      <c r="BF5" s="104"/>
    </row>
    <row r="6" spans="1:58" x14ac:dyDescent="0.25">
      <c r="A6" s="128" t="s">
        <v>5</v>
      </c>
      <c r="B6" s="107" t="s">
        <v>4</v>
      </c>
      <c r="C6" s="157">
        <f>IF('Indicator Date'!C6="","x",'Indicator Date'!C6)</f>
        <v>2015</v>
      </c>
      <c r="D6" s="157">
        <f>IF('Indicator Date'!D6="","x",'Indicator Date'!D6)</f>
        <v>2015</v>
      </c>
      <c r="E6" s="157">
        <f>IF('Indicator Date'!E6="","x",'Indicator Date'!E6)</f>
        <v>2015</v>
      </c>
      <c r="F6" s="157">
        <f>IF('Indicator Date'!F6="","x",'Indicator Date'!F6)</f>
        <v>2015</v>
      </c>
      <c r="G6" s="157">
        <f>IF('Indicator Date'!G6="","x",'Indicator Date'!G6)</f>
        <v>2015</v>
      </c>
      <c r="H6" s="157">
        <f>IF('Indicator Date'!H6="","x",'Indicator Date'!H6)</f>
        <v>2015</v>
      </c>
      <c r="I6" s="157">
        <f>IF('Indicator Date'!I6="","x",'Indicator Date'!I6)</f>
        <v>2015</v>
      </c>
      <c r="J6" s="157">
        <f>IF('Indicator Date'!J6="","x",'Indicator Date'!J6)</f>
        <v>2016</v>
      </c>
      <c r="K6" s="157">
        <f>IF('Indicator Date'!K6="","x",'Indicator Date'!K6)</f>
        <v>2016</v>
      </c>
      <c r="L6" s="157">
        <f>IF('Indicator Date'!L6="","x",'Indicator Date'!L6)</f>
        <v>2016</v>
      </c>
      <c r="M6" s="157">
        <f>IF('Indicator Date'!M6="","x",'Indicator Date'!M6)</f>
        <v>2019</v>
      </c>
      <c r="N6" s="157">
        <f>IF('Indicator Date'!N6="","x",'Indicator Date'!N6)</f>
        <v>2019</v>
      </c>
      <c r="O6" s="157">
        <f>IF('Indicator Date'!O6="","x",'Indicator Date'!O6)</f>
        <v>2018</v>
      </c>
      <c r="P6" s="157">
        <f>IF('Indicator Date'!P6="","x",'Indicator Date'!P6)</f>
        <v>2018</v>
      </c>
      <c r="Q6" s="157">
        <f>IF('Indicator Date'!Q6="","x",'Indicator Date'!Q6)</f>
        <v>2017</v>
      </c>
      <c r="R6" s="157" t="str">
        <f>IF('Indicator Date'!R6="","x",LEFT(RIGHT('Indicator Date'!R6,6),4))</f>
        <v>x</v>
      </c>
      <c r="S6" s="157">
        <f>IF('Indicator Date'!S6="","x",'Indicator Date'!S6)</f>
        <v>2019</v>
      </c>
      <c r="T6" s="157">
        <f>IF('Indicator Date'!T6="","x",'Indicator Date'!T6)</f>
        <v>2016</v>
      </c>
      <c r="U6" s="157">
        <f>IF('Indicator Date'!U6="","x",'Indicator Date'!U6)</f>
        <v>2017</v>
      </c>
      <c r="V6" s="157">
        <f>IF('Indicator Date'!V6="","x",'Indicator Date'!V6)</f>
        <v>2017</v>
      </c>
      <c r="W6" s="157">
        <f>IF('Indicator Date'!W6="","x",'Indicator Date'!W6)</f>
        <v>2017</v>
      </c>
      <c r="X6" s="157">
        <f>IF('Indicator Date'!X6="","x",'Indicator Date'!X6)</f>
        <v>2012</v>
      </c>
      <c r="Y6" s="157">
        <f>IF('Indicator Date'!Y6="","x",'Indicator Date'!Y6)</f>
        <v>2010</v>
      </c>
      <c r="Z6" s="157">
        <f>IF('Indicator Date'!Z6="","x",'Indicator Date'!Z6)</f>
        <v>2017</v>
      </c>
      <c r="AA6" s="157">
        <f>IF('Indicator Date'!AA6="","x",'Indicator Date'!AA6)</f>
        <v>2017</v>
      </c>
      <c r="AB6" s="157">
        <f>IF('Indicator Date'!AB6="","x",'Indicator Date'!AB6)</f>
        <v>2017</v>
      </c>
      <c r="AC6" s="157">
        <f>IF('Indicator Date'!AC6="","x",'Indicator Date'!AC6)</f>
        <v>2016</v>
      </c>
      <c r="AD6" s="157">
        <f>IF('Indicator Date'!AD6="","x",'Indicator Date'!AD6)</f>
        <v>2015</v>
      </c>
      <c r="AE6" s="157">
        <f>IF('Indicator Date'!AE6="","x",'Indicator Date'!AE6)</f>
        <v>2012</v>
      </c>
      <c r="AF6" s="157">
        <f>IF('Indicator Date'!AF6="","x",'Indicator Date'!AF6)</f>
        <v>2017</v>
      </c>
      <c r="AG6" s="157" t="str">
        <f>IF('Indicator Date'!AG6="","x",'Indicator Date'!AG6)</f>
        <v>x</v>
      </c>
      <c r="AH6" s="157">
        <f>IF('Indicator Date'!AH6="","x",'Indicator Date'!AH6)</f>
        <v>2016</v>
      </c>
      <c r="AI6" s="157">
        <f>IF('Indicator Date'!AI6="","x",'Indicator Date'!AI6)</f>
        <v>2017</v>
      </c>
      <c r="AJ6" s="157">
        <f>IF('Indicator Date'!AJ6="","x",'Indicator Date'!AJ6)</f>
        <v>2018</v>
      </c>
      <c r="AK6" s="157" t="str">
        <f>IF('Indicator Date'!AK6="","x",YEAR('Indicator Date'!AK6))</f>
        <v>x</v>
      </c>
      <c r="AL6" s="157">
        <f>IF('Indicator Date'!AL6="","x",YEAR('Indicator Date'!AL6))</f>
        <v>2018</v>
      </c>
      <c r="AM6" s="157" t="str">
        <f>IF('Indicator Date'!AM6="","x",YEAR('Indicator Date'!AM6))</f>
        <v>x</v>
      </c>
      <c r="AN6" s="157">
        <f>IF('Indicator Date'!AN6="","x",'Indicator Date'!AN6)</f>
        <v>2016</v>
      </c>
      <c r="AO6" s="157">
        <f>IF('Indicator Date'!AO6="","x",'Indicator Date'!AO6)</f>
        <v>2016</v>
      </c>
      <c r="AP6" s="157">
        <f>IF('Indicator Date'!AP6="","x",'Indicator Date'!AP6)</f>
        <v>2014</v>
      </c>
      <c r="AQ6" s="157">
        <f>IF('Indicator Date'!AQ6="","x",'Indicator Date'!AQ6)</f>
        <v>2014</v>
      </c>
      <c r="AR6" s="157">
        <f>IF('Indicator Date'!AR6="","x",'Indicator Date'!AR6)</f>
        <v>2013</v>
      </c>
      <c r="AS6" s="157">
        <f>IF('Indicator Date'!AS6="","x",'Indicator Date'!AS6)</f>
        <v>2017</v>
      </c>
      <c r="AT6" s="157">
        <f>IF('Indicator Date'!AT6="","x",'Indicator Date'!AT6)</f>
        <v>2018</v>
      </c>
      <c r="AU6" s="157">
        <f>IF('Indicator Date'!AU6="","x",'Indicator Date'!AU6)</f>
        <v>2016</v>
      </c>
      <c r="AV6" s="157">
        <f>IF('Indicator Date'!AV6="","x",'Indicator Date'!AV6)</f>
        <v>2015</v>
      </c>
      <c r="AW6" s="157">
        <f>IF('Indicator Date'!AW6="","x",'Indicator Date'!AW6)</f>
        <v>2016</v>
      </c>
      <c r="AX6" s="157">
        <f>IF('Indicator Date'!AX6="","x",'Indicator Date'!AX6)</f>
        <v>2017</v>
      </c>
      <c r="AY6" s="157">
        <f>IF('Indicator Date'!AY6="","x",'Indicator Date'!AY6)</f>
        <v>2014</v>
      </c>
      <c r="AZ6" s="157">
        <f>IF('Indicator Date'!AZ6="","x",'Indicator Date'!AZ6)</f>
        <v>2015</v>
      </c>
      <c r="BA6" s="157">
        <f>IF('Indicator Date'!BA6="","x",'Indicator Date'!BA6)</f>
        <v>2015</v>
      </c>
      <c r="BB6" s="157">
        <f>IF('Indicator Date'!BB6="","x",'Indicator Date'!BB6)</f>
        <v>2018</v>
      </c>
      <c r="BC6" s="157">
        <f>IF('Indicator Date'!BC6="","x",'Indicator Date'!BC6)</f>
        <v>2017</v>
      </c>
      <c r="BD6" s="157">
        <f>IF('Indicator Date'!BD6="","x",'Indicator Date'!BD6)</f>
        <v>2015</v>
      </c>
      <c r="BE6" s="157" t="str">
        <f>IF('Indicator Date'!BE6="","x",'Indicator Date'!BE6)</f>
        <v>x</v>
      </c>
      <c r="BF6" s="104"/>
    </row>
    <row r="7" spans="1:58" x14ac:dyDescent="0.25">
      <c r="A7" s="128" t="s">
        <v>7</v>
      </c>
      <c r="B7" s="107" t="s">
        <v>6</v>
      </c>
      <c r="C7" s="157">
        <f>IF('Indicator Date'!C7="","x",'Indicator Date'!C7)</f>
        <v>2015</v>
      </c>
      <c r="D7" s="157">
        <f>IF('Indicator Date'!D7="","x",'Indicator Date'!D7)</f>
        <v>2015</v>
      </c>
      <c r="E7" s="157">
        <f>IF('Indicator Date'!E7="","x",'Indicator Date'!E7)</f>
        <v>2015</v>
      </c>
      <c r="F7" s="157">
        <f>IF('Indicator Date'!F7="","x",'Indicator Date'!F7)</f>
        <v>2015</v>
      </c>
      <c r="G7" s="157">
        <f>IF('Indicator Date'!G7="","x",'Indicator Date'!G7)</f>
        <v>2015</v>
      </c>
      <c r="H7" s="157">
        <f>IF('Indicator Date'!H7="","x",'Indicator Date'!H7)</f>
        <v>2015</v>
      </c>
      <c r="I7" s="157">
        <f>IF('Indicator Date'!I7="","x",'Indicator Date'!I7)</f>
        <v>2015</v>
      </c>
      <c r="J7" s="157">
        <f>IF('Indicator Date'!J7="","x",'Indicator Date'!J7)</f>
        <v>2016</v>
      </c>
      <c r="K7" s="157">
        <f>IF('Indicator Date'!K7="","x",'Indicator Date'!K7)</f>
        <v>2016</v>
      </c>
      <c r="L7" s="157">
        <f>IF('Indicator Date'!L7="","x",'Indicator Date'!L7)</f>
        <v>2016</v>
      </c>
      <c r="M7" s="157">
        <f>IF('Indicator Date'!M7="","x",'Indicator Date'!M7)</f>
        <v>2019</v>
      </c>
      <c r="N7" s="157">
        <f>IF('Indicator Date'!N7="","x",'Indicator Date'!N7)</f>
        <v>2019</v>
      </c>
      <c r="O7" s="157">
        <f>IF('Indicator Date'!O7="","x",'Indicator Date'!O7)</f>
        <v>2018</v>
      </c>
      <c r="P7" s="157">
        <f>IF('Indicator Date'!P7="","x",'Indicator Date'!P7)</f>
        <v>2018</v>
      </c>
      <c r="Q7" s="157">
        <f>IF('Indicator Date'!Q7="","x",'Indicator Date'!Q7)</f>
        <v>2017</v>
      </c>
      <c r="R7" s="157" t="str">
        <f>IF('Indicator Date'!R7="","x",LEFT(RIGHT('Indicator Date'!R7,6),4))</f>
        <v>2016</v>
      </c>
      <c r="S7" s="157">
        <f>IF('Indicator Date'!S7="","x",'Indicator Date'!S7)</f>
        <v>2019</v>
      </c>
      <c r="T7" s="157">
        <f>IF('Indicator Date'!T7="","x",'Indicator Date'!T7)</f>
        <v>2016</v>
      </c>
      <c r="U7" s="157">
        <f>IF('Indicator Date'!U7="","x",'Indicator Date'!U7)</f>
        <v>2017</v>
      </c>
      <c r="V7" s="157">
        <f>IF('Indicator Date'!V7="","x",'Indicator Date'!V7)</f>
        <v>2017</v>
      </c>
      <c r="W7" s="157">
        <f>IF('Indicator Date'!W7="","x",'Indicator Date'!W7)</f>
        <v>2017</v>
      </c>
      <c r="X7" s="157">
        <f>IF('Indicator Date'!X7="","x",'Indicator Date'!X7)</f>
        <v>2016</v>
      </c>
      <c r="Y7" s="157">
        <f>IF('Indicator Date'!Y7="","x",'Indicator Date'!Y7)</f>
        <v>2009</v>
      </c>
      <c r="Z7" s="157">
        <f>IF('Indicator Date'!Z7="","x",'Indicator Date'!Z7)</f>
        <v>2017</v>
      </c>
      <c r="AA7" s="157">
        <f>IF('Indicator Date'!AA7="","x",'Indicator Date'!AA7)</f>
        <v>2017</v>
      </c>
      <c r="AB7" s="157">
        <f>IF('Indicator Date'!AB7="","x",'Indicator Date'!AB7)</f>
        <v>2017</v>
      </c>
      <c r="AC7" s="157">
        <f>IF('Indicator Date'!AC7="","x",'Indicator Date'!AC7)</f>
        <v>2016</v>
      </c>
      <c r="AD7" s="157">
        <f>IF('Indicator Date'!AD7="","x",'Indicator Date'!AD7)</f>
        <v>2015</v>
      </c>
      <c r="AE7" s="157">
        <f>IF('Indicator Date'!AE7="","x",'Indicator Date'!AE7)</f>
        <v>2012</v>
      </c>
      <c r="AF7" s="157" t="str">
        <f>IF('Indicator Date'!AF7="","x",'Indicator Date'!AF7)</f>
        <v>x</v>
      </c>
      <c r="AG7" s="157">
        <f>IF('Indicator Date'!AG7="","x",'Indicator Date'!AG7)</f>
        <v>2008</v>
      </c>
      <c r="AH7" s="157">
        <f>IF('Indicator Date'!AH7="","x",'Indicator Date'!AH7)</f>
        <v>2016</v>
      </c>
      <c r="AI7" s="157">
        <f>IF('Indicator Date'!AI7="","x",'Indicator Date'!AI7)</f>
        <v>2017</v>
      </c>
      <c r="AJ7" s="157">
        <f>IF('Indicator Date'!AJ7="","x",'Indicator Date'!AJ7)</f>
        <v>2018</v>
      </c>
      <c r="AK7" s="157" t="str">
        <f>IF('Indicator Date'!AK7="","x",YEAR('Indicator Date'!AK7))</f>
        <v>x</v>
      </c>
      <c r="AL7" s="157">
        <f>IF('Indicator Date'!AL7="","x",YEAR('Indicator Date'!AL7))</f>
        <v>2019</v>
      </c>
      <c r="AM7" s="157" t="str">
        <f>IF('Indicator Date'!AM7="","x",YEAR('Indicator Date'!AM7))</f>
        <v>x</v>
      </c>
      <c r="AN7" s="157">
        <f>IF('Indicator Date'!AN7="","x",'Indicator Date'!AN7)</f>
        <v>2016</v>
      </c>
      <c r="AO7" s="157">
        <f>IF('Indicator Date'!AO7="","x",'Indicator Date'!AO7)</f>
        <v>2016</v>
      </c>
      <c r="AP7" s="157">
        <f>IF('Indicator Date'!AP7="","x",'Indicator Date'!AP7)</f>
        <v>2013</v>
      </c>
      <c r="AQ7" s="157">
        <f>IF('Indicator Date'!AQ7="","x",'Indicator Date'!AQ7)</f>
        <v>2013</v>
      </c>
      <c r="AR7" s="157">
        <f>IF('Indicator Date'!AR7="","x",'Indicator Date'!AR7)</f>
        <v>2013</v>
      </c>
      <c r="AS7" s="157">
        <f>IF('Indicator Date'!AS7="","x",'Indicator Date'!AS7)</f>
        <v>2017</v>
      </c>
      <c r="AT7" s="157">
        <f>IF('Indicator Date'!AT7="","x",'Indicator Date'!AT7)</f>
        <v>2018</v>
      </c>
      <c r="AU7" s="157">
        <f>IF('Indicator Date'!AU7="","x",'Indicator Date'!AU7)</f>
        <v>2016</v>
      </c>
      <c r="AV7" s="157">
        <f>IF('Indicator Date'!AV7="","x",'Indicator Date'!AV7)</f>
        <v>2015</v>
      </c>
      <c r="AW7" s="157">
        <f>IF('Indicator Date'!AW7="","x",'Indicator Date'!AW7)</f>
        <v>2016</v>
      </c>
      <c r="AX7" s="157">
        <f>IF('Indicator Date'!AX7="","x",'Indicator Date'!AX7)</f>
        <v>2017</v>
      </c>
      <c r="AY7" s="157">
        <f>IF('Indicator Date'!AY7="","x",'Indicator Date'!AY7)</f>
        <v>2014</v>
      </c>
      <c r="AZ7" s="157">
        <f>IF('Indicator Date'!AZ7="","x",'Indicator Date'!AZ7)</f>
        <v>2015</v>
      </c>
      <c r="BA7" s="157">
        <f>IF('Indicator Date'!BA7="","x",'Indicator Date'!BA7)</f>
        <v>2015</v>
      </c>
      <c r="BB7" s="157">
        <f>IF('Indicator Date'!BB7="","x",'Indicator Date'!BB7)</f>
        <v>2018</v>
      </c>
      <c r="BC7" s="157">
        <f>IF('Indicator Date'!BC7="","x",'Indicator Date'!BC7)</f>
        <v>2017</v>
      </c>
      <c r="BD7" s="157">
        <f>IF('Indicator Date'!BD7="","x",'Indicator Date'!BD7)</f>
        <v>2015</v>
      </c>
      <c r="BE7" s="157" t="str">
        <f>IF('Indicator Date'!BE7="","x",'Indicator Date'!BE7)</f>
        <v>x</v>
      </c>
      <c r="BF7" s="104"/>
    </row>
    <row r="8" spans="1:58" x14ac:dyDescent="0.25">
      <c r="A8" s="128" t="s">
        <v>9</v>
      </c>
      <c r="B8" s="107" t="s">
        <v>8</v>
      </c>
      <c r="C8" s="157">
        <f>IF('Indicator Date'!C8="","x",'Indicator Date'!C8)</f>
        <v>2015</v>
      </c>
      <c r="D8" s="157">
        <f>IF('Indicator Date'!D8="","x",'Indicator Date'!D8)</f>
        <v>2015</v>
      </c>
      <c r="E8" s="157">
        <f>IF('Indicator Date'!E8="","x",'Indicator Date'!E8)</f>
        <v>2015</v>
      </c>
      <c r="F8" s="157">
        <f>IF('Indicator Date'!F8="","x",'Indicator Date'!F8)</f>
        <v>2015</v>
      </c>
      <c r="G8" s="157">
        <f>IF('Indicator Date'!G8="","x",'Indicator Date'!G8)</f>
        <v>2015</v>
      </c>
      <c r="H8" s="157">
        <f>IF('Indicator Date'!H8="","x",'Indicator Date'!H8)</f>
        <v>2015</v>
      </c>
      <c r="I8" s="157">
        <f>IF('Indicator Date'!I8="","x",'Indicator Date'!I8)</f>
        <v>2015</v>
      </c>
      <c r="J8" s="157">
        <f>IF('Indicator Date'!J8="","x",'Indicator Date'!J8)</f>
        <v>2016</v>
      </c>
      <c r="K8" s="157">
        <f>IF('Indicator Date'!K8="","x",'Indicator Date'!K8)</f>
        <v>2016</v>
      </c>
      <c r="L8" s="157">
        <f>IF('Indicator Date'!L8="","x",'Indicator Date'!L8)</f>
        <v>2016</v>
      </c>
      <c r="M8" s="157">
        <f>IF('Indicator Date'!M8="","x",'Indicator Date'!M8)</f>
        <v>2019</v>
      </c>
      <c r="N8" s="157">
        <f>IF('Indicator Date'!N8="","x",'Indicator Date'!N8)</f>
        <v>2019</v>
      </c>
      <c r="O8" s="157">
        <f>IF('Indicator Date'!O8="","x",'Indicator Date'!O8)</f>
        <v>2018</v>
      </c>
      <c r="P8" s="157">
        <f>IF('Indicator Date'!P8="","x",'Indicator Date'!P8)</f>
        <v>2018</v>
      </c>
      <c r="Q8" s="157">
        <f>IF('Indicator Date'!Q8="","x",'Indicator Date'!Q8)</f>
        <v>2017</v>
      </c>
      <c r="R8" s="157" t="str">
        <f>IF('Indicator Date'!R8="","x",LEFT(RIGHT('Indicator Date'!R8,6),4))</f>
        <v>x</v>
      </c>
      <c r="S8" s="157">
        <f>IF('Indicator Date'!S8="","x",'Indicator Date'!S8)</f>
        <v>2019</v>
      </c>
      <c r="T8" s="157">
        <f>IF('Indicator Date'!T8="","x",'Indicator Date'!T8)</f>
        <v>2016</v>
      </c>
      <c r="U8" s="157">
        <f>IF('Indicator Date'!U8="","x",'Indicator Date'!U8)</f>
        <v>2017</v>
      </c>
      <c r="V8" s="157">
        <f>IF('Indicator Date'!V8="","x",'Indicator Date'!V8)</f>
        <v>2017</v>
      </c>
      <c r="W8" s="157">
        <f>IF('Indicator Date'!W8="","x",'Indicator Date'!W8)</f>
        <v>2017</v>
      </c>
      <c r="X8" s="157" t="str">
        <f>IF('Indicator Date'!X8="","x",'Indicator Date'!X8)</f>
        <v>x</v>
      </c>
      <c r="Y8" s="157" t="str">
        <f>IF('Indicator Date'!Y8="","x",'Indicator Date'!Y8)</f>
        <v>x</v>
      </c>
      <c r="Z8" s="157">
        <f>IF('Indicator Date'!Z8="","x",'Indicator Date'!Z8)</f>
        <v>2017</v>
      </c>
      <c r="AA8" s="157">
        <f>IF('Indicator Date'!AA8="","x",'Indicator Date'!AA8)</f>
        <v>2017</v>
      </c>
      <c r="AB8" s="157" t="str">
        <f>IF('Indicator Date'!AB8="","x",'Indicator Date'!AB8)</f>
        <v>x</v>
      </c>
      <c r="AC8" s="157">
        <f>IF('Indicator Date'!AC8="","x",'Indicator Date'!AC8)</f>
        <v>2016</v>
      </c>
      <c r="AD8" s="157" t="str">
        <f>IF('Indicator Date'!AD8="","x",'Indicator Date'!AD8)</f>
        <v>x</v>
      </c>
      <c r="AE8" s="157" t="str">
        <f>IF('Indicator Date'!AE8="","x",'Indicator Date'!AE8)</f>
        <v>x</v>
      </c>
      <c r="AF8" s="157" t="str">
        <f>IF('Indicator Date'!AF8="","x",'Indicator Date'!AF8)</f>
        <v>x</v>
      </c>
      <c r="AG8" s="157">
        <f>IF('Indicator Date'!AG8="","x",'Indicator Date'!AG8)</f>
        <v>2007</v>
      </c>
      <c r="AH8" s="157">
        <f>IF('Indicator Date'!AH8="","x",'Indicator Date'!AH8)</f>
        <v>2016</v>
      </c>
      <c r="AI8" s="157">
        <f>IF('Indicator Date'!AI8="","x",'Indicator Date'!AI8)</f>
        <v>2017</v>
      </c>
      <c r="AJ8" s="157">
        <f>IF('Indicator Date'!AJ8="","x",'Indicator Date'!AJ8)</f>
        <v>2018</v>
      </c>
      <c r="AK8" s="157" t="str">
        <f>IF('Indicator Date'!AK8="","x",YEAR('Indicator Date'!AK8))</f>
        <v>x</v>
      </c>
      <c r="AL8" s="157">
        <f>IF('Indicator Date'!AL8="","x",YEAR('Indicator Date'!AL8))</f>
        <v>2018</v>
      </c>
      <c r="AM8" s="157" t="str">
        <f>IF('Indicator Date'!AM8="","x",YEAR('Indicator Date'!AM8))</f>
        <v>x</v>
      </c>
      <c r="AN8" s="157">
        <f>IF('Indicator Date'!AN8="","x",'Indicator Date'!AN8)</f>
        <v>2016</v>
      </c>
      <c r="AO8" s="157">
        <f>IF('Indicator Date'!AO8="","x",'Indicator Date'!AO8)</f>
        <v>2016</v>
      </c>
      <c r="AP8" s="157">
        <f>IF('Indicator Date'!AP8="","x",'Indicator Date'!AP8)</f>
        <v>2014</v>
      </c>
      <c r="AQ8" s="157" t="str">
        <f>IF('Indicator Date'!AQ8="","x",'Indicator Date'!AQ8)</f>
        <v>x</v>
      </c>
      <c r="AR8" s="157">
        <f>IF('Indicator Date'!AR8="","x",'Indicator Date'!AR8)</f>
        <v>2013</v>
      </c>
      <c r="AS8" s="157">
        <f>IF('Indicator Date'!AS8="","x",'Indicator Date'!AS8)</f>
        <v>2017</v>
      </c>
      <c r="AT8" s="157" t="str">
        <f>IF('Indicator Date'!AT8="","x",'Indicator Date'!AT8)</f>
        <v>x</v>
      </c>
      <c r="AU8" s="157">
        <f>IF('Indicator Date'!AU8="","x",'Indicator Date'!AU8)</f>
        <v>2016</v>
      </c>
      <c r="AV8" s="157">
        <f>IF('Indicator Date'!AV8="","x",'Indicator Date'!AV8)</f>
        <v>2014</v>
      </c>
      <c r="AW8" s="157">
        <f>IF('Indicator Date'!AW8="","x",'Indicator Date'!AW8)</f>
        <v>2016</v>
      </c>
      <c r="AX8" s="157">
        <f>IF('Indicator Date'!AX8="","x",'Indicator Date'!AX8)</f>
        <v>2016</v>
      </c>
      <c r="AY8" s="157">
        <f>IF('Indicator Date'!AY8="","x",'Indicator Date'!AY8)</f>
        <v>2014</v>
      </c>
      <c r="AZ8" s="157">
        <f>IF('Indicator Date'!AZ8="","x",'Indicator Date'!AZ8)</f>
        <v>2011</v>
      </c>
      <c r="BA8" s="157">
        <f>IF('Indicator Date'!BA8="","x",'Indicator Date'!BA8)</f>
        <v>2015</v>
      </c>
      <c r="BB8" s="157">
        <f>IF('Indicator Date'!BB8="","x",'Indicator Date'!BB8)</f>
        <v>2018</v>
      </c>
      <c r="BC8" s="157">
        <f>IF('Indicator Date'!BC8="","x",'Indicator Date'!BC8)</f>
        <v>2017</v>
      </c>
      <c r="BD8" s="157">
        <f>IF('Indicator Date'!BD8="","x",'Indicator Date'!BD8)</f>
        <v>2015</v>
      </c>
      <c r="BE8" s="157" t="str">
        <f>IF('Indicator Date'!BE8="","x",'Indicator Date'!BE8)</f>
        <v>x</v>
      </c>
      <c r="BF8" s="104"/>
    </row>
    <row r="9" spans="1:58" x14ac:dyDescent="0.25">
      <c r="A9" s="128" t="s">
        <v>11</v>
      </c>
      <c r="B9" s="107" t="s">
        <v>10</v>
      </c>
      <c r="C9" s="157">
        <f>IF('Indicator Date'!C9="","x",'Indicator Date'!C9)</f>
        <v>2015</v>
      </c>
      <c r="D9" s="157">
        <f>IF('Indicator Date'!D9="","x",'Indicator Date'!D9)</f>
        <v>2015</v>
      </c>
      <c r="E9" s="157">
        <f>IF('Indicator Date'!E9="","x",'Indicator Date'!E9)</f>
        <v>2015</v>
      </c>
      <c r="F9" s="157">
        <f>IF('Indicator Date'!F9="","x",'Indicator Date'!F9)</f>
        <v>2015</v>
      </c>
      <c r="G9" s="157">
        <f>IF('Indicator Date'!G9="","x",'Indicator Date'!G9)</f>
        <v>2015</v>
      </c>
      <c r="H9" s="157">
        <f>IF('Indicator Date'!H9="","x",'Indicator Date'!H9)</f>
        <v>2015</v>
      </c>
      <c r="I9" s="157">
        <f>IF('Indicator Date'!I9="","x",'Indicator Date'!I9)</f>
        <v>2015</v>
      </c>
      <c r="J9" s="157">
        <f>IF('Indicator Date'!J9="","x",'Indicator Date'!J9)</f>
        <v>2016</v>
      </c>
      <c r="K9" s="157">
        <f>IF('Indicator Date'!K9="","x",'Indicator Date'!K9)</f>
        <v>2016</v>
      </c>
      <c r="L9" s="157">
        <f>IF('Indicator Date'!L9="","x",'Indicator Date'!L9)</f>
        <v>2016</v>
      </c>
      <c r="M9" s="157">
        <f>IF('Indicator Date'!M9="","x",'Indicator Date'!M9)</f>
        <v>2019</v>
      </c>
      <c r="N9" s="157">
        <f>IF('Indicator Date'!N9="","x",'Indicator Date'!N9)</f>
        <v>2019</v>
      </c>
      <c r="O9" s="157">
        <f>IF('Indicator Date'!O9="","x",'Indicator Date'!O9)</f>
        <v>2018</v>
      </c>
      <c r="P9" s="157">
        <f>IF('Indicator Date'!P9="","x",'Indicator Date'!P9)</f>
        <v>2018</v>
      </c>
      <c r="Q9" s="157">
        <f>IF('Indicator Date'!Q9="","x",'Indicator Date'!Q9)</f>
        <v>2017</v>
      </c>
      <c r="R9" s="157" t="str">
        <f>IF('Indicator Date'!R9="","x",LEFT(RIGHT('Indicator Date'!R9,6),4))</f>
        <v>x</v>
      </c>
      <c r="S9" s="157">
        <f>IF('Indicator Date'!S9="","x",'Indicator Date'!S9)</f>
        <v>2019</v>
      </c>
      <c r="T9" s="157">
        <f>IF('Indicator Date'!T9="","x",'Indicator Date'!T9)</f>
        <v>2016</v>
      </c>
      <c r="U9" s="157">
        <f>IF('Indicator Date'!U9="","x",'Indicator Date'!U9)</f>
        <v>2017</v>
      </c>
      <c r="V9" s="157">
        <f>IF('Indicator Date'!V9="","x",'Indicator Date'!V9)</f>
        <v>2017</v>
      </c>
      <c r="W9" s="157">
        <f>IF('Indicator Date'!W9="","x",'Indicator Date'!W9)</f>
        <v>2017</v>
      </c>
      <c r="X9" s="157" t="str">
        <f>IF('Indicator Date'!X9="","x",'Indicator Date'!X9)</f>
        <v>x</v>
      </c>
      <c r="Y9" s="157">
        <f>IF('Indicator Date'!Y9="","x",'Indicator Date'!Y9)</f>
        <v>2013</v>
      </c>
      <c r="Z9" s="157">
        <f>IF('Indicator Date'!Z9="","x",'Indicator Date'!Z9)</f>
        <v>2017</v>
      </c>
      <c r="AA9" s="157">
        <f>IF('Indicator Date'!AA9="","x",'Indicator Date'!AA9)</f>
        <v>2017</v>
      </c>
      <c r="AB9" s="157">
        <f>IF('Indicator Date'!AB9="","x",'Indicator Date'!AB9)</f>
        <v>2017</v>
      </c>
      <c r="AC9" s="157">
        <f>IF('Indicator Date'!AC9="","x",'Indicator Date'!AC9)</f>
        <v>2016</v>
      </c>
      <c r="AD9" s="157">
        <f>IF('Indicator Date'!AD9="","x",'Indicator Date'!AD9)</f>
        <v>2015</v>
      </c>
      <c r="AE9" s="157">
        <f>IF('Indicator Date'!AE9="","x",'Indicator Date'!AE9)</f>
        <v>2012</v>
      </c>
      <c r="AF9" s="157">
        <f>IF('Indicator Date'!AF9="","x",'Indicator Date'!AF9)</f>
        <v>2017</v>
      </c>
      <c r="AG9" s="157">
        <f>IF('Indicator Date'!AG9="","x",'Indicator Date'!AG9)</f>
        <v>2017</v>
      </c>
      <c r="AH9" s="157">
        <f>IF('Indicator Date'!AH9="","x",'Indicator Date'!AH9)</f>
        <v>2016</v>
      </c>
      <c r="AI9" s="157">
        <f>IF('Indicator Date'!AI9="","x",'Indicator Date'!AI9)</f>
        <v>2017</v>
      </c>
      <c r="AJ9" s="157">
        <f>IF('Indicator Date'!AJ9="","x",'Indicator Date'!AJ9)</f>
        <v>2018</v>
      </c>
      <c r="AK9" s="157" t="str">
        <f>IF('Indicator Date'!AK9="","x",YEAR('Indicator Date'!AK9))</f>
        <v>x</v>
      </c>
      <c r="AL9" s="157">
        <f>IF('Indicator Date'!AL9="","x",YEAR('Indicator Date'!AL9))</f>
        <v>2018</v>
      </c>
      <c r="AM9" s="157" t="str">
        <f>IF('Indicator Date'!AM9="","x",YEAR('Indicator Date'!AM9))</f>
        <v>x</v>
      </c>
      <c r="AN9" s="157">
        <f>IF('Indicator Date'!AN9="","x",'Indicator Date'!AN9)</f>
        <v>2016</v>
      </c>
      <c r="AO9" s="157">
        <f>IF('Indicator Date'!AO9="","x",'Indicator Date'!AO9)</f>
        <v>2016</v>
      </c>
      <c r="AP9" s="157" t="str">
        <f>IF('Indicator Date'!AP9="","x",'Indicator Date'!AP9)</f>
        <v>x</v>
      </c>
      <c r="AQ9" s="157" t="str">
        <f>IF('Indicator Date'!AQ9="","x",'Indicator Date'!AQ9)</f>
        <v>x</v>
      </c>
      <c r="AR9" s="157">
        <f>IF('Indicator Date'!AR9="","x",'Indicator Date'!AR9)</f>
        <v>2015</v>
      </c>
      <c r="AS9" s="157">
        <f>IF('Indicator Date'!AS9="","x",'Indicator Date'!AS9)</f>
        <v>2017</v>
      </c>
      <c r="AT9" s="157">
        <f>IF('Indicator Date'!AT9="","x",'Indicator Date'!AT9)</f>
        <v>2018</v>
      </c>
      <c r="AU9" s="157">
        <f>IF('Indicator Date'!AU9="","x",'Indicator Date'!AU9)</f>
        <v>2016</v>
      </c>
      <c r="AV9" s="157">
        <f>IF('Indicator Date'!AV9="","x",'Indicator Date'!AV9)</f>
        <v>2015</v>
      </c>
      <c r="AW9" s="157">
        <f>IF('Indicator Date'!AW9="","x",'Indicator Date'!AW9)</f>
        <v>2016</v>
      </c>
      <c r="AX9" s="157">
        <f>IF('Indicator Date'!AX9="","x",'Indicator Date'!AX9)</f>
        <v>2017</v>
      </c>
      <c r="AY9" s="157">
        <f>IF('Indicator Date'!AY9="","x",'Indicator Date'!AY9)</f>
        <v>2014</v>
      </c>
      <c r="AZ9" s="157">
        <f>IF('Indicator Date'!AZ9="","x",'Indicator Date'!AZ9)</f>
        <v>2015</v>
      </c>
      <c r="BA9" s="157">
        <f>IF('Indicator Date'!BA9="","x",'Indicator Date'!BA9)</f>
        <v>2015</v>
      </c>
      <c r="BB9" s="157">
        <f>IF('Indicator Date'!BB9="","x",'Indicator Date'!BB9)</f>
        <v>2018</v>
      </c>
      <c r="BC9" s="157">
        <f>IF('Indicator Date'!BC9="","x",'Indicator Date'!BC9)</f>
        <v>2017</v>
      </c>
      <c r="BD9" s="157">
        <f>IF('Indicator Date'!BD9="","x",'Indicator Date'!BD9)</f>
        <v>2015</v>
      </c>
      <c r="BE9" s="157" t="str">
        <f>IF('Indicator Date'!BE9="","x",'Indicator Date'!BE9)</f>
        <v>x</v>
      </c>
      <c r="BF9" s="104"/>
    </row>
    <row r="10" spans="1:58" x14ac:dyDescent="0.25">
      <c r="A10" s="128" t="s">
        <v>13</v>
      </c>
      <c r="B10" s="107" t="s">
        <v>12</v>
      </c>
      <c r="C10" s="157">
        <f>IF('Indicator Date'!C10="","x",'Indicator Date'!C10)</f>
        <v>2015</v>
      </c>
      <c r="D10" s="157">
        <f>IF('Indicator Date'!D10="","x",'Indicator Date'!D10)</f>
        <v>2015</v>
      </c>
      <c r="E10" s="157">
        <f>IF('Indicator Date'!E10="","x",'Indicator Date'!E10)</f>
        <v>2015</v>
      </c>
      <c r="F10" s="157">
        <f>IF('Indicator Date'!F10="","x",'Indicator Date'!F10)</f>
        <v>2015</v>
      </c>
      <c r="G10" s="157">
        <f>IF('Indicator Date'!G10="","x",'Indicator Date'!G10)</f>
        <v>2015</v>
      </c>
      <c r="H10" s="157">
        <f>IF('Indicator Date'!H10="","x",'Indicator Date'!H10)</f>
        <v>2015</v>
      </c>
      <c r="I10" s="157">
        <f>IF('Indicator Date'!I10="","x",'Indicator Date'!I10)</f>
        <v>2015</v>
      </c>
      <c r="J10" s="157">
        <f>IF('Indicator Date'!J10="","x",'Indicator Date'!J10)</f>
        <v>2016</v>
      </c>
      <c r="K10" s="157">
        <f>IF('Indicator Date'!K10="","x",'Indicator Date'!K10)</f>
        <v>2016</v>
      </c>
      <c r="L10" s="157">
        <f>IF('Indicator Date'!L10="","x",'Indicator Date'!L10)</f>
        <v>2016</v>
      </c>
      <c r="M10" s="157">
        <f>IF('Indicator Date'!M10="","x",'Indicator Date'!M10)</f>
        <v>2019</v>
      </c>
      <c r="N10" s="157">
        <f>IF('Indicator Date'!N10="","x",'Indicator Date'!N10)</f>
        <v>2019</v>
      </c>
      <c r="O10" s="157">
        <f>IF('Indicator Date'!O10="","x",'Indicator Date'!O10)</f>
        <v>2018</v>
      </c>
      <c r="P10" s="157">
        <f>IF('Indicator Date'!P10="","x",'Indicator Date'!P10)</f>
        <v>2018</v>
      </c>
      <c r="Q10" s="157">
        <f>IF('Indicator Date'!Q10="","x",'Indicator Date'!Q10)</f>
        <v>2017</v>
      </c>
      <c r="R10" s="157" t="str">
        <f>IF('Indicator Date'!R10="","x",LEFT(RIGHT('Indicator Date'!R10,6),4))</f>
        <v>2016</v>
      </c>
      <c r="S10" s="157">
        <f>IF('Indicator Date'!S10="","x",'Indicator Date'!S10)</f>
        <v>2019</v>
      </c>
      <c r="T10" s="157">
        <f>IF('Indicator Date'!T10="","x",'Indicator Date'!T10)</f>
        <v>2016</v>
      </c>
      <c r="U10" s="157">
        <f>IF('Indicator Date'!U10="","x",'Indicator Date'!U10)</f>
        <v>2017</v>
      </c>
      <c r="V10" s="157">
        <f>IF('Indicator Date'!V10="","x",'Indicator Date'!V10)</f>
        <v>2017</v>
      </c>
      <c r="W10" s="157">
        <f>IF('Indicator Date'!W10="","x",'Indicator Date'!W10)</f>
        <v>2017</v>
      </c>
      <c r="X10" s="157">
        <f>IF('Indicator Date'!X10="","x",'Indicator Date'!X10)</f>
        <v>2016</v>
      </c>
      <c r="Y10" s="157">
        <f>IF('Indicator Date'!Y10="","x",'Indicator Date'!Y10)</f>
        <v>2013</v>
      </c>
      <c r="Z10" s="157">
        <f>IF('Indicator Date'!Z10="","x",'Indicator Date'!Z10)</f>
        <v>2017</v>
      </c>
      <c r="AA10" s="157">
        <f>IF('Indicator Date'!AA10="","x",'Indicator Date'!AA10)</f>
        <v>2017</v>
      </c>
      <c r="AB10" s="157">
        <f>IF('Indicator Date'!AB10="","x",'Indicator Date'!AB10)</f>
        <v>2017</v>
      </c>
      <c r="AC10" s="157">
        <f>IF('Indicator Date'!AC10="","x",'Indicator Date'!AC10)</f>
        <v>2016</v>
      </c>
      <c r="AD10" s="157">
        <f>IF('Indicator Date'!AD10="","x",'Indicator Date'!AD10)</f>
        <v>2015</v>
      </c>
      <c r="AE10" s="157">
        <f>IF('Indicator Date'!AE10="","x",'Indicator Date'!AE10)</f>
        <v>2012</v>
      </c>
      <c r="AF10" s="157">
        <f>IF('Indicator Date'!AF10="","x",'Indicator Date'!AF10)</f>
        <v>2017</v>
      </c>
      <c r="AG10" s="157">
        <f>IF('Indicator Date'!AG10="","x",'Indicator Date'!AG10)</f>
        <v>2017</v>
      </c>
      <c r="AH10" s="157">
        <f>IF('Indicator Date'!AH10="","x",'Indicator Date'!AH10)</f>
        <v>2016</v>
      </c>
      <c r="AI10" s="157">
        <f>IF('Indicator Date'!AI10="","x",'Indicator Date'!AI10)</f>
        <v>2017</v>
      </c>
      <c r="AJ10" s="157">
        <f>IF('Indicator Date'!AJ10="","x",'Indicator Date'!AJ10)</f>
        <v>2018</v>
      </c>
      <c r="AK10" s="157" t="str">
        <f>IF('Indicator Date'!AK10="","x",YEAR('Indicator Date'!AK10))</f>
        <v>x</v>
      </c>
      <c r="AL10" s="157">
        <f>IF('Indicator Date'!AL10="","x",YEAR('Indicator Date'!AL10))</f>
        <v>2018</v>
      </c>
      <c r="AM10" s="157" t="str">
        <f>IF('Indicator Date'!AM10="","x",YEAR('Indicator Date'!AM10))</f>
        <v>x</v>
      </c>
      <c r="AN10" s="157">
        <f>IF('Indicator Date'!AN10="","x",'Indicator Date'!AN10)</f>
        <v>2016</v>
      </c>
      <c r="AO10" s="157">
        <f>IF('Indicator Date'!AO10="","x",'Indicator Date'!AO10)</f>
        <v>2016</v>
      </c>
      <c r="AP10" s="157">
        <f>IF('Indicator Date'!AP10="","x",'Indicator Date'!AP10)</f>
        <v>2014</v>
      </c>
      <c r="AQ10" s="157">
        <f>IF('Indicator Date'!AQ10="","x",'Indicator Date'!AQ10)</f>
        <v>2014</v>
      </c>
      <c r="AR10" s="157">
        <f>IF('Indicator Date'!AR10="","x",'Indicator Date'!AR10)</f>
        <v>2013</v>
      </c>
      <c r="AS10" s="157">
        <f>IF('Indicator Date'!AS10="","x",'Indicator Date'!AS10)</f>
        <v>2017</v>
      </c>
      <c r="AT10" s="157">
        <f>IF('Indicator Date'!AT10="","x",'Indicator Date'!AT10)</f>
        <v>2018</v>
      </c>
      <c r="AU10" s="157">
        <f>IF('Indicator Date'!AU10="","x",'Indicator Date'!AU10)</f>
        <v>2016</v>
      </c>
      <c r="AV10" s="157">
        <f>IF('Indicator Date'!AV10="","x",'Indicator Date'!AV10)</f>
        <v>2015</v>
      </c>
      <c r="AW10" s="157">
        <f>IF('Indicator Date'!AW10="","x",'Indicator Date'!AW10)</f>
        <v>2016</v>
      </c>
      <c r="AX10" s="157">
        <f>IF('Indicator Date'!AX10="","x",'Indicator Date'!AX10)</f>
        <v>2017</v>
      </c>
      <c r="AY10" s="157">
        <f>IF('Indicator Date'!AY10="","x",'Indicator Date'!AY10)</f>
        <v>2014</v>
      </c>
      <c r="AZ10" s="157">
        <f>IF('Indicator Date'!AZ10="","x",'Indicator Date'!AZ10)</f>
        <v>2015</v>
      </c>
      <c r="BA10" s="157">
        <f>IF('Indicator Date'!BA10="","x",'Indicator Date'!BA10)</f>
        <v>2015</v>
      </c>
      <c r="BB10" s="157">
        <f>IF('Indicator Date'!BB10="","x",'Indicator Date'!BB10)</f>
        <v>2018</v>
      </c>
      <c r="BC10" s="157">
        <f>IF('Indicator Date'!BC10="","x",'Indicator Date'!BC10)</f>
        <v>2017</v>
      </c>
      <c r="BD10" s="157">
        <f>IF('Indicator Date'!BD10="","x",'Indicator Date'!BD10)</f>
        <v>2015</v>
      </c>
      <c r="BE10" s="157" t="str">
        <f>IF('Indicator Date'!BE10="","x",'Indicator Date'!BE10)</f>
        <v>x</v>
      </c>
      <c r="BF10" s="104"/>
    </row>
    <row r="11" spans="1:58" x14ac:dyDescent="0.25">
      <c r="A11" s="128" t="s">
        <v>15</v>
      </c>
      <c r="B11" s="107" t="s">
        <v>14</v>
      </c>
      <c r="C11" s="157">
        <f>IF('Indicator Date'!C11="","x",'Indicator Date'!C11)</f>
        <v>2015</v>
      </c>
      <c r="D11" s="157">
        <f>IF('Indicator Date'!D11="","x",'Indicator Date'!D11)</f>
        <v>2015</v>
      </c>
      <c r="E11" s="157">
        <f>IF('Indicator Date'!E11="","x",'Indicator Date'!E11)</f>
        <v>2015</v>
      </c>
      <c r="F11" s="157">
        <f>IF('Indicator Date'!F11="","x",'Indicator Date'!F11)</f>
        <v>2015</v>
      </c>
      <c r="G11" s="157">
        <f>IF('Indicator Date'!G11="","x",'Indicator Date'!G11)</f>
        <v>2015</v>
      </c>
      <c r="H11" s="157">
        <f>IF('Indicator Date'!H11="","x",'Indicator Date'!H11)</f>
        <v>2015</v>
      </c>
      <c r="I11" s="157">
        <f>IF('Indicator Date'!I11="","x",'Indicator Date'!I11)</f>
        <v>2015</v>
      </c>
      <c r="J11" s="157">
        <f>IF('Indicator Date'!J11="","x",'Indicator Date'!J11)</f>
        <v>2016</v>
      </c>
      <c r="K11" s="157">
        <f>IF('Indicator Date'!K11="","x",'Indicator Date'!K11)</f>
        <v>2016</v>
      </c>
      <c r="L11" s="157">
        <f>IF('Indicator Date'!L11="","x",'Indicator Date'!L11)</f>
        <v>2016</v>
      </c>
      <c r="M11" s="157">
        <f>IF('Indicator Date'!M11="","x",'Indicator Date'!M11)</f>
        <v>2019</v>
      </c>
      <c r="N11" s="157">
        <f>IF('Indicator Date'!N11="","x",'Indicator Date'!N11)</f>
        <v>2019</v>
      </c>
      <c r="O11" s="157">
        <f>IF('Indicator Date'!O11="","x",'Indicator Date'!O11)</f>
        <v>2018</v>
      </c>
      <c r="P11" s="157">
        <f>IF('Indicator Date'!P11="","x",'Indicator Date'!P11)</f>
        <v>2018</v>
      </c>
      <c r="Q11" s="157">
        <f>IF('Indicator Date'!Q11="","x",'Indicator Date'!Q11)</f>
        <v>2017</v>
      </c>
      <c r="R11" s="157" t="str">
        <f>IF('Indicator Date'!R11="","x",LEFT(RIGHT('Indicator Date'!R11,6),4))</f>
        <v>x</v>
      </c>
      <c r="S11" s="157">
        <f>IF('Indicator Date'!S11="","x",'Indicator Date'!S11)</f>
        <v>2019</v>
      </c>
      <c r="T11" s="157">
        <f>IF('Indicator Date'!T11="","x",'Indicator Date'!T11)</f>
        <v>2016</v>
      </c>
      <c r="U11" s="157">
        <f>IF('Indicator Date'!U11="","x",'Indicator Date'!U11)</f>
        <v>2017</v>
      </c>
      <c r="V11" s="157" t="str">
        <f>IF('Indicator Date'!V11="","x",'Indicator Date'!V11)</f>
        <v>x</v>
      </c>
      <c r="W11" s="157">
        <f>IF('Indicator Date'!W11="","x",'Indicator Date'!W11)</f>
        <v>2017</v>
      </c>
      <c r="X11" s="157">
        <f>IF('Indicator Date'!X11="","x",'Indicator Date'!X11)</f>
        <v>2007</v>
      </c>
      <c r="Y11" s="157">
        <f>IF('Indicator Date'!Y11="","x",'Indicator Date'!Y11)</f>
        <v>2011</v>
      </c>
      <c r="Z11" s="157">
        <f>IF('Indicator Date'!Z11="","x",'Indicator Date'!Z11)</f>
        <v>2017</v>
      </c>
      <c r="AA11" s="157">
        <f>IF('Indicator Date'!AA11="","x",'Indicator Date'!AA11)</f>
        <v>2017</v>
      </c>
      <c r="AB11" s="157">
        <f>IF('Indicator Date'!AB11="","x",'Indicator Date'!AB11)</f>
        <v>2017</v>
      </c>
      <c r="AC11" s="157">
        <f>IF('Indicator Date'!AC11="","x",'Indicator Date'!AC11)</f>
        <v>2016</v>
      </c>
      <c r="AD11" s="157">
        <f>IF('Indicator Date'!AD11="","x",'Indicator Date'!AD11)</f>
        <v>2015</v>
      </c>
      <c r="AE11" s="157" t="str">
        <f>IF('Indicator Date'!AE11="","x",'Indicator Date'!AE11)</f>
        <v>x</v>
      </c>
      <c r="AF11" s="157">
        <f>IF('Indicator Date'!AF11="","x",'Indicator Date'!AF11)</f>
        <v>2017</v>
      </c>
      <c r="AG11" s="157">
        <f>IF('Indicator Date'!AG11="","x",'Indicator Date'!AG11)</f>
        <v>2010</v>
      </c>
      <c r="AH11" s="157">
        <f>IF('Indicator Date'!AH11="","x",'Indicator Date'!AH11)</f>
        <v>2016</v>
      </c>
      <c r="AI11" s="157">
        <f>IF('Indicator Date'!AI11="","x",'Indicator Date'!AI11)</f>
        <v>2017</v>
      </c>
      <c r="AJ11" s="157">
        <f>IF('Indicator Date'!AJ11="","x",'Indicator Date'!AJ11)</f>
        <v>2018</v>
      </c>
      <c r="AK11" s="157" t="str">
        <f>IF('Indicator Date'!AK11="","x",YEAR('Indicator Date'!AK11))</f>
        <v>x</v>
      </c>
      <c r="AL11" s="157">
        <f>IF('Indicator Date'!AL11="","x",YEAR('Indicator Date'!AL11))</f>
        <v>2018</v>
      </c>
      <c r="AM11" s="157" t="str">
        <f>IF('Indicator Date'!AM11="","x",YEAR('Indicator Date'!AM11))</f>
        <v>x</v>
      </c>
      <c r="AN11" s="157">
        <f>IF('Indicator Date'!AN11="","x",'Indicator Date'!AN11)</f>
        <v>2016</v>
      </c>
      <c r="AO11" s="157">
        <f>IF('Indicator Date'!AO11="","x",'Indicator Date'!AO11)</f>
        <v>2016</v>
      </c>
      <c r="AP11" s="157">
        <f>IF('Indicator Date'!AP11="","x",'Indicator Date'!AP11)</f>
        <v>2014</v>
      </c>
      <c r="AQ11" s="157" t="str">
        <f>IF('Indicator Date'!AQ11="","x",'Indicator Date'!AQ11)</f>
        <v>x</v>
      </c>
      <c r="AR11" s="157">
        <f>IF('Indicator Date'!AR11="","x",'Indicator Date'!AR11)</f>
        <v>2015</v>
      </c>
      <c r="AS11" s="157">
        <f>IF('Indicator Date'!AS11="","x",'Indicator Date'!AS11)</f>
        <v>2017</v>
      </c>
      <c r="AT11" s="157">
        <f>IF('Indicator Date'!AT11="","x",'Indicator Date'!AT11)</f>
        <v>2018</v>
      </c>
      <c r="AU11" s="157">
        <f>IF('Indicator Date'!AU11="","x",'Indicator Date'!AU11)</f>
        <v>2016</v>
      </c>
      <c r="AV11" s="157" t="str">
        <f>IF('Indicator Date'!AV11="","x",'Indicator Date'!AV11)</f>
        <v>x</v>
      </c>
      <c r="AW11" s="157">
        <f>IF('Indicator Date'!AW11="","x",'Indicator Date'!AW11)</f>
        <v>2016</v>
      </c>
      <c r="AX11" s="157">
        <f>IF('Indicator Date'!AX11="","x",'Indicator Date'!AX11)</f>
        <v>2017</v>
      </c>
      <c r="AY11" s="157">
        <f>IF('Indicator Date'!AY11="","x",'Indicator Date'!AY11)</f>
        <v>2014</v>
      </c>
      <c r="AZ11" s="157">
        <f>IF('Indicator Date'!AZ11="","x",'Indicator Date'!AZ11)</f>
        <v>2015</v>
      </c>
      <c r="BA11" s="157">
        <f>IF('Indicator Date'!BA11="","x",'Indicator Date'!BA11)</f>
        <v>2015</v>
      </c>
      <c r="BB11" s="157">
        <f>IF('Indicator Date'!BB11="","x",'Indicator Date'!BB11)</f>
        <v>2018</v>
      </c>
      <c r="BC11" s="157">
        <f>IF('Indicator Date'!BC11="","x",'Indicator Date'!BC11)</f>
        <v>2017</v>
      </c>
      <c r="BD11" s="157">
        <f>IF('Indicator Date'!BD11="","x",'Indicator Date'!BD11)</f>
        <v>2015</v>
      </c>
      <c r="BE11" s="157" t="str">
        <f>IF('Indicator Date'!BE11="","x",'Indicator Date'!BE11)</f>
        <v>x</v>
      </c>
      <c r="BF11" s="104"/>
    </row>
    <row r="12" spans="1:58" x14ac:dyDescent="0.25">
      <c r="A12" s="128" t="s">
        <v>17</v>
      </c>
      <c r="B12" s="107" t="s">
        <v>16</v>
      </c>
      <c r="C12" s="157">
        <f>IF('Indicator Date'!C12="","x",'Indicator Date'!C12)</f>
        <v>2015</v>
      </c>
      <c r="D12" s="157">
        <f>IF('Indicator Date'!D12="","x",'Indicator Date'!D12)</f>
        <v>2015</v>
      </c>
      <c r="E12" s="157">
        <f>IF('Indicator Date'!E12="","x",'Indicator Date'!E12)</f>
        <v>2015</v>
      </c>
      <c r="F12" s="157">
        <f>IF('Indicator Date'!F12="","x",'Indicator Date'!F12)</f>
        <v>2015</v>
      </c>
      <c r="G12" s="157">
        <f>IF('Indicator Date'!G12="","x",'Indicator Date'!G12)</f>
        <v>2015</v>
      </c>
      <c r="H12" s="157">
        <f>IF('Indicator Date'!H12="","x",'Indicator Date'!H12)</f>
        <v>2015</v>
      </c>
      <c r="I12" s="157">
        <f>IF('Indicator Date'!I12="","x",'Indicator Date'!I12)</f>
        <v>2015</v>
      </c>
      <c r="J12" s="157">
        <f>IF('Indicator Date'!J12="","x",'Indicator Date'!J12)</f>
        <v>2016</v>
      </c>
      <c r="K12" s="157">
        <f>IF('Indicator Date'!K12="","x",'Indicator Date'!K12)</f>
        <v>2016</v>
      </c>
      <c r="L12" s="157">
        <f>IF('Indicator Date'!L12="","x",'Indicator Date'!L12)</f>
        <v>2016</v>
      </c>
      <c r="M12" s="157">
        <f>IF('Indicator Date'!M12="","x",'Indicator Date'!M12)</f>
        <v>2019</v>
      </c>
      <c r="N12" s="157">
        <f>IF('Indicator Date'!N12="","x",'Indicator Date'!N12)</f>
        <v>2019</v>
      </c>
      <c r="O12" s="157">
        <f>IF('Indicator Date'!O12="","x",'Indicator Date'!O12)</f>
        <v>2018</v>
      </c>
      <c r="P12" s="157">
        <f>IF('Indicator Date'!P12="","x",'Indicator Date'!P12)</f>
        <v>2018</v>
      </c>
      <c r="Q12" s="157">
        <f>IF('Indicator Date'!Q12="","x",'Indicator Date'!Q12)</f>
        <v>2017</v>
      </c>
      <c r="R12" s="157" t="str">
        <f>IF('Indicator Date'!R12="","x",LEFT(RIGHT('Indicator Date'!R12,6),4))</f>
        <v>x</v>
      </c>
      <c r="S12" s="157">
        <f>IF('Indicator Date'!S12="","x",'Indicator Date'!S12)</f>
        <v>2019</v>
      </c>
      <c r="T12" s="157">
        <f>IF('Indicator Date'!T12="","x",'Indicator Date'!T12)</f>
        <v>2016</v>
      </c>
      <c r="U12" s="157">
        <f>IF('Indicator Date'!U12="","x",'Indicator Date'!U12)</f>
        <v>2017</v>
      </c>
      <c r="V12" s="157" t="str">
        <f>IF('Indicator Date'!V12="","x",'Indicator Date'!V12)</f>
        <v>x</v>
      </c>
      <c r="W12" s="157">
        <f>IF('Indicator Date'!W12="","x",'Indicator Date'!W12)</f>
        <v>2017</v>
      </c>
      <c r="X12" s="157" t="str">
        <f>IF('Indicator Date'!X12="","x",'Indicator Date'!X12)</f>
        <v>x</v>
      </c>
      <c r="Y12" s="157">
        <f>IF('Indicator Date'!Y12="","x",'Indicator Date'!Y12)</f>
        <v>2016</v>
      </c>
      <c r="Z12" s="157">
        <f>IF('Indicator Date'!Z12="","x",'Indicator Date'!Z12)</f>
        <v>2017</v>
      </c>
      <c r="AA12" s="157">
        <f>IF('Indicator Date'!AA12="","x",'Indicator Date'!AA12)</f>
        <v>2017</v>
      </c>
      <c r="AB12" s="157">
        <f>IF('Indicator Date'!AB12="","x",'Indicator Date'!AB12)</f>
        <v>2017</v>
      </c>
      <c r="AC12" s="157">
        <f>IF('Indicator Date'!AC12="","x",'Indicator Date'!AC12)</f>
        <v>2016</v>
      </c>
      <c r="AD12" s="157">
        <f>IF('Indicator Date'!AD12="","x",'Indicator Date'!AD12)</f>
        <v>2015</v>
      </c>
      <c r="AE12" s="157" t="str">
        <f>IF('Indicator Date'!AE12="","x",'Indicator Date'!AE12)</f>
        <v>x</v>
      </c>
      <c r="AF12" s="157">
        <f>IF('Indicator Date'!AF12="","x",'Indicator Date'!AF12)</f>
        <v>2017</v>
      </c>
      <c r="AG12" s="157">
        <f>IF('Indicator Date'!AG12="","x",'Indicator Date'!AG12)</f>
        <v>2012</v>
      </c>
      <c r="AH12" s="157">
        <f>IF('Indicator Date'!AH12="","x",'Indicator Date'!AH12)</f>
        <v>2016</v>
      </c>
      <c r="AI12" s="157">
        <f>IF('Indicator Date'!AI12="","x",'Indicator Date'!AI12)</f>
        <v>2017</v>
      </c>
      <c r="AJ12" s="157">
        <f>IF('Indicator Date'!AJ12="","x",'Indicator Date'!AJ12)</f>
        <v>2018</v>
      </c>
      <c r="AK12" s="157" t="str">
        <f>IF('Indicator Date'!AK12="","x",YEAR('Indicator Date'!AK12))</f>
        <v>x</v>
      </c>
      <c r="AL12" s="157">
        <f>IF('Indicator Date'!AL12="","x",YEAR('Indicator Date'!AL12))</f>
        <v>2018</v>
      </c>
      <c r="AM12" s="157" t="str">
        <f>IF('Indicator Date'!AM12="","x",YEAR('Indicator Date'!AM12))</f>
        <v>x</v>
      </c>
      <c r="AN12" s="157">
        <f>IF('Indicator Date'!AN12="","x",'Indicator Date'!AN12)</f>
        <v>2016</v>
      </c>
      <c r="AO12" s="157">
        <f>IF('Indicator Date'!AO12="","x",'Indicator Date'!AO12)</f>
        <v>2016</v>
      </c>
      <c r="AP12" s="157">
        <f>IF('Indicator Date'!AP12="","x",'Indicator Date'!AP12)</f>
        <v>2014</v>
      </c>
      <c r="AQ12" s="157">
        <f>IF('Indicator Date'!AQ12="","x",'Indicator Date'!AQ12)</f>
        <v>2014</v>
      </c>
      <c r="AR12" s="157">
        <f>IF('Indicator Date'!AR12="","x",'Indicator Date'!AR12)</f>
        <v>2015</v>
      </c>
      <c r="AS12" s="157">
        <f>IF('Indicator Date'!AS12="","x",'Indicator Date'!AS12)</f>
        <v>2017</v>
      </c>
      <c r="AT12" s="157">
        <f>IF('Indicator Date'!AT12="","x",'Indicator Date'!AT12)</f>
        <v>2018</v>
      </c>
      <c r="AU12" s="157">
        <f>IF('Indicator Date'!AU12="","x",'Indicator Date'!AU12)</f>
        <v>2016</v>
      </c>
      <c r="AV12" s="157" t="str">
        <f>IF('Indicator Date'!AV12="","x",'Indicator Date'!AV12)</f>
        <v>x</v>
      </c>
      <c r="AW12" s="157">
        <f>IF('Indicator Date'!AW12="","x",'Indicator Date'!AW12)</f>
        <v>2016</v>
      </c>
      <c r="AX12" s="157">
        <f>IF('Indicator Date'!AX12="","x",'Indicator Date'!AX12)</f>
        <v>2017</v>
      </c>
      <c r="AY12" s="157">
        <f>IF('Indicator Date'!AY12="","x",'Indicator Date'!AY12)</f>
        <v>2014</v>
      </c>
      <c r="AZ12" s="157">
        <f>IF('Indicator Date'!AZ12="","x",'Indicator Date'!AZ12)</f>
        <v>2015</v>
      </c>
      <c r="BA12" s="157">
        <f>IF('Indicator Date'!BA12="","x",'Indicator Date'!BA12)</f>
        <v>2015</v>
      </c>
      <c r="BB12" s="157">
        <f>IF('Indicator Date'!BB12="","x",'Indicator Date'!BB12)</f>
        <v>2018</v>
      </c>
      <c r="BC12" s="157">
        <f>IF('Indicator Date'!BC12="","x",'Indicator Date'!BC12)</f>
        <v>2017</v>
      </c>
      <c r="BD12" s="157">
        <f>IF('Indicator Date'!BD12="","x",'Indicator Date'!BD12)</f>
        <v>2015</v>
      </c>
      <c r="BE12" s="157" t="str">
        <f>IF('Indicator Date'!BE12="","x",'Indicator Date'!BE12)</f>
        <v>x</v>
      </c>
      <c r="BF12" s="104"/>
    </row>
    <row r="13" spans="1:58" x14ac:dyDescent="0.25">
      <c r="A13" s="128" t="s">
        <v>19</v>
      </c>
      <c r="B13" s="107" t="s">
        <v>18</v>
      </c>
      <c r="C13" s="157">
        <f>IF('Indicator Date'!C13="","x",'Indicator Date'!C13)</f>
        <v>2015</v>
      </c>
      <c r="D13" s="157">
        <f>IF('Indicator Date'!D13="","x",'Indicator Date'!D13)</f>
        <v>2015</v>
      </c>
      <c r="E13" s="157">
        <f>IF('Indicator Date'!E13="","x",'Indicator Date'!E13)</f>
        <v>2015</v>
      </c>
      <c r="F13" s="157">
        <f>IF('Indicator Date'!F13="","x",'Indicator Date'!F13)</f>
        <v>2015</v>
      </c>
      <c r="G13" s="157">
        <f>IF('Indicator Date'!G13="","x",'Indicator Date'!G13)</f>
        <v>2015</v>
      </c>
      <c r="H13" s="157">
        <f>IF('Indicator Date'!H13="","x",'Indicator Date'!H13)</f>
        <v>2015</v>
      </c>
      <c r="I13" s="157">
        <f>IF('Indicator Date'!I13="","x",'Indicator Date'!I13)</f>
        <v>2015</v>
      </c>
      <c r="J13" s="157">
        <f>IF('Indicator Date'!J13="","x",'Indicator Date'!J13)</f>
        <v>2016</v>
      </c>
      <c r="K13" s="157">
        <f>IF('Indicator Date'!K13="","x",'Indicator Date'!K13)</f>
        <v>2016</v>
      </c>
      <c r="L13" s="157">
        <f>IF('Indicator Date'!L13="","x",'Indicator Date'!L13)</f>
        <v>2016</v>
      </c>
      <c r="M13" s="157">
        <f>IF('Indicator Date'!M13="","x",'Indicator Date'!M13)</f>
        <v>2019</v>
      </c>
      <c r="N13" s="157">
        <f>IF('Indicator Date'!N13="","x",'Indicator Date'!N13)</f>
        <v>2019</v>
      </c>
      <c r="O13" s="157">
        <f>IF('Indicator Date'!O13="","x",'Indicator Date'!O13)</f>
        <v>2018</v>
      </c>
      <c r="P13" s="157">
        <f>IF('Indicator Date'!P13="","x",'Indicator Date'!P13)</f>
        <v>2018</v>
      </c>
      <c r="Q13" s="157">
        <f>IF('Indicator Date'!Q13="","x",'Indicator Date'!Q13)</f>
        <v>2017</v>
      </c>
      <c r="R13" s="157" t="str">
        <f>IF('Indicator Date'!R13="","x",LEFT(RIGHT('Indicator Date'!R13,6),4))</f>
        <v>x</v>
      </c>
      <c r="S13" s="157">
        <f>IF('Indicator Date'!S13="","x",'Indicator Date'!S13)</f>
        <v>2019</v>
      </c>
      <c r="T13" s="157">
        <f>IF('Indicator Date'!T13="","x",'Indicator Date'!T13)</f>
        <v>2016</v>
      </c>
      <c r="U13" s="157">
        <f>IF('Indicator Date'!U13="","x",'Indicator Date'!U13)</f>
        <v>2017</v>
      </c>
      <c r="V13" s="157">
        <f>IF('Indicator Date'!V13="","x",'Indicator Date'!V13)</f>
        <v>2017</v>
      </c>
      <c r="W13" s="157">
        <f>IF('Indicator Date'!W13="","x",'Indicator Date'!W13)</f>
        <v>2017</v>
      </c>
      <c r="X13" s="157">
        <f>IF('Indicator Date'!X13="","x",'Indicator Date'!X13)</f>
        <v>2013</v>
      </c>
      <c r="Y13" s="157">
        <f>IF('Indicator Date'!Y13="","x",'Indicator Date'!Y13)</f>
        <v>2013</v>
      </c>
      <c r="Z13" s="157">
        <f>IF('Indicator Date'!Z13="","x",'Indicator Date'!Z13)</f>
        <v>2017</v>
      </c>
      <c r="AA13" s="157">
        <f>IF('Indicator Date'!AA13="","x",'Indicator Date'!AA13)</f>
        <v>2017</v>
      </c>
      <c r="AB13" s="157">
        <f>IF('Indicator Date'!AB13="","x",'Indicator Date'!AB13)</f>
        <v>2017</v>
      </c>
      <c r="AC13" s="157">
        <f>IF('Indicator Date'!AC13="","x",'Indicator Date'!AC13)</f>
        <v>2016</v>
      </c>
      <c r="AD13" s="157">
        <f>IF('Indicator Date'!AD13="","x",'Indicator Date'!AD13)</f>
        <v>2015</v>
      </c>
      <c r="AE13" s="157">
        <f>IF('Indicator Date'!AE13="","x",'Indicator Date'!AE13)</f>
        <v>2012</v>
      </c>
      <c r="AF13" s="157">
        <f>IF('Indicator Date'!AF13="","x",'Indicator Date'!AF13)</f>
        <v>2017</v>
      </c>
      <c r="AG13" s="157">
        <f>IF('Indicator Date'!AG13="","x",'Indicator Date'!AG13)</f>
        <v>2008</v>
      </c>
      <c r="AH13" s="157">
        <f>IF('Indicator Date'!AH13="","x",'Indicator Date'!AH13)</f>
        <v>2016</v>
      </c>
      <c r="AI13" s="157">
        <f>IF('Indicator Date'!AI13="","x",'Indicator Date'!AI13)</f>
        <v>2017</v>
      </c>
      <c r="AJ13" s="157">
        <f>IF('Indicator Date'!AJ13="","x",'Indicator Date'!AJ13)</f>
        <v>2018</v>
      </c>
      <c r="AK13" s="157">
        <f>IF('Indicator Date'!AK13="","x",YEAR('Indicator Date'!AK13))</f>
        <v>2018</v>
      </c>
      <c r="AL13" s="157">
        <f>IF('Indicator Date'!AL13="","x",YEAR('Indicator Date'!AL13))</f>
        <v>2018</v>
      </c>
      <c r="AM13" s="157" t="str">
        <f>IF('Indicator Date'!AM13="","x",YEAR('Indicator Date'!AM13))</f>
        <v>x</v>
      </c>
      <c r="AN13" s="157">
        <f>IF('Indicator Date'!AN13="","x",'Indicator Date'!AN13)</f>
        <v>2016</v>
      </c>
      <c r="AO13" s="157">
        <f>IF('Indicator Date'!AO13="","x",'Indicator Date'!AO13)</f>
        <v>2016</v>
      </c>
      <c r="AP13" s="157" t="str">
        <f>IF('Indicator Date'!AP13="","x",'Indicator Date'!AP13)</f>
        <v>x</v>
      </c>
      <c r="AQ13" s="157" t="str">
        <f>IF('Indicator Date'!AQ13="","x",'Indicator Date'!AQ13)</f>
        <v>x</v>
      </c>
      <c r="AR13" s="157" t="str">
        <f>IF('Indicator Date'!AR13="","x",'Indicator Date'!AR13)</f>
        <v>x</v>
      </c>
      <c r="AS13" s="157">
        <f>IF('Indicator Date'!AS13="","x",'Indicator Date'!AS13)</f>
        <v>2017</v>
      </c>
      <c r="AT13" s="157">
        <f>IF('Indicator Date'!AT13="","x",'Indicator Date'!AT13)</f>
        <v>2018</v>
      </c>
      <c r="AU13" s="157">
        <f>IF('Indicator Date'!AU13="","x",'Indicator Date'!AU13)</f>
        <v>2016</v>
      </c>
      <c r="AV13" s="157">
        <f>IF('Indicator Date'!AV13="","x",'Indicator Date'!AV13)</f>
        <v>2016</v>
      </c>
      <c r="AW13" s="157">
        <f>IF('Indicator Date'!AW13="","x",'Indicator Date'!AW13)</f>
        <v>2016</v>
      </c>
      <c r="AX13" s="157">
        <f>IF('Indicator Date'!AX13="","x",'Indicator Date'!AX13)</f>
        <v>2017</v>
      </c>
      <c r="AY13" s="157">
        <f>IF('Indicator Date'!AY13="","x",'Indicator Date'!AY13)</f>
        <v>2014</v>
      </c>
      <c r="AZ13" s="157">
        <f>IF('Indicator Date'!AZ13="","x",'Indicator Date'!AZ13)</f>
        <v>2015</v>
      </c>
      <c r="BA13" s="157">
        <f>IF('Indicator Date'!BA13="","x",'Indicator Date'!BA13)</f>
        <v>2015</v>
      </c>
      <c r="BB13" s="157">
        <f>IF('Indicator Date'!BB13="","x",'Indicator Date'!BB13)</f>
        <v>2018</v>
      </c>
      <c r="BC13" s="157">
        <f>IF('Indicator Date'!BC13="","x",'Indicator Date'!BC13)</f>
        <v>2017</v>
      </c>
      <c r="BD13" s="157">
        <f>IF('Indicator Date'!BD13="","x",'Indicator Date'!BD13)</f>
        <v>2015</v>
      </c>
      <c r="BE13" s="157" t="str">
        <f>IF('Indicator Date'!BE13="","x",'Indicator Date'!BE13)</f>
        <v>x</v>
      </c>
      <c r="BF13" s="104"/>
    </row>
    <row r="14" spans="1:58" x14ac:dyDescent="0.25">
      <c r="A14" s="128" t="s">
        <v>21</v>
      </c>
      <c r="B14" s="107" t="s">
        <v>20</v>
      </c>
      <c r="C14" s="157">
        <f>IF('Indicator Date'!C14="","x",'Indicator Date'!C14)</f>
        <v>2015</v>
      </c>
      <c r="D14" s="157">
        <f>IF('Indicator Date'!D14="","x",'Indicator Date'!D14)</f>
        <v>2015</v>
      </c>
      <c r="E14" s="157">
        <f>IF('Indicator Date'!E14="","x",'Indicator Date'!E14)</f>
        <v>2015</v>
      </c>
      <c r="F14" s="157">
        <f>IF('Indicator Date'!F14="","x",'Indicator Date'!F14)</f>
        <v>2015</v>
      </c>
      <c r="G14" s="157">
        <f>IF('Indicator Date'!G14="","x",'Indicator Date'!G14)</f>
        <v>2015</v>
      </c>
      <c r="H14" s="157">
        <f>IF('Indicator Date'!H14="","x",'Indicator Date'!H14)</f>
        <v>2015</v>
      </c>
      <c r="I14" s="157">
        <f>IF('Indicator Date'!I14="","x",'Indicator Date'!I14)</f>
        <v>2015</v>
      </c>
      <c r="J14" s="157">
        <f>IF('Indicator Date'!J14="","x",'Indicator Date'!J14)</f>
        <v>2016</v>
      </c>
      <c r="K14" s="157">
        <f>IF('Indicator Date'!K14="","x",'Indicator Date'!K14)</f>
        <v>2016</v>
      </c>
      <c r="L14" s="157">
        <f>IF('Indicator Date'!L14="","x",'Indicator Date'!L14)</f>
        <v>2016</v>
      </c>
      <c r="M14" s="157">
        <f>IF('Indicator Date'!M14="","x",'Indicator Date'!M14)</f>
        <v>2019</v>
      </c>
      <c r="N14" s="157">
        <f>IF('Indicator Date'!N14="","x",'Indicator Date'!N14)</f>
        <v>2019</v>
      </c>
      <c r="O14" s="157">
        <f>IF('Indicator Date'!O14="","x",'Indicator Date'!O14)</f>
        <v>2018</v>
      </c>
      <c r="P14" s="157">
        <f>IF('Indicator Date'!P14="","x",'Indicator Date'!P14)</f>
        <v>2018</v>
      </c>
      <c r="Q14" s="157">
        <f>IF('Indicator Date'!Q14="","x",'Indicator Date'!Q14)</f>
        <v>2017</v>
      </c>
      <c r="R14" s="157" t="str">
        <f>IF('Indicator Date'!R14="","x",LEFT(RIGHT('Indicator Date'!R14,6),4))</f>
        <v>x</v>
      </c>
      <c r="S14" s="157">
        <f>IF('Indicator Date'!S14="","x",'Indicator Date'!S14)</f>
        <v>2019</v>
      </c>
      <c r="T14" s="157">
        <f>IF('Indicator Date'!T14="","x",'Indicator Date'!T14)</f>
        <v>2016</v>
      </c>
      <c r="U14" s="157">
        <f>IF('Indicator Date'!U14="","x",'Indicator Date'!U14)</f>
        <v>2017</v>
      </c>
      <c r="V14" s="157" t="str">
        <f>IF('Indicator Date'!V14="","x",'Indicator Date'!V14)</f>
        <v>x</v>
      </c>
      <c r="W14" s="157">
        <f>IF('Indicator Date'!W14="","x",'Indicator Date'!W14)</f>
        <v>2017</v>
      </c>
      <c r="X14" s="157" t="str">
        <f>IF('Indicator Date'!X14="","x",'Indicator Date'!X14)</f>
        <v>x</v>
      </c>
      <c r="Y14" s="157" t="str">
        <f>IF('Indicator Date'!Y14="","x",'Indicator Date'!Y14)</f>
        <v>x</v>
      </c>
      <c r="Z14" s="157">
        <f>IF('Indicator Date'!Z14="","x",'Indicator Date'!Z14)</f>
        <v>2017</v>
      </c>
      <c r="AA14" s="157">
        <f>IF('Indicator Date'!AA14="","x",'Indicator Date'!AA14)</f>
        <v>2017</v>
      </c>
      <c r="AB14" s="157">
        <f>IF('Indicator Date'!AB14="","x",'Indicator Date'!AB14)</f>
        <v>2017</v>
      </c>
      <c r="AC14" s="157">
        <f>IF('Indicator Date'!AC14="","x",'Indicator Date'!AC14)</f>
        <v>2016</v>
      </c>
      <c r="AD14" s="157">
        <f>IF('Indicator Date'!AD14="","x",'Indicator Date'!AD14)</f>
        <v>2015</v>
      </c>
      <c r="AE14" s="157" t="str">
        <f>IF('Indicator Date'!AE14="","x",'Indicator Date'!AE14)</f>
        <v>x</v>
      </c>
      <c r="AF14" s="157">
        <f>IF('Indicator Date'!AF14="","x",'Indicator Date'!AF14)</f>
        <v>2017</v>
      </c>
      <c r="AG14" s="157" t="str">
        <f>IF('Indicator Date'!AG14="","x",'Indicator Date'!AG14)</f>
        <v>x</v>
      </c>
      <c r="AH14" s="157">
        <f>IF('Indicator Date'!AH14="","x",'Indicator Date'!AH14)</f>
        <v>2016</v>
      </c>
      <c r="AI14" s="157">
        <f>IF('Indicator Date'!AI14="","x",'Indicator Date'!AI14)</f>
        <v>2017</v>
      </c>
      <c r="AJ14" s="157">
        <f>IF('Indicator Date'!AJ14="","x",'Indicator Date'!AJ14)</f>
        <v>2018</v>
      </c>
      <c r="AK14" s="157" t="str">
        <f>IF('Indicator Date'!AK14="","x",YEAR('Indicator Date'!AK14))</f>
        <v>x</v>
      </c>
      <c r="AL14" s="157">
        <f>IF('Indicator Date'!AL14="","x",YEAR('Indicator Date'!AL14))</f>
        <v>2018</v>
      </c>
      <c r="AM14" s="157" t="str">
        <f>IF('Indicator Date'!AM14="","x",YEAR('Indicator Date'!AM14))</f>
        <v>x</v>
      </c>
      <c r="AN14" s="157">
        <f>IF('Indicator Date'!AN14="","x",'Indicator Date'!AN14)</f>
        <v>2016</v>
      </c>
      <c r="AO14" s="157">
        <f>IF('Indicator Date'!AO14="","x",'Indicator Date'!AO14)</f>
        <v>2016</v>
      </c>
      <c r="AP14" s="157">
        <f>IF('Indicator Date'!AP14="","x",'Indicator Date'!AP14)</f>
        <v>2014</v>
      </c>
      <c r="AQ14" s="157">
        <f>IF('Indicator Date'!AQ14="","x",'Indicator Date'!AQ14)</f>
        <v>2014</v>
      </c>
      <c r="AR14" s="157" t="str">
        <f>IF('Indicator Date'!AR14="","x",'Indicator Date'!AR14)</f>
        <v>x</v>
      </c>
      <c r="AS14" s="157">
        <f>IF('Indicator Date'!AS14="","x",'Indicator Date'!AS14)</f>
        <v>2017</v>
      </c>
      <c r="AT14" s="157">
        <f>IF('Indicator Date'!AT14="","x",'Indicator Date'!AT14)</f>
        <v>2018</v>
      </c>
      <c r="AU14" s="157">
        <f>IF('Indicator Date'!AU14="","x",'Indicator Date'!AU14)</f>
        <v>2016</v>
      </c>
      <c r="AV14" s="157" t="str">
        <f>IF('Indicator Date'!AV14="","x",'Indicator Date'!AV14)</f>
        <v>x</v>
      </c>
      <c r="AW14" s="157">
        <f>IF('Indicator Date'!AW14="","x",'Indicator Date'!AW14)</f>
        <v>2016</v>
      </c>
      <c r="AX14" s="157">
        <f>IF('Indicator Date'!AX14="","x",'Indicator Date'!AX14)</f>
        <v>2017</v>
      </c>
      <c r="AY14" s="157">
        <f>IF('Indicator Date'!AY14="","x",'Indicator Date'!AY14)</f>
        <v>2014</v>
      </c>
      <c r="AZ14" s="157">
        <f>IF('Indicator Date'!AZ14="","x",'Indicator Date'!AZ14)</f>
        <v>2015</v>
      </c>
      <c r="BA14" s="157">
        <f>IF('Indicator Date'!BA14="","x",'Indicator Date'!BA14)</f>
        <v>2015</v>
      </c>
      <c r="BB14" s="157">
        <f>IF('Indicator Date'!BB14="","x",'Indicator Date'!BB14)</f>
        <v>2017</v>
      </c>
      <c r="BC14" s="157">
        <f>IF('Indicator Date'!BC14="","x",'Indicator Date'!BC14)</f>
        <v>2017</v>
      </c>
      <c r="BD14" s="157">
        <f>IF('Indicator Date'!BD14="","x",'Indicator Date'!BD14)</f>
        <v>2015</v>
      </c>
      <c r="BE14" s="157" t="str">
        <f>IF('Indicator Date'!BE14="","x",'Indicator Date'!BE14)</f>
        <v>x</v>
      </c>
      <c r="BF14" s="104"/>
    </row>
    <row r="15" spans="1:58" x14ac:dyDescent="0.25">
      <c r="A15" s="128" t="s">
        <v>23</v>
      </c>
      <c r="B15" s="107" t="s">
        <v>22</v>
      </c>
      <c r="C15" s="157">
        <f>IF('Indicator Date'!C15="","x",'Indicator Date'!C15)</f>
        <v>2015</v>
      </c>
      <c r="D15" s="157">
        <f>IF('Indicator Date'!D15="","x",'Indicator Date'!D15)</f>
        <v>2015</v>
      </c>
      <c r="E15" s="157">
        <f>IF('Indicator Date'!E15="","x",'Indicator Date'!E15)</f>
        <v>2015</v>
      </c>
      <c r="F15" s="157">
        <f>IF('Indicator Date'!F15="","x",'Indicator Date'!F15)</f>
        <v>2015</v>
      </c>
      <c r="G15" s="157">
        <f>IF('Indicator Date'!G15="","x",'Indicator Date'!G15)</f>
        <v>2015</v>
      </c>
      <c r="H15" s="157">
        <f>IF('Indicator Date'!H15="","x",'Indicator Date'!H15)</f>
        <v>2015</v>
      </c>
      <c r="I15" s="157">
        <f>IF('Indicator Date'!I15="","x",'Indicator Date'!I15)</f>
        <v>2015</v>
      </c>
      <c r="J15" s="157">
        <f>IF('Indicator Date'!J15="","x",'Indicator Date'!J15)</f>
        <v>2016</v>
      </c>
      <c r="K15" s="157">
        <f>IF('Indicator Date'!K15="","x",'Indicator Date'!K15)</f>
        <v>2016</v>
      </c>
      <c r="L15" s="157">
        <f>IF('Indicator Date'!L15="","x",'Indicator Date'!L15)</f>
        <v>2016</v>
      </c>
      <c r="M15" s="157">
        <f>IF('Indicator Date'!M15="","x",'Indicator Date'!M15)</f>
        <v>2019</v>
      </c>
      <c r="N15" s="157">
        <f>IF('Indicator Date'!N15="","x",'Indicator Date'!N15)</f>
        <v>2019</v>
      </c>
      <c r="O15" s="157">
        <f>IF('Indicator Date'!O15="","x",'Indicator Date'!O15)</f>
        <v>2018</v>
      </c>
      <c r="P15" s="157">
        <f>IF('Indicator Date'!P15="","x",'Indicator Date'!P15)</f>
        <v>2018</v>
      </c>
      <c r="Q15" s="157">
        <f>IF('Indicator Date'!Q15="","x",'Indicator Date'!Q15)</f>
        <v>2017</v>
      </c>
      <c r="R15" s="157" t="str">
        <f>IF('Indicator Date'!R15="","x",LEFT(RIGHT('Indicator Date'!R15,6),4))</f>
        <v>x</v>
      </c>
      <c r="S15" s="157">
        <f>IF('Indicator Date'!S15="","x",'Indicator Date'!S15)</f>
        <v>2019</v>
      </c>
      <c r="T15" s="157">
        <f>IF('Indicator Date'!T15="","x",'Indicator Date'!T15)</f>
        <v>2016</v>
      </c>
      <c r="U15" s="157">
        <f>IF('Indicator Date'!U15="","x",'Indicator Date'!U15)</f>
        <v>2017</v>
      </c>
      <c r="V15" s="157" t="str">
        <f>IF('Indicator Date'!V15="","x",'Indicator Date'!V15)</f>
        <v>x</v>
      </c>
      <c r="W15" s="157">
        <f>IF('Indicator Date'!W15="","x",'Indicator Date'!W15)</f>
        <v>2017</v>
      </c>
      <c r="X15" s="157" t="str">
        <f>IF('Indicator Date'!X15="","x",'Indicator Date'!X15)</f>
        <v>x</v>
      </c>
      <c r="Y15" s="157">
        <f>IF('Indicator Date'!Y15="","x",'Indicator Date'!Y15)</f>
        <v>2012</v>
      </c>
      <c r="Z15" s="157">
        <f>IF('Indicator Date'!Z15="","x",'Indicator Date'!Z15)</f>
        <v>2017</v>
      </c>
      <c r="AA15" s="157">
        <f>IF('Indicator Date'!AA15="","x",'Indicator Date'!AA15)</f>
        <v>2017</v>
      </c>
      <c r="AB15" s="157">
        <f>IF('Indicator Date'!AB15="","x",'Indicator Date'!AB15)</f>
        <v>2017</v>
      </c>
      <c r="AC15" s="157">
        <f>IF('Indicator Date'!AC15="","x",'Indicator Date'!AC15)</f>
        <v>2016</v>
      </c>
      <c r="AD15" s="157">
        <f>IF('Indicator Date'!AD15="","x",'Indicator Date'!AD15)</f>
        <v>2015</v>
      </c>
      <c r="AE15" s="157" t="str">
        <f>IF('Indicator Date'!AE15="","x",'Indicator Date'!AE15)</f>
        <v>x</v>
      </c>
      <c r="AF15" s="157">
        <f>IF('Indicator Date'!AF15="","x",'Indicator Date'!AF15)</f>
        <v>2017</v>
      </c>
      <c r="AG15" s="157" t="str">
        <f>IF('Indicator Date'!AG15="","x",'Indicator Date'!AG15)</f>
        <v>x</v>
      </c>
      <c r="AH15" s="157">
        <f>IF('Indicator Date'!AH15="","x",'Indicator Date'!AH15)</f>
        <v>2016</v>
      </c>
      <c r="AI15" s="157">
        <f>IF('Indicator Date'!AI15="","x",'Indicator Date'!AI15)</f>
        <v>2017</v>
      </c>
      <c r="AJ15" s="157">
        <f>IF('Indicator Date'!AJ15="","x",'Indicator Date'!AJ15)</f>
        <v>2018</v>
      </c>
      <c r="AK15" s="157" t="str">
        <f>IF('Indicator Date'!AK15="","x",YEAR('Indicator Date'!AK15))</f>
        <v>x</v>
      </c>
      <c r="AL15" s="157">
        <f>IF('Indicator Date'!AL15="","x",YEAR('Indicator Date'!AL15))</f>
        <v>2018</v>
      </c>
      <c r="AM15" s="157" t="str">
        <f>IF('Indicator Date'!AM15="","x",YEAR('Indicator Date'!AM15))</f>
        <v>x</v>
      </c>
      <c r="AN15" s="157">
        <f>IF('Indicator Date'!AN15="","x",'Indicator Date'!AN15)</f>
        <v>2016</v>
      </c>
      <c r="AO15" s="157">
        <f>IF('Indicator Date'!AO15="","x",'Indicator Date'!AO15)</f>
        <v>2016</v>
      </c>
      <c r="AP15" s="157">
        <f>IF('Indicator Date'!AP15="","x",'Indicator Date'!AP15)</f>
        <v>2014</v>
      </c>
      <c r="AQ15" s="157">
        <f>IF('Indicator Date'!AQ15="","x",'Indicator Date'!AQ15)</f>
        <v>2014</v>
      </c>
      <c r="AR15" s="157">
        <f>IF('Indicator Date'!AR15="","x",'Indicator Date'!AR15)</f>
        <v>2013</v>
      </c>
      <c r="AS15" s="157">
        <f>IF('Indicator Date'!AS15="","x",'Indicator Date'!AS15)</f>
        <v>2017</v>
      </c>
      <c r="AT15" s="157">
        <f>IF('Indicator Date'!AT15="","x",'Indicator Date'!AT15)</f>
        <v>2018</v>
      </c>
      <c r="AU15" s="157">
        <f>IF('Indicator Date'!AU15="","x",'Indicator Date'!AU15)</f>
        <v>2016</v>
      </c>
      <c r="AV15" s="157">
        <f>IF('Indicator Date'!AV15="","x",'Indicator Date'!AV15)</f>
        <v>2015</v>
      </c>
      <c r="AW15" s="157">
        <f>IF('Indicator Date'!AW15="","x",'Indicator Date'!AW15)</f>
        <v>2016</v>
      </c>
      <c r="AX15" s="157">
        <f>IF('Indicator Date'!AX15="","x",'Indicator Date'!AX15)</f>
        <v>2017</v>
      </c>
      <c r="AY15" s="157">
        <f>IF('Indicator Date'!AY15="","x",'Indicator Date'!AY15)</f>
        <v>2014</v>
      </c>
      <c r="AZ15" s="157">
        <f>IF('Indicator Date'!AZ15="","x",'Indicator Date'!AZ15)</f>
        <v>2015</v>
      </c>
      <c r="BA15" s="157">
        <f>IF('Indicator Date'!BA15="","x",'Indicator Date'!BA15)</f>
        <v>2015</v>
      </c>
      <c r="BB15" s="157">
        <f>IF('Indicator Date'!BB15="","x",'Indicator Date'!BB15)</f>
        <v>2018</v>
      </c>
      <c r="BC15" s="157">
        <f>IF('Indicator Date'!BC15="","x",'Indicator Date'!BC15)</f>
        <v>2017</v>
      </c>
      <c r="BD15" s="157">
        <f>IF('Indicator Date'!BD15="","x",'Indicator Date'!BD15)</f>
        <v>2015</v>
      </c>
      <c r="BE15" s="157" t="str">
        <f>IF('Indicator Date'!BE15="","x",'Indicator Date'!BE15)</f>
        <v>x</v>
      </c>
      <c r="BF15" s="104"/>
    </row>
    <row r="16" spans="1:58" x14ac:dyDescent="0.25">
      <c r="A16" s="128" t="s">
        <v>25</v>
      </c>
      <c r="B16" s="107" t="s">
        <v>24</v>
      </c>
      <c r="C16" s="157">
        <f>IF('Indicator Date'!C16="","x",'Indicator Date'!C16)</f>
        <v>2015</v>
      </c>
      <c r="D16" s="157">
        <f>IF('Indicator Date'!D16="","x",'Indicator Date'!D16)</f>
        <v>2015</v>
      </c>
      <c r="E16" s="157">
        <f>IF('Indicator Date'!E16="","x",'Indicator Date'!E16)</f>
        <v>2015</v>
      </c>
      <c r="F16" s="157">
        <f>IF('Indicator Date'!F16="","x",'Indicator Date'!F16)</f>
        <v>2015</v>
      </c>
      <c r="G16" s="157">
        <f>IF('Indicator Date'!G16="","x",'Indicator Date'!G16)</f>
        <v>2015</v>
      </c>
      <c r="H16" s="157">
        <f>IF('Indicator Date'!H16="","x",'Indicator Date'!H16)</f>
        <v>2015</v>
      </c>
      <c r="I16" s="157">
        <f>IF('Indicator Date'!I16="","x",'Indicator Date'!I16)</f>
        <v>2015</v>
      </c>
      <c r="J16" s="157">
        <f>IF('Indicator Date'!J16="","x",'Indicator Date'!J16)</f>
        <v>2016</v>
      </c>
      <c r="K16" s="157">
        <f>IF('Indicator Date'!K16="","x",'Indicator Date'!K16)</f>
        <v>2016</v>
      </c>
      <c r="L16" s="157">
        <f>IF('Indicator Date'!L16="","x",'Indicator Date'!L16)</f>
        <v>2016</v>
      </c>
      <c r="M16" s="157">
        <f>IF('Indicator Date'!M16="","x",'Indicator Date'!M16)</f>
        <v>2019</v>
      </c>
      <c r="N16" s="157">
        <f>IF('Indicator Date'!N16="","x",'Indicator Date'!N16)</f>
        <v>2019</v>
      </c>
      <c r="O16" s="157">
        <f>IF('Indicator Date'!O16="","x",'Indicator Date'!O16)</f>
        <v>2018</v>
      </c>
      <c r="P16" s="157">
        <f>IF('Indicator Date'!P16="","x",'Indicator Date'!P16)</f>
        <v>2018</v>
      </c>
      <c r="Q16" s="157">
        <f>IF('Indicator Date'!Q16="","x",'Indicator Date'!Q16)</f>
        <v>2017</v>
      </c>
      <c r="R16" s="157" t="str">
        <f>IF('Indicator Date'!R16="","x",LEFT(RIGHT('Indicator Date'!R16,6),4))</f>
        <v>2014</v>
      </c>
      <c r="S16" s="157">
        <f>IF('Indicator Date'!S16="","x",'Indicator Date'!S16)</f>
        <v>2019</v>
      </c>
      <c r="T16" s="157">
        <f>IF('Indicator Date'!T16="","x",'Indicator Date'!T16)</f>
        <v>2016</v>
      </c>
      <c r="U16" s="157">
        <f>IF('Indicator Date'!U16="","x",'Indicator Date'!U16)</f>
        <v>2017</v>
      </c>
      <c r="V16" s="157">
        <f>IF('Indicator Date'!V16="","x",'Indicator Date'!V16)</f>
        <v>2017</v>
      </c>
      <c r="W16" s="157">
        <f>IF('Indicator Date'!W16="","x",'Indicator Date'!W16)</f>
        <v>2017</v>
      </c>
      <c r="X16" s="157">
        <f>IF('Indicator Date'!X16="","x",'Indicator Date'!X16)</f>
        <v>2014</v>
      </c>
      <c r="Y16" s="157">
        <f>IF('Indicator Date'!Y16="","x",'Indicator Date'!Y16)</f>
        <v>2011</v>
      </c>
      <c r="Z16" s="157">
        <f>IF('Indicator Date'!Z16="","x",'Indicator Date'!Z16)</f>
        <v>2017</v>
      </c>
      <c r="AA16" s="157">
        <f>IF('Indicator Date'!AA16="","x",'Indicator Date'!AA16)</f>
        <v>2017</v>
      </c>
      <c r="AB16" s="157">
        <f>IF('Indicator Date'!AB16="","x",'Indicator Date'!AB16)</f>
        <v>2017</v>
      </c>
      <c r="AC16" s="157">
        <f>IF('Indicator Date'!AC16="","x",'Indicator Date'!AC16)</f>
        <v>2016</v>
      </c>
      <c r="AD16" s="157">
        <f>IF('Indicator Date'!AD16="","x",'Indicator Date'!AD16)</f>
        <v>2015</v>
      </c>
      <c r="AE16" s="157">
        <f>IF('Indicator Date'!AE16="","x",'Indicator Date'!AE16)</f>
        <v>2012</v>
      </c>
      <c r="AF16" s="157">
        <f>IF('Indicator Date'!AF16="","x",'Indicator Date'!AF16)</f>
        <v>2017</v>
      </c>
      <c r="AG16" s="157">
        <f>IF('Indicator Date'!AG16="","x",'Indicator Date'!AG16)</f>
        <v>2016</v>
      </c>
      <c r="AH16" s="157">
        <f>IF('Indicator Date'!AH16="","x",'Indicator Date'!AH16)</f>
        <v>2016</v>
      </c>
      <c r="AI16" s="157">
        <f>IF('Indicator Date'!AI16="","x",'Indicator Date'!AI16)</f>
        <v>2017</v>
      </c>
      <c r="AJ16" s="157">
        <f>IF('Indicator Date'!AJ16="","x",'Indicator Date'!AJ16)</f>
        <v>2018</v>
      </c>
      <c r="AK16" s="157">
        <f>IF('Indicator Date'!AK16="","x",YEAR('Indicator Date'!AK16))</f>
        <v>2017</v>
      </c>
      <c r="AL16" s="157">
        <f>IF('Indicator Date'!AL16="","x",YEAR('Indicator Date'!AL16))</f>
        <v>2019</v>
      </c>
      <c r="AM16" s="157" t="str">
        <f>IF('Indicator Date'!AM16="","x",YEAR('Indicator Date'!AM16))</f>
        <v>x</v>
      </c>
      <c r="AN16" s="157">
        <f>IF('Indicator Date'!AN16="","x",'Indicator Date'!AN16)</f>
        <v>2016</v>
      </c>
      <c r="AO16" s="157">
        <f>IF('Indicator Date'!AO16="","x",'Indicator Date'!AO16)</f>
        <v>2016</v>
      </c>
      <c r="AP16" s="157">
        <f>IF('Indicator Date'!AP16="","x",'Indicator Date'!AP16)</f>
        <v>2014</v>
      </c>
      <c r="AQ16" s="157">
        <f>IF('Indicator Date'!AQ16="","x",'Indicator Date'!AQ16)</f>
        <v>2014</v>
      </c>
      <c r="AR16" s="157">
        <f>IF('Indicator Date'!AR16="","x",'Indicator Date'!AR16)</f>
        <v>2015</v>
      </c>
      <c r="AS16" s="157">
        <f>IF('Indicator Date'!AS16="","x",'Indicator Date'!AS16)</f>
        <v>2017</v>
      </c>
      <c r="AT16" s="157">
        <f>IF('Indicator Date'!AT16="","x",'Indicator Date'!AT16)</f>
        <v>2018</v>
      </c>
      <c r="AU16" s="157">
        <f>IF('Indicator Date'!AU16="","x",'Indicator Date'!AU16)</f>
        <v>2016</v>
      </c>
      <c r="AV16" s="157">
        <f>IF('Indicator Date'!AV16="","x",'Indicator Date'!AV16)</f>
        <v>2017</v>
      </c>
      <c r="AW16" s="157">
        <f>IF('Indicator Date'!AW16="","x",'Indicator Date'!AW16)</f>
        <v>2016</v>
      </c>
      <c r="AX16" s="157">
        <f>IF('Indicator Date'!AX16="","x",'Indicator Date'!AX16)</f>
        <v>2017</v>
      </c>
      <c r="AY16" s="157">
        <f>IF('Indicator Date'!AY16="","x",'Indicator Date'!AY16)</f>
        <v>2014</v>
      </c>
      <c r="AZ16" s="157">
        <f>IF('Indicator Date'!AZ16="","x",'Indicator Date'!AZ16)</f>
        <v>2015</v>
      </c>
      <c r="BA16" s="157">
        <f>IF('Indicator Date'!BA16="","x",'Indicator Date'!BA16)</f>
        <v>2015</v>
      </c>
      <c r="BB16" s="157">
        <f>IF('Indicator Date'!BB16="","x",'Indicator Date'!BB16)</f>
        <v>2018</v>
      </c>
      <c r="BC16" s="157">
        <f>IF('Indicator Date'!BC16="","x",'Indicator Date'!BC16)</f>
        <v>2017</v>
      </c>
      <c r="BD16" s="157">
        <f>IF('Indicator Date'!BD16="","x",'Indicator Date'!BD16)</f>
        <v>2015</v>
      </c>
      <c r="BE16" s="157" t="str">
        <f>IF('Indicator Date'!BE16="","x",'Indicator Date'!BE16)</f>
        <v>x</v>
      </c>
      <c r="BF16" s="104"/>
    </row>
    <row r="17" spans="1:58" x14ac:dyDescent="0.25">
      <c r="A17" s="128" t="s">
        <v>27</v>
      </c>
      <c r="B17" s="107" t="s">
        <v>26</v>
      </c>
      <c r="C17" s="157">
        <f>IF('Indicator Date'!C17="","x",'Indicator Date'!C17)</f>
        <v>2015</v>
      </c>
      <c r="D17" s="157">
        <f>IF('Indicator Date'!D17="","x",'Indicator Date'!D17)</f>
        <v>2015</v>
      </c>
      <c r="E17" s="157">
        <f>IF('Indicator Date'!E17="","x",'Indicator Date'!E17)</f>
        <v>2015</v>
      </c>
      <c r="F17" s="157">
        <f>IF('Indicator Date'!F17="","x",'Indicator Date'!F17)</f>
        <v>2015</v>
      </c>
      <c r="G17" s="157">
        <f>IF('Indicator Date'!G17="","x",'Indicator Date'!G17)</f>
        <v>2015</v>
      </c>
      <c r="H17" s="157">
        <f>IF('Indicator Date'!H17="","x",'Indicator Date'!H17)</f>
        <v>2015</v>
      </c>
      <c r="I17" s="157">
        <f>IF('Indicator Date'!I17="","x",'Indicator Date'!I17)</f>
        <v>2015</v>
      </c>
      <c r="J17" s="157">
        <f>IF('Indicator Date'!J17="","x",'Indicator Date'!J17)</f>
        <v>2016</v>
      </c>
      <c r="K17" s="157">
        <f>IF('Indicator Date'!K17="","x",'Indicator Date'!K17)</f>
        <v>2016</v>
      </c>
      <c r="L17" s="157">
        <f>IF('Indicator Date'!L17="","x",'Indicator Date'!L17)</f>
        <v>2016</v>
      </c>
      <c r="M17" s="157">
        <f>IF('Indicator Date'!M17="","x",'Indicator Date'!M17)</f>
        <v>2019</v>
      </c>
      <c r="N17" s="157">
        <f>IF('Indicator Date'!N17="","x",'Indicator Date'!N17)</f>
        <v>2019</v>
      </c>
      <c r="O17" s="157">
        <f>IF('Indicator Date'!O17="","x",'Indicator Date'!O17)</f>
        <v>2018</v>
      </c>
      <c r="P17" s="157">
        <f>IF('Indicator Date'!P17="","x",'Indicator Date'!P17)</f>
        <v>2018</v>
      </c>
      <c r="Q17" s="157">
        <f>IF('Indicator Date'!Q17="","x",'Indicator Date'!Q17)</f>
        <v>2017</v>
      </c>
      <c r="R17" s="157" t="str">
        <f>IF('Indicator Date'!R17="","x",LEFT(RIGHT('Indicator Date'!R17,6),4))</f>
        <v>2012</v>
      </c>
      <c r="S17" s="157">
        <f>IF('Indicator Date'!S17="","x",'Indicator Date'!S17)</f>
        <v>2019</v>
      </c>
      <c r="T17" s="157">
        <f>IF('Indicator Date'!T17="","x",'Indicator Date'!T17)</f>
        <v>2016</v>
      </c>
      <c r="U17" s="157">
        <f>IF('Indicator Date'!U17="","x",'Indicator Date'!U17)</f>
        <v>2017</v>
      </c>
      <c r="V17" s="157" t="str">
        <f>IF('Indicator Date'!V17="","x",'Indicator Date'!V17)</f>
        <v>x</v>
      </c>
      <c r="W17" s="157">
        <f>IF('Indicator Date'!W17="","x",'Indicator Date'!W17)</f>
        <v>2017</v>
      </c>
      <c r="X17" s="157">
        <f>IF('Indicator Date'!X17="","x",'Indicator Date'!X17)</f>
        <v>2013</v>
      </c>
      <c r="Y17" s="157">
        <f>IF('Indicator Date'!Y17="","x",'Indicator Date'!Y17)</f>
        <v>2010</v>
      </c>
      <c r="Z17" s="157">
        <f>IF('Indicator Date'!Z17="","x",'Indicator Date'!Z17)</f>
        <v>2017</v>
      </c>
      <c r="AA17" s="157">
        <f>IF('Indicator Date'!AA17="","x",'Indicator Date'!AA17)</f>
        <v>2017</v>
      </c>
      <c r="AB17" s="157">
        <f>IF('Indicator Date'!AB17="","x",'Indicator Date'!AB17)</f>
        <v>2017</v>
      </c>
      <c r="AC17" s="157">
        <f>IF('Indicator Date'!AC17="","x",'Indicator Date'!AC17)</f>
        <v>2016</v>
      </c>
      <c r="AD17" s="157">
        <f>IF('Indicator Date'!AD17="","x",'Indicator Date'!AD17)</f>
        <v>2015</v>
      </c>
      <c r="AE17" s="157" t="str">
        <f>IF('Indicator Date'!AE17="","x",'Indicator Date'!AE17)</f>
        <v>x</v>
      </c>
      <c r="AF17" s="157">
        <f>IF('Indicator Date'!AF17="","x",'Indicator Date'!AF17)</f>
        <v>2017</v>
      </c>
      <c r="AG17" s="157">
        <f>IF('Indicator Date'!AG17="","x",'Indicator Date'!AG17)</f>
        <v>2010</v>
      </c>
      <c r="AH17" s="157">
        <f>IF('Indicator Date'!AH17="","x",'Indicator Date'!AH17)</f>
        <v>2016</v>
      </c>
      <c r="AI17" s="157">
        <f>IF('Indicator Date'!AI17="","x",'Indicator Date'!AI17)</f>
        <v>2017</v>
      </c>
      <c r="AJ17" s="157">
        <f>IF('Indicator Date'!AJ17="","x",'Indicator Date'!AJ17)</f>
        <v>2018</v>
      </c>
      <c r="AK17" s="157" t="str">
        <f>IF('Indicator Date'!AK17="","x",YEAR('Indicator Date'!AK17))</f>
        <v>x</v>
      </c>
      <c r="AL17" s="157">
        <f>IF('Indicator Date'!AL17="","x",YEAR('Indicator Date'!AL17))</f>
        <v>2018</v>
      </c>
      <c r="AM17" s="157" t="str">
        <f>IF('Indicator Date'!AM17="","x",YEAR('Indicator Date'!AM17))</f>
        <v>x</v>
      </c>
      <c r="AN17" s="157">
        <f>IF('Indicator Date'!AN17="","x",'Indicator Date'!AN17)</f>
        <v>2016</v>
      </c>
      <c r="AO17" s="157">
        <f>IF('Indicator Date'!AO17="","x",'Indicator Date'!AO17)</f>
        <v>2016</v>
      </c>
      <c r="AP17" s="157">
        <f>IF('Indicator Date'!AP17="","x",'Indicator Date'!AP17)</f>
        <v>2014</v>
      </c>
      <c r="AQ17" s="157">
        <f>IF('Indicator Date'!AQ17="","x",'Indicator Date'!AQ17)</f>
        <v>2014</v>
      </c>
      <c r="AR17" s="157">
        <f>IF('Indicator Date'!AR17="","x",'Indicator Date'!AR17)</f>
        <v>2013</v>
      </c>
      <c r="AS17" s="157">
        <f>IF('Indicator Date'!AS17="","x",'Indicator Date'!AS17)</f>
        <v>2017</v>
      </c>
      <c r="AT17" s="157">
        <f>IF('Indicator Date'!AT17="","x",'Indicator Date'!AT17)</f>
        <v>2018</v>
      </c>
      <c r="AU17" s="157">
        <f>IF('Indicator Date'!AU17="","x",'Indicator Date'!AU17)</f>
        <v>2016</v>
      </c>
      <c r="AV17" s="157" t="str">
        <f>IF('Indicator Date'!AV17="","x",'Indicator Date'!AV17)</f>
        <v>x</v>
      </c>
      <c r="AW17" s="157">
        <f>IF('Indicator Date'!AW17="","x",'Indicator Date'!AW17)</f>
        <v>2016</v>
      </c>
      <c r="AX17" s="157">
        <f>IF('Indicator Date'!AX17="","x",'Indicator Date'!AX17)</f>
        <v>2017</v>
      </c>
      <c r="AY17" s="157">
        <f>IF('Indicator Date'!AY17="","x",'Indicator Date'!AY17)</f>
        <v>2014</v>
      </c>
      <c r="AZ17" s="157">
        <f>IF('Indicator Date'!AZ17="","x",'Indicator Date'!AZ17)</f>
        <v>2015</v>
      </c>
      <c r="BA17" s="157">
        <f>IF('Indicator Date'!BA17="","x",'Indicator Date'!BA17)</f>
        <v>2015</v>
      </c>
      <c r="BB17" s="157">
        <f>IF('Indicator Date'!BB17="","x",'Indicator Date'!BB17)</f>
        <v>2017</v>
      </c>
      <c r="BC17" s="157">
        <f>IF('Indicator Date'!BC17="","x",'Indicator Date'!BC17)</f>
        <v>2017</v>
      </c>
      <c r="BD17" s="157">
        <f>IF('Indicator Date'!BD17="","x",'Indicator Date'!BD17)</f>
        <v>2015</v>
      </c>
      <c r="BE17" s="157" t="str">
        <f>IF('Indicator Date'!BE17="","x",'Indicator Date'!BE17)</f>
        <v>x</v>
      </c>
      <c r="BF17" s="104"/>
    </row>
    <row r="18" spans="1:58" x14ac:dyDescent="0.25">
      <c r="A18" s="128" t="s">
        <v>29</v>
      </c>
      <c r="B18" s="107" t="s">
        <v>28</v>
      </c>
      <c r="C18" s="157">
        <f>IF('Indicator Date'!C18="","x",'Indicator Date'!C18)</f>
        <v>2015</v>
      </c>
      <c r="D18" s="157">
        <f>IF('Indicator Date'!D18="","x",'Indicator Date'!D18)</f>
        <v>2015</v>
      </c>
      <c r="E18" s="157">
        <f>IF('Indicator Date'!E18="","x",'Indicator Date'!E18)</f>
        <v>2015</v>
      </c>
      <c r="F18" s="157">
        <f>IF('Indicator Date'!F18="","x",'Indicator Date'!F18)</f>
        <v>2015</v>
      </c>
      <c r="G18" s="157">
        <f>IF('Indicator Date'!G18="","x",'Indicator Date'!G18)</f>
        <v>2015</v>
      </c>
      <c r="H18" s="157">
        <f>IF('Indicator Date'!H18="","x",'Indicator Date'!H18)</f>
        <v>2015</v>
      </c>
      <c r="I18" s="157">
        <f>IF('Indicator Date'!I18="","x",'Indicator Date'!I18)</f>
        <v>2015</v>
      </c>
      <c r="J18" s="157">
        <f>IF('Indicator Date'!J18="","x",'Indicator Date'!J18)</f>
        <v>2016</v>
      </c>
      <c r="K18" s="157">
        <f>IF('Indicator Date'!K18="","x",'Indicator Date'!K18)</f>
        <v>2016</v>
      </c>
      <c r="L18" s="157">
        <f>IF('Indicator Date'!L18="","x",'Indicator Date'!L18)</f>
        <v>2016</v>
      </c>
      <c r="M18" s="157">
        <f>IF('Indicator Date'!M18="","x",'Indicator Date'!M18)</f>
        <v>2019</v>
      </c>
      <c r="N18" s="157">
        <f>IF('Indicator Date'!N18="","x",'Indicator Date'!N18)</f>
        <v>2019</v>
      </c>
      <c r="O18" s="157">
        <f>IF('Indicator Date'!O18="","x",'Indicator Date'!O18)</f>
        <v>2018</v>
      </c>
      <c r="P18" s="157">
        <f>IF('Indicator Date'!P18="","x",'Indicator Date'!P18)</f>
        <v>2018</v>
      </c>
      <c r="Q18" s="157">
        <f>IF('Indicator Date'!Q18="","x",'Indicator Date'!Q18)</f>
        <v>2017</v>
      </c>
      <c r="R18" s="157" t="str">
        <f>IF('Indicator Date'!R18="","x",LEFT(RIGHT('Indicator Date'!R18,6),4))</f>
        <v>x</v>
      </c>
      <c r="S18" s="157">
        <f>IF('Indicator Date'!S18="","x",'Indicator Date'!S18)</f>
        <v>2019</v>
      </c>
      <c r="T18" s="157">
        <f>IF('Indicator Date'!T18="","x",'Indicator Date'!T18)</f>
        <v>2016</v>
      </c>
      <c r="U18" s="157">
        <f>IF('Indicator Date'!U18="","x",'Indicator Date'!U18)</f>
        <v>2017</v>
      </c>
      <c r="V18" s="157">
        <f>IF('Indicator Date'!V18="","x",'Indicator Date'!V18)</f>
        <v>2017</v>
      </c>
      <c r="W18" s="157">
        <f>IF('Indicator Date'!W18="","x",'Indicator Date'!W18)</f>
        <v>2017</v>
      </c>
      <c r="X18" s="157" t="str">
        <f>IF('Indicator Date'!X18="","x",'Indicator Date'!X18)</f>
        <v>x</v>
      </c>
      <c r="Y18" s="157">
        <f>IF('Indicator Date'!Y18="","x",'Indicator Date'!Y18)</f>
        <v>2013</v>
      </c>
      <c r="Z18" s="157">
        <f>IF('Indicator Date'!Z18="","x",'Indicator Date'!Z18)</f>
        <v>2017</v>
      </c>
      <c r="AA18" s="157">
        <f>IF('Indicator Date'!AA18="","x",'Indicator Date'!AA18)</f>
        <v>2017</v>
      </c>
      <c r="AB18" s="157">
        <f>IF('Indicator Date'!AB18="","x",'Indicator Date'!AB18)</f>
        <v>2017</v>
      </c>
      <c r="AC18" s="157">
        <f>IF('Indicator Date'!AC18="","x",'Indicator Date'!AC18)</f>
        <v>2016</v>
      </c>
      <c r="AD18" s="157">
        <f>IF('Indicator Date'!AD18="","x",'Indicator Date'!AD18)</f>
        <v>2015</v>
      </c>
      <c r="AE18" s="157" t="str">
        <f>IF('Indicator Date'!AE18="","x",'Indicator Date'!AE18)</f>
        <v>x</v>
      </c>
      <c r="AF18" s="157">
        <f>IF('Indicator Date'!AF18="","x",'Indicator Date'!AF18)</f>
        <v>2017</v>
      </c>
      <c r="AG18" s="157">
        <f>IF('Indicator Date'!AG18="","x",'Indicator Date'!AG18)</f>
        <v>2017</v>
      </c>
      <c r="AH18" s="157">
        <f>IF('Indicator Date'!AH18="","x",'Indicator Date'!AH18)</f>
        <v>2016</v>
      </c>
      <c r="AI18" s="157">
        <f>IF('Indicator Date'!AI18="","x",'Indicator Date'!AI18)</f>
        <v>2017</v>
      </c>
      <c r="AJ18" s="157">
        <f>IF('Indicator Date'!AJ18="","x",'Indicator Date'!AJ18)</f>
        <v>2018</v>
      </c>
      <c r="AK18" s="157" t="str">
        <f>IF('Indicator Date'!AK18="","x",YEAR('Indicator Date'!AK18))</f>
        <v>x</v>
      </c>
      <c r="AL18" s="157">
        <f>IF('Indicator Date'!AL18="","x",YEAR('Indicator Date'!AL18))</f>
        <v>2018</v>
      </c>
      <c r="AM18" s="157" t="str">
        <f>IF('Indicator Date'!AM18="","x",YEAR('Indicator Date'!AM18))</f>
        <v>x</v>
      </c>
      <c r="AN18" s="157">
        <f>IF('Indicator Date'!AN18="","x",'Indicator Date'!AN18)</f>
        <v>2016</v>
      </c>
      <c r="AO18" s="157">
        <f>IF('Indicator Date'!AO18="","x",'Indicator Date'!AO18)</f>
        <v>2016</v>
      </c>
      <c r="AP18" s="157">
        <f>IF('Indicator Date'!AP18="","x",'Indicator Date'!AP18)</f>
        <v>2011</v>
      </c>
      <c r="AQ18" s="157" t="str">
        <f>IF('Indicator Date'!AQ18="","x",'Indicator Date'!AQ18)</f>
        <v>x</v>
      </c>
      <c r="AR18" s="157">
        <f>IF('Indicator Date'!AR18="","x",'Indicator Date'!AR18)</f>
        <v>2015</v>
      </c>
      <c r="AS18" s="157">
        <f>IF('Indicator Date'!AS18="","x",'Indicator Date'!AS18)</f>
        <v>2017</v>
      </c>
      <c r="AT18" s="157">
        <f>IF('Indicator Date'!AT18="","x",'Indicator Date'!AT18)</f>
        <v>2018</v>
      </c>
      <c r="AU18" s="157">
        <f>IF('Indicator Date'!AU18="","x",'Indicator Date'!AU18)</f>
        <v>2016</v>
      </c>
      <c r="AV18" s="157">
        <f>IF('Indicator Date'!AV18="","x",'Indicator Date'!AV18)</f>
        <v>2015</v>
      </c>
      <c r="AW18" s="157">
        <f>IF('Indicator Date'!AW18="","x",'Indicator Date'!AW18)</f>
        <v>2016</v>
      </c>
      <c r="AX18" s="157">
        <f>IF('Indicator Date'!AX18="","x",'Indicator Date'!AX18)</f>
        <v>2017</v>
      </c>
      <c r="AY18" s="157">
        <f>IF('Indicator Date'!AY18="","x",'Indicator Date'!AY18)</f>
        <v>2014</v>
      </c>
      <c r="AZ18" s="157">
        <f>IF('Indicator Date'!AZ18="","x",'Indicator Date'!AZ18)</f>
        <v>2015</v>
      </c>
      <c r="BA18" s="157">
        <f>IF('Indicator Date'!BA18="","x",'Indicator Date'!BA18)</f>
        <v>2015</v>
      </c>
      <c r="BB18" s="157">
        <f>IF('Indicator Date'!BB18="","x",'Indicator Date'!BB18)</f>
        <v>2018</v>
      </c>
      <c r="BC18" s="157">
        <f>IF('Indicator Date'!BC18="","x",'Indicator Date'!BC18)</f>
        <v>2017</v>
      </c>
      <c r="BD18" s="157">
        <f>IF('Indicator Date'!BD18="","x",'Indicator Date'!BD18)</f>
        <v>2015</v>
      </c>
      <c r="BE18" s="157" t="str">
        <f>IF('Indicator Date'!BE18="","x",'Indicator Date'!BE18)</f>
        <v>x</v>
      </c>
      <c r="BF18" s="104"/>
    </row>
    <row r="19" spans="1:58" x14ac:dyDescent="0.25">
      <c r="A19" s="128" t="s">
        <v>31</v>
      </c>
      <c r="B19" s="107" t="s">
        <v>30</v>
      </c>
      <c r="C19" s="157">
        <f>IF('Indicator Date'!C19="","x",'Indicator Date'!C19)</f>
        <v>2015</v>
      </c>
      <c r="D19" s="157">
        <f>IF('Indicator Date'!D19="","x",'Indicator Date'!D19)</f>
        <v>2015</v>
      </c>
      <c r="E19" s="157">
        <f>IF('Indicator Date'!E19="","x",'Indicator Date'!E19)</f>
        <v>2015</v>
      </c>
      <c r="F19" s="157">
        <f>IF('Indicator Date'!F19="","x",'Indicator Date'!F19)</f>
        <v>2015</v>
      </c>
      <c r="G19" s="157">
        <f>IF('Indicator Date'!G19="","x",'Indicator Date'!G19)</f>
        <v>2015</v>
      </c>
      <c r="H19" s="157">
        <f>IF('Indicator Date'!H19="","x",'Indicator Date'!H19)</f>
        <v>2015</v>
      </c>
      <c r="I19" s="157">
        <f>IF('Indicator Date'!I19="","x",'Indicator Date'!I19)</f>
        <v>2015</v>
      </c>
      <c r="J19" s="157">
        <f>IF('Indicator Date'!J19="","x",'Indicator Date'!J19)</f>
        <v>2016</v>
      </c>
      <c r="K19" s="157">
        <f>IF('Indicator Date'!K19="","x",'Indicator Date'!K19)</f>
        <v>2016</v>
      </c>
      <c r="L19" s="157">
        <f>IF('Indicator Date'!L19="","x",'Indicator Date'!L19)</f>
        <v>2016</v>
      </c>
      <c r="M19" s="157">
        <f>IF('Indicator Date'!M19="","x",'Indicator Date'!M19)</f>
        <v>2019</v>
      </c>
      <c r="N19" s="157">
        <f>IF('Indicator Date'!N19="","x",'Indicator Date'!N19)</f>
        <v>2019</v>
      </c>
      <c r="O19" s="157">
        <f>IF('Indicator Date'!O19="","x",'Indicator Date'!O19)</f>
        <v>2018</v>
      </c>
      <c r="P19" s="157">
        <f>IF('Indicator Date'!P19="","x",'Indicator Date'!P19)</f>
        <v>2018</v>
      </c>
      <c r="Q19" s="157">
        <f>IF('Indicator Date'!Q19="","x",'Indicator Date'!Q19)</f>
        <v>2017</v>
      </c>
      <c r="R19" s="157" t="str">
        <f>IF('Indicator Date'!R19="","x",LEFT(RIGHT('Indicator Date'!R19,6),4))</f>
        <v>x</v>
      </c>
      <c r="S19" s="157">
        <f>IF('Indicator Date'!S19="","x",'Indicator Date'!S19)</f>
        <v>2019</v>
      </c>
      <c r="T19" s="157">
        <f>IF('Indicator Date'!T19="","x",'Indicator Date'!T19)</f>
        <v>2016</v>
      </c>
      <c r="U19" s="157">
        <f>IF('Indicator Date'!U19="","x",'Indicator Date'!U19)</f>
        <v>2017</v>
      </c>
      <c r="V19" s="157" t="str">
        <f>IF('Indicator Date'!V19="","x",'Indicator Date'!V19)</f>
        <v>x</v>
      </c>
      <c r="W19" s="157">
        <f>IF('Indicator Date'!W19="","x",'Indicator Date'!W19)</f>
        <v>2017</v>
      </c>
      <c r="X19" s="157" t="str">
        <f>IF('Indicator Date'!X19="","x",'Indicator Date'!X19)</f>
        <v>x</v>
      </c>
      <c r="Y19" s="157">
        <f>IF('Indicator Date'!Y19="","x",'Indicator Date'!Y19)</f>
        <v>2013</v>
      </c>
      <c r="Z19" s="157">
        <f>IF('Indicator Date'!Z19="","x",'Indicator Date'!Z19)</f>
        <v>2017</v>
      </c>
      <c r="AA19" s="157">
        <f>IF('Indicator Date'!AA19="","x",'Indicator Date'!AA19)</f>
        <v>2017</v>
      </c>
      <c r="AB19" s="157" t="str">
        <f>IF('Indicator Date'!AB19="","x",'Indicator Date'!AB19)</f>
        <v>x</v>
      </c>
      <c r="AC19" s="157">
        <f>IF('Indicator Date'!AC19="","x",'Indicator Date'!AC19)</f>
        <v>2016</v>
      </c>
      <c r="AD19" s="157">
        <f>IF('Indicator Date'!AD19="","x",'Indicator Date'!AD19)</f>
        <v>2015</v>
      </c>
      <c r="AE19" s="157" t="str">
        <f>IF('Indicator Date'!AE19="","x",'Indicator Date'!AE19)</f>
        <v>x</v>
      </c>
      <c r="AF19" s="157">
        <f>IF('Indicator Date'!AF19="","x",'Indicator Date'!AF19)</f>
        <v>2017</v>
      </c>
      <c r="AG19" s="157">
        <f>IF('Indicator Date'!AG19="","x",'Indicator Date'!AG19)</f>
        <v>2012</v>
      </c>
      <c r="AH19" s="157">
        <f>IF('Indicator Date'!AH19="","x",'Indicator Date'!AH19)</f>
        <v>2016</v>
      </c>
      <c r="AI19" s="157">
        <f>IF('Indicator Date'!AI19="","x",'Indicator Date'!AI19)</f>
        <v>2017</v>
      </c>
      <c r="AJ19" s="157">
        <f>IF('Indicator Date'!AJ19="","x",'Indicator Date'!AJ19)</f>
        <v>2018</v>
      </c>
      <c r="AK19" s="157" t="str">
        <f>IF('Indicator Date'!AK19="","x",YEAR('Indicator Date'!AK19))</f>
        <v>x</v>
      </c>
      <c r="AL19" s="157">
        <f>IF('Indicator Date'!AL19="","x",YEAR('Indicator Date'!AL19))</f>
        <v>2018</v>
      </c>
      <c r="AM19" s="157" t="str">
        <f>IF('Indicator Date'!AM19="","x",YEAR('Indicator Date'!AM19))</f>
        <v>x</v>
      </c>
      <c r="AN19" s="157">
        <f>IF('Indicator Date'!AN19="","x",'Indicator Date'!AN19)</f>
        <v>2016</v>
      </c>
      <c r="AO19" s="157">
        <f>IF('Indicator Date'!AO19="","x",'Indicator Date'!AO19)</f>
        <v>2016</v>
      </c>
      <c r="AP19" s="157">
        <f>IF('Indicator Date'!AP19="","x",'Indicator Date'!AP19)</f>
        <v>2014</v>
      </c>
      <c r="AQ19" s="157">
        <f>IF('Indicator Date'!AQ19="","x",'Indicator Date'!AQ19)</f>
        <v>2014</v>
      </c>
      <c r="AR19" s="157" t="str">
        <f>IF('Indicator Date'!AR19="","x",'Indicator Date'!AR19)</f>
        <v>x</v>
      </c>
      <c r="AS19" s="157">
        <f>IF('Indicator Date'!AS19="","x",'Indicator Date'!AS19)</f>
        <v>2017</v>
      </c>
      <c r="AT19" s="157">
        <f>IF('Indicator Date'!AT19="","x",'Indicator Date'!AT19)</f>
        <v>2018</v>
      </c>
      <c r="AU19" s="157">
        <f>IF('Indicator Date'!AU19="","x",'Indicator Date'!AU19)</f>
        <v>2016</v>
      </c>
      <c r="AV19" s="157" t="str">
        <f>IF('Indicator Date'!AV19="","x",'Indicator Date'!AV19)</f>
        <v>x</v>
      </c>
      <c r="AW19" s="157">
        <f>IF('Indicator Date'!AW19="","x",'Indicator Date'!AW19)</f>
        <v>2016</v>
      </c>
      <c r="AX19" s="157">
        <f>IF('Indicator Date'!AX19="","x",'Indicator Date'!AX19)</f>
        <v>2017</v>
      </c>
      <c r="AY19" s="157">
        <f>IF('Indicator Date'!AY19="","x",'Indicator Date'!AY19)</f>
        <v>2014</v>
      </c>
      <c r="AZ19" s="157">
        <f>IF('Indicator Date'!AZ19="","x",'Indicator Date'!AZ19)</f>
        <v>2015</v>
      </c>
      <c r="BA19" s="157">
        <f>IF('Indicator Date'!BA19="","x",'Indicator Date'!BA19)</f>
        <v>2015</v>
      </c>
      <c r="BB19" s="157">
        <f>IF('Indicator Date'!BB19="","x",'Indicator Date'!BB19)</f>
        <v>2018</v>
      </c>
      <c r="BC19" s="157">
        <f>IF('Indicator Date'!BC19="","x",'Indicator Date'!BC19)</f>
        <v>2017</v>
      </c>
      <c r="BD19" s="157">
        <f>IF('Indicator Date'!BD19="","x",'Indicator Date'!BD19)</f>
        <v>2015</v>
      </c>
      <c r="BE19" s="157" t="str">
        <f>IF('Indicator Date'!BE19="","x",'Indicator Date'!BE19)</f>
        <v>x</v>
      </c>
      <c r="BF19" s="104"/>
    </row>
    <row r="20" spans="1:58" x14ac:dyDescent="0.25">
      <c r="A20" s="128" t="s">
        <v>33</v>
      </c>
      <c r="B20" s="107" t="s">
        <v>32</v>
      </c>
      <c r="C20" s="157">
        <f>IF('Indicator Date'!C20="","x",'Indicator Date'!C20)</f>
        <v>2015</v>
      </c>
      <c r="D20" s="157">
        <f>IF('Indicator Date'!D20="","x",'Indicator Date'!D20)</f>
        <v>2015</v>
      </c>
      <c r="E20" s="157">
        <f>IF('Indicator Date'!E20="","x",'Indicator Date'!E20)</f>
        <v>2015</v>
      </c>
      <c r="F20" s="157">
        <f>IF('Indicator Date'!F20="","x",'Indicator Date'!F20)</f>
        <v>2015</v>
      </c>
      <c r="G20" s="157">
        <f>IF('Indicator Date'!G20="","x",'Indicator Date'!G20)</f>
        <v>2015</v>
      </c>
      <c r="H20" s="157">
        <f>IF('Indicator Date'!H20="","x",'Indicator Date'!H20)</f>
        <v>2015</v>
      </c>
      <c r="I20" s="157">
        <f>IF('Indicator Date'!I20="","x",'Indicator Date'!I20)</f>
        <v>2015</v>
      </c>
      <c r="J20" s="157">
        <f>IF('Indicator Date'!J20="","x",'Indicator Date'!J20)</f>
        <v>2016</v>
      </c>
      <c r="K20" s="157">
        <f>IF('Indicator Date'!K20="","x",'Indicator Date'!K20)</f>
        <v>2016</v>
      </c>
      <c r="L20" s="157">
        <f>IF('Indicator Date'!L20="","x",'Indicator Date'!L20)</f>
        <v>2016</v>
      </c>
      <c r="M20" s="157">
        <f>IF('Indicator Date'!M20="","x",'Indicator Date'!M20)</f>
        <v>2019</v>
      </c>
      <c r="N20" s="157">
        <f>IF('Indicator Date'!N20="","x",'Indicator Date'!N20)</f>
        <v>2019</v>
      </c>
      <c r="O20" s="157">
        <f>IF('Indicator Date'!O20="","x",'Indicator Date'!O20)</f>
        <v>2018</v>
      </c>
      <c r="P20" s="157">
        <f>IF('Indicator Date'!P20="","x",'Indicator Date'!P20)</f>
        <v>2018</v>
      </c>
      <c r="Q20" s="157">
        <f>IF('Indicator Date'!Q20="","x",'Indicator Date'!Q20)</f>
        <v>2017</v>
      </c>
      <c r="R20" s="157" t="str">
        <f>IF('Indicator Date'!R20="","x",LEFT(RIGHT('Indicator Date'!R20,6),4))</f>
        <v>2016</v>
      </c>
      <c r="S20" s="157">
        <f>IF('Indicator Date'!S20="","x",'Indicator Date'!S20)</f>
        <v>2019</v>
      </c>
      <c r="T20" s="157">
        <f>IF('Indicator Date'!T20="","x",'Indicator Date'!T20)</f>
        <v>2016</v>
      </c>
      <c r="U20" s="157">
        <f>IF('Indicator Date'!U20="","x",'Indicator Date'!U20)</f>
        <v>2017</v>
      </c>
      <c r="V20" s="157">
        <f>IF('Indicator Date'!V20="","x",'Indicator Date'!V20)</f>
        <v>2017</v>
      </c>
      <c r="W20" s="157">
        <f>IF('Indicator Date'!W20="","x",'Indicator Date'!W20)</f>
        <v>2017</v>
      </c>
      <c r="X20" s="157">
        <f>IF('Indicator Date'!X20="","x",'Indicator Date'!X20)</f>
        <v>2011</v>
      </c>
      <c r="Y20" s="157">
        <f>IF('Indicator Date'!Y20="","x",'Indicator Date'!Y20)</f>
        <v>2010</v>
      </c>
      <c r="Z20" s="157">
        <f>IF('Indicator Date'!Z20="","x",'Indicator Date'!Z20)</f>
        <v>2017</v>
      </c>
      <c r="AA20" s="157">
        <f>IF('Indicator Date'!AA20="","x",'Indicator Date'!AA20)</f>
        <v>2017</v>
      </c>
      <c r="AB20" s="157">
        <f>IF('Indicator Date'!AB20="","x",'Indicator Date'!AB20)</f>
        <v>2017</v>
      </c>
      <c r="AC20" s="157">
        <f>IF('Indicator Date'!AC20="","x",'Indicator Date'!AC20)</f>
        <v>2016</v>
      </c>
      <c r="AD20" s="157">
        <f>IF('Indicator Date'!AD20="","x",'Indicator Date'!AD20)</f>
        <v>2015</v>
      </c>
      <c r="AE20" s="157">
        <f>IF('Indicator Date'!AE20="","x",'Indicator Date'!AE20)</f>
        <v>2012</v>
      </c>
      <c r="AF20" s="157">
        <f>IF('Indicator Date'!AF20="","x",'Indicator Date'!AF20)</f>
        <v>2017</v>
      </c>
      <c r="AG20" s="157">
        <f>IF('Indicator Date'!AG20="","x",'Indicator Date'!AG20)</f>
        <v>2009</v>
      </c>
      <c r="AH20" s="157">
        <f>IF('Indicator Date'!AH20="","x",'Indicator Date'!AH20)</f>
        <v>2016</v>
      </c>
      <c r="AI20" s="157">
        <f>IF('Indicator Date'!AI20="","x",'Indicator Date'!AI20)</f>
        <v>2017</v>
      </c>
      <c r="AJ20" s="157">
        <f>IF('Indicator Date'!AJ20="","x",'Indicator Date'!AJ20)</f>
        <v>2018</v>
      </c>
      <c r="AK20" s="157" t="str">
        <f>IF('Indicator Date'!AK20="","x",YEAR('Indicator Date'!AK20))</f>
        <v>x</v>
      </c>
      <c r="AL20" s="157">
        <f>IF('Indicator Date'!AL20="","x",YEAR('Indicator Date'!AL20))</f>
        <v>2018</v>
      </c>
      <c r="AM20" s="157" t="str">
        <f>IF('Indicator Date'!AM20="","x",YEAR('Indicator Date'!AM20))</f>
        <v>x</v>
      </c>
      <c r="AN20" s="157">
        <f>IF('Indicator Date'!AN20="","x",'Indicator Date'!AN20)</f>
        <v>2016</v>
      </c>
      <c r="AO20" s="157">
        <f>IF('Indicator Date'!AO20="","x",'Indicator Date'!AO20)</f>
        <v>2016</v>
      </c>
      <c r="AP20" s="157">
        <f>IF('Indicator Date'!AP20="","x",'Indicator Date'!AP20)</f>
        <v>2011</v>
      </c>
      <c r="AQ20" s="157">
        <f>IF('Indicator Date'!AQ20="","x",'Indicator Date'!AQ20)</f>
        <v>2012</v>
      </c>
      <c r="AR20" s="157" t="str">
        <f>IF('Indicator Date'!AR20="","x",'Indicator Date'!AR20)</f>
        <v>x</v>
      </c>
      <c r="AS20" s="157">
        <f>IF('Indicator Date'!AS20="","x",'Indicator Date'!AS20)</f>
        <v>2017</v>
      </c>
      <c r="AT20" s="157" t="str">
        <f>IF('Indicator Date'!AT20="","x",'Indicator Date'!AT20)</f>
        <v>x</v>
      </c>
      <c r="AU20" s="157">
        <f>IF('Indicator Date'!AU20="","x",'Indicator Date'!AU20)</f>
        <v>2016</v>
      </c>
      <c r="AV20" s="157">
        <f>IF('Indicator Date'!AV20="","x",'Indicator Date'!AV20)</f>
        <v>2015</v>
      </c>
      <c r="AW20" s="157">
        <f>IF('Indicator Date'!AW20="","x",'Indicator Date'!AW20)</f>
        <v>2016</v>
      </c>
      <c r="AX20" s="157">
        <f>IF('Indicator Date'!AX20="","x",'Indicator Date'!AX20)</f>
        <v>2016</v>
      </c>
      <c r="AY20" s="157">
        <f>IF('Indicator Date'!AY20="","x",'Indicator Date'!AY20)</f>
        <v>2014</v>
      </c>
      <c r="AZ20" s="157">
        <f>IF('Indicator Date'!AZ20="","x",'Indicator Date'!AZ20)</f>
        <v>2015</v>
      </c>
      <c r="BA20" s="157">
        <f>IF('Indicator Date'!BA20="","x",'Indicator Date'!BA20)</f>
        <v>2015</v>
      </c>
      <c r="BB20" s="157">
        <f>IF('Indicator Date'!BB20="","x",'Indicator Date'!BB20)</f>
        <v>2018</v>
      </c>
      <c r="BC20" s="157">
        <f>IF('Indicator Date'!BC20="","x",'Indicator Date'!BC20)</f>
        <v>2017</v>
      </c>
      <c r="BD20" s="157">
        <f>IF('Indicator Date'!BD20="","x",'Indicator Date'!BD20)</f>
        <v>2015</v>
      </c>
      <c r="BE20" s="157" t="str">
        <f>IF('Indicator Date'!BE20="","x",'Indicator Date'!BE20)</f>
        <v>x</v>
      </c>
      <c r="BF20" s="104"/>
    </row>
    <row r="21" spans="1:58" x14ac:dyDescent="0.25">
      <c r="A21" s="128" t="s">
        <v>35</v>
      </c>
      <c r="B21" s="107" t="s">
        <v>34</v>
      </c>
      <c r="C21" s="157">
        <f>IF('Indicator Date'!C21="","x",'Indicator Date'!C21)</f>
        <v>2015</v>
      </c>
      <c r="D21" s="157">
        <f>IF('Indicator Date'!D21="","x",'Indicator Date'!D21)</f>
        <v>2015</v>
      </c>
      <c r="E21" s="157">
        <f>IF('Indicator Date'!E21="","x",'Indicator Date'!E21)</f>
        <v>2015</v>
      </c>
      <c r="F21" s="157">
        <f>IF('Indicator Date'!F21="","x",'Indicator Date'!F21)</f>
        <v>2015</v>
      </c>
      <c r="G21" s="157">
        <f>IF('Indicator Date'!G21="","x",'Indicator Date'!G21)</f>
        <v>2015</v>
      </c>
      <c r="H21" s="157">
        <f>IF('Indicator Date'!H21="","x",'Indicator Date'!H21)</f>
        <v>2015</v>
      </c>
      <c r="I21" s="157">
        <f>IF('Indicator Date'!I21="","x",'Indicator Date'!I21)</f>
        <v>2015</v>
      </c>
      <c r="J21" s="157">
        <f>IF('Indicator Date'!J21="","x",'Indicator Date'!J21)</f>
        <v>2016</v>
      </c>
      <c r="K21" s="157">
        <f>IF('Indicator Date'!K21="","x",'Indicator Date'!K21)</f>
        <v>2016</v>
      </c>
      <c r="L21" s="157">
        <f>IF('Indicator Date'!L21="","x",'Indicator Date'!L21)</f>
        <v>2016</v>
      </c>
      <c r="M21" s="157">
        <f>IF('Indicator Date'!M21="","x",'Indicator Date'!M21)</f>
        <v>2019</v>
      </c>
      <c r="N21" s="157">
        <f>IF('Indicator Date'!N21="","x",'Indicator Date'!N21)</f>
        <v>2019</v>
      </c>
      <c r="O21" s="157">
        <f>IF('Indicator Date'!O21="","x",'Indicator Date'!O21)</f>
        <v>2018</v>
      </c>
      <c r="P21" s="157">
        <f>IF('Indicator Date'!P21="","x",'Indicator Date'!P21)</f>
        <v>2018</v>
      </c>
      <c r="Q21" s="157">
        <f>IF('Indicator Date'!Q21="","x",'Indicator Date'!Q21)</f>
        <v>2017</v>
      </c>
      <c r="R21" s="157" t="str">
        <f>IF('Indicator Date'!R21="","x",LEFT(RIGHT('Indicator Date'!R21,6),4))</f>
        <v>2012</v>
      </c>
      <c r="S21" s="157">
        <f>IF('Indicator Date'!S21="","x",'Indicator Date'!S21)</f>
        <v>2019</v>
      </c>
      <c r="T21" s="157">
        <f>IF('Indicator Date'!T21="","x",'Indicator Date'!T21)</f>
        <v>2016</v>
      </c>
      <c r="U21" s="157">
        <f>IF('Indicator Date'!U21="","x",'Indicator Date'!U21)</f>
        <v>2017</v>
      </c>
      <c r="V21" s="157">
        <f>IF('Indicator Date'!V21="","x",'Indicator Date'!V21)</f>
        <v>2017</v>
      </c>
      <c r="W21" s="157">
        <f>IF('Indicator Date'!W21="","x",'Indicator Date'!W21)</f>
        <v>2017</v>
      </c>
      <c r="X21" s="157">
        <f>IF('Indicator Date'!X21="","x",'Indicator Date'!X21)</f>
        <v>2014</v>
      </c>
      <c r="Y21" s="157">
        <f>IF('Indicator Date'!Y21="","x",'Indicator Date'!Y21)</f>
        <v>2016</v>
      </c>
      <c r="Z21" s="157">
        <f>IF('Indicator Date'!Z21="","x",'Indicator Date'!Z21)</f>
        <v>2017</v>
      </c>
      <c r="AA21" s="157">
        <f>IF('Indicator Date'!AA21="","x",'Indicator Date'!AA21)</f>
        <v>2017</v>
      </c>
      <c r="AB21" s="157">
        <f>IF('Indicator Date'!AB21="","x",'Indicator Date'!AB21)</f>
        <v>2017</v>
      </c>
      <c r="AC21" s="157">
        <f>IF('Indicator Date'!AC21="","x",'Indicator Date'!AC21)</f>
        <v>2016</v>
      </c>
      <c r="AD21" s="157">
        <f>IF('Indicator Date'!AD21="","x",'Indicator Date'!AD21)</f>
        <v>2015</v>
      </c>
      <c r="AE21" s="157">
        <f>IF('Indicator Date'!AE21="","x",'Indicator Date'!AE21)</f>
        <v>2012</v>
      </c>
      <c r="AF21" s="157">
        <f>IF('Indicator Date'!AF21="","x",'Indicator Date'!AF21)</f>
        <v>2017</v>
      </c>
      <c r="AG21" s="157">
        <f>IF('Indicator Date'!AG21="","x",'Indicator Date'!AG21)</f>
        <v>2011</v>
      </c>
      <c r="AH21" s="157">
        <f>IF('Indicator Date'!AH21="","x",'Indicator Date'!AH21)</f>
        <v>2016</v>
      </c>
      <c r="AI21" s="157">
        <f>IF('Indicator Date'!AI21="","x",'Indicator Date'!AI21)</f>
        <v>2017</v>
      </c>
      <c r="AJ21" s="157">
        <f>IF('Indicator Date'!AJ21="","x",'Indicator Date'!AJ21)</f>
        <v>2018</v>
      </c>
      <c r="AK21" s="157" t="str">
        <f>IF('Indicator Date'!AK21="","x",YEAR('Indicator Date'!AK21))</f>
        <v>x</v>
      </c>
      <c r="AL21" s="157">
        <f>IF('Indicator Date'!AL21="","x",YEAR('Indicator Date'!AL21))</f>
        <v>2018</v>
      </c>
      <c r="AM21" s="157" t="str">
        <f>IF('Indicator Date'!AM21="","x",YEAR('Indicator Date'!AM21))</f>
        <v>x</v>
      </c>
      <c r="AN21" s="157">
        <f>IF('Indicator Date'!AN21="","x",'Indicator Date'!AN21)</f>
        <v>2016</v>
      </c>
      <c r="AO21" s="157">
        <f>IF('Indicator Date'!AO21="","x",'Indicator Date'!AO21)</f>
        <v>2016</v>
      </c>
      <c r="AP21" s="157">
        <f>IF('Indicator Date'!AP21="","x",'Indicator Date'!AP21)</f>
        <v>2014</v>
      </c>
      <c r="AQ21" s="157">
        <f>IF('Indicator Date'!AQ21="","x",'Indicator Date'!AQ21)</f>
        <v>2014</v>
      </c>
      <c r="AR21" s="157">
        <f>IF('Indicator Date'!AR21="","x",'Indicator Date'!AR21)</f>
        <v>2015</v>
      </c>
      <c r="AS21" s="157">
        <f>IF('Indicator Date'!AS21="","x",'Indicator Date'!AS21)</f>
        <v>2017</v>
      </c>
      <c r="AT21" s="157">
        <f>IF('Indicator Date'!AT21="","x",'Indicator Date'!AT21)</f>
        <v>2018</v>
      </c>
      <c r="AU21" s="157">
        <f>IF('Indicator Date'!AU21="","x",'Indicator Date'!AU21)</f>
        <v>2016</v>
      </c>
      <c r="AV21" s="157">
        <f>IF('Indicator Date'!AV21="","x",'Indicator Date'!AV21)</f>
        <v>2015</v>
      </c>
      <c r="AW21" s="157">
        <f>IF('Indicator Date'!AW21="","x",'Indicator Date'!AW21)</f>
        <v>2016</v>
      </c>
      <c r="AX21" s="157">
        <f>IF('Indicator Date'!AX21="","x",'Indicator Date'!AX21)</f>
        <v>2017</v>
      </c>
      <c r="AY21" s="157">
        <f>IF('Indicator Date'!AY21="","x",'Indicator Date'!AY21)</f>
        <v>2014</v>
      </c>
      <c r="AZ21" s="157">
        <f>IF('Indicator Date'!AZ21="","x",'Indicator Date'!AZ21)</f>
        <v>2015</v>
      </c>
      <c r="BA21" s="157">
        <f>IF('Indicator Date'!BA21="","x",'Indicator Date'!BA21)</f>
        <v>2015</v>
      </c>
      <c r="BB21" s="157">
        <f>IF('Indicator Date'!BB21="","x",'Indicator Date'!BB21)</f>
        <v>2018</v>
      </c>
      <c r="BC21" s="157">
        <f>IF('Indicator Date'!BC21="","x",'Indicator Date'!BC21)</f>
        <v>2017</v>
      </c>
      <c r="BD21" s="157">
        <f>IF('Indicator Date'!BD21="","x",'Indicator Date'!BD21)</f>
        <v>2015</v>
      </c>
      <c r="BE21" s="157" t="str">
        <f>IF('Indicator Date'!BE21="","x",'Indicator Date'!BE21)</f>
        <v>x</v>
      </c>
      <c r="BF21" s="104"/>
    </row>
    <row r="22" spans="1:58" x14ac:dyDescent="0.25">
      <c r="A22" s="128" t="s">
        <v>37</v>
      </c>
      <c r="B22" s="107" t="s">
        <v>36</v>
      </c>
      <c r="C22" s="157">
        <f>IF('Indicator Date'!C22="","x",'Indicator Date'!C22)</f>
        <v>2015</v>
      </c>
      <c r="D22" s="157">
        <f>IF('Indicator Date'!D22="","x",'Indicator Date'!D22)</f>
        <v>2015</v>
      </c>
      <c r="E22" s="157">
        <f>IF('Indicator Date'!E22="","x",'Indicator Date'!E22)</f>
        <v>2015</v>
      </c>
      <c r="F22" s="157">
        <f>IF('Indicator Date'!F22="","x",'Indicator Date'!F22)</f>
        <v>2015</v>
      </c>
      <c r="G22" s="157">
        <f>IF('Indicator Date'!G22="","x",'Indicator Date'!G22)</f>
        <v>2015</v>
      </c>
      <c r="H22" s="157">
        <f>IF('Indicator Date'!H22="","x",'Indicator Date'!H22)</f>
        <v>2015</v>
      </c>
      <c r="I22" s="157">
        <f>IF('Indicator Date'!I22="","x",'Indicator Date'!I22)</f>
        <v>2015</v>
      </c>
      <c r="J22" s="157">
        <f>IF('Indicator Date'!J22="","x",'Indicator Date'!J22)</f>
        <v>2016</v>
      </c>
      <c r="K22" s="157">
        <f>IF('Indicator Date'!K22="","x",'Indicator Date'!K22)</f>
        <v>2016</v>
      </c>
      <c r="L22" s="157">
        <f>IF('Indicator Date'!L22="","x",'Indicator Date'!L22)</f>
        <v>2016</v>
      </c>
      <c r="M22" s="157">
        <f>IF('Indicator Date'!M22="","x",'Indicator Date'!M22)</f>
        <v>2019</v>
      </c>
      <c r="N22" s="157">
        <f>IF('Indicator Date'!N22="","x",'Indicator Date'!N22)</f>
        <v>2019</v>
      </c>
      <c r="O22" s="157">
        <f>IF('Indicator Date'!O22="","x",'Indicator Date'!O22)</f>
        <v>2018</v>
      </c>
      <c r="P22" s="157">
        <f>IF('Indicator Date'!P22="","x",'Indicator Date'!P22)</f>
        <v>2018</v>
      </c>
      <c r="Q22" s="157">
        <f>IF('Indicator Date'!Q22="","x",'Indicator Date'!Q22)</f>
        <v>2017</v>
      </c>
      <c r="R22" s="157" t="str">
        <f>IF('Indicator Date'!R22="","x",LEFT(RIGHT('Indicator Date'!R22,6),4))</f>
        <v>2010</v>
      </c>
      <c r="S22" s="157">
        <f>IF('Indicator Date'!S22="","x",'Indicator Date'!S22)</f>
        <v>2019</v>
      </c>
      <c r="T22" s="157">
        <f>IF('Indicator Date'!T22="","x",'Indicator Date'!T22)</f>
        <v>2016</v>
      </c>
      <c r="U22" s="157">
        <f>IF('Indicator Date'!U22="","x",'Indicator Date'!U22)</f>
        <v>2017</v>
      </c>
      <c r="V22" s="157">
        <f>IF('Indicator Date'!V22="","x",'Indicator Date'!V22)</f>
        <v>2017</v>
      </c>
      <c r="W22" s="157">
        <f>IF('Indicator Date'!W22="","x",'Indicator Date'!W22)</f>
        <v>2017</v>
      </c>
      <c r="X22" s="157">
        <f>IF('Indicator Date'!X22="","x",'Indicator Date'!X22)</f>
        <v>2010</v>
      </c>
      <c r="Y22" s="157">
        <f>IF('Indicator Date'!Y22="","x",'Indicator Date'!Y22)</f>
        <v>2016</v>
      </c>
      <c r="Z22" s="157">
        <f>IF('Indicator Date'!Z22="","x",'Indicator Date'!Z22)</f>
        <v>2017</v>
      </c>
      <c r="AA22" s="157">
        <f>IF('Indicator Date'!AA22="","x",'Indicator Date'!AA22)</f>
        <v>2017</v>
      </c>
      <c r="AB22" s="157">
        <f>IF('Indicator Date'!AB22="","x",'Indicator Date'!AB22)</f>
        <v>2013</v>
      </c>
      <c r="AC22" s="157">
        <f>IF('Indicator Date'!AC22="","x",'Indicator Date'!AC22)</f>
        <v>2016</v>
      </c>
      <c r="AD22" s="157">
        <f>IF('Indicator Date'!AD22="","x",'Indicator Date'!AD22)</f>
        <v>2015</v>
      </c>
      <c r="AE22" s="157">
        <f>IF('Indicator Date'!AE22="","x",'Indicator Date'!AE22)</f>
        <v>2012</v>
      </c>
      <c r="AF22" s="157">
        <f>IF('Indicator Date'!AF22="","x",'Indicator Date'!AF22)</f>
        <v>2017</v>
      </c>
      <c r="AG22" s="157">
        <f>IF('Indicator Date'!AG22="","x",'Indicator Date'!AG22)</f>
        <v>2017</v>
      </c>
      <c r="AH22" s="157">
        <f>IF('Indicator Date'!AH22="","x",'Indicator Date'!AH22)</f>
        <v>2016</v>
      </c>
      <c r="AI22" s="157">
        <f>IF('Indicator Date'!AI22="","x",'Indicator Date'!AI22)</f>
        <v>2017</v>
      </c>
      <c r="AJ22" s="157">
        <f>IF('Indicator Date'!AJ22="","x",'Indicator Date'!AJ22)</f>
        <v>2018</v>
      </c>
      <c r="AK22" s="157" t="str">
        <f>IF('Indicator Date'!AK22="","x",YEAR('Indicator Date'!AK22))</f>
        <v>x</v>
      </c>
      <c r="AL22" s="157">
        <f>IF('Indicator Date'!AL22="","x",YEAR('Indicator Date'!AL22))</f>
        <v>2018</v>
      </c>
      <c r="AM22" s="157" t="str">
        <f>IF('Indicator Date'!AM22="","x",YEAR('Indicator Date'!AM22))</f>
        <v>x</v>
      </c>
      <c r="AN22" s="157">
        <f>IF('Indicator Date'!AN22="","x",'Indicator Date'!AN22)</f>
        <v>2016</v>
      </c>
      <c r="AO22" s="157">
        <f>IF('Indicator Date'!AO22="","x",'Indicator Date'!AO22)</f>
        <v>2016</v>
      </c>
      <c r="AP22" s="157">
        <f>IF('Indicator Date'!AP22="","x",'Indicator Date'!AP22)</f>
        <v>2014</v>
      </c>
      <c r="AQ22" s="157">
        <f>IF('Indicator Date'!AQ22="","x",'Indicator Date'!AQ22)</f>
        <v>2014</v>
      </c>
      <c r="AR22" s="157">
        <f>IF('Indicator Date'!AR22="","x",'Indicator Date'!AR22)</f>
        <v>2015</v>
      </c>
      <c r="AS22" s="157">
        <f>IF('Indicator Date'!AS22="","x",'Indicator Date'!AS22)</f>
        <v>2017</v>
      </c>
      <c r="AT22" s="157">
        <f>IF('Indicator Date'!AT22="","x",'Indicator Date'!AT22)</f>
        <v>2018</v>
      </c>
      <c r="AU22" s="157">
        <f>IF('Indicator Date'!AU22="","x",'Indicator Date'!AU22)</f>
        <v>2016</v>
      </c>
      <c r="AV22" s="157">
        <f>IF('Indicator Date'!AV22="","x",'Indicator Date'!AV22)</f>
        <v>2015</v>
      </c>
      <c r="AW22" s="157">
        <f>IF('Indicator Date'!AW22="","x",'Indicator Date'!AW22)</f>
        <v>2016</v>
      </c>
      <c r="AX22" s="157">
        <f>IF('Indicator Date'!AX22="","x",'Indicator Date'!AX22)</f>
        <v>2017</v>
      </c>
      <c r="AY22" s="157">
        <f>IF('Indicator Date'!AY22="","x",'Indicator Date'!AY22)</f>
        <v>2014</v>
      </c>
      <c r="AZ22" s="157">
        <f>IF('Indicator Date'!AZ22="","x",'Indicator Date'!AZ22)</f>
        <v>2015</v>
      </c>
      <c r="BA22" s="157">
        <f>IF('Indicator Date'!BA22="","x",'Indicator Date'!BA22)</f>
        <v>2015</v>
      </c>
      <c r="BB22" s="157">
        <f>IF('Indicator Date'!BB22="","x",'Indicator Date'!BB22)</f>
        <v>2018</v>
      </c>
      <c r="BC22" s="157">
        <f>IF('Indicator Date'!BC22="","x",'Indicator Date'!BC22)</f>
        <v>2017</v>
      </c>
      <c r="BD22" s="157">
        <f>IF('Indicator Date'!BD22="","x",'Indicator Date'!BD22)</f>
        <v>2015</v>
      </c>
      <c r="BE22" s="157" t="str">
        <f>IF('Indicator Date'!BE22="","x",'Indicator Date'!BE22)</f>
        <v>x</v>
      </c>
      <c r="BF22" s="104"/>
    </row>
    <row r="23" spans="1:58" x14ac:dyDescent="0.25">
      <c r="A23" s="128" t="s">
        <v>828</v>
      </c>
      <c r="B23" s="107" t="s">
        <v>38</v>
      </c>
      <c r="C23" s="157">
        <f>IF('Indicator Date'!C23="","x",'Indicator Date'!C23)</f>
        <v>2015</v>
      </c>
      <c r="D23" s="157">
        <f>IF('Indicator Date'!D23="","x",'Indicator Date'!D23)</f>
        <v>2015</v>
      </c>
      <c r="E23" s="157">
        <f>IF('Indicator Date'!E23="","x",'Indicator Date'!E23)</f>
        <v>2015</v>
      </c>
      <c r="F23" s="157">
        <f>IF('Indicator Date'!F23="","x",'Indicator Date'!F23)</f>
        <v>2015</v>
      </c>
      <c r="G23" s="157">
        <f>IF('Indicator Date'!G23="","x",'Indicator Date'!G23)</f>
        <v>2015</v>
      </c>
      <c r="H23" s="157">
        <f>IF('Indicator Date'!H23="","x",'Indicator Date'!H23)</f>
        <v>2015</v>
      </c>
      <c r="I23" s="157">
        <f>IF('Indicator Date'!I23="","x",'Indicator Date'!I23)</f>
        <v>2015</v>
      </c>
      <c r="J23" s="157">
        <f>IF('Indicator Date'!J23="","x",'Indicator Date'!J23)</f>
        <v>2016</v>
      </c>
      <c r="K23" s="157">
        <f>IF('Indicator Date'!K23="","x",'Indicator Date'!K23)</f>
        <v>2016</v>
      </c>
      <c r="L23" s="157">
        <f>IF('Indicator Date'!L23="","x",'Indicator Date'!L23)</f>
        <v>2016</v>
      </c>
      <c r="M23" s="157">
        <f>IF('Indicator Date'!M23="","x",'Indicator Date'!M23)</f>
        <v>2019</v>
      </c>
      <c r="N23" s="157">
        <f>IF('Indicator Date'!N23="","x",'Indicator Date'!N23)</f>
        <v>2019</v>
      </c>
      <c r="O23" s="157">
        <f>IF('Indicator Date'!O23="","x",'Indicator Date'!O23)</f>
        <v>2018</v>
      </c>
      <c r="P23" s="157">
        <f>IF('Indicator Date'!P23="","x",'Indicator Date'!P23)</f>
        <v>2018</v>
      </c>
      <c r="Q23" s="157">
        <f>IF('Indicator Date'!Q23="","x",'Indicator Date'!Q23)</f>
        <v>2017</v>
      </c>
      <c r="R23" s="157" t="str">
        <f>IF('Indicator Date'!R23="","x",LEFT(RIGHT('Indicator Date'!R23,6),4))</f>
        <v>2008</v>
      </c>
      <c r="S23" s="157">
        <f>IF('Indicator Date'!S23="","x",'Indicator Date'!S23)</f>
        <v>2019</v>
      </c>
      <c r="T23" s="157">
        <f>IF('Indicator Date'!T23="","x",'Indicator Date'!T23)</f>
        <v>2016</v>
      </c>
      <c r="U23" s="157">
        <f>IF('Indicator Date'!U23="","x",'Indicator Date'!U23)</f>
        <v>2017</v>
      </c>
      <c r="V23" s="157">
        <f>IF('Indicator Date'!V23="","x",'Indicator Date'!V23)</f>
        <v>2017</v>
      </c>
      <c r="W23" s="157">
        <f>IF('Indicator Date'!W23="","x",'Indicator Date'!W23)</f>
        <v>2017</v>
      </c>
      <c r="X23" s="157">
        <f>IF('Indicator Date'!X23="","x",'Indicator Date'!X23)</f>
        <v>2016</v>
      </c>
      <c r="Y23" s="157">
        <f>IF('Indicator Date'!Y23="","x",'Indicator Date'!Y23)</f>
        <v>2012</v>
      </c>
      <c r="Z23" s="157">
        <f>IF('Indicator Date'!Z23="","x",'Indicator Date'!Z23)</f>
        <v>2017</v>
      </c>
      <c r="AA23" s="157">
        <f>IF('Indicator Date'!AA23="","x",'Indicator Date'!AA23)</f>
        <v>2017</v>
      </c>
      <c r="AB23" s="157">
        <f>IF('Indicator Date'!AB23="","x",'Indicator Date'!AB23)</f>
        <v>2017</v>
      </c>
      <c r="AC23" s="157">
        <f>IF('Indicator Date'!AC23="","x",'Indicator Date'!AC23)</f>
        <v>2016</v>
      </c>
      <c r="AD23" s="157">
        <f>IF('Indicator Date'!AD23="","x",'Indicator Date'!AD23)</f>
        <v>2015</v>
      </c>
      <c r="AE23" s="157">
        <f>IF('Indicator Date'!AE23="","x",'Indicator Date'!AE23)</f>
        <v>2012</v>
      </c>
      <c r="AF23" s="157">
        <f>IF('Indicator Date'!AF23="","x",'Indicator Date'!AF23)</f>
        <v>2017</v>
      </c>
      <c r="AG23" s="157">
        <f>IF('Indicator Date'!AG23="","x",'Indicator Date'!AG23)</f>
        <v>2017</v>
      </c>
      <c r="AH23" s="157">
        <f>IF('Indicator Date'!AH23="","x",'Indicator Date'!AH23)</f>
        <v>2016</v>
      </c>
      <c r="AI23" s="157">
        <f>IF('Indicator Date'!AI23="","x",'Indicator Date'!AI23)</f>
        <v>2017</v>
      </c>
      <c r="AJ23" s="157">
        <f>IF('Indicator Date'!AJ23="","x",'Indicator Date'!AJ23)</f>
        <v>2018</v>
      </c>
      <c r="AK23" s="157" t="str">
        <f>IF('Indicator Date'!AK23="","x",YEAR('Indicator Date'!AK23))</f>
        <v>x</v>
      </c>
      <c r="AL23" s="157">
        <f>IF('Indicator Date'!AL23="","x",YEAR('Indicator Date'!AL23))</f>
        <v>2018</v>
      </c>
      <c r="AM23" s="157" t="str">
        <f>IF('Indicator Date'!AM23="","x",YEAR('Indicator Date'!AM23))</f>
        <v>x</v>
      </c>
      <c r="AN23" s="157">
        <f>IF('Indicator Date'!AN23="","x",'Indicator Date'!AN23)</f>
        <v>2016</v>
      </c>
      <c r="AO23" s="157">
        <f>IF('Indicator Date'!AO23="","x",'Indicator Date'!AO23)</f>
        <v>2016</v>
      </c>
      <c r="AP23" s="157">
        <f>IF('Indicator Date'!AP23="","x",'Indicator Date'!AP23)</f>
        <v>2014</v>
      </c>
      <c r="AQ23" s="157">
        <f>IF('Indicator Date'!AQ23="","x",'Indicator Date'!AQ23)</f>
        <v>2014</v>
      </c>
      <c r="AR23" s="157">
        <f>IF('Indicator Date'!AR23="","x",'Indicator Date'!AR23)</f>
        <v>2013</v>
      </c>
      <c r="AS23" s="157">
        <f>IF('Indicator Date'!AS23="","x",'Indicator Date'!AS23)</f>
        <v>2017</v>
      </c>
      <c r="AT23" s="157">
        <f>IF('Indicator Date'!AT23="","x",'Indicator Date'!AT23)</f>
        <v>2018</v>
      </c>
      <c r="AU23" s="157">
        <f>IF('Indicator Date'!AU23="","x",'Indicator Date'!AU23)</f>
        <v>2016</v>
      </c>
      <c r="AV23" s="157">
        <f>IF('Indicator Date'!AV23="","x",'Indicator Date'!AV23)</f>
        <v>2015</v>
      </c>
      <c r="AW23" s="157">
        <f>IF('Indicator Date'!AW23="","x",'Indicator Date'!AW23)</f>
        <v>2016</v>
      </c>
      <c r="AX23" s="157">
        <f>IF('Indicator Date'!AX23="","x",'Indicator Date'!AX23)</f>
        <v>2017</v>
      </c>
      <c r="AY23" s="157">
        <f>IF('Indicator Date'!AY23="","x",'Indicator Date'!AY23)</f>
        <v>2014</v>
      </c>
      <c r="AZ23" s="157">
        <f>IF('Indicator Date'!AZ23="","x",'Indicator Date'!AZ23)</f>
        <v>2015</v>
      </c>
      <c r="BA23" s="157">
        <f>IF('Indicator Date'!BA23="","x",'Indicator Date'!BA23)</f>
        <v>2015</v>
      </c>
      <c r="BB23" s="157">
        <f>IF('Indicator Date'!BB23="","x",'Indicator Date'!BB23)</f>
        <v>2018</v>
      </c>
      <c r="BC23" s="157">
        <f>IF('Indicator Date'!BC23="","x",'Indicator Date'!BC23)</f>
        <v>2017</v>
      </c>
      <c r="BD23" s="157">
        <f>IF('Indicator Date'!BD23="","x",'Indicator Date'!BD23)</f>
        <v>2015</v>
      </c>
      <c r="BE23" s="157" t="str">
        <f>IF('Indicator Date'!BE23="","x",'Indicator Date'!BE23)</f>
        <v>x</v>
      </c>
      <c r="BF23" s="104"/>
    </row>
    <row r="24" spans="1:58" x14ac:dyDescent="0.25">
      <c r="A24" s="128" t="s">
        <v>40</v>
      </c>
      <c r="B24" s="107" t="s">
        <v>39</v>
      </c>
      <c r="C24" s="157">
        <f>IF('Indicator Date'!C24="","x",'Indicator Date'!C24)</f>
        <v>2015</v>
      </c>
      <c r="D24" s="157">
        <f>IF('Indicator Date'!D24="","x",'Indicator Date'!D24)</f>
        <v>2015</v>
      </c>
      <c r="E24" s="157">
        <f>IF('Indicator Date'!E24="","x",'Indicator Date'!E24)</f>
        <v>2015</v>
      </c>
      <c r="F24" s="157">
        <f>IF('Indicator Date'!F24="","x",'Indicator Date'!F24)</f>
        <v>2015</v>
      </c>
      <c r="G24" s="157">
        <f>IF('Indicator Date'!G24="","x",'Indicator Date'!G24)</f>
        <v>2015</v>
      </c>
      <c r="H24" s="157">
        <f>IF('Indicator Date'!H24="","x",'Indicator Date'!H24)</f>
        <v>2015</v>
      </c>
      <c r="I24" s="157">
        <f>IF('Indicator Date'!I24="","x",'Indicator Date'!I24)</f>
        <v>2015</v>
      </c>
      <c r="J24" s="157">
        <f>IF('Indicator Date'!J24="","x",'Indicator Date'!J24)</f>
        <v>2016</v>
      </c>
      <c r="K24" s="157">
        <f>IF('Indicator Date'!K24="","x",'Indicator Date'!K24)</f>
        <v>2016</v>
      </c>
      <c r="L24" s="157">
        <f>IF('Indicator Date'!L24="","x",'Indicator Date'!L24)</f>
        <v>2016</v>
      </c>
      <c r="M24" s="157">
        <f>IF('Indicator Date'!M24="","x",'Indicator Date'!M24)</f>
        <v>2019</v>
      </c>
      <c r="N24" s="157">
        <f>IF('Indicator Date'!N24="","x",'Indicator Date'!N24)</f>
        <v>2019</v>
      </c>
      <c r="O24" s="157">
        <f>IF('Indicator Date'!O24="","x",'Indicator Date'!O24)</f>
        <v>2018</v>
      </c>
      <c r="P24" s="157">
        <f>IF('Indicator Date'!P24="","x",'Indicator Date'!P24)</f>
        <v>2018</v>
      </c>
      <c r="Q24" s="157">
        <f>IF('Indicator Date'!Q24="","x",'Indicator Date'!Q24)</f>
        <v>2017</v>
      </c>
      <c r="R24" s="157" t="str">
        <f>IF('Indicator Date'!R24="","x",LEFT(RIGHT('Indicator Date'!R24,6),4))</f>
        <v>2012</v>
      </c>
      <c r="S24" s="157">
        <f>IF('Indicator Date'!S24="","x",'Indicator Date'!S24)</f>
        <v>2019</v>
      </c>
      <c r="T24" s="157">
        <f>IF('Indicator Date'!T24="","x",'Indicator Date'!T24)</f>
        <v>2016</v>
      </c>
      <c r="U24" s="157">
        <f>IF('Indicator Date'!U24="","x",'Indicator Date'!U24)</f>
        <v>2017</v>
      </c>
      <c r="V24" s="157">
        <f>IF('Indicator Date'!V24="","x",'Indicator Date'!V24)</f>
        <v>2017</v>
      </c>
      <c r="W24" s="157">
        <f>IF('Indicator Date'!W24="","x",'Indicator Date'!W24)</f>
        <v>2017</v>
      </c>
      <c r="X24" s="157">
        <f>IF('Indicator Date'!X24="","x",'Indicator Date'!X24)</f>
        <v>2012</v>
      </c>
      <c r="Y24" s="157">
        <f>IF('Indicator Date'!Y24="","x",'Indicator Date'!Y24)</f>
        <v>2013</v>
      </c>
      <c r="Z24" s="157">
        <f>IF('Indicator Date'!Z24="","x",'Indicator Date'!Z24)</f>
        <v>2017</v>
      </c>
      <c r="AA24" s="157">
        <f>IF('Indicator Date'!AA24="","x",'Indicator Date'!AA24)</f>
        <v>2017</v>
      </c>
      <c r="AB24" s="157" t="str">
        <f>IF('Indicator Date'!AB24="","x",'Indicator Date'!AB24)</f>
        <v>x</v>
      </c>
      <c r="AC24" s="157">
        <f>IF('Indicator Date'!AC24="","x",'Indicator Date'!AC24)</f>
        <v>2016</v>
      </c>
      <c r="AD24" s="157">
        <f>IF('Indicator Date'!AD24="","x",'Indicator Date'!AD24)</f>
        <v>2015</v>
      </c>
      <c r="AE24" s="157" t="str">
        <f>IF('Indicator Date'!AE24="","x",'Indicator Date'!AE24)</f>
        <v>x</v>
      </c>
      <c r="AF24" s="157">
        <f>IF('Indicator Date'!AF24="","x",'Indicator Date'!AF24)</f>
        <v>2017</v>
      </c>
      <c r="AG24" s="157">
        <f>IF('Indicator Date'!AG24="","x",'Indicator Date'!AG24)</f>
        <v>2011</v>
      </c>
      <c r="AH24" s="157">
        <f>IF('Indicator Date'!AH24="","x",'Indicator Date'!AH24)</f>
        <v>2016</v>
      </c>
      <c r="AI24" s="157">
        <f>IF('Indicator Date'!AI24="","x",'Indicator Date'!AI24)</f>
        <v>2017</v>
      </c>
      <c r="AJ24" s="157">
        <f>IF('Indicator Date'!AJ24="","x",'Indicator Date'!AJ24)</f>
        <v>2018</v>
      </c>
      <c r="AK24" s="157">
        <f>IF('Indicator Date'!AK24="","x",YEAR('Indicator Date'!AK24))</f>
        <v>2017</v>
      </c>
      <c r="AL24" s="157">
        <f>IF('Indicator Date'!AL24="","x",YEAR('Indicator Date'!AL24))</f>
        <v>2018</v>
      </c>
      <c r="AM24" s="157" t="str">
        <f>IF('Indicator Date'!AM24="","x",YEAR('Indicator Date'!AM24))</f>
        <v>x</v>
      </c>
      <c r="AN24" s="157">
        <f>IF('Indicator Date'!AN24="","x",'Indicator Date'!AN24)</f>
        <v>2016</v>
      </c>
      <c r="AO24" s="157">
        <f>IF('Indicator Date'!AO24="","x",'Indicator Date'!AO24)</f>
        <v>2016</v>
      </c>
      <c r="AP24" s="157">
        <f>IF('Indicator Date'!AP24="","x",'Indicator Date'!AP24)</f>
        <v>2011</v>
      </c>
      <c r="AQ24" s="157">
        <f>IF('Indicator Date'!AQ24="","x",'Indicator Date'!AQ24)</f>
        <v>2012</v>
      </c>
      <c r="AR24" s="157" t="str">
        <f>IF('Indicator Date'!AR24="","x",'Indicator Date'!AR24)</f>
        <v>x</v>
      </c>
      <c r="AS24" s="157">
        <f>IF('Indicator Date'!AS24="","x",'Indicator Date'!AS24)</f>
        <v>2017</v>
      </c>
      <c r="AT24" s="157">
        <f>IF('Indicator Date'!AT24="","x",'Indicator Date'!AT24)</f>
        <v>2018</v>
      </c>
      <c r="AU24" s="157">
        <f>IF('Indicator Date'!AU24="","x",'Indicator Date'!AU24)</f>
        <v>2016</v>
      </c>
      <c r="AV24" s="157">
        <f>IF('Indicator Date'!AV24="","x",'Indicator Date'!AV24)</f>
        <v>2015</v>
      </c>
      <c r="AW24" s="157">
        <f>IF('Indicator Date'!AW24="","x",'Indicator Date'!AW24)</f>
        <v>2016</v>
      </c>
      <c r="AX24" s="157">
        <f>IF('Indicator Date'!AX24="","x",'Indicator Date'!AX24)</f>
        <v>2017</v>
      </c>
      <c r="AY24" s="157">
        <f>IF('Indicator Date'!AY24="","x",'Indicator Date'!AY24)</f>
        <v>2014</v>
      </c>
      <c r="AZ24" s="157">
        <f>IF('Indicator Date'!AZ24="","x",'Indicator Date'!AZ24)</f>
        <v>2015</v>
      </c>
      <c r="BA24" s="157">
        <f>IF('Indicator Date'!BA24="","x",'Indicator Date'!BA24)</f>
        <v>2015</v>
      </c>
      <c r="BB24" s="157">
        <f>IF('Indicator Date'!BB24="","x",'Indicator Date'!BB24)</f>
        <v>2017</v>
      </c>
      <c r="BC24" s="157">
        <f>IF('Indicator Date'!BC24="","x",'Indicator Date'!BC24)</f>
        <v>2017</v>
      </c>
      <c r="BD24" s="157">
        <f>IF('Indicator Date'!BD24="","x",'Indicator Date'!BD24)</f>
        <v>2015</v>
      </c>
      <c r="BE24" s="157" t="str">
        <f>IF('Indicator Date'!BE24="","x",'Indicator Date'!BE24)</f>
        <v>x</v>
      </c>
      <c r="BF24" s="104"/>
    </row>
    <row r="25" spans="1:58" x14ac:dyDescent="0.25">
      <c r="A25" s="128" t="s">
        <v>42</v>
      </c>
      <c r="B25" s="107" t="s">
        <v>41</v>
      </c>
      <c r="C25" s="157">
        <f>IF('Indicator Date'!C25="","x",'Indicator Date'!C25)</f>
        <v>2015</v>
      </c>
      <c r="D25" s="157">
        <f>IF('Indicator Date'!D25="","x",'Indicator Date'!D25)</f>
        <v>2015</v>
      </c>
      <c r="E25" s="157">
        <f>IF('Indicator Date'!E25="","x",'Indicator Date'!E25)</f>
        <v>2015</v>
      </c>
      <c r="F25" s="157">
        <f>IF('Indicator Date'!F25="","x",'Indicator Date'!F25)</f>
        <v>2015</v>
      </c>
      <c r="G25" s="157">
        <f>IF('Indicator Date'!G25="","x",'Indicator Date'!G25)</f>
        <v>2015</v>
      </c>
      <c r="H25" s="157">
        <f>IF('Indicator Date'!H25="","x",'Indicator Date'!H25)</f>
        <v>2015</v>
      </c>
      <c r="I25" s="157">
        <f>IF('Indicator Date'!I25="","x",'Indicator Date'!I25)</f>
        <v>2015</v>
      </c>
      <c r="J25" s="157">
        <f>IF('Indicator Date'!J25="","x",'Indicator Date'!J25)</f>
        <v>2016</v>
      </c>
      <c r="K25" s="157">
        <f>IF('Indicator Date'!K25="","x",'Indicator Date'!K25)</f>
        <v>2016</v>
      </c>
      <c r="L25" s="157">
        <f>IF('Indicator Date'!L25="","x",'Indicator Date'!L25)</f>
        <v>2016</v>
      </c>
      <c r="M25" s="157">
        <f>IF('Indicator Date'!M25="","x",'Indicator Date'!M25)</f>
        <v>2019</v>
      </c>
      <c r="N25" s="157">
        <f>IF('Indicator Date'!N25="","x",'Indicator Date'!N25)</f>
        <v>2019</v>
      </c>
      <c r="O25" s="157">
        <f>IF('Indicator Date'!O25="","x",'Indicator Date'!O25)</f>
        <v>2018</v>
      </c>
      <c r="P25" s="157">
        <f>IF('Indicator Date'!P25="","x",'Indicator Date'!P25)</f>
        <v>2018</v>
      </c>
      <c r="Q25" s="157">
        <f>IF('Indicator Date'!Q25="","x",'Indicator Date'!Q25)</f>
        <v>2017</v>
      </c>
      <c r="R25" s="157" t="str">
        <f>IF('Indicator Date'!R25="","x",LEFT(RIGHT('Indicator Date'!R25,6),4))</f>
        <v>x</v>
      </c>
      <c r="S25" s="157">
        <f>IF('Indicator Date'!S25="","x",'Indicator Date'!S25)</f>
        <v>2019</v>
      </c>
      <c r="T25" s="157">
        <f>IF('Indicator Date'!T25="","x",'Indicator Date'!T25)</f>
        <v>2016</v>
      </c>
      <c r="U25" s="157">
        <f>IF('Indicator Date'!U25="","x",'Indicator Date'!U25)</f>
        <v>2017</v>
      </c>
      <c r="V25" s="157">
        <f>IF('Indicator Date'!V25="","x",'Indicator Date'!V25)</f>
        <v>2017</v>
      </c>
      <c r="W25" s="157">
        <f>IF('Indicator Date'!W25="","x",'Indicator Date'!W25)</f>
        <v>2017</v>
      </c>
      <c r="X25" s="157">
        <f>IF('Indicator Date'!X25="","x",'Indicator Date'!X25)</f>
        <v>2007</v>
      </c>
      <c r="Y25" s="157">
        <f>IF('Indicator Date'!Y25="","x",'Indicator Date'!Y25)</f>
        <v>2010</v>
      </c>
      <c r="Z25" s="157">
        <f>IF('Indicator Date'!Z25="","x",'Indicator Date'!Z25)</f>
        <v>2017</v>
      </c>
      <c r="AA25" s="157">
        <f>IF('Indicator Date'!AA25="","x",'Indicator Date'!AA25)</f>
        <v>2017</v>
      </c>
      <c r="AB25" s="157">
        <f>IF('Indicator Date'!AB25="","x",'Indicator Date'!AB25)</f>
        <v>2017</v>
      </c>
      <c r="AC25" s="157">
        <f>IF('Indicator Date'!AC25="","x",'Indicator Date'!AC25)</f>
        <v>2016</v>
      </c>
      <c r="AD25" s="157">
        <f>IF('Indicator Date'!AD25="","x",'Indicator Date'!AD25)</f>
        <v>2015</v>
      </c>
      <c r="AE25" s="157">
        <f>IF('Indicator Date'!AE25="","x",'Indicator Date'!AE25)</f>
        <v>2012</v>
      </c>
      <c r="AF25" s="157">
        <f>IF('Indicator Date'!AF25="","x",'Indicator Date'!AF25)</f>
        <v>2017</v>
      </c>
      <c r="AG25" s="157">
        <f>IF('Indicator Date'!AG25="","x",'Indicator Date'!AG25)</f>
        <v>2009</v>
      </c>
      <c r="AH25" s="157">
        <f>IF('Indicator Date'!AH25="","x",'Indicator Date'!AH25)</f>
        <v>2016</v>
      </c>
      <c r="AI25" s="157">
        <f>IF('Indicator Date'!AI25="","x",'Indicator Date'!AI25)</f>
        <v>2017</v>
      </c>
      <c r="AJ25" s="157">
        <f>IF('Indicator Date'!AJ25="","x",'Indicator Date'!AJ25)</f>
        <v>2018</v>
      </c>
      <c r="AK25" s="157" t="str">
        <f>IF('Indicator Date'!AK25="","x",YEAR('Indicator Date'!AK25))</f>
        <v>x</v>
      </c>
      <c r="AL25" s="157">
        <f>IF('Indicator Date'!AL25="","x",YEAR('Indicator Date'!AL25))</f>
        <v>2018</v>
      </c>
      <c r="AM25" s="157" t="str">
        <f>IF('Indicator Date'!AM25="","x",YEAR('Indicator Date'!AM25))</f>
        <v>x</v>
      </c>
      <c r="AN25" s="157">
        <f>IF('Indicator Date'!AN25="","x",'Indicator Date'!AN25)</f>
        <v>2016</v>
      </c>
      <c r="AO25" s="157">
        <f>IF('Indicator Date'!AO25="","x",'Indicator Date'!AO25)</f>
        <v>2016</v>
      </c>
      <c r="AP25" s="157">
        <f>IF('Indicator Date'!AP25="","x",'Indicator Date'!AP25)</f>
        <v>2014</v>
      </c>
      <c r="AQ25" s="157">
        <f>IF('Indicator Date'!AQ25="","x",'Indicator Date'!AQ25)</f>
        <v>2014</v>
      </c>
      <c r="AR25" s="157">
        <f>IF('Indicator Date'!AR25="","x",'Indicator Date'!AR25)</f>
        <v>2015</v>
      </c>
      <c r="AS25" s="157">
        <f>IF('Indicator Date'!AS25="","x",'Indicator Date'!AS25)</f>
        <v>2017</v>
      </c>
      <c r="AT25" s="157">
        <f>IF('Indicator Date'!AT25="","x",'Indicator Date'!AT25)</f>
        <v>2018</v>
      </c>
      <c r="AU25" s="157">
        <f>IF('Indicator Date'!AU25="","x",'Indicator Date'!AU25)</f>
        <v>2016</v>
      </c>
      <c r="AV25" s="157">
        <f>IF('Indicator Date'!AV25="","x",'Indicator Date'!AV25)</f>
        <v>2015</v>
      </c>
      <c r="AW25" s="157">
        <f>IF('Indicator Date'!AW25="","x",'Indicator Date'!AW25)</f>
        <v>2016</v>
      </c>
      <c r="AX25" s="157">
        <f>IF('Indicator Date'!AX25="","x",'Indicator Date'!AX25)</f>
        <v>2017</v>
      </c>
      <c r="AY25" s="157">
        <f>IF('Indicator Date'!AY25="","x",'Indicator Date'!AY25)</f>
        <v>2014</v>
      </c>
      <c r="AZ25" s="157">
        <f>IF('Indicator Date'!AZ25="","x",'Indicator Date'!AZ25)</f>
        <v>2015</v>
      </c>
      <c r="BA25" s="157">
        <f>IF('Indicator Date'!BA25="","x",'Indicator Date'!BA25)</f>
        <v>2015</v>
      </c>
      <c r="BB25" s="157">
        <f>IF('Indicator Date'!BB25="","x",'Indicator Date'!BB25)</f>
        <v>2018</v>
      </c>
      <c r="BC25" s="157">
        <f>IF('Indicator Date'!BC25="","x",'Indicator Date'!BC25)</f>
        <v>2017</v>
      </c>
      <c r="BD25" s="157">
        <f>IF('Indicator Date'!BD25="","x",'Indicator Date'!BD25)</f>
        <v>2015</v>
      </c>
      <c r="BE25" s="157" t="str">
        <f>IF('Indicator Date'!BE25="","x",'Indicator Date'!BE25)</f>
        <v>x</v>
      </c>
      <c r="BF25" s="104"/>
    </row>
    <row r="26" spans="1:58" x14ac:dyDescent="0.25">
      <c r="A26" s="128" t="s">
        <v>44</v>
      </c>
      <c r="B26" s="107" t="s">
        <v>43</v>
      </c>
      <c r="C26" s="157">
        <f>IF('Indicator Date'!C26="","x",'Indicator Date'!C26)</f>
        <v>2015</v>
      </c>
      <c r="D26" s="157">
        <f>IF('Indicator Date'!D26="","x",'Indicator Date'!D26)</f>
        <v>2015</v>
      </c>
      <c r="E26" s="157">
        <f>IF('Indicator Date'!E26="","x",'Indicator Date'!E26)</f>
        <v>2015</v>
      </c>
      <c r="F26" s="157">
        <f>IF('Indicator Date'!F26="","x",'Indicator Date'!F26)</f>
        <v>2015</v>
      </c>
      <c r="G26" s="157">
        <f>IF('Indicator Date'!G26="","x",'Indicator Date'!G26)</f>
        <v>2015</v>
      </c>
      <c r="H26" s="157">
        <f>IF('Indicator Date'!H26="","x",'Indicator Date'!H26)</f>
        <v>2015</v>
      </c>
      <c r="I26" s="157">
        <f>IF('Indicator Date'!I26="","x",'Indicator Date'!I26)</f>
        <v>2015</v>
      </c>
      <c r="J26" s="157">
        <f>IF('Indicator Date'!J26="","x",'Indicator Date'!J26)</f>
        <v>2016</v>
      </c>
      <c r="K26" s="157">
        <f>IF('Indicator Date'!K26="","x",'Indicator Date'!K26)</f>
        <v>2016</v>
      </c>
      <c r="L26" s="157">
        <f>IF('Indicator Date'!L26="","x",'Indicator Date'!L26)</f>
        <v>2016</v>
      </c>
      <c r="M26" s="157">
        <f>IF('Indicator Date'!M26="","x",'Indicator Date'!M26)</f>
        <v>2019</v>
      </c>
      <c r="N26" s="157">
        <f>IF('Indicator Date'!N26="","x",'Indicator Date'!N26)</f>
        <v>2019</v>
      </c>
      <c r="O26" s="157">
        <f>IF('Indicator Date'!O26="","x",'Indicator Date'!O26)</f>
        <v>2018</v>
      </c>
      <c r="P26" s="157">
        <f>IF('Indicator Date'!P26="","x",'Indicator Date'!P26)</f>
        <v>2018</v>
      </c>
      <c r="Q26" s="157">
        <f>IF('Indicator Date'!Q26="","x",'Indicator Date'!Q26)</f>
        <v>2017</v>
      </c>
      <c r="R26" s="157" t="str">
        <f>IF('Indicator Date'!R26="","x",LEFT(RIGHT('Indicator Date'!R26,6),4))</f>
        <v>2014</v>
      </c>
      <c r="S26" s="157">
        <f>IF('Indicator Date'!S26="","x",'Indicator Date'!S26)</f>
        <v>2019</v>
      </c>
      <c r="T26" s="157">
        <f>IF('Indicator Date'!T26="","x",'Indicator Date'!T26)</f>
        <v>2016</v>
      </c>
      <c r="U26" s="157">
        <f>IF('Indicator Date'!U26="","x",'Indicator Date'!U26)</f>
        <v>2017</v>
      </c>
      <c r="V26" s="157">
        <f>IF('Indicator Date'!V26="","x",'Indicator Date'!V26)</f>
        <v>2017</v>
      </c>
      <c r="W26" s="157">
        <f>IF('Indicator Date'!W26="","x",'Indicator Date'!W26)</f>
        <v>2017</v>
      </c>
      <c r="X26" s="157">
        <f>IF('Indicator Date'!X26="","x",'Indicator Date'!X26)</f>
        <v>2007</v>
      </c>
      <c r="Y26" s="157">
        <f>IF('Indicator Date'!Y26="","x",'Indicator Date'!Y26)</f>
        <v>2013</v>
      </c>
      <c r="Z26" s="157">
        <f>IF('Indicator Date'!Z26="","x",'Indicator Date'!Z26)</f>
        <v>2017</v>
      </c>
      <c r="AA26" s="157">
        <f>IF('Indicator Date'!AA26="","x",'Indicator Date'!AA26)</f>
        <v>2017</v>
      </c>
      <c r="AB26" s="157">
        <f>IF('Indicator Date'!AB26="","x",'Indicator Date'!AB26)</f>
        <v>2017</v>
      </c>
      <c r="AC26" s="157">
        <f>IF('Indicator Date'!AC26="","x",'Indicator Date'!AC26)</f>
        <v>2016</v>
      </c>
      <c r="AD26" s="157">
        <f>IF('Indicator Date'!AD26="","x",'Indicator Date'!AD26)</f>
        <v>2015</v>
      </c>
      <c r="AE26" s="157">
        <f>IF('Indicator Date'!AE26="","x",'Indicator Date'!AE26)</f>
        <v>2012</v>
      </c>
      <c r="AF26" s="157">
        <f>IF('Indicator Date'!AF26="","x",'Indicator Date'!AF26)</f>
        <v>2017</v>
      </c>
      <c r="AG26" s="157">
        <f>IF('Indicator Date'!AG26="","x",'Indicator Date'!AG26)</f>
        <v>2017</v>
      </c>
      <c r="AH26" s="157">
        <f>IF('Indicator Date'!AH26="","x",'Indicator Date'!AH26)</f>
        <v>2016</v>
      </c>
      <c r="AI26" s="157">
        <f>IF('Indicator Date'!AI26="","x",'Indicator Date'!AI26)</f>
        <v>2017</v>
      </c>
      <c r="AJ26" s="157">
        <f>IF('Indicator Date'!AJ26="","x",'Indicator Date'!AJ26)</f>
        <v>2018</v>
      </c>
      <c r="AK26" s="157" t="str">
        <f>IF('Indicator Date'!AK26="","x",YEAR('Indicator Date'!AK26))</f>
        <v>x</v>
      </c>
      <c r="AL26" s="157">
        <f>IF('Indicator Date'!AL26="","x",YEAR('Indicator Date'!AL26))</f>
        <v>2018</v>
      </c>
      <c r="AM26" s="157" t="str">
        <f>IF('Indicator Date'!AM26="","x",YEAR('Indicator Date'!AM26))</f>
        <v>x</v>
      </c>
      <c r="AN26" s="157">
        <f>IF('Indicator Date'!AN26="","x",'Indicator Date'!AN26)</f>
        <v>2016</v>
      </c>
      <c r="AO26" s="157">
        <f>IF('Indicator Date'!AO26="","x",'Indicator Date'!AO26)</f>
        <v>2016</v>
      </c>
      <c r="AP26" s="157">
        <f>IF('Indicator Date'!AP26="","x",'Indicator Date'!AP26)</f>
        <v>2014</v>
      </c>
      <c r="AQ26" s="157">
        <f>IF('Indicator Date'!AQ26="","x",'Indicator Date'!AQ26)</f>
        <v>2014</v>
      </c>
      <c r="AR26" s="157">
        <f>IF('Indicator Date'!AR26="","x",'Indicator Date'!AR26)</f>
        <v>2013</v>
      </c>
      <c r="AS26" s="157">
        <f>IF('Indicator Date'!AS26="","x",'Indicator Date'!AS26)</f>
        <v>2017</v>
      </c>
      <c r="AT26" s="157">
        <f>IF('Indicator Date'!AT26="","x",'Indicator Date'!AT26)</f>
        <v>2018</v>
      </c>
      <c r="AU26" s="157">
        <f>IF('Indicator Date'!AU26="","x",'Indicator Date'!AU26)</f>
        <v>2016</v>
      </c>
      <c r="AV26" s="157">
        <f>IF('Indicator Date'!AV26="","x",'Indicator Date'!AV26)</f>
        <v>2015</v>
      </c>
      <c r="AW26" s="157">
        <f>IF('Indicator Date'!AW26="","x",'Indicator Date'!AW26)</f>
        <v>2016</v>
      </c>
      <c r="AX26" s="157">
        <f>IF('Indicator Date'!AX26="","x",'Indicator Date'!AX26)</f>
        <v>2017</v>
      </c>
      <c r="AY26" s="157">
        <f>IF('Indicator Date'!AY26="","x",'Indicator Date'!AY26)</f>
        <v>2014</v>
      </c>
      <c r="AZ26" s="157">
        <f>IF('Indicator Date'!AZ26="","x",'Indicator Date'!AZ26)</f>
        <v>2015</v>
      </c>
      <c r="BA26" s="157">
        <f>IF('Indicator Date'!BA26="","x",'Indicator Date'!BA26)</f>
        <v>2015</v>
      </c>
      <c r="BB26" s="157">
        <f>IF('Indicator Date'!BB26="","x",'Indicator Date'!BB26)</f>
        <v>2018</v>
      </c>
      <c r="BC26" s="157">
        <f>IF('Indicator Date'!BC26="","x",'Indicator Date'!BC26)</f>
        <v>2017</v>
      </c>
      <c r="BD26" s="157">
        <f>IF('Indicator Date'!BD26="","x",'Indicator Date'!BD26)</f>
        <v>2015</v>
      </c>
      <c r="BE26" s="157" t="str">
        <f>IF('Indicator Date'!BE26="","x",'Indicator Date'!BE26)</f>
        <v>x</v>
      </c>
      <c r="BF26" s="104"/>
    </row>
    <row r="27" spans="1:58" x14ac:dyDescent="0.25">
      <c r="A27" s="128" t="s">
        <v>379</v>
      </c>
      <c r="B27" s="107" t="s">
        <v>45</v>
      </c>
      <c r="C27" s="157">
        <f>IF('Indicator Date'!C27="","x",'Indicator Date'!C27)</f>
        <v>2015</v>
      </c>
      <c r="D27" s="157">
        <f>IF('Indicator Date'!D27="","x",'Indicator Date'!D27)</f>
        <v>2015</v>
      </c>
      <c r="E27" s="157">
        <f>IF('Indicator Date'!E27="","x",'Indicator Date'!E27)</f>
        <v>2015</v>
      </c>
      <c r="F27" s="157">
        <f>IF('Indicator Date'!F27="","x",'Indicator Date'!F27)</f>
        <v>2015</v>
      </c>
      <c r="G27" s="157">
        <f>IF('Indicator Date'!G27="","x",'Indicator Date'!G27)</f>
        <v>2015</v>
      </c>
      <c r="H27" s="157">
        <f>IF('Indicator Date'!H27="","x",'Indicator Date'!H27)</f>
        <v>2015</v>
      </c>
      <c r="I27" s="157">
        <f>IF('Indicator Date'!I27="","x",'Indicator Date'!I27)</f>
        <v>2015</v>
      </c>
      <c r="J27" s="157">
        <f>IF('Indicator Date'!J27="","x",'Indicator Date'!J27)</f>
        <v>2016</v>
      </c>
      <c r="K27" s="157">
        <f>IF('Indicator Date'!K27="","x",'Indicator Date'!K27)</f>
        <v>2016</v>
      </c>
      <c r="L27" s="157">
        <f>IF('Indicator Date'!L27="","x",'Indicator Date'!L27)</f>
        <v>2016</v>
      </c>
      <c r="M27" s="157">
        <f>IF('Indicator Date'!M27="","x",'Indicator Date'!M27)</f>
        <v>2019</v>
      </c>
      <c r="N27" s="157">
        <f>IF('Indicator Date'!N27="","x",'Indicator Date'!N27)</f>
        <v>2019</v>
      </c>
      <c r="O27" s="157">
        <f>IF('Indicator Date'!O27="","x",'Indicator Date'!O27)</f>
        <v>2018</v>
      </c>
      <c r="P27" s="157">
        <f>IF('Indicator Date'!P27="","x",'Indicator Date'!P27)</f>
        <v>2018</v>
      </c>
      <c r="Q27" s="157">
        <f>IF('Indicator Date'!Q27="","x",'Indicator Date'!Q27)</f>
        <v>2017</v>
      </c>
      <c r="R27" s="157" t="str">
        <f>IF('Indicator Date'!R27="","x",LEFT(RIGHT('Indicator Date'!R27,6),4))</f>
        <v>x</v>
      </c>
      <c r="S27" s="157">
        <f>IF('Indicator Date'!S27="","x",'Indicator Date'!S27)</f>
        <v>2019</v>
      </c>
      <c r="T27" s="157">
        <f>IF('Indicator Date'!T27="","x",'Indicator Date'!T27)</f>
        <v>2016</v>
      </c>
      <c r="U27" s="157">
        <f>IF('Indicator Date'!U27="","x",'Indicator Date'!U27)</f>
        <v>2017</v>
      </c>
      <c r="V27" s="157" t="str">
        <f>IF('Indicator Date'!V27="","x",'Indicator Date'!V27)</f>
        <v>x</v>
      </c>
      <c r="W27" s="157">
        <f>IF('Indicator Date'!W27="","x",'Indicator Date'!W27)</f>
        <v>2017</v>
      </c>
      <c r="X27" s="157">
        <f>IF('Indicator Date'!X27="","x",'Indicator Date'!X27)</f>
        <v>2009</v>
      </c>
      <c r="Y27" s="157">
        <f>IF('Indicator Date'!Y27="","x",'Indicator Date'!Y27)</f>
        <v>2012</v>
      </c>
      <c r="Z27" s="157">
        <f>IF('Indicator Date'!Z27="","x",'Indicator Date'!Z27)</f>
        <v>2017</v>
      </c>
      <c r="AA27" s="157">
        <f>IF('Indicator Date'!AA27="","x",'Indicator Date'!AA27)</f>
        <v>2017</v>
      </c>
      <c r="AB27" s="157">
        <f>IF('Indicator Date'!AB27="","x",'Indicator Date'!AB27)</f>
        <v>2016</v>
      </c>
      <c r="AC27" s="157">
        <f>IF('Indicator Date'!AC27="","x",'Indicator Date'!AC27)</f>
        <v>2016</v>
      </c>
      <c r="AD27" s="157">
        <f>IF('Indicator Date'!AD27="","x",'Indicator Date'!AD27)</f>
        <v>2015</v>
      </c>
      <c r="AE27" s="157" t="str">
        <f>IF('Indicator Date'!AE27="","x",'Indicator Date'!AE27)</f>
        <v>x</v>
      </c>
      <c r="AF27" s="157">
        <f>IF('Indicator Date'!AF27="","x",'Indicator Date'!AF27)</f>
        <v>2017</v>
      </c>
      <c r="AG27" s="157" t="str">
        <f>IF('Indicator Date'!AG27="","x",'Indicator Date'!AG27)</f>
        <v>x</v>
      </c>
      <c r="AH27" s="157">
        <f>IF('Indicator Date'!AH27="","x",'Indicator Date'!AH27)</f>
        <v>2016</v>
      </c>
      <c r="AI27" s="157">
        <f>IF('Indicator Date'!AI27="","x",'Indicator Date'!AI27)</f>
        <v>2017</v>
      </c>
      <c r="AJ27" s="157">
        <f>IF('Indicator Date'!AJ27="","x",'Indicator Date'!AJ27)</f>
        <v>2018</v>
      </c>
      <c r="AK27" s="157" t="str">
        <f>IF('Indicator Date'!AK27="","x",YEAR('Indicator Date'!AK27))</f>
        <v>x</v>
      </c>
      <c r="AL27" s="157">
        <f>IF('Indicator Date'!AL27="","x",YEAR('Indicator Date'!AL27))</f>
        <v>2018</v>
      </c>
      <c r="AM27" s="157" t="str">
        <f>IF('Indicator Date'!AM27="","x",YEAR('Indicator Date'!AM27))</f>
        <v>x</v>
      </c>
      <c r="AN27" s="157">
        <f>IF('Indicator Date'!AN27="","x",'Indicator Date'!AN27)</f>
        <v>2016</v>
      </c>
      <c r="AO27" s="157">
        <f>IF('Indicator Date'!AO27="","x",'Indicator Date'!AO27)</f>
        <v>2016</v>
      </c>
      <c r="AP27" s="157">
        <f>IF('Indicator Date'!AP27="","x",'Indicator Date'!AP27)</f>
        <v>2014</v>
      </c>
      <c r="AQ27" s="157">
        <f>IF('Indicator Date'!AQ27="","x",'Indicator Date'!AQ27)</f>
        <v>2014</v>
      </c>
      <c r="AR27" s="157">
        <f>IF('Indicator Date'!AR27="","x",'Indicator Date'!AR27)</f>
        <v>2013</v>
      </c>
      <c r="AS27" s="157">
        <f>IF('Indicator Date'!AS27="","x",'Indicator Date'!AS27)</f>
        <v>2017</v>
      </c>
      <c r="AT27" s="157">
        <f>IF('Indicator Date'!AT27="","x",'Indicator Date'!AT27)</f>
        <v>2018</v>
      </c>
      <c r="AU27" s="157">
        <f>IF('Indicator Date'!AU27="","x",'Indicator Date'!AU27)</f>
        <v>2016</v>
      </c>
      <c r="AV27" s="157">
        <f>IF('Indicator Date'!AV27="","x",'Indicator Date'!AV27)</f>
        <v>2015</v>
      </c>
      <c r="AW27" s="157">
        <f>IF('Indicator Date'!AW27="","x",'Indicator Date'!AW27)</f>
        <v>2016</v>
      </c>
      <c r="AX27" s="157">
        <f>IF('Indicator Date'!AX27="","x",'Indicator Date'!AX27)</f>
        <v>2017</v>
      </c>
      <c r="AY27" s="157">
        <f>IF('Indicator Date'!AY27="","x",'Indicator Date'!AY27)</f>
        <v>2014</v>
      </c>
      <c r="AZ27" s="157" t="str">
        <f>IF('Indicator Date'!AZ27="","x",'Indicator Date'!AZ27)</f>
        <v>x</v>
      </c>
      <c r="BA27" s="157" t="str">
        <f>IF('Indicator Date'!BA27="","x",'Indicator Date'!BA27)</f>
        <v>x</v>
      </c>
      <c r="BB27" s="157">
        <f>IF('Indicator Date'!BB27="","x",'Indicator Date'!BB27)</f>
        <v>2018</v>
      </c>
      <c r="BC27" s="157">
        <f>IF('Indicator Date'!BC27="","x",'Indicator Date'!BC27)</f>
        <v>2017</v>
      </c>
      <c r="BD27" s="157">
        <f>IF('Indicator Date'!BD27="","x",'Indicator Date'!BD27)</f>
        <v>2015</v>
      </c>
      <c r="BE27" s="157" t="str">
        <f>IF('Indicator Date'!BE27="","x",'Indicator Date'!BE27)</f>
        <v>x</v>
      </c>
      <c r="BF27" s="104"/>
    </row>
    <row r="28" spans="1:58" x14ac:dyDescent="0.25">
      <c r="A28" s="128" t="s">
        <v>47</v>
      </c>
      <c r="B28" s="107" t="s">
        <v>46</v>
      </c>
      <c r="C28" s="157">
        <f>IF('Indicator Date'!C28="","x",'Indicator Date'!C28)</f>
        <v>2015</v>
      </c>
      <c r="D28" s="157">
        <f>IF('Indicator Date'!D28="","x",'Indicator Date'!D28)</f>
        <v>2015</v>
      </c>
      <c r="E28" s="157">
        <f>IF('Indicator Date'!E28="","x",'Indicator Date'!E28)</f>
        <v>2015</v>
      </c>
      <c r="F28" s="157">
        <f>IF('Indicator Date'!F28="","x",'Indicator Date'!F28)</f>
        <v>2015</v>
      </c>
      <c r="G28" s="157">
        <f>IF('Indicator Date'!G28="","x",'Indicator Date'!G28)</f>
        <v>2015</v>
      </c>
      <c r="H28" s="157">
        <f>IF('Indicator Date'!H28="","x",'Indicator Date'!H28)</f>
        <v>2015</v>
      </c>
      <c r="I28" s="157">
        <f>IF('Indicator Date'!I28="","x",'Indicator Date'!I28)</f>
        <v>2015</v>
      </c>
      <c r="J28" s="157">
        <f>IF('Indicator Date'!J28="","x",'Indicator Date'!J28)</f>
        <v>2016</v>
      </c>
      <c r="K28" s="157">
        <f>IF('Indicator Date'!K28="","x",'Indicator Date'!K28)</f>
        <v>2016</v>
      </c>
      <c r="L28" s="157">
        <f>IF('Indicator Date'!L28="","x",'Indicator Date'!L28)</f>
        <v>2016</v>
      </c>
      <c r="M28" s="157">
        <f>IF('Indicator Date'!M28="","x",'Indicator Date'!M28)</f>
        <v>2019</v>
      </c>
      <c r="N28" s="157">
        <f>IF('Indicator Date'!N28="","x",'Indicator Date'!N28)</f>
        <v>2019</v>
      </c>
      <c r="O28" s="157">
        <f>IF('Indicator Date'!O28="","x",'Indicator Date'!O28)</f>
        <v>2018</v>
      </c>
      <c r="P28" s="157">
        <f>IF('Indicator Date'!P28="","x",'Indicator Date'!P28)</f>
        <v>2018</v>
      </c>
      <c r="Q28" s="157">
        <f>IF('Indicator Date'!Q28="","x",'Indicator Date'!Q28)</f>
        <v>2017</v>
      </c>
      <c r="R28" s="157" t="str">
        <f>IF('Indicator Date'!R28="","x",LEFT(RIGHT('Indicator Date'!R28,6),4))</f>
        <v>x</v>
      </c>
      <c r="S28" s="157">
        <f>IF('Indicator Date'!S28="","x",'Indicator Date'!S28)</f>
        <v>2019</v>
      </c>
      <c r="T28" s="157">
        <f>IF('Indicator Date'!T28="","x",'Indicator Date'!T28)</f>
        <v>2016</v>
      </c>
      <c r="U28" s="157">
        <f>IF('Indicator Date'!U28="","x",'Indicator Date'!U28)</f>
        <v>2017</v>
      </c>
      <c r="V28" s="157" t="str">
        <f>IF('Indicator Date'!V28="","x",'Indicator Date'!V28)</f>
        <v>x</v>
      </c>
      <c r="W28" s="157">
        <f>IF('Indicator Date'!W28="","x",'Indicator Date'!W28)</f>
        <v>2017</v>
      </c>
      <c r="X28" s="157" t="str">
        <f>IF('Indicator Date'!X28="","x",'Indicator Date'!X28)</f>
        <v>x</v>
      </c>
      <c r="Y28" s="157">
        <f>IF('Indicator Date'!Y28="","x",'Indicator Date'!Y28)</f>
        <v>2012</v>
      </c>
      <c r="Z28" s="157">
        <f>IF('Indicator Date'!Z28="","x",'Indicator Date'!Z28)</f>
        <v>2017</v>
      </c>
      <c r="AA28" s="157">
        <f>IF('Indicator Date'!AA28="","x",'Indicator Date'!AA28)</f>
        <v>2017</v>
      </c>
      <c r="AB28" s="157">
        <f>IF('Indicator Date'!AB28="","x",'Indicator Date'!AB28)</f>
        <v>2017</v>
      </c>
      <c r="AC28" s="157">
        <f>IF('Indicator Date'!AC28="","x",'Indicator Date'!AC28)</f>
        <v>2016</v>
      </c>
      <c r="AD28" s="157">
        <f>IF('Indicator Date'!AD28="","x",'Indicator Date'!AD28)</f>
        <v>2015</v>
      </c>
      <c r="AE28" s="157" t="str">
        <f>IF('Indicator Date'!AE28="","x",'Indicator Date'!AE28)</f>
        <v>x</v>
      </c>
      <c r="AF28" s="157">
        <f>IF('Indicator Date'!AF28="","x",'Indicator Date'!AF28)</f>
        <v>2017</v>
      </c>
      <c r="AG28" s="157">
        <f>IF('Indicator Date'!AG28="","x",'Indicator Date'!AG28)</f>
        <v>2012</v>
      </c>
      <c r="AH28" s="157">
        <f>IF('Indicator Date'!AH28="","x",'Indicator Date'!AH28)</f>
        <v>2016</v>
      </c>
      <c r="AI28" s="157">
        <f>IF('Indicator Date'!AI28="","x",'Indicator Date'!AI28)</f>
        <v>2017</v>
      </c>
      <c r="AJ28" s="157">
        <f>IF('Indicator Date'!AJ28="","x",'Indicator Date'!AJ28)</f>
        <v>2018</v>
      </c>
      <c r="AK28" s="157" t="str">
        <f>IF('Indicator Date'!AK28="","x",YEAR('Indicator Date'!AK28))</f>
        <v>x</v>
      </c>
      <c r="AL28" s="157">
        <f>IF('Indicator Date'!AL28="","x",YEAR('Indicator Date'!AL28))</f>
        <v>2018</v>
      </c>
      <c r="AM28" s="157" t="str">
        <f>IF('Indicator Date'!AM28="","x",YEAR('Indicator Date'!AM28))</f>
        <v>x</v>
      </c>
      <c r="AN28" s="157">
        <f>IF('Indicator Date'!AN28="","x",'Indicator Date'!AN28)</f>
        <v>2016</v>
      </c>
      <c r="AO28" s="157">
        <f>IF('Indicator Date'!AO28="","x",'Indicator Date'!AO28)</f>
        <v>2016</v>
      </c>
      <c r="AP28" s="157">
        <f>IF('Indicator Date'!AP28="","x",'Indicator Date'!AP28)</f>
        <v>2014</v>
      </c>
      <c r="AQ28" s="157">
        <f>IF('Indicator Date'!AQ28="","x",'Indicator Date'!AQ28)</f>
        <v>2014</v>
      </c>
      <c r="AR28" s="157">
        <f>IF('Indicator Date'!AR28="","x",'Indicator Date'!AR28)</f>
        <v>2015</v>
      </c>
      <c r="AS28" s="157">
        <f>IF('Indicator Date'!AS28="","x",'Indicator Date'!AS28)</f>
        <v>2017</v>
      </c>
      <c r="AT28" s="157">
        <f>IF('Indicator Date'!AT28="","x",'Indicator Date'!AT28)</f>
        <v>2018</v>
      </c>
      <c r="AU28" s="157">
        <f>IF('Indicator Date'!AU28="","x",'Indicator Date'!AU28)</f>
        <v>2016</v>
      </c>
      <c r="AV28" s="157">
        <f>IF('Indicator Date'!AV28="","x",'Indicator Date'!AV28)</f>
        <v>2015</v>
      </c>
      <c r="AW28" s="157">
        <f>IF('Indicator Date'!AW28="","x",'Indicator Date'!AW28)</f>
        <v>2016</v>
      </c>
      <c r="AX28" s="157">
        <f>IF('Indicator Date'!AX28="","x",'Indicator Date'!AX28)</f>
        <v>2017</v>
      </c>
      <c r="AY28" s="157">
        <f>IF('Indicator Date'!AY28="","x",'Indicator Date'!AY28)</f>
        <v>2014</v>
      </c>
      <c r="AZ28" s="157">
        <f>IF('Indicator Date'!AZ28="","x",'Indicator Date'!AZ28)</f>
        <v>2015</v>
      </c>
      <c r="BA28" s="157">
        <f>IF('Indicator Date'!BA28="","x",'Indicator Date'!BA28)</f>
        <v>2015</v>
      </c>
      <c r="BB28" s="157">
        <f>IF('Indicator Date'!BB28="","x",'Indicator Date'!BB28)</f>
        <v>2017</v>
      </c>
      <c r="BC28" s="157">
        <f>IF('Indicator Date'!BC28="","x",'Indicator Date'!BC28)</f>
        <v>2017</v>
      </c>
      <c r="BD28" s="157">
        <f>IF('Indicator Date'!BD28="","x",'Indicator Date'!BD28)</f>
        <v>2015</v>
      </c>
      <c r="BE28" s="157" t="str">
        <f>IF('Indicator Date'!BE28="","x",'Indicator Date'!BE28)</f>
        <v>x</v>
      </c>
      <c r="BF28" s="104"/>
    </row>
    <row r="29" spans="1:58" x14ac:dyDescent="0.25">
      <c r="A29" s="128" t="s">
        <v>49</v>
      </c>
      <c r="B29" s="107" t="s">
        <v>48</v>
      </c>
      <c r="C29" s="157">
        <f>IF('Indicator Date'!C29="","x",'Indicator Date'!C29)</f>
        <v>2015</v>
      </c>
      <c r="D29" s="157">
        <f>IF('Indicator Date'!D29="","x",'Indicator Date'!D29)</f>
        <v>2015</v>
      </c>
      <c r="E29" s="157">
        <f>IF('Indicator Date'!E29="","x",'Indicator Date'!E29)</f>
        <v>2015</v>
      </c>
      <c r="F29" s="157">
        <f>IF('Indicator Date'!F29="","x",'Indicator Date'!F29)</f>
        <v>2015</v>
      </c>
      <c r="G29" s="157">
        <f>IF('Indicator Date'!G29="","x",'Indicator Date'!G29)</f>
        <v>2015</v>
      </c>
      <c r="H29" s="157">
        <f>IF('Indicator Date'!H29="","x",'Indicator Date'!H29)</f>
        <v>2015</v>
      </c>
      <c r="I29" s="157">
        <f>IF('Indicator Date'!I29="","x",'Indicator Date'!I29)</f>
        <v>2015</v>
      </c>
      <c r="J29" s="157">
        <f>IF('Indicator Date'!J29="","x",'Indicator Date'!J29)</f>
        <v>2016</v>
      </c>
      <c r="K29" s="157">
        <f>IF('Indicator Date'!K29="","x",'Indicator Date'!K29)</f>
        <v>2016</v>
      </c>
      <c r="L29" s="157">
        <f>IF('Indicator Date'!L29="","x",'Indicator Date'!L29)</f>
        <v>2016</v>
      </c>
      <c r="M29" s="157">
        <f>IF('Indicator Date'!M29="","x",'Indicator Date'!M29)</f>
        <v>2019</v>
      </c>
      <c r="N29" s="157">
        <f>IF('Indicator Date'!N29="","x",'Indicator Date'!N29)</f>
        <v>2019</v>
      </c>
      <c r="O29" s="157">
        <f>IF('Indicator Date'!O29="","x",'Indicator Date'!O29)</f>
        <v>2018</v>
      </c>
      <c r="P29" s="157">
        <f>IF('Indicator Date'!P29="","x",'Indicator Date'!P29)</f>
        <v>2018</v>
      </c>
      <c r="Q29" s="157">
        <f>IF('Indicator Date'!Q29="","x",'Indicator Date'!Q29)</f>
        <v>2017</v>
      </c>
      <c r="R29" s="157" t="str">
        <f>IF('Indicator Date'!R29="","x",LEFT(RIGHT('Indicator Date'!R29,6),4))</f>
        <v>2010</v>
      </c>
      <c r="S29" s="157">
        <f>IF('Indicator Date'!S29="","x",'Indicator Date'!S29)</f>
        <v>2019</v>
      </c>
      <c r="T29" s="157">
        <f>IF('Indicator Date'!T29="","x",'Indicator Date'!T29)</f>
        <v>2016</v>
      </c>
      <c r="U29" s="157">
        <f>IF('Indicator Date'!U29="","x",'Indicator Date'!U29)</f>
        <v>2017</v>
      </c>
      <c r="V29" s="157">
        <f>IF('Indicator Date'!V29="","x",'Indicator Date'!V29)</f>
        <v>2017</v>
      </c>
      <c r="W29" s="157">
        <f>IF('Indicator Date'!W29="","x",'Indicator Date'!W29)</f>
        <v>2017</v>
      </c>
      <c r="X29" s="157">
        <f>IF('Indicator Date'!X29="","x",'Indicator Date'!X29)</f>
        <v>2016</v>
      </c>
      <c r="Y29" s="157">
        <f>IF('Indicator Date'!Y29="","x",'Indicator Date'!Y29)</f>
        <v>2010</v>
      </c>
      <c r="Z29" s="157">
        <f>IF('Indicator Date'!Z29="","x",'Indicator Date'!Z29)</f>
        <v>2017</v>
      </c>
      <c r="AA29" s="157">
        <f>IF('Indicator Date'!AA29="","x",'Indicator Date'!AA29)</f>
        <v>2017</v>
      </c>
      <c r="AB29" s="157">
        <f>IF('Indicator Date'!AB29="","x",'Indicator Date'!AB29)</f>
        <v>2017</v>
      </c>
      <c r="AC29" s="157">
        <f>IF('Indicator Date'!AC29="","x",'Indicator Date'!AC29)</f>
        <v>2016</v>
      </c>
      <c r="AD29" s="157">
        <f>IF('Indicator Date'!AD29="","x",'Indicator Date'!AD29)</f>
        <v>2015</v>
      </c>
      <c r="AE29" s="157">
        <f>IF('Indicator Date'!AE29="","x",'Indicator Date'!AE29)</f>
        <v>2012</v>
      </c>
      <c r="AF29" s="157">
        <f>IF('Indicator Date'!AF29="","x",'Indicator Date'!AF29)</f>
        <v>2017</v>
      </c>
      <c r="AG29" s="157">
        <f>IF('Indicator Date'!AG29="","x",'Indicator Date'!AG29)</f>
        <v>2014</v>
      </c>
      <c r="AH29" s="157">
        <f>IF('Indicator Date'!AH29="","x",'Indicator Date'!AH29)</f>
        <v>2016</v>
      </c>
      <c r="AI29" s="157">
        <f>IF('Indicator Date'!AI29="","x",'Indicator Date'!AI29)</f>
        <v>2017</v>
      </c>
      <c r="AJ29" s="157">
        <f>IF('Indicator Date'!AJ29="","x",'Indicator Date'!AJ29)</f>
        <v>2018</v>
      </c>
      <c r="AK29" s="157">
        <f>IF('Indicator Date'!AK29="","x",YEAR('Indicator Date'!AK29))</f>
        <v>2018</v>
      </c>
      <c r="AL29" s="157">
        <f>IF('Indicator Date'!AL29="","x",YEAR('Indicator Date'!AL29))</f>
        <v>2019</v>
      </c>
      <c r="AM29" s="157" t="str">
        <f>IF('Indicator Date'!AM29="","x",YEAR('Indicator Date'!AM29))</f>
        <v>x</v>
      </c>
      <c r="AN29" s="157">
        <f>IF('Indicator Date'!AN29="","x",'Indicator Date'!AN29)</f>
        <v>2016</v>
      </c>
      <c r="AO29" s="157">
        <f>IF('Indicator Date'!AO29="","x",'Indicator Date'!AO29)</f>
        <v>2016</v>
      </c>
      <c r="AP29" s="157">
        <f>IF('Indicator Date'!AP29="","x",'Indicator Date'!AP29)</f>
        <v>2014</v>
      </c>
      <c r="AQ29" s="157">
        <f>IF('Indicator Date'!AQ29="","x",'Indicator Date'!AQ29)</f>
        <v>2014</v>
      </c>
      <c r="AR29" s="157">
        <f>IF('Indicator Date'!AR29="","x",'Indicator Date'!AR29)</f>
        <v>2015</v>
      </c>
      <c r="AS29" s="157">
        <f>IF('Indicator Date'!AS29="","x",'Indicator Date'!AS29)</f>
        <v>2017</v>
      </c>
      <c r="AT29" s="157">
        <f>IF('Indicator Date'!AT29="","x",'Indicator Date'!AT29)</f>
        <v>2018</v>
      </c>
      <c r="AU29" s="157">
        <f>IF('Indicator Date'!AU29="","x",'Indicator Date'!AU29)</f>
        <v>2016</v>
      </c>
      <c r="AV29" s="157">
        <f>IF('Indicator Date'!AV29="","x",'Indicator Date'!AV29)</f>
        <v>2015</v>
      </c>
      <c r="AW29" s="157">
        <f>IF('Indicator Date'!AW29="","x",'Indicator Date'!AW29)</f>
        <v>2016</v>
      </c>
      <c r="AX29" s="157">
        <f>IF('Indicator Date'!AX29="","x",'Indicator Date'!AX29)</f>
        <v>2017</v>
      </c>
      <c r="AY29" s="157">
        <f>IF('Indicator Date'!AY29="","x",'Indicator Date'!AY29)</f>
        <v>2014</v>
      </c>
      <c r="AZ29" s="157">
        <f>IF('Indicator Date'!AZ29="","x",'Indicator Date'!AZ29)</f>
        <v>2015</v>
      </c>
      <c r="BA29" s="157">
        <f>IF('Indicator Date'!BA29="","x",'Indicator Date'!BA29)</f>
        <v>2015</v>
      </c>
      <c r="BB29" s="157">
        <f>IF('Indicator Date'!BB29="","x",'Indicator Date'!BB29)</f>
        <v>2018</v>
      </c>
      <c r="BC29" s="157">
        <f>IF('Indicator Date'!BC29="","x",'Indicator Date'!BC29)</f>
        <v>2017</v>
      </c>
      <c r="BD29" s="157">
        <f>IF('Indicator Date'!BD29="","x",'Indicator Date'!BD29)</f>
        <v>2015</v>
      </c>
      <c r="BE29" s="157" t="str">
        <f>IF('Indicator Date'!BE29="","x",'Indicator Date'!BE29)</f>
        <v>x</v>
      </c>
      <c r="BF29" s="104"/>
    </row>
    <row r="30" spans="1:58" x14ac:dyDescent="0.25">
      <c r="A30" s="128" t="s">
        <v>51</v>
      </c>
      <c r="B30" s="107" t="s">
        <v>50</v>
      </c>
      <c r="C30" s="157">
        <f>IF('Indicator Date'!C30="","x",'Indicator Date'!C30)</f>
        <v>2015</v>
      </c>
      <c r="D30" s="157">
        <f>IF('Indicator Date'!D30="","x",'Indicator Date'!D30)</f>
        <v>2015</v>
      </c>
      <c r="E30" s="157">
        <f>IF('Indicator Date'!E30="","x",'Indicator Date'!E30)</f>
        <v>2015</v>
      </c>
      <c r="F30" s="157">
        <f>IF('Indicator Date'!F30="","x",'Indicator Date'!F30)</f>
        <v>2015</v>
      </c>
      <c r="G30" s="157">
        <f>IF('Indicator Date'!G30="","x",'Indicator Date'!G30)</f>
        <v>2015</v>
      </c>
      <c r="H30" s="157">
        <f>IF('Indicator Date'!H30="","x",'Indicator Date'!H30)</f>
        <v>2015</v>
      </c>
      <c r="I30" s="157">
        <f>IF('Indicator Date'!I30="","x",'Indicator Date'!I30)</f>
        <v>2015</v>
      </c>
      <c r="J30" s="157">
        <f>IF('Indicator Date'!J30="","x",'Indicator Date'!J30)</f>
        <v>2016</v>
      </c>
      <c r="K30" s="157">
        <f>IF('Indicator Date'!K30="","x",'Indicator Date'!K30)</f>
        <v>2016</v>
      </c>
      <c r="L30" s="157">
        <f>IF('Indicator Date'!L30="","x",'Indicator Date'!L30)</f>
        <v>2016</v>
      </c>
      <c r="M30" s="157">
        <f>IF('Indicator Date'!M30="","x",'Indicator Date'!M30)</f>
        <v>2019</v>
      </c>
      <c r="N30" s="157">
        <f>IF('Indicator Date'!N30="","x",'Indicator Date'!N30)</f>
        <v>2019</v>
      </c>
      <c r="O30" s="157">
        <f>IF('Indicator Date'!O30="","x",'Indicator Date'!O30)</f>
        <v>2018</v>
      </c>
      <c r="P30" s="157">
        <f>IF('Indicator Date'!P30="","x",'Indicator Date'!P30)</f>
        <v>2018</v>
      </c>
      <c r="Q30" s="157">
        <f>IF('Indicator Date'!Q30="","x",'Indicator Date'!Q30)</f>
        <v>2017</v>
      </c>
      <c r="R30" s="157" t="str">
        <f>IF('Indicator Date'!R30="","x",LEFT(RIGHT('Indicator Date'!R30,6),4))</f>
        <v>2017</v>
      </c>
      <c r="S30" s="157">
        <f>IF('Indicator Date'!S30="","x",'Indicator Date'!S30)</f>
        <v>2019</v>
      </c>
      <c r="T30" s="157">
        <f>IF('Indicator Date'!T30="","x",'Indicator Date'!T30)</f>
        <v>2016</v>
      </c>
      <c r="U30" s="157">
        <f>IF('Indicator Date'!U30="","x",'Indicator Date'!U30)</f>
        <v>2017</v>
      </c>
      <c r="V30" s="157">
        <f>IF('Indicator Date'!V30="","x",'Indicator Date'!V30)</f>
        <v>2017</v>
      </c>
      <c r="W30" s="157">
        <f>IF('Indicator Date'!W30="","x",'Indicator Date'!W30)</f>
        <v>2017</v>
      </c>
      <c r="X30" s="157">
        <f>IF('Indicator Date'!X30="","x",'Indicator Date'!X30)</f>
        <v>2016</v>
      </c>
      <c r="Y30" s="157" t="str">
        <f>IF('Indicator Date'!Y30="","x",'Indicator Date'!Y30)</f>
        <v>x</v>
      </c>
      <c r="Z30" s="157">
        <f>IF('Indicator Date'!Z30="","x",'Indicator Date'!Z30)</f>
        <v>2017</v>
      </c>
      <c r="AA30" s="157">
        <f>IF('Indicator Date'!AA30="","x",'Indicator Date'!AA30)</f>
        <v>2017</v>
      </c>
      <c r="AB30" s="157">
        <f>IF('Indicator Date'!AB30="","x",'Indicator Date'!AB30)</f>
        <v>2017</v>
      </c>
      <c r="AC30" s="157">
        <f>IF('Indicator Date'!AC30="","x",'Indicator Date'!AC30)</f>
        <v>2016</v>
      </c>
      <c r="AD30" s="157">
        <f>IF('Indicator Date'!AD30="","x",'Indicator Date'!AD30)</f>
        <v>2015</v>
      </c>
      <c r="AE30" s="157">
        <f>IF('Indicator Date'!AE30="","x",'Indicator Date'!AE30)</f>
        <v>2012</v>
      </c>
      <c r="AF30" s="157">
        <f>IF('Indicator Date'!AF30="","x",'Indicator Date'!AF30)</f>
        <v>2017</v>
      </c>
      <c r="AG30" s="157">
        <f>IF('Indicator Date'!AG30="","x",'Indicator Date'!AG30)</f>
        <v>2006</v>
      </c>
      <c r="AH30" s="157">
        <f>IF('Indicator Date'!AH30="","x",'Indicator Date'!AH30)</f>
        <v>2016</v>
      </c>
      <c r="AI30" s="157">
        <f>IF('Indicator Date'!AI30="","x",'Indicator Date'!AI30)</f>
        <v>2017</v>
      </c>
      <c r="AJ30" s="157">
        <f>IF('Indicator Date'!AJ30="","x",'Indicator Date'!AJ30)</f>
        <v>2018</v>
      </c>
      <c r="AK30" s="157">
        <f>IF('Indicator Date'!AK30="","x",YEAR('Indicator Date'!AK30))</f>
        <v>2018</v>
      </c>
      <c r="AL30" s="157">
        <f>IF('Indicator Date'!AL30="","x",YEAR('Indicator Date'!AL30))</f>
        <v>2019</v>
      </c>
      <c r="AM30" s="157">
        <f>IF('Indicator Date'!AM30="","x",YEAR('Indicator Date'!AM30))</f>
        <v>2018</v>
      </c>
      <c r="AN30" s="157">
        <f>IF('Indicator Date'!AN30="","x",'Indicator Date'!AN30)</f>
        <v>2016</v>
      </c>
      <c r="AO30" s="157">
        <f>IF('Indicator Date'!AO30="","x",'Indicator Date'!AO30)</f>
        <v>2016</v>
      </c>
      <c r="AP30" s="157">
        <f>IF('Indicator Date'!AP30="","x",'Indicator Date'!AP30)</f>
        <v>2014</v>
      </c>
      <c r="AQ30" s="157">
        <f>IF('Indicator Date'!AQ30="","x",'Indicator Date'!AQ30)</f>
        <v>2014</v>
      </c>
      <c r="AR30" s="157">
        <f>IF('Indicator Date'!AR30="","x",'Indicator Date'!AR30)</f>
        <v>2015</v>
      </c>
      <c r="AS30" s="157">
        <f>IF('Indicator Date'!AS30="","x",'Indicator Date'!AS30)</f>
        <v>2017</v>
      </c>
      <c r="AT30" s="157">
        <f>IF('Indicator Date'!AT30="","x",'Indicator Date'!AT30)</f>
        <v>2018</v>
      </c>
      <c r="AU30" s="157">
        <f>IF('Indicator Date'!AU30="","x",'Indicator Date'!AU30)</f>
        <v>2016</v>
      </c>
      <c r="AV30" s="157">
        <f>IF('Indicator Date'!AV30="","x",'Indicator Date'!AV30)</f>
        <v>2015</v>
      </c>
      <c r="AW30" s="157">
        <f>IF('Indicator Date'!AW30="","x",'Indicator Date'!AW30)</f>
        <v>2016</v>
      </c>
      <c r="AX30" s="157">
        <f>IF('Indicator Date'!AX30="","x",'Indicator Date'!AX30)</f>
        <v>2017</v>
      </c>
      <c r="AY30" s="157">
        <f>IF('Indicator Date'!AY30="","x",'Indicator Date'!AY30)</f>
        <v>2014</v>
      </c>
      <c r="AZ30" s="157">
        <f>IF('Indicator Date'!AZ30="","x",'Indicator Date'!AZ30)</f>
        <v>2015</v>
      </c>
      <c r="BA30" s="157">
        <f>IF('Indicator Date'!BA30="","x",'Indicator Date'!BA30)</f>
        <v>2015</v>
      </c>
      <c r="BB30" s="157">
        <f>IF('Indicator Date'!BB30="","x",'Indicator Date'!BB30)</f>
        <v>2018</v>
      </c>
      <c r="BC30" s="157">
        <f>IF('Indicator Date'!BC30="","x",'Indicator Date'!BC30)</f>
        <v>2017</v>
      </c>
      <c r="BD30" s="157">
        <f>IF('Indicator Date'!BD30="","x",'Indicator Date'!BD30)</f>
        <v>2015</v>
      </c>
      <c r="BE30" s="157" t="str">
        <f>IF('Indicator Date'!BE30="","x",'Indicator Date'!BE30)</f>
        <v>x</v>
      </c>
      <c r="BF30" s="104"/>
    </row>
    <row r="31" spans="1:58" x14ac:dyDescent="0.25">
      <c r="A31" s="128" t="s">
        <v>829</v>
      </c>
      <c r="B31" s="107" t="s">
        <v>58</v>
      </c>
      <c r="C31" s="157">
        <f>IF('Indicator Date'!C31="","x",'Indicator Date'!C31)</f>
        <v>2015</v>
      </c>
      <c r="D31" s="157">
        <f>IF('Indicator Date'!D31="","x",'Indicator Date'!D31)</f>
        <v>2015</v>
      </c>
      <c r="E31" s="157">
        <f>IF('Indicator Date'!E31="","x",'Indicator Date'!E31)</f>
        <v>2015</v>
      </c>
      <c r="F31" s="157">
        <f>IF('Indicator Date'!F31="","x",'Indicator Date'!F31)</f>
        <v>2015</v>
      </c>
      <c r="G31" s="157">
        <f>IF('Indicator Date'!G31="","x",'Indicator Date'!G31)</f>
        <v>2015</v>
      </c>
      <c r="H31" s="157">
        <f>IF('Indicator Date'!H31="","x",'Indicator Date'!H31)</f>
        <v>2015</v>
      </c>
      <c r="I31" s="157">
        <f>IF('Indicator Date'!I31="","x",'Indicator Date'!I31)</f>
        <v>2015</v>
      </c>
      <c r="J31" s="157">
        <f>IF('Indicator Date'!J31="","x",'Indicator Date'!J31)</f>
        <v>2016</v>
      </c>
      <c r="K31" s="157">
        <f>IF('Indicator Date'!K31="","x",'Indicator Date'!K31)</f>
        <v>2016</v>
      </c>
      <c r="L31" s="157">
        <f>IF('Indicator Date'!L31="","x",'Indicator Date'!L31)</f>
        <v>2016</v>
      </c>
      <c r="M31" s="157">
        <f>IF('Indicator Date'!M31="","x",'Indicator Date'!M31)</f>
        <v>2019</v>
      </c>
      <c r="N31" s="157">
        <f>IF('Indicator Date'!N31="","x",'Indicator Date'!N31)</f>
        <v>2019</v>
      </c>
      <c r="O31" s="157">
        <f>IF('Indicator Date'!O31="","x",'Indicator Date'!O31)</f>
        <v>2018</v>
      </c>
      <c r="P31" s="157">
        <f>IF('Indicator Date'!P31="","x",'Indicator Date'!P31)</f>
        <v>2018</v>
      </c>
      <c r="Q31" s="157">
        <f>IF('Indicator Date'!Q31="","x",'Indicator Date'!Q31)</f>
        <v>2017</v>
      </c>
      <c r="R31" s="157" t="str">
        <f>IF('Indicator Date'!R31="","x",LEFT(RIGHT('Indicator Date'!R31,6),4))</f>
        <v>x</v>
      </c>
      <c r="S31" s="157">
        <f>IF('Indicator Date'!S31="","x",'Indicator Date'!S31)</f>
        <v>2019</v>
      </c>
      <c r="T31" s="157">
        <f>IF('Indicator Date'!T31="","x",'Indicator Date'!T31)</f>
        <v>2016</v>
      </c>
      <c r="U31" s="157">
        <f>IF('Indicator Date'!U31="","x",'Indicator Date'!U31)</f>
        <v>2017</v>
      </c>
      <c r="V31" s="157">
        <f>IF('Indicator Date'!V31="","x",'Indicator Date'!V31)</f>
        <v>2017</v>
      </c>
      <c r="W31" s="157">
        <f>IF('Indicator Date'!W31="","x",'Indicator Date'!W31)</f>
        <v>2017</v>
      </c>
      <c r="X31" s="157" t="str">
        <f>IF('Indicator Date'!X31="","x",'Indicator Date'!X31)</f>
        <v>x</v>
      </c>
      <c r="Y31" s="157">
        <f>IF('Indicator Date'!Y31="","x",'Indicator Date'!Y31)</f>
        <v>2011</v>
      </c>
      <c r="Z31" s="157">
        <f>IF('Indicator Date'!Z31="","x",'Indicator Date'!Z31)</f>
        <v>2017</v>
      </c>
      <c r="AA31" s="157">
        <f>IF('Indicator Date'!AA31="","x",'Indicator Date'!AA31)</f>
        <v>2017</v>
      </c>
      <c r="AB31" s="157">
        <f>IF('Indicator Date'!AB31="","x",'Indicator Date'!AB31)</f>
        <v>2017</v>
      </c>
      <c r="AC31" s="157">
        <f>IF('Indicator Date'!AC31="","x",'Indicator Date'!AC31)</f>
        <v>2016</v>
      </c>
      <c r="AD31" s="157">
        <f>IF('Indicator Date'!AD31="","x",'Indicator Date'!AD31)</f>
        <v>2015</v>
      </c>
      <c r="AE31" s="157">
        <f>IF('Indicator Date'!AE31="","x",'Indicator Date'!AE31)</f>
        <v>2012</v>
      </c>
      <c r="AF31" s="157" t="str">
        <f>IF('Indicator Date'!AF31="","x",'Indicator Date'!AF31)</f>
        <v>x</v>
      </c>
      <c r="AG31" s="157">
        <f>IF('Indicator Date'!AG31="","x",'Indicator Date'!AG31)</f>
        <v>2007</v>
      </c>
      <c r="AH31" s="157">
        <f>IF('Indicator Date'!AH31="","x",'Indicator Date'!AH31)</f>
        <v>2016</v>
      </c>
      <c r="AI31" s="157">
        <f>IF('Indicator Date'!AI31="","x",'Indicator Date'!AI31)</f>
        <v>2017</v>
      </c>
      <c r="AJ31" s="157">
        <f>IF('Indicator Date'!AJ31="","x",'Indicator Date'!AJ31)</f>
        <v>2018</v>
      </c>
      <c r="AK31" s="157" t="str">
        <f>IF('Indicator Date'!AK31="","x",YEAR('Indicator Date'!AK31))</f>
        <v>x</v>
      </c>
      <c r="AL31" s="157">
        <f>IF('Indicator Date'!AL31="","x",YEAR('Indicator Date'!AL31))</f>
        <v>2018</v>
      </c>
      <c r="AM31" s="157" t="str">
        <f>IF('Indicator Date'!AM31="","x",YEAR('Indicator Date'!AM31))</f>
        <v>x</v>
      </c>
      <c r="AN31" s="157">
        <f>IF('Indicator Date'!AN31="","x",'Indicator Date'!AN31)</f>
        <v>2016</v>
      </c>
      <c r="AO31" s="157">
        <f>IF('Indicator Date'!AO31="","x",'Indicator Date'!AO31)</f>
        <v>2016</v>
      </c>
      <c r="AP31" s="157">
        <f>IF('Indicator Date'!AP31="","x",'Indicator Date'!AP31)</f>
        <v>2014</v>
      </c>
      <c r="AQ31" s="157">
        <f>IF('Indicator Date'!AQ31="","x",'Indicator Date'!AQ31)</f>
        <v>2014</v>
      </c>
      <c r="AR31" s="157">
        <f>IF('Indicator Date'!AR31="","x",'Indicator Date'!AR31)</f>
        <v>2015</v>
      </c>
      <c r="AS31" s="157">
        <f>IF('Indicator Date'!AS31="","x",'Indicator Date'!AS31)</f>
        <v>2017</v>
      </c>
      <c r="AT31" s="157">
        <f>IF('Indicator Date'!AT31="","x",'Indicator Date'!AT31)</f>
        <v>2018</v>
      </c>
      <c r="AU31" s="157">
        <f>IF('Indicator Date'!AU31="","x",'Indicator Date'!AU31)</f>
        <v>2016</v>
      </c>
      <c r="AV31" s="157">
        <f>IF('Indicator Date'!AV31="","x",'Indicator Date'!AV31)</f>
        <v>2015</v>
      </c>
      <c r="AW31" s="157">
        <f>IF('Indicator Date'!AW31="","x",'Indicator Date'!AW31)</f>
        <v>2016</v>
      </c>
      <c r="AX31" s="157">
        <f>IF('Indicator Date'!AX31="","x",'Indicator Date'!AX31)</f>
        <v>2017</v>
      </c>
      <c r="AY31" s="157">
        <f>IF('Indicator Date'!AY31="","x",'Indicator Date'!AY31)</f>
        <v>2014</v>
      </c>
      <c r="AZ31" s="157">
        <f>IF('Indicator Date'!AZ31="","x",'Indicator Date'!AZ31)</f>
        <v>2015</v>
      </c>
      <c r="BA31" s="157">
        <f>IF('Indicator Date'!BA31="","x",'Indicator Date'!BA31)</f>
        <v>2015</v>
      </c>
      <c r="BB31" s="157">
        <f>IF('Indicator Date'!BB31="","x",'Indicator Date'!BB31)</f>
        <v>2018</v>
      </c>
      <c r="BC31" s="157">
        <f>IF('Indicator Date'!BC31="","x",'Indicator Date'!BC31)</f>
        <v>2017</v>
      </c>
      <c r="BD31" s="157">
        <f>IF('Indicator Date'!BD31="","x",'Indicator Date'!BD31)</f>
        <v>2015</v>
      </c>
      <c r="BE31" s="157" t="str">
        <f>IF('Indicator Date'!BE31="","x",'Indicator Date'!BE31)</f>
        <v>x</v>
      </c>
      <c r="BF31" s="104"/>
    </row>
    <row r="32" spans="1:58" x14ac:dyDescent="0.25">
      <c r="A32" s="128" t="s">
        <v>53</v>
      </c>
      <c r="B32" s="107" t="s">
        <v>52</v>
      </c>
      <c r="C32" s="157">
        <f>IF('Indicator Date'!C32="","x",'Indicator Date'!C32)</f>
        <v>2015</v>
      </c>
      <c r="D32" s="157">
        <f>IF('Indicator Date'!D32="","x",'Indicator Date'!D32)</f>
        <v>2015</v>
      </c>
      <c r="E32" s="157">
        <f>IF('Indicator Date'!E32="","x",'Indicator Date'!E32)</f>
        <v>2015</v>
      </c>
      <c r="F32" s="157">
        <f>IF('Indicator Date'!F32="","x",'Indicator Date'!F32)</f>
        <v>2015</v>
      </c>
      <c r="G32" s="157">
        <f>IF('Indicator Date'!G32="","x",'Indicator Date'!G32)</f>
        <v>2015</v>
      </c>
      <c r="H32" s="157">
        <f>IF('Indicator Date'!H32="","x",'Indicator Date'!H32)</f>
        <v>2015</v>
      </c>
      <c r="I32" s="157">
        <f>IF('Indicator Date'!I32="","x",'Indicator Date'!I32)</f>
        <v>2015</v>
      </c>
      <c r="J32" s="157">
        <f>IF('Indicator Date'!J32="","x",'Indicator Date'!J32)</f>
        <v>2016</v>
      </c>
      <c r="K32" s="157">
        <f>IF('Indicator Date'!K32="","x",'Indicator Date'!K32)</f>
        <v>2016</v>
      </c>
      <c r="L32" s="157">
        <f>IF('Indicator Date'!L32="","x",'Indicator Date'!L32)</f>
        <v>2016</v>
      </c>
      <c r="M32" s="157">
        <f>IF('Indicator Date'!M32="","x",'Indicator Date'!M32)</f>
        <v>2019</v>
      </c>
      <c r="N32" s="157">
        <f>IF('Indicator Date'!N32="","x",'Indicator Date'!N32)</f>
        <v>2019</v>
      </c>
      <c r="O32" s="157">
        <f>IF('Indicator Date'!O32="","x",'Indicator Date'!O32)</f>
        <v>2018</v>
      </c>
      <c r="P32" s="157">
        <f>IF('Indicator Date'!P32="","x",'Indicator Date'!P32)</f>
        <v>2018</v>
      </c>
      <c r="Q32" s="157">
        <f>IF('Indicator Date'!Q32="","x",'Indicator Date'!Q32)</f>
        <v>2017</v>
      </c>
      <c r="R32" s="157" t="str">
        <f>IF('Indicator Date'!R32="","x",LEFT(RIGHT('Indicator Date'!R32,6),4))</f>
        <v>2014</v>
      </c>
      <c r="S32" s="157">
        <f>IF('Indicator Date'!S32="","x",'Indicator Date'!S32)</f>
        <v>2019</v>
      </c>
      <c r="T32" s="157">
        <f>IF('Indicator Date'!T32="","x",'Indicator Date'!T32)</f>
        <v>2016</v>
      </c>
      <c r="U32" s="157">
        <f>IF('Indicator Date'!U32="","x",'Indicator Date'!U32)</f>
        <v>2017</v>
      </c>
      <c r="V32" s="157">
        <f>IF('Indicator Date'!V32="","x",'Indicator Date'!V32)</f>
        <v>2017</v>
      </c>
      <c r="W32" s="157">
        <f>IF('Indicator Date'!W32="","x",'Indicator Date'!W32)</f>
        <v>2017</v>
      </c>
      <c r="X32" s="157">
        <f>IF('Indicator Date'!X32="","x",'Indicator Date'!X32)</f>
        <v>2014</v>
      </c>
      <c r="Y32" s="157">
        <f>IF('Indicator Date'!Y32="","x",'Indicator Date'!Y32)</f>
        <v>2012</v>
      </c>
      <c r="Z32" s="157">
        <f>IF('Indicator Date'!Z32="","x",'Indicator Date'!Z32)</f>
        <v>2017</v>
      </c>
      <c r="AA32" s="157">
        <f>IF('Indicator Date'!AA32="","x",'Indicator Date'!AA32)</f>
        <v>2017</v>
      </c>
      <c r="AB32" s="157">
        <f>IF('Indicator Date'!AB32="","x",'Indicator Date'!AB32)</f>
        <v>2017</v>
      </c>
      <c r="AC32" s="157">
        <f>IF('Indicator Date'!AC32="","x",'Indicator Date'!AC32)</f>
        <v>2016</v>
      </c>
      <c r="AD32" s="157">
        <f>IF('Indicator Date'!AD32="","x",'Indicator Date'!AD32)</f>
        <v>2015</v>
      </c>
      <c r="AE32" s="157">
        <f>IF('Indicator Date'!AE32="","x",'Indicator Date'!AE32)</f>
        <v>2012</v>
      </c>
      <c r="AF32" s="157">
        <f>IF('Indicator Date'!AF32="","x",'Indicator Date'!AF32)</f>
        <v>2017</v>
      </c>
      <c r="AG32" s="157">
        <f>IF('Indicator Date'!AG32="","x",'Indicator Date'!AG32)</f>
        <v>2012</v>
      </c>
      <c r="AH32" s="157">
        <f>IF('Indicator Date'!AH32="","x",'Indicator Date'!AH32)</f>
        <v>2016</v>
      </c>
      <c r="AI32" s="157">
        <f>IF('Indicator Date'!AI32="","x",'Indicator Date'!AI32)</f>
        <v>2017</v>
      </c>
      <c r="AJ32" s="157">
        <f>IF('Indicator Date'!AJ32="","x",'Indicator Date'!AJ32)</f>
        <v>2018</v>
      </c>
      <c r="AK32" s="157" t="str">
        <f>IF('Indicator Date'!AK32="","x",YEAR('Indicator Date'!AK32))</f>
        <v>x</v>
      </c>
      <c r="AL32" s="157">
        <f>IF('Indicator Date'!AL32="","x",YEAR('Indicator Date'!AL32))</f>
        <v>2018</v>
      </c>
      <c r="AM32" s="157" t="str">
        <f>IF('Indicator Date'!AM32="","x",YEAR('Indicator Date'!AM32))</f>
        <v>x</v>
      </c>
      <c r="AN32" s="157">
        <f>IF('Indicator Date'!AN32="","x",'Indicator Date'!AN32)</f>
        <v>2016</v>
      </c>
      <c r="AO32" s="157">
        <f>IF('Indicator Date'!AO32="","x",'Indicator Date'!AO32)</f>
        <v>2016</v>
      </c>
      <c r="AP32" s="157">
        <f>IF('Indicator Date'!AP32="","x",'Indicator Date'!AP32)</f>
        <v>2014</v>
      </c>
      <c r="AQ32" s="157">
        <f>IF('Indicator Date'!AQ32="","x",'Indicator Date'!AQ32)</f>
        <v>2014</v>
      </c>
      <c r="AR32" s="157">
        <f>IF('Indicator Date'!AR32="","x",'Indicator Date'!AR32)</f>
        <v>2013</v>
      </c>
      <c r="AS32" s="157">
        <f>IF('Indicator Date'!AS32="","x",'Indicator Date'!AS32)</f>
        <v>2017</v>
      </c>
      <c r="AT32" s="157">
        <f>IF('Indicator Date'!AT32="","x",'Indicator Date'!AT32)</f>
        <v>2018</v>
      </c>
      <c r="AU32" s="157">
        <f>IF('Indicator Date'!AU32="","x",'Indicator Date'!AU32)</f>
        <v>2016</v>
      </c>
      <c r="AV32" s="157">
        <f>IF('Indicator Date'!AV32="","x",'Indicator Date'!AV32)</f>
        <v>2015</v>
      </c>
      <c r="AW32" s="157">
        <f>IF('Indicator Date'!AW32="","x",'Indicator Date'!AW32)</f>
        <v>2016</v>
      </c>
      <c r="AX32" s="157">
        <f>IF('Indicator Date'!AX32="","x",'Indicator Date'!AX32)</f>
        <v>2017</v>
      </c>
      <c r="AY32" s="157">
        <f>IF('Indicator Date'!AY32="","x",'Indicator Date'!AY32)</f>
        <v>2014</v>
      </c>
      <c r="AZ32" s="157">
        <f>IF('Indicator Date'!AZ32="","x",'Indicator Date'!AZ32)</f>
        <v>2015</v>
      </c>
      <c r="BA32" s="157">
        <f>IF('Indicator Date'!BA32="","x",'Indicator Date'!BA32)</f>
        <v>2015</v>
      </c>
      <c r="BB32" s="157">
        <f>IF('Indicator Date'!BB32="","x",'Indicator Date'!BB32)</f>
        <v>2018</v>
      </c>
      <c r="BC32" s="157">
        <f>IF('Indicator Date'!BC32="","x",'Indicator Date'!BC32)</f>
        <v>2017</v>
      </c>
      <c r="BD32" s="157">
        <f>IF('Indicator Date'!BD32="","x",'Indicator Date'!BD32)</f>
        <v>2015</v>
      </c>
      <c r="BE32" s="157" t="str">
        <f>IF('Indicator Date'!BE32="","x",'Indicator Date'!BE32)</f>
        <v>x</v>
      </c>
      <c r="BF32" s="104"/>
    </row>
    <row r="33" spans="1:58" x14ac:dyDescent="0.25">
      <c r="A33" s="128" t="s">
        <v>55</v>
      </c>
      <c r="B33" s="107" t="s">
        <v>54</v>
      </c>
      <c r="C33" s="157">
        <f>IF('Indicator Date'!C33="","x",'Indicator Date'!C33)</f>
        <v>2015</v>
      </c>
      <c r="D33" s="157">
        <f>IF('Indicator Date'!D33="","x",'Indicator Date'!D33)</f>
        <v>2015</v>
      </c>
      <c r="E33" s="157">
        <f>IF('Indicator Date'!E33="","x",'Indicator Date'!E33)</f>
        <v>2015</v>
      </c>
      <c r="F33" s="157">
        <f>IF('Indicator Date'!F33="","x",'Indicator Date'!F33)</f>
        <v>2015</v>
      </c>
      <c r="G33" s="157">
        <f>IF('Indicator Date'!G33="","x",'Indicator Date'!G33)</f>
        <v>2015</v>
      </c>
      <c r="H33" s="157">
        <f>IF('Indicator Date'!H33="","x",'Indicator Date'!H33)</f>
        <v>2015</v>
      </c>
      <c r="I33" s="157">
        <f>IF('Indicator Date'!I33="","x",'Indicator Date'!I33)</f>
        <v>2015</v>
      </c>
      <c r="J33" s="157">
        <f>IF('Indicator Date'!J33="","x",'Indicator Date'!J33)</f>
        <v>2016</v>
      </c>
      <c r="K33" s="157">
        <f>IF('Indicator Date'!K33="","x",'Indicator Date'!K33)</f>
        <v>2016</v>
      </c>
      <c r="L33" s="157">
        <f>IF('Indicator Date'!L33="","x",'Indicator Date'!L33)</f>
        <v>2016</v>
      </c>
      <c r="M33" s="157">
        <f>IF('Indicator Date'!M33="","x",'Indicator Date'!M33)</f>
        <v>2019</v>
      </c>
      <c r="N33" s="157">
        <f>IF('Indicator Date'!N33="","x",'Indicator Date'!N33)</f>
        <v>2019</v>
      </c>
      <c r="O33" s="157">
        <f>IF('Indicator Date'!O33="","x",'Indicator Date'!O33)</f>
        <v>2018</v>
      </c>
      <c r="P33" s="157">
        <f>IF('Indicator Date'!P33="","x",'Indicator Date'!P33)</f>
        <v>2018</v>
      </c>
      <c r="Q33" s="157">
        <f>IF('Indicator Date'!Q33="","x",'Indicator Date'!Q33)</f>
        <v>2017</v>
      </c>
      <c r="R33" s="157" t="str">
        <f>IF('Indicator Date'!R33="","x",LEFT(RIGHT('Indicator Date'!R33,6),4))</f>
        <v>2011</v>
      </c>
      <c r="S33" s="157">
        <f>IF('Indicator Date'!S33="","x",'Indicator Date'!S33)</f>
        <v>2019</v>
      </c>
      <c r="T33" s="157">
        <f>IF('Indicator Date'!T33="","x",'Indicator Date'!T33)</f>
        <v>2016</v>
      </c>
      <c r="U33" s="157">
        <f>IF('Indicator Date'!U33="","x",'Indicator Date'!U33)</f>
        <v>2017</v>
      </c>
      <c r="V33" s="157">
        <f>IF('Indicator Date'!V33="","x",'Indicator Date'!V33)</f>
        <v>2017</v>
      </c>
      <c r="W33" s="157">
        <f>IF('Indicator Date'!W33="","x",'Indicator Date'!W33)</f>
        <v>2017</v>
      </c>
      <c r="X33" s="157">
        <f>IF('Indicator Date'!X33="","x",'Indicator Date'!X33)</f>
        <v>2011</v>
      </c>
      <c r="Y33" s="157">
        <f>IF('Indicator Date'!Y33="","x",'Indicator Date'!Y33)</f>
        <v>2009</v>
      </c>
      <c r="Z33" s="157">
        <f>IF('Indicator Date'!Z33="","x",'Indicator Date'!Z33)</f>
        <v>2017</v>
      </c>
      <c r="AA33" s="157">
        <f>IF('Indicator Date'!AA33="","x",'Indicator Date'!AA33)</f>
        <v>2017</v>
      </c>
      <c r="AB33" s="157">
        <f>IF('Indicator Date'!AB33="","x",'Indicator Date'!AB33)</f>
        <v>2017</v>
      </c>
      <c r="AC33" s="157">
        <f>IF('Indicator Date'!AC33="","x",'Indicator Date'!AC33)</f>
        <v>2016</v>
      </c>
      <c r="AD33" s="157">
        <f>IF('Indicator Date'!AD33="","x",'Indicator Date'!AD33)</f>
        <v>2015</v>
      </c>
      <c r="AE33" s="157">
        <f>IF('Indicator Date'!AE33="","x",'Indicator Date'!AE33)</f>
        <v>2012</v>
      </c>
      <c r="AF33" s="157">
        <f>IF('Indicator Date'!AF33="","x",'Indicator Date'!AF33)</f>
        <v>2017</v>
      </c>
      <c r="AG33" s="157">
        <f>IF('Indicator Date'!AG33="","x",'Indicator Date'!AG33)</f>
        <v>2014</v>
      </c>
      <c r="AH33" s="157">
        <f>IF('Indicator Date'!AH33="","x",'Indicator Date'!AH33)</f>
        <v>2016</v>
      </c>
      <c r="AI33" s="157">
        <f>IF('Indicator Date'!AI33="","x",'Indicator Date'!AI33)</f>
        <v>2017</v>
      </c>
      <c r="AJ33" s="157">
        <f>IF('Indicator Date'!AJ33="","x",'Indicator Date'!AJ33)</f>
        <v>2018</v>
      </c>
      <c r="AK33" s="157">
        <f>IF('Indicator Date'!AK33="","x",YEAR('Indicator Date'!AK33))</f>
        <v>2019</v>
      </c>
      <c r="AL33" s="157">
        <f>IF('Indicator Date'!AL33="","x",YEAR('Indicator Date'!AL33))</f>
        <v>2019</v>
      </c>
      <c r="AM33" s="157" t="str">
        <f>IF('Indicator Date'!AM33="","x",YEAR('Indicator Date'!AM33))</f>
        <v>x</v>
      </c>
      <c r="AN33" s="157">
        <f>IF('Indicator Date'!AN33="","x",'Indicator Date'!AN33)</f>
        <v>2016</v>
      </c>
      <c r="AO33" s="157">
        <f>IF('Indicator Date'!AO33="","x",'Indicator Date'!AO33)</f>
        <v>2016</v>
      </c>
      <c r="AP33" s="157">
        <f>IF('Indicator Date'!AP33="","x",'Indicator Date'!AP33)</f>
        <v>2014</v>
      </c>
      <c r="AQ33" s="157">
        <f>IF('Indicator Date'!AQ33="","x",'Indicator Date'!AQ33)</f>
        <v>2014</v>
      </c>
      <c r="AR33" s="157">
        <f>IF('Indicator Date'!AR33="","x",'Indicator Date'!AR33)</f>
        <v>2015</v>
      </c>
      <c r="AS33" s="157">
        <f>IF('Indicator Date'!AS33="","x",'Indicator Date'!AS33)</f>
        <v>2017</v>
      </c>
      <c r="AT33" s="157">
        <f>IF('Indicator Date'!AT33="","x",'Indicator Date'!AT33)</f>
        <v>2018</v>
      </c>
      <c r="AU33" s="157">
        <f>IF('Indicator Date'!AU33="","x",'Indicator Date'!AU33)</f>
        <v>2016</v>
      </c>
      <c r="AV33" s="157">
        <f>IF('Indicator Date'!AV33="","x",'Indicator Date'!AV33)</f>
        <v>2015</v>
      </c>
      <c r="AW33" s="157">
        <f>IF('Indicator Date'!AW33="","x",'Indicator Date'!AW33)</f>
        <v>2016</v>
      </c>
      <c r="AX33" s="157">
        <f>IF('Indicator Date'!AX33="","x",'Indicator Date'!AX33)</f>
        <v>2017</v>
      </c>
      <c r="AY33" s="157">
        <f>IF('Indicator Date'!AY33="","x",'Indicator Date'!AY33)</f>
        <v>2014</v>
      </c>
      <c r="AZ33" s="157">
        <f>IF('Indicator Date'!AZ33="","x",'Indicator Date'!AZ33)</f>
        <v>2015</v>
      </c>
      <c r="BA33" s="157">
        <f>IF('Indicator Date'!BA33="","x",'Indicator Date'!BA33)</f>
        <v>2015</v>
      </c>
      <c r="BB33" s="157">
        <f>IF('Indicator Date'!BB33="","x",'Indicator Date'!BB33)</f>
        <v>2018</v>
      </c>
      <c r="BC33" s="157">
        <f>IF('Indicator Date'!BC33="","x",'Indicator Date'!BC33)</f>
        <v>2017</v>
      </c>
      <c r="BD33" s="157">
        <f>IF('Indicator Date'!BD33="","x",'Indicator Date'!BD33)</f>
        <v>2015</v>
      </c>
      <c r="BE33" s="157" t="str">
        <f>IF('Indicator Date'!BE33="","x",'Indicator Date'!BE33)</f>
        <v>x</v>
      </c>
      <c r="BF33" s="104"/>
    </row>
    <row r="34" spans="1:58" x14ac:dyDescent="0.25">
      <c r="A34" s="128" t="s">
        <v>57</v>
      </c>
      <c r="B34" s="107" t="s">
        <v>56</v>
      </c>
      <c r="C34" s="157">
        <f>IF('Indicator Date'!C34="","x",'Indicator Date'!C34)</f>
        <v>2015</v>
      </c>
      <c r="D34" s="157">
        <f>IF('Indicator Date'!D34="","x",'Indicator Date'!D34)</f>
        <v>2015</v>
      </c>
      <c r="E34" s="157">
        <f>IF('Indicator Date'!E34="","x",'Indicator Date'!E34)</f>
        <v>2015</v>
      </c>
      <c r="F34" s="157">
        <f>IF('Indicator Date'!F34="","x",'Indicator Date'!F34)</f>
        <v>2015</v>
      </c>
      <c r="G34" s="157">
        <f>IF('Indicator Date'!G34="","x",'Indicator Date'!G34)</f>
        <v>2015</v>
      </c>
      <c r="H34" s="157">
        <f>IF('Indicator Date'!H34="","x",'Indicator Date'!H34)</f>
        <v>2015</v>
      </c>
      <c r="I34" s="157">
        <f>IF('Indicator Date'!I34="","x",'Indicator Date'!I34)</f>
        <v>2015</v>
      </c>
      <c r="J34" s="157">
        <f>IF('Indicator Date'!J34="","x",'Indicator Date'!J34)</f>
        <v>2016</v>
      </c>
      <c r="K34" s="157">
        <f>IF('Indicator Date'!K34="","x",'Indicator Date'!K34)</f>
        <v>2016</v>
      </c>
      <c r="L34" s="157">
        <f>IF('Indicator Date'!L34="","x",'Indicator Date'!L34)</f>
        <v>2016</v>
      </c>
      <c r="M34" s="157">
        <f>IF('Indicator Date'!M34="","x",'Indicator Date'!M34)</f>
        <v>2019</v>
      </c>
      <c r="N34" s="157">
        <f>IF('Indicator Date'!N34="","x",'Indicator Date'!N34)</f>
        <v>2019</v>
      </c>
      <c r="O34" s="157">
        <f>IF('Indicator Date'!O34="","x",'Indicator Date'!O34)</f>
        <v>2018</v>
      </c>
      <c r="P34" s="157">
        <f>IF('Indicator Date'!P34="","x",'Indicator Date'!P34)</f>
        <v>2018</v>
      </c>
      <c r="Q34" s="157">
        <f>IF('Indicator Date'!Q34="","x",'Indicator Date'!Q34)</f>
        <v>2017</v>
      </c>
      <c r="R34" s="157" t="str">
        <f>IF('Indicator Date'!R34="","x",LEFT(RIGHT('Indicator Date'!R34,6),4))</f>
        <v>x</v>
      </c>
      <c r="S34" s="157">
        <f>IF('Indicator Date'!S34="","x",'Indicator Date'!S34)</f>
        <v>2019</v>
      </c>
      <c r="T34" s="157">
        <f>IF('Indicator Date'!T34="","x",'Indicator Date'!T34)</f>
        <v>2016</v>
      </c>
      <c r="U34" s="157">
        <f>IF('Indicator Date'!U34="","x",'Indicator Date'!U34)</f>
        <v>2017</v>
      </c>
      <c r="V34" s="157" t="str">
        <f>IF('Indicator Date'!V34="","x",'Indicator Date'!V34)</f>
        <v>x</v>
      </c>
      <c r="W34" s="157">
        <f>IF('Indicator Date'!W34="","x",'Indicator Date'!W34)</f>
        <v>2017</v>
      </c>
      <c r="X34" s="157" t="str">
        <f>IF('Indicator Date'!X34="","x",'Indicator Date'!X34)</f>
        <v>x</v>
      </c>
      <c r="Y34" s="157">
        <f>IF('Indicator Date'!Y34="","x",'Indicator Date'!Y34)</f>
        <v>2010</v>
      </c>
      <c r="Z34" s="157">
        <f>IF('Indicator Date'!Z34="","x",'Indicator Date'!Z34)</f>
        <v>2017</v>
      </c>
      <c r="AA34" s="157">
        <f>IF('Indicator Date'!AA34="","x",'Indicator Date'!AA34)</f>
        <v>2017</v>
      </c>
      <c r="AB34" s="157" t="str">
        <f>IF('Indicator Date'!AB34="","x",'Indicator Date'!AB34)</f>
        <v>x</v>
      </c>
      <c r="AC34" s="157">
        <f>IF('Indicator Date'!AC34="","x",'Indicator Date'!AC34)</f>
        <v>2016</v>
      </c>
      <c r="AD34" s="157">
        <f>IF('Indicator Date'!AD34="","x",'Indicator Date'!AD34)</f>
        <v>2015</v>
      </c>
      <c r="AE34" s="157" t="str">
        <f>IF('Indicator Date'!AE34="","x",'Indicator Date'!AE34)</f>
        <v>x</v>
      </c>
      <c r="AF34" s="157">
        <f>IF('Indicator Date'!AF34="","x",'Indicator Date'!AF34)</f>
        <v>2017</v>
      </c>
      <c r="AG34" s="157">
        <f>IF('Indicator Date'!AG34="","x",'Indicator Date'!AG34)</f>
        <v>2010</v>
      </c>
      <c r="AH34" s="157">
        <f>IF('Indicator Date'!AH34="","x",'Indicator Date'!AH34)</f>
        <v>2016</v>
      </c>
      <c r="AI34" s="157">
        <f>IF('Indicator Date'!AI34="","x",'Indicator Date'!AI34)</f>
        <v>2017</v>
      </c>
      <c r="AJ34" s="157">
        <f>IF('Indicator Date'!AJ34="","x",'Indicator Date'!AJ34)</f>
        <v>2018</v>
      </c>
      <c r="AK34" s="157" t="str">
        <f>IF('Indicator Date'!AK34="","x",YEAR('Indicator Date'!AK34))</f>
        <v>x</v>
      </c>
      <c r="AL34" s="157">
        <f>IF('Indicator Date'!AL34="","x",YEAR('Indicator Date'!AL34))</f>
        <v>2018</v>
      </c>
      <c r="AM34" s="157" t="str">
        <f>IF('Indicator Date'!AM34="","x",YEAR('Indicator Date'!AM34))</f>
        <v>x</v>
      </c>
      <c r="AN34" s="157">
        <f>IF('Indicator Date'!AN34="","x",'Indicator Date'!AN34)</f>
        <v>2016</v>
      </c>
      <c r="AO34" s="157">
        <f>IF('Indicator Date'!AO34="","x",'Indicator Date'!AO34)</f>
        <v>2016</v>
      </c>
      <c r="AP34" s="157">
        <f>IF('Indicator Date'!AP34="","x",'Indicator Date'!AP34)</f>
        <v>2014</v>
      </c>
      <c r="AQ34" s="157">
        <f>IF('Indicator Date'!AQ34="","x",'Indicator Date'!AQ34)</f>
        <v>2014</v>
      </c>
      <c r="AR34" s="157">
        <f>IF('Indicator Date'!AR34="","x",'Indicator Date'!AR34)</f>
        <v>2013</v>
      </c>
      <c r="AS34" s="157">
        <f>IF('Indicator Date'!AS34="","x",'Indicator Date'!AS34)</f>
        <v>2017</v>
      </c>
      <c r="AT34" s="157">
        <f>IF('Indicator Date'!AT34="","x",'Indicator Date'!AT34)</f>
        <v>2018</v>
      </c>
      <c r="AU34" s="157">
        <f>IF('Indicator Date'!AU34="","x",'Indicator Date'!AU34)</f>
        <v>2016</v>
      </c>
      <c r="AV34" s="157" t="str">
        <f>IF('Indicator Date'!AV34="","x",'Indicator Date'!AV34)</f>
        <v>x</v>
      </c>
      <c r="AW34" s="157">
        <f>IF('Indicator Date'!AW34="","x",'Indicator Date'!AW34)</f>
        <v>2016</v>
      </c>
      <c r="AX34" s="157">
        <f>IF('Indicator Date'!AX34="","x",'Indicator Date'!AX34)</f>
        <v>2017</v>
      </c>
      <c r="AY34" s="157">
        <f>IF('Indicator Date'!AY34="","x",'Indicator Date'!AY34)</f>
        <v>2014</v>
      </c>
      <c r="AZ34" s="157">
        <f>IF('Indicator Date'!AZ34="","x",'Indicator Date'!AZ34)</f>
        <v>2015</v>
      </c>
      <c r="BA34" s="157">
        <f>IF('Indicator Date'!BA34="","x",'Indicator Date'!BA34)</f>
        <v>2015</v>
      </c>
      <c r="BB34" s="157">
        <f>IF('Indicator Date'!BB34="","x",'Indicator Date'!BB34)</f>
        <v>2018</v>
      </c>
      <c r="BC34" s="157">
        <f>IF('Indicator Date'!BC34="","x",'Indicator Date'!BC34)</f>
        <v>2017</v>
      </c>
      <c r="BD34" s="157">
        <f>IF('Indicator Date'!BD34="","x",'Indicator Date'!BD34)</f>
        <v>2015</v>
      </c>
      <c r="BE34" s="157" t="str">
        <f>IF('Indicator Date'!BE34="","x",'Indicator Date'!BE34)</f>
        <v>x</v>
      </c>
      <c r="BF34" s="104"/>
    </row>
    <row r="35" spans="1:58" x14ac:dyDescent="0.25">
      <c r="A35" s="128" t="s">
        <v>60</v>
      </c>
      <c r="B35" s="107" t="s">
        <v>59</v>
      </c>
      <c r="C35" s="157">
        <f>IF('Indicator Date'!C35="","x",'Indicator Date'!C35)</f>
        <v>2015</v>
      </c>
      <c r="D35" s="157">
        <f>IF('Indicator Date'!D35="","x",'Indicator Date'!D35)</f>
        <v>2015</v>
      </c>
      <c r="E35" s="157">
        <f>IF('Indicator Date'!E35="","x",'Indicator Date'!E35)</f>
        <v>2015</v>
      </c>
      <c r="F35" s="157">
        <f>IF('Indicator Date'!F35="","x",'Indicator Date'!F35)</f>
        <v>2015</v>
      </c>
      <c r="G35" s="157">
        <f>IF('Indicator Date'!G35="","x",'Indicator Date'!G35)</f>
        <v>2015</v>
      </c>
      <c r="H35" s="157">
        <f>IF('Indicator Date'!H35="","x",'Indicator Date'!H35)</f>
        <v>2015</v>
      </c>
      <c r="I35" s="157">
        <f>IF('Indicator Date'!I35="","x",'Indicator Date'!I35)</f>
        <v>2015</v>
      </c>
      <c r="J35" s="157">
        <f>IF('Indicator Date'!J35="","x",'Indicator Date'!J35)</f>
        <v>2016</v>
      </c>
      <c r="K35" s="157">
        <f>IF('Indicator Date'!K35="","x",'Indicator Date'!K35)</f>
        <v>2016</v>
      </c>
      <c r="L35" s="157">
        <f>IF('Indicator Date'!L35="","x",'Indicator Date'!L35)</f>
        <v>2016</v>
      </c>
      <c r="M35" s="157">
        <f>IF('Indicator Date'!M35="","x",'Indicator Date'!M35)</f>
        <v>2019</v>
      </c>
      <c r="N35" s="157">
        <f>IF('Indicator Date'!N35="","x",'Indicator Date'!N35)</f>
        <v>2019</v>
      </c>
      <c r="O35" s="157">
        <f>IF('Indicator Date'!O35="","x",'Indicator Date'!O35)</f>
        <v>2018</v>
      </c>
      <c r="P35" s="157">
        <f>IF('Indicator Date'!P35="","x",'Indicator Date'!P35)</f>
        <v>2018</v>
      </c>
      <c r="Q35" s="157">
        <f>IF('Indicator Date'!Q35="","x",'Indicator Date'!Q35)</f>
        <v>2017</v>
      </c>
      <c r="R35" s="157" t="str">
        <f>IF('Indicator Date'!R35="","x",LEFT(RIGHT('Indicator Date'!R35,6),4))</f>
        <v>2010</v>
      </c>
      <c r="S35" s="157">
        <f>IF('Indicator Date'!S35="","x",'Indicator Date'!S35)</f>
        <v>2019</v>
      </c>
      <c r="T35" s="157">
        <f>IF('Indicator Date'!T35="","x",'Indicator Date'!T35)</f>
        <v>2016</v>
      </c>
      <c r="U35" s="157">
        <f>IF('Indicator Date'!U35="","x",'Indicator Date'!U35)</f>
        <v>2017</v>
      </c>
      <c r="V35" s="157">
        <f>IF('Indicator Date'!V35="","x",'Indicator Date'!V35)</f>
        <v>2017</v>
      </c>
      <c r="W35" s="157">
        <f>IF('Indicator Date'!W35="","x",'Indicator Date'!W35)</f>
        <v>2017</v>
      </c>
      <c r="X35" s="157">
        <f>IF('Indicator Date'!X35="","x",'Indicator Date'!X35)</f>
        <v>2010</v>
      </c>
      <c r="Y35" s="157">
        <f>IF('Indicator Date'!Y35="","x",'Indicator Date'!Y35)</f>
        <v>2009</v>
      </c>
      <c r="Z35" s="157">
        <f>IF('Indicator Date'!Z35="","x",'Indicator Date'!Z35)</f>
        <v>2017</v>
      </c>
      <c r="AA35" s="157">
        <f>IF('Indicator Date'!AA35="","x",'Indicator Date'!AA35)</f>
        <v>2017</v>
      </c>
      <c r="AB35" s="157">
        <f>IF('Indicator Date'!AB35="","x",'Indicator Date'!AB35)</f>
        <v>2017</v>
      </c>
      <c r="AC35" s="157">
        <f>IF('Indicator Date'!AC35="","x",'Indicator Date'!AC35)</f>
        <v>2016</v>
      </c>
      <c r="AD35" s="157">
        <f>IF('Indicator Date'!AD35="","x",'Indicator Date'!AD35)</f>
        <v>2015</v>
      </c>
      <c r="AE35" s="157">
        <f>IF('Indicator Date'!AE35="","x",'Indicator Date'!AE35)</f>
        <v>2012</v>
      </c>
      <c r="AF35" s="157">
        <f>IF('Indicator Date'!AF35="","x",'Indicator Date'!AF35)</f>
        <v>2017</v>
      </c>
      <c r="AG35" s="157">
        <f>IF('Indicator Date'!AG35="","x",'Indicator Date'!AG35)</f>
        <v>2008</v>
      </c>
      <c r="AH35" s="157">
        <f>IF('Indicator Date'!AH35="","x",'Indicator Date'!AH35)</f>
        <v>2016</v>
      </c>
      <c r="AI35" s="157">
        <f>IF('Indicator Date'!AI35="","x",'Indicator Date'!AI35)</f>
        <v>2017</v>
      </c>
      <c r="AJ35" s="157">
        <f>IF('Indicator Date'!AJ35="","x",'Indicator Date'!AJ35)</f>
        <v>2018</v>
      </c>
      <c r="AK35" s="157" t="str">
        <f>IF('Indicator Date'!AK35="","x",YEAR('Indicator Date'!AK35))</f>
        <v>x</v>
      </c>
      <c r="AL35" s="157">
        <f>IF('Indicator Date'!AL35="","x",YEAR('Indicator Date'!AL35))</f>
        <v>2019</v>
      </c>
      <c r="AM35" s="157">
        <f>IF('Indicator Date'!AM35="","x",YEAR('Indicator Date'!AM35))</f>
        <v>2018</v>
      </c>
      <c r="AN35" s="157">
        <f>IF('Indicator Date'!AN35="","x",'Indicator Date'!AN35)</f>
        <v>2016</v>
      </c>
      <c r="AO35" s="157">
        <f>IF('Indicator Date'!AO35="","x",'Indicator Date'!AO35)</f>
        <v>2016</v>
      </c>
      <c r="AP35" s="157" t="str">
        <f>IF('Indicator Date'!AP35="","x",'Indicator Date'!AP35)</f>
        <v>x</v>
      </c>
      <c r="AQ35" s="157" t="str">
        <f>IF('Indicator Date'!AQ35="","x",'Indicator Date'!AQ35)</f>
        <v>x</v>
      </c>
      <c r="AR35" s="157" t="str">
        <f>IF('Indicator Date'!AR35="","x",'Indicator Date'!AR35)</f>
        <v>x</v>
      </c>
      <c r="AS35" s="157">
        <f>IF('Indicator Date'!AS35="","x",'Indicator Date'!AS35)</f>
        <v>2017</v>
      </c>
      <c r="AT35" s="157">
        <f>IF('Indicator Date'!AT35="","x",'Indicator Date'!AT35)</f>
        <v>2018</v>
      </c>
      <c r="AU35" s="157">
        <f>IF('Indicator Date'!AU35="","x",'Indicator Date'!AU35)</f>
        <v>2016</v>
      </c>
      <c r="AV35" s="157">
        <f>IF('Indicator Date'!AV35="","x",'Indicator Date'!AV35)</f>
        <v>2015</v>
      </c>
      <c r="AW35" s="157">
        <f>IF('Indicator Date'!AW35="","x",'Indicator Date'!AW35)</f>
        <v>2016</v>
      </c>
      <c r="AX35" s="157">
        <f>IF('Indicator Date'!AX35="","x",'Indicator Date'!AX35)</f>
        <v>2016</v>
      </c>
      <c r="AY35" s="157">
        <f>IF('Indicator Date'!AY35="","x",'Indicator Date'!AY35)</f>
        <v>2014</v>
      </c>
      <c r="AZ35" s="157">
        <f>IF('Indicator Date'!AZ35="","x",'Indicator Date'!AZ35)</f>
        <v>2015</v>
      </c>
      <c r="BA35" s="157">
        <f>IF('Indicator Date'!BA35="","x",'Indicator Date'!BA35)</f>
        <v>2015</v>
      </c>
      <c r="BB35" s="157">
        <f>IF('Indicator Date'!BB35="","x",'Indicator Date'!BB35)</f>
        <v>2018</v>
      </c>
      <c r="BC35" s="157">
        <f>IF('Indicator Date'!BC35="","x",'Indicator Date'!BC35)</f>
        <v>2017</v>
      </c>
      <c r="BD35" s="157">
        <f>IF('Indicator Date'!BD35="","x",'Indicator Date'!BD35)</f>
        <v>2015</v>
      </c>
      <c r="BE35" s="157" t="str">
        <f>IF('Indicator Date'!BE35="","x",'Indicator Date'!BE35)</f>
        <v>x</v>
      </c>
      <c r="BF35" s="104"/>
    </row>
    <row r="36" spans="1:58" x14ac:dyDescent="0.25">
      <c r="A36" s="128" t="s">
        <v>62</v>
      </c>
      <c r="B36" s="107" t="s">
        <v>61</v>
      </c>
      <c r="C36" s="157">
        <f>IF('Indicator Date'!C36="","x",'Indicator Date'!C36)</f>
        <v>2015</v>
      </c>
      <c r="D36" s="157">
        <f>IF('Indicator Date'!D36="","x",'Indicator Date'!D36)</f>
        <v>2015</v>
      </c>
      <c r="E36" s="157">
        <f>IF('Indicator Date'!E36="","x",'Indicator Date'!E36)</f>
        <v>2015</v>
      </c>
      <c r="F36" s="157">
        <f>IF('Indicator Date'!F36="","x",'Indicator Date'!F36)</f>
        <v>2015</v>
      </c>
      <c r="G36" s="157">
        <f>IF('Indicator Date'!G36="","x",'Indicator Date'!G36)</f>
        <v>2015</v>
      </c>
      <c r="H36" s="157">
        <f>IF('Indicator Date'!H36="","x",'Indicator Date'!H36)</f>
        <v>2015</v>
      </c>
      <c r="I36" s="157">
        <f>IF('Indicator Date'!I36="","x",'Indicator Date'!I36)</f>
        <v>2015</v>
      </c>
      <c r="J36" s="157">
        <f>IF('Indicator Date'!J36="","x",'Indicator Date'!J36)</f>
        <v>2016</v>
      </c>
      <c r="K36" s="157">
        <f>IF('Indicator Date'!K36="","x",'Indicator Date'!K36)</f>
        <v>2016</v>
      </c>
      <c r="L36" s="157">
        <f>IF('Indicator Date'!L36="","x",'Indicator Date'!L36)</f>
        <v>2016</v>
      </c>
      <c r="M36" s="157">
        <f>IF('Indicator Date'!M36="","x",'Indicator Date'!M36)</f>
        <v>2019</v>
      </c>
      <c r="N36" s="157">
        <f>IF('Indicator Date'!N36="","x",'Indicator Date'!N36)</f>
        <v>2019</v>
      </c>
      <c r="O36" s="157">
        <f>IF('Indicator Date'!O36="","x",'Indicator Date'!O36)</f>
        <v>2018</v>
      </c>
      <c r="P36" s="157">
        <f>IF('Indicator Date'!P36="","x",'Indicator Date'!P36)</f>
        <v>2018</v>
      </c>
      <c r="Q36" s="157">
        <f>IF('Indicator Date'!Q36="","x",'Indicator Date'!Q36)</f>
        <v>2017</v>
      </c>
      <c r="R36" s="157" t="str">
        <f>IF('Indicator Date'!R36="","x",LEFT(RIGHT('Indicator Date'!R36,6),4))</f>
        <v>2015</v>
      </c>
      <c r="S36" s="157">
        <f>IF('Indicator Date'!S36="","x",'Indicator Date'!S36)</f>
        <v>2019</v>
      </c>
      <c r="T36" s="157">
        <f>IF('Indicator Date'!T36="","x",'Indicator Date'!T36)</f>
        <v>2016</v>
      </c>
      <c r="U36" s="157">
        <f>IF('Indicator Date'!U36="","x",'Indicator Date'!U36)</f>
        <v>2017</v>
      </c>
      <c r="V36" s="157">
        <f>IF('Indicator Date'!V36="","x",'Indicator Date'!V36)</f>
        <v>2017</v>
      </c>
      <c r="W36" s="157">
        <f>IF('Indicator Date'!W36="","x",'Indicator Date'!W36)</f>
        <v>2017</v>
      </c>
      <c r="X36" s="157">
        <f>IF('Indicator Date'!X36="","x",'Indicator Date'!X36)</f>
        <v>2015</v>
      </c>
      <c r="Y36" s="157" t="str">
        <f>IF('Indicator Date'!Y36="","x",'Indicator Date'!Y36)</f>
        <v>x</v>
      </c>
      <c r="Z36" s="157">
        <f>IF('Indicator Date'!Z36="","x",'Indicator Date'!Z36)</f>
        <v>2017</v>
      </c>
      <c r="AA36" s="157">
        <f>IF('Indicator Date'!AA36="","x",'Indicator Date'!AA36)</f>
        <v>2017</v>
      </c>
      <c r="AB36" s="157">
        <f>IF('Indicator Date'!AB36="","x",'Indicator Date'!AB36)</f>
        <v>2017</v>
      </c>
      <c r="AC36" s="157">
        <f>IF('Indicator Date'!AC36="","x",'Indicator Date'!AC36)</f>
        <v>2016</v>
      </c>
      <c r="AD36" s="157">
        <f>IF('Indicator Date'!AD36="","x",'Indicator Date'!AD36)</f>
        <v>2015</v>
      </c>
      <c r="AE36" s="157">
        <f>IF('Indicator Date'!AE36="","x",'Indicator Date'!AE36)</f>
        <v>2012</v>
      </c>
      <c r="AF36" s="157">
        <f>IF('Indicator Date'!AF36="","x",'Indicator Date'!AF36)</f>
        <v>2017</v>
      </c>
      <c r="AG36" s="157">
        <f>IF('Indicator Date'!AG36="","x",'Indicator Date'!AG36)</f>
        <v>2011</v>
      </c>
      <c r="AH36" s="157">
        <f>IF('Indicator Date'!AH36="","x",'Indicator Date'!AH36)</f>
        <v>2016</v>
      </c>
      <c r="AI36" s="157">
        <f>IF('Indicator Date'!AI36="","x",'Indicator Date'!AI36)</f>
        <v>2017</v>
      </c>
      <c r="AJ36" s="157">
        <f>IF('Indicator Date'!AJ36="","x",'Indicator Date'!AJ36)</f>
        <v>2018</v>
      </c>
      <c r="AK36" s="157">
        <f>IF('Indicator Date'!AK36="","x",YEAR('Indicator Date'!AK36))</f>
        <v>2019</v>
      </c>
      <c r="AL36" s="157">
        <f>IF('Indicator Date'!AL36="","x",YEAR('Indicator Date'!AL36))</f>
        <v>2019</v>
      </c>
      <c r="AM36" s="157">
        <f>IF('Indicator Date'!AM36="","x",YEAR('Indicator Date'!AM36))</f>
        <v>2018</v>
      </c>
      <c r="AN36" s="157">
        <f>IF('Indicator Date'!AN36="","x",'Indicator Date'!AN36)</f>
        <v>2016</v>
      </c>
      <c r="AO36" s="157">
        <f>IF('Indicator Date'!AO36="","x",'Indicator Date'!AO36)</f>
        <v>2016</v>
      </c>
      <c r="AP36" s="157">
        <f>IF('Indicator Date'!AP36="","x",'Indicator Date'!AP36)</f>
        <v>2011</v>
      </c>
      <c r="AQ36" s="157" t="str">
        <f>IF('Indicator Date'!AQ36="","x",'Indicator Date'!AQ36)</f>
        <v>x</v>
      </c>
      <c r="AR36" s="157" t="str">
        <f>IF('Indicator Date'!AR36="","x",'Indicator Date'!AR36)</f>
        <v>x</v>
      </c>
      <c r="AS36" s="157">
        <f>IF('Indicator Date'!AS36="","x",'Indicator Date'!AS36)</f>
        <v>2017</v>
      </c>
      <c r="AT36" s="157">
        <f>IF('Indicator Date'!AT36="","x",'Indicator Date'!AT36)</f>
        <v>2018</v>
      </c>
      <c r="AU36" s="157">
        <f>IF('Indicator Date'!AU36="","x",'Indicator Date'!AU36)</f>
        <v>2016</v>
      </c>
      <c r="AV36" s="157">
        <f>IF('Indicator Date'!AV36="","x",'Indicator Date'!AV36)</f>
        <v>2016</v>
      </c>
      <c r="AW36" s="157">
        <f>IF('Indicator Date'!AW36="","x",'Indicator Date'!AW36)</f>
        <v>2015</v>
      </c>
      <c r="AX36" s="157">
        <f>IF('Indicator Date'!AX36="","x",'Indicator Date'!AX36)</f>
        <v>2016</v>
      </c>
      <c r="AY36" s="157">
        <f>IF('Indicator Date'!AY36="","x",'Indicator Date'!AY36)</f>
        <v>2014</v>
      </c>
      <c r="AZ36" s="157">
        <f>IF('Indicator Date'!AZ36="","x",'Indicator Date'!AZ36)</f>
        <v>2015</v>
      </c>
      <c r="BA36" s="157">
        <f>IF('Indicator Date'!BA36="","x",'Indicator Date'!BA36)</f>
        <v>2015</v>
      </c>
      <c r="BB36" s="157">
        <f>IF('Indicator Date'!BB36="","x",'Indicator Date'!BB36)</f>
        <v>2018</v>
      </c>
      <c r="BC36" s="157">
        <f>IF('Indicator Date'!BC36="","x",'Indicator Date'!BC36)</f>
        <v>2017</v>
      </c>
      <c r="BD36" s="157">
        <f>IF('Indicator Date'!BD36="","x",'Indicator Date'!BD36)</f>
        <v>2015</v>
      </c>
      <c r="BE36" s="157" t="str">
        <f>IF('Indicator Date'!BE36="","x",'Indicator Date'!BE36)</f>
        <v>x</v>
      </c>
      <c r="BF36" s="104"/>
    </row>
    <row r="37" spans="1:58" x14ac:dyDescent="0.25">
      <c r="A37" s="128" t="s">
        <v>64</v>
      </c>
      <c r="B37" s="107" t="s">
        <v>63</v>
      </c>
      <c r="C37" s="157">
        <f>IF('Indicator Date'!C37="","x",'Indicator Date'!C37)</f>
        <v>2015</v>
      </c>
      <c r="D37" s="157">
        <f>IF('Indicator Date'!D37="","x",'Indicator Date'!D37)</f>
        <v>2015</v>
      </c>
      <c r="E37" s="157">
        <f>IF('Indicator Date'!E37="","x",'Indicator Date'!E37)</f>
        <v>2015</v>
      </c>
      <c r="F37" s="157">
        <f>IF('Indicator Date'!F37="","x",'Indicator Date'!F37)</f>
        <v>2015</v>
      </c>
      <c r="G37" s="157">
        <f>IF('Indicator Date'!G37="","x",'Indicator Date'!G37)</f>
        <v>2015</v>
      </c>
      <c r="H37" s="157">
        <f>IF('Indicator Date'!H37="","x",'Indicator Date'!H37)</f>
        <v>2015</v>
      </c>
      <c r="I37" s="157">
        <f>IF('Indicator Date'!I37="","x",'Indicator Date'!I37)</f>
        <v>2015</v>
      </c>
      <c r="J37" s="157">
        <f>IF('Indicator Date'!J37="","x",'Indicator Date'!J37)</f>
        <v>2016</v>
      </c>
      <c r="K37" s="157">
        <f>IF('Indicator Date'!K37="","x",'Indicator Date'!K37)</f>
        <v>2016</v>
      </c>
      <c r="L37" s="157">
        <f>IF('Indicator Date'!L37="","x",'Indicator Date'!L37)</f>
        <v>2016</v>
      </c>
      <c r="M37" s="157">
        <f>IF('Indicator Date'!M37="","x",'Indicator Date'!M37)</f>
        <v>2019</v>
      </c>
      <c r="N37" s="157">
        <f>IF('Indicator Date'!N37="","x",'Indicator Date'!N37)</f>
        <v>2019</v>
      </c>
      <c r="O37" s="157">
        <f>IF('Indicator Date'!O37="","x",'Indicator Date'!O37)</f>
        <v>2018</v>
      </c>
      <c r="P37" s="157">
        <f>IF('Indicator Date'!P37="","x",'Indicator Date'!P37)</f>
        <v>2018</v>
      </c>
      <c r="Q37" s="157">
        <f>IF('Indicator Date'!Q37="","x",'Indicator Date'!Q37)</f>
        <v>2017</v>
      </c>
      <c r="R37" s="157" t="str">
        <f>IF('Indicator Date'!R37="","x",LEFT(RIGHT('Indicator Date'!R37,6),4))</f>
        <v>x</v>
      </c>
      <c r="S37" s="157">
        <f>IF('Indicator Date'!S37="","x",'Indicator Date'!S37)</f>
        <v>2019</v>
      </c>
      <c r="T37" s="157">
        <f>IF('Indicator Date'!T37="","x",'Indicator Date'!T37)</f>
        <v>2016</v>
      </c>
      <c r="U37" s="157">
        <f>IF('Indicator Date'!U37="","x",'Indicator Date'!U37)</f>
        <v>2017</v>
      </c>
      <c r="V37" s="157">
        <f>IF('Indicator Date'!V37="","x",'Indicator Date'!V37)</f>
        <v>2017</v>
      </c>
      <c r="W37" s="157">
        <f>IF('Indicator Date'!W37="","x",'Indicator Date'!W37)</f>
        <v>2017</v>
      </c>
      <c r="X37" s="157">
        <f>IF('Indicator Date'!X37="","x",'Indicator Date'!X37)</f>
        <v>2014</v>
      </c>
      <c r="Y37" s="157">
        <f>IF('Indicator Date'!Y37="","x",'Indicator Date'!Y37)</f>
        <v>2010</v>
      </c>
      <c r="Z37" s="157">
        <f>IF('Indicator Date'!Z37="","x",'Indicator Date'!Z37)</f>
        <v>2017</v>
      </c>
      <c r="AA37" s="157">
        <f>IF('Indicator Date'!AA37="","x",'Indicator Date'!AA37)</f>
        <v>2017</v>
      </c>
      <c r="AB37" s="157">
        <f>IF('Indicator Date'!AB37="","x",'Indicator Date'!AB37)</f>
        <v>2017</v>
      </c>
      <c r="AC37" s="157">
        <f>IF('Indicator Date'!AC37="","x",'Indicator Date'!AC37)</f>
        <v>2016</v>
      </c>
      <c r="AD37" s="157">
        <f>IF('Indicator Date'!AD37="","x",'Indicator Date'!AD37)</f>
        <v>2015</v>
      </c>
      <c r="AE37" s="157" t="str">
        <f>IF('Indicator Date'!AE37="","x",'Indicator Date'!AE37)</f>
        <v>x</v>
      </c>
      <c r="AF37" s="157">
        <f>IF('Indicator Date'!AF37="","x",'Indicator Date'!AF37)</f>
        <v>2017</v>
      </c>
      <c r="AG37" s="157">
        <f>IF('Indicator Date'!AG37="","x",'Indicator Date'!AG37)</f>
        <v>2017</v>
      </c>
      <c r="AH37" s="157">
        <f>IF('Indicator Date'!AH37="","x",'Indicator Date'!AH37)</f>
        <v>2016</v>
      </c>
      <c r="AI37" s="157">
        <f>IF('Indicator Date'!AI37="","x",'Indicator Date'!AI37)</f>
        <v>2017</v>
      </c>
      <c r="AJ37" s="157">
        <f>IF('Indicator Date'!AJ37="","x",'Indicator Date'!AJ37)</f>
        <v>2018</v>
      </c>
      <c r="AK37" s="157" t="str">
        <f>IF('Indicator Date'!AK37="","x",YEAR('Indicator Date'!AK37))</f>
        <v>x</v>
      </c>
      <c r="AL37" s="157">
        <f>IF('Indicator Date'!AL37="","x",YEAR('Indicator Date'!AL37))</f>
        <v>2018</v>
      </c>
      <c r="AM37" s="157" t="str">
        <f>IF('Indicator Date'!AM37="","x",YEAR('Indicator Date'!AM37))</f>
        <v>x</v>
      </c>
      <c r="AN37" s="157">
        <f>IF('Indicator Date'!AN37="","x",'Indicator Date'!AN37)</f>
        <v>2016</v>
      </c>
      <c r="AO37" s="157">
        <f>IF('Indicator Date'!AO37="","x",'Indicator Date'!AO37)</f>
        <v>2016</v>
      </c>
      <c r="AP37" s="157">
        <f>IF('Indicator Date'!AP37="","x",'Indicator Date'!AP37)</f>
        <v>2014</v>
      </c>
      <c r="AQ37" s="157">
        <f>IF('Indicator Date'!AQ37="","x",'Indicator Date'!AQ37)</f>
        <v>2014</v>
      </c>
      <c r="AR37" s="157">
        <f>IF('Indicator Date'!AR37="","x",'Indicator Date'!AR37)</f>
        <v>2013</v>
      </c>
      <c r="AS37" s="157">
        <f>IF('Indicator Date'!AS37="","x",'Indicator Date'!AS37)</f>
        <v>2017</v>
      </c>
      <c r="AT37" s="157">
        <f>IF('Indicator Date'!AT37="","x",'Indicator Date'!AT37)</f>
        <v>2018</v>
      </c>
      <c r="AU37" s="157">
        <f>IF('Indicator Date'!AU37="","x",'Indicator Date'!AU37)</f>
        <v>2016</v>
      </c>
      <c r="AV37" s="157">
        <f>IF('Indicator Date'!AV37="","x",'Indicator Date'!AV37)</f>
        <v>2015</v>
      </c>
      <c r="AW37" s="157">
        <f>IF('Indicator Date'!AW37="","x",'Indicator Date'!AW37)</f>
        <v>2016</v>
      </c>
      <c r="AX37" s="157">
        <f>IF('Indicator Date'!AX37="","x",'Indicator Date'!AX37)</f>
        <v>2017</v>
      </c>
      <c r="AY37" s="157">
        <f>IF('Indicator Date'!AY37="","x",'Indicator Date'!AY37)</f>
        <v>2014</v>
      </c>
      <c r="AZ37" s="157">
        <f>IF('Indicator Date'!AZ37="","x",'Indicator Date'!AZ37)</f>
        <v>2015</v>
      </c>
      <c r="BA37" s="157">
        <f>IF('Indicator Date'!BA37="","x",'Indicator Date'!BA37)</f>
        <v>2015</v>
      </c>
      <c r="BB37" s="157">
        <f>IF('Indicator Date'!BB37="","x",'Indicator Date'!BB37)</f>
        <v>2018</v>
      </c>
      <c r="BC37" s="157">
        <f>IF('Indicator Date'!BC37="","x",'Indicator Date'!BC37)</f>
        <v>2017</v>
      </c>
      <c r="BD37" s="157">
        <f>IF('Indicator Date'!BD37="","x",'Indicator Date'!BD37)</f>
        <v>2015</v>
      </c>
      <c r="BE37" s="157" t="str">
        <f>IF('Indicator Date'!BE37="","x",'Indicator Date'!BE37)</f>
        <v>x</v>
      </c>
      <c r="BF37" s="104"/>
    </row>
    <row r="38" spans="1:58" x14ac:dyDescent="0.25">
      <c r="A38" s="128" t="s">
        <v>376</v>
      </c>
      <c r="B38" s="107" t="s">
        <v>65</v>
      </c>
      <c r="C38" s="157">
        <f>IF('Indicator Date'!C38="","x",'Indicator Date'!C38)</f>
        <v>2015</v>
      </c>
      <c r="D38" s="157">
        <f>IF('Indicator Date'!D38="","x",'Indicator Date'!D38)</f>
        <v>2015</v>
      </c>
      <c r="E38" s="157">
        <f>IF('Indicator Date'!E38="","x",'Indicator Date'!E38)</f>
        <v>2015</v>
      </c>
      <c r="F38" s="157">
        <f>IF('Indicator Date'!F38="","x",'Indicator Date'!F38)</f>
        <v>2015</v>
      </c>
      <c r="G38" s="157">
        <f>IF('Indicator Date'!G38="","x",'Indicator Date'!G38)</f>
        <v>2015</v>
      </c>
      <c r="H38" s="157">
        <f>IF('Indicator Date'!H38="","x",'Indicator Date'!H38)</f>
        <v>2015</v>
      </c>
      <c r="I38" s="157">
        <f>IF('Indicator Date'!I38="","x",'Indicator Date'!I38)</f>
        <v>2015</v>
      </c>
      <c r="J38" s="157">
        <f>IF('Indicator Date'!J38="","x",'Indicator Date'!J38)</f>
        <v>2016</v>
      </c>
      <c r="K38" s="157">
        <f>IF('Indicator Date'!K38="","x",'Indicator Date'!K38)</f>
        <v>2016</v>
      </c>
      <c r="L38" s="157">
        <f>IF('Indicator Date'!L38="","x",'Indicator Date'!L38)</f>
        <v>2016</v>
      </c>
      <c r="M38" s="157">
        <f>IF('Indicator Date'!M38="","x",'Indicator Date'!M38)</f>
        <v>2019</v>
      </c>
      <c r="N38" s="157">
        <f>IF('Indicator Date'!N38="","x",'Indicator Date'!N38)</f>
        <v>2019</v>
      </c>
      <c r="O38" s="157">
        <f>IF('Indicator Date'!O38="","x",'Indicator Date'!O38)</f>
        <v>2018</v>
      </c>
      <c r="P38" s="157">
        <f>IF('Indicator Date'!P38="","x",'Indicator Date'!P38)</f>
        <v>2018</v>
      </c>
      <c r="Q38" s="157">
        <f>IF('Indicator Date'!Q38="","x",'Indicator Date'!Q38)</f>
        <v>2017</v>
      </c>
      <c r="R38" s="157" t="str">
        <f>IF('Indicator Date'!R38="","x",LEFT(RIGHT('Indicator Date'!R38,6),4))</f>
        <v>2012</v>
      </c>
      <c r="S38" s="157">
        <f>IF('Indicator Date'!S38="","x",'Indicator Date'!S38)</f>
        <v>2019</v>
      </c>
      <c r="T38" s="157">
        <f>IF('Indicator Date'!T38="","x",'Indicator Date'!T38)</f>
        <v>2016</v>
      </c>
      <c r="U38" s="157">
        <f>IF('Indicator Date'!U38="","x",'Indicator Date'!U38)</f>
        <v>2017</v>
      </c>
      <c r="V38" s="157">
        <f>IF('Indicator Date'!V38="","x",'Indicator Date'!V38)</f>
        <v>2017</v>
      </c>
      <c r="W38" s="157">
        <f>IF('Indicator Date'!W38="","x",'Indicator Date'!W38)</f>
        <v>2017</v>
      </c>
      <c r="X38" s="157">
        <f>IF('Indicator Date'!X38="","x",'Indicator Date'!X38)</f>
        <v>2010</v>
      </c>
      <c r="Y38" s="157">
        <f>IF('Indicator Date'!Y38="","x",'Indicator Date'!Y38)</f>
        <v>2012</v>
      </c>
      <c r="Z38" s="157">
        <f>IF('Indicator Date'!Z38="","x",'Indicator Date'!Z38)</f>
        <v>2017</v>
      </c>
      <c r="AA38" s="157">
        <f>IF('Indicator Date'!AA38="","x",'Indicator Date'!AA38)</f>
        <v>2017</v>
      </c>
      <c r="AB38" s="157" t="str">
        <f>IF('Indicator Date'!AB38="","x",'Indicator Date'!AB38)</f>
        <v>x</v>
      </c>
      <c r="AC38" s="157">
        <f>IF('Indicator Date'!AC38="","x",'Indicator Date'!AC38)</f>
        <v>2016</v>
      </c>
      <c r="AD38" s="157">
        <f>IF('Indicator Date'!AD38="","x",'Indicator Date'!AD38)</f>
        <v>2015</v>
      </c>
      <c r="AE38" s="157">
        <f>IF('Indicator Date'!AE38="","x",'Indicator Date'!AE38)</f>
        <v>2012</v>
      </c>
      <c r="AF38" s="157">
        <f>IF('Indicator Date'!AF38="","x",'Indicator Date'!AF38)</f>
        <v>2017</v>
      </c>
      <c r="AG38" s="157">
        <f>IF('Indicator Date'!AG38="","x",'Indicator Date'!AG38)</f>
        <v>2012</v>
      </c>
      <c r="AH38" s="157">
        <f>IF('Indicator Date'!AH38="","x",'Indicator Date'!AH38)</f>
        <v>2016</v>
      </c>
      <c r="AI38" s="157">
        <f>IF('Indicator Date'!AI38="","x",'Indicator Date'!AI38)</f>
        <v>2017</v>
      </c>
      <c r="AJ38" s="157">
        <f>IF('Indicator Date'!AJ38="","x",'Indicator Date'!AJ38)</f>
        <v>2018</v>
      </c>
      <c r="AK38" s="157" t="str">
        <f>IF('Indicator Date'!AK38="","x",YEAR('Indicator Date'!AK38))</f>
        <v>x</v>
      </c>
      <c r="AL38" s="157">
        <f>IF('Indicator Date'!AL38="","x",YEAR('Indicator Date'!AL38))</f>
        <v>2018</v>
      </c>
      <c r="AM38" s="157" t="str">
        <f>IF('Indicator Date'!AM38="","x",YEAR('Indicator Date'!AM38))</f>
        <v>x</v>
      </c>
      <c r="AN38" s="157">
        <f>IF('Indicator Date'!AN38="","x",'Indicator Date'!AN38)</f>
        <v>2016</v>
      </c>
      <c r="AO38" s="157">
        <f>IF('Indicator Date'!AO38="","x",'Indicator Date'!AO38)</f>
        <v>2016</v>
      </c>
      <c r="AP38" s="157">
        <f>IF('Indicator Date'!AP38="","x",'Indicator Date'!AP38)</f>
        <v>2014</v>
      </c>
      <c r="AQ38" s="157">
        <f>IF('Indicator Date'!AQ38="","x",'Indicator Date'!AQ38)</f>
        <v>2014</v>
      </c>
      <c r="AR38" s="157">
        <f>IF('Indicator Date'!AR38="","x",'Indicator Date'!AR38)</f>
        <v>2013</v>
      </c>
      <c r="AS38" s="157">
        <f>IF('Indicator Date'!AS38="","x",'Indicator Date'!AS38)</f>
        <v>2017</v>
      </c>
      <c r="AT38" s="157">
        <f>IF('Indicator Date'!AT38="","x",'Indicator Date'!AT38)</f>
        <v>2018</v>
      </c>
      <c r="AU38" s="157">
        <f>IF('Indicator Date'!AU38="","x",'Indicator Date'!AU38)</f>
        <v>2016</v>
      </c>
      <c r="AV38" s="157">
        <f>IF('Indicator Date'!AV38="","x",'Indicator Date'!AV38)</f>
        <v>2015</v>
      </c>
      <c r="AW38" s="157">
        <f>IF('Indicator Date'!AW38="","x",'Indicator Date'!AW38)</f>
        <v>2016</v>
      </c>
      <c r="AX38" s="157">
        <f>IF('Indicator Date'!AX38="","x",'Indicator Date'!AX38)</f>
        <v>2017</v>
      </c>
      <c r="AY38" s="157">
        <f>IF('Indicator Date'!AY38="","x",'Indicator Date'!AY38)</f>
        <v>2014</v>
      </c>
      <c r="AZ38" s="157">
        <f>IF('Indicator Date'!AZ38="","x",'Indicator Date'!AZ38)</f>
        <v>2015</v>
      </c>
      <c r="BA38" s="157">
        <f>IF('Indicator Date'!BA38="","x",'Indicator Date'!BA38)</f>
        <v>2015</v>
      </c>
      <c r="BB38" s="157">
        <f>IF('Indicator Date'!BB38="","x",'Indicator Date'!BB38)</f>
        <v>2018</v>
      </c>
      <c r="BC38" s="157">
        <f>IF('Indicator Date'!BC38="","x",'Indicator Date'!BC38)</f>
        <v>2017</v>
      </c>
      <c r="BD38" s="157">
        <f>IF('Indicator Date'!BD38="","x",'Indicator Date'!BD38)</f>
        <v>2015</v>
      </c>
      <c r="BE38" s="157" t="str">
        <f>IF('Indicator Date'!BE38="","x",'Indicator Date'!BE38)</f>
        <v>x</v>
      </c>
      <c r="BF38" s="104"/>
    </row>
    <row r="39" spans="1:58" x14ac:dyDescent="0.25">
      <c r="A39" s="128" t="s">
        <v>67</v>
      </c>
      <c r="B39" s="107" t="s">
        <v>66</v>
      </c>
      <c r="C39" s="157">
        <f>IF('Indicator Date'!C39="","x",'Indicator Date'!C39)</f>
        <v>2015</v>
      </c>
      <c r="D39" s="157">
        <f>IF('Indicator Date'!D39="","x",'Indicator Date'!D39)</f>
        <v>2015</v>
      </c>
      <c r="E39" s="157">
        <f>IF('Indicator Date'!E39="","x",'Indicator Date'!E39)</f>
        <v>2015</v>
      </c>
      <c r="F39" s="157">
        <f>IF('Indicator Date'!F39="","x",'Indicator Date'!F39)</f>
        <v>2015</v>
      </c>
      <c r="G39" s="157">
        <f>IF('Indicator Date'!G39="","x",'Indicator Date'!G39)</f>
        <v>2015</v>
      </c>
      <c r="H39" s="157">
        <f>IF('Indicator Date'!H39="","x",'Indicator Date'!H39)</f>
        <v>2015</v>
      </c>
      <c r="I39" s="157">
        <f>IF('Indicator Date'!I39="","x",'Indicator Date'!I39)</f>
        <v>2015</v>
      </c>
      <c r="J39" s="157">
        <f>IF('Indicator Date'!J39="","x",'Indicator Date'!J39)</f>
        <v>2016</v>
      </c>
      <c r="K39" s="157">
        <f>IF('Indicator Date'!K39="","x",'Indicator Date'!K39)</f>
        <v>2016</v>
      </c>
      <c r="L39" s="157">
        <f>IF('Indicator Date'!L39="","x",'Indicator Date'!L39)</f>
        <v>2016</v>
      </c>
      <c r="M39" s="157">
        <f>IF('Indicator Date'!M39="","x",'Indicator Date'!M39)</f>
        <v>2019</v>
      </c>
      <c r="N39" s="157">
        <f>IF('Indicator Date'!N39="","x",'Indicator Date'!N39)</f>
        <v>2019</v>
      </c>
      <c r="O39" s="157">
        <f>IF('Indicator Date'!O39="","x",'Indicator Date'!O39)</f>
        <v>2018</v>
      </c>
      <c r="P39" s="157">
        <f>IF('Indicator Date'!P39="","x",'Indicator Date'!P39)</f>
        <v>2018</v>
      </c>
      <c r="Q39" s="157">
        <f>IF('Indicator Date'!Q39="","x",'Indicator Date'!Q39)</f>
        <v>2017</v>
      </c>
      <c r="R39" s="157" t="str">
        <f>IF('Indicator Date'!R39="","x",LEFT(RIGHT('Indicator Date'!R39,6),4))</f>
        <v>2016</v>
      </c>
      <c r="S39" s="157">
        <f>IF('Indicator Date'!S39="","x",'Indicator Date'!S39)</f>
        <v>2019</v>
      </c>
      <c r="T39" s="157">
        <f>IF('Indicator Date'!T39="","x",'Indicator Date'!T39)</f>
        <v>2016</v>
      </c>
      <c r="U39" s="157">
        <f>IF('Indicator Date'!U39="","x",'Indicator Date'!U39)</f>
        <v>2017</v>
      </c>
      <c r="V39" s="157">
        <f>IF('Indicator Date'!V39="","x",'Indicator Date'!V39)</f>
        <v>2017</v>
      </c>
      <c r="W39" s="157">
        <f>IF('Indicator Date'!W39="","x",'Indicator Date'!W39)</f>
        <v>2017</v>
      </c>
      <c r="X39" s="157">
        <f>IF('Indicator Date'!X39="","x",'Indicator Date'!X39)</f>
        <v>2010</v>
      </c>
      <c r="Y39" s="157">
        <f>IF('Indicator Date'!Y39="","x",'Indicator Date'!Y39)</f>
        <v>2010</v>
      </c>
      <c r="Z39" s="157">
        <f>IF('Indicator Date'!Z39="","x",'Indicator Date'!Z39)</f>
        <v>2017</v>
      </c>
      <c r="AA39" s="157">
        <f>IF('Indicator Date'!AA39="","x",'Indicator Date'!AA39)</f>
        <v>2017</v>
      </c>
      <c r="AB39" s="157">
        <f>IF('Indicator Date'!AB39="","x",'Indicator Date'!AB39)</f>
        <v>2017</v>
      </c>
      <c r="AC39" s="157">
        <f>IF('Indicator Date'!AC39="","x",'Indicator Date'!AC39)</f>
        <v>2016</v>
      </c>
      <c r="AD39" s="157">
        <f>IF('Indicator Date'!AD39="","x",'Indicator Date'!AD39)</f>
        <v>2015</v>
      </c>
      <c r="AE39" s="157">
        <f>IF('Indicator Date'!AE39="","x",'Indicator Date'!AE39)</f>
        <v>2012</v>
      </c>
      <c r="AF39" s="157">
        <f>IF('Indicator Date'!AF39="","x",'Indicator Date'!AF39)</f>
        <v>2017</v>
      </c>
      <c r="AG39" s="157">
        <f>IF('Indicator Date'!AG39="","x",'Indicator Date'!AG39)</f>
        <v>2017</v>
      </c>
      <c r="AH39" s="157">
        <f>IF('Indicator Date'!AH39="","x",'Indicator Date'!AH39)</f>
        <v>2016</v>
      </c>
      <c r="AI39" s="157">
        <f>IF('Indicator Date'!AI39="","x",'Indicator Date'!AI39)</f>
        <v>2017</v>
      </c>
      <c r="AJ39" s="157">
        <f>IF('Indicator Date'!AJ39="","x",'Indicator Date'!AJ39)</f>
        <v>2018</v>
      </c>
      <c r="AK39" s="157">
        <f>IF('Indicator Date'!AK39="","x",YEAR('Indicator Date'!AK39))</f>
        <v>2017</v>
      </c>
      <c r="AL39" s="157">
        <f>IF('Indicator Date'!AL39="","x",YEAR('Indicator Date'!AL39))</f>
        <v>2018</v>
      </c>
      <c r="AM39" s="157">
        <f>IF('Indicator Date'!AM39="","x",YEAR('Indicator Date'!AM39))</f>
        <v>2018</v>
      </c>
      <c r="AN39" s="157">
        <f>IF('Indicator Date'!AN39="","x",'Indicator Date'!AN39)</f>
        <v>2016</v>
      </c>
      <c r="AO39" s="157">
        <f>IF('Indicator Date'!AO39="","x",'Indicator Date'!AO39)</f>
        <v>2016</v>
      </c>
      <c r="AP39" s="157">
        <f>IF('Indicator Date'!AP39="","x",'Indicator Date'!AP39)</f>
        <v>2014</v>
      </c>
      <c r="AQ39" s="157">
        <f>IF('Indicator Date'!AQ39="","x",'Indicator Date'!AQ39)</f>
        <v>2014</v>
      </c>
      <c r="AR39" s="157">
        <f>IF('Indicator Date'!AR39="","x",'Indicator Date'!AR39)</f>
        <v>2015</v>
      </c>
      <c r="AS39" s="157">
        <f>IF('Indicator Date'!AS39="","x",'Indicator Date'!AS39)</f>
        <v>2017</v>
      </c>
      <c r="AT39" s="157">
        <f>IF('Indicator Date'!AT39="","x",'Indicator Date'!AT39)</f>
        <v>2018</v>
      </c>
      <c r="AU39" s="157">
        <f>IF('Indicator Date'!AU39="","x",'Indicator Date'!AU39)</f>
        <v>2016</v>
      </c>
      <c r="AV39" s="157">
        <f>IF('Indicator Date'!AV39="","x",'Indicator Date'!AV39)</f>
        <v>2015</v>
      </c>
      <c r="AW39" s="157">
        <f>IF('Indicator Date'!AW39="","x",'Indicator Date'!AW39)</f>
        <v>2016</v>
      </c>
      <c r="AX39" s="157">
        <f>IF('Indicator Date'!AX39="","x",'Indicator Date'!AX39)</f>
        <v>2017</v>
      </c>
      <c r="AY39" s="157">
        <f>IF('Indicator Date'!AY39="","x",'Indicator Date'!AY39)</f>
        <v>2014</v>
      </c>
      <c r="AZ39" s="157">
        <f>IF('Indicator Date'!AZ39="","x",'Indicator Date'!AZ39)</f>
        <v>2015</v>
      </c>
      <c r="BA39" s="157">
        <f>IF('Indicator Date'!BA39="","x",'Indicator Date'!BA39)</f>
        <v>2015</v>
      </c>
      <c r="BB39" s="157">
        <f>IF('Indicator Date'!BB39="","x",'Indicator Date'!BB39)</f>
        <v>2018</v>
      </c>
      <c r="BC39" s="157">
        <f>IF('Indicator Date'!BC39="","x",'Indicator Date'!BC39)</f>
        <v>2017</v>
      </c>
      <c r="BD39" s="157">
        <f>IF('Indicator Date'!BD39="","x",'Indicator Date'!BD39)</f>
        <v>2015</v>
      </c>
      <c r="BE39" s="157" t="str">
        <f>IF('Indicator Date'!BE39="","x",'Indicator Date'!BE39)</f>
        <v>x</v>
      </c>
      <c r="BF39" s="104"/>
    </row>
    <row r="40" spans="1:58" x14ac:dyDescent="0.25">
      <c r="A40" s="128" t="s">
        <v>69</v>
      </c>
      <c r="B40" s="107" t="s">
        <v>68</v>
      </c>
      <c r="C40" s="157">
        <f>IF('Indicator Date'!C40="","x",'Indicator Date'!C40)</f>
        <v>2015</v>
      </c>
      <c r="D40" s="157">
        <f>IF('Indicator Date'!D40="","x",'Indicator Date'!D40)</f>
        <v>2015</v>
      </c>
      <c r="E40" s="157">
        <f>IF('Indicator Date'!E40="","x",'Indicator Date'!E40)</f>
        <v>2015</v>
      </c>
      <c r="F40" s="157">
        <f>IF('Indicator Date'!F40="","x",'Indicator Date'!F40)</f>
        <v>2015</v>
      </c>
      <c r="G40" s="157">
        <f>IF('Indicator Date'!G40="","x",'Indicator Date'!G40)</f>
        <v>2015</v>
      </c>
      <c r="H40" s="157">
        <f>IF('Indicator Date'!H40="","x",'Indicator Date'!H40)</f>
        <v>2015</v>
      </c>
      <c r="I40" s="157">
        <f>IF('Indicator Date'!I40="","x",'Indicator Date'!I40)</f>
        <v>2015</v>
      </c>
      <c r="J40" s="157">
        <f>IF('Indicator Date'!J40="","x",'Indicator Date'!J40)</f>
        <v>2016</v>
      </c>
      <c r="K40" s="157">
        <f>IF('Indicator Date'!K40="","x",'Indicator Date'!K40)</f>
        <v>2016</v>
      </c>
      <c r="L40" s="157">
        <f>IF('Indicator Date'!L40="","x",'Indicator Date'!L40)</f>
        <v>2016</v>
      </c>
      <c r="M40" s="157">
        <f>IF('Indicator Date'!M40="","x",'Indicator Date'!M40)</f>
        <v>2019</v>
      </c>
      <c r="N40" s="157">
        <f>IF('Indicator Date'!N40="","x",'Indicator Date'!N40)</f>
        <v>2019</v>
      </c>
      <c r="O40" s="157">
        <f>IF('Indicator Date'!O40="","x",'Indicator Date'!O40)</f>
        <v>2018</v>
      </c>
      <c r="P40" s="157">
        <f>IF('Indicator Date'!P40="","x",'Indicator Date'!P40)</f>
        <v>2018</v>
      </c>
      <c r="Q40" s="157">
        <f>IF('Indicator Date'!Q40="","x",'Indicator Date'!Q40)</f>
        <v>2017</v>
      </c>
      <c r="R40" s="157" t="str">
        <f>IF('Indicator Date'!R40="","x",LEFT(RIGHT('Indicator Date'!R40,6),4))</f>
        <v>2012</v>
      </c>
      <c r="S40" s="157">
        <f>IF('Indicator Date'!S40="","x",'Indicator Date'!S40)</f>
        <v>2019</v>
      </c>
      <c r="T40" s="157">
        <f>IF('Indicator Date'!T40="","x",'Indicator Date'!T40)</f>
        <v>2016</v>
      </c>
      <c r="U40" s="157">
        <f>IF('Indicator Date'!U40="","x",'Indicator Date'!U40)</f>
        <v>2017</v>
      </c>
      <c r="V40" s="157">
        <f>IF('Indicator Date'!V40="","x",'Indicator Date'!V40)</f>
        <v>2017</v>
      </c>
      <c r="W40" s="157">
        <f>IF('Indicator Date'!W40="","x",'Indicator Date'!W40)</f>
        <v>2017</v>
      </c>
      <c r="X40" s="157">
        <f>IF('Indicator Date'!X40="","x",'Indicator Date'!X40)</f>
        <v>2012</v>
      </c>
      <c r="Y40" s="157" t="str">
        <f>IF('Indicator Date'!Y40="","x",'Indicator Date'!Y40)</f>
        <v>x</v>
      </c>
      <c r="Z40" s="157">
        <f>IF('Indicator Date'!Z40="","x",'Indicator Date'!Z40)</f>
        <v>2017</v>
      </c>
      <c r="AA40" s="157">
        <f>IF('Indicator Date'!AA40="","x",'Indicator Date'!AA40)</f>
        <v>2017</v>
      </c>
      <c r="AB40" s="157">
        <f>IF('Indicator Date'!AB40="","x",'Indicator Date'!AB40)</f>
        <v>2017</v>
      </c>
      <c r="AC40" s="157">
        <f>IF('Indicator Date'!AC40="","x",'Indicator Date'!AC40)</f>
        <v>2016</v>
      </c>
      <c r="AD40" s="157">
        <f>IF('Indicator Date'!AD40="","x",'Indicator Date'!AD40)</f>
        <v>2015</v>
      </c>
      <c r="AE40" s="157">
        <f>IF('Indicator Date'!AE40="","x",'Indicator Date'!AE40)</f>
        <v>2012</v>
      </c>
      <c r="AF40" s="157" t="str">
        <f>IF('Indicator Date'!AF40="","x",'Indicator Date'!AF40)</f>
        <v>x</v>
      </c>
      <c r="AG40" s="157" t="str">
        <f>IF('Indicator Date'!AG40="","x",'Indicator Date'!AG40)</f>
        <v>x</v>
      </c>
      <c r="AH40" s="157">
        <f>IF('Indicator Date'!AH40="","x",'Indicator Date'!AH40)</f>
        <v>2016</v>
      </c>
      <c r="AI40" s="157">
        <f>IF('Indicator Date'!AI40="","x",'Indicator Date'!AI40)</f>
        <v>2017</v>
      </c>
      <c r="AJ40" s="157">
        <f>IF('Indicator Date'!AJ40="","x",'Indicator Date'!AJ40)</f>
        <v>2018</v>
      </c>
      <c r="AK40" s="157" t="str">
        <f>IF('Indicator Date'!AK40="","x",YEAR('Indicator Date'!AK40))</f>
        <v>x</v>
      </c>
      <c r="AL40" s="157">
        <f>IF('Indicator Date'!AL40="","x",YEAR('Indicator Date'!AL40))</f>
        <v>2018</v>
      </c>
      <c r="AM40" s="157" t="str">
        <f>IF('Indicator Date'!AM40="","x",YEAR('Indicator Date'!AM40))</f>
        <v>x</v>
      </c>
      <c r="AN40" s="157">
        <f>IF('Indicator Date'!AN40="","x",'Indicator Date'!AN40)</f>
        <v>2016</v>
      </c>
      <c r="AO40" s="157">
        <f>IF('Indicator Date'!AO40="","x",'Indicator Date'!AO40)</f>
        <v>2016</v>
      </c>
      <c r="AP40" s="157" t="str">
        <f>IF('Indicator Date'!AP40="","x",'Indicator Date'!AP40)</f>
        <v>x</v>
      </c>
      <c r="AQ40" s="157" t="str">
        <f>IF('Indicator Date'!AQ40="","x",'Indicator Date'!AQ40)</f>
        <v>x</v>
      </c>
      <c r="AR40" s="157">
        <f>IF('Indicator Date'!AR40="","x",'Indicator Date'!AR40)</f>
        <v>2013</v>
      </c>
      <c r="AS40" s="157">
        <f>IF('Indicator Date'!AS40="","x",'Indicator Date'!AS40)</f>
        <v>2017</v>
      </c>
      <c r="AT40" s="157">
        <f>IF('Indicator Date'!AT40="","x",'Indicator Date'!AT40)</f>
        <v>2018</v>
      </c>
      <c r="AU40" s="157">
        <f>IF('Indicator Date'!AU40="","x",'Indicator Date'!AU40)</f>
        <v>2016</v>
      </c>
      <c r="AV40" s="157">
        <f>IF('Indicator Date'!AV40="","x",'Indicator Date'!AV40)</f>
        <v>2015</v>
      </c>
      <c r="AW40" s="157">
        <f>IF('Indicator Date'!AW40="","x",'Indicator Date'!AW40)</f>
        <v>2016</v>
      </c>
      <c r="AX40" s="157">
        <f>IF('Indicator Date'!AX40="","x",'Indicator Date'!AX40)</f>
        <v>2017</v>
      </c>
      <c r="AY40" s="157">
        <f>IF('Indicator Date'!AY40="","x",'Indicator Date'!AY40)</f>
        <v>2014</v>
      </c>
      <c r="AZ40" s="157">
        <f>IF('Indicator Date'!AZ40="","x",'Indicator Date'!AZ40)</f>
        <v>2015</v>
      </c>
      <c r="BA40" s="157">
        <f>IF('Indicator Date'!BA40="","x",'Indicator Date'!BA40)</f>
        <v>2015</v>
      </c>
      <c r="BB40" s="157">
        <f>IF('Indicator Date'!BB40="","x",'Indicator Date'!BB40)</f>
        <v>2018</v>
      </c>
      <c r="BC40" s="157">
        <f>IF('Indicator Date'!BC40="","x",'Indicator Date'!BC40)</f>
        <v>2017</v>
      </c>
      <c r="BD40" s="157">
        <f>IF('Indicator Date'!BD40="","x",'Indicator Date'!BD40)</f>
        <v>2015</v>
      </c>
      <c r="BE40" s="157" t="str">
        <f>IF('Indicator Date'!BE40="","x",'Indicator Date'!BE40)</f>
        <v>x</v>
      </c>
      <c r="BF40" s="104"/>
    </row>
    <row r="41" spans="1:58" x14ac:dyDescent="0.25">
      <c r="A41" s="128" t="s">
        <v>374</v>
      </c>
      <c r="B41" s="107" t="s">
        <v>71</v>
      </c>
      <c r="C41" s="157">
        <f>IF('Indicator Date'!C41="","x",'Indicator Date'!C41)</f>
        <v>2015</v>
      </c>
      <c r="D41" s="157">
        <f>IF('Indicator Date'!D41="","x",'Indicator Date'!D41)</f>
        <v>2015</v>
      </c>
      <c r="E41" s="157">
        <f>IF('Indicator Date'!E41="","x",'Indicator Date'!E41)</f>
        <v>2015</v>
      </c>
      <c r="F41" s="157">
        <f>IF('Indicator Date'!F41="","x",'Indicator Date'!F41)</f>
        <v>2015</v>
      </c>
      <c r="G41" s="157">
        <f>IF('Indicator Date'!G41="","x",'Indicator Date'!G41)</f>
        <v>2015</v>
      </c>
      <c r="H41" s="157">
        <f>IF('Indicator Date'!H41="","x",'Indicator Date'!H41)</f>
        <v>2015</v>
      </c>
      <c r="I41" s="157">
        <f>IF('Indicator Date'!I41="","x",'Indicator Date'!I41)</f>
        <v>2015</v>
      </c>
      <c r="J41" s="157">
        <f>IF('Indicator Date'!J41="","x",'Indicator Date'!J41)</f>
        <v>2016</v>
      </c>
      <c r="K41" s="157">
        <f>IF('Indicator Date'!K41="","x",'Indicator Date'!K41)</f>
        <v>2016</v>
      </c>
      <c r="L41" s="157">
        <f>IF('Indicator Date'!L41="","x",'Indicator Date'!L41)</f>
        <v>2016</v>
      </c>
      <c r="M41" s="157">
        <f>IF('Indicator Date'!M41="","x",'Indicator Date'!M41)</f>
        <v>2019</v>
      </c>
      <c r="N41" s="157">
        <f>IF('Indicator Date'!N41="","x",'Indicator Date'!N41)</f>
        <v>2019</v>
      </c>
      <c r="O41" s="157">
        <f>IF('Indicator Date'!O41="","x",'Indicator Date'!O41)</f>
        <v>2018</v>
      </c>
      <c r="P41" s="157">
        <f>IF('Indicator Date'!P41="","x",'Indicator Date'!P41)</f>
        <v>2018</v>
      </c>
      <c r="Q41" s="157">
        <f>IF('Indicator Date'!Q41="","x",'Indicator Date'!Q41)</f>
        <v>2017</v>
      </c>
      <c r="R41" s="157" t="str">
        <f>IF('Indicator Date'!R41="","x",LEFT(RIGHT('Indicator Date'!R41,6),4))</f>
        <v>2012</v>
      </c>
      <c r="S41" s="157">
        <f>IF('Indicator Date'!S41="","x",'Indicator Date'!S41)</f>
        <v>2019</v>
      </c>
      <c r="T41" s="157">
        <f>IF('Indicator Date'!T41="","x",'Indicator Date'!T41)</f>
        <v>2016</v>
      </c>
      <c r="U41" s="157">
        <f>IF('Indicator Date'!U41="","x",'Indicator Date'!U41)</f>
        <v>2017</v>
      </c>
      <c r="V41" s="157">
        <f>IF('Indicator Date'!V41="","x",'Indicator Date'!V41)</f>
        <v>2017</v>
      </c>
      <c r="W41" s="157">
        <f>IF('Indicator Date'!W41="","x",'Indicator Date'!W41)</f>
        <v>2017</v>
      </c>
      <c r="X41" s="157">
        <f>IF('Indicator Date'!X41="","x",'Indicator Date'!X41)</f>
        <v>2015</v>
      </c>
      <c r="Y41" s="157">
        <f>IF('Indicator Date'!Y41="","x",'Indicator Date'!Y41)</f>
        <v>2010</v>
      </c>
      <c r="Z41" s="157">
        <f>IF('Indicator Date'!Z41="","x",'Indicator Date'!Z41)</f>
        <v>2017</v>
      </c>
      <c r="AA41" s="157">
        <f>IF('Indicator Date'!AA41="","x",'Indicator Date'!AA41)</f>
        <v>2017</v>
      </c>
      <c r="AB41" s="157">
        <f>IF('Indicator Date'!AB41="","x",'Indicator Date'!AB41)</f>
        <v>2017</v>
      </c>
      <c r="AC41" s="157">
        <f>IF('Indicator Date'!AC41="","x",'Indicator Date'!AC41)</f>
        <v>2016</v>
      </c>
      <c r="AD41" s="157">
        <f>IF('Indicator Date'!AD41="","x",'Indicator Date'!AD41)</f>
        <v>2015</v>
      </c>
      <c r="AE41" s="157">
        <f>IF('Indicator Date'!AE41="","x",'Indicator Date'!AE41)</f>
        <v>2012</v>
      </c>
      <c r="AF41" s="157">
        <f>IF('Indicator Date'!AF41="","x",'Indicator Date'!AF41)</f>
        <v>2017</v>
      </c>
      <c r="AG41" s="157">
        <f>IF('Indicator Date'!AG41="","x",'Indicator Date'!AG41)</f>
        <v>2011</v>
      </c>
      <c r="AH41" s="157">
        <f>IF('Indicator Date'!AH41="","x",'Indicator Date'!AH41)</f>
        <v>2016</v>
      </c>
      <c r="AI41" s="157">
        <f>IF('Indicator Date'!AI41="","x",'Indicator Date'!AI41)</f>
        <v>2017</v>
      </c>
      <c r="AJ41" s="157">
        <f>IF('Indicator Date'!AJ41="","x",'Indicator Date'!AJ41)</f>
        <v>2018</v>
      </c>
      <c r="AK41" s="157">
        <f>IF('Indicator Date'!AK41="","x",YEAR('Indicator Date'!AK41))</f>
        <v>2017</v>
      </c>
      <c r="AL41" s="157">
        <f>IF('Indicator Date'!AL41="","x",YEAR('Indicator Date'!AL41))</f>
        <v>2019</v>
      </c>
      <c r="AM41" s="157">
        <f>IF('Indicator Date'!AM41="","x",YEAR('Indicator Date'!AM41))</f>
        <v>2018</v>
      </c>
      <c r="AN41" s="157">
        <f>IF('Indicator Date'!AN41="","x",'Indicator Date'!AN41)</f>
        <v>2016</v>
      </c>
      <c r="AO41" s="157">
        <f>IF('Indicator Date'!AO41="","x",'Indicator Date'!AO41)</f>
        <v>2016</v>
      </c>
      <c r="AP41" s="157">
        <f>IF('Indicator Date'!AP41="","x",'Indicator Date'!AP41)</f>
        <v>2014</v>
      </c>
      <c r="AQ41" s="157">
        <f>IF('Indicator Date'!AQ41="","x",'Indicator Date'!AQ41)</f>
        <v>2014</v>
      </c>
      <c r="AR41" s="157" t="str">
        <f>IF('Indicator Date'!AR41="","x",'Indicator Date'!AR41)</f>
        <v>x</v>
      </c>
      <c r="AS41" s="157">
        <f>IF('Indicator Date'!AS41="","x",'Indicator Date'!AS41)</f>
        <v>2017</v>
      </c>
      <c r="AT41" s="157">
        <f>IF('Indicator Date'!AT41="","x",'Indicator Date'!AT41)</f>
        <v>2018</v>
      </c>
      <c r="AU41" s="157">
        <f>IF('Indicator Date'!AU41="","x",'Indicator Date'!AU41)</f>
        <v>2016</v>
      </c>
      <c r="AV41" s="157">
        <f>IF('Indicator Date'!AV41="","x",'Indicator Date'!AV41)</f>
        <v>2015</v>
      </c>
      <c r="AW41" s="157">
        <f>IF('Indicator Date'!AW41="","x",'Indicator Date'!AW41)</f>
        <v>2016</v>
      </c>
      <c r="AX41" s="157">
        <f>IF('Indicator Date'!AX41="","x",'Indicator Date'!AX41)</f>
        <v>2017</v>
      </c>
      <c r="AY41" s="157">
        <f>IF('Indicator Date'!AY41="","x",'Indicator Date'!AY41)</f>
        <v>2014</v>
      </c>
      <c r="AZ41" s="157">
        <f>IF('Indicator Date'!AZ41="","x",'Indicator Date'!AZ41)</f>
        <v>2015</v>
      </c>
      <c r="BA41" s="157">
        <f>IF('Indicator Date'!BA41="","x",'Indicator Date'!BA41)</f>
        <v>2015</v>
      </c>
      <c r="BB41" s="157">
        <f>IF('Indicator Date'!BB41="","x",'Indicator Date'!BB41)</f>
        <v>2018</v>
      </c>
      <c r="BC41" s="157">
        <f>IF('Indicator Date'!BC41="","x",'Indicator Date'!BC41)</f>
        <v>2017</v>
      </c>
      <c r="BD41" s="157">
        <f>IF('Indicator Date'!BD41="","x",'Indicator Date'!BD41)</f>
        <v>2015</v>
      </c>
      <c r="BE41" s="157" t="str">
        <f>IF('Indicator Date'!BE41="","x",'Indicator Date'!BE41)</f>
        <v>x</v>
      </c>
      <c r="BF41" s="104"/>
    </row>
    <row r="42" spans="1:58" x14ac:dyDescent="0.25">
      <c r="A42" s="128" t="s">
        <v>831</v>
      </c>
      <c r="B42" s="107" t="s">
        <v>70</v>
      </c>
      <c r="C42" s="157">
        <f>IF('Indicator Date'!C42="","x",'Indicator Date'!C42)</f>
        <v>2015</v>
      </c>
      <c r="D42" s="157">
        <f>IF('Indicator Date'!D42="","x",'Indicator Date'!D42)</f>
        <v>2015</v>
      </c>
      <c r="E42" s="157">
        <f>IF('Indicator Date'!E42="","x",'Indicator Date'!E42)</f>
        <v>2015</v>
      </c>
      <c r="F42" s="157">
        <f>IF('Indicator Date'!F42="","x",'Indicator Date'!F42)</f>
        <v>2015</v>
      </c>
      <c r="G42" s="157">
        <f>IF('Indicator Date'!G42="","x",'Indicator Date'!G42)</f>
        <v>2015</v>
      </c>
      <c r="H42" s="157">
        <f>IF('Indicator Date'!H42="","x",'Indicator Date'!H42)</f>
        <v>2015</v>
      </c>
      <c r="I42" s="157">
        <f>IF('Indicator Date'!I42="","x",'Indicator Date'!I42)</f>
        <v>2015</v>
      </c>
      <c r="J42" s="157">
        <f>IF('Indicator Date'!J42="","x",'Indicator Date'!J42)</f>
        <v>2016</v>
      </c>
      <c r="K42" s="157">
        <f>IF('Indicator Date'!K42="","x",'Indicator Date'!K42)</f>
        <v>2016</v>
      </c>
      <c r="L42" s="157">
        <f>IF('Indicator Date'!L42="","x",'Indicator Date'!L42)</f>
        <v>2016</v>
      </c>
      <c r="M42" s="157">
        <f>IF('Indicator Date'!M42="","x",'Indicator Date'!M42)</f>
        <v>2019</v>
      </c>
      <c r="N42" s="157">
        <f>IF('Indicator Date'!N42="","x",'Indicator Date'!N42)</f>
        <v>2019</v>
      </c>
      <c r="O42" s="157">
        <f>IF('Indicator Date'!O42="","x",'Indicator Date'!O42)</f>
        <v>2018</v>
      </c>
      <c r="P42" s="157">
        <f>IF('Indicator Date'!P42="","x",'Indicator Date'!P42)</f>
        <v>2018</v>
      </c>
      <c r="Q42" s="157">
        <f>IF('Indicator Date'!Q42="","x",'Indicator Date'!Q42)</f>
        <v>2017</v>
      </c>
      <c r="R42" s="157" t="str">
        <f>IF('Indicator Date'!R42="","x",LEFT(RIGHT('Indicator Date'!R42,6),4))</f>
        <v>2014</v>
      </c>
      <c r="S42" s="157">
        <f>IF('Indicator Date'!S42="","x",'Indicator Date'!S42)</f>
        <v>2019</v>
      </c>
      <c r="T42" s="157">
        <f>IF('Indicator Date'!T42="","x",'Indicator Date'!T42)</f>
        <v>2016</v>
      </c>
      <c r="U42" s="157">
        <f>IF('Indicator Date'!U42="","x",'Indicator Date'!U42)</f>
        <v>2017</v>
      </c>
      <c r="V42" s="157">
        <f>IF('Indicator Date'!V42="","x",'Indicator Date'!V42)</f>
        <v>2017</v>
      </c>
      <c r="W42" s="157">
        <f>IF('Indicator Date'!W42="","x",'Indicator Date'!W42)</f>
        <v>2017</v>
      </c>
      <c r="X42" s="157">
        <f>IF('Indicator Date'!X42="","x",'Indicator Date'!X42)</f>
        <v>2013</v>
      </c>
      <c r="Y42" s="157" t="str">
        <f>IF('Indicator Date'!Y42="","x",'Indicator Date'!Y42)</f>
        <v>x</v>
      </c>
      <c r="Z42" s="157">
        <f>IF('Indicator Date'!Z42="","x",'Indicator Date'!Z42)</f>
        <v>2017</v>
      </c>
      <c r="AA42" s="157">
        <f>IF('Indicator Date'!AA42="","x",'Indicator Date'!AA42)</f>
        <v>2017</v>
      </c>
      <c r="AB42" s="157">
        <f>IF('Indicator Date'!AB42="","x",'Indicator Date'!AB42)</f>
        <v>2017</v>
      </c>
      <c r="AC42" s="157">
        <f>IF('Indicator Date'!AC42="","x",'Indicator Date'!AC42)</f>
        <v>2016</v>
      </c>
      <c r="AD42" s="157">
        <f>IF('Indicator Date'!AD42="","x",'Indicator Date'!AD42)</f>
        <v>2015</v>
      </c>
      <c r="AE42" s="157">
        <f>IF('Indicator Date'!AE42="","x",'Indicator Date'!AE42)</f>
        <v>2012</v>
      </c>
      <c r="AF42" s="157">
        <f>IF('Indicator Date'!AF42="","x",'Indicator Date'!AF42)</f>
        <v>2017</v>
      </c>
      <c r="AG42" s="157">
        <f>IF('Indicator Date'!AG42="","x",'Indicator Date'!AG42)</f>
        <v>2012</v>
      </c>
      <c r="AH42" s="157">
        <f>IF('Indicator Date'!AH42="","x",'Indicator Date'!AH42)</f>
        <v>2016</v>
      </c>
      <c r="AI42" s="157">
        <f>IF('Indicator Date'!AI42="","x",'Indicator Date'!AI42)</f>
        <v>2017</v>
      </c>
      <c r="AJ42" s="157">
        <f>IF('Indicator Date'!AJ42="","x",'Indicator Date'!AJ42)</f>
        <v>2018</v>
      </c>
      <c r="AK42" s="157">
        <f>IF('Indicator Date'!AK42="","x",YEAR('Indicator Date'!AK42))</f>
        <v>2018</v>
      </c>
      <c r="AL42" s="157">
        <f>IF('Indicator Date'!AL42="","x",YEAR('Indicator Date'!AL42))</f>
        <v>2019</v>
      </c>
      <c r="AM42" s="157">
        <f>IF('Indicator Date'!AM42="","x",YEAR('Indicator Date'!AM42))</f>
        <v>2018</v>
      </c>
      <c r="AN42" s="157">
        <f>IF('Indicator Date'!AN42="","x",'Indicator Date'!AN42)</f>
        <v>2016</v>
      </c>
      <c r="AO42" s="157">
        <f>IF('Indicator Date'!AO42="","x",'Indicator Date'!AO42)</f>
        <v>2016</v>
      </c>
      <c r="AP42" s="157" t="str">
        <f>IF('Indicator Date'!AP42="","x",'Indicator Date'!AP42)</f>
        <v>x</v>
      </c>
      <c r="AQ42" s="157" t="str">
        <f>IF('Indicator Date'!AQ42="","x",'Indicator Date'!AQ42)</f>
        <v>x</v>
      </c>
      <c r="AR42" s="157">
        <f>IF('Indicator Date'!AR42="","x",'Indicator Date'!AR42)</f>
        <v>2015</v>
      </c>
      <c r="AS42" s="157">
        <f>IF('Indicator Date'!AS42="","x",'Indicator Date'!AS42)</f>
        <v>2017</v>
      </c>
      <c r="AT42" s="157">
        <f>IF('Indicator Date'!AT42="","x",'Indicator Date'!AT42)</f>
        <v>2018</v>
      </c>
      <c r="AU42" s="157">
        <f>IF('Indicator Date'!AU42="","x",'Indicator Date'!AU42)</f>
        <v>2016</v>
      </c>
      <c r="AV42" s="157">
        <f>IF('Indicator Date'!AV42="","x",'Indicator Date'!AV42)</f>
        <v>2016</v>
      </c>
      <c r="AW42" s="157">
        <f>IF('Indicator Date'!AW42="","x",'Indicator Date'!AW42)</f>
        <v>2015</v>
      </c>
      <c r="AX42" s="157">
        <f>IF('Indicator Date'!AX42="","x",'Indicator Date'!AX42)</f>
        <v>2017</v>
      </c>
      <c r="AY42" s="157">
        <f>IF('Indicator Date'!AY42="","x",'Indicator Date'!AY42)</f>
        <v>2014</v>
      </c>
      <c r="AZ42" s="157">
        <f>IF('Indicator Date'!AZ42="","x",'Indicator Date'!AZ42)</f>
        <v>2015</v>
      </c>
      <c r="BA42" s="157">
        <f>IF('Indicator Date'!BA42="","x",'Indicator Date'!BA42)</f>
        <v>2015</v>
      </c>
      <c r="BB42" s="157">
        <f>IF('Indicator Date'!BB42="","x",'Indicator Date'!BB42)</f>
        <v>2018</v>
      </c>
      <c r="BC42" s="157">
        <f>IF('Indicator Date'!BC42="","x",'Indicator Date'!BC42)</f>
        <v>2017</v>
      </c>
      <c r="BD42" s="157">
        <f>IF('Indicator Date'!BD42="","x",'Indicator Date'!BD42)</f>
        <v>2015</v>
      </c>
      <c r="BE42" s="157" t="str">
        <f>IF('Indicator Date'!BE42="","x",'Indicator Date'!BE42)</f>
        <v>x</v>
      </c>
      <c r="BF42" s="104"/>
    </row>
    <row r="43" spans="1:58" x14ac:dyDescent="0.25">
      <c r="A43" s="128" t="s">
        <v>73</v>
      </c>
      <c r="B43" s="107" t="s">
        <v>72</v>
      </c>
      <c r="C43" s="157">
        <f>IF('Indicator Date'!C43="","x",'Indicator Date'!C43)</f>
        <v>2015</v>
      </c>
      <c r="D43" s="157">
        <f>IF('Indicator Date'!D43="","x",'Indicator Date'!D43)</f>
        <v>2015</v>
      </c>
      <c r="E43" s="157">
        <f>IF('Indicator Date'!E43="","x",'Indicator Date'!E43)</f>
        <v>2015</v>
      </c>
      <c r="F43" s="157">
        <f>IF('Indicator Date'!F43="","x",'Indicator Date'!F43)</f>
        <v>2015</v>
      </c>
      <c r="G43" s="157">
        <f>IF('Indicator Date'!G43="","x",'Indicator Date'!G43)</f>
        <v>2015</v>
      </c>
      <c r="H43" s="157">
        <f>IF('Indicator Date'!H43="","x",'Indicator Date'!H43)</f>
        <v>2015</v>
      </c>
      <c r="I43" s="157">
        <f>IF('Indicator Date'!I43="","x",'Indicator Date'!I43)</f>
        <v>2015</v>
      </c>
      <c r="J43" s="157">
        <f>IF('Indicator Date'!J43="","x",'Indicator Date'!J43)</f>
        <v>2016</v>
      </c>
      <c r="K43" s="157">
        <f>IF('Indicator Date'!K43="","x",'Indicator Date'!K43)</f>
        <v>2016</v>
      </c>
      <c r="L43" s="157">
        <f>IF('Indicator Date'!L43="","x",'Indicator Date'!L43)</f>
        <v>2016</v>
      </c>
      <c r="M43" s="157">
        <f>IF('Indicator Date'!M43="","x",'Indicator Date'!M43)</f>
        <v>2019</v>
      </c>
      <c r="N43" s="157">
        <f>IF('Indicator Date'!N43="","x",'Indicator Date'!N43)</f>
        <v>2019</v>
      </c>
      <c r="O43" s="157">
        <f>IF('Indicator Date'!O43="","x",'Indicator Date'!O43)</f>
        <v>2018</v>
      </c>
      <c r="P43" s="157">
        <f>IF('Indicator Date'!P43="","x",'Indicator Date'!P43)</f>
        <v>2018</v>
      </c>
      <c r="Q43" s="157">
        <f>IF('Indicator Date'!Q43="","x",'Indicator Date'!Q43)</f>
        <v>2017</v>
      </c>
      <c r="R43" s="157" t="str">
        <f>IF('Indicator Date'!R43="","x",LEFT(RIGHT('Indicator Date'!R43,6),4))</f>
        <v>x</v>
      </c>
      <c r="S43" s="157">
        <f>IF('Indicator Date'!S43="","x",'Indicator Date'!S43)</f>
        <v>2019</v>
      </c>
      <c r="T43" s="157">
        <f>IF('Indicator Date'!T43="","x",'Indicator Date'!T43)</f>
        <v>2016</v>
      </c>
      <c r="U43" s="157">
        <f>IF('Indicator Date'!U43="","x",'Indicator Date'!U43)</f>
        <v>2017</v>
      </c>
      <c r="V43" s="157">
        <f>IF('Indicator Date'!V43="","x",'Indicator Date'!V43)</f>
        <v>2017</v>
      </c>
      <c r="W43" s="157">
        <f>IF('Indicator Date'!W43="","x",'Indicator Date'!W43)</f>
        <v>2017</v>
      </c>
      <c r="X43" s="157">
        <f>IF('Indicator Date'!X43="","x",'Indicator Date'!X43)</f>
        <v>2008</v>
      </c>
      <c r="Y43" s="157">
        <f>IF('Indicator Date'!Y43="","x",'Indicator Date'!Y43)</f>
        <v>2013</v>
      </c>
      <c r="Z43" s="157">
        <f>IF('Indicator Date'!Z43="","x",'Indicator Date'!Z43)</f>
        <v>2017</v>
      </c>
      <c r="AA43" s="157">
        <f>IF('Indicator Date'!AA43="","x",'Indicator Date'!AA43)</f>
        <v>2017</v>
      </c>
      <c r="AB43" s="157">
        <f>IF('Indicator Date'!AB43="","x",'Indicator Date'!AB43)</f>
        <v>2017</v>
      </c>
      <c r="AC43" s="157">
        <f>IF('Indicator Date'!AC43="","x",'Indicator Date'!AC43)</f>
        <v>2016</v>
      </c>
      <c r="AD43" s="157">
        <f>IF('Indicator Date'!AD43="","x",'Indicator Date'!AD43)</f>
        <v>2015</v>
      </c>
      <c r="AE43" s="157">
        <f>IF('Indicator Date'!AE43="","x",'Indicator Date'!AE43)</f>
        <v>2012</v>
      </c>
      <c r="AF43" s="157">
        <f>IF('Indicator Date'!AF43="","x",'Indicator Date'!AF43)</f>
        <v>2017</v>
      </c>
      <c r="AG43" s="157">
        <f>IF('Indicator Date'!AG43="","x",'Indicator Date'!AG43)</f>
        <v>2017</v>
      </c>
      <c r="AH43" s="157">
        <f>IF('Indicator Date'!AH43="","x",'Indicator Date'!AH43)</f>
        <v>2016</v>
      </c>
      <c r="AI43" s="157">
        <f>IF('Indicator Date'!AI43="","x",'Indicator Date'!AI43)</f>
        <v>2017</v>
      </c>
      <c r="AJ43" s="157">
        <f>IF('Indicator Date'!AJ43="","x",'Indicator Date'!AJ43)</f>
        <v>2018</v>
      </c>
      <c r="AK43" s="157" t="str">
        <f>IF('Indicator Date'!AK43="","x",YEAR('Indicator Date'!AK43))</f>
        <v>x</v>
      </c>
      <c r="AL43" s="157">
        <f>IF('Indicator Date'!AL43="","x",YEAR('Indicator Date'!AL43))</f>
        <v>2018</v>
      </c>
      <c r="AM43" s="157" t="str">
        <f>IF('Indicator Date'!AM43="","x",YEAR('Indicator Date'!AM43))</f>
        <v>x</v>
      </c>
      <c r="AN43" s="157">
        <f>IF('Indicator Date'!AN43="","x",'Indicator Date'!AN43)</f>
        <v>2016</v>
      </c>
      <c r="AO43" s="157">
        <f>IF('Indicator Date'!AO43="","x",'Indicator Date'!AO43)</f>
        <v>2016</v>
      </c>
      <c r="AP43" s="157">
        <f>IF('Indicator Date'!AP43="","x",'Indicator Date'!AP43)</f>
        <v>2014</v>
      </c>
      <c r="AQ43" s="157">
        <f>IF('Indicator Date'!AQ43="","x",'Indicator Date'!AQ43)</f>
        <v>2014</v>
      </c>
      <c r="AR43" s="157">
        <f>IF('Indicator Date'!AR43="","x",'Indicator Date'!AR43)</f>
        <v>2013</v>
      </c>
      <c r="AS43" s="157">
        <f>IF('Indicator Date'!AS43="","x",'Indicator Date'!AS43)</f>
        <v>2017</v>
      </c>
      <c r="AT43" s="157">
        <f>IF('Indicator Date'!AT43="","x",'Indicator Date'!AT43)</f>
        <v>2018</v>
      </c>
      <c r="AU43" s="157">
        <f>IF('Indicator Date'!AU43="","x",'Indicator Date'!AU43)</f>
        <v>2016</v>
      </c>
      <c r="AV43" s="157">
        <f>IF('Indicator Date'!AV43="","x",'Indicator Date'!AV43)</f>
        <v>2015</v>
      </c>
      <c r="AW43" s="157">
        <f>IF('Indicator Date'!AW43="","x",'Indicator Date'!AW43)</f>
        <v>2016</v>
      </c>
      <c r="AX43" s="157">
        <f>IF('Indicator Date'!AX43="","x",'Indicator Date'!AX43)</f>
        <v>2017</v>
      </c>
      <c r="AY43" s="157">
        <f>IF('Indicator Date'!AY43="","x",'Indicator Date'!AY43)</f>
        <v>2014</v>
      </c>
      <c r="AZ43" s="157">
        <f>IF('Indicator Date'!AZ43="","x",'Indicator Date'!AZ43)</f>
        <v>2015</v>
      </c>
      <c r="BA43" s="157">
        <f>IF('Indicator Date'!BA43="","x",'Indicator Date'!BA43)</f>
        <v>2015</v>
      </c>
      <c r="BB43" s="157">
        <f>IF('Indicator Date'!BB43="","x",'Indicator Date'!BB43)</f>
        <v>2018</v>
      </c>
      <c r="BC43" s="157">
        <f>IF('Indicator Date'!BC43="","x",'Indicator Date'!BC43)</f>
        <v>2017</v>
      </c>
      <c r="BD43" s="157">
        <f>IF('Indicator Date'!BD43="","x",'Indicator Date'!BD43)</f>
        <v>2015</v>
      </c>
      <c r="BE43" s="157" t="str">
        <f>IF('Indicator Date'!BE43="","x",'Indicator Date'!BE43)</f>
        <v>x</v>
      </c>
      <c r="BF43" s="104"/>
    </row>
    <row r="44" spans="1:58" x14ac:dyDescent="0.25">
      <c r="A44" s="128" t="s">
        <v>371</v>
      </c>
      <c r="B44" s="107" t="s">
        <v>74</v>
      </c>
      <c r="C44" s="157">
        <f>IF('Indicator Date'!C44="","x",'Indicator Date'!C44)</f>
        <v>2015</v>
      </c>
      <c r="D44" s="157">
        <f>IF('Indicator Date'!D44="","x",'Indicator Date'!D44)</f>
        <v>2015</v>
      </c>
      <c r="E44" s="157">
        <f>IF('Indicator Date'!E44="","x",'Indicator Date'!E44)</f>
        <v>2015</v>
      </c>
      <c r="F44" s="157">
        <f>IF('Indicator Date'!F44="","x",'Indicator Date'!F44)</f>
        <v>2015</v>
      </c>
      <c r="G44" s="157">
        <f>IF('Indicator Date'!G44="","x",'Indicator Date'!G44)</f>
        <v>2015</v>
      </c>
      <c r="H44" s="157">
        <f>IF('Indicator Date'!H44="","x",'Indicator Date'!H44)</f>
        <v>2015</v>
      </c>
      <c r="I44" s="157">
        <f>IF('Indicator Date'!I44="","x",'Indicator Date'!I44)</f>
        <v>2015</v>
      </c>
      <c r="J44" s="157">
        <f>IF('Indicator Date'!J44="","x",'Indicator Date'!J44)</f>
        <v>2016</v>
      </c>
      <c r="K44" s="157">
        <f>IF('Indicator Date'!K44="","x",'Indicator Date'!K44)</f>
        <v>2016</v>
      </c>
      <c r="L44" s="157">
        <f>IF('Indicator Date'!L44="","x",'Indicator Date'!L44)</f>
        <v>2016</v>
      </c>
      <c r="M44" s="157">
        <f>IF('Indicator Date'!M44="","x",'Indicator Date'!M44)</f>
        <v>2019</v>
      </c>
      <c r="N44" s="157">
        <f>IF('Indicator Date'!N44="","x",'Indicator Date'!N44)</f>
        <v>2019</v>
      </c>
      <c r="O44" s="157">
        <f>IF('Indicator Date'!O44="","x",'Indicator Date'!O44)</f>
        <v>2018</v>
      </c>
      <c r="P44" s="157">
        <f>IF('Indicator Date'!P44="","x",'Indicator Date'!P44)</f>
        <v>2018</v>
      </c>
      <c r="Q44" s="157">
        <f>IF('Indicator Date'!Q44="","x",'Indicator Date'!Q44)</f>
        <v>2017</v>
      </c>
      <c r="R44" s="157" t="str">
        <f>IF('Indicator Date'!R44="","x",LEFT(RIGHT('Indicator Date'!R44,6),4))</f>
        <v>2016</v>
      </c>
      <c r="S44" s="157">
        <f>IF('Indicator Date'!S44="","x",'Indicator Date'!S44)</f>
        <v>2019</v>
      </c>
      <c r="T44" s="157">
        <f>IF('Indicator Date'!T44="","x",'Indicator Date'!T44)</f>
        <v>2016</v>
      </c>
      <c r="U44" s="157">
        <f>IF('Indicator Date'!U44="","x",'Indicator Date'!U44)</f>
        <v>2017</v>
      </c>
      <c r="V44" s="157">
        <f>IF('Indicator Date'!V44="","x",'Indicator Date'!V44)</f>
        <v>2017</v>
      </c>
      <c r="W44" s="157">
        <f>IF('Indicator Date'!W44="","x",'Indicator Date'!W44)</f>
        <v>2017</v>
      </c>
      <c r="X44" s="157">
        <f>IF('Indicator Date'!X44="","x",'Indicator Date'!X44)</f>
        <v>2016</v>
      </c>
      <c r="Y44" s="157">
        <f>IF('Indicator Date'!Y44="","x",'Indicator Date'!Y44)</f>
        <v>2010</v>
      </c>
      <c r="Z44" s="157">
        <f>IF('Indicator Date'!Z44="","x",'Indicator Date'!Z44)</f>
        <v>2017</v>
      </c>
      <c r="AA44" s="157">
        <f>IF('Indicator Date'!AA44="","x",'Indicator Date'!AA44)</f>
        <v>2017</v>
      </c>
      <c r="AB44" s="157">
        <f>IF('Indicator Date'!AB44="","x",'Indicator Date'!AB44)</f>
        <v>2017</v>
      </c>
      <c r="AC44" s="157">
        <f>IF('Indicator Date'!AC44="","x",'Indicator Date'!AC44)</f>
        <v>2016</v>
      </c>
      <c r="AD44" s="157">
        <f>IF('Indicator Date'!AD44="","x",'Indicator Date'!AD44)</f>
        <v>2015</v>
      </c>
      <c r="AE44" s="157">
        <f>IF('Indicator Date'!AE44="","x",'Indicator Date'!AE44)</f>
        <v>2012</v>
      </c>
      <c r="AF44" s="157">
        <f>IF('Indicator Date'!AF44="","x",'Indicator Date'!AF44)</f>
        <v>2017</v>
      </c>
      <c r="AG44" s="157">
        <f>IF('Indicator Date'!AG44="","x",'Indicator Date'!AG44)</f>
        <v>2008</v>
      </c>
      <c r="AH44" s="157">
        <f>IF('Indicator Date'!AH44="","x",'Indicator Date'!AH44)</f>
        <v>2016</v>
      </c>
      <c r="AI44" s="157">
        <f>IF('Indicator Date'!AI44="","x",'Indicator Date'!AI44)</f>
        <v>2017</v>
      </c>
      <c r="AJ44" s="157">
        <f>IF('Indicator Date'!AJ44="","x",'Indicator Date'!AJ44)</f>
        <v>2018</v>
      </c>
      <c r="AK44" s="157">
        <f>IF('Indicator Date'!AK44="","x",YEAR('Indicator Date'!AK44))</f>
        <v>2017</v>
      </c>
      <c r="AL44" s="157">
        <f>IF('Indicator Date'!AL44="","x",YEAR('Indicator Date'!AL44))</f>
        <v>2018</v>
      </c>
      <c r="AM44" s="157">
        <f>IF('Indicator Date'!AM44="","x",YEAR('Indicator Date'!AM44))</f>
        <v>2018</v>
      </c>
      <c r="AN44" s="157">
        <f>IF('Indicator Date'!AN44="","x",'Indicator Date'!AN44)</f>
        <v>2016</v>
      </c>
      <c r="AO44" s="157">
        <f>IF('Indicator Date'!AO44="","x",'Indicator Date'!AO44)</f>
        <v>2016</v>
      </c>
      <c r="AP44" s="157">
        <f>IF('Indicator Date'!AP44="","x",'Indicator Date'!AP44)</f>
        <v>2014</v>
      </c>
      <c r="AQ44" s="157">
        <f>IF('Indicator Date'!AQ44="","x",'Indicator Date'!AQ44)</f>
        <v>2014</v>
      </c>
      <c r="AR44" s="157">
        <f>IF('Indicator Date'!AR44="","x",'Indicator Date'!AR44)</f>
        <v>2015</v>
      </c>
      <c r="AS44" s="157">
        <f>IF('Indicator Date'!AS44="","x",'Indicator Date'!AS44)</f>
        <v>2017</v>
      </c>
      <c r="AT44" s="157">
        <f>IF('Indicator Date'!AT44="","x",'Indicator Date'!AT44)</f>
        <v>2018</v>
      </c>
      <c r="AU44" s="157">
        <f>IF('Indicator Date'!AU44="","x",'Indicator Date'!AU44)</f>
        <v>2016</v>
      </c>
      <c r="AV44" s="157">
        <f>IF('Indicator Date'!AV44="","x",'Indicator Date'!AV44)</f>
        <v>2015</v>
      </c>
      <c r="AW44" s="157">
        <f>IF('Indicator Date'!AW44="","x",'Indicator Date'!AW44)</f>
        <v>2016</v>
      </c>
      <c r="AX44" s="157">
        <f>IF('Indicator Date'!AX44="","x",'Indicator Date'!AX44)</f>
        <v>2017</v>
      </c>
      <c r="AY44" s="157">
        <f>IF('Indicator Date'!AY44="","x",'Indicator Date'!AY44)</f>
        <v>2014</v>
      </c>
      <c r="AZ44" s="157">
        <f>IF('Indicator Date'!AZ44="","x",'Indicator Date'!AZ44)</f>
        <v>2015</v>
      </c>
      <c r="BA44" s="157">
        <f>IF('Indicator Date'!BA44="","x",'Indicator Date'!BA44)</f>
        <v>2015</v>
      </c>
      <c r="BB44" s="157">
        <f>IF('Indicator Date'!BB44="","x",'Indicator Date'!BB44)</f>
        <v>2018</v>
      </c>
      <c r="BC44" s="157">
        <f>IF('Indicator Date'!BC44="","x",'Indicator Date'!BC44)</f>
        <v>2017</v>
      </c>
      <c r="BD44" s="157">
        <f>IF('Indicator Date'!BD44="","x",'Indicator Date'!BD44)</f>
        <v>2015</v>
      </c>
      <c r="BE44" s="157" t="str">
        <f>IF('Indicator Date'!BE44="","x",'Indicator Date'!BE44)</f>
        <v>x</v>
      </c>
      <c r="BF44" s="104"/>
    </row>
    <row r="45" spans="1:58" x14ac:dyDescent="0.25">
      <c r="A45" s="128" t="s">
        <v>76</v>
      </c>
      <c r="B45" s="107" t="s">
        <v>75</v>
      </c>
      <c r="C45" s="157">
        <f>IF('Indicator Date'!C45="","x",'Indicator Date'!C45)</f>
        <v>2015</v>
      </c>
      <c r="D45" s="157">
        <f>IF('Indicator Date'!D45="","x",'Indicator Date'!D45)</f>
        <v>2015</v>
      </c>
      <c r="E45" s="157">
        <f>IF('Indicator Date'!E45="","x",'Indicator Date'!E45)</f>
        <v>2015</v>
      </c>
      <c r="F45" s="157">
        <f>IF('Indicator Date'!F45="","x",'Indicator Date'!F45)</f>
        <v>2015</v>
      </c>
      <c r="G45" s="157">
        <f>IF('Indicator Date'!G45="","x",'Indicator Date'!G45)</f>
        <v>2015</v>
      </c>
      <c r="H45" s="157">
        <f>IF('Indicator Date'!H45="","x",'Indicator Date'!H45)</f>
        <v>2015</v>
      </c>
      <c r="I45" s="157">
        <f>IF('Indicator Date'!I45="","x",'Indicator Date'!I45)</f>
        <v>2015</v>
      </c>
      <c r="J45" s="157">
        <f>IF('Indicator Date'!J45="","x",'Indicator Date'!J45)</f>
        <v>2016</v>
      </c>
      <c r="K45" s="157">
        <f>IF('Indicator Date'!K45="","x",'Indicator Date'!K45)</f>
        <v>2016</v>
      </c>
      <c r="L45" s="157">
        <f>IF('Indicator Date'!L45="","x",'Indicator Date'!L45)</f>
        <v>2016</v>
      </c>
      <c r="M45" s="157">
        <f>IF('Indicator Date'!M45="","x",'Indicator Date'!M45)</f>
        <v>2019</v>
      </c>
      <c r="N45" s="157">
        <f>IF('Indicator Date'!N45="","x",'Indicator Date'!N45)</f>
        <v>2019</v>
      </c>
      <c r="O45" s="157">
        <f>IF('Indicator Date'!O45="","x",'Indicator Date'!O45)</f>
        <v>2018</v>
      </c>
      <c r="P45" s="157">
        <f>IF('Indicator Date'!P45="","x",'Indicator Date'!P45)</f>
        <v>2018</v>
      </c>
      <c r="Q45" s="157">
        <f>IF('Indicator Date'!Q45="","x",'Indicator Date'!Q45)</f>
        <v>2017</v>
      </c>
      <c r="R45" s="157" t="str">
        <f>IF('Indicator Date'!R45="","x",LEFT(RIGHT('Indicator Date'!R45,6),4))</f>
        <v>x</v>
      </c>
      <c r="S45" s="157">
        <f>IF('Indicator Date'!S45="","x",'Indicator Date'!S45)</f>
        <v>2019</v>
      </c>
      <c r="T45" s="157">
        <f>IF('Indicator Date'!T45="","x",'Indicator Date'!T45)</f>
        <v>2016</v>
      </c>
      <c r="U45" s="157">
        <f>IF('Indicator Date'!U45="","x",'Indicator Date'!U45)</f>
        <v>2017</v>
      </c>
      <c r="V45" s="157" t="str">
        <f>IF('Indicator Date'!V45="","x",'Indicator Date'!V45)</f>
        <v>x</v>
      </c>
      <c r="W45" s="157">
        <f>IF('Indicator Date'!W45="","x",'Indicator Date'!W45)</f>
        <v>2017</v>
      </c>
      <c r="X45" s="157" t="str">
        <f>IF('Indicator Date'!X45="","x",'Indicator Date'!X45)</f>
        <v>x</v>
      </c>
      <c r="Y45" s="157">
        <f>IF('Indicator Date'!Y45="","x",'Indicator Date'!Y45)</f>
        <v>2012</v>
      </c>
      <c r="Z45" s="157">
        <f>IF('Indicator Date'!Z45="","x",'Indicator Date'!Z45)</f>
        <v>2017</v>
      </c>
      <c r="AA45" s="157">
        <f>IF('Indicator Date'!AA45="","x",'Indicator Date'!AA45)</f>
        <v>2017</v>
      </c>
      <c r="AB45" s="157">
        <f>IF('Indicator Date'!AB45="","x",'Indicator Date'!AB45)</f>
        <v>2016</v>
      </c>
      <c r="AC45" s="157">
        <f>IF('Indicator Date'!AC45="","x",'Indicator Date'!AC45)</f>
        <v>2016</v>
      </c>
      <c r="AD45" s="157">
        <f>IF('Indicator Date'!AD45="","x",'Indicator Date'!AD45)</f>
        <v>2015</v>
      </c>
      <c r="AE45" s="157" t="str">
        <f>IF('Indicator Date'!AE45="","x",'Indicator Date'!AE45)</f>
        <v>x</v>
      </c>
      <c r="AF45" s="157">
        <f>IF('Indicator Date'!AF45="","x",'Indicator Date'!AF45)</f>
        <v>2017</v>
      </c>
      <c r="AG45" s="157">
        <f>IF('Indicator Date'!AG45="","x",'Indicator Date'!AG45)</f>
        <v>2012</v>
      </c>
      <c r="AH45" s="157">
        <f>IF('Indicator Date'!AH45="","x",'Indicator Date'!AH45)</f>
        <v>2016</v>
      </c>
      <c r="AI45" s="157">
        <f>IF('Indicator Date'!AI45="","x",'Indicator Date'!AI45)</f>
        <v>2017</v>
      </c>
      <c r="AJ45" s="157">
        <f>IF('Indicator Date'!AJ45="","x",'Indicator Date'!AJ45)</f>
        <v>2018</v>
      </c>
      <c r="AK45" s="157" t="str">
        <f>IF('Indicator Date'!AK45="","x",YEAR('Indicator Date'!AK45))</f>
        <v>x</v>
      </c>
      <c r="AL45" s="157">
        <f>IF('Indicator Date'!AL45="","x",YEAR('Indicator Date'!AL45))</f>
        <v>2018</v>
      </c>
      <c r="AM45" s="157">
        <f>IF('Indicator Date'!AM45="","x",YEAR('Indicator Date'!AM45))</f>
        <v>2018</v>
      </c>
      <c r="AN45" s="157">
        <f>IF('Indicator Date'!AN45="","x",'Indicator Date'!AN45)</f>
        <v>2016</v>
      </c>
      <c r="AO45" s="157">
        <f>IF('Indicator Date'!AO45="","x",'Indicator Date'!AO45)</f>
        <v>2016</v>
      </c>
      <c r="AP45" s="157">
        <f>IF('Indicator Date'!AP45="","x",'Indicator Date'!AP45)</f>
        <v>2014</v>
      </c>
      <c r="AQ45" s="157">
        <f>IF('Indicator Date'!AQ45="","x",'Indicator Date'!AQ45)</f>
        <v>2014</v>
      </c>
      <c r="AR45" s="157">
        <f>IF('Indicator Date'!AR45="","x",'Indicator Date'!AR45)</f>
        <v>2015</v>
      </c>
      <c r="AS45" s="157">
        <f>IF('Indicator Date'!AS45="","x",'Indicator Date'!AS45)</f>
        <v>2017</v>
      </c>
      <c r="AT45" s="157">
        <f>IF('Indicator Date'!AT45="","x",'Indicator Date'!AT45)</f>
        <v>2018</v>
      </c>
      <c r="AU45" s="157">
        <f>IF('Indicator Date'!AU45="","x",'Indicator Date'!AU45)</f>
        <v>2016</v>
      </c>
      <c r="AV45" s="157">
        <f>IF('Indicator Date'!AV45="","x",'Indicator Date'!AV45)</f>
        <v>2015</v>
      </c>
      <c r="AW45" s="157">
        <f>IF('Indicator Date'!AW45="","x",'Indicator Date'!AW45)</f>
        <v>2016</v>
      </c>
      <c r="AX45" s="157">
        <f>IF('Indicator Date'!AX45="","x",'Indicator Date'!AX45)</f>
        <v>2017</v>
      </c>
      <c r="AY45" s="157">
        <f>IF('Indicator Date'!AY45="","x",'Indicator Date'!AY45)</f>
        <v>2014</v>
      </c>
      <c r="AZ45" s="157">
        <f>IF('Indicator Date'!AZ45="","x",'Indicator Date'!AZ45)</f>
        <v>2015</v>
      </c>
      <c r="BA45" s="157">
        <f>IF('Indicator Date'!BA45="","x",'Indicator Date'!BA45)</f>
        <v>2015</v>
      </c>
      <c r="BB45" s="157">
        <f>IF('Indicator Date'!BB45="","x",'Indicator Date'!BB45)</f>
        <v>2017</v>
      </c>
      <c r="BC45" s="157">
        <f>IF('Indicator Date'!BC45="","x",'Indicator Date'!BC45)</f>
        <v>2017</v>
      </c>
      <c r="BD45" s="157">
        <f>IF('Indicator Date'!BD45="","x",'Indicator Date'!BD45)</f>
        <v>2015</v>
      </c>
      <c r="BE45" s="157" t="str">
        <f>IF('Indicator Date'!BE45="","x",'Indicator Date'!BE45)</f>
        <v>x</v>
      </c>
      <c r="BF45" s="104"/>
    </row>
    <row r="46" spans="1:58" x14ac:dyDescent="0.25">
      <c r="A46" s="128" t="s">
        <v>78</v>
      </c>
      <c r="B46" s="107" t="s">
        <v>77</v>
      </c>
      <c r="C46" s="157">
        <f>IF('Indicator Date'!C46="","x",'Indicator Date'!C46)</f>
        <v>2015</v>
      </c>
      <c r="D46" s="157">
        <f>IF('Indicator Date'!D46="","x",'Indicator Date'!D46)</f>
        <v>2015</v>
      </c>
      <c r="E46" s="157">
        <f>IF('Indicator Date'!E46="","x",'Indicator Date'!E46)</f>
        <v>2015</v>
      </c>
      <c r="F46" s="157">
        <f>IF('Indicator Date'!F46="","x",'Indicator Date'!F46)</f>
        <v>2015</v>
      </c>
      <c r="G46" s="157">
        <f>IF('Indicator Date'!G46="","x",'Indicator Date'!G46)</f>
        <v>2015</v>
      </c>
      <c r="H46" s="157">
        <f>IF('Indicator Date'!H46="","x",'Indicator Date'!H46)</f>
        <v>2015</v>
      </c>
      <c r="I46" s="157">
        <f>IF('Indicator Date'!I46="","x",'Indicator Date'!I46)</f>
        <v>2015</v>
      </c>
      <c r="J46" s="157">
        <f>IF('Indicator Date'!J46="","x",'Indicator Date'!J46)</f>
        <v>2016</v>
      </c>
      <c r="K46" s="157">
        <f>IF('Indicator Date'!K46="","x",'Indicator Date'!K46)</f>
        <v>2016</v>
      </c>
      <c r="L46" s="157">
        <f>IF('Indicator Date'!L46="","x",'Indicator Date'!L46)</f>
        <v>2016</v>
      </c>
      <c r="M46" s="157">
        <f>IF('Indicator Date'!M46="","x",'Indicator Date'!M46)</f>
        <v>2019</v>
      </c>
      <c r="N46" s="157">
        <f>IF('Indicator Date'!N46="","x",'Indicator Date'!N46)</f>
        <v>2019</v>
      </c>
      <c r="O46" s="157">
        <f>IF('Indicator Date'!O46="","x",'Indicator Date'!O46)</f>
        <v>2018</v>
      </c>
      <c r="P46" s="157">
        <f>IF('Indicator Date'!P46="","x",'Indicator Date'!P46)</f>
        <v>2018</v>
      </c>
      <c r="Q46" s="157">
        <f>IF('Indicator Date'!Q46="","x",'Indicator Date'!Q46)</f>
        <v>2017</v>
      </c>
      <c r="R46" s="157" t="str">
        <f>IF('Indicator Date'!R46="","x",LEFT(RIGHT('Indicator Date'!R46,6),4))</f>
        <v>x</v>
      </c>
      <c r="S46" s="157">
        <f>IF('Indicator Date'!S46="","x",'Indicator Date'!S46)</f>
        <v>2019</v>
      </c>
      <c r="T46" s="157">
        <f>IF('Indicator Date'!T46="","x",'Indicator Date'!T46)</f>
        <v>2016</v>
      </c>
      <c r="U46" s="157">
        <f>IF('Indicator Date'!U46="","x",'Indicator Date'!U46)</f>
        <v>2017</v>
      </c>
      <c r="V46" s="157" t="str">
        <f>IF('Indicator Date'!V46="","x",'Indicator Date'!V46)</f>
        <v>x</v>
      </c>
      <c r="W46" s="157">
        <f>IF('Indicator Date'!W46="","x",'Indicator Date'!W46)</f>
        <v>2017</v>
      </c>
      <c r="X46" s="157" t="str">
        <f>IF('Indicator Date'!X46="","x",'Indicator Date'!X46)</f>
        <v>x</v>
      </c>
      <c r="Y46" s="157">
        <f>IF('Indicator Date'!Y46="","x",'Indicator Date'!Y46)</f>
        <v>2010</v>
      </c>
      <c r="Z46" s="157">
        <f>IF('Indicator Date'!Z46="","x",'Indicator Date'!Z46)</f>
        <v>2017</v>
      </c>
      <c r="AA46" s="157">
        <f>IF('Indicator Date'!AA46="","x",'Indicator Date'!AA46)</f>
        <v>2017</v>
      </c>
      <c r="AB46" s="157">
        <f>IF('Indicator Date'!AB46="","x",'Indicator Date'!AB46)</f>
        <v>2017</v>
      </c>
      <c r="AC46" s="157">
        <f>IF('Indicator Date'!AC46="","x",'Indicator Date'!AC46)</f>
        <v>2016</v>
      </c>
      <c r="AD46" s="157">
        <f>IF('Indicator Date'!AD46="","x",'Indicator Date'!AD46)</f>
        <v>2015</v>
      </c>
      <c r="AE46" s="157" t="str">
        <f>IF('Indicator Date'!AE46="","x",'Indicator Date'!AE46)</f>
        <v>x</v>
      </c>
      <c r="AF46" s="157">
        <f>IF('Indicator Date'!AF46="","x",'Indicator Date'!AF46)</f>
        <v>2017</v>
      </c>
      <c r="AG46" s="157" t="str">
        <f>IF('Indicator Date'!AG46="","x",'Indicator Date'!AG46)</f>
        <v>x</v>
      </c>
      <c r="AH46" s="157">
        <f>IF('Indicator Date'!AH46="","x",'Indicator Date'!AH46)</f>
        <v>2016</v>
      </c>
      <c r="AI46" s="157">
        <f>IF('Indicator Date'!AI46="","x",'Indicator Date'!AI46)</f>
        <v>2017</v>
      </c>
      <c r="AJ46" s="157">
        <f>IF('Indicator Date'!AJ46="","x",'Indicator Date'!AJ46)</f>
        <v>2018</v>
      </c>
      <c r="AK46" s="157" t="str">
        <f>IF('Indicator Date'!AK46="","x",YEAR('Indicator Date'!AK46))</f>
        <v>x</v>
      </c>
      <c r="AL46" s="157">
        <f>IF('Indicator Date'!AL46="","x",YEAR('Indicator Date'!AL46))</f>
        <v>2018</v>
      </c>
      <c r="AM46" s="157">
        <f>IF('Indicator Date'!AM46="","x",YEAR('Indicator Date'!AM46))</f>
        <v>2018</v>
      </c>
      <c r="AN46" s="157">
        <f>IF('Indicator Date'!AN46="","x",'Indicator Date'!AN46)</f>
        <v>2016</v>
      </c>
      <c r="AO46" s="157">
        <f>IF('Indicator Date'!AO46="","x",'Indicator Date'!AO46)</f>
        <v>2016</v>
      </c>
      <c r="AP46" s="157" t="str">
        <f>IF('Indicator Date'!AP46="","x",'Indicator Date'!AP46)</f>
        <v>x</v>
      </c>
      <c r="AQ46" s="157" t="str">
        <f>IF('Indicator Date'!AQ46="","x",'Indicator Date'!AQ46)</f>
        <v>x</v>
      </c>
      <c r="AR46" s="157">
        <f>IF('Indicator Date'!AR46="","x",'Indicator Date'!AR46)</f>
        <v>2013</v>
      </c>
      <c r="AS46" s="157">
        <f>IF('Indicator Date'!AS46="","x",'Indicator Date'!AS46)</f>
        <v>2017</v>
      </c>
      <c r="AT46" s="157">
        <f>IF('Indicator Date'!AT46="","x",'Indicator Date'!AT46)</f>
        <v>2018</v>
      </c>
      <c r="AU46" s="157">
        <f>IF('Indicator Date'!AU46="","x",'Indicator Date'!AU46)</f>
        <v>2016</v>
      </c>
      <c r="AV46" s="157">
        <f>IF('Indicator Date'!AV46="","x",'Indicator Date'!AV46)</f>
        <v>2015</v>
      </c>
      <c r="AW46" s="157">
        <f>IF('Indicator Date'!AW46="","x",'Indicator Date'!AW46)</f>
        <v>2016</v>
      </c>
      <c r="AX46" s="157">
        <f>IF('Indicator Date'!AX46="","x",'Indicator Date'!AX46)</f>
        <v>2017</v>
      </c>
      <c r="AY46" s="157">
        <f>IF('Indicator Date'!AY46="","x",'Indicator Date'!AY46)</f>
        <v>2014</v>
      </c>
      <c r="AZ46" s="157">
        <f>IF('Indicator Date'!AZ46="","x",'Indicator Date'!AZ46)</f>
        <v>2015</v>
      </c>
      <c r="BA46" s="157">
        <f>IF('Indicator Date'!BA46="","x",'Indicator Date'!BA46)</f>
        <v>2015</v>
      </c>
      <c r="BB46" s="157">
        <f>IF('Indicator Date'!BB46="","x",'Indicator Date'!BB46)</f>
        <v>2013</v>
      </c>
      <c r="BC46" s="157">
        <f>IF('Indicator Date'!BC46="","x",'Indicator Date'!BC46)</f>
        <v>2017</v>
      </c>
      <c r="BD46" s="157">
        <f>IF('Indicator Date'!BD46="","x",'Indicator Date'!BD46)</f>
        <v>2015</v>
      </c>
      <c r="BE46" s="157" t="str">
        <f>IF('Indicator Date'!BE46="","x",'Indicator Date'!BE46)</f>
        <v>x</v>
      </c>
      <c r="BF46" s="104"/>
    </row>
    <row r="47" spans="1:58" x14ac:dyDescent="0.25">
      <c r="A47" s="128" t="s">
        <v>80</v>
      </c>
      <c r="B47" s="107" t="s">
        <v>79</v>
      </c>
      <c r="C47" s="157">
        <f>IF('Indicator Date'!C47="","x",'Indicator Date'!C47)</f>
        <v>2015</v>
      </c>
      <c r="D47" s="157">
        <f>IF('Indicator Date'!D47="","x",'Indicator Date'!D47)</f>
        <v>2015</v>
      </c>
      <c r="E47" s="157">
        <f>IF('Indicator Date'!E47="","x",'Indicator Date'!E47)</f>
        <v>2015</v>
      </c>
      <c r="F47" s="157">
        <f>IF('Indicator Date'!F47="","x",'Indicator Date'!F47)</f>
        <v>2015</v>
      </c>
      <c r="G47" s="157">
        <f>IF('Indicator Date'!G47="","x",'Indicator Date'!G47)</f>
        <v>2015</v>
      </c>
      <c r="H47" s="157">
        <f>IF('Indicator Date'!H47="","x",'Indicator Date'!H47)</f>
        <v>2015</v>
      </c>
      <c r="I47" s="157">
        <f>IF('Indicator Date'!I47="","x",'Indicator Date'!I47)</f>
        <v>2015</v>
      </c>
      <c r="J47" s="157">
        <f>IF('Indicator Date'!J47="","x",'Indicator Date'!J47)</f>
        <v>2016</v>
      </c>
      <c r="K47" s="157">
        <f>IF('Indicator Date'!K47="","x",'Indicator Date'!K47)</f>
        <v>2016</v>
      </c>
      <c r="L47" s="157">
        <f>IF('Indicator Date'!L47="","x",'Indicator Date'!L47)</f>
        <v>2016</v>
      </c>
      <c r="M47" s="157">
        <f>IF('Indicator Date'!M47="","x",'Indicator Date'!M47)</f>
        <v>2019</v>
      </c>
      <c r="N47" s="157">
        <f>IF('Indicator Date'!N47="","x",'Indicator Date'!N47)</f>
        <v>2019</v>
      </c>
      <c r="O47" s="157">
        <f>IF('Indicator Date'!O47="","x",'Indicator Date'!O47)</f>
        <v>2018</v>
      </c>
      <c r="P47" s="157">
        <f>IF('Indicator Date'!P47="","x",'Indicator Date'!P47)</f>
        <v>2018</v>
      </c>
      <c r="Q47" s="157">
        <f>IF('Indicator Date'!Q47="","x",'Indicator Date'!Q47)</f>
        <v>2017</v>
      </c>
      <c r="R47" s="157" t="str">
        <f>IF('Indicator Date'!R47="","x",LEFT(RIGHT('Indicator Date'!R47,6),4))</f>
        <v>x</v>
      </c>
      <c r="S47" s="157">
        <f>IF('Indicator Date'!S47="","x",'Indicator Date'!S47)</f>
        <v>2019</v>
      </c>
      <c r="T47" s="157">
        <f>IF('Indicator Date'!T47="","x",'Indicator Date'!T47)</f>
        <v>2016</v>
      </c>
      <c r="U47" s="157">
        <f>IF('Indicator Date'!U47="","x",'Indicator Date'!U47)</f>
        <v>2017</v>
      </c>
      <c r="V47" s="157" t="str">
        <f>IF('Indicator Date'!V47="","x",'Indicator Date'!V47)</f>
        <v>x</v>
      </c>
      <c r="W47" s="157">
        <f>IF('Indicator Date'!W47="","x",'Indicator Date'!W47)</f>
        <v>2017</v>
      </c>
      <c r="X47" s="157" t="str">
        <f>IF('Indicator Date'!X47="","x",'Indicator Date'!X47)</f>
        <v>x</v>
      </c>
      <c r="Y47" s="157">
        <f>IF('Indicator Date'!Y47="","x",'Indicator Date'!Y47)</f>
        <v>2012</v>
      </c>
      <c r="Z47" s="157">
        <f>IF('Indicator Date'!Z47="","x",'Indicator Date'!Z47)</f>
        <v>2017</v>
      </c>
      <c r="AA47" s="157">
        <f>IF('Indicator Date'!AA47="","x",'Indicator Date'!AA47)</f>
        <v>2017</v>
      </c>
      <c r="AB47" s="157">
        <f>IF('Indicator Date'!AB47="","x",'Indicator Date'!AB47)</f>
        <v>2017</v>
      </c>
      <c r="AC47" s="157">
        <f>IF('Indicator Date'!AC47="","x",'Indicator Date'!AC47)</f>
        <v>2016</v>
      </c>
      <c r="AD47" s="157">
        <f>IF('Indicator Date'!AD47="","x",'Indicator Date'!AD47)</f>
        <v>2015</v>
      </c>
      <c r="AE47" s="157" t="str">
        <f>IF('Indicator Date'!AE47="","x",'Indicator Date'!AE47)</f>
        <v>x</v>
      </c>
      <c r="AF47" s="157">
        <f>IF('Indicator Date'!AF47="","x",'Indicator Date'!AF47)</f>
        <v>2017</v>
      </c>
      <c r="AG47" s="157">
        <f>IF('Indicator Date'!AG47="","x",'Indicator Date'!AG47)</f>
        <v>2012</v>
      </c>
      <c r="AH47" s="157">
        <f>IF('Indicator Date'!AH47="","x",'Indicator Date'!AH47)</f>
        <v>2016</v>
      </c>
      <c r="AI47" s="157">
        <f>IF('Indicator Date'!AI47="","x",'Indicator Date'!AI47)</f>
        <v>2017</v>
      </c>
      <c r="AJ47" s="157">
        <f>IF('Indicator Date'!AJ47="","x",'Indicator Date'!AJ47)</f>
        <v>2018</v>
      </c>
      <c r="AK47" s="157">
        <f>IF('Indicator Date'!AK47="","x",YEAR('Indicator Date'!AK47))</f>
        <v>2018</v>
      </c>
      <c r="AL47" s="157">
        <f>IF('Indicator Date'!AL47="","x",YEAR('Indicator Date'!AL47))</f>
        <v>2018</v>
      </c>
      <c r="AM47" s="157" t="str">
        <f>IF('Indicator Date'!AM47="","x",YEAR('Indicator Date'!AM47))</f>
        <v>x</v>
      </c>
      <c r="AN47" s="157">
        <f>IF('Indicator Date'!AN47="","x",'Indicator Date'!AN47)</f>
        <v>2016</v>
      </c>
      <c r="AO47" s="157">
        <f>IF('Indicator Date'!AO47="","x",'Indicator Date'!AO47)</f>
        <v>2016</v>
      </c>
      <c r="AP47" s="157">
        <f>IF('Indicator Date'!AP47="","x",'Indicator Date'!AP47)</f>
        <v>2014</v>
      </c>
      <c r="AQ47" s="157">
        <f>IF('Indicator Date'!AQ47="","x",'Indicator Date'!AQ47)</f>
        <v>2014</v>
      </c>
      <c r="AR47" s="157" t="str">
        <f>IF('Indicator Date'!AR47="","x",'Indicator Date'!AR47)</f>
        <v>x</v>
      </c>
      <c r="AS47" s="157">
        <f>IF('Indicator Date'!AS47="","x",'Indicator Date'!AS47)</f>
        <v>2017</v>
      </c>
      <c r="AT47" s="157">
        <f>IF('Indicator Date'!AT47="","x",'Indicator Date'!AT47)</f>
        <v>2018</v>
      </c>
      <c r="AU47" s="157">
        <f>IF('Indicator Date'!AU47="","x",'Indicator Date'!AU47)</f>
        <v>2016</v>
      </c>
      <c r="AV47" s="157">
        <f>IF('Indicator Date'!AV47="","x",'Indicator Date'!AV47)</f>
        <v>2015</v>
      </c>
      <c r="AW47" s="157">
        <f>IF('Indicator Date'!AW47="","x",'Indicator Date'!AW47)</f>
        <v>2016</v>
      </c>
      <c r="AX47" s="157">
        <f>IF('Indicator Date'!AX47="","x",'Indicator Date'!AX47)</f>
        <v>2017</v>
      </c>
      <c r="AY47" s="157">
        <f>IF('Indicator Date'!AY47="","x",'Indicator Date'!AY47)</f>
        <v>2014</v>
      </c>
      <c r="AZ47" s="157">
        <f>IF('Indicator Date'!AZ47="","x",'Indicator Date'!AZ47)</f>
        <v>2015</v>
      </c>
      <c r="BA47" s="157">
        <f>IF('Indicator Date'!BA47="","x",'Indicator Date'!BA47)</f>
        <v>2015</v>
      </c>
      <c r="BB47" s="157">
        <f>IF('Indicator Date'!BB47="","x",'Indicator Date'!BB47)</f>
        <v>2017</v>
      </c>
      <c r="BC47" s="157">
        <f>IF('Indicator Date'!BC47="","x",'Indicator Date'!BC47)</f>
        <v>2017</v>
      </c>
      <c r="BD47" s="157">
        <f>IF('Indicator Date'!BD47="","x",'Indicator Date'!BD47)</f>
        <v>2015</v>
      </c>
      <c r="BE47" s="157" t="str">
        <f>IF('Indicator Date'!BE47="","x",'Indicator Date'!BE47)</f>
        <v>x</v>
      </c>
      <c r="BF47" s="104"/>
    </row>
    <row r="48" spans="1:58" x14ac:dyDescent="0.25">
      <c r="A48" s="128" t="s">
        <v>82</v>
      </c>
      <c r="B48" s="107" t="s">
        <v>81</v>
      </c>
      <c r="C48" s="157">
        <f>IF('Indicator Date'!C48="","x",'Indicator Date'!C48)</f>
        <v>2015</v>
      </c>
      <c r="D48" s="157">
        <f>IF('Indicator Date'!D48="","x",'Indicator Date'!D48)</f>
        <v>2015</v>
      </c>
      <c r="E48" s="157">
        <f>IF('Indicator Date'!E48="","x",'Indicator Date'!E48)</f>
        <v>2015</v>
      </c>
      <c r="F48" s="157">
        <f>IF('Indicator Date'!F48="","x",'Indicator Date'!F48)</f>
        <v>2015</v>
      </c>
      <c r="G48" s="157">
        <f>IF('Indicator Date'!G48="","x",'Indicator Date'!G48)</f>
        <v>2015</v>
      </c>
      <c r="H48" s="157">
        <f>IF('Indicator Date'!H48="","x",'Indicator Date'!H48)</f>
        <v>2015</v>
      </c>
      <c r="I48" s="157">
        <f>IF('Indicator Date'!I48="","x",'Indicator Date'!I48)</f>
        <v>2015</v>
      </c>
      <c r="J48" s="157">
        <f>IF('Indicator Date'!J48="","x",'Indicator Date'!J48)</f>
        <v>2016</v>
      </c>
      <c r="K48" s="157">
        <f>IF('Indicator Date'!K48="","x",'Indicator Date'!K48)</f>
        <v>2016</v>
      </c>
      <c r="L48" s="157">
        <f>IF('Indicator Date'!L48="","x",'Indicator Date'!L48)</f>
        <v>2016</v>
      </c>
      <c r="M48" s="157">
        <f>IF('Indicator Date'!M48="","x",'Indicator Date'!M48)</f>
        <v>2019</v>
      </c>
      <c r="N48" s="157">
        <f>IF('Indicator Date'!N48="","x",'Indicator Date'!N48)</f>
        <v>2019</v>
      </c>
      <c r="O48" s="157">
        <f>IF('Indicator Date'!O48="","x",'Indicator Date'!O48)</f>
        <v>2018</v>
      </c>
      <c r="P48" s="157">
        <f>IF('Indicator Date'!P48="","x",'Indicator Date'!P48)</f>
        <v>2018</v>
      </c>
      <c r="Q48" s="157">
        <f>IF('Indicator Date'!Q48="","x",'Indicator Date'!Q48)</f>
        <v>2017</v>
      </c>
      <c r="R48" s="157" t="str">
        <f>IF('Indicator Date'!R48="","x",LEFT(RIGHT('Indicator Date'!R48,6),4))</f>
        <v>x</v>
      </c>
      <c r="S48" s="157">
        <f>IF('Indicator Date'!S48="","x",'Indicator Date'!S48)</f>
        <v>2019</v>
      </c>
      <c r="T48" s="157">
        <f>IF('Indicator Date'!T48="","x",'Indicator Date'!T48)</f>
        <v>2016</v>
      </c>
      <c r="U48" s="157">
        <f>IF('Indicator Date'!U48="","x",'Indicator Date'!U48)</f>
        <v>2017</v>
      </c>
      <c r="V48" s="157" t="str">
        <f>IF('Indicator Date'!V48="","x",'Indicator Date'!V48)</f>
        <v>x</v>
      </c>
      <c r="W48" s="157">
        <f>IF('Indicator Date'!W48="","x",'Indicator Date'!W48)</f>
        <v>2017</v>
      </c>
      <c r="X48" s="157" t="str">
        <f>IF('Indicator Date'!X48="","x",'Indicator Date'!X48)</f>
        <v>x</v>
      </c>
      <c r="Y48" s="157">
        <f>IF('Indicator Date'!Y48="","x",'Indicator Date'!Y48)</f>
        <v>2011</v>
      </c>
      <c r="Z48" s="157">
        <f>IF('Indicator Date'!Z48="","x",'Indicator Date'!Z48)</f>
        <v>2017</v>
      </c>
      <c r="AA48" s="157">
        <f>IF('Indicator Date'!AA48="","x",'Indicator Date'!AA48)</f>
        <v>2017</v>
      </c>
      <c r="AB48" s="157">
        <f>IF('Indicator Date'!AB48="","x",'Indicator Date'!AB48)</f>
        <v>2017</v>
      </c>
      <c r="AC48" s="157">
        <f>IF('Indicator Date'!AC48="","x",'Indicator Date'!AC48)</f>
        <v>2016</v>
      </c>
      <c r="AD48" s="157">
        <f>IF('Indicator Date'!AD48="","x",'Indicator Date'!AD48)</f>
        <v>2015</v>
      </c>
      <c r="AE48" s="157" t="str">
        <f>IF('Indicator Date'!AE48="","x",'Indicator Date'!AE48)</f>
        <v>x</v>
      </c>
      <c r="AF48" s="157">
        <f>IF('Indicator Date'!AF48="","x",'Indicator Date'!AF48)</f>
        <v>2017</v>
      </c>
      <c r="AG48" s="157">
        <f>IF('Indicator Date'!AG48="","x",'Indicator Date'!AG48)</f>
        <v>2012</v>
      </c>
      <c r="AH48" s="157">
        <f>IF('Indicator Date'!AH48="","x",'Indicator Date'!AH48)</f>
        <v>2016</v>
      </c>
      <c r="AI48" s="157">
        <f>IF('Indicator Date'!AI48="","x",'Indicator Date'!AI48)</f>
        <v>2017</v>
      </c>
      <c r="AJ48" s="157">
        <f>IF('Indicator Date'!AJ48="","x",'Indicator Date'!AJ48)</f>
        <v>2018</v>
      </c>
      <c r="AK48" s="157" t="str">
        <f>IF('Indicator Date'!AK48="","x",YEAR('Indicator Date'!AK48))</f>
        <v>x</v>
      </c>
      <c r="AL48" s="157">
        <f>IF('Indicator Date'!AL48="","x",YEAR('Indicator Date'!AL48))</f>
        <v>2018</v>
      </c>
      <c r="AM48" s="157" t="str">
        <f>IF('Indicator Date'!AM48="","x",YEAR('Indicator Date'!AM48))</f>
        <v>x</v>
      </c>
      <c r="AN48" s="157">
        <f>IF('Indicator Date'!AN48="","x",'Indicator Date'!AN48)</f>
        <v>2016</v>
      </c>
      <c r="AO48" s="157">
        <f>IF('Indicator Date'!AO48="","x",'Indicator Date'!AO48)</f>
        <v>2016</v>
      </c>
      <c r="AP48" s="157">
        <f>IF('Indicator Date'!AP48="","x",'Indicator Date'!AP48)</f>
        <v>2014</v>
      </c>
      <c r="AQ48" s="157">
        <f>IF('Indicator Date'!AQ48="","x",'Indicator Date'!AQ48)</f>
        <v>2014</v>
      </c>
      <c r="AR48" s="157">
        <f>IF('Indicator Date'!AR48="","x",'Indicator Date'!AR48)</f>
        <v>2015</v>
      </c>
      <c r="AS48" s="157">
        <f>IF('Indicator Date'!AS48="","x",'Indicator Date'!AS48)</f>
        <v>2017</v>
      </c>
      <c r="AT48" s="157">
        <f>IF('Indicator Date'!AT48="","x",'Indicator Date'!AT48)</f>
        <v>2018</v>
      </c>
      <c r="AU48" s="157">
        <f>IF('Indicator Date'!AU48="","x",'Indicator Date'!AU48)</f>
        <v>2016</v>
      </c>
      <c r="AV48" s="157" t="str">
        <f>IF('Indicator Date'!AV48="","x",'Indicator Date'!AV48)</f>
        <v>x</v>
      </c>
      <c r="AW48" s="157">
        <f>IF('Indicator Date'!AW48="","x",'Indicator Date'!AW48)</f>
        <v>2015</v>
      </c>
      <c r="AX48" s="157">
        <f>IF('Indicator Date'!AX48="","x",'Indicator Date'!AX48)</f>
        <v>2017</v>
      </c>
      <c r="AY48" s="157">
        <f>IF('Indicator Date'!AY48="","x",'Indicator Date'!AY48)</f>
        <v>2014</v>
      </c>
      <c r="AZ48" s="157">
        <f>IF('Indicator Date'!AZ48="","x",'Indicator Date'!AZ48)</f>
        <v>2015</v>
      </c>
      <c r="BA48" s="157">
        <f>IF('Indicator Date'!BA48="","x",'Indicator Date'!BA48)</f>
        <v>2015</v>
      </c>
      <c r="BB48" s="157">
        <f>IF('Indicator Date'!BB48="","x",'Indicator Date'!BB48)</f>
        <v>2018</v>
      </c>
      <c r="BC48" s="157">
        <f>IF('Indicator Date'!BC48="","x",'Indicator Date'!BC48)</f>
        <v>2017</v>
      </c>
      <c r="BD48" s="157">
        <f>IF('Indicator Date'!BD48="","x",'Indicator Date'!BD48)</f>
        <v>2015</v>
      </c>
      <c r="BE48" s="157" t="str">
        <f>IF('Indicator Date'!BE48="","x",'Indicator Date'!BE48)</f>
        <v>x</v>
      </c>
      <c r="BF48" s="104"/>
    </row>
    <row r="49" spans="1:58" x14ac:dyDescent="0.25">
      <c r="A49" s="128" t="s">
        <v>84</v>
      </c>
      <c r="B49" s="107" t="s">
        <v>83</v>
      </c>
      <c r="C49" s="157">
        <f>IF('Indicator Date'!C49="","x",'Indicator Date'!C49)</f>
        <v>2015</v>
      </c>
      <c r="D49" s="157">
        <f>IF('Indicator Date'!D49="","x",'Indicator Date'!D49)</f>
        <v>2015</v>
      </c>
      <c r="E49" s="157">
        <f>IF('Indicator Date'!E49="","x",'Indicator Date'!E49)</f>
        <v>2015</v>
      </c>
      <c r="F49" s="157">
        <f>IF('Indicator Date'!F49="","x",'Indicator Date'!F49)</f>
        <v>2015</v>
      </c>
      <c r="G49" s="157">
        <f>IF('Indicator Date'!G49="","x",'Indicator Date'!G49)</f>
        <v>2015</v>
      </c>
      <c r="H49" s="157">
        <f>IF('Indicator Date'!H49="","x",'Indicator Date'!H49)</f>
        <v>2015</v>
      </c>
      <c r="I49" s="157">
        <f>IF('Indicator Date'!I49="","x",'Indicator Date'!I49)</f>
        <v>2015</v>
      </c>
      <c r="J49" s="157">
        <f>IF('Indicator Date'!J49="","x",'Indicator Date'!J49)</f>
        <v>2016</v>
      </c>
      <c r="K49" s="157">
        <f>IF('Indicator Date'!K49="","x",'Indicator Date'!K49)</f>
        <v>2016</v>
      </c>
      <c r="L49" s="157">
        <f>IF('Indicator Date'!L49="","x",'Indicator Date'!L49)</f>
        <v>2016</v>
      </c>
      <c r="M49" s="157">
        <f>IF('Indicator Date'!M49="","x",'Indicator Date'!M49)</f>
        <v>2019</v>
      </c>
      <c r="N49" s="157">
        <f>IF('Indicator Date'!N49="","x",'Indicator Date'!N49)</f>
        <v>2019</v>
      </c>
      <c r="O49" s="157">
        <f>IF('Indicator Date'!O49="","x",'Indicator Date'!O49)</f>
        <v>2018</v>
      </c>
      <c r="P49" s="157">
        <f>IF('Indicator Date'!P49="","x",'Indicator Date'!P49)</f>
        <v>2018</v>
      </c>
      <c r="Q49" s="157">
        <f>IF('Indicator Date'!Q49="","x",'Indicator Date'!Q49)</f>
        <v>2017</v>
      </c>
      <c r="R49" s="157" t="str">
        <f>IF('Indicator Date'!R49="","x",LEFT(RIGHT('Indicator Date'!R49,6),4))</f>
        <v>x</v>
      </c>
      <c r="S49" s="157">
        <f>IF('Indicator Date'!S49="","x",'Indicator Date'!S49)</f>
        <v>2019</v>
      </c>
      <c r="T49" s="157">
        <f>IF('Indicator Date'!T49="","x",'Indicator Date'!T49)</f>
        <v>2016</v>
      </c>
      <c r="U49" s="157">
        <f>IF('Indicator Date'!U49="","x",'Indicator Date'!U49)</f>
        <v>2017</v>
      </c>
      <c r="V49" s="157" t="str">
        <f>IF('Indicator Date'!V49="","x",'Indicator Date'!V49)</f>
        <v>x</v>
      </c>
      <c r="W49" s="157">
        <f>IF('Indicator Date'!W49="","x",'Indicator Date'!W49)</f>
        <v>2017</v>
      </c>
      <c r="X49" s="157" t="str">
        <f>IF('Indicator Date'!X49="","x",'Indicator Date'!X49)</f>
        <v>x</v>
      </c>
      <c r="Y49" s="157">
        <f>IF('Indicator Date'!Y49="","x",'Indicator Date'!Y49)</f>
        <v>2010</v>
      </c>
      <c r="Z49" s="157">
        <f>IF('Indicator Date'!Z49="","x",'Indicator Date'!Z49)</f>
        <v>2017</v>
      </c>
      <c r="AA49" s="157">
        <f>IF('Indicator Date'!AA49="","x",'Indicator Date'!AA49)</f>
        <v>2017</v>
      </c>
      <c r="AB49" s="157">
        <f>IF('Indicator Date'!AB49="","x",'Indicator Date'!AB49)</f>
        <v>2017</v>
      </c>
      <c r="AC49" s="157">
        <f>IF('Indicator Date'!AC49="","x",'Indicator Date'!AC49)</f>
        <v>2016</v>
      </c>
      <c r="AD49" s="157">
        <f>IF('Indicator Date'!AD49="","x",'Indicator Date'!AD49)</f>
        <v>2015</v>
      </c>
      <c r="AE49" s="157" t="str">
        <f>IF('Indicator Date'!AE49="","x",'Indicator Date'!AE49)</f>
        <v>x</v>
      </c>
      <c r="AF49" s="157">
        <f>IF('Indicator Date'!AF49="","x",'Indicator Date'!AF49)</f>
        <v>2017</v>
      </c>
      <c r="AG49" s="157">
        <f>IF('Indicator Date'!AG49="","x",'Indicator Date'!AG49)</f>
        <v>2012</v>
      </c>
      <c r="AH49" s="157">
        <f>IF('Indicator Date'!AH49="","x",'Indicator Date'!AH49)</f>
        <v>2016</v>
      </c>
      <c r="AI49" s="157">
        <f>IF('Indicator Date'!AI49="","x",'Indicator Date'!AI49)</f>
        <v>2017</v>
      </c>
      <c r="AJ49" s="157">
        <f>IF('Indicator Date'!AJ49="","x",'Indicator Date'!AJ49)</f>
        <v>2018</v>
      </c>
      <c r="AK49" s="157" t="str">
        <f>IF('Indicator Date'!AK49="","x",YEAR('Indicator Date'!AK49))</f>
        <v>x</v>
      </c>
      <c r="AL49" s="157">
        <f>IF('Indicator Date'!AL49="","x",YEAR('Indicator Date'!AL49))</f>
        <v>2018</v>
      </c>
      <c r="AM49" s="157" t="str">
        <f>IF('Indicator Date'!AM49="","x",YEAR('Indicator Date'!AM49))</f>
        <v>x</v>
      </c>
      <c r="AN49" s="157">
        <f>IF('Indicator Date'!AN49="","x",'Indicator Date'!AN49)</f>
        <v>2016</v>
      </c>
      <c r="AO49" s="157">
        <f>IF('Indicator Date'!AO49="","x",'Indicator Date'!AO49)</f>
        <v>2016</v>
      </c>
      <c r="AP49" s="157">
        <f>IF('Indicator Date'!AP49="","x",'Indicator Date'!AP49)</f>
        <v>2014</v>
      </c>
      <c r="AQ49" s="157">
        <f>IF('Indicator Date'!AQ49="","x",'Indicator Date'!AQ49)</f>
        <v>2014</v>
      </c>
      <c r="AR49" s="157">
        <f>IF('Indicator Date'!AR49="","x",'Indicator Date'!AR49)</f>
        <v>2015</v>
      </c>
      <c r="AS49" s="157">
        <f>IF('Indicator Date'!AS49="","x",'Indicator Date'!AS49)</f>
        <v>2017</v>
      </c>
      <c r="AT49" s="157">
        <f>IF('Indicator Date'!AT49="","x",'Indicator Date'!AT49)</f>
        <v>2018</v>
      </c>
      <c r="AU49" s="157">
        <f>IF('Indicator Date'!AU49="","x",'Indicator Date'!AU49)</f>
        <v>2016</v>
      </c>
      <c r="AV49" s="157" t="str">
        <f>IF('Indicator Date'!AV49="","x",'Indicator Date'!AV49)</f>
        <v>x</v>
      </c>
      <c r="AW49" s="157">
        <f>IF('Indicator Date'!AW49="","x",'Indicator Date'!AW49)</f>
        <v>2016</v>
      </c>
      <c r="AX49" s="157">
        <f>IF('Indicator Date'!AX49="","x",'Indicator Date'!AX49)</f>
        <v>2017</v>
      </c>
      <c r="AY49" s="157">
        <f>IF('Indicator Date'!AY49="","x",'Indicator Date'!AY49)</f>
        <v>2014</v>
      </c>
      <c r="AZ49" s="157">
        <f>IF('Indicator Date'!AZ49="","x",'Indicator Date'!AZ49)</f>
        <v>2015</v>
      </c>
      <c r="BA49" s="157">
        <f>IF('Indicator Date'!BA49="","x",'Indicator Date'!BA49)</f>
        <v>2015</v>
      </c>
      <c r="BB49" s="157">
        <f>IF('Indicator Date'!BB49="","x",'Indicator Date'!BB49)</f>
        <v>2018</v>
      </c>
      <c r="BC49" s="157">
        <f>IF('Indicator Date'!BC49="","x",'Indicator Date'!BC49)</f>
        <v>2017</v>
      </c>
      <c r="BD49" s="157">
        <f>IF('Indicator Date'!BD49="","x",'Indicator Date'!BD49)</f>
        <v>2015</v>
      </c>
      <c r="BE49" s="157" t="str">
        <f>IF('Indicator Date'!BE49="","x",'Indicator Date'!BE49)</f>
        <v>x</v>
      </c>
      <c r="BF49" s="104"/>
    </row>
    <row r="50" spans="1:58" x14ac:dyDescent="0.25">
      <c r="A50" s="128" t="s">
        <v>86</v>
      </c>
      <c r="B50" s="107" t="s">
        <v>85</v>
      </c>
      <c r="C50" s="157">
        <f>IF('Indicator Date'!C50="","x",'Indicator Date'!C50)</f>
        <v>2015</v>
      </c>
      <c r="D50" s="157">
        <f>IF('Indicator Date'!D50="","x",'Indicator Date'!D50)</f>
        <v>2015</v>
      </c>
      <c r="E50" s="157">
        <f>IF('Indicator Date'!E50="","x",'Indicator Date'!E50)</f>
        <v>2015</v>
      </c>
      <c r="F50" s="157">
        <f>IF('Indicator Date'!F50="","x",'Indicator Date'!F50)</f>
        <v>2015</v>
      </c>
      <c r="G50" s="157">
        <f>IF('Indicator Date'!G50="","x",'Indicator Date'!G50)</f>
        <v>2015</v>
      </c>
      <c r="H50" s="157">
        <f>IF('Indicator Date'!H50="","x",'Indicator Date'!H50)</f>
        <v>2015</v>
      </c>
      <c r="I50" s="157">
        <f>IF('Indicator Date'!I50="","x",'Indicator Date'!I50)</f>
        <v>2015</v>
      </c>
      <c r="J50" s="157">
        <f>IF('Indicator Date'!J50="","x",'Indicator Date'!J50)</f>
        <v>2016</v>
      </c>
      <c r="K50" s="157">
        <f>IF('Indicator Date'!K50="","x",'Indicator Date'!K50)</f>
        <v>2016</v>
      </c>
      <c r="L50" s="157">
        <f>IF('Indicator Date'!L50="","x",'Indicator Date'!L50)</f>
        <v>2016</v>
      </c>
      <c r="M50" s="157">
        <f>IF('Indicator Date'!M50="","x",'Indicator Date'!M50)</f>
        <v>2019</v>
      </c>
      <c r="N50" s="157">
        <f>IF('Indicator Date'!N50="","x",'Indicator Date'!N50)</f>
        <v>2019</v>
      </c>
      <c r="O50" s="157">
        <f>IF('Indicator Date'!O50="","x",'Indicator Date'!O50)</f>
        <v>2018</v>
      </c>
      <c r="P50" s="157">
        <f>IF('Indicator Date'!P50="","x",'Indicator Date'!P50)</f>
        <v>2018</v>
      </c>
      <c r="Q50" s="157">
        <f>IF('Indicator Date'!Q50="","x",'Indicator Date'!Q50)</f>
        <v>2017</v>
      </c>
      <c r="R50" s="157" t="str">
        <f>IF('Indicator Date'!R50="","x",LEFT(RIGHT('Indicator Date'!R50,6),4))</f>
        <v>x</v>
      </c>
      <c r="S50" s="157">
        <f>IF('Indicator Date'!S50="","x",'Indicator Date'!S50)</f>
        <v>2019</v>
      </c>
      <c r="T50" s="157">
        <f>IF('Indicator Date'!T50="","x",'Indicator Date'!T50)</f>
        <v>2016</v>
      </c>
      <c r="U50" s="157">
        <f>IF('Indicator Date'!U50="","x",'Indicator Date'!U50)</f>
        <v>2017</v>
      </c>
      <c r="V50" s="157">
        <f>IF('Indicator Date'!V50="","x",'Indicator Date'!V50)</f>
        <v>2017</v>
      </c>
      <c r="W50" s="157">
        <f>IF('Indicator Date'!W50="","x",'Indicator Date'!W50)</f>
        <v>2017</v>
      </c>
      <c r="X50" s="157">
        <f>IF('Indicator Date'!X50="","x",'Indicator Date'!X50)</f>
        <v>2012</v>
      </c>
      <c r="Y50" s="157">
        <f>IF('Indicator Date'!Y50="","x",'Indicator Date'!Y50)</f>
        <v>2010</v>
      </c>
      <c r="Z50" s="157">
        <f>IF('Indicator Date'!Z50="","x",'Indicator Date'!Z50)</f>
        <v>2017</v>
      </c>
      <c r="AA50" s="157">
        <f>IF('Indicator Date'!AA50="","x",'Indicator Date'!AA50)</f>
        <v>2017</v>
      </c>
      <c r="AB50" s="157">
        <f>IF('Indicator Date'!AB50="","x",'Indicator Date'!AB50)</f>
        <v>2017</v>
      </c>
      <c r="AC50" s="157">
        <f>IF('Indicator Date'!AC50="","x",'Indicator Date'!AC50)</f>
        <v>2016</v>
      </c>
      <c r="AD50" s="157">
        <f>IF('Indicator Date'!AD50="","x",'Indicator Date'!AD50)</f>
        <v>2015</v>
      </c>
      <c r="AE50" s="157">
        <f>IF('Indicator Date'!AE50="","x",'Indicator Date'!AE50)</f>
        <v>2012</v>
      </c>
      <c r="AF50" s="157" t="str">
        <f>IF('Indicator Date'!AF50="","x",'Indicator Date'!AF50)</f>
        <v>x</v>
      </c>
      <c r="AG50" s="157">
        <f>IF('Indicator Date'!AG50="","x",'Indicator Date'!AG50)</f>
        <v>2017</v>
      </c>
      <c r="AH50" s="157">
        <f>IF('Indicator Date'!AH50="","x",'Indicator Date'!AH50)</f>
        <v>2016</v>
      </c>
      <c r="AI50" s="157">
        <f>IF('Indicator Date'!AI50="","x",'Indicator Date'!AI50)</f>
        <v>2017</v>
      </c>
      <c r="AJ50" s="157">
        <f>IF('Indicator Date'!AJ50="","x",'Indicator Date'!AJ50)</f>
        <v>2018</v>
      </c>
      <c r="AK50" s="157" t="str">
        <f>IF('Indicator Date'!AK50="","x",YEAR('Indicator Date'!AK50))</f>
        <v>x</v>
      </c>
      <c r="AL50" s="157">
        <f>IF('Indicator Date'!AL50="","x",YEAR('Indicator Date'!AL50))</f>
        <v>2018</v>
      </c>
      <c r="AM50" s="157" t="str">
        <f>IF('Indicator Date'!AM50="","x",YEAR('Indicator Date'!AM50))</f>
        <v>x</v>
      </c>
      <c r="AN50" s="157">
        <f>IF('Indicator Date'!AN50="","x",'Indicator Date'!AN50)</f>
        <v>2016</v>
      </c>
      <c r="AO50" s="157">
        <f>IF('Indicator Date'!AO50="","x",'Indicator Date'!AO50)</f>
        <v>2016</v>
      </c>
      <c r="AP50" s="157" t="str">
        <f>IF('Indicator Date'!AP50="","x",'Indicator Date'!AP50)</f>
        <v>x</v>
      </c>
      <c r="AQ50" s="157" t="str">
        <f>IF('Indicator Date'!AQ50="","x",'Indicator Date'!AQ50)</f>
        <v>x</v>
      </c>
      <c r="AR50" s="157">
        <f>IF('Indicator Date'!AR50="","x",'Indicator Date'!AR50)</f>
        <v>2013</v>
      </c>
      <c r="AS50" s="157">
        <f>IF('Indicator Date'!AS50="","x",'Indicator Date'!AS50)</f>
        <v>2017</v>
      </c>
      <c r="AT50" s="157">
        <f>IF('Indicator Date'!AT50="","x",'Indicator Date'!AT50)</f>
        <v>2018</v>
      </c>
      <c r="AU50" s="157">
        <f>IF('Indicator Date'!AU50="","x",'Indicator Date'!AU50)</f>
        <v>2016</v>
      </c>
      <c r="AV50" s="157" t="str">
        <f>IF('Indicator Date'!AV50="","x",'Indicator Date'!AV50)</f>
        <v>x</v>
      </c>
      <c r="AW50" s="157">
        <f>IF('Indicator Date'!AW50="","x",'Indicator Date'!AW50)</f>
        <v>2016</v>
      </c>
      <c r="AX50" s="157">
        <f>IF('Indicator Date'!AX50="","x",'Indicator Date'!AX50)</f>
        <v>2017</v>
      </c>
      <c r="AY50" s="157">
        <f>IF('Indicator Date'!AY50="","x",'Indicator Date'!AY50)</f>
        <v>2014</v>
      </c>
      <c r="AZ50" s="157">
        <f>IF('Indicator Date'!AZ50="","x",'Indicator Date'!AZ50)</f>
        <v>2015</v>
      </c>
      <c r="BA50" s="157">
        <f>IF('Indicator Date'!BA50="","x",'Indicator Date'!BA50)</f>
        <v>2015</v>
      </c>
      <c r="BB50" s="157">
        <f>IF('Indicator Date'!BB50="","x",'Indicator Date'!BB50)</f>
        <v>2015</v>
      </c>
      <c r="BC50" s="157">
        <f>IF('Indicator Date'!BC50="","x",'Indicator Date'!BC50)</f>
        <v>2017</v>
      </c>
      <c r="BD50" s="157">
        <f>IF('Indicator Date'!BD50="","x",'Indicator Date'!BD50)</f>
        <v>2015</v>
      </c>
      <c r="BE50" s="157" t="str">
        <f>IF('Indicator Date'!BE50="","x",'Indicator Date'!BE50)</f>
        <v>x</v>
      </c>
      <c r="BF50" s="104"/>
    </row>
    <row r="51" spans="1:58" x14ac:dyDescent="0.25">
      <c r="A51" s="128" t="s">
        <v>88</v>
      </c>
      <c r="B51" s="107" t="s">
        <v>87</v>
      </c>
      <c r="C51" s="157">
        <f>IF('Indicator Date'!C51="","x",'Indicator Date'!C51)</f>
        <v>2015</v>
      </c>
      <c r="D51" s="157">
        <f>IF('Indicator Date'!D51="","x",'Indicator Date'!D51)</f>
        <v>2015</v>
      </c>
      <c r="E51" s="157">
        <f>IF('Indicator Date'!E51="","x",'Indicator Date'!E51)</f>
        <v>2015</v>
      </c>
      <c r="F51" s="157">
        <f>IF('Indicator Date'!F51="","x",'Indicator Date'!F51)</f>
        <v>2015</v>
      </c>
      <c r="G51" s="157">
        <f>IF('Indicator Date'!G51="","x",'Indicator Date'!G51)</f>
        <v>2015</v>
      </c>
      <c r="H51" s="157">
        <f>IF('Indicator Date'!H51="","x",'Indicator Date'!H51)</f>
        <v>2015</v>
      </c>
      <c r="I51" s="157">
        <f>IF('Indicator Date'!I51="","x",'Indicator Date'!I51)</f>
        <v>2015</v>
      </c>
      <c r="J51" s="157">
        <f>IF('Indicator Date'!J51="","x",'Indicator Date'!J51)</f>
        <v>2016</v>
      </c>
      <c r="K51" s="157">
        <f>IF('Indicator Date'!K51="","x",'Indicator Date'!K51)</f>
        <v>2016</v>
      </c>
      <c r="L51" s="157">
        <f>IF('Indicator Date'!L51="","x",'Indicator Date'!L51)</f>
        <v>2016</v>
      </c>
      <c r="M51" s="157">
        <f>IF('Indicator Date'!M51="","x",'Indicator Date'!M51)</f>
        <v>2019</v>
      </c>
      <c r="N51" s="157">
        <f>IF('Indicator Date'!N51="","x",'Indicator Date'!N51)</f>
        <v>2019</v>
      </c>
      <c r="O51" s="157">
        <f>IF('Indicator Date'!O51="","x",'Indicator Date'!O51)</f>
        <v>2018</v>
      </c>
      <c r="P51" s="157">
        <f>IF('Indicator Date'!P51="","x",'Indicator Date'!P51)</f>
        <v>2018</v>
      </c>
      <c r="Q51" s="157">
        <f>IF('Indicator Date'!Q51="","x",'Indicator Date'!Q51)</f>
        <v>2017</v>
      </c>
      <c r="R51" s="157" t="str">
        <f>IF('Indicator Date'!R51="","x",LEFT(RIGHT('Indicator Date'!R51,6),4))</f>
        <v>x</v>
      </c>
      <c r="S51" s="157">
        <f>IF('Indicator Date'!S51="","x",'Indicator Date'!S51)</f>
        <v>2019</v>
      </c>
      <c r="T51" s="157">
        <f>IF('Indicator Date'!T51="","x",'Indicator Date'!T51)</f>
        <v>2016</v>
      </c>
      <c r="U51" s="157">
        <f>IF('Indicator Date'!U51="","x",'Indicator Date'!U51)</f>
        <v>2017</v>
      </c>
      <c r="V51" s="157">
        <f>IF('Indicator Date'!V51="","x",'Indicator Date'!V51)</f>
        <v>2017</v>
      </c>
      <c r="W51" s="157">
        <f>IF('Indicator Date'!W51="","x",'Indicator Date'!W51)</f>
        <v>2017</v>
      </c>
      <c r="X51" s="157" t="str">
        <f>IF('Indicator Date'!X51="","x",'Indicator Date'!X51)</f>
        <v>x</v>
      </c>
      <c r="Y51" s="157">
        <f>IF('Indicator Date'!Y51="","x",'Indicator Date'!Y51)</f>
        <v>2011</v>
      </c>
      <c r="Z51" s="157">
        <f>IF('Indicator Date'!Z51="","x",'Indicator Date'!Z51)</f>
        <v>2017</v>
      </c>
      <c r="AA51" s="157">
        <f>IF('Indicator Date'!AA51="","x",'Indicator Date'!AA51)</f>
        <v>2017</v>
      </c>
      <c r="AB51" s="157" t="str">
        <f>IF('Indicator Date'!AB51="","x",'Indicator Date'!AB51)</f>
        <v>x</v>
      </c>
      <c r="AC51" s="157">
        <f>IF('Indicator Date'!AC51="","x",'Indicator Date'!AC51)</f>
        <v>2016</v>
      </c>
      <c r="AD51" s="157" t="str">
        <f>IF('Indicator Date'!AD51="","x",'Indicator Date'!AD51)</f>
        <v>x</v>
      </c>
      <c r="AE51" s="157" t="str">
        <f>IF('Indicator Date'!AE51="","x",'Indicator Date'!AE51)</f>
        <v>x</v>
      </c>
      <c r="AF51" s="157" t="str">
        <f>IF('Indicator Date'!AF51="","x",'Indicator Date'!AF51)</f>
        <v>x</v>
      </c>
      <c r="AG51" s="157">
        <f>IF('Indicator Date'!AG51="","x",'Indicator Date'!AG51)</f>
        <v>2009</v>
      </c>
      <c r="AH51" s="157">
        <f>IF('Indicator Date'!AH51="","x",'Indicator Date'!AH51)</f>
        <v>2016</v>
      </c>
      <c r="AI51" s="157">
        <f>IF('Indicator Date'!AI51="","x",'Indicator Date'!AI51)</f>
        <v>2017</v>
      </c>
      <c r="AJ51" s="157">
        <f>IF('Indicator Date'!AJ51="","x",'Indicator Date'!AJ51)</f>
        <v>2018</v>
      </c>
      <c r="AK51" s="157" t="str">
        <f>IF('Indicator Date'!AK51="","x",YEAR('Indicator Date'!AK51))</f>
        <v>x</v>
      </c>
      <c r="AL51" s="157">
        <f>IF('Indicator Date'!AL51="","x",YEAR('Indicator Date'!AL51))</f>
        <v>2018</v>
      </c>
      <c r="AM51" s="157" t="str">
        <f>IF('Indicator Date'!AM51="","x",YEAR('Indicator Date'!AM51))</f>
        <v>x</v>
      </c>
      <c r="AN51" s="157">
        <f>IF('Indicator Date'!AN51="","x",'Indicator Date'!AN51)</f>
        <v>2016</v>
      </c>
      <c r="AO51" s="157">
        <f>IF('Indicator Date'!AO51="","x",'Indicator Date'!AO51)</f>
        <v>2016</v>
      </c>
      <c r="AP51" s="157" t="str">
        <f>IF('Indicator Date'!AP51="","x",'Indicator Date'!AP51)</f>
        <v>x</v>
      </c>
      <c r="AQ51" s="157" t="str">
        <f>IF('Indicator Date'!AQ51="","x",'Indicator Date'!AQ51)</f>
        <v>x</v>
      </c>
      <c r="AR51" s="157" t="str">
        <f>IF('Indicator Date'!AR51="","x",'Indicator Date'!AR51)</f>
        <v>x</v>
      </c>
      <c r="AS51" s="157">
        <f>IF('Indicator Date'!AS51="","x",'Indicator Date'!AS51)</f>
        <v>2017</v>
      </c>
      <c r="AT51" s="157">
        <f>IF('Indicator Date'!AT51="","x",'Indicator Date'!AT51)</f>
        <v>2018</v>
      </c>
      <c r="AU51" s="157">
        <f>IF('Indicator Date'!AU51="","x",'Indicator Date'!AU51)</f>
        <v>2016</v>
      </c>
      <c r="AV51" s="157" t="str">
        <f>IF('Indicator Date'!AV51="","x",'Indicator Date'!AV51)</f>
        <v>x</v>
      </c>
      <c r="AW51" s="157">
        <f>IF('Indicator Date'!AW51="","x",'Indicator Date'!AW51)</f>
        <v>2016</v>
      </c>
      <c r="AX51" s="157">
        <f>IF('Indicator Date'!AX51="","x",'Indicator Date'!AX51)</f>
        <v>2016</v>
      </c>
      <c r="AY51" s="157">
        <f>IF('Indicator Date'!AY51="","x",'Indicator Date'!AY51)</f>
        <v>2014</v>
      </c>
      <c r="AZ51" s="157">
        <f>IF('Indicator Date'!AZ51="","x",'Indicator Date'!AZ51)</f>
        <v>2007</v>
      </c>
      <c r="BA51" s="157">
        <f>IF('Indicator Date'!BA51="","x",'Indicator Date'!BA51)</f>
        <v>2007</v>
      </c>
      <c r="BB51" s="157">
        <f>IF('Indicator Date'!BB51="","x",'Indicator Date'!BB51)</f>
        <v>2018</v>
      </c>
      <c r="BC51" s="157">
        <f>IF('Indicator Date'!BC51="","x",'Indicator Date'!BC51)</f>
        <v>2017</v>
      </c>
      <c r="BD51" s="157">
        <f>IF('Indicator Date'!BD51="","x",'Indicator Date'!BD51)</f>
        <v>2015</v>
      </c>
      <c r="BE51" s="157" t="str">
        <f>IF('Indicator Date'!BE51="","x",'Indicator Date'!BE51)</f>
        <v>x</v>
      </c>
      <c r="BF51" s="104"/>
    </row>
    <row r="52" spans="1:58" x14ac:dyDescent="0.25">
      <c r="A52" s="128" t="s">
        <v>90</v>
      </c>
      <c r="B52" s="107" t="s">
        <v>89</v>
      </c>
      <c r="C52" s="157">
        <f>IF('Indicator Date'!C52="","x",'Indicator Date'!C52)</f>
        <v>2015</v>
      </c>
      <c r="D52" s="157">
        <f>IF('Indicator Date'!D52="","x",'Indicator Date'!D52)</f>
        <v>2015</v>
      </c>
      <c r="E52" s="157">
        <f>IF('Indicator Date'!E52="","x",'Indicator Date'!E52)</f>
        <v>2015</v>
      </c>
      <c r="F52" s="157">
        <f>IF('Indicator Date'!F52="","x",'Indicator Date'!F52)</f>
        <v>2015</v>
      </c>
      <c r="G52" s="157">
        <f>IF('Indicator Date'!G52="","x",'Indicator Date'!G52)</f>
        <v>2015</v>
      </c>
      <c r="H52" s="157">
        <f>IF('Indicator Date'!H52="","x",'Indicator Date'!H52)</f>
        <v>2015</v>
      </c>
      <c r="I52" s="157">
        <f>IF('Indicator Date'!I52="","x",'Indicator Date'!I52)</f>
        <v>2015</v>
      </c>
      <c r="J52" s="157">
        <f>IF('Indicator Date'!J52="","x",'Indicator Date'!J52)</f>
        <v>2016</v>
      </c>
      <c r="K52" s="157">
        <f>IF('Indicator Date'!K52="","x",'Indicator Date'!K52)</f>
        <v>2016</v>
      </c>
      <c r="L52" s="157">
        <f>IF('Indicator Date'!L52="","x",'Indicator Date'!L52)</f>
        <v>2016</v>
      </c>
      <c r="M52" s="157">
        <f>IF('Indicator Date'!M52="","x",'Indicator Date'!M52)</f>
        <v>2019</v>
      </c>
      <c r="N52" s="157">
        <f>IF('Indicator Date'!N52="","x",'Indicator Date'!N52)</f>
        <v>2019</v>
      </c>
      <c r="O52" s="157">
        <f>IF('Indicator Date'!O52="","x",'Indicator Date'!O52)</f>
        <v>2018</v>
      </c>
      <c r="P52" s="157">
        <f>IF('Indicator Date'!P52="","x",'Indicator Date'!P52)</f>
        <v>2018</v>
      </c>
      <c r="Q52" s="157">
        <f>IF('Indicator Date'!Q52="","x",'Indicator Date'!Q52)</f>
        <v>2017</v>
      </c>
      <c r="R52" s="157" t="str">
        <f>IF('Indicator Date'!R52="","x",LEFT(RIGHT('Indicator Date'!R52,6),4))</f>
        <v>2013</v>
      </c>
      <c r="S52" s="157">
        <f>IF('Indicator Date'!S52="","x",'Indicator Date'!S52)</f>
        <v>2019</v>
      </c>
      <c r="T52" s="157">
        <f>IF('Indicator Date'!T52="","x",'Indicator Date'!T52)</f>
        <v>2016</v>
      </c>
      <c r="U52" s="157">
        <f>IF('Indicator Date'!U52="","x",'Indicator Date'!U52)</f>
        <v>2017</v>
      </c>
      <c r="V52" s="157">
        <f>IF('Indicator Date'!V52="","x",'Indicator Date'!V52)</f>
        <v>2017</v>
      </c>
      <c r="W52" s="157">
        <f>IF('Indicator Date'!W52="","x",'Indicator Date'!W52)</f>
        <v>2017</v>
      </c>
      <c r="X52" s="157">
        <f>IF('Indicator Date'!X52="","x",'Indicator Date'!X52)</f>
        <v>2013</v>
      </c>
      <c r="Y52" s="157">
        <f>IF('Indicator Date'!Y52="","x",'Indicator Date'!Y52)</f>
        <v>2012</v>
      </c>
      <c r="Z52" s="157">
        <f>IF('Indicator Date'!Z52="","x",'Indicator Date'!Z52)</f>
        <v>2017</v>
      </c>
      <c r="AA52" s="157">
        <f>IF('Indicator Date'!AA52="","x",'Indicator Date'!AA52)</f>
        <v>2017</v>
      </c>
      <c r="AB52" s="157">
        <f>IF('Indicator Date'!AB52="","x",'Indicator Date'!AB52)</f>
        <v>2017</v>
      </c>
      <c r="AC52" s="157">
        <f>IF('Indicator Date'!AC52="","x",'Indicator Date'!AC52)</f>
        <v>2016</v>
      </c>
      <c r="AD52" s="157">
        <f>IF('Indicator Date'!AD52="","x",'Indicator Date'!AD52)</f>
        <v>2015</v>
      </c>
      <c r="AE52" s="157">
        <f>IF('Indicator Date'!AE52="","x",'Indicator Date'!AE52)</f>
        <v>2012</v>
      </c>
      <c r="AF52" s="157">
        <f>IF('Indicator Date'!AF52="","x",'Indicator Date'!AF52)</f>
        <v>2017</v>
      </c>
      <c r="AG52" s="157">
        <f>IF('Indicator Date'!AG52="","x",'Indicator Date'!AG52)</f>
        <v>2016</v>
      </c>
      <c r="AH52" s="157">
        <f>IF('Indicator Date'!AH52="","x",'Indicator Date'!AH52)</f>
        <v>2016</v>
      </c>
      <c r="AI52" s="157">
        <f>IF('Indicator Date'!AI52="","x",'Indicator Date'!AI52)</f>
        <v>2017</v>
      </c>
      <c r="AJ52" s="157">
        <f>IF('Indicator Date'!AJ52="","x",'Indicator Date'!AJ52)</f>
        <v>2018</v>
      </c>
      <c r="AK52" s="157" t="str">
        <f>IF('Indicator Date'!AK52="","x",YEAR('Indicator Date'!AK52))</f>
        <v>x</v>
      </c>
      <c r="AL52" s="157">
        <f>IF('Indicator Date'!AL52="","x",YEAR('Indicator Date'!AL52))</f>
        <v>2018</v>
      </c>
      <c r="AM52" s="157" t="str">
        <f>IF('Indicator Date'!AM52="","x",YEAR('Indicator Date'!AM52))</f>
        <v>x</v>
      </c>
      <c r="AN52" s="157">
        <f>IF('Indicator Date'!AN52="","x",'Indicator Date'!AN52)</f>
        <v>2016</v>
      </c>
      <c r="AO52" s="157">
        <f>IF('Indicator Date'!AO52="","x",'Indicator Date'!AO52)</f>
        <v>2016</v>
      </c>
      <c r="AP52" s="157">
        <f>IF('Indicator Date'!AP52="","x",'Indicator Date'!AP52)</f>
        <v>2014</v>
      </c>
      <c r="AQ52" s="157">
        <f>IF('Indicator Date'!AQ52="","x",'Indicator Date'!AQ52)</f>
        <v>2014</v>
      </c>
      <c r="AR52" s="157">
        <f>IF('Indicator Date'!AR52="","x",'Indicator Date'!AR52)</f>
        <v>2015</v>
      </c>
      <c r="AS52" s="157">
        <f>IF('Indicator Date'!AS52="","x",'Indicator Date'!AS52)</f>
        <v>2017</v>
      </c>
      <c r="AT52" s="157">
        <f>IF('Indicator Date'!AT52="","x",'Indicator Date'!AT52)</f>
        <v>2018</v>
      </c>
      <c r="AU52" s="157">
        <f>IF('Indicator Date'!AU52="","x",'Indicator Date'!AU52)</f>
        <v>2016</v>
      </c>
      <c r="AV52" s="157">
        <f>IF('Indicator Date'!AV52="","x",'Indicator Date'!AV52)</f>
        <v>2015</v>
      </c>
      <c r="AW52" s="157">
        <f>IF('Indicator Date'!AW52="","x",'Indicator Date'!AW52)</f>
        <v>2016</v>
      </c>
      <c r="AX52" s="157">
        <f>IF('Indicator Date'!AX52="","x",'Indicator Date'!AX52)</f>
        <v>2017</v>
      </c>
      <c r="AY52" s="157">
        <f>IF('Indicator Date'!AY52="","x",'Indicator Date'!AY52)</f>
        <v>2014</v>
      </c>
      <c r="AZ52" s="157">
        <f>IF('Indicator Date'!AZ52="","x",'Indicator Date'!AZ52)</f>
        <v>2015</v>
      </c>
      <c r="BA52" s="157">
        <f>IF('Indicator Date'!BA52="","x",'Indicator Date'!BA52)</f>
        <v>2015</v>
      </c>
      <c r="BB52" s="157">
        <f>IF('Indicator Date'!BB52="","x",'Indicator Date'!BB52)</f>
        <v>2018</v>
      </c>
      <c r="BC52" s="157">
        <f>IF('Indicator Date'!BC52="","x",'Indicator Date'!BC52)</f>
        <v>2017</v>
      </c>
      <c r="BD52" s="157">
        <f>IF('Indicator Date'!BD52="","x",'Indicator Date'!BD52)</f>
        <v>2015</v>
      </c>
      <c r="BE52" s="157" t="str">
        <f>IF('Indicator Date'!BE52="","x",'Indicator Date'!BE52)</f>
        <v>x</v>
      </c>
      <c r="BF52" s="104"/>
    </row>
    <row r="53" spans="1:58" x14ac:dyDescent="0.25">
      <c r="A53" s="128" t="s">
        <v>93</v>
      </c>
      <c r="B53" s="107" t="s">
        <v>92</v>
      </c>
      <c r="C53" s="157">
        <f>IF('Indicator Date'!C53="","x",'Indicator Date'!C53)</f>
        <v>2015</v>
      </c>
      <c r="D53" s="157">
        <f>IF('Indicator Date'!D53="","x",'Indicator Date'!D53)</f>
        <v>2015</v>
      </c>
      <c r="E53" s="157">
        <f>IF('Indicator Date'!E53="","x",'Indicator Date'!E53)</f>
        <v>2015</v>
      </c>
      <c r="F53" s="157">
        <f>IF('Indicator Date'!F53="","x",'Indicator Date'!F53)</f>
        <v>2015</v>
      </c>
      <c r="G53" s="157">
        <f>IF('Indicator Date'!G53="","x",'Indicator Date'!G53)</f>
        <v>2015</v>
      </c>
      <c r="H53" s="157">
        <f>IF('Indicator Date'!H53="","x",'Indicator Date'!H53)</f>
        <v>2015</v>
      </c>
      <c r="I53" s="157">
        <f>IF('Indicator Date'!I53="","x",'Indicator Date'!I53)</f>
        <v>2015</v>
      </c>
      <c r="J53" s="157">
        <f>IF('Indicator Date'!J53="","x",'Indicator Date'!J53)</f>
        <v>2016</v>
      </c>
      <c r="K53" s="157">
        <f>IF('Indicator Date'!K53="","x",'Indicator Date'!K53)</f>
        <v>2016</v>
      </c>
      <c r="L53" s="157">
        <f>IF('Indicator Date'!L53="","x",'Indicator Date'!L53)</f>
        <v>2016</v>
      </c>
      <c r="M53" s="157">
        <f>IF('Indicator Date'!M53="","x",'Indicator Date'!M53)</f>
        <v>2019</v>
      </c>
      <c r="N53" s="157">
        <f>IF('Indicator Date'!N53="","x",'Indicator Date'!N53)</f>
        <v>2019</v>
      </c>
      <c r="O53" s="157">
        <f>IF('Indicator Date'!O53="","x",'Indicator Date'!O53)</f>
        <v>2018</v>
      </c>
      <c r="P53" s="157">
        <f>IF('Indicator Date'!P53="","x",'Indicator Date'!P53)</f>
        <v>2018</v>
      </c>
      <c r="Q53" s="157">
        <f>IF('Indicator Date'!Q53="","x",'Indicator Date'!Q53)</f>
        <v>2017</v>
      </c>
      <c r="R53" s="157" t="str">
        <f>IF('Indicator Date'!R53="","x",LEFT(RIGHT('Indicator Date'!R53,6),4))</f>
        <v>2014</v>
      </c>
      <c r="S53" s="157">
        <f>IF('Indicator Date'!S53="","x",'Indicator Date'!S53)</f>
        <v>2019</v>
      </c>
      <c r="T53" s="157">
        <f>IF('Indicator Date'!T53="","x",'Indicator Date'!T53)</f>
        <v>2016</v>
      </c>
      <c r="U53" s="157">
        <f>IF('Indicator Date'!U53="","x",'Indicator Date'!U53)</f>
        <v>2017</v>
      </c>
      <c r="V53" s="157">
        <f>IF('Indicator Date'!V53="","x",'Indicator Date'!V53)</f>
        <v>2017</v>
      </c>
      <c r="W53" s="157">
        <f>IF('Indicator Date'!W53="","x",'Indicator Date'!W53)</f>
        <v>2017</v>
      </c>
      <c r="X53" s="157">
        <f>IF('Indicator Date'!X53="","x",'Indicator Date'!X53)</f>
        <v>2012</v>
      </c>
      <c r="Y53" s="157">
        <f>IF('Indicator Date'!Y53="","x",'Indicator Date'!Y53)</f>
        <v>2011</v>
      </c>
      <c r="Z53" s="157">
        <f>IF('Indicator Date'!Z53="","x",'Indicator Date'!Z53)</f>
        <v>2017</v>
      </c>
      <c r="AA53" s="157">
        <f>IF('Indicator Date'!AA53="","x",'Indicator Date'!AA53)</f>
        <v>2017</v>
      </c>
      <c r="AB53" s="157">
        <f>IF('Indicator Date'!AB53="","x",'Indicator Date'!AB53)</f>
        <v>2017</v>
      </c>
      <c r="AC53" s="157">
        <f>IF('Indicator Date'!AC53="","x",'Indicator Date'!AC53)</f>
        <v>2016</v>
      </c>
      <c r="AD53" s="157">
        <f>IF('Indicator Date'!AD53="","x",'Indicator Date'!AD53)</f>
        <v>2015</v>
      </c>
      <c r="AE53" s="157">
        <f>IF('Indicator Date'!AE53="","x",'Indicator Date'!AE53)</f>
        <v>2012</v>
      </c>
      <c r="AF53" s="157">
        <f>IF('Indicator Date'!AF53="","x",'Indicator Date'!AF53)</f>
        <v>2017</v>
      </c>
      <c r="AG53" s="157">
        <f>IF('Indicator Date'!AG53="","x",'Indicator Date'!AG53)</f>
        <v>2017</v>
      </c>
      <c r="AH53" s="157">
        <f>IF('Indicator Date'!AH53="","x",'Indicator Date'!AH53)</f>
        <v>2016</v>
      </c>
      <c r="AI53" s="157">
        <f>IF('Indicator Date'!AI53="","x",'Indicator Date'!AI53)</f>
        <v>2017</v>
      </c>
      <c r="AJ53" s="157">
        <f>IF('Indicator Date'!AJ53="","x",'Indicator Date'!AJ53)</f>
        <v>2018</v>
      </c>
      <c r="AK53" s="157" t="str">
        <f>IF('Indicator Date'!AK53="","x",YEAR('Indicator Date'!AK53))</f>
        <v>x</v>
      </c>
      <c r="AL53" s="157">
        <f>IF('Indicator Date'!AL53="","x",YEAR('Indicator Date'!AL53))</f>
        <v>2018</v>
      </c>
      <c r="AM53" s="157" t="str">
        <f>IF('Indicator Date'!AM53="","x",YEAR('Indicator Date'!AM53))</f>
        <v>x</v>
      </c>
      <c r="AN53" s="157">
        <f>IF('Indicator Date'!AN53="","x",'Indicator Date'!AN53)</f>
        <v>2016</v>
      </c>
      <c r="AO53" s="157">
        <f>IF('Indicator Date'!AO53="","x",'Indicator Date'!AO53)</f>
        <v>2016</v>
      </c>
      <c r="AP53" s="157">
        <f>IF('Indicator Date'!AP53="","x",'Indicator Date'!AP53)</f>
        <v>2014</v>
      </c>
      <c r="AQ53" s="157">
        <f>IF('Indicator Date'!AQ53="","x",'Indicator Date'!AQ53)</f>
        <v>2014</v>
      </c>
      <c r="AR53" s="157">
        <f>IF('Indicator Date'!AR53="","x",'Indicator Date'!AR53)</f>
        <v>2015</v>
      </c>
      <c r="AS53" s="157">
        <f>IF('Indicator Date'!AS53="","x",'Indicator Date'!AS53)</f>
        <v>2017</v>
      </c>
      <c r="AT53" s="157">
        <f>IF('Indicator Date'!AT53="","x",'Indicator Date'!AT53)</f>
        <v>2018</v>
      </c>
      <c r="AU53" s="157">
        <f>IF('Indicator Date'!AU53="","x",'Indicator Date'!AU53)</f>
        <v>2016</v>
      </c>
      <c r="AV53" s="157">
        <f>IF('Indicator Date'!AV53="","x",'Indicator Date'!AV53)</f>
        <v>2016</v>
      </c>
      <c r="AW53" s="157">
        <f>IF('Indicator Date'!AW53="","x",'Indicator Date'!AW53)</f>
        <v>2016</v>
      </c>
      <c r="AX53" s="157">
        <f>IF('Indicator Date'!AX53="","x",'Indicator Date'!AX53)</f>
        <v>2017</v>
      </c>
      <c r="AY53" s="157">
        <f>IF('Indicator Date'!AY53="","x",'Indicator Date'!AY53)</f>
        <v>2014</v>
      </c>
      <c r="AZ53" s="157">
        <f>IF('Indicator Date'!AZ53="","x",'Indicator Date'!AZ53)</f>
        <v>2015</v>
      </c>
      <c r="BA53" s="157">
        <f>IF('Indicator Date'!BA53="","x",'Indicator Date'!BA53)</f>
        <v>2015</v>
      </c>
      <c r="BB53" s="157">
        <f>IF('Indicator Date'!BB53="","x",'Indicator Date'!BB53)</f>
        <v>2018</v>
      </c>
      <c r="BC53" s="157">
        <f>IF('Indicator Date'!BC53="","x",'Indicator Date'!BC53)</f>
        <v>2017</v>
      </c>
      <c r="BD53" s="157">
        <f>IF('Indicator Date'!BD53="","x",'Indicator Date'!BD53)</f>
        <v>2015</v>
      </c>
      <c r="BE53" s="157" t="str">
        <f>IF('Indicator Date'!BE53="","x",'Indicator Date'!BE53)</f>
        <v>x</v>
      </c>
      <c r="BF53" s="104"/>
    </row>
    <row r="54" spans="1:58" x14ac:dyDescent="0.25">
      <c r="A54" s="128" t="s">
        <v>95</v>
      </c>
      <c r="B54" s="107" t="s">
        <v>94</v>
      </c>
      <c r="C54" s="157">
        <f>IF('Indicator Date'!C54="","x",'Indicator Date'!C54)</f>
        <v>2015</v>
      </c>
      <c r="D54" s="157">
        <f>IF('Indicator Date'!D54="","x",'Indicator Date'!D54)</f>
        <v>2015</v>
      </c>
      <c r="E54" s="157">
        <f>IF('Indicator Date'!E54="","x",'Indicator Date'!E54)</f>
        <v>2015</v>
      </c>
      <c r="F54" s="157">
        <f>IF('Indicator Date'!F54="","x",'Indicator Date'!F54)</f>
        <v>2015</v>
      </c>
      <c r="G54" s="157">
        <f>IF('Indicator Date'!G54="","x",'Indicator Date'!G54)</f>
        <v>2015</v>
      </c>
      <c r="H54" s="157">
        <f>IF('Indicator Date'!H54="","x",'Indicator Date'!H54)</f>
        <v>2015</v>
      </c>
      <c r="I54" s="157">
        <f>IF('Indicator Date'!I54="","x",'Indicator Date'!I54)</f>
        <v>2015</v>
      </c>
      <c r="J54" s="157">
        <f>IF('Indicator Date'!J54="","x",'Indicator Date'!J54)</f>
        <v>2016</v>
      </c>
      <c r="K54" s="157">
        <f>IF('Indicator Date'!K54="","x",'Indicator Date'!K54)</f>
        <v>2016</v>
      </c>
      <c r="L54" s="157">
        <f>IF('Indicator Date'!L54="","x",'Indicator Date'!L54)</f>
        <v>2016</v>
      </c>
      <c r="M54" s="157">
        <f>IF('Indicator Date'!M54="","x",'Indicator Date'!M54)</f>
        <v>2019</v>
      </c>
      <c r="N54" s="157">
        <f>IF('Indicator Date'!N54="","x",'Indicator Date'!N54)</f>
        <v>2019</v>
      </c>
      <c r="O54" s="157">
        <f>IF('Indicator Date'!O54="","x",'Indicator Date'!O54)</f>
        <v>2018</v>
      </c>
      <c r="P54" s="157">
        <f>IF('Indicator Date'!P54="","x",'Indicator Date'!P54)</f>
        <v>2018</v>
      </c>
      <c r="Q54" s="157">
        <f>IF('Indicator Date'!Q54="","x",'Indicator Date'!Q54)</f>
        <v>2017</v>
      </c>
      <c r="R54" s="157" t="str">
        <f>IF('Indicator Date'!R54="","x",LEFT(RIGHT('Indicator Date'!R54,6),4))</f>
        <v>2014</v>
      </c>
      <c r="S54" s="157">
        <f>IF('Indicator Date'!S54="","x",'Indicator Date'!S54)</f>
        <v>2019</v>
      </c>
      <c r="T54" s="157">
        <f>IF('Indicator Date'!T54="","x",'Indicator Date'!T54)</f>
        <v>2016</v>
      </c>
      <c r="U54" s="157">
        <f>IF('Indicator Date'!U54="","x",'Indicator Date'!U54)</f>
        <v>2017</v>
      </c>
      <c r="V54" s="157">
        <f>IF('Indicator Date'!V54="","x",'Indicator Date'!V54)</f>
        <v>2017</v>
      </c>
      <c r="W54" s="157">
        <f>IF('Indicator Date'!W54="","x",'Indicator Date'!W54)</f>
        <v>2017</v>
      </c>
      <c r="X54" s="157">
        <f>IF('Indicator Date'!X54="","x",'Indicator Date'!X54)</f>
        <v>2014</v>
      </c>
      <c r="Y54" s="157">
        <f>IF('Indicator Date'!Y54="","x",'Indicator Date'!Y54)</f>
        <v>2010</v>
      </c>
      <c r="Z54" s="157">
        <f>IF('Indicator Date'!Z54="","x",'Indicator Date'!Z54)</f>
        <v>2017</v>
      </c>
      <c r="AA54" s="157">
        <f>IF('Indicator Date'!AA54="","x",'Indicator Date'!AA54)</f>
        <v>2017</v>
      </c>
      <c r="AB54" s="157">
        <f>IF('Indicator Date'!AB54="","x",'Indicator Date'!AB54)</f>
        <v>2017</v>
      </c>
      <c r="AC54" s="157">
        <f>IF('Indicator Date'!AC54="","x",'Indicator Date'!AC54)</f>
        <v>2016</v>
      </c>
      <c r="AD54" s="157">
        <f>IF('Indicator Date'!AD54="","x",'Indicator Date'!AD54)</f>
        <v>2015</v>
      </c>
      <c r="AE54" s="157">
        <f>IF('Indicator Date'!AE54="","x",'Indicator Date'!AE54)</f>
        <v>2012</v>
      </c>
      <c r="AF54" s="157">
        <f>IF('Indicator Date'!AF54="","x",'Indicator Date'!AF54)</f>
        <v>2017</v>
      </c>
      <c r="AG54" s="157">
        <f>IF('Indicator Date'!AG54="","x",'Indicator Date'!AG54)</f>
        <v>2008</v>
      </c>
      <c r="AH54" s="157">
        <f>IF('Indicator Date'!AH54="","x",'Indicator Date'!AH54)</f>
        <v>2016</v>
      </c>
      <c r="AI54" s="157">
        <f>IF('Indicator Date'!AI54="","x",'Indicator Date'!AI54)</f>
        <v>2017</v>
      </c>
      <c r="AJ54" s="157">
        <f>IF('Indicator Date'!AJ54="","x",'Indicator Date'!AJ54)</f>
        <v>2018</v>
      </c>
      <c r="AK54" s="157">
        <f>IF('Indicator Date'!AK54="","x",YEAR('Indicator Date'!AK54))</f>
        <v>2017</v>
      </c>
      <c r="AL54" s="157">
        <f>IF('Indicator Date'!AL54="","x",YEAR('Indicator Date'!AL54))</f>
        <v>2019</v>
      </c>
      <c r="AM54" s="157" t="str">
        <f>IF('Indicator Date'!AM54="","x",YEAR('Indicator Date'!AM54))</f>
        <v>x</v>
      </c>
      <c r="AN54" s="157">
        <f>IF('Indicator Date'!AN54="","x",'Indicator Date'!AN54)</f>
        <v>2016</v>
      </c>
      <c r="AO54" s="157">
        <f>IF('Indicator Date'!AO54="","x",'Indicator Date'!AO54)</f>
        <v>2016</v>
      </c>
      <c r="AP54" s="157">
        <f>IF('Indicator Date'!AP54="","x",'Indicator Date'!AP54)</f>
        <v>2014</v>
      </c>
      <c r="AQ54" s="157">
        <f>IF('Indicator Date'!AQ54="","x",'Indicator Date'!AQ54)</f>
        <v>2014</v>
      </c>
      <c r="AR54" s="157">
        <f>IF('Indicator Date'!AR54="","x",'Indicator Date'!AR54)</f>
        <v>2015</v>
      </c>
      <c r="AS54" s="157">
        <f>IF('Indicator Date'!AS54="","x",'Indicator Date'!AS54)</f>
        <v>2017</v>
      </c>
      <c r="AT54" s="157">
        <f>IF('Indicator Date'!AT54="","x",'Indicator Date'!AT54)</f>
        <v>2018</v>
      </c>
      <c r="AU54" s="157">
        <f>IF('Indicator Date'!AU54="","x",'Indicator Date'!AU54)</f>
        <v>2016</v>
      </c>
      <c r="AV54" s="157">
        <f>IF('Indicator Date'!AV54="","x",'Indicator Date'!AV54)</f>
        <v>2017</v>
      </c>
      <c r="AW54" s="157">
        <f>IF('Indicator Date'!AW54="","x",'Indicator Date'!AW54)</f>
        <v>2016</v>
      </c>
      <c r="AX54" s="157">
        <f>IF('Indicator Date'!AX54="","x",'Indicator Date'!AX54)</f>
        <v>2017</v>
      </c>
      <c r="AY54" s="157">
        <f>IF('Indicator Date'!AY54="","x",'Indicator Date'!AY54)</f>
        <v>2014</v>
      </c>
      <c r="AZ54" s="157">
        <f>IF('Indicator Date'!AZ54="","x",'Indicator Date'!AZ54)</f>
        <v>2015</v>
      </c>
      <c r="BA54" s="157">
        <f>IF('Indicator Date'!BA54="","x",'Indicator Date'!BA54)</f>
        <v>2015</v>
      </c>
      <c r="BB54" s="157">
        <f>IF('Indicator Date'!BB54="","x",'Indicator Date'!BB54)</f>
        <v>2018</v>
      </c>
      <c r="BC54" s="157">
        <f>IF('Indicator Date'!BC54="","x",'Indicator Date'!BC54)</f>
        <v>2017</v>
      </c>
      <c r="BD54" s="157">
        <f>IF('Indicator Date'!BD54="","x",'Indicator Date'!BD54)</f>
        <v>2015</v>
      </c>
      <c r="BE54" s="157" t="str">
        <f>IF('Indicator Date'!BE54="","x",'Indicator Date'!BE54)</f>
        <v>x</v>
      </c>
      <c r="BF54" s="104"/>
    </row>
    <row r="55" spans="1:58" x14ac:dyDescent="0.25">
      <c r="A55" s="128" t="s">
        <v>97</v>
      </c>
      <c r="B55" s="107" t="s">
        <v>96</v>
      </c>
      <c r="C55" s="157">
        <f>IF('Indicator Date'!C55="","x",'Indicator Date'!C55)</f>
        <v>2015</v>
      </c>
      <c r="D55" s="157">
        <f>IF('Indicator Date'!D55="","x",'Indicator Date'!D55)</f>
        <v>2015</v>
      </c>
      <c r="E55" s="157">
        <f>IF('Indicator Date'!E55="","x",'Indicator Date'!E55)</f>
        <v>2015</v>
      </c>
      <c r="F55" s="157">
        <f>IF('Indicator Date'!F55="","x",'Indicator Date'!F55)</f>
        <v>2015</v>
      </c>
      <c r="G55" s="157">
        <f>IF('Indicator Date'!G55="","x",'Indicator Date'!G55)</f>
        <v>2015</v>
      </c>
      <c r="H55" s="157">
        <f>IF('Indicator Date'!H55="","x",'Indicator Date'!H55)</f>
        <v>2015</v>
      </c>
      <c r="I55" s="157">
        <f>IF('Indicator Date'!I55="","x",'Indicator Date'!I55)</f>
        <v>2015</v>
      </c>
      <c r="J55" s="157">
        <f>IF('Indicator Date'!J55="","x",'Indicator Date'!J55)</f>
        <v>2016</v>
      </c>
      <c r="K55" s="157">
        <f>IF('Indicator Date'!K55="","x",'Indicator Date'!K55)</f>
        <v>2016</v>
      </c>
      <c r="L55" s="157">
        <f>IF('Indicator Date'!L55="","x",'Indicator Date'!L55)</f>
        <v>2016</v>
      </c>
      <c r="M55" s="157">
        <f>IF('Indicator Date'!M55="","x",'Indicator Date'!M55)</f>
        <v>2019</v>
      </c>
      <c r="N55" s="157">
        <f>IF('Indicator Date'!N55="","x",'Indicator Date'!N55)</f>
        <v>2019</v>
      </c>
      <c r="O55" s="157">
        <f>IF('Indicator Date'!O55="","x",'Indicator Date'!O55)</f>
        <v>2018</v>
      </c>
      <c r="P55" s="157">
        <f>IF('Indicator Date'!P55="","x",'Indicator Date'!P55)</f>
        <v>2018</v>
      </c>
      <c r="Q55" s="157">
        <f>IF('Indicator Date'!Q55="","x",'Indicator Date'!Q55)</f>
        <v>2017</v>
      </c>
      <c r="R55" s="157" t="str">
        <f>IF('Indicator Date'!R55="","x",LEFT(RIGHT('Indicator Date'!R55,6),4))</f>
        <v>x</v>
      </c>
      <c r="S55" s="157">
        <f>IF('Indicator Date'!S55="","x",'Indicator Date'!S55)</f>
        <v>2019</v>
      </c>
      <c r="T55" s="157">
        <f>IF('Indicator Date'!T55="","x",'Indicator Date'!T55)</f>
        <v>2016</v>
      </c>
      <c r="U55" s="157">
        <f>IF('Indicator Date'!U55="","x",'Indicator Date'!U55)</f>
        <v>2017</v>
      </c>
      <c r="V55" s="157">
        <f>IF('Indicator Date'!V55="","x",'Indicator Date'!V55)</f>
        <v>2017</v>
      </c>
      <c r="W55" s="157">
        <f>IF('Indicator Date'!W55="","x",'Indicator Date'!W55)</f>
        <v>2017</v>
      </c>
      <c r="X55" s="157">
        <f>IF('Indicator Date'!X55="","x",'Indicator Date'!X55)</f>
        <v>2008</v>
      </c>
      <c r="Y55" s="157">
        <f>IF('Indicator Date'!Y55="","x",'Indicator Date'!Y55)</f>
        <v>2010</v>
      </c>
      <c r="Z55" s="157">
        <f>IF('Indicator Date'!Z55="","x",'Indicator Date'!Z55)</f>
        <v>2017</v>
      </c>
      <c r="AA55" s="157">
        <f>IF('Indicator Date'!AA55="","x",'Indicator Date'!AA55)</f>
        <v>2017</v>
      </c>
      <c r="AB55" s="157">
        <f>IF('Indicator Date'!AB55="","x",'Indicator Date'!AB55)</f>
        <v>2017</v>
      </c>
      <c r="AC55" s="157">
        <f>IF('Indicator Date'!AC55="","x",'Indicator Date'!AC55)</f>
        <v>2016</v>
      </c>
      <c r="AD55" s="157">
        <f>IF('Indicator Date'!AD55="","x",'Indicator Date'!AD55)</f>
        <v>2015</v>
      </c>
      <c r="AE55" s="157">
        <f>IF('Indicator Date'!AE55="","x",'Indicator Date'!AE55)</f>
        <v>2012</v>
      </c>
      <c r="AF55" s="157">
        <f>IF('Indicator Date'!AF55="","x",'Indicator Date'!AF55)</f>
        <v>2017</v>
      </c>
      <c r="AG55" s="157">
        <f>IF('Indicator Date'!AG55="","x",'Indicator Date'!AG55)</f>
        <v>2017</v>
      </c>
      <c r="AH55" s="157">
        <f>IF('Indicator Date'!AH55="","x",'Indicator Date'!AH55)</f>
        <v>2016</v>
      </c>
      <c r="AI55" s="157">
        <f>IF('Indicator Date'!AI55="","x",'Indicator Date'!AI55)</f>
        <v>2017</v>
      </c>
      <c r="AJ55" s="157">
        <f>IF('Indicator Date'!AJ55="","x",'Indicator Date'!AJ55)</f>
        <v>2018</v>
      </c>
      <c r="AK55" s="157" t="str">
        <f>IF('Indicator Date'!AK55="","x",YEAR('Indicator Date'!AK55))</f>
        <v>x</v>
      </c>
      <c r="AL55" s="157">
        <f>IF('Indicator Date'!AL55="","x",YEAR('Indicator Date'!AL55))</f>
        <v>2018</v>
      </c>
      <c r="AM55" s="157" t="str">
        <f>IF('Indicator Date'!AM55="","x",YEAR('Indicator Date'!AM55))</f>
        <v>x</v>
      </c>
      <c r="AN55" s="157">
        <f>IF('Indicator Date'!AN55="","x",'Indicator Date'!AN55)</f>
        <v>2016</v>
      </c>
      <c r="AO55" s="157">
        <f>IF('Indicator Date'!AO55="","x",'Indicator Date'!AO55)</f>
        <v>2016</v>
      </c>
      <c r="AP55" s="157">
        <f>IF('Indicator Date'!AP55="","x",'Indicator Date'!AP55)</f>
        <v>2014</v>
      </c>
      <c r="AQ55" s="157">
        <f>IF('Indicator Date'!AQ55="","x",'Indicator Date'!AQ55)</f>
        <v>2014</v>
      </c>
      <c r="AR55" s="157">
        <f>IF('Indicator Date'!AR55="","x",'Indicator Date'!AR55)</f>
        <v>2013</v>
      </c>
      <c r="AS55" s="157">
        <f>IF('Indicator Date'!AS55="","x",'Indicator Date'!AS55)</f>
        <v>2017</v>
      </c>
      <c r="AT55" s="157">
        <f>IF('Indicator Date'!AT55="","x",'Indicator Date'!AT55)</f>
        <v>2018</v>
      </c>
      <c r="AU55" s="157">
        <f>IF('Indicator Date'!AU55="","x",'Indicator Date'!AU55)</f>
        <v>2016</v>
      </c>
      <c r="AV55" s="157">
        <f>IF('Indicator Date'!AV55="","x",'Indicator Date'!AV55)</f>
        <v>2015</v>
      </c>
      <c r="AW55" s="157">
        <f>IF('Indicator Date'!AW55="","x",'Indicator Date'!AW55)</f>
        <v>2016</v>
      </c>
      <c r="AX55" s="157">
        <f>IF('Indicator Date'!AX55="","x",'Indicator Date'!AX55)</f>
        <v>2017</v>
      </c>
      <c r="AY55" s="157">
        <f>IF('Indicator Date'!AY55="","x",'Indicator Date'!AY55)</f>
        <v>2014</v>
      </c>
      <c r="AZ55" s="157">
        <f>IF('Indicator Date'!AZ55="","x",'Indicator Date'!AZ55)</f>
        <v>2015</v>
      </c>
      <c r="BA55" s="157">
        <f>IF('Indicator Date'!BA55="","x",'Indicator Date'!BA55)</f>
        <v>2015</v>
      </c>
      <c r="BB55" s="157">
        <f>IF('Indicator Date'!BB55="","x",'Indicator Date'!BB55)</f>
        <v>2018</v>
      </c>
      <c r="BC55" s="157">
        <f>IF('Indicator Date'!BC55="","x",'Indicator Date'!BC55)</f>
        <v>2017</v>
      </c>
      <c r="BD55" s="157">
        <f>IF('Indicator Date'!BD55="","x",'Indicator Date'!BD55)</f>
        <v>2015</v>
      </c>
      <c r="BE55" s="157" t="str">
        <f>IF('Indicator Date'!BE55="","x",'Indicator Date'!BE55)</f>
        <v>x</v>
      </c>
      <c r="BF55" s="104"/>
    </row>
    <row r="56" spans="1:58" x14ac:dyDescent="0.25">
      <c r="A56" s="128" t="s">
        <v>99</v>
      </c>
      <c r="B56" s="107" t="s">
        <v>98</v>
      </c>
      <c r="C56" s="157">
        <f>IF('Indicator Date'!C56="","x",'Indicator Date'!C56)</f>
        <v>2015</v>
      </c>
      <c r="D56" s="157">
        <f>IF('Indicator Date'!D56="","x",'Indicator Date'!D56)</f>
        <v>2015</v>
      </c>
      <c r="E56" s="157">
        <f>IF('Indicator Date'!E56="","x",'Indicator Date'!E56)</f>
        <v>2015</v>
      </c>
      <c r="F56" s="157">
        <f>IF('Indicator Date'!F56="","x",'Indicator Date'!F56)</f>
        <v>2015</v>
      </c>
      <c r="G56" s="157">
        <f>IF('Indicator Date'!G56="","x",'Indicator Date'!G56)</f>
        <v>2015</v>
      </c>
      <c r="H56" s="157">
        <f>IF('Indicator Date'!H56="","x",'Indicator Date'!H56)</f>
        <v>2015</v>
      </c>
      <c r="I56" s="157">
        <f>IF('Indicator Date'!I56="","x",'Indicator Date'!I56)</f>
        <v>2015</v>
      </c>
      <c r="J56" s="157">
        <f>IF('Indicator Date'!J56="","x",'Indicator Date'!J56)</f>
        <v>2016</v>
      </c>
      <c r="K56" s="157">
        <f>IF('Indicator Date'!K56="","x",'Indicator Date'!K56)</f>
        <v>2016</v>
      </c>
      <c r="L56" s="157">
        <f>IF('Indicator Date'!L56="","x",'Indicator Date'!L56)</f>
        <v>2016</v>
      </c>
      <c r="M56" s="157">
        <f>IF('Indicator Date'!M56="","x",'Indicator Date'!M56)</f>
        <v>2019</v>
      </c>
      <c r="N56" s="157">
        <f>IF('Indicator Date'!N56="","x",'Indicator Date'!N56)</f>
        <v>2019</v>
      </c>
      <c r="O56" s="157">
        <f>IF('Indicator Date'!O56="","x",'Indicator Date'!O56)</f>
        <v>2018</v>
      </c>
      <c r="P56" s="157">
        <f>IF('Indicator Date'!P56="","x",'Indicator Date'!P56)</f>
        <v>2018</v>
      </c>
      <c r="Q56" s="157">
        <f>IF('Indicator Date'!Q56="","x",'Indicator Date'!Q56)</f>
        <v>2017</v>
      </c>
      <c r="R56" s="157" t="str">
        <f>IF('Indicator Date'!R56="","x",LEFT(RIGHT('Indicator Date'!R56,6),4))</f>
        <v>x</v>
      </c>
      <c r="S56" s="157">
        <f>IF('Indicator Date'!S56="","x",'Indicator Date'!S56)</f>
        <v>2019</v>
      </c>
      <c r="T56" s="157">
        <f>IF('Indicator Date'!T56="","x",'Indicator Date'!T56)</f>
        <v>2016</v>
      </c>
      <c r="U56" s="157">
        <f>IF('Indicator Date'!U56="","x",'Indicator Date'!U56)</f>
        <v>2017</v>
      </c>
      <c r="V56" s="157">
        <f>IF('Indicator Date'!V56="","x",'Indicator Date'!V56)</f>
        <v>2017</v>
      </c>
      <c r="W56" s="157">
        <f>IF('Indicator Date'!W56="","x",'Indicator Date'!W56)</f>
        <v>2017</v>
      </c>
      <c r="X56" s="157">
        <f>IF('Indicator Date'!X56="","x",'Indicator Date'!X56)</f>
        <v>2010</v>
      </c>
      <c r="Y56" s="157" t="str">
        <f>IF('Indicator Date'!Y56="","x",'Indicator Date'!Y56)</f>
        <v>x</v>
      </c>
      <c r="Z56" s="157">
        <f>IF('Indicator Date'!Z56="","x",'Indicator Date'!Z56)</f>
        <v>2017</v>
      </c>
      <c r="AA56" s="157">
        <f>IF('Indicator Date'!AA56="","x",'Indicator Date'!AA56)</f>
        <v>2017</v>
      </c>
      <c r="AB56" s="157">
        <f>IF('Indicator Date'!AB56="","x",'Indicator Date'!AB56)</f>
        <v>2017</v>
      </c>
      <c r="AC56" s="157">
        <f>IF('Indicator Date'!AC56="","x",'Indicator Date'!AC56)</f>
        <v>2016</v>
      </c>
      <c r="AD56" s="157">
        <f>IF('Indicator Date'!AD56="","x",'Indicator Date'!AD56)</f>
        <v>2015</v>
      </c>
      <c r="AE56" s="157">
        <f>IF('Indicator Date'!AE56="","x",'Indicator Date'!AE56)</f>
        <v>2012</v>
      </c>
      <c r="AF56" s="157" t="str">
        <f>IF('Indicator Date'!AF56="","x",'Indicator Date'!AF56)</f>
        <v>x</v>
      </c>
      <c r="AG56" s="157" t="str">
        <f>IF('Indicator Date'!AG56="","x",'Indicator Date'!AG56)</f>
        <v>x</v>
      </c>
      <c r="AH56" s="157">
        <f>IF('Indicator Date'!AH56="","x",'Indicator Date'!AH56)</f>
        <v>2016</v>
      </c>
      <c r="AI56" s="157">
        <f>IF('Indicator Date'!AI56="","x",'Indicator Date'!AI56)</f>
        <v>2017</v>
      </c>
      <c r="AJ56" s="157">
        <f>IF('Indicator Date'!AJ56="","x",'Indicator Date'!AJ56)</f>
        <v>2018</v>
      </c>
      <c r="AK56" s="157" t="str">
        <f>IF('Indicator Date'!AK56="","x",YEAR('Indicator Date'!AK56))</f>
        <v>x</v>
      </c>
      <c r="AL56" s="157">
        <f>IF('Indicator Date'!AL56="","x",YEAR('Indicator Date'!AL56))</f>
        <v>2018</v>
      </c>
      <c r="AM56" s="157" t="str">
        <f>IF('Indicator Date'!AM56="","x",YEAR('Indicator Date'!AM56))</f>
        <v>x</v>
      </c>
      <c r="AN56" s="157">
        <f>IF('Indicator Date'!AN56="","x",'Indicator Date'!AN56)</f>
        <v>2016</v>
      </c>
      <c r="AO56" s="157">
        <f>IF('Indicator Date'!AO56="","x",'Indicator Date'!AO56)</f>
        <v>2016</v>
      </c>
      <c r="AP56" s="157" t="str">
        <f>IF('Indicator Date'!AP56="","x",'Indicator Date'!AP56)</f>
        <v>x</v>
      </c>
      <c r="AQ56" s="157" t="str">
        <f>IF('Indicator Date'!AQ56="","x",'Indicator Date'!AQ56)</f>
        <v>x</v>
      </c>
      <c r="AR56" s="157" t="str">
        <f>IF('Indicator Date'!AR56="","x",'Indicator Date'!AR56)</f>
        <v>x</v>
      </c>
      <c r="AS56" s="157">
        <f>IF('Indicator Date'!AS56="","x",'Indicator Date'!AS56)</f>
        <v>2017</v>
      </c>
      <c r="AT56" s="157">
        <f>IF('Indicator Date'!AT56="","x",'Indicator Date'!AT56)</f>
        <v>2018</v>
      </c>
      <c r="AU56" s="157">
        <f>IF('Indicator Date'!AU56="","x",'Indicator Date'!AU56)</f>
        <v>2016</v>
      </c>
      <c r="AV56" s="157">
        <f>IF('Indicator Date'!AV56="","x",'Indicator Date'!AV56)</f>
        <v>2015</v>
      </c>
      <c r="AW56" s="157">
        <f>IF('Indicator Date'!AW56="","x",'Indicator Date'!AW56)</f>
        <v>2016</v>
      </c>
      <c r="AX56" s="157">
        <f>IF('Indicator Date'!AX56="","x",'Indicator Date'!AX56)</f>
        <v>2016</v>
      </c>
      <c r="AY56" s="157">
        <f>IF('Indicator Date'!AY56="","x",'Indicator Date'!AY56)</f>
        <v>2014</v>
      </c>
      <c r="AZ56" s="157">
        <f>IF('Indicator Date'!AZ56="","x",'Indicator Date'!AZ56)</f>
        <v>2015</v>
      </c>
      <c r="BA56" s="157">
        <f>IF('Indicator Date'!BA56="","x",'Indicator Date'!BA56)</f>
        <v>2015</v>
      </c>
      <c r="BB56" s="157">
        <f>IF('Indicator Date'!BB56="","x",'Indicator Date'!BB56)</f>
        <v>2018</v>
      </c>
      <c r="BC56" s="157">
        <f>IF('Indicator Date'!BC56="","x",'Indicator Date'!BC56)</f>
        <v>2017</v>
      </c>
      <c r="BD56" s="157">
        <f>IF('Indicator Date'!BD56="","x",'Indicator Date'!BD56)</f>
        <v>2015</v>
      </c>
      <c r="BE56" s="157" t="str">
        <f>IF('Indicator Date'!BE56="","x",'Indicator Date'!BE56)</f>
        <v>x</v>
      </c>
      <c r="BF56" s="104"/>
    </row>
    <row r="57" spans="1:58" x14ac:dyDescent="0.25">
      <c r="A57" s="128" t="s">
        <v>101</v>
      </c>
      <c r="B57" s="107" t="s">
        <v>100</v>
      </c>
      <c r="C57" s="157">
        <f>IF('Indicator Date'!C57="","x",'Indicator Date'!C57)</f>
        <v>2015</v>
      </c>
      <c r="D57" s="157">
        <f>IF('Indicator Date'!D57="","x",'Indicator Date'!D57)</f>
        <v>2015</v>
      </c>
      <c r="E57" s="157">
        <f>IF('Indicator Date'!E57="","x",'Indicator Date'!E57)</f>
        <v>2015</v>
      </c>
      <c r="F57" s="157">
        <f>IF('Indicator Date'!F57="","x",'Indicator Date'!F57)</f>
        <v>2015</v>
      </c>
      <c r="G57" s="157">
        <f>IF('Indicator Date'!G57="","x",'Indicator Date'!G57)</f>
        <v>2015</v>
      </c>
      <c r="H57" s="157">
        <f>IF('Indicator Date'!H57="","x",'Indicator Date'!H57)</f>
        <v>2015</v>
      </c>
      <c r="I57" s="157">
        <f>IF('Indicator Date'!I57="","x",'Indicator Date'!I57)</f>
        <v>2015</v>
      </c>
      <c r="J57" s="157">
        <f>IF('Indicator Date'!J57="","x",'Indicator Date'!J57)</f>
        <v>2016</v>
      </c>
      <c r="K57" s="157">
        <f>IF('Indicator Date'!K57="","x",'Indicator Date'!K57)</f>
        <v>2016</v>
      </c>
      <c r="L57" s="157">
        <f>IF('Indicator Date'!L57="","x",'Indicator Date'!L57)</f>
        <v>2016</v>
      </c>
      <c r="M57" s="157">
        <f>IF('Indicator Date'!M57="","x",'Indicator Date'!M57)</f>
        <v>2019</v>
      </c>
      <c r="N57" s="157">
        <f>IF('Indicator Date'!N57="","x",'Indicator Date'!N57)</f>
        <v>2019</v>
      </c>
      <c r="O57" s="157">
        <f>IF('Indicator Date'!O57="","x",'Indicator Date'!O57)</f>
        <v>2018</v>
      </c>
      <c r="P57" s="157">
        <f>IF('Indicator Date'!P57="","x",'Indicator Date'!P57)</f>
        <v>2018</v>
      </c>
      <c r="Q57" s="157">
        <f>IF('Indicator Date'!Q57="","x",'Indicator Date'!Q57)</f>
        <v>2017</v>
      </c>
      <c r="R57" s="157" t="str">
        <f>IF('Indicator Date'!R57="","x",LEFT(RIGHT('Indicator Date'!R57,6),4))</f>
        <v>x</v>
      </c>
      <c r="S57" s="157">
        <f>IF('Indicator Date'!S57="","x",'Indicator Date'!S57)</f>
        <v>2019</v>
      </c>
      <c r="T57" s="157">
        <f>IF('Indicator Date'!T57="","x",'Indicator Date'!T57)</f>
        <v>2016</v>
      </c>
      <c r="U57" s="157">
        <f>IF('Indicator Date'!U57="","x",'Indicator Date'!U57)</f>
        <v>2017</v>
      </c>
      <c r="V57" s="157" t="str">
        <f>IF('Indicator Date'!V57="","x",'Indicator Date'!V57)</f>
        <v>x</v>
      </c>
      <c r="W57" s="157">
        <f>IF('Indicator Date'!W57="","x",'Indicator Date'!W57)</f>
        <v>2017</v>
      </c>
      <c r="X57" s="157">
        <f>IF('Indicator Date'!X57="","x",'Indicator Date'!X57)</f>
        <v>2010</v>
      </c>
      <c r="Y57" s="157" t="str">
        <f>IF('Indicator Date'!Y57="","x",'Indicator Date'!Y57)</f>
        <v>x</v>
      </c>
      <c r="Z57" s="157">
        <f>IF('Indicator Date'!Z57="","x",'Indicator Date'!Z57)</f>
        <v>2017</v>
      </c>
      <c r="AA57" s="157">
        <f>IF('Indicator Date'!AA57="","x",'Indicator Date'!AA57)</f>
        <v>2017</v>
      </c>
      <c r="AB57" s="157">
        <f>IF('Indicator Date'!AB57="","x",'Indicator Date'!AB57)</f>
        <v>2017</v>
      </c>
      <c r="AC57" s="157">
        <f>IF('Indicator Date'!AC57="","x",'Indicator Date'!AC57)</f>
        <v>2016</v>
      </c>
      <c r="AD57" s="157">
        <f>IF('Indicator Date'!AD57="","x",'Indicator Date'!AD57)</f>
        <v>2015</v>
      </c>
      <c r="AE57" s="157">
        <f>IF('Indicator Date'!AE57="","x",'Indicator Date'!AE57)</f>
        <v>2012</v>
      </c>
      <c r="AF57" s="157" t="str">
        <f>IF('Indicator Date'!AF57="","x",'Indicator Date'!AF57)</f>
        <v>x</v>
      </c>
      <c r="AG57" s="157" t="str">
        <f>IF('Indicator Date'!AG57="","x",'Indicator Date'!AG57)</f>
        <v>x</v>
      </c>
      <c r="AH57" s="157">
        <f>IF('Indicator Date'!AH57="","x",'Indicator Date'!AH57)</f>
        <v>2016</v>
      </c>
      <c r="AI57" s="157">
        <f>IF('Indicator Date'!AI57="","x",'Indicator Date'!AI57)</f>
        <v>2017</v>
      </c>
      <c r="AJ57" s="157">
        <f>IF('Indicator Date'!AJ57="","x",'Indicator Date'!AJ57)</f>
        <v>2018</v>
      </c>
      <c r="AK57" s="157" t="str">
        <f>IF('Indicator Date'!AK57="","x",YEAR('Indicator Date'!AK57))</f>
        <v>x</v>
      </c>
      <c r="AL57" s="157">
        <f>IF('Indicator Date'!AL57="","x",YEAR('Indicator Date'!AL57))</f>
        <v>2018</v>
      </c>
      <c r="AM57" s="157">
        <f>IF('Indicator Date'!AM57="","x",YEAR('Indicator Date'!AM57))</f>
        <v>2018</v>
      </c>
      <c r="AN57" s="157">
        <f>IF('Indicator Date'!AN57="","x",'Indicator Date'!AN57)</f>
        <v>2016</v>
      </c>
      <c r="AO57" s="157">
        <f>IF('Indicator Date'!AO57="","x",'Indicator Date'!AO57)</f>
        <v>2016</v>
      </c>
      <c r="AP57" s="157" t="str">
        <f>IF('Indicator Date'!AP57="","x",'Indicator Date'!AP57)</f>
        <v>x</v>
      </c>
      <c r="AQ57" s="157" t="str">
        <f>IF('Indicator Date'!AQ57="","x",'Indicator Date'!AQ57)</f>
        <v>x</v>
      </c>
      <c r="AR57" s="157" t="str">
        <f>IF('Indicator Date'!AR57="","x",'Indicator Date'!AR57)</f>
        <v>x</v>
      </c>
      <c r="AS57" s="157">
        <f>IF('Indicator Date'!AS57="","x",'Indicator Date'!AS57)</f>
        <v>2017</v>
      </c>
      <c r="AT57" s="157">
        <f>IF('Indicator Date'!AT57="","x",'Indicator Date'!AT57)</f>
        <v>2018</v>
      </c>
      <c r="AU57" s="157">
        <f>IF('Indicator Date'!AU57="","x",'Indicator Date'!AU57)</f>
        <v>2016</v>
      </c>
      <c r="AV57" s="157">
        <f>IF('Indicator Date'!AV57="","x",'Indicator Date'!AV57)</f>
        <v>2015</v>
      </c>
      <c r="AW57" s="157">
        <f>IF('Indicator Date'!AW57="","x",'Indicator Date'!AW57)</f>
        <v>2016</v>
      </c>
      <c r="AX57" s="157">
        <f>IF('Indicator Date'!AX57="","x",'Indicator Date'!AX57)</f>
        <v>2016</v>
      </c>
      <c r="AY57" s="157">
        <f>IF('Indicator Date'!AY57="","x",'Indicator Date'!AY57)</f>
        <v>2014</v>
      </c>
      <c r="AZ57" s="157">
        <f>IF('Indicator Date'!AZ57="","x",'Indicator Date'!AZ57)</f>
        <v>2015</v>
      </c>
      <c r="BA57" s="157">
        <f>IF('Indicator Date'!BA57="","x",'Indicator Date'!BA57)</f>
        <v>2015</v>
      </c>
      <c r="BB57" s="157">
        <f>IF('Indicator Date'!BB57="","x",'Indicator Date'!BB57)</f>
        <v>2011</v>
      </c>
      <c r="BC57" s="157">
        <f>IF('Indicator Date'!BC57="","x",'Indicator Date'!BC57)</f>
        <v>2017</v>
      </c>
      <c r="BD57" s="157">
        <f>IF('Indicator Date'!BD57="","x",'Indicator Date'!BD57)</f>
        <v>2015</v>
      </c>
      <c r="BE57" s="157" t="str">
        <f>IF('Indicator Date'!BE57="","x",'Indicator Date'!BE57)</f>
        <v>x</v>
      </c>
      <c r="BF57" s="104"/>
    </row>
    <row r="58" spans="1:58" x14ac:dyDescent="0.25">
      <c r="A58" s="128" t="s">
        <v>103</v>
      </c>
      <c r="B58" s="107" t="s">
        <v>102</v>
      </c>
      <c r="C58" s="157">
        <f>IF('Indicator Date'!C58="","x",'Indicator Date'!C58)</f>
        <v>2015</v>
      </c>
      <c r="D58" s="157">
        <f>IF('Indicator Date'!D58="","x",'Indicator Date'!D58)</f>
        <v>2015</v>
      </c>
      <c r="E58" s="157">
        <f>IF('Indicator Date'!E58="","x",'Indicator Date'!E58)</f>
        <v>2015</v>
      </c>
      <c r="F58" s="157">
        <f>IF('Indicator Date'!F58="","x",'Indicator Date'!F58)</f>
        <v>2015</v>
      </c>
      <c r="G58" s="157">
        <f>IF('Indicator Date'!G58="","x",'Indicator Date'!G58)</f>
        <v>2015</v>
      </c>
      <c r="H58" s="157">
        <f>IF('Indicator Date'!H58="","x",'Indicator Date'!H58)</f>
        <v>2015</v>
      </c>
      <c r="I58" s="157">
        <f>IF('Indicator Date'!I58="","x",'Indicator Date'!I58)</f>
        <v>2015</v>
      </c>
      <c r="J58" s="157">
        <f>IF('Indicator Date'!J58="","x",'Indicator Date'!J58)</f>
        <v>2016</v>
      </c>
      <c r="K58" s="157">
        <f>IF('Indicator Date'!K58="","x",'Indicator Date'!K58)</f>
        <v>2016</v>
      </c>
      <c r="L58" s="157">
        <f>IF('Indicator Date'!L58="","x",'Indicator Date'!L58)</f>
        <v>2016</v>
      </c>
      <c r="M58" s="157">
        <f>IF('Indicator Date'!M58="","x",'Indicator Date'!M58)</f>
        <v>2019</v>
      </c>
      <c r="N58" s="157">
        <f>IF('Indicator Date'!N58="","x",'Indicator Date'!N58)</f>
        <v>2019</v>
      </c>
      <c r="O58" s="157">
        <f>IF('Indicator Date'!O58="","x",'Indicator Date'!O58)</f>
        <v>2018</v>
      </c>
      <c r="P58" s="157">
        <f>IF('Indicator Date'!P58="","x",'Indicator Date'!P58)</f>
        <v>2018</v>
      </c>
      <c r="Q58" s="157">
        <f>IF('Indicator Date'!Q58="","x",'Indicator Date'!Q58)</f>
        <v>2017</v>
      </c>
      <c r="R58" s="157" t="str">
        <f>IF('Indicator Date'!R58="","x",LEFT(RIGHT('Indicator Date'!R58,6),4))</f>
        <v>x</v>
      </c>
      <c r="S58" s="157">
        <f>IF('Indicator Date'!S58="","x",'Indicator Date'!S58)</f>
        <v>2019</v>
      </c>
      <c r="T58" s="157">
        <f>IF('Indicator Date'!T58="","x",'Indicator Date'!T58)</f>
        <v>2016</v>
      </c>
      <c r="U58" s="157">
        <f>IF('Indicator Date'!U58="","x",'Indicator Date'!U58)</f>
        <v>2017</v>
      </c>
      <c r="V58" s="157" t="str">
        <f>IF('Indicator Date'!V58="","x",'Indicator Date'!V58)</f>
        <v>x</v>
      </c>
      <c r="W58" s="157">
        <f>IF('Indicator Date'!W58="","x",'Indicator Date'!W58)</f>
        <v>2017</v>
      </c>
      <c r="X58" s="157" t="str">
        <f>IF('Indicator Date'!X58="","x",'Indicator Date'!X58)</f>
        <v>x</v>
      </c>
      <c r="Y58" s="157">
        <f>IF('Indicator Date'!Y58="","x",'Indicator Date'!Y58)</f>
        <v>2012</v>
      </c>
      <c r="Z58" s="157">
        <f>IF('Indicator Date'!Z58="","x",'Indicator Date'!Z58)</f>
        <v>2017</v>
      </c>
      <c r="AA58" s="157">
        <f>IF('Indicator Date'!AA58="","x",'Indicator Date'!AA58)</f>
        <v>2017</v>
      </c>
      <c r="AB58" s="157">
        <f>IF('Indicator Date'!AB58="","x",'Indicator Date'!AB58)</f>
        <v>2017</v>
      </c>
      <c r="AC58" s="157">
        <f>IF('Indicator Date'!AC58="","x",'Indicator Date'!AC58)</f>
        <v>2016</v>
      </c>
      <c r="AD58" s="157">
        <f>IF('Indicator Date'!AD58="","x",'Indicator Date'!AD58)</f>
        <v>2015</v>
      </c>
      <c r="AE58" s="157" t="str">
        <f>IF('Indicator Date'!AE58="","x",'Indicator Date'!AE58)</f>
        <v>x</v>
      </c>
      <c r="AF58" s="157">
        <f>IF('Indicator Date'!AF58="","x",'Indicator Date'!AF58)</f>
        <v>2017</v>
      </c>
      <c r="AG58" s="157">
        <f>IF('Indicator Date'!AG58="","x",'Indicator Date'!AG58)</f>
        <v>2012</v>
      </c>
      <c r="AH58" s="157">
        <f>IF('Indicator Date'!AH58="","x",'Indicator Date'!AH58)</f>
        <v>2016</v>
      </c>
      <c r="AI58" s="157">
        <f>IF('Indicator Date'!AI58="","x",'Indicator Date'!AI58)</f>
        <v>2017</v>
      </c>
      <c r="AJ58" s="157">
        <f>IF('Indicator Date'!AJ58="","x",'Indicator Date'!AJ58)</f>
        <v>2018</v>
      </c>
      <c r="AK58" s="157" t="str">
        <f>IF('Indicator Date'!AK58="","x",YEAR('Indicator Date'!AK58))</f>
        <v>x</v>
      </c>
      <c r="AL58" s="157">
        <f>IF('Indicator Date'!AL58="","x",YEAR('Indicator Date'!AL58))</f>
        <v>2018</v>
      </c>
      <c r="AM58" s="157" t="str">
        <f>IF('Indicator Date'!AM58="","x",YEAR('Indicator Date'!AM58))</f>
        <v>x</v>
      </c>
      <c r="AN58" s="157">
        <f>IF('Indicator Date'!AN58="","x",'Indicator Date'!AN58)</f>
        <v>2016</v>
      </c>
      <c r="AO58" s="157">
        <f>IF('Indicator Date'!AO58="","x",'Indicator Date'!AO58)</f>
        <v>2016</v>
      </c>
      <c r="AP58" s="157">
        <f>IF('Indicator Date'!AP58="","x",'Indicator Date'!AP58)</f>
        <v>2014</v>
      </c>
      <c r="AQ58" s="157">
        <f>IF('Indicator Date'!AQ58="","x",'Indicator Date'!AQ58)</f>
        <v>2014</v>
      </c>
      <c r="AR58" s="157" t="str">
        <f>IF('Indicator Date'!AR58="","x",'Indicator Date'!AR58)</f>
        <v>x</v>
      </c>
      <c r="AS58" s="157">
        <f>IF('Indicator Date'!AS58="","x",'Indicator Date'!AS58)</f>
        <v>2017</v>
      </c>
      <c r="AT58" s="157">
        <f>IF('Indicator Date'!AT58="","x",'Indicator Date'!AT58)</f>
        <v>2018</v>
      </c>
      <c r="AU58" s="157">
        <f>IF('Indicator Date'!AU58="","x",'Indicator Date'!AU58)</f>
        <v>2016</v>
      </c>
      <c r="AV58" s="157">
        <f>IF('Indicator Date'!AV58="","x",'Indicator Date'!AV58)</f>
        <v>2015</v>
      </c>
      <c r="AW58" s="157">
        <f>IF('Indicator Date'!AW58="","x",'Indicator Date'!AW58)</f>
        <v>2016</v>
      </c>
      <c r="AX58" s="157">
        <f>IF('Indicator Date'!AX58="","x",'Indicator Date'!AX58)</f>
        <v>2017</v>
      </c>
      <c r="AY58" s="157">
        <f>IF('Indicator Date'!AY58="","x",'Indicator Date'!AY58)</f>
        <v>2014</v>
      </c>
      <c r="AZ58" s="157">
        <f>IF('Indicator Date'!AZ58="","x",'Indicator Date'!AZ58)</f>
        <v>2015</v>
      </c>
      <c r="BA58" s="157">
        <f>IF('Indicator Date'!BA58="","x",'Indicator Date'!BA58)</f>
        <v>2015</v>
      </c>
      <c r="BB58" s="157">
        <f>IF('Indicator Date'!BB58="","x",'Indicator Date'!BB58)</f>
        <v>2018</v>
      </c>
      <c r="BC58" s="157">
        <f>IF('Indicator Date'!BC58="","x",'Indicator Date'!BC58)</f>
        <v>2017</v>
      </c>
      <c r="BD58" s="157">
        <f>IF('Indicator Date'!BD58="","x",'Indicator Date'!BD58)</f>
        <v>2015</v>
      </c>
      <c r="BE58" s="157" t="str">
        <f>IF('Indicator Date'!BE58="","x",'Indicator Date'!BE58)</f>
        <v>x</v>
      </c>
      <c r="BF58" s="104"/>
    </row>
    <row r="59" spans="1:58" x14ac:dyDescent="0.25">
      <c r="A59" s="128" t="s">
        <v>105</v>
      </c>
      <c r="B59" s="107" t="s">
        <v>104</v>
      </c>
      <c r="C59" s="157">
        <f>IF('Indicator Date'!C59="","x",'Indicator Date'!C59)</f>
        <v>2015</v>
      </c>
      <c r="D59" s="157">
        <f>IF('Indicator Date'!D59="","x",'Indicator Date'!D59)</f>
        <v>2015</v>
      </c>
      <c r="E59" s="157">
        <f>IF('Indicator Date'!E59="","x",'Indicator Date'!E59)</f>
        <v>2015</v>
      </c>
      <c r="F59" s="157">
        <f>IF('Indicator Date'!F59="","x",'Indicator Date'!F59)</f>
        <v>2015</v>
      </c>
      <c r="G59" s="157">
        <f>IF('Indicator Date'!G59="","x",'Indicator Date'!G59)</f>
        <v>2015</v>
      </c>
      <c r="H59" s="157">
        <f>IF('Indicator Date'!H59="","x",'Indicator Date'!H59)</f>
        <v>2015</v>
      </c>
      <c r="I59" s="157">
        <f>IF('Indicator Date'!I59="","x",'Indicator Date'!I59)</f>
        <v>2015</v>
      </c>
      <c r="J59" s="157">
        <f>IF('Indicator Date'!J59="","x",'Indicator Date'!J59)</f>
        <v>2016</v>
      </c>
      <c r="K59" s="157">
        <f>IF('Indicator Date'!K59="","x",'Indicator Date'!K59)</f>
        <v>2016</v>
      </c>
      <c r="L59" s="157">
        <f>IF('Indicator Date'!L59="","x",'Indicator Date'!L59)</f>
        <v>2016</v>
      </c>
      <c r="M59" s="157">
        <f>IF('Indicator Date'!M59="","x",'Indicator Date'!M59)</f>
        <v>2019</v>
      </c>
      <c r="N59" s="157">
        <f>IF('Indicator Date'!N59="","x",'Indicator Date'!N59)</f>
        <v>2019</v>
      </c>
      <c r="O59" s="157">
        <f>IF('Indicator Date'!O59="","x",'Indicator Date'!O59)</f>
        <v>2018</v>
      </c>
      <c r="P59" s="157">
        <f>IF('Indicator Date'!P59="","x",'Indicator Date'!P59)</f>
        <v>2018</v>
      </c>
      <c r="Q59" s="157">
        <f>IF('Indicator Date'!Q59="","x",'Indicator Date'!Q59)</f>
        <v>2017</v>
      </c>
      <c r="R59" s="157" t="str">
        <f>IF('Indicator Date'!R59="","x",LEFT(RIGHT('Indicator Date'!R59,6),4))</f>
        <v>2010</v>
      </c>
      <c r="S59" s="157">
        <f>IF('Indicator Date'!S59="","x",'Indicator Date'!S59)</f>
        <v>2019</v>
      </c>
      <c r="T59" s="157">
        <f>IF('Indicator Date'!T59="","x",'Indicator Date'!T59)</f>
        <v>2016</v>
      </c>
      <c r="U59" s="157">
        <f>IF('Indicator Date'!U59="","x",'Indicator Date'!U59)</f>
        <v>2017</v>
      </c>
      <c r="V59" s="157" t="str">
        <f>IF('Indicator Date'!V59="","x",'Indicator Date'!V59)</f>
        <v>x</v>
      </c>
      <c r="W59" s="157">
        <f>IF('Indicator Date'!W59="","x",'Indicator Date'!W59)</f>
        <v>2017</v>
      </c>
      <c r="X59" s="157">
        <f>IF('Indicator Date'!X59="","x",'Indicator Date'!X59)</f>
        <v>2010</v>
      </c>
      <c r="Y59" s="157">
        <f>IF('Indicator Date'!Y59="","x",'Indicator Date'!Y59)</f>
        <v>2009</v>
      </c>
      <c r="Z59" s="157">
        <f>IF('Indicator Date'!Z59="","x",'Indicator Date'!Z59)</f>
        <v>2016</v>
      </c>
      <c r="AA59" s="157">
        <f>IF('Indicator Date'!AA59="","x",'Indicator Date'!AA59)</f>
        <v>2016</v>
      </c>
      <c r="AB59" s="157">
        <f>IF('Indicator Date'!AB59="","x",'Indicator Date'!AB59)</f>
        <v>2016</v>
      </c>
      <c r="AC59" s="157">
        <f>IF('Indicator Date'!AC59="","x",'Indicator Date'!AC59)</f>
        <v>2016</v>
      </c>
      <c r="AD59" s="157">
        <f>IF('Indicator Date'!AD59="","x",'Indicator Date'!AD59)</f>
        <v>2015</v>
      </c>
      <c r="AE59" s="157">
        <f>IF('Indicator Date'!AE59="","x",'Indicator Date'!AE59)</f>
        <v>2012</v>
      </c>
      <c r="AF59" s="157">
        <f>IF('Indicator Date'!AF59="","x",'Indicator Date'!AF59)</f>
        <v>2017</v>
      </c>
      <c r="AG59" s="157">
        <f>IF('Indicator Date'!AG59="","x",'Indicator Date'!AG59)</f>
        <v>2009</v>
      </c>
      <c r="AH59" s="157">
        <f>IF('Indicator Date'!AH59="","x",'Indicator Date'!AH59)</f>
        <v>2016</v>
      </c>
      <c r="AI59" s="157">
        <f>IF('Indicator Date'!AI59="","x",'Indicator Date'!AI59)</f>
        <v>2017</v>
      </c>
      <c r="AJ59" s="157">
        <f>IF('Indicator Date'!AJ59="","x",'Indicator Date'!AJ59)</f>
        <v>2018</v>
      </c>
      <c r="AK59" s="157" t="str">
        <f>IF('Indicator Date'!AK59="","x",YEAR('Indicator Date'!AK59))</f>
        <v>x</v>
      </c>
      <c r="AL59" s="157">
        <f>IF('Indicator Date'!AL59="","x",YEAR('Indicator Date'!AL59))</f>
        <v>2018</v>
      </c>
      <c r="AM59" s="157" t="str">
        <f>IF('Indicator Date'!AM59="","x",YEAR('Indicator Date'!AM59))</f>
        <v>x</v>
      </c>
      <c r="AN59" s="157">
        <f>IF('Indicator Date'!AN59="","x",'Indicator Date'!AN59)</f>
        <v>2016</v>
      </c>
      <c r="AO59" s="157">
        <f>IF('Indicator Date'!AO59="","x",'Indicator Date'!AO59)</f>
        <v>2016</v>
      </c>
      <c r="AP59" s="157" t="str">
        <f>IF('Indicator Date'!AP59="","x",'Indicator Date'!AP59)</f>
        <v>x</v>
      </c>
      <c r="AQ59" s="157" t="str">
        <f>IF('Indicator Date'!AQ59="","x",'Indicator Date'!AQ59)</f>
        <v>x</v>
      </c>
      <c r="AR59" s="157">
        <f>IF('Indicator Date'!AR59="","x",'Indicator Date'!AR59)</f>
        <v>2015</v>
      </c>
      <c r="AS59" s="157">
        <f>IF('Indicator Date'!AS59="","x",'Indicator Date'!AS59)</f>
        <v>2016</v>
      </c>
      <c r="AT59" s="157">
        <f>IF('Indicator Date'!AT59="","x",'Indicator Date'!AT59)</f>
        <v>2018</v>
      </c>
      <c r="AU59" s="157">
        <f>IF('Indicator Date'!AU59="","x",'Indicator Date'!AU59)</f>
        <v>2016</v>
      </c>
      <c r="AV59" s="157">
        <f>IF('Indicator Date'!AV59="","x",'Indicator Date'!AV59)</f>
        <v>2015</v>
      </c>
      <c r="AW59" s="157">
        <f>IF('Indicator Date'!AW59="","x",'Indicator Date'!AW59)</f>
        <v>2016</v>
      </c>
      <c r="AX59" s="157">
        <f>IF('Indicator Date'!AX59="","x",'Indicator Date'!AX59)</f>
        <v>2016</v>
      </c>
      <c r="AY59" s="157">
        <f>IF('Indicator Date'!AY59="","x",'Indicator Date'!AY59)</f>
        <v>2014</v>
      </c>
      <c r="AZ59" s="157">
        <f>IF('Indicator Date'!AZ59="","x",'Indicator Date'!AZ59)</f>
        <v>2015</v>
      </c>
      <c r="BA59" s="157">
        <f>IF('Indicator Date'!BA59="","x",'Indicator Date'!BA59)</f>
        <v>2015</v>
      </c>
      <c r="BB59" s="157">
        <f>IF('Indicator Date'!BB59="","x",'Indicator Date'!BB59)</f>
        <v>2017</v>
      </c>
      <c r="BC59" s="157">
        <f>IF('Indicator Date'!BC59="","x",'Indicator Date'!BC59)</f>
        <v>2017</v>
      </c>
      <c r="BD59" s="157">
        <f>IF('Indicator Date'!BD59="","x",'Indicator Date'!BD59)</f>
        <v>2015</v>
      </c>
      <c r="BE59" s="157" t="str">
        <f>IF('Indicator Date'!BE59="","x",'Indicator Date'!BE59)</f>
        <v>x</v>
      </c>
      <c r="BF59" s="104"/>
    </row>
    <row r="60" spans="1:58" x14ac:dyDescent="0.25">
      <c r="A60" s="128" t="s">
        <v>107</v>
      </c>
      <c r="B60" s="107" t="s">
        <v>106</v>
      </c>
      <c r="C60" s="157">
        <f>IF('Indicator Date'!C60="","x",'Indicator Date'!C60)</f>
        <v>2015</v>
      </c>
      <c r="D60" s="157">
        <f>IF('Indicator Date'!D60="","x",'Indicator Date'!D60)</f>
        <v>2015</v>
      </c>
      <c r="E60" s="157">
        <f>IF('Indicator Date'!E60="","x",'Indicator Date'!E60)</f>
        <v>2015</v>
      </c>
      <c r="F60" s="157">
        <f>IF('Indicator Date'!F60="","x",'Indicator Date'!F60)</f>
        <v>2015</v>
      </c>
      <c r="G60" s="157">
        <f>IF('Indicator Date'!G60="","x",'Indicator Date'!G60)</f>
        <v>2015</v>
      </c>
      <c r="H60" s="157">
        <f>IF('Indicator Date'!H60="","x",'Indicator Date'!H60)</f>
        <v>2015</v>
      </c>
      <c r="I60" s="157">
        <f>IF('Indicator Date'!I60="","x",'Indicator Date'!I60)</f>
        <v>2015</v>
      </c>
      <c r="J60" s="157">
        <f>IF('Indicator Date'!J60="","x",'Indicator Date'!J60)</f>
        <v>2016</v>
      </c>
      <c r="K60" s="157">
        <f>IF('Indicator Date'!K60="","x",'Indicator Date'!K60)</f>
        <v>2016</v>
      </c>
      <c r="L60" s="157">
        <f>IF('Indicator Date'!L60="","x",'Indicator Date'!L60)</f>
        <v>2016</v>
      </c>
      <c r="M60" s="157">
        <f>IF('Indicator Date'!M60="","x",'Indicator Date'!M60)</f>
        <v>2019</v>
      </c>
      <c r="N60" s="157">
        <f>IF('Indicator Date'!N60="","x",'Indicator Date'!N60)</f>
        <v>2019</v>
      </c>
      <c r="O60" s="157">
        <f>IF('Indicator Date'!O60="","x",'Indicator Date'!O60)</f>
        <v>2018</v>
      </c>
      <c r="P60" s="157">
        <f>IF('Indicator Date'!P60="","x",'Indicator Date'!P60)</f>
        <v>2018</v>
      </c>
      <c r="Q60" s="157">
        <f>IF('Indicator Date'!Q60="","x",'Indicator Date'!Q60)</f>
        <v>2017</v>
      </c>
      <c r="R60" s="157" t="str">
        <f>IF('Indicator Date'!R60="","x",LEFT(RIGHT('Indicator Date'!R60,6),4))</f>
        <v>2016</v>
      </c>
      <c r="S60" s="157">
        <f>IF('Indicator Date'!S60="","x",'Indicator Date'!S60)</f>
        <v>2019</v>
      </c>
      <c r="T60" s="157">
        <f>IF('Indicator Date'!T60="","x",'Indicator Date'!T60)</f>
        <v>2016</v>
      </c>
      <c r="U60" s="157">
        <f>IF('Indicator Date'!U60="","x",'Indicator Date'!U60)</f>
        <v>2017</v>
      </c>
      <c r="V60" s="157">
        <f>IF('Indicator Date'!V60="","x",'Indicator Date'!V60)</f>
        <v>2017</v>
      </c>
      <c r="W60" s="157">
        <f>IF('Indicator Date'!W60="","x",'Indicator Date'!W60)</f>
        <v>2017</v>
      </c>
      <c r="X60" s="157">
        <f>IF('Indicator Date'!X60="","x",'Indicator Date'!X60)</f>
        <v>2016</v>
      </c>
      <c r="Y60" s="157">
        <f>IF('Indicator Date'!Y60="","x",'Indicator Date'!Y60)</f>
        <v>2010</v>
      </c>
      <c r="Z60" s="157">
        <f>IF('Indicator Date'!Z60="","x",'Indicator Date'!Z60)</f>
        <v>2017</v>
      </c>
      <c r="AA60" s="157">
        <f>IF('Indicator Date'!AA60="","x",'Indicator Date'!AA60)</f>
        <v>2017</v>
      </c>
      <c r="AB60" s="157">
        <f>IF('Indicator Date'!AB60="","x",'Indicator Date'!AB60)</f>
        <v>2017</v>
      </c>
      <c r="AC60" s="157">
        <f>IF('Indicator Date'!AC60="","x",'Indicator Date'!AC60)</f>
        <v>2016</v>
      </c>
      <c r="AD60" s="157">
        <f>IF('Indicator Date'!AD60="","x",'Indicator Date'!AD60)</f>
        <v>2015</v>
      </c>
      <c r="AE60" s="157">
        <f>IF('Indicator Date'!AE60="","x",'Indicator Date'!AE60)</f>
        <v>2012</v>
      </c>
      <c r="AF60" s="157">
        <f>IF('Indicator Date'!AF60="","x",'Indicator Date'!AF60)</f>
        <v>2017</v>
      </c>
      <c r="AG60" s="157">
        <f>IF('Indicator Date'!AG60="","x",'Indicator Date'!AG60)</f>
        <v>2010</v>
      </c>
      <c r="AH60" s="157">
        <f>IF('Indicator Date'!AH60="","x",'Indicator Date'!AH60)</f>
        <v>2016</v>
      </c>
      <c r="AI60" s="157">
        <f>IF('Indicator Date'!AI60="","x",'Indicator Date'!AI60)</f>
        <v>2017</v>
      </c>
      <c r="AJ60" s="157">
        <f>IF('Indicator Date'!AJ60="","x",'Indicator Date'!AJ60)</f>
        <v>2018</v>
      </c>
      <c r="AK60" s="157">
        <f>IF('Indicator Date'!AK60="","x",YEAR('Indicator Date'!AK60))</f>
        <v>2018</v>
      </c>
      <c r="AL60" s="157">
        <f>IF('Indicator Date'!AL60="","x",YEAR('Indicator Date'!AL60))</f>
        <v>2018</v>
      </c>
      <c r="AM60" s="157" t="str">
        <f>IF('Indicator Date'!AM60="","x",YEAR('Indicator Date'!AM60))</f>
        <v>x</v>
      </c>
      <c r="AN60" s="157">
        <f>IF('Indicator Date'!AN60="","x",'Indicator Date'!AN60)</f>
        <v>2016</v>
      </c>
      <c r="AO60" s="157">
        <f>IF('Indicator Date'!AO60="","x",'Indicator Date'!AO60)</f>
        <v>2016</v>
      </c>
      <c r="AP60" s="157">
        <f>IF('Indicator Date'!AP60="","x",'Indicator Date'!AP60)</f>
        <v>2014</v>
      </c>
      <c r="AQ60" s="157">
        <f>IF('Indicator Date'!AQ60="","x",'Indicator Date'!AQ60)</f>
        <v>2014</v>
      </c>
      <c r="AR60" s="157">
        <f>IF('Indicator Date'!AR60="","x",'Indicator Date'!AR60)</f>
        <v>2015</v>
      </c>
      <c r="AS60" s="157">
        <f>IF('Indicator Date'!AS60="","x",'Indicator Date'!AS60)</f>
        <v>2017</v>
      </c>
      <c r="AT60" s="157">
        <f>IF('Indicator Date'!AT60="","x",'Indicator Date'!AT60)</f>
        <v>2018</v>
      </c>
      <c r="AU60" s="157">
        <f>IF('Indicator Date'!AU60="","x",'Indicator Date'!AU60)</f>
        <v>2016</v>
      </c>
      <c r="AV60" s="157">
        <f>IF('Indicator Date'!AV60="","x",'Indicator Date'!AV60)</f>
        <v>2015</v>
      </c>
      <c r="AW60" s="157">
        <f>IF('Indicator Date'!AW60="","x",'Indicator Date'!AW60)</f>
        <v>2016</v>
      </c>
      <c r="AX60" s="157">
        <f>IF('Indicator Date'!AX60="","x",'Indicator Date'!AX60)</f>
        <v>2017</v>
      </c>
      <c r="AY60" s="157">
        <f>IF('Indicator Date'!AY60="","x",'Indicator Date'!AY60)</f>
        <v>2014</v>
      </c>
      <c r="AZ60" s="157">
        <f>IF('Indicator Date'!AZ60="","x",'Indicator Date'!AZ60)</f>
        <v>2015</v>
      </c>
      <c r="BA60" s="157">
        <f>IF('Indicator Date'!BA60="","x",'Indicator Date'!BA60)</f>
        <v>2015</v>
      </c>
      <c r="BB60" s="157">
        <f>IF('Indicator Date'!BB60="","x",'Indicator Date'!BB60)</f>
        <v>2018</v>
      </c>
      <c r="BC60" s="157">
        <f>IF('Indicator Date'!BC60="","x",'Indicator Date'!BC60)</f>
        <v>2017</v>
      </c>
      <c r="BD60" s="157">
        <f>IF('Indicator Date'!BD60="","x",'Indicator Date'!BD60)</f>
        <v>2015</v>
      </c>
      <c r="BE60" s="157" t="str">
        <f>IF('Indicator Date'!BE60="","x",'Indicator Date'!BE60)</f>
        <v>x</v>
      </c>
      <c r="BF60" s="104"/>
    </row>
    <row r="61" spans="1:58" x14ac:dyDescent="0.25">
      <c r="A61" s="128" t="s">
        <v>109</v>
      </c>
      <c r="B61" s="107" t="s">
        <v>108</v>
      </c>
      <c r="C61" s="157">
        <f>IF('Indicator Date'!C61="","x",'Indicator Date'!C61)</f>
        <v>2015</v>
      </c>
      <c r="D61" s="157">
        <f>IF('Indicator Date'!D61="","x",'Indicator Date'!D61)</f>
        <v>2015</v>
      </c>
      <c r="E61" s="157">
        <f>IF('Indicator Date'!E61="","x",'Indicator Date'!E61)</f>
        <v>2015</v>
      </c>
      <c r="F61" s="157">
        <f>IF('Indicator Date'!F61="","x",'Indicator Date'!F61)</f>
        <v>2015</v>
      </c>
      <c r="G61" s="157">
        <f>IF('Indicator Date'!G61="","x",'Indicator Date'!G61)</f>
        <v>2015</v>
      </c>
      <c r="H61" s="157">
        <f>IF('Indicator Date'!H61="","x",'Indicator Date'!H61)</f>
        <v>2015</v>
      </c>
      <c r="I61" s="157">
        <f>IF('Indicator Date'!I61="","x",'Indicator Date'!I61)</f>
        <v>2015</v>
      </c>
      <c r="J61" s="157">
        <f>IF('Indicator Date'!J61="","x",'Indicator Date'!J61)</f>
        <v>2016</v>
      </c>
      <c r="K61" s="157">
        <f>IF('Indicator Date'!K61="","x",'Indicator Date'!K61)</f>
        <v>2016</v>
      </c>
      <c r="L61" s="157">
        <f>IF('Indicator Date'!L61="","x",'Indicator Date'!L61)</f>
        <v>2016</v>
      </c>
      <c r="M61" s="157">
        <f>IF('Indicator Date'!M61="","x",'Indicator Date'!M61)</f>
        <v>2019</v>
      </c>
      <c r="N61" s="157">
        <f>IF('Indicator Date'!N61="","x",'Indicator Date'!N61)</f>
        <v>2019</v>
      </c>
      <c r="O61" s="157">
        <f>IF('Indicator Date'!O61="","x",'Indicator Date'!O61)</f>
        <v>2018</v>
      </c>
      <c r="P61" s="157">
        <f>IF('Indicator Date'!P61="","x",'Indicator Date'!P61)</f>
        <v>2018</v>
      </c>
      <c r="Q61" s="157">
        <f>IF('Indicator Date'!Q61="","x",'Indicator Date'!Q61)</f>
        <v>2017</v>
      </c>
      <c r="R61" s="157" t="str">
        <f>IF('Indicator Date'!R61="","x",LEFT(RIGHT('Indicator Date'!R61,6),4))</f>
        <v>x</v>
      </c>
      <c r="S61" s="157">
        <f>IF('Indicator Date'!S61="","x",'Indicator Date'!S61)</f>
        <v>2019</v>
      </c>
      <c r="T61" s="157">
        <f>IF('Indicator Date'!T61="","x",'Indicator Date'!T61)</f>
        <v>2016</v>
      </c>
      <c r="U61" s="157">
        <f>IF('Indicator Date'!U61="","x",'Indicator Date'!U61)</f>
        <v>2017</v>
      </c>
      <c r="V61" s="157">
        <f>IF('Indicator Date'!V61="","x",'Indicator Date'!V61)</f>
        <v>2017</v>
      </c>
      <c r="W61" s="157">
        <f>IF('Indicator Date'!W61="","x",'Indicator Date'!W61)</f>
        <v>2017</v>
      </c>
      <c r="X61" s="157" t="str">
        <f>IF('Indicator Date'!X61="","x",'Indicator Date'!X61)</f>
        <v>x</v>
      </c>
      <c r="Y61" s="157">
        <f>IF('Indicator Date'!Y61="","x",'Indicator Date'!Y61)</f>
        <v>2010</v>
      </c>
      <c r="Z61" s="157">
        <f>IF('Indicator Date'!Z61="","x",'Indicator Date'!Z61)</f>
        <v>2017</v>
      </c>
      <c r="AA61" s="157">
        <f>IF('Indicator Date'!AA61="","x",'Indicator Date'!AA61)</f>
        <v>2017</v>
      </c>
      <c r="AB61" s="157">
        <f>IF('Indicator Date'!AB61="","x",'Indicator Date'!AB61)</f>
        <v>2016</v>
      </c>
      <c r="AC61" s="157">
        <f>IF('Indicator Date'!AC61="","x",'Indicator Date'!AC61)</f>
        <v>2016</v>
      </c>
      <c r="AD61" s="157">
        <f>IF('Indicator Date'!AD61="","x",'Indicator Date'!AD61)</f>
        <v>2015</v>
      </c>
      <c r="AE61" s="157" t="str">
        <f>IF('Indicator Date'!AE61="","x",'Indicator Date'!AE61)</f>
        <v>x</v>
      </c>
      <c r="AF61" s="157">
        <f>IF('Indicator Date'!AF61="","x",'Indicator Date'!AF61)</f>
        <v>2017</v>
      </c>
      <c r="AG61" s="157">
        <f>IF('Indicator Date'!AG61="","x",'Indicator Date'!AG61)</f>
        <v>2008</v>
      </c>
      <c r="AH61" s="157">
        <f>IF('Indicator Date'!AH61="","x",'Indicator Date'!AH61)</f>
        <v>2016</v>
      </c>
      <c r="AI61" s="157">
        <f>IF('Indicator Date'!AI61="","x",'Indicator Date'!AI61)</f>
        <v>2017</v>
      </c>
      <c r="AJ61" s="157">
        <f>IF('Indicator Date'!AJ61="","x",'Indicator Date'!AJ61)</f>
        <v>2018</v>
      </c>
      <c r="AK61" s="157" t="str">
        <f>IF('Indicator Date'!AK61="","x",YEAR('Indicator Date'!AK61))</f>
        <v>x</v>
      </c>
      <c r="AL61" s="157">
        <f>IF('Indicator Date'!AL61="","x",YEAR('Indicator Date'!AL61))</f>
        <v>2018</v>
      </c>
      <c r="AM61" s="157" t="str">
        <f>IF('Indicator Date'!AM61="","x",YEAR('Indicator Date'!AM61))</f>
        <v>x</v>
      </c>
      <c r="AN61" s="157">
        <f>IF('Indicator Date'!AN61="","x",'Indicator Date'!AN61)</f>
        <v>2016</v>
      </c>
      <c r="AO61" s="157">
        <f>IF('Indicator Date'!AO61="","x",'Indicator Date'!AO61)</f>
        <v>2016</v>
      </c>
      <c r="AP61" s="157">
        <f>IF('Indicator Date'!AP61="","x",'Indicator Date'!AP61)</f>
        <v>2014</v>
      </c>
      <c r="AQ61" s="157">
        <f>IF('Indicator Date'!AQ61="","x",'Indicator Date'!AQ61)</f>
        <v>2014</v>
      </c>
      <c r="AR61" s="157">
        <f>IF('Indicator Date'!AR61="","x",'Indicator Date'!AR61)</f>
        <v>2015</v>
      </c>
      <c r="AS61" s="157">
        <f>IF('Indicator Date'!AS61="","x",'Indicator Date'!AS61)</f>
        <v>2017</v>
      </c>
      <c r="AT61" s="157" t="str">
        <f>IF('Indicator Date'!AT61="","x",'Indicator Date'!AT61)</f>
        <v>x</v>
      </c>
      <c r="AU61" s="157">
        <f>IF('Indicator Date'!AU61="","x",'Indicator Date'!AU61)</f>
        <v>2016</v>
      </c>
      <c r="AV61" s="157" t="str">
        <f>IF('Indicator Date'!AV61="","x",'Indicator Date'!AV61)</f>
        <v>x</v>
      </c>
      <c r="AW61" s="157">
        <f>IF('Indicator Date'!AW61="","x",'Indicator Date'!AW61)</f>
        <v>2016</v>
      </c>
      <c r="AX61" s="157">
        <f>IF('Indicator Date'!AX61="","x",'Indicator Date'!AX61)</f>
        <v>2017</v>
      </c>
      <c r="AY61" s="157">
        <f>IF('Indicator Date'!AY61="","x",'Indicator Date'!AY61)</f>
        <v>2014</v>
      </c>
      <c r="AZ61" s="157">
        <f>IF('Indicator Date'!AZ61="","x",'Indicator Date'!AZ61)</f>
        <v>2015</v>
      </c>
      <c r="BA61" s="157">
        <f>IF('Indicator Date'!BA61="","x",'Indicator Date'!BA61)</f>
        <v>2015</v>
      </c>
      <c r="BB61" s="157">
        <f>IF('Indicator Date'!BB61="","x",'Indicator Date'!BB61)</f>
        <v>2018</v>
      </c>
      <c r="BC61" s="157">
        <f>IF('Indicator Date'!BC61="","x",'Indicator Date'!BC61)</f>
        <v>2017</v>
      </c>
      <c r="BD61" s="157">
        <f>IF('Indicator Date'!BD61="","x",'Indicator Date'!BD61)</f>
        <v>2015</v>
      </c>
      <c r="BE61" s="157" t="str">
        <f>IF('Indicator Date'!BE61="","x",'Indicator Date'!BE61)</f>
        <v>x</v>
      </c>
      <c r="BF61" s="104"/>
    </row>
    <row r="62" spans="1:58" x14ac:dyDescent="0.25">
      <c r="A62" s="128" t="s">
        <v>111</v>
      </c>
      <c r="B62" s="107" t="s">
        <v>110</v>
      </c>
      <c r="C62" s="157">
        <f>IF('Indicator Date'!C62="","x",'Indicator Date'!C62)</f>
        <v>2015</v>
      </c>
      <c r="D62" s="157">
        <f>IF('Indicator Date'!D62="","x",'Indicator Date'!D62)</f>
        <v>2015</v>
      </c>
      <c r="E62" s="157">
        <f>IF('Indicator Date'!E62="","x",'Indicator Date'!E62)</f>
        <v>2015</v>
      </c>
      <c r="F62" s="157">
        <f>IF('Indicator Date'!F62="","x",'Indicator Date'!F62)</f>
        <v>2015</v>
      </c>
      <c r="G62" s="157">
        <f>IF('Indicator Date'!G62="","x",'Indicator Date'!G62)</f>
        <v>2015</v>
      </c>
      <c r="H62" s="157">
        <f>IF('Indicator Date'!H62="","x",'Indicator Date'!H62)</f>
        <v>2015</v>
      </c>
      <c r="I62" s="157">
        <f>IF('Indicator Date'!I62="","x",'Indicator Date'!I62)</f>
        <v>2015</v>
      </c>
      <c r="J62" s="157">
        <f>IF('Indicator Date'!J62="","x",'Indicator Date'!J62)</f>
        <v>2016</v>
      </c>
      <c r="K62" s="157">
        <f>IF('Indicator Date'!K62="","x",'Indicator Date'!K62)</f>
        <v>2016</v>
      </c>
      <c r="L62" s="157">
        <f>IF('Indicator Date'!L62="","x",'Indicator Date'!L62)</f>
        <v>2016</v>
      </c>
      <c r="M62" s="157">
        <f>IF('Indicator Date'!M62="","x",'Indicator Date'!M62)</f>
        <v>2019</v>
      </c>
      <c r="N62" s="157">
        <f>IF('Indicator Date'!N62="","x",'Indicator Date'!N62)</f>
        <v>2019</v>
      </c>
      <c r="O62" s="157">
        <f>IF('Indicator Date'!O62="","x",'Indicator Date'!O62)</f>
        <v>2018</v>
      </c>
      <c r="P62" s="157">
        <f>IF('Indicator Date'!P62="","x",'Indicator Date'!P62)</f>
        <v>2018</v>
      </c>
      <c r="Q62" s="157">
        <f>IF('Indicator Date'!Q62="","x",'Indicator Date'!Q62)</f>
        <v>2017</v>
      </c>
      <c r="R62" s="157" t="str">
        <f>IF('Indicator Date'!R62="","x",LEFT(RIGHT('Indicator Date'!R62,6),4))</f>
        <v>x</v>
      </c>
      <c r="S62" s="157">
        <f>IF('Indicator Date'!S62="","x",'Indicator Date'!S62)</f>
        <v>2019</v>
      </c>
      <c r="T62" s="157">
        <f>IF('Indicator Date'!T62="","x",'Indicator Date'!T62)</f>
        <v>2016</v>
      </c>
      <c r="U62" s="157">
        <f>IF('Indicator Date'!U62="","x",'Indicator Date'!U62)</f>
        <v>2017</v>
      </c>
      <c r="V62" s="157" t="str">
        <f>IF('Indicator Date'!V62="","x",'Indicator Date'!V62)</f>
        <v>x</v>
      </c>
      <c r="W62" s="157">
        <f>IF('Indicator Date'!W62="","x",'Indicator Date'!W62)</f>
        <v>2017</v>
      </c>
      <c r="X62" s="157" t="str">
        <f>IF('Indicator Date'!X62="","x",'Indicator Date'!X62)</f>
        <v>x</v>
      </c>
      <c r="Y62" s="157">
        <f>IF('Indicator Date'!Y62="","x",'Indicator Date'!Y62)</f>
        <v>2010</v>
      </c>
      <c r="Z62" s="157">
        <f>IF('Indicator Date'!Z62="","x",'Indicator Date'!Z62)</f>
        <v>2017</v>
      </c>
      <c r="AA62" s="157">
        <f>IF('Indicator Date'!AA62="","x",'Indicator Date'!AA62)</f>
        <v>2017</v>
      </c>
      <c r="AB62" s="157" t="str">
        <f>IF('Indicator Date'!AB62="","x",'Indicator Date'!AB62)</f>
        <v>x</v>
      </c>
      <c r="AC62" s="157">
        <f>IF('Indicator Date'!AC62="","x",'Indicator Date'!AC62)</f>
        <v>2016</v>
      </c>
      <c r="AD62" s="157">
        <f>IF('Indicator Date'!AD62="","x",'Indicator Date'!AD62)</f>
        <v>2015</v>
      </c>
      <c r="AE62" s="157" t="str">
        <f>IF('Indicator Date'!AE62="","x",'Indicator Date'!AE62)</f>
        <v>x</v>
      </c>
      <c r="AF62" s="157">
        <f>IF('Indicator Date'!AF62="","x",'Indicator Date'!AF62)</f>
        <v>2017</v>
      </c>
      <c r="AG62" s="157">
        <f>IF('Indicator Date'!AG62="","x",'Indicator Date'!AG62)</f>
        <v>2012</v>
      </c>
      <c r="AH62" s="157">
        <f>IF('Indicator Date'!AH62="","x",'Indicator Date'!AH62)</f>
        <v>2016</v>
      </c>
      <c r="AI62" s="157">
        <f>IF('Indicator Date'!AI62="","x",'Indicator Date'!AI62)</f>
        <v>2017</v>
      </c>
      <c r="AJ62" s="157">
        <f>IF('Indicator Date'!AJ62="","x",'Indicator Date'!AJ62)</f>
        <v>2018</v>
      </c>
      <c r="AK62" s="157" t="str">
        <f>IF('Indicator Date'!AK62="","x",YEAR('Indicator Date'!AK62))</f>
        <v>x</v>
      </c>
      <c r="AL62" s="157">
        <f>IF('Indicator Date'!AL62="","x",YEAR('Indicator Date'!AL62))</f>
        <v>2018</v>
      </c>
      <c r="AM62" s="157" t="str">
        <f>IF('Indicator Date'!AM62="","x",YEAR('Indicator Date'!AM62))</f>
        <v>x</v>
      </c>
      <c r="AN62" s="157">
        <f>IF('Indicator Date'!AN62="","x",'Indicator Date'!AN62)</f>
        <v>2016</v>
      </c>
      <c r="AO62" s="157">
        <f>IF('Indicator Date'!AO62="","x",'Indicator Date'!AO62)</f>
        <v>2016</v>
      </c>
      <c r="AP62" s="157">
        <f>IF('Indicator Date'!AP62="","x",'Indicator Date'!AP62)</f>
        <v>2014</v>
      </c>
      <c r="AQ62" s="157">
        <f>IF('Indicator Date'!AQ62="","x",'Indicator Date'!AQ62)</f>
        <v>2014</v>
      </c>
      <c r="AR62" s="157">
        <f>IF('Indicator Date'!AR62="","x",'Indicator Date'!AR62)</f>
        <v>2015</v>
      </c>
      <c r="AS62" s="157">
        <f>IF('Indicator Date'!AS62="","x",'Indicator Date'!AS62)</f>
        <v>2017</v>
      </c>
      <c r="AT62" s="157">
        <f>IF('Indicator Date'!AT62="","x",'Indicator Date'!AT62)</f>
        <v>2018</v>
      </c>
      <c r="AU62" s="157">
        <f>IF('Indicator Date'!AU62="","x",'Indicator Date'!AU62)</f>
        <v>2016</v>
      </c>
      <c r="AV62" s="157" t="str">
        <f>IF('Indicator Date'!AV62="","x",'Indicator Date'!AV62)</f>
        <v>x</v>
      </c>
      <c r="AW62" s="157">
        <f>IF('Indicator Date'!AW62="","x",'Indicator Date'!AW62)</f>
        <v>2016</v>
      </c>
      <c r="AX62" s="157">
        <f>IF('Indicator Date'!AX62="","x",'Indicator Date'!AX62)</f>
        <v>2017</v>
      </c>
      <c r="AY62" s="157">
        <f>IF('Indicator Date'!AY62="","x",'Indicator Date'!AY62)</f>
        <v>2014</v>
      </c>
      <c r="AZ62" s="157">
        <f>IF('Indicator Date'!AZ62="","x",'Indicator Date'!AZ62)</f>
        <v>2015</v>
      </c>
      <c r="BA62" s="157">
        <f>IF('Indicator Date'!BA62="","x",'Indicator Date'!BA62)</f>
        <v>2015</v>
      </c>
      <c r="BB62" s="157">
        <f>IF('Indicator Date'!BB62="","x",'Indicator Date'!BB62)</f>
        <v>2018</v>
      </c>
      <c r="BC62" s="157">
        <f>IF('Indicator Date'!BC62="","x",'Indicator Date'!BC62)</f>
        <v>2017</v>
      </c>
      <c r="BD62" s="157">
        <f>IF('Indicator Date'!BD62="","x",'Indicator Date'!BD62)</f>
        <v>2015</v>
      </c>
      <c r="BE62" s="157" t="str">
        <f>IF('Indicator Date'!BE62="","x",'Indicator Date'!BE62)</f>
        <v>x</v>
      </c>
      <c r="BF62" s="104"/>
    </row>
    <row r="63" spans="1:58" x14ac:dyDescent="0.25">
      <c r="A63" s="128" t="s">
        <v>113</v>
      </c>
      <c r="B63" s="107" t="s">
        <v>112</v>
      </c>
      <c r="C63" s="157">
        <f>IF('Indicator Date'!C63="","x",'Indicator Date'!C63)</f>
        <v>2015</v>
      </c>
      <c r="D63" s="157">
        <f>IF('Indicator Date'!D63="","x",'Indicator Date'!D63)</f>
        <v>2015</v>
      </c>
      <c r="E63" s="157">
        <f>IF('Indicator Date'!E63="","x",'Indicator Date'!E63)</f>
        <v>2015</v>
      </c>
      <c r="F63" s="157">
        <f>IF('Indicator Date'!F63="","x",'Indicator Date'!F63)</f>
        <v>2015</v>
      </c>
      <c r="G63" s="157">
        <f>IF('Indicator Date'!G63="","x",'Indicator Date'!G63)</f>
        <v>2015</v>
      </c>
      <c r="H63" s="157">
        <f>IF('Indicator Date'!H63="","x",'Indicator Date'!H63)</f>
        <v>2015</v>
      </c>
      <c r="I63" s="157">
        <f>IF('Indicator Date'!I63="","x",'Indicator Date'!I63)</f>
        <v>2015</v>
      </c>
      <c r="J63" s="157">
        <f>IF('Indicator Date'!J63="","x",'Indicator Date'!J63)</f>
        <v>2016</v>
      </c>
      <c r="K63" s="157">
        <f>IF('Indicator Date'!K63="","x",'Indicator Date'!K63)</f>
        <v>2016</v>
      </c>
      <c r="L63" s="157">
        <f>IF('Indicator Date'!L63="","x",'Indicator Date'!L63)</f>
        <v>2016</v>
      </c>
      <c r="M63" s="157">
        <f>IF('Indicator Date'!M63="","x",'Indicator Date'!M63)</f>
        <v>2019</v>
      </c>
      <c r="N63" s="157">
        <f>IF('Indicator Date'!N63="","x",'Indicator Date'!N63)</f>
        <v>2019</v>
      </c>
      <c r="O63" s="157">
        <f>IF('Indicator Date'!O63="","x",'Indicator Date'!O63)</f>
        <v>2018</v>
      </c>
      <c r="P63" s="157">
        <f>IF('Indicator Date'!P63="","x",'Indicator Date'!P63)</f>
        <v>2018</v>
      </c>
      <c r="Q63" s="157">
        <f>IF('Indicator Date'!Q63="","x",'Indicator Date'!Q63)</f>
        <v>2017</v>
      </c>
      <c r="R63" s="157" t="str">
        <f>IF('Indicator Date'!R63="","x",LEFT(RIGHT('Indicator Date'!R63,6),4))</f>
        <v>x</v>
      </c>
      <c r="S63" s="157">
        <f>IF('Indicator Date'!S63="","x",'Indicator Date'!S63)</f>
        <v>2019</v>
      </c>
      <c r="T63" s="157">
        <f>IF('Indicator Date'!T63="","x",'Indicator Date'!T63)</f>
        <v>2016</v>
      </c>
      <c r="U63" s="157">
        <f>IF('Indicator Date'!U63="","x",'Indicator Date'!U63)</f>
        <v>2017</v>
      </c>
      <c r="V63" s="157" t="str">
        <f>IF('Indicator Date'!V63="","x",'Indicator Date'!V63)</f>
        <v>x</v>
      </c>
      <c r="W63" s="157">
        <f>IF('Indicator Date'!W63="","x",'Indicator Date'!W63)</f>
        <v>2017</v>
      </c>
      <c r="X63" s="157" t="str">
        <f>IF('Indicator Date'!X63="","x",'Indicator Date'!X63)</f>
        <v>x</v>
      </c>
      <c r="Y63" s="157">
        <f>IF('Indicator Date'!Y63="","x",'Indicator Date'!Y63)</f>
        <v>2016</v>
      </c>
      <c r="Z63" s="157">
        <f>IF('Indicator Date'!Z63="","x",'Indicator Date'!Z63)</f>
        <v>2017</v>
      </c>
      <c r="AA63" s="157">
        <f>IF('Indicator Date'!AA63="","x",'Indicator Date'!AA63)</f>
        <v>2017</v>
      </c>
      <c r="AB63" s="157">
        <f>IF('Indicator Date'!AB63="","x",'Indicator Date'!AB63)</f>
        <v>2017</v>
      </c>
      <c r="AC63" s="157">
        <f>IF('Indicator Date'!AC63="","x",'Indicator Date'!AC63)</f>
        <v>2016</v>
      </c>
      <c r="AD63" s="157">
        <f>IF('Indicator Date'!AD63="","x",'Indicator Date'!AD63)</f>
        <v>2015</v>
      </c>
      <c r="AE63" s="157" t="str">
        <f>IF('Indicator Date'!AE63="","x",'Indicator Date'!AE63)</f>
        <v>x</v>
      </c>
      <c r="AF63" s="157">
        <f>IF('Indicator Date'!AF63="","x",'Indicator Date'!AF63)</f>
        <v>2017</v>
      </c>
      <c r="AG63" s="157">
        <f>IF('Indicator Date'!AG63="","x",'Indicator Date'!AG63)</f>
        <v>2012</v>
      </c>
      <c r="AH63" s="157">
        <f>IF('Indicator Date'!AH63="","x",'Indicator Date'!AH63)</f>
        <v>2016</v>
      </c>
      <c r="AI63" s="157">
        <f>IF('Indicator Date'!AI63="","x",'Indicator Date'!AI63)</f>
        <v>2017</v>
      </c>
      <c r="AJ63" s="157">
        <f>IF('Indicator Date'!AJ63="","x",'Indicator Date'!AJ63)</f>
        <v>2018</v>
      </c>
      <c r="AK63" s="157" t="str">
        <f>IF('Indicator Date'!AK63="","x",YEAR('Indicator Date'!AK63))</f>
        <v>x</v>
      </c>
      <c r="AL63" s="157">
        <f>IF('Indicator Date'!AL63="","x",YEAR('Indicator Date'!AL63))</f>
        <v>2018</v>
      </c>
      <c r="AM63" s="157" t="str">
        <f>IF('Indicator Date'!AM63="","x",YEAR('Indicator Date'!AM63))</f>
        <v>x</v>
      </c>
      <c r="AN63" s="157">
        <f>IF('Indicator Date'!AN63="","x",'Indicator Date'!AN63)</f>
        <v>2016</v>
      </c>
      <c r="AO63" s="157">
        <f>IF('Indicator Date'!AO63="","x",'Indicator Date'!AO63)</f>
        <v>2016</v>
      </c>
      <c r="AP63" s="157">
        <f>IF('Indicator Date'!AP63="","x",'Indicator Date'!AP63)</f>
        <v>2014</v>
      </c>
      <c r="AQ63" s="157">
        <f>IF('Indicator Date'!AQ63="","x",'Indicator Date'!AQ63)</f>
        <v>2014</v>
      </c>
      <c r="AR63" s="157">
        <f>IF('Indicator Date'!AR63="","x",'Indicator Date'!AR63)</f>
        <v>2015</v>
      </c>
      <c r="AS63" s="157">
        <f>IF('Indicator Date'!AS63="","x",'Indicator Date'!AS63)</f>
        <v>2017</v>
      </c>
      <c r="AT63" s="157">
        <f>IF('Indicator Date'!AT63="","x",'Indicator Date'!AT63)</f>
        <v>2018</v>
      </c>
      <c r="AU63" s="157">
        <f>IF('Indicator Date'!AU63="","x",'Indicator Date'!AU63)</f>
        <v>2016</v>
      </c>
      <c r="AV63" s="157" t="str">
        <f>IF('Indicator Date'!AV63="","x",'Indicator Date'!AV63)</f>
        <v>x</v>
      </c>
      <c r="AW63" s="157">
        <f>IF('Indicator Date'!AW63="","x",'Indicator Date'!AW63)</f>
        <v>2016</v>
      </c>
      <c r="AX63" s="157">
        <f>IF('Indicator Date'!AX63="","x",'Indicator Date'!AX63)</f>
        <v>2017</v>
      </c>
      <c r="AY63" s="157">
        <f>IF('Indicator Date'!AY63="","x",'Indicator Date'!AY63)</f>
        <v>2014</v>
      </c>
      <c r="AZ63" s="157">
        <f>IF('Indicator Date'!AZ63="","x",'Indicator Date'!AZ63)</f>
        <v>2015</v>
      </c>
      <c r="BA63" s="157">
        <f>IF('Indicator Date'!BA63="","x",'Indicator Date'!BA63)</f>
        <v>2015</v>
      </c>
      <c r="BB63" s="157">
        <f>IF('Indicator Date'!BB63="","x",'Indicator Date'!BB63)</f>
        <v>2018</v>
      </c>
      <c r="BC63" s="157">
        <f>IF('Indicator Date'!BC63="","x",'Indicator Date'!BC63)</f>
        <v>2017</v>
      </c>
      <c r="BD63" s="157">
        <f>IF('Indicator Date'!BD63="","x",'Indicator Date'!BD63)</f>
        <v>2015</v>
      </c>
      <c r="BE63" s="157" t="str">
        <f>IF('Indicator Date'!BE63="","x",'Indicator Date'!BE63)</f>
        <v>x</v>
      </c>
      <c r="BF63" s="104"/>
    </row>
    <row r="64" spans="1:58" x14ac:dyDescent="0.25">
      <c r="A64" s="128" t="s">
        <v>115</v>
      </c>
      <c r="B64" s="107" t="s">
        <v>114</v>
      </c>
      <c r="C64" s="157">
        <f>IF('Indicator Date'!C64="","x",'Indicator Date'!C64)</f>
        <v>2015</v>
      </c>
      <c r="D64" s="157">
        <f>IF('Indicator Date'!D64="","x",'Indicator Date'!D64)</f>
        <v>2015</v>
      </c>
      <c r="E64" s="157">
        <f>IF('Indicator Date'!E64="","x",'Indicator Date'!E64)</f>
        <v>2015</v>
      </c>
      <c r="F64" s="157">
        <f>IF('Indicator Date'!F64="","x",'Indicator Date'!F64)</f>
        <v>2015</v>
      </c>
      <c r="G64" s="157">
        <f>IF('Indicator Date'!G64="","x",'Indicator Date'!G64)</f>
        <v>2015</v>
      </c>
      <c r="H64" s="157">
        <f>IF('Indicator Date'!H64="","x",'Indicator Date'!H64)</f>
        <v>2015</v>
      </c>
      <c r="I64" s="157">
        <f>IF('Indicator Date'!I64="","x",'Indicator Date'!I64)</f>
        <v>2015</v>
      </c>
      <c r="J64" s="157">
        <f>IF('Indicator Date'!J64="","x",'Indicator Date'!J64)</f>
        <v>2016</v>
      </c>
      <c r="K64" s="157">
        <f>IF('Indicator Date'!K64="","x",'Indicator Date'!K64)</f>
        <v>2016</v>
      </c>
      <c r="L64" s="157">
        <f>IF('Indicator Date'!L64="","x",'Indicator Date'!L64)</f>
        <v>2016</v>
      </c>
      <c r="M64" s="157">
        <f>IF('Indicator Date'!M64="","x",'Indicator Date'!M64)</f>
        <v>2019</v>
      </c>
      <c r="N64" s="157">
        <f>IF('Indicator Date'!N64="","x",'Indicator Date'!N64)</f>
        <v>2019</v>
      </c>
      <c r="O64" s="157">
        <f>IF('Indicator Date'!O64="","x",'Indicator Date'!O64)</f>
        <v>2018</v>
      </c>
      <c r="P64" s="157">
        <f>IF('Indicator Date'!P64="","x",'Indicator Date'!P64)</f>
        <v>2018</v>
      </c>
      <c r="Q64" s="157">
        <f>IF('Indicator Date'!Q64="","x",'Indicator Date'!Q64)</f>
        <v>2017</v>
      </c>
      <c r="R64" s="157" t="str">
        <f>IF('Indicator Date'!R64="","x",LEFT(RIGHT('Indicator Date'!R64,6),4))</f>
        <v>2012</v>
      </c>
      <c r="S64" s="157">
        <f>IF('Indicator Date'!S64="","x",'Indicator Date'!S64)</f>
        <v>2019</v>
      </c>
      <c r="T64" s="157">
        <f>IF('Indicator Date'!T64="","x",'Indicator Date'!T64)</f>
        <v>2016</v>
      </c>
      <c r="U64" s="157">
        <f>IF('Indicator Date'!U64="","x",'Indicator Date'!U64)</f>
        <v>2017</v>
      </c>
      <c r="V64" s="157">
        <f>IF('Indicator Date'!V64="","x",'Indicator Date'!V64)</f>
        <v>2017</v>
      </c>
      <c r="W64" s="157">
        <f>IF('Indicator Date'!W64="","x",'Indicator Date'!W64)</f>
        <v>2017</v>
      </c>
      <c r="X64" s="157">
        <f>IF('Indicator Date'!X64="","x",'Indicator Date'!X64)</f>
        <v>2012</v>
      </c>
      <c r="Y64" s="157">
        <f>IF('Indicator Date'!Y64="","x",'Indicator Date'!Y64)</f>
        <v>2016</v>
      </c>
      <c r="Z64" s="157">
        <f>IF('Indicator Date'!Z64="","x",'Indicator Date'!Z64)</f>
        <v>2017</v>
      </c>
      <c r="AA64" s="157">
        <f>IF('Indicator Date'!AA64="","x",'Indicator Date'!AA64)</f>
        <v>2017</v>
      </c>
      <c r="AB64" s="157">
        <f>IF('Indicator Date'!AB64="","x",'Indicator Date'!AB64)</f>
        <v>2017</v>
      </c>
      <c r="AC64" s="157">
        <f>IF('Indicator Date'!AC64="","x",'Indicator Date'!AC64)</f>
        <v>2016</v>
      </c>
      <c r="AD64" s="157">
        <f>IF('Indicator Date'!AD64="","x",'Indicator Date'!AD64)</f>
        <v>2015</v>
      </c>
      <c r="AE64" s="157">
        <f>IF('Indicator Date'!AE64="","x",'Indicator Date'!AE64)</f>
        <v>2012</v>
      </c>
      <c r="AF64" s="157">
        <f>IF('Indicator Date'!AF64="","x",'Indicator Date'!AF64)</f>
        <v>2017</v>
      </c>
      <c r="AG64" s="157">
        <f>IF('Indicator Date'!AG64="","x",'Indicator Date'!AG64)</f>
        <v>2017</v>
      </c>
      <c r="AH64" s="157">
        <f>IF('Indicator Date'!AH64="","x",'Indicator Date'!AH64)</f>
        <v>2016</v>
      </c>
      <c r="AI64" s="157">
        <f>IF('Indicator Date'!AI64="","x",'Indicator Date'!AI64)</f>
        <v>2017</v>
      </c>
      <c r="AJ64" s="157">
        <f>IF('Indicator Date'!AJ64="","x",'Indicator Date'!AJ64)</f>
        <v>2018</v>
      </c>
      <c r="AK64" s="157" t="str">
        <f>IF('Indicator Date'!AK64="","x",YEAR('Indicator Date'!AK64))</f>
        <v>x</v>
      </c>
      <c r="AL64" s="157">
        <f>IF('Indicator Date'!AL64="","x",YEAR('Indicator Date'!AL64))</f>
        <v>2018</v>
      </c>
      <c r="AM64" s="157" t="str">
        <f>IF('Indicator Date'!AM64="","x",YEAR('Indicator Date'!AM64))</f>
        <v>x</v>
      </c>
      <c r="AN64" s="157">
        <f>IF('Indicator Date'!AN64="","x",'Indicator Date'!AN64)</f>
        <v>2016</v>
      </c>
      <c r="AO64" s="157">
        <f>IF('Indicator Date'!AO64="","x",'Indicator Date'!AO64)</f>
        <v>2016</v>
      </c>
      <c r="AP64" s="157">
        <f>IF('Indicator Date'!AP64="","x",'Indicator Date'!AP64)</f>
        <v>2014</v>
      </c>
      <c r="AQ64" s="157">
        <f>IF('Indicator Date'!AQ64="","x",'Indicator Date'!AQ64)</f>
        <v>2014</v>
      </c>
      <c r="AR64" s="157">
        <f>IF('Indicator Date'!AR64="","x",'Indicator Date'!AR64)</f>
        <v>2015</v>
      </c>
      <c r="AS64" s="157">
        <f>IF('Indicator Date'!AS64="","x",'Indicator Date'!AS64)</f>
        <v>2017</v>
      </c>
      <c r="AT64" s="157">
        <f>IF('Indicator Date'!AT64="","x",'Indicator Date'!AT64)</f>
        <v>2018</v>
      </c>
      <c r="AU64" s="157">
        <f>IF('Indicator Date'!AU64="","x",'Indicator Date'!AU64)</f>
        <v>2016</v>
      </c>
      <c r="AV64" s="157">
        <f>IF('Indicator Date'!AV64="","x",'Indicator Date'!AV64)</f>
        <v>2015</v>
      </c>
      <c r="AW64" s="157">
        <f>IF('Indicator Date'!AW64="","x",'Indicator Date'!AW64)</f>
        <v>2016</v>
      </c>
      <c r="AX64" s="157">
        <f>IF('Indicator Date'!AX64="","x",'Indicator Date'!AX64)</f>
        <v>2017</v>
      </c>
      <c r="AY64" s="157">
        <f>IF('Indicator Date'!AY64="","x",'Indicator Date'!AY64)</f>
        <v>2014</v>
      </c>
      <c r="AZ64" s="157">
        <f>IF('Indicator Date'!AZ64="","x",'Indicator Date'!AZ64)</f>
        <v>2015</v>
      </c>
      <c r="BA64" s="157">
        <f>IF('Indicator Date'!BA64="","x",'Indicator Date'!BA64)</f>
        <v>2015</v>
      </c>
      <c r="BB64" s="157">
        <f>IF('Indicator Date'!BB64="","x",'Indicator Date'!BB64)</f>
        <v>2018</v>
      </c>
      <c r="BC64" s="157">
        <f>IF('Indicator Date'!BC64="","x",'Indicator Date'!BC64)</f>
        <v>2017</v>
      </c>
      <c r="BD64" s="157">
        <f>IF('Indicator Date'!BD64="","x",'Indicator Date'!BD64)</f>
        <v>2015</v>
      </c>
      <c r="BE64" s="157" t="str">
        <f>IF('Indicator Date'!BE64="","x",'Indicator Date'!BE64)</f>
        <v>x</v>
      </c>
      <c r="BF64" s="104"/>
    </row>
    <row r="65" spans="1:58" x14ac:dyDescent="0.25">
      <c r="A65" s="128" t="s">
        <v>117</v>
      </c>
      <c r="B65" s="107" t="s">
        <v>116</v>
      </c>
      <c r="C65" s="157">
        <f>IF('Indicator Date'!C65="","x",'Indicator Date'!C65)</f>
        <v>2015</v>
      </c>
      <c r="D65" s="157">
        <f>IF('Indicator Date'!D65="","x",'Indicator Date'!D65)</f>
        <v>2015</v>
      </c>
      <c r="E65" s="157">
        <f>IF('Indicator Date'!E65="","x",'Indicator Date'!E65)</f>
        <v>2015</v>
      </c>
      <c r="F65" s="157">
        <f>IF('Indicator Date'!F65="","x",'Indicator Date'!F65)</f>
        <v>2015</v>
      </c>
      <c r="G65" s="157">
        <f>IF('Indicator Date'!G65="","x",'Indicator Date'!G65)</f>
        <v>2015</v>
      </c>
      <c r="H65" s="157">
        <f>IF('Indicator Date'!H65="","x",'Indicator Date'!H65)</f>
        <v>2015</v>
      </c>
      <c r="I65" s="157">
        <f>IF('Indicator Date'!I65="","x",'Indicator Date'!I65)</f>
        <v>2015</v>
      </c>
      <c r="J65" s="157">
        <f>IF('Indicator Date'!J65="","x",'Indicator Date'!J65)</f>
        <v>2016</v>
      </c>
      <c r="K65" s="157">
        <f>IF('Indicator Date'!K65="","x",'Indicator Date'!K65)</f>
        <v>2016</v>
      </c>
      <c r="L65" s="157">
        <f>IF('Indicator Date'!L65="","x",'Indicator Date'!L65)</f>
        <v>2016</v>
      </c>
      <c r="M65" s="157">
        <f>IF('Indicator Date'!M65="","x",'Indicator Date'!M65)</f>
        <v>2019</v>
      </c>
      <c r="N65" s="157">
        <f>IF('Indicator Date'!N65="","x",'Indicator Date'!N65)</f>
        <v>2019</v>
      </c>
      <c r="O65" s="157">
        <f>IF('Indicator Date'!O65="","x",'Indicator Date'!O65)</f>
        <v>2018</v>
      </c>
      <c r="P65" s="157">
        <f>IF('Indicator Date'!P65="","x",'Indicator Date'!P65)</f>
        <v>2018</v>
      </c>
      <c r="Q65" s="157">
        <f>IF('Indicator Date'!Q65="","x",'Indicator Date'!Q65)</f>
        <v>2017</v>
      </c>
      <c r="R65" s="157" t="str">
        <f>IF('Indicator Date'!R65="","x",LEFT(RIGHT('Indicator Date'!R65,6),4))</f>
        <v>2013</v>
      </c>
      <c r="S65" s="157">
        <f>IF('Indicator Date'!S65="","x",'Indicator Date'!S65)</f>
        <v>2019</v>
      </c>
      <c r="T65" s="157">
        <f>IF('Indicator Date'!T65="","x",'Indicator Date'!T65)</f>
        <v>2016</v>
      </c>
      <c r="U65" s="157">
        <f>IF('Indicator Date'!U65="","x",'Indicator Date'!U65)</f>
        <v>2017</v>
      </c>
      <c r="V65" s="157">
        <f>IF('Indicator Date'!V65="","x",'Indicator Date'!V65)</f>
        <v>2017</v>
      </c>
      <c r="W65" s="157">
        <f>IF('Indicator Date'!W65="","x",'Indicator Date'!W65)</f>
        <v>2017</v>
      </c>
      <c r="X65" s="157">
        <f>IF('Indicator Date'!X65="","x",'Indicator Date'!X65)</f>
        <v>2013</v>
      </c>
      <c r="Y65" s="157">
        <f>IF('Indicator Date'!Y65="","x",'Indicator Date'!Y65)</f>
        <v>2010</v>
      </c>
      <c r="Z65" s="157">
        <f>IF('Indicator Date'!Z65="","x",'Indicator Date'!Z65)</f>
        <v>2017</v>
      </c>
      <c r="AA65" s="157">
        <f>IF('Indicator Date'!AA65="","x",'Indicator Date'!AA65)</f>
        <v>2017</v>
      </c>
      <c r="AB65" s="157">
        <f>IF('Indicator Date'!AB65="","x",'Indicator Date'!AB65)</f>
        <v>2017</v>
      </c>
      <c r="AC65" s="157">
        <f>IF('Indicator Date'!AC65="","x",'Indicator Date'!AC65)</f>
        <v>2016</v>
      </c>
      <c r="AD65" s="157">
        <f>IF('Indicator Date'!AD65="","x",'Indicator Date'!AD65)</f>
        <v>2015</v>
      </c>
      <c r="AE65" s="157">
        <f>IF('Indicator Date'!AE65="","x",'Indicator Date'!AE65)</f>
        <v>2012</v>
      </c>
      <c r="AF65" s="157">
        <f>IF('Indicator Date'!AF65="","x",'Indicator Date'!AF65)</f>
        <v>2017</v>
      </c>
      <c r="AG65" s="157" t="str">
        <f>IF('Indicator Date'!AG65="","x",'Indicator Date'!AG65)</f>
        <v>x</v>
      </c>
      <c r="AH65" s="157">
        <f>IF('Indicator Date'!AH65="","x",'Indicator Date'!AH65)</f>
        <v>2016</v>
      </c>
      <c r="AI65" s="157">
        <f>IF('Indicator Date'!AI65="","x",'Indicator Date'!AI65)</f>
        <v>2017</v>
      </c>
      <c r="AJ65" s="157">
        <f>IF('Indicator Date'!AJ65="","x",'Indicator Date'!AJ65)</f>
        <v>2018</v>
      </c>
      <c r="AK65" s="157" t="str">
        <f>IF('Indicator Date'!AK65="","x",YEAR('Indicator Date'!AK65))</f>
        <v>x</v>
      </c>
      <c r="AL65" s="157">
        <f>IF('Indicator Date'!AL65="","x",YEAR('Indicator Date'!AL65))</f>
        <v>2018</v>
      </c>
      <c r="AM65" s="157">
        <f>IF('Indicator Date'!AM65="","x",YEAR('Indicator Date'!AM65))</f>
        <v>2018</v>
      </c>
      <c r="AN65" s="157">
        <f>IF('Indicator Date'!AN65="","x",'Indicator Date'!AN65)</f>
        <v>2016</v>
      </c>
      <c r="AO65" s="157">
        <f>IF('Indicator Date'!AO65="","x",'Indicator Date'!AO65)</f>
        <v>2016</v>
      </c>
      <c r="AP65" s="157">
        <f>IF('Indicator Date'!AP65="","x",'Indicator Date'!AP65)</f>
        <v>2014</v>
      </c>
      <c r="AQ65" s="157">
        <f>IF('Indicator Date'!AQ65="","x",'Indicator Date'!AQ65)</f>
        <v>2014</v>
      </c>
      <c r="AR65" s="157">
        <f>IF('Indicator Date'!AR65="","x",'Indicator Date'!AR65)</f>
        <v>2015</v>
      </c>
      <c r="AS65" s="157">
        <f>IF('Indicator Date'!AS65="","x",'Indicator Date'!AS65)</f>
        <v>2017</v>
      </c>
      <c r="AT65" s="157">
        <f>IF('Indicator Date'!AT65="","x",'Indicator Date'!AT65)</f>
        <v>2018</v>
      </c>
      <c r="AU65" s="157">
        <f>IF('Indicator Date'!AU65="","x",'Indicator Date'!AU65)</f>
        <v>2016</v>
      </c>
      <c r="AV65" s="157">
        <f>IF('Indicator Date'!AV65="","x",'Indicator Date'!AV65)</f>
        <v>2015</v>
      </c>
      <c r="AW65" s="157">
        <f>IF('Indicator Date'!AW65="","x",'Indicator Date'!AW65)</f>
        <v>2016</v>
      </c>
      <c r="AX65" s="157">
        <f>IF('Indicator Date'!AX65="","x",'Indicator Date'!AX65)</f>
        <v>2016</v>
      </c>
      <c r="AY65" s="157">
        <f>IF('Indicator Date'!AY65="","x",'Indicator Date'!AY65)</f>
        <v>2014</v>
      </c>
      <c r="AZ65" s="157">
        <f>IF('Indicator Date'!AZ65="","x",'Indicator Date'!AZ65)</f>
        <v>2015</v>
      </c>
      <c r="BA65" s="157">
        <f>IF('Indicator Date'!BA65="","x",'Indicator Date'!BA65)</f>
        <v>2015</v>
      </c>
      <c r="BB65" s="157">
        <f>IF('Indicator Date'!BB65="","x",'Indicator Date'!BB65)</f>
        <v>2018</v>
      </c>
      <c r="BC65" s="157">
        <f>IF('Indicator Date'!BC65="","x",'Indicator Date'!BC65)</f>
        <v>2017</v>
      </c>
      <c r="BD65" s="157">
        <f>IF('Indicator Date'!BD65="","x",'Indicator Date'!BD65)</f>
        <v>2015</v>
      </c>
      <c r="BE65" s="157" t="str">
        <f>IF('Indicator Date'!BE65="","x",'Indicator Date'!BE65)</f>
        <v>x</v>
      </c>
      <c r="BF65" s="104"/>
    </row>
    <row r="66" spans="1:58" x14ac:dyDescent="0.25">
      <c r="A66" s="128" t="s">
        <v>119</v>
      </c>
      <c r="B66" s="107" t="s">
        <v>118</v>
      </c>
      <c r="C66" s="157">
        <f>IF('Indicator Date'!C66="","x",'Indicator Date'!C66)</f>
        <v>2015</v>
      </c>
      <c r="D66" s="157">
        <f>IF('Indicator Date'!D66="","x",'Indicator Date'!D66)</f>
        <v>2015</v>
      </c>
      <c r="E66" s="157">
        <f>IF('Indicator Date'!E66="","x",'Indicator Date'!E66)</f>
        <v>2015</v>
      </c>
      <c r="F66" s="157">
        <f>IF('Indicator Date'!F66="","x",'Indicator Date'!F66)</f>
        <v>2015</v>
      </c>
      <c r="G66" s="157">
        <f>IF('Indicator Date'!G66="","x",'Indicator Date'!G66)</f>
        <v>2015</v>
      </c>
      <c r="H66" s="157">
        <f>IF('Indicator Date'!H66="","x",'Indicator Date'!H66)</f>
        <v>2015</v>
      </c>
      <c r="I66" s="157">
        <f>IF('Indicator Date'!I66="","x",'Indicator Date'!I66)</f>
        <v>2015</v>
      </c>
      <c r="J66" s="157">
        <f>IF('Indicator Date'!J66="","x",'Indicator Date'!J66)</f>
        <v>2016</v>
      </c>
      <c r="K66" s="157">
        <f>IF('Indicator Date'!K66="","x",'Indicator Date'!K66)</f>
        <v>2016</v>
      </c>
      <c r="L66" s="157">
        <f>IF('Indicator Date'!L66="","x",'Indicator Date'!L66)</f>
        <v>2016</v>
      </c>
      <c r="M66" s="157">
        <f>IF('Indicator Date'!M66="","x",'Indicator Date'!M66)</f>
        <v>2019</v>
      </c>
      <c r="N66" s="157">
        <f>IF('Indicator Date'!N66="","x",'Indicator Date'!N66)</f>
        <v>2019</v>
      </c>
      <c r="O66" s="157">
        <f>IF('Indicator Date'!O66="","x",'Indicator Date'!O66)</f>
        <v>2018</v>
      </c>
      <c r="P66" s="157">
        <f>IF('Indicator Date'!P66="","x",'Indicator Date'!P66)</f>
        <v>2018</v>
      </c>
      <c r="Q66" s="157">
        <f>IF('Indicator Date'!Q66="","x",'Indicator Date'!Q66)</f>
        <v>2017</v>
      </c>
      <c r="R66" s="157" t="str">
        <f>IF('Indicator Date'!R66="","x",LEFT(RIGHT('Indicator Date'!R66,6),4))</f>
        <v>x</v>
      </c>
      <c r="S66" s="157">
        <f>IF('Indicator Date'!S66="","x",'Indicator Date'!S66)</f>
        <v>2019</v>
      </c>
      <c r="T66" s="157">
        <f>IF('Indicator Date'!T66="","x",'Indicator Date'!T66)</f>
        <v>2016</v>
      </c>
      <c r="U66" s="157">
        <f>IF('Indicator Date'!U66="","x",'Indicator Date'!U66)</f>
        <v>2017</v>
      </c>
      <c r="V66" s="157">
        <f>IF('Indicator Date'!V66="","x",'Indicator Date'!V66)</f>
        <v>2017</v>
      </c>
      <c r="W66" s="157">
        <f>IF('Indicator Date'!W66="","x",'Indicator Date'!W66)</f>
        <v>2017</v>
      </c>
      <c r="X66" s="157">
        <f>IF('Indicator Date'!X66="","x",'Indicator Date'!X66)</f>
        <v>2009</v>
      </c>
      <c r="Y66" s="157">
        <f>IF('Indicator Date'!Y66="","x",'Indicator Date'!Y66)</f>
        <v>2013</v>
      </c>
      <c r="Z66" s="157">
        <f>IF('Indicator Date'!Z66="","x",'Indicator Date'!Z66)</f>
        <v>2017</v>
      </c>
      <c r="AA66" s="157">
        <f>IF('Indicator Date'!AA66="","x",'Indicator Date'!AA66)</f>
        <v>2017</v>
      </c>
      <c r="AB66" s="157">
        <f>IF('Indicator Date'!AB66="","x",'Indicator Date'!AB66)</f>
        <v>2017</v>
      </c>
      <c r="AC66" s="157">
        <f>IF('Indicator Date'!AC66="","x",'Indicator Date'!AC66)</f>
        <v>2016</v>
      </c>
      <c r="AD66" s="157">
        <f>IF('Indicator Date'!AD66="","x",'Indicator Date'!AD66)</f>
        <v>2015</v>
      </c>
      <c r="AE66" s="157">
        <f>IF('Indicator Date'!AE66="","x",'Indicator Date'!AE66)</f>
        <v>2012</v>
      </c>
      <c r="AF66" s="157">
        <f>IF('Indicator Date'!AF66="","x",'Indicator Date'!AF66)</f>
        <v>2017</v>
      </c>
      <c r="AG66" s="157">
        <f>IF('Indicator Date'!AG66="","x",'Indicator Date'!AG66)</f>
        <v>2017</v>
      </c>
      <c r="AH66" s="157">
        <f>IF('Indicator Date'!AH66="","x",'Indicator Date'!AH66)</f>
        <v>2016</v>
      </c>
      <c r="AI66" s="157">
        <f>IF('Indicator Date'!AI66="","x",'Indicator Date'!AI66)</f>
        <v>2017</v>
      </c>
      <c r="AJ66" s="157">
        <f>IF('Indicator Date'!AJ66="","x",'Indicator Date'!AJ66)</f>
        <v>2018</v>
      </c>
      <c r="AK66" s="157">
        <f>IF('Indicator Date'!AK66="","x",YEAR('Indicator Date'!AK66))</f>
        <v>2017</v>
      </c>
      <c r="AL66" s="157">
        <f>IF('Indicator Date'!AL66="","x",YEAR('Indicator Date'!AL66))</f>
        <v>2018</v>
      </c>
      <c r="AM66" s="157" t="str">
        <f>IF('Indicator Date'!AM66="","x",YEAR('Indicator Date'!AM66))</f>
        <v>x</v>
      </c>
      <c r="AN66" s="157">
        <f>IF('Indicator Date'!AN66="","x",'Indicator Date'!AN66)</f>
        <v>2016</v>
      </c>
      <c r="AO66" s="157">
        <f>IF('Indicator Date'!AO66="","x",'Indicator Date'!AO66)</f>
        <v>2016</v>
      </c>
      <c r="AP66" s="157" t="str">
        <f>IF('Indicator Date'!AP66="","x",'Indicator Date'!AP66)</f>
        <v>x</v>
      </c>
      <c r="AQ66" s="157" t="str">
        <f>IF('Indicator Date'!AQ66="","x",'Indicator Date'!AQ66)</f>
        <v>x</v>
      </c>
      <c r="AR66" s="157">
        <f>IF('Indicator Date'!AR66="","x",'Indicator Date'!AR66)</f>
        <v>2015</v>
      </c>
      <c r="AS66" s="157">
        <f>IF('Indicator Date'!AS66="","x",'Indicator Date'!AS66)</f>
        <v>2017</v>
      </c>
      <c r="AT66" s="157">
        <f>IF('Indicator Date'!AT66="","x",'Indicator Date'!AT66)</f>
        <v>2018</v>
      </c>
      <c r="AU66" s="157">
        <f>IF('Indicator Date'!AU66="","x",'Indicator Date'!AU66)</f>
        <v>2016</v>
      </c>
      <c r="AV66" s="157">
        <f>IF('Indicator Date'!AV66="","x",'Indicator Date'!AV66)</f>
        <v>2015</v>
      </c>
      <c r="AW66" s="157">
        <f>IF('Indicator Date'!AW66="","x",'Indicator Date'!AW66)</f>
        <v>2016</v>
      </c>
      <c r="AX66" s="157">
        <f>IF('Indicator Date'!AX66="","x",'Indicator Date'!AX66)</f>
        <v>2017</v>
      </c>
      <c r="AY66" s="157">
        <f>IF('Indicator Date'!AY66="","x",'Indicator Date'!AY66)</f>
        <v>2014</v>
      </c>
      <c r="AZ66" s="157">
        <f>IF('Indicator Date'!AZ66="","x",'Indicator Date'!AZ66)</f>
        <v>2015</v>
      </c>
      <c r="BA66" s="157">
        <f>IF('Indicator Date'!BA66="","x",'Indicator Date'!BA66)</f>
        <v>2015</v>
      </c>
      <c r="BB66" s="157">
        <f>IF('Indicator Date'!BB66="","x",'Indicator Date'!BB66)</f>
        <v>2018</v>
      </c>
      <c r="BC66" s="157">
        <f>IF('Indicator Date'!BC66="","x",'Indicator Date'!BC66)</f>
        <v>2017</v>
      </c>
      <c r="BD66" s="157">
        <f>IF('Indicator Date'!BD66="","x",'Indicator Date'!BD66)</f>
        <v>2015</v>
      </c>
      <c r="BE66" s="157" t="str">
        <f>IF('Indicator Date'!BE66="","x",'Indicator Date'!BE66)</f>
        <v>x</v>
      </c>
      <c r="BF66" s="104"/>
    </row>
    <row r="67" spans="1:58" x14ac:dyDescent="0.25">
      <c r="A67" s="128" t="s">
        <v>121</v>
      </c>
      <c r="B67" s="107" t="s">
        <v>120</v>
      </c>
      <c r="C67" s="157">
        <f>IF('Indicator Date'!C67="","x",'Indicator Date'!C67)</f>
        <v>2015</v>
      </c>
      <c r="D67" s="157">
        <f>IF('Indicator Date'!D67="","x",'Indicator Date'!D67)</f>
        <v>2015</v>
      </c>
      <c r="E67" s="157">
        <f>IF('Indicator Date'!E67="","x",'Indicator Date'!E67)</f>
        <v>2015</v>
      </c>
      <c r="F67" s="157">
        <f>IF('Indicator Date'!F67="","x",'Indicator Date'!F67)</f>
        <v>2015</v>
      </c>
      <c r="G67" s="157">
        <f>IF('Indicator Date'!G67="","x",'Indicator Date'!G67)</f>
        <v>2015</v>
      </c>
      <c r="H67" s="157">
        <f>IF('Indicator Date'!H67="","x",'Indicator Date'!H67)</f>
        <v>2015</v>
      </c>
      <c r="I67" s="157">
        <f>IF('Indicator Date'!I67="","x",'Indicator Date'!I67)</f>
        <v>2015</v>
      </c>
      <c r="J67" s="157">
        <f>IF('Indicator Date'!J67="","x",'Indicator Date'!J67)</f>
        <v>2016</v>
      </c>
      <c r="K67" s="157">
        <f>IF('Indicator Date'!K67="","x",'Indicator Date'!K67)</f>
        <v>2016</v>
      </c>
      <c r="L67" s="157">
        <f>IF('Indicator Date'!L67="","x",'Indicator Date'!L67)</f>
        <v>2016</v>
      </c>
      <c r="M67" s="157">
        <f>IF('Indicator Date'!M67="","x",'Indicator Date'!M67)</f>
        <v>2019</v>
      </c>
      <c r="N67" s="157">
        <f>IF('Indicator Date'!N67="","x",'Indicator Date'!N67)</f>
        <v>2019</v>
      </c>
      <c r="O67" s="157">
        <f>IF('Indicator Date'!O67="","x",'Indicator Date'!O67)</f>
        <v>2018</v>
      </c>
      <c r="P67" s="157">
        <f>IF('Indicator Date'!P67="","x",'Indicator Date'!P67)</f>
        <v>2018</v>
      </c>
      <c r="Q67" s="157">
        <f>IF('Indicator Date'!Q67="","x",'Indicator Date'!Q67)</f>
        <v>2017</v>
      </c>
      <c r="R67" s="157" t="str">
        <f>IF('Indicator Date'!R67="","x",LEFT(RIGHT('Indicator Date'!R67,6),4))</f>
        <v>x</v>
      </c>
      <c r="S67" s="157">
        <f>IF('Indicator Date'!S67="","x",'Indicator Date'!S67)</f>
        <v>2019</v>
      </c>
      <c r="T67" s="157">
        <f>IF('Indicator Date'!T67="","x",'Indicator Date'!T67)</f>
        <v>2016</v>
      </c>
      <c r="U67" s="157">
        <f>IF('Indicator Date'!U67="","x",'Indicator Date'!U67)</f>
        <v>2017</v>
      </c>
      <c r="V67" s="157" t="str">
        <f>IF('Indicator Date'!V67="","x",'Indicator Date'!V67)</f>
        <v>x</v>
      </c>
      <c r="W67" s="157">
        <f>IF('Indicator Date'!W67="","x",'Indicator Date'!W67)</f>
        <v>2017</v>
      </c>
      <c r="X67" s="157" t="str">
        <f>IF('Indicator Date'!X67="","x",'Indicator Date'!X67)</f>
        <v>x</v>
      </c>
      <c r="Y67" s="157">
        <f>IF('Indicator Date'!Y67="","x",'Indicator Date'!Y67)</f>
        <v>2012</v>
      </c>
      <c r="Z67" s="157">
        <f>IF('Indicator Date'!Z67="","x",'Indicator Date'!Z67)</f>
        <v>2017</v>
      </c>
      <c r="AA67" s="157">
        <f>IF('Indicator Date'!AA67="","x",'Indicator Date'!AA67)</f>
        <v>2017</v>
      </c>
      <c r="AB67" s="157">
        <f>IF('Indicator Date'!AB67="","x",'Indicator Date'!AB67)</f>
        <v>2017</v>
      </c>
      <c r="AC67" s="157">
        <f>IF('Indicator Date'!AC67="","x",'Indicator Date'!AC67)</f>
        <v>2016</v>
      </c>
      <c r="AD67" s="157">
        <f>IF('Indicator Date'!AD67="","x",'Indicator Date'!AD67)</f>
        <v>2015</v>
      </c>
      <c r="AE67" s="157" t="str">
        <f>IF('Indicator Date'!AE67="","x",'Indicator Date'!AE67)</f>
        <v>x</v>
      </c>
      <c r="AF67" s="157">
        <f>IF('Indicator Date'!AF67="","x",'Indicator Date'!AF67)</f>
        <v>2017</v>
      </c>
      <c r="AG67" s="157">
        <f>IF('Indicator Date'!AG67="","x",'Indicator Date'!AG67)</f>
        <v>2011</v>
      </c>
      <c r="AH67" s="157">
        <f>IF('Indicator Date'!AH67="","x",'Indicator Date'!AH67)</f>
        <v>2016</v>
      </c>
      <c r="AI67" s="157">
        <f>IF('Indicator Date'!AI67="","x",'Indicator Date'!AI67)</f>
        <v>2017</v>
      </c>
      <c r="AJ67" s="157">
        <f>IF('Indicator Date'!AJ67="","x",'Indicator Date'!AJ67)</f>
        <v>2018</v>
      </c>
      <c r="AK67" s="157" t="str">
        <f>IF('Indicator Date'!AK67="","x",YEAR('Indicator Date'!AK67))</f>
        <v>x</v>
      </c>
      <c r="AL67" s="157">
        <f>IF('Indicator Date'!AL67="","x",YEAR('Indicator Date'!AL67))</f>
        <v>2018</v>
      </c>
      <c r="AM67" s="157" t="str">
        <f>IF('Indicator Date'!AM67="","x",YEAR('Indicator Date'!AM67))</f>
        <v>x</v>
      </c>
      <c r="AN67" s="157">
        <f>IF('Indicator Date'!AN67="","x",'Indicator Date'!AN67)</f>
        <v>2016</v>
      </c>
      <c r="AO67" s="157">
        <f>IF('Indicator Date'!AO67="","x",'Indicator Date'!AO67)</f>
        <v>2016</v>
      </c>
      <c r="AP67" s="157">
        <f>IF('Indicator Date'!AP67="","x",'Indicator Date'!AP67)</f>
        <v>2014</v>
      </c>
      <c r="AQ67" s="157">
        <f>IF('Indicator Date'!AQ67="","x",'Indicator Date'!AQ67)</f>
        <v>2014</v>
      </c>
      <c r="AR67" s="157">
        <f>IF('Indicator Date'!AR67="","x",'Indicator Date'!AR67)</f>
        <v>2015</v>
      </c>
      <c r="AS67" s="157">
        <f>IF('Indicator Date'!AS67="","x",'Indicator Date'!AS67)</f>
        <v>2017</v>
      </c>
      <c r="AT67" s="157">
        <f>IF('Indicator Date'!AT67="","x",'Indicator Date'!AT67)</f>
        <v>2018</v>
      </c>
      <c r="AU67" s="157">
        <f>IF('Indicator Date'!AU67="","x",'Indicator Date'!AU67)</f>
        <v>2016</v>
      </c>
      <c r="AV67" s="157" t="str">
        <f>IF('Indicator Date'!AV67="","x",'Indicator Date'!AV67)</f>
        <v>x</v>
      </c>
      <c r="AW67" s="157">
        <f>IF('Indicator Date'!AW67="","x",'Indicator Date'!AW67)</f>
        <v>2016</v>
      </c>
      <c r="AX67" s="157">
        <f>IF('Indicator Date'!AX67="","x",'Indicator Date'!AX67)</f>
        <v>2017</v>
      </c>
      <c r="AY67" s="157">
        <f>IF('Indicator Date'!AY67="","x",'Indicator Date'!AY67)</f>
        <v>2014</v>
      </c>
      <c r="AZ67" s="157">
        <f>IF('Indicator Date'!AZ67="","x",'Indicator Date'!AZ67)</f>
        <v>2015</v>
      </c>
      <c r="BA67" s="157">
        <f>IF('Indicator Date'!BA67="","x",'Indicator Date'!BA67)</f>
        <v>2015</v>
      </c>
      <c r="BB67" s="157">
        <f>IF('Indicator Date'!BB67="","x",'Indicator Date'!BB67)</f>
        <v>2018</v>
      </c>
      <c r="BC67" s="157">
        <f>IF('Indicator Date'!BC67="","x",'Indicator Date'!BC67)</f>
        <v>2017</v>
      </c>
      <c r="BD67" s="157">
        <f>IF('Indicator Date'!BD67="","x",'Indicator Date'!BD67)</f>
        <v>2015</v>
      </c>
      <c r="BE67" s="157" t="str">
        <f>IF('Indicator Date'!BE67="","x",'Indicator Date'!BE67)</f>
        <v>x</v>
      </c>
      <c r="BF67" s="104"/>
    </row>
    <row r="68" spans="1:58" x14ac:dyDescent="0.25">
      <c r="A68" s="128" t="s">
        <v>123</v>
      </c>
      <c r="B68" s="107" t="s">
        <v>122</v>
      </c>
      <c r="C68" s="157">
        <f>IF('Indicator Date'!C68="","x",'Indicator Date'!C68)</f>
        <v>2015</v>
      </c>
      <c r="D68" s="157">
        <f>IF('Indicator Date'!D68="","x",'Indicator Date'!D68)</f>
        <v>2015</v>
      </c>
      <c r="E68" s="157">
        <f>IF('Indicator Date'!E68="","x",'Indicator Date'!E68)</f>
        <v>2015</v>
      </c>
      <c r="F68" s="157">
        <f>IF('Indicator Date'!F68="","x",'Indicator Date'!F68)</f>
        <v>2015</v>
      </c>
      <c r="G68" s="157">
        <f>IF('Indicator Date'!G68="","x",'Indicator Date'!G68)</f>
        <v>2015</v>
      </c>
      <c r="H68" s="157">
        <f>IF('Indicator Date'!H68="","x",'Indicator Date'!H68)</f>
        <v>2015</v>
      </c>
      <c r="I68" s="157">
        <f>IF('Indicator Date'!I68="","x",'Indicator Date'!I68)</f>
        <v>2015</v>
      </c>
      <c r="J68" s="157">
        <f>IF('Indicator Date'!J68="","x",'Indicator Date'!J68)</f>
        <v>2016</v>
      </c>
      <c r="K68" s="157">
        <f>IF('Indicator Date'!K68="","x",'Indicator Date'!K68)</f>
        <v>2016</v>
      </c>
      <c r="L68" s="157">
        <f>IF('Indicator Date'!L68="","x",'Indicator Date'!L68)</f>
        <v>2016</v>
      </c>
      <c r="M68" s="157">
        <f>IF('Indicator Date'!M68="","x",'Indicator Date'!M68)</f>
        <v>2019</v>
      </c>
      <c r="N68" s="157">
        <f>IF('Indicator Date'!N68="","x",'Indicator Date'!N68)</f>
        <v>2019</v>
      </c>
      <c r="O68" s="157">
        <f>IF('Indicator Date'!O68="","x",'Indicator Date'!O68)</f>
        <v>2018</v>
      </c>
      <c r="P68" s="157">
        <f>IF('Indicator Date'!P68="","x",'Indicator Date'!P68)</f>
        <v>2018</v>
      </c>
      <c r="Q68" s="157">
        <f>IF('Indicator Date'!Q68="","x",'Indicator Date'!Q68)</f>
        <v>2017</v>
      </c>
      <c r="R68" s="157" t="str">
        <f>IF('Indicator Date'!R68="","x",LEFT(RIGHT('Indicator Date'!R68,6),4))</f>
        <v>2014</v>
      </c>
      <c r="S68" s="157">
        <f>IF('Indicator Date'!S68="","x",'Indicator Date'!S68)</f>
        <v>2019</v>
      </c>
      <c r="T68" s="157">
        <f>IF('Indicator Date'!T68="","x",'Indicator Date'!T68)</f>
        <v>2016</v>
      </c>
      <c r="U68" s="157">
        <f>IF('Indicator Date'!U68="","x",'Indicator Date'!U68)</f>
        <v>2017</v>
      </c>
      <c r="V68" s="157">
        <f>IF('Indicator Date'!V68="","x",'Indicator Date'!V68)</f>
        <v>2017</v>
      </c>
      <c r="W68" s="157">
        <f>IF('Indicator Date'!W68="","x",'Indicator Date'!W68)</f>
        <v>2017</v>
      </c>
      <c r="X68" s="157">
        <f>IF('Indicator Date'!X68="","x",'Indicator Date'!X68)</f>
        <v>2014</v>
      </c>
      <c r="Y68" s="157">
        <f>IF('Indicator Date'!Y68="","x",'Indicator Date'!Y68)</f>
        <v>2010</v>
      </c>
      <c r="Z68" s="157">
        <f>IF('Indicator Date'!Z68="","x",'Indicator Date'!Z68)</f>
        <v>2017</v>
      </c>
      <c r="AA68" s="157">
        <f>IF('Indicator Date'!AA68="","x",'Indicator Date'!AA68)</f>
        <v>2017</v>
      </c>
      <c r="AB68" s="157">
        <f>IF('Indicator Date'!AB68="","x",'Indicator Date'!AB68)</f>
        <v>2017</v>
      </c>
      <c r="AC68" s="157">
        <f>IF('Indicator Date'!AC68="","x",'Indicator Date'!AC68)</f>
        <v>2016</v>
      </c>
      <c r="AD68" s="157">
        <f>IF('Indicator Date'!AD68="","x",'Indicator Date'!AD68)</f>
        <v>2015</v>
      </c>
      <c r="AE68" s="157">
        <f>IF('Indicator Date'!AE68="","x",'Indicator Date'!AE68)</f>
        <v>2012</v>
      </c>
      <c r="AF68" s="157">
        <f>IF('Indicator Date'!AF68="","x",'Indicator Date'!AF68)</f>
        <v>2017</v>
      </c>
      <c r="AG68" s="157">
        <f>IF('Indicator Date'!AG68="","x",'Indicator Date'!AG68)</f>
        <v>2005</v>
      </c>
      <c r="AH68" s="157">
        <f>IF('Indicator Date'!AH68="","x",'Indicator Date'!AH68)</f>
        <v>2016</v>
      </c>
      <c r="AI68" s="157">
        <f>IF('Indicator Date'!AI68="","x",'Indicator Date'!AI68)</f>
        <v>2017</v>
      </c>
      <c r="AJ68" s="157">
        <f>IF('Indicator Date'!AJ68="","x",'Indicator Date'!AJ68)</f>
        <v>2018</v>
      </c>
      <c r="AK68" s="157" t="str">
        <f>IF('Indicator Date'!AK68="","x",YEAR('Indicator Date'!AK68))</f>
        <v>x</v>
      </c>
      <c r="AL68" s="157">
        <f>IF('Indicator Date'!AL68="","x",YEAR('Indicator Date'!AL68))</f>
        <v>2019</v>
      </c>
      <c r="AM68" s="157" t="str">
        <f>IF('Indicator Date'!AM68="","x",YEAR('Indicator Date'!AM68))</f>
        <v>x</v>
      </c>
      <c r="AN68" s="157">
        <f>IF('Indicator Date'!AN68="","x",'Indicator Date'!AN68)</f>
        <v>2016</v>
      </c>
      <c r="AO68" s="157">
        <f>IF('Indicator Date'!AO68="","x",'Indicator Date'!AO68)</f>
        <v>2016</v>
      </c>
      <c r="AP68" s="157">
        <f>IF('Indicator Date'!AP68="","x",'Indicator Date'!AP68)</f>
        <v>2014</v>
      </c>
      <c r="AQ68" s="157">
        <f>IF('Indicator Date'!AQ68="","x",'Indicator Date'!AQ68)</f>
        <v>2014</v>
      </c>
      <c r="AR68" s="157">
        <f>IF('Indicator Date'!AR68="","x",'Indicator Date'!AR68)</f>
        <v>2015</v>
      </c>
      <c r="AS68" s="157">
        <f>IF('Indicator Date'!AS68="","x",'Indicator Date'!AS68)</f>
        <v>2017</v>
      </c>
      <c r="AT68" s="157">
        <f>IF('Indicator Date'!AT68="","x",'Indicator Date'!AT68)</f>
        <v>2018</v>
      </c>
      <c r="AU68" s="157">
        <f>IF('Indicator Date'!AU68="","x",'Indicator Date'!AU68)</f>
        <v>2016</v>
      </c>
      <c r="AV68" s="157">
        <f>IF('Indicator Date'!AV68="","x",'Indicator Date'!AV68)</f>
        <v>2015</v>
      </c>
      <c r="AW68" s="157">
        <f>IF('Indicator Date'!AW68="","x",'Indicator Date'!AW68)</f>
        <v>2016</v>
      </c>
      <c r="AX68" s="157">
        <f>IF('Indicator Date'!AX68="","x",'Indicator Date'!AX68)</f>
        <v>2017</v>
      </c>
      <c r="AY68" s="157">
        <f>IF('Indicator Date'!AY68="","x",'Indicator Date'!AY68)</f>
        <v>2014</v>
      </c>
      <c r="AZ68" s="157">
        <f>IF('Indicator Date'!AZ68="","x",'Indicator Date'!AZ68)</f>
        <v>2015</v>
      </c>
      <c r="BA68" s="157">
        <f>IF('Indicator Date'!BA68="","x",'Indicator Date'!BA68)</f>
        <v>2015</v>
      </c>
      <c r="BB68" s="157">
        <f>IF('Indicator Date'!BB68="","x",'Indicator Date'!BB68)</f>
        <v>2018</v>
      </c>
      <c r="BC68" s="157">
        <f>IF('Indicator Date'!BC68="","x",'Indicator Date'!BC68)</f>
        <v>2017</v>
      </c>
      <c r="BD68" s="157">
        <f>IF('Indicator Date'!BD68="","x",'Indicator Date'!BD68)</f>
        <v>2015</v>
      </c>
      <c r="BE68" s="157" t="str">
        <f>IF('Indicator Date'!BE68="","x",'Indicator Date'!BE68)</f>
        <v>x</v>
      </c>
      <c r="BF68" s="104"/>
    </row>
    <row r="69" spans="1:58" x14ac:dyDescent="0.25">
      <c r="A69" s="128" t="s">
        <v>125</v>
      </c>
      <c r="B69" s="107" t="s">
        <v>124</v>
      </c>
      <c r="C69" s="157">
        <f>IF('Indicator Date'!C69="","x",'Indicator Date'!C69)</f>
        <v>2015</v>
      </c>
      <c r="D69" s="157">
        <f>IF('Indicator Date'!D69="","x",'Indicator Date'!D69)</f>
        <v>2015</v>
      </c>
      <c r="E69" s="157">
        <f>IF('Indicator Date'!E69="","x",'Indicator Date'!E69)</f>
        <v>2015</v>
      </c>
      <c r="F69" s="157">
        <f>IF('Indicator Date'!F69="","x",'Indicator Date'!F69)</f>
        <v>2015</v>
      </c>
      <c r="G69" s="157">
        <f>IF('Indicator Date'!G69="","x",'Indicator Date'!G69)</f>
        <v>2015</v>
      </c>
      <c r="H69" s="157">
        <f>IF('Indicator Date'!H69="","x",'Indicator Date'!H69)</f>
        <v>2015</v>
      </c>
      <c r="I69" s="157">
        <f>IF('Indicator Date'!I69="","x",'Indicator Date'!I69)</f>
        <v>2015</v>
      </c>
      <c r="J69" s="157">
        <f>IF('Indicator Date'!J69="","x",'Indicator Date'!J69)</f>
        <v>2016</v>
      </c>
      <c r="K69" s="157">
        <f>IF('Indicator Date'!K69="","x",'Indicator Date'!K69)</f>
        <v>2016</v>
      </c>
      <c r="L69" s="157">
        <f>IF('Indicator Date'!L69="","x",'Indicator Date'!L69)</f>
        <v>2016</v>
      </c>
      <c r="M69" s="157">
        <f>IF('Indicator Date'!M69="","x",'Indicator Date'!M69)</f>
        <v>2019</v>
      </c>
      <c r="N69" s="157">
        <f>IF('Indicator Date'!N69="","x",'Indicator Date'!N69)</f>
        <v>2019</v>
      </c>
      <c r="O69" s="157">
        <f>IF('Indicator Date'!O69="","x",'Indicator Date'!O69)</f>
        <v>2018</v>
      </c>
      <c r="P69" s="157">
        <f>IF('Indicator Date'!P69="","x",'Indicator Date'!P69)</f>
        <v>2018</v>
      </c>
      <c r="Q69" s="157">
        <f>IF('Indicator Date'!Q69="","x",'Indicator Date'!Q69)</f>
        <v>2017</v>
      </c>
      <c r="R69" s="157" t="str">
        <f>IF('Indicator Date'!R69="","x",LEFT(RIGHT('Indicator Date'!R69,6),4))</f>
        <v>x</v>
      </c>
      <c r="S69" s="157">
        <f>IF('Indicator Date'!S69="","x",'Indicator Date'!S69)</f>
        <v>2019</v>
      </c>
      <c r="T69" s="157">
        <f>IF('Indicator Date'!T69="","x",'Indicator Date'!T69)</f>
        <v>2016</v>
      </c>
      <c r="U69" s="157">
        <f>IF('Indicator Date'!U69="","x",'Indicator Date'!U69)</f>
        <v>2017</v>
      </c>
      <c r="V69" s="157" t="str">
        <f>IF('Indicator Date'!V69="","x",'Indicator Date'!V69)</f>
        <v>x</v>
      </c>
      <c r="W69" s="157">
        <f>IF('Indicator Date'!W69="","x",'Indicator Date'!W69)</f>
        <v>2017</v>
      </c>
      <c r="X69" s="157" t="str">
        <f>IF('Indicator Date'!X69="","x",'Indicator Date'!X69)</f>
        <v>x</v>
      </c>
      <c r="Y69" s="157">
        <f>IF('Indicator Date'!Y69="","x",'Indicator Date'!Y69)</f>
        <v>2010</v>
      </c>
      <c r="Z69" s="157">
        <f>IF('Indicator Date'!Z69="","x",'Indicator Date'!Z69)</f>
        <v>2017</v>
      </c>
      <c r="AA69" s="157">
        <f>IF('Indicator Date'!AA69="","x",'Indicator Date'!AA69)</f>
        <v>2017</v>
      </c>
      <c r="AB69" s="157">
        <f>IF('Indicator Date'!AB69="","x",'Indicator Date'!AB69)</f>
        <v>2017</v>
      </c>
      <c r="AC69" s="157">
        <f>IF('Indicator Date'!AC69="","x",'Indicator Date'!AC69)</f>
        <v>2016</v>
      </c>
      <c r="AD69" s="157">
        <f>IF('Indicator Date'!AD69="","x",'Indicator Date'!AD69)</f>
        <v>2015</v>
      </c>
      <c r="AE69" s="157" t="str">
        <f>IF('Indicator Date'!AE69="","x",'Indicator Date'!AE69)</f>
        <v>x</v>
      </c>
      <c r="AF69" s="157">
        <f>IF('Indicator Date'!AF69="","x",'Indicator Date'!AF69)</f>
        <v>2017</v>
      </c>
      <c r="AG69" s="157">
        <f>IF('Indicator Date'!AG69="","x",'Indicator Date'!AG69)</f>
        <v>2012</v>
      </c>
      <c r="AH69" s="157">
        <f>IF('Indicator Date'!AH69="","x",'Indicator Date'!AH69)</f>
        <v>2016</v>
      </c>
      <c r="AI69" s="157">
        <f>IF('Indicator Date'!AI69="","x",'Indicator Date'!AI69)</f>
        <v>2017</v>
      </c>
      <c r="AJ69" s="157">
        <f>IF('Indicator Date'!AJ69="","x",'Indicator Date'!AJ69)</f>
        <v>2018</v>
      </c>
      <c r="AK69" s="157" t="str">
        <f>IF('Indicator Date'!AK69="","x",YEAR('Indicator Date'!AK69))</f>
        <v>x</v>
      </c>
      <c r="AL69" s="157">
        <f>IF('Indicator Date'!AL69="","x",YEAR('Indicator Date'!AL69))</f>
        <v>2018</v>
      </c>
      <c r="AM69" s="157" t="str">
        <f>IF('Indicator Date'!AM69="","x",YEAR('Indicator Date'!AM69))</f>
        <v>x</v>
      </c>
      <c r="AN69" s="157">
        <f>IF('Indicator Date'!AN69="","x",'Indicator Date'!AN69)</f>
        <v>2016</v>
      </c>
      <c r="AO69" s="157">
        <f>IF('Indicator Date'!AO69="","x",'Indicator Date'!AO69)</f>
        <v>2016</v>
      </c>
      <c r="AP69" s="157">
        <f>IF('Indicator Date'!AP69="","x",'Indicator Date'!AP69)</f>
        <v>2014</v>
      </c>
      <c r="AQ69" s="157">
        <f>IF('Indicator Date'!AQ69="","x",'Indicator Date'!AQ69)</f>
        <v>2014</v>
      </c>
      <c r="AR69" s="157">
        <f>IF('Indicator Date'!AR69="","x",'Indicator Date'!AR69)</f>
        <v>2015</v>
      </c>
      <c r="AS69" s="157">
        <f>IF('Indicator Date'!AS69="","x",'Indicator Date'!AS69)</f>
        <v>2017</v>
      </c>
      <c r="AT69" s="157">
        <f>IF('Indicator Date'!AT69="","x",'Indicator Date'!AT69)</f>
        <v>2018</v>
      </c>
      <c r="AU69" s="157">
        <f>IF('Indicator Date'!AU69="","x",'Indicator Date'!AU69)</f>
        <v>2016</v>
      </c>
      <c r="AV69" s="157">
        <f>IF('Indicator Date'!AV69="","x",'Indicator Date'!AV69)</f>
        <v>2015</v>
      </c>
      <c r="AW69" s="157">
        <f>IF('Indicator Date'!AW69="","x",'Indicator Date'!AW69)</f>
        <v>2016</v>
      </c>
      <c r="AX69" s="157">
        <f>IF('Indicator Date'!AX69="","x",'Indicator Date'!AX69)</f>
        <v>2017</v>
      </c>
      <c r="AY69" s="157">
        <f>IF('Indicator Date'!AY69="","x",'Indicator Date'!AY69)</f>
        <v>2014</v>
      </c>
      <c r="AZ69" s="157">
        <f>IF('Indicator Date'!AZ69="","x",'Indicator Date'!AZ69)</f>
        <v>2015</v>
      </c>
      <c r="BA69" s="157">
        <f>IF('Indicator Date'!BA69="","x",'Indicator Date'!BA69)</f>
        <v>2015</v>
      </c>
      <c r="BB69" s="157">
        <f>IF('Indicator Date'!BB69="","x",'Indicator Date'!BB69)</f>
        <v>2018</v>
      </c>
      <c r="BC69" s="157">
        <f>IF('Indicator Date'!BC69="","x",'Indicator Date'!BC69)</f>
        <v>2017</v>
      </c>
      <c r="BD69" s="157">
        <f>IF('Indicator Date'!BD69="","x",'Indicator Date'!BD69)</f>
        <v>2015</v>
      </c>
      <c r="BE69" s="157" t="str">
        <f>IF('Indicator Date'!BE69="","x",'Indicator Date'!BE69)</f>
        <v>x</v>
      </c>
      <c r="BF69" s="104"/>
    </row>
    <row r="70" spans="1:58" x14ac:dyDescent="0.25">
      <c r="A70" s="128" t="s">
        <v>127</v>
      </c>
      <c r="B70" s="107" t="s">
        <v>126</v>
      </c>
      <c r="C70" s="157">
        <f>IF('Indicator Date'!C70="","x",'Indicator Date'!C70)</f>
        <v>2015</v>
      </c>
      <c r="D70" s="157">
        <f>IF('Indicator Date'!D70="","x",'Indicator Date'!D70)</f>
        <v>2015</v>
      </c>
      <c r="E70" s="157">
        <f>IF('Indicator Date'!E70="","x",'Indicator Date'!E70)</f>
        <v>2015</v>
      </c>
      <c r="F70" s="157">
        <f>IF('Indicator Date'!F70="","x",'Indicator Date'!F70)</f>
        <v>2015</v>
      </c>
      <c r="G70" s="157">
        <f>IF('Indicator Date'!G70="","x",'Indicator Date'!G70)</f>
        <v>2015</v>
      </c>
      <c r="H70" s="157">
        <f>IF('Indicator Date'!H70="","x",'Indicator Date'!H70)</f>
        <v>2015</v>
      </c>
      <c r="I70" s="157">
        <f>IF('Indicator Date'!I70="","x",'Indicator Date'!I70)</f>
        <v>2015</v>
      </c>
      <c r="J70" s="157">
        <f>IF('Indicator Date'!J70="","x",'Indicator Date'!J70)</f>
        <v>2016</v>
      </c>
      <c r="K70" s="157">
        <f>IF('Indicator Date'!K70="","x",'Indicator Date'!K70)</f>
        <v>2016</v>
      </c>
      <c r="L70" s="157">
        <f>IF('Indicator Date'!L70="","x",'Indicator Date'!L70)</f>
        <v>2016</v>
      </c>
      <c r="M70" s="157">
        <f>IF('Indicator Date'!M70="","x",'Indicator Date'!M70)</f>
        <v>2019</v>
      </c>
      <c r="N70" s="157">
        <f>IF('Indicator Date'!N70="","x",'Indicator Date'!N70)</f>
        <v>2019</v>
      </c>
      <c r="O70" s="157">
        <f>IF('Indicator Date'!O70="","x",'Indicator Date'!O70)</f>
        <v>2018</v>
      </c>
      <c r="P70" s="157">
        <f>IF('Indicator Date'!P70="","x",'Indicator Date'!P70)</f>
        <v>2018</v>
      </c>
      <c r="Q70" s="157">
        <f>IF('Indicator Date'!Q70="","x",'Indicator Date'!Q70)</f>
        <v>2017</v>
      </c>
      <c r="R70" s="157" t="str">
        <f>IF('Indicator Date'!R70="","x",LEFT(RIGHT('Indicator Date'!R70,6),4))</f>
        <v>x</v>
      </c>
      <c r="S70" s="157">
        <f>IF('Indicator Date'!S70="","x",'Indicator Date'!S70)</f>
        <v>2019</v>
      </c>
      <c r="T70" s="157">
        <f>IF('Indicator Date'!T70="","x",'Indicator Date'!T70)</f>
        <v>2016</v>
      </c>
      <c r="U70" s="157">
        <f>IF('Indicator Date'!U70="","x",'Indicator Date'!U70)</f>
        <v>2017</v>
      </c>
      <c r="V70" s="157">
        <f>IF('Indicator Date'!V70="","x",'Indicator Date'!V70)</f>
        <v>2017</v>
      </c>
      <c r="W70" s="157">
        <f>IF('Indicator Date'!W70="","x",'Indicator Date'!W70)</f>
        <v>2017</v>
      </c>
      <c r="X70" s="157" t="str">
        <f>IF('Indicator Date'!X70="","x",'Indicator Date'!X70)</f>
        <v>x</v>
      </c>
      <c r="Y70" s="157" t="str">
        <f>IF('Indicator Date'!Y70="","x",'Indicator Date'!Y70)</f>
        <v>x</v>
      </c>
      <c r="Z70" s="157">
        <f>IF('Indicator Date'!Z70="","x",'Indicator Date'!Z70)</f>
        <v>2017</v>
      </c>
      <c r="AA70" s="157">
        <f>IF('Indicator Date'!AA70="","x",'Indicator Date'!AA70)</f>
        <v>2017</v>
      </c>
      <c r="AB70" s="157" t="str">
        <f>IF('Indicator Date'!AB70="","x",'Indicator Date'!AB70)</f>
        <v>x</v>
      </c>
      <c r="AC70" s="157">
        <f>IF('Indicator Date'!AC70="","x",'Indicator Date'!AC70)</f>
        <v>2016</v>
      </c>
      <c r="AD70" s="157">
        <f>IF('Indicator Date'!AD70="","x",'Indicator Date'!AD70)</f>
        <v>2015</v>
      </c>
      <c r="AE70" s="157" t="str">
        <f>IF('Indicator Date'!AE70="","x",'Indicator Date'!AE70)</f>
        <v>x</v>
      </c>
      <c r="AF70" s="157" t="str">
        <f>IF('Indicator Date'!AF70="","x",'Indicator Date'!AF70)</f>
        <v>x</v>
      </c>
      <c r="AG70" s="157">
        <f>IF('Indicator Date'!AG70="","x",'Indicator Date'!AG70)</f>
        <v>2008</v>
      </c>
      <c r="AH70" s="157">
        <f>IF('Indicator Date'!AH70="","x",'Indicator Date'!AH70)</f>
        <v>2016</v>
      </c>
      <c r="AI70" s="157">
        <f>IF('Indicator Date'!AI70="","x",'Indicator Date'!AI70)</f>
        <v>2017</v>
      </c>
      <c r="AJ70" s="157">
        <f>IF('Indicator Date'!AJ70="","x",'Indicator Date'!AJ70)</f>
        <v>2018</v>
      </c>
      <c r="AK70" s="157" t="str">
        <f>IF('Indicator Date'!AK70="","x",YEAR('Indicator Date'!AK70))</f>
        <v>x</v>
      </c>
      <c r="AL70" s="157">
        <f>IF('Indicator Date'!AL70="","x",YEAR('Indicator Date'!AL70))</f>
        <v>2018</v>
      </c>
      <c r="AM70" s="157" t="str">
        <f>IF('Indicator Date'!AM70="","x",YEAR('Indicator Date'!AM70))</f>
        <v>x</v>
      </c>
      <c r="AN70" s="157">
        <f>IF('Indicator Date'!AN70="","x",'Indicator Date'!AN70)</f>
        <v>2016</v>
      </c>
      <c r="AO70" s="157">
        <f>IF('Indicator Date'!AO70="","x",'Indicator Date'!AO70)</f>
        <v>2016</v>
      </c>
      <c r="AP70" s="157">
        <f>IF('Indicator Date'!AP70="","x",'Indicator Date'!AP70)</f>
        <v>2014</v>
      </c>
      <c r="AQ70" s="157" t="str">
        <f>IF('Indicator Date'!AQ70="","x",'Indicator Date'!AQ70)</f>
        <v>x</v>
      </c>
      <c r="AR70" s="157">
        <f>IF('Indicator Date'!AR70="","x",'Indicator Date'!AR70)</f>
        <v>2013</v>
      </c>
      <c r="AS70" s="157">
        <f>IF('Indicator Date'!AS70="","x",'Indicator Date'!AS70)</f>
        <v>2017</v>
      </c>
      <c r="AT70" s="157">
        <f>IF('Indicator Date'!AT70="","x",'Indicator Date'!AT70)</f>
        <v>2018</v>
      </c>
      <c r="AU70" s="157">
        <f>IF('Indicator Date'!AU70="","x",'Indicator Date'!AU70)</f>
        <v>2016</v>
      </c>
      <c r="AV70" s="157" t="str">
        <f>IF('Indicator Date'!AV70="","x",'Indicator Date'!AV70)</f>
        <v>x</v>
      </c>
      <c r="AW70" s="157">
        <f>IF('Indicator Date'!AW70="","x",'Indicator Date'!AW70)</f>
        <v>2016</v>
      </c>
      <c r="AX70" s="157">
        <f>IF('Indicator Date'!AX70="","x",'Indicator Date'!AX70)</f>
        <v>2017</v>
      </c>
      <c r="AY70" s="157">
        <f>IF('Indicator Date'!AY70="","x",'Indicator Date'!AY70)</f>
        <v>2014</v>
      </c>
      <c r="AZ70" s="157">
        <f>IF('Indicator Date'!AZ70="","x",'Indicator Date'!AZ70)</f>
        <v>2015</v>
      </c>
      <c r="BA70" s="157">
        <f>IF('Indicator Date'!BA70="","x",'Indicator Date'!BA70)</f>
        <v>2015</v>
      </c>
      <c r="BB70" s="157">
        <f>IF('Indicator Date'!BB70="","x",'Indicator Date'!BB70)</f>
        <v>2018</v>
      </c>
      <c r="BC70" s="157">
        <f>IF('Indicator Date'!BC70="","x",'Indicator Date'!BC70)</f>
        <v>2017</v>
      </c>
      <c r="BD70" s="157">
        <f>IF('Indicator Date'!BD70="","x",'Indicator Date'!BD70)</f>
        <v>2015</v>
      </c>
      <c r="BE70" s="157" t="str">
        <f>IF('Indicator Date'!BE70="","x",'Indicator Date'!BE70)</f>
        <v>x</v>
      </c>
      <c r="BF70" s="104"/>
    </row>
    <row r="71" spans="1:58" x14ac:dyDescent="0.25">
      <c r="A71" s="128" t="s">
        <v>129</v>
      </c>
      <c r="B71" s="107" t="s">
        <v>128</v>
      </c>
      <c r="C71" s="157">
        <f>IF('Indicator Date'!C71="","x",'Indicator Date'!C71)</f>
        <v>2015</v>
      </c>
      <c r="D71" s="157">
        <f>IF('Indicator Date'!D71="","x",'Indicator Date'!D71)</f>
        <v>2015</v>
      </c>
      <c r="E71" s="157">
        <f>IF('Indicator Date'!E71="","x",'Indicator Date'!E71)</f>
        <v>2015</v>
      </c>
      <c r="F71" s="157">
        <f>IF('Indicator Date'!F71="","x",'Indicator Date'!F71)</f>
        <v>2015</v>
      </c>
      <c r="G71" s="157">
        <f>IF('Indicator Date'!G71="","x",'Indicator Date'!G71)</f>
        <v>2015</v>
      </c>
      <c r="H71" s="157">
        <f>IF('Indicator Date'!H71="","x",'Indicator Date'!H71)</f>
        <v>2015</v>
      </c>
      <c r="I71" s="157">
        <f>IF('Indicator Date'!I71="","x",'Indicator Date'!I71)</f>
        <v>2015</v>
      </c>
      <c r="J71" s="157">
        <f>IF('Indicator Date'!J71="","x",'Indicator Date'!J71)</f>
        <v>2016</v>
      </c>
      <c r="K71" s="157">
        <f>IF('Indicator Date'!K71="","x",'Indicator Date'!K71)</f>
        <v>2016</v>
      </c>
      <c r="L71" s="157">
        <f>IF('Indicator Date'!L71="","x",'Indicator Date'!L71)</f>
        <v>2016</v>
      </c>
      <c r="M71" s="157">
        <f>IF('Indicator Date'!M71="","x",'Indicator Date'!M71)</f>
        <v>2019</v>
      </c>
      <c r="N71" s="157">
        <f>IF('Indicator Date'!N71="","x",'Indicator Date'!N71)</f>
        <v>2019</v>
      </c>
      <c r="O71" s="157">
        <f>IF('Indicator Date'!O71="","x",'Indicator Date'!O71)</f>
        <v>2018</v>
      </c>
      <c r="P71" s="157">
        <f>IF('Indicator Date'!P71="","x",'Indicator Date'!P71)</f>
        <v>2018</v>
      </c>
      <c r="Q71" s="157">
        <f>IF('Indicator Date'!Q71="","x",'Indicator Date'!Q71)</f>
        <v>2017</v>
      </c>
      <c r="R71" s="157" t="str">
        <f>IF('Indicator Date'!R71="","x",LEFT(RIGHT('Indicator Date'!R71,6),4))</f>
        <v>2015</v>
      </c>
      <c r="S71" s="157">
        <f>IF('Indicator Date'!S71="","x",'Indicator Date'!S71)</f>
        <v>2019</v>
      </c>
      <c r="T71" s="157">
        <f>IF('Indicator Date'!T71="","x",'Indicator Date'!T71)</f>
        <v>2016</v>
      </c>
      <c r="U71" s="157">
        <f>IF('Indicator Date'!U71="","x",'Indicator Date'!U71)</f>
        <v>2017</v>
      </c>
      <c r="V71" s="157">
        <f>IF('Indicator Date'!V71="","x",'Indicator Date'!V71)</f>
        <v>2017</v>
      </c>
      <c r="W71" s="157">
        <f>IF('Indicator Date'!W71="","x",'Indicator Date'!W71)</f>
        <v>2017</v>
      </c>
      <c r="X71" s="157">
        <f>IF('Indicator Date'!X71="","x",'Indicator Date'!X71)</f>
        <v>2015</v>
      </c>
      <c r="Y71" s="157">
        <f>IF('Indicator Date'!Y71="","x",'Indicator Date'!Y71)</f>
        <v>2009</v>
      </c>
      <c r="Z71" s="157">
        <f>IF('Indicator Date'!Z71="","x",'Indicator Date'!Z71)</f>
        <v>2017</v>
      </c>
      <c r="AA71" s="157">
        <f>IF('Indicator Date'!AA71="","x",'Indicator Date'!AA71)</f>
        <v>2017</v>
      </c>
      <c r="AB71" s="157">
        <f>IF('Indicator Date'!AB71="","x",'Indicator Date'!AB71)</f>
        <v>2017</v>
      </c>
      <c r="AC71" s="157">
        <f>IF('Indicator Date'!AC71="","x",'Indicator Date'!AC71)</f>
        <v>2016</v>
      </c>
      <c r="AD71" s="157">
        <f>IF('Indicator Date'!AD71="","x",'Indicator Date'!AD71)</f>
        <v>2015</v>
      </c>
      <c r="AE71" s="157">
        <f>IF('Indicator Date'!AE71="","x",'Indicator Date'!AE71)</f>
        <v>2012</v>
      </c>
      <c r="AF71" s="157">
        <f>IF('Indicator Date'!AF71="","x",'Indicator Date'!AF71)</f>
        <v>2017</v>
      </c>
      <c r="AG71" s="157">
        <f>IF('Indicator Date'!AG71="","x",'Indicator Date'!AG71)</f>
        <v>2014</v>
      </c>
      <c r="AH71" s="157">
        <f>IF('Indicator Date'!AH71="","x",'Indicator Date'!AH71)</f>
        <v>2016</v>
      </c>
      <c r="AI71" s="157">
        <f>IF('Indicator Date'!AI71="","x",'Indicator Date'!AI71)</f>
        <v>2017</v>
      </c>
      <c r="AJ71" s="157">
        <f>IF('Indicator Date'!AJ71="","x",'Indicator Date'!AJ71)</f>
        <v>2018</v>
      </c>
      <c r="AK71" s="157">
        <f>IF('Indicator Date'!AK71="","x",YEAR('Indicator Date'!AK71))</f>
        <v>2017</v>
      </c>
      <c r="AL71" s="157">
        <f>IF('Indicator Date'!AL71="","x",YEAR('Indicator Date'!AL71))</f>
        <v>2018</v>
      </c>
      <c r="AM71" s="157" t="str">
        <f>IF('Indicator Date'!AM71="","x",YEAR('Indicator Date'!AM71))</f>
        <v>x</v>
      </c>
      <c r="AN71" s="157">
        <f>IF('Indicator Date'!AN71="","x",'Indicator Date'!AN71)</f>
        <v>2016</v>
      </c>
      <c r="AO71" s="157">
        <f>IF('Indicator Date'!AO71="","x",'Indicator Date'!AO71)</f>
        <v>2016</v>
      </c>
      <c r="AP71" s="157">
        <f>IF('Indicator Date'!AP71="","x",'Indicator Date'!AP71)</f>
        <v>2014</v>
      </c>
      <c r="AQ71" s="157">
        <f>IF('Indicator Date'!AQ71="","x",'Indicator Date'!AQ71)</f>
        <v>2014</v>
      </c>
      <c r="AR71" s="157">
        <f>IF('Indicator Date'!AR71="","x",'Indicator Date'!AR71)</f>
        <v>2015</v>
      </c>
      <c r="AS71" s="157">
        <f>IF('Indicator Date'!AS71="","x",'Indicator Date'!AS71)</f>
        <v>2017</v>
      </c>
      <c r="AT71" s="157">
        <f>IF('Indicator Date'!AT71="","x",'Indicator Date'!AT71)</f>
        <v>2018</v>
      </c>
      <c r="AU71" s="157">
        <f>IF('Indicator Date'!AU71="","x",'Indicator Date'!AU71)</f>
        <v>2016</v>
      </c>
      <c r="AV71" s="157">
        <f>IF('Indicator Date'!AV71="","x",'Indicator Date'!AV71)</f>
        <v>2015</v>
      </c>
      <c r="AW71" s="157">
        <f>IF('Indicator Date'!AW71="","x",'Indicator Date'!AW71)</f>
        <v>2016</v>
      </c>
      <c r="AX71" s="157">
        <f>IF('Indicator Date'!AX71="","x",'Indicator Date'!AX71)</f>
        <v>2017</v>
      </c>
      <c r="AY71" s="157">
        <f>IF('Indicator Date'!AY71="","x",'Indicator Date'!AY71)</f>
        <v>2014</v>
      </c>
      <c r="AZ71" s="157">
        <f>IF('Indicator Date'!AZ71="","x",'Indicator Date'!AZ71)</f>
        <v>2015</v>
      </c>
      <c r="BA71" s="157">
        <f>IF('Indicator Date'!BA71="","x",'Indicator Date'!BA71)</f>
        <v>2015</v>
      </c>
      <c r="BB71" s="157">
        <f>IF('Indicator Date'!BB71="","x",'Indicator Date'!BB71)</f>
        <v>2018</v>
      </c>
      <c r="BC71" s="157">
        <f>IF('Indicator Date'!BC71="","x",'Indicator Date'!BC71)</f>
        <v>2017</v>
      </c>
      <c r="BD71" s="157">
        <f>IF('Indicator Date'!BD71="","x",'Indicator Date'!BD71)</f>
        <v>2015</v>
      </c>
      <c r="BE71" s="157" t="str">
        <f>IF('Indicator Date'!BE71="","x",'Indicator Date'!BE71)</f>
        <v>x</v>
      </c>
      <c r="BF71" s="104"/>
    </row>
    <row r="72" spans="1:58" x14ac:dyDescent="0.25">
      <c r="A72" s="128" t="s">
        <v>372</v>
      </c>
      <c r="B72" s="107" t="s">
        <v>130</v>
      </c>
      <c r="C72" s="157">
        <f>IF('Indicator Date'!C72="","x",'Indicator Date'!C72)</f>
        <v>2015</v>
      </c>
      <c r="D72" s="157">
        <f>IF('Indicator Date'!D72="","x",'Indicator Date'!D72)</f>
        <v>2015</v>
      </c>
      <c r="E72" s="157">
        <f>IF('Indicator Date'!E72="","x",'Indicator Date'!E72)</f>
        <v>2015</v>
      </c>
      <c r="F72" s="157">
        <f>IF('Indicator Date'!F72="","x",'Indicator Date'!F72)</f>
        <v>2015</v>
      </c>
      <c r="G72" s="157">
        <f>IF('Indicator Date'!G72="","x",'Indicator Date'!G72)</f>
        <v>2015</v>
      </c>
      <c r="H72" s="157">
        <f>IF('Indicator Date'!H72="","x",'Indicator Date'!H72)</f>
        <v>2015</v>
      </c>
      <c r="I72" s="157">
        <f>IF('Indicator Date'!I72="","x",'Indicator Date'!I72)</f>
        <v>2015</v>
      </c>
      <c r="J72" s="157">
        <f>IF('Indicator Date'!J72="","x",'Indicator Date'!J72)</f>
        <v>2016</v>
      </c>
      <c r="K72" s="157">
        <f>IF('Indicator Date'!K72="","x",'Indicator Date'!K72)</f>
        <v>2016</v>
      </c>
      <c r="L72" s="157">
        <f>IF('Indicator Date'!L72="","x",'Indicator Date'!L72)</f>
        <v>2016</v>
      </c>
      <c r="M72" s="157">
        <f>IF('Indicator Date'!M72="","x",'Indicator Date'!M72)</f>
        <v>2019</v>
      </c>
      <c r="N72" s="157">
        <f>IF('Indicator Date'!N72="","x",'Indicator Date'!N72)</f>
        <v>2019</v>
      </c>
      <c r="O72" s="157">
        <f>IF('Indicator Date'!O72="","x",'Indicator Date'!O72)</f>
        <v>2018</v>
      </c>
      <c r="P72" s="157">
        <f>IF('Indicator Date'!P72="","x",'Indicator Date'!P72)</f>
        <v>2018</v>
      </c>
      <c r="Q72" s="157">
        <f>IF('Indicator Date'!Q72="","x",'Indicator Date'!Q72)</f>
        <v>2017</v>
      </c>
      <c r="R72" s="157" t="str">
        <f>IF('Indicator Date'!R72="","x",LEFT(RIGHT('Indicator Date'!R72,6),4))</f>
        <v>2016</v>
      </c>
      <c r="S72" s="157">
        <f>IF('Indicator Date'!S72="","x",'Indicator Date'!S72)</f>
        <v>2019</v>
      </c>
      <c r="T72" s="157">
        <f>IF('Indicator Date'!T72="","x",'Indicator Date'!T72)</f>
        <v>2016</v>
      </c>
      <c r="U72" s="157">
        <f>IF('Indicator Date'!U72="","x",'Indicator Date'!U72)</f>
        <v>2017</v>
      </c>
      <c r="V72" s="157">
        <f>IF('Indicator Date'!V72="","x",'Indicator Date'!V72)</f>
        <v>2017</v>
      </c>
      <c r="W72" s="157">
        <f>IF('Indicator Date'!W72="","x",'Indicator Date'!W72)</f>
        <v>2017</v>
      </c>
      <c r="X72" s="157">
        <f>IF('Indicator Date'!X72="","x",'Indicator Date'!X72)</f>
        <v>2016</v>
      </c>
      <c r="Y72" s="157">
        <f>IF('Indicator Date'!Y72="","x",'Indicator Date'!Y72)</f>
        <v>2016</v>
      </c>
      <c r="Z72" s="157">
        <f>IF('Indicator Date'!Z72="","x",'Indicator Date'!Z72)</f>
        <v>2017</v>
      </c>
      <c r="AA72" s="157">
        <f>IF('Indicator Date'!AA72="","x",'Indicator Date'!AA72)</f>
        <v>2017</v>
      </c>
      <c r="AB72" s="157">
        <f>IF('Indicator Date'!AB72="","x",'Indicator Date'!AB72)</f>
        <v>2017</v>
      </c>
      <c r="AC72" s="157">
        <f>IF('Indicator Date'!AC72="","x",'Indicator Date'!AC72)</f>
        <v>2016</v>
      </c>
      <c r="AD72" s="157">
        <f>IF('Indicator Date'!AD72="","x",'Indicator Date'!AD72)</f>
        <v>2015</v>
      </c>
      <c r="AE72" s="157">
        <f>IF('Indicator Date'!AE72="","x",'Indicator Date'!AE72)</f>
        <v>2012</v>
      </c>
      <c r="AF72" s="157" t="str">
        <f>IF('Indicator Date'!AF72="","x",'Indicator Date'!AF72)</f>
        <v>x</v>
      </c>
      <c r="AG72" s="157">
        <f>IF('Indicator Date'!AG72="","x",'Indicator Date'!AG72)</f>
        <v>2012</v>
      </c>
      <c r="AH72" s="157">
        <f>IF('Indicator Date'!AH72="","x",'Indicator Date'!AH72)</f>
        <v>2016</v>
      </c>
      <c r="AI72" s="157">
        <f>IF('Indicator Date'!AI72="","x",'Indicator Date'!AI72)</f>
        <v>2017</v>
      </c>
      <c r="AJ72" s="157">
        <f>IF('Indicator Date'!AJ72="","x",'Indicator Date'!AJ72)</f>
        <v>2018</v>
      </c>
      <c r="AK72" s="157" t="str">
        <f>IF('Indicator Date'!AK72="","x",YEAR('Indicator Date'!AK72))</f>
        <v>x</v>
      </c>
      <c r="AL72" s="157">
        <f>IF('Indicator Date'!AL72="","x",YEAR('Indicator Date'!AL72))</f>
        <v>2019</v>
      </c>
      <c r="AM72" s="157" t="str">
        <f>IF('Indicator Date'!AM72="","x",YEAR('Indicator Date'!AM72))</f>
        <v>x</v>
      </c>
      <c r="AN72" s="157">
        <f>IF('Indicator Date'!AN72="","x",'Indicator Date'!AN72)</f>
        <v>2016</v>
      </c>
      <c r="AO72" s="157">
        <f>IF('Indicator Date'!AO72="","x",'Indicator Date'!AO72)</f>
        <v>2016</v>
      </c>
      <c r="AP72" s="157">
        <f>IF('Indicator Date'!AP72="","x",'Indicator Date'!AP72)</f>
        <v>2013</v>
      </c>
      <c r="AQ72" s="157">
        <f>IF('Indicator Date'!AQ72="","x",'Indicator Date'!AQ72)</f>
        <v>2013</v>
      </c>
      <c r="AR72" s="157">
        <f>IF('Indicator Date'!AR72="","x",'Indicator Date'!AR72)</f>
        <v>2015</v>
      </c>
      <c r="AS72" s="157">
        <f>IF('Indicator Date'!AS72="","x",'Indicator Date'!AS72)</f>
        <v>2017</v>
      </c>
      <c r="AT72" s="157">
        <f>IF('Indicator Date'!AT72="","x",'Indicator Date'!AT72)</f>
        <v>2018</v>
      </c>
      <c r="AU72" s="157">
        <f>IF('Indicator Date'!AU72="","x",'Indicator Date'!AU72)</f>
        <v>2016</v>
      </c>
      <c r="AV72" s="157">
        <f>IF('Indicator Date'!AV72="","x",'Indicator Date'!AV72)</f>
        <v>2015</v>
      </c>
      <c r="AW72" s="157">
        <f>IF('Indicator Date'!AW72="","x",'Indicator Date'!AW72)</f>
        <v>2016</v>
      </c>
      <c r="AX72" s="157">
        <f>IF('Indicator Date'!AX72="","x",'Indicator Date'!AX72)</f>
        <v>2016</v>
      </c>
      <c r="AY72" s="157">
        <f>IF('Indicator Date'!AY72="","x",'Indicator Date'!AY72)</f>
        <v>2014</v>
      </c>
      <c r="AZ72" s="157">
        <f>IF('Indicator Date'!AZ72="","x",'Indicator Date'!AZ72)</f>
        <v>2015</v>
      </c>
      <c r="BA72" s="157">
        <f>IF('Indicator Date'!BA72="","x",'Indicator Date'!BA72)</f>
        <v>2015</v>
      </c>
      <c r="BB72" s="157">
        <f>IF('Indicator Date'!BB72="","x",'Indicator Date'!BB72)</f>
        <v>2018</v>
      </c>
      <c r="BC72" s="157">
        <f>IF('Indicator Date'!BC72="","x",'Indicator Date'!BC72)</f>
        <v>2017</v>
      </c>
      <c r="BD72" s="157">
        <f>IF('Indicator Date'!BD72="","x",'Indicator Date'!BD72)</f>
        <v>2015</v>
      </c>
      <c r="BE72" s="157" t="str">
        <f>IF('Indicator Date'!BE72="","x",'Indicator Date'!BE72)</f>
        <v>x</v>
      </c>
      <c r="BF72" s="104"/>
    </row>
    <row r="73" spans="1:58" x14ac:dyDescent="0.25">
      <c r="A73" s="128" t="s">
        <v>132</v>
      </c>
      <c r="B73" s="107" t="s">
        <v>131</v>
      </c>
      <c r="C73" s="157">
        <f>IF('Indicator Date'!C73="","x",'Indicator Date'!C73)</f>
        <v>2015</v>
      </c>
      <c r="D73" s="157">
        <f>IF('Indicator Date'!D73="","x",'Indicator Date'!D73)</f>
        <v>2015</v>
      </c>
      <c r="E73" s="157">
        <f>IF('Indicator Date'!E73="","x",'Indicator Date'!E73)</f>
        <v>2015</v>
      </c>
      <c r="F73" s="157">
        <f>IF('Indicator Date'!F73="","x",'Indicator Date'!F73)</f>
        <v>2015</v>
      </c>
      <c r="G73" s="157">
        <f>IF('Indicator Date'!G73="","x",'Indicator Date'!G73)</f>
        <v>2015</v>
      </c>
      <c r="H73" s="157">
        <f>IF('Indicator Date'!H73="","x",'Indicator Date'!H73)</f>
        <v>2015</v>
      </c>
      <c r="I73" s="157">
        <f>IF('Indicator Date'!I73="","x",'Indicator Date'!I73)</f>
        <v>2015</v>
      </c>
      <c r="J73" s="157">
        <f>IF('Indicator Date'!J73="","x",'Indicator Date'!J73)</f>
        <v>2016</v>
      </c>
      <c r="K73" s="157">
        <f>IF('Indicator Date'!K73="","x",'Indicator Date'!K73)</f>
        <v>2016</v>
      </c>
      <c r="L73" s="157">
        <f>IF('Indicator Date'!L73="","x",'Indicator Date'!L73)</f>
        <v>2016</v>
      </c>
      <c r="M73" s="157">
        <f>IF('Indicator Date'!M73="","x",'Indicator Date'!M73)</f>
        <v>2019</v>
      </c>
      <c r="N73" s="157">
        <f>IF('Indicator Date'!N73="","x",'Indicator Date'!N73)</f>
        <v>2019</v>
      </c>
      <c r="O73" s="157">
        <f>IF('Indicator Date'!O73="","x",'Indicator Date'!O73)</f>
        <v>2018</v>
      </c>
      <c r="P73" s="157">
        <f>IF('Indicator Date'!P73="","x",'Indicator Date'!P73)</f>
        <v>2018</v>
      </c>
      <c r="Q73" s="157">
        <f>IF('Indicator Date'!Q73="","x",'Indicator Date'!Q73)</f>
        <v>2017</v>
      </c>
      <c r="R73" s="157" t="str">
        <f>IF('Indicator Date'!R73="","x",LEFT(RIGHT('Indicator Date'!R73,6),4))</f>
        <v>x</v>
      </c>
      <c r="S73" s="157">
        <f>IF('Indicator Date'!S73="","x",'Indicator Date'!S73)</f>
        <v>2019</v>
      </c>
      <c r="T73" s="157">
        <f>IF('Indicator Date'!T73="","x",'Indicator Date'!T73)</f>
        <v>2016</v>
      </c>
      <c r="U73" s="157">
        <f>IF('Indicator Date'!U73="","x",'Indicator Date'!U73)</f>
        <v>2017</v>
      </c>
      <c r="V73" s="157">
        <f>IF('Indicator Date'!V73="","x",'Indicator Date'!V73)</f>
        <v>2017</v>
      </c>
      <c r="W73" s="157">
        <f>IF('Indicator Date'!W73="","x",'Indicator Date'!W73)</f>
        <v>2017</v>
      </c>
      <c r="X73" s="157">
        <f>IF('Indicator Date'!X73="","x",'Indicator Date'!X73)</f>
        <v>2014</v>
      </c>
      <c r="Y73" s="157">
        <f>IF('Indicator Date'!Y73="","x",'Indicator Date'!Y73)</f>
        <v>2010</v>
      </c>
      <c r="Z73" s="157">
        <f>IF('Indicator Date'!Z73="","x",'Indicator Date'!Z73)</f>
        <v>2017</v>
      </c>
      <c r="AA73" s="157">
        <f>IF('Indicator Date'!AA73="","x",'Indicator Date'!AA73)</f>
        <v>2017</v>
      </c>
      <c r="AB73" s="157">
        <f>IF('Indicator Date'!AB73="","x",'Indicator Date'!AB73)</f>
        <v>2017</v>
      </c>
      <c r="AC73" s="157">
        <f>IF('Indicator Date'!AC73="","x",'Indicator Date'!AC73)</f>
        <v>2016</v>
      </c>
      <c r="AD73" s="157">
        <f>IF('Indicator Date'!AD73="","x",'Indicator Date'!AD73)</f>
        <v>2015</v>
      </c>
      <c r="AE73" s="157">
        <f>IF('Indicator Date'!AE73="","x",'Indicator Date'!AE73)</f>
        <v>2012</v>
      </c>
      <c r="AF73" s="157" t="str">
        <f>IF('Indicator Date'!AF73="","x",'Indicator Date'!AF73)</f>
        <v>x</v>
      </c>
      <c r="AG73" s="157">
        <f>IF('Indicator Date'!AG73="","x",'Indicator Date'!AG73)</f>
        <v>2010</v>
      </c>
      <c r="AH73" s="157">
        <f>IF('Indicator Date'!AH73="","x",'Indicator Date'!AH73)</f>
        <v>2016</v>
      </c>
      <c r="AI73" s="157">
        <f>IF('Indicator Date'!AI73="","x",'Indicator Date'!AI73)</f>
        <v>2017</v>
      </c>
      <c r="AJ73" s="157">
        <f>IF('Indicator Date'!AJ73="","x",'Indicator Date'!AJ73)</f>
        <v>2018</v>
      </c>
      <c r="AK73" s="157" t="str">
        <f>IF('Indicator Date'!AK73="","x",YEAR('Indicator Date'!AK73))</f>
        <v>x</v>
      </c>
      <c r="AL73" s="157">
        <f>IF('Indicator Date'!AL73="","x",YEAR('Indicator Date'!AL73))</f>
        <v>2018</v>
      </c>
      <c r="AM73" s="157" t="str">
        <f>IF('Indicator Date'!AM73="","x",YEAR('Indicator Date'!AM73))</f>
        <v>x</v>
      </c>
      <c r="AN73" s="157">
        <f>IF('Indicator Date'!AN73="","x",'Indicator Date'!AN73)</f>
        <v>2016</v>
      </c>
      <c r="AO73" s="157">
        <f>IF('Indicator Date'!AO73="","x",'Indicator Date'!AO73)</f>
        <v>2016</v>
      </c>
      <c r="AP73" s="157" t="str">
        <f>IF('Indicator Date'!AP73="","x",'Indicator Date'!AP73)</f>
        <v>x</v>
      </c>
      <c r="AQ73" s="157" t="str">
        <f>IF('Indicator Date'!AQ73="","x",'Indicator Date'!AQ73)</f>
        <v>x</v>
      </c>
      <c r="AR73" s="157">
        <f>IF('Indicator Date'!AR73="","x",'Indicator Date'!AR73)</f>
        <v>2015</v>
      </c>
      <c r="AS73" s="157">
        <f>IF('Indicator Date'!AS73="","x",'Indicator Date'!AS73)</f>
        <v>2017</v>
      </c>
      <c r="AT73" s="157">
        <f>IF('Indicator Date'!AT73="","x",'Indicator Date'!AT73)</f>
        <v>2018</v>
      </c>
      <c r="AU73" s="157">
        <f>IF('Indicator Date'!AU73="","x",'Indicator Date'!AU73)</f>
        <v>2016</v>
      </c>
      <c r="AV73" s="157">
        <f>IF('Indicator Date'!AV73="","x",'Indicator Date'!AV73)</f>
        <v>2015</v>
      </c>
      <c r="AW73" s="157">
        <f>IF('Indicator Date'!AW73="","x",'Indicator Date'!AW73)</f>
        <v>2016</v>
      </c>
      <c r="AX73" s="157">
        <f>IF('Indicator Date'!AX73="","x",'Indicator Date'!AX73)</f>
        <v>2017</v>
      </c>
      <c r="AY73" s="157">
        <f>IF('Indicator Date'!AY73="","x",'Indicator Date'!AY73)</f>
        <v>2014</v>
      </c>
      <c r="AZ73" s="157">
        <f>IF('Indicator Date'!AZ73="","x",'Indicator Date'!AZ73)</f>
        <v>2015</v>
      </c>
      <c r="BA73" s="157">
        <f>IF('Indicator Date'!BA73="","x",'Indicator Date'!BA73)</f>
        <v>2015</v>
      </c>
      <c r="BB73" s="157">
        <f>IF('Indicator Date'!BB73="","x",'Indicator Date'!BB73)</f>
        <v>2018</v>
      </c>
      <c r="BC73" s="157">
        <f>IF('Indicator Date'!BC73="","x",'Indicator Date'!BC73)</f>
        <v>2017</v>
      </c>
      <c r="BD73" s="157">
        <f>IF('Indicator Date'!BD73="","x",'Indicator Date'!BD73)</f>
        <v>2015</v>
      </c>
      <c r="BE73" s="157" t="str">
        <f>IF('Indicator Date'!BE73="","x",'Indicator Date'!BE73)</f>
        <v>x</v>
      </c>
      <c r="BF73" s="104"/>
    </row>
    <row r="74" spans="1:58" x14ac:dyDescent="0.25">
      <c r="A74" s="128" t="s">
        <v>134</v>
      </c>
      <c r="B74" s="107" t="s">
        <v>133</v>
      </c>
      <c r="C74" s="157">
        <f>IF('Indicator Date'!C74="","x",'Indicator Date'!C74)</f>
        <v>2015</v>
      </c>
      <c r="D74" s="157">
        <f>IF('Indicator Date'!D74="","x",'Indicator Date'!D74)</f>
        <v>2015</v>
      </c>
      <c r="E74" s="157">
        <f>IF('Indicator Date'!E74="","x",'Indicator Date'!E74)</f>
        <v>2015</v>
      </c>
      <c r="F74" s="157">
        <f>IF('Indicator Date'!F74="","x",'Indicator Date'!F74)</f>
        <v>2015</v>
      </c>
      <c r="G74" s="157">
        <f>IF('Indicator Date'!G74="","x",'Indicator Date'!G74)</f>
        <v>2015</v>
      </c>
      <c r="H74" s="157">
        <f>IF('Indicator Date'!H74="","x",'Indicator Date'!H74)</f>
        <v>2015</v>
      </c>
      <c r="I74" s="157">
        <f>IF('Indicator Date'!I74="","x",'Indicator Date'!I74)</f>
        <v>2015</v>
      </c>
      <c r="J74" s="157">
        <f>IF('Indicator Date'!J74="","x",'Indicator Date'!J74)</f>
        <v>2016</v>
      </c>
      <c r="K74" s="157">
        <f>IF('Indicator Date'!K74="","x",'Indicator Date'!K74)</f>
        <v>2016</v>
      </c>
      <c r="L74" s="157">
        <f>IF('Indicator Date'!L74="","x",'Indicator Date'!L74)</f>
        <v>2016</v>
      </c>
      <c r="M74" s="157">
        <f>IF('Indicator Date'!M74="","x",'Indicator Date'!M74)</f>
        <v>2019</v>
      </c>
      <c r="N74" s="157">
        <f>IF('Indicator Date'!N74="","x",'Indicator Date'!N74)</f>
        <v>2019</v>
      </c>
      <c r="O74" s="157">
        <f>IF('Indicator Date'!O74="","x",'Indicator Date'!O74)</f>
        <v>2018</v>
      </c>
      <c r="P74" s="157">
        <f>IF('Indicator Date'!P74="","x",'Indicator Date'!P74)</f>
        <v>2018</v>
      </c>
      <c r="Q74" s="157">
        <f>IF('Indicator Date'!Q74="","x",'Indicator Date'!Q74)</f>
        <v>2017</v>
      </c>
      <c r="R74" s="157" t="str">
        <f>IF('Indicator Date'!R74="","x",LEFT(RIGHT('Indicator Date'!R74,6),4))</f>
        <v>2009</v>
      </c>
      <c r="S74" s="157">
        <f>IF('Indicator Date'!S74="","x",'Indicator Date'!S74)</f>
        <v>2019</v>
      </c>
      <c r="T74" s="157">
        <f>IF('Indicator Date'!T74="","x",'Indicator Date'!T74)</f>
        <v>2016</v>
      </c>
      <c r="U74" s="157">
        <f>IF('Indicator Date'!U74="","x",'Indicator Date'!U74)</f>
        <v>2017</v>
      </c>
      <c r="V74" s="157">
        <f>IF('Indicator Date'!V74="","x",'Indicator Date'!V74)</f>
        <v>2017</v>
      </c>
      <c r="W74" s="157">
        <f>IF('Indicator Date'!W74="","x",'Indicator Date'!W74)</f>
        <v>2017</v>
      </c>
      <c r="X74" s="157">
        <f>IF('Indicator Date'!X74="","x",'Indicator Date'!X74)</f>
        <v>2014</v>
      </c>
      <c r="Y74" s="157">
        <f>IF('Indicator Date'!Y74="","x",'Indicator Date'!Y74)</f>
        <v>2010</v>
      </c>
      <c r="Z74" s="157">
        <f>IF('Indicator Date'!Z74="","x",'Indicator Date'!Z74)</f>
        <v>2017</v>
      </c>
      <c r="AA74" s="157">
        <f>IF('Indicator Date'!AA74="","x",'Indicator Date'!AA74)</f>
        <v>2017</v>
      </c>
      <c r="AB74" s="157">
        <f>IF('Indicator Date'!AB74="","x",'Indicator Date'!AB74)</f>
        <v>2017</v>
      </c>
      <c r="AC74" s="157">
        <f>IF('Indicator Date'!AC74="","x",'Indicator Date'!AC74)</f>
        <v>2016</v>
      </c>
      <c r="AD74" s="157">
        <f>IF('Indicator Date'!AD74="","x",'Indicator Date'!AD74)</f>
        <v>2015</v>
      </c>
      <c r="AE74" s="157">
        <f>IF('Indicator Date'!AE74="","x",'Indicator Date'!AE74)</f>
        <v>2012</v>
      </c>
      <c r="AF74" s="157">
        <f>IF('Indicator Date'!AF74="","x",'Indicator Date'!AF74)</f>
        <v>2017</v>
      </c>
      <c r="AG74" s="157">
        <f>IF('Indicator Date'!AG74="","x",'Indicator Date'!AG74)</f>
        <v>2006</v>
      </c>
      <c r="AH74" s="157">
        <f>IF('Indicator Date'!AH74="","x",'Indicator Date'!AH74)</f>
        <v>2016</v>
      </c>
      <c r="AI74" s="157">
        <f>IF('Indicator Date'!AI74="","x",'Indicator Date'!AI74)</f>
        <v>2017</v>
      </c>
      <c r="AJ74" s="157">
        <f>IF('Indicator Date'!AJ74="","x",'Indicator Date'!AJ74)</f>
        <v>2018</v>
      </c>
      <c r="AK74" s="157" t="str">
        <f>IF('Indicator Date'!AK74="","x",YEAR('Indicator Date'!AK74))</f>
        <v>x</v>
      </c>
      <c r="AL74" s="157">
        <f>IF('Indicator Date'!AL74="","x",YEAR('Indicator Date'!AL74))</f>
        <v>2018</v>
      </c>
      <c r="AM74" s="157" t="str">
        <f>IF('Indicator Date'!AM74="","x",YEAR('Indicator Date'!AM74))</f>
        <v>x</v>
      </c>
      <c r="AN74" s="157">
        <f>IF('Indicator Date'!AN74="","x",'Indicator Date'!AN74)</f>
        <v>2016</v>
      </c>
      <c r="AO74" s="157">
        <f>IF('Indicator Date'!AO74="","x",'Indicator Date'!AO74)</f>
        <v>2016</v>
      </c>
      <c r="AP74" s="157" t="str">
        <f>IF('Indicator Date'!AP74="","x",'Indicator Date'!AP74)</f>
        <v>x</v>
      </c>
      <c r="AQ74" s="157" t="str">
        <f>IF('Indicator Date'!AQ74="","x",'Indicator Date'!AQ74)</f>
        <v>x</v>
      </c>
      <c r="AR74" s="157" t="str">
        <f>IF('Indicator Date'!AR74="","x",'Indicator Date'!AR74)</f>
        <v>x</v>
      </c>
      <c r="AS74" s="157">
        <f>IF('Indicator Date'!AS74="","x",'Indicator Date'!AS74)</f>
        <v>2017</v>
      </c>
      <c r="AT74" s="157">
        <f>IF('Indicator Date'!AT74="","x",'Indicator Date'!AT74)</f>
        <v>2018</v>
      </c>
      <c r="AU74" s="157">
        <f>IF('Indicator Date'!AU74="","x",'Indicator Date'!AU74)</f>
        <v>2016</v>
      </c>
      <c r="AV74" s="157">
        <f>IF('Indicator Date'!AV74="","x",'Indicator Date'!AV74)</f>
        <v>2015</v>
      </c>
      <c r="AW74" s="157">
        <f>IF('Indicator Date'!AW74="","x",'Indicator Date'!AW74)</f>
        <v>2016</v>
      </c>
      <c r="AX74" s="157">
        <f>IF('Indicator Date'!AX74="","x",'Indicator Date'!AX74)</f>
        <v>2017</v>
      </c>
      <c r="AY74" s="157">
        <f>IF('Indicator Date'!AY74="","x",'Indicator Date'!AY74)</f>
        <v>2014</v>
      </c>
      <c r="AZ74" s="157">
        <f>IF('Indicator Date'!AZ74="","x",'Indicator Date'!AZ74)</f>
        <v>2015</v>
      </c>
      <c r="BA74" s="157">
        <f>IF('Indicator Date'!BA74="","x",'Indicator Date'!BA74)</f>
        <v>2015</v>
      </c>
      <c r="BB74" s="157">
        <f>IF('Indicator Date'!BB74="","x",'Indicator Date'!BB74)</f>
        <v>2018</v>
      </c>
      <c r="BC74" s="157">
        <f>IF('Indicator Date'!BC74="","x",'Indicator Date'!BC74)</f>
        <v>2017</v>
      </c>
      <c r="BD74" s="157">
        <f>IF('Indicator Date'!BD74="","x",'Indicator Date'!BD74)</f>
        <v>2015</v>
      </c>
      <c r="BE74" s="157" t="str">
        <f>IF('Indicator Date'!BE74="","x",'Indicator Date'!BE74)</f>
        <v>x</v>
      </c>
      <c r="BF74" s="104"/>
    </row>
    <row r="75" spans="1:58" x14ac:dyDescent="0.25">
      <c r="A75" s="128" t="s">
        <v>136</v>
      </c>
      <c r="B75" s="107" t="s">
        <v>135</v>
      </c>
      <c r="C75" s="157">
        <f>IF('Indicator Date'!C75="","x",'Indicator Date'!C75)</f>
        <v>2015</v>
      </c>
      <c r="D75" s="157">
        <f>IF('Indicator Date'!D75="","x",'Indicator Date'!D75)</f>
        <v>2015</v>
      </c>
      <c r="E75" s="157">
        <f>IF('Indicator Date'!E75="","x",'Indicator Date'!E75)</f>
        <v>2015</v>
      </c>
      <c r="F75" s="157">
        <f>IF('Indicator Date'!F75="","x",'Indicator Date'!F75)</f>
        <v>2015</v>
      </c>
      <c r="G75" s="157">
        <f>IF('Indicator Date'!G75="","x",'Indicator Date'!G75)</f>
        <v>2015</v>
      </c>
      <c r="H75" s="157">
        <f>IF('Indicator Date'!H75="","x",'Indicator Date'!H75)</f>
        <v>2015</v>
      </c>
      <c r="I75" s="157">
        <f>IF('Indicator Date'!I75="","x",'Indicator Date'!I75)</f>
        <v>2015</v>
      </c>
      <c r="J75" s="157">
        <f>IF('Indicator Date'!J75="","x",'Indicator Date'!J75)</f>
        <v>2016</v>
      </c>
      <c r="K75" s="157">
        <f>IF('Indicator Date'!K75="","x",'Indicator Date'!K75)</f>
        <v>2016</v>
      </c>
      <c r="L75" s="157">
        <f>IF('Indicator Date'!L75="","x",'Indicator Date'!L75)</f>
        <v>2016</v>
      </c>
      <c r="M75" s="157">
        <f>IF('Indicator Date'!M75="","x",'Indicator Date'!M75)</f>
        <v>2019</v>
      </c>
      <c r="N75" s="157">
        <f>IF('Indicator Date'!N75="","x",'Indicator Date'!N75)</f>
        <v>2019</v>
      </c>
      <c r="O75" s="157">
        <f>IF('Indicator Date'!O75="","x",'Indicator Date'!O75)</f>
        <v>2018</v>
      </c>
      <c r="P75" s="157">
        <f>IF('Indicator Date'!P75="","x",'Indicator Date'!P75)</f>
        <v>2018</v>
      </c>
      <c r="Q75" s="157">
        <f>IF('Indicator Date'!Q75="","x",'Indicator Date'!Q75)</f>
        <v>2017</v>
      </c>
      <c r="R75" s="157" t="str">
        <f>IF('Indicator Date'!R75="","x",LEFT(RIGHT('Indicator Date'!R75,6),4))</f>
        <v>2012</v>
      </c>
      <c r="S75" s="157">
        <f>IF('Indicator Date'!S75="","x",'Indicator Date'!S75)</f>
        <v>2019</v>
      </c>
      <c r="T75" s="157">
        <f>IF('Indicator Date'!T75="","x",'Indicator Date'!T75)</f>
        <v>2016</v>
      </c>
      <c r="U75" s="157">
        <f>IF('Indicator Date'!U75="","x",'Indicator Date'!U75)</f>
        <v>2017</v>
      </c>
      <c r="V75" s="157">
        <f>IF('Indicator Date'!V75="","x",'Indicator Date'!V75)</f>
        <v>2017</v>
      </c>
      <c r="W75" s="157">
        <f>IF('Indicator Date'!W75="","x",'Indicator Date'!W75)</f>
        <v>2017</v>
      </c>
      <c r="X75" s="157">
        <f>IF('Indicator Date'!X75="","x",'Indicator Date'!X75)</f>
        <v>2012</v>
      </c>
      <c r="Y75" s="157">
        <f>IF('Indicator Date'!Y75="","x",'Indicator Date'!Y75)</f>
        <v>2014</v>
      </c>
      <c r="Z75" s="157">
        <f>IF('Indicator Date'!Z75="","x",'Indicator Date'!Z75)</f>
        <v>2017</v>
      </c>
      <c r="AA75" s="157">
        <f>IF('Indicator Date'!AA75="","x",'Indicator Date'!AA75)</f>
        <v>2017</v>
      </c>
      <c r="AB75" s="157">
        <f>IF('Indicator Date'!AB75="","x",'Indicator Date'!AB75)</f>
        <v>2017</v>
      </c>
      <c r="AC75" s="157">
        <f>IF('Indicator Date'!AC75="","x",'Indicator Date'!AC75)</f>
        <v>2016</v>
      </c>
      <c r="AD75" s="157">
        <f>IF('Indicator Date'!AD75="","x",'Indicator Date'!AD75)</f>
        <v>2015</v>
      </c>
      <c r="AE75" s="157">
        <f>IF('Indicator Date'!AE75="","x",'Indicator Date'!AE75)</f>
        <v>2012</v>
      </c>
      <c r="AF75" s="157">
        <f>IF('Indicator Date'!AF75="","x",'Indicator Date'!AF75)</f>
        <v>2017</v>
      </c>
      <c r="AG75" s="157">
        <f>IF('Indicator Date'!AG75="","x",'Indicator Date'!AG75)</f>
        <v>2012</v>
      </c>
      <c r="AH75" s="157">
        <f>IF('Indicator Date'!AH75="","x",'Indicator Date'!AH75)</f>
        <v>2016</v>
      </c>
      <c r="AI75" s="157">
        <f>IF('Indicator Date'!AI75="","x",'Indicator Date'!AI75)</f>
        <v>2017</v>
      </c>
      <c r="AJ75" s="157">
        <f>IF('Indicator Date'!AJ75="","x",'Indicator Date'!AJ75)</f>
        <v>2018</v>
      </c>
      <c r="AK75" s="157">
        <f>IF('Indicator Date'!AK75="","x",YEAR('Indicator Date'!AK75))</f>
        <v>2018</v>
      </c>
      <c r="AL75" s="157">
        <f>IF('Indicator Date'!AL75="","x",YEAR('Indicator Date'!AL75))</f>
        <v>2018</v>
      </c>
      <c r="AM75" s="157" t="str">
        <f>IF('Indicator Date'!AM75="","x",YEAR('Indicator Date'!AM75))</f>
        <v>x</v>
      </c>
      <c r="AN75" s="157">
        <f>IF('Indicator Date'!AN75="","x",'Indicator Date'!AN75)</f>
        <v>2016</v>
      </c>
      <c r="AO75" s="157">
        <f>IF('Indicator Date'!AO75="","x",'Indicator Date'!AO75)</f>
        <v>2016</v>
      </c>
      <c r="AP75" s="157">
        <f>IF('Indicator Date'!AP75="","x",'Indicator Date'!AP75)</f>
        <v>2014</v>
      </c>
      <c r="AQ75" s="157">
        <f>IF('Indicator Date'!AQ75="","x",'Indicator Date'!AQ75)</f>
        <v>2014</v>
      </c>
      <c r="AR75" s="157">
        <f>IF('Indicator Date'!AR75="","x",'Indicator Date'!AR75)</f>
        <v>2013</v>
      </c>
      <c r="AS75" s="157">
        <f>IF('Indicator Date'!AS75="","x",'Indicator Date'!AS75)</f>
        <v>2017</v>
      </c>
      <c r="AT75" s="157">
        <f>IF('Indicator Date'!AT75="","x",'Indicator Date'!AT75)</f>
        <v>2018</v>
      </c>
      <c r="AU75" s="157">
        <f>IF('Indicator Date'!AU75="","x",'Indicator Date'!AU75)</f>
        <v>2016</v>
      </c>
      <c r="AV75" s="157">
        <f>IF('Indicator Date'!AV75="","x",'Indicator Date'!AV75)</f>
        <v>2015</v>
      </c>
      <c r="AW75" s="157">
        <f>IF('Indicator Date'!AW75="","x",'Indicator Date'!AW75)</f>
        <v>2016</v>
      </c>
      <c r="AX75" s="157">
        <f>IF('Indicator Date'!AX75="","x",'Indicator Date'!AX75)</f>
        <v>2017</v>
      </c>
      <c r="AY75" s="157">
        <f>IF('Indicator Date'!AY75="","x",'Indicator Date'!AY75)</f>
        <v>2014</v>
      </c>
      <c r="AZ75" s="157">
        <f>IF('Indicator Date'!AZ75="","x",'Indicator Date'!AZ75)</f>
        <v>2015</v>
      </c>
      <c r="BA75" s="157">
        <f>IF('Indicator Date'!BA75="","x",'Indicator Date'!BA75)</f>
        <v>2015</v>
      </c>
      <c r="BB75" s="157">
        <f>IF('Indicator Date'!BB75="","x",'Indicator Date'!BB75)</f>
        <v>2018</v>
      </c>
      <c r="BC75" s="157">
        <f>IF('Indicator Date'!BC75="","x",'Indicator Date'!BC75)</f>
        <v>2017</v>
      </c>
      <c r="BD75" s="157">
        <f>IF('Indicator Date'!BD75="","x",'Indicator Date'!BD75)</f>
        <v>2015</v>
      </c>
      <c r="BE75" s="157" t="str">
        <f>IF('Indicator Date'!BE75="","x",'Indicator Date'!BE75)</f>
        <v>x</v>
      </c>
      <c r="BF75" s="104"/>
    </row>
    <row r="76" spans="1:58" x14ac:dyDescent="0.25">
      <c r="A76" s="128" t="s">
        <v>138</v>
      </c>
      <c r="B76" s="107" t="s">
        <v>137</v>
      </c>
      <c r="C76" s="157">
        <f>IF('Indicator Date'!C76="","x",'Indicator Date'!C76)</f>
        <v>2015</v>
      </c>
      <c r="D76" s="157">
        <f>IF('Indicator Date'!D76="","x",'Indicator Date'!D76)</f>
        <v>2015</v>
      </c>
      <c r="E76" s="157">
        <f>IF('Indicator Date'!E76="","x",'Indicator Date'!E76)</f>
        <v>2015</v>
      </c>
      <c r="F76" s="157">
        <f>IF('Indicator Date'!F76="","x",'Indicator Date'!F76)</f>
        <v>2015</v>
      </c>
      <c r="G76" s="157">
        <f>IF('Indicator Date'!G76="","x",'Indicator Date'!G76)</f>
        <v>2015</v>
      </c>
      <c r="H76" s="157">
        <f>IF('Indicator Date'!H76="","x",'Indicator Date'!H76)</f>
        <v>2015</v>
      </c>
      <c r="I76" s="157">
        <f>IF('Indicator Date'!I76="","x",'Indicator Date'!I76)</f>
        <v>2015</v>
      </c>
      <c r="J76" s="157">
        <f>IF('Indicator Date'!J76="","x",'Indicator Date'!J76)</f>
        <v>2016</v>
      </c>
      <c r="K76" s="157">
        <f>IF('Indicator Date'!K76="","x",'Indicator Date'!K76)</f>
        <v>2016</v>
      </c>
      <c r="L76" s="157">
        <f>IF('Indicator Date'!L76="","x",'Indicator Date'!L76)</f>
        <v>2016</v>
      </c>
      <c r="M76" s="157">
        <f>IF('Indicator Date'!M76="","x",'Indicator Date'!M76)</f>
        <v>2019</v>
      </c>
      <c r="N76" s="157">
        <f>IF('Indicator Date'!N76="","x",'Indicator Date'!N76)</f>
        <v>2019</v>
      </c>
      <c r="O76" s="157">
        <f>IF('Indicator Date'!O76="","x",'Indicator Date'!O76)</f>
        <v>2018</v>
      </c>
      <c r="P76" s="157">
        <f>IF('Indicator Date'!P76="","x",'Indicator Date'!P76)</f>
        <v>2018</v>
      </c>
      <c r="Q76" s="157">
        <f>IF('Indicator Date'!Q76="","x",'Indicator Date'!Q76)</f>
        <v>2017</v>
      </c>
      <c r="R76" s="157" t="str">
        <f>IF('Indicator Date'!R76="","x",LEFT(RIGHT('Indicator Date'!R76,6),4))</f>
        <v>2012</v>
      </c>
      <c r="S76" s="157">
        <f>IF('Indicator Date'!S76="","x",'Indicator Date'!S76)</f>
        <v>2019</v>
      </c>
      <c r="T76" s="157">
        <f>IF('Indicator Date'!T76="","x",'Indicator Date'!T76)</f>
        <v>2016</v>
      </c>
      <c r="U76" s="157">
        <f>IF('Indicator Date'!U76="","x",'Indicator Date'!U76)</f>
        <v>2017</v>
      </c>
      <c r="V76" s="157">
        <f>IF('Indicator Date'!V76="","x",'Indicator Date'!V76)</f>
        <v>2017</v>
      </c>
      <c r="W76" s="157">
        <f>IF('Indicator Date'!W76="","x",'Indicator Date'!W76)</f>
        <v>2017</v>
      </c>
      <c r="X76" s="157">
        <f>IF('Indicator Date'!X76="","x",'Indicator Date'!X76)</f>
        <v>2012</v>
      </c>
      <c r="Y76" s="157" t="str">
        <f>IF('Indicator Date'!Y76="","x",'Indicator Date'!Y76)</f>
        <v>x</v>
      </c>
      <c r="Z76" s="157">
        <f>IF('Indicator Date'!Z76="","x",'Indicator Date'!Z76)</f>
        <v>2017</v>
      </c>
      <c r="AA76" s="157">
        <f>IF('Indicator Date'!AA76="","x",'Indicator Date'!AA76)</f>
        <v>2017</v>
      </c>
      <c r="AB76" s="157">
        <f>IF('Indicator Date'!AB76="","x",'Indicator Date'!AB76)</f>
        <v>2017</v>
      </c>
      <c r="AC76" s="157">
        <f>IF('Indicator Date'!AC76="","x",'Indicator Date'!AC76)</f>
        <v>2016</v>
      </c>
      <c r="AD76" s="157">
        <f>IF('Indicator Date'!AD76="","x",'Indicator Date'!AD76)</f>
        <v>2015</v>
      </c>
      <c r="AE76" s="157">
        <f>IF('Indicator Date'!AE76="","x",'Indicator Date'!AE76)</f>
        <v>2012</v>
      </c>
      <c r="AF76" s="157">
        <f>IF('Indicator Date'!AF76="","x",'Indicator Date'!AF76)</f>
        <v>2017</v>
      </c>
      <c r="AG76" s="157">
        <f>IF('Indicator Date'!AG76="","x",'Indicator Date'!AG76)</f>
        <v>2017</v>
      </c>
      <c r="AH76" s="157">
        <f>IF('Indicator Date'!AH76="","x",'Indicator Date'!AH76)</f>
        <v>2016</v>
      </c>
      <c r="AI76" s="157">
        <f>IF('Indicator Date'!AI76="","x",'Indicator Date'!AI76)</f>
        <v>2017</v>
      </c>
      <c r="AJ76" s="157">
        <f>IF('Indicator Date'!AJ76="","x",'Indicator Date'!AJ76)</f>
        <v>2018</v>
      </c>
      <c r="AK76" s="157">
        <f>IF('Indicator Date'!AK76="","x",YEAR('Indicator Date'!AK76))</f>
        <v>2017</v>
      </c>
      <c r="AL76" s="157">
        <f>IF('Indicator Date'!AL76="","x",YEAR('Indicator Date'!AL76))</f>
        <v>2018</v>
      </c>
      <c r="AM76" s="157" t="str">
        <f>IF('Indicator Date'!AM76="","x",YEAR('Indicator Date'!AM76))</f>
        <v>x</v>
      </c>
      <c r="AN76" s="157">
        <f>IF('Indicator Date'!AN76="","x",'Indicator Date'!AN76)</f>
        <v>2016</v>
      </c>
      <c r="AO76" s="157">
        <f>IF('Indicator Date'!AO76="","x",'Indicator Date'!AO76)</f>
        <v>2016</v>
      </c>
      <c r="AP76" s="157">
        <f>IF('Indicator Date'!AP76="","x",'Indicator Date'!AP76)</f>
        <v>2014</v>
      </c>
      <c r="AQ76" s="157">
        <f>IF('Indicator Date'!AQ76="","x",'Indicator Date'!AQ76)</f>
        <v>2014</v>
      </c>
      <c r="AR76" s="157">
        <f>IF('Indicator Date'!AR76="","x",'Indicator Date'!AR76)</f>
        <v>2013</v>
      </c>
      <c r="AS76" s="157">
        <f>IF('Indicator Date'!AS76="","x",'Indicator Date'!AS76)</f>
        <v>2017</v>
      </c>
      <c r="AT76" s="157">
        <f>IF('Indicator Date'!AT76="","x",'Indicator Date'!AT76)</f>
        <v>2018</v>
      </c>
      <c r="AU76" s="157">
        <f>IF('Indicator Date'!AU76="","x",'Indicator Date'!AU76)</f>
        <v>2016</v>
      </c>
      <c r="AV76" s="157">
        <f>IF('Indicator Date'!AV76="","x",'Indicator Date'!AV76)</f>
        <v>2016</v>
      </c>
      <c r="AW76" s="157">
        <f>IF('Indicator Date'!AW76="","x",'Indicator Date'!AW76)</f>
        <v>2016</v>
      </c>
      <c r="AX76" s="157">
        <f>IF('Indicator Date'!AX76="","x",'Indicator Date'!AX76)</f>
        <v>2017</v>
      </c>
      <c r="AY76" s="157">
        <f>IF('Indicator Date'!AY76="","x",'Indicator Date'!AY76)</f>
        <v>2014</v>
      </c>
      <c r="AZ76" s="157">
        <f>IF('Indicator Date'!AZ76="","x",'Indicator Date'!AZ76)</f>
        <v>2015</v>
      </c>
      <c r="BA76" s="157">
        <f>IF('Indicator Date'!BA76="","x",'Indicator Date'!BA76)</f>
        <v>2015</v>
      </c>
      <c r="BB76" s="157">
        <f>IF('Indicator Date'!BB76="","x",'Indicator Date'!BB76)</f>
        <v>2018</v>
      </c>
      <c r="BC76" s="157">
        <f>IF('Indicator Date'!BC76="","x",'Indicator Date'!BC76)</f>
        <v>2017</v>
      </c>
      <c r="BD76" s="157">
        <f>IF('Indicator Date'!BD76="","x",'Indicator Date'!BD76)</f>
        <v>2015</v>
      </c>
      <c r="BE76" s="157" t="str">
        <f>IF('Indicator Date'!BE76="","x",'Indicator Date'!BE76)</f>
        <v>x</v>
      </c>
      <c r="BF76" s="104"/>
    </row>
    <row r="77" spans="1:58" x14ac:dyDescent="0.25">
      <c r="A77" s="128" t="s">
        <v>140</v>
      </c>
      <c r="B77" s="107" t="s">
        <v>139</v>
      </c>
      <c r="C77" s="157">
        <f>IF('Indicator Date'!C77="","x",'Indicator Date'!C77)</f>
        <v>2015</v>
      </c>
      <c r="D77" s="157">
        <f>IF('Indicator Date'!D77="","x",'Indicator Date'!D77)</f>
        <v>2015</v>
      </c>
      <c r="E77" s="157">
        <f>IF('Indicator Date'!E77="","x",'Indicator Date'!E77)</f>
        <v>2015</v>
      </c>
      <c r="F77" s="157">
        <f>IF('Indicator Date'!F77="","x",'Indicator Date'!F77)</f>
        <v>2015</v>
      </c>
      <c r="G77" s="157">
        <f>IF('Indicator Date'!G77="","x",'Indicator Date'!G77)</f>
        <v>2015</v>
      </c>
      <c r="H77" s="157">
        <f>IF('Indicator Date'!H77="","x",'Indicator Date'!H77)</f>
        <v>2015</v>
      </c>
      <c r="I77" s="157">
        <f>IF('Indicator Date'!I77="","x",'Indicator Date'!I77)</f>
        <v>2015</v>
      </c>
      <c r="J77" s="157">
        <f>IF('Indicator Date'!J77="","x",'Indicator Date'!J77)</f>
        <v>2016</v>
      </c>
      <c r="K77" s="157">
        <f>IF('Indicator Date'!K77="","x",'Indicator Date'!K77)</f>
        <v>2016</v>
      </c>
      <c r="L77" s="157">
        <f>IF('Indicator Date'!L77="","x",'Indicator Date'!L77)</f>
        <v>2016</v>
      </c>
      <c r="M77" s="157">
        <f>IF('Indicator Date'!M77="","x",'Indicator Date'!M77)</f>
        <v>2019</v>
      </c>
      <c r="N77" s="157">
        <f>IF('Indicator Date'!N77="","x",'Indicator Date'!N77)</f>
        <v>2019</v>
      </c>
      <c r="O77" s="157">
        <f>IF('Indicator Date'!O77="","x",'Indicator Date'!O77)</f>
        <v>2018</v>
      </c>
      <c r="P77" s="157">
        <f>IF('Indicator Date'!P77="","x",'Indicator Date'!P77)</f>
        <v>2018</v>
      </c>
      <c r="Q77" s="157">
        <f>IF('Indicator Date'!Q77="","x",'Indicator Date'!Q77)</f>
        <v>2017</v>
      </c>
      <c r="R77" s="157" t="str">
        <f>IF('Indicator Date'!R77="","x",LEFT(RIGHT('Indicator Date'!R77,6),4))</f>
        <v>x</v>
      </c>
      <c r="S77" s="157">
        <f>IF('Indicator Date'!S77="","x",'Indicator Date'!S77)</f>
        <v>2019</v>
      </c>
      <c r="T77" s="157">
        <f>IF('Indicator Date'!T77="","x",'Indicator Date'!T77)</f>
        <v>2016</v>
      </c>
      <c r="U77" s="157">
        <f>IF('Indicator Date'!U77="","x",'Indicator Date'!U77)</f>
        <v>2017</v>
      </c>
      <c r="V77" s="157" t="str">
        <f>IF('Indicator Date'!V77="","x",'Indicator Date'!V77)</f>
        <v>x</v>
      </c>
      <c r="W77" s="157">
        <f>IF('Indicator Date'!W77="","x",'Indicator Date'!W77)</f>
        <v>2017</v>
      </c>
      <c r="X77" s="157" t="str">
        <f>IF('Indicator Date'!X77="","x",'Indicator Date'!X77)</f>
        <v>x</v>
      </c>
      <c r="Y77" s="157">
        <f>IF('Indicator Date'!Y77="","x",'Indicator Date'!Y77)</f>
        <v>2012</v>
      </c>
      <c r="Z77" s="157">
        <f>IF('Indicator Date'!Z77="","x",'Indicator Date'!Z77)</f>
        <v>2017</v>
      </c>
      <c r="AA77" s="157">
        <f>IF('Indicator Date'!AA77="","x",'Indicator Date'!AA77)</f>
        <v>2017</v>
      </c>
      <c r="AB77" s="157">
        <f>IF('Indicator Date'!AB77="","x",'Indicator Date'!AB77)</f>
        <v>2017</v>
      </c>
      <c r="AC77" s="157">
        <f>IF('Indicator Date'!AC77="","x",'Indicator Date'!AC77)</f>
        <v>2016</v>
      </c>
      <c r="AD77" s="157">
        <f>IF('Indicator Date'!AD77="","x",'Indicator Date'!AD77)</f>
        <v>2015</v>
      </c>
      <c r="AE77" s="157" t="str">
        <f>IF('Indicator Date'!AE77="","x",'Indicator Date'!AE77)</f>
        <v>x</v>
      </c>
      <c r="AF77" s="157">
        <f>IF('Indicator Date'!AF77="","x",'Indicator Date'!AF77)</f>
        <v>2017</v>
      </c>
      <c r="AG77" s="157">
        <f>IF('Indicator Date'!AG77="","x",'Indicator Date'!AG77)</f>
        <v>2012</v>
      </c>
      <c r="AH77" s="157">
        <f>IF('Indicator Date'!AH77="","x",'Indicator Date'!AH77)</f>
        <v>2016</v>
      </c>
      <c r="AI77" s="157">
        <f>IF('Indicator Date'!AI77="","x",'Indicator Date'!AI77)</f>
        <v>2017</v>
      </c>
      <c r="AJ77" s="157">
        <f>IF('Indicator Date'!AJ77="","x",'Indicator Date'!AJ77)</f>
        <v>2018</v>
      </c>
      <c r="AK77" s="157" t="str">
        <f>IF('Indicator Date'!AK77="","x",YEAR('Indicator Date'!AK77))</f>
        <v>x</v>
      </c>
      <c r="AL77" s="157">
        <f>IF('Indicator Date'!AL77="","x",YEAR('Indicator Date'!AL77))</f>
        <v>2018</v>
      </c>
      <c r="AM77" s="157" t="str">
        <f>IF('Indicator Date'!AM77="","x",YEAR('Indicator Date'!AM77))</f>
        <v>x</v>
      </c>
      <c r="AN77" s="157">
        <f>IF('Indicator Date'!AN77="","x",'Indicator Date'!AN77)</f>
        <v>2016</v>
      </c>
      <c r="AO77" s="157">
        <f>IF('Indicator Date'!AO77="","x",'Indicator Date'!AO77)</f>
        <v>2016</v>
      </c>
      <c r="AP77" s="157">
        <f>IF('Indicator Date'!AP77="","x",'Indicator Date'!AP77)</f>
        <v>2014</v>
      </c>
      <c r="AQ77" s="157">
        <f>IF('Indicator Date'!AQ77="","x",'Indicator Date'!AQ77)</f>
        <v>2014</v>
      </c>
      <c r="AR77" s="157">
        <f>IF('Indicator Date'!AR77="","x",'Indicator Date'!AR77)</f>
        <v>2015</v>
      </c>
      <c r="AS77" s="157">
        <f>IF('Indicator Date'!AS77="","x",'Indicator Date'!AS77)</f>
        <v>2017</v>
      </c>
      <c r="AT77" s="157">
        <f>IF('Indicator Date'!AT77="","x",'Indicator Date'!AT77)</f>
        <v>2018</v>
      </c>
      <c r="AU77" s="157">
        <f>IF('Indicator Date'!AU77="","x",'Indicator Date'!AU77)</f>
        <v>2016</v>
      </c>
      <c r="AV77" s="157">
        <f>IF('Indicator Date'!AV77="","x",'Indicator Date'!AV77)</f>
        <v>2015</v>
      </c>
      <c r="AW77" s="157">
        <f>IF('Indicator Date'!AW77="","x",'Indicator Date'!AW77)</f>
        <v>2016</v>
      </c>
      <c r="AX77" s="157">
        <f>IF('Indicator Date'!AX77="","x",'Indicator Date'!AX77)</f>
        <v>2017</v>
      </c>
      <c r="AY77" s="157">
        <f>IF('Indicator Date'!AY77="","x",'Indicator Date'!AY77)</f>
        <v>2014</v>
      </c>
      <c r="AZ77" s="157">
        <f>IF('Indicator Date'!AZ77="","x",'Indicator Date'!AZ77)</f>
        <v>2015</v>
      </c>
      <c r="BA77" s="157">
        <f>IF('Indicator Date'!BA77="","x",'Indicator Date'!BA77)</f>
        <v>2015</v>
      </c>
      <c r="BB77" s="157">
        <f>IF('Indicator Date'!BB77="","x",'Indicator Date'!BB77)</f>
        <v>2018</v>
      </c>
      <c r="BC77" s="157">
        <f>IF('Indicator Date'!BC77="","x",'Indicator Date'!BC77)</f>
        <v>2017</v>
      </c>
      <c r="BD77" s="157">
        <f>IF('Indicator Date'!BD77="","x",'Indicator Date'!BD77)</f>
        <v>2015</v>
      </c>
      <c r="BE77" s="157" t="str">
        <f>IF('Indicator Date'!BE77="","x",'Indicator Date'!BE77)</f>
        <v>x</v>
      </c>
      <c r="BF77" s="104"/>
    </row>
    <row r="78" spans="1:58" x14ac:dyDescent="0.25">
      <c r="A78" s="128" t="s">
        <v>142</v>
      </c>
      <c r="B78" s="107" t="s">
        <v>141</v>
      </c>
      <c r="C78" s="157">
        <f>IF('Indicator Date'!C78="","x",'Indicator Date'!C78)</f>
        <v>2015</v>
      </c>
      <c r="D78" s="157">
        <f>IF('Indicator Date'!D78="","x",'Indicator Date'!D78)</f>
        <v>2015</v>
      </c>
      <c r="E78" s="157">
        <f>IF('Indicator Date'!E78="","x",'Indicator Date'!E78)</f>
        <v>2015</v>
      </c>
      <c r="F78" s="157">
        <f>IF('Indicator Date'!F78="","x",'Indicator Date'!F78)</f>
        <v>2015</v>
      </c>
      <c r="G78" s="157">
        <f>IF('Indicator Date'!G78="","x",'Indicator Date'!G78)</f>
        <v>2015</v>
      </c>
      <c r="H78" s="157">
        <f>IF('Indicator Date'!H78="","x",'Indicator Date'!H78)</f>
        <v>2015</v>
      </c>
      <c r="I78" s="157">
        <f>IF('Indicator Date'!I78="","x",'Indicator Date'!I78)</f>
        <v>2015</v>
      </c>
      <c r="J78" s="157">
        <f>IF('Indicator Date'!J78="","x",'Indicator Date'!J78)</f>
        <v>2016</v>
      </c>
      <c r="K78" s="157">
        <f>IF('Indicator Date'!K78="","x",'Indicator Date'!K78)</f>
        <v>2016</v>
      </c>
      <c r="L78" s="157">
        <f>IF('Indicator Date'!L78="","x",'Indicator Date'!L78)</f>
        <v>2016</v>
      </c>
      <c r="M78" s="157">
        <f>IF('Indicator Date'!M78="","x",'Indicator Date'!M78)</f>
        <v>2019</v>
      </c>
      <c r="N78" s="157">
        <f>IF('Indicator Date'!N78="","x",'Indicator Date'!N78)</f>
        <v>2019</v>
      </c>
      <c r="O78" s="157">
        <f>IF('Indicator Date'!O78="","x",'Indicator Date'!O78)</f>
        <v>2018</v>
      </c>
      <c r="P78" s="157">
        <f>IF('Indicator Date'!P78="","x",'Indicator Date'!P78)</f>
        <v>2018</v>
      </c>
      <c r="Q78" s="157">
        <f>IF('Indicator Date'!Q78="","x",'Indicator Date'!Q78)</f>
        <v>2017</v>
      </c>
      <c r="R78" s="157" t="str">
        <f>IF('Indicator Date'!R78="","x",LEFT(RIGHT('Indicator Date'!R78,6),4))</f>
        <v>x</v>
      </c>
      <c r="S78" s="157">
        <f>IF('Indicator Date'!S78="","x",'Indicator Date'!S78)</f>
        <v>2019</v>
      </c>
      <c r="T78" s="157">
        <f>IF('Indicator Date'!T78="","x",'Indicator Date'!T78)</f>
        <v>2016</v>
      </c>
      <c r="U78" s="157">
        <f>IF('Indicator Date'!U78="","x",'Indicator Date'!U78)</f>
        <v>2017</v>
      </c>
      <c r="V78" s="157" t="str">
        <f>IF('Indicator Date'!V78="","x",'Indicator Date'!V78)</f>
        <v>x</v>
      </c>
      <c r="W78" s="157">
        <f>IF('Indicator Date'!W78="","x",'Indicator Date'!W78)</f>
        <v>2017</v>
      </c>
      <c r="X78" s="157" t="str">
        <f>IF('Indicator Date'!X78="","x",'Indicator Date'!X78)</f>
        <v>x</v>
      </c>
      <c r="Y78" s="157">
        <f>IF('Indicator Date'!Y78="","x",'Indicator Date'!Y78)</f>
        <v>2015</v>
      </c>
      <c r="Z78" s="157">
        <f>IF('Indicator Date'!Z78="","x",'Indicator Date'!Z78)</f>
        <v>2017</v>
      </c>
      <c r="AA78" s="157">
        <f>IF('Indicator Date'!AA78="","x",'Indicator Date'!AA78)</f>
        <v>2017</v>
      </c>
      <c r="AB78" s="157" t="str">
        <f>IF('Indicator Date'!AB78="","x",'Indicator Date'!AB78)</f>
        <v>x</v>
      </c>
      <c r="AC78" s="157">
        <f>IF('Indicator Date'!AC78="","x",'Indicator Date'!AC78)</f>
        <v>2016</v>
      </c>
      <c r="AD78" s="157">
        <f>IF('Indicator Date'!AD78="","x",'Indicator Date'!AD78)</f>
        <v>2015</v>
      </c>
      <c r="AE78" s="157" t="str">
        <f>IF('Indicator Date'!AE78="","x",'Indicator Date'!AE78)</f>
        <v>x</v>
      </c>
      <c r="AF78" s="157">
        <f>IF('Indicator Date'!AF78="","x",'Indicator Date'!AF78)</f>
        <v>2017</v>
      </c>
      <c r="AG78" s="157">
        <f>IF('Indicator Date'!AG78="","x",'Indicator Date'!AG78)</f>
        <v>2012</v>
      </c>
      <c r="AH78" s="157">
        <f>IF('Indicator Date'!AH78="","x",'Indicator Date'!AH78)</f>
        <v>2016</v>
      </c>
      <c r="AI78" s="157">
        <f>IF('Indicator Date'!AI78="","x",'Indicator Date'!AI78)</f>
        <v>2017</v>
      </c>
      <c r="AJ78" s="157">
        <f>IF('Indicator Date'!AJ78="","x",'Indicator Date'!AJ78)</f>
        <v>2018</v>
      </c>
      <c r="AK78" s="157" t="str">
        <f>IF('Indicator Date'!AK78="","x",YEAR('Indicator Date'!AK78))</f>
        <v>x</v>
      </c>
      <c r="AL78" s="157">
        <f>IF('Indicator Date'!AL78="","x",YEAR('Indicator Date'!AL78))</f>
        <v>2018</v>
      </c>
      <c r="AM78" s="157" t="str">
        <f>IF('Indicator Date'!AM78="","x",YEAR('Indicator Date'!AM78))</f>
        <v>x</v>
      </c>
      <c r="AN78" s="157">
        <f>IF('Indicator Date'!AN78="","x",'Indicator Date'!AN78)</f>
        <v>2016</v>
      </c>
      <c r="AO78" s="157">
        <f>IF('Indicator Date'!AO78="","x",'Indicator Date'!AO78)</f>
        <v>2016</v>
      </c>
      <c r="AP78" s="157">
        <f>IF('Indicator Date'!AP78="","x",'Indicator Date'!AP78)</f>
        <v>2014</v>
      </c>
      <c r="AQ78" s="157">
        <f>IF('Indicator Date'!AQ78="","x",'Indicator Date'!AQ78)</f>
        <v>2014</v>
      </c>
      <c r="AR78" s="157" t="str">
        <f>IF('Indicator Date'!AR78="","x",'Indicator Date'!AR78)</f>
        <v>x</v>
      </c>
      <c r="AS78" s="157">
        <f>IF('Indicator Date'!AS78="","x",'Indicator Date'!AS78)</f>
        <v>2017</v>
      </c>
      <c r="AT78" s="157">
        <f>IF('Indicator Date'!AT78="","x",'Indicator Date'!AT78)</f>
        <v>2018</v>
      </c>
      <c r="AU78" s="157">
        <f>IF('Indicator Date'!AU78="","x",'Indicator Date'!AU78)</f>
        <v>2016</v>
      </c>
      <c r="AV78" s="157" t="str">
        <f>IF('Indicator Date'!AV78="","x",'Indicator Date'!AV78)</f>
        <v>x</v>
      </c>
      <c r="AW78" s="157">
        <f>IF('Indicator Date'!AW78="","x",'Indicator Date'!AW78)</f>
        <v>2016</v>
      </c>
      <c r="AX78" s="157">
        <f>IF('Indicator Date'!AX78="","x",'Indicator Date'!AX78)</f>
        <v>2017</v>
      </c>
      <c r="AY78" s="157">
        <f>IF('Indicator Date'!AY78="","x",'Indicator Date'!AY78)</f>
        <v>2014</v>
      </c>
      <c r="AZ78" s="157">
        <f>IF('Indicator Date'!AZ78="","x",'Indicator Date'!AZ78)</f>
        <v>2015</v>
      </c>
      <c r="BA78" s="157">
        <f>IF('Indicator Date'!BA78="","x",'Indicator Date'!BA78)</f>
        <v>2015</v>
      </c>
      <c r="BB78" s="157">
        <f>IF('Indicator Date'!BB78="","x",'Indicator Date'!BB78)</f>
        <v>2018</v>
      </c>
      <c r="BC78" s="157">
        <f>IF('Indicator Date'!BC78="","x",'Indicator Date'!BC78)</f>
        <v>2017</v>
      </c>
      <c r="BD78" s="157">
        <f>IF('Indicator Date'!BD78="","x",'Indicator Date'!BD78)</f>
        <v>2015</v>
      </c>
      <c r="BE78" s="157" t="str">
        <f>IF('Indicator Date'!BE78="","x",'Indicator Date'!BE78)</f>
        <v>x</v>
      </c>
      <c r="BF78" s="104"/>
    </row>
    <row r="79" spans="1:58" x14ac:dyDescent="0.25">
      <c r="A79" s="128" t="s">
        <v>144</v>
      </c>
      <c r="B79" s="107" t="s">
        <v>143</v>
      </c>
      <c r="C79" s="157">
        <f>IF('Indicator Date'!C79="","x",'Indicator Date'!C79)</f>
        <v>2015</v>
      </c>
      <c r="D79" s="157">
        <f>IF('Indicator Date'!D79="","x",'Indicator Date'!D79)</f>
        <v>2015</v>
      </c>
      <c r="E79" s="157">
        <f>IF('Indicator Date'!E79="","x",'Indicator Date'!E79)</f>
        <v>2015</v>
      </c>
      <c r="F79" s="157">
        <f>IF('Indicator Date'!F79="","x",'Indicator Date'!F79)</f>
        <v>2015</v>
      </c>
      <c r="G79" s="157">
        <f>IF('Indicator Date'!G79="","x",'Indicator Date'!G79)</f>
        <v>2015</v>
      </c>
      <c r="H79" s="157">
        <f>IF('Indicator Date'!H79="","x",'Indicator Date'!H79)</f>
        <v>2015</v>
      </c>
      <c r="I79" s="157">
        <f>IF('Indicator Date'!I79="","x",'Indicator Date'!I79)</f>
        <v>2015</v>
      </c>
      <c r="J79" s="157">
        <f>IF('Indicator Date'!J79="","x",'Indicator Date'!J79)</f>
        <v>2016</v>
      </c>
      <c r="K79" s="157">
        <f>IF('Indicator Date'!K79="","x",'Indicator Date'!K79)</f>
        <v>2016</v>
      </c>
      <c r="L79" s="157">
        <f>IF('Indicator Date'!L79="","x",'Indicator Date'!L79)</f>
        <v>2016</v>
      </c>
      <c r="M79" s="157">
        <f>IF('Indicator Date'!M79="","x",'Indicator Date'!M79)</f>
        <v>2019</v>
      </c>
      <c r="N79" s="157">
        <f>IF('Indicator Date'!N79="","x",'Indicator Date'!N79)</f>
        <v>2019</v>
      </c>
      <c r="O79" s="157">
        <f>IF('Indicator Date'!O79="","x",'Indicator Date'!O79)</f>
        <v>2018</v>
      </c>
      <c r="P79" s="157">
        <f>IF('Indicator Date'!P79="","x",'Indicator Date'!P79)</f>
        <v>2018</v>
      </c>
      <c r="Q79" s="157">
        <f>IF('Indicator Date'!Q79="","x",'Indicator Date'!Q79)</f>
        <v>2017</v>
      </c>
      <c r="R79" s="157" t="str">
        <f>IF('Indicator Date'!R79="","x",LEFT(RIGHT('Indicator Date'!R79,6),4))</f>
        <v>2016</v>
      </c>
      <c r="S79" s="157">
        <f>IF('Indicator Date'!S79="","x",'Indicator Date'!S79)</f>
        <v>2019</v>
      </c>
      <c r="T79" s="157">
        <f>IF('Indicator Date'!T79="","x",'Indicator Date'!T79)</f>
        <v>2016</v>
      </c>
      <c r="U79" s="157">
        <f>IF('Indicator Date'!U79="","x",'Indicator Date'!U79)</f>
        <v>2017</v>
      </c>
      <c r="V79" s="157">
        <f>IF('Indicator Date'!V79="","x",'Indicator Date'!V79)</f>
        <v>2017</v>
      </c>
      <c r="W79" s="157">
        <f>IF('Indicator Date'!W79="","x",'Indicator Date'!W79)</f>
        <v>2017</v>
      </c>
      <c r="X79" s="157">
        <f>IF('Indicator Date'!X79="","x",'Indicator Date'!X79)</f>
        <v>2006</v>
      </c>
      <c r="Y79" s="157">
        <f>IF('Indicator Date'!Y79="","x",'Indicator Date'!Y79)</f>
        <v>2016</v>
      </c>
      <c r="Z79" s="157">
        <f>IF('Indicator Date'!Z79="","x",'Indicator Date'!Z79)</f>
        <v>2017</v>
      </c>
      <c r="AA79" s="157">
        <f>IF('Indicator Date'!AA79="","x",'Indicator Date'!AA79)</f>
        <v>2017</v>
      </c>
      <c r="AB79" s="157">
        <f>IF('Indicator Date'!AB79="","x",'Indicator Date'!AB79)</f>
        <v>2017</v>
      </c>
      <c r="AC79" s="157">
        <f>IF('Indicator Date'!AC79="","x",'Indicator Date'!AC79)</f>
        <v>2016</v>
      </c>
      <c r="AD79" s="157">
        <f>IF('Indicator Date'!AD79="","x",'Indicator Date'!AD79)</f>
        <v>2015</v>
      </c>
      <c r="AE79" s="157">
        <f>IF('Indicator Date'!AE79="","x",'Indicator Date'!AE79)</f>
        <v>2012</v>
      </c>
      <c r="AF79" s="157">
        <f>IF('Indicator Date'!AF79="","x",'Indicator Date'!AF79)</f>
        <v>2017</v>
      </c>
      <c r="AG79" s="157">
        <f>IF('Indicator Date'!AG79="","x",'Indicator Date'!AG79)</f>
        <v>2009</v>
      </c>
      <c r="AH79" s="157">
        <f>IF('Indicator Date'!AH79="","x",'Indicator Date'!AH79)</f>
        <v>2016</v>
      </c>
      <c r="AI79" s="157">
        <f>IF('Indicator Date'!AI79="","x",'Indicator Date'!AI79)</f>
        <v>2017</v>
      </c>
      <c r="AJ79" s="157">
        <f>IF('Indicator Date'!AJ79="","x",'Indicator Date'!AJ79)</f>
        <v>2018</v>
      </c>
      <c r="AK79" s="157">
        <f>IF('Indicator Date'!AK79="","x",YEAR('Indicator Date'!AK79))</f>
        <v>2017</v>
      </c>
      <c r="AL79" s="157">
        <f>IF('Indicator Date'!AL79="","x",YEAR('Indicator Date'!AL79))</f>
        <v>2018</v>
      </c>
      <c r="AM79" s="157" t="str">
        <f>IF('Indicator Date'!AM79="","x",YEAR('Indicator Date'!AM79))</f>
        <v>x</v>
      </c>
      <c r="AN79" s="157">
        <f>IF('Indicator Date'!AN79="","x",'Indicator Date'!AN79)</f>
        <v>2016</v>
      </c>
      <c r="AO79" s="157">
        <f>IF('Indicator Date'!AO79="","x",'Indicator Date'!AO79)</f>
        <v>2016</v>
      </c>
      <c r="AP79" s="157">
        <f>IF('Indicator Date'!AP79="","x",'Indicator Date'!AP79)</f>
        <v>2014</v>
      </c>
      <c r="AQ79" s="157">
        <f>IF('Indicator Date'!AQ79="","x",'Indicator Date'!AQ79)</f>
        <v>2014</v>
      </c>
      <c r="AR79" s="157">
        <f>IF('Indicator Date'!AR79="","x",'Indicator Date'!AR79)</f>
        <v>2015</v>
      </c>
      <c r="AS79" s="157">
        <f>IF('Indicator Date'!AS79="","x",'Indicator Date'!AS79)</f>
        <v>2017</v>
      </c>
      <c r="AT79" s="157">
        <f>IF('Indicator Date'!AT79="","x",'Indicator Date'!AT79)</f>
        <v>2018</v>
      </c>
      <c r="AU79" s="157">
        <f>IF('Indicator Date'!AU79="","x",'Indicator Date'!AU79)</f>
        <v>2016</v>
      </c>
      <c r="AV79" s="157">
        <f>IF('Indicator Date'!AV79="","x",'Indicator Date'!AV79)</f>
        <v>2015</v>
      </c>
      <c r="AW79" s="157">
        <f>IF('Indicator Date'!AW79="","x",'Indicator Date'!AW79)</f>
        <v>2016</v>
      </c>
      <c r="AX79" s="157">
        <f>IF('Indicator Date'!AX79="","x",'Indicator Date'!AX79)</f>
        <v>2017</v>
      </c>
      <c r="AY79" s="157">
        <f>IF('Indicator Date'!AY79="","x",'Indicator Date'!AY79)</f>
        <v>2014</v>
      </c>
      <c r="AZ79" s="157">
        <f>IF('Indicator Date'!AZ79="","x",'Indicator Date'!AZ79)</f>
        <v>2015</v>
      </c>
      <c r="BA79" s="157">
        <f>IF('Indicator Date'!BA79="","x",'Indicator Date'!BA79)</f>
        <v>2015</v>
      </c>
      <c r="BB79" s="157">
        <f>IF('Indicator Date'!BB79="","x",'Indicator Date'!BB79)</f>
        <v>2018</v>
      </c>
      <c r="BC79" s="157">
        <f>IF('Indicator Date'!BC79="","x",'Indicator Date'!BC79)</f>
        <v>2017</v>
      </c>
      <c r="BD79" s="157">
        <f>IF('Indicator Date'!BD79="","x",'Indicator Date'!BD79)</f>
        <v>2015</v>
      </c>
      <c r="BE79" s="157" t="str">
        <f>IF('Indicator Date'!BE79="","x",'Indicator Date'!BE79)</f>
        <v>x</v>
      </c>
      <c r="BF79" s="104"/>
    </row>
    <row r="80" spans="1:58" x14ac:dyDescent="0.25">
      <c r="A80" s="128" t="s">
        <v>832</v>
      </c>
      <c r="B80" s="107" t="s">
        <v>145</v>
      </c>
      <c r="C80" s="157">
        <f>IF('Indicator Date'!C80="","x",'Indicator Date'!C80)</f>
        <v>2015</v>
      </c>
      <c r="D80" s="157">
        <f>IF('Indicator Date'!D80="","x",'Indicator Date'!D80)</f>
        <v>2015</v>
      </c>
      <c r="E80" s="157">
        <f>IF('Indicator Date'!E80="","x",'Indicator Date'!E80)</f>
        <v>2015</v>
      </c>
      <c r="F80" s="157">
        <f>IF('Indicator Date'!F80="","x",'Indicator Date'!F80)</f>
        <v>2015</v>
      </c>
      <c r="G80" s="157">
        <f>IF('Indicator Date'!G80="","x",'Indicator Date'!G80)</f>
        <v>2015</v>
      </c>
      <c r="H80" s="157">
        <f>IF('Indicator Date'!H80="","x",'Indicator Date'!H80)</f>
        <v>2015</v>
      </c>
      <c r="I80" s="157">
        <f>IF('Indicator Date'!I80="","x",'Indicator Date'!I80)</f>
        <v>2015</v>
      </c>
      <c r="J80" s="157">
        <f>IF('Indicator Date'!J80="","x",'Indicator Date'!J80)</f>
        <v>2016</v>
      </c>
      <c r="K80" s="157">
        <f>IF('Indicator Date'!K80="","x",'Indicator Date'!K80)</f>
        <v>2016</v>
      </c>
      <c r="L80" s="157">
        <f>IF('Indicator Date'!L80="","x",'Indicator Date'!L80)</f>
        <v>2016</v>
      </c>
      <c r="M80" s="157">
        <f>IF('Indicator Date'!M80="","x",'Indicator Date'!M80)</f>
        <v>2019</v>
      </c>
      <c r="N80" s="157">
        <f>IF('Indicator Date'!N80="","x",'Indicator Date'!N80)</f>
        <v>2019</v>
      </c>
      <c r="O80" s="157">
        <f>IF('Indicator Date'!O80="","x",'Indicator Date'!O80)</f>
        <v>2018</v>
      </c>
      <c r="P80" s="157">
        <f>IF('Indicator Date'!P80="","x",'Indicator Date'!P80)</f>
        <v>2018</v>
      </c>
      <c r="Q80" s="157">
        <f>IF('Indicator Date'!Q80="","x",'Indicator Date'!Q80)</f>
        <v>2017</v>
      </c>
      <c r="R80" s="157" t="str">
        <f>IF('Indicator Date'!R80="","x",LEFT(RIGHT('Indicator Date'!R80,6),4))</f>
        <v>2012</v>
      </c>
      <c r="S80" s="157">
        <f>IF('Indicator Date'!S80="","x",'Indicator Date'!S80)</f>
        <v>2019</v>
      </c>
      <c r="T80" s="157">
        <f>IF('Indicator Date'!T80="","x",'Indicator Date'!T80)</f>
        <v>2016</v>
      </c>
      <c r="U80" s="157">
        <f>IF('Indicator Date'!U80="","x",'Indicator Date'!U80)</f>
        <v>2017</v>
      </c>
      <c r="V80" s="157">
        <f>IF('Indicator Date'!V80="","x",'Indicator Date'!V80)</f>
        <v>2017</v>
      </c>
      <c r="W80" s="157">
        <f>IF('Indicator Date'!W80="","x",'Indicator Date'!W80)</f>
        <v>2017</v>
      </c>
      <c r="X80" s="157">
        <f>IF('Indicator Date'!X80="","x",'Indicator Date'!X80)</f>
        <v>2013</v>
      </c>
      <c r="Y80" s="157">
        <f>IF('Indicator Date'!Y80="","x",'Indicator Date'!Y80)</f>
        <v>2012</v>
      </c>
      <c r="Z80" s="157">
        <f>IF('Indicator Date'!Z80="","x",'Indicator Date'!Z80)</f>
        <v>2017</v>
      </c>
      <c r="AA80" s="157">
        <f>IF('Indicator Date'!AA80="","x",'Indicator Date'!AA80)</f>
        <v>2017</v>
      </c>
      <c r="AB80" s="157">
        <f>IF('Indicator Date'!AB80="","x",'Indicator Date'!AB80)</f>
        <v>2017</v>
      </c>
      <c r="AC80" s="157">
        <f>IF('Indicator Date'!AC80="","x",'Indicator Date'!AC80)</f>
        <v>2016</v>
      </c>
      <c r="AD80" s="157">
        <f>IF('Indicator Date'!AD80="","x",'Indicator Date'!AD80)</f>
        <v>2015</v>
      </c>
      <c r="AE80" s="157">
        <f>IF('Indicator Date'!AE80="","x",'Indicator Date'!AE80)</f>
        <v>2012</v>
      </c>
      <c r="AF80" s="157">
        <f>IF('Indicator Date'!AF80="","x",'Indicator Date'!AF80)</f>
        <v>2017</v>
      </c>
      <c r="AG80" s="157">
        <f>IF('Indicator Date'!AG80="","x",'Indicator Date'!AG80)</f>
        <v>2017</v>
      </c>
      <c r="AH80" s="157">
        <f>IF('Indicator Date'!AH80="","x",'Indicator Date'!AH80)</f>
        <v>2016</v>
      </c>
      <c r="AI80" s="157">
        <f>IF('Indicator Date'!AI80="","x",'Indicator Date'!AI80)</f>
        <v>2017</v>
      </c>
      <c r="AJ80" s="157">
        <f>IF('Indicator Date'!AJ80="","x",'Indicator Date'!AJ80)</f>
        <v>2018</v>
      </c>
      <c r="AK80" s="157">
        <f>IF('Indicator Date'!AK80="","x",YEAR('Indicator Date'!AK80))</f>
        <v>2018</v>
      </c>
      <c r="AL80" s="157">
        <f>IF('Indicator Date'!AL80="","x",YEAR('Indicator Date'!AL80))</f>
        <v>2018</v>
      </c>
      <c r="AM80" s="157" t="str">
        <f>IF('Indicator Date'!AM80="","x",YEAR('Indicator Date'!AM80))</f>
        <v>x</v>
      </c>
      <c r="AN80" s="157">
        <f>IF('Indicator Date'!AN80="","x",'Indicator Date'!AN80)</f>
        <v>2016</v>
      </c>
      <c r="AO80" s="157">
        <f>IF('Indicator Date'!AO80="","x",'Indicator Date'!AO80)</f>
        <v>2016</v>
      </c>
      <c r="AP80" s="157">
        <f>IF('Indicator Date'!AP80="","x",'Indicator Date'!AP80)</f>
        <v>2014</v>
      </c>
      <c r="AQ80" s="157">
        <f>IF('Indicator Date'!AQ80="","x",'Indicator Date'!AQ80)</f>
        <v>2014</v>
      </c>
      <c r="AR80" s="157">
        <f>IF('Indicator Date'!AR80="","x",'Indicator Date'!AR80)</f>
        <v>2015</v>
      </c>
      <c r="AS80" s="157">
        <f>IF('Indicator Date'!AS80="","x",'Indicator Date'!AS80)</f>
        <v>2017</v>
      </c>
      <c r="AT80" s="157">
        <f>IF('Indicator Date'!AT80="","x",'Indicator Date'!AT80)</f>
        <v>2018</v>
      </c>
      <c r="AU80" s="157">
        <f>IF('Indicator Date'!AU80="","x",'Indicator Date'!AU80)</f>
        <v>2016</v>
      </c>
      <c r="AV80" s="157">
        <f>IF('Indicator Date'!AV80="","x",'Indicator Date'!AV80)</f>
        <v>2016</v>
      </c>
      <c r="AW80" s="157">
        <f>IF('Indicator Date'!AW80="","x",'Indicator Date'!AW80)</f>
        <v>2016</v>
      </c>
      <c r="AX80" s="157">
        <f>IF('Indicator Date'!AX80="","x",'Indicator Date'!AX80)</f>
        <v>2017</v>
      </c>
      <c r="AY80" s="157">
        <f>IF('Indicator Date'!AY80="","x",'Indicator Date'!AY80)</f>
        <v>2014</v>
      </c>
      <c r="AZ80" s="157">
        <f>IF('Indicator Date'!AZ80="","x",'Indicator Date'!AZ80)</f>
        <v>2015</v>
      </c>
      <c r="BA80" s="157">
        <f>IF('Indicator Date'!BA80="","x",'Indicator Date'!BA80)</f>
        <v>2015</v>
      </c>
      <c r="BB80" s="157">
        <f>IF('Indicator Date'!BB80="","x",'Indicator Date'!BB80)</f>
        <v>2018</v>
      </c>
      <c r="BC80" s="157">
        <f>IF('Indicator Date'!BC80="","x",'Indicator Date'!BC80)</f>
        <v>2017</v>
      </c>
      <c r="BD80" s="157">
        <f>IF('Indicator Date'!BD80="","x",'Indicator Date'!BD80)</f>
        <v>2015</v>
      </c>
      <c r="BE80" s="157" t="str">
        <f>IF('Indicator Date'!BE80="","x",'Indicator Date'!BE80)</f>
        <v>x</v>
      </c>
      <c r="BF80" s="104"/>
    </row>
    <row r="81" spans="1:58" x14ac:dyDescent="0.25">
      <c r="A81" s="128" t="s">
        <v>147</v>
      </c>
      <c r="B81" s="107" t="s">
        <v>146</v>
      </c>
      <c r="C81" s="157">
        <f>IF('Indicator Date'!C81="","x",'Indicator Date'!C81)</f>
        <v>2015</v>
      </c>
      <c r="D81" s="157">
        <f>IF('Indicator Date'!D81="","x",'Indicator Date'!D81)</f>
        <v>2015</v>
      </c>
      <c r="E81" s="157">
        <f>IF('Indicator Date'!E81="","x",'Indicator Date'!E81)</f>
        <v>2015</v>
      </c>
      <c r="F81" s="157">
        <f>IF('Indicator Date'!F81="","x",'Indicator Date'!F81)</f>
        <v>2015</v>
      </c>
      <c r="G81" s="157">
        <f>IF('Indicator Date'!G81="","x",'Indicator Date'!G81)</f>
        <v>2015</v>
      </c>
      <c r="H81" s="157">
        <f>IF('Indicator Date'!H81="","x",'Indicator Date'!H81)</f>
        <v>2015</v>
      </c>
      <c r="I81" s="157">
        <f>IF('Indicator Date'!I81="","x",'Indicator Date'!I81)</f>
        <v>2015</v>
      </c>
      <c r="J81" s="157">
        <f>IF('Indicator Date'!J81="","x",'Indicator Date'!J81)</f>
        <v>2016</v>
      </c>
      <c r="K81" s="157">
        <f>IF('Indicator Date'!K81="","x",'Indicator Date'!K81)</f>
        <v>2016</v>
      </c>
      <c r="L81" s="157">
        <f>IF('Indicator Date'!L81="","x",'Indicator Date'!L81)</f>
        <v>2016</v>
      </c>
      <c r="M81" s="157">
        <f>IF('Indicator Date'!M81="","x",'Indicator Date'!M81)</f>
        <v>2019</v>
      </c>
      <c r="N81" s="157">
        <f>IF('Indicator Date'!N81="","x",'Indicator Date'!N81)</f>
        <v>2019</v>
      </c>
      <c r="O81" s="157">
        <f>IF('Indicator Date'!O81="","x",'Indicator Date'!O81)</f>
        <v>2018</v>
      </c>
      <c r="P81" s="157">
        <f>IF('Indicator Date'!P81="","x",'Indicator Date'!P81)</f>
        <v>2018</v>
      </c>
      <c r="Q81" s="157">
        <f>IF('Indicator Date'!Q81="","x",'Indicator Date'!Q81)</f>
        <v>2017</v>
      </c>
      <c r="R81" s="157" t="str">
        <f>IF('Indicator Date'!R81="","x",LEFT(RIGHT('Indicator Date'!R81,6),4))</f>
        <v>x</v>
      </c>
      <c r="S81" s="157">
        <f>IF('Indicator Date'!S81="","x",'Indicator Date'!S81)</f>
        <v>2019</v>
      </c>
      <c r="T81" s="157">
        <f>IF('Indicator Date'!T81="","x",'Indicator Date'!T81)</f>
        <v>2016</v>
      </c>
      <c r="U81" s="157">
        <f>IF('Indicator Date'!U81="","x",'Indicator Date'!U81)</f>
        <v>2017</v>
      </c>
      <c r="V81" s="157">
        <f>IF('Indicator Date'!V81="","x",'Indicator Date'!V81)</f>
        <v>2017</v>
      </c>
      <c r="W81" s="157">
        <f>IF('Indicator Date'!W81="","x",'Indicator Date'!W81)</f>
        <v>2017</v>
      </c>
      <c r="X81" s="157" t="str">
        <f>IF('Indicator Date'!X81="","x",'Indicator Date'!X81)</f>
        <v>x</v>
      </c>
      <c r="Y81" s="157">
        <f>IF('Indicator Date'!Y81="","x",'Indicator Date'!Y81)</f>
        <v>2010</v>
      </c>
      <c r="Z81" s="157">
        <f>IF('Indicator Date'!Z81="","x",'Indicator Date'!Z81)</f>
        <v>2017</v>
      </c>
      <c r="AA81" s="157">
        <f>IF('Indicator Date'!AA81="","x",'Indicator Date'!AA81)</f>
        <v>2017</v>
      </c>
      <c r="AB81" s="157">
        <f>IF('Indicator Date'!AB81="","x",'Indicator Date'!AB81)</f>
        <v>2017</v>
      </c>
      <c r="AC81" s="157">
        <f>IF('Indicator Date'!AC81="","x",'Indicator Date'!AC81)</f>
        <v>2016</v>
      </c>
      <c r="AD81" s="157">
        <f>IF('Indicator Date'!AD81="","x",'Indicator Date'!AD81)</f>
        <v>2015</v>
      </c>
      <c r="AE81" s="157">
        <f>IF('Indicator Date'!AE81="","x",'Indicator Date'!AE81)</f>
        <v>2012</v>
      </c>
      <c r="AF81" s="157">
        <f>IF('Indicator Date'!AF81="","x",'Indicator Date'!AF81)</f>
        <v>2017</v>
      </c>
      <c r="AG81" s="157">
        <f>IF('Indicator Date'!AG81="","x",'Indicator Date'!AG81)</f>
        <v>2013</v>
      </c>
      <c r="AH81" s="157">
        <f>IF('Indicator Date'!AH81="","x",'Indicator Date'!AH81)</f>
        <v>2016</v>
      </c>
      <c r="AI81" s="157">
        <f>IF('Indicator Date'!AI81="","x",'Indicator Date'!AI81)</f>
        <v>2017</v>
      </c>
      <c r="AJ81" s="157">
        <f>IF('Indicator Date'!AJ81="","x",'Indicator Date'!AJ81)</f>
        <v>2018</v>
      </c>
      <c r="AK81" s="157" t="str">
        <f>IF('Indicator Date'!AK81="","x",YEAR('Indicator Date'!AK81))</f>
        <v>x</v>
      </c>
      <c r="AL81" s="157">
        <f>IF('Indicator Date'!AL81="","x",YEAR('Indicator Date'!AL81))</f>
        <v>2018</v>
      </c>
      <c r="AM81" s="157">
        <f>IF('Indicator Date'!AM81="","x",YEAR('Indicator Date'!AM81))</f>
        <v>2018</v>
      </c>
      <c r="AN81" s="157">
        <f>IF('Indicator Date'!AN81="","x",'Indicator Date'!AN81)</f>
        <v>2016</v>
      </c>
      <c r="AO81" s="157">
        <f>IF('Indicator Date'!AO81="","x",'Indicator Date'!AO81)</f>
        <v>2016</v>
      </c>
      <c r="AP81" s="157">
        <f>IF('Indicator Date'!AP81="","x",'Indicator Date'!AP81)</f>
        <v>2014</v>
      </c>
      <c r="AQ81" s="157">
        <f>IF('Indicator Date'!AQ81="","x",'Indicator Date'!AQ81)</f>
        <v>2014</v>
      </c>
      <c r="AR81" s="157">
        <f>IF('Indicator Date'!AR81="","x",'Indicator Date'!AR81)</f>
        <v>2013</v>
      </c>
      <c r="AS81" s="157">
        <f>IF('Indicator Date'!AS81="","x",'Indicator Date'!AS81)</f>
        <v>2017</v>
      </c>
      <c r="AT81" s="157">
        <f>IF('Indicator Date'!AT81="","x",'Indicator Date'!AT81)</f>
        <v>2018</v>
      </c>
      <c r="AU81" s="157">
        <f>IF('Indicator Date'!AU81="","x",'Indicator Date'!AU81)</f>
        <v>2016</v>
      </c>
      <c r="AV81" s="157">
        <f>IF('Indicator Date'!AV81="","x",'Indicator Date'!AV81)</f>
        <v>2015</v>
      </c>
      <c r="AW81" s="157">
        <f>IF('Indicator Date'!AW81="","x",'Indicator Date'!AW81)</f>
        <v>2016</v>
      </c>
      <c r="AX81" s="157">
        <f>IF('Indicator Date'!AX81="","x",'Indicator Date'!AX81)</f>
        <v>2017</v>
      </c>
      <c r="AY81" s="157">
        <f>IF('Indicator Date'!AY81="","x",'Indicator Date'!AY81)</f>
        <v>2014</v>
      </c>
      <c r="AZ81" s="157">
        <f>IF('Indicator Date'!AZ81="","x",'Indicator Date'!AZ81)</f>
        <v>2015</v>
      </c>
      <c r="BA81" s="157">
        <f>IF('Indicator Date'!BA81="","x",'Indicator Date'!BA81)</f>
        <v>2015</v>
      </c>
      <c r="BB81" s="157">
        <f>IF('Indicator Date'!BB81="","x",'Indicator Date'!BB81)</f>
        <v>2017</v>
      </c>
      <c r="BC81" s="157">
        <f>IF('Indicator Date'!BC81="","x",'Indicator Date'!BC81)</f>
        <v>2017</v>
      </c>
      <c r="BD81" s="157">
        <f>IF('Indicator Date'!BD81="","x",'Indicator Date'!BD81)</f>
        <v>2015</v>
      </c>
      <c r="BE81" s="157" t="str">
        <f>IF('Indicator Date'!BE81="","x",'Indicator Date'!BE81)</f>
        <v>x</v>
      </c>
      <c r="BF81" s="104"/>
    </row>
    <row r="82" spans="1:58" x14ac:dyDescent="0.25">
      <c r="A82" s="128" t="s">
        <v>149</v>
      </c>
      <c r="B82" s="107" t="s">
        <v>148</v>
      </c>
      <c r="C82" s="157">
        <f>IF('Indicator Date'!C82="","x",'Indicator Date'!C82)</f>
        <v>2015</v>
      </c>
      <c r="D82" s="157">
        <f>IF('Indicator Date'!D82="","x",'Indicator Date'!D82)</f>
        <v>2015</v>
      </c>
      <c r="E82" s="157">
        <f>IF('Indicator Date'!E82="","x",'Indicator Date'!E82)</f>
        <v>2015</v>
      </c>
      <c r="F82" s="157">
        <f>IF('Indicator Date'!F82="","x",'Indicator Date'!F82)</f>
        <v>2015</v>
      </c>
      <c r="G82" s="157">
        <f>IF('Indicator Date'!G82="","x",'Indicator Date'!G82)</f>
        <v>2015</v>
      </c>
      <c r="H82" s="157">
        <f>IF('Indicator Date'!H82="","x",'Indicator Date'!H82)</f>
        <v>2015</v>
      </c>
      <c r="I82" s="157">
        <f>IF('Indicator Date'!I82="","x",'Indicator Date'!I82)</f>
        <v>2015</v>
      </c>
      <c r="J82" s="157">
        <f>IF('Indicator Date'!J82="","x",'Indicator Date'!J82)</f>
        <v>2016</v>
      </c>
      <c r="K82" s="157">
        <f>IF('Indicator Date'!K82="","x",'Indicator Date'!K82)</f>
        <v>2016</v>
      </c>
      <c r="L82" s="157">
        <f>IF('Indicator Date'!L82="","x",'Indicator Date'!L82)</f>
        <v>2016</v>
      </c>
      <c r="M82" s="157">
        <f>IF('Indicator Date'!M82="","x",'Indicator Date'!M82)</f>
        <v>2019</v>
      </c>
      <c r="N82" s="157">
        <f>IF('Indicator Date'!N82="","x",'Indicator Date'!N82)</f>
        <v>2019</v>
      </c>
      <c r="O82" s="157">
        <f>IF('Indicator Date'!O82="","x",'Indicator Date'!O82)</f>
        <v>2018</v>
      </c>
      <c r="P82" s="157">
        <f>IF('Indicator Date'!P82="","x",'Indicator Date'!P82)</f>
        <v>2018</v>
      </c>
      <c r="Q82" s="157">
        <f>IF('Indicator Date'!Q82="","x",'Indicator Date'!Q82)</f>
        <v>2017</v>
      </c>
      <c r="R82" s="157" t="str">
        <f>IF('Indicator Date'!R82="","x",LEFT(RIGHT('Indicator Date'!R82,6),4))</f>
        <v>2011</v>
      </c>
      <c r="S82" s="157">
        <f>IF('Indicator Date'!S82="","x",'Indicator Date'!S82)</f>
        <v>2019</v>
      </c>
      <c r="T82" s="157">
        <f>IF('Indicator Date'!T82="","x",'Indicator Date'!T82)</f>
        <v>2016</v>
      </c>
      <c r="U82" s="157">
        <f>IF('Indicator Date'!U82="","x",'Indicator Date'!U82)</f>
        <v>2017</v>
      </c>
      <c r="V82" s="157">
        <f>IF('Indicator Date'!V82="","x",'Indicator Date'!V82)</f>
        <v>2017</v>
      </c>
      <c r="W82" s="157">
        <f>IF('Indicator Date'!W82="","x",'Indicator Date'!W82)</f>
        <v>2017</v>
      </c>
      <c r="X82" s="157">
        <f>IF('Indicator Date'!X82="","x",'Indicator Date'!X82)</f>
        <v>2011</v>
      </c>
      <c r="Y82" s="157">
        <f>IF('Indicator Date'!Y82="","x",'Indicator Date'!Y82)</f>
        <v>2010</v>
      </c>
      <c r="Z82" s="157">
        <f>IF('Indicator Date'!Z82="","x",'Indicator Date'!Z82)</f>
        <v>2017</v>
      </c>
      <c r="AA82" s="157">
        <f>IF('Indicator Date'!AA82="","x",'Indicator Date'!AA82)</f>
        <v>2017</v>
      </c>
      <c r="AB82" s="157" t="str">
        <f>IF('Indicator Date'!AB82="","x",'Indicator Date'!AB82)</f>
        <v>x</v>
      </c>
      <c r="AC82" s="157">
        <f>IF('Indicator Date'!AC82="","x",'Indicator Date'!AC82)</f>
        <v>2015</v>
      </c>
      <c r="AD82" s="157">
        <f>IF('Indicator Date'!AD82="","x",'Indicator Date'!AD82)</f>
        <v>2015</v>
      </c>
      <c r="AE82" s="157">
        <f>IF('Indicator Date'!AE82="","x",'Indicator Date'!AE82)</f>
        <v>2012</v>
      </c>
      <c r="AF82" s="157">
        <f>IF('Indicator Date'!AF82="","x",'Indicator Date'!AF82)</f>
        <v>2017</v>
      </c>
      <c r="AG82" s="157">
        <f>IF('Indicator Date'!AG82="","x",'Indicator Date'!AG82)</f>
        <v>2012</v>
      </c>
      <c r="AH82" s="157">
        <f>IF('Indicator Date'!AH82="","x",'Indicator Date'!AH82)</f>
        <v>2016</v>
      </c>
      <c r="AI82" s="157">
        <f>IF('Indicator Date'!AI82="","x",'Indicator Date'!AI82)</f>
        <v>2017</v>
      </c>
      <c r="AJ82" s="157">
        <f>IF('Indicator Date'!AJ82="","x",'Indicator Date'!AJ82)</f>
        <v>2018</v>
      </c>
      <c r="AK82" s="157">
        <f>IF('Indicator Date'!AK82="","x",YEAR('Indicator Date'!AK82))</f>
        <v>2019</v>
      </c>
      <c r="AL82" s="157">
        <f>IF('Indicator Date'!AL82="","x",YEAR('Indicator Date'!AL82))</f>
        <v>2019</v>
      </c>
      <c r="AM82" s="157">
        <f>IF('Indicator Date'!AM82="","x",YEAR('Indicator Date'!AM82))</f>
        <v>2018</v>
      </c>
      <c r="AN82" s="157">
        <f>IF('Indicator Date'!AN82="","x",'Indicator Date'!AN82)</f>
        <v>2016</v>
      </c>
      <c r="AO82" s="157">
        <f>IF('Indicator Date'!AO82="","x",'Indicator Date'!AO82)</f>
        <v>2016</v>
      </c>
      <c r="AP82" s="157">
        <f>IF('Indicator Date'!AP82="","x",'Indicator Date'!AP82)</f>
        <v>2014</v>
      </c>
      <c r="AQ82" s="157">
        <f>IF('Indicator Date'!AQ82="","x",'Indicator Date'!AQ82)</f>
        <v>2014</v>
      </c>
      <c r="AR82" s="157">
        <f>IF('Indicator Date'!AR82="","x",'Indicator Date'!AR82)</f>
        <v>2015</v>
      </c>
      <c r="AS82" s="157">
        <f>IF('Indicator Date'!AS82="","x",'Indicator Date'!AS82)</f>
        <v>2017</v>
      </c>
      <c r="AT82" s="157">
        <f>IF('Indicator Date'!AT82="","x",'Indicator Date'!AT82)</f>
        <v>2018</v>
      </c>
      <c r="AU82" s="157">
        <f>IF('Indicator Date'!AU82="","x",'Indicator Date'!AU82)</f>
        <v>2016</v>
      </c>
      <c r="AV82" s="157">
        <f>IF('Indicator Date'!AV82="","x",'Indicator Date'!AV82)</f>
        <v>2015</v>
      </c>
      <c r="AW82" s="157">
        <f>IF('Indicator Date'!AW82="","x",'Indicator Date'!AW82)</f>
        <v>2016</v>
      </c>
      <c r="AX82" s="157">
        <f>IF('Indicator Date'!AX82="","x",'Indicator Date'!AX82)</f>
        <v>2017</v>
      </c>
      <c r="AY82" s="157">
        <f>IF('Indicator Date'!AY82="","x",'Indicator Date'!AY82)</f>
        <v>2014</v>
      </c>
      <c r="AZ82" s="157">
        <f>IF('Indicator Date'!AZ82="","x",'Indicator Date'!AZ82)</f>
        <v>2015</v>
      </c>
      <c r="BA82" s="157">
        <f>IF('Indicator Date'!BA82="","x",'Indicator Date'!BA82)</f>
        <v>2015</v>
      </c>
      <c r="BB82" s="157">
        <f>IF('Indicator Date'!BB82="","x",'Indicator Date'!BB82)</f>
        <v>2018</v>
      </c>
      <c r="BC82" s="157">
        <f>IF('Indicator Date'!BC82="","x",'Indicator Date'!BC82)</f>
        <v>2017</v>
      </c>
      <c r="BD82" s="157">
        <f>IF('Indicator Date'!BD82="","x",'Indicator Date'!BD82)</f>
        <v>2015</v>
      </c>
      <c r="BE82" s="157" t="str">
        <f>IF('Indicator Date'!BE82="","x",'Indicator Date'!BE82)</f>
        <v>x</v>
      </c>
      <c r="BF82" s="104"/>
    </row>
    <row r="83" spans="1:58" x14ac:dyDescent="0.25">
      <c r="A83" s="128" t="s">
        <v>151</v>
      </c>
      <c r="B83" s="107" t="s">
        <v>150</v>
      </c>
      <c r="C83" s="157">
        <f>IF('Indicator Date'!C83="","x",'Indicator Date'!C83)</f>
        <v>2015</v>
      </c>
      <c r="D83" s="157">
        <f>IF('Indicator Date'!D83="","x",'Indicator Date'!D83)</f>
        <v>2015</v>
      </c>
      <c r="E83" s="157">
        <f>IF('Indicator Date'!E83="","x",'Indicator Date'!E83)</f>
        <v>2015</v>
      </c>
      <c r="F83" s="157">
        <f>IF('Indicator Date'!F83="","x",'Indicator Date'!F83)</f>
        <v>2015</v>
      </c>
      <c r="G83" s="157">
        <f>IF('Indicator Date'!G83="","x",'Indicator Date'!G83)</f>
        <v>2015</v>
      </c>
      <c r="H83" s="157">
        <f>IF('Indicator Date'!H83="","x",'Indicator Date'!H83)</f>
        <v>2015</v>
      </c>
      <c r="I83" s="157">
        <f>IF('Indicator Date'!I83="","x",'Indicator Date'!I83)</f>
        <v>2015</v>
      </c>
      <c r="J83" s="157">
        <f>IF('Indicator Date'!J83="","x",'Indicator Date'!J83)</f>
        <v>2016</v>
      </c>
      <c r="K83" s="157">
        <f>IF('Indicator Date'!K83="","x",'Indicator Date'!K83)</f>
        <v>2016</v>
      </c>
      <c r="L83" s="157">
        <f>IF('Indicator Date'!L83="","x",'Indicator Date'!L83)</f>
        <v>2016</v>
      </c>
      <c r="M83" s="157">
        <f>IF('Indicator Date'!M83="","x",'Indicator Date'!M83)</f>
        <v>2019</v>
      </c>
      <c r="N83" s="157">
        <f>IF('Indicator Date'!N83="","x",'Indicator Date'!N83)</f>
        <v>2019</v>
      </c>
      <c r="O83" s="157">
        <f>IF('Indicator Date'!O83="","x",'Indicator Date'!O83)</f>
        <v>2018</v>
      </c>
      <c r="P83" s="157">
        <f>IF('Indicator Date'!P83="","x",'Indicator Date'!P83)</f>
        <v>2018</v>
      </c>
      <c r="Q83" s="157">
        <f>IF('Indicator Date'!Q83="","x",'Indicator Date'!Q83)</f>
        <v>2017</v>
      </c>
      <c r="R83" s="157" t="str">
        <f>IF('Indicator Date'!R83="","x",LEFT(RIGHT('Indicator Date'!R83,6),4))</f>
        <v>x</v>
      </c>
      <c r="S83" s="157">
        <f>IF('Indicator Date'!S83="","x",'Indicator Date'!S83)</f>
        <v>2019</v>
      </c>
      <c r="T83" s="157">
        <f>IF('Indicator Date'!T83="","x",'Indicator Date'!T83)</f>
        <v>2016</v>
      </c>
      <c r="U83" s="157">
        <f>IF('Indicator Date'!U83="","x",'Indicator Date'!U83)</f>
        <v>2017</v>
      </c>
      <c r="V83" s="157" t="str">
        <f>IF('Indicator Date'!V83="","x",'Indicator Date'!V83)</f>
        <v>x</v>
      </c>
      <c r="W83" s="157">
        <f>IF('Indicator Date'!W83="","x",'Indicator Date'!W83)</f>
        <v>2017</v>
      </c>
      <c r="X83" s="157" t="str">
        <f>IF('Indicator Date'!X83="","x",'Indicator Date'!X83)</f>
        <v>x</v>
      </c>
      <c r="Y83" s="157">
        <f>IF('Indicator Date'!Y83="","x",'Indicator Date'!Y83)</f>
        <v>2016</v>
      </c>
      <c r="Z83" s="157">
        <f>IF('Indicator Date'!Z83="","x",'Indicator Date'!Z83)</f>
        <v>2017</v>
      </c>
      <c r="AA83" s="157">
        <f>IF('Indicator Date'!AA83="","x",'Indicator Date'!AA83)</f>
        <v>2017</v>
      </c>
      <c r="AB83" s="157">
        <f>IF('Indicator Date'!AB83="","x",'Indicator Date'!AB83)</f>
        <v>2017</v>
      </c>
      <c r="AC83" s="157">
        <f>IF('Indicator Date'!AC83="","x",'Indicator Date'!AC83)</f>
        <v>2016</v>
      </c>
      <c r="AD83" s="157">
        <f>IF('Indicator Date'!AD83="","x",'Indicator Date'!AD83)</f>
        <v>2015</v>
      </c>
      <c r="AE83" s="157" t="str">
        <f>IF('Indicator Date'!AE83="","x",'Indicator Date'!AE83)</f>
        <v>x</v>
      </c>
      <c r="AF83" s="157">
        <f>IF('Indicator Date'!AF83="","x",'Indicator Date'!AF83)</f>
        <v>2017</v>
      </c>
      <c r="AG83" s="157">
        <f>IF('Indicator Date'!AG83="","x",'Indicator Date'!AG83)</f>
        <v>2012</v>
      </c>
      <c r="AH83" s="157">
        <f>IF('Indicator Date'!AH83="","x",'Indicator Date'!AH83)</f>
        <v>2016</v>
      </c>
      <c r="AI83" s="157">
        <f>IF('Indicator Date'!AI83="","x",'Indicator Date'!AI83)</f>
        <v>2017</v>
      </c>
      <c r="AJ83" s="157">
        <f>IF('Indicator Date'!AJ83="","x",'Indicator Date'!AJ83)</f>
        <v>2018</v>
      </c>
      <c r="AK83" s="157" t="str">
        <f>IF('Indicator Date'!AK83="","x",YEAR('Indicator Date'!AK83))</f>
        <v>x</v>
      </c>
      <c r="AL83" s="157">
        <f>IF('Indicator Date'!AL83="","x",YEAR('Indicator Date'!AL83))</f>
        <v>2018</v>
      </c>
      <c r="AM83" s="157" t="str">
        <f>IF('Indicator Date'!AM83="","x",YEAR('Indicator Date'!AM83))</f>
        <v>x</v>
      </c>
      <c r="AN83" s="157">
        <f>IF('Indicator Date'!AN83="","x",'Indicator Date'!AN83)</f>
        <v>2016</v>
      </c>
      <c r="AO83" s="157">
        <f>IF('Indicator Date'!AO83="","x",'Indicator Date'!AO83)</f>
        <v>2016</v>
      </c>
      <c r="AP83" s="157">
        <f>IF('Indicator Date'!AP83="","x",'Indicator Date'!AP83)</f>
        <v>2014</v>
      </c>
      <c r="AQ83" s="157">
        <f>IF('Indicator Date'!AQ83="","x",'Indicator Date'!AQ83)</f>
        <v>2014</v>
      </c>
      <c r="AR83" s="157" t="str">
        <f>IF('Indicator Date'!AR83="","x",'Indicator Date'!AR83)</f>
        <v>x</v>
      </c>
      <c r="AS83" s="157">
        <f>IF('Indicator Date'!AS83="","x",'Indicator Date'!AS83)</f>
        <v>2017</v>
      </c>
      <c r="AT83" s="157">
        <f>IF('Indicator Date'!AT83="","x",'Indicator Date'!AT83)</f>
        <v>2018</v>
      </c>
      <c r="AU83" s="157">
        <f>IF('Indicator Date'!AU83="","x",'Indicator Date'!AU83)</f>
        <v>2016</v>
      </c>
      <c r="AV83" s="157" t="str">
        <f>IF('Indicator Date'!AV83="","x",'Indicator Date'!AV83)</f>
        <v>x</v>
      </c>
      <c r="AW83" s="157">
        <f>IF('Indicator Date'!AW83="","x",'Indicator Date'!AW83)</f>
        <v>2016</v>
      </c>
      <c r="AX83" s="157">
        <f>IF('Indicator Date'!AX83="","x",'Indicator Date'!AX83)</f>
        <v>2017</v>
      </c>
      <c r="AY83" s="157">
        <f>IF('Indicator Date'!AY83="","x",'Indicator Date'!AY83)</f>
        <v>2014</v>
      </c>
      <c r="AZ83" s="157">
        <f>IF('Indicator Date'!AZ83="","x",'Indicator Date'!AZ83)</f>
        <v>2015</v>
      </c>
      <c r="BA83" s="157">
        <f>IF('Indicator Date'!BA83="","x",'Indicator Date'!BA83)</f>
        <v>2015</v>
      </c>
      <c r="BB83" s="157">
        <f>IF('Indicator Date'!BB83="","x",'Indicator Date'!BB83)</f>
        <v>2018</v>
      </c>
      <c r="BC83" s="157">
        <f>IF('Indicator Date'!BC83="","x",'Indicator Date'!BC83)</f>
        <v>2017</v>
      </c>
      <c r="BD83" s="157">
        <f>IF('Indicator Date'!BD83="","x",'Indicator Date'!BD83)</f>
        <v>2015</v>
      </c>
      <c r="BE83" s="157" t="str">
        <f>IF('Indicator Date'!BE83="","x",'Indicator Date'!BE83)</f>
        <v>x</v>
      </c>
      <c r="BF83" s="104"/>
    </row>
    <row r="84" spans="1:58" x14ac:dyDescent="0.25">
      <c r="A84" s="128" t="s">
        <v>153</v>
      </c>
      <c r="B84" s="107" t="s">
        <v>152</v>
      </c>
      <c r="C84" s="157">
        <f>IF('Indicator Date'!C84="","x",'Indicator Date'!C84)</f>
        <v>2015</v>
      </c>
      <c r="D84" s="157">
        <f>IF('Indicator Date'!D84="","x",'Indicator Date'!D84)</f>
        <v>2015</v>
      </c>
      <c r="E84" s="157">
        <f>IF('Indicator Date'!E84="","x",'Indicator Date'!E84)</f>
        <v>2015</v>
      </c>
      <c r="F84" s="157">
        <f>IF('Indicator Date'!F84="","x",'Indicator Date'!F84)</f>
        <v>2015</v>
      </c>
      <c r="G84" s="157">
        <f>IF('Indicator Date'!G84="","x",'Indicator Date'!G84)</f>
        <v>2015</v>
      </c>
      <c r="H84" s="157">
        <f>IF('Indicator Date'!H84="","x",'Indicator Date'!H84)</f>
        <v>2015</v>
      </c>
      <c r="I84" s="157">
        <f>IF('Indicator Date'!I84="","x",'Indicator Date'!I84)</f>
        <v>2015</v>
      </c>
      <c r="J84" s="157">
        <f>IF('Indicator Date'!J84="","x",'Indicator Date'!J84)</f>
        <v>2016</v>
      </c>
      <c r="K84" s="157">
        <f>IF('Indicator Date'!K84="","x",'Indicator Date'!K84)</f>
        <v>2016</v>
      </c>
      <c r="L84" s="157">
        <f>IF('Indicator Date'!L84="","x",'Indicator Date'!L84)</f>
        <v>2016</v>
      </c>
      <c r="M84" s="157">
        <f>IF('Indicator Date'!M84="","x",'Indicator Date'!M84)</f>
        <v>2019</v>
      </c>
      <c r="N84" s="157">
        <f>IF('Indicator Date'!N84="","x",'Indicator Date'!N84)</f>
        <v>2019</v>
      </c>
      <c r="O84" s="157">
        <f>IF('Indicator Date'!O84="","x",'Indicator Date'!O84)</f>
        <v>2018</v>
      </c>
      <c r="P84" s="157">
        <f>IF('Indicator Date'!P84="","x",'Indicator Date'!P84)</f>
        <v>2018</v>
      </c>
      <c r="Q84" s="157">
        <f>IF('Indicator Date'!Q84="","x",'Indicator Date'!Q84)</f>
        <v>2017</v>
      </c>
      <c r="R84" s="157" t="str">
        <f>IF('Indicator Date'!R84="","x",LEFT(RIGHT('Indicator Date'!R84,6),4))</f>
        <v>x</v>
      </c>
      <c r="S84" s="157">
        <f>IF('Indicator Date'!S84="","x",'Indicator Date'!S84)</f>
        <v>2019</v>
      </c>
      <c r="T84" s="157">
        <f>IF('Indicator Date'!T84="","x",'Indicator Date'!T84)</f>
        <v>2016</v>
      </c>
      <c r="U84" s="157">
        <f>IF('Indicator Date'!U84="","x",'Indicator Date'!U84)</f>
        <v>2017</v>
      </c>
      <c r="V84" s="157" t="str">
        <f>IF('Indicator Date'!V84="","x",'Indicator Date'!V84)</f>
        <v>x</v>
      </c>
      <c r="W84" s="157">
        <f>IF('Indicator Date'!W84="","x",'Indicator Date'!W84)</f>
        <v>2017</v>
      </c>
      <c r="X84" s="157" t="str">
        <f>IF('Indicator Date'!X84="","x",'Indicator Date'!X84)</f>
        <v>x</v>
      </c>
      <c r="Y84" s="157">
        <f>IF('Indicator Date'!Y84="","x",'Indicator Date'!Y84)</f>
        <v>2012</v>
      </c>
      <c r="Z84" s="157">
        <f>IF('Indicator Date'!Z84="","x",'Indicator Date'!Z84)</f>
        <v>2017</v>
      </c>
      <c r="AA84" s="157">
        <f>IF('Indicator Date'!AA84="","x",'Indicator Date'!AA84)</f>
        <v>2017</v>
      </c>
      <c r="AB84" s="157" t="str">
        <f>IF('Indicator Date'!AB84="","x",'Indicator Date'!AB84)</f>
        <v>x</v>
      </c>
      <c r="AC84" s="157">
        <f>IF('Indicator Date'!AC84="","x",'Indicator Date'!AC84)</f>
        <v>2016</v>
      </c>
      <c r="AD84" s="157">
        <f>IF('Indicator Date'!AD84="","x",'Indicator Date'!AD84)</f>
        <v>2015</v>
      </c>
      <c r="AE84" s="157" t="str">
        <f>IF('Indicator Date'!AE84="","x",'Indicator Date'!AE84)</f>
        <v>x</v>
      </c>
      <c r="AF84" s="157">
        <f>IF('Indicator Date'!AF84="","x",'Indicator Date'!AF84)</f>
        <v>2017</v>
      </c>
      <c r="AG84" s="157">
        <f>IF('Indicator Date'!AG84="","x",'Indicator Date'!AG84)</f>
        <v>2010</v>
      </c>
      <c r="AH84" s="157">
        <f>IF('Indicator Date'!AH84="","x",'Indicator Date'!AH84)</f>
        <v>2016</v>
      </c>
      <c r="AI84" s="157">
        <f>IF('Indicator Date'!AI84="","x",'Indicator Date'!AI84)</f>
        <v>2017</v>
      </c>
      <c r="AJ84" s="157">
        <f>IF('Indicator Date'!AJ84="","x",'Indicator Date'!AJ84)</f>
        <v>2018</v>
      </c>
      <c r="AK84" s="157" t="str">
        <f>IF('Indicator Date'!AK84="","x",YEAR('Indicator Date'!AK84))</f>
        <v>x</v>
      </c>
      <c r="AL84" s="157">
        <f>IF('Indicator Date'!AL84="","x",YEAR('Indicator Date'!AL84))</f>
        <v>2018</v>
      </c>
      <c r="AM84" s="157" t="str">
        <f>IF('Indicator Date'!AM84="","x",YEAR('Indicator Date'!AM84))</f>
        <v>x</v>
      </c>
      <c r="AN84" s="157">
        <f>IF('Indicator Date'!AN84="","x",'Indicator Date'!AN84)</f>
        <v>2016</v>
      </c>
      <c r="AO84" s="157">
        <f>IF('Indicator Date'!AO84="","x",'Indicator Date'!AO84)</f>
        <v>2016</v>
      </c>
      <c r="AP84" s="157">
        <f>IF('Indicator Date'!AP84="","x",'Indicator Date'!AP84)</f>
        <v>2014</v>
      </c>
      <c r="AQ84" s="157">
        <f>IF('Indicator Date'!AQ84="","x",'Indicator Date'!AQ84)</f>
        <v>2014</v>
      </c>
      <c r="AR84" s="157" t="str">
        <f>IF('Indicator Date'!AR84="","x",'Indicator Date'!AR84)</f>
        <v>x</v>
      </c>
      <c r="AS84" s="157">
        <f>IF('Indicator Date'!AS84="","x",'Indicator Date'!AS84)</f>
        <v>2017</v>
      </c>
      <c r="AT84" s="157">
        <f>IF('Indicator Date'!AT84="","x",'Indicator Date'!AT84)</f>
        <v>2018</v>
      </c>
      <c r="AU84" s="157">
        <f>IF('Indicator Date'!AU84="","x",'Indicator Date'!AU84)</f>
        <v>2016</v>
      </c>
      <c r="AV84" s="157" t="str">
        <f>IF('Indicator Date'!AV84="","x",'Indicator Date'!AV84)</f>
        <v>x</v>
      </c>
      <c r="AW84" s="157">
        <f>IF('Indicator Date'!AW84="","x",'Indicator Date'!AW84)</f>
        <v>2016</v>
      </c>
      <c r="AX84" s="157">
        <f>IF('Indicator Date'!AX84="","x",'Indicator Date'!AX84)</f>
        <v>2017</v>
      </c>
      <c r="AY84" s="157">
        <f>IF('Indicator Date'!AY84="","x",'Indicator Date'!AY84)</f>
        <v>2014</v>
      </c>
      <c r="AZ84" s="157">
        <f>IF('Indicator Date'!AZ84="","x",'Indicator Date'!AZ84)</f>
        <v>2015</v>
      </c>
      <c r="BA84" s="157">
        <f>IF('Indicator Date'!BA84="","x",'Indicator Date'!BA84)</f>
        <v>2015</v>
      </c>
      <c r="BB84" s="157">
        <f>IF('Indicator Date'!BB84="","x",'Indicator Date'!BB84)</f>
        <v>2018</v>
      </c>
      <c r="BC84" s="157">
        <f>IF('Indicator Date'!BC84="","x",'Indicator Date'!BC84)</f>
        <v>2017</v>
      </c>
      <c r="BD84" s="157">
        <f>IF('Indicator Date'!BD84="","x",'Indicator Date'!BD84)</f>
        <v>2015</v>
      </c>
      <c r="BE84" s="157" t="str">
        <f>IF('Indicator Date'!BE84="","x",'Indicator Date'!BE84)</f>
        <v>x</v>
      </c>
      <c r="BF84" s="104"/>
    </row>
    <row r="85" spans="1:58" x14ac:dyDescent="0.25">
      <c r="A85" s="128" t="s">
        <v>155</v>
      </c>
      <c r="B85" s="107" t="s">
        <v>154</v>
      </c>
      <c r="C85" s="157">
        <f>IF('Indicator Date'!C85="","x",'Indicator Date'!C85)</f>
        <v>2015</v>
      </c>
      <c r="D85" s="157">
        <f>IF('Indicator Date'!D85="","x",'Indicator Date'!D85)</f>
        <v>2015</v>
      </c>
      <c r="E85" s="157">
        <f>IF('Indicator Date'!E85="","x",'Indicator Date'!E85)</f>
        <v>2015</v>
      </c>
      <c r="F85" s="157">
        <f>IF('Indicator Date'!F85="","x",'Indicator Date'!F85)</f>
        <v>2015</v>
      </c>
      <c r="G85" s="157">
        <f>IF('Indicator Date'!G85="","x",'Indicator Date'!G85)</f>
        <v>2015</v>
      </c>
      <c r="H85" s="157">
        <f>IF('Indicator Date'!H85="","x",'Indicator Date'!H85)</f>
        <v>2015</v>
      </c>
      <c r="I85" s="157">
        <f>IF('Indicator Date'!I85="","x",'Indicator Date'!I85)</f>
        <v>2015</v>
      </c>
      <c r="J85" s="157">
        <f>IF('Indicator Date'!J85="","x",'Indicator Date'!J85)</f>
        <v>2016</v>
      </c>
      <c r="K85" s="157">
        <f>IF('Indicator Date'!K85="","x",'Indicator Date'!K85)</f>
        <v>2016</v>
      </c>
      <c r="L85" s="157">
        <f>IF('Indicator Date'!L85="","x",'Indicator Date'!L85)</f>
        <v>2016</v>
      </c>
      <c r="M85" s="157">
        <f>IF('Indicator Date'!M85="","x",'Indicator Date'!M85)</f>
        <v>2019</v>
      </c>
      <c r="N85" s="157">
        <f>IF('Indicator Date'!N85="","x",'Indicator Date'!N85)</f>
        <v>2019</v>
      </c>
      <c r="O85" s="157">
        <f>IF('Indicator Date'!O85="","x",'Indicator Date'!O85)</f>
        <v>2018</v>
      </c>
      <c r="P85" s="157">
        <f>IF('Indicator Date'!P85="","x",'Indicator Date'!P85)</f>
        <v>2018</v>
      </c>
      <c r="Q85" s="157">
        <f>IF('Indicator Date'!Q85="","x",'Indicator Date'!Q85)</f>
        <v>2017</v>
      </c>
      <c r="R85" s="157" t="str">
        <f>IF('Indicator Date'!R85="","x",LEFT(RIGHT('Indicator Date'!R85,6),4))</f>
        <v>x</v>
      </c>
      <c r="S85" s="157">
        <f>IF('Indicator Date'!S85="","x",'Indicator Date'!S85)</f>
        <v>2019</v>
      </c>
      <c r="T85" s="157">
        <f>IF('Indicator Date'!T85="","x",'Indicator Date'!T85)</f>
        <v>2016</v>
      </c>
      <c r="U85" s="157">
        <f>IF('Indicator Date'!U85="","x",'Indicator Date'!U85)</f>
        <v>2017</v>
      </c>
      <c r="V85" s="157" t="str">
        <f>IF('Indicator Date'!V85="","x",'Indicator Date'!V85)</f>
        <v>x</v>
      </c>
      <c r="W85" s="157">
        <f>IF('Indicator Date'!W85="","x",'Indicator Date'!W85)</f>
        <v>2017</v>
      </c>
      <c r="X85" s="157" t="str">
        <f>IF('Indicator Date'!X85="","x",'Indicator Date'!X85)</f>
        <v>x</v>
      </c>
      <c r="Y85" s="157">
        <f>IF('Indicator Date'!Y85="","x",'Indicator Date'!Y85)</f>
        <v>2016</v>
      </c>
      <c r="Z85" s="157">
        <f>IF('Indicator Date'!Z85="","x",'Indicator Date'!Z85)</f>
        <v>2017</v>
      </c>
      <c r="AA85" s="157">
        <f>IF('Indicator Date'!AA85="","x",'Indicator Date'!AA85)</f>
        <v>2017</v>
      </c>
      <c r="AB85" s="157">
        <f>IF('Indicator Date'!AB85="","x",'Indicator Date'!AB85)</f>
        <v>2017</v>
      </c>
      <c r="AC85" s="157">
        <f>IF('Indicator Date'!AC85="","x",'Indicator Date'!AC85)</f>
        <v>2016</v>
      </c>
      <c r="AD85" s="157">
        <f>IF('Indicator Date'!AD85="","x",'Indicator Date'!AD85)</f>
        <v>2015</v>
      </c>
      <c r="AE85" s="157" t="str">
        <f>IF('Indicator Date'!AE85="","x",'Indicator Date'!AE85)</f>
        <v>x</v>
      </c>
      <c r="AF85" s="157">
        <f>IF('Indicator Date'!AF85="","x",'Indicator Date'!AF85)</f>
        <v>2017</v>
      </c>
      <c r="AG85" s="157">
        <f>IF('Indicator Date'!AG85="","x",'Indicator Date'!AG85)</f>
        <v>2012</v>
      </c>
      <c r="AH85" s="157">
        <f>IF('Indicator Date'!AH85="","x",'Indicator Date'!AH85)</f>
        <v>2016</v>
      </c>
      <c r="AI85" s="157">
        <f>IF('Indicator Date'!AI85="","x",'Indicator Date'!AI85)</f>
        <v>2017</v>
      </c>
      <c r="AJ85" s="157">
        <f>IF('Indicator Date'!AJ85="","x",'Indicator Date'!AJ85)</f>
        <v>2018</v>
      </c>
      <c r="AK85" s="157" t="str">
        <f>IF('Indicator Date'!AK85="","x",YEAR('Indicator Date'!AK85))</f>
        <v>x</v>
      </c>
      <c r="AL85" s="157">
        <f>IF('Indicator Date'!AL85="","x",YEAR('Indicator Date'!AL85))</f>
        <v>2018</v>
      </c>
      <c r="AM85" s="157" t="str">
        <f>IF('Indicator Date'!AM85="","x",YEAR('Indicator Date'!AM85))</f>
        <v>x</v>
      </c>
      <c r="AN85" s="157">
        <f>IF('Indicator Date'!AN85="","x",'Indicator Date'!AN85)</f>
        <v>2016</v>
      </c>
      <c r="AO85" s="157">
        <f>IF('Indicator Date'!AO85="","x",'Indicator Date'!AO85)</f>
        <v>2016</v>
      </c>
      <c r="AP85" s="157">
        <f>IF('Indicator Date'!AP85="","x",'Indicator Date'!AP85)</f>
        <v>2014</v>
      </c>
      <c r="AQ85" s="157">
        <f>IF('Indicator Date'!AQ85="","x",'Indicator Date'!AQ85)</f>
        <v>2014</v>
      </c>
      <c r="AR85" s="157">
        <f>IF('Indicator Date'!AR85="","x",'Indicator Date'!AR85)</f>
        <v>2015</v>
      </c>
      <c r="AS85" s="157">
        <f>IF('Indicator Date'!AS85="","x",'Indicator Date'!AS85)</f>
        <v>2017</v>
      </c>
      <c r="AT85" s="157">
        <f>IF('Indicator Date'!AT85="","x",'Indicator Date'!AT85)</f>
        <v>2018</v>
      </c>
      <c r="AU85" s="157">
        <f>IF('Indicator Date'!AU85="","x",'Indicator Date'!AU85)</f>
        <v>2016</v>
      </c>
      <c r="AV85" s="157">
        <f>IF('Indicator Date'!AV85="","x",'Indicator Date'!AV85)</f>
        <v>2015</v>
      </c>
      <c r="AW85" s="157">
        <f>IF('Indicator Date'!AW85="","x",'Indicator Date'!AW85)</f>
        <v>2016</v>
      </c>
      <c r="AX85" s="157">
        <f>IF('Indicator Date'!AX85="","x",'Indicator Date'!AX85)</f>
        <v>2017</v>
      </c>
      <c r="AY85" s="157">
        <f>IF('Indicator Date'!AY85="","x",'Indicator Date'!AY85)</f>
        <v>2014</v>
      </c>
      <c r="AZ85" s="157">
        <f>IF('Indicator Date'!AZ85="","x",'Indicator Date'!AZ85)</f>
        <v>2015</v>
      </c>
      <c r="BA85" s="157">
        <f>IF('Indicator Date'!BA85="","x",'Indicator Date'!BA85)</f>
        <v>2015</v>
      </c>
      <c r="BB85" s="157">
        <f>IF('Indicator Date'!BB85="","x",'Indicator Date'!BB85)</f>
        <v>2018</v>
      </c>
      <c r="BC85" s="157">
        <f>IF('Indicator Date'!BC85="","x",'Indicator Date'!BC85)</f>
        <v>2017</v>
      </c>
      <c r="BD85" s="157">
        <f>IF('Indicator Date'!BD85="","x",'Indicator Date'!BD85)</f>
        <v>2015</v>
      </c>
      <c r="BE85" s="157" t="str">
        <f>IF('Indicator Date'!BE85="","x",'Indicator Date'!BE85)</f>
        <v>x</v>
      </c>
      <c r="BF85" s="104"/>
    </row>
    <row r="86" spans="1:58" x14ac:dyDescent="0.25">
      <c r="A86" s="128" t="s">
        <v>157</v>
      </c>
      <c r="B86" s="107" t="s">
        <v>156</v>
      </c>
      <c r="C86" s="157">
        <f>IF('Indicator Date'!C86="","x",'Indicator Date'!C86)</f>
        <v>2015</v>
      </c>
      <c r="D86" s="157">
        <f>IF('Indicator Date'!D86="","x",'Indicator Date'!D86)</f>
        <v>2015</v>
      </c>
      <c r="E86" s="157">
        <f>IF('Indicator Date'!E86="","x",'Indicator Date'!E86)</f>
        <v>2015</v>
      </c>
      <c r="F86" s="157">
        <f>IF('Indicator Date'!F86="","x",'Indicator Date'!F86)</f>
        <v>2015</v>
      </c>
      <c r="G86" s="157">
        <f>IF('Indicator Date'!G86="","x",'Indicator Date'!G86)</f>
        <v>2015</v>
      </c>
      <c r="H86" s="157">
        <f>IF('Indicator Date'!H86="","x",'Indicator Date'!H86)</f>
        <v>2015</v>
      </c>
      <c r="I86" s="157">
        <f>IF('Indicator Date'!I86="","x",'Indicator Date'!I86)</f>
        <v>2015</v>
      </c>
      <c r="J86" s="157">
        <f>IF('Indicator Date'!J86="","x",'Indicator Date'!J86)</f>
        <v>2016</v>
      </c>
      <c r="K86" s="157">
        <f>IF('Indicator Date'!K86="","x",'Indicator Date'!K86)</f>
        <v>2016</v>
      </c>
      <c r="L86" s="157">
        <f>IF('Indicator Date'!L86="","x",'Indicator Date'!L86)</f>
        <v>2016</v>
      </c>
      <c r="M86" s="157">
        <f>IF('Indicator Date'!M86="","x",'Indicator Date'!M86)</f>
        <v>2019</v>
      </c>
      <c r="N86" s="157">
        <f>IF('Indicator Date'!N86="","x",'Indicator Date'!N86)</f>
        <v>2019</v>
      </c>
      <c r="O86" s="157">
        <f>IF('Indicator Date'!O86="","x",'Indicator Date'!O86)</f>
        <v>2018</v>
      </c>
      <c r="P86" s="157">
        <f>IF('Indicator Date'!P86="","x",'Indicator Date'!P86)</f>
        <v>2018</v>
      </c>
      <c r="Q86" s="157">
        <f>IF('Indicator Date'!Q86="","x",'Indicator Date'!Q86)</f>
        <v>2017</v>
      </c>
      <c r="R86" s="157" t="str">
        <f>IF('Indicator Date'!R86="","x",LEFT(RIGHT('Indicator Date'!R86,6),4))</f>
        <v>2012</v>
      </c>
      <c r="S86" s="157">
        <f>IF('Indicator Date'!S86="","x",'Indicator Date'!S86)</f>
        <v>2019</v>
      </c>
      <c r="T86" s="157">
        <f>IF('Indicator Date'!T86="","x",'Indicator Date'!T86)</f>
        <v>2016</v>
      </c>
      <c r="U86" s="157">
        <f>IF('Indicator Date'!U86="","x",'Indicator Date'!U86)</f>
        <v>2017</v>
      </c>
      <c r="V86" s="157">
        <f>IF('Indicator Date'!V86="","x",'Indicator Date'!V86)</f>
        <v>2017</v>
      </c>
      <c r="W86" s="157">
        <f>IF('Indicator Date'!W86="","x",'Indicator Date'!W86)</f>
        <v>2017</v>
      </c>
      <c r="X86" s="157">
        <f>IF('Indicator Date'!X86="","x",'Indicator Date'!X86)</f>
        <v>2012</v>
      </c>
      <c r="Y86" s="157">
        <f>IF('Indicator Date'!Y86="","x",'Indicator Date'!Y86)</f>
        <v>2016</v>
      </c>
      <c r="Z86" s="157">
        <f>IF('Indicator Date'!Z86="","x",'Indicator Date'!Z86)</f>
        <v>2017</v>
      </c>
      <c r="AA86" s="157">
        <f>IF('Indicator Date'!AA86="","x",'Indicator Date'!AA86)</f>
        <v>2017</v>
      </c>
      <c r="AB86" s="157">
        <f>IF('Indicator Date'!AB86="","x",'Indicator Date'!AB86)</f>
        <v>2017</v>
      </c>
      <c r="AC86" s="157">
        <f>IF('Indicator Date'!AC86="","x",'Indicator Date'!AC86)</f>
        <v>2016</v>
      </c>
      <c r="AD86" s="157">
        <f>IF('Indicator Date'!AD86="","x",'Indicator Date'!AD86)</f>
        <v>2015</v>
      </c>
      <c r="AE86" s="157" t="str">
        <f>IF('Indicator Date'!AE86="","x",'Indicator Date'!AE86)</f>
        <v>x</v>
      </c>
      <c r="AF86" s="157">
        <f>IF('Indicator Date'!AF86="","x",'Indicator Date'!AF86)</f>
        <v>2017</v>
      </c>
      <c r="AG86" s="157" t="str">
        <f>IF('Indicator Date'!AG86="","x",'Indicator Date'!AG86)</f>
        <v>x</v>
      </c>
      <c r="AH86" s="157">
        <f>IF('Indicator Date'!AH86="","x",'Indicator Date'!AH86)</f>
        <v>2016</v>
      </c>
      <c r="AI86" s="157">
        <f>IF('Indicator Date'!AI86="","x",'Indicator Date'!AI86)</f>
        <v>2017</v>
      </c>
      <c r="AJ86" s="157">
        <f>IF('Indicator Date'!AJ86="","x",'Indicator Date'!AJ86)</f>
        <v>2018</v>
      </c>
      <c r="AK86" s="157" t="str">
        <f>IF('Indicator Date'!AK86="","x",YEAR('Indicator Date'!AK86))</f>
        <v>x</v>
      </c>
      <c r="AL86" s="157">
        <f>IF('Indicator Date'!AL86="","x",YEAR('Indicator Date'!AL86))</f>
        <v>2018</v>
      </c>
      <c r="AM86" s="157" t="str">
        <f>IF('Indicator Date'!AM86="","x",YEAR('Indicator Date'!AM86))</f>
        <v>x</v>
      </c>
      <c r="AN86" s="157">
        <f>IF('Indicator Date'!AN86="","x",'Indicator Date'!AN86)</f>
        <v>2016</v>
      </c>
      <c r="AO86" s="157">
        <f>IF('Indicator Date'!AO86="","x",'Indicator Date'!AO86)</f>
        <v>2016</v>
      </c>
      <c r="AP86" s="157">
        <f>IF('Indicator Date'!AP86="","x",'Indicator Date'!AP86)</f>
        <v>2014</v>
      </c>
      <c r="AQ86" s="157">
        <f>IF('Indicator Date'!AQ86="","x",'Indicator Date'!AQ86)</f>
        <v>2014</v>
      </c>
      <c r="AR86" s="157">
        <f>IF('Indicator Date'!AR86="","x",'Indicator Date'!AR86)</f>
        <v>2013</v>
      </c>
      <c r="AS86" s="157">
        <f>IF('Indicator Date'!AS86="","x",'Indicator Date'!AS86)</f>
        <v>2017</v>
      </c>
      <c r="AT86" s="157">
        <f>IF('Indicator Date'!AT86="","x",'Indicator Date'!AT86)</f>
        <v>2018</v>
      </c>
      <c r="AU86" s="157">
        <f>IF('Indicator Date'!AU86="","x",'Indicator Date'!AU86)</f>
        <v>2016</v>
      </c>
      <c r="AV86" s="157">
        <f>IF('Indicator Date'!AV86="","x",'Indicator Date'!AV86)</f>
        <v>2015</v>
      </c>
      <c r="AW86" s="157">
        <f>IF('Indicator Date'!AW86="","x",'Indicator Date'!AW86)</f>
        <v>2016</v>
      </c>
      <c r="AX86" s="157">
        <f>IF('Indicator Date'!AX86="","x",'Indicator Date'!AX86)</f>
        <v>2017</v>
      </c>
      <c r="AY86" s="157">
        <f>IF('Indicator Date'!AY86="","x",'Indicator Date'!AY86)</f>
        <v>2014</v>
      </c>
      <c r="AZ86" s="157">
        <f>IF('Indicator Date'!AZ86="","x",'Indicator Date'!AZ86)</f>
        <v>2015</v>
      </c>
      <c r="BA86" s="157">
        <f>IF('Indicator Date'!BA86="","x",'Indicator Date'!BA86)</f>
        <v>2015</v>
      </c>
      <c r="BB86" s="157">
        <f>IF('Indicator Date'!BB86="","x",'Indicator Date'!BB86)</f>
        <v>2018</v>
      </c>
      <c r="BC86" s="157">
        <f>IF('Indicator Date'!BC86="","x",'Indicator Date'!BC86)</f>
        <v>2017</v>
      </c>
      <c r="BD86" s="157">
        <f>IF('Indicator Date'!BD86="","x",'Indicator Date'!BD86)</f>
        <v>2015</v>
      </c>
      <c r="BE86" s="157" t="str">
        <f>IF('Indicator Date'!BE86="","x",'Indicator Date'!BE86)</f>
        <v>x</v>
      </c>
      <c r="BF86" s="104"/>
    </row>
    <row r="87" spans="1:58" x14ac:dyDescent="0.25">
      <c r="A87" s="128" t="s">
        <v>159</v>
      </c>
      <c r="B87" s="107" t="s">
        <v>158</v>
      </c>
      <c r="C87" s="157">
        <f>IF('Indicator Date'!C87="","x",'Indicator Date'!C87)</f>
        <v>2015</v>
      </c>
      <c r="D87" s="157">
        <f>IF('Indicator Date'!D87="","x",'Indicator Date'!D87)</f>
        <v>2015</v>
      </c>
      <c r="E87" s="157">
        <f>IF('Indicator Date'!E87="","x",'Indicator Date'!E87)</f>
        <v>2015</v>
      </c>
      <c r="F87" s="157">
        <f>IF('Indicator Date'!F87="","x",'Indicator Date'!F87)</f>
        <v>2015</v>
      </c>
      <c r="G87" s="157">
        <f>IF('Indicator Date'!G87="","x",'Indicator Date'!G87)</f>
        <v>2015</v>
      </c>
      <c r="H87" s="157">
        <f>IF('Indicator Date'!H87="","x",'Indicator Date'!H87)</f>
        <v>2015</v>
      </c>
      <c r="I87" s="157">
        <f>IF('Indicator Date'!I87="","x",'Indicator Date'!I87)</f>
        <v>2015</v>
      </c>
      <c r="J87" s="157">
        <f>IF('Indicator Date'!J87="","x",'Indicator Date'!J87)</f>
        <v>2016</v>
      </c>
      <c r="K87" s="157">
        <f>IF('Indicator Date'!K87="","x",'Indicator Date'!K87)</f>
        <v>2016</v>
      </c>
      <c r="L87" s="157">
        <f>IF('Indicator Date'!L87="","x",'Indicator Date'!L87)</f>
        <v>2016</v>
      </c>
      <c r="M87" s="157">
        <f>IF('Indicator Date'!M87="","x",'Indicator Date'!M87)</f>
        <v>2019</v>
      </c>
      <c r="N87" s="157">
        <f>IF('Indicator Date'!N87="","x",'Indicator Date'!N87)</f>
        <v>2019</v>
      </c>
      <c r="O87" s="157">
        <f>IF('Indicator Date'!O87="","x",'Indicator Date'!O87)</f>
        <v>2018</v>
      </c>
      <c r="P87" s="157">
        <f>IF('Indicator Date'!P87="","x",'Indicator Date'!P87)</f>
        <v>2018</v>
      </c>
      <c r="Q87" s="157">
        <f>IF('Indicator Date'!Q87="","x",'Indicator Date'!Q87)</f>
        <v>2017</v>
      </c>
      <c r="R87" s="157" t="str">
        <f>IF('Indicator Date'!R87="","x",LEFT(RIGHT('Indicator Date'!R87,6),4))</f>
        <v>x</v>
      </c>
      <c r="S87" s="157">
        <f>IF('Indicator Date'!S87="","x",'Indicator Date'!S87)</f>
        <v>2019</v>
      </c>
      <c r="T87" s="157">
        <f>IF('Indicator Date'!T87="","x",'Indicator Date'!T87)</f>
        <v>2016</v>
      </c>
      <c r="U87" s="157">
        <f>IF('Indicator Date'!U87="","x",'Indicator Date'!U87)</f>
        <v>2017</v>
      </c>
      <c r="V87" s="157" t="str">
        <f>IF('Indicator Date'!V87="","x",'Indicator Date'!V87)</f>
        <v>x</v>
      </c>
      <c r="W87" s="157">
        <f>IF('Indicator Date'!W87="","x",'Indicator Date'!W87)</f>
        <v>2017</v>
      </c>
      <c r="X87" s="157">
        <f>IF('Indicator Date'!X87="","x",'Indicator Date'!X87)</f>
        <v>2010</v>
      </c>
      <c r="Y87" s="157">
        <f>IF('Indicator Date'!Y87="","x",'Indicator Date'!Y87)</f>
        <v>2010</v>
      </c>
      <c r="Z87" s="157">
        <f>IF('Indicator Date'!Z87="","x",'Indicator Date'!Z87)</f>
        <v>2017</v>
      </c>
      <c r="AA87" s="157">
        <f>IF('Indicator Date'!AA87="","x",'Indicator Date'!AA87)</f>
        <v>2017</v>
      </c>
      <c r="AB87" s="157">
        <f>IF('Indicator Date'!AB87="","x",'Indicator Date'!AB87)</f>
        <v>2017</v>
      </c>
      <c r="AC87" s="157">
        <f>IF('Indicator Date'!AC87="","x",'Indicator Date'!AC87)</f>
        <v>2016</v>
      </c>
      <c r="AD87" s="157">
        <f>IF('Indicator Date'!AD87="","x",'Indicator Date'!AD87)</f>
        <v>2015</v>
      </c>
      <c r="AE87" s="157" t="str">
        <f>IF('Indicator Date'!AE87="","x",'Indicator Date'!AE87)</f>
        <v>x</v>
      </c>
      <c r="AF87" s="157">
        <f>IF('Indicator Date'!AF87="","x",'Indicator Date'!AF87)</f>
        <v>2017</v>
      </c>
      <c r="AG87" s="157">
        <f>IF('Indicator Date'!AG87="","x",'Indicator Date'!AG87)</f>
        <v>2008</v>
      </c>
      <c r="AH87" s="157">
        <f>IF('Indicator Date'!AH87="","x",'Indicator Date'!AH87)</f>
        <v>2016</v>
      </c>
      <c r="AI87" s="157">
        <f>IF('Indicator Date'!AI87="","x",'Indicator Date'!AI87)</f>
        <v>2017</v>
      </c>
      <c r="AJ87" s="157">
        <f>IF('Indicator Date'!AJ87="","x",'Indicator Date'!AJ87)</f>
        <v>2018</v>
      </c>
      <c r="AK87" s="157" t="str">
        <f>IF('Indicator Date'!AK87="","x",YEAR('Indicator Date'!AK87))</f>
        <v>x</v>
      </c>
      <c r="AL87" s="157">
        <f>IF('Indicator Date'!AL87="","x",YEAR('Indicator Date'!AL87))</f>
        <v>2018</v>
      </c>
      <c r="AM87" s="157" t="str">
        <f>IF('Indicator Date'!AM87="","x",YEAR('Indicator Date'!AM87))</f>
        <v>x</v>
      </c>
      <c r="AN87" s="157">
        <f>IF('Indicator Date'!AN87="","x",'Indicator Date'!AN87)</f>
        <v>2016</v>
      </c>
      <c r="AO87" s="157">
        <f>IF('Indicator Date'!AO87="","x",'Indicator Date'!AO87)</f>
        <v>2016</v>
      </c>
      <c r="AP87" s="157">
        <f>IF('Indicator Date'!AP87="","x",'Indicator Date'!AP87)</f>
        <v>2014</v>
      </c>
      <c r="AQ87" s="157">
        <f>IF('Indicator Date'!AQ87="","x",'Indicator Date'!AQ87)</f>
        <v>2014</v>
      </c>
      <c r="AR87" s="157">
        <f>IF('Indicator Date'!AR87="","x",'Indicator Date'!AR87)</f>
        <v>2013</v>
      </c>
      <c r="AS87" s="157">
        <f>IF('Indicator Date'!AS87="","x",'Indicator Date'!AS87)</f>
        <v>2017</v>
      </c>
      <c r="AT87" s="157">
        <f>IF('Indicator Date'!AT87="","x",'Indicator Date'!AT87)</f>
        <v>2018</v>
      </c>
      <c r="AU87" s="157">
        <f>IF('Indicator Date'!AU87="","x",'Indicator Date'!AU87)</f>
        <v>2016</v>
      </c>
      <c r="AV87" s="157" t="str">
        <f>IF('Indicator Date'!AV87="","x",'Indicator Date'!AV87)</f>
        <v>x</v>
      </c>
      <c r="AW87" s="157">
        <f>IF('Indicator Date'!AW87="","x",'Indicator Date'!AW87)</f>
        <v>2016</v>
      </c>
      <c r="AX87" s="157">
        <f>IF('Indicator Date'!AX87="","x",'Indicator Date'!AX87)</f>
        <v>2017</v>
      </c>
      <c r="AY87" s="157">
        <f>IF('Indicator Date'!AY87="","x",'Indicator Date'!AY87)</f>
        <v>2014</v>
      </c>
      <c r="AZ87" s="157">
        <f>IF('Indicator Date'!AZ87="","x",'Indicator Date'!AZ87)</f>
        <v>2015</v>
      </c>
      <c r="BA87" s="157">
        <f>IF('Indicator Date'!BA87="","x",'Indicator Date'!BA87)</f>
        <v>2015</v>
      </c>
      <c r="BB87" s="157">
        <f>IF('Indicator Date'!BB87="","x",'Indicator Date'!BB87)</f>
        <v>2018</v>
      </c>
      <c r="BC87" s="157">
        <f>IF('Indicator Date'!BC87="","x",'Indicator Date'!BC87)</f>
        <v>2017</v>
      </c>
      <c r="BD87" s="157">
        <f>IF('Indicator Date'!BD87="","x",'Indicator Date'!BD87)</f>
        <v>2015</v>
      </c>
      <c r="BE87" s="157" t="str">
        <f>IF('Indicator Date'!BE87="","x",'Indicator Date'!BE87)</f>
        <v>x</v>
      </c>
      <c r="BF87" s="104"/>
    </row>
    <row r="88" spans="1:58" x14ac:dyDescent="0.25">
      <c r="A88" s="128" t="s">
        <v>161</v>
      </c>
      <c r="B88" s="107" t="s">
        <v>160</v>
      </c>
      <c r="C88" s="157">
        <f>IF('Indicator Date'!C88="","x",'Indicator Date'!C88)</f>
        <v>2015</v>
      </c>
      <c r="D88" s="157">
        <f>IF('Indicator Date'!D88="","x",'Indicator Date'!D88)</f>
        <v>2015</v>
      </c>
      <c r="E88" s="157">
        <f>IF('Indicator Date'!E88="","x",'Indicator Date'!E88)</f>
        <v>2015</v>
      </c>
      <c r="F88" s="157">
        <f>IF('Indicator Date'!F88="","x",'Indicator Date'!F88)</f>
        <v>2015</v>
      </c>
      <c r="G88" s="157">
        <f>IF('Indicator Date'!G88="","x",'Indicator Date'!G88)</f>
        <v>2015</v>
      </c>
      <c r="H88" s="157">
        <f>IF('Indicator Date'!H88="","x",'Indicator Date'!H88)</f>
        <v>2015</v>
      </c>
      <c r="I88" s="157">
        <f>IF('Indicator Date'!I88="","x",'Indicator Date'!I88)</f>
        <v>2015</v>
      </c>
      <c r="J88" s="157">
        <f>IF('Indicator Date'!J88="","x",'Indicator Date'!J88)</f>
        <v>2016</v>
      </c>
      <c r="K88" s="157">
        <f>IF('Indicator Date'!K88="","x",'Indicator Date'!K88)</f>
        <v>2016</v>
      </c>
      <c r="L88" s="157">
        <f>IF('Indicator Date'!L88="","x",'Indicator Date'!L88)</f>
        <v>2016</v>
      </c>
      <c r="M88" s="157">
        <f>IF('Indicator Date'!M88="","x",'Indicator Date'!M88)</f>
        <v>2019</v>
      </c>
      <c r="N88" s="157">
        <f>IF('Indicator Date'!N88="","x",'Indicator Date'!N88)</f>
        <v>2019</v>
      </c>
      <c r="O88" s="157">
        <f>IF('Indicator Date'!O88="","x",'Indicator Date'!O88)</f>
        <v>2018</v>
      </c>
      <c r="P88" s="157">
        <f>IF('Indicator Date'!P88="","x",'Indicator Date'!P88)</f>
        <v>2018</v>
      </c>
      <c r="Q88" s="157">
        <f>IF('Indicator Date'!Q88="","x",'Indicator Date'!Q88)</f>
        <v>2017</v>
      </c>
      <c r="R88" s="157" t="str">
        <f>IF('Indicator Date'!R88="","x",LEFT(RIGHT('Indicator Date'!R88,6),4))</f>
        <v>2012</v>
      </c>
      <c r="S88" s="157">
        <f>IF('Indicator Date'!S88="","x",'Indicator Date'!S88)</f>
        <v>2019</v>
      </c>
      <c r="T88" s="157">
        <f>IF('Indicator Date'!T88="","x",'Indicator Date'!T88)</f>
        <v>2016</v>
      </c>
      <c r="U88" s="157">
        <f>IF('Indicator Date'!U88="","x",'Indicator Date'!U88)</f>
        <v>2017</v>
      </c>
      <c r="V88" s="157">
        <f>IF('Indicator Date'!V88="","x",'Indicator Date'!V88)</f>
        <v>2017</v>
      </c>
      <c r="W88" s="157">
        <f>IF('Indicator Date'!W88="","x",'Indicator Date'!W88)</f>
        <v>2017</v>
      </c>
      <c r="X88" s="157">
        <f>IF('Indicator Date'!X88="","x",'Indicator Date'!X88)</f>
        <v>2012</v>
      </c>
      <c r="Y88" s="157">
        <f>IF('Indicator Date'!Y88="","x",'Indicator Date'!Y88)</f>
        <v>2010</v>
      </c>
      <c r="Z88" s="157">
        <f>IF('Indicator Date'!Z88="","x",'Indicator Date'!Z88)</f>
        <v>2017</v>
      </c>
      <c r="AA88" s="157">
        <f>IF('Indicator Date'!AA88="","x",'Indicator Date'!AA88)</f>
        <v>2017</v>
      </c>
      <c r="AB88" s="157">
        <f>IF('Indicator Date'!AB88="","x",'Indicator Date'!AB88)</f>
        <v>2016</v>
      </c>
      <c r="AC88" s="157">
        <f>IF('Indicator Date'!AC88="","x",'Indicator Date'!AC88)</f>
        <v>2016</v>
      </c>
      <c r="AD88" s="157">
        <f>IF('Indicator Date'!AD88="","x",'Indicator Date'!AD88)</f>
        <v>2015</v>
      </c>
      <c r="AE88" s="157" t="str">
        <f>IF('Indicator Date'!AE88="","x",'Indicator Date'!AE88)</f>
        <v>x</v>
      </c>
      <c r="AF88" s="157">
        <f>IF('Indicator Date'!AF88="","x",'Indicator Date'!AF88)</f>
        <v>2017</v>
      </c>
      <c r="AG88" s="157">
        <f>IF('Indicator Date'!AG88="","x",'Indicator Date'!AG88)</f>
        <v>2010</v>
      </c>
      <c r="AH88" s="157">
        <f>IF('Indicator Date'!AH88="","x",'Indicator Date'!AH88)</f>
        <v>2016</v>
      </c>
      <c r="AI88" s="157">
        <f>IF('Indicator Date'!AI88="","x",'Indicator Date'!AI88)</f>
        <v>2017</v>
      </c>
      <c r="AJ88" s="157">
        <f>IF('Indicator Date'!AJ88="","x",'Indicator Date'!AJ88)</f>
        <v>2018</v>
      </c>
      <c r="AK88" s="157" t="str">
        <f>IF('Indicator Date'!AK88="","x",YEAR('Indicator Date'!AK88))</f>
        <v>x</v>
      </c>
      <c r="AL88" s="157">
        <f>IF('Indicator Date'!AL88="","x",YEAR('Indicator Date'!AL88))</f>
        <v>2019</v>
      </c>
      <c r="AM88" s="157" t="str">
        <f>IF('Indicator Date'!AM88="","x",YEAR('Indicator Date'!AM88))</f>
        <v>x</v>
      </c>
      <c r="AN88" s="157">
        <f>IF('Indicator Date'!AN88="","x",'Indicator Date'!AN88)</f>
        <v>2016</v>
      </c>
      <c r="AO88" s="157">
        <f>IF('Indicator Date'!AO88="","x",'Indicator Date'!AO88)</f>
        <v>2016</v>
      </c>
      <c r="AP88" s="157">
        <f>IF('Indicator Date'!AP88="","x",'Indicator Date'!AP88)</f>
        <v>2014</v>
      </c>
      <c r="AQ88" s="157">
        <f>IF('Indicator Date'!AQ88="","x",'Indicator Date'!AQ88)</f>
        <v>2014</v>
      </c>
      <c r="AR88" s="157">
        <f>IF('Indicator Date'!AR88="","x",'Indicator Date'!AR88)</f>
        <v>2013</v>
      </c>
      <c r="AS88" s="157">
        <f>IF('Indicator Date'!AS88="","x",'Indicator Date'!AS88)</f>
        <v>2017</v>
      </c>
      <c r="AT88" s="157">
        <f>IF('Indicator Date'!AT88="","x",'Indicator Date'!AT88)</f>
        <v>2018</v>
      </c>
      <c r="AU88" s="157">
        <f>IF('Indicator Date'!AU88="","x",'Indicator Date'!AU88)</f>
        <v>2016</v>
      </c>
      <c r="AV88" s="157">
        <f>IF('Indicator Date'!AV88="","x",'Indicator Date'!AV88)</f>
        <v>2015</v>
      </c>
      <c r="AW88" s="157">
        <f>IF('Indicator Date'!AW88="","x",'Indicator Date'!AW88)</f>
        <v>2016</v>
      </c>
      <c r="AX88" s="157">
        <f>IF('Indicator Date'!AX88="","x",'Indicator Date'!AX88)</f>
        <v>2016</v>
      </c>
      <c r="AY88" s="157">
        <f>IF('Indicator Date'!AY88="","x",'Indicator Date'!AY88)</f>
        <v>2014</v>
      </c>
      <c r="AZ88" s="157">
        <f>IF('Indicator Date'!AZ88="","x",'Indicator Date'!AZ88)</f>
        <v>2015</v>
      </c>
      <c r="BA88" s="157">
        <f>IF('Indicator Date'!BA88="","x",'Indicator Date'!BA88)</f>
        <v>2015</v>
      </c>
      <c r="BB88" s="157">
        <f>IF('Indicator Date'!BB88="","x",'Indicator Date'!BB88)</f>
        <v>2018</v>
      </c>
      <c r="BC88" s="157">
        <f>IF('Indicator Date'!BC88="","x",'Indicator Date'!BC88)</f>
        <v>2017</v>
      </c>
      <c r="BD88" s="157">
        <f>IF('Indicator Date'!BD88="","x",'Indicator Date'!BD88)</f>
        <v>2015</v>
      </c>
      <c r="BE88" s="157" t="str">
        <f>IF('Indicator Date'!BE88="","x",'Indicator Date'!BE88)</f>
        <v>x</v>
      </c>
      <c r="BF88" s="104"/>
    </row>
    <row r="89" spans="1:58" x14ac:dyDescent="0.25">
      <c r="A89" s="128" t="s">
        <v>163</v>
      </c>
      <c r="B89" s="107" t="s">
        <v>162</v>
      </c>
      <c r="C89" s="157">
        <f>IF('Indicator Date'!C89="","x",'Indicator Date'!C89)</f>
        <v>2015</v>
      </c>
      <c r="D89" s="157">
        <f>IF('Indicator Date'!D89="","x",'Indicator Date'!D89)</f>
        <v>2015</v>
      </c>
      <c r="E89" s="157">
        <f>IF('Indicator Date'!E89="","x",'Indicator Date'!E89)</f>
        <v>2015</v>
      </c>
      <c r="F89" s="157">
        <f>IF('Indicator Date'!F89="","x",'Indicator Date'!F89)</f>
        <v>2015</v>
      </c>
      <c r="G89" s="157">
        <f>IF('Indicator Date'!G89="","x",'Indicator Date'!G89)</f>
        <v>2015</v>
      </c>
      <c r="H89" s="157">
        <f>IF('Indicator Date'!H89="","x",'Indicator Date'!H89)</f>
        <v>2015</v>
      </c>
      <c r="I89" s="157">
        <f>IF('Indicator Date'!I89="","x",'Indicator Date'!I89)</f>
        <v>2015</v>
      </c>
      <c r="J89" s="157">
        <f>IF('Indicator Date'!J89="","x",'Indicator Date'!J89)</f>
        <v>2016</v>
      </c>
      <c r="K89" s="157">
        <f>IF('Indicator Date'!K89="","x",'Indicator Date'!K89)</f>
        <v>2016</v>
      </c>
      <c r="L89" s="157">
        <f>IF('Indicator Date'!L89="","x",'Indicator Date'!L89)</f>
        <v>2016</v>
      </c>
      <c r="M89" s="157">
        <f>IF('Indicator Date'!M89="","x",'Indicator Date'!M89)</f>
        <v>2019</v>
      </c>
      <c r="N89" s="157">
        <f>IF('Indicator Date'!N89="","x",'Indicator Date'!N89)</f>
        <v>2019</v>
      </c>
      <c r="O89" s="157">
        <f>IF('Indicator Date'!O89="","x",'Indicator Date'!O89)</f>
        <v>2018</v>
      </c>
      <c r="P89" s="157">
        <f>IF('Indicator Date'!P89="","x",'Indicator Date'!P89)</f>
        <v>2018</v>
      </c>
      <c r="Q89" s="157">
        <f>IF('Indicator Date'!Q89="","x",'Indicator Date'!Q89)</f>
        <v>2017</v>
      </c>
      <c r="R89" s="157" t="str">
        <f>IF('Indicator Date'!R89="","x",LEFT(RIGHT('Indicator Date'!R89,6),4))</f>
        <v>2015</v>
      </c>
      <c r="S89" s="157">
        <f>IF('Indicator Date'!S89="","x",'Indicator Date'!S89)</f>
        <v>2019</v>
      </c>
      <c r="T89" s="157">
        <f>IF('Indicator Date'!T89="","x",'Indicator Date'!T89)</f>
        <v>2016</v>
      </c>
      <c r="U89" s="157">
        <f>IF('Indicator Date'!U89="","x",'Indicator Date'!U89)</f>
        <v>2017</v>
      </c>
      <c r="V89" s="157">
        <f>IF('Indicator Date'!V89="","x",'Indicator Date'!V89)</f>
        <v>2017</v>
      </c>
      <c r="W89" s="157">
        <f>IF('Indicator Date'!W89="","x",'Indicator Date'!W89)</f>
        <v>2017</v>
      </c>
      <c r="X89" s="157">
        <f>IF('Indicator Date'!X89="","x",'Indicator Date'!X89)</f>
        <v>2010</v>
      </c>
      <c r="Y89" s="157">
        <f>IF('Indicator Date'!Y89="","x",'Indicator Date'!Y89)</f>
        <v>2013</v>
      </c>
      <c r="Z89" s="157">
        <f>IF('Indicator Date'!Z89="","x",'Indicator Date'!Z89)</f>
        <v>2017</v>
      </c>
      <c r="AA89" s="157">
        <f>IF('Indicator Date'!AA89="","x",'Indicator Date'!AA89)</f>
        <v>2017</v>
      </c>
      <c r="AB89" s="157">
        <f>IF('Indicator Date'!AB89="","x",'Indicator Date'!AB89)</f>
        <v>2017</v>
      </c>
      <c r="AC89" s="157">
        <f>IF('Indicator Date'!AC89="","x",'Indicator Date'!AC89)</f>
        <v>2016</v>
      </c>
      <c r="AD89" s="157">
        <f>IF('Indicator Date'!AD89="","x",'Indicator Date'!AD89)</f>
        <v>2015</v>
      </c>
      <c r="AE89" s="157" t="str">
        <f>IF('Indicator Date'!AE89="","x",'Indicator Date'!AE89)</f>
        <v>x</v>
      </c>
      <c r="AF89" s="157">
        <f>IF('Indicator Date'!AF89="","x",'Indicator Date'!AF89)</f>
        <v>2017</v>
      </c>
      <c r="AG89" s="157">
        <f>IF('Indicator Date'!AG89="","x",'Indicator Date'!AG89)</f>
        <v>2017</v>
      </c>
      <c r="AH89" s="157">
        <f>IF('Indicator Date'!AH89="","x",'Indicator Date'!AH89)</f>
        <v>2016</v>
      </c>
      <c r="AI89" s="157">
        <f>IF('Indicator Date'!AI89="","x",'Indicator Date'!AI89)</f>
        <v>2017</v>
      </c>
      <c r="AJ89" s="157">
        <f>IF('Indicator Date'!AJ89="","x",'Indicator Date'!AJ89)</f>
        <v>2018</v>
      </c>
      <c r="AK89" s="157" t="str">
        <f>IF('Indicator Date'!AK89="","x",YEAR('Indicator Date'!AK89))</f>
        <v>x</v>
      </c>
      <c r="AL89" s="157">
        <f>IF('Indicator Date'!AL89="","x",YEAR('Indicator Date'!AL89))</f>
        <v>2018</v>
      </c>
      <c r="AM89" s="157" t="str">
        <f>IF('Indicator Date'!AM89="","x",YEAR('Indicator Date'!AM89))</f>
        <v>x</v>
      </c>
      <c r="AN89" s="157">
        <f>IF('Indicator Date'!AN89="","x",'Indicator Date'!AN89)</f>
        <v>2016</v>
      </c>
      <c r="AO89" s="157">
        <f>IF('Indicator Date'!AO89="","x",'Indicator Date'!AO89)</f>
        <v>2016</v>
      </c>
      <c r="AP89" s="157" t="str">
        <f>IF('Indicator Date'!AP89="","x",'Indicator Date'!AP89)</f>
        <v>x</v>
      </c>
      <c r="AQ89" s="157" t="str">
        <f>IF('Indicator Date'!AQ89="","x",'Indicator Date'!AQ89)</f>
        <v>x</v>
      </c>
      <c r="AR89" s="157">
        <f>IF('Indicator Date'!AR89="","x",'Indicator Date'!AR89)</f>
        <v>2013</v>
      </c>
      <c r="AS89" s="157">
        <f>IF('Indicator Date'!AS89="","x",'Indicator Date'!AS89)</f>
        <v>2017</v>
      </c>
      <c r="AT89" s="157">
        <f>IF('Indicator Date'!AT89="","x",'Indicator Date'!AT89)</f>
        <v>2018</v>
      </c>
      <c r="AU89" s="157">
        <f>IF('Indicator Date'!AU89="","x",'Indicator Date'!AU89)</f>
        <v>2016</v>
      </c>
      <c r="AV89" s="157">
        <f>IF('Indicator Date'!AV89="","x",'Indicator Date'!AV89)</f>
        <v>2015</v>
      </c>
      <c r="AW89" s="157">
        <f>IF('Indicator Date'!AW89="","x",'Indicator Date'!AW89)</f>
        <v>2016</v>
      </c>
      <c r="AX89" s="157">
        <f>IF('Indicator Date'!AX89="","x",'Indicator Date'!AX89)</f>
        <v>2017</v>
      </c>
      <c r="AY89" s="157">
        <f>IF('Indicator Date'!AY89="","x",'Indicator Date'!AY89)</f>
        <v>2014</v>
      </c>
      <c r="AZ89" s="157">
        <f>IF('Indicator Date'!AZ89="","x",'Indicator Date'!AZ89)</f>
        <v>2015</v>
      </c>
      <c r="BA89" s="157">
        <f>IF('Indicator Date'!BA89="","x",'Indicator Date'!BA89)</f>
        <v>2015</v>
      </c>
      <c r="BB89" s="157">
        <f>IF('Indicator Date'!BB89="","x",'Indicator Date'!BB89)</f>
        <v>2018</v>
      </c>
      <c r="BC89" s="157">
        <f>IF('Indicator Date'!BC89="","x",'Indicator Date'!BC89)</f>
        <v>2017</v>
      </c>
      <c r="BD89" s="157">
        <f>IF('Indicator Date'!BD89="","x",'Indicator Date'!BD89)</f>
        <v>2015</v>
      </c>
      <c r="BE89" s="157" t="str">
        <f>IF('Indicator Date'!BE89="","x",'Indicator Date'!BE89)</f>
        <v>x</v>
      </c>
      <c r="BF89" s="104"/>
    </row>
    <row r="90" spans="1:58" x14ac:dyDescent="0.25">
      <c r="A90" s="128" t="s">
        <v>165</v>
      </c>
      <c r="B90" s="107" t="s">
        <v>164</v>
      </c>
      <c r="C90" s="157">
        <f>IF('Indicator Date'!C90="","x",'Indicator Date'!C90)</f>
        <v>2015</v>
      </c>
      <c r="D90" s="157">
        <f>IF('Indicator Date'!D90="","x",'Indicator Date'!D90)</f>
        <v>2015</v>
      </c>
      <c r="E90" s="157">
        <f>IF('Indicator Date'!E90="","x",'Indicator Date'!E90)</f>
        <v>2015</v>
      </c>
      <c r="F90" s="157">
        <f>IF('Indicator Date'!F90="","x",'Indicator Date'!F90)</f>
        <v>2015</v>
      </c>
      <c r="G90" s="157">
        <f>IF('Indicator Date'!G90="","x",'Indicator Date'!G90)</f>
        <v>2015</v>
      </c>
      <c r="H90" s="157">
        <f>IF('Indicator Date'!H90="","x",'Indicator Date'!H90)</f>
        <v>2015</v>
      </c>
      <c r="I90" s="157">
        <f>IF('Indicator Date'!I90="","x",'Indicator Date'!I90)</f>
        <v>2015</v>
      </c>
      <c r="J90" s="157">
        <f>IF('Indicator Date'!J90="","x",'Indicator Date'!J90)</f>
        <v>2016</v>
      </c>
      <c r="K90" s="157">
        <f>IF('Indicator Date'!K90="","x",'Indicator Date'!K90)</f>
        <v>2016</v>
      </c>
      <c r="L90" s="157">
        <f>IF('Indicator Date'!L90="","x",'Indicator Date'!L90)</f>
        <v>2016</v>
      </c>
      <c r="M90" s="157">
        <f>IF('Indicator Date'!M90="","x",'Indicator Date'!M90)</f>
        <v>2019</v>
      </c>
      <c r="N90" s="157">
        <f>IF('Indicator Date'!N90="","x",'Indicator Date'!N90)</f>
        <v>2019</v>
      </c>
      <c r="O90" s="157">
        <f>IF('Indicator Date'!O90="","x",'Indicator Date'!O90)</f>
        <v>2018</v>
      </c>
      <c r="P90" s="157">
        <f>IF('Indicator Date'!P90="","x",'Indicator Date'!P90)</f>
        <v>2018</v>
      </c>
      <c r="Q90" s="157">
        <f>IF('Indicator Date'!Q90="","x",'Indicator Date'!Q90)</f>
        <v>2017</v>
      </c>
      <c r="R90" s="157" t="str">
        <f>IF('Indicator Date'!R90="","x",LEFT(RIGHT('Indicator Date'!R90,6),4))</f>
        <v>2014</v>
      </c>
      <c r="S90" s="157">
        <f>IF('Indicator Date'!S90="","x",'Indicator Date'!S90)</f>
        <v>2019</v>
      </c>
      <c r="T90" s="157">
        <f>IF('Indicator Date'!T90="","x",'Indicator Date'!T90)</f>
        <v>2016</v>
      </c>
      <c r="U90" s="157">
        <f>IF('Indicator Date'!U90="","x",'Indicator Date'!U90)</f>
        <v>2017</v>
      </c>
      <c r="V90" s="157">
        <f>IF('Indicator Date'!V90="","x",'Indicator Date'!V90)</f>
        <v>2017</v>
      </c>
      <c r="W90" s="157">
        <f>IF('Indicator Date'!W90="","x",'Indicator Date'!W90)</f>
        <v>2017</v>
      </c>
      <c r="X90" s="157">
        <f>IF('Indicator Date'!X90="","x",'Indicator Date'!X90)</f>
        <v>2014</v>
      </c>
      <c r="Y90" s="157">
        <f>IF('Indicator Date'!Y90="","x",'Indicator Date'!Y90)</f>
        <v>2013</v>
      </c>
      <c r="Z90" s="157">
        <f>IF('Indicator Date'!Z90="","x",'Indicator Date'!Z90)</f>
        <v>2017</v>
      </c>
      <c r="AA90" s="157">
        <f>IF('Indicator Date'!AA90="","x",'Indicator Date'!AA90)</f>
        <v>2017</v>
      </c>
      <c r="AB90" s="157">
        <f>IF('Indicator Date'!AB90="","x",'Indicator Date'!AB90)</f>
        <v>2017</v>
      </c>
      <c r="AC90" s="157">
        <f>IF('Indicator Date'!AC90="","x",'Indicator Date'!AC90)</f>
        <v>2016</v>
      </c>
      <c r="AD90" s="157">
        <f>IF('Indicator Date'!AD90="","x",'Indicator Date'!AD90)</f>
        <v>2015</v>
      </c>
      <c r="AE90" s="157">
        <f>IF('Indicator Date'!AE90="","x",'Indicator Date'!AE90)</f>
        <v>2012</v>
      </c>
      <c r="AF90" s="157">
        <f>IF('Indicator Date'!AF90="","x",'Indicator Date'!AF90)</f>
        <v>2017</v>
      </c>
      <c r="AG90" s="157">
        <f>IF('Indicator Date'!AG90="","x",'Indicator Date'!AG90)</f>
        <v>2005</v>
      </c>
      <c r="AH90" s="157">
        <f>IF('Indicator Date'!AH90="","x",'Indicator Date'!AH90)</f>
        <v>2016</v>
      </c>
      <c r="AI90" s="157">
        <f>IF('Indicator Date'!AI90="","x",'Indicator Date'!AI90)</f>
        <v>2017</v>
      </c>
      <c r="AJ90" s="157">
        <f>IF('Indicator Date'!AJ90="","x",'Indicator Date'!AJ90)</f>
        <v>2018</v>
      </c>
      <c r="AK90" s="157">
        <f>IF('Indicator Date'!AK90="","x",YEAR('Indicator Date'!AK90))</f>
        <v>2017</v>
      </c>
      <c r="AL90" s="157">
        <f>IF('Indicator Date'!AL90="","x",YEAR('Indicator Date'!AL90))</f>
        <v>2019</v>
      </c>
      <c r="AM90" s="157" t="str">
        <f>IF('Indicator Date'!AM90="","x",YEAR('Indicator Date'!AM90))</f>
        <v>x</v>
      </c>
      <c r="AN90" s="157">
        <f>IF('Indicator Date'!AN90="","x",'Indicator Date'!AN90)</f>
        <v>2016</v>
      </c>
      <c r="AO90" s="157">
        <f>IF('Indicator Date'!AO90="","x",'Indicator Date'!AO90)</f>
        <v>2016</v>
      </c>
      <c r="AP90" s="157">
        <f>IF('Indicator Date'!AP90="","x",'Indicator Date'!AP90)</f>
        <v>2013</v>
      </c>
      <c r="AQ90" s="157">
        <f>IF('Indicator Date'!AQ90="","x",'Indicator Date'!AQ90)</f>
        <v>2014</v>
      </c>
      <c r="AR90" s="157">
        <f>IF('Indicator Date'!AR90="","x",'Indicator Date'!AR90)</f>
        <v>2015</v>
      </c>
      <c r="AS90" s="157">
        <f>IF('Indicator Date'!AS90="","x",'Indicator Date'!AS90)</f>
        <v>2017</v>
      </c>
      <c r="AT90" s="157">
        <f>IF('Indicator Date'!AT90="","x",'Indicator Date'!AT90)</f>
        <v>2018</v>
      </c>
      <c r="AU90" s="157">
        <f>IF('Indicator Date'!AU90="","x",'Indicator Date'!AU90)</f>
        <v>2016</v>
      </c>
      <c r="AV90" s="157">
        <f>IF('Indicator Date'!AV90="","x",'Indicator Date'!AV90)</f>
        <v>2015</v>
      </c>
      <c r="AW90" s="157">
        <f>IF('Indicator Date'!AW90="","x",'Indicator Date'!AW90)</f>
        <v>2016</v>
      </c>
      <c r="AX90" s="157">
        <f>IF('Indicator Date'!AX90="","x",'Indicator Date'!AX90)</f>
        <v>2017</v>
      </c>
      <c r="AY90" s="157">
        <f>IF('Indicator Date'!AY90="","x",'Indicator Date'!AY90)</f>
        <v>2014</v>
      </c>
      <c r="AZ90" s="157">
        <f>IF('Indicator Date'!AZ90="","x",'Indicator Date'!AZ90)</f>
        <v>2015</v>
      </c>
      <c r="BA90" s="157">
        <f>IF('Indicator Date'!BA90="","x",'Indicator Date'!BA90)</f>
        <v>2015</v>
      </c>
      <c r="BB90" s="157">
        <f>IF('Indicator Date'!BB90="","x",'Indicator Date'!BB90)</f>
        <v>2018</v>
      </c>
      <c r="BC90" s="157">
        <f>IF('Indicator Date'!BC90="","x",'Indicator Date'!BC90)</f>
        <v>2017</v>
      </c>
      <c r="BD90" s="157">
        <f>IF('Indicator Date'!BD90="","x",'Indicator Date'!BD90)</f>
        <v>2015</v>
      </c>
      <c r="BE90" s="157" t="str">
        <f>IF('Indicator Date'!BE90="","x",'Indicator Date'!BE90)</f>
        <v>x</v>
      </c>
      <c r="BF90" s="104"/>
    </row>
    <row r="91" spans="1:58" x14ac:dyDescent="0.25">
      <c r="A91" s="128" t="s">
        <v>830</v>
      </c>
      <c r="B91" s="107" t="s">
        <v>166</v>
      </c>
      <c r="C91" s="157">
        <f>IF('Indicator Date'!C91="","x",'Indicator Date'!C91)</f>
        <v>2015</v>
      </c>
      <c r="D91" s="157">
        <f>IF('Indicator Date'!D91="","x",'Indicator Date'!D91)</f>
        <v>2015</v>
      </c>
      <c r="E91" s="157">
        <f>IF('Indicator Date'!E91="","x",'Indicator Date'!E91)</f>
        <v>2015</v>
      </c>
      <c r="F91" s="157">
        <f>IF('Indicator Date'!F91="","x",'Indicator Date'!F91)</f>
        <v>2015</v>
      </c>
      <c r="G91" s="157">
        <f>IF('Indicator Date'!G91="","x",'Indicator Date'!G91)</f>
        <v>2015</v>
      </c>
      <c r="H91" s="157">
        <f>IF('Indicator Date'!H91="","x",'Indicator Date'!H91)</f>
        <v>2015</v>
      </c>
      <c r="I91" s="157">
        <f>IF('Indicator Date'!I91="","x",'Indicator Date'!I91)</f>
        <v>2015</v>
      </c>
      <c r="J91" s="157">
        <f>IF('Indicator Date'!J91="","x",'Indicator Date'!J91)</f>
        <v>2016</v>
      </c>
      <c r="K91" s="157">
        <f>IF('Indicator Date'!K91="","x",'Indicator Date'!K91)</f>
        <v>2016</v>
      </c>
      <c r="L91" s="157">
        <f>IF('Indicator Date'!L91="","x",'Indicator Date'!L91)</f>
        <v>2016</v>
      </c>
      <c r="M91" s="157">
        <f>IF('Indicator Date'!M91="","x",'Indicator Date'!M91)</f>
        <v>2019</v>
      </c>
      <c r="N91" s="157">
        <f>IF('Indicator Date'!N91="","x",'Indicator Date'!N91)</f>
        <v>2019</v>
      </c>
      <c r="O91" s="157">
        <f>IF('Indicator Date'!O91="","x",'Indicator Date'!O91)</f>
        <v>2018</v>
      </c>
      <c r="P91" s="157">
        <f>IF('Indicator Date'!P91="","x",'Indicator Date'!P91)</f>
        <v>2018</v>
      </c>
      <c r="Q91" s="157" t="str">
        <f>IF('Indicator Date'!Q91="","x",'Indicator Date'!Q91)</f>
        <v>x</v>
      </c>
      <c r="R91" s="157" t="str">
        <f>IF('Indicator Date'!R91="","x",LEFT(RIGHT('Indicator Date'!R91,6),4))</f>
        <v>x</v>
      </c>
      <c r="S91" s="157">
        <f>IF('Indicator Date'!S91="","x",'Indicator Date'!S91)</f>
        <v>2019</v>
      </c>
      <c r="T91" s="157">
        <f>IF('Indicator Date'!T91="","x",'Indicator Date'!T91)</f>
        <v>2016</v>
      </c>
      <c r="U91" s="157">
        <f>IF('Indicator Date'!U91="","x",'Indicator Date'!U91)</f>
        <v>2017</v>
      </c>
      <c r="V91" s="157">
        <f>IF('Indicator Date'!V91="","x",'Indicator Date'!V91)</f>
        <v>2017</v>
      </c>
      <c r="W91" s="157">
        <f>IF('Indicator Date'!W91="","x",'Indicator Date'!W91)</f>
        <v>2017</v>
      </c>
      <c r="X91" s="157">
        <f>IF('Indicator Date'!X91="","x",'Indicator Date'!X91)</f>
        <v>2009</v>
      </c>
      <c r="Y91" s="157">
        <f>IF('Indicator Date'!Y91="","x",'Indicator Date'!Y91)</f>
        <v>2010</v>
      </c>
      <c r="Z91" s="157">
        <f>IF('Indicator Date'!Z91="","x",'Indicator Date'!Z91)</f>
        <v>2017</v>
      </c>
      <c r="AA91" s="157">
        <f>IF('Indicator Date'!AA91="","x",'Indicator Date'!AA91)</f>
        <v>2017</v>
      </c>
      <c r="AB91" s="157" t="str">
        <f>IF('Indicator Date'!AB91="","x",'Indicator Date'!AB91)</f>
        <v>x</v>
      </c>
      <c r="AC91" s="157">
        <f>IF('Indicator Date'!AC91="","x",'Indicator Date'!AC91)</f>
        <v>2016</v>
      </c>
      <c r="AD91" s="157">
        <f>IF('Indicator Date'!AD91="","x",'Indicator Date'!AD91)</f>
        <v>2015</v>
      </c>
      <c r="AE91" s="157" t="str">
        <f>IF('Indicator Date'!AE91="","x",'Indicator Date'!AE91)</f>
        <v>x</v>
      </c>
      <c r="AF91" s="157" t="str">
        <f>IF('Indicator Date'!AF91="","x",'Indicator Date'!AF91)</f>
        <v>x</v>
      </c>
      <c r="AG91" s="157">
        <f>IF('Indicator Date'!AG91="","x",'Indicator Date'!AG91)</f>
        <v>2006</v>
      </c>
      <c r="AH91" s="157">
        <f>IF('Indicator Date'!AH91="","x",'Indicator Date'!AH91)</f>
        <v>2016</v>
      </c>
      <c r="AI91" s="157">
        <f>IF('Indicator Date'!AI91="","x",'Indicator Date'!AI91)</f>
        <v>2017</v>
      </c>
      <c r="AJ91" s="157">
        <f>IF('Indicator Date'!AJ91="","x",'Indicator Date'!AJ91)</f>
        <v>2018</v>
      </c>
      <c r="AK91" s="157" t="str">
        <f>IF('Indicator Date'!AK91="","x",YEAR('Indicator Date'!AK91))</f>
        <v>x</v>
      </c>
      <c r="AL91" s="157" t="str">
        <f>IF('Indicator Date'!AL91="","x",YEAR('Indicator Date'!AL91))</f>
        <v>x</v>
      </c>
      <c r="AM91" s="157" t="str">
        <f>IF('Indicator Date'!AM91="","x",YEAR('Indicator Date'!AM91))</f>
        <v>x</v>
      </c>
      <c r="AN91" s="157">
        <f>IF('Indicator Date'!AN91="","x",'Indicator Date'!AN91)</f>
        <v>2016</v>
      </c>
      <c r="AO91" s="157">
        <f>IF('Indicator Date'!AO91="","x",'Indicator Date'!AO91)</f>
        <v>2016</v>
      </c>
      <c r="AP91" s="157" t="str">
        <f>IF('Indicator Date'!AP91="","x",'Indicator Date'!AP91)</f>
        <v>x</v>
      </c>
      <c r="AQ91" s="157" t="str">
        <f>IF('Indicator Date'!AQ91="","x",'Indicator Date'!AQ91)</f>
        <v>x</v>
      </c>
      <c r="AR91" s="157" t="str">
        <f>IF('Indicator Date'!AR91="","x",'Indicator Date'!AR91)</f>
        <v>x</v>
      </c>
      <c r="AS91" s="157">
        <f>IF('Indicator Date'!AS91="","x",'Indicator Date'!AS91)</f>
        <v>2017</v>
      </c>
      <c r="AT91" s="157" t="str">
        <f>IF('Indicator Date'!AT91="","x",'Indicator Date'!AT91)</f>
        <v>x</v>
      </c>
      <c r="AU91" s="157">
        <f>IF('Indicator Date'!AU91="","x",'Indicator Date'!AU91)</f>
        <v>2016</v>
      </c>
      <c r="AV91" s="157" t="str">
        <f>IF('Indicator Date'!AV91="","x",'Indicator Date'!AV91)</f>
        <v>x</v>
      </c>
      <c r="AW91" s="157">
        <f>IF('Indicator Date'!AW91="","x",'Indicator Date'!AW91)</f>
        <v>2016</v>
      </c>
      <c r="AX91" s="157">
        <f>IF('Indicator Date'!AX91="","x",'Indicator Date'!AX91)</f>
        <v>2017</v>
      </c>
      <c r="AY91" s="157">
        <f>IF('Indicator Date'!AY91="","x",'Indicator Date'!AY91)</f>
        <v>2014</v>
      </c>
      <c r="AZ91" s="157">
        <f>IF('Indicator Date'!AZ91="","x",'Indicator Date'!AZ91)</f>
        <v>2015</v>
      </c>
      <c r="BA91" s="157">
        <f>IF('Indicator Date'!BA91="","x",'Indicator Date'!BA91)</f>
        <v>2015</v>
      </c>
      <c r="BB91" s="157">
        <f>IF('Indicator Date'!BB91="","x",'Indicator Date'!BB91)</f>
        <v>2018</v>
      </c>
      <c r="BC91" s="157">
        <f>IF('Indicator Date'!BC91="","x",'Indicator Date'!BC91)</f>
        <v>2017</v>
      </c>
      <c r="BD91" s="157">
        <f>IF('Indicator Date'!BD91="","x",'Indicator Date'!BD91)</f>
        <v>2015</v>
      </c>
      <c r="BE91" s="157" t="str">
        <f>IF('Indicator Date'!BE91="","x",'Indicator Date'!BE91)</f>
        <v>x</v>
      </c>
      <c r="BF91" s="104"/>
    </row>
    <row r="92" spans="1:58" x14ac:dyDescent="0.25">
      <c r="A92" s="128" t="s">
        <v>834</v>
      </c>
      <c r="B92" s="107" t="s">
        <v>297</v>
      </c>
      <c r="C92" s="157">
        <f>IF('Indicator Date'!C92="","x",'Indicator Date'!C92)</f>
        <v>2015</v>
      </c>
      <c r="D92" s="157">
        <f>IF('Indicator Date'!D92="","x",'Indicator Date'!D92)</f>
        <v>2015</v>
      </c>
      <c r="E92" s="157">
        <f>IF('Indicator Date'!E92="","x",'Indicator Date'!E92)</f>
        <v>2015</v>
      </c>
      <c r="F92" s="157">
        <f>IF('Indicator Date'!F92="","x",'Indicator Date'!F92)</f>
        <v>2015</v>
      </c>
      <c r="G92" s="157">
        <f>IF('Indicator Date'!G92="","x",'Indicator Date'!G92)</f>
        <v>2015</v>
      </c>
      <c r="H92" s="157">
        <f>IF('Indicator Date'!H92="","x",'Indicator Date'!H92)</f>
        <v>2015</v>
      </c>
      <c r="I92" s="157">
        <f>IF('Indicator Date'!I92="","x",'Indicator Date'!I92)</f>
        <v>2015</v>
      </c>
      <c r="J92" s="157">
        <f>IF('Indicator Date'!J92="","x",'Indicator Date'!J92)</f>
        <v>2016</v>
      </c>
      <c r="K92" s="157">
        <f>IF('Indicator Date'!K92="","x",'Indicator Date'!K92)</f>
        <v>2016</v>
      </c>
      <c r="L92" s="157">
        <f>IF('Indicator Date'!L92="","x",'Indicator Date'!L92)</f>
        <v>2016</v>
      </c>
      <c r="M92" s="157">
        <f>IF('Indicator Date'!M92="","x",'Indicator Date'!M92)</f>
        <v>2019</v>
      </c>
      <c r="N92" s="157">
        <f>IF('Indicator Date'!N92="","x",'Indicator Date'!N92)</f>
        <v>2019</v>
      </c>
      <c r="O92" s="157">
        <f>IF('Indicator Date'!O92="","x",'Indicator Date'!O92)</f>
        <v>2018</v>
      </c>
      <c r="P92" s="157">
        <f>IF('Indicator Date'!P92="","x",'Indicator Date'!P92)</f>
        <v>2018</v>
      </c>
      <c r="Q92" s="157">
        <f>IF('Indicator Date'!Q92="","x",'Indicator Date'!Q92)</f>
        <v>2017</v>
      </c>
      <c r="R92" s="157" t="str">
        <f>IF('Indicator Date'!R92="","x",LEFT(RIGHT('Indicator Date'!R92,6),4))</f>
        <v>x</v>
      </c>
      <c r="S92" s="157">
        <f>IF('Indicator Date'!S92="","x",'Indicator Date'!S92)</f>
        <v>2019</v>
      </c>
      <c r="T92" s="157">
        <f>IF('Indicator Date'!T92="","x",'Indicator Date'!T92)</f>
        <v>2016</v>
      </c>
      <c r="U92" s="157">
        <f>IF('Indicator Date'!U92="","x",'Indicator Date'!U92)</f>
        <v>2017</v>
      </c>
      <c r="V92" s="157" t="str">
        <f>IF('Indicator Date'!V92="","x",'Indicator Date'!V92)</f>
        <v>x</v>
      </c>
      <c r="W92" s="157">
        <f>IF('Indicator Date'!W92="","x",'Indicator Date'!W92)</f>
        <v>2017</v>
      </c>
      <c r="X92" s="157">
        <f>IF('Indicator Date'!X92="","x",'Indicator Date'!X92)</f>
        <v>2012</v>
      </c>
      <c r="Y92" s="157" t="str">
        <f>IF('Indicator Date'!Y92="","x",'Indicator Date'!Y92)</f>
        <v>x</v>
      </c>
      <c r="Z92" s="157">
        <f>IF('Indicator Date'!Z92="","x",'Indicator Date'!Z92)</f>
        <v>2017</v>
      </c>
      <c r="AA92" s="157">
        <f>IF('Indicator Date'!AA92="","x",'Indicator Date'!AA92)</f>
        <v>2017</v>
      </c>
      <c r="AB92" s="157" t="str">
        <f>IF('Indicator Date'!AB92="","x",'Indicator Date'!AB92)</f>
        <v>x</v>
      </c>
      <c r="AC92" s="157" t="str">
        <f>IF('Indicator Date'!AC92="","x",'Indicator Date'!AC92)</f>
        <v>x</v>
      </c>
      <c r="AD92" s="157">
        <f>IF('Indicator Date'!AD92="","x",'Indicator Date'!AD92)</f>
        <v>2015</v>
      </c>
      <c r="AE92" s="157">
        <f>IF('Indicator Date'!AE92="","x",'Indicator Date'!AE92)</f>
        <v>2012</v>
      </c>
      <c r="AF92" s="157">
        <f>IF('Indicator Date'!AF92="","x",'Indicator Date'!AF92)</f>
        <v>2017</v>
      </c>
      <c r="AG92" s="157" t="str">
        <f>IF('Indicator Date'!AG92="","x",'Indicator Date'!AG92)</f>
        <v>x</v>
      </c>
      <c r="AH92" s="157">
        <f>IF('Indicator Date'!AH92="","x",'Indicator Date'!AH92)</f>
        <v>2016</v>
      </c>
      <c r="AI92" s="157">
        <f>IF('Indicator Date'!AI92="","x",'Indicator Date'!AI92)</f>
        <v>2017</v>
      </c>
      <c r="AJ92" s="157">
        <f>IF('Indicator Date'!AJ92="","x",'Indicator Date'!AJ92)</f>
        <v>2018</v>
      </c>
      <c r="AK92" s="157" t="str">
        <f>IF('Indicator Date'!AK92="","x",YEAR('Indicator Date'!AK92))</f>
        <v>x</v>
      </c>
      <c r="AL92" s="157" t="str">
        <f>IF('Indicator Date'!AL92="","x",YEAR('Indicator Date'!AL92))</f>
        <v>x</v>
      </c>
      <c r="AM92" s="157" t="str">
        <f>IF('Indicator Date'!AM92="","x",YEAR('Indicator Date'!AM92))</f>
        <v>x</v>
      </c>
      <c r="AN92" s="157">
        <f>IF('Indicator Date'!AN92="","x",'Indicator Date'!AN92)</f>
        <v>2016</v>
      </c>
      <c r="AO92" s="157">
        <f>IF('Indicator Date'!AO92="","x",'Indicator Date'!AO92)</f>
        <v>2016</v>
      </c>
      <c r="AP92" s="157" t="str">
        <f>IF('Indicator Date'!AP92="","x",'Indicator Date'!AP92)</f>
        <v>x</v>
      </c>
      <c r="AQ92" s="157" t="str">
        <f>IF('Indicator Date'!AQ92="","x",'Indicator Date'!AQ92)</f>
        <v>x</v>
      </c>
      <c r="AR92" s="157" t="str">
        <f>IF('Indicator Date'!AR92="","x",'Indicator Date'!AR92)</f>
        <v>x</v>
      </c>
      <c r="AS92" s="157">
        <f>IF('Indicator Date'!AS92="","x",'Indicator Date'!AS92)</f>
        <v>2017</v>
      </c>
      <c r="AT92" s="157">
        <f>IF('Indicator Date'!AT92="","x",'Indicator Date'!AT92)</f>
        <v>2018</v>
      </c>
      <c r="AU92" s="157">
        <f>IF('Indicator Date'!AU92="","x",'Indicator Date'!AU92)</f>
        <v>2016</v>
      </c>
      <c r="AV92" s="157">
        <f>IF('Indicator Date'!AV92="","x",'Indicator Date'!AV92)</f>
        <v>2015</v>
      </c>
      <c r="AW92" s="157" t="str">
        <f>IF('Indicator Date'!AW92="","x",'Indicator Date'!AW92)</f>
        <v>x</v>
      </c>
      <c r="AX92" s="157">
        <f>IF('Indicator Date'!AX92="","x",'Indicator Date'!AX92)</f>
        <v>2016</v>
      </c>
      <c r="AY92" s="157">
        <f>IF('Indicator Date'!AY92="","x",'Indicator Date'!AY92)</f>
        <v>2014</v>
      </c>
      <c r="AZ92" s="157">
        <f>IF('Indicator Date'!AZ92="","x",'Indicator Date'!AZ92)</f>
        <v>2015</v>
      </c>
      <c r="BA92" s="157">
        <f>IF('Indicator Date'!BA92="","x",'Indicator Date'!BA92)</f>
        <v>2015</v>
      </c>
      <c r="BB92" s="157">
        <f>IF('Indicator Date'!BB92="","x",'Indicator Date'!BB92)</f>
        <v>2015</v>
      </c>
      <c r="BC92" s="157">
        <f>IF('Indicator Date'!BC92="","x",'Indicator Date'!BC92)</f>
        <v>2017</v>
      </c>
      <c r="BD92" s="157">
        <f>IF('Indicator Date'!BD92="","x",'Indicator Date'!BD92)</f>
        <v>2015</v>
      </c>
      <c r="BE92" s="157" t="str">
        <f>IF('Indicator Date'!BE92="","x",'Indicator Date'!BE92)</f>
        <v>x</v>
      </c>
      <c r="BF92" s="104"/>
    </row>
    <row r="93" spans="1:58" x14ac:dyDescent="0.25">
      <c r="A93" s="128" t="s">
        <v>168</v>
      </c>
      <c r="B93" s="107" t="s">
        <v>167</v>
      </c>
      <c r="C93" s="157">
        <f>IF('Indicator Date'!C93="","x",'Indicator Date'!C93)</f>
        <v>2015</v>
      </c>
      <c r="D93" s="157">
        <f>IF('Indicator Date'!D93="","x",'Indicator Date'!D93)</f>
        <v>2015</v>
      </c>
      <c r="E93" s="157">
        <f>IF('Indicator Date'!E93="","x",'Indicator Date'!E93)</f>
        <v>2015</v>
      </c>
      <c r="F93" s="157">
        <f>IF('Indicator Date'!F93="","x",'Indicator Date'!F93)</f>
        <v>2015</v>
      </c>
      <c r="G93" s="157">
        <f>IF('Indicator Date'!G93="","x",'Indicator Date'!G93)</f>
        <v>2015</v>
      </c>
      <c r="H93" s="157">
        <f>IF('Indicator Date'!H93="","x",'Indicator Date'!H93)</f>
        <v>2015</v>
      </c>
      <c r="I93" s="157">
        <f>IF('Indicator Date'!I93="","x",'Indicator Date'!I93)</f>
        <v>2015</v>
      </c>
      <c r="J93" s="157">
        <f>IF('Indicator Date'!J93="","x",'Indicator Date'!J93)</f>
        <v>2016</v>
      </c>
      <c r="K93" s="157">
        <f>IF('Indicator Date'!K93="","x",'Indicator Date'!K93)</f>
        <v>2016</v>
      </c>
      <c r="L93" s="157">
        <f>IF('Indicator Date'!L93="","x",'Indicator Date'!L93)</f>
        <v>2016</v>
      </c>
      <c r="M93" s="157">
        <f>IF('Indicator Date'!M93="","x",'Indicator Date'!M93)</f>
        <v>2019</v>
      </c>
      <c r="N93" s="157">
        <f>IF('Indicator Date'!N93="","x",'Indicator Date'!N93)</f>
        <v>2019</v>
      </c>
      <c r="O93" s="157">
        <f>IF('Indicator Date'!O93="","x",'Indicator Date'!O93)</f>
        <v>2018</v>
      </c>
      <c r="P93" s="157">
        <f>IF('Indicator Date'!P93="","x",'Indicator Date'!P93)</f>
        <v>2018</v>
      </c>
      <c r="Q93" s="157">
        <f>IF('Indicator Date'!Q93="","x",'Indicator Date'!Q93)</f>
        <v>2017</v>
      </c>
      <c r="R93" s="157" t="str">
        <f>IF('Indicator Date'!R93="","x",LEFT(RIGHT('Indicator Date'!R93,6),4))</f>
        <v>x</v>
      </c>
      <c r="S93" s="157">
        <f>IF('Indicator Date'!S93="","x",'Indicator Date'!S93)</f>
        <v>2019</v>
      </c>
      <c r="T93" s="157">
        <f>IF('Indicator Date'!T93="","x",'Indicator Date'!T93)</f>
        <v>2016</v>
      </c>
      <c r="U93" s="157">
        <f>IF('Indicator Date'!U93="","x",'Indicator Date'!U93)</f>
        <v>2017</v>
      </c>
      <c r="V93" s="157" t="str">
        <f>IF('Indicator Date'!V93="","x",'Indicator Date'!V93)</f>
        <v>x</v>
      </c>
      <c r="W93" s="157">
        <f>IF('Indicator Date'!W93="","x",'Indicator Date'!W93)</f>
        <v>2017</v>
      </c>
      <c r="X93" s="157">
        <f>IF('Indicator Date'!X93="","x",'Indicator Date'!X93)</f>
        <v>2010</v>
      </c>
      <c r="Y93" s="157">
        <f>IF('Indicator Date'!Y93="","x",'Indicator Date'!Y93)</f>
        <v>2016</v>
      </c>
      <c r="Z93" s="157">
        <f>IF('Indicator Date'!Z93="","x",'Indicator Date'!Z93)</f>
        <v>2017</v>
      </c>
      <c r="AA93" s="157">
        <f>IF('Indicator Date'!AA93="","x",'Indicator Date'!AA93)</f>
        <v>2017</v>
      </c>
      <c r="AB93" s="157" t="str">
        <f>IF('Indicator Date'!AB93="","x",'Indicator Date'!AB93)</f>
        <v>x</v>
      </c>
      <c r="AC93" s="157">
        <f>IF('Indicator Date'!AC93="","x",'Indicator Date'!AC93)</f>
        <v>2016</v>
      </c>
      <c r="AD93" s="157">
        <f>IF('Indicator Date'!AD93="","x",'Indicator Date'!AD93)</f>
        <v>2015</v>
      </c>
      <c r="AE93" s="157">
        <f>IF('Indicator Date'!AE93="","x",'Indicator Date'!AE93)</f>
        <v>2012</v>
      </c>
      <c r="AF93" s="157">
        <f>IF('Indicator Date'!AF93="","x",'Indicator Date'!AF93)</f>
        <v>2017</v>
      </c>
      <c r="AG93" s="157" t="str">
        <f>IF('Indicator Date'!AG93="","x",'Indicator Date'!AG93)</f>
        <v>x</v>
      </c>
      <c r="AH93" s="157">
        <f>IF('Indicator Date'!AH93="","x",'Indicator Date'!AH93)</f>
        <v>2016</v>
      </c>
      <c r="AI93" s="157">
        <f>IF('Indicator Date'!AI93="","x",'Indicator Date'!AI93)</f>
        <v>2017</v>
      </c>
      <c r="AJ93" s="157">
        <f>IF('Indicator Date'!AJ93="","x",'Indicator Date'!AJ93)</f>
        <v>2018</v>
      </c>
      <c r="AK93" s="157" t="str">
        <f>IF('Indicator Date'!AK93="","x",YEAR('Indicator Date'!AK93))</f>
        <v>x</v>
      </c>
      <c r="AL93" s="157">
        <f>IF('Indicator Date'!AL93="","x",YEAR('Indicator Date'!AL93))</f>
        <v>2018</v>
      </c>
      <c r="AM93" s="157" t="str">
        <f>IF('Indicator Date'!AM93="","x",YEAR('Indicator Date'!AM93))</f>
        <v>x</v>
      </c>
      <c r="AN93" s="157">
        <f>IF('Indicator Date'!AN93="","x",'Indicator Date'!AN93)</f>
        <v>2016</v>
      </c>
      <c r="AO93" s="157">
        <f>IF('Indicator Date'!AO93="","x",'Indicator Date'!AO93)</f>
        <v>2016</v>
      </c>
      <c r="AP93" s="157">
        <f>IF('Indicator Date'!AP93="","x",'Indicator Date'!AP93)</f>
        <v>2014</v>
      </c>
      <c r="AQ93" s="157">
        <f>IF('Indicator Date'!AQ93="","x",'Indicator Date'!AQ93)</f>
        <v>2014</v>
      </c>
      <c r="AR93" s="157">
        <f>IF('Indicator Date'!AR93="","x",'Indicator Date'!AR93)</f>
        <v>2013</v>
      </c>
      <c r="AS93" s="157">
        <f>IF('Indicator Date'!AS93="","x",'Indicator Date'!AS93)</f>
        <v>2017</v>
      </c>
      <c r="AT93" s="157">
        <f>IF('Indicator Date'!AT93="","x",'Indicator Date'!AT93)</f>
        <v>2018</v>
      </c>
      <c r="AU93" s="157">
        <f>IF('Indicator Date'!AU93="","x",'Indicator Date'!AU93)</f>
        <v>2016</v>
      </c>
      <c r="AV93" s="157">
        <f>IF('Indicator Date'!AV93="","x",'Indicator Date'!AV93)</f>
        <v>2008</v>
      </c>
      <c r="AW93" s="157">
        <f>IF('Indicator Date'!AW93="","x",'Indicator Date'!AW93)</f>
        <v>2016</v>
      </c>
      <c r="AX93" s="157">
        <f>IF('Indicator Date'!AX93="","x",'Indicator Date'!AX93)</f>
        <v>2017</v>
      </c>
      <c r="AY93" s="157">
        <f>IF('Indicator Date'!AY93="","x",'Indicator Date'!AY93)</f>
        <v>2014</v>
      </c>
      <c r="AZ93" s="157">
        <f>IF('Indicator Date'!AZ93="","x",'Indicator Date'!AZ93)</f>
        <v>2015</v>
      </c>
      <c r="BA93" s="157">
        <f>IF('Indicator Date'!BA93="","x",'Indicator Date'!BA93)</f>
        <v>2012</v>
      </c>
      <c r="BB93" s="157">
        <f>IF('Indicator Date'!BB93="","x",'Indicator Date'!BB93)</f>
        <v>2018</v>
      </c>
      <c r="BC93" s="157">
        <f>IF('Indicator Date'!BC93="","x",'Indicator Date'!BC93)</f>
        <v>2017</v>
      </c>
      <c r="BD93" s="157">
        <f>IF('Indicator Date'!BD93="","x",'Indicator Date'!BD93)</f>
        <v>2015</v>
      </c>
      <c r="BE93" s="157" t="str">
        <f>IF('Indicator Date'!BE93="","x",'Indicator Date'!BE93)</f>
        <v>x</v>
      </c>
      <c r="BF93" s="104"/>
    </row>
    <row r="94" spans="1:58" x14ac:dyDescent="0.25">
      <c r="A94" s="128" t="s">
        <v>170</v>
      </c>
      <c r="B94" s="107" t="s">
        <v>169</v>
      </c>
      <c r="C94" s="157">
        <f>IF('Indicator Date'!C94="","x",'Indicator Date'!C94)</f>
        <v>2015</v>
      </c>
      <c r="D94" s="157">
        <f>IF('Indicator Date'!D94="","x",'Indicator Date'!D94)</f>
        <v>2015</v>
      </c>
      <c r="E94" s="157">
        <f>IF('Indicator Date'!E94="","x",'Indicator Date'!E94)</f>
        <v>2015</v>
      </c>
      <c r="F94" s="157">
        <f>IF('Indicator Date'!F94="","x",'Indicator Date'!F94)</f>
        <v>2015</v>
      </c>
      <c r="G94" s="157">
        <f>IF('Indicator Date'!G94="","x",'Indicator Date'!G94)</f>
        <v>2015</v>
      </c>
      <c r="H94" s="157">
        <f>IF('Indicator Date'!H94="","x",'Indicator Date'!H94)</f>
        <v>2015</v>
      </c>
      <c r="I94" s="157">
        <f>IF('Indicator Date'!I94="","x",'Indicator Date'!I94)</f>
        <v>2015</v>
      </c>
      <c r="J94" s="157">
        <f>IF('Indicator Date'!J94="","x",'Indicator Date'!J94)</f>
        <v>2016</v>
      </c>
      <c r="K94" s="157">
        <f>IF('Indicator Date'!K94="","x",'Indicator Date'!K94)</f>
        <v>2016</v>
      </c>
      <c r="L94" s="157">
        <f>IF('Indicator Date'!L94="","x",'Indicator Date'!L94)</f>
        <v>2016</v>
      </c>
      <c r="M94" s="157">
        <f>IF('Indicator Date'!M94="","x",'Indicator Date'!M94)</f>
        <v>2019</v>
      </c>
      <c r="N94" s="157">
        <f>IF('Indicator Date'!N94="","x",'Indicator Date'!N94)</f>
        <v>2019</v>
      </c>
      <c r="O94" s="157">
        <f>IF('Indicator Date'!O94="","x",'Indicator Date'!O94)</f>
        <v>2018</v>
      </c>
      <c r="P94" s="157">
        <f>IF('Indicator Date'!P94="","x",'Indicator Date'!P94)</f>
        <v>2018</v>
      </c>
      <c r="Q94" s="157">
        <f>IF('Indicator Date'!Q94="","x",'Indicator Date'!Q94)</f>
        <v>2017</v>
      </c>
      <c r="R94" s="157" t="str">
        <f>IF('Indicator Date'!R94="","x",LEFT(RIGHT('Indicator Date'!R94,6),4))</f>
        <v>x</v>
      </c>
      <c r="S94" s="157">
        <f>IF('Indicator Date'!S94="","x",'Indicator Date'!S94)</f>
        <v>2019</v>
      </c>
      <c r="T94" s="157">
        <f>IF('Indicator Date'!T94="","x",'Indicator Date'!T94)</f>
        <v>2016</v>
      </c>
      <c r="U94" s="157">
        <f>IF('Indicator Date'!U94="","x",'Indicator Date'!U94)</f>
        <v>2017</v>
      </c>
      <c r="V94" s="157" t="str">
        <f>IF('Indicator Date'!V94="","x",'Indicator Date'!V94)</f>
        <v>x</v>
      </c>
      <c r="W94" s="157">
        <f>IF('Indicator Date'!W94="","x",'Indicator Date'!W94)</f>
        <v>2017</v>
      </c>
      <c r="X94" s="157">
        <f>IF('Indicator Date'!X94="","x",'Indicator Date'!X94)</f>
        <v>2014</v>
      </c>
      <c r="Y94" s="157">
        <f>IF('Indicator Date'!Y94="","x",'Indicator Date'!Y94)</f>
        <v>2012</v>
      </c>
      <c r="Z94" s="157">
        <f>IF('Indicator Date'!Z94="","x",'Indicator Date'!Z94)</f>
        <v>2017</v>
      </c>
      <c r="AA94" s="157">
        <f>IF('Indicator Date'!AA94="","x",'Indicator Date'!AA94)</f>
        <v>2017</v>
      </c>
      <c r="AB94" s="157">
        <f>IF('Indicator Date'!AB94="","x",'Indicator Date'!AB94)</f>
        <v>2017</v>
      </c>
      <c r="AC94" s="157">
        <f>IF('Indicator Date'!AC94="","x",'Indicator Date'!AC94)</f>
        <v>2016</v>
      </c>
      <c r="AD94" s="157">
        <f>IF('Indicator Date'!AD94="","x",'Indicator Date'!AD94)</f>
        <v>2015</v>
      </c>
      <c r="AE94" s="157" t="str">
        <f>IF('Indicator Date'!AE94="","x",'Indicator Date'!AE94)</f>
        <v>x</v>
      </c>
      <c r="AF94" s="157">
        <f>IF('Indicator Date'!AF94="","x",'Indicator Date'!AF94)</f>
        <v>2017</v>
      </c>
      <c r="AG94" s="157" t="str">
        <f>IF('Indicator Date'!AG94="","x",'Indicator Date'!AG94)</f>
        <v>x</v>
      </c>
      <c r="AH94" s="157">
        <f>IF('Indicator Date'!AH94="","x",'Indicator Date'!AH94)</f>
        <v>2016</v>
      </c>
      <c r="AI94" s="157">
        <f>IF('Indicator Date'!AI94="","x",'Indicator Date'!AI94)</f>
        <v>2017</v>
      </c>
      <c r="AJ94" s="157">
        <f>IF('Indicator Date'!AJ94="","x",'Indicator Date'!AJ94)</f>
        <v>2018</v>
      </c>
      <c r="AK94" s="157" t="str">
        <f>IF('Indicator Date'!AK94="","x",YEAR('Indicator Date'!AK94))</f>
        <v>x</v>
      </c>
      <c r="AL94" s="157">
        <f>IF('Indicator Date'!AL94="","x",YEAR('Indicator Date'!AL94))</f>
        <v>2018</v>
      </c>
      <c r="AM94" s="157" t="str">
        <f>IF('Indicator Date'!AM94="","x",YEAR('Indicator Date'!AM94))</f>
        <v>x</v>
      </c>
      <c r="AN94" s="157">
        <f>IF('Indicator Date'!AN94="","x",'Indicator Date'!AN94)</f>
        <v>2016</v>
      </c>
      <c r="AO94" s="157">
        <f>IF('Indicator Date'!AO94="","x",'Indicator Date'!AO94)</f>
        <v>2016</v>
      </c>
      <c r="AP94" s="157">
        <f>IF('Indicator Date'!AP94="","x",'Indicator Date'!AP94)</f>
        <v>2014</v>
      </c>
      <c r="AQ94" s="157">
        <f>IF('Indicator Date'!AQ94="","x",'Indicator Date'!AQ94)</f>
        <v>2014</v>
      </c>
      <c r="AR94" s="157" t="str">
        <f>IF('Indicator Date'!AR94="","x",'Indicator Date'!AR94)</f>
        <v>x</v>
      </c>
      <c r="AS94" s="157">
        <f>IF('Indicator Date'!AS94="","x",'Indicator Date'!AS94)</f>
        <v>2017</v>
      </c>
      <c r="AT94" s="157">
        <f>IF('Indicator Date'!AT94="","x",'Indicator Date'!AT94)</f>
        <v>2018</v>
      </c>
      <c r="AU94" s="157">
        <f>IF('Indicator Date'!AU94="","x",'Indicator Date'!AU94)</f>
        <v>2016</v>
      </c>
      <c r="AV94" s="157">
        <f>IF('Indicator Date'!AV94="","x",'Indicator Date'!AV94)</f>
        <v>2017</v>
      </c>
      <c r="AW94" s="157">
        <f>IF('Indicator Date'!AW94="","x",'Indicator Date'!AW94)</f>
        <v>2016</v>
      </c>
      <c r="AX94" s="157">
        <f>IF('Indicator Date'!AX94="","x",'Indicator Date'!AX94)</f>
        <v>2017</v>
      </c>
      <c r="AY94" s="157">
        <f>IF('Indicator Date'!AY94="","x",'Indicator Date'!AY94)</f>
        <v>2014</v>
      </c>
      <c r="AZ94" s="157">
        <f>IF('Indicator Date'!AZ94="","x",'Indicator Date'!AZ94)</f>
        <v>2015</v>
      </c>
      <c r="BA94" s="157">
        <f>IF('Indicator Date'!BA94="","x",'Indicator Date'!BA94)</f>
        <v>2015</v>
      </c>
      <c r="BB94" s="157">
        <f>IF('Indicator Date'!BB94="","x",'Indicator Date'!BB94)</f>
        <v>2018</v>
      </c>
      <c r="BC94" s="157">
        <f>IF('Indicator Date'!BC94="","x",'Indicator Date'!BC94)</f>
        <v>2017</v>
      </c>
      <c r="BD94" s="157">
        <f>IF('Indicator Date'!BD94="","x",'Indicator Date'!BD94)</f>
        <v>2015</v>
      </c>
      <c r="BE94" s="157" t="str">
        <f>IF('Indicator Date'!BE94="","x",'Indicator Date'!BE94)</f>
        <v>x</v>
      </c>
      <c r="BF94" s="104"/>
    </row>
    <row r="95" spans="1:58" x14ac:dyDescent="0.25">
      <c r="A95" s="128" t="s">
        <v>833</v>
      </c>
      <c r="B95" s="107" t="s">
        <v>171</v>
      </c>
      <c r="C95" s="157">
        <f>IF('Indicator Date'!C95="","x",'Indicator Date'!C95)</f>
        <v>2015</v>
      </c>
      <c r="D95" s="157">
        <f>IF('Indicator Date'!D95="","x",'Indicator Date'!D95)</f>
        <v>2015</v>
      </c>
      <c r="E95" s="157">
        <f>IF('Indicator Date'!E95="","x",'Indicator Date'!E95)</f>
        <v>2015</v>
      </c>
      <c r="F95" s="157">
        <f>IF('Indicator Date'!F95="","x",'Indicator Date'!F95)</f>
        <v>2015</v>
      </c>
      <c r="G95" s="157">
        <f>IF('Indicator Date'!G95="","x",'Indicator Date'!G95)</f>
        <v>2015</v>
      </c>
      <c r="H95" s="157">
        <f>IF('Indicator Date'!H95="","x",'Indicator Date'!H95)</f>
        <v>2015</v>
      </c>
      <c r="I95" s="157">
        <f>IF('Indicator Date'!I95="","x",'Indicator Date'!I95)</f>
        <v>2015</v>
      </c>
      <c r="J95" s="157">
        <f>IF('Indicator Date'!J95="","x",'Indicator Date'!J95)</f>
        <v>2016</v>
      </c>
      <c r="K95" s="157">
        <f>IF('Indicator Date'!K95="","x",'Indicator Date'!K95)</f>
        <v>2016</v>
      </c>
      <c r="L95" s="157">
        <f>IF('Indicator Date'!L95="","x",'Indicator Date'!L95)</f>
        <v>2016</v>
      </c>
      <c r="M95" s="157">
        <f>IF('Indicator Date'!M95="","x",'Indicator Date'!M95)</f>
        <v>2019</v>
      </c>
      <c r="N95" s="157">
        <f>IF('Indicator Date'!N95="","x",'Indicator Date'!N95)</f>
        <v>2019</v>
      </c>
      <c r="O95" s="157">
        <f>IF('Indicator Date'!O95="","x",'Indicator Date'!O95)</f>
        <v>2018</v>
      </c>
      <c r="P95" s="157">
        <f>IF('Indicator Date'!P95="","x",'Indicator Date'!P95)</f>
        <v>2018</v>
      </c>
      <c r="Q95" s="157">
        <f>IF('Indicator Date'!Q95="","x",'Indicator Date'!Q95)</f>
        <v>2017</v>
      </c>
      <c r="R95" s="157" t="str">
        <f>IF('Indicator Date'!R95="","x",LEFT(RIGHT('Indicator Date'!R95,6),4))</f>
        <v>2014</v>
      </c>
      <c r="S95" s="157">
        <f>IF('Indicator Date'!S95="","x",'Indicator Date'!S95)</f>
        <v>2019</v>
      </c>
      <c r="T95" s="157">
        <f>IF('Indicator Date'!T95="","x",'Indicator Date'!T95)</f>
        <v>2016</v>
      </c>
      <c r="U95" s="157">
        <f>IF('Indicator Date'!U95="","x",'Indicator Date'!U95)</f>
        <v>2017</v>
      </c>
      <c r="V95" s="157">
        <f>IF('Indicator Date'!V95="","x",'Indicator Date'!V95)</f>
        <v>2017</v>
      </c>
      <c r="W95" s="157">
        <f>IF('Indicator Date'!W95="","x",'Indicator Date'!W95)</f>
        <v>2017</v>
      </c>
      <c r="X95" s="157">
        <f>IF('Indicator Date'!X95="","x",'Indicator Date'!X95)</f>
        <v>2014</v>
      </c>
      <c r="Y95" s="157">
        <f>IF('Indicator Date'!Y95="","x",'Indicator Date'!Y95)</f>
        <v>2013</v>
      </c>
      <c r="Z95" s="157">
        <f>IF('Indicator Date'!Z95="","x",'Indicator Date'!Z95)</f>
        <v>2017</v>
      </c>
      <c r="AA95" s="157">
        <f>IF('Indicator Date'!AA95="","x",'Indicator Date'!AA95)</f>
        <v>2017</v>
      </c>
      <c r="AB95" s="157">
        <f>IF('Indicator Date'!AB95="","x",'Indicator Date'!AB95)</f>
        <v>2017</v>
      </c>
      <c r="AC95" s="157">
        <f>IF('Indicator Date'!AC95="","x",'Indicator Date'!AC95)</f>
        <v>2016</v>
      </c>
      <c r="AD95" s="157">
        <f>IF('Indicator Date'!AD95="","x",'Indicator Date'!AD95)</f>
        <v>2015</v>
      </c>
      <c r="AE95" s="157">
        <f>IF('Indicator Date'!AE95="","x",'Indicator Date'!AE95)</f>
        <v>2012</v>
      </c>
      <c r="AF95" s="157">
        <f>IF('Indicator Date'!AF95="","x",'Indicator Date'!AF95)</f>
        <v>2017</v>
      </c>
      <c r="AG95" s="157">
        <f>IF('Indicator Date'!AG95="","x",'Indicator Date'!AG95)</f>
        <v>2017</v>
      </c>
      <c r="AH95" s="157">
        <f>IF('Indicator Date'!AH95="","x",'Indicator Date'!AH95)</f>
        <v>2016</v>
      </c>
      <c r="AI95" s="157">
        <f>IF('Indicator Date'!AI95="","x",'Indicator Date'!AI95)</f>
        <v>2017</v>
      </c>
      <c r="AJ95" s="157">
        <f>IF('Indicator Date'!AJ95="","x",'Indicator Date'!AJ95)</f>
        <v>2018</v>
      </c>
      <c r="AK95" s="157" t="str">
        <f>IF('Indicator Date'!AK95="","x",YEAR('Indicator Date'!AK95))</f>
        <v>x</v>
      </c>
      <c r="AL95" s="157">
        <f>IF('Indicator Date'!AL95="","x",YEAR('Indicator Date'!AL95))</f>
        <v>2018</v>
      </c>
      <c r="AM95" s="157" t="str">
        <f>IF('Indicator Date'!AM95="","x",YEAR('Indicator Date'!AM95))</f>
        <v>x</v>
      </c>
      <c r="AN95" s="157">
        <f>IF('Indicator Date'!AN95="","x",'Indicator Date'!AN95)</f>
        <v>2016</v>
      </c>
      <c r="AO95" s="157">
        <f>IF('Indicator Date'!AO95="","x",'Indicator Date'!AO95)</f>
        <v>2016</v>
      </c>
      <c r="AP95" s="157" t="str">
        <f>IF('Indicator Date'!AP95="","x",'Indicator Date'!AP95)</f>
        <v>x</v>
      </c>
      <c r="AQ95" s="157" t="str">
        <f>IF('Indicator Date'!AQ95="","x",'Indicator Date'!AQ95)</f>
        <v>x</v>
      </c>
      <c r="AR95" s="157">
        <f>IF('Indicator Date'!AR95="","x",'Indicator Date'!AR95)</f>
        <v>2015</v>
      </c>
      <c r="AS95" s="157">
        <f>IF('Indicator Date'!AS95="","x",'Indicator Date'!AS95)</f>
        <v>2017</v>
      </c>
      <c r="AT95" s="157">
        <f>IF('Indicator Date'!AT95="","x",'Indicator Date'!AT95)</f>
        <v>2018</v>
      </c>
      <c r="AU95" s="157">
        <f>IF('Indicator Date'!AU95="","x",'Indicator Date'!AU95)</f>
        <v>2016</v>
      </c>
      <c r="AV95" s="157">
        <f>IF('Indicator Date'!AV95="","x",'Indicator Date'!AV95)</f>
        <v>2015</v>
      </c>
      <c r="AW95" s="157">
        <f>IF('Indicator Date'!AW95="","x",'Indicator Date'!AW95)</f>
        <v>2016</v>
      </c>
      <c r="AX95" s="157">
        <f>IF('Indicator Date'!AX95="","x",'Indicator Date'!AX95)</f>
        <v>2017</v>
      </c>
      <c r="AY95" s="157">
        <f>IF('Indicator Date'!AY95="","x",'Indicator Date'!AY95)</f>
        <v>2014</v>
      </c>
      <c r="AZ95" s="157">
        <f>IF('Indicator Date'!AZ95="","x",'Indicator Date'!AZ95)</f>
        <v>2015</v>
      </c>
      <c r="BA95" s="157">
        <f>IF('Indicator Date'!BA95="","x",'Indicator Date'!BA95)</f>
        <v>2015</v>
      </c>
      <c r="BB95" s="157">
        <f>IF('Indicator Date'!BB95="","x",'Indicator Date'!BB95)</f>
        <v>2018</v>
      </c>
      <c r="BC95" s="157">
        <f>IF('Indicator Date'!BC95="","x",'Indicator Date'!BC95)</f>
        <v>2017</v>
      </c>
      <c r="BD95" s="157">
        <f>IF('Indicator Date'!BD95="","x",'Indicator Date'!BD95)</f>
        <v>2015</v>
      </c>
      <c r="BE95" s="157" t="str">
        <f>IF('Indicator Date'!BE95="","x",'Indicator Date'!BE95)</f>
        <v>x</v>
      </c>
      <c r="BF95" s="104"/>
    </row>
    <row r="96" spans="1:58" x14ac:dyDescent="0.25">
      <c r="A96" s="128" t="s">
        <v>378</v>
      </c>
      <c r="B96" s="107" t="s">
        <v>172</v>
      </c>
      <c r="C96" s="157">
        <f>IF('Indicator Date'!C96="","x",'Indicator Date'!C96)</f>
        <v>2015</v>
      </c>
      <c r="D96" s="157">
        <f>IF('Indicator Date'!D96="","x",'Indicator Date'!D96)</f>
        <v>2015</v>
      </c>
      <c r="E96" s="157">
        <f>IF('Indicator Date'!E96="","x",'Indicator Date'!E96)</f>
        <v>2015</v>
      </c>
      <c r="F96" s="157">
        <f>IF('Indicator Date'!F96="","x",'Indicator Date'!F96)</f>
        <v>2015</v>
      </c>
      <c r="G96" s="157">
        <f>IF('Indicator Date'!G96="","x",'Indicator Date'!G96)</f>
        <v>2015</v>
      </c>
      <c r="H96" s="157">
        <f>IF('Indicator Date'!H96="","x",'Indicator Date'!H96)</f>
        <v>2015</v>
      </c>
      <c r="I96" s="157">
        <f>IF('Indicator Date'!I96="","x",'Indicator Date'!I96)</f>
        <v>2015</v>
      </c>
      <c r="J96" s="157">
        <f>IF('Indicator Date'!J96="","x",'Indicator Date'!J96)</f>
        <v>2016</v>
      </c>
      <c r="K96" s="157">
        <f>IF('Indicator Date'!K96="","x",'Indicator Date'!K96)</f>
        <v>2016</v>
      </c>
      <c r="L96" s="157">
        <f>IF('Indicator Date'!L96="","x",'Indicator Date'!L96)</f>
        <v>2016</v>
      </c>
      <c r="M96" s="157">
        <f>IF('Indicator Date'!M96="","x",'Indicator Date'!M96)</f>
        <v>2019</v>
      </c>
      <c r="N96" s="157">
        <f>IF('Indicator Date'!N96="","x",'Indicator Date'!N96)</f>
        <v>2019</v>
      </c>
      <c r="O96" s="157">
        <f>IF('Indicator Date'!O96="","x",'Indicator Date'!O96)</f>
        <v>2018</v>
      </c>
      <c r="P96" s="157">
        <f>IF('Indicator Date'!P96="","x",'Indicator Date'!P96)</f>
        <v>2018</v>
      </c>
      <c r="Q96" s="157">
        <f>IF('Indicator Date'!Q96="","x",'Indicator Date'!Q96)</f>
        <v>2017</v>
      </c>
      <c r="R96" s="157" t="str">
        <f>IF('Indicator Date'!R96="","x",LEFT(RIGHT('Indicator Date'!R96,6),4))</f>
        <v>2012</v>
      </c>
      <c r="S96" s="157">
        <f>IF('Indicator Date'!S96="","x",'Indicator Date'!S96)</f>
        <v>2019</v>
      </c>
      <c r="T96" s="157">
        <f>IF('Indicator Date'!T96="","x",'Indicator Date'!T96)</f>
        <v>2016</v>
      </c>
      <c r="U96" s="157">
        <f>IF('Indicator Date'!U96="","x",'Indicator Date'!U96)</f>
        <v>2017</v>
      </c>
      <c r="V96" s="157">
        <f>IF('Indicator Date'!V96="","x",'Indicator Date'!V96)</f>
        <v>2017</v>
      </c>
      <c r="W96" s="157">
        <f>IF('Indicator Date'!W96="","x",'Indicator Date'!W96)</f>
        <v>2017</v>
      </c>
      <c r="X96" s="157">
        <f>IF('Indicator Date'!X96="","x",'Indicator Date'!X96)</f>
        <v>2011</v>
      </c>
      <c r="Y96" s="157">
        <f>IF('Indicator Date'!Y96="","x",'Indicator Date'!Y96)</f>
        <v>2012</v>
      </c>
      <c r="Z96" s="157">
        <f>IF('Indicator Date'!Z96="","x",'Indicator Date'!Z96)</f>
        <v>2017</v>
      </c>
      <c r="AA96" s="157">
        <f>IF('Indicator Date'!AA96="","x",'Indicator Date'!AA96)</f>
        <v>2017</v>
      </c>
      <c r="AB96" s="157">
        <f>IF('Indicator Date'!AB96="","x",'Indicator Date'!AB96)</f>
        <v>2017</v>
      </c>
      <c r="AC96" s="157">
        <f>IF('Indicator Date'!AC96="","x",'Indicator Date'!AC96)</f>
        <v>2016</v>
      </c>
      <c r="AD96" s="157">
        <f>IF('Indicator Date'!AD96="","x",'Indicator Date'!AD96)</f>
        <v>2015</v>
      </c>
      <c r="AE96" s="157">
        <f>IF('Indicator Date'!AE96="","x",'Indicator Date'!AE96)</f>
        <v>2012</v>
      </c>
      <c r="AF96" s="157">
        <f>IF('Indicator Date'!AF96="","x",'Indicator Date'!AF96)</f>
        <v>2015</v>
      </c>
      <c r="AG96" s="157">
        <f>IF('Indicator Date'!AG96="","x",'Indicator Date'!AG96)</f>
        <v>2012</v>
      </c>
      <c r="AH96" s="157">
        <f>IF('Indicator Date'!AH96="","x",'Indicator Date'!AH96)</f>
        <v>2016</v>
      </c>
      <c r="AI96" s="157">
        <f>IF('Indicator Date'!AI96="","x",'Indicator Date'!AI96)</f>
        <v>2017</v>
      </c>
      <c r="AJ96" s="157">
        <f>IF('Indicator Date'!AJ96="","x",'Indicator Date'!AJ96)</f>
        <v>2018</v>
      </c>
      <c r="AK96" s="157" t="str">
        <f>IF('Indicator Date'!AK96="","x",YEAR('Indicator Date'!AK96))</f>
        <v>x</v>
      </c>
      <c r="AL96" s="157">
        <f>IF('Indicator Date'!AL96="","x",YEAR('Indicator Date'!AL96))</f>
        <v>2018</v>
      </c>
      <c r="AM96" s="157" t="str">
        <f>IF('Indicator Date'!AM96="","x",YEAR('Indicator Date'!AM96))</f>
        <v>x</v>
      </c>
      <c r="AN96" s="157">
        <f>IF('Indicator Date'!AN96="","x",'Indicator Date'!AN96)</f>
        <v>2016</v>
      </c>
      <c r="AO96" s="157">
        <f>IF('Indicator Date'!AO96="","x",'Indicator Date'!AO96)</f>
        <v>2016</v>
      </c>
      <c r="AP96" s="157">
        <f>IF('Indicator Date'!AP96="","x",'Indicator Date'!AP96)</f>
        <v>2012</v>
      </c>
      <c r="AQ96" s="157">
        <f>IF('Indicator Date'!AQ96="","x",'Indicator Date'!AQ96)</f>
        <v>2013</v>
      </c>
      <c r="AR96" s="157">
        <f>IF('Indicator Date'!AR96="","x",'Indicator Date'!AR96)</f>
        <v>2015</v>
      </c>
      <c r="AS96" s="157">
        <f>IF('Indicator Date'!AS96="","x",'Indicator Date'!AS96)</f>
        <v>2017</v>
      </c>
      <c r="AT96" s="157">
        <f>IF('Indicator Date'!AT96="","x",'Indicator Date'!AT96)</f>
        <v>2018</v>
      </c>
      <c r="AU96" s="157">
        <f>IF('Indicator Date'!AU96="","x",'Indicator Date'!AU96)</f>
        <v>2016</v>
      </c>
      <c r="AV96" s="157">
        <f>IF('Indicator Date'!AV96="","x",'Indicator Date'!AV96)</f>
        <v>2015</v>
      </c>
      <c r="AW96" s="157">
        <f>IF('Indicator Date'!AW96="","x",'Indicator Date'!AW96)</f>
        <v>2016</v>
      </c>
      <c r="AX96" s="157">
        <f>IF('Indicator Date'!AX96="","x",'Indicator Date'!AX96)</f>
        <v>2017</v>
      </c>
      <c r="AY96" s="157">
        <f>IF('Indicator Date'!AY96="","x",'Indicator Date'!AY96)</f>
        <v>2014</v>
      </c>
      <c r="AZ96" s="157">
        <f>IF('Indicator Date'!AZ96="","x",'Indicator Date'!AZ96)</f>
        <v>2015</v>
      </c>
      <c r="BA96" s="157">
        <f>IF('Indicator Date'!BA96="","x",'Indicator Date'!BA96)</f>
        <v>2015</v>
      </c>
      <c r="BB96" s="157">
        <f>IF('Indicator Date'!BB96="","x",'Indicator Date'!BB96)</f>
        <v>2018</v>
      </c>
      <c r="BC96" s="157">
        <f>IF('Indicator Date'!BC96="","x",'Indicator Date'!BC96)</f>
        <v>2017</v>
      </c>
      <c r="BD96" s="157">
        <f>IF('Indicator Date'!BD96="","x",'Indicator Date'!BD96)</f>
        <v>2015</v>
      </c>
      <c r="BE96" s="157" t="str">
        <f>IF('Indicator Date'!BE96="","x",'Indicator Date'!BE96)</f>
        <v>x</v>
      </c>
      <c r="BF96" s="104"/>
    </row>
    <row r="97" spans="1:58" x14ac:dyDescent="0.25">
      <c r="A97" s="128" t="s">
        <v>174</v>
      </c>
      <c r="B97" s="107" t="s">
        <v>173</v>
      </c>
      <c r="C97" s="157">
        <f>IF('Indicator Date'!C97="","x",'Indicator Date'!C97)</f>
        <v>2015</v>
      </c>
      <c r="D97" s="157">
        <f>IF('Indicator Date'!D97="","x",'Indicator Date'!D97)</f>
        <v>2015</v>
      </c>
      <c r="E97" s="157">
        <f>IF('Indicator Date'!E97="","x",'Indicator Date'!E97)</f>
        <v>2015</v>
      </c>
      <c r="F97" s="157">
        <f>IF('Indicator Date'!F97="","x",'Indicator Date'!F97)</f>
        <v>2015</v>
      </c>
      <c r="G97" s="157">
        <f>IF('Indicator Date'!G97="","x",'Indicator Date'!G97)</f>
        <v>2015</v>
      </c>
      <c r="H97" s="157">
        <f>IF('Indicator Date'!H97="","x",'Indicator Date'!H97)</f>
        <v>2015</v>
      </c>
      <c r="I97" s="157">
        <f>IF('Indicator Date'!I97="","x",'Indicator Date'!I97)</f>
        <v>2015</v>
      </c>
      <c r="J97" s="157">
        <f>IF('Indicator Date'!J97="","x",'Indicator Date'!J97)</f>
        <v>2016</v>
      </c>
      <c r="K97" s="157">
        <f>IF('Indicator Date'!K97="","x",'Indicator Date'!K97)</f>
        <v>2016</v>
      </c>
      <c r="L97" s="157">
        <f>IF('Indicator Date'!L97="","x",'Indicator Date'!L97)</f>
        <v>2016</v>
      </c>
      <c r="M97" s="157">
        <f>IF('Indicator Date'!M97="","x",'Indicator Date'!M97)</f>
        <v>2019</v>
      </c>
      <c r="N97" s="157">
        <f>IF('Indicator Date'!N97="","x",'Indicator Date'!N97)</f>
        <v>2019</v>
      </c>
      <c r="O97" s="157">
        <f>IF('Indicator Date'!O97="","x",'Indicator Date'!O97)</f>
        <v>2018</v>
      </c>
      <c r="P97" s="157">
        <f>IF('Indicator Date'!P97="","x",'Indicator Date'!P97)</f>
        <v>2018</v>
      </c>
      <c r="Q97" s="157">
        <f>IF('Indicator Date'!Q97="","x",'Indicator Date'!Q97)</f>
        <v>2017</v>
      </c>
      <c r="R97" s="157" t="str">
        <f>IF('Indicator Date'!R97="","x",LEFT(RIGHT('Indicator Date'!R97,6),4))</f>
        <v>x</v>
      </c>
      <c r="S97" s="157">
        <f>IF('Indicator Date'!S97="","x",'Indicator Date'!S97)</f>
        <v>2019</v>
      </c>
      <c r="T97" s="157">
        <f>IF('Indicator Date'!T97="","x",'Indicator Date'!T97)</f>
        <v>2016</v>
      </c>
      <c r="U97" s="157">
        <f>IF('Indicator Date'!U97="","x",'Indicator Date'!U97)</f>
        <v>2017</v>
      </c>
      <c r="V97" s="157" t="str">
        <f>IF('Indicator Date'!V97="","x",'Indicator Date'!V97)</f>
        <v>x</v>
      </c>
      <c r="W97" s="157">
        <f>IF('Indicator Date'!W97="","x",'Indicator Date'!W97)</f>
        <v>2017</v>
      </c>
      <c r="X97" s="157" t="str">
        <f>IF('Indicator Date'!X97="","x",'Indicator Date'!X97)</f>
        <v>x</v>
      </c>
      <c r="Y97" s="157">
        <f>IF('Indicator Date'!Y97="","x",'Indicator Date'!Y97)</f>
        <v>2012</v>
      </c>
      <c r="Z97" s="157">
        <f>IF('Indicator Date'!Z97="","x",'Indicator Date'!Z97)</f>
        <v>2017</v>
      </c>
      <c r="AA97" s="157">
        <f>IF('Indicator Date'!AA97="","x",'Indicator Date'!AA97)</f>
        <v>2017</v>
      </c>
      <c r="AB97" s="157">
        <f>IF('Indicator Date'!AB97="","x",'Indicator Date'!AB97)</f>
        <v>2016</v>
      </c>
      <c r="AC97" s="157">
        <f>IF('Indicator Date'!AC97="","x",'Indicator Date'!AC97)</f>
        <v>2016</v>
      </c>
      <c r="AD97" s="157">
        <f>IF('Indicator Date'!AD97="","x",'Indicator Date'!AD97)</f>
        <v>2015</v>
      </c>
      <c r="AE97" s="157" t="str">
        <f>IF('Indicator Date'!AE97="","x",'Indicator Date'!AE97)</f>
        <v>x</v>
      </c>
      <c r="AF97" s="157">
        <f>IF('Indicator Date'!AF97="","x",'Indicator Date'!AF97)</f>
        <v>2017</v>
      </c>
      <c r="AG97" s="157">
        <f>IF('Indicator Date'!AG97="","x",'Indicator Date'!AG97)</f>
        <v>2012</v>
      </c>
      <c r="AH97" s="157">
        <f>IF('Indicator Date'!AH97="","x",'Indicator Date'!AH97)</f>
        <v>2016</v>
      </c>
      <c r="AI97" s="157">
        <f>IF('Indicator Date'!AI97="","x",'Indicator Date'!AI97)</f>
        <v>2017</v>
      </c>
      <c r="AJ97" s="157">
        <f>IF('Indicator Date'!AJ97="","x",'Indicator Date'!AJ97)</f>
        <v>2018</v>
      </c>
      <c r="AK97" s="157" t="str">
        <f>IF('Indicator Date'!AK97="","x",YEAR('Indicator Date'!AK97))</f>
        <v>x</v>
      </c>
      <c r="AL97" s="157">
        <f>IF('Indicator Date'!AL97="","x",YEAR('Indicator Date'!AL97))</f>
        <v>2018</v>
      </c>
      <c r="AM97" s="157" t="str">
        <f>IF('Indicator Date'!AM97="","x",YEAR('Indicator Date'!AM97))</f>
        <v>x</v>
      </c>
      <c r="AN97" s="157">
        <f>IF('Indicator Date'!AN97="","x",'Indicator Date'!AN97)</f>
        <v>2016</v>
      </c>
      <c r="AO97" s="157">
        <f>IF('Indicator Date'!AO97="","x",'Indicator Date'!AO97)</f>
        <v>2016</v>
      </c>
      <c r="AP97" s="157">
        <f>IF('Indicator Date'!AP97="","x",'Indicator Date'!AP97)</f>
        <v>2014</v>
      </c>
      <c r="AQ97" s="157">
        <f>IF('Indicator Date'!AQ97="","x",'Indicator Date'!AQ97)</f>
        <v>2014</v>
      </c>
      <c r="AR97" s="157" t="str">
        <f>IF('Indicator Date'!AR97="","x",'Indicator Date'!AR97)</f>
        <v>x</v>
      </c>
      <c r="AS97" s="157">
        <f>IF('Indicator Date'!AS97="","x",'Indicator Date'!AS97)</f>
        <v>2017</v>
      </c>
      <c r="AT97" s="157">
        <f>IF('Indicator Date'!AT97="","x",'Indicator Date'!AT97)</f>
        <v>2018</v>
      </c>
      <c r="AU97" s="157">
        <f>IF('Indicator Date'!AU97="","x",'Indicator Date'!AU97)</f>
        <v>2016</v>
      </c>
      <c r="AV97" s="157">
        <f>IF('Indicator Date'!AV97="","x",'Indicator Date'!AV97)</f>
        <v>2015</v>
      </c>
      <c r="AW97" s="157">
        <f>IF('Indicator Date'!AW97="","x",'Indicator Date'!AW97)</f>
        <v>2016</v>
      </c>
      <c r="AX97" s="157">
        <f>IF('Indicator Date'!AX97="","x",'Indicator Date'!AX97)</f>
        <v>2017</v>
      </c>
      <c r="AY97" s="157">
        <f>IF('Indicator Date'!AY97="","x",'Indicator Date'!AY97)</f>
        <v>2014</v>
      </c>
      <c r="AZ97" s="157">
        <f>IF('Indicator Date'!AZ97="","x",'Indicator Date'!AZ97)</f>
        <v>2015</v>
      </c>
      <c r="BA97" s="157">
        <f>IF('Indicator Date'!BA97="","x",'Indicator Date'!BA97)</f>
        <v>2015</v>
      </c>
      <c r="BB97" s="157">
        <f>IF('Indicator Date'!BB97="","x",'Indicator Date'!BB97)</f>
        <v>2017</v>
      </c>
      <c r="BC97" s="157">
        <f>IF('Indicator Date'!BC97="","x",'Indicator Date'!BC97)</f>
        <v>2017</v>
      </c>
      <c r="BD97" s="157">
        <f>IF('Indicator Date'!BD97="","x",'Indicator Date'!BD97)</f>
        <v>2015</v>
      </c>
      <c r="BE97" s="157" t="str">
        <f>IF('Indicator Date'!BE97="","x",'Indicator Date'!BE97)</f>
        <v>x</v>
      </c>
      <c r="BF97" s="104"/>
    </row>
    <row r="98" spans="1:58" x14ac:dyDescent="0.25">
      <c r="A98" s="128" t="s">
        <v>176</v>
      </c>
      <c r="B98" s="107" t="s">
        <v>175</v>
      </c>
      <c r="C98" s="157">
        <f>IF('Indicator Date'!C98="","x",'Indicator Date'!C98)</f>
        <v>2015</v>
      </c>
      <c r="D98" s="157">
        <f>IF('Indicator Date'!D98="","x",'Indicator Date'!D98)</f>
        <v>2015</v>
      </c>
      <c r="E98" s="157">
        <f>IF('Indicator Date'!E98="","x",'Indicator Date'!E98)</f>
        <v>2015</v>
      </c>
      <c r="F98" s="157">
        <f>IF('Indicator Date'!F98="","x",'Indicator Date'!F98)</f>
        <v>2015</v>
      </c>
      <c r="G98" s="157">
        <f>IF('Indicator Date'!G98="","x",'Indicator Date'!G98)</f>
        <v>2015</v>
      </c>
      <c r="H98" s="157">
        <f>IF('Indicator Date'!H98="","x",'Indicator Date'!H98)</f>
        <v>2015</v>
      </c>
      <c r="I98" s="157">
        <f>IF('Indicator Date'!I98="","x",'Indicator Date'!I98)</f>
        <v>2015</v>
      </c>
      <c r="J98" s="157">
        <f>IF('Indicator Date'!J98="","x",'Indicator Date'!J98)</f>
        <v>2016</v>
      </c>
      <c r="K98" s="157">
        <f>IF('Indicator Date'!K98="","x",'Indicator Date'!K98)</f>
        <v>2016</v>
      </c>
      <c r="L98" s="157">
        <f>IF('Indicator Date'!L98="","x",'Indicator Date'!L98)</f>
        <v>2016</v>
      </c>
      <c r="M98" s="157">
        <f>IF('Indicator Date'!M98="","x",'Indicator Date'!M98)</f>
        <v>2019</v>
      </c>
      <c r="N98" s="157">
        <f>IF('Indicator Date'!N98="","x",'Indicator Date'!N98)</f>
        <v>2019</v>
      </c>
      <c r="O98" s="157">
        <f>IF('Indicator Date'!O98="","x",'Indicator Date'!O98)</f>
        <v>2018</v>
      </c>
      <c r="P98" s="157">
        <f>IF('Indicator Date'!P98="","x",'Indicator Date'!P98)</f>
        <v>2018</v>
      </c>
      <c r="Q98" s="157">
        <f>IF('Indicator Date'!Q98="","x",'Indicator Date'!Q98)</f>
        <v>2017</v>
      </c>
      <c r="R98" s="157" t="str">
        <f>IF('Indicator Date'!R98="","x",LEFT(RIGHT('Indicator Date'!R98,6),4))</f>
        <v>x</v>
      </c>
      <c r="S98" s="157">
        <f>IF('Indicator Date'!S98="","x",'Indicator Date'!S98)</f>
        <v>2019</v>
      </c>
      <c r="T98" s="157">
        <f>IF('Indicator Date'!T98="","x",'Indicator Date'!T98)</f>
        <v>2016</v>
      </c>
      <c r="U98" s="157">
        <f>IF('Indicator Date'!U98="","x",'Indicator Date'!U98)</f>
        <v>2017</v>
      </c>
      <c r="V98" s="157">
        <f>IF('Indicator Date'!V98="","x",'Indicator Date'!V98)</f>
        <v>2017</v>
      </c>
      <c r="W98" s="157">
        <f>IF('Indicator Date'!W98="","x",'Indicator Date'!W98)</f>
        <v>2017</v>
      </c>
      <c r="X98" s="157" t="str">
        <f>IF('Indicator Date'!X98="","x",'Indicator Date'!X98)</f>
        <v>x</v>
      </c>
      <c r="Y98" s="157">
        <f>IF('Indicator Date'!Y98="","x",'Indicator Date'!Y98)</f>
        <v>2011</v>
      </c>
      <c r="Z98" s="157">
        <f>IF('Indicator Date'!Z98="","x",'Indicator Date'!Z98)</f>
        <v>2017</v>
      </c>
      <c r="AA98" s="157">
        <f>IF('Indicator Date'!AA98="","x",'Indicator Date'!AA98)</f>
        <v>2017</v>
      </c>
      <c r="AB98" s="157">
        <f>IF('Indicator Date'!AB98="","x",'Indicator Date'!AB98)</f>
        <v>2017</v>
      </c>
      <c r="AC98" s="157">
        <f>IF('Indicator Date'!AC98="","x",'Indicator Date'!AC98)</f>
        <v>2016</v>
      </c>
      <c r="AD98" s="157">
        <f>IF('Indicator Date'!AD98="","x",'Indicator Date'!AD98)</f>
        <v>2015</v>
      </c>
      <c r="AE98" s="157" t="str">
        <f>IF('Indicator Date'!AE98="","x",'Indicator Date'!AE98)</f>
        <v>x</v>
      </c>
      <c r="AF98" s="157">
        <f>IF('Indicator Date'!AF98="","x",'Indicator Date'!AF98)</f>
        <v>2017</v>
      </c>
      <c r="AG98" s="157" t="str">
        <f>IF('Indicator Date'!AG98="","x",'Indicator Date'!AG98)</f>
        <v>x</v>
      </c>
      <c r="AH98" s="157">
        <f>IF('Indicator Date'!AH98="","x",'Indicator Date'!AH98)</f>
        <v>2016</v>
      </c>
      <c r="AI98" s="157">
        <f>IF('Indicator Date'!AI98="","x",'Indicator Date'!AI98)</f>
        <v>2017</v>
      </c>
      <c r="AJ98" s="157">
        <f>IF('Indicator Date'!AJ98="","x",'Indicator Date'!AJ98)</f>
        <v>2018</v>
      </c>
      <c r="AK98" s="157">
        <f>IF('Indicator Date'!AK98="","x",YEAR('Indicator Date'!AK98))</f>
        <v>2017</v>
      </c>
      <c r="AL98" s="157">
        <f>IF('Indicator Date'!AL98="","x",YEAR('Indicator Date'!AL98))</f>
        <v>2019</v>
      </c>
      <c r="AM98" s="157" t="str">
        <f>IF('Indicator Date'!AM98="","x",YEAR('Indicator Date'!AM98))</f>
        <v>x</v>
      </c>
      <c r="AN98" s="157">
        <f>IF('Indicator Date'!AN98="","x",'Indicator Date'!AN98)</f>
        <v>2016</v>
      </c>
      <c r="AO98" s="157">
        <f>IF('Indicator Date'!AO98="","x",'Indicator Date'!AO98)</f>
        <v>2016</v>
      </c>
      <c r="AP98" s="157" t="str">
        <f>IF('Indicator Date'!AP98="","x",'Indicator Date'!AP98)</f>
        <v>x</v>
      </c>
      <c r="AQ98" s="157" t="str">
        <f>IF('Indicator Date'!AQ98="","x",'Indicator Date'!AQ98)</f>
        <v>x</v>
      </c>
      <c r="AR98" s="157">
        <f>IF('Indicator Date'!AR98="","x",'Indicator Date'!AR98)</f>
        <v>2015</v>
      </c>
      <c r="AS98" s="157">
        <f>IF('Indicator Date'!AS98="","x",'Indicator Date'!AS98)</f>
        <v>2017</v>
      </c>
      <c r="AT98" s="157">
        <f>IF('Indicator Date'!AT98="","x",'Indicator Date'!AT98)</f>
        <v>2018</v>
      </c>
      <c r="AU98" s="157">
        <f>IF('Indicator Date'!AU98="","x",'Indicator Date'!AU98)</f>
        <v>2016</v>
      </c>
      <c r="AV98" s="157">
        <f>IF('Indicator Date'!AV98="","x",'Indicator Date'!AV98)</f>
        <v>2015</v>
      </c>
      <c r="AW98" s="157">
        <f>IF('Indicator Date'!AW98="","x",'Indicator Date'!AW98)</f>
        <v>2016</v>
      </c>
      <c r="AX98" s="157">
        <f>IF('Indicator Date'!AX98="","x",'Indicator Date'!AX98)</f>
        <v>2016</v>
      </c>
      <c r="AY98" s="157">
        <f>IF('Indicator Date'!AY98="","x",'Indicator Date'!AY98)</f>
        <v>2014</v>
      </c>
      <c r="AZ98" s="157">
        <f>IF('Indicator Date'!AZ98="","x",'Indicator Date'!AZ98)</f>
        <v>2015</v>
      </c>
      <c r="BA98" s="157">
        <f>IF('Indicator Date'!BA98="","x",'Indicator Date'!BA98)</f>
        <v>2015</v>
      </c>
      <c r="BB98" s="157">
        <f>IF('Indicator Date'!BB98="","x",'Indicator Date'!BB98)</f>
        <v>2018</v>
      </c>
      <c r="BC98" s="157">
        <f>IF('Indicator Date'!BC98="","x",'Indicator Date'!BC98)</f>
        <v>2017</v>
      </c>
      <c r="BD98" s="157">
        <f>IF('Indicator Date'!BD98="","x",'Indicator Date'!BD98)</f>
        <v>2015</v>
      </c>
      <c r="BE98" s="157" t="str">
        <f>IF('Indicator Date'!BE98="","x",'Indicator Date'!BE98)</f>
        <v>x</v>
      </c>
      <c r="BF98" s="104"/>
    </row>
    <row r="99" spans="1:58" x14ac:dyDescent="0.25">
      <c r="A99" s="128" t="s">
        <v>178</v>
      </c>
      <c r="B99" s="107" t="s">
        <v>177</v>
      </c>
      <c r="C99" s="157">
        <f>IF('Indicator Date'!C99="","x",'Indicator Date'!C99)</f>
        <v>2015</v>
      </c>
      <c r="D99" s="157">
        <f>IF('Indicator Date'!D99="","x",'Indicator Date'!D99)</f>
        <v>2015</v>
      </c>
      <c r="E99" s="157">
        <f>IF('Indicator Date'!E99="","x",'Indicator Date'!E99)</f>
        <v>2015</v>
      </c>
      <c r="F99" s="157">
        <f>IF('Indicator Date'!F99="","x",'Indicator Date'!F99)</f>
        <v>2015</v>
      </c>
      <c r="G99" s="157">
        <f>IF('Indicator Date'!G99="","x",'Indicator Date'!G99)</f>
        <v>2015</v>
      </c>
      <c r="H99" s="157">
        <f>IF('Indicator Date'!H99="","x",'Indicator Date'!H99)</f>
        <v>2015</v>
      </c>
      <c r="I99" s="157">
        <f>IF('Indicator Date'!I99="","x",'Indicator Date'!I99)</f>
        <v>2015</v>
      </c>
      <c r="J99" s="157">
        <f>IF('Indicator Date'!J99="","x",'Indicator Date'!J99)</f>
        <v>2016</v>
      </c>
      <c r="K99" s="157">
        <f>IF('Indicator Date'!K99="","x",'Indicator Date'!K99)</f>
        <v>2016</v>
      </c>
      <c r="L99" s="157">
        <f>IF('Indicator Date'!L99="","x",'Indicator Date'!L99)</f>
        <v>2016</v>
      </c>
      <c r="M99" s="157">
        <f>IF('Indicator Date'!M99="","x",'Indicator Date'!M99)</f>
        <v>2019</v>
      </c>
      <c r="N99" s="157">
        <f>IF('Indicator Date'!N99="","x",'Indicator Date'!N99)</f>
        <v>2019</v>
      </c>
      <c r="O99" s="157">
        <f>IF('Indicator Date'!O99="","x",'Indicator Date'!O99)</f>
        <v>2018</v>
      </c>
      <c r="P99" s="157">
        <f>IF('Indicator Date'!P99="","x",'Indicator Date'!P99)</f>
        <v>2018</v>
      </c>
      <c r="Q99" s="157">
        <f>IF('Indicator Date'!Q99="","x",'Indicator Date'!Q99)</f>
        <v>2017</v>
      </c>
      <c r="R99" s="157" t="str">
        <f>IF('Indicator Date'!R99="","x",LEFT(RIGHT('Indicator Date'!R99,6),4))</f>
        <v>2009</v>
      </c>
      <c r="S99" s="157">
        <f>IF('Indicator Date'!S99="","x",'Indicator Date'!S99)</f>
        <v>2019</v>
      </c>
      <c r="T99" s="157">
        <f>IF('Indicator Date'!T99="","x",'Indicator Date'!T99)</f>
        <v>2016</v>
      </c>
      <c r="U99" s="157">
        <f>IF('Indicator Date'!U99="","x",'Indicator Date'!U99)</f>
        <v>2017</v>
      </c>
      <c r="V99" s="157">
        <f>IF('Indicator Date'!V99="","x",'Indicator Date'!V99)</f>
        <v>2017</v>
      </c>
      <c r="W99" s="157">
        <f>IF('Indicator Date'!W99="","x",'Indicator Date'!W99)</f>
        <v>2017</v>
      </c>
      <c r="X99" s="157">
        <f>IF('Indicator Date'!X99="","x",'Indicator Date'!X99)</f>
        <v>2014</v>
      </c>
      <c r="Y99" s="157" t="str">
        <f>IF('Indicator Date'!Y99="","x",'Indicator Date'!Y99)</f>
        <v>x</v>
      </c>
      <c r="Z99" s="157">
        <f>IF('Indicator Date'!Z99="","x",'Indicator Date'!Z99)</f>
        <v>2017</v>
      </c>
      <c r="AA99" s="157">
        <f>IF('Indicator Date'!AA99="","x",'Indicator Date'!AA99)</f>
        <v>2017</v>
      </c>
      <c r="AB99" s="157">
        <f>IF('Indicator Date'!AB99="","x",'Indicator Date'!AB99)</f>
        <v>2017</v>
      </c>
      <c r="AC99" s="157">
        <f>IF('Indicator Date'!AC99="","x",'Indicator Date'!AC99)</f>
        <v>2016</v>
      </c>
      <c r="AD99" s="157">
        <f>IF('Indicator Date'!AD99="","x",'Indicator Date'!AD99)</f>
        <v>2015</v>
      </c>
      <c r="AE99" s="157" t="str">
        <f>IF('Indicator Date'!AE99="","x",'Indicator Date'!AE99)</f>
        <v>x</v>
      </c>
      <c r="AF99" s="157">
        <f>IF('Indicator Date'!AF99="","x",'Indicator Date'!AF99)</f>
        <v>2017</v>
      </c>
      <c r="AG99" s="157">
        <f>IF('Indicator Date'!AG99="","x",'Indicator Date'!AG99)</f>
        <v>2010</v>
      </c>
      <c r="AH99" s="157">
        <f>IF('Indicator Date'!AH99="","x",'Indicator Date'!AH99)</f>
        <v>2016</v>
      </c>
      <c r="AI99" s="157">
        <f>IF('Indicator Date'!AI99="","x",'Indicator Date'!AI99)</f>
        <v>2017</v>
      </c>
      <c r="AJ99" s="157">
        <f>IF('Indicator Date'!AJ99="","x",'Indicator Date'!AJ99)</f>
        <v>2018</v>
      </c>
      <c r="AK99" s="157" t="str">
        <f>IF('Indicator Date'!AK99="","x",YEAR('Indicator Date'!AK99))</f>
        <v>x</v>
      </c>
      <c r="AL99" s="157">
        <f>IF('Indicator Date'!AL99="","x",YEAR('Indicator Date'!AL99))</f>
        <v>2018</v>
      </c>
      <c r="AM99" s="157" t="str">
        <f>IF('Indicator Date'!AM99="","x",YEAR('Indicator Date'!AM99))</f>
        <v>x</v>
      </c>
      <c r="AN99" s="157">
        <f>IF('Indicator Date'!AN99="","x",'Indicator Date'!AN99)</f>
        <v>2016</v>
      </c>
      <c r="AO99" s="157">
        <f>IF('Indicator Date'!AO99="","x",'Indicator Date'!AO99)</f>
        <v>2016</v>
      </c>
      <c r="AP99" s="157">
        <f>IF('Indicator Date'!AP99="","x",'Indicator Date'!AP99)</f>
        <v>2014</v>
      </c>
      <c r="AQ99" s="157">
        <f>IF('Indicator Date'!AQ99="","x",'Indicator Date'!AQ99)</f>
        <v>2014</v>
      </c>
      <c r="AR99" s="157">
        <f>IF('Indicator Date'!AR99="","x",'Indicator Date'!AR99)</f>
        <v>2015</v>
      </c>
      <c r="AS99" s="157">
        <f>IF('Indicator Date'!AS99="","x",'Indicator Date'!AS99)</f>
        <v>2017</v>
      </c>
      <c r="AT99" s="157">
        <f>IF('Indicator Date'!AT99="","x",'Indicator Date'!AT99)</f>
        <v>2018</v>
      </c>
      <c r="AU99" s="157">
        <f>IF('Indicator Date'!AU99="","x",'Indicator Date'!AU99)</f>
        <v>2016</v>
      </c>
      <c r="AV99" s="157">
        <f>IF('Indicator Date'!AV99="","x",'Indicator Date'!AV99)</f>
        <v>2015</v>
      </c>
      <c r="AW99" s="157">
        <f>IF('Indicator Date'!AW99="","x",'Indicator Date'!AW99)</f>
        <v>2016</v>
      </c>
      <c r="AX99" s="157">
        <f>IF('Indicator Date'!AX99="","x",'Indicator Date'!AX99)</f>
        <v>2017</v>
      </c>
      <c r="AY99" s="157">
        <f>IF('Indicator Date'!AY99="","x",'Indicator Date'!AY99)</f>
        <v>2014</v>
      </c>
      <c r="AZ99" s="157">
        <f>IF('Indicator Date'!AZ99="","x",'Indicator Date'!AZ99)</f>
        <v>2015</v>
      </c>
      <c r="BA99" s="157">
        <f>IF('Indicator Date'!BA99="","x",'Indicator Date'!BA99)</f>
        <v>2015</v>
      </c>
      <c r="BB99" s="157">
        <f>IF('Indicator Date'!BB99="","x",'Indicator Date'!BB99)</f>
        <v>2018</v>
      </c>
      <c r="BC99" s="157">
        <f>IF('Indicator Date'!BC99="","x",'Indicator Date'!BC99)</f>
        <v>2017</v>
      </c>
      <c r="BD99" s="157">
        <f>IF('Indicator Date'!BD99="","x",'Indicator Date'!BD99)</f>
        <v>2015</v>
      </c>
      <c r="BE99" s="157" t="str">
        <f>IF('Indicator Date'!BE99="","x",'Indicator Date'!BE99)</f>
        <v>x</v>
      </c>
      <c r="BF99" s="104"/>
    </row>
    <row r="100" spans="1:58" x14ac:dyDescent="0.25">
      <c r="A100" s="128" t="s">
        <v>180</v>
      </c>
      <c r="B100" s="107" t="s">
        <v>179</v>
      </c>
      <c r="C100" s="157">
        <f>IF('Indicator Date'!C100="","x",'Indicator Date'!C100)</f>
        <v>2015</v>
      </c>
      <c r="D100" s="157">
        <f>IF('Indicator Date'!D100="","x",'Indicator Date'!D100)</f>
        <v>2015</v>
      </c>
      <c r="E100" s="157">
        <f>IF('Indicator Date'!E100="","x",'Indicator Date'!E100)</f>
        <v>2015</v>
      </c>
      <c r="F100" s="157">
        <f>IF('Indicator Date'!F100="","x",'Indicator Date'!F100)</f>
        <v>2015</v>
      </c>
      <c r="G100" s="157">
        <f>IF('Indicator Date'!G100="","x",'Indicator Date'!G100)</f>
        <v>2015</v>
      </c>
      <c r="H100" s="157">
        <f>IF('Indicator Date'!H100="","x",'Indicator Date'!H100)</f>
        <v>2015</v>
      </c>
      <c r="I100" s="157">
        <f>IF('Indicator Date'!I100="","x",'Indicator Date'!I100)</f>
        <v>2015</v>
      </c>
      <c r="J100" s="157">
        <f>IF('Indicator Date'!J100="","x",'Indicator Date'!J100)</f>
        <v>2016</v>
      </c>
      <c r="K100" s="157">
        <f>IF('Indicator Date'!K100="","x",'Indicator Date'!K100)</f>
        <v>2016</v>
      </c>
      <c r="L100" s="157">
        <f>IF('Indicator Date'!L100="","x",'Indicator Date'!L100)</f>
        <v>2016</v>
      </c>
      <c r="M100" s="157">
        <f>IF('Indicator Date'!M100="","x",'Indicator Date'!M100)</f>
        <v>2019</v>
      </c>
      <c r="N100" s="157">
        <f>IF('Indicator Date'!N100="","x",'Indicator Date'!N100)</f>
        <v>2019</v>
      </c>
      <c r="O100" s="157">
        <f>IF('Indicator Date'!O100="","x",'Indicator Date'!O100)</f>
        <v>2018</v>
      </c>
      <c r="P100" s="157">
        <f>IF('Indicator Date'!P100="","x",'Indicator Date'!P100)</f>
        <v>2018</v>
      </c>
      <c r="Q100" s="157">
        <f>IF('Indicator Date'!Q100="","x",'Indicator Date'!Q100)</f>
        <v>2017</v>
      </c>
      <c r="R100" s="157" t="str">
        <f>IF('Indicator Date'!R100="","x",LEFT(RIGHT('Indicator Date'!R100,6),4))</f>
        <v>2013</v>
      </c>
      <c r="S100" s="157">
        <f>IF('Indicator Date'!S100="","x",'Indicator Date'!S100)</f>
        <v>2019</v>
      </c>
      <c r="T100" s="157">
        <f>IF('Indicator Date'!T100="","x",'Indicator Date'!T100)</f>
        <v>2016</v>
      </c>
      <c r="U100" s="157">
        <f>IF('Indicator Date'!U100="","x",'Indicator Date'!U100)</f>
        <v>2017</v>
      </c>
      <c r="V100" s="157">
        <f>IF('Indicator Date'!V100="","x",'Indicator Date'!V100)</f>
        <v>2017</v>
      </c>
      <c r="W100" s="157">
        <f>IF('Indicator Date'!W100="","x",'Indicator Date'!W100)</f>
        <v>2017</v>
      </c>
      <c r="X100" s="157">
        <f>IF('Indicator Date'!X100="","x",'Indicator Date'!X100)</f>
        <v>2013</v>
      </c>
      <c r="Y100" s="157">
        <f>IF('Indicator Date'!Y100="","x",'Indicator Date'!Y100)</f>
        <v>2010</v>
      </c>
      <c r="Z100" s="157">
        <f>IF('Indicator Date'!Z100="","x",'Indicator Date'!Z100)</f>
        <v>2017</v>
      </c>
      <c r="AA100" s="157">
        <f>IF('Indicator Date'!AA100="","x",'Indicator Date'!AA100)</f>
        <v>2017</v>
      </c>
      <c r="AB100" s="157">
        <f>IF('Indicator Date'!AB100="","x",'Indicator Date'!AB100)</f>
        <v>2017</v>
      </c>
      <c r="AC100" s="157">
        <f>IF('Indicator Date'!AC100="","x",'Indicator Date'!AC100)</f>
        <v>2016</v>
      </c>
      <c r="AD100" s="157">
        <f>IF('Indicator Date'!AD100="","x",'Indicator Date'!AD100)</f>
        <v>2015</v>
      </c>
      <c r="AE100" s="157">
        <f>IF('Indicator Date'!AE100="","x",'Indicator Date'!AE100)</f>
        <v>2012</v>
      </c>
      <c r="AF100" s="157">
        <f>IF('Indicator Date'!AF100="","x",'Indicator Date'!AF100)</f>
        <v>2017</v>
      </c>
      <c r="AG100" s="157">
        <f>IF('Indicator Date'!AG100="","x",'Indicator Date'!AG100)</f>
        <v>2007</v>
      </c>
      <c r="AH100" s="157">
        <f>IF('Indicator Date'!AH100="","x",'Indicator Date'!AH100)</f>
        <v>2016</v>
      </c>
      <c r="AI100" s="157">
        <f>IF('Indicator Date'!AI100="","x",'Indicator Date'!AI100)</f>
        <v>2017</v>
      </c>
      <c r="AJ100" s="157">
        <f>IF('Indicator Date'!AJ100="","x",'Indicator Date'!AJ100)</f>
        <v>2018</v>
      </c>
      <c r="AK100" s="157" t="str">
        <f>IF('Indicator Date'!AK100="","x",YEAR('Indicator Date'!AK100))</f>
        <v>x</v>
      </c>
      <c r="AL100" s="157">
        <f>IF('Indicator Date'!AL100="","x",YEAR('Indicator Date'!AL100))</f>
        <v>2019</v>
      </c>
      <c r="AM100" s="157" t="str">
        <f>IF('Indicator Date'!AM100="","x",YEAR('Indicator Date'!AM100))</f>
        <v>x</v>
      </c>
      <c r="AN100" s="157">
        <f>IF('Indicator Date'!AN100="","x",'Indicator Date'!AN100)</f>
        <v>2016</v>
      </c>
      <c r="AO100" s="157">
        <f>IF('Indicator Date'!AO100="","x",'Indicator Date'!AO100)</f>
        <v>2016</v>
      </c>
      <c r="AP100" s="157" t="str">
        <f>IF('Indicator Date'!AP100="","x",'Indicator Date'!AP100)</f>
        <v>x</v>
      </c>
      <c r="AQ100" s="157" t="str">
        <f>IF('Indicator Date'!AQ100="","x",'Indicator Date'!AQ100)</f>
        <v>x</v>
      </c>
      <c r="AR100" s="157" t="str">
        <f>IF('Indicator Date'!AR100="","x",'Indicator Date'!AR100)</f>
        <v>x</v>
      </c>
      <c r="AS100" s="157">
        <f>IF('Indicator Date'!AS100="","x",'Indicator Date'!AS100)</f>
        <v>2017</v>
      </c>
      <c r="AT100" s="157">
        <f>IF('Indicator Date'!AT100="","x",'Indicator Date'!AT100)</f>
        <v>2018</v>
      </c>
      <c r="AU100" s="157">
        <f>IF('Indicator Date'!AU100="","x",'Indicator Date'!AU100)</f>
        <v>2016</v>
      </c>
      <c r="AV100" s="157">
        <f>IF('Indicator Date'!AV100="","x",'Indicator Date'!AV100)</f>
        <v>2015</v>
      </c>
      <c r="AW100" s="157">
        <f>IF('Indicator Date'!AW100="","x",'Indicator Date'!AW100)</f>
        <v>2016</v>
      </c>
      <c r="AX100" s="157">
        <f>IF('Indicator Date'!AX100="","x",'Indicator Date'!AX100)</f>
        <v>2016</v>
      </c>
      <c r="AY100" s="157">
        <f>IF('Indicator Date'!AY100="","x",'Indicator Date'!AY100)</f>
        <v>2014</v>
      </c>
      <c r="AZ100" s="157">
        <f>IF('Indicator Date'!AZ100="","x",'Indicator Date'!AZ100)</f>
        <v>2015</v>
      </c>
      <c r="BA100" s="157">
        <f>IF('Indicator Date'!BA100="","x",'Indicator Date'!BA100)</f>
        <v>2015</v>
      </c>
      <c r="BB100" s="157">
        <f>IF('Indicator Date'!BB100="","x",'Indicator Date'!BB100)</f>
        <v>2018</v>
      </c>
      <c r="BC100" s="157">
        <f>IF('Indicator Date'!BC100="","x",'Indicator Date'!BC100)</f>
        <v>2017</v>
      </c>
      <c r="BD100" s="157">
        <f>IF('Indicator Date'!BD100="","x",'Indicator Date'!BD100)</f>
        <v>2015</v>
      </c>
      <c r="BE100" s="157" t="str">
        <f>IF('Indicator Date'!BE100="","x",'Indicator Date'!BE100)</f>
        <v>x</v>
      </c>
      <c r="BF100" s="104"/>
    </row>
    <row r="101" spans="1:58" x14ac:dyDescent="0.25">
      <c r="A101" s="128" t="s">
        <v>182</v>
      </c>
      <c r="B101" s="107" t="s">
        <v>181</v>
      </c>
      <c r="C101" s="157">
        <f>IF('Indicator Date'!C101="","x",'Indicator Date'!C101)</f>
        <v>2015</v>
      </c>
      <c r="D101" s="157">
        <f>IF('Indicator Date'!D101="","x",'Indicator Date'!D101)</f>
        <v>2015</v>
      </c>
      <c r="E101" s="157">
        <f>IF('Indicator Date'!E101="","x",'Indicator Date'!E101)</f>
        <v>2015</v>
      </c>
      <c r="F101" s="157">
        <f>IF('Indicator Date'!F101="","x",'Indicator Date'!F101)</f>
        <v>2015</v>
      </c>
      <c r="G101" s="157">
        <f>IF('Indicator Date'!G101="","x",'Indicator Date'!G101)</f>
        <v>2015</v>
      </c>
      <c r="H101" s="157">
        <f>IF('Indicator Date'!H101="","x",'Indicator Date'!H101)</f>
        <v>2015</v>
      </c>
      <c r="I101" s="157">
        <f>IF('Indicator Date'!I101="","x",'Indicator Date'!I101)</f>
        <v>2015</v>
      </c>
      <c r="J101" s="157">
        <f>IF('Indicator Date'!J101="","x",'Indicator Date'!J101)</f>
        <v>2016</v>
      </c>
      <c r="K101" s="157">
        <f>IF('Indicator Date'!K101="","x",'Indicator Date'!K101)</f>
        <v>2016</v>
      </c>
      <c r="L101" s="157">
        <f>IF('Indicator Date'!L101="","x",'Indicator Date'!L101)</f>
        <v>2016</v>
      </c>
      <c r="M101" s="157">
        <f>IF('Indicator Date'!M101="","x",'Indicator Date'!M101)</f>
        <v>2019</v>
      </c>
      <c r="N101" s="157">
        <f>IF('Indicator Date'!N101="","x",'Indicator Date'!N101)</f>
        <v>2019</v>
      </c>
      <c r="O101" s="157">
        <f>IF('Indicator Date'!O101="","x",'Indicator Date'!O101)</f>
        <v>2018</v>
      </c>
      <c r="P101" s="157">
        <f>IF('Indicator Date'!P101="","x",'Indicator Date'!P101)</f>
        <v>2018</v>
      </c>
      <c r="Q101" s="157">
        <f>IF('Indicator Date'!Q101="","x",'Indicator Date'!Q101)</f>
        <v>2017</v>
      </c>
      <c r="R101" s="157" t="str">
        <f>IF('Indicator Date'!R101="","x",LEFT(RIGHT('Indicator Date'!R101,6),4))</f>
        <v>2007</v>
      </c>
      <c r="S101" s="157">
        <f>IF('Indicator Date'!S101="","x",'Indicator Date'!S101)</f>
        <v>2019</v>
      </c>
      <c r="T101" s="157">
        <f>IF('Indicator Date'!T101="","x",'Indicator Date'!T101)</f>
        <v>2016</v>
      </c>
      <c r="U101" s="157">
        <f>IF('Indicator Date'!U101="","x",'Indicator Date'!U101)</f>
        <v>2017</v>
      </c>
      <c r="V101" s="157">
        <f>IF('Indicator Date'!V101="","x",'Indicator Date'!V101)</f>
        <v>2017</v>
      </c>
      <c r="W101" s="157" t="str">
        <f>IF('Indicator Date'!W101="","x",'Indicator Date'!W101)</f>
        <v>x</v>
      </c>
      <c r="X101" s="157">
        <f>IF('Indicator Date'!X101="","x",'Indicator Date'!X101)</f>
        <v>2007</v>
      </c>
      <c r="Y101" s="157">
        <f>IF('Indicator Date'!Y101="","x",'Indicator Date'!Y101)</f>
        <v>2010</v>
      </c>
      <c r="Z101" s="157">
        <f>IF('Indicator Date'!Z101="","x",'Indicator Date'!Z101)</f>
        <v>2017</v>
      </c>
      <c r="AA101" s="157">
        <f>IF('Indicator Date'!AA101="","x",'Indicator Date'!AA101)</f>
        <v>2017</v>
      </c>
      <c r="AB101" s="157" t="str">
        <f>IF('Indicator Date'!AB101="","x",'Indicator Date'!AB101)</f>
        <v>x</v>
      </c>
      <c r="AC101" s="157">
        <f>IF('Indicator Date'!AC101="","x",'Indicator Date'!AC101)</f>
        <v>2011</v>
      </c>
      <c r="AD101" s="157">
        <f>IF('Indicator Date'!AD101="","x",'Indicator Date'!AD101)</f>
        <v>2015</v>
      </c>
      <c r="AE101" s="157" t="str">
        <f>IF('Indicator Date'!AE101="","x",'Indicator Date'!AE101)</f>
        <v>x</v>
      </c>
      <c r="AF101" s="157">
        <f>IF('Indicator Date'!AF101="","x",'Indicator Date'!AF101)</f>
        <v>2017</v>
      </c>
      <c r="AG101" s="157" t="str">
        <f>IF('Indicator Date'!AG101="","x",'Indicator Date'!AG101)</f>
        <v>x</v>
      </c>
      <c r="AH101" s="157">
        <f>IF('Indicator Date'!AH101="","x",'Indicator Date'!AH101)</f>
        <v>2016</v>
      </c>
      <c r="AI101" s="157">
        <f>IF('Indicator Date'!AI101="","x",'Indicator Date'!AI101)</f>
        <v>2017</v>
      </c>
      <c r="AJ101" s="157">
        <f>IF('Indicator Date'!AJ101="","x",'Indicator Date'!AJ101)</f>
        <v>2018</v>
      </c>
      <c r="AK101" s="157">
        <f>IF('Indicator Date'!AK101="","x",YEAR('Indicator Date'!AK101))</f>
        <v>2018</v>
      </c>
      <c r="AL101" s="157">
        <f>IF('Indicator Date'!AL101="","x",YEAR('Indicator Date'!AL101))</f>
        <v>2018</v>
      </c>
      <c r="AM101" s="157" t="str">
        <f>IF('Indicator Date'!AM101="","x",YEAR('Indicator Date'!AM101))</f>
        <v>x</v>
      </c>
      <c r="AN101" s="157">
        <f>IF('Indicator Date'!AN101="","x",'Indicator Date'!AN101)</f>
        <v>2016</v>
      </c>
      <c r="AO101" s="157">
        <f>IF('Indicator Date'!AO101="","x",'Indicator Date'!AO101)</f>
        <v>2016</v>
      </c>
      <c r="AP101" s="157" t="str">
        <f>IF('Indicator Date'!AP101="","x",'Indicator Date'!AP101)</f>
        <v>x</v>
      </c>
      <c r="AQ101" s="157" t="str">
        <f>IF('Indicator Date'!AQ101="","x",'Indicator Date'!AQ101)</f>
        <v>x</v>
      </c>
      <c r="AR101" s="157" t="str">
        <f>IF('Indicator Date'!AR101="","x",'Indicator Date'!AR101)</f>
        <v>x</v>
      </c>
      <c r="AS101" s="157">
        <f>IF('Indicator Date'!AS101="","x",'Indicator Date'!AS101)</f>
        <v>2017</v>
      </c>
      <c r="AT101" s="157">
        <f>IF('Indicator Date'!AT101="","x",'Indicator Date'!AT101)</f>
        <v>2018</v>
      </c>
      <c r="AU101" s="157">
        <f>IF('Indicator Date'!AU101="","x",'Indicator Date'!AU101)</f>
        <v>2016</v>
      </c>
      <c r="AV101" s="157">
        <f>IF('Indicator Date'!AV101="","x",'Indicator Date'!AV101)</f>
        <v>2015</v>
      </c>
      <c r="AW101" s="157">
        <f>IF('Indicator Date'!AW101="","x",'Indicator Date'!AW101)</f>
        <v>2016</v>
      </c>
      <c r="AX101" s="157">
        <f>IF('Indicator Date'!AX101="","x",'Indicator Date'!AX101)</f>
        <v>2016</v>
      </c>
      <c r="AY101" s="157">
        <f>IF('Indicator Date'!AY101="","x",'Indicator Date'!AY101)</f>
        <v>2014</v>
      </c>
      <c r="AZ101" s="157">
        <f>IF('Indicator Date'!AZ101="","x",'Indicator Date'!AZ101)</f>
        <v>2015</v>
      </c>
      <c r="BA101" s="157" t="str">
        <f>IF('Indicator Date'!BA101="","x",'Indicator Date'!BA101)</f>
        <v>x</v>
      </c>
      <c r="BB101" s="157">
        <f>IF('Indicator Date'!BB101="","x",'Indicator Date'!BB101)</f>
        <v>2018</v>
      </c>
      <c r="BC101" s="157">
        <f>IF('Indicator Date'!BC101="","x",'Indicator Date'!BC101)</f>
        <v>2017</v>
      </c>
      <c r="BD101" s="157">
        <f>IF('Indicator Date'!BD101="","x",'Indicator Date'!BD101)</f>
        <v>2015</v>
      </c>
      <c r="BE101" s="157" t="str">
        <f>IF('Indicator Date'!BE101="","x",'Indicator Date'!BE101)</f>
        <v>x</v>
      </c>
      <c r="BF101" s="104"/>
    </row>
    <row r="102" spans="1:58" x14ac:dyDescent="0.25">
      <c r="A102" s="128" t="s">
        <v>184</v>
      </c>
      <c r="B102" s="107" t="s">
        <v>183</v>
      </c>
      <c r="C102" s="157">
        <f>IF('Indicator Date'!C102="","x",'Indicator Date'!C102)</f>
        <v>2015</v>
      </c>
      <c r="D102" s="157">
        <f>IF('Indicator Date'!D102="","x",'Indicator Date'!D102)</f>
        <v>2015</v>
      </c>
      <c r="E102" s="157">
        <f>IF('Indicator Date'!E102="","x",'Indicator Date'!E102)</f>
        <v>2015</v>
      </c>
      <c r="F102" s="157">
        <f>IF('Indicator Date'!F102="","x",'Indicator Date'!F102)</f>
        <v>2015</v>
      </c>
      <c r="G102" s="157">
        <f>IF('Indicator Date'!G102="","x",'Indicator Date'!G102)</f>
        <v>2015</v>
      </c>
      <c r="H102" s="157">
        <f>IF('Indicator Date'!H102="","x",'Indicator Date'!H102)</f>
        <v>2015</v>
      </c>
      <c r="I102" s="157">
        <f>IF('Indicator Date'!I102="","x",'Indicator Date'!I102)</f>
        <v>2015</v>
      </c>
      <c r="J102" s="157">
        <f>IF('Indicator Date'!J102="","x",'Indicator Date'!J102)</f>
        <v>2016</v>
      </c>
      <c r="K102" s="157">
        <f>IF('Indicator Date'!K102="","x",'Indicator Date'!K102)</f>
        <v>2016</v>
      </c>
      <c r="L102" s="157">
        <f>IF('Indicator Date'!L102="","x",'Indicator Date'!L102)</f>
        <v>2016</v>
      </c>
      <c r="M102" s="157">
        <f>IF('Indicator Date'!M102="","x",'Indicator Date'!M102)</f>
        <v>2019</v>
      </c>
      <c r="N102" s="157">
        <f>IF('Indicator Date'!N102="","x",'Indicator Date'!N102)</f>
        <v>2019</v>
      </c>
      <c r="O102" s="157">
        <f>IF('Indicator Date'!O102="","x",'Indicator Date'!O102)</f>
        <v>2018</v>
      </c>
      <c r="P102" s="157">
        <f>IF('Indicator Date'!P102="","x",'Indicator Date'!P102)</f>
        <v>2018</v>
      </c>
      <c r="Q102" s="157">
        <f>IF('Indicator Date'!Q102="","x",'Indicator Date'!Q102)</f>
        <v>2017</v>
      </c>
      <c r="R102" s="157" t="str">
        <f>IF('Indicator Date'!R102="","x",LEFT(RIGHT('Indicator Date'!R102,6),4))</f>
        <v>x</v>
      </c>
      <c r="S102" s="157">
        <f>IF('Indicator Date'!S102="","x",'Indicator Date'!S102)</f>
        <v>2019</v>
      </c>
      <c r="T102" s="157">
        <f>IF('Indicator Date'!T102="","x",'Indicator Date'!T102)</f>
        <v>2016</v>
      </c>
      <c r="U102" s="157">
        <f>IF('Indicator Date'!U102="","x",'Indicator Date'!U102)</f>
        <v>2017</v>
      </c>
      <c r="V102" s="157" t="str">
        <f>IF('Indicator Date'!V102="","x",'Indicator Date'!V102)</f>
        <v>x</v>
      </c>
      <c r="W102" s="157">
        <f>IF('Indicator Date'!W102="","x",'Indicator Date'!W102)</f>
        <v>2015</v>
      </c>
      <c r="X102" s="157" t="str">
        <f>IF('Indicator Date'!X102="","x",'Indicator Date'!X102)</f>
        <v>x</v>
      </c>
      <c r="Y102" s="157" t="str">
        <f>IF('Indicator Date'!Y102="","x",'Indicator Date'!Y102)</f>
        <v>x</v>
      </c>
      <c r="Z102" s="157" t="str">
        <f>IF('Indicator Date'!Z102="","x",'Indicator Date'!Z102)</f>
        <v>x</v>
      </c>
      <c r="AA102" s="157" t="str">
        <f>IF('Indicator Date'!AA102="","x",'Indicator Date'!AA102)</f>
        <v>x</v>
      </c>
      <c r="AB102" s="157" t="str">
        <f>IF('Indicator Date'!AB102="","x",'Indicator Date'!AB102)</f>
        <v>x</v>
      </c>
      <c r="AC102" s="157" t="str">
        <f>IF('Indicator Date'!AC102="","x",'Indicator Date'!AC102)</f>
        <v>x</v>
      </c>
      <c r="AD102" s="157" t="str">
        <f>IF('Indicator Date'!AD102="","x",'Indicator Date'!AD102)</f>
        <v>x</v>
      </c>
      <c r="AE102" s="157" t="str">
        <f>IF('Indicator Date'!AE102="","x",'Indicator Date'!AE102)</f>
        <v>x</v>
      </c>
      <c r="AF102" s="157" t="str">
        <f>IF('Indicator Date'!AF102="","x",'Indicator Date'!AF102)</f>
        <v>x</v>
      </c>
      <c r="AG102" s="157" t="str">
        <f>IF('Indicator Date'!AG102="","x",'Indicator Date'!AG102)</f>
        <v>x</v>
      </c>
      <c r="AH102" s="157">
        <f>IF('Indicator Date'!AH102="","x",'Indicator Date'!AH102)</f>
        <v>2016</v>
      </c>
      <c r="AI102" s="157">
        <f>IF('Indicator Date'!AI102="","x",'Indicator Date'!AI102)</f>
        <v>2017</v>
      </c>
      <c r="AJ102" s="157">
        <f>IF('Indicator Date'!AJ102="","x",'Indicator Date'!AJ102)</f>
        <v>2018</v>
      </c>
      <c r="AK102" s="157" t="str">
        <f>IF('Indicator Date'!AK102="","x",YEAR('Indicator Date'!AK102))</f>
        <v>x</v>
      </c>
      <c r="AL102" s="157">
        <f>IF('Indicator Date'!AL102="","x",YEAR('Indicator Date'!AL102))</f>
        <v>2018</v>
      </c>
      <c r="AM102" s="157" t="str">
        <f>IF('Indicator Date'!AM102="","x",YEAR('Indicator Date'!AM102))</f>
        <v>x</v>
      </c>
      <c r="AN102" s="157">
        <f>IF('Indicator Date'!AN102="","x",'Indicator Date'!AN102)</f>
        <v>2016</v>
      </c>
      <c r="AO102" s="157">
        <f>IF('Indicator Date'!AO102="","x",'Indicator Date'!AO102)</f>
        <v>2016</v>
      </c>
      <c r="AP102" s="157" t="str">
        <f>IF('Indicator Date'!AP102="","x",'Indicator Date'!AP102)</f>
        <v>x</v>
      </c>
      <c r="AQ102" s="157" t="str">
        <f>IF('Indicator Date'!AQ102="","x",'Indicator Date'!AQ102)</f>
        <v>x</v>
      </c>
      <c r="AR102" s="157" t="str">
        <f>IF('Indicator Date'!AR102="","x",'Indicator Date'!AR102)</f>
        <v>x</v>
      </c>
      <c r="AS102" s="157">
        <f>IF('Indicator Date'!AS102="","x",'Indicator Date'!AS102)</f>
        <v>2017</v>
      </c>
      <c r="AT102" s="157" t="str">
        <f>IF('Indicator Date'!AT102="","x",'Indicator Date'!AT102)</f>
        <v>x</v>
      </c>
      <c r="AU102" s="157">
        <f>IF('Indicator Date'!AU102="","x",'Indicator Date'!AU102)</f>
        <v>2016</v>
      </c>
      <c r="AV102" s="157" t="str">
        <f>IF('Indicator Date'!AV102="","x",'Indicator Date'!AV102)</f>
        <v>x</v>
      </c>
      <c r="AW102" s="157">
        <f>IF('Indicator Date'!AW102="","x",'Indicator Date'!AW102)</f>
        <v>2016</v>
      </c>
      <c r="AX102" s="157">
        <f>IF('Indicator Date'!AX102="","x",'Indicator Date'!AX102)</f>
        <v>2017</v>
      </c>
      <c r="AY102" s="157">
        <f>IF('Indicator Date'!AY102="","x",'Indicator Date'!AY102)</f>
        <v>2014</v>
      </c>
      <c r="AZ102" s="157" t="str">
        <f>IF('Indicator Date'!AZ102="","x",'Indicator Date'!AZ102)</f>
        <v>x</v>
      </c>
      <c r="BA102" s="157" t="str">
        <f>IF('Indicator Date'!BA102="","x",'Indicator Date'!BA102)</f>
        <v>x</v>
      </c>
      <c r="BB102" s="157" t="str">
        <f>IF('Indicator Date'!BB102="","x",'Indicator Date'!BB102)</f>
        <v>x</v>
      </c>
      <c r="BC102" s="157">
        <f>IF('Indicator Date'!BC102="","x",'Indicator Date'!BC102)</f>
        <v>2017</v>
      </c>
      <c r="BD102" s="157">
        <f>IF('Indicator Date'!BD102="","x",'Indicator Date'!BD102)</f>
        <v>2015</v>
      </c>
      <c r="BE102" s="157" t="str">
        <f>IF('Indicator Date'!BE102="","x",'Indicator Date'!BE102)</f>
        <v>x</v>
      </c>
      <c r="BF102" s="104"/>
    </row>
    <row r="103" spans="1:58" x14ac:dyDescent="0.25">
      <c r="A103" s="128" t="s">
        <v>186</v>
      </c>
      <c r="B103" s="107" t="s">
        <v>185</v>
      </c>
      <c r="C103" s="157">
        <f>IF('Indicator Date'!C103="","x",'Indicator Date'!C103)</f>
        <v>2015</v>
      </c>
      <c r="D103" s="157">
        <f>IF('Indicator Date'!D103="","x",'Indicator Date'!D103)</f>
        <v>2015</v>
      </c>
      <c r="E103" s="157">
        <f>IF('Indicator Date'!E103="","x",'Indicator Date'!E103)</f>
        <v>2015</v>
      </c>
      <c r="F103" s="157">
        <f>IF('Indicator Date'!F103="","x",'Indicator Date'!F103)</f>
        <v>2015</v>
      </c>
      <c r="G103" s="157">
        <f>IF('Indicator Date'!G103="","x",'Indicator Date'!G103)</f>
        <v>2015</v>
      </c>
      <c r="H103" s="157">
        <f>IF('Indicator Date'!H103="","x",'Indicator Date'!H103)</f>
        <v>2015</v>
      </c>
      <c r="I103" s="157">
        <f>IF('Indicator Date'!I103="","x",'Indicator Date'!I103)</f>
        <v>2015</v>
      </c>
      <c r="J103" s="157">
        <f>IF('Indicator Date'!J103="","x",'Indicator Date'!J103)</f>
        <v>2016</v>
      </c>
      <c r="K103" s="157">
        <f>IF('Indicator Date'!K103="","x",'Indicator Date'!K103)</f>
        <v>2016</v>
      </c>
      <c r="L103" s="157">
        <f>IF('Indicator Date'!L103="","x",'Indicator Date'!L103)</f>
        <v>2016</v>
      </c>
      <c r="M103" s="157">
        <f>IF('Indicator Date'!M103="","x",'Indicator Date'!M103)</f>
        <v>2019</v>
      </c>
      <c r="N103" s="157">
        <f>IF('Indicator Date'!N103="","x",'Indicator Date'!N103)</f>
        <v>2019</v>
      </c>
      <c r="O103" s="157">
        <f>IF('Indicator Date'!O103="","x",'Indicator Date'!O103)</f>
        <v>2018</v>
      </c>
      <c r="P103" s="157">
        <f>IF('Indicator Date'!P103="","x",'Indicator Date'!P103)</f>
        <v>2018</v>
      </c>
      <c r="Q103" s="157">
        <f>IF('Indicator Date'!Q103="","x",'Indicator Date'!Q103)</f>
        <v>2017</v>
      </c>
      <c r="R103" s="157" t="str">
        <f>IF('Indicator Date'!R103="","x",LEFT(RIGHT('Indicator Date'!R103,6),4))</f>
        <v>x</v>
      </c>
      <c r="S103" s="157">
        <f>IF('Indicator Date'!S103="","x",'Indicator Date'!S103)</f>
        <v>2019</v>
      </c>
      <c r="T103" s="157">
        <f>IF('Indicator Date'!T103="","x",'Indicator Date'!T103)</f>
        <v>2016</v>
      </c>
      <c r="U103" s="157">
        <f>IF('Indicator Date'!U103="","x",'Indicator Date'!U103)</f>
        <v>2017</v>
      </c>
      <c r="V103" s="157" t="str">
        <f>IF('Indicator Date'!V103="","x",'Indicator Date'!V103)</f>
        <v>x</v>
      </c>
      <c r="W103" s="157">
        <f>IF('Indicator Date'!W103="","x",'Indicator Date'!W103)</f>
        <v>2015</v>
      </c>
      <c r="X103" s="157" t="str">
        <f>IF('Indicator Date'!X103="","x",'Indicator Date'!X103)</f>
        <v>x</v>
      </c>
      <c r="Y103" s="157">
        <f>IF('Indicator Date'!Y103="","x",'Indicator Date'!Y103)</f>
        <v>2012</v>
      </c>
      <c r="Z103" s="157">
        <f>IF('Indicator Date'!Z103="","x",'Indicator Date'!Z103)</f>
        <v>2017</v>
      </c>
      <c r="AA103" s="157">
        <f>IF('Indicator Date'!AA103="","x",'Indicator Date'!AA103)</f>
        <v>2017</v>
      </c>
      <c r="AB103" s="157">
        <f>IF('Indicator Date'!AB103="","x",'Indicator Date'!AB103)</f>
        <v>2017</v>
      </c>
      <c r="AC103" s="157">
        <f>IF('Indicator Date'!AC103="","x",'Indicator Date'!AC103)</f>
        <v>2016</v>
      </c>
      <c r="AD103" s="157">
        <f>IF('Indicator Date'!AD103="","x",'Indicator Date'!AD103)</f>
        <v>2015</v>
      </c>
      <c r="AE103" s="157" t="str">
        <f>IF('Indicator Date'!AE103="","x",'Indicator Date'!AE103)</f>
        <v>x</v>
      </c>
      <c r="AF103" s="157">
        <f>IF('Indicator Date'!AF103="","x",'Indicator Date'!AF103)</f>
        <v>2017</v>
      </c>
      <c r="AG103" s="157">
        <f>IF('Indicator Date'!AG103="","x",'Indicator Date'!AG103)</f>
        <v>2012</v>
      </c>
      <c r="AH103" s="157">
        <f>IF('Indicator Date'!AH103="","x",'Indicator Date'!AH103)</f>
        <v>2016</v>
      </c>
      <c r="AI103" s="157">
        <f>IF('Indicator Date'!AI103="","x",'Indicator Date'!AI103)</f>
        <v>2017</v>
      </c>
      <c r="AJ103" s="157">
        <f>IF('Indicator Date'!AJ103="","x",'Indicator Date'!AJ103)</f>
        <v>2018</v>
      </c>
      <c r="AK103" s="157" t="str">
        <f>IF('Indicator Date'!AK103="","x",YEAR('Indicator Date'!AK103))</f>
        <v>x</v>
      </c>
      <c r="AL103" s="157">
        <f>IF('Indicator Date'!AL103="","x",YEAR('Indicator Date'!AL103))</f>
        <v>2018</v>
      </c>
      <c r="AM103" s="157" t="str">
        <f>IF('Indicator Date'!AM103="","x",YEAR('Indicator Date'!AM103))</f>
        <v>x</v>
      </c>
      <c r="AN103" s="157">
        <f>IF('Indicator Date'!AN103="","x",'Indicator Date'!AN103)</f>
        <v>2016</v>
      </c>
      <c r="AO103" s="157">
        <f>IF('Indicator Date'!AO103="","x",'Indicator Date'!AO103)</f>
        <v>2016</v>
      </c>
      <c r="AP103" s="157">
        <f>IF('Indicator Date'!AP103="","x",'Indicator Date'!AP103)</f>
        <v>2014</v>
      </c>
      <c r="AQ103" s="157">
        <f>IF('Indicator Date'!AQ103="","x",'Indicator Date'!AQ103)</f>
        <v>2014</v>
      </c>
      <c r="AR103" s="157" t="str">
        <f>IF('Indicator Date'!AR103="","x",'Indicator Date'!AR103)</f>
        <v>x</v>
      </c>
      <c r="AS103" s="157">
        <f>IF('Indicator Date'!AS103="","x",'Indicator Date'!AS103)</f>
        <v>2017</v>
      </c>
      <c r="AT103" s="157">
        <f>IF('Indicator Date'!AT103="","x",'Indicator Date'!AT103)</f>
        <v>2018</v>
      </c>
      <c r="AU103" s="157">
        <f>IF('Indicator Date'!AU103="","x",'Indicator Date'!AU103)</f>
        <v>2016</v>
      </c>
      <c r="AV103" s="157">
        <f>IF('Indicator Date'!AV103="","x",'Indicator Date'!AV103)</f>
        <v>2015</v>
      </c>
      <c r="AW103" s="157">
        <f>IF('Indicator Date'!AW103="","x",'Indicator Date'!AW103)</f>
        <v>2016</v>
      </c>
      <c r="AX103" s="157">
        <f>IF('Indicator Date'!AX103="","x",'Indicator Date'!AX103)</f>
        <v>2017</v>
      </c>
      <c r="AY103" s="157">
        <f>IF('Indicator Date'!AY103="","x",'Indicator Date'!AY103)</f>
        <v>2014</v>
      </c>
      <c r="AZ103" s="157">
        <f>IF('Indicator Date'!AZ103="","x",'Indicator Date'!AZ103)</f>
        <v>2015</v>
      </c>
      <c r="BA103" s="157">
        <f>IF('Indicator Date'!BA103="","x",'Indicator Date'!BA103)</f>
        <v>2015</v>
      </c>
      <c r="BB103" s="157">
        <f>IF('Indicator Date'!BB103="","x",'Indicator Date'!BB103)</f>
        <v>2017</v>
      </c>
      <c r="BC103" s="157">
        <f>IF('Indicator Date'!BC103="","x",'Indicator Date'!BC103)</f>
        <v>2017</v>
      </c>
      <c r="BD103" s="157">
        <f>IF('Indicator Date'!BD103="","x",'Indicator Date'!BD103)</f>
        <v>2015</v>
      </c>
      <c r="BE103" s="157" t="str">
        <f>IF('Indicator Date'!BE103="","x",'Indicator Date'!BE103)</f>
        <v>x</v>
      </c>
      <c r="BF103" s="104"/>
    </row>
    <row r="104" spans="1:58" x14ac:dyDescent="0.25">
      <c r="A104" s="128" t="s">
        <v>189</v>
      </c>
      <c r="B104" s="107" t="s">
        <v>188</v>
      </c>
      <c r="C104" s="157">
        <f>IF('Indicator Date'!C104="","x",'Indicator Date'!C104)</f>
        <v>2015</v>
      </c>
      <c r="D104" s="157">
        <f>IF('Indicator Date'!D104="","x",'Indicator Date'!D104)</f>
        <v>2015</v>
      </c>
      <c r="E104" s="157">
        <f>IF('Indicator Date'!E104="","x",'Indicator Date'!E104)</f>
        <v>2015</v>
      </c>
      <c r="F104" s="157">
        <f>IF('Indicator Date'!F104="","x",'Indicator Date'!F104)</f>
        <v>2015</v>
      </c>
      <c r="G104" s="157">
        <f>IF('Indicator Date'!G104="","x",'Indicator Date'!G104)</f>
        <v>2015</v>
      </c>
      <c r="H104" s="157">
        <f>IF('Indicator Date'!H104="","x",'Indicator Date'!H104)</f>
        <v>2015</v>
      </c>
      <c r="I104" s="157">
        <f>IF('Indicator Date'!I104="","x",'Indicator Date'!I104)</f>
        <v>2015</v>
      </c>
      <c r="J104" s="157">
        <f>IF('Indicator Date'!J104="","x",'Indicator Date'!J104)</f>
        <v>2016</v>
      </c>
      <c r="K104" s="157">
        <f>IF('Indicator Date'!K104="","x",'Indicator Date'!K104)</f>
        <v>2016</v>
      </c>
      <c r="L104" s="157">
        <f>IF('Indicator Date'!L104="","x",'Indicator Date'!L104)</f>
        <v>2016</v>
      </c>
      <c r="M104" s="157">
        <f>IF('Indicator Date'!M104="","x",'Indicator Date'!M104)</f>
        <v>2019</v>
      </c>
      <c r="N104" s="157">
        <f>IF('Indicator Date'!N104="","x",'Indicator Date'!N104)</f>
        <v>2019</v>
      </c>
      <c r="O104" s="157">
        <f>IF('Indicator Date'!O104="","x",'Indicator Date'!O104)</f>
        <v>2018</v>
      </c>
      <c r="P104" s="157">
        <f>IF('Indicator Date'!P104="","x",'Indicator Date'!P104)</f>
        <v>2018</v>
      </c>
      <c r="Q104" s="157">
        <f>IF('Indicator Date'!Q104="","x",'Indicator Date'!Q104)</f>
        <v>2017</v>
      </c>
      <c r="R104" s="157" t="str">
        <f>IF('Indicator Date'!R104="","x",LEFT(RIGHT('Indicator Date'!R104,6),4))</f>
        <v>x</v>
      </c>
      <c r="S104" s="157">
        <f>IF('Indicator Date'!S104="","x",'Indicator Date'!S104)</f>
        <v>2019</v>
      </c>
      <c r="T104" s="157">
        <f>IF('Indicator Date'!T104="","x",'Indicator Date'!T104)</f>
        <v>2016</v>
      </c>
      <c r="U104" s="157">
        <f>IF('Indicator Date'!U104="","x",'Indicator Date'!U104)</f>
        <v>2017</v>
      </c>
      <c r="V104" s="157" t="str">
        <f>IF('Indicator Date'!V104="","x",'Indicator Date'!V104)</f>
        <v>x</v>
      </c>
      <c r="W104" s="157">
        <f>IF('Indicator Date'!W104="","x",'Indicator Date'!W104)</f>
        <v>2015</v>
      </c>
      <c r="X104" s="157" t="str">
        <f>IF('Indicator Date'!X104="","x",'Indicator Date'!X104)</f>
        <v>x</v>
      </c>
      <c r="Y104" s="157">
        <f>IF('Indicator Date'!Y104="","x",'Indicator Date'!Y104)</f>
        <v>2016</v>
      </c>
      <c r="Z104" s="157">
        <f>IF('Indicator Date'!Z104="","x",'Indicator Date'!Z104)</f>
        <v>2017</v>
      </c>
      <c r="AA104" s="157">
        <f>IF('Indicator Date'!AA104="","x",'Indicator Date'!AA104)</f>
        <v>2017</v>
      </c>
      <c r="AB104" s="157">
        <f>IF('Indicator Date'!AB104="","x",'Indicator Date'!AB104)</f>
        <v>2017</v>
      </c>
      <c r="AC104" s="157">
        <f>IF('Indicator Date'!AC104="","x",'Indicator Date'!AC104)</f>
        <v>2016</v>
      </c>
      <c r="AD104" s="157">
        <f>IF('Indicator Date'!AD104="","x",'Indicator Date'!AD104)</f>
        <v>2015</v>
      </c>
      <c r="AE104" s="157" t="str">
        <f>IF('Indicator Date'!AE104="","x",'Indicator Date'!AE104)</f>
        <v>x</v>
      </c>
      <c r="AF104" s="157">
        <f>IF('Indicator Date'!AF104="","x",'Indicator Date'!AF104)</f>
        <v>2017</v>
      </c>
      <c r="AG104" s="157">
        <f>IF('Indicator Date'!AG104="","x",'Indicator Date'!AG104)</f>
        <v>2012</v>
      </c>
      <c r="AH104" s="157">
        <f>IF('Indicator Date'!AH104="","x",'Indicator Date'!AH104)</f>
        <v>2016</v>
      </c>
      <c r="AI104" s="157">
        <f>IF('Indicator Date'!AI104="","x",'Indicator Date'!AI104)</f>
        <v>2017</v>
      </c>
      <c r="AJ104" s="157">
        <f>IF('Indicator Date'!AJ104="","x",'Indicator Date'!AJ104)</f>
        <v>2018</v>
      </c>
      <c r="AK104" s="157" t="str">
        <f>IF('Indicator Date'!AK104="","x",YEAR('Indicator Date'!AK104))</f>
        <v>x</v>
      </c>
      <c r="AL104" s="157">
        <f>IF('Indicator Date'!AL104="","x",YEAR('Indicator Date'!AL104))</f>
        <v>2018</v>
      </c>
      <c r="AM104" s="157" t="str">
        <f>IF('Indicator Date'!AM104="","x",YEAR('Indicator Date'!AM104))</f>
        <v>x</v>
      </c>
      <c r="AN104" s="157">
        <f>IF('Indicator Date'!AN104="","x",'Indicator Date'!AN104)</f>
        <v>2016</v>
      </c>
      <c r="AO104" s="157">
        <f>IF('Indicator Date'!AO104="","x",'Indicator Date'!AO104)</f>
        <v>2016</v>
      </c>
      <c r="AP104" s="157">
        <f>IF('Indicator Date'!AP104="","x",'Indicator Date'!AP104)</f>
        <v>2014</v>
      </c>
      <c r="AQ104" s="157">
        <f>IF('Indicator Date'!AQ104="","x",'Indicator Date'!AQ104)</f>
        <v>2014</v>
      </c>
      <c r="AR104" s="157" t="str">
        <f>IF('Indicator Date'!AR104="","x",'Indicator Date'!AR104)</f>
        <v>x</v>
      </c>
      <c r="AS104" s="157">
        <f>IF('Indicator Date'!AS104="","x",'Indicator Date'!AS104)</f>
        <v>2017</v>
      </c>
      <c r="AT104" s="157">
        <f>IF('Indicator Date'!AT104="","x",'Indicator Date'!AT104)</f>
        <v>2018</v>
      </c>
      <c r="AU104" s="157">
        <f>IF('Indicator Date'!AU104="","x",'Indicator Date'!AU104)</f>
        <v>2016</v>
      </c>
      <c r="AV104" s="157" t="str">
        <f>IF('Indicator Date'!AV104="","x",'Indicator Date'!AV104)</f>
        <v>x</v>
      </c>
      <c r="AW104" s="157">
        <f>IF('Indicator Date'!AW104="","x",'Indicator Date'!AW104)</f>
        <v>2016</v>
      </c>
      <c r="AX104" s="157">
        <f>IF('Indicator Date'!AX104="","x",'Indicator Date'!AX104)</f>
        <v>2017</v>
      </c>
      <c r="AY104" s="157">
        <f>IF('Indicator Date'!AY104="","x",'Indicator Date'!AY104)</f>
        <v>2014</v>
      </c>
      <c r="AZ104" s="157">
        <f>IF('Indicator Date'!AZ104="","x",'Indicator Date'!AZ104)</f>
        <v>2015</v>
      </c>
      <c r="BA104" s="157">
        <f>IF('Indicator Date'!BA104="","x",'Indicator Date'!BA104)</f>
        <v>2015</v>
      </c>
      <c r="BB104" s="157">
        <f>IF('Indicator Date'!BB104="","x",'Indicator Date'!BB104)</f>
        <v>2018</v>
      </c>
      <c r="BC104" s="157">
        <f>IF('Indicator Date'!BC104="","x",'Indicator Date'!BC104)</f>
        <v>2017</v>
      </c>
      <c r="BD104" s="157">
        <f>IF('Indicator Date'!BD104="","x",'Indicator Date'!BD104)</f>
        <v>2015</v>
      </c>
      <c r="BE104" s="157" t="str">
        <f>IF('Indicator Date'!BE104="","x",'Indicator Date'!BE104)</f>
        <v>x</v>
      </c>
      <c r="BF104" s="104"/>
    </row>
    <row r="105" spans="1:58" x14ac:dyDescent="0.25">
      <c r="A105" s="128" t="s">
        <v>191</v>
      </c>
      <c r="B105" s="107" t="s">
        <v>190</v>
      </c>
      <c r="C105" s="157">
        <f>IF('Indicator Date'!C105="","x",'Indicator Date'!C105)</f>
        <v>2015</v>
      </c>
      <c r="D105" s="157">
        <f>IF('Indicator Date'!D105="","x",'Indicator Date'!D105)</f>
        <v>2015</v>
      </c>
      <c r="E105" s="157">
        <f>IF('Indicator Date'!E105="","x",'Indicator Date'!E105)</f>
        <v>2015</v>
      </c>
      <c r="F105" s="157">
        <f>IF('Indicator Date'!F105="","x",'Indicator Date'!F105)</f>
        <v>2015</v>
      </c>
      <c r="G105" s="157">
        <f>IF('Indicator Date'!G105="","x",'Indicator Date'!G105)</f>
        <v>2015</v>
      </c>
      <c r="H105" s="157">
        <f>IF('Indicator Date'!H105="","x",'Indicator Date'!H105)</f>
        <v>2015</v>
      </c>
      <c r="I105" s="157">
        <f>IF('Indicator Date'!I105="","x",'Indicator Date'!I105)</f>
        <v>2015</v>
      </c>
      <c r="J105" s="157">
        <f>IF('Indicator Date'!J105="","x",'Indicator Date'!J105)</f>
        <v>2016</v>
      </c>
      <c r="K105" s="157">
        <f>IF('Indicator Date'!K105="","x",'Indicator Date'!K105)</f>
        <v>2016</v>
      </c>
      <c r="L105" s="157">
        <f>IF('Indicator Date'!L105="","x",'Indicator Date'!L105)</f>
        <v>2016</v>
      </c>
      <c r="M105" s="157">
        <f>IF('Indicator Date'!M105="","x",'Indicator Date'!M105)</f>
        <v>2019</v>
      </c>
      <c r="N105" s="157">
        <f>IF('Indicator Date'!N105="","x",'Indicator Date'!N105)</f>
        <v>2019</v>
      </c>
      <c r="O105" s="157">
        <f>IF('Indicator Date'!O105="","x",'Indicator Date'!O105)</f>
        <v>2018</v>
      </c>
      <c r="P105" s="157">
        <f>IF('Indicator Date'!P105="","x",'Indicator Date'!P105)</f>
        <v>2018</v>
      </c>
      <c r="Q105" s="157">
        <f>IF('Indicator Date'!Q105="","x",'Indicator Date'!Q105)</f>
        <v>2017</v>
      </c>
      <c r="R105" s="157" t="str">
        <f>IF('Indicator Date'!R105="","x",LEFT(RIGHT('Indicator Date'!R105,6),4))</f>
        <v>2009</v>
      </c>
      <c r="S105" s="157">
        <f>IF('Indicator Date'!S105="","x",'Indicator Date'!S105)</f>
        <v>2019</v>
      </c>
      <c r="T105" s="157">
        <f>IF('Indicator Date'!T105="","x",'Indicator Date'!T105)</f>
        <v>2016</v>
      </c>
      <c r="U105" s="157">
        <f>IF('Indicator Date'!U105="","x",'Indicator Date'!U105)</f>
        <v>2017</v>
      </c>
      <c r="V105" s="157">
        <f>IF('Indicator Date'!V105="","x",'Indicator Date'!V105)</f>
        <v>2017</v>
      </c>
      <c r="W105" s="157">
        <f>IF('Indicator Date'!W105="","x",'Indicator Date'!W105)</f>
        <v>2015</v>
      </c>
      <c r="X105" s="157" t="str">
        <f>IF('Indicator Date'!X105="","x",'Indicator Date'!X105)</f>
        <v>x</v>
      </c>
      <c r="Y105" s="157">
        <f>IF('Indicator Date'!Y105="","x",'Indicator Date'!Y105)</f>
        <v>2010</v>
      </c>
      <c r="Z105" s="157">
        <f>IF('Indicator Date'!Z105="","x",'Indicator Date'!Z105)</f>
        <v>2017</v>
      </c>
      <c r="AA105" s="157">
        <f>IF('Indicator Date'!AA105="","x",'Indicator Date'!AA105)</f>
        <v>2017</v>
      </c>
      <c r="AB105" s="157">
        <f>IF('Indicator Date'!AB105="","x",'Indicator Date'!AB105)</f>
        <v>2017</v>
      </c>
      <c r="AC105" s="157">
        <f>IF('Indicator Date'!AC105="","x",'Indicator Date'!AC105)</f>
        <v>2016</v>
      </c>
      <c r="AD105" s="157">
        <f>IF('Indicator Date'!AD105="","x",'Indicator Date'!AD105)</f>
        <v>2015</v>
      </c>
      <c r="AE105" s="157">
        <f>IF('Indicator Date'!AE105="","x",'Indicator Date'!AE105)</f>
        <v>2012</v>
      </c>
      <c r="AF105" s="157" t="str">
        <f>IF('Indicator Date'!AF105="","x",'Indicator Date'!AF105)</f>
        <v>x</v>
      </c>
      <c r="AG105" s="157">
        <f>IF('Indicator Date'!AG105="","x",'Indicator Date'!AG105)</f>
        <v>2010</v>
      </c>
      <c r="AH105" s="157">
        <f>IF('Indicator Date'!AH105="","x",'Indicator Date'!AH105)</f>
        <v>2016</v>
      </c>
      <c r="AI105" s="157">
        <f>IF('Indicator Date'!AI105="","x",'Indicator Date'!AI105)</f>
        <v>2017</v>
      </c>
      <c r="AJ105" s="157">
        <f>IF('Indicator Date'!AJ105="","x",'Indicator Date'!AJ105)</f>
        <v>2018</v>
      </c>
      <c r="AK105" s="157" t="str">
        <f>IF('Indicator Date'!AK105="","x",YEAR('Indicator Date'!AK105))</f>
        <v>x</v>
      </c>
      <c r="AL105" s="157">
        <f>IF('Indicator Date'!AL105="","x",YEAR('Indicator Date'!AL105))</f>
        <v>2018</v>
      </c>
      <c r="AM105" s="157" t="str">
        <f>IF('Indicator Date'!AM105="","x",YEAR('Indicator Date'!AM105))</f>
        <v>x</v>
      </c>
      <c r="AN105" s="157">
        <f>IF('Indicator Date'!AN105="","x",'Indicator Date'!AN105)</f>
        <v>2016</v>
      </c>
      <c r="AO105" s="157">
        <f>IF('Indicator Date'!AO105="","x",'Indicator Date'!AO105)</f>
        <v>2016</v>
      </c>
      <c r="AP105" s="157">
        <f>IF('Indicator Date'!AP105="","x",'Indicator Date'!AP105)</f>
        <v>2014</v>
      </c>
      <c r="AQ105" s="157">
        <f>IF('Indicator Date'!AQ105="","x",'Indicator Date'!AQ105)</f>
        <v>2014</v>
      </c>
      <c r="AR105" s="157">
        <f>IF('Indicator Date'!AR105="","x",'Indicator Date'!AR105)</f>
        <v>2015</v>
      </c>
      <c r="AS105" s="157">
        <f>IF('Indicator Date'!AS105="","x",'Indicator Date'!AS105)</f>
        <v>2017</v>
      </c>
      <c r="AT105" s="157">
        <f>IF('Indicator Date'!AT105="","x",'Indicator Date'!AT105)</f>
        <v>2018</v>
      </c>
      <c r="AU105" s="157">
        <f>IF('Indicator Date'!AU105="","x",'Indicator Date'!AU105)</f>
        <v>2016</v>
      </c>
      <c r="AV105" s="157">
        <f>IF('Indicator Date'!AV105="","x",'Indicator Date'!AV105)</f>
        <v>2015</v>
      </c>
      <c r="AW105" s="157">
        <f>IF('Indicator Date'!AW105="","x",'Indicator Date'!AW105)</f>
        <v>2016</v>
      </c>
      <c r="AX105" s="157">
        <f>IF('Indicator Date'!AX105="","x",'Indicator Date'!AX105)</f>
        <v>2017</v>
      </c>
      <c r="AY105" s="157">
        <f>IF('Indicator Date'!AY105="","x",'Indicator Date'!AY105)</f>
        <v>2014</v>
      </c>
      <c r="AZ105" s="157">
        <f>IF('Indicator Date'!AZ105="","x",'Indicator Date'!AZ105)</f>
        <v>2015</v>
      </c>
      <c r="BA105" s="157">
        <f>IF('Indicator Date'!BA105="","x",'Indicator Date'!BA105)</f>
        <v>2015</v>
      </c>
      <c r="BB105" s="157">
        <f>IF('Indicator Date'!BB105="","x",'Indicator Date'!BB105)</f>
        <v>2018</v>
      </c>
      <c r="BC105" s="157">
        <f>IF('Indicator Date'!BC105="","x",'Indicator Date'!BC105)</f>
        <v>2017</v>
      </c>
      <c r="BD105" s="157">
        <f>IF('Indicator Date'!BD105="","x",'Indicator Date'!BD105)</f>
        <v>2015</v>
      </c>
      <c r="BE105" s="157" t="str">
        <f>IF('Indicator Date'!BE105="","x",'Indicator Date'!BE105)</f>
        <v>x</v>
      </c>
      <c r="BF105" s="104"/>
    </row>
    <row r="106" spans="1:58" x14ac:dyDescent="0.25">
      <c r="A106" s="128" t="s">
        <v>193</v>
      </c>
      <c r="B106" s="107" t="s">
        <v>192</v>
      </c>
      <c r="C106" s="157">
        <f>IF('Indicator Date'!C106="","x",'Indicator Date'!C106)</f>
        <v>2015</v>
      </c>
      <c r="D106" s="157">
        <f>IF('Indicator Date'!D106="","x",'Indicator Date'!D106)</f>
        <v>2015</v>
      </c>
      <c r="E106" s="157">
        <f>IF('Indicator Date'!E106="","x",'Indicator Date'!E106)</f>
        <v>2015</v>
      </c>
      <c r="F106" s="157">
        <f>IF('Indicator Date'!F106="","x",'Indicator Date'!F106)</f>
        <v>2015</v>
      </c>
      <c r="G106" s="157">
        <f>IF('Indicator Date'!G106="","x",'Indicator Date'!G106)</f>
        <v>2015</v>
      </c>
      <c r="H106" s="157">
        <f>IF('Indicator Date'!H106="","x",'Indicator Date'!H106)</f>
        <v>2015</v>
      </c>
      <c r="I106" s="157">
        <f>IF('Indicator Date'!I106="","x",'Indicator Date'!I106)</f>
        <v>2015</v>
      </c>
      <c r="J106" s="157">
        <f>IF('Indicator Date'!J106="","x",'Indicator Date'!J106)</f>
        <v>2016</v>
      </c>
      <c r="K106" s="157">
        <f>IF('Indicator Date'!K106="","x",'Indicator Date'!K106)</f>
        <v>2016</v>
      </c>
      <c r="L106" s="157">
        <f>IF('Indicator Date'!L106="","x",'Indicator Date'!L106)</f>
        <v>2016</v>
      </c>
      <c r="M106" s="157">
        <f>IF('Indicator Date'!M106="","x",'Indicator Date'!M106)</f>
        <v>2019</v>
      </c>
      <c r="N106" s="157">
        <f>IF('Indicator Date'!N106="","x",'Indicator Date'!N106)</f>
        <v>2019</v>
      </c>
      <c r="O106" s="157">
        <f>IF('Indicator Date'!O106="","x",'Indicator Date'!O106)</f>
        <v>2018</v>
      </c>
      <c r="P106" s="157">
        <f>IF('Indicator Date'!P106="","x",'Indicator Date'!P106)</f>
        <v>2018</v>
      </c>
      <c r="Q106" s="157">
        <f>IF('Indicator Date'!Q106="","x",'Indicator Date'!Q106)</f>
        <v>2017</v>
      </c>
      <c r="R106" s="157" t="str">
        <f>IF('Indicator Date'!R106="","x",LEFT(RIGHT('Indicator Date'!R106,6),4))</f>
        <v>2016</v>
      </c>
      <c r="S106" s="157">
        <f>IF('Indicator Date'!S106="","x",'Indicator Date'!S106)</f>
        <v>2019</v>
      </c>
      <c r="T106" s="157">
        <f>IF('Indicator Date'!T106="","x",'Indicator Date'!T106)</f>
        <v>2016</v>
      </c>
      <c r="U106" s="157">
        <f>IF('Indicator Date'!U106="","x",'Indicator Date'!U106)</f>
        <v>2017</v>
      </c>
      <c r="V106" s="157">
        <f>IF('Indicator Date'!V106="","x",'Indicator Date'!V106)</f>
        <v>2017</v>
      </c>
      <c r="W106" s="157">
        <f>IF('Indicator Date'!W106="","x",'Indicator Date'!W106)</f>
        <v>2015</v>
      </c>
      <c r="X106" s="157">
        <f>IF('Indicator Date'!X106="","x",'Indicator Date'!X106)</f>
        <v>2014</v>
      </c>
      <c r="Y106" s="157">
        <f>IF('Indicator Date'!Y106="","x",'Indicator Date'!Y106)</f>
        <v>2010</v>
      </c>
      <c r="Z106" s="157">
        <f>IF('Indicator Date'!Z106="","x",'Indicator Date'!Z106)</f>
        <v>2017</v>
      </c>
      <c r="AA106" s="157">
        <f>IF('Indicator Date'!AA106="","x",'Indicator Date'!AA106)</f>
        <v>2017</v>
      </c>
      <c r="AB106" s="157">
        <f>IF('Indicator Date'!AB106="","x",'Indicator Date'!AB106)</f>
        <v>2017</v>
      </c>
      <c r="AC106" s="157">
        <f>IF('Indicator Date'!AC106="","x",'Indicator Date'!AC106)</f>
        <v>2016</v>
      </c>
      <c r="AD106" s="157">
        <f>IF('Indicator Date'!AD106="","x",'Indicator Date'!AD106)</f>
        <v>2015</v>
      </c>
      <c r="AE106" s="157">
        <f>IF('Indicator Date'!AE106="","x",'Indicator Date'!AE106)</f>
        <v>2012</v>
      </c>
      <c r="AF106" s="157">
        <f>IF('Indicator Date'!AF106="","x",'Indicator Date'!AF106)</f>
        <v>2017</v>
      </c>
      <c r="AG106" s="157">
        <f>IF('Indicator Date'!AG106="","x",'Indicator Date'!AG106)</f>
        <v>2010</v>
      </c>
      <c r="AH106" s="157">
        <f>IF('Indicator Date'!AH106="","x",'Indicator Date'!AH106)</f>
        <v>2016</v>
      </c>
      <c r="AI106" s="157">
        <f>IF('Indicator Date'!AI106="","x",'Indicator Date'!AI106)</f>
        <v>2017</v>
      </c>
      <c r="AJ106" s="157">
        <f>IF('Indicator Date'!AJ106="","x",'Indicator Date'!AJ106)</f>
        <v>2018</v>
      </c>
      <c r="AK106" s="157" t="str">
        <f>IF('Indicator Date'!AK106="","x",YEAR('Indicator Date'!AK106))</f>
        <v>x</v>
      </c>
      <c r="AL106" s="157">
        <f>IF('Indicator Date'!AL106="","x",YEAR('Indicator Date'!AL106))</f>
        <v>2019</v>
      </c>
      <c r="AM106" s="157" t="str">
        <f>IF('Indicator Date'!AM106="","x",YEAR('Indicator Date'!AM106))</f>
        <v>x</v>
      </c>
      <c r="AN106" s="157">
        <f>IF('Indicator Date'!AN106="","x",'Indicator Date'!AN106)</f>
        <v>2016</v>
      </c>
      <c r="AO106" s="157">
        <f>IF('Indicator Date'!AO106="","x",'Indicator Date'!AO106)</f>
        <v>2016</v>
      </c>
      <c r="AP106" s="157">
        <f>IF('Indicator Date'!AP106="","x",'Indicator Date'!AP106)</f>
        <v>2013</v>
      </c>
      <c r="AQ106" s="157">
        <f>IF('Indicator Date'!AQ106="","x",'Indicator Date'!AQ106)</f>
        <v>2013</v>
      </c>
      <c r="AR106" s="157">
        <f>IF('Indicator Date'!AR106="","x",'Indicator Date'!AR106)</f>
        <v>2015</v>
      </c>
      <c r="AS106" s="157">
        <f>IF('Indicator Date'!AS106="","x",'Indicator Date'!AS106)</f>
        <v>2017</v>
      </c>
      <c r="AT106" s="157">
        <f>IF('Indicator Date'!AT106="","x",'Indicator Date'!AT106)</f>
        <v>2018</v>
      </c>
      <c r="AU106" s="157">
        <f>IF('Indicator Date'!AU106="","x",'Indicator Date'!AU106)</f>
        <v>2016</v>
      </c>
      <c r="AV106" s="157">
        <f>IF('Indicator Date'!AV106="","x",'Indicator Date'!AV106)</f>
        <v>2015</v>
      </c>
      <c r="AW106" s="157">
        <f>IF('Indicator Date'!AW106="","x",'Indicator Date'!AW106)</f>
        <v>2016</v>
      </c>
      <c r="AX106" s="157">
        <f>IF('Indicator Date'!AX106="","x",'Indicator Date'!AX106)</f>
        <v>2017</v>
      </c>
      <c r="AY106" s="157">
        <f>IF('Indicator Date'!AY106="","x",'Indicator Date'!AY106)</f>
        <v>2014</v>
      </c>
      <c r="AZ106" s="157">
        <f>IF('Indicator Date'!AZ106="","x",'Indicator Date'!AZ106)</f>
        <v>2015</v>
      </c>
      <c r="BA106" s="157">
        <f>IF('Indicator Date'!BA106="","x",'Indicator Date'!BA106)</f>
        <v>2015</v>
      </c>
      <c r="BB106" s="157">
        <f>IF('Indicator Date'!BB106="","x",'Indicator Date'!BB106)</f>
        <v>2018</v>
      </c>
      <c r="BC106" s="157">
        <f>IF('Indicator Date'!BC106="","x",'Indicator Date'!BC106)</f>
        <v>2017</v>
      </c>
      <c r="BD106" s="157">
        <f>IF('Indicator Date'!BD106="","x",'Indicator Date'!BD106)</f>
        <v>2015</v>
      </c>
      <c r="BE106" s="157" t="str">
        <f>IF('Indicator Date'!BE106="","x",'Indicator Date'!BE106)</f>
        <v>x</v>
      </c>
      <c r="BF106" s="104"/>
    </row>
    <row r="107" spans="1:58" x14ac:dyDescent="0.25">
      <c r="A107" s="128" t="s">
        <v>195</v>
      </c>
      <c r="B107" s="107" t="s">
        <v>194</v>
      </c>
      <c r="C107" s="157">
        <f>IF('Indicator Date'!C107="","x",'Indicator Date'!C107)</f>
        <v>2015</v>
      </c>
      <c r="D107" s="157">
        <f>IF('Indicator Date'!D107="","x",'Indicator Date'!D107)</f>
        <v>2015</v>
      </c>
      <c r="E107" s="157">
        <f>IF('Indicator Date'!E107="","x",'Indicator Date'!E107)</f>
        <v>2015</v>
      </c>
      <c r="F107" s="157">
        <f>IF('Indicator Date'!F107="","x",'Indicator Date'!F107)</f>
        <v>2015</v>
      </c>
      <c r="G107" s="157">
        <f>IF('Indicator Date'!G107="","x",'Indicator Date'!G107)</f>
        <v>2015</v>
      </c>
      <c r="H107" s="157">
        <f>IF('Indicator Date'!H107="","x",'Indicator Date'!H107)</f>
        <v>2015</v>
      </c>
      <c r="I107" s="157">
        <f>IF('Indicator Date'!I107="","x",'Indicator Date'!I107)</f>
        <v>2015</v>
      </c>
      <c r="J107" s="157">
        <f>IF('Indicator Date'!J107="","x",'Indicator Date'!J107)</f>
        <v>2016</v>
      </c>
      <c r="K107" s="157">
        <f>IF('Indicator Date'!K107="","x",'Indicator Date'!K107)</f>
        <v>2016</v>
      </c>
      <c r="L107" s="157">
        <f>IF('Indicator Date'!L107="","x",'Indicator Date'!L107)</f>
        <v>2016</v>
      </c>
      <c r="M107" s="157">
        <f>IF('Indicator Date'!M107="","x",'Indicator Date'!M107)</f>
        <v>2019</v>
      </c>
      <c r="N107" s="157">
        <f>IF('Indicator Date'!N107="","x",'Indicator Date'!N107)</f>
        <v>2019</v>
      </c>
      <c r="O107" s="157">
        <f>IF('Indicator Date'!O107="","x",'Indicator Date'!O107)</f>
        <v>2018</v>
      </c>
      <c r="P107" s="157">
        <f>IF('Indicator Date'!P107="","x",'Indicator Date'!P107)</f>
        <v>2018</v>
      </c>
      <c r="Q107" s="157">
        <f>IF('Indicator Date'!Q107="","x",'Indicator Date'!Q107)</f>
        <v>2017</v>
      </c>
      <c r="R107" s="157" t="str">
        <f>IF('Indicator Date'!R107="","x",LEFT(RIGHT('Indicator Date'!R107,6),4))</f>
        <v>x</v>
      </c>
      <c r="S107" s="157">
        <f>IF('Indicator Date'!S107="","x",'Indicator Date'!S107)</f>
        <v>2019</v>
      </c>
      <c r="T107" s="157">
        <f>IF('Indicator Date'!T107="","x",'Indicator Date'!T107)</f>
        <v>2016</v>
      </c>
      <c r="U107" s="157">
        <f>IF('Indicator Date'!U107="","x",'Indicator Date'!U107)</f>
        <v>2017</v>
      </c>
      <c r="V107" s="157">
        <f>IF('Indicator Date'!V107="","x",'Indicator Date'!V107)</f>
        <v>2017</v>
      </c>
      <c r="W107" s="157">
        <f>IF('Indicator Date'!W107="","x",'Indicator Date'!W107)</f>
        <v>2015</v>
      </c>
      <c r="X107" s="157">
        <f>IF('Indicator Date'!X107="","x",'Indicator Date'!X107)</f>
        <v>2016</v>
      </c>
      <c r="Y107" s="157">
        <f>IF('Indicator Date'!Y107="","x",'Indicator Date'!Y107)</f>
        <v>2010</v>
      </c>
      <c r="Z107" s="157">
        <f>IF('Indicator Date'!Z107="","x",'Indicator Date'!Z107)</f>
        <v>2017</v>
      </c>
      <c r="AA107" s="157">
        <f>IF('Indicator Date'!AA107="","x",'Indicator Date'!AA107)</f>
        <v>2017</v>
      </c>
      <c r="AB107" s="157">
        <f>IF('Indicator Date'!AB107="","x",'Indicator Date'!AB107)</f>
        <v>2017</v>
      </c>
      <c r="AC107" s="157">
        <f>IF('Indicator Date'!AC107="","x",'Indicator Date'!AC107)</f>
        <v>2016</v>
      </c>
      <c r="AD107" s="157">
        <f>IF('Indicator Date'!AD107="","x",'Indicator Date'!AD107)</f>
        <v>2015</v>
      </c>
      <c r="AE107" s="157">
        <f>IF('Indicator Date'!AE107="","x",'Indicator Date'!AE107)</f>
        <v>2012</v>
      </c>
      <c r="AF107" s="157">
        <f>IF('Indicator Date'!AF107="","x",'Indicator Date'!AF107)</f>
        <v>2017</v>
      </c>
      <c r="AG107" s="157">
        <f>IF('Indicator Date'!AG107="","x",'Indicator Date'!AG107)</f>
        <v>2009</v>
      </c>
      <c r="AH107" s="157">
        <f>IF('Indicator Date'!AH107="","x",'Indicator Date'!AH107)</f>
        <v>2016</v>
      </c>
      <c r="AI107" s="157">
        <f>IF('Indicator Date'!AI107="","x",'Indicator Date'!AI107)</f>
        <v>2017</v>
      </c>
      <c r="AJ107" s="157">
        <f>IF('Indicator Date'!AJ107="","x",'Indicator Date'!AJ107)</f>
        <v>2018</v>
      </c>
      <c r="AK107" s="157" t="str">
        <f>IF('Indicator Date'!AK107="","x",YEAR('Indicator Date'!AK107))</f>
        <v>x</v>
      </c>
      <c r="AL107" s="157">
        <f>IF('Indicator Date'!AL107="","x",YEAR('Indicator Date'!AL107))</f>
        <v>2018</v>
      </c>
      <c r="AM107" s="157" t="str">
        <f>IF('Indicator Date'!AM107="","x",YEAR('Indicator Date'!AM107))</f>
        <v>x</v>
      </c>
      <c r="AN107" s="157">
        <f>IF('Indicator Date'!AN107="","x",'Indicator Date'!AN107)</f>
        <v>2016</v>
      </c>
      <c r="AO107" s="157">
        <f>IF('Indicator Date'!AO107="","x",'Indicator Date'!AO107)</f>
        <v>2016</v>
      </c>
      <c r="AP107" s="157">
        <f>IF('Indicator Date'!AP107="","x",'Indicator Date'!AP107)</f>
        <v>2014</v>
      </c>
      <c r="AQ107" s="157">
        <f>IF('Indicator Date'!AQ107="","x",'Indicator Date'!AQ107)</f>
        <v>2014</v>
      </c>
      <c r="AR107" s="157">
        <f>IF('Indicator Date'!AR107="","x",'Indicator Date'!AR107)</f>
        <v>2013</v>
      </c>
      <c r="AS107" s="157">
        <f>IF('Indicator Date'!AS107="","x",'Indicator Date'!AS107)</f>
        <v>2017</v>
      </c>
      <c r="AT107" s="157">
        <f>IF('Indicator Date'!AT107="","x",'Indicator Date'!AT107)</f>
        <v>2018</v>
      </c>
      <c r="AU107" s="157">
        <f>IF('Indicator Date'!AU107="","x",'Indicator Date'!AU107)</f>
        <v>2016</v>
      </c>
      <c r="AV107" s="157">
        <f>IF('Indicator Date'!AV107="","x",'Indicator Date'!AV107)</f>
        <v>2015</v>
      </c>
      <c r="AW107" s="157">
        <f>IF('Indicator Date'!AW107="","x",'Indicator Date'!AW107)</f>
        <v>2016</v>
      </c>
      <c r="AX107" s="157">
        <f>IF('Indicator Date'!AX107="","x",'Indicator Date'!AX107)</f>
        <v>2017</v>
      </c>
      <c r="AY107" s="157">
        <f>IF('Indicator Date'!AY107="","x",'Indicator Date'!AY107)</f>
        <v>2014</v>
      </c>
      <c r="AZ107" s="157">
        <f>IF('Indicator Date'!AZ107="","x",'Indicator Date'!AZ107)</f>
        <v>2015</v>
      </c>
      <c r="BA107" s="157">
        <f>IF('Indicator Date'!BA107="","x",'Indicator Date'!BA107)</f>
        <v>2015</v>
      </c>
      <c r="BB107" s="157">
        <f>IF('Indicator Date'!BB107="","x",'Indicator Date'!BB107)</f>
        <v>2018</v>
      </c>
      <c r="BC107" s="157">
        <f>IF('Indicator Date'!BC107="","x",'Indicator Date'!BC107)</f>
        <v>2017</v>
      </c>
      <c r="BD107" s="157">
        <f>IF('Indicator Date'!BD107="","x",'Indicator Date'!BD107)</f>
        <v>2015</v>
      </c>
      <c r="BE107" s="157" t="str">
        <f>IF('Indicator Date'!BE107="","x",'Indicator Date'!BE107)</f>
        <v>x</v>
      </c>
      <c r="BF107" s="104"/>
    </row>
    <row r="108" spans="1:58" x14ac:dyDescent="0.25">
      <c r="A108" s="128" t="s">
        <v>197</v>
      </c>
      <c r="B108" s="107" t="s">
        <v>196</v>
      </c>
      <c r="C108" s="157">
        <f>IF('Indicator Date'!C108="","x",'Indicator Date'!C108)</f>
        <v>2015</v>
      </c>
      <c r="D108" s="157">
        <f>IF('Indicator Date'!D108="","x",'Indicator Date'!D108)</f>
        <v>2015</v>
      </c>
      <c r="E108" s="157">
        <f>IF('Indicator Date'!E108="","x",'Indicator Date'!E108)</f>
        <v>2015</v>
      </c>
      <c r="F108" s="157">
        <f>IF('Indicator Date'!F108="","x",'Indicator Date'!F108)</f>
        <v>2015</v>
      </c>
      <c r="G108" s="157">
        <f>IF('Indicator Date'!G108="","x",'Indicator Date'!G108)</f>
        <v>2015</v>
      </c>
      <c r="H108" s="157">
        <f>IF('Indicator Date'!H108="","x",'Indicator Date'!H108)</f>
        <v>2015</v>
      </c>
      <c r="I108" s="157">
        <f>IF('Indicator Date'!I108="","x",'Indicator Date'!I108)</f>
        <v>2015</v>
      </c>
      <c r="J108" s="157">
        <f>IF('Indicator Date'!J108="","x",'Indicator Date'!J108)</f>
        <v>2016</v>
      </c>
      <c r="K108" s="157">
        <f>IF('Indicator Date'!K108="","x",'Indicator Date'!K108)</f>
        <v>2016</v>
      </c>
      <c r="L108" s="157">
        <f>IF('Indicator Date'!L108="","x",'Indicator Date'!L108)</f>
        <v>2016</v>
      </c>
      <c r="M108" s="157">
        <f>IF('Indicator Date'!M108="","x",'Indicator Date'!M108)</f>
        <v>2019</v>
      </c>
      <c r="N108" s="157">
        <f>IF('Indicator Date'!N108="","x",'Indicator Date'!N108)</f>
        <v>2019</v>
      </c>
      <c r="O108" s="157">
        <f>IF('Indicator Date'!O108="","x",'Indicator Date'!O108)</f>
        <v>2018</v>
      </c>
      <c r="P108" s="157">
        <f>IF('Indicator Date'!P108="","x",'Indicator Date'!P108)</f>
        <v>2018</v>
      </c>
      <c r="Q108" s="157">
        <f>IF('Indicator Date'!Q108="","x",'Indicator Date'!Q108)</f>
        <v>2017</v>
      </c>
      <c r="R108" s="157" t="str">
        <f>IF('Indicator Date'!R108="","x",LEFT(RIGHT('Indicator Date'!R108,6),4))</f>
        <v>2009</v>
      </c>
      <c r="S108" s="157">
        <f>IF('Indicator Date'!S108="","x",'Indicator Date'!S108)</f>
        <v>2019</v>
      </c>
      <c r="T108" s="157">
        <f>IF('Indicator Date'!T108="","x",'Indicator Date'!T108)</f>
        <v>2016</v>
      </c>
      <c r="U108" s="157">
        <f>IF('Indicator Date'!U108="","x",'Indicator Date'!U108)</f>
        <v>2017</v>
      </c>
      <c r="V108" s="157">
        <f>IF('Indicator Date'!V108="","x",'Indicator Date'!V108)</f>
        <v>2017</v>
      </c>
      <c r="W108" s="157">
        <f>IF('Indicator Date'!W108="","x",'Indicator Date'!W108)</f>
        <v>2015</v>
      </c>
      <c r="X108" s="157">
        <f>IF('Indicator Date'!X108="","x",'Indicator Date'!X108)</f>
        <v>2009</v>
      </c>
      <c r="Y108" s="157">
        <f>IF('Indicator Date'!Y108="","x",'Indicator Date'!Y108)</f>
        <v>2010</v>
      </c>
      <c r="Z108" s="157">
        <f>IF('Indicator Date'!Z108="","x",'Indicator Date'!Z108)</f>
        <v>2017</v>
      </c>
      <c r="AA108" s="157">
        <f>IF('Indicator Date'!AA108="","x",'Indicator Date'!AA108)</f>
        <v>2017</v>
      </c>
      <c r="AB108" s="157">
        <f>IF('Indicator Date'!AB108="","x",'Indicator Date'!AB108)</f>
        <v>2013</v>
      </c>
      <c r="AC108" s="157">
        <f>IF('Indicator Date'!AC108="","x",'Indicator Date'!AC108)</f>
        <v>2016</v>
      </c>
      <c r="AD108" s="157">
        <f>IF('Indicator Date'!AD108="","x",'Indicator Date'!AD108)</f>
        <v>2015</v>
      </c>
      <c r="AE108" s="157" t="str">
        <f>IF('Indicator Date'!AE108="","x",'Indicator Date'!AE108)</f>
        <v>x</v>
      </c>
      <c r="AF108" s="157">
        <f>IF('Indicator Date'!AF108="","x",'Indicator Date'!AF108)</f>
        <v>2017</v>
      </c>
      <c r="AG108" s="157">
        <f>IF('Indicator Date'!AG108="","x",'Indicator Date'!AG108)</f>
        <v>2009</v>
      </c>
      <c r="AH108" s="157">
        <f>IF('Indicator Date'!AH108="","x",'Indicator Date'!AH108)</f>
        <v>2016</v>
      </c>
      <c r="AI108" s="157">
        <f>IF('Indicator Date'!AI108="","x",'Indicator Date'!AI108)</f>
        <v>2017</v>
      </c>
      <c r="AJ108" s="157">
        <f>IF('Indicator Date'!AJ108="","x",'Indicator Date'!AJ108)</f>
        <v>2018</v>
      </c>
      <c r="AK108" s="157" t="str">
        <f>IF('Indicator Date'!AK108="","x",YEAR('Indicator Date'!AK108))</f>
        <v>x</v>
      </c>
      <c r="AL108" s="157" t="str">
        <f>IF('Indicator Date'!AL108="","x",YEAR('Indicator Date'!AL108))</f>
        <v>x</v>
      </c>
      <c r="AM108" s="157" t="str">
        <f>IF('Indicator Date'!AM108="","x",YEAR('Indicator Date'!AM108))</f>
        <v>x</v>
      </c>
      <c r="AN108" s="157">
        <f>IF('Indicator Date'!AN108="","x",'Indicator Date'!AN108)</f>
        <v>2016</v>
      </c>
      <c r="AO108" s="157">
        <f>IF('Indicator Date'!AO108="","x",'Indicator Date'!AO108)</f>
        <v>2016</v>
      </c>
      <c r="AP108" s="157">
        <f>IF('Indicator Date'!AP108="","x",'Indicator Date'!AP108)</f>
        <v>2013</v>
      </c>
      <c r="AQ108" s="157">
        <f>IF('Indicator Date'!AQ108="","x",'Indicator Date'!AQ108)</f>
        <v>2013</v>
      </c>
      <c r="AR108" s="157">
        <f>IF('Indicator Date'!AR108="","x",'Indicator Date'!AR108)</f>
        <v>2013</v>
      </c>
      <c r="AS108" s="157">
        <f>IF('Indicator Date'!AS108="","x",'Indicator Date'!AS108)</f>
        <v>2017</v>
      </c>
      <c r="AT108" s="157">
        <f>IF('Indicator Date'!AT108="","x",'Indicator Date'!AT108)</f>
        <v>2018</v>
      </c>
      <c r="AU108" s="157">
        <f>IF('Indicator Date'!AU108="","x",'Indicator Date'!AU108)</f>
        <v>2016</v>
      </c>
      <c r="AV108" s="157">
        <f>IF('Indicator Date'!AV108="","x",'Indicator Date'!AV108)</f>
        <v>2015</v>
      </c>
      <c r="AW108" s="157">
        <f>IF('Indicator Date'!AW108="","x",'Indicator Date'!AW108)</f>
        <v>2016</v>
      </c>
      <c r="AX108" s="157">
        <f>IF('Indicator Date'!AX108="","x",'Indicator Date'!AX108)</f>
        <v>2017</v>
      </c>
      <c r="AY108" s="157">
        <f>IF('Indicator Date'!AY108="","x",'Indicator Date'!AY108)</f>
        <v>2014</v>
      </c>
      <c r="AZ108" s="157">
        <f>IF('Indicator Date'!AZ108="","x",'Indicator Date'!AZ108)</f>
        <v>2015</v>
      </c>
      <c r="BA108" s="157">
        <f>IF('Indicator Date'!BA108="","x",'Indicator Date'!BA108)</f>
        <v>2015</v>
      </c>
      <c r="BB108" s="157">
        <f>IF('Indicator Date'!BB108="","x",'Indicator Date'!BB108)</f>
        <v>2018</v>
      </c>
      <c r="BC108" s="157">
        <f>IF('Indicator Date'!BC108="","x",'Indicator Date'!BC108)</f>
        <v>2017</v>
      </c>
      <c r="BD108" s="157">
        <f>IF('Indicator Date'!BD108="","x",'Indicator Date'!BD108)</f>
        <v>2015</v>
      </c>
      <c r="BE108" s="157" t="str">
        <f>IF('Indicator Date'!BE108="","x",'Indicator Date'!BE108)</f>
        <v>x</v>
      </c>
      <c r="BF108" s="104"/>
    </row>
    <row r="109" spans="1:58" x14ac:dyDescent="0.25">
      <c r="A109" s="128" t="s">
        <v>199</v>
      </c>
      <c r="B109" s="107" t="s">
        <v>198</v>
      </c>
      <c r="C109" s="157">
        <f>IF('Indicator Date'!C109="","x",'Indicator Date'!C109)</f>
        <v>2015</v>
      </c>
      <c r="D109" s="157">
        <f>IF('Indicator Date'!D109="","x",'Indicator Date'!D109)</f>
        <v>2015</v>
      </c>
      <c r="E109" s="157">
        <f>IF('Indicator Date'!E109="","x",'Indicator Date'!E109)</f>
        <v>2015</v>
      </c>
      <c r="F109" s="157">
        <f>IF('Indicator Date'!F109="","x",'Indicator Date'!F109)</f>
        <v>2015</v>
      </c>
      <c r="G109" s="157">
        <f>IF('Indicator Date'!G109="","x",'Indicator Date'!G109)</f>
        <v>2015</v>
      </c>
      <c r="H109" s="157">
        <f>IF('Indicator Date'!H109="","x",'Indicator Date'!H109)</f>
        <v>2015</v>
      </c>
      <c r="I109" s="157">
        <f>IF('Indicator Date'!I109="","x",'Indicator Date'!I109)</f>
        <v>2015</v>
      </c>
      <c r="J109" s="157">
        <f>IF('Indicator Date'!J109="","x",'Indicator Date'!J109)</f>
        <v>2016</v>
      </c>
      <c r="K109" s="157">
        <f>IF('Indicator Date'!K109="","x",'Indicator Date'!K109)</f>
        <v>2016</v>
      </c>
      <c r="L109" s="157">
        <f>IF('Indicator Date'!L109="","x",'Indicator Date'!L109)</f>
        <v>2016</v>
      </c>
      <c r="M109" s="157">
        <f>IF('Indicator Date'!M109="","x",'Indicator Date'!M109)</f>
        <v>2019</v>
      </c>
      <c r="N109" s="157">
        <f>IF('Indicator Date'!N109="","x",'Indicator Date'!N109)</f>
        <v>2019</v>
      </c>
      <c r="O109" s="157">
        <f>IF('Indicator Date'!O109="","x",'Indicator Date'!O109)</f>
        <v>2018</v>
      </c>
      <c r="P109" s="157">
        <f>IF('Indicator Date'!P109="","x",'Indicator Date'!P109)</f>
        <v>2018</v>
      </c>
      <c r="Q109" s="157">
        <f>IF('Indicator Date'!Q109="","x",'Indicator Date'!Q109)</f>
        <v>2017</v>
      </c>
      <c r="R109" s="157" t="str">
        <f>IF('Indicator Date'!R109="","x",LEFT(RIGHT('Indicator Date'!R109,6),4))</f>
        <v>2015</v>
      </c>
      <c r="S109" s="157">
        <f>IF('Indicator Date'!S109="","x",'Indicator Date'!S109)</f>
        <v>2019</v>
      </c>
      <c r="T109" s="157">
        <f>IF('Indicator Date'!T109="","x",'Indicator Date'!T109)</f>
        <v>2016</v>
      </c>
      <c r="U109" s="157">
        <f>IF('Indicator Date'!U109="","x",'Indicator Date'!U109)</f>
        <v>2017</v>
      </c>
      <c r="V109" s="157">
        <f>IF('Indicator Date'!V109="","x",'Indicator Date'!V109)</f>
        <v>2017</v>
      </c>
      <c r="W109" s="157">
        <f>IF('Indicator Date'!W109="","x",'Indicator Date'!W109)</f>
        <v>2015</v>
      </c>
      <c r="X109" s="157">
        <f>IF('Indicator Date'!X109="","x",'Indicator Date'!X109)</f>
        <v>2006</v>
      </c>
      <c r="Y109" s="157">
        <f>IF('Indicator Date'!Y109="","x",'Indicator Date'!Y109)</f>
        <v>2010</v>
      </c>
      <c r="Z109" s="157">
        <f>IF('Indicator Date'!Z109="","x",'Indicator Date'!Z109)</f>
        <v>2017</v>
      </c>
      <c r="AA109" s="157">
        <f>IF('Indicator Date'!AA109="","x",'Indicator Date'!AA109)</f>
        <v>2017</v>
      </c>
      <c r="AB109" s="157">
        <f>IF('Indicator Date'!AB109="","x",'Indicator Date'!AB109)</f>
        <v>2017</v>
      </c>
      <c r="AC109" s="157">
        <f>IF('Indicator Date'!AC109="","x",'Indicator Date'!AC109)</f>
        <v>2016</v>
      </c>
      <c r="AD109" s="157">
        <f>IF('Indicator Date'!AD109="","x",'Indicator Date'!AD109)</f>
        <v>2015</v>
      </c>
      <c r="AE109" s="157">
        <f>IF('Indicator Date'!AE109="","x",'Indicator Date'!AE109)</f>
        <v>2012</v>
      </c>
      <c r="AF109" s="157">
        <f>IF('Indicator Date'!AF109="","x",'Indicator Date'!AF109)</f>
        <v>2017</v>
      </c>
      <c r="AG109" s="157">
        <f>IF('Indicator Date'!AG109="","x",'Indicator Date'!AG109)</f>
        <v>2009</v>
      </c>
      <c r="AH109" s="157">
        <f>IF('Indicator Date'!AH109="","x",'Indicator Date'!AH109)</f>
        <v>2016</v>
      </c>
      <c r="AI109" s="157">
        <f>IF('Indicator Date'!AI109="","x",'Indicator Date'!AI109)</f>
        <v>2017</v>
      </c>
      <c r="AJ109" s="157">
        <f>IF('Indicator Date'!AJ109="","x",'Indicator Date'!AJ109)</f>
        <v>2018</v>
      </c>
      <c r="AK109" s="157">
        <f>IF('Indicator Date'!AK109="","x",YEAR('Indicator Date'!AK109))</f>
        <v>2018</v>
      </c>
      <c r="AL109" s="157">
        <f>IF('Indicator Date'!AL109="","x",YEAR('Indicator Date'!AL109))</f>
        <v>2018</v>
      </c>
      <c r="AM109" s="157">
        <f>IF('Indicator Date'!AM109="","x",YEAR('Indicator Date'!AM109))</f>
        <v>2018</v>
      </c>
      <c r="AN109" s="157">
        <f>IF('Indicator Date'!AN109="","x",'Indicator Date'!AN109)</f>
        <v>2016</v>
      </c>
      <c r="AO109" s="157">
        <f>IF('Indicator Date'!AO109="","x",'Indicator Date'!AO109)</f>
        <v>2016</v>
      </c>
      <c r="AP109" s="157">
        <f>IF('Indicator Date'!AP109="","x",'Indicator Date'!AP109)</f>
        <v>2014</v>
      </c>
      <c r="AQ109" s="157">
        <f>IF('Indicator Date'!AQ109="","x",'Indicator Date'!AQ109)</f>
        <v>2014</v>
      </c>
      <c r="AR109" s="157">
        <f>IF('Indicator Date'!AR109="","x",'Indicator Date'!AR109)</f>
        <v>2015</v>
      </c>
      <c r="AS109" s="157">
        <f>IF('Indicator Date'!AS109="","x",'Indicator Date'!AS109)</f>
        <v>2017</v>
      </c>
      <c r="AT109" s="157">
        <f>IF('Indicator Date'!AT109="","x",'Indicator Date'!AT109)</f>
        <v>2018</v>
      </c>
      <c r="AU109" s="157">
        <f>IF('Indicator Date'!AU109="","x",'Indicator Date'!AU109)</f>
        <v>2016</v>
      </c>
      <c r="AV109" s="157">
        <f>IF('Indicator Date'!AV109="","x",'Indicator Date'!AV109)</f>
        <v>2015</v>
      </c>
      <c r="AW109" s="157">
        <f>IF('Indicator Date'!AW109="","x",'Indicator Date'!AW109)</f>
        <v>2016</v>
      </c>
      <c r="AX109" s="157">
        <f>IF('Indicator Date'!AX109="","x",'Indicator Date'!AX109)</f>
        <v>2016</v>
      </c>
      <c r="AY109" s="157">
        <f>IF('Indicator Date'!AY109="","x",'Indicator Date'!AY109)</f>
        <v>2014</v>
      </c>
      <c r="AZ109" s="157">
        <f>IF('Indicator Date'!AZ109="","x",'Indicator Date'!AZ109)</f>
        <v>2015</v>
      </c>
      <c r="BA109" s="157">
        <f>IF('Indicator Date'!BA109="","x",'Indicator Date'!BA109)</f>
        <v>2015</v>
      </c>
      <c r="BB109" s="157">
        <f>IF('Indicator Date'!BB109="","x",'Indicator Date'!BB109)</f>
        <v>2018</v>
      </c>
      <c r="BC109" s="157">
        <f>IF('Indicator Date'!BC109="","x",'Indicator Date'!BC109)</f>
        <v>2017</v>
      </c>
      <c r="BD109" s="157">
        <f>IF('Indicator Date'!BD109="","x",'Indicator Date'!BD109)</f>
        <v>2015</v>
      </c>
      <c r="BE109" s="157" t="str">
        <f>IF('Indicator Date'!BE109="","x",'Indicator Date'!BE109)</f>
        <v>x</v>
      </c>
      <c r="BF109" s="104"/>
    </row>
    <row r="110" spans="1:58" x14ac:dyDescent="0.25">
      <c r="A110" s="128" t="s">
        <v>201</v>
      </c>
      <c r="B110" s="107" t="s">
        <v>200</v>
      </c>
      <c r="C110" s="157">
        <f>IF('Indicator Date'!C110="","x",'Indicator Date'!C110)</f>
        <v>2015</v>
      </c>
      <c r="D110" s="157">
        <f>IF('Indicator Date'!D110="","x",'Indicator Date'!D110)</f>
        <v>2015</v>
      </c>
      <c r="E110" s="157">
        <f>IF('Indicator Date'!E110="","x",'Indicator Date'!E110)</f>
        <v>2015</v>
      </c>
      <c r="F110" s="157">
        <f>IF('Indicator Date'!F110="","x",'Indicator Date'!F110)</f>
        <v>2015</v>
      </c>
      <c r="G110" s="157">
        <f>IF('Indicator Date'!G110="","x",'Indicator Date'!G110)</f>
        <v>2015</v>
      </c>
      <c r="H110" s="157">
        <f>IF('Indicator Date'!H110="","x",'Indicator Date'!H110)</f>
        <v>2015</v>
      </c>
      <c r="I110" s="157">
        <f>IF('Indicator Date'!I110="","x",'Indicator Date'!I110)</f>
        <v>2015</v>
      </c>
      <c r="J110" s="157">
        <f>IF('Indicator Date'!J110="","x",'Indicator Date'!J110)</f>
        <v>2016</v>
      </c>
      <c r="K110" s="157">
        <f>IF('Indicator Date'!K110="","x",'Indicator Date'!K110)</f>
        <v>2016</v>
      </c>
      <c r="L110" s="157">
        <f>IF('Indicator Date'!L110="","x",'Indicator Date'!L110)</f>
        <v>2016</v>
      </c>
      <c r="M110" s="157">
        <f>IF('Indicator Date'!M110="","x",'Indicator Date'!M110)</f>
        <v>2019</v>
      </c>
      <c r="N110" s="157">
        <f>IF('Indicator Date'!N110="","x",'Indicator Date'!N110)</f>
        <v>2019</v>
      </c>
      <c r="O110" s="157">
        <f>IF('Indicator Date'!O110="","x",'Indicator Date'!O110)</f>
        <v>2018</v>
      </c>
      <c r="P110" s="157">
        <f>IF('Indicator Date'!P110="","x",'Indicator Date'!P110)</f>
        <v>2018</v>
      </c>
      <c r="Q110" s="157" t="str">
        <f>IF('Indicator Date'!Q110="","x",'Indicator Date'!Q110)</f>
        <v>x</v>
      </c>
      <c r="R110" s="157" t="str">
        <f>IF('Indicator Date'!R110="","x",LEFT(RIGHT('Indicator Date'!R110,6),4))</f>
        <v>x</v>
      </c>
      <c r="S110" s="157">
        <f>IF('Indicator Date'!S110="","x",'Indicator Date'!S110)</f>
        <v>2019</v>
      </c>
      <c r="T110" s="157">
        <f>IF('Indicator Date'!T110="","x",'Indicator Date'!T110)</f>
        <v>2016</v>
      </c>
      <c r="U110" s="157">
        <f>IF('Indicator Date'!U110="","x",'Indicator Date'!U110)</f>
        <v>2017</v>
      </c>
      <c r="V110" s="157" t="str">
        <f>IF('Indicator Date'!V110="","x",'Indicator Date'!V110)</f>
        <v>x</v>
      </c>
      <c r="W110" s="157">
        <f>IF('Indicator Date'!W110="","x",'Indicator Date'!W110)</f>
        <v>2015</v>
      </c>
      <c r="X110" s="157" t="str">
        <f>IF('Indicator Date'!X110="","x",'Indicator Date'!X110)</f>
        <v>x</v>
      </c>
      <c r="Y110" s="157">
        <f>IF('Indicator Date'!Y110="","x",'Indicator Date'!Y110)</f>
        <v>2015</v>
      </c>
      <c r="Z110" s="157">
        <f>IF('Indicator Date'!Z110="","x",'Indicator Date'!Z110)</f>
        <v>2017</v>
      </c>
      <c r="AA110" s="157">
        <f>IF('Indicator Date'!AA110="","x",'Indicator Date'!AA110)</f>
        <v>2017</v>
      </c>
      <c r="AB110" s="157">
        <f>IF('Indicator Date'!AB110="","x",'Indicator Date'!AB110)</f>
        <v>2016</v>
      </c>
      <c r="AC110" s="157">
        <f>IF('Indicator Date'!AC110="","x",'Indicator Date'!AC110)</f>
        <v>2016</v>
      </c>
      <c r="AD110" s="157">
        <f>IF('Indicator Date'!AD110="","x",'Indicator Date'!AD110)</f>
        <v>2015</v>
      </c>
      <c r="AE110" s="157" t="str">
        <f>IF('Indicator Date'!AE110="","x",'Indicator Date'!AE110)</f>
        <v>x</v>
      </c>
      <c r="AF110" s="157">
        <f>IF('Indicator Date'!AF110="","x",'Indicator Date'!AF110)</f>
        <v>2017</v>
      </c>
      <c r="AG110" s="157" t="str">
        <f>IF('Indicator Date'!AG110="","x",'Indicator Date'!AG110)</f>
        <v>x</v>
      </c>
      <c r="AH110" s="157">
        <f>IF('Indicator Date'!AH110="","x",'Indicator Date'!AH110)</f>
        <v>2016</v>
      </c>
      <c r="AI110" s="157">
        <f>IF('Indicator Date'!AI110="","x",'Indicator Date'!AI110)</f>
        <v>2017</v>
      </c>
      <c r="AJ110" s="157">
        <f>IF('Indicator Date'!AJ110="","x",'Indicator Date'!AJ110)</f>
        <v>2018</v>
      </c>
      <c r="AK110" s="157" t="str">
        <f>IF('Indicator Date'!AK110="","x",YEAR('Indicator Date'!AK110))</f>
        <v>x</v>
      </c>
      <c r="AL110" s="157">
        <f>IF('Indicator Date'!AL110="","x",YEAR('Indicator Date'!AL110))</f>
        <v>2018</v>
      </c>
      <c r="AM110" s="157" t="str">
        <f>IF('Indicator Date'!AM110="","x",YEAR('Indicator Date'!AM110))</f>
        <v>x</v>
      </c>
      <c r="AN110" s="157">
        <f>IF('Indicator Date'!AN110="","x",'Indicator Date'!AN110)</f>
        <v>2016</v>
      </c>
      <c r="AO110" s="157">
        <f>IF('Indicator Date'!AO110="","x",'Indicator Date'!AO110)</f>
        <v>2016</v>
      </c>
      <c r="AP110" s="157">
        <f>IF('Indicator Date'!AP110="","x",'Indicator Date'!AP110)</f>
        <v>2014</v>
      </c>
      <c r="AQ110" s="157">
        <f>IF('Indicator Date'!AQ110="","x",'Indicator Date'!AQ110)</f>
        <v>2014</v>
      </c>
      <c r="AR110" s="157" t="str">
        <f>IF('Indicator Date'!AR110="","x",'Indicator Date'!AR110)</f>
        <v>x</v>
      </c>
      <c r="AS110" s="157">
        <f>IF('Indicator Date'!AS110="","x",'Indicator Date'!AS110)</f>
        <v>2017</v>
      </c>
      <c r="AT110" s="157">
        <f>IF('Indicator Date'!AT110="","x",'Indicator Date'!AT110)</f>
        <v>2018</v>
      </c>
      <c r="AU110" s="157">
        <f>IF('Indicator Date'!AU110="","x",'Indicator Date'!AU110)</f>
        <v>2016</v>
      </c>
      <c r="AV110" s="157">
        <f>IF('Indicator Date'!AV110="","x",'Indicator Date'!AV110)</f>
        <v>2015</v>
      </c>
      <c r="AW110" s="157">
        <f>IF('Indicator Date'!AW110="","x",'Indicator Date'!AW110)</f>
        <v>2016</v>
      </c>
      <c r="AX110" s="157">
        <f>IF('Indicator Date'!AX110="","x",'Indicator Date'!AX110)</f>
        <v>2017</v>
      </c>
      <c r="AY110" s="157">
        <f>IF('Indicator Date'!AY110="","x",'Indicator Date'!AY110)</f>
        <v>2014</v>
      </c>
      <c r="AZ110" s="157">
        <f>IF('Indicator Date'!AZ110="","x",'Indicator Date'!AZ110)</f>
        <v>2015</v>
      </c>
      <c r="BA110" s="157">
        <f>IF('Indicator Date'!BA110="","x",'Indicator Date'!BA110)</f>
        <v>2015</v>
      </c>
      <c r="BB110" s="157">
        <f>IF('Indicator Date'!BB110="","x",'Indicator Date'!BB110)</f>
        <v>2017</v>
      </c>
      <c r="BC110" s="157">
        <f>IF('Indicator Date'!BC110="","x",'Indicator Date'!BC110)</f>
        <v>2017</v>
      </c>
      <c r="BD110" s="157">
        <f>IF('Indicator Date'!BD110="","x",'Indicator Date'!BD110)</f>
        <v>2015</v>
      </c>
      <c r="BE110" s="157" t="str">
        <f>IF('Indicator Date'!BE110="","x",'Indicator Date'!BE110)</f>
        <v>x</v>
      </c>
      <c r="BF110" s="104"/>
    </row>
    <row r="111" spans="1:58" x14ac:dyDescent="0.25">
      <c r="A111" s="128" t="s">
        <v>203</v>
      </c>
      <c r="B111" s="107" t="s">
        <v>202</v>
      </c>
      <c r="C111" s="157">
        <f>IF('Indicator Date'!C111="","x",'Indicator Date'!C111)</f>
        <v>2015</v>
      </c>
      <c r="D111" s="157">
        <f>IF('Indicator Date'!D111="","x",'Indicator Date'!D111)</f>
        <v>2015</v>
      </c>
      <c r="E111" s="157">
        <f>IF('Indicator Date'!E111="","x",'Indicator Date'!E111)</f>
        <v>2015</v>
      </c>
      <c r="F111" s="157">
        <f>IF('Indicator Date'!F111="","x",'Indicator Date'!F111)</f>
        <v>2015</v>
      </c>
      <c r="G111" s="157">
        <f>IF('Indicator Date'!G111="","x",'Indicator Date'!G111)</f>
        <v>2015</v>
      </c>
      <c r="H111" s="157">
        <f>IF('Indicator Date'!H111="","x",'Indicator Date'!H111)</f>
        <v>2015</v>
      </c>
      <c r="I111" s="157">
        <f>IF('Indicator Date'!I111="","x",'Indicator Date'!I111)</f>
        <v>2015</v>
      </c>
      <c r="J111" s="157">
        <f>IF('Indicator Date'!J111="","x",'Indicator Date'!J111)</f>
        <v>2016</v>
      </c>
      <c r="K111" s="157">
        <f>IF('Indicator Date'!K111="","x",'Indicator Date'!K111)</f>
        <v>2016</v>
      </c>
      <c r="L111" s="157">
        <f>IF('Indicator Date'!L111="","x",'Indicator Date'!L111)</f>
        <v>2016</v>
      </c>
      <c r="M111" s="157">
        <f>IF('Indicator Date'!M111="","x",'Indicator Date'!M111)</f>
        <v>2019</v>
      </c>
      <c r="N111" s="157">
        <f>IF('Indicator Date'!N111="","x",'Indicator Date'!N111)</f>
        <v>2019</v>
      </c>
      <c r="O111" s="157">
        <f>IF('Indicator Date'!O111="","x",'Indicator Date'!O111)</f>
        <v>2018</v>
      </c>
      <c r="P111" s="157">
        <f>IF('Indicator Date'!P111="","x",'Indicator Date'!P111)</f>
        <v>2018</v>
      </c>
      <c r="Q111" s="157">
        <f>IF('Indicator Date'!Q111="","x",'Indicator Date'!Q111)</f>
        <v>2017</v>
      </c>
      <c r="R111" s="157" t="str">
        <f>IF('Indicator Date'!R111="","x",LEFT(RIGHT('Indicator Date'!R111,6),4))</f>
        <v>x</v>
      </c>
      <c r="S111" s="157">
        <f>IF('Indicator Date'!S111="","x",'Indicator Date'!S111)</f>
        <v>2019</v>
      </c>
      <c r="T111" s="157">
        <f>IF('Indicator Date'!T111="","x",'Indicator Date'!T111)</f>
        <v>2016</v>
      </c>
      <c r="U111" s="157">
        <f>IF('Indicator Date'!U111="","x",'Indicator Date'!U111)</f>
        <v>2017</v>
      </c>
      <c r="V111" s="157">
        <f>IF('Indicator Date'!V111="","x",'Indicator Date'!V111)</f>
        <v>2017</v>
      </c>
      <c r="W111" s="157">
        <f>IF('Indicator Date'!W111="","x",'Indicator Date'!W111)</f>
        <v>2015</v>
      </c>
      <c r="X111" s="157">
        <f>IF('Indicator Date'!X111="","x",'Indicator Date'!X111)</f>
        <v>2007</v>
      </c>
      <c r="Y111" s="157">
        <f>IF('Indicator Date'!Y111="","x",'Indicator Date'!Y111)</f>
        <v>2010</v>
      </c>
      <c r="Z111" s="157">
        <f>IF('Indicator Date'!Z111="","x",'Indicator Date'!Z111)</f>
        <v>2017</v>
      </c>
      <c r="AA111" s="157">
        <f>IF('Indicator Date'!AA111="","x",'Indicator Date'!AA111)</f>
        <v>2017</v>
      </c>
      <c r="AB111" s="157" t="str">
        <f>IF('Indicator Date'!AB111="","x",'Indicator Date'!AB111)</f>
        <v>x</v>
      </c>
      <c r="AC111" s="157">
        <f>IF('Indicator Date'!AC111="","x",'Indicator Date'!AC111)</f>
        <v>2016</v>
      </c>
      <c r="AD111" s="157" t="str">
        <f>IF('Indicator Date'!AD111="","x",'Indicator Date'!AD111)</f>
        <v>x</v>
      </c>
      <c r="AE111" s="157" t="str">
        <f>IF('Indicator Date'!AE111="","x",'Indicator Date'!AE111)</f>
        <v>x</v>
      </c>
      <c r="AF111" s="157" t="str">
        <f>IF('Indicator Date'!AF111="","x",'Indicator Date'!AF111)</f>
        <v>x</v>
      </c>
      <c r="AG111" s="157" t="str">
        <f>IF('Indicator Date'!AG111="","x",'Indicator Date'!AG111)</f>
        <v>x</v>
      </c>
      <c r="AH111" s="157">
        <f>IF('Indicator Date'!AH111="","x",'Indicator Date'!AH111)</f>
        <v>2016</v>
      </c>
      <c r="AI111" s="157">
        <f>IF('Indicator Date'!AI111="","x",'Indicator Date'!AI111)</f>
        <v>2017</v>
      </c>
      <c r="AJ111" s="157">
        <f>IF('Indicator Date'!AJ111="","x",'Indicator Date'!AJ111)</f>
        <v>2018</v>
      </c>
      <c r="AK111" s="157" t="str">
        <f>IF('Indicator Date'!AK111="","x",YEAR('Indicator Date'!AK111))</f>
        <v>x</v>
      </c>
      <c r="AL111" s="157" t="str">
        <f>IF('Indicator Date'!AL111="","x",YEAR('Indicator Date'!AL111))</f>
        <v>x</v>
      </c>
      <c r="AM111" s="157" t="str">
        <f>IF('Indicator Date'!AM111="","x",YEAR('Indicator Date'!AM111))</f>
        <v>x</v>
      </c>
      <c r="AN111" s="157">
        <f>IF('Indicator Date'!AN111="","x",'Indicator Date'!AN111)</f>
        <v>2016</v>
      </c>
      <c r="AO111" s="157">
        <f>IF('Indicator Date'!AO111="","x",'Indicator Date'!AO111)</f>
        <v>2016</v>
      </c>
      <c r="AP111" s="157" t="str">
        <f>IF('Indicator Date'!AP111="","x",'Indicator Date'!AP111)</f>
        <v>x</v>
      </c>
      <c r="AQ111" s="157" t="str">
        <f>IF('Indicator Date'!AQ111="","x",'Indicator Date'!AQ111)</f>
        <v>x</v>
      </c>
      <c r="AR111" s="157">
        <f>IF('Indicator Date'!AR111="","x",'Indicator Date'!AR111)</f>
        <v>2013</v>
      </c>
      <c r="AS111" s="157">
        <f>IF('Indicator Date'!AS111="","x",'Indicator Date'!AS111)</f>
        <v>2017</v>
      </c>
      <c r="AT111" s="157" t="str">
        <f>IF('Indicator Date'!AT111="","x",'Indicator Date'!AT111)</f>
        <v>x</v>
      </c>
      <c r="AU111" s="157">
        <f>IF('Indicator Date'!AU111="","x",'Indicator Date'!AU111)</f>
        <v>2016</v>
      </c>
      <c r="AV111" s="157">
        <f>IF('Indicator Date'!AV111="","x",'Indicator Date'!AV111)</f>
        <v>2015</v>
      </c>
      <c r="AW111" s="157">
        <f>IF('Indicator Date'!AW111="","x",'Indicator Date'!AW111)</f>
        <v>2016</v>
      </c>
      <c r="AX111" s="157">
        <f>IF('Indicator Date'!AX111="","x",'Indicator Date'!AX111)</f>
        <v>2015</v>
      </c>
      <c r="AY111" s="157">
        <f>IF('Indicator Date'!AY111="","x",'Indicator Date'!AY111)</f>
        <v>2014</v>
      </c>
      <c r="AZ111" s="157">
        <f>IF('Indicator Date'!AZ111="","x",'Indicator Date'!AZ111)</f>
        <v>2015</v>
      </c>
      <c r="BA111" s="157">
        <f>IF('Indicator Date'!BA111="","x",'Indicator Date'!BA111)</f>
        <v>2015</v>
      </c>
      <c r="BB111" s="157">
        <f>IF('Indicator Date'!BB111="","x",'Indicator Date'!BB111)</f>
        <v>2018</v>
      </c>
      <c r="BC111" s="157">
        <f>IF('Indicator Date'!BC111="","x",'Indicator Date'!BC111)</f>
        <v>2017</v>
      </c>
      <c r="BD111" s="157">
        <f>IF('Indicator Date'!BD111="","x",'Indicator Date'!BD111)</f>
        <v>2015</v>
      </c>
      <c r="BE111" s="157" t="str">
        <f>IF('Indicator Date'!BE111="","x",'Indicator Date'!BE111)</f>
        <v>x</v>
      </c>
      <c r="BF111" s="104"/>
    </row>
    <row r="112" spans="1:58" x14ac:dyDescent="0.25">
      <c r="A112" s="128" t="s">
        <v>205</v>
      </c>
      <c r="B112" s="107" t="s">
        <v>204</v>
      </c>
      <c r="C112" s="157">
        <f>IF('Indicator Date'!C112="","x",'Indicator Date'!C112)</f>
        <v>2015</v>
      </c>
      <c r="D112" s="157">
        <f>IF('Indicator Date'!D112="","x",'Indicator Date'!D112)</f>
        <v>2015</v>
      </c>
      <c r="E112" s="157">
        <f>IF('Indicator Date'!E112="","x",'Indicator Date'!E112)</f>
        <v>2015</v>
      </c>
      <c r="F112" s="157">
        <f>IF('Indicator Date'!F112="","x",'Indicator Date'!F112)</f>
        <v>2015</v>
      </c>
      <c r="G112" s="157">
        <f>IF('Indicator Date'!G112="","x",'Indicator Date'!G112)</f>
        <v>2015</v>
      </c>
      <c r="H112" s="157">
        <f>IF('Indicator Date'!H112="","x",'Indicator Date'!H112)</f>
        <v>2015</v>
      </c>
      <c r="I112" s="157">
        <f>IF('Indicator Date'!I112="","x",'Indicator Date'!I112)</f>
        <v>2015</v>
      </c>
      <c r="J112" s="157">
        <f>IF('Indicator Date'!J112="","x",'Indicator Date'!J112)</f>
        <v>2016</v>
      </c>
      <c r="K112" s="157">
        <f>IF('Indicator Date'!K112="","x",'Indicator Date'!K112)</f>
        <v>2016</v>
      </c>
      <c r="L112" s="157">
        <f>IF('Indicator Date'!L112="","x",'Indicator Date'!L112)</f>
        <v>2016</v>
      </c>
      <c r="M112" s="157">
        <f>IF('Indicator Date'!M112="","x",'Indicator Date'!M112)</f>
        <v>2019</v>
      </c>
      <c r="N112" s="157">
        <f>IF('Indicator Date'!N112="","x",'Indicator Date'!N112)</f>
        <v>2019</v>
      </c>
      <c r="O112" s="157">
        <f>IF('Indicator Date'!O112="","x",'Indicator Date'!O112)</f>
        <v>2018</v>
      </c>
      <c r="P112" s="157">
        <f>IF('Indicator Date'!P112="","x",'Indicator Date'!P112)</f>
        <v>2018</v>
      </c>
      <c r="Q112" s="157">
        <f>IF('Indicator Date'!Q112="","x",'Indicator Date'!Q112)</f>
        <v>2017</v>
      </c>
      <c r="R112" s="157" t="str">
        <f>IF('Indicator Date'!R112="","x",LEFT(RIGHT('Indicator Date'!R112,6),4))</f>
        <v>2015</v>
      </c>
      <c r="S112" s="157">
        <f>IF('Indicator Date'!S112="","x",'Indicator Date'!S112)</f>
        <v>2019</v>
      </c>
      <c r="T112" s="157">
        <f>IF('Indicator Date'!T112="","x",'Indicator Date'!T112)</f>
        <v>2016</v>
      </c>
      <c r="U112" s="157">
        <f>IF('Indicator Date'!U112="","x",'Indicator Date'!U112)</f>
        <v>2017</v>
      </c>
      <c r="V112" s="157">
        <f>IF('Indicator Date'!V112="","x",'Indicator Date'!V112)</f>
        <v>2017</v>
      </c>
      <c r="W112" s="157">
        <f>IF('Indicator Date'!W112="","x",'Indicator Date'!W112)</f>
        <v>2015</v>
      </c>
      <c r="X112" s="157">
        <f>IF('Indicator Date'!X112="","x",'Indicator Date'!X112)</f>
        <v>2012</v>
      </c>
      <c r="Y112" s="157">
        <f>IF('Indicator Date'!Y112="","x",'Indicator Date'!Y112)</f>
        <v>2010</v>
      </c>
      <c r="Z112" s="157">
        <f>IF('Indicator Date'!Z112="","x",'Indicator Date'!Z112)</f>
        <v>2017</v>
      </c>
      <c r="AA112" s="157">
        <f>IF('Indicator Date'!AA112="","x",'Indicator Date'!AA112)</f>
        <v>2017</v>
      </c>
      <c r="AB112" s="157">
        <f>IF('Indicator Date'!AB112="","x",'Indicator Date'!AB112)</f>
        <v>2017</v>
      </c>
      <c r="AC112" s="157">
        <f>IF('Indicator Date'!AC112="","x",'Indicator Date'!AC112)</f>
        <v>2016</v>
      </c>
      <c r="AD112" s="157">
        <f>IF('Indicator Date'!AD112="","x",'Indicator Date'!AD112)</f>
        <v>2015</v>
      </c>
      <c r="AE112" s="157">
        <f>IF('Indicator Date'!AE112="","x",'Indicator Date'!AE112)</f>
        <v>2012</v>
      </c>
      <c r="AF112" s="157">
        <f>IF('Indicator Date'!AF112="","x",'Indicator Date'!AF112)</f>
        <v>2017</v>
      </c>
      <c r="AG112" s="157">
        <f>IF('Indicator Date'!AG112="","x",'Indicator Date'!AG112)</f>
        <v>2014</v>
      </c>
      <c r="AH112" s="157">
        <f>IF('Indicator Date'!AH112="","x",'Indicator Date'!AH112)</f>
        <v>2016</v>
      </c>
      <c r="AI112" s="157">
        <f>IF('Indicator Date'!AI112="","x",'Indicator Date'!AI112)</f>
        <v>2017</v>
      </c>
      <c r="AJ112" s="157">
        <f>IF('Indicator Date'!AJ112="","x",'Indicator Date'!AJ112)</f>
        <v>2018</v>
      </c>
      <c r="AK112" s="157" t="str">
        <f>IF('Indicator Date'!AK112="","x",YEAR('Indicator Date'!AK112))</f>
        <v>x</v>
      </c>
      <c r="AL112" s="157">
        <f>IF('Indicator Date'!AL112="","x",YEAR('Indicator Date'!AL112))</f>
        <v>2019</v>
      </c>
      <c r="AM112" s="157" t="str">
        <f>IF('Indicator Date'!AM112="","x",YEAR('Indicator Date'!AM112))</f>
        <v>x</v>
      </c>
      <c r="AN112" s="157">
        <f>IF('Indicator Date'!AN112="","x",'Indicator Date'!AN112)</f>
        <v>2016</v>
      </c>
      <c r="AO112" s="157">
        <f>IF('Indicator Date'!AO112="","x",'Indicator Date'!AO112)</f>
        <v>2016</v>
      </c>
      <c r="AP112" s="157">
        <f>IF('Indicator Date'!AP112="","x",'Indicator Date'!AP112)</f>
        <v>2014</v>
      </c>
      <c r="AQ112" s="157">
        <f>IF('Indicator Date'!AQ112="","x",'Indicator Date'!AQ112)</f>
        <v>2014</v>
      </c>
      <c r="AR112" s="157">
        <f>IF('Indicator Date'!AR112="","x",'Indicator Date'!AR112)</f>
        <v>2013</v>
      </c>
      <c r="AS112" s="157">
        <f>IF('Indicator Date'!AS112="","x",'Indicator Date'!AS112)</f>
        <v>2017</v>
      </c>
      <c r="AT112" s="157">
        <f>IF('Indicator Date'!AT112="","x",'Indicator Date'!AT112)</f>
        <v>2018</v>
      </c>
      <c r="AU112" s="157">
        <f>IF('Indicator Date'!AU112="","x",'Indicator Date'!AU112)</f>
        <v>2016</v>
      </c>
      <c r="AV112" s="157">
        <f>IF('Indicator Date'!AV112="","x",'Indicator Date'!AV112)</f>
        <v>2015</v>
      </c>
      <c r="AW112" s="157">
        <f>IF('Indicator Date'!AW112="","x",'Indicator Date'!AW112)</f>
        <v>2016</v>
      </c>
      <c r="AX112" s="157">
        <f>IF('Indicator Date'!AX112="","x",'Indicator Date'!AX112)</f>
        <v>2017</v>
      </c>
      <c r="AY112" s="157">
        <f>IF('Indicator Date'!AY112="","x",'Indicator Date'!AY112)</f>
        <v>2014</v>
      </c>
      <c r="AZ112" s="157">
        <f>IF('Indicator Date'!AZ112="","x",'Indicator Date'!AZ112)</f>
        <v>2015</v>
      </c>
      <c r="BA112" s="157">
        <f>IF('Indicator Date'!BA112="","x",'Indicator Date'!BA112)</f>
        <v>2015</v>
      </c>
      <c r="BB112" s="157">
        <f>IF('Indicator Date'!BB112="","x",'Indicator Date'!BB112)</f>
        <v>2018</v>
      </c>
      <c r="BC112" s="157">
        <f>IF('Indicator Date'!BC112="","x",'Indicator Date'!BC112)</f>
        <v>2017</v>
      </c>
      <c r="BD112" s="157">
        <f>IF('Indicator Date'!BD112="","x",'Indicator Date'!BD112)</f>
        <v>2015</v>
      </c>
      <c r="BE112" s="157" t="str">
        <f>IF('Indicator Date'!BE112="","x",'Indicator Date'!BE112)</f>
        <v>x</v>
      </c>
      <c r="BF112" s="104"/>
    </row>
    <row r="113" spans="1:58" x14ac:dyDescent="0.25">
      <c r="A113" s="128" t="s">
        <v>207</v>
      </c>
      <c r="B113" s="107" t="s">
        <v>206</v>
      </c>
      <c r="C113" s="157">
        <f>IF('Indicator Date'!C113="","x",'Indicator Date'!C113)</f>
        <v>2015</v>
      </c>
      <c r="D113" s="157">
        <f>IF('Indicator Date'!D113="","x",'Indicator Date'!D113)</f>
        <v>2015</v>
      </c>
      <c r="E113" s="157">
        <f>IF('Indicator Date'!E113="","x",'Indicator Date'!E113)</f>
        <v>2015</v>
      </c>
      <c r="F113" s="157">
        <f>IF('Indicator Date'!F113="","x",'Indicator Date'!F113)</f>
        <v>2015</v>
      </c>
      <c r="G113" s="157">
        <f>IF('Indicator Date'!G113="","x",'Indicator Date'!G113)</f>
        <v>2015</v>
      </c>
      <c r="H113" s="157">
        <f>IF('Indicator Date'!H113="","x",'Indicator Date'!H113)</f>
        <v>2015</v>
      </c>
      <c r="I113" s="157">
        <f>IF('Indicator Date'!I113="","x",'Indicator Date'!I113)</f>
        <v>2015</v>
      </c>
      <c r="J113" s="157">
        <f>IF('Indicator Date'!J113="","x",'Indicator Date'!J113)</f>
        <v>2016</v>
      </c>
      <c r="K113" s="157">
        <f>IF('Indicator Date'!K113="","x",'Indicator Date'!K113)</f>
        <v>2016</v>
      </c>
      <c r="L113" s="157">
        <f>IF('Indicator Date'!L113="","x",'Indicator Date'!L113)</f>
        <v>2016</v>
      </c>
      <c r="M113" s="157">
        <f>IF('Indicator Date'!M113="","x",'Indicator Date'!M113)</f>
        <v>2019</v>
      </c>
      <c r="N113" s="157">
        <f>IF('Indicator Date'!N113="","x",'Indicator Date'!N113)</f>
        <v>2019</v>
      </c>
      <c r="O113" s="157">
        <f>IF('Indicator Date'!O113="","x",'Indicator Date'!O113)</f>
        <v>2018</v>
      </c>
      <c r="P113" s="157">
        <f>IF('Indicator Date'!P113="","x",'Indicator Date'!P113)</f>
        <v>2018</v>
      </c>
      <c r="Q113" s="157">
        <f>IF('Indicator Date'!Q113="","x",'Indicator Date'!Q113)</f>
        <v>2017</v>
      </c>
      <c r="R113" s="157" t="str">
        <f>IF('Indicator Date'!R113="","x",LEFT(RIGHT('Indicator Date'!R113,6),4))</f>
        <v>x</v>
      </c>
      <c r="S113" s="157">
        <f>IF('Indicator Date'!S113="","x",'Indicator Date'!S113)</f>
        <v>2019</v>
      </c>
      <c r="T113" s="157">
        <f>IF('Indicator Date'!T113="","x",'Indicator Date'!T113)</f>
        <v>2016</v>
      </c>
      <c r="U113" s="157">
        <f>IF('Indicator Date'!U113="","x",'Indicator Date'!U113)</f>
        <v>2017</v>
      </c>
      <c r="V113" s="157">
        <f>IF('Indicator Date'!V113="","x",'Indicator Date'!V113)</f>
        <v>2017</v>
      </c>
      <c r="W113" s="157">
        <f>IF('Indicator Date'!W113="","x",'Indicator Date'!W113)</f>
        <v>2015</v>
      </c>
      <c r="X113" s="157" t="str">
        <f>IF('Indicator Date'!X113="","x",'Indicator Date'!X113)</f>
        <v>x</v>
      </c>
      <c r="Y113" s="157" t="str">
        <f>IF('Indicator Date'!Y113="","x",'Indicator Date'!Y113)</f>
        <v>x</v>
      </c>
      <c r="Z113" s="157">
        <f>IF('Indicator Date'!Z113="","x",'Indicator Date'!Z113)</f>
        <v>2017</v>
      </c>
      <c r="AA113" s="157">
        <f>IF('Indicator Date'!AA113="","x",'Indicator Date'!AA113)</f>
        <v>2017</v>
      </c>
      <c r="AB113" s="157">
        <f>IF('Indicator Date'!AB113="","x",'Indicator Date'!AB113)</f>
        <v>2015</v>
      </c>
      <c r="AC113" s="157">
        <f>IF('Indicator Date'!AC113="","x",'Indicator Date'!AC113)</f>
        <v>2016</v>
      </c>
      <c r="AD113" s="157">
        <f>IF('Indicator Date'!AD113="","x",'Indicator Date'!AD113)</f>
        <v>2015</v>
      </c>
      <c r="AE113" s="157" t="str">
        <f>IF('Indicator Date'!AE113="","x",'Indicator Date'!AE113)</f>
        <v>x</v>
      </c>
      <c r="AF113" s="157">
        <f>IF('Indicator Date'!AF113="","x",'Indicator Date'!AF113)</f>
        <v>2017</v>
      </c>
      <c r="AG113" s="157">
        <f>IF('Indicator Date'!AG113="","x",'Indicator Date'!AG113)</f>
        <v>2012</v>
      </c>
      <c r="AH113" s="157">
        <f>IF('Indicator Date'!AH113="","x",'Indicator Date'!AH113)</f>
        <v>2016</v>
      </c>
      <c r="AI113" s="157">
        <f>IF('Indicator Date'!AI113="","x",'Indicator Date'!AI113)</f>
        <v>2017</v>
      </c>
      <c r="AJ113" s="157">
        <f>IF('Indicator Date'!AJ113="","x",'Indicator Date'!AJ113)</f>
        <v>2018</v>
      </c>
      <c r="AK113" s="157" t="str">
        <f>IF('Indicator Date'!AK113="","x",YEAR('Indicator Date'!AK113))</f>
        <v>x</v>
      </c>
      <c r="AL113" s="157">
        <f>IF('Indicator Date'!AL113="","x",YEAR('Indicator Date'!AL113))</f>
        <v>2018</v>
      </c>
      <c r="AM113" s="157" t="str">
        <f>IF('Indicator Date'!AM113="","x",YEAR('Indicator Date'!AM113))</f>
        <v>x</v>
      </c>
      <c r="AN113" s="157">
        <f>IF('Indicator Date'!AN113="","x",'Indicator Date'!AN113)</f>
        <v>2016</v>
      </c>
      <c r="AO113" s="157">
        <f>IF('Indicator Date'!AO113="","x",'Indicator Date'!AO113)</f>
        <v>2016</v>
      </c>
      <c r="AP113" s="157">
        <f>IF('Indicator Date'!AP113="","x",'Indicator Date'!AP113)</f>
        <v>2014</v>
      </c>
      <c r="AQ113" s="157">
        <f>IF('Indicator Date'!AQ113="","x",'Indicator Date'!AQ113)</f>
        <v>2014</v>
      </c>
      <c r="AR113" s="157">
        <f>IF('Indicator Date'!AR113="","x",'Indicator Date'!AR113)</f>
        <v>2015</v>
      </c>
      <c r="AS113" s="157">
        <f>IF('Indicator Date'!AS113="","x",'Indicator Date'!AS113)</f>
        <v>2017</v>
      </c>
      <c r="AT113" s="157">
        <f>IF('Indicator Date'!AT113="","x",'Indicator Date'!AT113)</f>
        <v>2018</v>
      </c>
      <c r="AU113" s="157">
        <f>IF('Indicator Date'!AU113="","x",'Indicator Date'!AU113)</f>
        <v>2016</v>
      </c>
      <c r="AV113" s="157">
        <f>IF('Indicator Date'!AV113="","x",'Indicator Date'!AV113)</f>
        <v>2015</v>
      </c>
      <c r="AW113" s="157">
        <f>IF('Indicator Date'!AW113="","x",'Indicator Date'!AW113)</f>
        <v>2016</v>
      </c>
      <c r="AX113" s="157">
        <f>IF('Indicator Date'!AX113="","x",'Indicator Date'!AX113)</f>
        <v>2017</v>
      </c>
      <c r="AY113" s="157">
        <f>IF('Indicator Date'!AY113="","x",'Indicator Date'!AY113)</f>
        <v>2014</v>
      </c>
      <c r="AZ113" s="157">
        <f>IF('Indicator Date'!AZ113="","x",'Indicator Date'!AZ113)</f>
        <v>2015</v>
      </c>
      <c r="BA113" s="157">
        <f>IF('Indicator Date'!BA113="","x",'Indicator Date'!BA113)</f>
        <v>2015</v>
      </c>
      <c r="BB113" s="157">
        <f>IF('Indicator Date'!BB113="","x",'Indicator Date'!BB113)</f>
        <v>2018</v>
      </c>
      <c r="BC113" s="157">
        <f>IF('Indicator Date'!BC113="","x",'Indicator Date'!BC113)</f>
        <v>2017</v>
      </c>
      <c r="BD113" s="157">
        <f>IF('Indicator Date'!BD113="","x",'Indicator Date'!BD113)</f>
        <v>2015</v>
      </c>
      <c r="BE113" s="157" t="str">
        <f>IF('Indicator Date'!BE113="","x",'Indicator Date'!BE113)</f>
        <v>x</v>
      </c>
      <c r="BF113" s="104"/>
    </row>
    <row r="114" spans="1:58" x14ac:dyDescent="0.25">
      <c r="A114" s="128" t="s">
        <v>741</v>
      </c>
      <c r="B114" s="107" t="s">
        <v>208</v>
      </c>
      <c r="C114" s="157">
        <f>IF('Indicator Date'!C114="","x",'Indicator Date'!C114)</f>
        <v>2015</v>
      </c>
      <c r="D114" s="157">
        <f>IF('Indicator Date'!D114="","x",'Indicator Date'!D114)</f>
        <v>2015</v>
      </c>
      <c r="E114" s="157">
        <f>IF('Indicator Date'!E114="","x",'Indicator Date'!E114)</f>
        <v>2015</v>
      </c>
      <c r="F114" s="157">
        <f>IF('Indicator Date'!F114="","x",'Indicator Date'!F114)</f>
        <v>2015</v>
      </c>
      <c r="G114" s="157">
        <f>IF('Indicator Date'!G114="","x",'Indicator Date'!G114)</f>
        <v>2015</v>
      </c>
      <c r="H114" s="157">
        <f>IF('Indicator Date'!H114="","x",'Indicator Date'!H114)</f>
        <v>2015</v>
      </c>
      <c r="I114" s="157">
        <f>IF('Indicator Date'!I114="","x",'Indicator Date'!I114)</f>
        <v>2015</v>
      </c>
      <c r="J114" s="157">
        <f>IF('Indicator Date'!J114="","x",'Indicator Date'!J114)</f>
        <v>2016</v>
      </c>
      <c r="K114" s="157">
        <f>IF('Indicator Date'!K114="","x",'Indicator Date'!K114)</f>
        <v>2016</v>
      </c>
      <c r="L114" s="157">
        <f>IF('Indicator Date'!L114="","x",'Indicator Date'!L114)</f>
        <v>2016</v>
      </c>
      <c r="M114" s="157">
        <f>IF('Indicator Date'!M114="","x",'Indicator Date'!M114)</f>
        <v>2019</v>
      </c>
      <c r="N114" s="157">
        <f>IF('Indicator Date'!N114="","x",'Indicator Date'!N114)</f>
        <v>2019</v>
      </c>
      <c r="O114" s="157">
        <f>IF('Indicator Date'!O114="","x",'Indicator Date'!O114)</f>
        <v>2018</v>
      </c>
      <c r="P114" s="157">
        <f>IF('Indicator Date'!P114="","x",'Indicator Date'!P114)</f>
        <v>2018</v>
      </c>
      <c r="Q114" s="157">
        <f>IF('Indicator Date'!Q114="","x",'Indicator Date'!Q114)</f>
        <v>2017</v>
      </c>
      <c r="R114" s="157" t="str">
        <f>IF('Indicator Date'!R114="","x",LEFT(RIGHT('Indicator Date'!R114,6),4))</f>
        <v>2016</v>
      </c>
      <c r="S114" s="157">
        <f>IF('Indicator Date'!S114="","x",'Indicator Date'!S114)</f>
        <v>2019</v>
      </c>
      <c r="T114" s="157">
        <f>IF('Indicator Date'!T114="","x",'Indicator Date'!T114)</f>
        <v>2016</v>
      </c>
      <c r="U114" s="157">
        <f>IF('Indicator Date'!U114="","x",'Indicator Date'!U114)</f>
        <v>2017</v>
      </c>
      <c r="V114" s="157">
        <f>IF('Indicator Date'!V114="","x",'Indicator Date'!V114)</f>
        <v>2017</v>
      </c>
      <c r="W114" s="157">
        <f>IF('Indicator Date'!W114="","x",'Indicator Date'!W114)</f>
        <v>2015</v>
      </c>
      <c r="X114" s="157">
        <f>IF('Indicator Date'!X114="","x",'Indicator Date'!X114)</f>
        <v>2012</v>
      </c>
      <c r="Y114" s="157">
        <f>IF('Indicator Date'!Y114="","x",'Indicator Date'!Y114)</f>
        <v>2011</v>
      </c>
      <c r="Z114" s="157">
        <f>IF('Indicator Date'!Z114="","x",'Indicator Date'!Z114)</f>
        <v>2017</v>
      </c>
      <c r="AA114" s="157">
        <f>IF('Indicator Date'!AA114="","x",'Indicator Date'!AA114)</f>
        <v>2017</v>
      </c>
      <c r="AB114" s="157">
        <f>IF('Indicator Date'!AB114="","x",'Indicator Date'!AB114)</f>
        <v>2017</v>
      </c>
      <c r="AC114" s="157">
        <f>IF('Indicator Date'!AC114="","x",'Indicator Date'!AC114)</f>
        <v>2016</v>
      </c>
      <c r="AD114" s="157">
        <f>IF('Indicator Date'!AD114="","x",'Indicator Date'!AD114)</f>
        <v>2015</v>
      </c>
      <c r="AE114" s="157">
        <f>IF('Indicator Date'!AE114="","x",'Indicator Date'!AE114)</f>
        <v>2012</v>
      </c>
      <c r="AF114" s="157">
        <f>IF('Indicator Date'!AF114="","x",'Indicator Date'!AF114)</f>
        <v>2017</v>
      </c>
      <c r="AG114" s="157">
        <f>IF('Indicator Date'!AG114="","x",'Indicator Date'!AG114)</f>
        <v>2016</v>
      </c>
      <c r="AH114" s="157">
        <f>IF('Indicator Date'!AH114="","x",'Indicator Date'!AH114)</f>
        <v>2016</v>
      </c>
      <c r="AI114" s="157">
        <f>IF('Indicator Date'!AI114="","x",'Indicator Date'!AI114)</f>
        <v>2017</v>
      </c>
      <c r="AJ114" s="157">
        <f>IF('Indicator Date'!AJ114="","x",'Indicator Date'!AJ114)</f>
        <v>2018</v>
      </c>
      <c r="AK114" s="157">
        <f>IF('Indicator Date'!AK114="","x",YEAR('Indicator Date'!AK114))</f>
        <v>2017</v>
      </c>
      <c r="AL114" s="157">
        <f>IF('Indicator Date'!AL114="","x",YEAR('Indicator Date'!AL114))</f>
        <v>2018</v>
      </c>
      <c r="AM114" s="157" t="str">
        <f>IF('Indicator Date'!AM114="","x",YEAR('Indicator Date'!AM114))</f>
        <v>x</v>
      </c>
      <c r="AN114" s="157">
        <f>IF('Indicator Date'!AN114="","x",'Indicator Date'!AN114)</f>
        <v>2016</v>
      </c>
      <c r="AO114" s="157">
        <f>IF('Indicator Date'!AO114="","x",'Indicator Date'!AO114)</f>
        <v>2016</v>
      </c>
      <c r="AP114" s="157">
        <f>IF('Indicator Date'!AP114="","x",'Indicator Date'!AP114)</f>
        <v>2014</v>
      </c>
      <c r="AQ114" s="157">
        <f>IF('Indicator Date'!AQ114="","x",'Indicator Date'!AQ114)</f>
        <v>2014</v>
      </c>
      <c r="AR114" s="157">
        <f>IF('Indicator Date'!AR114="","x",'Indicator Date'!AR114)</f>
        <v>2015</v>
      </c>
      <c r="AS114" s="157">
        <f>IF('Indicator Date'!AS114="","x",'Indicator Date'!AS114)</f>
        <v>2017</v>
      </c>
      <c r="AT114" s="157">
        <f>IF('Indicator Date'!AT114="","x",'Indicator Date'!AT114)</f>
        <v>2018</v>
      </c>
      <c r="AU114" s="157">
        <f>IF('Indicator Date'!AU114="","x",'Indicator Date'!AU114)</f>
        <v>2016</v>
      </c>
      <c r="AV114" s="157">
        <f>IF('Indicator Date'!AV114="","x",'Indicator Date'!AV114)</f>
        <v>2015</v>
      </c>
      <c r="AW114" s="157">
        <f>IF('Indicator Date'!AW114="","x",'Indicator Date'!AW114)</f>
        <v>2016</v>
      </c>
      <c r="AX114" s="157">
        <f>IF('Indicator Date'!AX114="","x",'Indicator Date'!AX114)</f>
        <v>2017</v>
      </c>
      <c r="AY114" s="157">
        <f>IF('Indicator Date'!AY114="","x",'Indicator Date'!AY114)</f>
        <v>2014</v>
      </c>
      <c r="AZ114" s="157">
        <f>IF('Indicator Date'!AZ114="","x",'Indicator Date'!AZ114)</f>
        <v>2015</v>
      </c>
      <c r="BA114" s="157">
        <f>IF('Indicator Date'!BA114="","x",'Indicator Date'!BA114)</f>
        <v>2015</v>
      </c>
      <c r="BB114" s="157">
        <f>IF('Indicator Date'!BB114="","x",'Indicator Date'!BB114)</f>
        <v>2018</v>
      </c>
      <c r="BC114" s="157">
        <f>IF('Indicator Date'!BC114="","x",'Indicator Date'!BC114)</f>
        <v>2017</v>
      </c>
      <c r="BD114" s="157">
        <f>IF('Indicator Date'!BD114="","x",'Indicator Date'!BD114)</f>
        <v>2015</v>
      </c>
      <c r="BE114" s="157" t="str">
        <f>IF('Indicator Date'!BE114="","x",'Indicator Date'!BE114)</f>
        <v>x</v>
      </c>
      <c r="BF114" s="104"/>
    </row>
    <row r="115" spans="1:58" x14ac:dyDescent="0.25">
      <c r="A115" s="128" t="s">
        <v>835</v>
      </c>
      <c r="B115" s="107" t="s">
        <v>209</v>
      </c>
      <c r="C115" s="157">
        <f>IF('Indicator Date'!C115="","x",'Indicator Date'!C115)</f>
        <v>2015</v>
      </c>
      <c r="D115" s="157">
        <f>IF('Indicator Date'!D115="","x",'Indicator Date'!D115)</f>
        <v>2015</v>
      </c>
      <c r="E115" s="157">
        <f>IF('Indicator Date'!E115="","x",'Indicator Date'!E115)</f>
        <v>2015</v>
      </c>
      <c r="F115" s="157">
        <f>IF('Indicator Date'!F115="","x",'Indicator Date'!F115)</f>
        <v>2015</v>
      </c>
      <c r="G115" s="157">
        <f>IF('Indicator Date'!G115="","x",'Indicator Date'!G115)</f>
        <v>2015</v>
      </c>
      <c r="H115" s="157">
        <f>IF('Indicator Date'!H115="","x",'Indicator Date'!H115)</f>
        <v>2015</v>
      </c>
      <c r="I115" s="157">
        <f>IF('Indicator Date'!I115="","x",'Indicator Date'!I115)</f>
        <v>2015</v>
      </c>
      <c r="J115" s="157">
        <f>IF('Indicator Date'!J115="","x",'Indicator Date'!J115)</f>
        <v>2016</v>
      </c>
      <c r="K115" s="157">
        <f>IF('Indicator Date'!K115="","x",'Indicator Date'!K115)</f>
        <v>2016</v>
      </c>
      <c r="L115" s="157">
        <f>IF('Indicator Date'!L115="","x",'Indicator Date'!L115)</f>
        <v>2016</v>
      </c>
      <c r="M115" s="157">
        <f>IF('Indicator Date'!M115="","x",'Indicator Date'!M115)</f>
        <v>2019</v>
      </c>
      <c r="N115" s="157">
        <f>IF('Indicator Date'!N115="","x",'Indicator Date'!N115)</f>
        <v>2019</v>
      </c>
      <c r="O115" s="157">
        <f>IF('Indicator Date'!O115="","x",'Indicator Date'!O115)</f>
        <v>2018</v>
      </c>
      <c r="P115" s="157">
        <f>IF('Indicator Date'!P115="","x",'Indicator Date'!P115)</f>
        <v>2018</v>
      </c>
      <c r="Q115" s="157">
        <f>IF('Indicator Date'!Q115="","x",'Indicator Date'!Q115)</f>
        <v>2017</v>
      </c>
      <c r="R115" s="157" t="str">
        <f>IF('Indicator Date'!R115="","x",LEFT(RIGHT('Indicator Date'!R115,6),4))</f>
        <v>x</v>
      </c>
      <c r="S115" s="157">
        <f>IF('Indicator Date'!S115="","x",'Indicator Date'!S115)</f>
        <v>2019</v>
      </c>
      <c r="T115" s="157">
        <f>IF('Indicator Date'!T115="","x",'Indicator Date'!T115)</f>
        <v>2016</v>
      </c>
      <c r="U115" s="157">
        <f>IF('Indicator Date'!U115="","x",'Indicator Date'!U115)</f>
        <v>2017</v>
      </c>
      <c r="V115" s="157">
        <f>IF('Indicator Date'!V115="","x",'Indicator Date'!V115)</f>
        <v>2017</v>
      </c>
      <c r="W115" s="157">
        <f>IF('Indicator Date'!W115="","x",'Indicator Date'!W115)</f>
        <v>2015</v>
      </c>
      <c r="X115" s="157" t="str">
        <f>IF('Indicator Date'!X115="","x",'Indicator Date'!X115)</f>
        <v>x</v>
      </c>
      <c r="Y115" s="157">
        <f>IF('Indicator Date'!Y115="","x",'Indicator Date'!Y115)</f>
        <v>2010</v>
      </c>
      <c r="Z115" s="157">
        <f>IF('Indicator Date'!Z115="","x",'Indicator Date'!Z115)</f>
        <v>2017</v>
      </c>
      <c r="AA115" s="157">
        <f>IF('Indicator Date'!AA115="","x",'Indicator Date'!AA115)</f>
        <v>2017</v>
      </c>
      <c r="AB115" s="157" t="str">
        <f>IF('Indicator Date'!AB115="","x",'Indicator Date'!AB115)</f>
        <v>x</v>
      </c>
      <c r="AC115" s="157">
        <f>IF('Indicator Date'!AC115="","x",'Indicator Date'!AC115)</f>
        <v>2016</v>
      </c>
      <c r="AD115" s="157">
        <f>IF('Indicator Date'!AD115="","x",'Indicator Date'!AD115)</f>
        <v>2015</v>
      </c>
      <c r="AE115" s="157" t="str">
        <f>IF('Indicator Date'!AE115="","x",'Indicator Date'!AE115)</f>
        <v>x</v>
      </c>
      <c r="AF115" s="157" t="str">
        <f>IF('Indicator Date'!AF115="","x",'Indicator Date'!AF115)</f>
        <v>x</v>
      </c>
      <c r="AG115" s="157" t="str">
        <f>IF('Indicator Date'!AG115="","x",'Indicator Date'!AG115)</f>
        <v>x</v>
      </c>
      <c r="AH115" s="157">
        <f>IF('Indicator Date'!AH115="","x",'Indicator Date'!AH115)</f>
        <v>2016</v>
      </c>
      <c r="AI115" s="157">
        <f>IF('Indicator Date'!AI115="","x",'Indicator Date'!AI115)</f>
        <v>2017</v>
      </c>
      <c r="AJ115" s="157">
        <f>IF('Indicator Date'!AJ115="","x",'Indicator Date'!AJ115)</f>
        <v>2018</v>
      </c>
      <c r="AK115" s="157" t="str">
        <f>IF('Indicator Date'!AK115="","x",YEAR('Indicator Date'!AK115))</f>
        <v>x</v>
      </c>
      <c r="AL115" s="157">
        <f>IF('Indicator Date'!AL115="","x",YEAR('Indicator Date'!AL115))</f>
        <v>2018</v>
      </c>
      <c r="AM115" s="157" t="str">
        <f>IF('Indicator Date'!AM115="","x",YEAR('Indicator Date'!AM115))</f>
        <v>x</v>
      </c>
      <c r="AN115" s="157">
        <f>IF('Indicator Date'!AN115="","x",'Indicator Date'!AN115)</f>
        <v>2016</v>
      </c>
      <c r="AO115" s="157">
        <f>IF('Indicator Date'!AO115="","x",'Indicator Date'!AO115)</f>
        <v>2016</v>
      </c>
      <c r="AP115" s="157" t="str">
        <f>IF('Indicator Date'!AP115="","x",'Indicator Date'!AP115)</f>
        <v>x</v>
      </c>
      <c r="AQ115" s="157" t="str">
        <f>IF('Indicator Date'!AQ115="","x",'Indicator Date'!AQ115)</f>
        <v>x</v>
      </c>
      <c r="AR115" s="157">
        <f>IF('Indicator Date'!AR115="","x",'Indicator Date'!AR115)</f>
        <v>2013</v>
      </c>
      <c r="AS115" s="157">
        <f>IF('Indicator Date'!AS115="","x",'Indicator Date'!AS115)</f>
        <v>2017</v>
      </c>
      <c r="AT115" s="157" t="str">
        <f>IF('Indicator Date'!AT115="","x",'Indicator Date'!AT115)</f>
        <v>x</v>
      </c>
      <c r="AU115" s="157">
        <f>IF('Indicator Date'!AU115="","x",'Indicator Date'!AU115)</f>
        <v>2016</v>
      </c>
      <c r="AV115" s="157" t="str">
        <f>IF('Indicator Date'!AV115="","x",'Indicator Date'!AV115)</f>
        <v>x</v>
      </c>
      <c r="AW115" s="157">
        <f>IF('Indicator Date'!AW115="","x",'Indicator Date'!AW115)</f>
        <v>2016</v>
      </c>
      <c r="AX115" s="157">
        <f>IF('Indicator Date'!AX115="","x",'Indicator Date'!AX115)</f>
        <v>2017</v>
      </c>
      <c r="AY115" s="157">
        <f>IF('Indicator Date'!AY115="","x",'Indicator Date'!AY115)</f>
        <v>2014</v>
      </c>
      <c r="AZ115" s="157">
        <f>IF('Indicator Date'!AZ115="","x",'Indicator Date'!AZ115)</f>
        <v>2015</v>
      </c>
      <c r="BA115" s="157">
        <f>IF('Indicator Date'!BA115="","x",'Indicator Date'!BA115)</f>
        <v>2015</v>
      </c>
      <c r="BB115" s="157">
        <f>IF('Indicator Date'!BB115="","x",'Indicator Date'!BB115)</f>
        <v>2018</v>
      </c>
      <c r="BC115" s="157">
        <f>IF('Indicator Date'!BC115="","x",'Indicator Date'!BC115)</f>
        <v>2017</v>
      </c>
      <c r="BD115" s="157">
        <f>IF('Indicator Date'!BD115="","x",'Indicator Date'!BD115)</f>
        <v>2015</v>
      </c>
      <c r="BE115" s="157" t="str">
        <f>IF('Indicator Date'!BE115="","x",'Indicator Date'!BE115)</f>
        <v>x</v>
      </c>
      <c r="BF115" s="104"/>
    </row>
    <row r="116" spans="1:58" x14ac:dyDescent="0.25">
      <c r="A116" s="128" t="s">
        <v>211</v>
      </c>
      <c r="B116" s="107" t="s">
        <v>210</v>
      </c>
      <c r="C116" s="157">
        <f>IF('Indicator Date'!C116="","x",'Indicator Date'!C116)</f>
        <v>2015</v>
      </c>
      <c r="D116" s="157">
        <f>IF('Indicator Date'!D116="","x",'Indicator Date'!D116)</f>
        <v>2015</v>
      </c>
      <c r="E116" s="157">
        <f>IF('Indicator Date'!E116="","x",'Indicator Date'!E116)</f>
        <v>2015</v>
      </c>
      <c r="F116" s="157">
        <f>IF('Indicator Date'!F116="","x",'Indicator Date'!F116)</f>
        <v>2015</v>
      </c>
      <c r="G116" s="157">
        <f>IF('Indicator Date'!G116="","x",'Indicator Date'!G116)</f>
        <v>2015</v>
      </c>
      <c r="H116" s="157">
        <f>IF('Indicator Date'!H116="","x",'Indicator Date'!H116)</f>
        <v>2015</v>
      </c>
      <c r="I116" s="157">
        <f>IF('Indicator Date'!I116="","x",'Indicator Date'!I116)</f>
        <v>2015</v>
      </c>
      <c r="J116" s="157">
        <f>IF('Indicator Date'!J116="","x",'Indicator Date'!J116)</f>
        <v>2016</v>
      </c>
      <c r="K116" s="157">
        <f>IF('Indicator Date'!K116="","x",'Indicator Date'!K116)</f>
        <v>2016</v>
      </c>
      <c r="L116" s="157">
        <f>IF('Indicator Date'!L116="","x",'Indicator Date'!L116)</f>
        <v>2016</v>
      </c>
      <c r="M116" s="157">
        <f>IF('Indicator Date'!M116="","x",'Indicator Date'!M116)</f>
        <v>2019</v>
      </c>
      <c r="N116" s="157">
        <f>IF('Indicator Date'!N116="","x",'Indicator Date'!N116)</f>
        <v>2019</v>
      </c>
      <c r="O116" s="157">
        <f>IF('Indicator Date'!O116="","x",'Indicator Date'!O116)</f>
        <v>2018</v>
      </c>
      <c r="P116" s="157">
        <f>IF('Indicator Date'!P116="","x",'Indicator Date'!P116)</f>
        <v>2018</v>
      </c>
      <c r="Q116" s="157">
        <f>IF('Indicator Date'!Q116="","x",'Indicator Date'!Q116)</f>
        <v>2017</v>
      </c>
      <c r="R116" s="157" t="str">
        <f>IF('Indicator Date'!R116="","x",LEFT(RIGHT('Indicator Date'!R116,6),4))</f>
        <v>2012</v>
      </c>
      <c r="S116" s="157">
        <f>IF('Indicator Date'!S116="","x",'Indicator Date'!S116)</f>
        <v>2019</v>
      </c>
      <c r="T116" s="157">
        <f>IF('Indicator Date'!T116="","x",'Indicator Date'!T116)</f>
        <v>2016</v>
      </c>
      <c r="U116" s="157">
        <f>IF('Indicator Date'!U116="","x",'Indicator Date'!U116)</f>
        <v>2017</v>
      </c>
      <c r="V116" s="157">
        <f>IF('Indicator Date'!V116="","x",'Indicator Date'!V116)</f>
        <v>2017</v>
      </c>
      <c r="W116" s="157">
        <f>IF('Indicator Date'!W116="","x",'Indicator Date'!W116)</f>
        <v>2015</v>
      </c>
      <c r="X116" s="157">
        <f>IF('Indicator Date'!X116="","x",'Indicator Date'!X116)</f>
        <v>2012</v>
      </c>
      <c r="Y116" s="157">
        <f>IF('Indicator Date'!Y116="","x",'Indicator Date'!Y116)</f>
        <v>2013</v>
      </c>
      <c r="Z116" s="157">
        <f>IF('Indicator Date'!Z116="","x",'Indicator Date'!Z116)</f>
        <v>2017</v>
      </c>
      <c r="AA116" s="157">
        <f>IF('Indicator Date'!AA116="","x",'Indicator Date'!AA116)</f>
        <v>2017</v>
      </c>
      <c r="AB116" s="157">
        <f>IF('Indicator Date'!AB116="","x",'Indicator Date'!AB116)</f>
        <v>2017</v>
      </c>
      <c r="AC116" s="157">
        <f>IF('Indicator Date'!AC116="","x",'Indicator Date'!AC116)</f>
        <v>2016</v>
      </c>
      <c r="AD116" s="157">
        <f>IF('Indicator Date'!AD116="","x",'Indicator Date'!AD116)</f>
        <v>2015</v>
      </c>
      <c r="AE116" s="157" t="str">
        <f>IF('Indicator Date'!AE116="","x",'Indicator Date'!AE116)</f>
        <v>x</v>
      </c>
      <c r="AF116" s="157">
        <f>IF('Indicator Date'!AF116="","x",'Indicator Date'!AF116)</f>
        <v>2017</v>
      </c>
      <c r="AG116" s="157">
        <f>IF('Indicator Date'!AG116="","x",'Indicator Date'!AG116)</f>
        <v>2017</v>
      </c>
      <c r="AH116" s="157">
        <f>IF('Indicator Date'!AH116="","x",'Indicator Date'!AH116)</f>
        <v>2016</v>
      </c>
      <c r="AI116" s="157">
        <f>IF('Indicator Date'!AI116="","x",'Indicator Date'!AI116)</f>
        <v>2017</v>
      </c>
      <c r="AJ116" s="157">
        <f>IF('Indicator Date'!AJ116="","x",'Indicator Date'!AJ116)</f>
        <v>2018</v>
      </c>
      <c r="AK116" s="157" t="str">
        <f>IF('Indicator Date'!AK116="","x",YEAR('Indicator Date'!AK116))</f>
        <v>x</v>
      </c>
      <c r="AL116" s="157">
        <f>IF('Indicator Date'!AL116="","x",YEAR('Indicator Date'!AL116))</f>
        <v>2018</v>
      </c>
      <c r="AM116" s="157" t="str">
        <f>IF('Indicator Date'!AM116="","x",YEAR('Indicator Date'!AM116))</f>
        <v>x</v>
      </c>
      <c r="AN116" s="157">
        <f>IF('Indicator Date'!AN116="","x",'Indicator Date'!AN116)</f>
        <v>2016</v>
      </c>
      <c r="AO116" s="157">
        <f>IF('Indicator Date'!AO116="","x",'Indicator Date'!AO116)</f>
        <v>2016</v>
      </c>
      <c r="AP116" s="157">
        <f>IF('Indicator Date'!AP116="","x",'Indicator Date'!AP116)</f>
        <v>2013</v>
      </c>
      <c r="AQ116" s="157">
        <f>IF('Indicator Date'!AQ116="","x",'Indicator Date'!AQ116)</f>
        <v>2013</v>
      </c>
      <c r="AR116" s="157">
        <f>IF('Indicator Date'!AR116="","x",'Indicator Date'!AR116)</f>
        <v>2013</v>
      </c>
      <c r="AS116" s="157">
        <f>IF('Indicator Date'!AS116="","x",'Indicator Date'!AS116)</f>
        <v>2017</v>
      </c>
      <c r="AT116" s="157">
        <f>IF('Indicator Date'!AT116="","x",'Indicator Date'!AT116)</f>
        <v>2018</v>
      </c>
      <c r="AU116" s="157">
        <f>IF('Indicator Date'!AU116="","x",'Indicator Date'!AU116)</f>
        <v>2016</v>
      </c>
      <c r="AV116" s="157">
        <f>IF('Indicator Date'!AV116="","x",'Indicator Date'!AV116)</f>
        <v>2015</v>
      </c>
      <c r="AW116" s="157">
        <f>IF('Indicator Date'!AW116="","x",'Indicator Date'!AW116)</f>
        <v>2016</v>
      </c>
      <c r="AX116" s="157">
        <f>IF('Indicator Date'!AX116="","x",'Indicator Date'!AX116)</f>
        <v>2017</v>
      </c>
      <c r="AY116" s="157">
        <f>IF('Indicator Date'!AY116="","x",'Indicator Date'!AY116)</f>
        <v>2014</v>
      </c>
      <c r="AZ116" s="157">
        <f>IF('Indicator Date'!AZ116="","x",'Indicator Date'!AZ116)</f>
        <v>2015</v>
      </c>
      <c r="BA116" s="157">
        <f>IF('Indicator Date'!BA116="","x",'Indicator Date'!BA116)</f>
        <v>2015</v>
      </c>
      <c r="BB116" s="157">
        <f>IF('Indicator Date'!BB116="","x",'Indicator Date'!BB116)</f>
        <v>2018</v>
      </c>
      <c r="BC116" s="157">
        <f>IF('Indicator Date'!BC116="","x",'Indicator Date'!BC116)</f>
        <v>2017</v>
      </c>
      <c r="BD116" s="157">
        <f>IF('Indicator Date'!BD116="","x",'Indicator Date'!BD116)</f>
        <v>2015</v>
      </c>
      <c r="BE116" s="157" t="str">
        <f>IF('Indicator Date'!BE116="","x",'Indicator Date'!BE116)</f>
        <v>x</v>
      </c>
      <c r="BF116" s="104"/>
    </row>
    <row r="117" spans="1:58" x14ac:dyDescent="0.25">
      <c r="A117" s="128" t="s">
        <v>213</v>
      </c>
      <c r="B117" s="107" t="s">
        <v>212</v>
      </c>
      <c r="C117" s="157">
        <f>IF('Indicator Date'!C117="","x",'Indicator Date'!C117)</f>
        <v>2015</v>
      </c>
      <c r="D117" s="157">
        <f>IF('Indicator Date'!D117="","x",'Indicator Date'!D117)</f>
        <v>2015</v>
      </c>
      <c r="E117" s="157">
        <f>IF('Indicator Date'!E117="","x",'Indicator Date'!E117)</f>
        <v>2015</v>
      </c>
      <c r="F117" s="157">
        <f>IF('Indicator Date'!F117="","x",'Indicator Date'!F117)</f>
        <v>2015</v>
      </c>
      <c r="G117" s="157">
        <f>IF('Indicator Date'!G117="","x",'Indicator Date'!G117)</f>
        <v>2015</v>
      </c>
      <c r="H117" s="157">
        <f>IF('Indicator Date'!H117="","x",'Indicator Date'!H117)</f>
        <v>2015</v>
      </c>
      <c r="I117" s="157">
        <f>IF('Indicator Date'!I117="","x",'Indicator Date'!I117)</f>
        <v>2015</v>
      </c>
      <c r="J117" s="157">
        <f>IF('Indicator Date'!J117="","x",'Indicator Date'!J117)</f>
        <v>2016</v>
      </c>
      <c r="K117" s="157">
        <f>IF('Indicator Date'!K117="","x",'Indicator Date'!K117)</f>
        <v>2016</v>
      </c>
      <c r="L117" s="157">
        <f>IF('Indicator Date'!L117="","x",'Indicator Date'!L117)</f>
        <v>2016</v>
      </c>
      <c r="M117" s="157">
        <f>IF('Indicator Date'!M117="","x",'Indicator Date'!M117)</f>
        <v>2019</v>
      </c>
      <c r="N117" s="157">
        <f>IF('Indicator Date'!N117="","x",'Indicator Date'!N117)</f>
        <v>2019</v>
      </c>
      <c r="O117" s="157">
        <f>IF('Indicator Date'!O117="","x",'Indicator Date'!O117)</f>
        <v>2018</v>
      </c>
      <c r="P117" s="157">
        <f>IF('Indicator Date'!P117="","x",'Indicator Date'!P117)</f>
        <v>2018</v>
      </c>
      <c r="Q117" s="157">
        <f>IF('Indicator Date'!Q117="","x",'Indicator Date'!Q117)</f>
        <v>2017</v>
      </c>
      <c r="R117" s="157" t="str">
        <f>IF('Indicator Date'!R117="","x",LEFT(RIGHT('Indicator Date'!R117,6),4))</f>
        <v>2010</v>
      </c>
      <c r="S117" s="157">
        <f>IF('Indicator Date'!S117="","x",'Indicator Date'!S117)</f>
        <v>2019</v>
      </c>
      <c r="T117" s="157">
        <f>IF('Indicator Date'!T117="","x",'Indicator Date'!T117)</f>
        <v>2016</v>
      </c>
      <c r="U117" s="157">
        <f>IF('Indicator Date'!U117="","x",'Indicator Date'!U117)</f>
        <v>2017</v>
      </c>
      <c r="V117" s="157">
        <f>IF('Indicator Date'!V117="","x",'Indicator Date'!V117)</f>
        <v>2017</v>
      </c>
      <c r="W117" s="157">
        <f>IF('Indicator Date'!W117="","x",'Indicator Date'!W117)</f>
        <v>2015</v>
      </c>
      <c r="X117" s="157">
        <f>IF('Indicator Date'!X117="","x",'Indicator Date'!X117)</f>
        <v>2013</v>
      </c>
      <c r="Y117" s="157">
        <f>IF('Indicator Date'!Y117="","x",'Indicator Date'!Y117)</f>
        <v>2011</v>
      </c>
      <c r="Z117" s="157">
        <f>IF('Indicator Date'!Z117="","x",'Indicator Date'!Z117)</f>
        <v>2017</v>
      </c>
      <c r="AA117" s="157">
        <f>IF('Indicator Date'!AA117="","x",'Indicator Date'!AA117)</f>
        <v>2017</v>
      </c>
      <c r="AB117" s="157">
        <f>IF('Indicator Date'!AB117="","x",'Indicator Date'!AB117)</f>
        <v>2017</v>
      </c>
      <c r="AC117" s="157">
        <f>IF('Indicator Date'!AC117="","x",'Indicator Date'!AC117)</f>
        <v>2016</v>
      </c>
      <c r="AD117" s="157">
        <f>IF('Indicator Date'!AD117="","x",'Indicator Date'!AD117)</f>
        <v>2015</v>
      </c>
      <c r="AE117" s="157" t="str">
        <f>IF('Indicator Date'!AE117="","x",'Indicator Date'!AE117)</f>
        <v>x</v>
      </c>
      <c r="AF117" s="157">
        <f>IF('Indicator Date'!AF117="","x",'Indicator Date'!AF117)</f>
        <v>2017</v>
      </c>
      <c r="AG117" s="157">
        <f>IF('Indicator Date'!AG117="","x",'Indicator Date'!AG117)</f>
        <v>2016</v>
      </c>
      <c r="AH117" s="157">
        <f>IF('Indicator Date'!AH117="","x",'Indicator Date'!AH117)</f>
        <v>2016</v>
      </c>
      <c r="AI117" s="157">
        <f>IF('Indicator Date'!AI117="","x",'Indicator Date'!AI117)</f>
        <v>2017</v>
      </c>
      <c r="AJ117" s="157">
        <f>IF('Indicator Date'!AJ117="","x",'Indicator Date'!AJ117)</f>
        <v>2018</v>
      </c>
      <c r="AK117" s="157" t="str">
        <f>IF('Indicator Date'!AK117="","x",YEAR('Indicator Date'!AK117))</f>
        <v>x</v>
      </c>
      <c r="AL117" s="157">
        <f>IF('Indicator Date'!AL117="","x",YEAR('Indicator Date'!AL117))</f>
        <v>2018</v>
      </c>
      <c r="AM117" s="157" t="str">
        <f>IF('Indicator Date'!AM117="","x",YEAR('Indicator Date'!AM117))</f>
        <v>x</v>
      </c>
      <c r="AN117" s="157">
        <f>IF('Indicator Date'!AN117="","x",'Indicator Date'!AN117)</f>
        <v>2016</v>
      </c>
      <c r="AO117" s="157">
        <f>IF('Indicator Date'!AO117="","x",'Indicator Date'!AO117)</f>
        <v>2016</v>
      </c>
      <c r="AP117" s="157">
        <f>IF('Indicator Date'!AP117="","x",'Indicator Date'!AP117)</f>
        <v>2011</v>
      </c>
      <c r="AQ117" s="157">
        <f>IF('Indicator Date'!AQ117="","x",'Indicator Date'!AQ117)</f>
        <v>2012</v>
      </c>
      <c r="AR117" s="157">
        <f>IF('Indicator Date'!AR117="","x",'Indicator Date'!AR117)</f>
        <v>2015</v>
      </c>
      <c r="AS117" s="157">
        <f>IF('Indicator Date'!AS117="","x",'Indicator Date'!AS117)</f>
        <v>2017</v>
      </c>
      <c r="AT117" s="157">
        <f>IF('Indicator Date'!AT117="","x",'Indicator Date'!AT117)</f>
        <v>2018</v>
      </c>
      <c r="AU117" s="157">
        <f>IF('Indicator Date'!AU117="","x",'Indicator Date'!AU117)</f>
        <v>2016</v>
      </c>
      <c r="AV117" s="157">
        <f>IF('Indicator Date'!AV117="","x",'Indicator Date'!AV117)</f>
        <v>2015</v>
      </c>
      <c r="AW117" s="157">
        <f>IF('Indicator Date'!AW117="","x",'Indicator Date'!AW117)</f>
        <v>2016</v>
      </c>
      <c r="AX117" s="157">
        <f>IF('Indicator Date'!AX117="","x",'Indicator Date'!AX117)</f>
        <v>2017</v>
      </c>
      <c r="AY117" s="157">
        <f>IF('Indicator Date'!AY117="","x",'Indicator Date'!AY117)</f>
        <v>2014</v>
      </c>
      <c r="AZ117" s="157">
        <f>IF('Indicator Date'!AZ117="","x",'Indicator Date'!AZ117)</f>
        <v>2015</v>
      </c>
      <c r="BA117" s="157">
        <f>IF('Indicator Date'!BA117="","x",'Indicator Date'!BA117)</f>
        <v>2015</v>
      </c>
      <c r="BB117" s="157">
        <f>IF('Indicator Date'!BB117="","x",'Indicator Date'!BB117)</f>
        <v>2018</v>
      </c>
      <c r="BC117" s="157">
        <f>IF('Indicator Date'!BC117="","x",'Indicator Date'!BC117)</f>
        <v>2017</v>
      </c>
      <c r="BD117" s="157">
        <f>IF('Indicator Date'!BD117="","x",'Indicator Date'!BD117)</f>
        <v>2015</v>
      </c>
      <c r="BE117" s="157" t="str">
        <f>IF('Indicator Date'!BE117="","x",'Indicator Date'!BE117)</f>
        <v>x</v>
      </c>
      <c r="BF117" s="104"/>
    </row>
    <row r="118" spans="1:58" x14ac:dyDescent="0.25">
      <c r="A118" s="128" t="s">
        <v>215</v>
      </c>
      <c r="B118" s="107" t="s">
        <v>214</v>
      </c>
      <c r="C118" s="157">
        <f>IF('Indicator Date'!C118="","x",'Indicator Date'!C118)</f>
        <v>2015</v>
      </c>
      <c r="D118" s="157">
        <f>IF('Indicator Date'!D118="","x",'Indicator Date'!D118)</f>
        <v>2015</v>
      </c>
      <c r="E118" s="157">
        <f>IF('Indicator Date'!E118="","x",'Indicator Date'!E118)</f>
        <v>2015</v>
      </c>
      <c r="F118" s="157">
        <f>IF('Indicator Date'!F118="","x",'Indicator Date'!F118)</f>
        <v>2015</v>
      </c>
      <c r="G118" s="157">
        <f>IF('Indicator Date'!G118="","x",'Indicator Date'!G118)</f>
        <v>2015</v>
      </c>
      <c r="H118" s="157">
        <f>IF('Indicator Date'!H118="","x",'Indicator Date'!H118)</f>
        <v>2015</v>
      </c>
      <c r="I118" s="157">
        <f>IF('Indicator Date'!I118="","x",'Indicator Date'!I118)</f>
        <v>2015</v>
      </c>
      <c r="J118" s="157">
        <f>IF('Indicator Date'!J118="","x",'Indicator Date'!J118)</f>
        <v>2016</v>
      </c>
      <c r="K118" s="157">
        <f>IF('Indicator Date'!K118="","x",'Indicator Date'!K118)</f>
        <v>2016</v>
      </c>
      <c r="L118" s="157">
        <f>IF('Indicator Date'!L118="","x",'Indicator Date'!L118)</f>
        <v>2016</v>
      </c>
      <c r="M118" s="157">
        <f>IF('Indicator Date'!M118="","x",'Indicator Date'!M118)</f>
        <v>2019</v>
      </c>
      <c r="N118" s="157">
        <f>IF('Indicator Date'!N118="","x",'Indicator Date'!N118)</f>
        <v>2019</v>
      </c>
      <c r="O118" s="157">
        <f>IF('Indicator Date'!O118="","x",'Indicator Date'!O118)</f>
        <v>2018</v>
      </c>
      <c r="P118" s="157">
        <f>IF('Indicator Date'!P118="","x",'Indicator Date'!P118)</f>
        <v>2018</v>
      </c>
      <c r="Q118" s="157">
        <f>IF('Indicator Date'!Q118="","x",'Indicator Date'!Q118)</f>
        <v>2017</v>
      </c>
      <c r="R118" s="157" t="str">
        <f>IF('Indicator Date'!R118="","x",LEFT(RIGHT('Indicator Date'!R118,6),4))</f>
        <v>2013</v>
      </c>
      <c r="S118" s="157">
        <f>IF('Indicator Date'!S118="","x",'Indicator Date'!S118)</f>
        <v>2019</v>
      </c>
      <c r="T118" s="157">
        <f>IF('Indicator Date'!T118="","x",'Indicator Date'!T118)</f>
        <v>2016</v>
      </c>
      <c r="U118" s="157">
        <f>IF('Indicator Date'!U118="","x",'Indicator Date'!U118)</f>
        <v>2017</v>
      </c>
      <c r="V118" s="157">
        <f>IF('Indicator Date'!V118="","x",'Indicator Date'!V118)</f>
        <v>2017</v>
      </c>
      <c r="W118" s="157">
        <f>IF('Indicator Date'!W118="","x",'Indicator Date'!W118)</f>
        <v>2015</v>
      </c>
      <c r="X118" s="157">
        <f>IF('Indicator Date'!X118="","x",'Indicator Date'!X118)</f>
        <v>2013</v>
      </c>
      <c r="Y118" s="157">
        <f>IF('Indicator Date'!Y118="","x",'Indicator Date'!Y118)</f>
        <v>2015</v>
      </c>
      <c r="Z118" s="157">
        <f>IF('Indicator Date'!Z118="","x",'Indicator Date'!Z118)</f>
        <v>2017</v>
      </c>
      <c r="AA118" s="157">
        <f>IF('Indicator Date'!AA118="","x",'Indicator Date'!AA118)</f>
        <v>2017</v>
      </c>
      <c r="AB118" s="157">
        <f>IF('Indicator Date'!AB118="","x",'Indicator Date'!AB118)</f>
        <v>2017</v>
      </c>
      <c r="AC118" s="157">
        <f>IF('Indicator Date'!AC118="","x",'Indicator Date'!AC118)</f>
        <v>2016</v>
      </c>
      <c r="AD118" s="157">
        <f>IF('Indicator Date'!AD118="","x",'Indicator Date'!AD118)</f>
        <v>2015</v>
      </c>
      <c r="AE118" s="157" t="str">
        <f>IF('Indicator Date'!AE118="","x",'Indicator Date'!AE118)</f>
        <v>x</v>
      </c>
      <c r="AF118" s="157">
        <f>IF('Indicator Date'!AF118="","x",'Indicator Date'!AF118)</f>
        <v>2017</v>
      </c>
      <c r="AG118" s="157">
        <f>IF('Indicator Date'!AG118="","x",'Indicator Date'!AG118)</f>
        <v>2014</v>
      </c>
      <c r="AH118" s="157">
        <f>IF('Indicator Date'!AH118="","x",'Indicator Date'!AH118)</f>
        <v>2016</v>
      </c>
      <c r="AI118" s="157">
        <f>IF('Indicator Date'!AI118="","x",'Indicator Date'!AI118)</f>
        <v>2017</v>
      </c>
      <c r="AJ118" s="157">
        <f>IF('Indicator Date'!AJ118="","x",'Indicator Date'!AJ118)</f>
        <v>2018</v>
      </c>
      <c r="AK118" s="157" t="str">
        <f>IF('Indicator Date'!AK118="","x",YEAR('Indicator Date'!AK118))</f>
        <v>x</v>
      </c>
      <c r="AL118" s="157">
        <f>IF('Indicator Date'!AL118="","x",YEAR('Indicator Date'!AL118))</f>
        <v>2018</v>
      </c>
      <c r="AM118" s="157" t="str">
        <f>IF('Indicator Date'!AM118="","x",YEAR('Indicator Date'!AM118))</f>
        <v>x</v>
      </c>
      <c r="AN118" s="157">
        <f>IF('Indicator Date'!AN118="","x",'Indicator Date'!AN118)</f>
        <v>2016</v>
      </c>
      <c r="AO118" s="157">
        <f>IF('Indicator Date'!AO118="","x",'Indicator Date'!AO118)</f>
        <v>2016</v>
      </c>
      <c r="AP118" s="157">
        <f>IF('Indicator Date'!AP118="","x",'Indicator Date'!AP118)</f>
        <v>2011</v>
      </c>
      <c r="AQ118" s="157" t="str">
        <f>IF('Indicator Date'!AQ118="","x",'Indicator Date'!AQ118)</f>
        <v>x</v>
      </c>
      <c r="AR118" s="157">
        <f>IF('Indicator Date'!AR118="","x",'Indicator Date'!AR118)</f>
        <v>2013</v>
      </c>
      <c r="AS118" s="157">
        <f>IF('Indicator Date'!AS118="","x",'Indicator Date'!AS118)</f>
        <v>2017</v>
      </c>
      <c r="AT118" s="157">
        <f>IF('Indicator Date'!AT118="","x",'Indicator Date'!AT118)</f>
        <v>2018</v>
      </c>
      <c r="AU118" s="157">
        <f>IF('Indicator Date'!AU118="","x",'Indicator Date'!AU118)</f>
        <v>2016</v>
      </c>
      <c r="AV118" s="157">
        <f>IF('Indicator Date'!AV118="","x",'Indicator Date'!AV118)</f>
        <v>2015</v>
      </c>
      <c r="AW118" s="157">
        <f>IF('Indicator Date'!AW118="","x",'Indicator Date'!AW118)</f>
        <v>2016</v>
      </c>
      <c r="AX118" s="157">
        <f>IF('Indicator Date'!AX118="","x",'Indicator Date'!AX118)</f>
        <v>2017</v>
      </c>
      <c r="AY118" s="157">
        <f>IF('Indicator Date'!AY118="","x",'Indicator Date'!AY118)</f>
        <v>2014</v>
      </c>
      <c r="AZ118" s="157">
        <f>IF('Indicator Date'!AZ118="","x",'Indicator Date'!AZ118)</f>
        <v>2015</v>
      </c>
      <c r="BA118" s="157">
        <f>IF('Indicator Date'!BA118="","x",'Indicator Date'!BA118)</f>
        <v>2015</v>
      </c>
      <c r="BB118" s="157">
        <f>IF('Indicator Date'!BB118="","x",'Indicator Date'!BB118)</f>
        <v>2017</v>
      </c>
      <c r="BC118" s="157">
        <f>IF('Indicator Date'!BC118="","x",'Indicator Date'!BC118)</f>
        <v>2017</v>
      </c>
      <c r="BD118" s="157">
        <f>IF('Indicator Date'!BD118="","x",'Indicator Date'!BD118)</f>
        <v>2015</v>
      </c>
      <c r="BE118" s="157" t="str">
        <f>IF('Indicator Date'!BE118="","x",'Indicator Date'!BE118)</f>
        <v>x</v>
      </c>
      <c r="BF118" s="104"/>
    </row>
    <row r="119" spans="1:58" x14ac:dyDescent="0.25">
      <c r="A119" s="128" t="s">
        <v>217</v>
      </c>
      <c r="B119" s="107" t="s">
        <v>216</v>
      </c>
      <c r="C119" s="157">
        <f>IF('Indicator Date'!C119="","x",'Indicator Date'!C119)</f>
        <v>2015</v>
      </c>
      <c r="D119" s="157">
        <f>IF('Indicator Date'!D119="","x",'Indicator Date'!D119)</f>
        <v>2015</v>
      </c>
      <c r="E119" s="157">
        <f>IF('Indicator Date'!E119="","x",'Indicator Date'!E119)</f>
        <v>2015</v>
      </c>
      <c r="F119" s="157">
        <f>IF('Indicator Date'!F119="","x",'Indicator Date'!F119)</f>
        <v>2015</v>
      </c>
      <c r="G119" s="157">
        <f>IF('Indicator Date'!G119="","x",'Indicator Date'!G119)</f>
        <v>2015</v>
      </c>
      <c r="H119" s="157">
        <f>IF('Indicator Date'!H119="","x",'Indicator Date'!H119)</f>
        <v>2015</v>
      </c>
      <c r="I119" s="157">
        <f>IF('Indicator Date'!I119="","x",'Indicator Date'!I119)</f>
        <v>2015</v>
      </c>
      <c r="J119" s="157">
        <f>IF('Indicator Date'!J119="","x",'Indicator Date'!J119)</f>
        <v>2016</v>
      </c>
      <c r="K119" s="157">
        <f>IF('Indicator Date'!K119="","x",'Indicator Date'!K119)</f>
        <v>2016</v>
      </c>
      <c r="L119" s="157">
        <f>IF('Indicator Date'!L119="","x",'Indicator Date'!L119)</f>
        <v>2016</v>
      </c>
      <c r="M119" s="157">
        <f>IF('Indicator Date'!M119="","x",'Indicator Date'!M119)</f>
        <v>2019</v>
      </c>
      <c r="N119" s="157">
        <f>IF('Indicator Date'!N119="","x",'Indicator Date'!N119)</f>
        <v>2019</v>
      </c>
      <c r="O119" s="157">
        <f>IF('Indicator Date'!O119="","x",'Indicator Date'!O119)</f>
        <v>2018</v>
      </c>
      <c r="P119" s="157">
        <f>IF('Indicator Date'!P119="","x",'Indicator Date'!P119)</f>
        <v>2018</v>
      </c>
      <c r="Q119" s="157">
        <f>IF('Indicator Date'!Q119="","x",'Indicator Date'!Q119)</f>
        <v>2017</v>
      </c>
      <c r="R119" s="157" t="str">
        <f>IF('Indicator Date'!R119="","x",LEFT(RIGHT('Indicator Date'!R119,6),4))</f>
        <v>2011</v>
      </c>
      <c r="S119" s="157">
        <f>IF('Indicator Date'!S119="","x",'Indicator Date'!S119)</f>
        <v>2019</v>
      </c>
      <c r="T119" s="157">
        <f>IF('Indicator Date'!T119="","x",'Indicator Date'!T119)</f>
        <v>2016</v>
      </c>
      <c r="U119" s="157">
        <f>IF('Indicator Date'!U119="","x",'Indicator Date'!U119)</f>
        <v>2017</v>
      </c>
      <c r="V119" s="157">
        <f>IF('Indicator Date'!V119="","x",'Indicator Date'!V119)</f>
        <v>2017</v>
      </c>
      <c r="W119" s="157">
        <f>IF('Indicator Date'!W119="","x",'Indicator Date'!W119)</f>
        <v>2015</v>
      </c>
      <c r="X119" s="157">
        <f>IF('Indicator Date'!X119="","x",'Indicator Date'!X119)</f>
        <v>2011</v>
      </c>
      <c r="Y119" s="157">
        <f>IF('Indicator Date'!Y119="","x",'Indicator Date'!Y119)</f>
        <v>2010</v>
      </c>
      <c r="Z119" s="157">
        <f>IF('Indicator Date'!Z119="","x",'Indicator Date'!Z119)</f>
        <v>2017</v>
      </c>
      <c r="AA119" s="157">
        <f>IF('Indicator Date'!AA119="","x",'Indicator Date'!AA119)</f>
        <v>2017</v>
      </c>
      <c r="AB119" s="157">
        <f>IF('Indicator Date'!AB119="","x",'Indicator Date'!AB119)</f>
        <v>2017</v>
      </c>
      <c r="AC119" s="157">
        <f>IF('Indicator Date'!AC119="","x",'Indicator Date'!AC119)</f>
        <v>2016</v>
      </c>
      <c r="AD119" s="157">
        <f>IF('Indicator Date'!AD119="","x",'Indicator Date'!AD119)</f>
        <v>2015</v>
      </c>
      <c r="AE119" s="157" t="str">
        <f>IF('Indicator Date'!AE119="","x",'Indicator Date'!AE119)</f>
        <v>x</v>
      </c>
      <c r="AF119" s="157">
        <f>IF('Indicator Date'!AF119="","x",'Indicator Date'!AF119)</f>
        <v>2017</v>
      </c>
      <c r="AG119" s="157">
        <f>IF('Indicator Date'!AG119="","x",'Indicator Date'!AG119)</f>
        <v>2007</v>
      </c>
      <c r="AH119" s="157">
        <f>IF('Indicator Date'!AH119="","x",'Indicator Date'!AH119)</f>
        <v>2016</v>
      </c>
      <c r="AI119" s="157">
        <f>IF('Indicator Date'!AI119="","x",'Indicator Date'!AI119)</f>
        <v>2017</v>
      </c>
      <c r="AJ119" s="157">
        <f>IF('Indicator Date'!AJ119="","x",'Indicator Date'!AJ119)</f>
        <v>2018</v>
      </c>
      <c r="AK119" s="157" t="str">
        <f>IF('Indicator Date'!AK119="","x",YEAR('Indicator Date'!AK119))</f>
        <v>x</v>
      </c>
      <c r="AL119" s="157">
        <f>IF('Indicator Date'!AL119="","x",YEAR('Indicator Date'!AL119))</f>
        <v>2018</v>
      </c>
      <c r="AM119" s="157" t="str">
        <f>IF('Indicator Date'!AM119="","x",YEAR('Indicator Date'!AM119))</f>
        <v>x</v>
      </c>
      <c r="AN119" s="157">
        <f>IF('Indicator Date'!AN119="","x",'Indicator Date'!AN119)</f>
        <v>2016</v>
      </c>
      <c r="AO119" s="157">
        <f>IF('Indicator Date'!AO119="","x",'Indicator Date'!AO119)</f>
        <v>2016</v>
      </c>
      <c r="AP119" s="157">
        <f>IF('Indicator Date'!AP119="","x",'Indicator Date'!AP119)</f>
        <v>2014</v>
      </c>
      <c r="AQ119" s="157">
        <f>IF('Indicator Date'!AQ119="","x",'Indicator Date'!AQ119)</f>
        <v>2014</v>
      </c>
      <c r="AR119" s="157">
        <f>IF('Indicator Date'!AR119="","x",'Indicator Date'!AR119)</f>
        <v>2013</v>
      </c>
      <c r="AS119" s="157">
        <f>IF('Indicator Date'!AS119="","x",'Indicator Date'!AS119)</f>
        <v>2017</v>
      </c>
      <c r="AT119" s="157">
        <f>IF('Indicator Date'!AT119="","x",'Indicator Date'!AT119)</f>
        <v>2018</v>
      </c>
      <c r="AU119" s="157">
        <f>IF('Indicator Date'!AU119="","x",'Indicator Date'!AU119)</f>
        <v>2016</v>
      </c>
      <c r="AV119" s="157">
        <f>IF('Indicator Date'!AV119="","x",'Indicator Date'!AV119)</f>
        <v>2015</v>
      </c>
      <c r="AW119" s="157">
        <f>IF('Indicator Date'!AW119="","x",'Indicator Date'!AW119)</f>
        <v>2016</v>
      </c>
      <c r="AX119" s="157">
        <f>IF('Indicator Date'!AX119="","x",'Indicator Date'!AX119)</f>
        <v>2017</v>
      </c>
      <c r="AY119" s="157">
        <f>IF('Indicator Date'!AY119="","x",'Indicator Date'!AY119)</f>
        <v>2014</v>
      </c>
      <c r="AZ119" s="157">
        <f>IF('Indicator Date'!AZ119="","x",'Indicator Date'!AZ119)</f>
        <v>2015</v>
      </c>
      <c r="BA119" s="157">
        <f>IF('Indicator Date'!BA119="","x",'Indicator Date'!BA119)</f>
        <v>2015</v>
      </c>
      <c r="BB119" s="157">
        <f>IF('Indicator Date'!BB119="","x",'Indicator Date'!BB119)</f>
        <v>2018</v>
      </c>
      <c r="BC119" s="157">
        <f>IF('Indicator Date'!BC119="","x",'Indicator Date'!BC119)</f>
        <v>2017</v>
      </c>
      <c r="BD119" s="157">
        <f>IF('Indicator Date'!BD119="","x",'Indicator Date'!BD119)</f>
        <v>2015</v>
      </c>
      <c r="BE119" s="157" t="str">
        <f>IF('Indicator Date'!BE119="","x",'Indicator Date'!BE119)</f>
        <v>x</v>
      </c>
      <c r="BF119" s="104"/>
    </row>
    <row r="120" spans="1:58" x14ac:dyDescent="0.25">
      <c r="A120" s="128" t="s">
        <v>370</v>
      </c>
      <c r="B120" s="107" t="s">
        <v>218</v>
      </c>
      <c r="C120" s="157">
        <f>IF('Indicator Date'!C120="","x",'Indicator Date'!C120)</f>
        <v>2015</v>
      </c>
      <c r="D120" s="157">
        <f>IF('Indicator Date'!D120="","x",'Indicator Date'!D120)</f>
        <v>2015</v>
      </c>
      <c r="E120" s="157">
        <f>IF('Indicator Date'!E120="","x",'Indicator Date'!E120)</f>
        <v>2015</v>
      </c>
      <c r="F120" s="157">
        <f>IF('Indicator Date'!F120="","x",'Indicator Date'!F120)</f>
        <v>2015</v>
      </c>
      <c r="G120" s="157">
        <f>IF('Indicator Date'!G120="","x",'Indicator Date'!G120)</f>
        <v>2015</v>
      </c>
      <c r="H120" s="157">
        <f>IF('Indicator Date'!H120="","x",'Indicator Date'!H120)</f>
        <v>2015</v>
      </c>
      <c r="I120" s="157">
        <f>IF('Indicator Date'!I120="","x",'Indicator Date'!I120)</f>
        <v>2015</v>
      </c>
      <c r="J120" s="157">
        <f>IF('Indicator Date'!J120="","x",'Indicator Date'!J120)</f>
        <v>2016</v>
      </c>
      <c r="K120" s="157">
        <f>IF('Indicator Date'!K120="","x",'Indicator Date'!K120)</f>
        <v>2016</v>
      </c>
      <c r="L120" s="157">
        <f>IF('Indicator Date'!L120="","x",'Indicator Date'!L120)</f>
        <v>2016</v>
      </c>
      <c r="M120" s="157">
        <f>IF('Indicator Date'!M120="","x",'Indicator Date'!M120)</f>
        <v>2019</v>
      </c>
      <c r="N120" s="157">
        <f>IF('Indicator Date'!N120="","x",'Indicator Date'!N120)</f>
        <v>2019</v>
      </c>
      <c r="O120" s="157">
        <f>IF('Indicator Date'!O120="","x",'Indicator Date'!O120)</f>
        <v>2018</v>
      </c>
      <c r="P120" s="157">
        <f>IF('Indicator Date'!P120="","x",'Indicator Date'!P120)</f>
        <v>2018</v>
      </c>
      <c r="Q120" s="157">
        <f>IF('Indicator Date'!Q120="","x",'Indicator Date'!Q120)</f>
        <v>2017</v>
      </c>
      <c r="R120" s="157" t="str">
        <f>IF('Indicator Date'!R120="","x",LEFT(RIGHT('Indicator Date'!R120,6),4))</f>
        <v>2011</v>
      </c>
      <c r="S120" s="157">
        <f>IF('Indicator Date'!S120="","x",'Indicator Date'!S120)</f>
        <v>2019</v>
      </c>
      <c r="T120" s="157">
        <f>IF('Indicator Date'!T120="","x",'Indicator Date'!T120)</f>
        <v>2016</v>
      </c>
      <c r="U120" s="157">
        <f>IF('Indicator Date'!U120="","x",'Indicator Date'!U120)</f>
        <v>2017</v>
      </c>
      <c r="V120" s="157">
        <f>IF('Indicator Date'!V120="","x",'Indicator Date'!V120)</f>
        <v>2017</v>
      </c>
      <c r="W120" s="157">
        <f>IF('Indicator Date'!W120="","x",'Indicator Date'!W120)</f>
        <v>2015</v>
      </c>
      <c r="X120" s="157">
        <f>IF('Indicator Date'!X120="","x",'Indicator Date'!X120)</f>
        <v>2011</v>
      </c>
      <c r="Y120" s="157">
        <f>IF('Indicator Date'!Y120="","x",'Indicator Date'!Y120)</f>
        <v>2012</v>
      </c>
      <c r="Z120" s="157">
        <f>IF('Indicator Date'!Z120="","x",'Indicator Date'!Z120)</f>
        <v>2017</v>
      </c>
      <c r="AA120" s="157">
        <f>IF('Indicator Date'!AA120="","x",'Indicator Date'!AA120)</f>
        <v>2017</v>
      </c>
      <c r="AB120" s="157">
        <f>IF('Indicator Date'!AB120="","x",'Indicator Date'!AB120)</f>
        <v>2017</v>
      </c>
      <c r="AC120" s="157">
        <f>IF('Indicator Date'!AC120="","x",'Indicator Date'!AC120)</f>
        <v>2016</v>
      </c>
      <c r="AD120" s="157">
        <f>IF('Indicator Date'!AD120="","x",'Indicator Date'!AD120)</f>
        <v>2015</v>
      </c>
      <c r="AE120" s="157">
        <f>IF('Indicator Date'!AE120="","x",'Indicator Date'!AE120)</f>
        <v>2012</v>
      </c>
      <c r="AF120" s="157">
        <f>IF('Indicator Date'!AF120="","x",'Indicator Date'!AF120)</f>
        <v>2017</v>
      </c>
      <c r="AG120" s="157">
        <f>IF('Indicator Date'!AG120="","x",'Indicator Date'!AG120)</f>
        <v>2008</v>
      </c>
      <c r="AH120" s="157">
        <f>IF('Indicator Date'!AH120="","x",'Indicator Date'!AH120)</f>
        <v>2016</v>
      </c>
      <c r="AI120" s="157">
        <f>IF('Indicator Date'!AI120="","x",'Indicator Date'!AI120)</f>
        <v>2017</v>
      </c>
      <c r="AJ120" s="157">
        <f>IF('Indicator Date'!AJ120="","x",'Indicator Date'!AJ120)</f>
        <v>2018</v>
      </c>
      <c r="AK120" s="157">
        <f>IF('Indicator Date'!AK120="","x",YEAR('Indicator Date'!AK120))</f>
        <v>2017</v>
      </c>
      <c r="AL120" s="157">
        <f>IF('Indicator Date'!AL120="","x",YEAR('Indicator Date'!AL120))</f>
        <v>2019</v>
      </c>
      <c r="AM120" s="157">
        <f>IF('Indicator Date'!AM120="","x",YEAR('Indicator Date'!AM120))</f>
        <v>2018</v>
      </c>
      <c r="AN120" s="157">
        <f>IF('Indicator Date'!AN120="","x",'Indicator Date'!AN120)</f>
        <v>2016</v>
      </c>
      <c r="AO120" s="157">
        <f>IF('Indicator Date'!AO120="","x",'Indicator Date'!AO120)</f>
        <v>2016</v>
      </c>
      <c r="AP120" s="157">
        <f>IF('Indicator Date'!AP120="","x",'Indicator Date'!AP120)</f>
        <v>2012</v>
      </c>
      <c r="AQ120" s="157">
        <f>IF('Indicator Date'!AQ120="","x",'Indicator Date'!AQ120)</f>
        <v>2012</v>
      </c>
      <c r="AR120" s="157">
        <f>IF('Indicator Date'!AR120="","x",'Indicator Date'!AR120)</f>
        <v>2015</v>
      </c>
      <c r="AS120" s="157">
        <f>IF('Indicator Date'!AS120="","x",'Indicator Date'!AS120)</f>
        <v>2017</v>
      </c>
      <c r="AT120" s="157">
        <f>IF('Indicator Date'!AT120="","x",'Indicator Date'!AT120)</f>
        <v>2018</v>
      </c>
      <c r="AU120" s="157">
        <f>IF('Indicator Date'!AU120="","x",'Indicator Date'!AU120)</f>
        <v>2016</v>
      </c>
      <c r="AV120" s="157">
        <f>IF('Indicator Date'!AV120="","x",'Indicator Date'!AV120)</f>
        <v>2015</v>
      </c>
      <c r="AW120" s="157">
        <f>IF('Indicator Date'!AW120="","x",'Indicator Date'!AW120)</f>
        <v>2016</v>
      </c>
      <c r="AX120" s="157">
        <f>IF('Indicator Date'!AX120="","x",'Indicator Date'!AX120)</f>
        <v>2017</v>
      </c>
      <c r="AY120" s="157">
        <f>IF('Indicator Date'!AY120="","x",'Indicator Date'!AY120)</f>
        <v>2014</v>
      </c>
      <c r="AZ120" s="157">
        <f>IF('Indicator Date'!AZ120="","x",'Indicator Date'!AZ120)</f>
        <v>2015</v>
      </c>
      <c r="BA120" s="157">
        <f>IF('Indicator Date'!BA120="","x",'Indicator Date'!BA120)</f>
        <v>2015</v>
      </c>
      <c r="BB120" s="157">
        <f>IF('Indicator Date'!BB120="","x",'Indicator Date'!BB120)</f>
        <v>2018</v>
      </c>
      <c r="BC120" s="157">
        <f>IF('Indicator Date'!BC120="","x",'Indicator Date'!BC120)</f>
        <v>2017</v>
      </c>
      <c r="BD120" s="157">
        <f>IF('Indicator Date'!BD120="","x",'Indicator Date'!BD120)</f>
        <v>2015</v>
      </c>
      <c r="BE120" s="157" t="str">
        <f>IF('Indicator Date'!BE120="","x",'Indicator Date'!BE120)</f>
        <v>x</v>
      </c>
      <c r="BF120" s="104"/>
    </row>
    <row r="121" spans="1:58" x14ac:dyDescent="0.25">
      <c r="A121" s="128" t="s">
        <v>220</v>
      </c>
      <c r="B121" s="107" t="s">
        <v>219</v>
      </c>
      <c r="C121" s="157">
        <f>IF('Indicator Date'!C121="","x",'Indicator Date'!C121)</f>
        <v>2015</v>
      </c>
      <c r="D121" s="157">
        <f>IF('Indicator Date'!D121="","x",'Indicator Date'!D121)</f>
        <v>2015</v>
      </c>
      <c r="E121" s="157">
        <f>IF('Indicator Date'!E121="","x",'Indicator Date'!E121)</f>
        <v>2015</v>
      </c>
      <c r="F121" s="157">
        <f>IF('Indicator Date'!F121="","x",'Indicator Date'!F121)</f>
        <v>2015</v>
      </c>
      <c r="G121" s="157">
        <f>IF('Indicator Date'!G121="","x",'Indicator Date'!G121)</f>
        <v>2015</v>
      </c>
      <c r="H121" s="157">
        <f>IF('Indicator Date'!H121="","x",'Indicator Date'!H121)</f>
        <v>2015</v>
      </c>
      <c r="I121" s="157">
        <f>IF('Indicator Date'!I121="","x",'Indicator Date'!I121)</f>
        <v>2015</v>
      </c>
      <c r="J121" s="157">
        <f>IF('Indicator Date'!J121="","x",'Indicator Date'!J121)</f>
        <v>2016</v>
      </c>
      <c r="K121" s="157">
        <f>IF('Indicator Date'!K121="","x",'Indicator Date'!K121)</f>
        <v>2016</v>
      </c>
      <c r="L121" s="157">
        <f>IF('Indicator Date'!L121="","x",'Indicator Date'!L121)</f>
        <v>2016</v>
      </c>
      <c r="M121" s="157">
        <f>IF('Indicator Date'!M121="","x",'Indicator Date'!M121)</f>
        <v>2019</v>
      </c>
      <c r="N121" s="157">
        <f>IF('Indicator Date'!N121="","x",'Indicator Date'!N121)</f>
        <v>2019</v>
      </c>
      <c r="O121" s="157">
        <f>IF('Indicator Date'!O121="","x",'Indicator Date'!O121)</f>
        <v>2018</v>
      </c>
      <c r="P121" s="157">
        <f>IF('Indicator Date'!P121="","x",'Indicator Date'!P121)</f>
        <v>2018</v>
      </c>
      <c r="Q121" s="157">
        <f>IF('Indicator Date'!Q121="","x",'Indicator Date'!Q121)</f>
        <v>2017</v>
      </c>
      <c r="R121" s="157" t="str">
        <f>IF('Indicator Date'!R121="","x",LEFT(RIGHT('Indicator Date'!R121,6),4))</f>
        <v>2016</v>
      </c>
      <c r="S121" s="157">
        <f>IF('Indicator Date'!S121="","x",'Indicator Date'!S121)</f>
        <v>2019</v>
      </c>
      <c r="T121" s="157">
        <f>IF('Indicator Date'!T121="","x",'Indicator Date'!T121)</f>
        <v>2016</v>
      </c>
      <c r="U121" s="157">
        <f>IF('Indicator Date'!U121="","x",'Indicator Date'!U121)</f>
        <v>2017</v>
      </c>
      <c r="V121" s="157">
        <f>IF('Indicator Date'!V121="","x",'Indicator Date'!V121)</f>
        <v>2017</v>
      </c>
      <c r="W121" s="157">
        <f>IF('Indicator Date'!W121="","x",'Indicator Date'!W121)</f>
        <v>2015</v>
      </c>
      <c r="X121" s="157">
        <f>IF('Indicator Date'!X121="","x",'Indicator Date'!X121)</f>
        <v>2016</v>
      </c>
      <c r="Y121" s="157">
        <f>IF('Indicator Date'!Y121="","x",'Indicator Date'!Y121)</f>
        <v>2012</v>
      </c>
      <c r="Z121" s="157">
        <f>IF('Indicator Date'!Z121="","x",'Indicator Date'!Z121)</f>
        <v>2017</v>
      </c>
      <c r="AA121" s="157">
        <f>IF('Indicator Date'!AA121="","x",'Indicator Date'!AA121)</f>
        <v>2017</v>
      </c>
      <c r="AB121" s="157">
        <f>IF('Indicator Date'!AB121="","x",'Indicator Date'!AB121)</f>
        <v>2017</v>
      </c>
      <c r="AC121" s="157">
        <f>IF('Indicator Date'!AC121="","x",'Indicator Date'!AC121)</f>
        <v>2016</v>
      </c>
      <c r="AD121" s="157">
        <f>IF('Indicator Date'!AD121="","x",'Indicator Date'!AD121)</f>
        <v>2015</v>
      </c>
      <c r="AE121" s="157">
        <f>IF('Indicator Date'!AE121="","x",'Indicator Date'!AE121)</f>
        <v>2012</v>
      </c>
      <c r="AF121" s="157">
        <f>IF('Indicator Date'!AF121="","x",'Indicator Date'!AF121)</f>
        <v>2017</v>
      </c>
      <c r="AG121" s="157" t="str">
        <f>IF('Indicator Date'!AG121="","x",'Indicator Date'!AG121)</f>
        <v>x</v>
      </c>
      <c r="AH121" s="157">
        <f>IF('Indicator Date'!AH121="","x",'Indicator Date'!AH121)</f>
        <v>2016</v>
      </c>
      <c r="AI121" s="157">
        <f>IF('Indicator Date'!AI121="","x",'Indicator Date'!AI121)</f>
        <v>2017</v>
      </c>
      <c r="AJ121" s="157">
        <f>IF('Indicator Date'!AJ121="","x",'Indicator Date'!AJ121)</f>
        <v>2018</v>
      </c>
      <c r="AK121" s="157">
        <f>IF('Indicator Date'!AK121="","x",YEAR('Indicator Date'!AK121))</f>
        <v>2018</v>
      </c>
      <c r="AL121" s="157">
        <f>IF('Indicator Date'!AL121="","x",YEAR('Indicator Date'!AL121))</f>
        <v>2018</v>
      </c>
      <c r="AM121" s="157">
        <f>IF('Indicator Date'!AM121="","x",YEAR('Indicator Date'!AM121))</f>
        <v>2018</v>
      </c>
      <c r="AN121" s="157">
        <f>IF('Indicator Date'!AN121="","x",'Indicator Date'!AN121)</f>
        <v>2016</v>
      </c>
      <c r="AO121" s="157">
        <f>IF('Indicator Date'!AO121="","x",'Indicator Date'!AO121)</f>
        <v>2016</v>
      </c>
      <c r="AP121" s="157">
        <f>IF('Indicator Date'!AP121="","x",'Indicator Date'!AP121)</f>
        <v>2013</v>
      </c>
      <c r="AQ121" s="157">
        <f>IF('Indicator Date'!AQ121="","x",'Indicator Date'!AQ121)</f>
        <v>2013</v>
      </c>
      <c r="AR121" s="157">
        <f>IF('Indicator Date'!AR121="","x",'Indicator Date'!AR121)</f>
        <v>2013</v>
      </c>
      <c r="AS121" s="157">
        <f>IF('Indicator Date'!AS121="","x",'Indicator Date'!AS121)</f>
        <v>2017</v>
      </c>
      <c r="AT121" s="157">
        <f>IF('Indicator Date'!AT121="","x",'Indicator Date'!AT121)</f>
        <v>2018</v>
      </c>
      <c r="AU121" s="157">
        <f>IF('Indicator Date'!AU121="","x",'Indicator Date'!AU121)</f>
        <v>2016</v>
      </c>
      <c r="AV121" s="157">
        <f>IF('Indicator Date'!AV121="","x",'Indicator Date'!AV121)</f>
        <v>2016</v>
      </c>
      <c r="AW121" s="157">
        <f>IF('Indicator Date'!AW121="","x",'Indicator Date'!AW121)</f>
        <v>2016</v>
      </c>
      <c r="AX121" s="157">
        <f>IF('Indicator Date'!AX121="","x",'Indicator Date'!AX121)</f>
        <v>2017</v>
      </c>
      <c r="AY121" s="157">
        <f>IF('Indicator Date'!AY121="","x",'Indicator Date'!AY121)</f>
        <v>2014</v>
      </c>
      <c r="AZ121" s="157">
        <f>IF('Indicator Date'!AZ121="","x",'Indicator Date'!AZ121)</f>
        <v>2015</v>
      </c>
      <c r="BA121" s="157">
        <f>IF('Indicator Date'!BA121="","x",'Indicator Date'!BA121)</f>
        <v>2015</v>
      </c>
      <c r="BB121" s="157">
        <f>IF('Indicator Date'!BB121="","x",'Indicator Date'!BB121)</f>
        <v>2018</v>
      </c>
      <c r="BC121" s="157">
        <f>IF('Indicator Date'!BC121="","x",'Indicator Date'!BC121)</f>
        <v>2017</v>
      </c>
      <c r="BD121" s="157">
        <f>IF('Indicator Date'!BD121="","x",'Indicator Date'!BD121)</f>
        <v>2015</v>
      </c>
      <c r="BE121" s="157" t="str">
        <f>IF('Indicator Date'!BE121="","x",'Indicator Date'!BE121)</f>
        <v>x</v>
      </c>
      <c r="BF121" s="104"/>
    </row>
    <row r="122" spans="1:58" x14ac:dyDescent="0.25">
      <c r="A122" s="128" t="s">
        <v>222</v>
      </c>
      <c r="B122" s="107" t="s">
        <v>221</v>
      </c>
      <c r="C122" s="157">
        <f>IF('Indicator Date'!C122="","x",'Indicator Date'!C122)</f>
        <v>2015</v>
      </c>
      <c r="D122" s="157">
        <f>IF('Indicator Date'!D122="","x",'Indicator Date'!D122)</f>
        <v>2015</v>
      </c>
      <c r="E122" s="157">
        <f>IF('Indicator Date'!E122="","x",'Indicator Date'!E122)</f>
        <v>2015</v>
      </c>
      <c r="F122" s="157">
        <f>IF('Indicator Date'!F122="","x",'Indicator Date'!F122)</f>
        <v>2015</v>
      </c>
      <c r="G122" s="157">
        <f>IF('Indicator Date'!G122="","x",'Indicator Date'!G122)</f>
        <v>2015</v>
      </c>
      <c r="H122" s="157">
        <f>IF('Indicator Date'!H122="","x",'Indicator Date'!H122)</f>
        <v>2015</v>
      </c>
      <c r="I122" s="157">
        <f>IF('Indicator Date'!I122="","x",'Indicator Date'!I122)</f>
        <v>2015</v>
      </c>
      <c r="J122" s="157">
        <f>IF('Indicator Date'!J122="","x",'Indicator Date'!J122)</f>
        <v>2016</v>
      </c>
      <c r="K122" s="157">
        <f>IF('Indicator Date'!K122="","x",'Indicator Date'!K122)</f>
        <v>2016</v>
      </c>
      <c r="L122" s="157">
        <f>IF('Indicator Date'!L122="","x",'Indicator Date'!L122)</f>
        <v>2016</v>
      </c>
      <c r="M122" s="157">
        <f>IF('Indicator Date'!M122="","x",'Indicator Date'!M122)</f>
        <v>2019</v>
      </c>
      <c r="N122" s="157">
        <f>IF('Indicator Date'!N122="","x",'Indicator Date'!N122)</f>
        <v>2019</v>
      </c>
      <c r="O122" s="157">
        <f>IF('Indicator Date'!O122="","x",'Indicator Date'!O122)</f>
        <v>2018</v>
      </c>
      <c r="P122" s="157">
        <f>IF('Indicator Date'!P122="","x",'Indicator Date'!P122)</f>
        <v>2018</v>
      </c>
      <c r="Q122" s="157" t="str">
        <f>IF('Indicator Date'!Q122="","x",'Indicator Date'!Q122)</f>
        <v>x</v>
      </c>
      <c r="R122" s="157" t="str">
        <f>IF('Indicator Date'!R122="","x",LEFT(RIGHT('Indicator Date'!R122,6),4))</f>
        <v>2013</v>
      </c>
      <c r="S122" s="157">
        <f>IF('Indicator Date'!S122="","x",'Indicator Date'!S122)</f>
        <v>2019</v>
      </c>
      <c r="T122" s="157">
        <f>IF('Indicator Date'!T122="","x",'Indicator Date'!T122)</f>
        <v>2016</v>
      </c>
      <c r="U122" s="157">
        <f>IF('Indicator Date'!U122="","x",'Indicator Date'!U122)</f>
        <v>2017</v>
      </c>
      <c r="V122" s="157">
        <f>IF('Indicator Date'!V122="","x",'Indicator Date'!V122)</f>
        <v>2017</v>
      </c>
      <c r="W122" s="157">
        <f>IF('Indicator Date'!W122="","x",'Indicator Date'!W122)</f>
        <v>2015</v>
      </c>
      <c r="X122" s="157">
        <f>IF('Indicator Date'!X122="","x",'Indicator Date'!X122)</f>
        <v>2013</v>
      </c>
      <c r="Y122" s="157">
        <f>IF('Indicator Date'!Y122="","x",'Indicator Date'!Y122)</f>
        <v>2010</v>
      </c>
      <c r="Z122" s="157">
        <f>IF('Indicator Date'!Z122="","x",'Indicator Date'!Z122)</f>
        <v>2017</v>
      </c>
      <c r="AA122" s="157">
        <f>IF('Indicator Date'!AA122="","x",'Indicator Date'!AA122)</f>
        <v>2017</v>
      </c>
      <c r="AB122" s="157">
        <f>IF('Indicator Date'!AB122="","x",'Indicator Date'!AB122)</f>
        <v>2017</v>
      </c>
      <c r="AC122" s="157">
        <f>IF('Indicator Date'!AC122="","x",'Indicator Date'!AC122)</f>
        <v>2016</v>
      </c>
      <c r="AD122" s="157">
        <f>IF('Indicator Date'!AD122="","x",'Indicator Date'!AD122)</f>
        <v>2015</v>
      </c>
      <c r="AE122" s="157">
        <f>IF('Indicator Date'!AE122="","x",'Indicator Date'!AE122)</f>
        <v>2012</v>
      </c>
      <c r="AF122" s="157">
        <f>IF('Indicator Date'!AF122="","x",'Indicator Date'!AF122)</f>
        <v>2017</v>
      </c>
      <c r="AG122" s="157">
        <f>IF('Indicator Date'!AG122="","x",'Indicator Date'!AG122)</f>
        <v>2009</v>
      </c>
      <c r="AH122" s="157">
        <f>IF('Indicator Date'!AH122="","x",'Indicator Date'!AH122)</f>
        <v>2016</v>
      </c>
      <c r="AI122" s="157">
        <f>IF('Indicator Date'!AI122="","x",'Indicator Date'!AI122)</f>
        <v>2017</v>
      </c>
      <c r="AJ122" s="157">
        <f>IF('Indicator Date'!AJ122="","x",'Indicator Date'!AJ122)</f>
        <v>2018</v>
      </c>
      <c r="AK122" s="157" t="str">
        <f>IF('Indicator Date'!AK122="","x",YEAR('Indicator Date'!AK122))</f>
        <v>x</v>
      </c>
      <c r="AL122" s="157">
        <f>IF('Indicator Date'!AL122="","x",YEAR('Indicator Date'!AL122))</f>
        <v>2018</v>
      </c>
      <c r="AM122" s="157">
        <f>IF('Indicator Date'!AM122="","x",YEAR('Indicator Date'!AM122))</f>
        <v>2018</v>
      </c>
      <c r="AN122" s="157">
        <f>IF('Indicator Date'!AN122="","x",'Indicator Date'!AN122)</f>
        <v>2016</v>
      </c>
      <c r="AO122" s="157">
        <f>IF('Indicator Date'!AO122="","x",'Indicator Date'!AO122)</f>
        <v>2016</v>
      </c>
      <c r="AP122" s="157">
        <f>IF('Indicator Date'!AP122="","x",'Indicator Date'!AP122)</f>
        <v>2013</v>
      </c>
      <c r="AQ122" s="157">
        <f>IF('Indicator Date'!AQ122="","x",'Indicator Date'!AQ122)</f>
        <v>2013</v>
      </c>
      <c r="AR122" s="157">
        <f>IF('Indicator Date'!AR122="","x",'Indicator Date'!AR122)</f>
        <v>2013</v>
      </c>
      <c r="AS122" s="157">
        <f>IF('Indicator Date'!AS122="","x",'Indicator Date'!AS122)</f>
        <v>2017</v>
      </c>
      <c r="AT122" s="157">
        <f>IF('Indicator Date'!AT122="","x",'Indicator Date'!AT122)</f>
        <v>2018</v>
      </c>
      <c r="AU122" s="157">
        <f>IF('Indicator Date'!AU122="","x",'Indicator Date'!AU122)</f>
        <v>2016</v>
      </c>
      <c r="AV122" s="157">
        <f>IF('Indicator Date'!AV122="","x",'Indicator Date'!AV122)</f>
        <v>2015</v>
      </c>
      <c r="AW122" s="157">
        <f>IF('Indicator Date'!AW122="","x",'Indicator Date'!AW122)</f>
        <v>2016</v>
      </c>
      <c r="AX122" s="157">
        <f>IF('Indicator Date'!AX122="","x",'Indicator Date'!AX122)</f>
        <v>2017</v>
      </c>
      <c r="AY122" s="157">
        <f>IF('Indicator Date'!AY122="","x",'Indicator Date'!AY122)</f>
        <v>2014</v>
      </c>
      <c r="AZ122" s="157">
        <f>IF('Indicator Date'!AZ122="","x",'Indicator Date'!AZ122)</f>
        <v>2015</v>
      </c>
      <c r="BA122" s="157">
        <f>IF('Indicator Date'!BA122="","x",'Indicator Date'!BA122)</f>
        <v>2015</v>
      </c>
      <c r="BB122" s="157">
        <f>IF('Indicator Date'!BB122="","x",'Indicator Date'!BB122)</f>
        <v>2018</v>
      </c>
      <c r="BC122" s="157">
        <f>IF('Indicator Date'!BC122="","x",'Indicator Date'!BC122)</f>
        <v>2017</v>
      </c>
      <c r="BD122" s="157">
        <f>IF('Indicator Date'!BD122="","x",'Indicator Date'!BD122)</f>
        <v>2015</v>
      </c>
      <c r="BE122" s="157" t="str">
        <f>IF('Indicator Date'!BE122="","x",'Indicator Date'!BE122)</f>
        <v>x</v>
      </c>
      <c r="BF122" s="104"/>
    </row>
    <row r="123" spans="1:58" x14ac:dyDescent="0.25">
      <c r="A123" s="128" t="s">
        <v>224</v>
      </c>
      <c r="B123" s="107" t="s">
        <v>223</v>
      </c>
      <c r="C123" s="157">
        <f>IF('Indicator Date'!C123="","x",'Indicator Date'!C123)</f>
        <v>2015</v>
      </c>
      <c r="D123" s="157">
        <f>IF('Indicator Date'!D123="","x",'Indicator Date'!D123)</f>
        <v>2015</v>
      </c>
      <c r="E123" s="157">
        <f>IF('Indicator Date'!E123="","x",'Indicator Date'!E123)</f>
        <v>2015</v>
      </c>
      <c r="F123" s="157">
        <f>IF('Indicator Date'!F123="","x",'Indicator Date'!F123)</f>
        <v>2015</v>
      </c>
      <c r="G123" s="157">
        <f>IF('Indicator Date'!G123="","x",'Indicator Date'!G123)</f>
        <v>2015</v>
      </c>
      <c r="H123" s="157">
        <f>IF('Indicator Date'!H123="","x",'Indicator Date'!H123)</f>
        <v>2015</v>
      </c>
      <c r="I123" s="157">
        <f>IF('Indicator Date'!I123="","x",'Indicator Date'!I123)</f>
        <v>2015</v>
      </c>
      <c r="J123" s="157">
        <f>IF('Indicator Date'!J123="","x",'Indicator Date'!J123)</f>
        <v>2016</v>
      </c>
      <c r="K123" s="157">
        <f>IF('Indicator Date'!K123="","x",'Indicator Date'!K123)</f>
        <v>2016</v>
      </c>
      <c r="L123" s="157">
        <f>IF('Indicator Date'!L123="","x",'Indicator Date'!L123)</f>
        <v>2016</v>
      </c>
      <c r="M123" s="157">
        <f>IF('Indicator Date'!M123="","x",'Indicator Date'!M123)</f>
        <v>2019</v>
      </c>
      <c r="N123" s="157">
        <f>IF('Indicator Date'!N123="","x",'Indicator Date'!N123)</f>
        <v>2019</v>
      </c>
      <c r="O123" s="157">
        <f>IF('Indicator Date'!O123="","x",'Indicator Date'!O123)</f>
        <v>2018</v>
      </c>
      <c r="P123" s="157">
        <f>IF('Indicator Date'!P123="","x",'Indicator Date'!P123)</f>
        <v>2018</v>
      </c>
      <c r="Q123" s="157">
        <f>IF('Indicator Date'!Q123="","x",'Indicator Date'!Q123)</f>
        <v>2017</v>
      </c>
      <c r="R123" s="157" t="str">
        <f>IF('Indicator Date'!R123="","x",LEFT(RIGHT('Indicator Date'!R123,6),4))</f>
        <v>x</v>
      </c>
      <c r="S123" s="157">
        <f>IF('Indicator Date'!S123="","x",'Indicator Date'!S123)</f>
        <v>2019</v>
      </c>
      <c r="T123" s="157">
        <f>IF('Indicator Date'!T123="","x",'Indicator Date'!T123)</f>
        <v>2016</v>
      </c>
      <c r="U123" s="157">
        <f>IF('Indicator Date'!U123="","x",'Indicator Date'!U123)</f>
        <v>2017</v>
      </c>
      <c r="V123" s="157">
        <f>IF('Indicator Date'!V123="","x",'Indicator Date'!V123)</f>
        <v>2017</v>
      </c>
      <c r="W123" s="157">
        <f>IF('Indicator Date'!W123="","x",'Indicator Date'!W123)</f>
        <v>2015</v>
      </c>
      <c r="X123" s="157">
        <f>IF('Indicator Date'!X123="","x",'Indicator Date'!X123)</f>
        <v>2007</v>
      </c>
      <c r="Y123" s="157">
        <f>IF('Indicator Date'!Y123="","x",'Indicator Date'!Y123)</f>
        <v>2010</v>
      </c>
      <c r="Z123" s="157">
        <f>IF('Indicator Date'!Z123="","x",'Indicator Date'!Z123)</f>
        <v>2017</v>
      </c>
      <c r="AA123" s="157">
        <f>IF('Indicator Date'!AA123="","x",'Indicator Date'!AA123)</f>
        <v>2017</v>
      </c>
      <c r="AB123" s="157" t="str">
        <f>IF('Indicator Date'!AB123="","x",'Indicator Date'!AB123)</f>
        <v>x</v>
      </c>
      <c r="AC123" s="157">
        <f>IF('Indicator Date'!AC123="","x",'Indicator Date'!AC123)</f>
        <v>2016</v>
      </c>
      <c r="AD123" s="157" t="str">
        <f>IF('Indicator Date'!AD123="","x",'Indicator Date'!AD123)</f>
        <v>x</v>
      </c>
      <c r="AE123" s="157" t="str">
        <f>IF('Indicator Date'!AE123="","x",'Indicator Date'!AE123)</f>
        <v>x</v>
      </c>
      <c r="AF123" s="157" t="str">
        <f>IF('Indicator Date'!AF123="","x",'Indicator Date'!AF123)</f>
        <v>x</v>
      </c>
      <c r="AG123" s="157" t="str">
        <f>IF('Indicator Date'!AG123="","x",'Indicator Date'!AG123)</f>
        <v>x</v>
      </c>
      <c r="AH123" s="157">
        <f>IF('Indicator Date'!AH123="","x",'Indicator Date'!AH123)</f>
        <v>2016</v>
      </c>
      <c r="AI123" s="157">
        <f>IF('Indicator Date'!AI123="","x",'Indicator Date'!AI123)</f>
        <v>2017</v>
      </c>
      <c r="AJ123" s="157">
        <f>IF('Indicator Date'!AJ123="","x",'Indicator Date'!AJ123)</f>
        <v>2018</v>
      </c>
      <c r="AK123" s="157" t="str">
        <f>IF('Indicator Date'!AK123="","x",YEAR('Indicator Date'!AK123))</f>
        <v>x</v>
      </c>
      <c r="AL123" s="157">
        <f>IF('Indicator Date'!AL123="","x",YEAR('Indicator Date'!AL123))</f>
        <v>2018</v>
      </c>
      <c r="AM123" s="157" t="str">
        <f>IF('Indicator Date'!AM123="","x",YEAR('Indicator Date'!AM123))</f>
        <v>x</v>
      </c>
      <c r="AN123" s="157">
        <f>IF('Indicator Date'!AN123="","x",'Indicator Date'!AN123)</f>
        <v>2016</v>
      </c>
      <c r="AO123" s="157">
        <f>IF('Indicator Date'!AO123="","x",'Indicator Date'!AO123)</f>
        <v>2016</v>
      </c>
      <c r="AP123" s="157" t="str">
        <f>IF('Indicator Date'!AP123="","x",'Indicator Date'!AP123)</f>
        <v>x</v>
      </c>
      <c r="AQ123" s="157" t="str">
        <f>IF('Indicator Date'!AQ123="","x",'Indicator Date'!AQ123)</f>
        <v>x</v>
      </c>
      <c r="AR123" s="157">
        <f>IF('Indicator Date'!AR123="","x",'Indicator Date'!AR123)</f>
        <v>2013</v>
      </c>
      <c r="AS123" s="157">
        <f>IF('Indicator Date'!AS123="","x",'Indicator Date'!AS123)</f>
        <v>2017</v>
      </c>
      <c r="AT123" s="157" t="str">
        <f>IF('Indicator Date'!AT123="","x",'Indicator Date'!AT123)</f>
        <v>x</v>
      </c>
      <c r="AU123" s="157">
        <f>IF('Indicator Date'!AU123="","x",'Indicator Date'!AU123)</f>
        <v>2016</v>
      </c>
      <c r="AV123" s="157" t="str">
        <f>IF('Indicator Date'!AV123="","x",'Indicator Date'!AV123)</f>
        <v>x</v>
      </c>
      <c r="AW123" s="157">
        <f>IF('Indicator Date'!AW123="","x",'Indicator Date'!AW123)</f>
        <v>2011</v>
      </c>
      <c r="AX123" s="157">
        <f>IF('Indicator Date'!AX123="","x",'Indicator Date'!AX123)</f>
        <v>2016</v>
      </c>
      <c r="AY123" s="157">
        <f>IF('Indicator Date'!AY123="","x",'Indicator Date'!AY123)</f>
        <v>2014</v>
      </c>
      <c r="AZ123" s="157">
        <f>IF('Indicator Date'!AZ123="","x",'Indicator Date'!AZ123)</f>
        <v>2015</v>
      </c>
      <c r="BA123" s="157">
        <f>IF('Indicator Date'!BA123="","x",'Indicator Date'!BA123)</f>
        <v>2015</v>
      </c>
      <c r="BB123" s="157">
        <f>IF('Indicator Date'!BB123="","x",'Indicator Date'!BB123)</f>
        <v>2018</v>
      </c>
      <c r="BC123" s="157">
        <f>IF('Indicator Date'!BC123="","x",'Indicator Date'!BC123)</f>
        <v>2017</v>
      </c>
      <c r="BD123" s="157">
        <f>IF('Indicator Date'!BD123="","x",'Indicator Date'!BD123)</f>
        <v>2015</v>
      </c>
      <c r="BE123" s="157" t="str">
        <f>IF('Indicator Date'!BE123="","x",'Indicator Date'!BE123)</f>
        <v>x</v>
      </c>
      <c r="BF123" s="104"/>
    </row>
    <row r="124" spans="1:58" x14ac:dyDescent="0.25">
      <c r="A124" s="128" t="s">
        <v>226</v>
      </c>
      <c r="B124" s="107" t="s">
        <v>225</v>
      </c>
      <c r="C124" s="157">
        <f>IF('Indicator Date'!C124="","x",'Indicator Date'!C124)</f>
        <v>2015</v>
      </c>
      <c r="D124" s="157">
        <f>IF('Indicator Date'!D124="","x",'Indicator Date'!D124)</f>
        <v>2015</v>
      </c>
      <c r="E124" s="157">
        <f>IF('Indicator Date'!E124="","x",'Indicator Date'!E124)</f>
        <v>2015</v>
      </c>
      <c r="F124" s="157">
        <f>IF('Indicator Date'!F124="","x",'Indicator Date'!F124)</f>
        <v>2015</v>
      </c>
      <c r="G124" s="157">
        <f>IF('Indicator Date'!G124="","x",'Indicator Date'!G124)</f>
        <v>2015</v>
      </c>
      <c r="H124" s="157">
        <f>IF('Indicator Date'!H124="","x",'Indicator Date'!H124)</f>
        <v>2015</v>
      </c>
      <c r="I124" s="157">
        <f>IF('Indicator Date'!I124="","x",'Indicator Date'!I124)</f>
        <v>2015</v>
      </c>
      <c r="J124" s="157">
        <f>IF('Indicator Date'!J124="","x",'Indicator Date'!J124)</f>
        <v>2016</v>
      </c>
      <c r="K124" s="157">
        <f>IF('Indicator Date'!K124="","x",'Indicator Date'!K124)</f>
        <v>2016</v>
      </c>
      <c r="L124" s="157">
        <f>IF('Indicator Date'!L124="","x",'Indicator Date'!L124)</f>
        <v>2016</v>
      </c>
      <c r="M124" s="157">
        <f>IF('Indicator Date'!M124="","x",'Indicator Date'!M124)</f>
        <v>2019</v>
      </c>
      <c r="N124" s="157">
        <f>IF('Indicator Date'!N124="","x",'Indicator Date'!N124)</f>
        <v>2019</v>
      </c>
      <c r="O124" s="157">
        <f>IF('Indicator Date'!O124="","x",'Indicator Date'!O124)</f>
        <v>2018</v>
      </c>
      <c r="P124" s="157">
        <f>IF('Indicator Date'!P124="","x",'Indicator Date'!P124)</f>
        <v>2018</v>
      </c>
      <c r="Q124" s="157">
        <f>IF('Indicator Date'!Q124="","x",'Indicator Date'!Q124)</f>
        <v>2017</v>
      </c>
      <c r="R124" s="157" t="str">
        <f>IF('Indicator Date'!R124="","x",LEFT(RIGHT('Indicator Date'!R124,6),4))</f>
        <v>2016</v>
      </c>
      <c r="S124" s="157">
        <f>IF('Indicator Date'!S124="","x",'Indicator Date'!S124)</f>
        <v>2019</v>
      </c>
      <c r="T124" s="157">
        <f>IF('Indicator Date'!T124="","x",'Indicator Date'!T124)</f>
        <v>2016</v>
      </c>
      <c r="U124" s="157">
        <f>IF('Indicator Date'!U124="","x",'Indicator Date'!U124)</f>
        <v>2017</v>
      </c>
      <c r="V124" s="157">
        <f>IF('Indicator Date'!V124="","x",'Indicator Date'!V124)</f>
        <v>2017</v>
      </c>
      <c r="W124" s="157">
        <f>IF('Indicator Date'!W124="","x",'Indicator Date'!W124)</f>
        <v>2015</v>
      </c>
      <c r="X124" s="157">
        <f>IF('Indicator Date'!X124="","x",'Indicator Date'!X124)</f>
        <v>2016</v>
      </c>
      <c r="Y124" s="157" t="str">
        <f>IF('Indicator Date'!Y124="","x",'Indicator Date'!Y124)</f>
        <v>x</v>
      </c>
      <c r="Z124" s="157">
        <f>IF('Indicator Date'!Z124="","x",'Indicator Date'!Z124)</f>
        <v>2017</v>
      </c>
      <c r="AA124" s="157">
        <f>IF('Indicator Date'!AA124="","x",'Indicator Date'!AA124)</f>
        <v>2017</v>
      </c>
      <c r="AB124" s="157">
        <f>IF('Indicator Date'!AB124="","x",'Indicator Date'!AB124)</f>
        <v>2017</v>
      </c>
      <c r="AC124" s="157">
        <f>IF('Indicator Date'!AC124="","x",'Indicator Date'!AC124)</f>
        <v>2016</v>
      </c>
      <c r="AD124" s="157">
        <f>IF('Indicator Date'!AD124="","x",'Indicator Date'!AD124)</f>
        <v>2015</v>
      </c>
      <c r="AE124" s="157">
        <f>IF('Indicator Date'!AE124="","x",'Indicator Date'!AE124)</f>
        <v>2012</v>
      </c>
      <c r="AF124" s="157">
        <f>IF('Indicator Date'!AF124="","x",'Indicator Date'!AF124)</f>
        <v>2017</v>
      </c>
      <c r="AG124" s="157">
        <f>IF('Indicator Date'!AG124="","x",'Indicator Date'!AG124)</f>
        <v>2010</v>
      </c>
      <c r="AH124" s="157">
        <f>IF('Indicator Date'!AH124="","x",'Indicator Date'!AH124)</f>
        <v>2016</v>
      </c>
      <c r="AI124" s="157">
        <f>IF('Indicator Date'!AI124="","x",'Indicator Date'!AI124)</f>
        <v>2017</v>
      </c>
      <c r="AJ124" s="157">
        <f>IF('Indicator Date'!AJ124="","x",'Indicator Date'!AJ124)</f>
        <v>2018</v>
      </c>
      <c r="AK124" s="157">
        <f>IF('Indicator Date'!AK124="","x",YEAR('Indicator Date'!AK124))</f>
        <v>2017</v>
      </c>
      <c r="AL124" s="157">
        <f>IF('Indicator Date'!AL124="","x",YEAR('Indicator Date'!AL124))</f>
        <v>2018</v>
      </c>
      <c r="AM124" s="157" t="str">
        <f>IF('Indicator Date'!AM124="","x",YEAR('Indicator Date'!AM124))</f>
        <v>x</v>
      </c>
      <c r="AN124" s="157">
        <f>IF('Indicator Date'!AN124="","x",'Indicator Date'!AN124)</f>
        <v>2016</v>
      </c>
      <c r="AO124" s="157">
        <f>IF('Indicator Date'!AO124="","x",'Indicator Date'!AO124)</f>
        <v>2016</v>
      </c>
      <c r="AP124" s="157">
        <f>IF('Indicator Date'!AP124="","x",'Indicator Date'!AP124)</f>
        <v>2014</v>
      </c>
      <c r="AQ124" s="157">
        <f>IF('Indicator Date'!AQ124="","x",'Indicator Date'!AQ124)</f>
        <v>2014</v>
      </c>
      <c r="AR124" s="157">
        <f>IF('Indicator Date'!AR124="","x",'Indicator Date'!AR124)</f>
        <v>2015</v>
      </c>
      <c r="AS124" s="157">
        <f>IF('Indicator Date'!AS124="","x",'Indicator Date'!AS124)</f>
        <v>2017</v>
      </c>
      <c r="AT124" s="157">
        <f>IF('Indicator Date'!AT124="","x",'Indicator Date'!AT124)</f>
        <v>2018</v>
      </c>
      <c r="AU124" s="157">
        <f>IF('Indicator Date'!AU124="","x",'Indicator Date'!AU124)</f>
        <v>2016</v>
      </c>
      <c r="AV124" s="157">
        <f>IF('Indicator Date'!AV124="","x",'Indicator Date'!AV124)</f>
        <v>2015</v>
      </c>
      <c r="AW124" s="157">
        <f>IF('Indicator Date'!AW124="","x",'Indicator Date'!AW124)</f>
        <v>2016</v>
      </c>
      <c r="AX124" s="157">
        <f>IF('Indicator Date'!AX124="","x",'Indicator Date'!AX124)</f>
        <v>2017</v>
      </c>
      <c r="AY124" s="157">
        <f>IF('Indicator Date'!AY124="","x",'Indicator Date'!AY124)</f>
        <v>2014</v>
      </c>
      <c r="AZ124" s="157">
        <f>IF('Indicator Date'!AZ124="","x",'Indicator Date'!AZ124)</f>
        <v>2015</v>
      </c>
      <c r="BA124" s="157">
        <f>IF('Indicator Date'!BA124="","x",'Indicator Date'!BA124)</f>
        <v>2015</v>
      </c>
      <c r="BB124" s="157">
        <f>IF('Indicator Date'!BB124="","x",'Indicator Date'!BB124)</f>
        <v>2018</v>
      </c>
      <c r="BC124" s="157">
        <f>IF('Indicator Date'!BC124="","x",'Indicator Date'!BC124)</f>
        <v>2017</v>
      </c>
      <c r="BD124" s="157">
        <f>IF('Indicator Date'!BD124="","x",'Indicator Date'!BD124)</f>
        <v>2015</v>
      </c>
      <c r="BE124" s="157" t="str">
        <f>IF('Indicator Date'!BE124="","x",'Indicator Date'!BE124)</f>
        <v>x</v>
      </c>
      <c r="BF124" s="104"/>
    </row>
    <row r="125" spans="1:58" x14ac:dyDescent="0.25">
      <c r="A125" s="128" t="s">
        <v>228</v>
      </c>
      <c r="B125" s="107" t="s">
        <v>227</v>
      </c>
      <c r="C125" s="157">
        <f>IF('Indicator Date'!C125="","x",'Indicator Date'!C125)</f>
        <v>2015</v>
      </c>
      <c r="D125" s="157">
        <f>IF('Indicator Date'!D125="","x",'Indicator Date'!D125)</f>
        <v>2015</v>
      </c>
      <c r="E125" s="157">
        <f>IF('Indicator Date'!E125="","x",'Indicator Date'!E125)</f>
        <v>2015</v>
      </c>
      <c r="F125" s="157">
        <f>IF('Indicator Date'!F125="","x",'Indicator Date'!F125)</f>
        <v>2015</v>
      </c>
      <c r="G125" s="157">
        <f>IF('Indicator Date'!G125="","x",'Indicator Date'!G125)</f>
        <v>2015</v>
      </c>
      <c r="H125" s="157">
        <f>IF('Indicator Date'!H125="","x",'Indicator Date'!H125)</f>
        <v>2015</v>
      </c>
      <c r="I125" s="157">
        <f>IF('Indicator Date'!I125="","x",'Indicator Date'!I125)</f>
        <v>2015</v>
      </c>
      <c r="J125" s="157">
        <f>IF('Indicator Date'!J125="","x",'Indicator Date'!J125)</f>
        <v>2016</v>
      </c>
      <c r="K125" s="157">
        <f>IF('Indicator Date'!K125="","x",'Indicator Date'!K125)</f>
        <v>2016</v>
      </c>
      <c r="L125" s="157">
        <f>IF('Indicator Date'!L125="","x",'Indicator Date'!L125)</f>
        <v>2016</v>
      </c>
      <c r="M125" s="157">
        <f>IF('Indicator Date'!M125="","x",'Indicator Date'!M125)</f>
        <v>2019</v>
      </c>
      <c r="N125" s="157">
        <f>IF('Indicator Date'!N125="","x",'Indicator Date'!N125)</f>
        <v>2019</v>
      </c>
      <c r="O125" s="157">
        <f>IF('Indicator Date'!O125="","x",'Indicator Date'!O125)</f>
        <v>2018</v>
      </c>
      <c r="P125" s="157">
        <f>IF('Indicator Date'!P125="","x",'Indicator Date'!P125)</f>
        <v>2018</v>
      </c>
      <c r="Q125" s="157">
        <f>IF('Indicator Date'!Q125="","x",'Indicator Date'!Q125)</f>
        <v>2017</v>
      </c>
      <c r="R125" s="157" t="str">
        <f>IF('Indicator Date'!R125="","x",LEFT(RIGHT('Indicator Date'!R125,6),4))</f>
        <v>x</v>
      </c>
      <c r="S125" s="157">
        <f>IF('Indicator Date'!S125="","x",'Indicator Date'!S125)</f>
        <v>2019</v>
      </c>
      <c r="T125" s="157">
        <f>IF('Indicator Date'!T125="","x",'Indicator Date'!T125)</f>
        <v>2016</v>
      </c>
      <c r="U125" s="157">
        <f>IF('Indicator Date'!U125="","x",'Indicator Date'!U125)</f>
        <v>2017</v>
      </c>
      <c r="V125" s="157" t="str">
        <f>IF('Indicator Date'!V125="","x",'Indicator Date'!V125)</f>
        <v>x</v>
      </c>
      <c r="W125" s="157">
        <f>IF('Indicator Date'!W125="","x",'Indicator Date'!W125)</f>
        <v>2015</v>
      </c>
      <c r="X125" s="157" t="str">
        <f>IF('Indicator Date'!X125="","x",'Indicator Date'!X125)</f>
        <v>x</v>
      </c>
      <c r="Y125" s="157">
        <f>IF('Indicator Date'!Y125="","x",'Indicator Date'!Y125)</f>
        <v>2010</v>
      </c>
      <c r="Z125" s="157">
        <f>IF('Indicator Date'!Z125="","x",'Indicator Date'!Z125)</f>
        <v>2017</v>
      </c>
      <c r="AA125" s="157">
        <f>IF('Indicator Date'!AA125="","x",'Indicator Date'!AA125)</f>
        <v>2017</v>
      </c>
      <c r="AB125" s="157">
        <f>IF('Indicator Date'!AB125="","x",'Indicator Date'!AB125)</f>
        <v>2017</v>
      </c>
      <c r="AC125" s="157">
        <f>IF('Indicator Date'!AC125="","x",'Indicator Date'!AC125)</f>
        <v>2016</v>
      </c>
      <c r="AD125" s="157">
        <f>IF('Indicator Date'!AD125="","x",'Indicator Date'!AD125)</f>
        <v>2015</v>
      </c>
      <c r="AE125" s="157" t="str">
        <f>IF('Indicator Date'!AE125="","x",'Indicator Date'!AE125)</f>
        <v>x</v>
      </c>
      <c r="AF125" s="157">
        <f>IF('Indicator Date'!AF125="","x",'Indicator Date'!AF125)</f>
        <v>2017</v>
      </c>
      <c r="AG125" s="157">
        <f>IF('Indicator Date'!AG125="","x",'Indicator Date'!AG125)</f>
        <v>2012</v>
      </c>
      <c r="AH125" s="157">
        <f>IF('Indicator Date'!AH125="","x",'Indicator Date'!AH125)</f>
        <v>2016</v>
      </c>
      <c r="AI125" s="157">
        <f>IF('Indicator Date'!AI125="","x",'Indicator Date'!AI125)</f>
        <v>2017</v>
      </c>
      <c r="AJ125" s="157">
        <f>IF('Indicator Date'!AJ125="","x",'Indicator Date'!AJ125)</f>
        <v>2018</v>
      </c>
      <c r="AK125" s="157" t="str">
        <f>IF('Indicator Date'!AK125="","x",YEAR('Indicator Date'!AK125))</f>
        <v>x</v>
      </c>
      <c r="AL125" s="157">
        <f>IF('Indicator Date'!AL125="","x",YEAR('Indicator Date'!AL125))</f>
        <v>2018</v>
      </c>
      <c r="AM125" s="157" t="str">
        <f>IF('Indicator Date'!AM125="","x",YEAR('Indicator Date'!AM125))</f>
        <v>x</v>
      </c>
      <c r="AN125" s="157">
        <f>IF('Indicator Date'!AN125="","x",'Indicator Date'!AN125)</f>
        <v>2016</v>
      </c>
      <c r="AO125" s="157">
        <f>IF('Indicator Date'!AO125="","x",'Indicator Date'!AO125)</f>
        <v>2016</v>
      </c>
      <c r="AP125" s="157">
        <f>IF('Indicator Date'!AP125="","x",'Indicator Date'!AP125)</f>
        <v>2014</v>
      </c>
      <c r="AQ125" s="157">
        <f>IF('Indicator Date'!AQ125="","x",'Indicator Date'!AQ125)</f>
        <v>2014</v>
      </c>
      <c r="AR125" s="157">
        <f>IF('Indicator Date'!AR125="","x",'Indicator Date'!AR125)</f>
        <v>2015</v>
      </c>
      <c r="AS125" s="157">
        <f>IF('Indicator Date'!AS125="","x",'Indicator Date'!AS125)</f>
        <v>2017</v>
      </c>
      <c r="AT125" s="157">
        <f>IF('Indicator Date'!AT125="","x",'Indicator Date'!AT125)</f>
        <v>2018</v>
      </c>
      <c r="AU125" s="157">
        <f>IF('Indicator Date'!AU125="","x",'Indicator Date'!AU125)</f>
        <v>2016</v>
      </c>
      <c r="AV125" s="157" t="str">
        <f>IF('Indicator Date'!AV125="","x",'Indicator Date'!AV125)</f>
        <v>x</v>
      </c>
      <c r="AW125" s="157">
        <f>IF('Indicator Date'!AW125="","x",'Indicator Date'!AW125)</f>
        <v>2016</v>
      </c>
      <c r="AX125" s="157">
        <f>IF('Indicator Date'!AX125="","x",'Indicator Date'!AX125)</f>
        <v>2017</v>
      </c>
      <c r="AY125" s="157">
        <f>IF('Indicator Date'!AY125="","x",'Indicator Date'!AY125)</f>
        <v>2014</v>
      </c>
      <c r="AZ125" s="157">
        <f>IF('Indicator Date'!AZ125="","x",'Indicator Date'!AZ125)</f>
        <v>2015</v>
      </c>
      <c r="BA125" s="157">
        <f>IF('Indicator Date'!BA125="","x",'Indicator Date'!BA125)</f>
        <v>2015</v>
      </c>
      <c r="BB125" s="157">
        <f>IF('Indicator Date'!BB125="","x",'Indicator Date'!BB125)</f>
        <v>2018</v>
      </c>
      <c r="BC125" s="157">
        <f>IF('Indicator Date'!BC125="","x",'Indicator Date'!BC125)</f>
        <v>2017</v>
      </c>
      <c r="BD125" s="157">
        <f>IF('Indicator Date'!BD125="","x",'Indicator Date'!BD125)</f>
        <v>2015</v>
      </c>
      <c r="BE125" s="157" t="str">
        <f>IF('Indicator Date'!BE125="","x",'Indicator Date'!BE125)</f>
        <v>x</v>
      </c>
      <c r="BF125" s="104"/>
    </row>
    <row r="126" spans="1:58" x14ac:dyDescent="0.25">
      <c r="A126" s="128" t="s">
        <v>230</v>
      </c>
      <c r="B126" s="107" t="s">
        <v>229</v>
      </c>
      <c r="C126" s="157">
        <f>IF('Indicator Date'!C126="","x",'Indicator Date'!C126)</f>
        <v>2015</v>
      </c>
      <c r="D126" s="157">
        <f>IF('Indicator Date'!D126="","x",'Indicator Date'!D126)</f>
        <v>2015</v>
      </c>
      <c r="E126" s="157">
        <f>IF('Indicator Date'!E126="","x",'Indicator Date'!E126)</f>
        <v>2015</v>
      </c>
      <c r="F126" s="157">
        <f>IF('Indicator Date'!F126="","x",'Indicator Date'!F126)</f>
        <v>2015</v>
      </c>
      <c r="G126" s="157">
        <f>IF('Indicator Date'!G126="","x",'Indicator Date'!G126)</f>
        <v>2015</v>
      </c>
      <c r="H126" s="157">
        <f>IF('Indicator Date'!H126="","x",'Indicator Date'!H126)</f>
        <v>2015</v>
      </c>
      <c r="I126" s="157">
        <f>IF('Indicator Date'!I126="","x",'Indicator Date'!I126)</f>
        <v>2015</v>
      </c>
      <c r="J126" s="157">
        <f>IF('Indicator Date'!J126="","x",'Indicator Date'!J126)</f>
        <v>2016</v>
      </c>
      <c r="K126" s="157">
        <f>IF('Indicator Date'!K126="","x",'Indicator Date'!K126)</f>
        <v>2016</v>
      </c>
      <c r="L126" s="157">
        <f>IF('Indicator Date'!L126="","x",'Indicator Date'!L126)</f>
        <v>2016</v>
      </c>
      <c r="M126" s="157">
        <f>IF('Indicator Date'!M126="","x",'Indicator Date'!M126)</f>
        <v>2019</v>
      </c>
      <c r="N126" s="157">
        <f>IF('Indicator Date'!N126="","x",'Indicator Date'!N126)</f>
        <v>2019</v>
      </c>
      <c r="O126" s="157">
        <f>IF('Indicator Date'!O126="","x",'Indicator Date'!O126)</f>
        <v>2018</v>
      </c>
      <c r="P126" s="157">
        <f>IF('Indicator Date'!P126="","x",'Indicator Date'!P126)</f>
        <v>2018</v>
      </c>
      <c r="Q126" s="157">
        <f>IF('Indicator Date'!Q126="","x",'Indicator Date'!Q126)</f>
        <v>2017</v>
      </c>
      <c r="R126" s="157" t="str">
        <f>IF('Indicator Date'!R126="","x",LEFT(RIGHT('Indicator Date'!R126,6),4))</f>
        <v>x</v>
      </c>
      <c r="S126" s="157">
        <f>IF('Indicator Date'!S126="","x",'Indicator Date'!S126)</f>
        <v>2019</v>
      </c>
      <c r="T126" s="157">
        <f>IF('Indicator Date'!T126="","x",'Indicator Date'!T126)</f>
        <v>2016</v>
      </c>
      <c r="U126" s="157">
        <f>IF('Indicator Date'!U126="","x",'Indicator Date'!U126)</f>
        <v>2017</v>
      </c>
      <c r="V126" s="157" t="str">
        <f>IF('Indicator Date'!V126="","x",'Indicator Date'!V126)</f>
        <v>x</v>
      </c>
      <c r="W126" s="157">
        <f>IF('Indicator Date'!W126="","x",'Indicator Date'!W126)</f>
        <v>2015</v>
      </c>
      <c r="X126" s="157" t="str">
        <f>IF('Indicator Date'!X126="","x",'Indicator Date'!X126)</f>
        <v>x</v>
      </c>
      <c r="Y126" s="157">
        <f>IF('Indicator Date'!Y126="","x",'Indicator Date'!Y126)</f>
        <v>2010</v>
      </c>
      <c r="Z126" s="157">
        <f>IF('Indicator Date'!Z126="","x",'Indicator Date'!Z126)</f>
        <v>2017</v>
      </c>
      <c r="AA126" s="157">
        <f>IF('Indicator Date'!AA126="","x",'Indicator Date'!AA126)</f>
        <v>2017</v>
      </c>
      <c r="AB126" s="157">
        <f>IF('Indicator Date'!AB126="","x",'Indicator Date'!AB126)</f>
        <v>2017</v>
      </c>
      <c r="AC126" s="157">
        <f>IF('Indicator Date'!AC126="","x",'Indicator Date'!AC126)</f>
        <v>2016</v>
      </c>
      <c r="AD126" s="157">
        <f>IF('Indicator Date'!AD126="","x",'Indicator Date'!AD126)</f>
        <v>2015</v>
      </c>
      <c r="AE126" s="157" t="str">
        <f>IF('Indicator Date'!AE126="","x",'Indicator Date'!AE126)</f>
        <v>x</v>
      </c>
      <c r="AF126" s="157">
        <f>IF('Indicator Date'!AF126="","x",'Indicator Date'!AF126)</f>
        <v>2017</v>
      </c>
      <c r="AG126" s="157" t="str">
        <f>IF('Indicator Date'!AG126="","x",'Indicator Date'!AG126)</f>
        <v>x</v>
      </c>
      <c r="AH126" s="157">
        <f>IF('Indicator Date'!AH126="","x",'Indicator Date'!AH126)</f>
        <v>2016</v>
      </c>
      <c r="AI126" s="157">
        <f>IF('Indicator Date'!AI126="","x",'Indicator Date'!AI126)</f>
        <v>2017</v>
      </c>
      <c r="AJ126" s="157">
        <f>IF('Indicator Date'!AJ126="","x",'Indicator Date'!AJ126)</f>
        <v>2018</v>
      </c>
      <c r="AK126" s="157" t="str">
        <f>IF('Indicator Date'!AK126="","x",YEAR('Indicator Date'!AK126))</f>
        <v>x</v>
      </c>
      <c r="AL126" s="157">
        <f>IF('Indicator Date'!AL126="","x",YEAR('Indicator Date'!AL126))</f>
        <v>2018</v>
      </c>
      <c r="AM126" s="157" t="str">
        <f>IF('Indicator Date'!AM126="","x",YEAR('Indicator Date'!AM126))</f>
        <v>x</v>
      </c>
      <c r="AN126" s="157">
        <f>IF('Indicator Date'!AN126="","x",'Indicator Date'!AN126)</f>
        <v>2016</v>
      </c>
      <c r="AO126" s="157">
        <f>IF('Indicator Date'!AO126="","x",'Indicator Date'!AO126)</f>
        <v>2016</v>
      </c>
      <c r="AP126" s="157">
        <f>IF('Indicator Date'!AP126="","x",'Indicator Date'!AP126)</f>
        <v>2012</v>
      </c>
      <c r="AQ126" s="157" t="str">
        <f>IF('Indicator Date'!AQ126="","x",'Indicator Date'!AQ126)</f>
        <v>x</v>
      </c>
      <c r="AR126" s="157">
        <f>IF('Indicator Date'!AR126="","x",'Indicator Date'!AR126)</f>
        <v>2015</v>
      </c>
      <c r="AS126" s="157">
        <f>IF('Indicator Date'!AS126="","x",'Indicator Date'!AS126)</f>
        <v>2017</v>
      </c>
      <c r="AT126" s="157">
        <f>IF('Indicator Date'!AT126="","x",'Indicator Date'!AT126)</f>
        <v>2018</v>
      </c>
      <c r="AU126" s="157">
        <f>IF('Indicator Date'!AU126="","x",'Indicator Date'!AU126)</f>
        <v>2016</v>
      </c>
      <c r="AV126" s="157" t="str">
        <f>IF('Indicator Date'!AV126="","x",'Indicator Date'!AV126)</f>
        <v>x</v>
      </c>
      <c r="AW126" s="157">
        <f>IF('Indicator Date'!AW126="","x",'Indicator Date'!AW126)</f>
        <v>2016</v>
      </c>
      <c r="AX126" s="157">
        <f>IF('Indicator Date'!AX126="","x",'Indicator Date'!AX126)</f>
        <v>2017</v>
      </c>
      <c r="AY126" s="157">
        <f>IF('Indicator Date'!AY126="","x",'Indicator Date'!AY126)</f>
        <v>2014</v>
      </c>
      <c r="AZ126" s="157" t="str">
        <f>IF('Indicator Date'!AZ126="","x",'Indicator Date'!AZ126)</f>
        <v>x</v>
      </c>
      <c r="BA126" s="157">
        <f>IF('Indicator Date'!BA126="","x",'Indicator Date'!BA126)</f>
        <v>2015</v>
      </c>
      <c r="BB126" s="157">
        <f>IF('Indicator Date'!BB126="","x",'Indicator Date'!BB126)</f>
        <v>2018</v>
      </c>
      <c r="BC126" s="157">
        <f>IF('Indicator Date'!BC126="","x",'Indicator Date'!BC126)</f>
        <v>2017</v>
      </c>
      <c r="BD126" s="157">
        <f>IF('Indicator Date'!BD126="","x",'Indicator Date'!BD126)</f>
        <v>2015</v>
      </c>
      <c r="BE126" s="157" t="str">
        <f>IF('Indicator Date'!BE126="","x",'Indicator Date'!BE126)</f>
        <v>x</v>
      </c>
      <c r="BF126" s="104"/>
    </row>
    <row r="127" spans="1:58" x14ac:dyDescent="0.25">
      <c r="A127" s="128" t="s">
        <v>232</v>
      </c>
      <c r="B127" s="107" t="s">
        <v>231</v>
      </c>
      <c r="C127" s="157">
        <f>IF('Indicator Date'!C127="","x",'Indicator Date'!C127)</f>
        <v>2015</v>
      </c>
      <c r="D127" s="157">
        <f>IF('Indicator Date'!D127="","x",'Indicator Date'!D127)</f>
        <v>2015</v>
      </c>
      <c r="E127" s="157">
        <f>IF('Indicator Date'!E127="","x",'Indicator Date'!E127)</f>
        <v>2015</v>
      </c>
      <c r="F127" s="157">
        <f>IF('Indicator Date'!F127="","x",'Indicator Date'!F127)</f>
        <v>2015</v>
      </c>
      <c r="G127" s="157">
        <f>IF('Indicator Date'!G127="","x",'Indicator Date'!G127)</f>
        <v>2015</v>
      </c>
      <c r="H127" s="157">
        <f>IF('Indicator Date'!H127="","x",'Indicator Date'!H127)</f>
        <v>2015</v>
      </c>
      <c r="I127" s="157">
        <f>IF('Indicator Date'!I127="","x",'Indicator Date'!I127)</f>
        <v>2015</v>
      </c>
      <c r="J127" s="157">
        <f>IF('Indicator Date'!J127="","x",'Indicator Date'!J127)</f>
        <v>2016</v>
      </c>
      <c r="K127" s="157">
        <f>IF('Indicator Date'!K127="","x",'Indicator Date'!K127)</f>
        <v>2016</v>
      </c>
      <c r="L127" s="157">
        <f>IF('Indicator Date'!L127="","x",'Indicator Date'!L127)</f>
        <v>2016</v>
      </c>
      <c r="M127" s="157">
        <f>IF('Indicator Date'!M127="","x",'Indicator Date'!M127)</f>
        <v>2019</v>
      </c>
      <c r="N127" s="157">
        <f>IF('Indicator Date'!N127="","x",'Indicator Date'!N127)</f>
        <v>2019</v>
      </c>
      <c r="O127" s="157">
        <f>IF('Indicator Date'!O127="","x",'Indicator Date'!O127)</f>
        <v>2018</v>
      </c>
      <c r="P127" s="157">
        <f>IF('Indicator Date'!P127="","x",'Indicator Date'!P127)</f>
        <v>2018</v>
      </c>
      <c r="Q127" s="157">
        <f>IF('Indicator Date'!Q127="","x",'Indicator Date'!Q127)</f>
        <v>2017</v>
      </c>
      <c r="R127" s="157" t="str">
        <f>IF('Indicator Date'!R127="","x",LEFT(RIGHT('Indicator Date'!R127,6),4))</f>
        <v>2012</v>
      </c>
      <c r="S127" s="157">
        <f>IF('Indicator Date'!S127="","x",'Indicator Date'!S127)</f>
        <v>2019</v>
      </c>
      <c r="T127" s="157">
        <f>IF('Indicator Date'!T127="","x",'Indicator Date'!T127)</f>
        <v>2016</v>
      </c>
      <c r="U127" s="157">
        <f>IF('Indicator Date'!U127="","x",'Indicator Date'!U127)</f>
        <v>2017</v>
      </c>
      <c r="V127" s="157">
        <f>IF('Indicator Date'!V127="","x",'Indicator Date'!V127)</f>
        <v>2017</v>
      </c>
      <c r="W127" s="157">
        <f>IF('Indicator Date'!W127="","x",'Indicator Date'!W127)</f>
        <v>2015</v>
      </c>
      <c r="X127" s="157">
        <f>IF('Indicator Date'!X127="","x",'Indicator Date'!X127)</f>
        <v>2006</v>
      </c>
      <c r="Y127" s="157">
        <f>IF('Indicator Date'!Y127="","x",'Indicator Date'!Y127)</f>
        <v>2014</v>
      </c>
      <c r="Z127" s="157">
        <f>IF('Indicator Date'!Z127="","x",'Indicator Date'!Z127)</f>
        <v>2017</v>
      </c>
      <c r="AA127" s="157">
        <f>IF('Indicator Date'!AA127="","x",'Indicator Date'!AA127)</f>
        <v>2017</v>
      </c>
      <c r="AB127" s="157">
        <f>IF('Indicator Date'!AB127="","x",'Indicator Date'!AB127)</f>
        <v>2017</v>
      </c>
      <c r="AC127" s="157">
        <f>IF('Indicator Date'!AC127="","x",'Indicator Date'!AC127)</f>
        <v>2016</v>
      </c>
      <c r="AD127" s="157">
        <f>IF('Indicator Date'!AD127="","x",'Indicator Date'!AD127)</f>
        <v>2015</v>
      </c>
      <c r="AE127" s="157">
        <f>IF('Indicator Date'!AE127="","x",'Indicator Date'!AE127)</f>
        <v>2012</v>
      </c>
      <c r="AF127" s="157">
        <f>IF('Indicator Date'!AF127="","x",'Indicator Date'!AF127)</f>
        <v>2017</v>
      </c>
      <c r="AG127" s="157">
        <f>IF('Indicator Date'!AG127="","x",'Indicator Date'!AG127)</f>
        <v>2014</v>
      </c>
      <c r="AH127" s="157">
        <f>IF('Indicator Date'!AH127="","x",'Indicator Date'!AH127)</f>
        <v>2016</v>
      </c>
      <c r="AI127" s="157">
        <f>IF('Indicator Date'!AI127="","x",'Indicator Date'!AI127)</f>
        <v>2017</v>
      </c>
      <c r="AJ127" s="157">
        <f>IF('Indicator Date'!AJ127="","x",'Indicator Date'!AJ127)</f>
        <v>2018</v>
      </c>
      <c r="AK127" s="157" t="str">
        <f>IF('Indicator Date'!AK127="","x",YEAR('Indicator Date'!AK127))</f>
        <v>x</v>
      </c>
      <c r="AL127" s="157">
        <f>IF('Indicator Date'!AL127="","x",YEAR('Indicator Date'!AL127))</f>
        <v>2018</v>
      </c>
      <c r="AM127" s="157" t="str">
        <f>IF('Indicator Date'!AM127="","x",YEAR('Indicator Date'!AM127))</f>
        <v>x</v>
      </c>
      <c r="AN127" s="157">
        <f>IF('Indicator Date'!AN127="","x",'Indicator Date'!AN127)</f>
        <v>2016</v>
      </c>
      <c r="AO127" s="157">
        <f>IF('Indicator Date'!AO127="","x",'Indicator Date'!AO127)</f>
        <v>2016</v>
      </c>
      <c r="AP127" s="157">
        <f>IF('Indicator Date'!AP127="","x",'Indicator Date'!AP127)</f>
        <v>2014</v>
      </c>
      <c r="AQ127" s="157">
        <f>IF('Indicator Date'!AQ127="","x",'Indicator Date'!AQ127)</f>
        <v>2014</v>
      </c>
      <c r="AR127" s="157">
        <f>IF('Indicator Date'!AR127="","x",'Indicator Date'!AR127)</f>
        <v>2013</v>
      </c>
      <c r="AS127" s="157">
        <f>IF('Indicator Date'!AS127="","x",'Indicator Date'!AS127)</f>
        <v>2017</v>
      </c>
      <c r="AT127" s="157">
        <f>IF('Indicator Date'!AT127="","x",'Indicator Date'!AT127)</f>
        <v>2018</v>
      </c>
      <c r="AU127" s="157">
        <f>IF('Indicator Date'!AU127="","x",'Indicator Date'!AU127)</f>
        <v>2016</v>
      </c>
      <c r="AV127" s="157">
        <f>IF('Indicator Date'!AV127="","x",'Indicator Date'!AV127)</f>
        <v>2015</v>
      </c>
      <c r="AW127" s="157">
        <f>IF('Indicator Date'!AW127="","x",'Indicator Date'!AW127)</f>
        <v>2016</v>
      </c>
      <c r="AX127" s="157">
        <f>IF('Indicator Date'!AX127="","x",'Indicator Date'!AX127)</f>
        <v>2017</v>
      </c>
      <c r="AY127" s="157">
        <f>IF('Indicator Date'!AY127="","x",'Indicator Date'!AY127)</f>
        <v>2014</v>
      </c>
      <c r="AZ127" s="157">
        <f>IF('Indicator Date'!AZ127="","x",'Indicator Date'!AZ127)</f>
        <v>2015</v>
      </c>
      <c r="BA127" s="157">
        <f>IF('Indicator Date'!BA127="","x",'Indicator Date'!BA127)</f>
        <v>2015</v>
      </c>
      <c r="BB127" s="157">
        <f>IF('Indicator Date'!BB127="","x",'Indicator Date'!BB127)</f>
        <v>2018</v>
      </c>
      <c r="BC127" s="157">
        <f>IF('Indicator Date'!BC127="","x",'Indicator Date'!BC127)</f>
        <v>2017</v>
      </c>
      <c r="BD127" s="157">
        <f>IF('Indicator Date'!BD127="","x",'Indicator Date'!BD127)</f>
        <v>2015</v>
      </c>
      <c r="BE127" s="157" t="str">
        <f>IF('Indicator Date'!BE127="","x",'Indicator Date'!BE127)</f>
        <v>x</v>
      </c>
      <c r="BF127" s="104"/>
    </row>
    <row r="128" spans="1:58" x14ac:dyDescent="0.25">
      <c r="A128" s="128" t="s">
        <v>234</v>
      </c>
      <c r="B128" s="107" t="s">
        <v>233</v>
      </c>
      <c r="C128" s="157">
        <f>IF('Indicator Date'!C128="","x",'Indicator Date'!C128)</f>
        <v>2015</v>
      </c>
      <c r="D128" s="157">
        <f>IF('Indicator Date'!D128="","x",'Indicator Date'!D128)</f>
        <v>2015</v>
      </c>
      <c r="E128" s="157">
        <f>IF('Indicator Date'!E128="","x",'Indicator Date'!E128)</f>
        <v>2015</v>
      </c>
      <c r="F128" s="157">
        <f>IF('Indicator Date'!F128="","x",'Indicator Date'!F128)</f>
        <v>2015</v>
      </c>
      <c r="G128" s="157">
        <f>IF('Indicator Date'!G128="","x",'Indicator Date'!G128)</f>
        <v>2015</v>
      </c>
      <c r="H128" s="157">
        <f>IF('Indicator Date'!H128="","x",'Indicator Date'!H128)</f>
        <v>2015</v>
      </c>
      <c r="I128" s="157">
        <f>IF('Indicator Date'!I128="","x",'Indicator Date'!I128)</f>
        <v>2015</v>
      </c>
      <c r="J128" s="157">
        <f>IF('Indicator Date'!J128="","x",'Indicator Date'!J128)</f>
        <v>2016</v>
      </c>
      <c r="K128" s="157">
        <f>IF('Indicator Date'!K128="","x",'Indicator Date'!K128)</f>
        <v>2016</v>
      </c>
      <c r="L128" s="157">
        <f>IF('Indicator Date'!L128="","x",'Indicator Date'!L128)</f>
        <v>2016</v>
      </c>
      <c r="M128" s="157">
        <f>IF('Indicator Date'!M128="","x",'Indicator Date'!M128)</f>
        <v>2019</v>
      </c>
      <c r="N128" s="157">
        <f>IF('Indicator Date'!N128="","x",'Indicator Date'!N128)</f>
        <v>2019</v>
      </c>
      <c r="O128" s="157">
        <f>IF('Indicator Date'!O128="","x",'Indicator Date'!O128)</f>
        <v>2018</v>
      </c>
      <c r="P128" s="157">
        <f>IF('Indicator Date'!P128="","x",'Indicator Date'!P128)</f>
        <v>2018</v>
      </c>
      <c r="Q128" s="157">
        <f>IF('Indicator Date'!Q128="","x",'Indicator Date'!Q128)</f>
        <v>2017</v>
      </c>
      <c r="R128" s="157" t="str">
        <f>IF('Indicator Date'!R128="","x",LEFT(RIGHT('Indicator Date'!R128,6),4))</f>
        <v>2012</v>
      </c>
      <c r="S128" s="157">
        <f>IF('Indicator Date'!S128="","x",'Indicator Date'!S128)</f>
        <v>2019</v>
      </c>
      <c r="T128" s="157">
        <f>IF('Indicator Date'!T128="","x",'Indicator Date'!T128)</f>
        <v>2016</v>
      </c>
      <c r="U128" s="157">
        <f>IF('Indicator Date'!U128="","x",'Indicator Date'!U128)</f>
        <v>2017</v>
      </c>
      <c r="V128" s="157">
        <f>IF('Indicator Date'!V128="","x",'Indicator Date'!V128)</f>
        <v>2017</v>
      </c>
      <c r="W128" s="157">
        <f>IF('Indicator Date'!W128="","x",'Indicator Date'!W128)</f>
        <v>2015</v>
      </c>
      <c r="X128" s="157">
        <f>IF('Indicator Date'!X128="","x",'Indicator Date'!X128)</f>
        <v>2016</v>
      </c>
      <c r="Y128" s="157">
        <f>IF('Indicator Date'!Y128="","x",'Indicator Date'!Y128)</f>
        <v>2010</v>
      </c>
      <c r="Z128" s="157">
        <f>IF('Indicator Date'!Z128="","x",'Indicator Date'!Z128)</f>
        <v>2017</v>
      </c>
      <c r="AA128" s="157">
        <f>IF('Indicator Date'!AA128="","x",'Indicator Date'!AA128)</f>
        <v>2017</v>
      </c>
      <c r="AB128" s="157">
        <f>IF('Indicator Date'!AB128="","x",'Indicator Date'!AB128)</f>
        <v>2017</v>
      </c>
      <c r="AC128" s="157">
        <f>IF('Indicator Date'!AC128="","x",'Indicator Date'!AC128)</f>
        <v>2016</v>
      </c>
      <c r="AD128" s="157">
        <f>IF('Indicator Date'!AD128="","x",'Indicator Date'!AD128)</f>
        <v>2015</v>
      </c>
      <c r="AE128" s="157">
        <f>IF('Indicator Date'!AE128="","x",'Indicator Date'!AE128)</f>
        <v>2012</v>
      </c>
      <c r="AF128" s="157">
        <f>IF('Indicator Date'!AF128="","x",'Indicator Date'!AF128)</f>
        <v>2017</v>
      </c>
      <c r="AG128" s="157">
        <f>IF('Indicator Date'!AG128="","x",'Indicator Date'!AG128)</f>
        <v>2014</v>
      </c>
      <c r="AH128" s="157">
        <f>IF('Indicator Date'!AH128="","x",'Indicator Date'!AH128)</f>
        <v>2016</v>
      </c>
      <c r="AI128" s="157">
        <f>IF('Indicator Date'!AI128="","x",'Indicator Date'!AI128)</f>
        <v>2017</v>
      </c>
      <c r="AJ128" s="157">
        <f>IF('Indicator Date'!AJ128="","x",'Indicator Date'!AJ128)</f>
        <v>2018</v>
      </c>
      <c r="AK128" s="157">
        <f>IF('Indicator Date'!AK128="","x",YEAR('Indicator Date'!AK128))</f>
        <v>2017</v>
      </c>
      <c r="AL128" s="157">
        <f>IF('Indicator Date'!AL128="","x",YEAR('Indicator Date'!AL128))</f>
        <v>2019</v>
      </c>
      <c r="AM128" s="157" t="str">
        <f>IF('Indicator Date'!AM128="","x",YEAR('Indicator Date'!AM128))</f>
        <v>x</v>
      </c>
      <c r="AN128" s="157">
        <f>IF('Indicator Date'!AN128="","x",'Indicator Date'!AN128)</f>
        <v>2016</v>
      </c>
      <c r="AO128" s="157">
        <f>IF('Indicator Date'!AO128="","x",'Indicator Date'!AO128)</f>
        <v>2016</v>
      </c>
      <c r="AP128" s="157">
        <f>IF('Indicator Date'!AP128="","x",'Indicator Date'!AP128)</f>
        <v>2014</v>
      </c>
      <c r="AQ128" s="157">
        <f>IF('Indicator Date'!AQ128="","x",'Indicator Date'!AQ128)</f>
        <v>2014</v>
      </c>
      <c r="AR128" s="157">
        <f>IF('Indicator Date'!AR128="","x",'Indicator Date'!AR128)</f>
        <v>2015</v>
      </c>
      <c r="AS128" s="157">
        <f>IF('Indicator Date'!AS128="","x",'Indicator Date'!AS128)</f>
        <v>2017</v>
      </c>
      <c r="AT128" s="157">
        <f>IF('Indicator Date'!AT128="","x",'Indicator Date'!AT128)</f>
        <v>2018</v>
      </c>
      <c r="AU128" s="157">
        <f>IF('Indicator Date'!AU128="","x",'Indicator Date'!AU128)</f>
        <v>2016</v>
      </c>
      <c r="AV128" s="157">
        <f>IF('Indicator Date'!AV128="","x",'Indicator Date'!AV128)</f>
        <v>2015</v>
      </c>
      <c r="AW128" s="157">
        <f>IF('Indicator Date'!AW128="","x",'Indicator Date'!AW128)</f>
        <v>2016</v>
      </c>
      <c r="AX128" s="157">
        <f>IF('Indicator Date'!AX128="","x",'Indicator Date'!AX128)</f>
        <v>2017</v>
      </c>
      <c r="AY128" s="157">
        <f>IF('Indicator Date'!AY128="","x",'Indicator Date'!AY128)</f>
        <v>2014</v>
      </c>
      <c r="AZ128" s="157">
        <f>IF('Indicator Date'!AZ128="","x",'Indicator Date'!AZ128)</f>
        <v>2015</v>
      </c>
      <c r="BA128" s="157">
        <f>IF('Indicator Date'!BA128="","x",'Indicator Date'!BA128)</f>
        <v>2015</v>
      </c>
      <c r="BB128" s="157">
        <f>IF('Indicator Date'!BB128="","x",'Indicator Date'!BB128)</f>
        <v>2018</v>
      </c>
      <c r="BC128" s="157">
        <f>IF('Indicator Date'!BC128="","x",'Indicator Date'!BC128)</f>
        <v>2017</v>
      </c>
      <c r="BD128" s="157">
        <f>IF('Indicator Date'!BD128="","x",'Indicator Date'!BD128)</f>
        <v>2015</v>
      </c>
      <c r="BE128" s="157" t="str">
        <f>IF('Indicator Date'!BE128="","x",'Indicator Date'!BE128)</f>
        <v>x</v>
      </c>
      <c r="BF128" s="104"/>
    </row>
    <row r="129" spans="1:58" x14ac:dyDescent="0.25">
      <c r="A129" s="128" t="s">
        <v>236</v>
      </c>
      <c r="B129" s="107" t="s">
        <v>235</v>
      </c>
      <c r="C129" s="157">
        <f>IF('Indicator Date'!C129="","x",'Indicator Date'!C129)</f>
        <v>2015</v>
      </c>
      <c r="D129" s="157">
        <f>IF('Indicator Date'!D129="","x",'Indicator Date'!D129)</f>
        <v>2015</v>
      </c>
      <c r="E129" s="157">
        <f>IF('Indicator Date'!E129="","x",'Indicator Date'!E129)</f>
        <v>2015</v>
      </c>
      <c r="F129" s="157">
        <f>IF('Indicator Date'!F129="","x",'Indicator Date'!F129)</f>
        <v>2015</v>
      </c>
      <c r="G129" s="157">
        <f>IF('Indicator Date'!G129="","x",'Indicator Date'!G129)</f>
        <v>2015</v>
      </c>
      <c r="H129" s="157">
        <f>IF('Indicator Date'!H129="","x",'Indicator Date'!H129)</f>
        <v>2015</v>
      </c>
      <c r="I129" s="157">
        <f>IF('Indicator Date'!I129="","x",'Indicator Date'!I129)</f>
        <v>2015</v>
      </c>
      <c r="J129" s="157">
        <f>IF('Indicator Date'!J129="","x",'Indicator Date'!J129)</f>
        <v>2016</v>
      </c>
      <c r="K129" s="157">
        <f>IF('Indicator Date'!K129="","x",'Indicator Date'!K129)</f>
        <v>2016</v>
      </c>
      <c r="L129" s="157">
        <f>IF('Indicator Date'!L129="","x",'Indicator Date'!L129)</f>
        <v>2016</v>
      </c>
      <c r="M129" s="157">
        <f>IF('Indicator Date'!M129="","x",'Indicator Date'!M129)</f>
        <v>2019</v>
      </c>
      <c r="N129" s="157">
        <f>IF('Indicator Date'!N129="","x",'Indicator Date'!N129)</f>
        <v>2019</v>
      </c>
      <c r="O129" s="157">
        <f>IF('Indicator Date'!O129="","x",'Indicator Date'!O129)</f>
        <v>2018</v>
      </c>
      <c r="P129" s="157">
        <f>IF('Indicator Date'!P129="","x",'Indicator Date'!P129)</f>
        <v>2018</v>
      </c>
      <c r="Q129" s="157">
        <f>IF('Indicator Date'!Q129="","x",'Indicator Date'!Q129)</f>
        <v>2017</v>
      </c>
      <c r="R129" s="157" t="str">
        <f>IF('Indicator Date'!R129="","x",LEFT(RIGHT('Indicator Date'!R129,6),4))</f>
        <v>2017</v>
      </c>
      <c r="S129" s="157">
        <f>IF('Indicator Date'!S129="","x",'Indicator Date'!S129)</f>
        <v>2019</v>
      </c>
      <c r="T129" s="157">
        <f>IF('Indicator Date'!T129="","x",'Indicator Date'!T129)</f>
        <v>2016</v>
      </c>
      <c r="U129" s="157">
        <f>IF('Indicator Date'!U129="","x",'Indicator Date'!U129)</f>
        <v>2017</v>
      </c>
      <c r="V129" s="157">
        <f>IF('Indicator Date'!V129="","x",'Indicator Date'!V129)</f>
        <v>2017</v>
      </c>
      <c r="W129" s="157">
        <f>IF('Indicator Date'!W129="","x",'Indicator Date'!W129)</f>
        <v>2015</v>
      </c>
      <c r="X129" s="157">
        <f>IF('Indicator Date'!X129="","x",'Indicator Date'!X129)</f>
        <v>2016</v>
      </c>
      <c r="Y129" s="157">
        <f>IF('Indicator Date'!Y129="","x",'Indicator Date'!Y129)</f>
        <v>2010</v>
      </c>
      <c r="Z129" s="157">
        <f>IF('Indicator Date'!Z129="","x",'Indicator Date'!Z129)</f>
        <v>2017</v>
      </c>
      <c r="AA129" s="157">
        <f>IF('Indicator Date'!AA129="","x",'Indicator Date'!AA129)</f>
        <v>2017</v>
      </c>
      <c r="AB129" s="157">
        <f>IF('Indicator Date'!AB129="","x",'Indicator Date'!AB129)</f>
        <v>2017</v>
      </c>
      <c r="AC129" s="157">
        <f>IF('Indicator Date'!AC129="","x",'Indicator Date'!AC129)</f>
        <v>2016</v>
      </c>
      <c r="AD129" s="157">
        <f>IF('Indicator Date'!AD129="","x",'Indicator Date'!AD129)</f>
        <v>2015</v>
      </c>
      <c r="AE129" s="157">
        <f>IF('Indicator Date'!AE129="","x",'Indicator Date'!AE129)</f>
        <v>2012</v>
      </c>
      <c r="AF129" s="157" t="str">
        <f>IF('Indicator Date'!AF129="","x",'Indicator Date'!AF129)</f>
        <v>x</v>
      </c>
      <c r="AG129" s="157">
        <f>IF('Indicator Date'!AG129="","x",'Indicator Date'!AG129)</f>
        <v>2009</v>
      </c>
      <c r="AH129" s="157">
        <f>IF('Indicator Date'!AH129="","x",'Indicator Date'!AH129)</f>
        <v>2016</v>
      </c>
      <c r="AI129" s="157">
        <f>IF('Indicator Date'!AI129="","x",'Indicator Date'!AI129)</f>
        <v>2017</v>
      </c>
      <c r="AJ129" s="157">
        <f>IF('Indicator Date'!AJ129="","x",'Indicator Date'!AJ129)</f>
        <v>2018</v>
      </c>
      <c r="AK129" s="157">
        <f>IF('Indicator Date'!AK129="","x",YEAR('Indicator Date'!AK129))</f>
        <v>2018</v>
      </c>
      <c r="AL129" s="157">
        <f>IF('Indicator Date'!AL129="","x",YEAR('Indicator Date'!AL129))</f>
        <v>2018</v>
      </c>
      <c r="AM129" s="157">
        <f>IF('Indicator Date'!AM129="","x",YEAR('Indicator Date'!AM129))</f>
        <v>2018</v>
      </c>
      <c r="AN129" s="157">
        <f>IF('Indicator Date'!AN129="","x",'Indicator Date'!AN129)</f>
        <v>2016</v>
      </c>
      <c r="AO129" s="157">
        <f>IF('Indicator Date'!AO129="","x",'Indicator Date'!AO129)</f>
        <v>2016</v>
      </c>
      <c r="AP129" s="157">
        <f>IF('Indicator Date'!AP129="","x",'Indicator Date'!AP129)</f>
        <v>2013</v>
      </c>
      <c r="AQ129" s="157">
        <f>IF('Indicator Date'!AQ129="","x",'Indicator Date'!AQ129)</f>
        <v>2013</v>
      </c>
      <c r="AR129" s="157">
        <f>IF('Indicator Date'!AR129="","x",'Indicator Date'!AR129)</f>
        <v>2015</v>
      </c>
      <c r="AS129" s="157">
        <f>IF('Indicator Date'!AS129="","x",'Indicator Date'!AS129)</f>
        <v>2017</v>
      </c>
      <c r="AT129" s="157">
        <f>IF('Indicator Date'!AT129="","x",'Indicator Date'!AT129)</f>
        <v>2018</v>
      </c>
      <c r="AU129" s="157">
        <f>IF('Indicator Date'!AU129="","x",'Indicator Date'!AU129)</f>
        <v>2016</v>
      </c>
      <c r="AV129" s="157">
        <f>IF('Indicator Date'!AV129="","x",'Indicator Date'!AV129)</f>
        <v>2015</v>
      </c>
      <c r="AW129" s="157">
        <f>IF('Indicator Date'!AW129="","x",'Indicator Date'!AW129)</f>
        <v>2016</v>
      </c>
      <c r="AX129" s="157">
        <f>IF('Indicator Date'!AX129="","x",'Indicator Date'!AX129)</f>
        <v>2017</v>
      </c>
      <c r="AY129" s="157">
        <f>IF('Indicator Date'!AY129="","x",'Indicator Date'!AY129)</f>
        <v>2014</v>
      </c>
      <c r="AZ129" s="157">
        <f>IF('Indicator Date'!AZ129="","x",'Indicator Date'!AZ129)</f>
        <v>2015</v>
      </c>
      <c r="BA129" s="157">
        <f>IF('Indicator Date'!BA129="","x",'Indicator Date'!BA129)</f>
        <v>2015</v>
      </c>
      <c r="BB129" s="157">
        <f>IF('Indicator Date'!BB129="","x",'Indicator Date'!BB129)</f>
        <v>2018</v>
      </c>
      <c r="BC129" s="157">
        <f>IF('Indicator Date'!BC129="","x",'Indicator Date'!BC129)</f>
        <v>2017</v>
      </c>
      <c r="BD129" s="157">
        <f>IF('Indicator Date'!BD129="","x",'Indicator Date'!BD129)</f>
        <v>2015</v>
      </c>
      <c r="BE129" s="157" t="str">
        <f>IF('Indicator Date'!BE129="","x",'Indicator Date'!BE129)</f>
        <v>x</v>
      </c>
      <c r="BF129" s="104"/>
    </row>
    <row r="130" spans="1:58" x14ac:dyDescent="0.25">
      <c r="A130" s="128" t="s">
        <v>239</v>
      </c>
      <c r="B130" s="107" t="s">
        <v>238</v>
      </c>
      <c r="C130" s="157">
        <f>IF('Indicator Date'!C130="","x",'Indicator Date'!C130)</f>
        <v>2015</v>
      </c>
      <c r="D130" s="157">
        <f>IF('Indicator Date'!D130="","x",'Indicator Date'!D130)</f>
        <v>2015</v>
      </c>
      <c r="E130" s="157">
        <f>IF('Indicator Date'!E130="","x",'Indicator Date'!E130)</f>
        <v>2015</v>
      </c>
      <c r="F130" s="157">
        <f>IF('Indicator Date'!F130="","x",'Indicator Date'!F130)</f>
        <v>2015</v>
      </c>
      <c r="G130" s="157">
        <f>IF('Indicator Date'!G130="","x",'Indicator Date'!G130)</f>
        <v>2015</v>
      </c>
      <c r="H130" s="157">
        <f>IF('Indicator Date'!H130="","x",'Indicator Date'!H130)</f>
        <v>2015</v>
      </c>
      <c r="I130" s="157">
        <f>IF('Indicator Date'!I130="","x",'Indicator Date'!I130)</f>
        <v>2015</v>
      </c>
      <c r="J130" s="157">
        <f>IF('Indicator Date'!J130="","x",'Indicator Date'!J130)</f>
        <v>2016</v>
      </c>
      <c r="K130" s="157">
        <f>IF('Indicator Date'!K130="","x",'Indicator Date'!K130)</f>
        <v>2016</v>
      </c>
      <c r="L130" s="157">
        <f>IF('Indicator Date'!L130="","x",'Indicator Date'!L130)</f>
        <v>2016</v>
      </c>
      <c r="M130" s="157">
        <f>IF('Indicator Date'!M130="","x",'Indicator Date'!M130)</f>
        <v>2019</v>
      </c>
      <c r="N130" s="157">
        <f>IF('Indicator Date'!N130="","x",'Indicator Date'!N130)</f>
        <v>2019</v>
      </c>
      <c r="O130" s="157">
        <f>IF('Indicator Date'!O130="","x",'Indicator Date'!O130)</f>
        <v>2018</v>
      </c>
      <c r="P130" s="157">
        <f>IF('Indicator Date'!P130="","x",'Indicator Date'!P130)</f>
        <v>2018</v>
      </c>
      <c r="Q130" s="157">
        <f>IF('Indicator Date'!Q130="","x",'Indicator Date'!Q130)</f>
        <v>2017</v>
      </c>
      <c r="R130" s="157" t="str">
        <f>IF('Indicator Date'!R130="","x",LEFT(RIGHT('Indicator Date'!R130,6),4))</f>
        <v>2011</v>
      </c>
      <c r="S130" s="157">
        <f>IF('Indicator Date'!S130="","x",'Indicator Date'!S130)</f>
        <v>2019</v>
      </c>
      <c r="T130" s="157">
        <f>IF('Indicator Date'!T130="","x",'Indicator Date'!T130)</f>
        <v>2016</v>
      </c>
      <c r="U130" s="157">
        <f>IF('Indicator Date'!U130="","x",'Indicator Date'!U130)</f>
        <v>2017</v>
      </c>
      <c r="V130" s="157">
        <f>IF('Indicator Date'!V130="","x",'Indicator Date'!V130)</f>
        <v>2017</v>
      </c>
      <c r="W130" s="157">
        <f>IF('Indicator Date'!W130="","x",'Indicator Date'!W130)</f>
        <v>2015</v>
      </c>
      <c r="X130" s="157">
        <f>IF('Indicator Date'!X130="","x",'Indicator Date'!X130)</f>
        <v>2011</v>
      </c>
      <c r="Y130" s="157">
        <f>IF('Indicator Date'!Y130="","x",'Indicator Date'!Y130)</f>
        <v>2010</v>
      </c>
      <c r="Z130" s="157">
        <f>IF('Indicator Date'!Z130="","x",'Indicator Date'!Z130)</f>
        <v>2017</v>
      </c>
      <c r="AA130" s="157">
        <f>IF('Indicator Date'!AA130="","x",'Indicator Date'!AA130)</f>
        <v>2017</v>
      </c>
      <c r="AB130" s="157">
        <f>IF('Indicator Date'!AB130="","x",'Indicator Date'!AB130)</f>
        <v>2017</v>
      </c>
      <c r="AC130" s="157">
        <f>IF('Indicator Date'!AC130="","x",'Indicator Date'!AC130)</f>
        <v>2016</v>
      </c>
      <c r="AD130" s="157">
        <f>IF('Indicator Date'!AD130="","x",'Indicator Date'!AD130)</f>
        <v>2015</v>
      </c>
      <c r="AE130" s="157" t="str">
        <f>IF('Indicator Date'!AE130="","x",'Indicator Date'!AE130)</f>
        <v>x</v>
      </c>
      <c r="AF130" s="157">
        <f>IF('Indicator Date'!AF130="","x",'Indicator Date'!AF130)</f>
        <v>2017</v>
      </c>
      <c r="AG130" s="157">
        <f>IF('Indicator Date'!AG130="","x",'Indicator Date'!AG130)</f>
        <v>2008</v>
      </c>
      <c r="AH130" s="157">
        <f>IF('Indicator Date'!AH130="","x",'Indicator Date'!AH130)</f>
        <v>2016</v>
      </c>
      <c r="AI130" s="157">
        <f>IF('Indicator Date'!AI130="","x",'Indicator Date'!AI130)</f>
        <v>2017</v>
      </c>
      <c r="AJ130" s="157">
        <f>IF('Indicator Date'!AJ130="","x",'Indicator Date'!AJ130)</f>
        <v>2018</v>
      </c>
      <c r="AK130" s="157">
        <f>IF('Indicator Date'!AK130="","x",YEAR('Indicator Date'!AK130))</f>
        <v>2018</v>
      </c>
      <c r="AL130" s="157">
        <f>IF('Indicator Date'!AL130="","x",YEAR('Indicator Date'!AL130))</f>
        <v>2018</v>
      </c>
      <c r="AM130" s="157" t="str">
        <f>IF('Indicator Date'!AM130="","x",YEAR('Indicator Date'!AM130))</f>
        <v>x</v>
      </c>
      <c r="AN130" s="157">
        <f>IF('Indicator Date'!AN130="","x",'Indicator Date'!AN130)</f>
        <v>2016</v>
      </c>
      <c r="AO130" s="157">
        <f>IF('Indicator Date'!AO130="","x",'Indicator Date'!AO130)</f>
        <v>2016</v>
      </c>
      <c r="AP130" s="157">
        <f>IF('Indicator Date'!AP130="","x",'Indicator Date'!AP130)</f>
        <v>2013</v>
      </c>
      <c r="AQ130" s="157">
        <f>IF('Indicator Date'!AQ130="","x",'Indicator Date'!AQ130)</f>
        <v>2013</v>
      </c>
      <c r="AR130" s="157">
        <f>IF('Indicator Date'!AR130="","x",'Indicator Date'!AR130)</f>
        <v>2015</v>
      </c>
      <c r="AS130" s="157">
        <f>IF('Indicator Date'!AS130="","x",'Indicator Date'!AS130)</f>
        <v>2017</v>
      </c>
      <c r="AT130" s="157">
        <f>IF('Indicator Date'!AT130="","x",'Indicator Date'!AT130)</f>
        <v>2018</v>
      </c>
      <c r="AU130" s="157">
        <f>IF('Indicator Date'!AU130="","x",'Indicator Date'!AU130)</f>
        <v>2016</v>
      </c>
      <c r="AV130" s="157">
        <f>IF('Indicator Date'!AV130="","x",'Indicator Date'!AV130)</f>
        <v>2015</v>
      </c>
      <c r="AW130" s="157">
        <f>IF('Indicator Date'!AW130="","x",'Indicator Date'!AW130)</f>
        <v>2016</v>
      </c>
      <c r="AX130" s="157">
        <f>IF('Indicator Date'!AX130="","x",'Indicator Date'!AX130)</f>
        <v>2017</v>
      </c>
      <c r="AY130" s="157">
        <f>IF('Indicator Date'!AY130="","x",'Indicator Date'!AY130)</f>
        <v>2014</v>
      </c>
      <c r="AZ130" s="157">
        <f>IF('Indicator Date'!AZ130="","x",'Indicator Date'!AZ130)</f>
        <v>2015</v>
      </c>
      <c r="BA130" s="157">
        <f>IF('Indicator Date'!BA130="","x",'Indicator Date'!BA130)</f>
        <v>2015</v>
      </c>
      <c r="BB130" s="157">
        <f>IF('Indicator Date'!BB130="","x",'Indicator Date'!BB130)</f>
        <v>2017</v>
      </c>
      <c r="BC130" s="157">
        <f>IF('Indicator Date'!BC130="","x",'Indicator Date'!BC130)</f>
        <v>2017</v>
      </c>
      <c r="BD130" s="157">
        <f>IF('Indicator Date'!BD130="","x",'Indicator Date'!BD130)</f>
        <v>2015</v>
      </c>
      <c r="BE130" s="157" t="str">
        <f>IF('Indicator Date'!BE130="","x",'Indicator Date'!BE130)</f>
        <v>x</v>
      </c>
      <c r="BF130" s="104"/>
    </row>
    <row r="131" spans="1:58" x14ac:dyDescent="0.25">
      <c r="A131" s="128" t="s">
        <v>241</v>
      </c>
      <c r="B131" s="107" t="s">
        <v>240</v>
      </c>
      <c r="C131" s="157">
        <f>IF('Indicator Date'!C131="","x",'Indicator Date'!C131)</f>
        <v>2015</v>
      </c>
      <c r="D131" s="157">
        <f>IF('Indicator Date'!D131="","x",'Indicator Date'!D131)</f>
        <v>2015</v>
      </c>
      <c r="E131" s="157">
        <f>IF('Indicator Date'!E131="","x",'Indicator Date'!E131)</f>
        <v>2015</v>
      </c>
      <c r="F131" s="157">
        <f>IF('Indicator Date'!F131="","x",'Indicator Date'!F131)</f>
        <v>2015</v>
      </c>
      <c r="G131" s="157">
        <f>IF('Indicator Date'!G131="","x",'Indicator Date'!G131)</f>
        <v>2015</v>
      </c>
      <c r="H131" s="157">
        <f>IF('Indicator Date'!H131="","x",'Indicator Date'!H131)</f>
        <v>2015</v>
      </c>
      <c r="I131" s="157">
        <f>IF('Indicator Date'!I131="","x",'Indicator Date'!I131)</f>
        <v>2015</v>
      </c>
      <c r="J131" s="157">
        <f>IF('Indicator Date'!J131="","x",'Indicator Date'!J131)</f>
        <v>2016</v>
      </c>
      <c r="K131" s="157">
        <f>IF('Indicator Date'!K131="","x",'Indicator Date'!K131)</f>
        <v>2016</v>
      </c>
      <c r="L131" s="157">
        <f>IF('Indicator Date'!L131="","x",'Indicator Date'!L131)</f>
        <v>2016</v>
      </c>
      <c r="M131" s="157">
        <f>IF('Indicator Date'!M131="","x",'Indicator Date'!M131)</f>
        <v>2019</v>
      </c>
      <c r="N131" s="157">
        <f>IF('Indicator Date'!N131="","x",'Indicator Date'!N131)</f>
        <v>2019</v>
      </c>
      <c r="O131" s="157">
        <f>IF('Indicator Date'!O131="","x",'Indicator Date'!O131)</f>
        <v>2018</v>
      </c>
      <c r="P131" s="157">
        <f>IF('Indicator Date'!P131="","x",'Indicator Date'!P131)</f>
        <v>2018</v>
      </c>
      <c r="Q131" s="157">
        <f>IF('Indicator Date'!Q131="","x",'Indicator Date'!Q131)</f>
        <v>2017</v>
      </c>
      <c r="R131" s="157" t="str">
        <f>IF('Indicator Date'!R131="","x",LEFT(RIGHT('Indicator Date'!R131,6),4))</f>
        <v>x</v>
      </c>
      <c r="S131" s="157">
        <f>IF('Indicator Date'!S131="","x",'Indicator Date'!S131)</f>
        <v>2019</v>
      </c>
      <c r="T131" s="157">
        <f>IF('Indicator Date'!T131="","x",'Indicator Date'!T131)</f>
        <v>2016</v>
      </c>
      <c r="U131" s="157">
        <f>IF('Indicator Date'!U131="","x",'Indicator Date'!U131)</f>
        <v>2017</v>
      </c>
      <c r="V131" s="157" t="str">
        <f>IF('Indicator Date'!V131="","x",'Indicator Date'!V131)</f>
        <v>x</v>
      </c>
      <c r="W131" s="157">
        <f>IF('Indicator Date'!W131="","x",'Indicator Date'!W131)</f>
        <v>2015</v>
      </c>
      <c r="X131" s="157" t="str">
        <f>IF('Indicator Date'!X131="","x",'Indicator Date'!X131)</f>
        <v>x</v>
      </c>
      <c r="Y131" s="157">
        <f>IF('Indicator Date'!Y131="","x",'Indicator Date'!Y131)</f>
        <v>2012</v>
      </c>
      <c r="Z131" s="157">
        <f>IF('Indicator Date'!Z131="","x",'Indicator Date'!Z131)</f>
        <v>2017</v>
      </c>
      <c r="AA131" s="157">
        <f>IF('Indicator Date'!AA131="","x",'Indicator Date'!AA131)</f>
        <v>2017</v>
      </c>
      <c r="AB131" s="157">
        <f>IF('Indicator Date'!AB131="","x",'Indicator Date'!AB131)</f>
        <v>2017</v>
      </c>
      <c r="AC131" s="157">
        <f>IF('Indicator Date'!AC131="","x",'Indicator Date'!AC131)</f>
        <v>2016</v>
      </c>
      <c r="AD131" s="157">
        <f>IF('Indicator Date'!AD131="","x",'Indicator Date'!AD131)</f>
        <v>2015</v>
      </c>
      <c r="AE131" s="157" t="str">
        <f>IF('Indicator Date'!AE131="","x",'Indicator Date'!AE131)</f>
        <v>x</v>
      </c>
      <c r="AF131" s="157">
        <f>IF('Indicator Date'!AF131="","x",'Indicator Date'!AF131)</f>
        <v>2017</v>
      </c>
      <c r="AG131" s="157">
        <f>IF('Indicator Date'!AG131="","x",'Indicator Date'!AG131)</f>
        <v>2012</v>
      </c>
      <c r="AH131" s="157">
        <f>IF('Indicator Date'!AH131="","x",'Indicator Date'!AH131)</f>
        <v>2016</v>
      </c>
      <c r="AI131" s="157">
        <f>IF('Indicator Date'!AI131="","x",'Indicator Date'!AI131)</f>
        <v>2017</v>
      </c>
      <c r="AJ131" s="157">
        <f>IF('Indicator Date'!AJ131="","x",'Indicator Date'!AJ131)</f>
        <v>2018</v>
      </c>
      <c r="AK131" s="157" t="str">
        <f>IF('Indicator Date'!AK131="","x",YEAR('Indicator Date'!AK131))</f>
        <v>x</v>
      </c>
      <c r="AL131" s="157">
        <f>IF('Indicator Date'!AL131="","x",YEAR('Indicator Date'!AL131))</f>
        <v>2018</v>
      </c>
      <c r="AM131" s="157" t="str">
        <f>IF('Indicator Date'!AM131="","x",YEAR('Indicator Date'!AM131))</f>
        <v>x</v>
      </c>
      <c r="AN131" s="157">
        <f>IF('Indicator Date'!AN131="","x",'Indicator Date'!AN131)</f>
        <v>2016</v>
      </c>
      <c r="AO131" s="157">
        <f>IF('Indicator Date'!AO131="","x",'Indicator Date'!AO131)</f>
        <v>2016</v>
      </c>
      <c r="AP131" s="157">
        <f>IF('Indicator Date'!AP131="","x",'Indicator Date'!AP131)</f>
        <v>2014</v>
      </c>
      <c r="AQ131" s="157">
        <f>IF('Indicator Date'!AQ131="","x",'Indicator Date'!AQ131)</f>
        <v>2014</v>
      </c>
      <c r="AR131" s="157">
        <f>IF('Indicator Date'!AR131="","x",'Indicator Date'!AR131)</f>
        <v>2015</v>
      </c>
      <c r="AS131" s="157">
        <f>IF('Indicator Date'!AS131="","x",'Indicator Date'!AS131)</f>
        <v>2017</v>
      </c>
      <c r="AT131" s="157">
        <f>IF('Indicator Date'!AT131="","x",'Indicator Date'!AT131)</f>
        <v>2018</v>
      </c>
      <c r="AU131" s="157">
        <f>IF('Indicator Date'!AU131="","x",'Indicator Date'!AU131)</f>
        <v>2016</v>
      </c>
      <c r="AV131" s="157" t="str">
        <f>IF('Indicator Date'!AV131="","x",'Indicator Date'!AV131)</f>
        <v>x</v>
      </c>
      <c r="AW131" s="157">
        <f>IF('Indicator Date'!AW131="","x",'Indicator Date'!AW131)</f>
        <v>2016</v>
      </c>
      <c r="AX131" s="157">
        <f>IF('Indicator Date'!AX131="","x",'Indicator Date'!AX131)</f>
        <v>2017</v>
      </c>
      <c r="AY131" s="157">
        <f>IF('Indicator Date'!AY131="","x",'Indicator Date'!AY131)</f>
        <v>2014</v>
      </c>
      <c r="AZ131" s="157">
        <f>IF('Indicator Date'!AZ131="","x",'Indicator Date'!AZ131)</f>
        <v>2015</v>
      </c>
      <c r="BA131" s="157">
        <f>IF('Indicator Date'!BA131="","x",'Indicator Date'!BA131)</f>
        <v>2015</v>
      </c>
      <c r="BB131" s="157">
        <f>IF('Indicator Date'!BB131="","x",'Indicator Date'!BB131)</f>
        <v>2018</v>
      </c>
      <c r="BC131" s="157">
        <f>IF('Indicator Date'!BC131="","x",'Indicator Date'!BC131)</f>
        <v>2017</v>
      </c>
      <c r="BD131" s="157">
        <f>IF('Indicator Date'!BD131="","x",'Indicator Date'!BD131)</f>
        <v>2015</v>
      </c>
      <c r="BE131" s="157" t="str">
        <f>IF('Indicator Date'!BE131="","x",'Indicator Date'!BE131)</f>
        <v>x</v>
      </c>
      <c r="BF131" s="104"/>
    </row>
    <row r="132" spans="1:58" x14ac:dyDescent="0.25">
      <c r="A132" s="128" t="s">
        <v>243</v>
      </c>
      <c r="B132" s="107" t="s">
        <v>242</v>
      </c>
      <c r="C132" s="157">
        <f>IF('Indicator Date'!C132="","x",'Indicator Date'!C132)</f>
        <v>2015</v>
      </c>
      <c r="D132" s="157">
        <f>IF('Indicator Date'!D132="","x",'Indicator Date'!D132)</f>
        <v>2015</v>
      </c>
      <c r="E132" s="157">
        <f>IF('Indicator Date'!E132="","x",'Indicator Date'!E132)</f>
        <v>2015</v>
      </c>
      <c r="F132" s="157">
        <f>IF('Indicator Date'!F132="","x",'Indicator Date'!F132)</f>
        <v>2015</v>
      </c>
      <c r="G132" s="157">
        <f>IF('Indicator Date'!G132="","x",'Indicator Date'!G132)</f>
        <v>2015</v>
      </c>
      <c r="H132" s="157">
        <f>IF('Indicator Date'!H132="","x",'Indicator Date'!H132)</f>
        <v>2015</v>
      </c>
      <c r="I132" s="157">
        <f>IF('Indicator Date'!I132="","x",'Indicator Date'!I132)</f>
        <v>2015</v>
      </c>
      <c r="J132" s="157">
        <f>IF('Indicator Date'!J132="","x",'Indicator Date'!J132)</f>
        <v>2016</v>
      </c>
      <c r="K132" s="157">
        <f>IF('Indicator Date'!K132="","x",'Indicator Date'!K132)</f>
        <v>2016</v>
      </c>
      <c r="L132" s="157">
        <f>IF('Indicator Date'!L132="","x",'Indicator Date'!L132)</f>
        <v>2016</v>
      </c>
      <c r="M132" s="157">
        <f>IF('Indicator Date'!M132="","x",'Indicator Date'!M132)</f>
        <v>2019</v>
      </c>
      <c r="N132" s="157">
        <f>IF('Indicator Date'!N132="","x",'Indicator Date'!N132)</f>
        <v>2019</v>
      </c>
      <c r="O132" s="157">
        <f>IF('Indicator Date'!O132="","x",'Indicator Date'!O132)</f>
        <v>2018</v>
      </c>
      <c r="P132" s="157">
        <f>IF('Indicator Date'!P132="","x",'Indicator Date'!P132)</f>
        <v>2018</v>
      </c>
      <c r="Q132" s="157">
        <f>IF('Indicator Date'!Q132="","x",'Indicator Date'!Q132)</f>
        <v>2017</v>
      </c>
      <c r="R132" s="157" t="str">
        <f>IF('Indicator Date'!R132="","x",LEFT(RIGHT('Indicator Date'!R132,6),4))</f>
        <v>x</v>
      </c>
      <c r="S132" s="157">
        <f>IF('Indicator Date'!S132="","x",'Indicator Date'!S132)</f>
        <v>2019</v>
      </c>
      <c r="T132" s="157">
        <f>IF('Indicator Date'!T132="","x",'Indicator Date'!T132)</f>
        <v>2016</v>
      </c>
      <c r="U132" s="157">
        <f>IF('Indicator Date'!U132="","x",'Indicator Date'!U132)</f>
        <v>2017</v>
      </c>
      <c r="V132" s="157" t="str">
        <f>IF('Indicator Date'!V132="","x",'Indicator Date'!V132)</f>
        <v>x</v>
      </c>
      <c r="W132" s="157">
        <f>IF('Indicator Date'!W132="","x",'Indicator Date'!W132)</f>
        <v>2015</v>
      </c>
      <c r="X132" s="157">
        <f>IF('Indicator Date'!X132="","x",'Indicator Date'!X132)</f>
        <v>2009</v>
      </c>
      <c r="Y132" s="157">
        <f>IF('Indicator Date'!Y132="","x",'Indicator Date'!Y132)</f>
        <v>2016</v>
      </c>
      <c r="Z132" s="157">
        <f>IF('Indicator Date'!Z132="","x",'Indicator Date'!Z132)</f>
        <v>2017</v>
      </c>
      <c r="AA132" s="157">
        <f>IF('Indicator Date'!AA132="","x",'Indicator Date'!AA132)</f>
        <v>2017</v>
      </c>
      <c r="AB132" s="157">
        <f>IF('Indicator Date'!AB132="","x",'Indicator Date'!AB132)</f>
        <v>2014</v>
      </c>
      <c r="AC132" s="157">
        <f>IF('Indicator Date'!AC132="","x",'Indicator Date'!AC132)</f>
        <v>2016</v>
      </c>
      <c r="AD132" s="157">
        <f>IF('Indicator Date'!AD132="","x",'Indicator Date'!AD132)</f>
        <v>2015</v>
      </c>
      <c r="AE132" s="157" t="str">
        <f>IF('Indicator Date'!AE132="","x",'Indicator Date'!AE132)</f>
        <v>x</v>
      </c>
      <c r="AF132" s="157">
        <f>IF('Indicator Date'!AF132="","x",'Indicator Date'!AF132)</f>
        <v>2017</v>
      </c>
      <c r="AG132" s="157" t="str">
        <f>IF('Indicator Date'!AG132="","x",'Indicator Date'!AG132)</f>
        <v>x</v>
      </c>
      <c r="AH132" s="157">
        <f>IF('Indicator Date'!AH132="","x",'Indicator Date'!AH132)</f>
        <v>2016</v>
      </c>
      <c r="AI132" s="157">
        <f>IF('Indicator Date'!AI132="","x",'Indicator Date'!AI132)</f>
        <v>2017</v>
      </c>
      <c r="AJ132" s="157">
        <f>IF('Indicator Date'!AJ132="","x",'Indicator Date'!AJ132)</f>
        <v>2018</v>
      </c>
      <c r="AK132" s="157" t="str">
        <f>IF('Indicator Date'!AK132="","x",YEAR('Indicator Date'!AK132))</f>
        <v>x</v>
      </c>
      <c r="AL132" s="157">
        <f>IF('Indicator Date'!AL132="","x",YEAR('Indicator Date'!AL132))</f>
        <v>2017</v>
      </c>
      <c r="AM132" s="157" t="str">
        <f>IF('Indicator Date'!AM132="","x",YEAR('Indicator Date'!AM132))</f>
        <v>x</v>
      </c>
      <c r="AN132" s="157">
        <f>IF('Indicator Date'!AN132="","x",'Indicator Date'!AN132)</f>
        <v>2016</v>
      </c>
      <c r="AO132" s="157">
        <f>IF('Indicator Date'!AO132="","x",'Indicator Date'!AO132)</f>
        <v>2016</v>
      </c>
      <c r="AP132" s="157">
        <f>IF('Indicator Date'!AP132="","x",'Indicator Date'!AP132)</f>
        <v>2014</v>
      </c>
      <c r="AQ132" s="157">
        <f>IF('Indicator Date'!AQ132="","x",'Indicator Date'!AQ132)</f>
        <v>2014</v>
      </c>
      <c r="AR132" s="157" t="str">
        <f>IF('Indicator Date'!AR132="","x",'Indicator Date'!AR132)</f>
        <v>x</v>
      </c>
      <c r="AS132" s="157">
        <f>IF('Indicator Date'!AS132="","x",'Indicator Date'!AS132)</f>
        <v>2017</v>
      </c>
      <c r="AT132" s="157">
        <f>IF('Indicator Date'!AT132="","x",'Indicator Date'!AT132)</f>
        <v>2018</v>
      </c>
      <c r="AU132" s="157">
        <f>IF('Indicator Date'!AU132="","x",'Indicator Date'!AU132)</f>
        <v>2016</v>
      </c>
      <c r="AV132" s="157">
        <f>IF('Indicator Date'!AV132="","x",'Indicator Date'!AV132)</f>
        <v>2017</v>
      </c>
      <c r="AW132" s="157">
        <f>IF('Indicator Date'!AW132="","x",'Indicator Date'!AW132)</f>
        <v>2016</v>
      </c>
      <c r="AX132" s="157">
        <f>IF('Indicator Date'!AX132="","x",'Indicator Date'!AX132)</f>
        <v>2017</v>
      </c>
      <c r="AY132" s="157">
        <f>IF('Indicator Date'!AY132="","x",'Indicator Date'!AY132)</f>
        <v>2014</v>
      </c>
      <c r="AZ132" s="157">
        <f>IF('Indicator Date'!AZ132="","x",'Indicator Date'!AZ132)</f>
        <v>2015</v>
      </c>
      <c r="BA132" s="157">
        <f>IF('Indicator Date'!BA132="","x",'Indicator Date'!BA132)</f>
        <v>2015</v>
      </c>
      <c r="BB132" s="157">
        <f>IF('Indicator Date'!BB132="","x",'Indicator Date'!BB132)</f>
        <v>2018</v>
      </c>
      <c r="BC132" s="157">
        <f>IF('Indicator Date'!BC132="","x",'Indicator Date'!BC132)</f>
        <v>2017</v>
      </c>
      <c r="BD132" s="157">
        <f>IF('Indicator Date'!BD132="","x",'Indicator Date'!BD132)</f>
        <v>2015</v>
      </c>
      <c r="BE132" s="157" t="str">
        <f>IF('Indicator Date'!BE132="","x",'Indicator Date'!BE132)</f>
        <v>x</v>
      </c>
      <c r="BF132" s="104"/>
    </row>
    <row r="133" spans="1:58" x14ac:dyDescent="0.25">
      <c r="A133" s="128" t="s">
        <v>393</v>
      </c>
      <c r="B133" s="107" t="s">
        <v>237</v>
      </c>
      <c r="C133" s="157">
        <f>IF('Indicator Date'!C133="","x",'Indicator Date'!C133)</f>
        <v>2015</v>
      </c>
      <c r="D133" s="157">
        <f>IF('Indicator Date'!D133="","x",'Indicator Date'!D133)</f>
        <v>2015</v>
      </c>
      <c r="E133" s="157">
        <f>IF('Indicator Date'!E133="","x",'Indicator Date'!E133)</f>
        <v>2015</v>
      </c>
      <c r="F133" s="157">
        <f>IF('Indicator Date'!F133="","x",'Indicator Date'!F133)</f>
        <v>2015</v>
      </c>
      <c r="G133" s="157">
        <f>IF('Indicator Date'!G133="","x",'Indicator Date'!G133)</f>
        <v>2015</v>
      </c>
      <c r="H133" s="157">
        <f>IF('Indicator Date'!H133="","x",'Indicator Date'!H133)</f>
        <v>2015</v>
      </c>
      <c r="I133" s="157">
        <f>IF('Indicator Date'!I133="","x",'Indicator Date'!I133)</f>
        <v>2015</v>
      </c>
      <c r="J133" s="157">
        <f>IF('Indicator Date'!J133="","x",'Indicator Date'!J133)</f>
        <v>2016</v>
      </c>
      <c r="K133" s="157">
        <f>IF('Indicator Date'!K133="","x",'Indicator Date'!K133)</f>
        <v>2016</v>
      </c>
      <c r="L133" s="157">
        <f>IF('Indicator Date'!L133="","x",'Indicator Date'!L133)</f>
        <v>2016</v>
      </c>
      <c r="M133" s="157">
        <f>IF('Indicator Date'!M133="","x",'Indicator Date'!M133)</f>
        <v>2019</v>
      </c>
      <c r="N133" s="157">
        <f>IF('Indicator Date'!N133="","x",'Indicator Date'!N133)</f>
        <v>2019</v>
      </c>
      <c r="O133" s="157">
        <f>IF('Indicator Date'!O133="","x",'Indicator Date'!O133)</f>
        <v>2018</v>
      </c>
      <c r="P133" s="157">
        <f>IF('Indicator Date'!P133="","x",'Indicator Date'!P133)</f>
        <v>2018</v>
      </c>
      <c r="Q133" s="157">
        <f>IF('Indicator Date'!Q133="","x",'Indicator Date'!Q133)</f>
        <v>2017</v>
      </c>
      <c r="R133" s="157" t="str">
        <f>IF('Indicator Date'!R133="","x",LEFT(RIGHT('Indicator Date'!R133,6),4))</f>
        <v>2013</v>
      </c>
      <c r="S133" s="157">
        <f>IF('Indicator Date'!S133="","x",'Indicator Date'!S133)</f>
        <v>2019</v>
      </c>
      <c r="T133" s="157">
        <f>IF('Indicator Date'!T133="","x",'Indicator Date'!T133)</f>
        <v>2016</v>
      </c>
      <c r="U133" s="157">
        <f>IF('Indicator Date'!U133="","x",'Indicator Date'!U133)</f>
        <v>2017</v>
      </c>
      <c r="V133" s="157">
        <f>IF('Indicator Date'!V133="","x",'Indicator Date'!V133)</f>
        <v>2017</v>
      </c>
      <c r="W133" s="157">
        <f>IF('Indicator Date'!W133="","x",'Indicator Date'!W133)</f>
        <v>2015</v>
      </c>
      <c r="X133" s="157">
        <f>IF('Indicator Date'!X133="","x",'Indicator Date'!X133)</f>
        <v>2012</v>
      </c>
      <c r="Y133" s="157">
        <f>IF('Indicator Date'!Y133="","x",'Indicator Date'!Y133)</f>
        <v>2010</v>
      </c>
      <c r="Z133" s="157">
        <f>IF('Indicator Date'!Z133="","x",'Indicator Date'!Z133)</f>
        <v>2017</v>
      </c>
      <c r="AA133" s="157">
        <f>IF('Indicator Date'!AA133="","x",'Indicator Date'!AA133)</f>
        <v>2017</v>
      </c>
      <c r="AB133" s="157">
        <f>IF('Indicator Date'!AB133="","x",'Indicator Date'!AB133)</f>
        <v>2017</v>
      </c>
      <c r="AC133" s="157">
        <f>IF('Indicator Date'!AC133="","x",'Indicator Date'!AC133)</f>
        <v>2016</v>
      </c>
      <c r="AD133" s="157">
        <f>IF('Indicator Date'!AD133="","x",'Indicator Date'!AD133)</f>
        <v>2015</v>
      </c>
      <c r="AE133" s="157">
        <f>IF('Indicator Date'!AE133="","x",'Indicator Date'!AE133)</f>
        <v>2012</v>
      </c>
      <c r="AF133" s="157">
        <f>IF('Indicator Date'!AF133="","x",'Indicator Date'!AF133)</f>
        <v>2017</v>
      </c>
      <c r="AG133" s="157">
        <f>IF('Indicator Date'!AG133="","x",'Indicator Date'!AG133)</f>
        <v>2010</v>
      </c>
      <c r="AH133" s="157">
        <f>IF('Indicator Date'!AH133="","x",'Indicator Date'!AH133)</f>
        <v>2016</v>
      </c>
      <c r="AI133" s="157">
        <f>IF('Indicator Date'!AI133="","x",'Indicator Date'!AI133)</f>
        <v>2017</v>
      </c>
      <c r="AJ133" s="157">
        <f>IF('Indicator Date'!AJ133="","x",'Indicator Date'!AJ133)</f>
        <v>2018</v>
      </c>
      <c r="AK133" s="157">
        <f>IF('Indicator Date'!AK133="","x",YEAR('Indicator Date'!AK133))</f>
        <v>2018</v>
      </c>
      <c r="AL133" s="157">
        <f>IF('Indicator Date'!AL133="","x",YEAR('Indicator Date'!AL133))</f>
        <v>2018</v>
      </c>
      <c r="AM133" s="157">
        <f>IF('Indicator Date'!AM133="","x",YEAR('Indicator Date'!AM133))</f>
        <v>2018</v>
      </c>
      <c r="AN133" s="157">
        <f>IF('Indicator Date'!AN133="","x",'Indicator Date'!AN133)</f>
        <v>2016</v>
      </c>
      <c r="AO133" s="157">
        <f>IF('Indicator Date'!AO133="","x",'Indicator Date'!AO133)</f>
        <v>2016</v>
      </c>
      <c r="AP133" s="157">
        <f>IF('Indicator Date'!AP133="","x",'Indicator Date'!AP133)</f>
        <v>2014</v>
      </c>
      <c r="AQ133" s="157">
        <f>IF('Indicator Date'!AQ133="","x",'Indicator Date'!AQ133)</f>
        <v>2014</v>
      </c>
      <c r="AR133" s="157">
        <f>IF('Indicator Date'!AR133="","x",'Indicator Date'!AR133)</f>
        <v>2015</v>
      </c>
      <c r="AS133" s="157">
        <f>IF('Indicator Date'!AS133="","x",'Indicator Date'!AS133)</f>
        <v>2017</v>
      </c>
      <c r="AT133" s="157">
        <f>IF('Indicator Date'!AT133="","x",'Indicator Date'!AT133)</f>
        <v>2018</v>
      </c>
      <c r="AU133" s="157">
        <f>IF('Indicator Date'!AU133="","x",'Indicator Date'!AU133)</f>
        <v>2016</v>
      </c>
      <c r="AV133" s="157">
        <f>IF('Indicator Date'!AV133="","x",'Indicator Date'!AV133)</f>
        <v>2015</v>
      </c>
      <c r="AW133" s="157">
        <f>IF('Indicator Date'!AW133="","x",'Indicator Date'!AW133)</f>
        <v>2016</v>
      </c>
      <c r="AX133" s="157">
        <f>IF('Indicator Date'!AX133="","x",'Indicator Date'!AX133)</f>
        <v>2017</v>
      </c>
      <c r="AY133" s="157">
        <f>IF('Indicator Date'!AY133="","x",'Indicator Date'!AY133)</f>
        <v>2014</v>
      </c>
      <c r="AZ133" s="157">
        <f>IF('Indicator Date'!AZ133="","x",'Indicator Date'!AZ133)</f>
        <v>2015</v>
      </c>
      <c r="BA133" s="157">
        <f>IF('Indicator Date'!BA133="","x",'Indicator Date'!BA133)</f>
        <v>2015</v>
      </c>
      <c r="BB133" s="157">
        <f>IF('Indicator Date'!BB133="","x",'Indicator Date'!BB133)</f>
        <v>2018</v>
      </c>
      <c r="BC133" s="157">
        <f>IF('Indicator Date'!BC133="","x",'Indicator Date'!BC133)</f>
        <v>2017</v>
      </c>
      <c r="BD133" s="157">
        <f>IF('Indicator Date'!BD133="","x",'Indicator Date'!BD133)</f>
        <v>2015</v>
      </c>
      <c r="BE133" s="157" t="str">
        <f>IF('Indicator Date'!BE133="","x",'Indicator Date'!BE133)</f>
        <v>x</v>
      </c>
      <c r="BF133" s="104"/>
    </row>
    <row r="134" spans="1:58" x14ac:dyDescent="0.25">
      <c r="A134" s="128" t="s">
        <v>245</v>
      </c>
      <c r="B134" s="107" t="s">
        <v>244</v>
      </c>
      <c r="C134" s="157">
        <f>IF('Indicator Date'!C134="","x",'Indicator Date'!C134)</f>
        <v>2015</v>
      </c>
      <c r="D134" s="157">
        <f>IF('Indicator Date'!D134="","x",'Indicator Date'!D134)</f>
        <v>2015</v>
      </c>
      <c r="E134" s="157">
        <f>IF('Indicator Date'!E134="","x",'Indicator Date'!E134)</f>
        <v>2015</v>
      </c>
      <c r="F134" s="157">
        <f>IF('Indicator Date'!F134="","x",'Indicator Date'!F134)</f>
        <v>2015</v>
      </c>
      <c r="G134" s="157">
        <f>IF('Indicator Date'!G134="","x",'Indicator Date'!G134)</f>
        <v>2015</v>
      </c>
      <c r="H134" s="157">
        <f>IF('Indicator Date'!H134="","x",'Indicator Date'!H134)</f>
        <v>2015</v>
      </c>
      <c r="I134" s="157">
        <f>IF('Indicator Date'!I134="","x",'Indicator Date'!I134)</f>
        <v>2015</v>
      </c>
      <c r="J134" s="157">
        <f>IF('Indicator Date'!J134="","x",'Indicator Date'!J134)</f>
        <v>2016</v>
      </c>
      <c r="K134" s="157">
        <f>IF('Indicator Date'!K134="","x",'Indicator Date'!K134)</f>
        <v>2016</v>
      </c>
      <c r="L134" s="157">
        <f>IF('Indicator Date'!L134="","x",'Indicator Date'!L134)</f>
        <v>2016</v>
      </c>
      <c r="M134" s="157">
        <f>IF('Indicator Date'!M134="","x",'Indicator Date'!M134)</f>
        <v>2019</v>
      </c>
      <c r="N134" s="157">
        <f>IF('Indicator Date'!N134="","x",'Indicator Date'!N134)</f>
        <v>2019</v>
      </c>
      <c r="O134" s="157">
        <f>IF('Indicator Date'!O134="","x",'Indicator Date'!O134)</f>
        <v>2018</v>
      </c>
      <c r="P134" s="157">
        <f>IF('Indicator Date'!P134="","x",'Indicator Date'!P134)</f>
        <v>2018</v>
      </c>
      <c r="Q134" s="157">
        <f>IF('Indicator Date'!Q134="","x",'Indicator Date'!Q134)</f>
        <v>2017</v>
      </c>
      <c r="R134" s="157" t="str">
        <f>IF('Indicator Date'!R134="","x",LEFT(RIGHT('Indicator Date'!R134,6),4))</f>
        <v>x</v>
      </c>
      <c r="S134" s="157">
        <f>IF('Indicator Date'!S134="","x",'Indicator Date'!S134)</f>
        <v>2019</v>
      </c>
      <c r="T134" s="157">
        <f>IF('Indicator Date'!T134="","x",'Indicator Date'!T134)</f>
        <v>2016</v>
      </c>
      <c r="U134" s="157">
        <f>IF('Indicator Date'!U134="","x",'Indicator Date'!U134)</f>
        <v>2017</v>
      </c>
      <c r="V134" s="157">
        <f>IF('Indicator Date'!V134="","x",'Indicator Date'!V134)</f>
        <v>2017</v>
      </c>
      <c r="W134" s="157">
        <f>IF('Indicator Date'!W134="","x",'Indicator Date'!W134)</f>
        <v>2015</v>
      </c>
      <c r="X134" s="157">
        <f>IF('Indicator Date'!X134="","x",'Indicator Date'!X134)</f>
        <v>2010</v>
      </c>
      <c r="Y134" s="157">
        <f>IF('Indicator Date'!Y134="","x",'Indicator Date'!Y134)</f>
        <v>2010</v>
      </c>
      <c r="Z134" s="157">
        <f>IF('Indicator Date'!Z134="","x",'Indicator Date'!Z134)</f>
        <v>2017</v>
      </c>
      <c r="AA134" s="157">
        <f>IF('Indicator Date'!AA134="","x",'Indicator Date'!AA134)</f>
        <v>2017</v>
      </c>
      <c r="AB134" s="157" t="str">
        <f>IF('Indicator Date'!AB134="","x",'Indicator Date'!AB134)</f>
        <v>x</v>
      </c>
      <c r="AC134" s="157">
        <f>IF('Indicator Date'!AC134="","x",'Indicator Date'!AC134)</f>
        <v>2016</v>
      </c>
      <c r="AD134" s="157" t="str">
        <f>IF('Indicator Date'!AD134="","x",'Indicator Date'!AD134)</f>
        <v>x</v>
      </c>
      <c r="AE134" s="157" t="str">
        <f>IF('Indicator Date'!AE134="","x",'Indicator Date'!AE134)</f>
        <v>x</v>
      </c>
      <c r="AF134" s="157" t="str">
        <f>IF('Indicator Date'!AF134="","x",'Indicator Date'!AF134)</f>
        <v>x</v>
      </c>
      <c r="AG134" s="157" t="str">
        <f>IF('Indicator Date'!AG134="","x",'Indicator Date'!AG134)</f>
        <v>x</v>
      </c>
      <c r="AH134" s="157">
        <f>IF('Indicator Date'!AH134="","x",'Indicator Date'!AH134)</f>
        <v>2016</v>
      </c>
      <c r="AI134" s="157">
        <f>IF('Indicator Date'!AI134="","x",'Indicator Date'!AI134)</f>
        <v>2017</v>
      </c>
      <c r="AJ134" s="157">
        <f>IF('Indicator Date'!AJ134="","x",'Indicator Date'!AJ134)</f>
        <v>2018</v>
      </c>
      <c r="AK134" s="157" t="str">
        <f>IF('Indicator Date'!AK134="","x",YEAR('Indicator Date'!AK134))</f>
        <v>x</v>
      </c>
      <c r="AL134" s="157">
        <f>IF('Indicator Date'!AL134="","x",YEAR('Indicator Date'!AL134))</f>
        <v>2018</v>
      </c>
      <c r="AM134" s="157" t="str">
        <f>IF('Indicator Date'!AM134="","x",YEAR('Indicator Date'!AM134))</f>
        <v>x</v>
      </c>
      <c r="AN134" s="157">
        <f>IF('Indicator Date'!AN134="","x",'Indicator Date'!AN134)</f>
        <v>2016</v>
      </c>
      <c r="AO134" s="157">
        <f>IF('Indicator Date'!AO134="","x",'Indicator Date'!AO134)</f>
        <v>2016</v>
      </c>
      <c r="AP134" s="157" t="str">
        <f>IF('Indicator Date'!AP134="","x",'Indicator Date'!AP134)</f>
        <v>x</v>
      </c>
      <c r="AQ134" s="157" t="str">
        <f>IF('Indicator Date'!AQ134="","x",'Indicator Date'!AQ134)</f>
        <v>x</v>
      </c>
      <c r="AR134" s="157">
        <f>IF('Indicator Date'!AR134="","x",'Indicator Date'!AR134)</f>
        <v>2013</v>
      </c>
      <c r="AS134" s="157">
        <f>IF('Indicator Date'!AS134="","x",'Indicator Date'!AS134)</f>
        <v>2017</v>
      </c>
      <c r="AT134" s="157" t="str">
        <f>IF('Indicator Date'!AT134="","x",'Indicator Date'!AT134)</f>
        <v>x</v>
      </c>
      <c r="AU134" s="157">
        <f>IF('Indicator Date'!AU134="","x",'Indicator Date'!AU134)</f>
        <v>2016</v>
      </c>
      <c r="AV134" s="157">
        <f>IF('Indicator Date'!AV134="","x",'Indicator Date'!AV134)</f>
        <v>2015</v>
      </c>
      <c r="AW134" s="157" t="str">
        <f>IF('Indicator Date'!AW134="","x",'Indicator Date'!AW134)</f>
        <v>x</v>
      </c>
      <c r="AX134" s="157">
        <f>IF('Indicator Date'!AX134="","x",'Indicator Date'!AX134)</f>
        <v>2015</v>
      </c>
      <c r="AY134" s="157">
        <f>IF('Indicator Date'!AY134="","x",'Indicator Date'!AY134)</f>
        <v>2014</v>
      </c>
      <c r="AZ134" s="157">
        <f>IF('Indicator Date'!AZ134="","x",'Indicator Date'!AZ134)</f>
        <v>2015</v>
      </c>
      <c r="BA134" s="157">
        <f>IF('Indicator Date'!BA134="","x",'Indicator Date'!BA134)</f>
        <v>2011</v>
      </c>
      <c r="BB134" s="157">
        <f>IF('Indicator Date'!BB134="","x",'Indicator Date'!BB134)</f>
        <v>2018</v>
      </c>
      <c r="BC134" s="157">
        <f>IF('Indicator Date'!BC134="","x",'Indicator Date'!BC134)</f>
        <v>2017</v>
      </c>
      <c r="BD134" s="157">
        <f>IF('Indicator Date'!BD134="","x",'Indicator Date'!BD134)</f>
        <v>2015</v>
      </c>
      <c r="BE134" s="157" t="str">
        <f>IF('Indicator Date'!BE134="","x",'Indicator Date'!BE134)</f>
        <v>x</v>
      </c>
      <c r="BF134" s="104"/>
    </row>
    <row r="135" spans="1:58" x14ac:dyDescent="0.25">
      <c r="A135" s="128" t="s">
        <v>247</v>
      </c>
      <c r="B135" s="107" t="s">
        <v>246</v>
      </c>
      <c r="C135" s="157">
        <f>IF('Indicator Date'!C135="","x",'Indicator Date'!C135)</f>
        <v>2015</v>
      </c>
      <c r="D135" s="157">
        <f>IF('Indicator Date'!D135="","x",'Indicator Date'!D135)</f>
        <v>2015</v>
      </c>
      <c r="E135" s="157">
        <f>IF('Indicator Date'!E135="","x",'Indicator Date'!E135)</f>
        <v>2015</v>
      </c>
      <c r="F135" s="157">
        <f>IF('Indicator Date'!F135="","x",'Indicator Date'!F135)</f>
        <v>2015</v>
      </c>
      <c r="G135" s="157">
        <f>IF('Indicator Date'!G135="","x",'Indicator Date'!G135)</f>
        <v>2015</v>
      </c>
      <c r="H135" s="157">
        <f>IF('Indicator Date'!H135="","x",'Indicator Date'!H135)</f>
        <v>2015</v>
      </c>
      <c r="I135" s="157">
        <f>IF('Indicator Date'!I135="","x",'Indicator Date'!I135)</f>
        <v>2015</v>
      </c>
      <c r="J135" s="157">
        <f>IF('Indicator Date'!J135="","x",'Indicator Date'!J135)</f>
        <v>2016</v>
      </c>
      <c r="K135" s="157">
        <f>IF('Indicator Date'!K135="","x",'Indicator Date'!K135)</f>
        <v>2016</v>
      </c>
      <c r="L135" s="157">
        <f>IF('Indicator Date'!L135="","x",'Indicator Date'!L135)</f>
        <v>2016</v>
      </c>
      <c r="M135" s="157">
        <f>IF('Indicator Date'!M135="","x",'Indicator Date'!M135)</f>
        <v>2019</v>
      </c>
      <c r="N135" s="157">
        <f>IF('Indicator Date'!N135="","x",'Indicator Date'!N135)</f>
        <v>2019</v>
      </c>
      <c r="O135" s="157">
        <f>IF('Indicator Date'!O135="","x",'Indicator Date'!O135)</f>
        <v>2018</v>
      </c>
      <c r="P135" s="157">
        <f>IF('Indicator Date'!P135="","x",'Indicator Date'!P135)</f>
        <v>2018</v>
      </c>
      <c r="Q135" s="157">
        <f>IF('Indicator Date'!Q135="","x",'Indicator Date'!Q135)</f>
        <v>2017</v>
      </c>
      <c r="R135" s="157" t="str">
        <f>IF('Indicator Date'!R135="","x",LEFT(RIGHT('Indicator Date'!R135,6),4))</f>
        <v>2014</v>
      </c>
      <c r="S135" s="157">
        <f>IF('Indicator Date'!S135="","x",'Indicator Date'!S135)</f>
        <v>2019</v>
      </c>
      <c r="T135" s="157">
        <f>IF('Indicator Date'!T135="","x",'Indicator Date'!T135)</f>
        <v>2016</v>
      </c>
      <c r="U135" s="157">
        <f>IF('Indicator Date'!U135="","x",'Indicator Date'!U135)</f>
        <v>2017</v>
      </c>
      <c r="V135" s="157">
        <f>IF('Indicator Date'!V135="","x",'Indicator Date'!V135)</f>
        <v>2017</v>
      </c>
      <c r="W135" s="157">
        <f>IF('Indicator Date'!W135="","x",'Indicator Date'!W135)</f>
        <v>2015</v>
      </c>
      <c r="X135" s="157">
        <f>IF('Indicator Date'!X135="","x",'Indicator Date'!X135)</f>
        <v>2014</v>
      </c>
      <c r="Y135" s="157">
        <f>IF('Indicator Date'!Y135="","x",'Indicator Date'!Y135)</f>
        <v>2012</v>
      </c>
      <c r="Z135" s="157">
        <f>IF('Indicator Date'!Z135="","x",'Indicator Date'!Z135)</f>
        <v>2012</v>
      </c>
      <c r="AA135" s="157">
        <f>IF('Indicator Date'!AA135="","x",'Indicator Date'!AA135)</f>
        <v>2017</v>
      </c>
      <c r="AB135" s="157" t="str">
        <f>IF('Indicator Date'!AB135="","x",'Indicator Date'!AB135)</f>
        <v>x</v>
      </c>
      <c r="AC135" s="157" t="str">
        <f>IF('Indicator Date'!AC135="","x",'Indicator Date'!AC135)</f>
        <v>x</v>
      </c>
      <c r="AD135" s="157">
        <f>IF('Indicator Date'!AD135="","x",'Indicator Date'!AD135)</f>
        <v>2015</v>
      </c>
      <c r="AE135" s="157" t="str">
        <f>IF('Indicator Date'!AE135="","x",'Indicator Date'!AE135)</f>
        <v>x</v>
      </c>
      <c r="AF135" s="157" t="str">
        <f>IF('Indicator Date'!AF135="","x",'Indicator Date'!AF135)</f>
        <v>x</v>
      </c>
      <c r="AG135" s="157">
        <f>IF('Indicator Date'!AG135="","x",'Indicator Date'!AG135)</f>
        <v>2009</v>
      </c>
      <c r="AH135" s="157">
        <f>IF('Indicator Date'!AH135="","x",'Indicator Date'!AH135)</f>
        <v>2016</v>
      </c>
      <c r="AI135" s="157">
        <f>IF('Indicator Date'!AI135="","x",'Indicator Date'!AI135)</f>
        <v>2017</v>
      </c>
      <c r="AJ135" s="157">
        <f>IF('Indicator Date'!AJ135="","x",'Indicator Date'!AJ135)</f>
        <v>2018</v>
      </c>
      <c r="AK135" s="157">
        <f>IF('Indicator Date'!AK135="","x",YEAR('Indicator Date'!AK135))</f>
        <v>2018</v>
      </c>
      <c r="AL135" s="157">
        <f>IF('Indicator Date'!AL135="","x",YEAR('Indicator Date'!AL135))</f>
        <v>2018</v>
      </c>
      <c r="AM135" s="157" t="str">
        <f>IF('Indicator Date'!AM135="","x",YEAR('Indicator Date'!AM135))</f>
        <v>x</v>
      </c>
      <c r="AN135" s="157">
        <f>IF('Indicator Date'!AN135="","x",'Indicator Date'!AN135)</f>
        <v>2016</v>
      </c>
      <c r="AO135" s="157">
        <f>IF('Indicator Date'!AO135="","x",'Indicator Date'!AO135)</f>
        <v>2016</v>
      </c>
      <c r="AP135" s="157" t="str">
        <f>IF('Indicator Date'!AP135="","x",'Indicator Date'!AP135)</f>
        <v>x</v>
      </c>
      <c r="AQ135" s="157" t="str">
        <f>IF('Indicator Date'!AQ135="","x",'Indicator Date'!AQ135)</f>
        <v>x</v>
      </c>
      <c r="AR135" s="157">
        <f>IF('Indicator Date'!AR135="","x",'Indicator Date'!AR135)</f>
        <v>2015</v>
      </c>
      <c r="AS135" s="157">
        <f>IF('Indicator Date'!AS135="","x",'Indicator Date'!AS135)</f>
        <v>2017</v>
      </c>
      <c r="AT135" s="157" t="str">
        <f>IF('Indicator Date'!AT135="","x",'Indicator Date'!AT135)</f>
        <v>x</v>
      </c>
      <c r="AU135" s="157">
        <f>IF('Indicator Date'!AU135="","x",'Indicator Date'!AU135)</f>
        <v>2016</v>
      </c>
      <c r="AV135" s="157">
        <f>IF('Indicator Date'!AV135="","x",'Indicator Date'!AV135)</f>
        <v>2016</v>
      </c>
      <c r="AW135" s="157">
        <f>IF('Indicator Date'!AW135="","x",'Indicator Date'!AW135)</f>
        <v>2016</v>
      </c>
      <c r="AX135" s="157">
        <f>IF('Indicator Date'!AX135="","x",'Indicator Date'!AX135)</f>
        <v>2017</v>
      </c>
      <c r="AY135" s="157">
        <f>IF('Indicator Date'!AY135="","x",'Indicator Date'!AY135)</f>
        <v>2014</v>
      </c>
      <c r="AZ135" s="157">
        <f>IF('Indicator Date'!AZ135="","x",'Indicator Date'!AZ135)</f>
        <v>2015</v>
      </c>
      <c r="BA135" s="157">
        <f>IF('Indicator Date'!BA135="","x",'Indicator Date'!BA135)</f>
        <v>2015</v>
      </c>
      <c r="BB135" s="157">
        <f>IF('Indicator Date'!BB135="","x",'Indicator Date'!BB135)</f>
        <v>2018</v>
      </c>
      <c r="BC135" s="157">
        <f>IF('Indicator Date'!BC135="","x",'Indicator Date'!BC135)</f>
        <v>2017</v>
      </c>
      <c r="BD135" s="157">
        <f>IF('Indicator Date'!BD135="","x",'Indicator Date'!BD135)</f>
        <v>2015</v>
      </c>
      <c r="BE135" s="157" t="str">
        <f>IF('Indicator Date'!BE135="","x",'Indicator Date'!BE135)</f>
        <v>x</v>
      </c>
      <c r="BF135" s="104"/>
    </row>
    <row r="136" spans="1:58" x14ac:dyDescent="0.25">
      <c r="A136" s="128" t="s">
        <v>249</v>
      </c>
      <c r="B136" s="107" t="s">
        <v>248</v>
      </c>
      <c r="C136" s="157">
        <f>IF('Indicator Date'!C136="","x",'Indicator Date'!C136)</f>
        <v>2015</v>
      </c>
      <c r="D136" s="157">
        <f>IF('Indicator Date'!D136="","x",'Indicator Date'!D136)</f>
        <v>2015</v>
      </c>
      <c r="E136" s="157">
        <f>IF('Indicator Date'!E136="","x",'Indicator Date'!E136)</f>
        <v>2015</v>
      </c>
      <c r="F136" s="157">
        <f>IF('Indicator Date'!F136="","x",'Indicator Date'!F136)</f>
        <v>2015</v>
      </c>
      <c r="G136" s="157">
        <f>IF('Indicator Date'!G136="","x",'Indicator Date'!G136)</f>
        <v>2015</v>
      </c>
      <c r="H136" s="157">
        <f>IF('Indicator Date'!H136="","x",'Indicator Date'!H136)</f>
        <v>2015</v>
      </c>
      <c r="I136" s="157">
        <f>IF('Indicator Date'!I136="","x",'Indicator Date'!I136)</f>
        <v>2015</v>
      </c>
      <c r="J136" s="157">
        <f>IF('Indicator Date'!J136="","x",'Indicator Date'!J136)</f>
        <v>2016</v>
      </c>
      <c r="K136" s="157">
        <f>IF('Indicator Date'!K136="","x",'Indicator Date'!K136)</f>
        <v>2016</v>
      </c>
      <c r="L136" s="157">
        <f>IF('Indicator Date'!L136="","x",'Indicator Date'!L136)</f>
        <v>2016</v>
      </c>
      <c r="M136" s="157">
        <f>IF('Indicator Date'!M136="","x",'Indicator Date'!M136)</f>
        <v>2019</v>
      </c>
      <c r="N136" s="157">
        <f>IF('Indicator Date'!N136="","x",'Indicator Date'!N136)</f>
        <v>2019</v>
      </c>
      <c r="O136" s="157">
        <f>IF('Indicator Date'!O136="","x",'Indicator Date'!O136)</f>
        <v>2018</v>
      </c>
      <c r="P136" s="157">
        <f>IF('Indicator Date'!P136="","x",'Indicator Date'!P136)</f>
        <v>2018</v>
      </c>
      <c r="Q136" s="157">
        <f>IF('Indicator Date'!Q136="","x",'Indicator Date'!Q136)</f>
        <v>2017</v>
      </c>
      <c r="R136" s="157" t="str">
        <f>IF('Indicator Date'!R136="","x",LEFT(RIGHT('Indicator Date'!R136,6),4))</f>
        <v>x</v>
      </c>
      <c r="S136" s="157">
        <f>IF('Indicator Date'!S136="","x",'Indicator Date'!S136)</f>
        <v>2019</v>
      </c>
      <c r="T136" s="157">
        <f>IF('Indicator Date'!T136="","x",'Indicator Date'!T136)</f>
        <v>2016</v>
      </c>
      <c r="U136" s="157">
        <f>IF('Indicator Date'!U136="","x",'Indicator Date'!U136)</f>
        <v>2017</v>
      </c>
      <c r="V136" s="157">
        <f>IF('Indicator Date'!V136="","x",'Indicator Date'!V136)</f>
        <v>2017</v>
      </c>
      <c r="W136" s="157">
        <f>IF('Indicator Date'!W136="","x",'Indicator Date'!W136)</f>
        <v>2015</v>
      </c>
      <c r="X136" s="157">
        <f>IF('Indicator Date'!X136="","x",'Indicator Date'!X136)</f>
        <v>2008</v>
      </c>
      <c r="Y136" s="157">
        <f>IF('Indicator Date'!Y136="","x",'Indicator Date'!Y136)</f>
        <v>2013</v>
      </c>
      <c r="Z136" s="157">
        <f>IF('Indicator Date'!Z136="","x",'Indicator Date'!Z136)</f>
        <v>2017</v>
      </c>
      <c r="AA136" s="157">
        <f>IF('Indicator Date'!AA136="","x",'Indicator Date'!AA136)</f>
        <v>2017</v>
      </c>
      <c r="AB136" s="157">
        <f>IF('Indicator Date'!AB136="","x",'Indicator Date'!AB136)</f>
        <v>2017</v>
      </c>
      <c r="AC136" s="157">
        <f>IF('Indicator Date'!AC136="","x",'Indicator Date'!AC136)</f>
        <v>2016</v>
      </c>
      <c r="AD136" s="157">
        <f>IF('Indicator Date'!AD136="","x",'Indicator Date'!AD136)</f>
        <v>2015</v>
      </c>
      <c r="AE136" s="157">
        <f>IF('Indicator Date'!AE136="","x",'Indicator Date'!AE136)</f>
        <v>2012</v>
      </c>
      <c r="AF136" s="157">
        <f>IF('Indicator Date'!AF136="","x",'Indicator Date'!AF136)</f>
        <v>2017</v>
      </c>
      <c r="AG136" s="157">
        <f>IF('Indicator Date'!AG136="","x",'Indicator Date'!AG136)</f>
        <v>2017</v>
      </c>
      <c r="AH136" s="157">
        <f>IF('Indicator Date'!AH136="","x",'Indicator Date'!AH136)</f>
        <v>2016</v>
      </c>
      <c r="AI136" s="157">
        <f>IF('Indicator Date'!AI136="","x",'Indicator Date'!AI136)</f>
        <v>2017</v>
      </c>
      <c r="AJ136" s="157">
        <f>IF('Indicator Date'!AJ136="","x",'Indicator Date'!AJ136)</f>
        <v>2018</v>
      </c>
      <c r="AK136" s="157" t="str">
        <f>IF('Indicator Date'!AK136="","x",YEAR('Indicator Date'!AK136))</f>
        <v>x</v>
      </c>
      <c r="AL136" s="157">
        <f>IF('Indicator Date'!AL136="","x",YEAR('Indicator Date'!AL136))</f>
        <v>2018</v>
      </c>
      <c r="AM136" s="157" t="str">
        <f>IF('Indicator Date'!AM136="","x",YEAR('Indicator Date'!AM136))</f>
        <v>x</v>
      </c>
      <c r="AN136" s="157">
        <f>IF('Indicator Date'!AN136="","x",'Indicator Date'!AN136)</f>
        <v>2016</v>
      </c>
      <c r="AO136" s="157">
        <f>IF('Indicator Date'!AO136="","x",'Indicator Date'!AO136)</f>
        <v>2016</v>
      </c>
      <c r="AP136" s="157">
        <f>IF('Indicator Date'!AP136="","x",'Indicator Date'!AP136)</f>
        <v>2014</v>
      </c>
      <c r="AQ136" s="157">
        <f>IF('Indicator Date'!AQ136="","x",'Indicator Date'!AQ136)</f>
        <v>2014</v>
      </c>
      <c r="AR136" s="157">
        <f>IF('Indicator Date'!AR136="","x",'Indicator Date'!AR136)</f>
        <v>2013</v>
      </c>
      <c r="AS136" s="157">
        <f>IF('Indicator Date'!AS136="","x",'Indicator Date'!AS136)</f>
        <v>2017</v>
      </c>
      <c r="AT136" s="157">
        <f>IF('Indicator Date'!AT136="","x",'Indicator Date'!AT136)</f>
        <v>2018</v>
      </c>
      <c r="AU136" s="157">
        <f>IF('Indicator Date'!AU136="","x",'Indicator Date'!AU136)</f>
        <v>2016</v>
      </c>
      <c r="AV136" s="157">
        <f>IF('Indicator Date'!AV136="","x",'Indicator Date'!AV136)</f>
        <v>2015</v>
      </c>
      <c r="AW136" s="157">
        <f>IF('Indicator Date'!AW136="","x",'Indicator Date'!AW136)</f>
        <v>2016</v>
      </c>
      <c r="AX136" s="157">
        <f>IF('Indicator Date'!AX136="","x",'Indicator Date'!AX136)</f>
        <v>2017</v>
      </c>
      <c r="AY136" s="157">
        <f>IF('Indicator Date'!AY136="","x",'Indicator Date'!AY136)</f>
        <v>2014</v>
      </c>
      <c r="AZ136" s="157">
        <f>IF('Indicator Date'!AZ136="","x",'Indicator Date'!AZ136)</f>
        <v>2015</v>
      </c>
      <c r="BA136" s="157">
        <f>IF('Indicator Date'!BA136="","x",'Indicator Date'!BA136)</f>
        <v>2015</v>
      </c>
      <c r="BB136" s="157">
        <f>IF('Indicator Date'!BB136="","x",'Indicator Date'!BB136)</f>
        <v>2018</v>
      </c>
      <c r="BC136" s="157">
        <f>IF('Indicator Date'!BC136="","x",'Indicator Date'!BC136)</f>
        <v>2017</v>
      </c>
      <c r="BD136" s="157">
        <f>IF('Indicator Date'!BD136="","x",'Indicator Date'!BD136)</f>
        <v>2015</v>
      </c>
      <c r="BE136" s="157" t="str">
        <f>IF('Indicator Date'!BE136="","x",'Indicator Date'!BE136)</f>
        <v>x</v>
      </c>
      <c r="BF136" s="104"/>
    </row>
    <row r="137" spans="1:58" x14ac:dyDescent="0.25">
      <c r="A137" s="128" t="s">
        <v>251</v>
      </c>
      <c r="B137" s="107" t="s">
        <v>250</v>
      </c>
      <c r="C137" s="157">
        <f>IF('Indicator Date'!C137="","x",'Indicator Date'!C137)</f>
        <v>2015</v>
      </c>
      <c r="D137" s="157">
        <f>IF('Indicator Date'!D137="","x",'Indicator Date'!D137)</f>
        <v>2015</v>
      </c>
      <c r="E137" s="157">
        <f>IF('Indicator Date'!E137="","x",'Indicator Date'!E137)</f>
        <v>2015</v>
      </c>
      <c r="F137" s="157">
        <f>IF('Indicator Date'!F137="","x",'Indicator Date'!F137)</f>
        <v>2015</v>
      </c>
      <c r="G137" s="157">
        <f>IF('Indicator Date'!G137="","x",'Indicator Date'!G137)</f>
        <v>2015</v>
      </c>
      <c r="H137" s="157">
        <f>IF('Indicator Date'!H137="","x",'Indicator Date'!H137)</f>
        <v>2015</v>
      </c>
      <c r="I137" s="157">
        <f>IF('Indicator Date'!I137="","x",'Indicator Date'!I137)</f>
        <v>2015</v>
      </c>
      <c r="J137" s="157">
        <f>IF('Indicator Date'!J137="","x",'Indicator Date'!J137)</f>
        <v>2016</v>
      </c>
      <c r="K137" s="157">
        <f>IF('Indicator Date'!K137="","x",'Indicator Date'!K137)</f>
        <v>2016</v>
      </c>
      <c r="L137" s="157">
        <f>IF('Indicator Date'!L137="","x",'Indicator Date'!L137)</f>
        <v>2016</v>
      </c>
      <c r="M137" s="157">
        <f>IF('Indicator Date'!M137="","x",'Indicator Date'!M137)</f>
        <v>2019</v>
      </c>
      <c r="N137" s="157">
        <f>IF('Indicator Date'!N137="","x",'Indicator Date'!N137)</f>
        <v>2019</v>
      </c>
      <c r="O137" s="157">
        <f>IF('Indicator Date'!O137="","x",'Indicator Date'!O137)</f>
        <v>2018</v>
      </c>
      <c r="P137" s="157">
        <f>IF('Indicator Date'!P137="","x",'Indicator Date'!P137)</f>
        <v>2018</v>
      </c>
      <c r="Q137" s="157">
        <f>IF('Indicator Date'!Q137="","x",'Indicator Date'!Q137)</f>
        <v>2017</v>
      </c>
      <c r="R137" s="157" t="str">
        <f>IF('Indicator Date'!R137="","x",LEFT(RIGHT('Indicator Date'!R137,6),4))</f>
        <v>x</v>
      </c>
      <c r="S137" s="157">
        <f>IF('Indicator Date'!S137="","x",'Indicator Date'!S137)</f>
        <v>2019</v>
      </c>
      <c r="T137" s="157">
        <f>IF('Indicator Date'!T137="","x",'Indicator Date'!T137)</f>
        <v>2016</v>
      </c>
      <c r="U137" s="157">
        <f>IF('Indicator Date'!U137="","x",'Indicator Date'!U137)</f>
        <v>2017</v>
      </c>
      <c r="V137" s="157">
        <f>IF('Indicator Date'!V137="","x",'Indicator Date'!V137)</f>
        <v>2017</v>
      </c>
      <c r="W137" s="157">
        <f>IF('Indicator Date'!W137="","x",'Indicator Date'!W137)</f>
        <v>2015</v>
      </c>
      <c r="X137" s="157">
        <f>IF('Indicator Date'!X137="","x",'Indicator Date'!X137)</f>
        <v>2011</v>
      </c>
      <c r="Y137" s="157">
        <f>IF('Indicator Date'!Y137="","x",'Indicator Date'!Y137)</f>
        <v>2010</v>
      </c>
      <c r="Z137" s="157">
        <f>IF('Indicator Date'!Z137="","x",'Indicator Date'!Z137)</f>
        <v>2017</v>
      </c>
      <c r="AA137" s="157">
        <f>IF('Indicator Date'!AA137="","x",'Indicator Date'!AA137)</f>
        <v>2017</v>
      </c>
      <c r="AB137" s="157">
        <f>IF('Indicator Date'!AB137="","x",'Indicator Date'!AB137)</f>
        <v>2017</v>
      </c>
      <c r="AC137" s="157">
        <f>IF('Indicator Date'!AC137="","x",'Indicator Date'!AC137)</f>
        <v>2016</v>
      </c>
      <c r="AD137" s="157">
        <f>IF('Indicator Date'!AD137="","x",'Indicator Date'!AD137)</f>
        <v>2015</v>
      </c>
      <c r="AE137" s="157">
        <f>IF('Indicator Date'!AE137="","x",'Indicator Date'!AE137)</f>
        <v>2012</v>
      </c>
      <c r="AF137" s="157">
        <f>IF('Indicator Date'!AF137="","x",'Indicator Date'!AF137)</f>
        <v>2017</v>
      </c>
      <c r="AG137" s="157">
        <f>IF('Indicator Date'!AG137="","x",'Indicator Date'!AG137)</f>
        <v>2009</v>
      </c>
      <c r="AH137" s="157">
        <f>IF('Indicator Date'!AH137="","x",'Indicator Date'!AH137)</f>
        <v>2016</v>
      </c>
      <c r="AI137" s="157">
        <f>IF('Indicator Date'!AI137="","x",'Indicator Date'!AI137)</f>
        <v>2017</v>
      </c>
      <c r="AJ137" s="157">
        <f>IF('Indicator Date'!AJ137="","x",'Indicator Date'!AJ137)</f>
        <v>2018</v>
      </c>
      <c r="AK137" s="157">
        <f>IF('Indicator Date'!AK137="","x",YEAR('Indicator Date'!AK137))</f>
        <v>2018</v>
      </c>
      <c r="AL137" s="157">
        <f>IF('Indicator Date'!AL137="","x",YEAR('Indicator Date'!AL137))</f>
        <v>2018</v>
      </c>
      <c r="AM137" s="157" t="str">
        <f>IF('Indicator Date'!AM137="","x",YEAR('Indicator Date'!AM137))</f>
        <v>x</v>
      </c>
      <c r="AN137" s="157">
        <f>IF('Indicator Date'!AN137="","x",'Indicator Date'!AN137)</f>
        <v>2016</v>
      </c>
      <c r="AO137" s="157">
        <f>IF('Indicator Date'!AO137="","x",'Indicator Date'!AO137)</f>
        <v>2016</v>
      </c>
      <c r="AP137" s="157" t="str">
        <f>IF('Indicator Date'!AP137="","x",'Indicator Date'!AP137)</f>
        <v>x</v>
      </c>
      <c r="AQ137" s="157" t="str">
        <f>IF('Indicator Date'!AQ137="","x",'Indicator Date'!AQ137)</f>
        <v>x</v>
      </c>
      <c r="AR137" s="157">
        <f>IF('Indicator Date'!AR137="","x",'Indicator Date'!AR137)</f>
        <v>2013</v>
      </c>
      <c r="AS137" s="157">
        <f>IF('Indicator Date'!AS137="","x",'Indicator Date'!AS137)</f>
        <v>2017</v>
      </c>
      <c r="AT137" s="157">
        <f>IF('Indicator Date'!AT137="","x",'Indicator Date'!AT137)</f>
        <v>2018</v>
      </c>
      <c r="AU137" s="157">
        <f>IF('Indicator Date'!AU137="","x",'Indicator Date'!AU137)</f>
        <v>2016</v>
      </c>
      <c r="AV137" s="157">
        <f>IF('Indicator Date'!AV137="","x",'Indicator Date'!AV137)</f>
        <v>2015</v>
      </c>
      <c r="AW137" s="157">
        <f>IF('Indicator Date'!AW137="","x",'Indicator Date'!AW137)</f>
        <v>2016</v>
      </c>
      <c r="AX137" s="157">
        <f>IF('Indicator Date'!AX137="","x",'Indicator Date'!AX137)</f>
        <v>2016</v>
      </c>
      <c r="AY137" s="157">
        <f>IF('Indicator Date'!AY137="","x",'Indicator Date'!AY137)</f>
        <v>2014</v>
      </c>
      <c r="AZ137" s="157">
        <f>IF('Indicator Date'!AZ137="","x",'Indicator Date'!AZ137)</f>
        <v>2015</v>
      </c>
      <c r="BA137" s="157">
        <f>IF('Indicator Date'!BA137="","x",'Indicator Date'!BA137)</f>
        <v>2015</v>
      </c>
      <c r="BB137" s="157">
        <f>IF('Indicator Date'!BB137="","x",'Indicator Date'!BB137)</f>
        <v>2018</v>
      </c>
      <c r="BC137" s="157">
        <f>IF('Indicator Date'!BC137="","x",'Indicator Date'!BC137)</f>
        <v>2017</v>
      </c>
      <c r="BD137" s="157">
        <f>IF('Indicator Date'!BD137="","x",'Indicator Date'!BD137)</f>
        <v>2015</v>
      </c>
      <c r="BE137" s="157" t="str">
        <f>IF('Indicator Date'!BE137="","x",'Indicator Date'!BE137)</f>
        <v>x</v>
      </c>
      <c r="BF137" s="104"/>
    </row>
    <row r="138" spans="1:58" x14ac:dyDescent="0.25">
      <c r="A138" s="128" t="s">
        <v>253</v>
      </c>
      <c r="B138" s="107" t="s">
        <v>252</v>
      </c>
      <c r="C138" s="157">
        <f>IF('Indicator Date'!C138="","x",'Indicator Date'!C138)</f>
        <v>2015</v>
      </c>
      <c r="D138" s="157">
        <f>IF('Indicator Date'!D138="","x",'Indicator Date'!D138)</f>
        <v>2015</v>
      </c>
      <c r="E138" s="157">
        <f>IF('Indicator Date'!E138="","x",'Indicator Date'!E138)</f>
        <v>2015</v>
      </c>
      <c r="F138" s="157">
        <f>IF('Indicator Date'!F138="","x",'Indicator Date'!F138)</f>
        <v>2015</v>
      </c>
      <c r="G138" s="157">
        <f>IF('Indicator Date'!G138="","x",'Indicator Date'!G138)</f>
        <v>2015</v>
      </c>
      <c r="H138" s="157">
        <f>IF('Indicator Date'!H138="","x",'Indicator Date'!H138)</f>
        <v>2015</v>
      </c>
      <c r="I138" s="157">
        <f>IF('Indicator Date'!I138="","x",'Indicator Date'!I138)</f>
        <v>2015</v>
      </c>
      <c r="J138" s="157">
        <f>IF('Indicator Date'!J138="","x",'Indicator Date'!J138)</f>
        <v>2016</v>
      </c>
      <c r="K138" s="157">
        <f>IF('Indicator Date'!K138="","x",'Indicator Date'!K138)</f>
        <v>2016</v>
      </c>
      <c r="L138" s="157">
        <f>IF('Indicator Date'!L138="","x",'Indicator Date'!L138)</f>
        <v>2016</v>
      </c>
      <c r="M138" s="157">
        <f>IF('Indicator Date'!M138="","x",'Indicator Date'!M138)</f>
        <v>2019</v>
      </c>
      <c r="N138" s="157">
        <f>IF('Indicator Date'!N138="","x",'Indicator Date'!N138)</f>
        <v>2019</v>
      </c>
      <c r="O138" s="157">
        <f>IF('Indicator Date'!O138="","x",'Indicator Date'!O138)</f>
        <v>2018</v>
      </c>
      <c r="P138" s="157">
        <f>IF('Indicator Date'!P138="","x",'Indicator Date'!P138)</f>
        <v>2018</v>
      </c>
      <c r="Q138" s="157">
        <f>IF('Indicator Date'!Q138="","x",'Indicator Date'!Q138)</f>
        <v>2017</v>
      </c>
      <c r="R138" s="157" t="str">
        <f>IF('Indicator Date'!R138="","x",LEFT(RIGHT('Indicator Date'!R138,6),4))</f>
        <v>2016</v>
      </c>
      <c r="S138" s="157">
        <f>IF('Indicator Date'!S138="","x",'Indicator Date'!S138)</f>
        <v>2019</v>
      </c>
      <c r="T138" s="157">
        <f>IF('Indicator Date'!T138="","x",'Indicator Date'!T138)</f>
        <v>2016</v>
      </c>
      <c r="U138" s="157">
        <f>IF('Indicator Date'!U138="","x",'Indicator Date'!U138)</f>
        <v>2017</v>
      </c>
      <c r="V138" s="157">
        <f>IF('Indicator Date'!V138="","x",'Indicator Date'!V138)</f>
        <v>2017</v>
      </c>
      <c r="W138" s="157">
        <f>IF('Indicator Date'!W138="","x",'Indicator Date'!W138)</f>
        <v>2015</v>
      </c>
      <c r="X138" s="157">
        <f>IF('Indicator Date'!X138="","x",'Indicator Date'!X138)</f>
        <v>2016</v>
      </c>
      <c r="Y138" s="157">
        <f>IF('Indicator Date'!Y138="","x",'Indicator Date'!Y138)</f>
        <v>2012</v>
      </c>
      <c r="Z138" s="157">
        <f>IF('Indicator Date'!Z138="","x",'Indicator Date'!Z138)</f>
        <v>2017</v>
      </c>
      <c r="AA138" s="157">
        <f>IF('Indicator Date'!AA138="","x",'Indicator Date'!AA138)</f>
        <v>2017</v>
      </c>
      <c r="AB138" s="157">
        <f>IF('Indicator Date'!AB138="","x",'Indicator Date'!AB138)</f>
        <v>2017</v>
      </c>
      <c r="AC138" s="157">
        <f>IF('Indicator Date'!AC138="","x",'Indicator Date'!AC138)</f>
        <v>2016</v>
      </c>
      <c r="AD138" s="157">
        <f>IF('Indicator Date'!AD138="","x",'Indicator Date'!AD138)</f>
        <v>2015</v>
      </c>
      <c r="AE138" s="157">
        <f>IF('Indicator Date'!AE138="","x",'Indicator Date'!AE138)</f>
        <v>2012</v>
      </c>
      <c r="AF138" s="157">
        <f>IF('Indicator Date'!AF138="","x",'Indicator Date'!AF138)</f>
        <v>2017</v>
      </c>
      <c r="AG138" s="157">
        <f>IF('Indicator Date'!AG138="","x",'Indicator Date'!AG138)</f>
        <v>2017</v>
      </c>
      <c r="AH138" s="157">
        <f>IF('Indicator Date'!AH138="","x",'Indicator Date'!AH138)</f>
        <v>2016</v>
      </c>
      <c r="AI138" s="157">
        <f>IF('Indicator Date'!AI138="","x",'Indicator Date'!AI138)</f>
        <v>2017</v>
      </c>
      <c r="AJ138" s="157">
        <f>IF('Indicator Date'!AJ138="","x",'Indicator Date'!AJ138)</f>
        <v>2018</v>
      </c>
      <c r="AK138" s="157" t="str">
        <f>IF('Indicator Date'!AK138="","x",YEAR('Indicator Date'!AK138))</f>
        <v>x</v>
      </c>
      <c r="AL138" s="157">
        <f>IF('Indicator Date'!AL138="","x",YEAR('Indicator Date'!AL138))</f>
        <v>2018</v>
      </c>
      <c r="AM138" s="157" t="str">
        <f>IF('Indicator Date'!AM138="","x",YEAR('Indicator Date'!AM138))</f>
        <v>x</v>
      </c>
      <c r="AN138" s="157">
        <f>IF('Indicator Date'!AN138="","x",'Indicator Date'!AN138)</f>
        <v>2016</v>
      </c>
      <c r="AO138" s="157">
        <f>IF('Indicator Date'!AO138="","x",'Indicator Date'!AO138)</f>
        <v>2016</v>
      </c>
      <c r="AP138" s="157">
        <f>IF('Indicator Date'!AP138="","x",'Indicator Date'!AP138)</f>
        <v>2013</v>
      </c>
      <c r="AQ138" s="157">
        <f>IF('Indicator Date'!AQ138="","x",'Indicator Date'!AQ138)</f>
        <v>2013</v>
      </c>
      <c r="AR138" s="157">
        <f>IF('Indicator Date'!AR138="","x",'Indicator Date'!AR138)</f>
        <v>2013</v>
      </c>
      <c r="AS138" s="157">
        <f>IF('Indicator Date'!AS138="","x",'Indicator Date'!AS138)</f>
        <v>2017</v>
      </c>
      <c r="AT138" s="157">
        <f>IF('Indicator Date'!AT138="","x",'Indicator Date'!AT138)</f>
        <v>2018</v>
      </c>
      <c r="AU138" s="157">
        <f>IF('Indicator Date'!AU138="","x",'Indicator Date'!AU138)</f>
        <v>2016</v>
      </c>
      <c r="AV138" s="157">
        <f>IF('Indicator Date'!AV138="","x",'Indicator Date'!AV138)</f>
        <v>2015</v>
      </c>
      <c r="AW138" s="157">
        <f>IF('Indicator Date'!AW138="","x",'Indicator Date'!AW138)</f>
        <v>2016</v>
      </c>
      <c r="AX138" s="157">
        <f>IF('Indicator Date'!AX138="","x",'Indicator Date'!AX138)</f>
        <v>2017</v>
      </c>
      <c r="AY138" s="157">
        <f>IF('Indicator Date'!AY138="","x",'Indicator Date'!AY138)</f>
        <v>2014</v>
      </c>
      <c r="AZ138" s="157">
        <f>IF('Indicator Date'!AZ138="","x",'Indicator Date'!AZ138)</f>
        <v>2015</v>
      </c>
      <c r="BA138" s="157">
        <f>IF('Indicator Date'!BA138="","x",'Indicator Date'!BA138)</f>
        <v>2015</v>
      </c>
      <c r="BB138" s="157">
        <f>IF('Indicator Date'!BB138="","x",'Indicator Date'!BB138)</f>
        <v>2018</v>
      </c>
      <c r="BC138" s="157">
        <f>IF('Indicator Date'!BC138="","x",'Indicator Date'!BC138)</f>
        <v>2017</v>
      </c>
      <c r="BD138" s="157">
        <f>IF('Indicator Date'!BD138="","x",'Indicator Date'!BD138)</f>
        <v>2015</v>
      </c>
      <c r="BE138" s="157" t="str">
        <f>IF('Indicator Date'!BE138="","x",'Indicator Date'!BE138)</f>
        <v>x</v>
      </c>
      <c r="BF138" s="104"/>
    </row>
    <row r="139" spans="1:58" x14ac:dyDescent="0.25">
      <c r="A139" s="128" t="s">
        <v>255</v>
      </c>
      <c r="B139" s="107" t="s">
        <v>254</v>
      </c>
      <c r="C139" s="157">
        <f>IF('Indicator Date'!C139="","x",'Indicator Date'!C139)</f>
        <v>2015</v>
      </c>
      <c r="D139" s="157">
        <f>IF('Indicator Date'!D139="","x",'Indicator Date'!D139)</f>
        <v>2015</v>
      </c>
      <c r="E139" s="157">
        <f>IF('Indicator Date'!E139="","x",'Indicator Date'!E139)</f>
        <v>2015</v>
      </c>
      <c r="F139" s="157">
        <f>IF('Indicator Date'!F139="","x",'Indicator Date'!F139)</f>
        <v>2015</v>
      </c>
      <c r="G139" s="157">
        <f>IF('Indicator Date'!G139="","x",'Indicator Date'!G139)</f>
        <v>2015</v>
      </c>
      <c r="H139" s="157">
        <f>IF('Indicator Date'!H139="","x",'Indicator Date'!H139)</f>
        <v>2015</v>
      </c>
      <c r="I139" s="157">
        <f>IF('Indicator Date'!I139="","x",'Indicator Date'!I139)</f>
        <v>2015</v>
      </c>
      <c r="J139" s="157">
        <f>IF('Indicator Date'!J139="","x",'Indicator Date'!J139)</f>
        <v>2016</v>
      </c>
      <c r="K139" s="157">
        <f>IF('Indicator Date'!K139="","x",'Indicator Date'!K139)</f>
        <v>2016</v>
      </c>
      <c r="L139" s="157">
        <f>IF('Indicator Date'!L139="","x",'Indicator Date'!L139)</f>
        <v>2016</v>
      </c>
      <c r="M139" s="157">
        <f>IF('Indicator Date'!M139="","x",'Indicator Date'!M139)</f>
        <v>2019</v>
      </c>
      <c r="N139" s="157">
        <f>IF('Indicator Date'!N139="","x",'Indicator Date'!N139)</f>
        <v>2019</v>
      </c>
      <c r="O139" s="157">
        <f>IF('Indicator Date'!O139="","x",'Indicator Date'!O139)</f>
        <v>2018</v>
      </c>
      <c r="P139" s="157">
        <f>IF('Indicator Date'!P139="","x",'Indicator Date'!P139)</f>
        <v>2018</v>
      </c>
      <c r="Q139" s="157">
        <f>IF('Indicator Date'!Q139="","x",'Indicator Date'!Q139)</f>
        <v>2017</v>
      </c>
      <c r="R139" s="157" t="str">
        <f>IF('Indicator Date'!R139="","x",LEFT(RIGHT('Indicator Date'!R139,6),4))</f>
        <v>2012</v>
      </c>
      <c r="S139" s="157">
        <f>IF('Indicator Date'!S139="","x",'Indicator Date'!S139)</f>
        <v>2019</v>
      </c>
      <c r="T139" s="157">
        <f>IF('Indicator Date'!T139="","x",'Indicator Date'!T139)</f>
        <v>2016</v>
      </c>
      <c r="U139" s="157">
        <f>IF('Indicator Date'!U139="","x",'Indicator Date'!U139)</f>
        <v>2017</v>
      </c>
      <c r="V139" s="157">
        <f>IF('Indicator Date'!V139="","x",'Indicator Date'!V139)</f>
        <v>2017</v>
      </c>
      <c r="W139" s="157">
        <f>IF('Indicator Date'!W139="","x",'Indicator Date'!W139)</f>
        <v>2015</v>
      </c>
      <c r="X139" s="157">
        <f>IF('Indicator Date'!X139="","x",'Indicator Date'!X139)</f>
        <v>2016</v>
      </c>
      <c r="Y139" s="157">
        <f>IF('Indicator Date'!Y139="","x",'Indicator Date'!Y139)</f>
        <v>2012</v>
      </c>
      <c r="Z139" s="157">
        <f>IF('Indicator Date'!Z139="","x",'Indicator Date'!Z139)</f>
        <v>2017</v>
      </c>
      <c r="AA139" s="157">
        <f>IF('Indicator Date'!AA139="","x",'Indicator Date'!AA139)</f>
        <v>2017</v>
      </c>
      <c r="AB139" s="157">
        <f>IF('Indicator Date'!AB139="","x",'Indicator Date'!AB139)</f>
        <v>2017</v>
      </c>
      <c r="AC139" s="157">
        <f>IF('Indicator Date'!AC139="","x",'Indicator Date'!AC139)</f>
        <v>2016</v>
      </c>
      <c r="AD139" s="157">
        <f>IF('Indicator Date'!AD139="","x",'Indicator Date'!AD139)</f>
        <v>2015</v>
      </c>
      <c r="AE139" s="157">
        <f>IF('Indicator Date'!AE139="","x",'Indicator Date'!AE139)</f>
        <v>2012</v>
      </c>
      <c r="AF139" s="157">
        <f>IF('Indicator Date'!AF139="","x",'Indicator Date'!AF139)</f>
        <v>2017</v>
      </c>
      <c r="AG139" s="157">
        <f>IF('Indicator Date'!AG139="","x",'Indicator Date'!AG139)</f>
        <v>2017</v>
      </c>
      <c r="AH139" s="157">
        <f>IF('Indicator Date'!AH139="","x",'Indicator Date'!AH139)</f>
        <v>2016</v>
      </c>
      <c r="AI139" s="157">
        <f>IF('Indicator Date'!AI139="","x",'Indicator Date'!AI139)</f>
        <v>2017</v>
      </c>
      <c r="AJ139" s="157">
        <f>IF('Indicator Date'!AJ139="","x",'Indicator Date'!AJ139)</f>
        <v>2018</v>
      </c>
      <c r="AK139" s="157">
        <f>IF('Indicator Date'!AK139="","x",YEAR('Indicator Date'!AK139))</f>
        <v>2017</v>
      </c>
      <c r="AL139" s="157">
        <f>IF('Indicator Date'!AL139="","x",YEAR('Indicator Date'!AL139))</f>
        <v>2018</v>
      </c>
      <c r="AM139" s="157" t="str">
        <f>IF('Indicator Date'!AM139="","x",YEAR('Indicator Date'!AM139))</f>
        <v>x</v>
      </c>
      <c r="AN139" s="157">
        <f>IF('Indicator Date'!AN139="","x",'Indicator Date'!AN139)</f>
        <v>2016</v>
      </c>
      <c r="AO139" s="157">
        <f>IF('Indicator Date'!AO139="","x",'Indicator Date'!AO139)</f>
        <v>2016</v>
      </c>
      <c r="AP139" s="157">
        <f>IF('Indicator Date'!AP139="","x",'Indicator Date'!AP139)</f>
        <v>2014</v>
      </c>
      <c r="AQ139" s="157">
        <f>IF('Indicator Date'!AQ139="","x",'Indicator Date'!AQ139)</f>
        <v>2014</v>
      </c>
      <c r="AR139" s="157">
        <f>IF('Indicator Date'!AR139="","x",'Indicator Date'!AR139)</f>
        <v>2015</v>
      </c>
      <c r="AS139" s="157">
        <f>IF('Indicator Date'!AS139="","x",'Indicator Date'!AS139)</f>
        <v>2017</v>
      </c>
      <c r="AT139" s="157">
        <f>IF('Indicator Date'!AT139="","x",'Indicator Date'!AT139)</f>
        <v>2018</v>
      </c>
      <c r="AU139" s="157">
        <f>IF('Indicator Date'!AU139="","x",'Indicator Date'!AU139)</f>
        <v>2016</v>
      </c>
      <c r="AV139" s="157">
        <f>IF('Indicator Date'!AV139="","x",'Indicator Date'!AV139)</f>
        <v>2016</v>
      </c>
      <c r="AW139" s="157">
        <f>IF('Indicator Date'!AW139="","x",'Indicator Date'!AW139)</f>
        <v>2016</v>
      </c>
      <c r="AX139" s="157">
        <f>IF('Indicator Date'!AX139="","x",'Indicator Date'!AX139)</f>
        <v>2017</v>
      </c>
      <c r="AY139" s="157">
        <f>IF('Indicator Date'!AY139="","x",'Indicator Date'!AY139)</f>
        <v>2014</v>
      </c>
      <c r="AZ139" s="157">
        <f>IF('Indicator Date'!AZ139="","x",'Indicator Date'!AZ139)</f>
        <v>2015</v>
      </c>
      <c r="BA139" s="157">
        <f>IF('Indicator Date'!BA139="","x",'Indicator Date'!BA139)</f>
        <v>2015</v>
      </c>
      <c r="BB139" s="157">
        <f>IF('Indicator Date'!BB139="","x",'Indicator Date'!BB139)</f>
        <v>2018</v>
      </c>
      <c r="BC139" s="157">
        <f>IF('Indicator Date'!BC139="","x",'Indicator Date'!BC139)</f>
        <v>2017</v>
      </c>
      <c r="BD139" s="157">
        <f>IF('Indicator Date'!BD139="","x",'Indicator Date'!BD139)</f>
        <v>2015</v>
      </c>
      <c r="BE139" s="157" t="str">
        <f>IF('Indicator Date'!BE139="","x",'Indicator Date'!BE139)</f>
        <v>x</v>
      </c>
      <c r="BF139" s="104"/>
    </row>
    <row r="140" spans="1:58" x14ac:dyDescent="0.25">
      <c r="A140" s="128" t="s">
        <v>257</v>
      </c>
      <c r="B140" s="107" t="s">
        <v>256</v>
      </c>
      <c r="C140" s="157">
        <f>IF('Indicator Date'!C140="","x",'Indicator Date'!C140)</f>
        <v>2015</v>
      </c>
      <c r="D140" s="157">
        <f>IF('Indicator Date'!D140="","x",'Indicator Date'!D140)</f>
        <v>2015</v>
      </c>
      <c r="E140" s="157">
        <f>IF('Indicator Date'!E140="","x",'Indicator Date'!E140)</f>
        <v>2015</v>
      </c>
      <c r="F140" s="157">
        <f>IF('Indicator Date'!F140="","x",'Indicator Date'!F140)</f>
        <v>2015</v>
      </c>
      <c r="G140" s="157">
        <f>IF('Indicator Date'!G140="","x",'Indicator Date'!G140)</f>
        <v>2015</v>
      </c>
      <c r="H140" s="157">
        <f>IF('Indicator Date'!H140="","x",'Indicator Date'!H140)</f>
        <v>2015</v>
      </c>
      <c r="I140" s="157">
        <f>IF('Indicator Date'!I140="","x",'Indicator Date'!I140)</f>
        <v>2015</v>
      </c>
      <c r="J140" s="157">
        <f>IF('Indicator Date'!J140="","x",'Indicator Date'!J140)</f>
        <v>2016</v>
      </c>
      <c r="K140" s="157">
        <f>IF('Indicator Date'!K140="","x",'Indicator Date'!K140)</f>
        <v>2016</v>
      </c>
      <c r="L140" s="157">
        <f>IF('Indicator Date'!L140="","x",'Indicator Date'!L140)</f>
        <v>2016</v>
      </c>
      <c r="M140" s="157">
        <f>IF('Indicator Date'!M140="","x",'Indicator Date'!M140)</f>
        <v>2019</v>
      </c>
      <c r="N140" s="157">
        <f>IF('Indicator Date'!N140="","x",'Indicator Date'!N140)</f>
        <v>2019</v>
      </c>
      <c r="O140" s="157">
        <f>IF('Indicator Date'!O140="","x",'Indicator Date'!O140)</f>
        <v>2018</v>
      </c>
      <c r="P140" s="157">
        <f>IF('Indicator Date'!P140="","x",'Indicator Date'!P140)</f>
        <v>2018</v>
      </c>
      <c r="Q140" s="157">
        <f>IF('Indicator Date'!Q140="","x",'Indicator Date'!Q140)</f>
        <v>2017</v>
      </c>
      <c r="R140" s="157" t="str">
        <f>IF('Indicator Date'!R140="","x",LEFT(RIGHT('Indicator Date'!R140,6),4))</f>
        <v>2013</v>
      </c>
      <c r="S140" s="157">
        <f>IF('Indicator Date'!S140="","x",'Indicator Date'!S140)</f>
        <v>2019</v>
      </c>
      <c r="T140" s="157">
        <f>IF('Indicator Date'!T140="","x",'Indicator Date'!T140)</f>
        <v>2016</v>
      </c>
      <c r="U140" s="157">
        <f>IF('Indicator Date'!U140="","x",'Indicator Date'!U140)</f>
        <v>2017</v>
      </c>
      <c r="V140" s="157">
        <f>IF('Indicator Date'!V140="","x",'Indicator Date'!V140)</f>
        <v>2017</v>
      </c>
      <c r="W140" s="157">
        <f>IF('Indicator Date'!W140="","x",'Indicator Date'!W140)</f>
        <v>2015</v>
      </c>
      <c r="X140" s="157">
        <f>IF('Indicator Date'!X140="","x",'Indicator Date'!X140)</f>
        <v>2011</v>
      </c>
      <c r="Y140" s="157" t="str">
        <f>IF('Indicator Date'!Y140="","x",'Indicator Date'!Y140)</f>
        <v>x</v>
      </c>
      <c r="Z140" s="157">
        <f>IF('Indicator Date'!Z140="","x",'Indicator Date'!Z140)</f>
        <v>2017</v>
      </c>
      <c r="AA140" s="157">
        <f>IF('Indicator Date'!AA140="","x",'Indicator Date'!AA140)</f>
        <v>2017</v>
      </c>
      <c r="AB140" s="157">
        <f>IF('Indicator Date'!AB140="","x",'Indicator Date'!AB140)</f>
        <v>2017</v>
      </c>
      <c r="AC140" s="157">
        <f>IF('Indicator Date'!AC140="","x",'Indicator Date'!AC140)</f>
        <v>2016</v>
      </c>
      <c r="AD140" s="157">
        <f>IF('Indicator Date'!AD140="","x",'Indicator Date'!AD140)</f>
        <v>2015</v>
      </c>
      <c r="AE140" s="157">
        <f>IF('Indicator Date'!AE140="","x",'Indicator Date'!AE140)</f>
        <v>2012</v>
      </c>
      <c r="AF140" s="157">
        <f>IF('Indicator Date'!AF140="","x",'Indicator Date'!AF140)</f>
        <v>2017</v>
      </c>
      <c r="AG140" s="157">
        <f>IF('Indicator Date'!AG140="","x",'Indicator Date'!AG140)</f>
        <v>2012</v>
      </c>
      <c r="AH140" s="157">
        <f>IF('Indicator Date'!AH140="","x",'Indicator Date'!AH140)</f>
        <v>2016</v>
      </c>
      <c r="AI140" s="157">
        <f>IF('Indicator Date'!AI140="","x",'Indicator Date'!AI140)</f>
        <v>2017</v>
      </c>
      <c r="AJ140" s="157">
        <f>IF('Indicator Date'!AJ140="","x",'Indicator Date'!AJ140)</f>
        <v>2018</v>
      </c>
      <c r="AK140" s="157">
        <f>IF('Indicator Date'!AK140="","x",YEAR('Indicator Date'!AK140))</f>
        <v>2018</v>
      </c>
      <c r="AL140" s="157">
        <f>IF('Indicator Date'!AL140="","x",YEAR('Indicator Date'!AL140))</f>
        <v>2018</v>
      </c>
      <c r="AM140" s="157" t="str">
        <f>IF('Indicator Date'!AM140="","x",YEAR('Indicator Date'!AM140))</f>
        <v>x</v>
      </c>
      <c r="AN140" s="157">
        <f>IF('Indicator Date'!AN140="","x",'Indicator Date'!AN140)</f>
        <v>2016</v>
      </c>
      <c r="AO140" s="157">
        <f>IF('Indicator Date'!AO140="","x",'Indicator Date'!AO140)</f>
        <v>2016</v>
      </c>
      <c r="AP140" s="157">
        <f>IF('Indicator Date'!AP140="","x",'Indicator Date'!AP140)</f>
        <v>2014</v>
      </c>
      <c r="AQ140" s="157">
        <f>IF('Indicator Date'!AQ140="","x",'Indicator Date'!AQ140)</f>
        <v>2014</v>
      </c>
      <c r="AR140" s="157">
        <f>IF('Indicator Date'!AR140="","x",'Indicator Date'!AR140)</f>
        <v>2015</v>
      </c>
      <c r="AS140" s="157">
        <f>IF('Indicator Date'!AS140="","x",'Indicator Date'!AS140)</f>
        <v>2017</v>
      </c>
      <c r="AT140" s="157">
        <f>IF('Indicator Date'!AT140="","x",'Indicator Date'!AT140)</f>
        <v>2018</v>
      </c>
      <c r="AU140" s="157">
        <f>IF('Indicator Date'!AU140="","x",'Indicator Date'!AU140)</f>
        <v>2016</v>
      </c>
      <c r="AV140" s="157">
        <f>IF('Indicator Date'!AV140="","x",'Indicator Date'!AV140)</f>
        <v>2015</v>
      </c>
      <c r="AW140" s="157">
        <f>IF('Indicator Date'!AW140="","x",'Indicator Date'!AW140)</f>
        <v>2016</v>
      </c>
      <c r="AX140" s="157">
        <f>IF('Indicator Date'!AX140="","x",'Indicator Date'!AX140)</f>
        <v>2017</v>
      </c>
      <c r="AY140" s="157">
        <f>IF('Indicator Date'!AY140="","x",'Indicator Date'!AY140)</f>
        <v>2014</v>
      </c>
      <c r="AZ140" s="157">
        <f>IF('Indicator Date'!AZ140="","x",'Indicator Date'!AZ140)</f>
        <v>2015</v>
      </c>
      <c r="BA140" s="157">
        <f>IF('Indicator Date'!BA140="","x",'Indicator Date'!BA140)</f>
        <v>2015</v>
      </c>
      <c r="BB140" s="157">
        <f>IF('Indicator Date'!BB140="","x",'Indicator Date'!BB140)</f>
        <v>2018</v>
      </c>
      <c r="BC140" s="157">
        <f>IF('Indicator Date'!BC140="","x",'Indicator Date'!BC140)</f>
        <v>2017</v>
      </c>
      <c r="BD140" s="157">
        <f>IF('Indicator Date'!BD140="","x",'Indicator Date'!BD140)</f>
        <v>2015</v>
      </c>
      <c r="BE140" s="157" t="str">
        <f>IF('Indicator Date'!BE140="","x",'Indicator Date'!BE140)</f>
        <v>x</v>
      </c>
      <c r="BF140" s="104"/>
    </row>
    <row r="141" spans="1:58" x14ac:dyDescent="0.25">
      <c r="A141" s="128" t="s">
        <v>259</v>
      </c>
      <c r="B141" s="107" t="s">
        <v>258</v>
      </c>
      <c r="C141" s="157">
        <f>IF('Indicator Date'!C141="","x",'Indicator Date'!C141)</f>
        <v>2015</v>
      </c>
      <c r="D141" s="157">
        <f>IF('Indicator Date'!D141="","x",'Indicator Date'!D141)</f>
        <v>2015</v>
      </c>
      <c r="E141" s="157">
        <f>IF('Indicator Date'!E141="","x",'Indicator Date'!E141)</f>
        <v>2015</v>
      </c>
      <c r="F141" s="157">
        <f>IF('Indicator Date'!F141="","x",'Indicator Date'!F141)</f>
        <v>2015</v>
      </c>
      <c r="G141" s="157">
        <f>IF('Indicator Date'!G141="","x",'Indicator Date'!G141)</f>
        <v>2015</v>
      </c>
      <c r="H141" s="157">
        <f>IF('Indicator Date'!H141="","x",'Indicator Date'!H141)</f>
        <v>2015</v>
      </c>
      <c r="I141" s="157">
        <f>IF('Indicator Date'!I141="","x",'Indicator Date'!I141)</f>
        <v>2015</v>
      </c>
      <c r="J141" s="157">
        <f>IF('Indicator Date'!J141="","x",'Indicator Date'!J141)</f>
        <v>2016</v>
      </c>
      <c r="K141" s="157">
        <f>IF('Indicator Date'!K141="","x",'Indicator Date'!K141)</f>
        <v>2016</v>
      </c>
      <c r="L141" s="157">
        <f>IF('Indicator Date'!L141="","x",'Indicator Date'!L141)</f>
        <v>2016</v>
      </c>
      <c r="M141" s="157">
        <f>IF('Indicator Date'!M141="","x",'Indicator Date'!M141)</f>
        <v>2019</v>
      </c>
      <c r="N141" s="157">
        <f>IF('Indicator Date'!N141="","x",'Indicator Date'!N141)</f>
        <v>2019</v>
      </c>
      <c r="O141" s="157">
        <f>IF('Indicator Date'!O141="","x",'Indicator Date'!O141)</f>
        <v>2018</v>
      </c>
      <c r="P141" s="157">
        <f>IF('Indicator Date'!P141="","x",'Indicator Date'!P141)</f>
        <v>2018</v>
      </c>
      <c r="Q141" s="157">
        <f>IF('Indicator Date'!Q141="","x",'Indicator Date'!Q141)</f>
        <v>2017</v>
      </c>
      <c r="R141" s="157" t="str">
        <f>IF('Indicator Date'!R141="","x",LEFT(RIGHT('Indicator Date'!R141,6),4))</f>
        <v>x</v>
      </c>
      <c r="S141" s="157">
        <f>IF('Indicator Date'!S141="","x",'Indicator Date'!S141)</f>
        <v>2019</v>
      </c>
      <c r="T141" s="157">
        <f>IF('Indicator Date'!T141="","x",'Indicator Date'!T141)</f>
        <v>2016</v>
      </c>
      <c r="U141" s="157">
        <f>IF('Indicator Date'!U141="","x",'Indicator Date'!U141)</f>
        <v>2017</v>
      </c>
      <c r="V141" s="157" t="str">
        <f>IF('Indicator Date'!V141="","x",'Indicator Date'!V141)</f>
        <v>x</v>
      </c>
      <c r="W141" s="157">
        <f>IF('Indicator Date'!W141="","x",'Indicator Date'!W141)</f>
        <v>2015</v>
      </c>
      <c r="X141" s="157" t="str">
        <f>IF('Indicator Date'!X141="","x",'Indicator Date'!X141)</f>
        <v>x</v>
      </c>
      <c r="Y141" s="157">
        <f>IF('Indicator Date'!Y141="","x",'Indicator Date'!Y141)</f>
        <v>2012</v>
      </c>
      <c r="Z141" s="157">
        <f>IF('Indicator Date'!Z141="","x",'Indicator Date'!Z141)</f>
        <v>2017</v>
      </c>
      <c r="AA141" s="157">
        <f>IF('Indicator Date'!AA141="","x",'Indicator Date'!AA141)</f>
        <v>2017</v>
      </c>
      <c r="AB141" s="157">
        <f>IF('Indicator Date'!AB141="","x",'Indicator Date'!AB141)</f>
        <v>2014</v>
      </c>
      <c r="AC141" s="157">
        <f>IF('Indicator Date'!AC141="","x",'Indicator Date'!AC141)</f>
        <v>2016</v>
      </c>
      <c r="AD141" s="157">
        <f>IF('Indicator Date'!AD141="","x",'Indicator Date'!AD141)</f>
        <v>2015</v>
      </c>
      <c r="AE141" s="157" t="str">
        <f>IF('Indicator Date'!AE141="","x",'Indicator Date'!AE141)</f>
        <v>x</v>
      </c>
      <c r="AF141" s="157">
        <f>IF('Indicator Date'!AF141="","x",'Indicator Date'!AF141)</f>
        <v>2017</v>
      </c>
      <c r="AG141" s="157">
        <f>IF('Indicator Date'!AG141="","x",'Indicator Date'!AG141)</f>
        <v>2014</v>
      </c>
      <c r="AH141" s="157">
        <f>IF('Indicator Date'!AH141="","x",'Indicator Date'!AH141)</f>
        <v>2016</v>
      </c>
      <c r="AI141" s="157">
        <f>IF('Indicator Date'!AI141="","x",'Indicator Date'!AI141)</f>
        <v>2017</v>
      </c>
      <c r="AJ141" s="157">
        <f>IF('Indicator Date'!AJ141="","x",'Indicator Date'!AJ141)</f>
        <v>2018</v>
      </c>
      <c r="AK141" s="157" t="str">
        <f>IF('Indicator Date'!AK141="","x",YEAR('Indicator Date'!AK141))</f>
        <v>x</v>
      </c>
      <c r="AL141" s="157">
        <f>IF('Indicator Date'!AL141="","x",YEAR('Indicator Date'!AL141))</f>
        <v>2018</v>
      </c>
      <c r="AM141" s="157" t="str">
        <f>IF('Indicator Date'!AM141="","x",YEAR('Indicator Date'!AM141))</f>
        <v>x</v>
      </c>
      <c r="AN141" s="157">
        <f>IF('Indicator Date'!AN141="","x",'Indicator Date'!AN141)</f>
        <v>2016</v>
      </c>
      <c r="AO141" s="157">
        <f>IF('Indicator Date'!AO141="","x",'Indicator Date'!AO141)</f>
        <v>2016</v>
      </c>
      <c r="AP141" s="157">
        <f>IF('Indicator Date'!AP141="","x",'Indicator Date'!AP141)</f>
        <v>2014</v>
      </c>
      <c r="AQ141" s="157">
        <f>IF('Indicator Date'!AQ141="","x",'Indicator Date'!AQ141)</f>
        <v>2014</v>
      </c>
      <c r="AR141" s="157">
        <f>IF('Indicator Date'!AR141="","x",'Indicator Date'!AR141)</f>
        <v>2015</v>
      </c>
      <c r="AS141" s="157">
        <f>IF('Indicator Date'!AS141="","x",'Indicator Date'!AS141)</f>
        <v>2017</v>
      </c>
      <c r="AT141" s="157">
        <f>IF('Indicator Date'!AT141="","x",'Indicator Date'!AT141)</f>
        <v>2018</v>
      </c>
      <c r="AU141" s="157">
        <f>IF('Indicator Date'!AU141="","x",'Indicator Date'!AU141)</f>
        <v>2016</v>
      </c>
      <c r="AV141" s="157">
        <f>IF('Indicator Date'!AV141="","x",'Indicator Date'!AV141)</f>
        <v>2015</v>
      </c>
      <c r="AW141" s="157">
        <f>IF('Indicator Date'!AW141="","x",'Indicator Date'!AW141)</f>
        <v>2016</v>
      </c>
      <c r="AX141" s="157">
        <f>IF('Indicator Date'!AX141="","x",'Indicator Date'!AX141)</f>
        <v>2017</v>
      </c>
      <c r="AY141" s="157">
        <f>IF('Indicator Date'!AY141="","x",'Indicator Date'!AY141)</f>
        <v>2014</v>
      </c>
      <c r="AZ141" s="157">
        <f>IF('Indicator Date'!AZ141="","x",'Indicator Date'!AZ141)</f>
        <v>2015</v>
      </c>
      <c r="BA141" s="157">
        <f>IF('Indicator Date'!BA141="","x",'Indicator Date'!BA141)</f>
        <v>2015</v>
      </c>
      <c r="BB141" s="157">
        <f>IF('Indicator Date'!BB141="","x",'Indicator Date'!BB141)</f>
        <v>2018</v>
      </c>
      <c r="BC141" s="157">
        <f>IF('Indicator Date'!BC141="","x",'Indicator Date'!BC141)</f>
        <v>2017</v>
      </c>
      <c r="BD141" s="157">
        <f>IF('Indicator Date'!BD141="","x",'Indicator Date'!BD141)</f>
        <v>2015</v>
      </c>
      <c r="BE141" s="157" t="str">
        <f>IF('Indicator Date'!BE141="","x",'Indicator Date'!BE141)</f>
        <v>x</v>
      </c>
      <c r="BF141" s="104"/>
    </row>
    <row r="142" spans="1:58" x14ac:dyDescent="0.25">
      <c r="A142" s="128" t="s">
        <v>261</v>
      </c>
      <c r="B142" s="107" t="s">
        <v>260</v>
      </c>
      <c r="C142" s="157">
        <f>IF('Indicator Date'!C142="","x",'Indicator Date'!C142)</f>
        <v>2015</v>
      </c>
      <c r="D142" s="157">
        <f>IF('Indicator Date'!D142="","x",'Indicator Date'!D142)</f>
        <v>2015</v>
      </c>
      <c r="E142" s="157">
        <f>IF('Indicator Date'!E142="","x",'Indicator Date'!E142)</f>
        <v>2015</v>
      </c>
      <c r="F142" s="157">
        <f>IF('Indicator Date'!F142="","x",'Indicator Date'!F142)</f>
        <v>2015</v>
      </c>
      <c r="G142" s="157">
        <f>IF('Indicator Date'!G142="","x",'Indicator Date'!G142)</f>
        <v>2015</v>
      </c>
      <c r="H142" s="157">
        <f>IF('Indicator Date'!H142="","x",'Indicator Date'!H142)</f>
        <v>2015</v>
      </c>
      <c r="I142" s="157">
        <f>IF('Indicator Date'!I142="","x",'Indicator Date'!I142)</f>
        <v>2015</v>
      </c>
      <c r="J142" s="157">
        <f>IF('Indicator Date'!J142="","x",'Indicator Date'!J142)</f>
        <v>2016</v>
      </c>
      <c r="K142" s="157">
        <f>IF('Indicator Date'!K142="","x",'Indicator Date'!K142)</f>
        <v>2016</v>
      </c>
      <c r="L142" s="157">
        <f>IF('Indicator Date'!L142="","x",'Indicator Date'!L142)</f>
        <v>2016</v>
      </c>
      <c r="M142" s="157">
        <f>IF('Indicator Date'!M142="","x",'Indicator Date'!M142)</f>
        <v>2019</v>
      </c>
      <c r="N142" s="157">
        <f>IF('Indicator Date'!N142="","x",'Indicator Date'!N142)</f>
        <v>2019</v>
      </c>
      <c r="O142" s="157">
        <f>IF('Indicator Date'!O142="","x",'Indicator Date'!O142)</f>
        <v>2018</v>
      </c>
      <c r="P142" s="157">
        <f>IF('Indicator Date'!P142="","x",'Indicator Date'!P142)</f>
        <v>2018</v>
      </c>
      <c r="Q142" s="157">
        <f>IF('Indicator Date'!Q142="","x",'Indicator Date'!Q142)</f>
        <v>2017</v>
      </c>
      <c r="R142" s="157" t="str">
        <f>IF('Indicator Date'!R142="","x",LEFT(RIGHT('Indicator Date'!R142,6),4))</f>
        <v>x</v>
      </c>
      <c r="S142" s="157">
        <f>IF('Indicator Date'!S142="","x",'Indicator Date'!S142)</f>
        <v>2019</v>
      </c>
      <c r="T142" s="157">
        <f>IF('Indicator Date'!T142="","x",'Indicator Date'!T142)</f>
        <v>2016</v>
      </c>
      <c r="U142" s="157">
        <f>IF('Indicator Date'!U142="","x",'Indicator Date'!U142)</f>
        <v>2017</v>
      </c>
      <c r="V142" s="157" t="str">
        <f>IF('Indicator Date'!V142="","x",'Indicator Date'!V142)</f>
        <v>x</v>
      </c>
      <c r="W142" s="157">
        <f>IF('Indicator Date'!W142="","x",'Indicator Date'!W142)</f>
        <v>2015</v>
      </c>
      <c r="X142" s="157" t="str">
        <f>IF('Indicator Date'!X142="","x",'Indicator Date'!X142)</f>
        <v>x</v>
      </c>
      <c r="Y142" s="157">
        <f>IF('Indicator Date'!Y142="","x",'Indicator Date'!Y142)</f>
        <v>2012</v>
      </c>
      <c r="Z142" s="157">
        <f>IF('Indicator Date'!Z142="","x",'Indicator Date'!Z142)</f>
        <v>2017</v>
      </c>
      <c r="AA142" s="157">
        <f>IF('Indicator Date'!AA142="","x",'Indicator Date'!AA142)</f>
        <v>2017</v>
      </c>
      <c r="AB142" s="157">
        <f>IF('Indicator Date'!AB142="","x",'Indicator Date'!AB142)</f>
        <v>2017</v>
      </c>
      <c r="AC142" s="157">
        <f>IF('Indicator Date'!AC142="","x",'Indicator Date'!AC142)</f>
        <v>2016</v>
      </c>
      <c r="AD142" s="157">
        <f>IF('Indicator Date'!AD142="","x",'Indicator Date'!AD142)</f>
        <v>2015</v>
      </c>
      <c r="AE142" s="157" t="str">
        <f>IF('Indicator Date'!AE142="","x",'Indicator Date'!AE142)</f>
        <v>x</v>
      </c>
      <c r="AF142" s="157">
        <f>IF('Indicator Date'!AF142="","x",'Indicator Date'!AF142)</f>
        <v>2017</v>
      </c>
      <c r="AG142" s="157">
        <f>IF('Indicator Date'!AG142="","x",'Indicator Date'!AG142)</f>
        <v>2012</v>
      </c>
      <c r="AH142" s="157">
        <f>IF('Indicator Date'!AH142="","x",'Indicator Date'!AH142)</f>
        <v>2016</v>
      </c>
      <c r="AI142" s="157">
        <f>IF('Indicator Date'!AI142="","x",'Indicator Date'!AI142)</f>
        <v>2017</v>
      </c>
      <c r="AJ142" s="157">
        <f>IF('Indicator Date'!AJ142="","x",'Indicator Date'!AJ142)</f>
        <v>2018</v>
      </c>
      <c r="AK142" s="157" t="str">
        <f>IF('Indicator Date'!AK142="","x",YEAR('Indicator Date'!AK142))</f>
        <v>x</v>
      </c>
      <c r="AL142" s="157">
        <f>IF('Indicator Date'!AL142="","x",YEAR('Indicator Date'!AL142))</f>
        <v>2018</v>
      </c>
      <c r="AM142" s="157" t="str">
        <f>IF('Indicator Date'!AM142="","x",YEAR('Indicator Date'!AM142))</f>
        <v>x</v>
      </c>
      <c r="AN142" s="157">
        <f>IF('Indicator Date'!AN142="","x",'Indicator Date'!AN142)</f>
        <v>2016</v>
      </c>
      <c r="AO142" s="157">
        <f>IF('Indicator Date'!AO142="","x",'Indicator Date'!AO142)</f>
        <v>2016</v>
      </c>
      <c r="AP142" s="157">
        <f>IF('Indicator Date'!AP142="","x",'Indicator Date'!AP142)</f>
        <v>2014</v>
      </c>
      <c r="AQ142" s="157">
        <f>IF('Indicator Date'!AQ142="","x",'Indicator Date'!AQ142)</f>
        <v>2014</v>
      </c>
      <c r="AR142" s="157">
        <f>IF('Indicator Date'!AR142="","x",'Indicator Date'!AR142)</f>
        <v>2015</v>
      </c>
      <c r="AS142" s="157">
        <f>IF('Indicator Date'!AS142="","x",'Indicator Date'!AS142)</f>
        <v>2017</v>
      </c>
      <c r="AT142" s="157">
        <f>IF('Indicator Date'!AT142="","x",'Indicator Date'!AT142)</f>
        <v>2018</v>
      </c>
      <c r="AU142" s="157">
        <f>IF('Indicator Date'!AU142="","x",'Indicator Date'!AU142)</f>
        <v>2016</v>
      </c>
      <c r="AV142" s="157">
        <f>IF('Indicator Date'!AV142="","x",'Indicator Date'!AV142)</f>
        <v>2015</v>
      </c>
      <c r="AW142" s="157">
        <f>IF('Indicator Date'!AW142="","x",'Indicator Date'!AW142)</f>
        <v>2014</v>
      </c>
      <c r="AX142" s="157">
        <f>IF('Indicator Date'!AX142="","x",'Indicator Date'!AX142)</f>
        <v>2017</v>
      </c>
      <c r="AY142" s="157">
        <f>IF('Indicator Date'!AY142="","x",'Indicator Date'!AY142)</f>
        <v>2014</v>
      </c>
      <c r="AZ142" s="157">
        <f>IF('Indicator Date'!AZ142="","x",'Indicator Date'!AZ142)</f>
        <v>2015</v>
      </c>
      <c r="BA142" s="157">
        <f>IF('Indicator Date'!BA142="","x",'Indicator Date'!BA142)</f>
        <v>2015</v>
      </c>
      <c r="BB142" s="157">
        <f>IF('Indicator Date'!BB142="","x",'Indicator Date'!BB142)</f>
        <v>2018</v>
      </c>
      <c r="BC142" s="157">
        <f>IF('Indicator Date'!BC142="","x",'Indicator Date'!BC142)</f>
        <v>2017</v>
      </c>
      <c r="BD142" s="157">
        <f>IF('Indicator Date'!BD142="","x",'Indicator Date'!BD142)</f>
        <v>2015</v>
      </c>
      <c r="BE142" s="157" t="str">
        <f>IF('Indicator Date'!BE142="","x",'Indicator Date'!BE142)</f>
        <v>x</v>
      </c>
      <c r="BF142" s="104"/>
    </row>
    <row r="143" spans="1:58" x14ac:dyDescent="0.25">
      <c r="A143" s="128" t="s">
        <v>377</v>
      </c>
      <c r="B143" s="107" t="s">
        <v>262</v>
      </c>
      <c r="C143" s="157">
        <f>IF('Indicator Date'!C143="","x",'Indicator Date'!C143)</f>
        <v>2015</v>
      </c>
      <c r="D143" s="157">
        <f>IF('Indicator Date'!D143="","x",'Indicator Date'!D143)</f>
        <v>2015</v>
      </c>
      <c r="E143" s="157">
        <f>IF('Indicator Date'!E143="","x",'Indicator Date'!E143)</f>
        <v>2015</v>
      </c>
      <c r="F143" s="157">
        <f>IF('Indicator Date'!F143="","x",'Indicator Date'!F143)</f>
        <v>2015</v>
      </c>
      <c r="G143" s="157">
        <f>IF('Indicator Date'!G143="","x",'Indicator Date'!G143)</f>
        <v>2015</v>
      </c>
      <c r="H143" s="157">
        <f>IF('Indicator Date'!H143="","x",'Indicator Date'!H143)</f>
        <v>2015</v>
      </c>
      <c r="I143" s="157">
        <f>IF('Indicator Date'!I143="","x",'Indicator Date'!I143)</f>
        <v>2015</v>
      </c>
      <c r="J143" s="157">
        <f>IF('Indicator Date'!J143="","x",'Indicator Date'!J143)</f>
        <v>2016</v>
      </c>
      <c r="K143" s="157">
        <f>IF('Indicator Date'!K143="","x",'Indicator Date'!K143)</f>
        <v>2016</v>
      </c>
      <c r="L143" s="157">
        <f>IF('Indicator Date'!L143="","x",'Indicator Date'!L143)</f>
        <v>2016</v>
      </c>
      <c r="M143" s="157">
        <f>IF('Indicator Date'!M143="","x",'Indicator Date'!M143)</f>
        <v>2019</v>
      </c>
      <c r="N143" s="157">
        <f>IF('Indicator Date'!N143="","x",'Indicator Date'!N143)</f>
        <v>2019</v>
      </c>
      <c r="O143" s="157">
        <f>IF('Indicator Date'!O143="","x",'Indicator Date'!O143)</f>
        <v>2018</v>
      </c>
      <c r="P143" s="157">
        <f>IF('Indicator Date'!P143="","x",'Indicator Date'!P143)</f>
        <v>2018</v>
      </c>
      <c r="Q143" s="157">
        <f>IF('Indicator Date'!Q143="","x",'Indicator Date'!Q143)</f>
        <v>2017</v>
      </c>
      <c r="R143" s="157" t="str">
        <f>IF('Indicator Date'!R143="","x",LEFT(RIGHT('Indicator Date'!R143,6),4))</f>
        <v>x</v>
      </c>
      <c r="S143" s="157">
        <f>IF('Indicator Date'!S143="","x",'Indicator Date'!S143)</f>
        <v>2019</v>
      </c>
      <c r="T143" s="157">
        <f>IF('Indicator Date'!T143="","x",'Indicator Date'!T143)</f>
        <v>2016</v>
      </c>
      <c r="U143" s="157">
        <f>IF('Indicator Date'!U143="","x",'Indicator Date'!U143)</f>
        <v>2017</v>
      </c>
      <c r="V143" s="157" t="str">
        <f>IF('Indicator Date'!V143="","x",'Indicator Date'!V143)</f>
        <v>x</v>
      </c>
      <c r="W143" s="157">
        <f>IF('Indicator Date'!W143="","x",'Indicator Date'!W143)</f>
        <v>2015</v>
      </c>
      <c r="X143" s="157" t="str">
        <f>IF('Indicator Date'!X143="","x",'Indicator Date'!X143)</f>
        <v>x</v>
      </c>
      <c r="Y143" s="157">
        <f>IF('Indicator Date'!Y143="","x",'Indicator Date'!Y143)</f>
        <v>2010</v>
      </c>
      <c r="Z143" s="157">
        <f>IF('Indicator Date'!Z143="","x",'Indicator Date'!Z143)</f>
        <v>2017</v>
      </c>
      <c r="AA143" s="157">
        <f>IF('Indicator Date'!AA143="","x",'Indicator Date'!AA143)</f>
        <v>2017</v>
      </c>
      <c r="AB143" s="157">
        <f>IF('Indicator Date'!AB143="","x",'Indicator Date'!AB143)</f>
        <v>2017</v>
      </c>
      <c r="AC143" s="157">
        <f>IF('Indicator Date'!AC143="","x",'Indicator Date'!AC143)</f>
        <v>2016</v>
      </c>
      <c r="AD143" s="157">
        <f>IF('Indicator Date'!AD143="","x",'Indicator Date'!AD143)</f>
        <v>2015</v>
      </c>
      <c r="AE143" s="157" t="str">
        <f>IF('Indicator Date'!AE143="","x",'Indicator Date'!AE143)</f>
        <v>x</v>
      </c>
      <c r="AF143" s="157">
        <f>IF('Indicator Date'!AF143="","x",'Indicator Date'!AF143)</f>
        <v>2017</v>
      </c>
      <c r="AG143" s="157" t="str">
        <f>IF('Indicator Date'!AG143="","x",'Indicator Date'!AG143)</f>
        <v>x</v>
      </c>
      <c r="AH143" s="157">
        <f>IF('Indicator Date'!AH143="","x",'Indicator Date'!AH143)</f>
        <v>2016</v>
      </c>
      <c r="AI143" s="157">
        <f>IF('Indicator Date'!AI143="","x",'Indicator Date'!AI143)</f>
        <v>2017</v>
      </c>
      <c r="AJ143" s="157">
        <f>IF('Indicator Date'!AJ143="","x",'Indicator Date'!AJ143)</f>
        <v>2018</v>
      </c>
      <c r="AK143" s="157" t="str">
        <f>IF('Indicator Date'!AK143="","x",YEAR('Indicator Date'!AK143))</f>
        <v>x</v>
      </c>
      <c r="AL143" s="157">
        <f>IF('Indicator Date'!AL143="","x",YEAR('Indicator Date'!AL143))</f>
        <v>2018</v>
      </c>
      <c r="AM143" s="157" t="str">
        <f>IF('Indicator Date'!AM143="","x",YEAR('Indicator Date'!AM143))</f>
        <v>x</v>
      </c>
      <c r="AN143" s="157">
        <f>IF('Indicator Date'!AN143="","x",'Indicator Date'!AN143)</f>
        <v>2016</v>
      </c>
      <c r="AO143" s="157">
        <f>IF('Indicator Date'!AO143="","x",'Indicator Date'!AO143)</f>
        <v>2016</v>
      </c>
      <c r="AP143" s="157">
        <f>IF('Indicator Date'!AP143="","x",'Indicator Date'!AP143)</f>
        <v>2014</v>
      </c>
      <c r="AQ143" s="157">
        <f>IF('Indicator Date'!AQ143="","x",'Indicator Date'!AQ143)</f>
        <v>2014</v>
      </c>
      <c r="AR143" s="157">
        <f>IF('Indicator Date'!AR143="","x",'Indicator Date'!AR143)</f>
        <v>2015</v>
      </c>
      <c r="AS143" s="157">
        <f>IF('Indicator Date'!AS143="","x",'Indicator Date'!AS143)</f>
        <v>2017</v>
      </c>
      <c r="AT143" s="157">
        <f>IF('Indicator Date'!AT143="","x",'Indicator Date'!AT143)</f>
        <v>2018</v>
      </c>
      <c r="AU143" s="157">
        <f>IF('Indicator Date'!AU143="","x",'Indicator Date'!AU143)</f>
        <v>2016</v>
      </c>
      <c r="AV143" s="157">
        <f>IF('Indicator Date'!AV143="","x",'Indicator Date'!AV143)</f>
        <v>2015</v>
      </c>
      <c r="AW143" s="157">
        <f>IF('Indicator Date'!AW143="","x",'Indicator Date'!AW143)</f>
        <v>2016</v>
      </c>
      <c r="AX143" s="157">
        <f>IF('Indicator Date'!AX143="","x",'Indicator Date'!AX143)</f>
        <v>2017</v>
      </c>
      <c r="AY143" s="157">
        <f>IF('Indicator Date'!AY143="","x",'Indicator Date'!AY143)</f>
        <v>2014</v>
      </c>
      <c r="AZ143" s="157">
        <f>IF('Indicator Date'!AZ143="","x",'Indicator Date'!AZ143)</f>
        <v>2015</v>
      </c>
      <c r="BA143" s="157">
        <f>IF('Indicator Date'!BA143="","x",'Indicator Date'!BA143)</f>
        <v>2015</v>
      </c>
      <c r="BB143" s="157">
        <f>IF('Indicator Date'!BB143="","x",'Indicator Date'!BB143)</f>
        <v>2018</v>
      </c>
      <c r="BC143" s="157">
        <f>IF('Indicator Date'!BC143="","x",'Indicator Date'!BC143)</f>
        <v>2017</v>
      </c>
      <c r="BD143" s="157">
        <f>IF('Indicator Date'!BD143="","x",'Indicator Date'!BD143)</f>
        <v>2015</v>
      </c>
      <c r="BE143" s="157" t="str">
        <f>IF('Indicator Date'!BE143="","x",'Indicator Date'!BE143)</f>
        <v>x</v>
      </c>
      <c r="BF143" s="104"/>
    </row>
    <row r="144" spans="1:58" x14ac:dyDescent="0.25">
      <c r="A144" s="128" t="s">
        <v>264</v>
      </c>
      <c r="B144" s="107" t="s">
        <v>263</v>
      </c>
      <c r="C144" s="157">
        <f>IF('Indicator Date'!C144="","x",'Indicator Date'!C144)</f>
        <v>2015</v>
      </c>
      <c r="D144" s="157">
        <f>IF('Indicator Date'!D144="","x",'Indicator Date'!D144)</f>
        <v>2015</v>
      </c>
      <c r="E144" s="157">
        <f>IF('Indicator Date'!E144="","x",'Indicator Date'!E144)</f>
        <v>2015</v>
      </c>
      <c r="F144" s="157">
        <f>IF('Indicator Date'!F144="","x",'Indicator Date'!F144)</f>
        <v>2015</v>
      </c>
      <c r="G144" s="157">
        <f>IF('Indicator Date'!G144="","x",'Indicator Date'!G144)</f>
        <v>2015</v>
      </c>
      <c r="H144" s="157">
        <f>IF('Indicator Date'!H144="","x",'Indicator Date'!H144)</f>
        <v>2015</v>
      </c>
      <c r="I144" s="157">
        <f>IF('Indicator Date'!I144="","x",'Indicator Date'!I144)</f>
        <v>2015</v>
      </c>
      <c r="J144" s="157">
        <f>IF('Indicator Date'!J144="","x",'Indicator Date'!J144)</f>
        <v>2016</v>
      </c>
      <c r="K144" s="157">
        <f>IF('Indicator Date'!K144="","x",'Indicator Date'!K144)</f>
        <v>2016</v>
      </c>
      <c r="L144" s="157">
        <f>IF('Indicator Date'!L144="","x",'Indicator Date'!L144)</f>
        <v>2016</v>
      </c>
      <c r="M144" s="157">
        <f>IF('Indicator Date'!M144="","x",'Indicator Date'!M144)</f>
        <v>2019</v>
      </c>
      <c r="N144" s="157">
        <f>IF('Indicator Date'!N144="","x",'Indicator Date'!N144)</f>
        <v>2019</v>
      </c>
      <c r="O144" s="157">
        <f>IF('Indicator Date'!O144="","x",'Indicator Date'!O144)</f>
        <v>2018</v>
      </c>
      <c r="P144" s="157">
        <f>IF('Indicator Date'!P144="","x",'Indicator Date'!P144)</f>
        <v>2018</v>
      </c>
      <c r="Q144" s="157">
        <f>IF('Indicator Date'!Q144="","x",'Indicator Date'!Q144)</f>
        <v>2017</v>
      </c>
      <c r="R144" s="157" t="str">
        <f>IF('Indicator Date'!R144="","x",LEFT(RIGHT('Indicator Date'!R144,6),4))</f>
        <v>x</v>
      </c>
      <c r="S144" s="157">
        <f>IF('Indicator Date'!S144="","x",'Indicator Date'!S144)</f>
        <v>2019</v>
      </c>
      <c r="T144" s="157">
        <f>IF('Indicator Date'!T144="","x",'Indicator Date'!T144)</f>
        <v>2016</v>
      </c>
      <c r="U144" s="157">
        <f>IF('Indicator Date'!U144="","x",'Indicator Date'!U144)</f>
        <v>2017</v>
      </c>
      <c r="V144" s="157" t="str">
        <f>IF('Indicator Date'!V144="","x",'Indicator Date'!V144)</f>
        <v>x</v>
      </c>
      <c r="W144" s="157">
        <f>IF('Indicator Date'!W144="","x",'Indicator Date'!W144)</f>
        <v>2015</v>
      </c>
      <c r="X144" s="157" t="str">
        <f>IF('Indicator Date'!X144="","x",'Indicator Date'!X144)</f>
        <v>x</v>
      </c>
      <c r="Y144" s="157">
        <f>IF('Indicator Date'!Y144="","x",'Indicator Date'!Y144)</f>
        <v>2012</v>
      </c>
      <c r="Z144" s="157">
        <f>IF('Indicator Date'!Z144="","x",'Indicator Date'!Z144)</f>
        <v>2017</v>
      </c>
      <c r="AA144" s="157">
        <f>IF('Indicator Date'!AA144="","x",'Indicator Date'!AA144)</f>
        <v>2017</v>
      </c>
      <c r="AB144" s="157">
        <f>IF('Indicator Date'!AB144="","x",'Indicator Date'!AB144)</f>
        <v>2017</v>
      </c>
      <c r="AC144" s="157">
        <f>IF('Indicator Date'!AC144="","x",'Indicator Date'!AC144)</f>
        <v>2016</v>
      </c>
      <c r="AD144" s="157">
        <f>IF('Indicator Date'!AD144="","x",'Indicator Date'!AD144)</f>
        <v>2015</v>
      </c>
      <c r="AE144" s="157" t="str">
        <f>IF('Indicator Date'!AE144="","x",'Indicator Date'!AE144)</f>
        <v>x</v>
      </c>
      <c r="AF144" s="157">
        <f>IF('Indicator Date'!AF144="","x",'Indicator Date'!AF144)</f>
        <v>2017</v>
      </c>
      <c r="AG144" s="157">
        <f>IF('Indicator Date'!AG144="","x",'Indicator Date'!AG144)</f>
        <v>2016</v>
      </c>
      <c r="AH144" s="157">
        <f>IF('Indicator Date'!AH144="","x",'Indicator Date'!AH144)</f>
        <v>2016</v>
      </c>
      <c r="AI144" s="157">
        <f>IF('Indicator Date'!AI144="","x",'Indicator Date'!AI144)</f>
        <v>2017</v>
      </c>
      <c r="AJ144" s="157">
        <f>IF('Indicator Date'!AJ144="","x",'Indicator Date'!AJ144)</f>
        <v>2018</v>
      </c>
      <c r="AK144" s="157" t="str">
        <f>IF('Indicator Date'!AK144="","x",YEAR('Indicator Date'!AK144))</f>
        <v>x</v>
      </c>
      <c r="AL144" s="157">
        <f>IF('Indicator Date'!AL144="","x",YEAR('Indicator Date'!AL144))</f>
        <v>2018</v>
      </c>
      <c r="AM144" s="157" t="str">
        <f>IF('Indicator Date'!AM144="","x",YEAR('Indicator Date'!AM144))</f>
        <v>x</v>
      </c>
      <c r="AN144" s="157">
        <f>IF('Indicator Date'!AN144="","x",'Indicator Date'!AN144)</f>
        <v>2016</v>
      </c>
      <c r="AO144" s="157">
        <f>IF('Indicator Date'!AO144="","x",'Indicator Date'!AO144)</f>
        <v>2016</v>
      </c>
      <c r="AP144" s="157">
        <f>IF('Indicator Date'!AP144="","x",'Indicator Date'!AP144)</f>
        <v>2014</v>
      </c>
      <c r="AQ144" s="157">
        <f>IF('Indicator Date'!AQ144="","x",'Indicator Date'!AQ144)</f>
        <v>2014</v>
      </c>
      <c r="AR144" s="157">
        <f>IF('Indicator Date'!AR144="","x",'Indicator Date'!AR144)</f>
        <v>2015</v>
      </c>
      <c r="AS144" s="157">
        <f>IF('Indicator Date'!AS144="","x",'Indicator Date'!AS144)</f>
        <v>2017</v>
      </c>
      <c r="AT144" s="157">
        <f>IF('Indicator Date'!AT144="","x",'Indicator Date'!AT144)</f>
        <v>2018</v>
      </c>
      <c r="AU144" s="157">
        <f>IF('Indicator Date'!AU144="","x",'Indicator Date'!AU144)</f>
        <v>2016</v>
      </c>
      <c r="AV144" s="157">
        <f>IF('Indicator Date'!AV144="","x",'Indicator Date'!AV144)</f>
        <v>2015</v>
      </c>
      <c r="AW144" s="157">
        <f>IF('Indicator Date'!AW144="","x",'Indicator Date'!AW144)</f>
        <v>2016</v>
      </c>
      <c r="AX144" s="157">
        <f>IF('Indicator Date'!AX144="","x",'Indicator Date'!AX144)</f>
        <v>2017</v>
      </c>
      <c r="AY144" s="157">
        <f>IF('Indicator Date'!AY144="","x",'Indicator Date'!AY144)</f>
        <v>2014</v>
      </c>
      <c r="AZ144" s="157">
        <f>IF('Indicator Date'!AZ144="","x",'Indicator Date'!AZ144)</f>
        <v>2015</v>
      </c>
      <c r="BA144" s="157">
        <f>IF('Indicator Date'!BA144="","x",'Indicator Date'!BA144)</f>
        <v>2015</v>
      </c>
      <c r="BB144" s="157">
        <f>IF('Indicator Date'!BB144="","x",'Indicator Date'!BB144)</f>
        <v>2017</v>
      </c>
      <c r="BC144" s="157">
        <f>IF('Indicator Date'!BC144="","x",'Indicator Date'!BC144)</f>
        <v>2017</v>
      </c>
      <c r="BD144" s="157">
        <f>IF('Indicator Date'!BD144="","x",'Indicator Date'!BD144)</f>
        <v>2015</v>
      </c>
      <c r="BE144" s="157" t="str">
        <f>IF('Indicator Date'!BE144="","x",'Indicator Date'!BE144)</f>
        <v>x</v>
      </c>
      <c r="BF144" s="104"/>
    </row>
    <row r="145" spans="1:58" x14ac:dyDescent="0.25">
      <c r="A145" s="128" t="s">
        <v>266</v>
      </c>
      <c r="B145" s="107" t="s">
        <v>265</v>
      </c>
      <c r="C145" s="157">
        <f>IF('Indicator Date'!C145="","x",'Indicator Date'!C145)</f>
        <v>2015</v>
      </c>
      <c r="D145" s="157">
        <f>IF('Indicator Date'!D145="","x",'Indicator Date'!D145)</f>
        <v>2015</v>
      </c>
      <c r="E145" s="157">
        <f>IF('Indicator Date'!E145="","x",'Indicator Date'!E145)</f>
        <v>2015</v>
      </c>
      <c r="F145" s="157">
        <f>IF('Indicator Date'!F145="","x",'Indicator Date'!F145)</f>
        <v>2015</v>
      </c>
      <c r="G145" s="157">
        <f>IF('Indicator Date'!G145="","x",'Indicator Date'!G145)</f>
        <v>2015</v>
      </c>
      <c r="H145" s="157">
        <f>IF('Indicator Date'!H145="","x",'Indicator Date'!H145)</f>
        <v>2015</v>
      </c>
      <c r="I145" s="157">
        <f>IF('Indicator Date'!I145="","x",'Indicator Date'!I145)</f>
        <v>2015</v>
      </c>
      <c r="J145" s="157">
        <f>IF('Indicator Date'!J145="","x",'Indicator Date'!J145)</f>
        <v>2016</v>
      </c>
      <c r="K145" s="157">
        <f>IF('Indicator Date'!K145="","x",'Indicator Date'!K145)</f>
        <v>2016</v>
      </c>
      <c r="L145" s="157">
        <f>IF('Indicator Date'!L145="","x",'Indicator Date'!L145)</f>
        <v>2016</v>
      </c>
      <c r="M145" s="157">
        <f>IF('Indicator Date'!M145="","x",'Indicator Date'!M145)</f>
        <v>2019</v>
      </c>
      <c r="N145" s="157">
        <f>IF('Indicator Date'!N145="","x",'Indicator Date'!N145)</f>
        <v>2019</v>
      </c>
      <c r="O145" s="157">
        <f>IF('Indicator Date'!O145="","x",'Indicator Date'!O145)</f>
        <v>2018</v>
      </c>
      <c r="P145" s="157">
        <f>IF('Indicator Date'!P145="","x",'Indicator Date'!P145)</f>
        <v>2018</v>
      </c>
      <c r="Q145" s="157">
        <f>IF('Indicator Date'!Q145="","x",'Indicator Date'!Q145)</f>
        <v>2017</v>
      </c>
      <c r="R145" s="157" t="str">
        <f>IF('Indicator Date'!R145="","x",LEFT(RIGHT('Indicator Date'!R145,6),4))</f>
        <v>x</v>
      </c>
      <c r="S145" s="157">
        <f>IF('Indicator Date'!S145="","x",'Indicator Date'!S145)</f>
        <v>2019</v>
      </c>
      <c r="T145" s="157">
        <f>IF('Indicator Date'!T145="","x",'Indicator Date'!T145)</f>
        <v>2016</v>
      </c>
      <c r="U145" s="157">
        <f>IF('Indicator Date'!U145="","x",'Indicator Date'!U145)</f>
        <v>2017</v>
      </c>
      <c r="V145" s="157" t="str">
        <f>IF('Indicator Date'!V145="","x",'Indicator Date'!V145)</f>
        <v>x</v>
      </c>
      <c r="W145" s="157">
        <f>IF('Indicator Date'!W145="","x",'Indicator Date'!W145)</f>
        <v>2015</v>
      </c>
      <c r="X145" s="157" t="str">
        <f>IF('Indicator Date'!X145="","x",'Indicator Date'!X145)</f>
        <v>x</v>
      </c>
      <c r="Y145" s="157">
        <f>IF('Indicator Date'!Y145="","x",'Indicator Date'!Y145)</f>
        <v>2010</v>
      </c>
      <c r="Z145" s="157">
        <f>IF('Indicator Date'!Z145="","x",'Indicator Date'!Z145)</f>
        <v>2017</v>
      </c>
      <c r="AA145" s="157">
        <f>IF('Indicator Date'!AA145="","x",'Indicator Date'!AA145)</f>
        <v>2017</v>
      </c>
      <c r="AB145" s="157">
        <f>IF('Indicator Date'!AB145="","x",'Indicator Date'!AB145)</f>
        <v>2017</v>
      </c>
      <c r="AC145" s="157">
        <f>IF('Indicator Date'!AC145="","x",'Indicator Date'!AC145)</f>
        <v>2016</v>
      </c>
      <c r="AD145" s="157">
        <f>IF('Indicator Date'!AD145="","x",'Indicator Date'!AD145)</f>
        <v>2015</v>
      </c>
      <c r="AE145" s="157" t="str">
        <f>IF('Indicator Date'!AE145="","x",'Indicator Date'!AE145)</f>
        <v>x</v>
      </c>
      <c r="AF145" s="157">
        <f>IF('Indicator Date'!AF145="","x",'Indicator Date'!AF145)</f>
        <v>2017</v>
      </c>
      <c r="AG145" s="157">
        <f>IF('Indicator Date'!AG145="","x",'Indicator Date'!AG145)</f>
        <v>2012</v>
      </c>
      <c r="AH145" s="157">
        <f>IF('Indicator Date'!AH145="","x",'Indicator Date'!AH145)</f>
        <v>2016</v>
      </c>
      <c r="AI145" s="157">
        <f>IF('Indicator Date'!AI145="","x",'Indicator Date'!AI145)</f>
        <v>2017</v>
      </c>
      <c r="AJ145" s="157">
        <f>IF('Indicator Date'!AJ145="","x",'Indicator Date'!AJ145)</f>
        <v>2018</v>
      </c>
      <c r="AK145" s="157">
        <f>IF('Indicator Date'!AK145="","x",YEAR('Indicator Date'!AK145))</f>
        <v>2017</v>
      </c>
      <c r="AL145" s="157">
        <f>IF('Indicator Date'!AL145="","x",YEAR('Indicator Date'!AL145))</f>
        <v>2018</v>
      </c>
      <c r="AM145" s="157">
        <f>IF('Indicator Date'!AM145="","x",YEAR('Indicator Date'!AM145))</f>
        <v>2018</v>
      </c>
      <c r="AN145" s="157">
        <f>IF('Indicator Date'!AN145="","x",'Indicator Date'!AN145)</f>
        <v>2016</v>
      </c>
      <c r="AO145" s="157">
        <f>IF('Indicator Date'!AO145="","x",'Indicator Date'!AO145)</f>
        <v>2016</v>
      </c>
      <c r="AP145" s="157">
        <f>IF('Indicator Date'!AP145="","x",'Indicator Date'!AP145)</f>
        <v>2014</v>
      </c>
      <c r="AQ145" s="157">
        <f>IF('Indicator Date'!AQ145="","x",'Indicator Date'!AQ145)</f>
        <v>2014</v>
      </c>
      <c r="AR145" s="157" t="str">
        <f>IF('Indicator Date'!AR145="","x",'Indicator Date'!AR145)</f>
        <v>x</v>
      </c>
      <c r="AS145" s="157">
        <f>IF('Indicator Date'!AS145="","x",'Indicator Date'!AS145)</f>
        <v>2017</v>
      </c>
      <c r="AT145" s="157">
        <f>IF('Indicator Date'!AT145="","x",'Indicator Date'!AT145)</f>
        <v>2018</v>
      </c>
      <c r="AU145" s="157">
        <f>IF('Indicator Date'!AU145="","x",'Indicator Date'!AU145)</f>
        <v>2016</v>
      </c>
      <c r="AV145" s="157">
        <f>IF('Indicator Date'!AV145="","x",'Indicator Date'!AV145)</f>
        <v>2015</v>
      </c>
      <c r="AW145" s="157">
        <f>IF('Indicator Date'!AW145="","x",'Indicator Date'!AW145)</f>
        <v>2016</v>
      </c>
      <c r="AX145" s="157">
        <f>IF('Indicator Date'!AX145="","x",'Indicator Date'!AX145)</f>
        <v>2017</v>
      </c>
      <c r="AY145" s="157">
        <f>IF('Indicator Date'!AY145="","x",'Indicator Date'!AY145)</f>
        <v>2014</v>
      </c>
      <c r="AZ145" s="157">
        <f>IF('Indicator Date'!AZ145="","x",'Indicator Date'!AZ145)</f>
        <v>2015</v>
      </c>
      <c r="BA145" s="157">
        <f>IF('Indicator Date'!BA145="","x",'Indicator Date'!BA145)</f>
        <v>2015</v>
      </c>
      <c r="BB145" s="157">
        <f>IF('Indicator Date'!BB145="","x",'Indicator Date'!BB145)</f>
        <v>2018</v>
      </c>
      <c r="BC145" s="157">
        <f>IF('Indicator Date'!BC145="","x",'Indicator Date'!BC145)</f>
        <v>2017</v>
      </c>
      <c r="BD145" s="157">
        <f>IF('Indicator Date'!BD145="","x",'Indicator Date'!BD145)</f>
        <v>2015</v>
      </c>
      <c r="BE145" s="157" t="str">
        <f>IF('Indicator Date'!BE145="","x",'Indicator Date'!BE145)</f>
        <v>x</v>
      </c>
      <c r="BF145" s="104"/>
    </row>
    <row r="146" spans="1:58" x14ac:dyDescent="0.25">
      <c r="A146" s="128" t="s">
        <v>268</v>
      </c>
      <c r="B146" s="107" t="s">
        <v>267</v>
      </c>
      <c r="C146" s="157">
        <f>IF('Indicator Date'!C146="","x",'Indicator Date'!C146)</f>
        <v>2015</v>
      </c>
      <c r="D146" s="157">
        <f>IF('Indicator Date'!D146="","x",'Indicator Date'!D146)</f>
        <v>2015</v>
      </c>
      <c r="E146" s="157">
        <f>IF('Indicator Date'!E146="","x",'Indicator Date'!E146)</f>
        <v>2015</v>
      </c>
      <c r="F146" s="157">
        <f>IF('Indicator Date'!F146="","x",'Indicator Date'!F146)</f>
        <v>2015</v>
      </c>
      <c r="G146" s="157">
        <f>IF('Indicator Date'!G146="","x",'Indicator Date'!G146)</f>
        <v>2015</v>
      </c>
      <c r="H146" s="157">
        <f>IF('Indicator Date'!H146="","x",'Indicator Date'!H146)</f>
        <v>2015</v>
      </c>
      <c r="I146" s="157">
        <f>IF('Indicator Date'!I146="","x",'Indicator Date'!I146)</f>
        <v>2015</v>
      </c>
      <c r="J146" s="157">
        <f>IF('Indicator Date'!J146="","x",'Indicator Date'!J146)</f>
        <v>2016</v>
      </c>
      <c r="K146" s="157">
        <f>IF('Indicator Date'!K146="","x",'Indicator Date'!K146)</f>
        <v>2016</v>
      </c>
      <c r="L146" s="157">
        <f>IF('Indicator Date'!L146="","x",'Indicator Date'!L146)</f>
        <v>2016</v>
      </c>
      <c r="M146" s="157">
        <f>IF('Indicator Date'!M146="","x",'Indicator Date'!M146)</f>
        <v>2019</v>
      </c>
      <c r="N146" s="157">
        <f>IF('Indicator Date'!N146="","x",'Indicator Date'!N146)</f>
        <v>2019</v>
      </c>
      <c r="O146" s="157">
        <f>IF('Indicator Date'!O146="","x",'Indicator Date'!O146)</f>
        <v>2018</v>
      </c>
      <c r="P146" s="157">
        <f>IF('Indicator Date'!P146="","x",'Indicator Date'!P146)</f>
        <v>2018</v>
      </c>
      <c r="Q146" s="157">
        <f>IF('Indicator Date'!Q146="","x",'Indicator Date'!Q146)</f>
        <v>2017</v>
      </c>
      <c r="R146" s="157" t="str">
        <f>IF('Indicator Date'!R146="","x",LEFT(RIGHT('Indicator Date'!R146,6),4))</f>
        <v>2015</v>
      </c>
      <c r="S146" s="157">
        <f>IF('Indicator Date'!S146="","x",'Indicator Date'!S146)</f>
        <v>2019</v>
      </c>
      <c r="T146" s="157">
        <f>IF('Indicator Date'!T146="","x",'Indicator Date'!T146)</f>
        <v>2016</v>
      </c>
      <c r="U146" s="157">
        <f>IF('Indicator Date'!U146="","x",'Indicator Date'!U146)</f>
        <v>2017</v>
      </c>
      <c r="V146" s="157">
        <f>IF('Indicator Date'!V146="","x",'Indicator Date'!V146)</f>
        <v>2017</v>
      </c>
      <c r="W146" s="157">
        <f>IF('Indicator Date'!W146="","x",'Indicator Date'!W146)</f>
        <v>2015</v>
      </c>
      <c r="X146" s="157">
        <f>IF('Indicator Date'!X146="","x",'Indicator Date'!X146)</f>
        <v>2010</v>
      </c>
      <c r="Y146" s="157">
        <f>IF('Indicator Date'!Y146="","x",'Indicator Date'!Y146)</f>
        <v>2010</v>
      </c>
      <c r="Z146" s="157">
        <f>IF('Indicator Date'!Z146="","x",'Indicator Date'!Z146)</f>
        <v>2017</v>
      </c>
      <c r="AA146" s="157">
        <f>IF('Indicator Date'!AA146="","x",'Indicator Date'!AA146)</f>
        <v>2017</v>
      </c>
      <c r="AB146" s="157">
        <f>IF('Indicator Date'!AB146="","x",'Indicator Date'!AB146)</f>
        <v>2017</v>
      </c>
      <c r="AC146" s="157">
        <f>IF('Indicator Date'!AC146="","x",'Indicator Date'!AC146)</f>
        <v>2016</v>
      </c>
      <c r="AD146" s="157">
        <f>IF('Indicator Date'!AD146="","x",'Indicator Date'!AD146)</f>
        <v>2015</v>
      </c>
      <c r="AE146" s="157">
        <f>IF('Indicator Date'!AE146="","x",'Indicator Date'!AE146)</f>
        <v>2012</v>
      </c>
      <c r="AF146" s="157">
        <f>IF('Indicator Date'!AF146="","x",'Indicator Date'!AF146)</f>
        <v>2017</v>
      </c>
      <c r="AG146" s="157">
        <f>IF('Indicator Date'!AG146="","x",'Indicator Date'!AG146)</f>
        <v>2010</v>
      </c>
      <c r="AH146" s="157">
        <f>IF('Indicator Date'!AH146="","x",'Indicator Date'!AH146)</f>
        <v>2016</v>
      </c>
      <c r="AI146" s="157">
        <f>IF('Indicator Date'!AI146="","x",'Indicator Date'!AI146)</f>
        <v>2017</v>
      </c>
      <c r="AJ146" s="157">
        <f>IF('Indicator Date'!AJ146="","x",'Indicator Date'!AJ146)</f>
        <v>2018</v>
      </c>
      <c r="AK146" s="157" t="str">
        <f>IF('Indicator Date'!AK146="","x",YEAR('Indicator Date'!AK146))</f>
        <v>x</v>
      </c>
      <c r="AL146" s="157">
        <f>IF('Indicator Date'!AL146="","x",YEAR('Indicator Date'!AL146))</f>
        <v>2019</v>
      </c>
      <c r="AM146" s="157">
        <f>IF('Indicator Date'!AM146="","x",YEAR('Indicator Date'!AM146))</f>
        <v>2018</v>
      </c>
      <c r="AN146" s="157">
        <f>IF('Indicator Date'!AN146="","x",'Indicator Date'!AN146)</f>
        <v>2016</v>
      </c>
      <c r="AO146" s="157">
        <f>IF('Indicator Date'!AO146="","x",'Indicator Date'!AO146)</f>
        <v>2016</v>
      </c>
      <c r="AP146" s="157">
        <f>IF('Indicator Date'!AP146="","x",'Indicator Date'!AP146)</f>
        <v>2013</v>
      </c>
      <c r="AQ146" s="157">
        <f>IF('Indicator Date'!AQ146="","x",'Indicator Date'!AQ146)</f>
        <v>2013</v>
      </c>
      <c r="AR146" s="157">
        <f>IF('Indicator Date'!AR146="","x",'Indicator Date'!AR146)</f>
        <v>2015</v>
      </c>
      <c r="AS146" s="157">
        <f>IF('Indicator Date'!AS146="","x",'Indicator Date'!AS146)</f>
        <v>2017</v>
      </c>
      <c r="AT146" s="157">
        <f>IF('Indicator Date'!AT146="","x",'Indicator Date'!AT146)</f>
        <v>2018</v>
      </c>
      <c r="AU146" s="157">
        <f>IF('Indicator Date'!AU146="","x",'Indicator Date'!AU146)</f>
        <v>2016</v>
      </c>
      <c r="AV146" s="157">
        <f>IF('Indicator Date'!AV146="","x",'Indicator Date'!AV146)</f>
        <v>2015</v>
      </c>
      <c r="AW146" s="157">
        <f>IF('Indicator Date'!AW146="","x",'Indicator Date'!AW146)</f>
        <v>2016</v>
      </c>
      <c r="AX146" s="157">
        <f>IF('Indicator Date'!AX146="","x",'Indicator Date'!AX146)</f>
        <v>2017</v>
      </c>
      <c r="AY146" s="157">
        <f>IF('Indicator Date'!AY146="","x",'Indicator Date'!AY146)</f>
        <v>2014</v>
      </c>
      <c r="AZ146" s="157">
        <f>IF('Indicator Date'!AZ146="","x",'Indicator Date'!AZ146)</f>
        <v>2015</v>
      </c>
      <c r="BA146" s="157">
        <f>IF('Indicator Date'!BA146="","x",'Indicator Date'!BA146)</f>
        <v>2015</v>
      </c>
      <c r="BB146" s="157">
        <f>IF('Indicator Date'!BB146="","x",'Indicator Date'!BB146)</f>
        <v>2018</v>
      </c>
      <c r="BC146" s="157">
        <f>IF('Indicator Date'!BC146="","x",'Indicator Date'!BC146)</f>
        <v>2017</v>
      </c>
      <c r="BD146" s="157">
        <f>IF('Indicator Date'!BD146="","x",'Indicator Date'!BD146)</f>
        <v>2015</v>
      </c>
      <c r="BE146" s="157" t="str">
        <f>IF('Indicator Date'!BE146="","x",'Indicator Date'!BE146)</f>
        <v>x</v>
      </c>
      <c r="BF146" s="104"/>
    </row>
    <row r="147" spans="1:58" x14ac:dyDescent="0.25">
      <c r="A147" s="128" t="s">
        <v>270</v>
      </c>
      <c r="B147" s="107" t="s">
        <v>269</v>
      </c>
      <c r="C147" s="157">
        <f>IF('Indicator Date'!C147="","x",'Indicator Date'!C147)</f>
        <v>2015</v>
      </c>
      <c r="D147" s="157">
        <f>IF('Indicator Date'!D147="","x",'Indicator Date'!D147)</f>
        <v>2015</v>
      </c>
      <c r="E147" s="157">
        <f>IF('Indicator Date'!E147="","x",'Indicator Date'!E147)</f>
        <v>2015</v>
      </c>
      <c r="F147" s="157">
        <f>IF('Indicator Date'!F147="","x",'Indicator Date'!F147)</f>
        <v>2015</v>
      </c>
      <c r="G147" s="157">
        <f>IF('Indicator Date'!G147="","x",'Indicator Date'!G147)</f>
        <v>2015</v>
      </c>
      <c r="H147" s="157">
        <f>IF('Indicator Date'!H147="","x",'Indicator Date'!H147)</f>
        <v>2015</v>
      </c>
      <c r="I147" s="157">
        <f>IF('Indicator Date'!I147="","x",'Indicator Date'!I147)</f>
        <v>2015</v>
      </c>
      <c r="J147" s="157">
        <f>IF('Indicator Date'!J147="","x",'Indicator Date'!J147)</f>
        <v>2016</v>
      </c>
      <c r="K147" s="157">
        <f>IF('Indicator Date'!K147="","x",'Indicator Date'!K147)</f>
        <v>2016</v>
      </c>
      <c r="L147" s="157">
        <f>IF('Indicator Date'!L147="","x",'Indicator Date'!L147)</f>
        <v>2016</v>
      </c>
      <c r="M147" s="157">
        <f>IF('Indicator Date'!M147="","x",'Indicator Date'!M147)</f>
        <v>2019</v>
      </c>
      <c r="N147" s="157">
        <f>IF('Indicator Date'!N147="","x",'Indicator Date'!N147)</f>
        <v>2019</v>
      </c>
      <c r="O147" s="157">
        <f>IF('Indicator Date'!O147="","x",'Indicator Date'!O147)</f>
        <v>2018</v>
      </c>
      <c r="P147" s="157">
        <f>IF('Indicator Date'!P147="","x",'Indicator Date'!P147)</f>
        <v>2018</v>
      </c>
      <c r="Q147" s="157">
        <f>IF('Indicator Date'!Q147="","x",'Indicator Date'!Q147)</f>
        <v>2017</v>
      </c>
      <c r="R147" s="157" t="str">
        <f>IF('Indicator Date'!R147="","x",LEFT(RIGHT('Indicator Date'!R147,6),4))</f>
        <v>x</v>
      </c>
      <c r="S147" s="157">
        <f>IF('Indicator Date'!S147="","x",'Indicator Date'!S147)</f>
        <v>2019</v>
      </c>
      <c r="T147" s="157">
        <f>IF('Indicator Date'!T147="","x",'Indicator Date'!T147)</f>
        <v>2016</v>
      </c>
      <c r="U147" s="157">
        <f>IF('Indicator Date'!U147="","x",'Indicator Date'!U147)</f>
        <v>2017</v>
      </c>
      <c r="V147" s="157" t="str">
        <f>IF('Indicator Date'!V147="","x",'Indicator Date'!V147)</f>
        <v>x</v>
      </c>
      <c r="W147" s="157">
        <f>IF('Indicator Date'!W147="","x",'Indicator Date'!W147)</f>
        <v>2015</v>
      </c>
      <c r="X147" s="157" t="str">
        <f>IF('Indicator Date'!X147="","x",'Indicator Date'!X147)</f>
        <v>x</v>
      </c>
      <c r="Y147" s="157" t="str">
        <f>IF('Indicator Date'!Y147="","x",'Indicator Date'!Y147)</f>
        <v>x</v>
      </c>
      <c r="Z147" s="157">
        <f>IF('Indicator Date'!Z147="","x",'Indicator Date'!Z147)</f>
        <v>2017</v>
      </c>
      <c r="AA147" s="157">
        <f>IF('Indicator Date'!AA147="","x",'Indicator Date'!AA147)</f>
        <v>2017</v>
      </c>
      <c r="AB147" s="157" t="str">
        <f>IF('Indicator Date'!AB147="","x",'Indicator Date'!AB147)</f>
        <v>x</v>
      </c>
      <c r="AC147" s="157">
        <f>IF('Indicator Date'!AC147="","x",'Indicator Date'!AC147)</f>
        <v>2016</v>
      </c>
      <c r="AD147" s="157" t="str">
        <f>IF('Indicator Date'!AD147="","x",'Indicator Date'!AD147)</f>
        <v>x</v>
      </c>
      <c r="AE147" s="157" t="str">
        <f>IF('Indicator Date'!AE147="","x",'Indicator Date'!AE147)</f>
        <v>x</v>
      </c>
      <c r="AF147" s="157" t="str">
        <f>IF('Indicator Date'!AF147="","x",'Indicator Date'!AF147)</f>
        <v>x</v>
      </c>
      <c r="AG147" s="157">
        <f>IF('Indicator Date'!AG147="","x",'Indicator Date'!AG147)</f>
        <v>2009</v>
      </c>
      <c r="AH147" s="157">
        <f>IF('Indicator Date'!AH147="","x",'Indicator Date'!AH147)</f>
        <v>2016</v>
      </c>
      <c r="AI147" s="157">
        <f>IF('Indicator Date'!AI147="","x",'Indicator Date'!AI147)</f>
        <v>2017</v>
      </c>
      <c r="AJ147" s="157">
        <f>IF('Indicator Date'!AJ147="","x",'Indicator Date'!AJ147)</f>
        <v>2018</v>
      </c>
      <c r="AK147" s="157" t="str">
        <f>IF('Indicator Date'!AK147="","x",YEAR('Indicator Date'!AK147))</f>
        <v>x</v>
      </c>
      <c r="AL147" s="157">
        <f>IF('Indicator Date'!AL147="","x",YEAR('Indicator Date'!AL147))</f>
        <v>2018</v>
      </c>
      <c r="AM147" s="157" t="str">
        <f>IF('Indicator Date'!AM147="","x",YEAR('Indicator Date'!AM147))</f>
        <v>x</v>
      </c>
      <c r="AN147" s="157">
        <f>IF('Indicator Date'!AN147="","x",'Indicator Date'!AN147)</f>
        <v>2016</v>
      </c>
      <c r="AO147" s="157">
        <f>IF('Indicator Date'!AO147="","x",'Indicator Date'!AO147)</f>
        <v>2016</v>
      </c>
      <c r="AP147" s="157">
        <f>IF('Indicator Date'!AP147="","x",'Indicator Date'!AP147)</f>
        <v>2014</v>
      </c>
      <c r="AQ147" s="157" t="str">
        <f>IF('Indicator Date'!AQ147="","x",'Indicator Date'!AQ147)</f>
        <v>x</v>
      </c>
      <c r="AR147" s="157">
        <f>IF('Indicator Date'!AR147="","x",'Indicator Date'!AR147)</f>
        <v>2015</v>
      </c>
      <c r="AS147" s="157">
        <f>IF('Indicator Date'!AS147="","x",'Indicator Date'!AS147)</f>
        <v>2017</v>
      </c>
      <c r="AT147" s="157" t="str">
        <f>IF('Indicator Date'!AT147="","x",'Indicator Date'!AT147)</f>
        <v>x</v>
      </c>
      <c r="AU147" s="157">
        <f>IF('Indicator Date'!AU147="","x",'Indicator Date'!AU147)</f>
        <v>2016</v>
      </c>
      <c r="AV147" s="157" t="str">
        <f>IF('Indicator Date'!AV147="","x",'Indicator Date'!AV147)</f>
        <v>x</v>
      </c>
      <c r="AW147" s="157">
        <f>IF('Indicator Date'!AW147="","x",'Indicator Date'!AW147)</f>
        <v>2016</v>
      </c>
      <c r="AX147" s="157">
        <f>IF('Indicator Date'!AX147="","x",'Indicator Date'!AX147)</f>
        <v>2017</v>
      </c>
      <c r="AY147" s="157">
        <f>IF('Indicator Date'!AY147="","x",'Indicator Date'!AY147)</f>
        <v>2014</v>
      </c>
      <c r="AZ147" s="157">
        <f>IF('Indicator Date'!AZ147="","x",'Indicator Date'!AZ147)</f>
        <v>2007</v>
      </c>
      <c r="BA147" s="157">
        <f>IF('Indicator Date'!BA147="","x",'Indicator Date'!BA147)</f>
        <v>2015</v>
      </c>
      <c r="BB147" s="157">
        <f>IF('Indicator Date'!BB147="","x",'Indicator Date'!BB147)</f>
        <v>2018</v>
      </c>
      <c r="BC147" s="157">
        <f>IF('Indicator Date'!BC147="","x",'Indicator Date'!BC147)</f>
        <v>2017</v>
      </c>
      <c r="BD147" s="157">
        <f>IF('Indicator Date'!BD147="","x",'Indicator Date'!BD147)</f>
        <v>2015</v>
      </c>
      <c r="BE147" s="157" t="str">
        <f>IF('Indicator Date'!BE147="","x",'Indicator Date'!BE147)</f>
        <v>x</v>
      </c>
      <c r="BF147" s="104"/>
    </row>
    <row r="148" spans="1:58" x14ac:dyDescent="0.25">
      <c r="A148" s="128" t="s">
        <v>272</v>
      </c>
      <c r="B148" s="107" t="s">
        <v>271</v>
      </c>
      <c r="C148" s="157">
        <f>IF('Indicator Date'!C148="","x",'Indicator Date'!C148)</f>
        <v>2015</v>
      </c>
      <c r="D148" s="157">
        <f>IF('Indicator Date'!D148="","x",'Indicator Date'!D148)</f>
        <v>2015</v>
      </c>
      <c r="E148" s="157">
        <f>IF('Indicator Date'!E148="","x",'Indicator Date'!E148)</f>
        <v>2015</v>
      </c>
      <c r="F148" s="157">
        <f>IF('Indicator Date'!F148="","x",'Indicator Date'!F148)</f>
        <v>2015</v>
      </c>
      <c r="G148" s="157">
        <f>IF('Indicator Date'!G148="","x",'Indicator Date'!G148)</f>
        <v>2015</v>
      </c>
      <c r="H148" s="157">
        <f>IF('Indicator Date'!H148="","x",'Indicator Date'!H148)</f>
        <v>2015</v>
      </c>
      <c r="I148" s="157">
        <f>IF('Indicator Date'!I148="","x",'Indicator Date'!I148)</f>
        <v>2015</v>
      </c>
      <c r="J148" s="157">
        <f>IF('Indicator Date'!J148="","x",'Indicator Date'!J148)</f>
        <v>2016</v>
      </c>
      <c r="K148" s="157">
        <f>IF('Indicator Date'!K148="","x",'Indicator Date'!K148)</f>
        <v>2016</v>
      </c>
      <c r="L148" s="157">
        <f>IF('Indicator Date'!L148="","x",'Indicator Date'!L148)</f>
        <v>2016</v>
      </c>
      <c r="M148" s="157">
        <f>IF('Indicator Date'!M148="","x",'Indicator Date'!M148)</f>
        <v>2019</v>
      </c>
      <c r="N148" s="157">
        <f>IF('Indicator Date'!N148="","x",'Indicator Date'!N148)</f>
        <v>2019</v>
      </c>
      <c r="O148" s="157">
        <f>IF('Indicator Date'!O148="","x",'Indicator Date'!O148)</f>
        <v>2018</v>
      </c>
      <c r="P148" s="157">
        <f>IF('Indicator Date'!P148="","x",'Indicator Date'!P148)</f>
        <v>2018</v>
      </c>
      <c r="Q148" s="157">
        <f>IF('Indicator Date'!Q148="","x",'Indicator Date'!Q148)</f>
        <v>2017</v>
      </c>
      <c r="R148" s="157" t="str">
        <f>IF('Indicator Date'!R148="","x",LEFT(RIGHT('Indicator Date'!R148,6),4))</f>
        <v>2012</v>
      </c>
      <c r="S148" s="157">
        <f>IF('Indicator Date'!S148="","x",'Indicator Date'!S148)</f>
        <v>2019</v>
      </c>
      <c r="T148" s="157">
        <f>IF('Indicator Date'!T148="","x",'Indicator Date'!T148)</f>
        <v>2016</v>
      </c>
      <c r="U148" s="157">
        <f>IF('Indicator Date'!U148="","x",'Indicator Date'!U148)</f>
        <v>2017</v>
      </c>
      <c r="V148" s="157">
        <f>IF('Indicator Date'!V148="","x",'Indicator Date'!V148)</f>
        <v>2017</v>
      </c>
      <c r="W148" s="157">
        <f>IF('Indicator Date'!W148="","x",'Indicator Date'!W148)</f>
        <v>2015</v>
      </c>
      <c r="X148" s="157">
        <f>IF('Indicator Date'!X148="","x",'Indicator Date'!X148)</f>
        <v>2012</v>
      </c>
      <c r="Y148" s="157">
        <f>IF('Indicator Date'!Y148="","x",'Indicator Date'!Y148)</f>
        <v>2012</v>
      </c>
      <c r="Z148" s="157">
        <f>IF('Indicator Date'!Z148="","x",'Indicator Date'!Z148)</f>
        <v>2017</v>
      </c>
      <c r="AA148" s="157">
        <f>IF('Indicator Date'!AA148="","x",'Indicator Date'!AA148)</f>
        <v>2017</v>
      </c>
      <c r="AB148" s="157" t="str">
        <f>IF('Indicator Date'!AB148="","x",'Indicator Date'!AB148)</f>
        <v>x</v>
      </c>
      <c r="AC148" s="157">
        <f>IF('Indicator Date'!AC148="","x",'Indicator Date'!AC148)</f>
        <v>2016</v>
      </c>
      <c r="AD148" s="157">
        <f>IF('Indicator Date'!AD148="","x",'Indicator Date'!AD148)</f>
        <v>2015</v>
      </c>
      <c r="AE148" s="157" t="str">
        <f>IF('Indicator Date'!AE148="","x",'Indicator Date'!AE148)</f>
        <v>x</v>
      </c>
      <c r="AF148" s="157">
        <f>IF('Indicator Date'!AF148="","x",'Indicator Date'!AF148)</f>
        <v>2017</v>
      </c>
      <c r="AG148" s="157">
        <f>IF('Indicator Date'!AG148="","x",'Indicator Date'!AG148)</f>
        <v>2005</v>
      </c>
      <c r="AH148" s="157">
        <f>IF('Indicator Date'!AH148="","x",'Indicator Date'!AH148)</f>
        <v>2016</v>
      </c>
      <c r="AI148" s="157">
        <f>IF('Indicator Date'!AI148="","x",'Indicator Date'!AI148)</f>
        <v>2017</v>
      </c>
      <c r="AJ148" s="157">
        <f>IF('Indicator Date'!AJ148="","x",'Indicator Date'!AJ148)</f>
        <v>2018</v>
      </c>
      <c r="AK148" s="157" t="str">
        <f>IF('Indicator Date'!AK148="","x",YEAR('Indicator Date'!AK148))</f>
        <v>x</v>
      </c>
      <c r="AL148" s="157">
        <f>IF('Indicator Date'!AL148="","x",YEAR('Indicator Date'!AL148))</f>
        <v>2018</v>
      </c>
      <c r="AM148" s="157" t="str">
        <f>IF('Indicator Date'!AM148="","x",YEAR('Indicator Date'!AM148))</f>
        <v>x</v>
      </c>
      <c r="AN148" s="157">
        <f>IF('Indicator Date'!AN148="","x",'Indicator Date'!AN148)</f>
        <v>2016</v>
      </c>
      <c r="AO148" s="157">
        <f>IF('Indicator Date'!AO148="","x",'Indicator Date'!AO148)</f>
        <v>2016</v>
      </c>
      <c r="AP148" s="157">
        <f>IF('Indicator Date'!AP148="","x",'Indicator Date'!AP148)</f>
        <v>2014</v>
      </c>
      <c r="AQ148" s="157">
        <f>IF('Indicator Date'!AQ148="","x",'Indicator Date'!AQ148)</f>
        <v>2014</v>
      </c>
      <c r="AR148" s="157">
        <f>IF('Indicator Date'!AR148="","x",'Indicator Date'!AR148)</f>
        <v>2013</v>
      </c>
      <c r="AS148" s="157">
        <f>IF('Indicator Date'!AS148="","x",'Indicator Date'!AS148)</f>
        <v>2017</v>
      </c>
      <c r="AT148" s="157">
        <f>IF('Indicator Date'!AT148="","x",'Indicator Date'!AT148)</f>
        <v>2018</v>
      </c>
      <c r="AU148" s="157">
        <f>IF('Indicator Date'!AU148="","x",'Indicator Date'!AU148)</f>
        <v>2016</v>
      </c>
      <c r="AV148" s="157" t="str">
        <f>IF('Indicator Date'!AV148="","x",'Indicator Date'!AV148)</f>
        <v>x</v>
      </c>
      <c r="AW148" s="157">
        <f>IF('Indicator Date'!AW148="","x",'Indicator Date'!AW148)</f>
        <v>2016</v>
      </c>
      <c r="AX148" s="157">
        <f>IF('Indicator Date'!AX148="","x",'Indicator Date'!AX148)</f>
        <v>2017</v>
      </c>
      <c r="AY148" s="157">
        <f>IF('Indicator Date'!AY148="","x",'Indicator Date'!AY148)</f>
        <v>2014</v>
      </c>
      <c r="AZ148" s="157">
        <f>IF('Indicator Date'!AZ148="","x",'Indicator Date'!AZ148)</f>
        <v>2015</v>
      </c>
      <c r="BA148" s="157">
        <f>IF('Indicator Date'!BA148="","x",'Indicator Date'!BA148)</f>
        <v>2015</v>
      </c>
      <c r="BB148" s="157">
        <f>IF('Indicator Date'!BB148="","x",'Indicator Date'!BB148)</f>
        <v>2018</v>
      </c>
      <c r="BC148" s="157">
        <f>IF('Indicator Date'!BC148="","x",'Indicator Date'!BC148)</f>
        <v>2017</v>
      </c>
      <c r="BD148" s="157">
        <f>IF('Indicator Date'!BD148="","x",'Indicator Date'!BD148)</f>
        <v>2015</v>
      </c>
      <c r="BE148" s="157" t="str">
        <f>IF('Indicator Date'!BE148="","x",'Indicator Date'!BE148)</f>
        <v>x</v>
      </c>
      <c r="BF148" s="104"/>
    </row>
    <row r="149" spans="1:58" x14ac:dyDescent="0.25">
      <c r="A149" s="128" t="s">
        <v>274</v>
      </c>
      <c r="B149" s="107" t="s">
        <v>273</v>
      </c>
      <c r="C149" s="157">
        <f>IF('Indicator Date'!C149="","x",'Indicator Date'!C149)</f>
        <v>2015</v>
      </c>
      <c r="D149" s="157">
        <f>IF('Indicator Date'!D149="","x",'Indicator Date'!D149)</f>
        <v>2015</v>
      </c>
      <c r="E149" s="157">
        <f>IF('Indicator Date'!E149="","x",'Indicator Date'!E149)</f>
        <v>2015</v>
      </c>
      <c r="F149" s="157">
        <f>IF('Indicator Date'!F149="","x",'Indicator Date'!F149)</f>
        <v>2015</v>
      </c>
      <c r="G149" s="157">
        <f>IF('Indicator Date'!G149="","x",'Indicator Date'!G149)</f>
        <v>2015</v>
      </c>
      <c r="H149" s="157">
        <f>IF('Indicator Date'!H149="","x",'Indicator Date'!H149)</f>
        <v>2015</v>
      </c>
      <c r="I149" s="157">
        <f>IF('Indicator Date'!I149="","x",'Indicator Date'!I149)</f>
        <v>2015</v>
      </c>
      <c r="J149" s="157">
        <f>IF('Indicator Date'!J149="","x",'Indicator Date'!J149)</f>
        <v>2016</v>
      </c>
      <c r="K149" s="157">
        <f>IF('Indicator Date'!K149="","x",'Indicator Date'!K149)</f>
        <v>2016</v>
      </c>
      <c r="L149" s="157">
        <f>IF('Indicator Date'!L149="","x",'Indicator Date'!L149)</f>
        <v>2016</v>
      </c>
      <c r="M149" s="157">
        <f>IF('Indicator Date'!M149="","x",'Indicator Date'!M149)</f>
        <v>2019</v>
      </c>
      <c r="N149" s="157">
        <f>IF('Indicator Date'!N149="","x",'Indicator Date'!N149)</f>
        <v>2019</v>
      </c>
      <c r="O149" s="157">
        <f>IF('Indicator Date'!O149="","x",'Indicator Date'!O149)</f>
        <v>2018</v>
      </c>
      <c r="P149" s="157">
        <f>IF('Indicator Date'!P149="","x",'Indicator Date'!P149)</f>
        <v>2018</v>
      </c>
      <c r="Q149" s="157">
        <f>IF('Indicator Date'!Q149="","x",'Indicator Date'!Q149)</f>
        <v>2017</v>
      </c>
      <c r="R149" s="157" t="str">
        <f>IF('Indicator Date'!R149="","x",LEFT(RIGHT('Indicator Date'!R149,6),4))</f>
        <v>x</v>
      </c>
      <c r="S149" s="157">
        <f>IF('Indicator Date'!S149="","x",'Indicator Date'!S149)</f>
        <v>2019</v>
      </c>
      <c r="T149" s="157">
        <f>IF('Indicator Date'!T149="","x",'Indicator Date'!T149)</f>
        <v>2016</v>
      </c>
      <c r="U149" s="157">
        <f>IF('Indicator Date'!U149="","x",'Indicator Date'!U149)</f>
        <v>2017</v>
      </c>
      <c r="V149" s="157">
        <f>IF('Indicator Date'!V149="","x",'Indicator Date'!V149)</f>
        <v>2017</v>
      </c>
      <c r="W149" s="157">
        <f>IF('Indicator Date'!W149="","x",'Indicator Date'!W149)</f>
        <v>2015</v>
      </c>
      <c r="X149" s="157" t="str">
        <f>IF('Indicator Date'!X149="","x",'Indicator Date'!X149)</f>
        <v>x</v>
      </c>
      <c r="Y149" s="157">
        <f>IF('Indicator Date'!Y149="","x",'Indicator Date'!Y149)</f>
        <v>2012</v>
      </c>
      <c r="Z149" s="157">
        <f>IF('Indicator Date'!Z149="","x",'Indicator Date'!Z149)</f>
        <v>2017</v>
      </c>
      <c r="AA149" s="157">
        <f>IF('Indicator Date'!AA149="","x",'Indicator Date'!AA149)</f>
        <v>2017</v>
      </c>
      <c r="AB149" s="157" t="str">
        <f>IF('Indicator Date'!AB149="","x",'Indicator Date'!AB149)</f>
        <v>x</v>
      </c>
      <c r="AC149" s="157">
        <f>IF('Indicator Date'!AC149="","x",'Indicator Date'!AC149)</f>
        <v>2016</v>
      </c>
      <c r="AD149" s="157">
        <f>IF('Indicator Date'!AD149="","x",'Indicator Date'!AD149)</f>
        <v>2015</v>
      </c>
      <c r="AE149" s="157" t="str">
        <f>IF('Indicator Date'!AE149="","x",'Indicator Date'!AE149)</f>
        <v>x</v>
      </c>
      <c r="AF149" s="157" t="str">
        <f>IF('Indicator Date'!AF149="","x",'Indicator Date'!AF149)</f>
        <v>x</v>
      </c>
      <c r="AG149" s="157">
        <f>IF('Indicator Date'!AG149="","x",'Indicator Date'!AG149)</f>
        <v>2008</v>
      </c>
      <c r="AH149" s="157">
        <f>IF('Indicator Date'!AH149="","x",'Indicator Date'!AH149)</f>
        <v>2016</v>
      </c>
      <c r="AI149" s="157">
        <f>IF('Indicator Date'!AI149="","x",'Indicator Date'!AI149)</f>
        <v>2017</v>
      </c>
      <c r="AJ149" s="157">
        <f>IF('Indicator Date'!AJ149="","x",'Indicator Date'!AJ149)</f>
        <v>2018</v>
      </c>
      <c r="AK149" s="157" t="str">
        <f>IF('Indicator Date'!AK149="","x",YEAR('Indicator Date'!AK149))</f>
        <v>x</v>
      </c>
      <c r="AL149" s="157">
        <f>IF('Indicator Date'!AL149="","x",YEAR('Indicator Date'!AL149))</f>
        <v>2018</v>
      </c>
      <c r="AM149" s="157" t="str">
        <f>IF('Indicator Date'!AM149="","x",YEAR('Indicator Date'!AM149))</f>
        <v>x</v>
      </c>
      <c r="AN149" s="157">
        <f>IF('Indicator Date'!AN149="","x",'Indicator Date'!AN149)</f>
        <v>2016</v>
      </c>
      <c r="AO149" s="157">
        <f>IF('Indicator Date'!AO149="","x",'Indicator Date'!AO149)</f>
        <v>2016</v>
      </c>
      <c r="AP149" s="157">
        <f>IF('Indicator Date'!AP149="","x",'Indicator Date'!AP149)</f>
        <v>2014</v>
      </c>
      <c r="AQ149" s="157">
        <f>IF('Indicator Date'!AQ149="","x",'Indicator Date'!AQ149)</f>
        <v>2014</v>
      </c>
      <c r="AR149" s="157" t="str">
        <f>IF('Indicator Date'!AR149="","x",'Indicator Date'!AR149)</f>
        <v>x</v>
      </c>
      <c r="AS149" s="157">
        <f>IF('Indicator Date'!AS149="","x",'Indicator Date'!AS149)</f>
        <v>2017</v>
      </c>
      <c r="AT149" s="157">
        <f>IF('Indicator Date'!AT149="","x",'Indicator Date'!AT149)</f>
        <v>2018</v>
      </c>
      <c r="AU149" s="157">
        <f>IF('Indicator Date'!AU149="","x",'Indicator Date'!AU149)</f>
        <v>2016</v>
      </c>
      <c r="AV149" s="157" t="str">
        <f>IF('Indicator Date'!AV149="","x",'Indicator Date'!AV149)</f>
        <v>x</v>
      </c>
      <c r="AW149" s="157">
        <f>IF('Indicator Date'!AW149="","x",'Indicator Date'!AW149)</f>
        <v>2016</v>
      </c>
      <c r="AX149" s="157">
        <f>IF('Indicator Date'!AX149="","x",'Indicator Date'!AX149)</f>
        <v>2017</v>
      </c>
      <c r="AY149" s="157">
        <f>IF('Indicator Date'!AY149="","x",'Indicator Date'!AY149)</f>
        <v>2014</v>
      </c>
      <c r="AZ149" s="157">
        <f>IF('Indicator Date'!AZ149="","x",'Indicator Date'!AZ149)</f>
        <v>2007</v>
      </c>
      <c r="BA149" s="157">
        <f>IF('Indicator Date'!BA149="","x",'Indicator Date'!BA149)</f>
        <v>2015</v>
      </c>
      <c r="BB149" s="157">
        <f>IF('Indicator Date'!BB149="","x",'Indicator Date'!BB149)</f>
        <v>2018</v>
      </c>
      <c r="BC149" s="157">
        <f>IF('Indicator Date'!BC149="","x",'Indicator Date'!BC149)</f>
        <v>2017</v>
      </c>
      <c r="BD149" s="157">
        <f>IF('Indicator Date'!BD149="","x",'Indicator Date'!BD149)</f>
        <v>2015</v>
      </c>
      <c r="BE149" s="157" t="str">
        <f>IF('Indicator Date'!BE149="","x",'Indicator Date'!BE149)</f>
        <v>x</v>
      </c>
      <c r="BF149" s="104"/>
    </row>
    <row r="150" spans="1:58" x14ac:dyDescent="0.25">
      <c r="A150" s="128" t="s">
        <v>276</v>
      </c>
      <c r="B150" s="107" t="s">
        <v>275</v>
      </c>
      <c r="C150" s="157">
        <f>IF('Indicator Date'!C150="","x",'Indicator Date'!C150)</f>
        <v>2015</v>
      </c>
      <c r="D150" s="157">
        <f>IF('Indicator Date'!D150="","x",'Indicator Date'!D150)</f>
        <v>2015</v>
      </c>
      <c r="E150" s="157">
        <f>IF('Indicator Date'!E150="","x",'Indicator Date'!E150)</f>
        <v>2015</v>
      </c>
      <c r="F150" s="157">
        <f>IF('Indicator Date'!F150="","x",'Indicator Date'!F150)</f>
        <v>2015</v>
      </c>
      <c r="G150" s="157">
        <f>IF('Indicator Date'!G150="","x",'Indicator Date'!G150)</f>
        <v>2015</v>
      </c>
      <c r="H150" s="157">
        <f>IF('Indicator Date'!H150="","x",'Indicator Date'!H150)</f>
        <v>2015</v>
      </c>
      <c r="I150" s="157">
        <f>IF('Indicator Date'!I150="","x",'Indicator Date'!I150)</f>
        <v>2015</v>
      </c>
      <c r="J150" s="157">
        <f>IF('Indicator Date'!J150="","x",'Indicator Date'!J150)</f>
        <v>2016</v>
      </c>
      <c r="K150" s="157">
        <f>IF('Indicator Date'!K150="","x",'Indicator Date'!K150)</f>
        <v>2016</v>
      </c>
      <c r="L150" s="157">
        <f>IF('Indicator Date'!L150="","x",'Indicator Date'!L150)</f>
        <v>2016</v>
      </c>
      <c r="M150" s="157">
        <f>IF('Indicator Date'!M150="","x",'Indicator Date'!M150)</f>
        <v>2019</v>
      </c>
      <c r="N150" s="157">
        <f>IF('Indicator Date'!N150="","x",'Indicator Date'!N150)</f>
        <v>2019</v>
      </c>
      <c r="O150" s="157">
        <f>IF('Indicator Date'!O150="","x",'Indicator Date'!O150)</f>
        <v>2018</v>
      </c>
      <c r="P150" s="157">
        <f>IF('Indicator Date'!P150="","x",'Indicator Date'!P150)</f>
        <v>2018</v>
      </c>
      <c r="Q150" s="157">
        <f>IF('Indicator Date'!Q150="","x",'Indicator Date'!Q150)</f>
        <v>2017</v>
      </c>
      <c r="R150" s="157" t="str">
        <f>IF('Indicator Date'!R150="","x",LEFT(RIGHT('Indicator Date'!R150,6),4))</f>
        <v>x</v>
      </c>
      <c r="S150" s="157">
        <f>IF('Indicator Date'!S150="","x",'Indicator Date'!S150)</f>
        <v>2019</v>
      </c>
      <c r="T150" s="157">
        <f>IF('Indicator Date'!T150="","x",'Indicator Date'!T150)</f>
        <v>2016</v>
      </c>
      <c r="U150" s="157">
        <f>IF('Indicator Date'!U150="","x",'Indicator Date'!U150)</f>
        <v>2017</v>
      </c>
      <c r="V150" s="157">
        <f>IF('Indicator Date'!V150="","x",'Indicator Date'!V150)</f>
        <v>2017</v>
      </c>
      <c r="W150" s="157">
        <f>IF('Indicator Date'!W150="","x",'Indicator Date'!W150)</f>
        <v>2015</v>
      </c>
      <c r="X150" s="157">
        <f>IF('Indicator Date'!X150="","x",'Indicator Date'!X150)</f>
        <v>2014</v>
      </c>
      <c r="Y150" s="157">
        <f>IF('Indicator Date'!Y150="","x",'Indicator Date'!Y150)</f>
        <v>2010</v>
      </c>
      <c r="Z150" s="157">
        <f>IF('Indicator Date'!Z150="","x",'Indicator Date'!Z150)</f>
        <v>2017</v>
      </c>
      <c r="AA150" s="157">
        <f>IF('Indicator Date'!AA150="","x",'Indicator Date'!AA150)</f>
        <v>2017</v>
      </c>
      <c r="AB150" s="157" t="str">
        <f>IF('Indicator Date'!AB150="","x",'Indicator Date'!AB150)</f>
        <v>x</v>
      </c>
      <c r="AC150" s="157">
        <f>IF('Indicator Date'!AC150="","x",'Indicator Date'!AC150)</f>
        <v>2016</v>
      </c>
      <c r="AD150" s="157">
        <f>IF('Indicator Date'!AD150="","x",'Indicator Date'!AD150)</f>
        <v>2015</v>
      </c>
      <c r="AE150" s="157" t="str">
        <f>IF('Indicator Date'!AE150="","x",'Indicator Date'!AE150)</f>
        <v>x</v>
      </c>
      <c r="AF150" s="157">
        <f>IF('Indicator Date'!AF150="","x",'Indicator Date'!AF150)</f>
        <v>2017</v>
      </c>
      <c r="AG150" s="157">
        <f>IF('Indicator Date'!AG150="","x",'Indicator Date'!AG150)</f>
        <v>2008</v>
      </c>
      <c r="AH150" s="157">
        <f>IF('Indicator Date'!AH150="","x",'Indicator Date'!AH150)</f>
        <v>2016</v>
      </c>
      <c r="AI150" s="157">
        <f>IF('Indicator Date'!AI150="","x",'Indicator Date'!AI150)</f>
        <v>2017</v>
      </c>
      <c r="AJ150" s="157">
        <f>IF('Indicator Date'!AJ150="","x",'Indicator Date'!AJ150)</f>
        <v>2018</v>
      </c>
      <c r="AK150" s="157" t="str">
        <f>IF('Indicator Date'!AK150="","x",YEAR('Indicator Date'!AK150))</f>
        <v>x</v>
      </c>
      <c r="AL150" s="157">
        <f>IF('Indicator Date'!AL150="","x",YEAR('Indicator Date'!AL150))</f>
        <v>2018</v>
      </c>
      <c r="AM150" s="157" t="str">
        <f>IF('Indicator Date'!AM150="","x",YEAR('Indicator Date'!AM150))</f>
        <v>x</v>
      </c>
      <c r="AN150" s="157">
        <f>IF('Indicator Date'!AN150="","x",'Indicator Date'!AN150)</f>
        <v>2016</v>
      </c>
      <c r="AO150" s="157">
        <f>IF('Indicator Date'!AO150="","x",'Indicator Date'!AO150)</f>
        <v>2016</v>
      </c>
      <c r="AP150" s="157" t="str">
        <f>IF('Indicator Date'!AP150="","x",'Indicator Date'!AP150)</f>
        <v>x</v>
      </c>
      <c r="AQ150" s="157" t="str">
        <f>IF('Indicator Date'!AQ150="","x",'Indicator Date'!AQ150)</f>
        <v>x</v>
      </c>
      <c r="AR150" s="157">
        <f>IF('Indicator Date'!AR150="","x",'Indicator Date'!AR150)</f>
        <v>2013</v>
      </c>
      <c r="AS150" s="157">
        <f>IF('Indicator Date'!AS150="","x",'Indicator Date'!AS150)</f>
        <v>2017</v>
      </c>
      <c r="AT150" s="157" t="str">
        <f>IF('Indicator Date'!AT150="","x",'Indicator Date'!AT150)</f>
        <v>x</v>
      </c>
      <c r="AU150" s="157">
        <f>IF('Indicator Date'!AU150="","x",'Indicator Date'!AU150)</f>
        <v>2016</v>
      </c>
      <c r="AV150" s="157">
        <f>IF('Indicator Date'!AV150="","x",'Indicator Date'!AV150)</f>
        <v>2015</v>
      </c>
      <c r="AW150" s="157">
        <f>IF('Indicator Date'!AW150="","x",'Indicator Date'!AW150)</f>
        <v>2016</v>
      </c>
      <c r="AX150" s="157">
        <f>IF('Indicator Date'!AX150="","x",'Indicator Date'!AX150)</f>
        <v>2017</v>
      </c>
      <c r="AY150" s="157">
        <f>IF('Indicator Date'!AY150="","x",'Indicator Date'!AY150)</f>
        <v>2014</v>
      </c>
      <c r="AZ150" s="157">
        <f>IF('Indicator Date'!AZ150="","x",'Indicator Date'!AZ150)</f>
        <v>2015</v>
      </c>
      <c r="BA150" s="157">
        <f>IF('Indicator Date'!BA150="","x",'Indicator Date'!BA150)</f>
        <v>2015</v>
      </c>
      <c r="BB150" s="157">
        <f>IF('Indicator Date'!BB150="","x",'Indicator Date'!BB150)</f>
        <v>2018</v>
      </c>
      <c r="BC150" s="157">
        <f>IF('Indicator Date'!BC150="","x",'Indicator Date'!BC150)</f>
        <v>2017</v>
      </c>
      <c r="BD150" s="157">
        <f>IF('Indicator Date'!BD150="","x",'Indicator Date'!BD150)</f>
        <v>2015</v>
      </c>
      <c r="BE150" s="157" t="str">
        <f>IF('Indicator Date'!BE150="","x",'Indicator Date'!BE150)</f>
        <v>x</v>
      </c>
      <c r="BF150" s="104"/>
    </row>
    <row r="151" spans="1:58" x14ac:dyDescent="0.25">
      <c r="A151" s="128" t="s">
        <v>278</v>
      </c>
      <c r="B151" s="107" t="s">
        <v>277</v>
      </c>
      <c r="C151" s="157">
        <f>IF('Indicator Date'!C151="","x",'Indicator Date'!C151)</f>
        <v>2015</v>
      </c>
      <c r="D151" s="157">
        <f>IF('Indicator Date'!D151="","x",'Indicator Date'!D151)</f>
        <v>2015</v>
      </c>
      <c r="E151" s="157">
        <f>IF('Indicator Date'!E151="","x",'Indicator Date'!E151)</f>
        <v>2015</v>
      </c>
      <c r="F151" s="157">
        <f>IF('Indicator Date'!F151="","x",'Indicator Date'!F151)</f>
        <v>2015</v>
      </c>
      <c r="G151" s="157">
        <f>IF('Indicator Date'!G151="","x",'Indicator Date'!G151)</f>
        <v>2015</v>
      </c>
      <c r="H151" s="157">
        <f>IF('Indicator Date'!H151="","x",'Indicator Date'!H151)</f>
        <v>2015</v>
      </c>
      <c r="I151" s="157">
        <f>IF('Indicator Date'!I151="","x",'Indicator Date'!I151)</f>
        <v>2015</v>
      </c>
      <c r="J151" s="157">
        <f>IF('Indicator Date'!J151="","x",'Indicator Date'!J151)</f>
        <v>2016</v>
      </c>
      <c r="K151" s="157">
        <f>IF('Indicator Date'!K151="","x",'Indicator Date'!K151)</f>
        <v>2016</v>
      </c>
      <c r="L151" s="157">
        <f>IF('Indicator Date'!L151="","x",'Indicator Date'!L151)</f>
        <v>2016</v>
      </c>
      <c r="M151" s="157">
        <f>IF('Indicator Date'!M151="","x",'Indicator Date'!M151)</f>
        <v>2019</v>
      </c>
      <c r="N151" s="157">
        <f>IF('Indicator Date'!N151="","x",'Indicator Date'!N151)</f>
        <v>2019</v>
      </c>
      <c r="O151" s="157">
        <f>IF('Indicator Date'!O151="","x",'Indicator Date'!O151)</f>
        <v>2018</v>
      </c>
      <c r="P151" s="157">
        <f>IF('Indicator Date'!P151="","x",'Indicator Date'!P151)</f>
        <v>2018</v>
      </c>
      <c r="Q151" s="157">
        <f>IF('Indicator Date'!Q151="","x",'Indicator Date'!Q151)</f>
        <v>2017</v>
      </c>
      <c r="R151" s="157" t="str">
        <f>IF('Indicator Date'!R151="","x",LEFT(RIGHT('Indicator Date'!R151,6),4))</f>
        <v>2009</v>
      </c>
      <c r="S151" s="157">
        <f>IF('Indicator Date'!S151="","x",'Indicator Date'!S151)</f>
        <v>2019</v>
      </c>
      <c r="T151" s="157">
        <f>IF('Indicator Date'!T151="","x",'Indicator Date'!T151)</f>
        <v>2016</v>
      </c>
      <c r="U151" s="157">
        <f>IF('Indicator Date'!U151="","x",'Indicator Date'!U151)</f>
        <v>2017</v>
      </c>
      <c r="V151" s="157">
        <f>IF('Indicator Date'!V151="","x",'Indicator Date'!V151)</f>
        <v>2017</v>
      </c>
      <c r="W151" s="157">
        <f>IF('Indicator Date'!W151="","x",'Indicator Date'!W151)</f>
        <v>2015</v>
      </c>
      <c r="X151" s="157">
        <f>IF('Indicator Date'!X151="","x",'Indicator Date'!X151)</f>
        <v>2008</v>
      </c>
      <c r="Y151" s="157" t="str">
        <f>IF('Indicator Date'!Y151="","x",'Indicator Date'!Y151)</f>
        <v>x</v>
      </c>
      <c r="Z151" s="157">
        <f>IF('Indicator Date'!Z151="","x",'Indicator Date'!Z151)</f>
        <v>2017</v>
      </c>
      <c r="AA151" s="157">
        <f>IF('Indicator Date'!AA151="","x",'Indicator Date'!AA151)</f>
        <v>2017</v>
      </c>
      <c r="AB151" s="157">
        <f>IF('Indicator Date'!AB151="","x",'Indicator Date'!AB151)</f>
        <v>2014</v>
      </c>
      <c r="AC151" s="157">
        <f>IF('Indicator Date'!AC151="","x",'Indicator Date'!AC151)</f>
        <v>2016</v>
      </c>
      <c r="AD151" s="157">
        <f>IF('Indicator Date'!AD151="","x",'Indicator Date'!AD151)</f>
        <v>2015</v>
      </c>
      <c r="AE151" s="157">
        <f>IF('Indicator Date'!AE151="","x",'Indicator Date'!AE151)</f>
        <v>2012</v>
      </c>
      <c r="AF151" s="157">
        <f>IF('Indicator Date'!AF151="","x",'Indicator Date'!AF151)</f>
        <v>2017</v>
      </c>
      <c r="AG151" s="157">
        <f>IF('Indicator Date'!AG151="","x",'Indicator Date'!AG151)</f>
        <v>2010</v>
      </c>
      <c r="AH151" s="157">
        <f>IF('Indicator Date'!AH151="","x",'Indicator Date'!AH151)</f>
        <v>2016</v>
      </c>
      <c r="AI151" s="157">
        <f>IF('Indicator Date'!AI151="","x",'Indicator Date'!AI151)</f>
        <v>2017</v>
      </c>
      <c r="AJ151" s="157">
        <f>IF('Indicator Date'!AJ151="","x",'Indicator Date'!AJ151)</f>
        <v>2018</v>
      </c>
      <c r="AK151" s="157" t="str">
        <f>IF('Indicator Date'!AK151="","x",YEAR('Indicator Date'!AK151))</f>
        <v>x</v>
      </c>
      <c r="AL151" s="157">
        <f>IF('Indicator Date'!AL151="","x",YEAR('Indicator Date'!AL151))</f>
        <v>2018</v>
      </c>
      <c r="AM151" s="157" t="str">
        <f>IF('Indicator Date'!AM151="","x",YEAR('Indicator Date'!AM151))</f>
        <v>x</v>
      </c>
      <c r="AN151" s="157">
        <f>IF('Indicator Date'!AN151="","x",'Indicator Date'!AN151)</f>
        <v>2016</v>
      </c>
      <c r="AO151" s="157">
        <f>IF('Indicator Date'!AO151="","x",'Indicator Date'!AO151)</f>
        <v>2016</v>
      </c>
      <c r="AP151" s="157">
        <f>IF('Indicator Date'!AP151="","x",'Indicator Date'!AP151)</f>
        <v>2011</v>
      </c>
      <c r="AQ151" s="157" t="str">
        <f>IF('Indicator Date'!AQ151="","x",'Indicator Date'!AQ151)</f>
        <v>x</v>
      </c>
      <c r="AR151" s="157" t="str">
        <f>IF('Indicator Date'!AR151="","x",'Indicator Date'!AR151)</f>
        <v>x</v>
      </c>
      <c r="AS151" s="157">
        <f>IF('Indicator Date'!AS151="","x",'Indicator Date'!AS151)</f>
        <v>2017</v>
      </c>
      <c r="AT151" s="157">
        <f>IF('Indicator Date'!AT151="","x",'Indicator Date'!AT151)</f>
        <v>2018</v>
      </c>
      <c r="AU151" s="157">
        <f>IF('Indicator Date'!AU151="","x",'Indicator Date'!AU151)</f>
        <v>2016</v>
      </c>
      <c r="AV151" s="157">
        <f>IF('Indicator Date'!AV151="","x",'Indicator Date'!AV151)</f>
        <v>2015</v>
      </c>
      <c r="AW151" s="157">
        <f>IF('Indicator Date'!AW151="","x",'Indicator Date'!AW151)</f>
        <v>2016</v>
      </c>
      <c r="AX151" s="157">
        <f>IF('Indicator Date'!AX151="","x",'Indicator Date'!AX151)</f>
        <v>2017</v>
      </c>
      <c r="AY151" s="157">
        <f>IF('Indicator Date'!AY151="","x",'Indicator Date'!AY151)</f>
        <v>2014</v>
      </c>
      <c r="AZ151" s="157">
        <f>IF('Indicator Date'!AZ151="","x",'Indicator Date'!AZ151)</f>
        <v>2015</v>
      </c>
      <c r="BA151" s="157">
        <f>IF('Indicator Date'!BA151="","x",'Indicator Date'!BA151)</f>
        <v>2015</v>
      </c>
      <c r="BB151" s="157">
        <f>IF('Indicator Date'!BB151="","x",'Indicator Date'!BB151)</f>
        <v>2018</v>
      </c>
      <c r="BC151" s="157">
        <f>IF('Indicator Date'!BC151="","x",'Indicator Date'!BC151)</f>
        <v>2017</v>
      </c>
      <c r="BD151" s="157">
        <f>IF('Indicator Date'!BD151="","x",'Indicator Date'!BD151)</f>
        <v>2015</v>
      </c>
      <c r="BE151" s="157" t="str">
        <f>IF('Indicator Date'!BE151="","x",'Indicator Date'!BE151)</f>
        <v>x</v>
      </c>
      <c r="BF151" s="104"/>
    </row>
    <row r="152" spans="1:58" x14ac:dyDescent="0.25">
      <c r="A152" s="128" t="s">
        <v>280</v>
      </c>
      <c r="B152" s="107" t="s">
        <v>279</v>
      </c>
      <c r="C152" s="157">
        <f>IF('Indicator Date'!C152="","x",'Indicator Date'!C152)</f>
        <v>2015</v>
      </c>
      <c r="D152" s="157">
        <f>IF('Indicator Date'!D152="","x",'Indicator Date'!D152)</f>
        <v>2015</v>
      </c>
      <c r="E152" s="157">
        <f>IF('Indicator Date'!E152="","x",'Indicator Date'!E152)</f>
        <v>2015</v>
      </c>
      <c r="F152" s="157">
        <f>IF('Indicator Date'!F152="","x",'Indicator Date'!F152)</f>
        <v>2015</v>
      </c>
      <c r="G152" s="157">
        <f>IF('Indicator Date'!G152="","x",'Indicator Date'!G152)</f>
        <v>2015</v>
      </c>
      <c r="H152" s="157">
        <f>IF('Indicator Date'!H152="","x",'Indicator Date'!H152)</f>
        <v>2015</v>
      </c>
      <c r="I152" s="157">
        <f>IF('Indicator Date'!I152="","x",'Indicator Date'!I152)</f>
        <v>2015</v>
      </c>
      <c r="J152" s="157">
        <f>IF('Indicator Date'!J152="","x",'Indicator Date'!J152)</f>
        <v>2016</v>
      </c>
      <c r="K152" s="157">
        <f>IF('Indicator Date'!K152="","x",'Indicator Date'!K152)</f>
        <v>2016</v>
      </c>
      <c r="L152" s="157">
        <f>IF('Indicator Date'!L152="","x",'Indicator Date'!L152)</f>
        <v>2016</v>
      </c>
      <c r="M152" s="157">
        <f>IF('Indicator Date'!M152="","x",'Indicator Date'!M152)</f>
        <v>2019</v>
      </c>
      <c r="N152" s="157">
        <f>IF('Indicator Date'!N152="","x",'Indicator Date'!N152)</f>
        <v>2019</v>
      </c>
      <c r="O152" s="157">
        <f>IF('Indicator Date'!O152="","x",'Indicator Date'!O152)</f>
        <v>2018</v>
      </c>
      <c r="P152" s="157">
        <f>IF('Indicator Date'!P152="","x",'Indicator Date'!P152)</f>
        <v>2018</v>
      </c>
      <c r="Q152" s="157">
        <f>IF('Indicator Date'!Q152="","x",'Indicator Date'!Q152)</f>
        <v>2017</v>
      </c>
      <c r="R152" s="157" t="str">
        <f>IF('Indicator Date'!R152="","x",LEFT(RIGHT('Indicator Date'!R152,6),4))</f>
        <v>x</v>
      </c>
      <c r="S152" s="157">
        <f>IF('Indicator Date'!S152="","x",'Indicator Date'!S152)</f>
        <v>2019</v>
      </c>
      <c r="T152" s="157">
        <f>IF('Indicator Date'!T152="","x",'Indicator Date'!T152)</f>
        <v>2016</v>
      </c>
      <c r="U152" s="157">
        <f>IF('Indicator Date'!U152="","x",'Indicator Date'!U152)</f>
        <v>2017</v>
      </c>
      <c r="V152" s="157" t="str">
        <f>IF('Indicator Date'!V152="","x",'Indicator Date'!V152)</f>
        <v>x</v>
      </c>
      <c r="W152" s="157">
        <f>IF('Indicator Date'!W152="","x",'Indicator Date'!W152)</f>
        <v>2015</v>
      </c>
      <c r="X152" s="157" t="str">
        <f>IF('Indicator Date'!X152="","x",'Indicator Date'!X152)</f>
        <v>x</v>
      </c>
      <c r="Y152" s="157">
        <f>IF('Indicator Date'!Y152="","x",'Indicator Date'!Y152)</f>
        <v>2012</v>
      </c>
      <c r="Z152" s="157">
        <f>IF('Indicator Date'!Z152="","x",'Indicator Date'!Z152)</f>
        <v>2017</v>
      </c>
      <c r="AA152" s="157">
        <f>IF('Indicator Date'!AA152="","x",'Indicator Date'!AA152)</f>
        <v>2017</v>
      </c>
      <c r="AB152" s="157">
        <f>IF('Indicator Date'!AB152="","x",'Indicator Date'!AB152)</f>
        <v>2016</v>
      </c>
      <c r="AC152" s="157">
        <f>IF('Indicator Date'!AC152="","x",'Indicator Date'!AC152)</f>
        <v>2016</v>
      </c>
      <c r="AD152" s="157">
        <f>IF('Indicator Date'!AD152="","x",'Indicator Date'!AD152)</f>
        <v>2015</v>
      </c>
      <c r="AE152" s="157">
        <f>IF('Indicator Date'!AE152="","x",'Indicator Date'!AE152)</f>
        <v>2012</v>
      </c>
      <c r="AF152" s="157">
        <f>IF('Indicator Date'!AF152="","x",'Indicator Date'!AF152)</f>
        <v>2017</v>
      </c>
      <c r="AG152" s="157" t="str">
        <f>IF('Indicator Date'!AG152="","x",'Indicator Date'!AG152)</f>
        <v>x</v>
      </c>
      <c r="AH152" s="157">
        <f>IF('Indicator Date'!AH152="","x",'Indicator Date'!AH152)</f>
        <v>2016</v>
      </c>
      <c r="AI152" s="157">
        <f>IF('Indicator Date'!AI152="","x",'Indicator Date'!AI152)</f>
        <v>2017</v>
      </c>
      <c r="AJ152" s="157">
        <f>IF('Indicator Date'!AJ152="","x",'Indicator Date'!AJ152)</f>
        <v>2018</v>
      </c>
      <c r="AK152" s="157" t="str">
        <f>IF('Indicator Date'!AK152="","x",YEAR('Indicator Date'!AK152))</f>
        <v>x</v>
      </c>
      <c r="AL152" s="157">
        <f>IF('Indicator Date'!AL152="","x",YEAR('Indicator Date'!AL152))</f>
        <v>2017</v>
      </c>
      <c r="AM152" s="157" t="str">
        <f>IF('Indicator Date'!AM152="","x",YEAR('Indicator Date'!AM152))</f>
        <v>x</v>
      </c>
      <c r="AN152" s="157">
        <f>IF('Indicator Date'!AN152="","x",'Indicator Date'!AN152)</f>
        <v>2016</v>
      </c>
      <c r="AO152" s="157">
        <f>IF('Indicator Date'!AO152="","x",'Indicator Date'!AO152)</f>
        <v>2016</v>
      </c>
      <c r="AP152" s="157">
        <f>IF('Indicator Date'!AP152="","x",'Indicator Date'!AP152)</f>
        <v>2013</v>
      </c>
      <c r="AQ152" s="157">
        <f>IF('Indicator Date'!AQ152="","x",'Indicator Date'!AQ152)</f>
        <v>2014</v>
      </c>
      <c r="AR152" s="157" t="str">
        <f>IF('Indicator Date'!AR152="","x",'Indicator Date'!AR152)</f>
        <v>x</v>
      </c>
      <c r="AS152" s="157">
        <f>IF('Indicator Date'!AS152="","x",'Indicator Date'!AS152)</f>
        <v>2017</v>
      </c>
      <c r="AT152" s="157">
        <f>IF('Indicator Date'!AT152="","x",'Indicator Date'!AT152)</f>
        <v>2018</v>
      </c>
      <c r="AU152" s="157">
        <f>IF('Indicator Date'!AU152="","x",'Indicator Date'!AU152)</f>
        <v>2016</v>
      </c>
      <c r="AV152" s="157">
        <f>IF('Indicator Date'!AV152="","x",'Indicator Date'!AV152)</f>
        <v>2015</v>
      </c>
      <c r="AW152" s="157">
        <f>IF('Indicator Date'!AW152="","x",'Indicator Date'!AW152)</f>
        <v>2016</v>
      </c>
      <c r="AX152" s="157">
        <f>IF('Indicator Date'!AX152="","x",'Indicator Date'!AX152)</f>
        <v>2017</v>
      </c>
      <c r="AY152" s="157">
        <f>IF('Indicator Date'!AY152="","x",'Indicator Date'!AY152)</f>
        <v>2014</v>
      </c>
      <c r="AZ152" s="157">
        <f>IF('Indicator Date'!AZ152="","x",'Indicator Date'!AZ152)</f>
        <v>2015</v>
      </c>
      <c r="BA152" s="157">
        <f>IF('Indicator Date'!BA152="","x",'Indicator Date'!BA152)</f>
        <v>2015</v>
      </c>
      <c r="BB152" s="157">
        <f>IF('Indicator Date'!BB152="","x",'Indicator Date'!BB152)</f>
        <v>2018</v>
      </c>
      <c r="BC152" s="157">
        <f>IF('Indicator Date'!BC152="","x",'Indicator Date'!BC152)</f>
        <v>2017</v>
      </c>
      <c r="BD152" s="157">
        <f>IF('Indicator Date'!BD152="","x",'Indicator Date'!BD152)</f>
        <v>2015</v>
      </c>
      <c r="BE152" s="157" t="str">
        <f>IF('Indicator Date'!BE152="","x",'Indicator Date'!BE152)</f>
        <v>x</v>
      </c>
      <c r="BF152" s="104"/>
    </row>
    <row r="153" spans="1:58" x14ac:dyDescent="0.25">
      <c r="A153" s="128" t="s">
        <v>282</v>
      </c>
      <c r="B153" s="107" t="s">
        <v>281</v>
      </c>
      <c r="C153" s="157">
        <f>IF('Indicator Date'!C153="","x",'Indicator Date'!C153)</f>
        <v>2015</v>
      </c>
      <c r="D153" s="157">
        <f>IF('Indicator Date'!D153="","x",'Indicator Date'!D153)</f>
        <v>2015</v>
      </c>
      <c r="E153" s="157">
        <f>IF('Indicator Date'!E153="","x",'Indicator Date'!E153)</f>
        <v>2015</v>
      </c>
      <c r="F153" s="157">
        <f>IF('Indicator Date'!F153="","x",'Indicator Date'!F153)</f>
        <v>2015</v>
      </c>
      <c r="G153" s="157">
        <f>IF('Indicator Date'!G153="","x",'Indicator Date'!G153)</f>
        <v>2015</v>
      </c>
      <c r="H153" s="157">
        <f>IF('Indicator Date'!H153="","x",'Indicator Date'!H153)</f>
        <v>2015</v>
      </c>
      <c r="I153" s="157">
        <f>IF('Indicator Date'!I153="","x",'Indicator Date'!I153)</f>
        <v>2015</v>
      </c>
      <c r="J153" s="157">
        <f>IF('Indicator Date'!J153="","x",'Indicator Date'!J153)</f>
        <v>2016</v>
      </c>
      <c r="K153" s="157">
        <f>IF('Indicator Date'!K153="","x",'Indicator Date'!K153)</f>
        <v>2016</v>
      </c>
      <c r="L153" s="157">
        <f>IF('Indicator Date'!L153="","x",'Indicator Date'!L153)</f>
        <v>2016</v>
      </c>
      <c r="M153" s="157">
        <f>IF('Indicator Date'!M153="","x",'Indicator Date'!M153)</f>
        <v>2019</v>
      </c>
      <c r="N153" s="157">
        <f>IF('Indicator Date'!N153="","x",'Indicator Date'!N153)</f>
        <v>2019</v>
      </c>
      <c r="O153" s="157">
        <f>IF('Indicator Date'!O153="","x",'Indicator Date'!O153)</f>
        <v>2018</v>
      </c>
      <c r="P153" s="157">
        <f>IF('Indicator Date'!P153="","x",'Indicator Date'!P153)</f>
        <v>2018</v>
      </c>
      <c r="Q153" s="157">
        <f>IF('Indicator Date'!Q153="","x",'Indicator Date'!Q153)</f>
        <v>2017</v>
      </c>
      <c r="R153" s="157" t="str">
        <f>IF('Indicator Date'!R153="","x",LEFT(RIGHT('Indicator Date'!R153,6),4))</f>
        <v>2016</v>
      </c>
      <c r="S153" s="157">
        <f>IF('Indicator Date'!S153="","x",'Indicator Date'!S153)</f>
        <v>2019</v>
      </c>
      <c r="T153" s="157">
        <f>IF('Indicator Date'!T153="","x",'Indicator Date'!T153)</f>
        <v>2016</v>
      </c>
      <c r="U153" s="157">
        <f>IF('Indicator Date'!U153="","x",'Indicator Date'!U153)</f>
        <v>2017</v>
      </c>
      <c r="V153" s="157">
        <f>IF('Indicator Date'!V153="","x",'Indicator Date'!V153)</f>
        <v>2017</v>
      </c>
      <c r="W153" s="157">
        <f>IF('Indicator Date'!W153="","x",'Indicator Date'!W153)</f>
        <v>2015</v>
      </c>
      <c r="X153" s="157">
        <f>IF('Indicator Date'!X153="","x",'Indicator Date'!X153)</f>
        <v>2016</v>
      </c>
      <c r="Y153" s="157">
        <f>IF('Indicator Date'!Y153="","x",'Indicator Date'!Y153)</f>
        <v>2016</v>
      </c>
      <c r="Z153" s="157">
        <f>IF('Indicator Date'!Z153="","x",'Indicator Date'!Z153)</f>
        <v>2017</v>
      </c>
      <c r="AA153" s="157">
        <f>IF('Indicator Date'!AA153="","x",'Indicator Date'!AA153)</f>
        <v>2017</v>
      </c>
      <c r="AB153" s="157">
        <f>IF('Indicator Date'!AB153="","x",'Indicator Date'!AB153)</f>
        <v>2017</v>
      </c>
      <c r="AC153" s="157">
        <f>IF('Indicator Date'!AC153="","x",'Indicator Date'!AC153)</f>
        <v>2016</v>
      </c>
      <c r="AD153" s="157">
        <f>IF('Indicator Date'!AD153="","x",'Indicator Date'!AD153)</f>
        <v>2015</v>
      </c>
      <c r="AE153" s="157">
        <f>IF('Indicator Date'!AE153="","x",'Indicator Date'!AE153)</f>
        <v>2012</v>
      </c>
      <c r="AF153" s="157">
        <f>IF('Indicator Date'!AF153="","x",'Indicator Date'!AF153)</f>
        <v>2017</v>
      </c>
      <c r="AG153" s="157">
        <f>IF('Indicator Date'!AG153="","x",'Indicator Date'!AG153)</f>
        <v>2011</v>
      </c>
      <c r="AH153" s="157">
        <f>IF('Indicator Date'!AH153="","x",'Indicator Date'!AH153)</f>
        <v>2016</v>
      </c>
      <c r="AI153" s="157">
        <f>IF('Indicator Date'!AI153="","x",'Indicator Date'!AI153)</f>
        <v>2017</v>
      </c>
      <c r="AJ153" s="157">
        <f>IF('Indicator Date'!AJ153="","x",'Indicator Date'!AJ153)</f>
        <v>2018</v>
      </c>
      <c r="AK153" s="157">
        <f>IF('Indicator Date'!AK153="","x",YEAR('Indicator Date'!AK153))</f>
        <v>2017</v>
      </c>
      <c r="AL153" s="157">
        <f>IF('Indicator Date'!AL153="","x",YEAR('Indicator Date'!AL153))</f>
        <v>2018</v>
      </c>
      <c r="AM153" s="157" t="str">
        <f>IF('Indicator Date'!AM153="","x",YEAR('Indicator Date'!AM153))</f>
        <v>x</v>
      </c>
      <c r="AN153" s="157">
        <f>IF('Indicator Date'!AN153="","x",'Indicator Date'!AN153)</f>
        <v>2016</v>
      </c>
      <c r="AO153" s="157">
        <f>IF('Indicator Date'!AO153="","x",'Indicator Date'!AO153)</f>
        <v>2016</v>
      </c>
      <c r="AP153" s="157">
        <f>IF('Indicator Date'!AP153="","x",'Indicator Date'!AP153)</f>
        <v>2014</v>
      </c>
      <c r="AQ153" s="157">
        <f>IF('Indicator Date'!AQ153="","x",'Indicator Date'!AQ153)</f>
        <v>2014</v>
      </c>
      <c r="AR153" s="157">
        <f>IF('Indicator Date'!AR153="","x",'Indicator Date'!AR153)</f>
        <v>2015</v>
      </c>
      <c r="AS153" s="157">
        <f>IF('Indicator Date'!AS153="","x",'Indicator Date'!AS153)</f>
        <v>2017</v>
      </c>
      <c r="AT153" s="157">
        <f>IF('Indicator Date'!AT153="","x",'Indicator Date'!AT153)</f>
        <v>2018</v>
      </c>
      <c r="AU153" s="157">
        <f>IF('Indicator Date'!AU153="","x",'Indicator Date'!AU153)</f>
        <v>2016</v>
      </c>
      <c r="AV153" s="157">
        <f>IF('Indicator Date'!AV153="","x",'Indicator Date'!AV153)</f>
        <v>2017</v>
      </c>
      <c r="AW153" s="157">
        <f>IF('Indicator Date'!AW153="","x",'Indicator Date'!AW153)</f>
        <v>2016</v>
      </c>
      <c r="AX153" s="157">
        <f>IF('Indicator Date'!AX153="","x",'Indicator Date'!AX153)</f>
        <v>2017</v>
      </c>
      <c r="AY153" s="157">
        <f>IF('Indicator Date'!AY153="","x",'Indicator Date'!AY153)</f>
        <v>2014</v>
      </c>
      <c r="AZ153" s="157">
        <f>IF('Indicator Date'!AZ153="","x",'Indicator Date'!AZ153)</f>
        <v>2015</v>
      </c>
      <c r="BA153" s="157">
        <f>IF('Indicator Date'!BA153="","x",'Indicator Date'!BA153)</f>
        <v>2015</v>
      </c>
      <c r="BB153" s="157">
        <f>IF('Indicator Date'!BB153="","x",'Indicator Date'!BB153)</f>
        <v>2018</v>
      </c>
      <c r="BC153" s="157">
        <f>IF('Indicator Date'!BC153="","x",'Indicator Date'!BC153)</f>
        <v>2017</v>
      </c>
      <c r="BD153" s="157">
        <f>IF('Indicator Date'!BD153="","x",'Indicator Date'!BD153)</f>
        <v>2015</v>
      </c>
      <c r="BE153" s="157" t="str">
        <f>IF('Indicator Date'!BE153="","x",'Indicator Date'!BE153)</f>
        <v>x</v>
      </c>
      <c r="BF153" s="104"/>
    </row>
    <row r="154" spans="1:58" x14ac:dyDescent="0.25">
      <c r="A154" s="128" t="s">
        <v>284</v>
      </c>
      <c r="B154" s="107" t="s">
        <v>283</v>
      </c>
      <c r="C154" s="157">
        <f>IF('Indicator Date'!C154="","x",'Indicator Date'!C154)</f>
        <v>2015</v>
      </c>
      <c r="D154" s="157">
        <f>IF('Indicator Date'!D154="","x",'Indicator Date'!D154)</f>
        <v>2015</v>
      </c>
      <c r="E154" s="157">
        <f>IF('Indicator Date'!E154="","x",'Indicator Date'!E154)</f>
        <v>2015</v>
      </c>
      <c r="F154" s="157">
        <f>IF('Indicator Date'!F154="","x",'Indicator Date'!F154)</f>
        <v>2015</v>
      </c>
      <c r="G154" s="157">
        <f>IF('Indicator Date'!G154="","x",'Indicator Date'!G154)</f>
        <v>2015</v>
      </c>
      <c r="H154" s="157">
        <f>IF('Indicator Date'!H154="","x",'Indicator Date'!H154)</f>
        <v>2015</v>
      </c>
      <c r="I154" s="157">
        <f>IF('Indicator Date'!I154="","x",'Indicator Date'!I154)</f>
        <v>2015</v>
      </c>
      <c r="J154" s="157">
        <f>IF('Indicator Date'!J154="","x",'Indicator Date'!J154)</f>
        <v>2016</v>
      </c>
      <c r="K154" s="157">
        <f>IF('Indicator Date'!K154="","x",'Indicator Date'!K154)</f>
        <v>2016</v>
      </c>
      <c r="L154" s="157">
        <f>IF('Indicator Date'!L154="","x",'Indicator Date'!L154)</f>
        <v>2016</v>
      </c>
      <c r="M154" s="157">
        <f>IF('Indicator Date'!M154="","x",'Indicator Date'!M154)</f>
        <v>2019</v>
      </c>
      <c r="N154" s="157">
        <f>IF('Indicator Date'!N154="","x",'Indicator Date'!N154)</f>
        <v>2019</v>
      </c>
      <c r="O154" s="157">
        <f>IF('Indicator Date'!O154="","x",'Indicator Date'!O154)</f>
        <v>2018</v>
      </c>
      <c r="P154" s="157">
        <f>IF('Indicator Date'!P154="","x",'Indicator Date'!P154)</f>
        <v>2018</v>
      </c>
      <c r="Q154" s="157">
        <f>IF('Indicator Date'!Q154="","x",'Indicator Date'!Q154)</f>
        <v>2017</v>
      </c>
      <c r="R154" s="157" t="str">
        <f>IF('Indicator Date'!R154="","x",LEFT(RIGHT('Indicator Date'!R154,6),4))</f>
        <v>2014</v>
      </c>
      <c r="S154" s="157">
        <f>IF('Indicator Date'!S154="","x",'Indicator Date'!S154)</f>
        <v>2019</v>
      </c>
      <c r="T154" s="157">
        <f>IF('Indicator Date'!T154="","x",'Indicator Date'!T154)</f>
        <v>2016</v>
      </c>
      <c r="U154" s="157">
        <f>IF('Indicator Date'!U154="","x",'Indicator Date'!U154)</f>
        <v>2017</v>
      </c>
      <c r="V154" s="157">
        <f>IF('Indicator Date'!V154="","x",'Indicator Date'!V154)</f>
        <v>2017</v>
      </c>
      <c r="W154" s="157">
        <f>IF('Indicator Date'!W154="","x",'Indicator Date'!W154)</f>
        <v>2015</v>
      </c>
      <c r="X154" s="157">
        <f>IF('Indicator Date'!X154="","x",'Indicator Date'!X154)</f>
        <v>2014</v>
      </c>
      <c r="Y154" s="157">
        <f>IF('Indicator Date'!Y154="","x",'Indicator Date'!Y154)</f>
        <v>2010</v>
      </c>
      <c r="Z154" s="157">
        <f>IF('Indicator Date'!Z154="","x",'Indicator Date'!Z154)</f>
        <v>2017</v>
      </c>
      <c r="AA154" s="157">
        <f>IF('Indicator Date'!AA154="","x",'Indicator Date'!AA154)</f>
        <v>2017</v>
      </c>
      <c r="AB154" s="157">
        <f>IF('Indicator Date'!AB154="","x",'Indicator Date'!AB154)</f>
        <v>2017</v>
      </c>
      <c r="AC154" s="157">
        <f>IF('Indicator Date'!AC154="","x",'Indicator Date'!AC154)</f>
        <v>2016</v>
      </c>
      <c r="AD154" s="157">
        <f>IF('Indicator Date'!AD154="","x",'Indicator Date'!AD154)</f>
        <v>2015</v>
      </c>
      <c r="AE154" s="157" t="str">
        <f>IF('Indicator Date'!AE154="","x",'Indicator Date'!AE154)</f>
        <v>x</v>
      </c>
      <c r="AF154" s="157">
        <f>IF('Indicator Date'!AF154="","x",'Indicator Date'!AF154)</f>
        <v>2017</v>
      </c>
      <c r="AG154" s="157">
        <f>IF('Indicator Date'!AG154="","x",'Indicator Date'!AG154)</f>
        <v>2010</v>
      </c>
      <c r="AH154" s="157">
        <f>IF('Indicator Date'!AH154="","x",'Indicator Date'!AH154)</f>
        <v>2016</v>
      </c>
      <c r="AI154" s="157">
        <f>IF('Indicator Date'!AI154="","x",'Indicator Date'!AI154)</f>
        <v>2017</v>
      </c>
      <c r="AJ154" s="157">
        <f>IF('Indicator Date'!AJ154="","x",'Indicator Date'!AJ154)</f>
        <v>2018</v>
      </c>
      <c r="AK154" s="157" t="str">
        <f>IF('Indicator Date'!AK154="","x",YEAR('Indicator Date'!AK154))</f>
        <v>x</v>
      </c>
      <c r="AL154" s="157">
        <f>IF('Indicator Date'!AL154="","x",YEAR('Indicator Date'!AL154))</f>
        <v>2018</v>
      </c>
      <c r="AM154" s="157" t="str">
        <f>IF('Indicator Date'!AM154="","x",YEAR('Indicator Date'!AM154))</f>
        <v>x</v>
      </c>
      <c r="AN154" s="157">
        <f>IF('Indicator Date'!AN154="","x",'Indicator Date'!AN154)</f>
        <v>2016</v>
      </c>
      <c r="AO154" s="157">
        <f>IF('Indicator Date'!AO154="","x",'Indicator Date'!AO154)</f>
        <v>2016</v>
      </c>
      <c r="AP154" s="157">
        <f>IF('Indicator Date'!AP154="","x",'Indicator Date'!AP154)</f>
        <v>2011</v>
      </c>
      <c r="AQ154" s="157">
        <f>IF('Indicator Date'!AQ154="","x",'Indicator Date'!AQ154)</f>
        <v>2012</v>
      </c>
      <c r="AR154" s="157">
        <f>IF('Indicator Date'!AR154="","x",'Indicator Date'!AR154)</f>
        <v>2015</v>
      </c>
      <c r="AS154" s="157">
        <f>IF('Indicator Date'!AS154="","x",'Indicator Date'!AS154)</f>
        <v>2017</v>
      </c>
      <c r="AT154" s="157">
        <f>IF('Indicator Date'!AT154="","x",'Indicator Date'!AT154)</f>
        <v>2018</v>
      </c>
      <c r="AU154" s="157">
        <f>IF('Indicator Date'!AU154="","x",'Indicator Date'!AU154)</f>
        <v>2016</v>
      </c>
      <c r="AV154" s="157">
        <f>IF('Indicator Date'!AV154="","x",'Indicator Date'!AV154)</f>
        <v>2016</v>
      </c>
      <c r="AW154" s="157">
        <f>IF('Indicator Date'!AW154="","x",'Indicator Date'!AW154)</f>
        <v>2016</v>
      </c>
      <c r="AX154" s="157">
        <f>IF('Indicator Date'!AX154="","x",'Indicator Date'!AX154)</f>
        <v>2017</v>
      </c>
      <c r="AY154" s="157">
        <f>IF('Indicator Date'!AY154="","x",'Indicator Date'!AY154)</f>
        <v>2014</v>
      </c>
      <c r="AZ154" s="157">
        <f>IF('Indicator Date'!AZ154="","x",'Indicator Date'!AZ154)</f>
        <v>2015</v>
      </c>
      <c r="BA154" s="157">
        <f>IF('Indicator Date'!BA154="","x",'Indicator Date'!BA154)</f>
        <v>2015</v>
      </c>
      <c r="BB154" s="157">
        <f>IF('Indicator Date'!BB154="","x",'Indicator Date'!BB154)</f>
        <v>2017</v>
      </c>
      <c r="BC154" s="157">
        <f>IF('Indicator Date'!BC154="","x",'Indicator Date'!BC154)</f>
        <v>2017</v>
      </c>
      <c r="BD154" s="157">
        <f>IF('Indicator Date'!BD154="","x",'Indicator Date'!BD154)</f>
        <v>2015</v>
      </c>
      <c r="BE154" s="157" t="str">
        <f>IF('Indicator Date'!BE154="","x",'Indicator Date'!BE154)</f>
        <v>x</v>
      </c>
      <c r="BF154" s="104"/>
    </row>
    <row r="155" spans="1:58" x14ac:dyDescent="0.25">
      <c r="A155" s="128" t="s">
        <v>286</v>
      </c>
      <c r="B155" s="107" t="s">
        <v>285</v>
      </c>
      <c r="C155" s="157">
        <f>IF('Indicator Date'!C155="","x",'Indicator Date'!C155)</f>
        <v>2015</v>
      </c>
      <c r="D155" s="157">
        <f>IF('Indicator Date'!D155="","x",'Indicator Date'!D155)</f>
        <v>2015</v>
      </c>
      <c r="E155" s="157">
        <f>IF('Indicator Date'!E155="","x",'Indicator Date'!E155)</f>
        <v>2015</v>
      </c>
      <c r="F155" s="157">
        <f>IF('Indicator Date'!F155="","x",'Indicator Date'!F155)</f>
        <v>2015</v>
      </c>
      <c r="G155" s="157">
        <f>IF('Indicator Date'!G155="","x",'Indicator Date'!G155)</f>
        <v>2015</v>
      </c>
      <c r="H155" s="157">
        <f>IF('Indicator Date'!H155="","x",'Indicator Date'!H155)</f>
        <v>2015</v>
      </c>
      <c r="I155" s="157">
        <f>IF('Indicator Date'!I155="","x",'Indicator Date'!I155)</f>
        <v>2015</v>
      </c>
      <c r="J155" s="157">
        <f>IF('Indicator Date'!J155="","x",'Indicator Date'!J155)</f>
        <v>2016</v>
      </c>
      <c r="K155" s="157">
        <f>IF('Indicator Date'!K155="","x",'Indicator Date'!K155)</f>
        <v>2016</v>
      </c>
      <c r="L155" s="157">
        <f>IF('Indicator Date'!L155="","x",'Indicator Date'!L155)</f>
        <v>2016</v>
      </c>
      <c r="M155" s="157">
        <f>IF('Indicator Date'!M155="","x",'Indicator Date'!M155)</f>
        <v>2019</v>
      </c>
      <c r="N155" s="157">
        <f>IF('Indicator Date'!N155="","x",'Indicator Date'!N155)</f>
        <v>2019</v>
      </c>
      <c r="O155" s="157">
        <f>IF('Indicator Date'!O155="","x",'Indicator Date'!O155)</f>
        <v>2018</v>
      </c>
      <c r="P155" s="157">
        <f>IF('Indicator Date'!P155="","x",'Indicator Date'!P155)</f>
        <v>2018</v>
      </c>
      <c r="Q155" s="157">
        <f>IF('Indicator Date'!Q155="","x",'Indicator Date'!Q155)</f>
        <v>2017</v>
      </c>
      <c r="R155" s="157" t="str">
        <f>IF('Indicator Date'!R155="","x",LEFT(RIGHT('Indicator Date'!R155,6),4))</f>
        <v>x</v>
      </c>
      <c r="S155" s="157">
        <f>IF('Indicator Date'!S155="","x",'Indicator Date'!S155)</f>
        <v>2019</v>
      </c>
      <c r="T155" s="157">
        <f>IF('Indicator Date'!T155="","x",'Indicator Date'!T155)</f>
        <v>2016</v>
      </c>
      <c r="U155" s="157">
        <f>IF('Indicator Date'!U155="","x",'Indicator Date'!U155)</f>
        <v>2017</v>
      </c>
      <c r="V155" s="157">
        <f>IF('Indicator Date'!V155="","x",'Indicator Date'!V155)</f>
        <v>2017</v>
      </c>
      <c r="W155" s="157">
        <f>IF('Indicator Date'!W155="","x",'Indicator Date'!W155)</f>
        <v>2015</v>
      </c>
      <c r="X155" s="157">
        <f>IF('Indicator Date'!X155="","x",'Indicator Date'!X155)</f>
        <v>2012</v>
      </c>
      <c r="Y155" s="157">
        <f>IF('Indicator Date'!Y155="","x",'Indicator Date'!Y155)</f>
        <v>2012</v>
      </c>
      <c r="Z155" s="157">
        <f>IF('Indicator Date'!Z155="","x",'Indicator Date'!Z155)</f>
        <v>2017</v>
      </c>
      <c r="AA155" s="157">
        <f>IF('Indicator Date'!AA155="","x",'Indicator Date'!AA155)</f>
        <v>2017</v>
      </c>
      <c r="AB155" s="157" t="str">
        <f>IF('Indicator Date'!AB155="","x",'Indicator Date'!AB155)</f>
        <v>x</v>
      </c>
      <c r="AC155" s="157">
        <f>IF('Indicator Date'!AC155="","x",'Indicator Date'!AC155)</f>
        <v>2016</v>
      </c>
      <c r="AD155" s="157" t="str">
        <f>IF('Indicator Date'!AD155="","x",'Indicator Date'!AD155)</f>
        <v>x</v>
      </c>
      <c r="AE155" s="157" t="str">
        <f>IF('Indicator Date'!AE155="","x",'Indicator Date'!AE155)</f>
        <v>x</v>
      </c>
      <c r="AF155" s="157" t="str">
        <f>IF('Indicator Date'!AF155="","x",'Indicator Date'!AF155)</f>
        <v>x</v>
      </c>
      <c r="AG155" s="157">
        <f>IF('Indicator Date'!AG155="","x",'Indicator Date'!AG155)</f>
        <v>2006</v>
      </c>
      <c r="AH155" s="157">
        <f>IF('Indicator Date'!AH155="","x",'Indicator Date'!AH155)</f>
        <v>2016</v>
      </c>
      <c r="AI155" s="157">
        <f>IF('Indicator Date'!AI155="","x",'Indicator Date'!AI155)</f>
        <v>2017</v>
      </c>
      <c r="AJ155" s="157">
        <f>IF('Indicator Date'!AJ155="","x",'Indicator Date'!AJ155)</f>
        <v>2018</v>
      </c>
      <c r="AK155" s="157" t="str">
        <f>IF('Indicator Date'!AK155="","x",YEAR('Indicator Date'!AK155))</f>
        <v>x</v>
      </c>
      <c r="AL155" s="157">
        <f>IF('Indicator Date'!AL155="","x",YEAR('Indicator Date'!AL155))</f>
        <v>2018</v>
      </c>
      <c r="AM155" s="157" t="str">
        <f>IF('Indicator Date'!AM155="","x",YEAR('Indicator Date'!AM155))</f>
        <v>x</v>
      </c>
      <c r="AN155" s="157">
        <f>IF('Indicator Date'!AN155="","x",'Indicator Date'!AN155)</f>
        <v>2016</v>
      </c>
      <c r="AO155" s="157">
        <f>IF('Indicator Date'!AO155="","x",'Indicator Date'!AO155)</f>
        <v>2016</v>
      </c>
      <c r="AP155" s="157">
        <f>IF('Indicator Date'!AP155="","x",'Indicator Date'!AP155)</f>
        <v>2013</v>
      </c>
      <c r="AQ155" s="157">
        <f>IF('Indicator Date'!AQ155="","x",'Indicator Date'!AQ155)</f>
        <v>2013</v>
      </c>
      <c r="AR155" s="157">
        <f>IF('Indicator Date'!AR155="","x",'Indicator Date'!AR155)</f>
        <v>2015</v>
      </c>
      <c r="AS155" s="157">
        <f>IF('Indicator Date'!AS155="","x",'Indicator Date'!AS155)</f>
        <v>2017</v>
      </c>
      <c r="AT155" s="157">
        <f>IF('Indicator Date'!AT155="","x",'Indicator Date'!AT155)</f>
        <v>2018</v>
      </c>
      <c r="AU155" s="157">
        <f>IF('Indicator Date'!AU155="","x",'Indicator Date'!AU155)</f>
        <v>2016</v>
      </c>
      <c r="AV155" s="157">
        <f>IF('Indicator Date'!AV155="","x",'Indicator Date'!AV155)</f>
        <v>2015</v>
      </c>
      <c r="AW155" s="157">
        <f>IF('Indicator Date'!AW155="","x",'Indicator Date'!AW155)</f>
        <v>2016</v>
      </c>
      <c r="AX155" s="157">
        <f>IF('Indicator Date'!AX155="","x",'Indicator Date'!AX155)</f>
        <v>2017</v>
      </c>
      <c r="AY155" s="157">
        <f>IF('Indicator Date'!AY155="","x",'Indicator Date'!AY155)</f>
        <v>2014</v>
      </c>
      <c r="AZ155" s="157">
        <f>IF('Indicator Date'!AZ155="","x",'Indicator Date'!AZ155)</f>
        <v>2015</v>
      </c>
      <c r="BA155" s="157">
        <f>IF('Indicator Date'!BA155="","x",'Indicator Date'!BA155)</f>
        <v>2015</v>
      </c>
      <c r="BB155" s="157">
        <f>IF('Indicator Date'!BB155="","x",'Indicator Date'!BB155)</f>
        <v>2018</v>
      </c>
      <c r="BC155" s="157">
        <f>IF('Indicator Date'!BC155="","x",'Indicator Date'!BC155)</f>
        <v>2017</v>
      </c>
      <c r="BD155" s="157">
        <f>IF('Indicator Date'!BD155="","x",'Indicator Date'!BD155)</f>
        <v>2015</v>
      </c>
      <c r="BE155" s="157" t="str">
        <f>IF('Indicator Date'!BE155="","x",'Indicator Date'!BE155)</f>
        <v>x</v>
      </c>
      <c r="BF155" s="104"/>
    </row>
    <row r="156" spans="1:58" x14ac:dyDescent="0.25">
      <c r="A156" s="128" t="s">
        <v>288</v>
      </c>
      <c r="B156" s="107" t="s">
        <v>287</v>
      </c>
      <c r="C156" s="157">
        <f>IF('Indicator Date'!C156="","x",'Indicator Date'!C156)</f>
        <v>2015</v>
      </c>
      <c r="D156" s="157">
        <f>IF('Indicator Date'!D156="","x",'Indicator Date'!D156)</f>
        <v>2015</v>
      </c>
      <c r="E156" s="157">
        <f>IF('Indicator Date'!E156="","x",'Indicator Date'!E156)</f>
        <v>2015</v>
      </c>
      <c r="F156" s="157">
        <f>IF('Indicator Date'!F156="","x",'Indicator Date'!F156)</f>
        <v>2015</v>
      </c>
      <c r="G156" s="157">
        <f>IF('Indicator Date'!G156="","x",'Indicator Date'!G156)</f>
        <v>2015</v>
      </c>
      <c r="H156" s="157">
        <f>IF('Indicator Date'!H156="","x",'Indicator Date'!H156)</f>
        <v>2015</v>
      </c>
      <c r="I156" s="157">
        <f>IF('Indicator Date'!I156="","x",'Indicator Date'!I156)</f>
        <v>2015</v>
      </c>
      <c r="J156" s="157">
        <f>IF('Indicator Date'!J156="","x",'Indicator Date'!J156)</f>
        <v>2016</v>
      </c>
      <c r="K156" s="157">
        <f>IF('Indicator Date'!K156="","x",'Indicator Date'!K156)</f>
        <v>2016</v>
      </c>
      <c r="L156" s="157">
        <f>IF('Indicator Date'!L156="","x",'Indicator Date'!L156)</f>
        <v>2016</v>
      </c>
      <c r="M156" s="157">
        <f>IF('Indicator Date'!M156="","x",'Indicator Date'!M156)</f>
        <v>2019</v>
      </c>
      <c r="N156" s="157">
        <f>IF('Indicator Date'!N156="","x",'Indicator Date'!N156)</f>
        <v>2019</v>
      </c>
      <c r="O156" s="157">
        <f>IF('Indicator Date'!O156="","x",'Indicator Date'!O156)</f>
        <v>2018</v>
      </c>
      <c r="P156" s="157">
        <f>IF('Indicator Date'!P156="","x",'Indicator Date'!P156)</f>
        <v>2018</v>
      </c>
      <c r="Q156" s="157">
        <f>IF('Indicator Date'!Q156="","x",'Indicator Date'!Q156)</f>
        <v>2017</v>
      </c>
      <c r="R156" s="157" t="str">
        <f>IF('Indicator Date'!R156="","x",LEFT(RIGHT('Indicator Date'!R156,6),4))</f>
        <v>2013</v>
      </c>
      <c r="S156" s="157">
        <f>IF('Indicator Date'!S156="","x",'Indicator Date'!S156)</f>
        <v>2019</v>
      </c>
      <c r="T156" s="157">
        <f>IF('Indicator Date'!T156="","x",'Indicator Date'!T156)</f>
        <v>2016</v>
      </c>
      <c r="U156" s="157">
        <f>IF('Indicator Date'!U156="","x",'Indicator Date'!U156)</f>
        <v>2017</v>
      </c>
      <c r="V156" s="157">
        <f>IF('Indicator Date'!V156="","x",'Indicator Date'!V156)</f>
        <v>2017</v>
      </c>
      <c r="W156" s="157">
        <f>IF('Indicator Date'!W156="","x",'Indicator Date'!W156)</f>
        <v>2015</v>
      </c>
      <c r="X156" s="157">
        <f>IF('Indicator Date'!X156="","x",'Indicator Date'!X156)</f>
        <v>2013</v>
      </c>
      <c r="Y156" s="157">
        <f>IF('Indicator Date'!Y156="","x",'Indicator Date'!Y156)</f>
        <v>2010</v>
      </c>
      <c r="Z156" s="157">
        <f>IF('Indicator Date'!Z156="","x",'Indicator Date'!Z156)</f>
        <v>2017</v>
      </c>
      <c r="AA156" s="157">
        <f>IF('Indicator Date'!AA156="","x",'Indicator Date'!AA156)</f>
        <v>2017</v>
      </c>
      <c r="AB156" s="157">
        <f>IF('Indicator Date'!AB156="","x",'Indicator Date'!AB156)</f>
        <v>2017</v>
      </c>
      <c r="AC156" s="157">
        <f>IF('Indicator Date'!AC156="","x",'Indicator Date'!AC156)</f>
        <v>2016</v>
      </c>
      <c r="AD156" s="157">
        <f>IF('Indicator Date'!AD156="","x",'Indicator Date'!AD156)</f>
        <v>2015</v>
      </c>
      <c r="AE156" s="157">
        <f>IF('Indicator Date'!AE156="","x",'Indicator Date'!AE156)</f>
        <v>2012</v>
      </c>
      <c r="AF156" s="157">
        <f>IF('Indicator Date'!AF156="","x",'Indicator Date'!AF156)</f>
        <v>2017</v>
      </c>
      <c r="AG156" s="157">
        <f>IF('Indicator Date'!AG156="","x",'Indicator Date'!AG156)</f>
        <v>2011</v>
      </c>
      <c r="AH156" s="157">
        <f>IF('Indicator Date'!AH156="","x",'Indicator Date'!AH156)</f>
        <v>2016</v>
      </c>
      <c r="AI156" s="157">
        <f>IF('Indicator Date'!AI156="","x",'Indicator Date'!AI156)</f>
        <v>2017</v>
      </c>
      <c r="AJ156" s="157">
        <f>IF('Indicator Date'!AJ156="","x",'Indicator Date'!AJ156)</f>
        <v>2018</v>
      </c>
      <c r="AK156" s="157" t="str">
        <f>IF('Indicator Date'!AK156="","x",YEAR('Indicator Date'!AK156))</f>
        <v>x</v>
      </c>
      <c r="AL156" s="157">
        <f>IF('Indicator Date'!AL156="","x",YEAR('Indicator Date'!AL156))</f>
        <v>2018</v>
      </c>
      <c r="AM156" s="157" t="str">
        <f>IF('Indicator Date'!AM156="","x",YEAR('Indicator Date'!AM156))</f>
        <v>x</v>
      </c>
      <c r="AN156" s="157">
        <f>IF('Indicator Date'!AN156="","x",'Indicator Date'!AN156)</f>
        <v>2016</v>
      </c>
      <c r="AO156" s="157">
        <f>IF('Indicator Date'!AO156="","x",'Indicator Date'!AO156)</f>
        <v>2016</v>
      </c>
      <c r="AP156" s="157">
        <f>IF('Indicator Date'!AP156="","x",'Indicator Date'!AP156)</f>
        <v>2014</v>
      </c>
      <c r="AQ156" s="157">
        <f>IF('Indicator Date'!AQ156="","x",'Indicator Date'!AQ156)</f>
        <v>2014</v>
      </c>
      <c r="AR156" s="157">
        <f>IF('Indicator Date'!AR156="","x",'Indicator Date'!AR156)</f>
        <v>2013</v>
      </c>
      <c r="AS156" s="157">
        <f>IF('Indicator Date'!AS156="","x",'Indicator Date'!AS156)</f>
        <v>2017</v>
      </c>
      <c r="AT156" s="157">
        <f>IF('Indicator Date'!AT156="","x",'Indicator Date'!AT156)</f>
        <v>2018</v>
      </c>
      <c r="AU156" s="157">
        <f>IF('Indicator Date'!AU156="","x",'Indicator Date'!AU156)</f>
        <v>2016</v>
      </c>
      <c r="AV156" s="157">
        <f>IF('Indicator Date'!AV156="","x",'Indicator Date'!AV156)</f>
        <v>2015</v>
      </c>
      <c r="AW156" s="157">
        <f>IF('Indicator Date'!AW156="","x",'Indicator Date'!AW156)</f>
        <v>2016</v>
      </c>
      <c r="AX156" s="157">
        <f>IF('Indicator Date'!AX156="","x",'Indicator Date'!AX156)</f>
        <v>2016</v>
      </c>
      <c r="AY156" s="157">
        <f>IF('Indicator Date'!AY156="","x",'Indicator Date'!AY156)</f>
        <v>2014</v>
      </c>
      <c r="AZ156" s="157">
        <f>IF('Indicator Date'!AZ156="","x",'Indicator Date'!AZ156)</f>
        <v>2015</v>
      </c>
      <c r="BA156" s="157">
        <f>IF('Indicator Date'!BA156="","x",'Indicator Date'!BA156)</f>
        <v>2015</v>
      </c>
      <c r="BB156" s="157">
        <f>IF('Indicator Date'!BB156="","x",'Indicator Date'!BB156)</f>
        <v>2018</v>
      </c>
      <c r="BC156" s="157">
        <f>IF('Indicator Date'!BC156="","x",'Indicator Date'!BC156)</f>
        <v>2017</v>
      </c>
      <c r="BD156" s="157">
        <f>IF('Indicator Date'!BD156="","x",'Indicator Date'!BD156)</f>
        <v>2015</v>
      </c>
      <c r="BE156" s="157" t="str">
        <f>IF('Indicator Date'!BE156="","x",'Indicator Date'!BE156)</f>
        <v>x</v>
      </c>
      <c r="BF156" s="104"/>
    </row>
    <row r="157" spans="1:58" x14ac:dyDescent="0.25">
      <c r="A157" s="128" t="s">
        <v>290</v>
      </c>
      <c r="B157" s="107" t="s">
        <v>289</v>
      </c>
      <c r="C157" s="157">
        <f>IF('Indicator Date'!C157="","x",'Indicator Date'!C157)</f>
        <v>2015</v>
      </c>
      <c r="D157" s="157">
        <f>IF('Indicator Date'!D157="","x",'Indicator Date'!D157)</f>
        <v>2015</v>
      </c>
      <c r="E157" s="157">
        <f>IF('Indicator Date'!E157="","x",'Indicator Date'!E157)</f>
        <v>2015</v>
      </c>
      <c r="F157" s="157">
        <f>IF('Indicator Date'!F157="","x",'Indicator Date'!F157)</f>
        <v>2015</v>
      </c>
      <c r="G157" s="157">
        <f>IF('Indicator Date'!G157="","x",'Indicator Date'!G157)</f>
        <v>2015</v>
      </c>
      <c r="H157" s="157">
        <f>IF('Indicator Date'!H157="","x",'Indicator Date'!H157)</f>
        <v>2015</v>
      </c>
      <c r="I157" s="157">
        <f>IF('Indicator Date'!I157="","x",'Indicator Date'!I157)</f>
        <v>2015</v>
      </c>
      <c r="J157" s="157">
        <f>IF('Indicator Date'!J157="","x",'Indicator Date'!J157)</f>
        <v>2016</v>
      </c>
      <c r="K157" s="157">
        <f>IF('Indicator Date'!K157="","x",'Indicator Date'!K157)</f>
        <v>2016</v>
      </c>
      <c r="L157" s="157">
        <f>IF('Indicator Date'!L157="","x",'Indicator Date'!L157)</f>
        <v>2016</v>
      </c>
      <c r="M157" s="157">
        <f>IF('Indicator Date'!M157="","x",'Indicator Date'!M157)</f>
        <v>2019</v>
      </c>
      <c r="N157" s="157">
        <f>IF('Indicator Date'!N157="","x",'Indicator Date'!N157)</f>
        <v>2019</v>
      </c>
      <c r="O157" s="157">
        <f>IF('Indicator Date'!O157="","x",'Indicator Date'!O157)</f>
        <v>2018</v>
      </c>
      <c r="P157" s="157">
        <f>IF('Indicator Date'!P157="","x",'Indicator Date'!P157)</f>
        <v>2018</v>
      </c>
      <c r="Q157" s="157">
        <f>IF('Indicator Date'!Q157="","x",'Indicator Date'!Q157)</f>
        <v>2017</v>
      </c>
      <c r="R157" s="157" t="str">
        <f>IF('Indicator Date'!R157="","x",LEFT(RIGHT('Indicator Date'!R157,6),4))</f>
        <v>x</v>
      </c>
      <c r="S157" s="157">
        <f>IF('Indicator Date'!S157="","x",'Indicator Date'!S157)</f>
        <v>2019</v>
      </c>
      <c r="T157" s="157">
        <f>IF('Indicator Date'!T157="","x",'Indicator Date'!T157)</f>
        <v>2016</v>
      </c>
      <c r="U157" s="157">
        <f>IF('Indicator Date'!U157="","x",'Indicator Date'!U157)</f>
        <v>2017</v>
      </c>
      <c r="V157" s="157" t="str">
        <f>IF('Indicator Date'!V157="","x",'Indicator Date'!V157)</f>
        <v>x</v>
      </c>
      <c r="W157" s="157">
        <f>IF('Indicator Date'!W157="","x",'Indicator Date'!W157)</f>
        <v>2015</v>
      </c>
      <c r="X157" s="157" t="str">
        <f>IF('Indicator Date'!X157="","x",'Indicator Date'!X157)</f>
        <v>x</v>
      </c>
      <c r="Y157" s="157">
        <f>IF('Indicator Date'!Y157="","x",'Indicator Date'!Y157)</f>
        <v>2016</v>
      </c>
      <c r="Z157" s="157">
        <f>IF('Indicator Date'!Z157="","x",'Indicator Date'!Z157)</f>
        <v>2017</v>
      </c>
      <c r="AA157" s="157">
        <f>IF('Indicator Date'!AA157="","x",'Indicator Date'!AA157)</f>
        <v>2017</v>
      </c>
      <c r="AB157" s="157">
        <f>IF('Indicator Date'!AB157="","x",'Indicator Date'!AB157)</f>
        <v>2017</v>
      </c>
      <c r="AC157" s="157">
        <f>IF('Indicator Date'!AC157="","x",'Indicator Date'!AC157)</f>
        <v>2016</v>
      </c>
      <c r="AD157" s="157">
        <f>IF('Indicator Date'!AD157="","x",'Indicator Date'!AD157)</f>
        <v>2015</v>
      </c>
      <c r="AE157" s="157" t="str">
        <f>IF('Indicator Date'!AE157="","x",'Indicator Date'!AE157)</f>
        <v>x</v>
      </c>
      <c r="AF157" s="157">
        <f>IF('Indicator Date'!AF157="","x",'Indicator Date'!AF157)</f>
        <v>2017</v>
      </c>
      <c r="AG157" s="157" t="str">
        <f>IF('Indicator Date'!AG157="","x",'Indicator Date'!AG157)</f>
        <v>x</v>
      </c>
      <c r="AH157" s="157">
        <f>IF('Indicator Date'!AH157="","x",'Indicator Date'!AH157)</f>
        <v>2016</v>
      </c>
      <c r="AI157" s="157">
        <f>IF('Indicator Date'!AI157="","x",'Indicator Date'!AI157)</f>
        <v>2017</v>
      </c>
      <c r="AJ157" s="157">
        <f>IF('Indicator Date'!AJ157="","x",'Indicator Date'!AJ157)</f>
        <v>2018</v>
      </c>
      <c r="AK157" s="157" t="str">
        <f>IF('Indicator Date'!AK157="","x",YEAR('Indicator Date'!AK157))</f>
        <v>x</v>
      </c>
      <c r="AL157" s="157">
        <f>IF('Indicator Date'!AL157="","x",YEAR('Indicator Date'!AL157))</f>
        <v>2018</v>
      </c>
      <c r="AM157" s="157" t="str">
        <f>IF('Indicator Date'!AM157="","x",YEAR('Indicator Date'!AM157))</f>
        <v>x</v>
      </c>
      <c r="AN157" s="157">
        <f>IF('Indicator Date'!AN157="","x",'Indicator Date'!AN157)</f>
        <v>2016</v>
      </c>
      <c r="AO157" s="157">
        <f>IF('Indicator Date'!AO157="","x",'Indicator Date'!AO157)</f>
        <v>2016</v>
      </c>
      <c r="AP157" s="157">
        <f>IF('Indicator Date'!AP157="","x",'Indicator Date'!AP157)</f>
        <v>2014</v>
      </c>
      <c r="AQ157" s="157">
        <f>IF('Indicator Date'!AQ157="","x",'Indicator Date'!AQ157)</f>
        <v>2014</v>
      </c>
      <c r="AR157" s="157">
        <f>IF('Indicator Date'!AR157="","x",'Indicator Date'!AR157)</f>
        <v>2013</v>
      </c>
      <c r="AS157" s="157">
        <f>IF('Indicator Date'!AS157="","x",'Indicator Date'!AS157)</f>
        <v>2017</v>
      </c>
      <c r="AT157" s="157">
        <f>IF('Indicator Date'!AT157="","x",'Indicator Date'!AT157)</f>
        <v>2018</v>
      </c>
      <c r="AU157" s="157">
        <f>IF('Indicator Date'!AU157="","x",'Indicator Date'!AU157)</f>
        <v>2016</v>
      </c>
      <c r="AV157" s="157">
        <f>IF('Indicator Date'!AV157="","x",'Indicator Date'!AV157)</f>
        <v>2016</v>
      </c>
      <c r="AW157" s="157">
        <f>IF('Indicator Date'!AW157="","x",'Indicator Date'!AW157)</f>
        <v>2016</v>
      </c>
      <c r="AX157" s="157">
        <f>IF('Indicator Date'!AX157="","x",'Indicator Date'!AX157)</f>
        <v>2017</v>
      </c>
      <c r="AY157" s="157">
        <f>IF('Indicator Date'!AY157="","x",'Indicator Date'!AY157)</f>
        <v>2014</v>
      </c>
      <c r="AZ157" s="157">
        <f>IF('Indicator Date'!AZ157="","x",'Indicator Date'!AZ157)</f>
        <v>2015</v>
      </c>
      <c r="BA157" s="157">
        <f>IF('Indicator Date'!BA157="","x",'Indicator Date'!BA157)</f>
        <v>2015</v>
      </c>
      <c r="BB157" s="157">
        <f>IF('Indicator Date'!BB157="","x",'Indicator Date'!BB157)</f>
        <v>2018</v>
      </c>
      <c r="BC157" s="157">
        <f>IF('Indicator Date'!BC157="","x",'Indicator Date'!BC157)</f>
        <v>2017</v>
      </c>
      <c r="BD157" s="157">
        <f>IF('Indicator Date'!BD157="","x",'Indicator Date'!BD157)</f>
        <v>2015</v>
      </c>
      <c r="BE157" s="157" t="str">
        <f>IF('Indicator Date'!BE157="","x",'Indicator Date'!BE157)</f>
        <v>x</v>
      </c>
      <c r="BF157" s="104"/>
    </row>
    <row r="158" spans="1:58" x14ac:dyDescent="0.25">
      <c r="A158" s="128" t="s">
        <v>292</v>
      </c>
      <c r="B158" s="107" t="s">
        <v>291</v>
      </c>
      <c r="C158" s="157">
        <f>IF('Indicator Date'!C158="","x",'Indicator Date'!C158)</f>
        <v>2015</v>
      </c>
      <c r="D158" s="157">
        <f>IF('Indicator Date'!D158="","x",'Indicator Date'!D158)</f>
        <v>2015</v>
      </c>
      <c r="E158" s="157">
        <f>IF('Indicator Date'!E158="","x",'Indicator Date'!E158)</f>
        <v>2015</v>
      </c>
      <c r="F158" s="157">
        <f>IF('Indicator Date'!F158="","x",'Indicator Date'!F158)</f>
        <v>2015</v>
      </c>
      <c r="G158" s="157">
        <f>IF('Indicator Date'!G158="","x",'Indicator Date'!G158)</f>
        <v>2015</v>
      </c>
      <c r="H158" s="157">
        <f>IF('Indicator Date'!H158="","x",'Indicator Date'!H158)</f>
        <v>2015</v>
      </c>
      <c r="I158" s="157">
        <f>IF('Indicator Date'!I158="","x",'Indicator Date'!I158)</f>
        <v>2015</v>
      </c>
      <c r="J158" s="157">
        <f>IF('Indicator Date'!J158="","x",'Indicator Date'!J158)</f>
        <v>2016</v>
      </c>
      <c r="K158" s="157">
        <f>IF('Indicator Date'!K158="","x",'Indicator Date'!K158)</f>
        <v>2016</v>
      </c>
      <c r="L158" s="157">
        <f>IF('Indicator Date'!L158="","x",'Indicator Date'!L158)</f>
        <v>2016</v>
      </c>
      <c r="M158" s="157">
        <f>IF('Indicator Date'!M158="","x",'Indicator Date'!M158)</f>
        <v>2019</v>
      </c>
      <c r="N158" s="157">
        <f>IF('Indicator Date'!N158="","x",'Indicator Date'!N158)</f>
        <v>2019</v>
      </c>
      <c r="O158" s="157">
        <f>IF('Indicator Date'!O158="","x",'Indicator Date'!O158)</f>
        <v>2018</v>
      </c>
      <c r="P158" s="157">
        <f>IF('Indicator Date'!P158="","x",'Indicator Date'!P158)</f>
        <v>2018</v>
      </c>
      <c r="Q158" s="157">
        <f>IF('Indicator Date'!Q158="","x",'Indicator Date'!Q158)</f>
        <v>2017</v>
      </c>
      <c r="R158" s="157" t="str">
        <f>IF('Indicator Date'!R158="","x",LEFT(RIGHT('Indicator Date'!R158,6),4))</f>
        <v>x</v>
      </c>
      <c r="S158" s="157">
        <f>IF('Indicator Date'!S158="","x",'Indicator Date'!S158)</f>
        <v>2019</v>
      </c>
      <c r="T158" s="157">
        <f>IF('Indicator Date'!T158="","x",'Indicator Date'!T158)</f>
        <v>2016</v>
      </c>
      <c r="U158" s="157">
        <f>IF('Indicator Date'!U158="","x",'Indicator Date'!U158)</f>
        <v>2017</v>
      </c>
      <c r="V158" s="157" t="str">
        <f>IF('Indicator Date'!V158="","x",'Indicator Date'!V158)</f>
        <v>x</v>
      </c>
      <c r="W158" s="157">
        <f>IF('Indicator Date'!W158="","x",'Indicator Date'!W158)</f>
        <v>2015</v>
      </c>
      <c r="X158" s="157" t="str">
        <f>IF('Indicator Date'!X158="","x",'Indicator Date'!X158)</f>
        <v>x</v>
      </c>
      <c r="Y158" s="157">
        <f>IF('Indicator Date'!Y158="","x",'Indicator Date'!Y158)</f>
        <v>2012</v>
      </c>
      <c r="Z158" s="157">
        <f>IF('Indicator Date'!Z158="","x",'Indicator Date'!Z158)</f>
        <v>2017</v>
      </c>
      <c r="AA158" s="157">
        <f>IF('Indicator Date'!AA158="","x",'Indicator Date'!AA158)</f>
        <v>2017</v>
      </c>
      <c r="AB158" s="157">
        <f>IF('Indicator Date'!AB158="","x",'Indicator Date'!AB158)</f>
        <v>2017</v>
      </c>
      <c r="AC158" s="157">
        <f>IF('Indicator Date'!AC158="","x",'Indicator Date'!AC158)</f>
        <v>2016</v>
      </c>
      <c r="AD158" s="157">
        <f>IF('Indicator Date'!AD158="","x",'Indicator Date'!AD158)</f>
        <v>2015</v>
      </c>
      <c r="AE158" s="157" t="str">
        <f>IF('Indicator Date'!AE158="","x",'Indicator Date'!AE158)</f>
        <v>x</v>
      </c>
      <c r="AF158" s="157">
        <f>IF('Indicator Date'!AF158="","x",'Indicator Date'!AF158)</f>
        <v>2017</v>
      </c>
      <c r="AG158" s="157">
        <f>IF('Indicator Date'!AG158="","x",'Indicator Date'!AG158)</f>
        <v>2012</v>
      </c>
      <c r="AH158" s="157">
        <f>IF('Indicator Date'!AH158="","x",'Indicator Date'!AH158)</f>
        <v>2016</v>
      </c>
      <c r="AI158" s="157">
        <f>IF('Indicator Date'!AI158="","x",'Indicator Date'!AI158)</f>
        <v>2017</v>
      </c>
      <c r="AJ158" s="157">
        <f>IF('Indicator Date'!AJ158="","x",'Indicator Date'!AJ158)</f>
        <v>2018</v>
      </c>
      <c r="AK158" s="157" t="str">
        <f>IF('Indicator Date'!AK158="","x",YEAR('Indicator Date'!AK158))</f>
        <v>x</v>
      </c>
      <c r="AL158" s="157">
        <f>IF('Indicator Date'!AL158="","x",YEAR('Indicator Date'!AL158))</f>
        <v>2018</v>
      </c>
      <c r="AM158" s="157" t="str">
        <f>IF('Indicator Date'!AM158="","x",YEAR('Indicator Date'!AM158))</f>
        <v>x</v>
      </c>
      <c r="AN158" s="157">
        <f>IF('Indicator Date'!AN158="","x",'Indicator Date'!AN158)</f>
        <v>2016</v>
      </c>
      <c r="AO158" s="157">
        <f>IF('Indicator Date'!AO158="","x",'Indicator Date'!AO158)</f>
        <v>2016</v>
      </c>
      <c r="AP158" s="157">
        <f>IF('Indicator Date'!AP158="","x",'Indicator Date'!AP158)</f>
        <v>2014</v>
      </c>
      <c r="AQ158" s="157">
        <f>IF('Indicator Date'!AQ158="","x",'Indicator Date'!AQ158)</f>
        <v>2014</v>
      </c>
      <c r="AR158" s="157">
        <f>IF('Indicator Date'!AR158="","x",'Indicator Date'!AR158)</f>
        <v>2015</v>
      </c>
      <c r="AS158" s="157">
        <f>IF('Indicator Date'!AS158="","x",'Indicator Date'!AS158)</f>
        <v>2017</v>
      </c>
      <c r="AT158" s="157">
        <f>IF('Indicator Date'!AT158="","x",'Indicator Date'!AT158)</f>
        <v>2018</v>
      </c>
      <c r="AU158" s="157">
        <f>IF('Indicator Date'!AU158="","x",'Indicator Date'!AU158)</f>
        <v>2016</v>
      </c>
      <c r="AV158" s="157" t="str">
        <f>IF('Indicator Date'!AV158="","x",'Indicator Date'!AV158)</f>
        <v>x</v>
      </c>
      <c r="AW158" s="157">
        <f>IF('Indicator Date'!AW158="","x",'Indicator Date'!AW158)</f>
        <v>2016</v>
      </c>
      <c r="AX158" s="157">
        <f>IF('Indicator Date'!AX158="","x",'Indicator Date'!AX158)</f>
        <v>2017</v>
      </c>
      <c r="AY158" s="157">
        <f>IF('Indicator Date'!AY158="","x",'Indicator Date'!AY158)</f>
        <v>2014</v>
      </c>
      <c r="AZ158" s="157">
        <f>IF('Indicator Date'!AZ158="","x",'Indicator Date'!AZ158)</f>
        <v>2015</v>
      </c>
      <c r="BA158" s="157">
        <f>IF('Indicator Date'!BA158="","x",'Indicator Date'!BA158)</f>
        <v>2015</v>
      </c>
      <c r="BB158" s="157">
        <f>IF('Indicator Date'!BB158="","x",'Indicator Date'!BB158)</f>
        <v>2018</v>
      </c>
      <c r="BC158" s="157">
        <f>IF('Indicator Date'!BC158="","x",'Indicator Date'!BC158)</f>
        <v>2017</v>
      </c>
      <c r="BD158" s="157">
        <f>IF('Indicator Date'!BD158="","x",'Indicator Date'!BD158)</f>
        <v>2015</v>
      </c>
      <c r="BE158" s="157" t="str">
        <f>IF('Indicator Date'!BE158="","x",'Indicator Date'!BE158)</f>
        <v>x</v>
      </c>
      <c r="BF158" s="104"/>
    </row>
    <row r="159" spans="1:58" x14ac:dyDescent="0.25">
      <c r="A159" s="128" t="s">
        <v>294</v>
      </c>
      <c r="B159" s="107" t="s">
        <v>293</v>
      </c>
      <c r="C159" s="157">
        <f>IF('Indicator Date'!C159="","x",'Indicator Date'!C159)</f>
        <v>2015</v>
      </c>
      <c r="D159" s="157">
        <f>IF('Indicator Date'!D159="","x",'Indicator Date'!D159)</f>
        <v>2015</v>
      </c>
      <c r="E159" s="157">
        <f>IF('Indicator Date'!E159="","x",'Indicator Date'!E159)</f>
        <v>2015</v>
      </c>
      <c r="F159" s="157">
        <f>IF('Indicator Date'!F159="","x",'Indicator Date'!F159)</f>
        <v>2015</v>
      </c>
      <c r="G159" s="157">
        <f>IF('Indicator Date'!G159="","x",'Indicator Date'!G159)</f>
        <v>2015</v>
      </c>
      <c r="H159" s="157">
        <f>IF('Indicator Date'!H159="","x",'Indicator Date'!H159)</f>
        <v>2015</v>
      </c>
      <c r="I159" s="157">
        <f>IF('Indicator Date'!I159="","x",'Indicator Date'!I159)</f>
        <v>2015</v>
      </c>
      <c r="J159" s="157">
        <f>IF('Indicator Date'!J159="","x",'Indicator Date'!J159)</f>
        <v>2016</v>
      </c>
      <c r="K159" s="157">
        <f>IF('Indicator Date'!K159="","x",'Indicator Date'!K159)</f>
        <v>2016</v>
      </c>
      <c r="L159" s="157">
        <f>IF('Indicator Date'!L159="","x",'Indicator Date'!L159)</f>
        <v>2016</v>
      </c>
      <c r="M159" s="157">
        <f>IF('Indicator Date'!M159="","x",'Indicator Date'!M159)</f>
        <v>2019</v>
      </c>
      <c r="N159" s="157">
        <f>IF('Indicator Date'!N159="","x",'Indicator Date'!N159)</f>
        <v>2019</v>
      </c>
      <c r="O159" s="157">
        <f>IF('Indicator Date'!O159="","x",'Indicator Date'!O159)</f>
        <v>2018</v>
      </c>
      <c r="P159" s="157">
        <f>IF('Indicator Date'!P159="","x",'Indicator Date'!P159)</f>
        <v>2018</v>
      </c>
      <c r="Q159" s="157" t="str">
        <f>IF('Indicator Date'!Q159="","x",'Indicator Date'!Q159)</f>
        <v>x</v>
      </c>
      <c r="R159" s="157" t="str">
        <f>IF('Indicator Date'!R159="","x",LEFT(RIGHT('Indicator Date'!R159,6),4))</f>
        <v>x</v>
      </c>
      <c r="S159" s="157">
        <f>IF('Indicator Date'!S159="","x",'Indicator Date'!S159)</f>
        <v>2019</v>
      </c>
      <c r="T159" s="157">
        <f>IF('Indicator Date'!T159="","x",'Indicator Date'!T159)</f>
        <v>2016</v>
      </c>
      <c r="U159" s="157">
        <f>IF('Indicator Date'!U159="","x",'Indicator Date'!U159)</f>
        <v>2017</v>
      </c>
      <c r="V159" s="157" t="str">
        <f>IF('Indicator Date'!V159="","x",'Indicator Date'!V159)</f>
        <v>x</v>
      </c>
      <c r="W159" s="157">
        <f>IF('Indicator Date'!W159="","x",'Indicator Date'!W159)</f>
        <v>2015</v>
      </c>
      <c r="X159" s="157" t="str">
        <f>IF('Indicator Date'!X159="","x",'Indicator Date'!X159)</f>
        <v>x</v>
      </c>
      <c r="Y159" s="157">
        <f>IF('Indicator Date'!Y159="","x",'Indicator Date'!Y159)</f>
        <v>2011</v>
      </c>
      <c r="Z159" s="157">
        <f>IF('Indicator Date'!Z159="","x",'Indicator Date'!Z159)</f>
        <v>2017</v>
      </c>
      <c r="AA159" s="157">
        <f>IF('Indicator Date'!AA159="","x",'Indicator Date'!AA159)</f>
        <v>2017</v>
      </c>
      <c r="AB159" s="157">
        <f>IF('Indicator Date'!AB159="","x",'Indicator Date'!AB159)</f>
        <v>2017</v>
      </c>
      <c r="AC159" s="157">
        <f>IF('Indicator Date'!AC159="","x",'Indicator Date'!AC159)</f>
        <v>2016</v>
      </c>
      <c r="AD159" s="157">
        <f>IF('Indicator Date'!AD159="","x",'Indicator Date'!AD159)</f>
        <v>2015</v>
      </c>
      <c r="AE159" s="157" t="str">
        <f>IF('Indicator Date'!AE159="","x",'Indicator Date'!AE159)</f>
        <v>x</v>
      </c>
      <c r="AF159" s="157">
        <f>IF('Indicator Date'!AF159="","x",'Indicator Date'!AF159)</f>
        <v>2017</v>
      </c>
      <c r="AG159" s="157">
        <f>IF('Indicator Date'!AG159="","x",'Indicator Date'!AG159)</f>
        <v>2012</v>
      </c>
      <c r="AH159" s="157">
        <f>IF('Indicator Date'!AH159="","x",'Indicator Date'!AH159)</f>
        <v>2016</v>
      </c>
      <c r="AI159" s="157">
        <f>IF('Indicator Date'!AI159="","x",'Indicator Date'!AI159)</f>
        <v>2017</v>
      </c>
      <c r="AJ159" s="157">
        <f>IF('Indicator Date'!AJ159="","x",'Indicator Date'!AJ159)</f>
        <v>2018</v>
      </c>
      <c r="AK159" s="157" t="str">
        <f>IF('Indicator Date'!AK159="","x",YEAR('Indicator Date'!AK159))</f>
        <v>x</v>
      </c>
      <c r="AL159" s="157">
        <f>IF('Indicator Date'!AL159="","x",YEAR('Indicator Date'!AL159))</f>
        <v>2018</v>
      </c>
      <c r="AM159" s="157" t="str">
        <f>IF('Indicator Date'!AM159="","x",YEAR('Indicator Date'!AM159))</f>
        <v>x</v>
      </c>
      <c r="AN159" s="157">
        <f>IF('Indicator Date'!AN159="","x",'Indicator Date'!AN159)</f>
        <v>2016</v>
      </c>
      <c r="AO159" s="157">
        <f>IF('Indicator Date'!AO159="","x",'Indicator Date'!AO159)</f>
        <v>2016</v>
      </c>
      <c r="AP159" s="157">
        <f>IF('Indicator Date'!AP159="","x",'Indicator Date'!AP159)</f>
        <v>2014</v>
      </c>
      <c r="AQ159" s="157">
        <f>IF('Indicator Date'!AQ159="","x",'Indicator Date'!AQ159)</f>
        <v>2014</v>
      </c>
      <c r="AR159" s="157">
        <f>IF('Indicator Date'!AR159="","x",'Indicator Date'!AR159)</f>
        <v>2015</v>
      </c>
      <c r="AS159" s="157">
        <f>IF('Indicator Date'!AS159="","x",'Indicator Date'!AS159)</f>
        <v>2017</v>
      </c>
      <c r="AT159" s="157">
        <f>IF('Indicator Date'!AT159="","x",'Indicator Date'!AT159)</f>
        <v>2018</v>
      </c>
      <c r="AU159" s="157">
        <f>IF('Indicator Date'!AU159="","x",'Indicator Date'!AU159)</f>
        <v>2016</v>
      </c>
      <c r="AV159" s="157">
        <f>IF('Indicator Date'!AV159="","x",'Indicator Date'!AV159)</f>
        <v>2015</v>
      </c>
      <c r="AW159" s="157">
        <f>IF('Indicator Date'!AW159="","x",'Indicator Date'!AW159)</f>
        <v>2016</v>
      </c>
      <c r="AX159" s="157">
        <f>IF('Indicator Date'!AX159="","x",'Indicator Date'!AX159)</f>
        <v>2017</v>
      </c>
      <c r="AY159" s="157">
        <f>IF('Indicator Date'!AY159="","x",'Indicator Date'!AY159)</f>
        <v>2014</v>
      </c>
      <c r="AZ159" s="157">
        <f>IF('Indicator Date'!AZ159="","x",'Indicator Date'!AZ159)</f>
        <v>2015</v>
      </c>
      <c r="BA159" s="157">
        <f>IF('Indicator Date'!BA159="","x",'Indicator Date'!BA159)</f>
        <v>2015</v>
      </c>
      <c r="BB159" s="157">
        <f>IF('Indicator Date'!BB159="","x",'Indicator Date'!BB159)</f>
        <v>2018</v>
      </c>
      <c r="BC159" s="157">
        <f>IF('Indicator Date'!BC159="","x",'Indicator Date'!BC159)</f>
        <v>2017</v>
      </c>
      <c r="BD159" s="157">
        <f>IF('Indicator Date'!BD159="","x",'Indicator Date'!BD159)</f>
        <v>2015</v>
      </c>
      <c r="BE159" s="157" t="str">
        <f>IF('Indicator Date'!BE159="","x",'Indicator Date'!BE159)</f>
        <v>x</v>
      </c>
      <c r="BF159" s="104"/>
    </row>
    <row r="160" spans="1:58" x14ac:dyDescent="0.25">
      <c r="A160" s="128" t="s">
        <v>296</v>
      </c>
      <c r="B160" s="107" t="s">
        <v>295</v>
      </c>
      <c r="C160" s="157">
        <f>IF('Indicator Date'!C160="","x",'Indicator Date'!C160)</f>
        <v>2015</v>
      </c>
      <c r="D160" s="157">
        <f>IF('Indicator Date'!D160="","x",'Indicator Date'!D160)</f>
        <v>2015</v>
      </c>
      <c r="E160" s="157">
        <f>IF('Indicator Date'!E160="","x",'Indicator Date'!E160)</f>
        <v>2015</v>
      </c>
      <c r="F160" s="157">
        <f>IF('Indicator Date'!F160="","x",'Indicator Date'!F160)</f>
        <v>2015</v>
      </c>
      <c r="G160" s="157">
        <f>IF('Indicator Date'!G160="","x",'Indicator Date'!G160)</f>
        <v>2015</v>
      </c>
      <c r="H160" s="157">
        <f>IF('Indicator Date'!H160="","x",'Indicator Date'!H160)</f>
        <v>2015</v>
      </c>
      <c r="I160" s="157">
        <f>IF('Indicator Date'!I160="","x",'Indicator Date'!I160)</f>
        <v>2015</v>
      </c>
      <c r="J160" s="157">
        <f>IF('Indicator Date'!J160="","x",'Indicator Date'!J160)</f>
        <v>2016</v>
      </c>
      <c r="K160" s="157">
        <f>IF('Indicator Date'!K160="","x",'Indicator Date'!K160)</f>
        <v>2016</v>
      </c>
      <c r="L160" s="157">
        <f>IF('Indicator Date'!L160="","x",'Indicator Date'!L160)</f>
        <v>2016</v>
      </c>
      <c r="M160" s="157">
        <f>IF('Indicator Date'!M160="","x",'Indicator Date'!M160)</f>
        <v>2019</v>
      </c>
      <c r="N160" s="157">
        <f>IF('Indicator Date'!N160="","x",'Indicator Date'!N160)</f>
        <v>2019</v>
      </c>
      <c r="O160" s="157">
        <f>IF('Indicator Date'!O160="","x",'Indicator Date'!O160)</f>
        <v>2018</v>
      </c>
      <c r="P160" s="157">
        <f>IF('Indicator Date'!P160="","x",'Indicator Date'!P160)</f>
        <v>2018</v>
      </c>
      <c r="Q160" s="157">
        <f>IF('Indicator Date'!Q160="","x",'Indicator Date'!Q160)</f>
        <v>2017</v>
      </c>
      <c r="R160" s="157" t="str">
        <f>IF('Indicator Date'!R160="","x",LEFT(RIGHT('Indicator Date'!R160,6),4))</f>
        <v>x</v>
      </c>
      <c r="S160" s="157">
        <f>IF('Indicator Date'!S160="","x",'Indicator Date'!S160)</f>
        <v>2019</v>
      </c>
      <c r="T160" s="157">
        <f>IF('Indicator Date'!T160="","x",'Indicator Date'!T160)</f>
        <v>2016</v>
      </c>
      <c r="U160" s="157">
        <f>IF('Indicator Date'!U160="","x",'Indicator Date'!U160)</f>
        <v>2017</v>
      </c>
      <c r="V160" s="157">
        <f>IF('Indicator Date'!V160="","x",'Indicator Date'!V160)</f>
        <v>2017</v>
      </c>
      <c r="W160" s="157">
        <f>IF('Indicator Date'!W160="","x",'Indicator Date'!W160)</f>
        <v>2015</v>
      </c>
      <c r="X160" s="157">
        <f>IF('Indicator Date'!X160="","x",'Indicator Date'!X160)</f>
        <v>2007</v>
      </c>
      <c r="Y160" s="157">
        <f>IF('Indicator Date'!Y160="","x",'Indicator Date'!Y160)</f>
        <v>2010</v>
      </c>
      <c r="Z160" s="157">
        <f>IF('Indicator Date'!Z160="","x",'Indicator Date'!Z160)</f>
        <v>2017</v>
      </c>
      <c r="AA160" s="157">
        <f>IF('Indicator Date'!AA160="","x",'Indicator Date'!AA160)</f>
        <v>2017</v>
      </c>
      <c r="AB160" s="157" t="str">
        <f>IF('Indicator Date'!AB160="","x",'Indicator Date'!AB160)</f>
        <v>x</v>
      </c>
      <c r="AC160" s="157">
        <f>IF('Indicator Date'!AC160="","x",'Indicator Date'!AC160)</f>
        <v>2016</v>
      </c>
      <c r="AD160" s="157">
        <f>IF('Indicator Date'!AD160="","x",'Indicator Date'!AD160)</f>
        <v>2015</v>
      </c>
      <c r="AE160" s="157">
        <f>IF('Indicator Date'!AE160="","x",'Indicator Date'!AE160)</f>
        <v>2012</v>
      </c>
      <c r="AF160" s="157" t="str">
        <f>IF('Indicator Date'!AF160="","x",'Indicator Date'!AF160)</f>
        <v>x</v>
      </c>
      <c r="AG160" s="157">
        <f>IF('Indicator Date'!AG160="","x",'Indicator Date'!AG160)</f>
        <v>2005</v>
      </c>
      <c r="AH160" s="157">
        <f>IF('Indicator Date'!AH160="","x",'Indicator Date'!AH160)</f>
        <v>2016</v>
      </c>
      <c r="AI160" s="157">
        <f>IF('Indicator Date'!AI160="","x",'Indicator Date'!AI160)</f>
        <v>2017</v>
      </c>
      <c r="AJ160" s="157">
        <f>IF('Indicator Date'!AJ160="","x",'Indicator Date'!AJ160)</f>
        <v>2018</v>
      </c>
      <c r="AK160" s="157" t="str">
        <f>IF('Indicator Date'!AK160="","x",YEAR('Indicator Date'!AK160))</f>
        <v>x</v>
      </c>
      <c r="AL160" s="157">
        <f>IF('Indicator Date'!AL160="","x",YEAR('Indicator Date'!AL160))</f>
        <v>2018</v>
      </c>
      <c r="AM160" s="157" t="str">
        <f>IF('Indicator Date'!AM160="","x",YEAR('Indicator Date'!AM160))</f>
        <v>x</v>
      </c>
      <c r="AN160" s="157">
        <f>IF('Indicator Date'!AN160="","x",'Indicator Date'!AN160)</f>
        <v>2016</v>
      </c>
      <c r="AO160" s="157">
        <f>IF('Indicator Date'!AO160="","x",'Indicator Date'!AO160)</f>
        <v>2016</v>
      </c>
      <c r="AP160" s="157" t="str">
        <f>IF('Indicator Date'!AP160="","x",'Indicator Date'!AP160)</f>
        <v>x</v>
      </c>
      <c r="AQ160" s="157" t="str">
        <f>IF('Indicator Date'!AQ160="","x",'Indicator Date'!AQ160)</f>
        <v>x</v>
      </c>
      <c r="AR160" s="157">
        <f>IF('Indicator Date'!AR160="","x",'Indicator Date'!AR160)</f>
        <v>2013</v>
      </c>
      <c r="AS160" s="157">
        <f>IF('Indicator Date'!AS160="","x",'Indicator Date'!AS160)</f>
        <v>2017</v>
      </c>
      <c r="AT160" s="157">
        <f>IF('Indicator Date'!AT160="","x",'Indicator Date'!AT160)</f>
        <v>2018</v>
      </c>
      <c r="AU160" s="157">
        <f>IF('Indicator Date'!AU160="","x",'Indicator Date'!AU160)</f>
        <v>2016</v>
      </c>
      <c r="AV160" s="157" t="str">
        <f>IF('Indicator Date'!AV160="","x",'Indicator Date'!AV160)</f>
        <v>x</v>
      </c>
      <c r="AW160" s="157">
        <f>IF('Indicator Date'!AW160="","x",'Indicator Date'!AW160)</f>
        <v>2016</v>
      </c>
      <c r="AX160" s="157">
        <f>IF('Indicator Date'!AX160="","x",'Indicator Date'!AX160)</f>
        <v>2017</v>
      </c>
      <c r="AY160" s="157">
        <f>IF('Indicator Date'!AY160="","x",'Indicator Date'!AY160)</f>
        <v>2014</v>
      </c>
      <c r="AZ160" s="157">
        <f>IF('Indicator Date'!AZ160="","x",'Indicator Date'!AZ160)</f>
        <v>2015</v>
      </c>
      <c r="BA160" s="157">
        <f>IF('Indicator Date'!BA160="","x",'Indicator Date'!BA160)</f>
        <v>2015</v>
      </c>
      <c r="BB160" s="157">
        <f>IF('Indicator Date'!BB160="","x",'Indicator Date'!BB160)</f>
        <v>2018</v>
      </c>
      <c r="BC160" s="157">
        <f>IF('Indicator Date'!BC160="","x",'Indicator Date'!BC160)</f>
        <v>2017</v>
      </c>
      <c r="BD160" s="157">
        <f>IF('Indicator Date'!BD160="","x",'Indicator Date'!BD160)</f>
        <v>2015</v>
      </c>
      <c r="BE160" s="157" t="str">
        <f>IF('Indicator Date'!BE160="","x",'Indicator Date'!BE160)</f>
        <v>x</v>
      </c>
      <c r="BF160" s="104"/>
    </row>
    <row r="161" spans="1:58" x14ac:dyDescent="0.25">
      <c r="A161" s="128" t="s">
        <v>299</v>
      </c>
      <c r="B161" s="107" t="s">
        <v>298</v>
      </c>
      <c r="C161" s="157">
        <f>IF('Indicator Date'!C161="","x",'Indicator Date'!C161)</f>
        <v>2015</v>
      </c>
      <c r="D161" s="157">
        <f>IF('Indicator Date'!D161="","x",'Indicator Date'!D161)</f>
        <v>2015</v>
      </c>
      <c r="E161" s="157">
        <f>IF('Indicator Date'!E161="","x",'Indicator Date'!E161)</f>
        <v>2015</v>
      </c>
      <c r="F161" s="157">
        <f>IF('Indicator Date'!F161="","x",'Indicator Date'!F161)</f>
        <v>2015</v>
      </c>
      <c r="G161" s="157">
        <f>IF('Indicator Date'!G161="","x",'Indicator Date'!G161)</f>
        <v>2015</v>
      </c>
      <c r="H161" s="157">
        <f>IF('Indicator Date'!H161="","x",'Indicator Date'!H161)</f>
        <v>2015</v>
      </c>
      <c r="I161" s="157">
        <f>IF('Indicator Date'!I161="","x",'Indicator Date'!I161)</f>
        <v>2015</v>
      </c>
      <c r="J161" s="157">
        <f>IF('Indicator Date'!J161="","x",'Indicator Date'!J161)</f>
        <v>2016</v>
      </c>
      <c r="K161" s="157">
        <f>IF('Indicator Date'!K161="","x",'Indicator Date'!K161)</f>
        <v>2016</v>
      </c>
      <c r="L161" s="157">
        <f>IF('Indicator Date'!L161="","x",'Indicator Date'!L161)</f>
        <v>2016</v>
      </c>
      <c r="M161" s="157">
        <f>IF('Indicator Date'!M161="","x",'Indicator Date'!M161)</f>
        <v>2019</v>
      </c>
      <c r="N161" s="157">
        <f>IF('Indicator Date'!N161="","x",'Indicator Date'!N161)</f>
        <v>2019</v>
      </c>
      <c r="O161" s="157">
        <f>IF('Indicator Date'!O161="","x",'Indicator Date'!O161)</f>
        <v>2018</v>
      </c>
      <c r="P161" s="157">
        <f>IF('Indicator Date'!P161="","x",'Indicator Date'!P161)</f>
        <v>2018</v>
      </c>
      <c r="Q161" s="157">
        <f>IF('Indicator Date'!Q161="","x",'Indicator Date'!Q161)</f>
        <v>2017</v>
      </c>
      <c r="R161" s="157" t="str">
        <f>IF('Indicator Date'!R161="","x",LEFT(RIGHT('Indicator Date'!R161,6),4))</f>
        <v>x</v>
      </c>
      <c r="S161" s="157">
        <f>IF('Indicator Date'!S161="","x",'Indicator Date'!S161)</f>
        <v>2019</v>
      </c>
      <c r="T161" s="157">
        <f>IF('Indicator Date'!T161="","x",'Indicator Date'!T161)</f>
        <v>2016</v>
      </c>
      <c r="U161" s="157">
        <f>IF('Indicator Date'!U161="","x",'Indicator Date'!U161)</f>
        <v>2017</v>
      </c>
      <c r="V161" s="157">
        <f>IF('Indicator Date'!V161="","x",'Indicator Date'!V161)</f>
        <v>2017</v>
      </c>
      <c r="W161" s="157">
        <f>IF('Indicator Date'!W161="","x",'Indicator Date'!W161)</f>
        <v>2015</v>
      </c>
      <c r="X161" s="157">
        <f>IF('Indicator Date'!X161="","x",'Indicator Date'!X161)</f>
        <v>2009</v>
      </c>
      <c r="Y161" s="157">
        <f>IF('Indicator Date'!Y161="","x",'Indicator Date'!Y161)</f>
        <v>2010</v>
      </c>
      <c r="Z161" s="157">
        <f>IF('Indicator Date'!Z161="","x",'Indicator Date'!Z161)</f>
        <v>2017</v>
      </c>
      <c r="AA161" s="157">
        <f>IF('Indicator Date'!AA161="","x",'Indicator Date'!AA161)</f>
        <v>2017</v>
      </c>
      <c r="AB161" s="157">
        <f>IF('Indicator Date'!AB161="","x",'Indicator Date'!AB161)</f>
        <v>2017</v>
      </c>
      <c r="AC161" s="157" t="str">
        <f>IF('Indicator Date'!AC161="","x",'Indicator Date'!AC161)</f>
        <v>x</v>
      </c>
      <c r="AD161" s="157">
        <f>IF('Indicator Date'!AD161="","x",'Indicator Date'!AD161)</f>
        <v>2015</v>
      </c>
      <c r="AE161" s="157">
        <f>IF('Indicator Date'!AE161="","x",'Indicator Date'!AE161)</f>
        <v>2012</v>
      </c>
      <c r="AF161" s="157">
        <f>IF('Indicator Date'!AF161="","x",'Indicator Date'!AF161)</f>
        <v>2012</v>
      </c>
      <c r="AG161" s="157" t="str">
        <f>IF('Indicator Date'!AG161="","x",'Indicator Date'!AG161)</f>
        <v>x</v>
      </c>
      <c r="AH161" s="157">
        <f>IF('Indicator Date'!AH161="","x",'Indicator Date'!AH161)</f>
        <v>2016</v>
      </c>
      <c r="AI161" s="157">
        <f>IF('Indicator Date'!AI161="","x",'Indicator Date'!AI161)</f>
        <v>2017</v>
      </c>
      <c r="AJ161" s="157">
        <f>IF('Indicator Date'!AJ161="","x",'Indicator Date'!AJ161)</f>
        <v>2018</v>
      </c>
      <c r="AK161" s="157">
        <f>IF('Indicator Date'!AK161="","x",YEAR('Indicator Date'!AK161))</f>
        <v>2017</v>
      </c>
      <c r="AL161" s="157">
        <f>IF('Indicator Date'!AL161="","x",YEAR('Indicator Date'!AL161))</f>
        <v>2017</v>
      </c>
      <c r="AM161" s="157">
        <f>IF('Indicator Date'!AM161="","x",YEAR('Indicator Date'!AM161))</f>
        <v>2018</v>
      </c>
      <c r="AN161" s="157">
        <f>IF('Indicator Date'!AN161="","x",'Indicator Date'!AN161)</f>
        <v>2016</v>
      </c>
      <c r="AO161" s="157">
        <f>IF('Indicator Date'!AO161="","x",'Indicator Date'!AO161)</f>
        <v>2016</v>
      </c>
      <c r="AP161" s="157" t="str">
        <f>IF('Indicator Date'!AP161="","x",'Indicator Date'!AP161)</f>
        <v>x</v>
      </c>
      <c r="AQ161" s="157" t="str">
        <f>IF('Indicator Date'!AQ161="","x",'Indicator Date'!AQ161)</f>
        <v>x</v>
      </c>
      <c r="AR161" s="157" t="str">
        <f>IF('Indicator Date'!AR161="","x",'Indicator Date'!AR161)</f>
        <v>x</v>
      </c>
      <c r="AS161" s="157">
        <f>IF('Indicator Date'!AS161="","x",'Indicator Date'!AS161)</f>
        <v>2017</v>
      </c>
      <c r="AT161" s="157">
        <f>IF('Indicator Date'!AT161="","x",'Indicator Date'!AT161)</f>
        <v>2018</v>
      </c>
      <c r="AU161" s="157">
        <f>IF('Indicator Date'!AU161="","x",'Indicator Date'!AU161)</f>
        <v>2016</v>
      </c>
      <c r="AV161" s="157" t="str">
        <f>IF('Indicator Date'!AV161="","x",'Indicator Date'!AV161)</f>
        <v>x</v>
      </c>
      <c r="AW161" s="157">
        <f>IF('Indicator Date'!AW161="","x",'Indicator Date'!AW161)</f>
        <v>2016</v>
      </c>
      <c r="AX161" s="157">
        <f>IF('Indicator Date'!AX161="","x",'Indicator Date'!AX161)</f>
        <v>2016</v>
      </c>
      <c r="AY161" s="157">
        <f>IF('Indicator Date'!AY161="","x",'Indicator Date'!AY161)</f>
        <v>2014</v>
      </c>
      <c r="AZ161" s="157">
        <f>IF('Indicator Date'!AZ161="","x",'Indicator Date'!AZ161)</f>
        <v>2011</v>
      </c>
      <c r="BA161" s="157">
        <f>IF('Indicator Date'!BA161="","x",'Indicator Date'!BA161)</f>
        <v>2011</v>
      </c>
      <c r="BB161" s="157">
        <f>IF('Indicator Date'!BB161="","x",'Indicator Date'!BB161)</f>
        <v>2016</v>
      </c>
      <c r="BC161" s="157">
        <f>IF('Indicator Date'!BC161="","x",'Indicator Date'!BC161)</f>
        <v>2017</v>
      </c>
      <c r="BD161" s="157">
        <f>IF('Indicator Date'!BD161="","x",'Indicator Date'!BD161)</f>
        <v>2015</v>
      </c>
      <c r="BE161" s="157" t="str">
        <f>IF('Indicator Date'!BE161="","x",'Indicator Date'!BE161)</f>
        <v>x</v>
      </c>
      <c r="BF161" s="104"/>
    </row>
    <row r="162" spans="1:58" x14ac:dyDescent="0.25">
      <c r="A162" s="128" t="s">
        <v>301</v>
      </c>
      <c r="B162" s="107" t="s">
        <v>300</v>
      </c>
      <c r="C162" s="157">
        <f>IF('Indicator Date'!C162="","x",'Indicator Date'!C162)</f>
        <v>2015</v>
      </c>
      <c r="D162" s="157">
        <f>IF('Indicator Date'!D162="","x",'Indicator Date'!D162)</f>
        <v>2015</v>
      </c>
      <c r="E162" s="157">
        <f>IF('Indicator Date'!E162="","x",'Indicator Date'!E162)</f>
        <v>2015</v>
      </c>
      <c r="F162" s="157">
        <f>IF('Indicator Date'!F162="","x",'Indicator Date'!F162)</f>
        <v>2015</v>
      </c>
      <c r="G162" s="157">
        <f>IF('Indicator Date'!G162="","x",'Indicator Date'!G162)</f>
        <v>2015</v>
      </c>
      <c r="H162" s="157">
        <f>IF('Indicator Date'!H162="","x",'Indicator Date'!H162)</f>
        <v>2015</v>
      </c>
      <c r="I162" s="157">
        <f>IF('Indicator Date'!I162="","x",'Indicator Date'!I162)</f>
        <v>2015</v>
      </c>
      <c r="J162" s="157">
        <f>IF('Indicator Date'!J162="","x",'Indicator Date'!J162)</f>
        <v>2016</v>
      </c>
      <c r="K162" s="157">
        <f>IF('Indicator Date'!K162="","x",'Indicator Date'!K162)</f>
        <v>2016</v>
      </c>
      <c r="L162" s="157">
        <f>IF('Indicator Date'!L162="","x",'Indicator Date'!L162)</f>
        <v>2016</v>
      </c>
      <c r="M162" s="157">
        <f>IF('Indicator Date'!M162="","x",'Indicator Date'!M162)</f>
        <v>2019</v>
      </c>
      <c r="N162" s="157">
        <f>IF('Indicator Date'!N162="","x",'Indicator Date'!N162)</f>
        <v>2019</v>
      </c>
      <c r="O162" s="157">
        <f>IF('Indicator Date'!O162="","x",'Indicator Date'!O162)</f>
        <v>2018</v>
      </c>
      <c r="P162" s="157">
        <f>IF('Indicator Date'!P162="","x",'Indicator Date'!P162)</f>
        <v>2018</v>
      </c>
      <c r="Q162" s="157">
        <f>IF('Indicator Date'!Q162="","x",'Indicator Date'!Q162)</f>
        <v>2017</v>
      </c>
      <c r="R162" s="157" t="str">
        <f>IF('Indicator Date'!R162="","x",LEFT(RIGHT('Indicator Date'!R162,6),4))</f>
        <v>2015</v>
      </c>
      <c r="S162" s="157">
        <f>IF('Indicator Date'!S162="","x",'Indicator Date'!S162)</f>
        <v>2019</v>
      </c>
      <c r="T162" s="157">
        <f>IF('Indicator Date'!T162="","x",'Indicator Date'!T162)</f>
        <v>2016</v>
      </c>
      <c r="U162" s="157">
        <f>IF('Indicator Date'!U162="","x",'Indicator Date'!U162)</f>
        <v>2017</v>
      </c>
      <c r="V162" s="157">
        <f>IF('Indicator Date'!V162="","x",'Indicator Date'!V162)</f>
        <v>2017</v>
      </c>
      <c r="W162" s="157">
        <f>IF('Indicator Date'!W162="","x",'Indicator Date'!W162)</f>
        <v>2015</v>
      </c>
      <c r="X162" s="157">
        <f>IF('Indicator Date'!X162="","x",'Indicator Date'!X162)</f>
        <v>2016</v>
      </c>
      <c r="Y162" s="157">
        <f>IF('Indicator Date'!Y162="","x",'Indicator Date'!Y162)</f>
        <v>2016</v>
      </c>
      <c r="Z162" s="157">
        <f>IF('Indicator Date'!Z162="","x",'Indicator Date'!Z162)</f>
        <v>2017</v>
      </c>
      <c r="AA162" s="157">
        <f>IF('Indicator Date'!AA162="","x",'Indicator Date'!AA162)</f>
        <v>2017</v>
      </c>
      <c r="AB162" s="157">
        <f>IF('Indicator Date'!AB162="","x",'Indicator Date'!AB162)</f>
        <v>2017</v>
      </c>
      <c r="AC162" s="157">
        <f>IF('Indicator Date'!AC162="","x",'Indicator Date'!AC162)</f>
        <v>2016</v>
      </c>
      <c r="AD162" s="157">
        <f>IF('Indicator Date'!AD162="","x",'Indicator Date'!AD162)</f>
        <v>2015</v>
      </c>
      <c r="AE162" s="157">
        <f>IF('Indicator Date'!AE162="","x",'Indicator Date'!AE162)</f>
        <v>2012</v>
      </c>
      <c r="AF162" s="157">
        <f>IF('Indicator Date'!AF162="","x",'Indicator Date'!AF162)</f>
        <v>2017</v>
      </c>
      <c r="AG162" s="157">
        <f>IF('Indicator Date'!AG162="","x",'Indicator Date'!AG162)</f>
        <v>2011</v>
      </c>
      <c r="AH162" s="157">
        <f>IF('Indicator Date'!AH162="","x",'Indicator Date'!AH162)</f>
        <v>2016</v>
      </c>
      <c r="AI162" s="157">
        <f>IF('Indicator Date'!AI162="","x",'Indicator Date'!AI162)</f>
        <v>2017</v>
      </c>
      <c r="AJ162" s="157">
        <f>IF('Indicator Date'!AJ162="","x",'Indicator Date'!AJ162)</f>
        <v>2018</v>
      </c>
      <c r="AK162" s="157" t="str">
        <f>IF('Indicator Date'!AK162="","x",YEAR('Indicator Date'!AK162))</f>
        <v>x</v>
      </c>
      <c r="AL162" s="157">
        <f>IF('Indicator Date'!AL162="","x",YEAR('Indicator Date'!AL162))</f>
        <v>2018</v>
      </c>
      <c r="AM162" s="157" t="str">
        <f>IF('Indicator Date'!AM162="","x",YEAR('Indicator Date'!AM162))</f>
        <v>x</v>
      </c>
      <c r="AN162" s="157">
        <f>IF('Indicator Date'!AN162="","x",'Indicator Date'!AN162)</f>
        <v>2016</v>
      </c>
      <c r="AO162" s="157">
        <f>IF('Indicator Date'!AO162="","x",'Indicator Date'!AO162)</f>
        <v>2016</v>
      </c>
      <c r="AP162" s="157">
        <f>IF('Indicator Date'!AP162="","x",'Indicator Date'!AP162)</f>
        <v>2014</v>
      </c>
      <c r="AQ162" s="157">
        <f>IF('Indicator Date'!AQ162="","x",'Indicator Date'!AQ162)</f>
        <v>2014</v>
      </c>
      <c r="AR162" s="157">
        <f>IF('Indicator Date'!AR162="","x",'Indicator Date'!AR162)</f>
        <v>2015</v>
      </c>
      <c r="AS162" s="157">
        <f>IF('Indicator Date'!AS162="","x",'Indicator Date'!AS162)</f>
        <v>2017</v>
      </c>
      <c r="AT162" s="157">
        <f>IF('Indicator Date'!AT162="","x",'Indicator Date'!AT162)</f>
        <v>2018</v>
      </c>
      <c r="AU162" s="157">
        <f>IF('Indicator Date'!AU162="","x",'Indicator Date'!AU162)</f>
        <v>2016</v>
      </c>
      <c r="AV162" s="157">
        <f>IF('Indicator Date'!AV162="","x",'Indicator Date'!AV162)</f>
        <v>2015</v>
      </c>
      <c r="AW162" s="157">
        <f>IF('Indicator Date'!AW162="","x",'Indicator Date'!AW162)</f>
        <v>2016</v>
      </c>
      <c r="AX162" s="157">
        <f>IF('Indicator Date'!AX162="","x",'Indicator Date'!AX162)</f>
        <v>2017</v>
      </c>
      <c r="AY162" s="157">
        <f>IF('Indicator Date'!AY162="","x",'Indicator Date'!AY162)</f>
        <v>2014</v>
      </c>
      <c r="AZ162" s="157">
        <f>IF('Indicator Date'!AZ162="","x",'Indicator Date'!AZ162)</f>
        <v>2015</v>
      </c>
      <c r="BA162" s="157">
        <f>IF('Indicator Date'!BA162="","x",'Indicator Date'!BA162)</f>
        <v>2015</v>
      </c>
      <c r="BB162" s="157">
        <f>IF('Indicator Date'!BB162="","x",'Indicator Date'!BB162)</f>
        <v>2018</v>
      </c>
      <c r="BC162" s="157">
        <f>IF('Indicator Date'!BC162="","x",'Indicator Date'!BC162)</f>
        <v>2017</v>
      </c>
      <c r="BD162" s="157">
        <f>IF('Indicator Date'!BD162="","x",'Indicator Date'!BD162)</f>
        <v>2015</v>
      </c>
      <c r="BE162" s="157" t="str">
        <f>IF('Indicator Date'!BE162="","x",'Indicator Date'!BE162)</f>
        <v>x</v>
      </c>
      <c r="BF162" s="104"/>
    </row>
    <row r="163" spans="1:58" x14ac:dyDescent="0.25">
      <c r="A163" s="128" t="s">
        <v>303</v>
      </c>
      <c r="B163" s="107" t="s">
        <v>302</v>
      </c>
      <c r="C163" s="157">
        <f>IF('Indicator Date'!C163="","x",'Indicator Date'!C163)</f>
        <v>2015</v>
      </c>
      <c r="D163" s="157">
        <f>IF('Indicator Date'!D163="","x",'Indicator Date'!D163)</f>
        <v>2015</v>
      </c>
      <c r="E163" s="157">
        <f>IF('Indicator Date'!E163="","x",'Indicator Date'!E163)</f>
        <v>2015</v>
      </c>
      <c r="F163" s="157">
        <f>IF('Indicator Date'!F163="","x",'Indicator Date'!F163)</f>
        <v>2015</v>
      </c>
      <c r="G163" s="157">
        <f>IF('Indicator Date'!G163="","x",'Indicator Date'!G163)</f>
        <v>2015</v>
      </c>
      <c r="H163" s="157">
        <f>IF('Indicator Date'!H163="","x",'Indicator Date'!H163)</f>
        <v>2015</v>
      </c>
      <c r="I163" s="157">
        <f>IF('Indicator Date'!I163="","x",'Indicator Date'!I163)</f>
        <v>2015</v>
      </c>
      <c r="J163" s="157">
        <f>IF('Indicator Date'!J163="","x",'Indicator Date'!J163)</f>
        <v>2016</v>
      </c>
      <c r="K163" s="157">
        <f>IF('Indicator Date'!K163="","x",'Indicator Date'!K163)</f>
        <v>2016</v>
      </c>
      <c r="L163" s="157">
        <f>IF('Indicator Date'!L163="","x",'Indicator Date'!L163)</f>
        <v>2016</v>
      </c>
      <c r="M163" s="157">
        <f>IF('Indicator Date'!M163="","x",'Indicator Date'!M163)</f>
        <v>2019</v>
      </c>
      <c r="N163" s="157">
        <f>IF('Indicator Date'!N163="","x",'Indicator Date'!N163)</f>
        <v>2019</v>
      </c>
      <c r="O163" s="157">
        <f>IF('Indicator Date'!O163="","x",'Indicator Date'!O163)</f>
        <v>2018</v>
      </c>
      <c r="P163" s="157">
        <f>IF('Indicator Date'!P163="","x",'Indicator Date'!P163)</f>
        <v>2018</v>
      </c>
      <c r="Q163" s="157">
        <f>IF('Indicator Date'!Q163="","x",'Indicator Date'!Q163)</f>
        <v>2017</v>
      </c>
      <c r="R163" s="157" t="str">
        <f>IF('Indicator Date'!R163="","x",LEFT(RIGHT('Indicator Date'!R163,6),4))</f>
        <v>2010</v>
      </c>
      <c r="S163" s="157">
        <f>IF('Indicator Date'!S163="","x",'Indicator Date'!S163)</f>
        <v>2019</v>
      </c>
      <c r="T163" s="157">
        <f>IF('Indicator Date'!T163="","x",'Indicator Date'!T163)</f>
        <v>2016</v>
      </c>
      <c r="U163" s="157">
        <f>IF('Indicator Date'!U163="","x",'Indicator Date'!U163)</f>
        <v>2017</v>
      </c>
      <c r="V163" s="157" t="str">
        <f>IF('Indicator Date'!V163="","x",'Indicator Date'!V163)</f>
        <v>x</v>
      </c>
      <c r="W163" s="157">
        <f>IF('Indicator Date'!W163="","x",'Indicator Date'!W163)</f>
        <v>2015</v>
      </c>
      <c r="X163" s="157">
        <f>IF('Indicator Date'!X163="","x",'Indicator Date'!X163)</f>
        <v>2010</v>
      </c>
      <c r="Y163" s="157" t="str">
        <f>IF('Indicator Date'!Y163="","x",'Indicator Date'!Y163)</f>
        <v>x</v>
      </c>
      <c r="Z163" s="157">
        <f>IF('Indicator Date'!Z163="","x",'Indicator Date'!Z163)</f>
        <v>2017</v>
      </c>
      <c r="AA163" s="157">
        <f>IF('Indicator Date'!AA163="","x",'Indicator Date'!AA163)</f>
        <v>2017</v>
      </c>
      <c r="AB163" s="157">
        <f>IF('Indicator Date'!AB163="","x",'Indicator Date'!AB163)</f>
        <v>2017</v>
      </c>
      <c r="AC163" s="157">
        <f>IF('Indicator Date'!AC163="","x",'Indicator Date'!AC163)</f>
        <v>2015</v>
      </c>
      <c r="AD163" s="157">
        <f>IF('Indicator Date'!AD163="","x",'Indicator Date'!AD163)</f>
        <v>2015</v>
      </c>
      <c r="AE163" s="157">
        <f>IF('Indicator Date'!AE163="","x",'Indicator Date'!AE163)</f>
        <v>2012</v>
      </c>
      <c r="AF163" s="157" t="str">
        <f>IF('Indicator Date'!AF163="","x",'Indicator Date'!AF163)</f>
        <v>x</v>
      </c>
      <c r="AG163" s="157" t="str">
        <f>IF('Indicator Date'!AG163="","x",'Indicator Date'!AG163)</f>
        <v>x</v>
      </c>
      <c r="AH163" s="157">
        <f>IF('Indicator Date'!AH163="","x",'Indicator Date'!AH163)</f>
        <v>2016</v>
      </c>
      <c r="AI163" s="157">
        <f>IF('Indicator Date'!AI163="","x",'Indicator Date'!AI163)</f>
        <v>2017</v>
      </c>
      <c r="AJ163" s="157">
        <f>IF('Indicator Date'!AJ163="","x",'Indicator Date'!AJ163)</f>
        <v>2018</v>
      </c>
      <c r="AK163" s="157">
        <f>IF('Indicator Date'!AK163="","x",YEAR('Indicator Date'!AK163))</f>
        <v>2018</v>
      </c>
      <c r="AL163" s="157">
        <f>IF('Indicator Date'!AL163="","x",YEAR('Indicator Date'!AL163))</f>
        <v>2019</v>
      </c>
      <c r="AM163" s="157" t="str">
        <f>IF('Indicator Date'!AM163="","x",YEAR('Indicator Date'!AM163))</f>
        <v>x</v>
      </c>
      <c r="AN163" s="157">
        <f>IF('Indicator Date'!AN163="","x",'Indicator Date'!AN163)</f>
        <v>2016</v>
      </c>
      <c r="AO163" s="157">
        <f>IF('Indicator Date'!AO163="","x",'Indicator Date'!AO163)</f>
        <v>2016</v>
      </c>
      <c r="AP163" s="157" t="str">
        <f>IF('Indicator Date'!AP163="","x",'Indicator Date'!AP163)</f>
        <v>x</v>
      </c>
      <c r="AQ163" s="157" t="str">
        <f>IF('Indicator Date'!AQ163="","x",'Indicator Date'!AQ163)</f>
        <v>x</v>
      </c>
      <c r="AR163" s="157" t="str">
        <f>IF('Indicator Date'!AR163="","x",'Indicator Date'!AR163)</f>
        <v>x</v>
      </c>
      <c r="AS163" s="157">
        <f>IF('Indicator Date'!AS163="","x",'Indicator Date'!AS163)</f>
        <v>2017</v>
      </c>
      <c r="AT163" s="157">
        <f>IF('Indicator Date'!AT163="","x",'Indicator Date'!AT163)</f>
        <v>2018</v>
      </c>
      <c r="AU163" s="157">
        <f>IF('Indicator Date'!AU163="","x",'Indicator Date'!AU163)</f>
        <v>2016</v>
      </c>
      <c r="AV163" s="157">
        <f>IF('Indicator Date'!AV163="","x",'Indicator Date'!AV163)</f>
        <v>2015</v>
      </c>
      <c r="AW163" s="157">
        <f>IF('Indicator Date'!AW163="","x",'Indicator Date'!AW163)</f>
        <v>2016</v>
      </c>
      <c r="AX163" s="157">
        <f>IF('Indicator Date'!AX163="","x",'Indicator Date'!AX163)</f>
        <v>2017</v>
      </c>
      <c r="AY163" s="157">
        <f>IF('Indicator Date'!AY163="","x",'Indicator Date'!AY163)</f>
        <v>2014</v>
      </c>
      <c r="AZ163" s="157">
        <f>IF('Indicator Date'!AZ163="","x",'Indicator Date'!AZ163)</f>
        <v>2015</v>
      </c>
      <c r="BA163" s="157">
        <f>IF('Indicator Date'!BA163="","x",'Indicator Date'!BA163)</f>
        <v>2015</v>
      </c>
      <c r="BB163" s="157">
        <f>IF('Indicator Date'!BB163="","x",'Indicator Date'!BB163)</f>
        <v>2015</v>
      </c>
      <c r="BC163" s="157">
        <f>IF('Indicator Date'!BC163="","x",'Indicator Date'!BC163)</f>
        <v>2017</v>
      </c>
      <c r="BD163" s="157">
        <f>IF('Indicator Date'!BD163="","x",'Indicator Date'!BD163)</f>
        <v>2015</v>
      </c>
      <c r="BE163" s="157" t="str">
        <f>IF('Indicator Date'!BE163="","x",'Indicator Date'!BE163)</f>
        <v>x</v>
      </c>
      <c r="BF163" s="104"/>
    </row>
    <row r="164" spans="1:58" x14ac:dyDescent="0.25">
      <c r="A164" s="128" t="s">
        <v>305</v>
      </c>
      <c r="B164" s="107" t="s">
        <v>304</v>
      </c>
      <c r="C164" s="157">
        <f>IF('Indicator Date'!C164="","x",'Indicator Date'!C164)</f>
        <v>2015</v>
      </c>
      <c r="D164" s="157">
        <f>IF('Indicator Date'!D164="","x",'Indicator Date'!D164)</f>
        <v>2015</v>
      </c>
      <c r="E164" s="157">
        <f>IF('Indicator Date'!E164="","x",'Indicator Date'!E164)</f>
        <v>2015</v>
      </c>
      <c r="F164" s="157">
        <f>IF('Indicator Date'!F164="","x",'Indicator Date'!F164)</f>
        <v>2015</v>
      </c>
      <c r="G164" s="157">
        <f>IF('Indicator Date'!G164="","x",'Indicator Date'!G164)</f>
        <v>2015</v>
      </c>
      <c r="H164" s="157">
        <f>IF('Indicator Date'!H164="","x",'Indicator Date'!H164)</f>
        <v>2015</v>
      </c>
      <c r="I164" s="157">
        <f>IF('Indicator Date'!I164="","x",'Indicator Date'!I164)</f>
        <v>2015</v>
      </c>
      <c r="J164" s="157">
        <f>IF('Indicator Date'!J164="","x",'Indicator Date'!J164)</f>
        <v>2016</v>
      </c>
      <c r="K164" s="157">
        <f>IF('Indicator Date'!K164="","x",'Indicator Date'!K164)</f>
        <v>2016</v>
      </c>
      <c r="L164" s="157">
        <f>IF('Indicator Date'!L164="","x",'Indicator Date'!L164)</f>
        <v>2016</v>
      </c>
      <c r="M164" s="157">
        <f>IF('Indicator Date'!M164="","x",'Indicator Date'!M164)</f>
        <v>2019</v>
      </c>
      <c r="N164" s="157">
        <f>IF('Indicator Date'!N164="","x",'Indicator Date'!N164)</f>
        <v>2019</v>
      </c>
      <c r="O164" s="157">
        <f>IF('Indicator Date'!O164="","x",'Indicator Date'!O164)</f>
        <v>2018</v>
      </c>
      <c r="P164" s="157">
        <f>IF('Indicator Date'!P164="","x",'Indicator Date'!P164)</f>
        <v>2018</v>
      </c>
      <c r="Q164" s="157">
        <f>IF('Indicator Date'!Q164="","x",'Indicator Date'!Q164)</f>
        <v>2017</v>
      </c>
      <c r="R164" s="157" t="str">
        <f>IF('Indicator Date'!R164="","x",LEFT(RIGHT('Indicator Date'!R164,6),4))</f>
        <v>x</v>
      </c>
      <c r="S164" s="157">
        <f>IF('Indicator Date'!S164="","x",'Indicator Date'!S164)</f>
        <v>2019</v>
      </c>
      <c r="T164" s="157">
        <f>IF('Indicator Date'!T164="","x",'Indicator Date'!T164)</f>
        <v>2016</v>
      </c>
      <c r="U164" s="157">
        <f>IF('Indicator Date'!U164="","x",'Indicator Date'!U164)</f>
        <v>2017</v>
      </c>
      <c r="V164" s="157" t="str">
        <f>IF('Indicator Date'!V164="","x",'Indicator Date'!V164)</f>
        <v>x</v>
      </c>
      <c r="W164" s="157">
        <f>IF('Indicator Date'!W164="","x",'Indicator Date'!W164)</f>
        <v>2015</v>
      </c>
      <c r="X164" s="157" t="str">
        <f>IF('Indicator Date'!X164="","x",'Indicator Date'!X164)</f>
        <v>x</v>
      </c>
      <c r="Y164" s="157">
        <f>IF('Indicator Date'!Y164="","x",'Indicator Date'!Y164)</f>
        <v>2013</v>
      </c>
      <c r="Z164" s="157">
        <f>IF('Indicator Date'!Z164="","x",'Indicator Date'!Z164)</f>
        <v>2017</v>
      </c>
      <c r="AA164" s="157">
        <f>IF('Indicator Date'!AA164="","x",'Indicator Date'!AA164)</f>
        <v>2017</v>
      </c>
      <c r="AB164" s="157">
        <f>IF('Indicator Date'!AB164="","x",'Indicator Date'!AB164)</f>
        <v>2017</v>
      </c>
      <c r="AC164" s="157">
        <f>IF('Indicator Date'!AC164="","x",'Indicator Date'!AC164)</f>
        <v>2016</v>
      </c>
      <c r="AD164" s="157">
        <f>IF('Indicator Date'!AD164="","x",'Indicator Date'!AD164)</f>
        <v>2015</v>
      </c>
      <c r="AE164" s="157" t="str">
        <f>IF('Indicator Date'!AE164="","x",'Indicator Date'!AE164)</f>
        <v>x</v>
      </c>
      <c r="AF164" s="157">
        <f>IF('Indicator Date'!AF164="","x",'Indicator Date'!AF164)</f>
        <v>2017</v>
      </c>
      <c r="AG164" s="157">
        <f>IF('Indicator Date'!AG164="","x",'Indicator Date'!AG164)</f>
        <v>2012</v>
      </c>
      <c r="AH164" s="157">
        <f>IF('Indicator Date'!AH164="","x",'Indicator Date'!AH164)</f>
        <v>2016</v>
      </c>
      <c r="AI164" s="157">
        <f>IF('Indicator Date'!AI164="","x",'Indicator Date'!AI164)</f>
        <v>2017</v>
      </c>
      <c r="AJ164" s="157">
        <f>IF('Indicator Date'!AJ164="","x",'Indicator Date'!AJ164)</f>
        <v>2018</v>
      </c>
      <c r="AK164" s="157" t="str">
        <f>IF('Indicator Date'!AK164="","x",YEAR('Indicator Date'!AK164))</f>
        <v>x</v>
      </c>
      <c r="AL164" s="157">
        <f>IF('Indicator Date'!AL164="","x",YEAR('Indicator Date'!AL164))</f>
        <v>2018</v>
      </c>
      <c r="AM164" s="157" t="str">
        <f>IF('Indicator Date'!AM164="","x",YEAR('Indicator Date'!AM164))</f>
        <v>x</v>
      </c>
      <c r="AN164" s="157">
        <f>IF('Indicator Date'!AN164="","x",'Indicator Date'!AN164)</f>
        <v>2016</v>
      </c>
      <c r="AO164" s="157">
        <f>IF('Indicator Date'!AO164="","x",'Indicator Date'!AO164)</f>
        <v>2016</v>
      </c>
      <c r="AP164" s="157">
        <f>IF('Indicator Date'!AP164="","x",'Indicator Date'!AP164)</f>
        <v>2014</v>
      </c>
      <c r="AQ164" s="157">
        <f>IF('Indicator Date'!AQ164="","x",'Indicator Date'!AQ164)</f>
        <v>2014</v>
      </c>
      <c r="AR164" s="157">
        <f>IF('Indicator Date'!AR164="","x",'Indicator Date'!AR164)</f>
        <v>2015</v>
      </c>
      <c r="AS164" s="157">
        <f>IF('Indicator Date'!AS164="","x",'Indicator Date'!AS164)</f>
        <v>2017</v>
      </c>
      <c r="AT164" s="157">
        <f>IF('Indicator Date'!AT164="","x",'Indicator Date'!AT164)</f>
        <v>2018</v>
      </c>
      <c r="AU164" s="157">
        <f>IF('Indicator Date'!AU164="","x",'Indicator Date'!AU164)</f>
        <v>2016</v>
      </c>
      <c r="AV164" s="157">
        <f>IF('Indicator Date'!AV164="","x",'Indicator Date'!AV164)</f>
        <v>2016</v>
      </c>
      <c r="AW164" s="157">
        <f>IF('Indicator Date'!AW164="","x",'Indicator Date'!AW164)</f>
        <v>2016</v>
      </c>
      <c r="AX164" s="157">
        <f>IF('Indicator Date'!AX164="","x",'Indicator Date'!AX164)</f>
        <v>2017</v>
      </c>
      <c r="AY164" s="157">
        <f>IF('Indicator Date'!AY164="","x",'Indicator Date'!AY164)</f>
        <v>2014</v>
      </c>
      <c r="AZ164" s="157">
        <f>IF('Indicator Date'!AZ164="","x",'Indicator Date'!AZ164)</f>
        <v>2015</v>
      </c>
      <c r="BA164" s="157">
        <f>IF('Indicator Date'!BA164="","x",'Indicator Date'!BA164)</f>
        <v>2015</v>
      </c>
      <c r="BB164" s="157">
        <f>IF('Indicator Date'!BB164="","x",'Indicator Date'!BB164)</f>
        <v>2018</v>
      </c>
      <c r="BC164" s="157">
        <f>IF('Indicator Date'!BC164="","x",'Indicator Date'!BC164)</f>
        <v>2017</v>
      </c>
      <c r="BD164" s="157">
        <f>IF('Indicator Date'!BD164="","x",'Indicator Date'!BD164)</f>
        <v>2015</v>
      </c>
      <c r="BE164" s="157" t="str">
        <f>IF('Indicator Date'!BE164="","x",'Indicator Date'!BE164)</f>
        <v>x</v>
      </c>
      <c r="BF164" s="104"/>
    </row>
    <row r="165" spans="1:58" x14ac:dyDescent="0.25">
      <c r="A165" s="128" t="s">
        <v>307</v>
      </c>
      <c r="B165" s="107" t="s">
        <v>306</v>
      </c>
      <c r="C165" s="157">
        <f>IF('Indicator Date'!C165="","x",'Indicator Date'!C165)</f>
        <v>2015</v>
      </c>
      <c r="D165" s="157">
        <f>IF('Indicator Date'!D165="","x",'Indicator Date'!D165)</f>
        <v>2015</v>
      </c>
      <c r="E165" s="157">
        <f>IF('Indicator Date'!E165="","x",'Indicator Date'!E165)</f>
        <v>2015</v>
      </c>
      <c r="F165" s="157">
        <f>IF('Indicator Date'!F165="","x",'Indicator Date'!F165)</f>
        <v>2015</v>
      </c>
      <c r="G165" s="157">
        <f>IF('Indicator Date'!G165="","x",'Indicator Date'!G165)</f>
        <v>2015</v>
      </c>
      <c r="H165" s="157">
        <f>IF('Indicator Date'!H165="","x",'Indicator Date'!H165)</f>
        <v>2015</v>
      </c>
      <c r="I165" s="157">
        <f>IF('Indicator Date'!I165="","x",'Indicator Date'!I165)</f>
        <v>2015</v>
      </c>
      <c r="J165" s="157">
        <f>IF('Indicator Date'!J165="","x",'Indicator Date'!J165)</f>
        <v>2016</v>
      </c>
      <c r="K165" s="157">
        <f>IF('Indicator Date'!K165="","x",'Indicator Date'!K165)</f>
        <v>2016</v>
      </c>
      <c r="L165" s="157">
        <f>IF('Indicator Date'!L165="","x",'Indicator Date'!L165)</f>
        <v>2016</v>
      </c>
      <c r="M165" s="157">
        <f>IF('Indicator Date'!M165="","x",'Indicator Date'!M165)</f>
        <v>2019</v>
      </c>
      <c r="N165" s="157">
        <f>IF('Indicator Date'!N165="","x",'Indicator Date'!N165)</f>
        <v>2019</v>
      </c>
      <c r="O165" s="157">
        <f>IF('Indicator Date'!O165="","x",'Indicator Date'!O165)</f>
        <v>2018</v>
      </c>
      <c r="P165" s="157">
        <f>IF('Indicator Date'!P165="","x",'Indicator Date'!P165)</f>
        <v>2018</v>
      </c>
      <c r="Q165" s="157">
        <f>IF('Indicator Date'!Q165="","x",'Indicator Date'!Q165)</f>
        <v>2017</v>
      </c>
      <c r="R165" s="157" t="str">
        <f>IF('Indicator Date'!R165="","x",LEFT(RIGHT('Indicator Date'!R165,6),4))</f>
        <v>x</v>
      </c>
      <c r="S165" s="157">
        <f>IF('Indicator Date'!S165="","x",'Indicator Date'!S165)</f>
        <v>2019</v>
      </c>
      <c r="T165" s="157">
        <f>IF('Indicator Date'!T165="","x",'Indicator Date'!T165)</f>
        <v>2016</v>
      </c>
      <c r="U165" s="157">
        <f>IF('Indicator Date'!U165="","x",'Indicator Date'!U165)</f>
        <v>2017</v>
      </c>
      <c r="V165" s="157">
        <f>IF('Indicator Date'!V165="","x",'Indicator Date'!V165)</f>
        <v>2017</v>
      </c>
      <c r="W165" s="157">
        <f>IF('Indicator Date'!W165="","x",'Indicator Date'!W165)</f>
        <v>2015</v>
      </c>
      <c r="X165" s="157">
        <f>IF('Indicator Date'!X165="","x",'Indicator Date'!X165)</f>
        <v>2016</v>
      </c>
      <c r="Y165" s="157">
        <f>IF('Indicator Date'!Y165="","x",'Indicator Date'!Y165)</f>
        <v>2010</v>
      </c>
      <c r="Z165" s="157">
        <f>IF('Indicator Date'!Z165="","x",'Indicator Date'!Z165)</f>
        <v>2017</v>
      </c>
      <c r="AA165" s="157">
        <f>IF('Indicator Date'!AA165="","x",'Indicator Date'!AA165)</f>
        <v>2017</v>
      </c>
      <c r="AB165" s="157">
        <f>IF('Indicator Date'!AB165="","x",'Indicator Date'!AB165)</f>
        <v>2017</v>
      </c>
      <c r="AC165" s="157">
        <f>IF('Indicator Date'!AC165="","x",'Indicator Date'!AC165)</f>
        <v>2016</v>
      </c>
      <c r="AD165" s="157">
        <f>IF('Indicator Date'!AD165="","x",'Indicator Date'!AD165)</f>
        <v>2015</v>
      </c>
      <c r="AE165" s="157">
        <f>IF('Indicator Date'!AE165="","x",'Indicator Date'!AE165)</f>
        <v>2012</v>
      </c>
      <c r="AF165" s="157">
        <f>IF('Indicator Date'!AF165="","x",'Indicator Date'!AF165)</f>
        <v>2017</v>
      </c>
      <c r="AG165" s="157">
        <f>IF('Indicator Date'!AG165="","x",'Indicator Date'!AG165)</f>
        <v>2016</v>
      </c>
      <c r="AH165" s="157">
        <f>IF('Indicator Date'!AH165="","x",'Indicator Date'!AH165)</f>
        <v>2016</v>
      </c>
      <c r="AI165" s="157">
        <f>IF('Indicator Date'!AI165="","x",'Indicator Date'!AI165)</f>
        <v>2017</v>
      </c>
      <c r="AJ165" s="157">
        <f>IF('Indicator Date'!AJ165="","x",'Indicator Date'!AJ165)</f>
        <v>2018</v>
      </c>
      <c r="AK165" s="157">
        <f>IF('Indicator Date'!AK165="","x",YEAR('Indicator Date'!AK165))</f>
        <v>2017</v>
      </c>
      <c r="AL165" s="157">
        <f>IF('Indicator Date'!AL165="","x",YEAR('Indicator Date'!AL165))</f>
        <v>2018</v>
      </c>
      <c r="AM165" s="157">
        <f>IF('Indicator Date'!AM165="","x",YEAR('Indicator Date'!AM165))</f>
        <v>2018</v>
      </c>
      <c r="AN165" s="157">
        <f>IF('Indicator Date'!AN165="","x",'Indicator Date'!AN165)</f>
        <v>2016</v>
      </c>
      <c r="AO165" s="157">
        <f>IF('Indicator Date'!AO165="","x",'Indicator Date'!AO165)</f>
        <v>2016</v>
      </c>
      <c r="AP165" s="157">
        <f>IF('Indicator Date'!AP165="","x",'Indicator Date'!AP165)</f>
        <v>2014</v>
      </c>
      <c r="AQ165" s="157">
        <f>IF('Indicator Date'!AQ165="","x",'Indicator Date'!AQ165)</f>
        <v>2014</v>
      </c>
      <c r="AR165" s="157">
        <f>IF('Indicator Date'!AR165="","x",'Indicator Date'!AR165)</f>
        <v>2015</v>
      </c>
      <c r="AS165" s="157">
        <f>IF('Indicator Date'!AS165="","x",'Indicator Date'!AS165)</f>
        <v>2017</v>
      </c>
      <c r="AT165" s="157">
        <f>IF('Indicator Date'!AT165="","x",'Indicator Date'!AT165)</f>
        <v>2018</v>
      </c>
      <c r="AU165" s="157">
        <f>IF('Indicator Date'!AU165="","x",'Indicator Date'!AU165)</f>
        <v>2016</v>
      </c>
      <c r="AV165" s="157">
        <f>IF('Indicator Date'!AV165="","x",'Indicator Date'!AV165)</f>
        <v>2017</v>
      </c>
      <c r="AW165" s="157">
        <f>IF('Indicator Date'!AW165="","x",'Indicator Date'!AW165)</f>
        <v>2016</v>
      </c>
      <c r="AX165" s="157">
        <f>IF('Indicator Date'!AX165="","x",'Indicator Date'!AX165)</f>
        <v>2017</v>
      </c>
      <c r="AY165" s="157">
        <f>IF('Indicator Date'!AY165="","x",'Indicator Date'!AY165)</f>
        <v>2014</v>
      </c>
      <c r="AZ165" s="157">
        <f>IF('Indicator Date'!AZ165="","x",'Indicator Date'!AZ165)</f>
        <v>2015</v>
      </c>
      <c r="BA165" s="157">
        <f>IF('Indicator Date'!BA165="","x",'Indicator Date'!BA165)</f>
        <v>2015</v>
      </c>
      <c r="BB165" s="157">
        <f>IF('Indicator Date'!BB165="","x",'Indicator Date'!BB165)</f>
        <v>2018</v>
      </c>
      <c r="BC165" s="157">
        <f>IF('Indicator Date'!BC165="","x",'Indicator Date'!BC165)</f>
        <v>2017</v>
      </c>
      <c r="BD165" s="157">
        <f>IF('Indicator Date'!BD165="","x",'Indicator Date'!BD165)</f>
        <v>2015</v>
      </c>
      <c r="BE165" s="157" t="str">
        <f>IF('Indicator Date'!BE165="","x",'Indicator Date'!BE165)</f>
        <v>x</v>
      </c>
      <c r="BF165" s="104"/>
    </row>
    <row r="166" spans="1:58" x14ac:dyDescent="0.25">
      <c r="A166" s="128" t="s">
        <v>309</v>
      </c>
      <c r="B166" s="107" t="s">
        <v>308</v>
      </c>
      <c r="C166" s="157">
        <f>IF('Indicator Date'!C166="","x",'Indicator Date'!C166)</f>
        <v>2015</v>
      </c>
      <c r="D166" s="157">
        <f>IF('Indicator Date'!D166="","x",'Indicator Date'!D166)</f>
        <v>2015</v>
      </c>
      <c r="E166" s="157">
        <f>IF('Indicator Date'!E166="","x",'Indicator Date'!E166)</f>
        <v>2015</v>
      </c>
      <c r="F166" s="157">
        <f>IF('Indicator Date'!F166="","x",'Indicator Date'!F166)</f>
        <v>2015</v>
      </c>
      <c r="G166" s="157">
        <f>IF('Indicator Date'!G166="","x",'Indicator Date'!G166)</f>
        <v>2015</v>
      </c>
      <c r="H166" s="157">
        <f>IF('Indicator Date'!H166="","x",'Indicator Date'!H166)</f>
        <v>2015</v>
      </c>
      <c r="I166" s="157">
        <f>IF('Indicator Date'!I166="","x",'Indicator Date'!I166)</f>
        <v>2015</v>
      </c>
      <c r="J166" s="157">
        <f>IF('Indicator Date'!J166="","x",'Indicator Date'!J166)</f>
        <v>2016</v>
      </c>
      <c r="K166" s="157">
        <f>IF('Indicator Date'!K166="","x",'Indicator Date'!K166)</f>
        <v>2016</v>
      </c>
      <c r="L166" s="157">
        <f>IF('Indicator Date'!L166="","x",'Indicator Date'!L166)</f>
        <v>2016</v>
      </c>
      <c r="M166" s="157">
        <f>IF('Indicator Date'!M166="","x",'Indicator Date'!M166)</f>
        <v>2019</v>
      </c>
      <c r="N166" s="157">
        <f>IF('Indicator Date'!N166="","x",'Indicator Date'!N166)</f>
        <v>2019</v>
      </c>
      <c r="O166" s="157">
        <f>IF('Indicator Date'!O166="","x",'Indicator Date'!O166)</f>
        <v>2018</v>
      </c>
      <c r="P166" s="157">
        <f>IF('Indicator Date'!P166="","x",'Indicator Date'!P166)</f>
        <v>2018</v>
      </c>
      <c r="Q166" s="157">
        <f>IF('Indicator Date'!Q166="","x",'Indicator Date'!Q166)</f>
        <v>2017</v>
      </c>
      <c r="R166" s="157" t="str">
        <f>IF('Indicator Date'!R166="","x",LEFT(RIGHT('Indicator Date'!R166,6),4))</f>
        <v>2010</v>
      </c>
      <c r="S166" s="157">
        <f>IF('Indicator Date'!S166="","x",'Indicator Date'!S166)</f>
        <v>2019</v>
      </c>
      <c r="T166" s="157">
        <f>IF('Indicator Date'!T166="","x",'Indicator Date'!T166)</f>
        <v>2016</v>
      </c>
      <c r="U166" s="157">
        <f>IF('Indicator Date'!U166="","x",'Indicator Date'!U166)</f>
        <v>2017</v>
      </c>
      <c r="V166" s="157">
        <f>IF('Indicator Date'!V166="","x",'Indicator Date'!V166)</f>
        <v>2017</v>
      </c>
      <c r="W166" s="157">
        <f>IF('Indicator Date'!W166="","x",'Indicator Date'!W166)</f>
        <v>2015</v>
      </c>
      <c r="X166" s="157">
        <f>IF('Indicator Date'!X166="","x",'Indicator Date'!X166)</f>
        <v>2014</v>
      </c>
      <c r="Y166" s="157">
        <f>IF('Indicator Date'!Y166="","x",'Indicator Date'!Y166)</f>
        <v>2010</v>
      </c>
      <c r="Z166" s="157">
        <f>IF('Indicator Date'!Z166="","x",'Indicator Date'!Z166)</f>
        <v>2017</v>
      </c>
      <c r="AA166" s="157">
        <f>IF('Indicator Date'!AA166="","x",'Indicator Date'!AA166)</f>
        <v>2017</v>
      </c>
      <c r="AB166" s="157">
        <f>IF('Indicator Date'!AB166="","x",'Indicator Date'!AB166)</f>
        <v>2017</v>
      </c>
      <c r="AC166" s="157">
        <f>IF('Indicator Date'!AC166="","x",'Indicator Date'!AC166)</f>
        <v>2016</v>
      </c>
      <c r="AD166" s="157">
        <f>IF('Indicator Date'!AD166="","x",'Indicator Date'!AD166)</f>
        <v>2015</v>
      </c>
      <c r="AE166" s="157">
        <f>IF('Indicator Date'!AE166="","x",'Indicator Date'!AE166)</f>
        <v>2012</v>
      </c>
      <c r="AF166" s="157">
        <f>IF('Indicator Date'!AF166="","x",'Indicator Date'!AF166)</f>
        <v>2017</v>
      </c>
      <c r="AG166" s="157">
        <f>IF('Indicator Date'!AG166="","x",'Indicator Date'!AG166)</f>
        <v>2009</v>
      </c>
      <c r="AH166" s="157">
        <f>IF('Indicator Date'!AH166="","x",'Indicator Date'!AH166)</f>
        <v>2016</v>
      </c>
      <c r="AI166" s="157">
        <f>IF('Indicator Date'!AI166="","x",'Indicator Date'!AI166)</f>
        <v>2017</v>
      </c>
      <c r="AJ166" s="157">
        <f>IF('Indicator Date'!AJ166="","x",'Indicator Date'!AJ166)</f>
        <v>2018</v>
      </c>
      <c r="AK166" s="157">
        <f>IF('Indicator Date'!AK166="","x",YEAR('Indicator Date'!AK166))</f>
        <v>2017</v>
      </c>
      <c r="AL166" s="157">
        <f>IF('Indicator Date'!AL166="","x",YEAR('Indicator Date'!AL166))</f>
        <v>2019</v>
      </c>
      <c r="AM166" s="157">
        <f>IF('Indicator Date'!AM166="","x",YEAR('Indicator Date'!AM166))</f>
        <v>2018</v>
      </c>
      <c r="AN166" s="157">
        <f>IF('Indicator Date'!AN166="","x",'Indicator Date'!AN166)</f>
        <v>2016</v>
      </c>
      <c r="AO166" s="157">
        <f>IF('Indicator Date'!AO166="","x",'Indicator Date'!AO166)</f>
        <v>2016</v>
      </c>
      <c r="AP166" s="157" t="str">
        <f>IF('Indicator Date'!AP166="","x",'Indicator Date'!AP166)</f>
        <v>x</v>
      </c>
      <c r="AQ166" s="157" t="str">
        <f>IF('Indicator Date'!AQ166="","x",'Indicator Date'!AQ166)</f>
        <v>x</v>
      </c>
      <c r="AR166" s="157">
        <f>IF('Indicator Date'!AR166="","x",'Indicator Date'!AR166)</f>
        <v>2013</v>
      </c>
      <c r="AS166" s="157">
        <f>IF('Indicator Date'!AS166="","x",'Indicator Date'!AS166)</f>
        <v>2017</v>
      </c>
      <c r="AT166" s="157">
        <f>IF('Indicator Date'!AT166="","x",'Indicator Date'!AT166)</f>
        <v>2018</v>
      </c>
      <c r="AU166" s="157">
        <f>IF('Indicator Date'!AU166="","x",'Indicator Date'!AU166)</f>
        <v>2016</v>
      </c>
      <c r="AV166" s="157">
        <f>IF('Indicator Date'!AV166="","x",'Indicator Date'!AV166)</f>
        <v>2015</v>
      </c>
      <c r="AW166" s="157">
        <f>IF('Indicator Date'!AW166="","x",'Indicator Date'!AW166)</f>
        <v>2016</v>
      </c>
      <c r="AX166" s="157">
        <f>IF('Indicator Date'!AX166="","x",'Indicator Date'!AX166)</f>
        <v>2017</v>
      </c>
      <c r="AY166" s="157">
        <f>IF('Indicator Date'!AY166="","x",'Indicator Date'!AY166)</f>
        <v>2014</v>
      </c>
      <c r="AZ166" s="157">
        <f>IF('Indicator Date'!AZ166="","x",'Indicator Date'!AZ166)</f>
        <v>2014</v>
      </c>
      <c r="BA166" s="157">
        <f>IF('Indicator Date'!BA166="","x",'Indicator Date'!BA166)</f>
        <v>2014</v>
      </c>
      <c r="BB166" s="157">
        <f>IF('Indicator Date'!BB166="","x",'Indicator Date'!BB166)</f>
        <v>2018</v>
      </c>
      <c r="BC166" s="157">
        <f>IF('Indicator Date'!BC166="","x",'Indicator Date'!BC166)</f>
        <v>2017</v>
      </c>
      <c r="BD166" s="157">
        <f>IF('Indicator Date'!BD166="","x",'Indicator Date'!BD166)</f>
        <v>2015</v>
      </c>
      <c r="BE166" s="157" t="str">
        <f>IF('Indicator Date'!BE166="","x",'Indicator Date'!BE166)</f>
        <v>x</v>
      </c>
      <c r="BF166" s="104"/>
    </row>
    <row r="167" spans="1:58" x14ac:dyDescent="0.25">
      <c r="A167" s="128" t="s">
        <v>311</v>
      </c>
      <c r="B167" s="107" t="s">
        <v>310</v>
      </c>
      <c r="C167" s="157">
        <f>IF('Indicator Date'!C167="","x",'Indicator Date'!C167)</f>
        <v>2015</v>
      </c>
      <c r="D167" s="157">
        <f>IF('Indicator Date'!D167="","x",'Indicator Date'!D167)</f>
        <v>2015</v>
      </c>
      <c r="E167" s="157">
        <f>IF('Indicator Date'!E167="","x",'Indicator Date'!E167)</f>
        <v>2015</v>
      </c>
      <c r="F167" s="157">
        <f>IF('Indicator Date'!F167="","x",'Indicator Date'!F167)</f>
        <v>2015</v>
      </c>
      <c r="G167" s="157">
        <f>IF('Indicator Date'!G167="","x",'Indicator Date'!G167)</f>
        <v>2015</v>
      </c>
      <c r="H167" s="157">
        <f>IF('Indicator Date'!H167="","x",'Indicator Date'!H167)</f>
        <v>2015</v>
      </c>
      <c r="I167" s="157">
        <f>IF('Indicator Date'!I167="","x",'Indicator Date'!I167)</f>
        <v>2015</v>
      </c>
      <c r="J167" s="157">
        <f>IF('Indicator Date'!J167="","x",'Indicator Date'!J167)</f>
        <v>2016</v>
      </c>
      <c r="K167" s="157">
        <f>IF('Indicator Date'!K167="","x",'Indicator Date'!K167)</f>
        <v>2016</v>
      </c>
      <c r="L167" s="157">
        <f>IF('Indicator Date'!L167="","x",'Indicator Date'!L167)</f>
        <v>2016</v>
      </c>
      <c r="M167" s="157">
        <f>IF('Indicator Date'!M167="","x",'Indicator Date'!M167)</f>
        <v>2019</v>
      </c>
      <c r="N167" s="157">
        <f>IF('Indicator Date'!N167="","x",'Indicator Date'!N167)</f>
        <v>2019</v>
      </c>
      <c r="O167" s="157">
        <f>IF('Indicator Date'!O167="","x",'Indicator Date'!O167)</f>
        <v>2018</v>
      </c>
      <c r="P167" s="157">
        <f>IF('Indicator Date'!P167="","x",'Indicator Date'!P167)</f>
        <v>2018</v>
      </c>
      <c r="Q167" s="157">
        <f>IF('Indicator Date'!Q167="","x",'Indicator Date'!Q167)</f>
        <v>2017</v>
      </c>
      <c r="R167" s="157" t="str">
        <f>IF('Indicator Date'!R167="","x",LEFT(RIGHT('Indicator Date'!R167,6),4))</f>
        <v>2010</v>
      </c>
      <c r="S167" s="157">
        <f>IF('Indicator Date'!S167="","x",'Indicator Date'!S167)</f>
        <v>2019</v>
      </c>
      <c r="T167" s="157">
        <f>IF('Indicator Date'!T167="","x",'Indicator Date'!T167)</f>
        <v>2016</v>
      </c>
      <c r="U167" s="157">
        <f>IF('Indicator Date'!U167="","x",'Indicator Date'!U167)</f>
        <v>2017</v>
      </c>
      <c r="V167" s="157">
        <f>IF('Indicator Date'!V167="","x",'Indicator Date'!V167)</f>
        <v>2017</v>
      </c>
      <c r="W167" s="157">
        <f>IF('Indicator Date'!W167="","x",'Indicator Date'!W167)</f>
        <v>2015</v>
      </c>
      <c r="X167" s="157">
        <f>IF('Indicator Date'!X167="","x",'Indicator Date'!X167)</f>
        <v>2010</v>
      </c>
      <c r="Y167" s="157">
        <f>IF('Indicator Date'!Y167="","x",'Indicator Date'!Y167)</f>
        <v>2012</v>
      </c>
      <c r="Z167" s="157">
        <f>IF('Indicator Date'!Z167="","x",'Indicator Date'!Z167)</f>
        <v>2017</v>
      </c>
      <c r="AA167" s="157">
        <f>IF('Indicator Date'!AA167="","x",'Indicator Date'!AA167)</f>
        <v>2017</v>
      </c>
      <c r="AB167" s="157">
        <f>IF('Indicator Date'!AB167="","x",'Indicator Date'!AB167)</f>
        <v>2017</v>
      </c>
      <c r="AC167" s="157">
        <f>IF('Indicator Date'!AC167="","x",'Indicator Date'!AC167)</f>
        <v>2016</v>
      </c>
      <c r="AD167" s="157">
        <f>IF('Indicator Date'!AD167="","x",'Indicator Date'!AD167)</f>
        <v>2015</v>
      </c>
      <c r="AE167" s="157">
        <f>IF('Indicator Date'!AE167="","x",'Indicator Date'!AE167)</f>
        <v>2012</v>
      </c>
      <c r="AF167" s="157">
        <f>IF('Indicator Date'!AF167="","x",'Indicator Date'!AF167)</f>
        <v>2017</v>
      </c>
      <c r="AG167" s="157" t="str">
        <f>IF('Indicator Date'!AG167="","x",'Indicator Date'!AG167)</f>
        <v>x</v>
      </c>
      <c r="AH167" s="157">
        <f>IF('Indicator Date'!AH167="","x",'Indicator Date'!AH167)</f>
        <v>2016</v>
      </c>
      <c r="AI167" s="157">
        <f>IF('Indicator Date'!AI167="","x",'Indicator Date'!AI167)</f>
        <v>2017</v>
      </c>
      <c r="AJ167" s="157">
        <f>IF('Indicator Date'!AJ167="","x",'Indicator Date'!AJ167)</f>
        <v>2018</v>
      </c>
      <c r="AK167" s="157" t="str">
        <f>IF('Indicator Date'!AK167="","x",YEAR('Indicator Date'!AK167))</f>
        <v>x</v>
      </c>
      <c r="AL167" s="157">
        <f>IF('Indicator Date'!AL167="","x",YEAR('Indicator Date'!AL167))</f>
        <v>2018</v>
      </c>
      <c r="AM167" s="157" t="str">
        <f>IF('Indicator Date'!AM167="","x",YEAR('Indicator Date'!AM167))</f>
        <v>x</v>
      </c>
      <c r="AN167" s="157">
        <f>IF('Indicator Date'!AN167="","x",'Indicator Date'!AN167)</f>
        <v>2016</v>
      </c>
      <c r="AO167" s="157">
        <f>IF('Indicator Date'!AO167="","x",'Indicator Date'!AO167)</f>
        <v>2016</v>
      </c>
      <c r="AP167" s="157">
        <f>IF('Indicator Date'!AP167="","x",'Indicator Date'!AP167)</f>
        <v>2013</v>
      </c>
      <c r="AQ167" s="157">
        <f>IF('Indicator Date'!AQ167="","x",'Indicator Date'!AQ167)</f>
        <v>2013</v>
      </c>
      <c r="AR167" s="157" t="str">
        <f>IF('Indicator Date'!AR167="","x",'Indicator Date'!AR167)</f>
        <v>x</v>
      </c>
      <c r="AS167" s="157">
        <f>IF('Indicator Date'!AS167="","x",'Indicator Date'!AS167)</f>
        <v>2017</v>
      </c>
      <c r="AT167" s="157">
        <f>IF('Indicator Date'!AT167="","x",'Indicator Date'!AT167)</f>
        <v>2018</v>
      </c>
      <c r="AU167" s="157">
        <f>IF('Indicator Date'!AU167="","x",'Indicator Date'!AU167)</f>
        <v>2016</v>
      </c>
      <c r="AV167" s="157">
        <f>IF('Indicator Date'!AV167="","x",'Indicator Date'!AV167)</f>
        <v>2015</v>
      </c>
      <c r="AW167" s="157">
        <f>IF('Indicator Date'!AW167="","x",'Indicator Date'!AW167)</f>
        <v>2016</v>
      </c>
      <c r="AX167" s="157">
        <f>IF('Indicator Date'!AX167="","x",'Indicator Date'!AX167)</f>
        <v>2017</v>
      </c>
      <c r="AY167" s="157">
        <f>IF('Indicator Date'!AY167="","x",'Indicator Date'!AY167)</f>
        <v>2014</v>
      </c>
      <c r="AZ167" s="157">
        <f>IF('Indicator Date'!AZ167="","x",'Indicator Date'!AZ167)</f>
        <v>2015</v>
      </c>
      <c r="BA167" s="157">
        <f>IF('Indicator Date'!BA167="","x",'Indicator Date'!BA167)</f>
        <v>2015</v>
      </c>
      <c r="BB167" s="157">
        <f>IF('Indicator Date'!BB167="","x",'Indicator Date'!BB167)</f>
        <v>2018</v>
      </c>
      <c r="BC167" s="157">
        <f>IF('Indicator Date'!BC167="","x",'Indicator Date'!BC167)</f>
        <v>2017</v>
      </c>
      <c r="BD167" s="157">
        <f>IF('Indicator Date'!BD167="","x",'Indicator Date'!BD167)</f>
        <v>2015</v>
      </c>
      <c r="BE167" s="157" t="str">
        <f>IF('Indicator Date'!BE167="","x",'Indicator Date'!BE167)</f>
        <v>x</v>
      </c>
      <c r="BF167" s="104"/>
    </row>
    <row r="168" spans="1:58" x14ac:dyDescent="0.25">
      <c r="A168" s="128" t="s">
        <v>313</v>
      </c>
      <c r="B168" s="107" t="s">
        <v>312</v>
      </c>
      <c r="C168" s="157">
        <f>IF('Indicator Date'!C168="","x",'Indicator Date'!C168)</f>
        <v>2015</v>
      </c>
      <c r="D168" s="157">
        <f>IF('Indicator Date'!D168="","x",'Indicator Date'!D168)</f>
        <v>2015</v>
      </c>
      <c r="E168" s="157">
        <f>IF('Indicator Date'!E168="","x",'Indicator Date'!E168)</f>
        <v>2015</v>
      </c>
      <c r="F168" s="157">
        <f>IF('Indicator Date'!F168="","x",'Indicator Date'!F168)</f>
        <v>2015</v>
      </c>
      <c r="G168" s="157">
        <f>IF('Indicator Date'!G168="","x",'Indicator Date'!G168)</f>
        <v>2015</v>
      </c>
      <c r="H168" s="157">
        <f>IF('Indicator Date'!H168="","x",'Indicator Date'!H168)</f>
        <v>2015</v>
      </c>
      <c r="I168" s="157">
        <f>IF('Indicator Date'!I168="","x",'Indicator Date'!I168)</f>
        <v>2015</v>
      </c>
      <c r="J168" s="157">
        <f>IF('Indicator Date'!J168="","x",'Indicator Date'!J168)</f>
        <v>2016</v>
      </c>
      <c r="K168" s="157">
        <f>IF('Indicator Date'!K168="","x",'Indicator Date'!K168)</f>
        <v>2016</v>
      </c>
      <c r="L168" s="157">
        <f>IF('Indicator Date'!L168="","x",'Indicator Date'!L168)</f>
        <v>2016</v>
      </c>
      <c r="M168" s="157">
        <f>IF('Indicator Date'!M168="","x",'Indicator Date'!M168)</f>
        <v>2019</v>
      </c>
      <c r="N168" s="157">
        <f>IF('Indicator Date'!N168="","x",'Indicator Date'!N168)</f>
        <v>2019</v>
      </c>
      <c r="O168" s="157">
        <f>IF('Indicator Date'!O168="","x",'Indicator Date'!O168)</f>
        <v>2018</v>
      </c>
      <c r="P168" s="157">
        <f>IF('Indicator Date'!P168="","x",'Indicator Date'!P168)</f>
        <v>2018</v>
      </c>
      <c r="Q168" s="157">
        <f>IF('Indicator Date'!Q168="","x",'Indicator Date'!Q168)</f>
        <v>2017</v>
      </c>
      <c r="R168" s="157" t="str">
        <f>IF('Indicator Date'!R168="","x",LEFT(RIGHT('Indicator Date'!R168,6),4))</f>
        <v>x</v>
      </c>
      <c r="S168" s="157">
        <f>IF('Indicator Date'!S168="","x",'Indicator Date'!S168)</f>
        <v>2019</v>
      </c>
      <c r="T168" s="157">
        <f>IF('Indicator Date'!T168="","x",'Indicator Date'!T168)</f>
        <v>2016</v>
      </c>
      <c r="U168" s="157">
        <f>IF('Indicator Date'!U168="","x",'Indicator Date'!U168)</f>
        <v>2017</v>
      </c>
      <c r="V168" s="157" t="str">
        <f>IF('Indicator Date'!V168="","x",'Indicator Date'!V168)</f>
        <v>x</v>
      </c>
      <c r="W168" s="157">
        <f>IF('Indicator Date'!W168="","x",'Indicator Date'!W168)</f>
        <v>2015</v>
      </c>
      <c r="X168" s="157" t="str">
        <f>IF('Indicator Date'!X168="","x",'Indicator Date'!X168)</f>
        <v>x</v>
      </c>
      <c r="Y168" s="157">
        <f>IF('Indicator Date'!Y168="","x",'Indicator Date'!Y168)</f>
        <v>2011</v>
      </c>
      <c r="Z168" s="157">
        <f>IF('Indicator Date'!Z168="","x",'Indicator Date'!Z168)</f>
        <v>2017</v>
      </c>
      <c r="AA168" s="157">
        <f>IF('Indicator Date'!AA168="","x",'Indicator Date'!AA168)</f>
        <v>2017</v>
      </c>
      <c r="AB168" s="157">
        <f>IF('Indicator Date'!AB168="","x",'Indicator Date'!AB168)</f>
        <v>2016</v>
      </c>
      <c r="AC168" s="157">
        <f>IF('Indicator Date'!AC168="","x",'Indicator Date'!AC168)</f>
        <v>2016</v>
      </c>
      <c r="AD168" s="157">
        <f>IF('Indicator Date'!AD168="","x",'Indicator Date'!AD168)</f>
        <v>2015</v>
      </c>
      <c r="AE168" s="157" t="str">
        <f>IF('Indicator Date'!AE168="","x",'Indicator Date'!AE168)</f>
        <v>x</v>
      </c>
      <c r="AF168" s="157">
        <f>IF('Indicator Date'!AF168="","x",'Indicator Date'!AF168)</f>
        <v>2017</v>
      </c>
      <c r="AG168" s="157">
        <f>IF('Indicator Date'!AG168="","x",'Indicator Date'!AG168)</f>
        <v>2012</v>
      </c>
      <c r="AH168" s="157">
        <f>IF('Indicator Date'!AH168="","x",'Indicator Date'!AH168)</f>
        <v>2016</v>
      </c>
      <c r="AI168" s="157">
        <f>IF('Indicator Date'!AI168="","x",'Indicator Date'!AI168)</f>
        <v>2017</v>
      </c>
      <c r="AJ168" s="157">
        <f>IF('Indicator Date'!AJ168="","x",'Indicator Date'!AJ168)</f>
        <v>2018</v>
      </c>
      <c r="AK168" s="157" t="str">
        <f>IF('Indicator Date'!AK168="","x",YEAR('Indicator Date'!AK168))</f>
        <v>x</v>
      </c>
      <c r="AL168" s="157">
        <f>IF('Indicator Date'!AL168="","x",YEAR('Indicator Date'!AL168))</f>
        <v>2018</v>
      </c>
      <c r="AM168" s="157" t="str">
        <f>IF('Indicator Date'!AM168="","x",YEAR('Indicator Date'!AM168))</f>
        <v>x</v>
      </c>
      <c r="AN168" s="157">
        <f>IF('Indicator Date'!AN168="","x",'Indicator Date'!AN168)</f>
        <v>2016</v>
      </c>
      <c r="AO168" s="157">
        <f>IF('Indicator Date'!AO168="","x",'Indicator Date'!AO168)</f>
        <v>2016</v>
      </c>
      <c r="AP168" s="157">
        <f>IF('Indicator Date'!AP168="","x",'Indicator Date'!AP168)</f>
        <v>2014</v>
      </c>
      <c r="AQ168" s="157">
        <f>IF('Indicator Date'!AQ168="","x",'Indicator Date'!AQ168)</f>
        <v>2014</v>
      </c>
      <c r="AR168" s="157">
        <f>IF('Indicator Date'!AR168="","x",'Indicator Date'!AR168)</f>
        <v>2015</v>
      </c>
      <c r="AS168" s="157">
        <f>IF('Indicator Date'!AS168="","x",'Indicator Date'!AS168)</f>
        <v>2017</v>
      </c>
      <c r="AT168" s="157">
        <f>IF('Indicator Date'!AT168="","x",'Indicator Date'!AT168)</f>
        <v>2018</v>
      </c>
      <c r="AU168" s="157">
        <f>IF('Indicator Date'!AU168="","x",'Indicator Date'!AU168)</f>
        <v>2016</v>
      </c>
      <c r="AV168" s="157" t="str">
        <f>IF('Indicator Date'!AV168="","x",'Indicator Date'!AV168)</f>
        <v>x</v>
      </c>
      <c r="AW168" s="157">
        <f>IF('Indicator Date'!AW168="","x",'Indicator Date'!AW168)</f>
        <v>2016</v>
      </c>
      <c r="AX168" s="157">
        <f>IF('Indicator Date'!AX168="","x",'Indicator Date'!AX168)</f>
        <v>2017</v>
      </c>
      <c r="AY168" s="157">
        <f>IF('Indicator Date'!AY168="","x",'Indicator Date'!AY168)</f>
        <v>2014</v>
      </c>
      <c r="AZ168" s="157">
        <f>IF('Indicator Date'!AZ168="","x",'Indicator Date'!AZ168)</f>
        <v>2015</v>
      </c>
      <c r="BA168" s="157">
        <f>IF('Indicator Date'!BA168="","x",'Indicator Date'!BA168)</f>
        <v>2015</v>
      </c>
      <c r="BB168" s="157">
        <f>IF('Indicator Date'!BB168="","x",'Indicator Date'!BB168)</f>
        <v>2018</v>
      </c>
      <c r="BC168" s="157">
        <f>IF('Indicator Date'!BC168="","x",'Indicator Date'!BC168)</f>
        <v>2017</v>
      </c>
      <c r="BD168" s="157">
        <f>IF('Indicator Date'!BD168="","x",'Indicator Date'!BD168)</f>
        <v>2015</v>
      </c>
      <c r="BE168" s="157" t="str">
        <f>IF('Indicator Date'!BE168="","x",'Indicator Date'!BE168)</f>
        <v>x</v>
      </c>
      <c r="BF168" s="104"/>
    </row>
    <row r="169" spans="1:58" x14ac:dyDescent="0.25">
      <c r="A169" s="128" t="s">
        <v>836</v>
      </c>
      <c r="B169" s="107" t="s">
        <v>314</v>
      </c>
      <c r="C169" s="157">
        <f>IF('Indicator Date'!C169="","x",'Indicator Date'!C169)</f>
        <v>2015</v>
      </c>
      <c r="D169" s="157">
        <f>IF('Indicator Date'!D169="","x",'Indicator Date'!D169)</f>
        <v>2015</v>
      </c>
      <c r="E169" s="157">
        <f>IF('Indicator Date'!E169="","x",'Indicator Date'!E169)</f>
        <v>2015</v>
      </c>
      <c r="F169" s="157">
        <f>IF('Indicator Date'!F169="","x",'Indicator Date'!F169)</f>
        <v>2015</v>
      </c>
      <c r="G169" s="157">
        <f>IF('Indicator Date'!G169="","x",'Indicator Date'!G169)</f>
        <v>2015</v>
      </c>
      <c r="H169" s="157">
        <f>IF('Indicator Date'!H169="","x",'Indicator Date'!H169)</f>
        <v>2015</v>
      </c>
      <c r="I169" s="157">
        <f>IF('Indicator Date'!I169="","x",'Indicator Date'!I169)</f>
        <v>2015</v>
      </c>
      <c r="J169" s="157">
        <f>IF('Indicator Date'!J169="","x",'Indicator Date'!J169)</f>
        <v>2016</v>
      </c>
      <c r="K169" s="157">
        <f>IF('Indicator Date'!K169="","x",'Indicator Date'!K169)</f>
        <v>2016</v>
      </c>
      <c r="L169" s="157">
        <f>IF('Indicator Date'!L169="","x",'Indicator Date'!L169)</f>
        <v>2016</v>
      </c>
      <c r="M169" s="157">
        <f>IF('Indicator Date'!M169="","x",'Indicator Date'!M169)</f>
        <v>2019</v>
      </c>
      <c r="N169" s="157">
        <f>IF('Indicator Date'!N169="","x",'Indicator Date'!N169)</f>
        <v>2019</v>
      </c>
      <c r="O169" s="157">
        <f>IF('Indicator Date'!O169="","x",'Indicator Date'!O169)</f>
        <v>2018</v>
      </c>
      <c r="P169" s="157">
        <f>IF('Indicator Date'!P169="","x",'Indicator Date'!P169)</f>
        <v>2018</v>
      </c>
      <c r="Q169" s="157">
        <f>IF('Indicator Date'!Q169="","x",'Indicator Date'!Q169)</f>
        <v>2017</v>
      </c>
      <c r="R169" s="157" t="str">
        <f>IF('Indicator Date'!R169="","x",LEFT(RIGHT('Indicator Date'!R169,6),4))</f>
        <v>x</v>
      </c>
      <c r="S169" s="157">
        <f>IF('Indicator Date'!S169="","x",'Indicator Date'!S169)</f>
        <v>2019</v>
      </c>
      <c r="T169" s="157">
        <f>IF('Indicator Date'!T169="","x",'Indicator Date'!T169)</f>
        <v>2016</v>
      </c>
      <c r="U169" s="157">
        <f>IF('Indicator Date'!U169="","x",'Indicator Date'!U169)</f>
        <v>2017</v>
      </c>
      <c r="V169" s="157" t="str">
        <f>IF('Indicator Date'!V169="","x",'Indicator Date'!V169)</f>
        <v>x</v>
      </c>
      <c r="W169" s="157">
        <f>IF('Indicator Date'!W169="","x",'Indicator Date'!W169)</f>
        <v>2015</v>
      </c>
      <c r="X169" s="157" t="str">
        <f>IF('Indicator Date'!X169="","x",'Indicator Date'!X169)</f>
        <v>x</v>
      </c>
      <c r="Y169" s="157">
        <f>IF('Indicator Date'!Y169="","x",'Indicator Date'!Y169)</f>
        <v>2016</v>
      </c>
      <c r="Z169" s="157">
        <f>IF('Indicator Date'!Z169="","x",'Indicator Date'!Z169)</f>
        <v>2017</v>
      </c>
      <c r="AA169" s="157">
        <f>IF('Indicator Date'!AA169="","x",'Indicator Date'!AA169)</f>
        <v>2017</v>
      </c>
      <c r="AB169" s="157">
        <f>IF('Indicator Date'!AB169="","x",'Indicator Date'!AB169)</f>
        <v>2013</v>
      </c>
      <c r="AC169" s="157">
        <f>IF('Indicator Date'!AC169="","x",'Indicator Date'!AC169)</f>
        <v>2016</v>
      </c>
      <c r="AD169" s="157">
        <f>IF('Indicator Date'!AD169="","x",'Indicator Date'!AD169)</f>
        <v>2015</v>
      </c>
      <c r="AE169" s="157" t="str">
        <f>IF('Indicator Date'!AE169="","x",'Indicator Date'!AE169)</f>
        <v>x</v>
      </c>
      <c r="AF169" s="157">
        <f>IF('Indicator Date'!AF169="","x",'Indicator Date'!AF169)</f>
        <v>2017</v>
      </c>
      <c r="AG169" s="157">
        <f>IF('Indicator Date'!AG169="","x",'Indicator Date'!AG169)</f>
        <v>2012</v>
      </c>
      <c r="AH169" s="157">
        <f>IF('Indicator Date'!AH169="","x",'Indicator Date'!AH169)</f>
        <v>2016</v>
      </c>
      <c r="AI169" s="157">
        <f>IF('Indicator Date'!AI169="","x",'Indicator Date'!AI169)</f>
        <v>2017</v>
      </c>
      <c r="AJ169" s="157">
        <f>IF('Indicator Date'!AJ169="","x",'Indicator Date'!AJ169)</f>
        <v>2018</v>
      </c>
      <c r="AK169" s="157" t="str">
        <f>IF('Indicator Date'!AK169="","x",YEAR('Indicator Date'!AK169))</f>
        <v>x</v>
      </c>
      <c r="AL169" s="157">
        <f>IF('Indicator Date'!AL169="","x",YEAR('Indicator Date'!AL169))</f>
        <v>2018</v>
      </c>
      <c r="AM169" s="157" t="str">
        <f>IF('Indicator Date'!AM169="","x",YEAR('Indicator Date'!AM169))</f>
        <v>x</v>
      </c>
      <c r="AN169" s="157">
        <f>IF('Indicator Date'!AN169="","x",'Indicator Date'!AN169)</f>
        <v>2016</v>
      </c>
      <c r="AO169" s="157">
        <f>IF('Indicator Date'!AO169="","x",'Indicator Date'!AO169)</f>
        <v>2016</v>
      </c>
      <c r="AP169" s="157">
        <f>IF('Indicator Date'!AP169="","x",'Indicator Date'!AP169)</f>
        <v>2014</v>
      </c>
      <c r="AQ169" s="157">
        <f>IF('Indicator Date'!AQ169="","x",'Indicator Date'!AQ169)</f>
        <v>2014</v>
      </c>
      <c r="AR169" s="157">
        <f>IF('Indicator Date'!AR169="","x",'Indicator Date'!AR169)</f>
        <v>2015</v>
      </c>
      <c r="AS169" s="157">
        <f>IF('Indicator Date'!AS169="","x",'Indicator Date'!AS169)</f>
        <v>2017</v>
      </c>
      <c r="AT169" s="157">
        <f>IF('Indicator Date'!AT169="","x",'Indicator Date'!AT169)</f>
        <v>2018</v>
      </c>
      <c r="AU169" s="157">
        <f>IF('Indicator Date'!AU169="","x",'Indicator Date'!AU169)</f>
        <v>2016</v>
      </c>
      <c r="AV169" s="157" t="str">
        <f>IF('Indicator Date'!AV169="","x",'Indicator Date'!AV169)</f>
        <v>x</v>
      </c>
      <c r="AW169" s="157">
        <f>IF('Indicator Date'!AW169="","x",'Indicator Date'!AW169)</f>
        <v>2016</v>
      </c>
      <c r="AX169" s="157">
        <f>IF('Indicator Date'!AX169="","x",'Indicator Date'!AX169)</f>
        <v>2017</v>
      </c>
      <c r="AY169" s="157">
        <f>IF('Indicator Date'!AY169="","x",'Indicator Date'!AY169)</f>
        <v>2014</v>
      </c>
      <c r="AZ169" s="157">
        <f>IF('Indicator Date'!AZ169="","x",'Indicator Date'!AZ169)</f>
        <v>2015</v>
      </c>
      <c r="BA169" s="157">
        <f>IF('Indicator Date'!BA169="","x",'Indicator Date'!BA169)</f>
        <v>2015</v>
      </c>
      <c r="BB169" s="157">
        <f>IF('Indicator Date'!BB169="","x",'Indicator Date'!BB169)</f>
        <v>2018</v>
      </c>
      <c r="BC169" s="157">
        <f>IF('Indicator Date'!BC169="","x",'Indicator Date'!BC169)</f>
        <v>2017</v>
      </c>
      <c r="BD169" s="157">
        <f>IF('Indicator Date'!BD169="","x",'Indicator Date'!BD169)</f>
        <v>2015</v>
      </c>
      <c r="BE169" s="157" t="str">
        <f>IF('Indicator Date'!BE169="","x",'Indicator Date'!BE169)</f>
        <v>x</v>
      </c>
      <c r="BF169" s="104"/>
    </row>
    <row r="170" spans="1:58" x14ac:dyDescent="0.25">
      <c r="A170" s="128" t="s">
        <v>317</v>
      </c>
      <c r="B170" s="107" t="s">
        <v>316</v>
      </c>
      <c r="C170" s="157">
        <f>IF('Indicator Date'!C170="","x",'Indicator Date'!C170)</f>
        <v>2015</v>
      </c>
      <c r="D170" s="157">
        <f>IF('Indicator Date'!D170="","x",'Indicator Date'!D170)</f>
        <v>2015</v>
      </c>
      <c r="E170" s="157">
        <f>IF('Indicator Date'!E170="","x",'Indicator Date'!E170)</f>
        <v>2015</v>
      </c>
      <c r="F170" s="157">
        <f>IF('Indicator Date'!F170="","x",'Indicator Date'!F170)</f>
        <v>2015</v>
      </c>
      <c r="G170" s="157">
        <f>IF('Indicator Date'!G170="","x",'Indicator Date'!G170)</f>
        <v>2015</v>
      </c>
      <c r="H170" s="157">
        <f>IF('Indicator Date'!H170="","x",'Indicator Date'!H170)</f>
        <v>2015</v>
      </c>
      <c r="I170" s="157">
        <f>IF('Indicator Date'!I170="","x",'Indicator Date'!I170)</f>
        <v>2015</v>
      </c>
      <c r="J170" s="157">
        <f>IF('Indicator Date'!J170="","x",'Indicator Date'!J170)</f>
        <v>2016</v>
      </c>
      <c r="K170" s="157">
        <f>IF('Indicator Date'!K170="","x",'Indicator Date'!K170)</f>
        <v>2016</v>
      </c>
      <c r="L170" s="157">
        <f>IF('Indicator Date'!L170="","x",'Indicator Date'!L170)</f>
        <v>2016</v>
      </c>
      <c r="M170" s="157">
        <f>IF('Indicator Date'!M170="","x",'Indicator Date'!M170)</f>
        <v>2019</v>
      </c>
      <c r="N170" s="157">
        <f>IF('Indicator Date'!N170="","x",'Indicator Date'!N170)</f>
        <v>2019</v>
      </c>
      <c r="O170" s="157">
        <f>IF('Indicator Date'!O170="","x",'Indicator Date'!O170)</f>
        <v>2018</v>
      </c>
      <c r="P170" s="157">
        <f>IF('Indicator Date'!P170="","x",'Indicator Date'!P170)</f>
        <v>2018</v>
      </c>
      <c r="Q170" s="157">
        <f>IF('Indicator Date'!Q170="","x",'Indicator Date'!Q170)</f>
        <v>2017</v>
      </c>
      <c r="R170" s="157" t="str">
        <f>IF('Indicator Date'!R170="","x",LEFT(RIGHT('Indicator Date'!R170,6),4))</f>
        <v>2009</v>
      </c>
      <c r="S170" s="157">
        <f>IF('Indicator Date'!S170="","x",'Indicator Date'!S170)</f>
        <v>2019</v>
      </c>
      <c r="T170" s="157">
        <f>IF('Indicator Date'!T170="","x",'Indicator Date'!T170)</f>
        <v>2016</v>
      </c>
      <c r="U170" s="157">
        <f>IF('Indicator Date'!U170="","x",'Indicator Date'!U170)</f>
        <v>2017</v>
      </c>
      <c r="V170" s="157" t="str">
        <f>IF('Indicator Date'!V170="","x",'Indicator Date'!V170)</f>
        <v>x</v>
      </c>
      <c r="W170" s="157">
        <f>IF('Indicator Date'!W170="","x",'Indicator Date'!W170)</f>
        <v>2015</v>
      </c>
      <c r="X170" s="157">
        <f>IF('Indicator Date'!X170="","x",'Indicator Date'!X170)</f>
        <v>2009</v>
      </c>
      <c r="Y170" s="157">
        <f>IF('Indicator Date'!Y170="","x",'Indicator Date'!Y170)</f>
        <v>2010</v>
      </c>
      <c r="Z170" s="157">
        <f>IF('Indicator Date'!Z170="","x",'Indicator Date'!Z170)</f>
        <v>2017</v>
      </c>
      <c r="AA170" s="157">
        <f>IF('Indicator Date'!AA170="","x",'Indicator Date'!AA170)</f>
        <v>2017</v>
      </c>
      <c r="AB170" s="157">
        <f>IF('Indicator Date'!AB170="","x",'Indicator Date'!AB170)</f>
        <v>2014</v>
      </c>
      <c r="AC170" s="157">
        <f>IF('Indicator Date'!AC170="","x",'Indicator Date'!AC170)</f>
        <v>2012</v>
      </c>
      <c r="AD170" s="157">
        <f>IF('Indicator Date'!AD170="","x",'Indicator Date'!AD170)</f>
        <v>2015</v>
      </c>
      <c r="AE170" s="157" t="str">
        <f>IF('Indicator Date'!AE170="","x",'Indicator Date'!AE170)</f>
        <v>x</v>
      </c>
      <c r="AF170" s="157">
        <f>IF('Indicator Date'!AF170="","x",'Indicator Date'!AF170)</f>
        <v>2017</v>
      </c>
      <c r="AG170" s="157" t="str">
        <f>IF('Indicator Date'!AG170="","x",'Indicator Date'!AG170)</f>
        <v>x</v>
      </c>
      <c r="AH170" s="157">
        <f>IF('Indicator Date'!AH170="","x",'Indicator Date'!AH170)</f>
        <v>2016</v>
      </c>
      <c r="AI170" s="157">
        <f>IF('Indicator Date'!AI170="","x",'Indicator Date'!AI170)</f>
        <v>2017</v>
      </c>
      <c r="AJ170" s="157">
        <f>IF('Indicator Date'!AJ170="","x",'Indicator Date'!AJ170)</f>
        <v>2018</v>
      </c>
      <c r="AK170" s="157">
        <f>IF('Indicator Date'!AK170="","x",YEAR('Indicator Date'!AK170))</f>
        <v>2018</v>
      </c>
      <c r="AL170" s="157">
        <f>IF('Indicator Date'!AL170="","x",YEAR('Indicator Date'!AL170))</f>
        <v>2018</v>
      </c>
      <c r="AM170" s="157">
        <f>IF('Indicator Date'!AM170="","x",YEAR('Indicator Date'!AM170))</f>
        <v>2018</v>
      </c>
      <c r="AN170" s="157">
        <f>IF('Indicator Date'!AN170="","x",'Indicator Date'!AN170)</f>
        <v>2016</v>
      </c>
      <c r="AO170" s="157">
        <f>IF('Indicator Date'!AO170="","x",'Indicator Date'!AO170)</f>
        <v>2016</v>
      </c>
      <c r="AP170" s="157" t="str">
        <f>IF('Indicator Date'!AP170="","x",'Indicator Date'!AP170)</f>
        <v>x</v>
      </c>
      <c r="AQ170" s="157" t="str">
        <f>IF('Indicator Date'!AQ170="","x",'Indicator Date'!AQ170)</f>
        <v>x</v>
      </c>
      <c r="AR170" s="157">
        <f>IF('Indicator Date'!AR170="","x",'Indicator Date'!AR170)</f>
        <v>2013</v>
      </c>
      <c r="AS170" s="157">
        <f>IF('Indicator Date'!AS170="","x",'Indicator Date'!AS170)</f>
        <v>2017</v>
      </c>
      <c r="AT170" s="157">
        <f>IF('Indicator Date'!AT170="","x",'Indicator Date'!AT170)</f>
        <v>2018</v>
      </c>
      <c r="AU170" s="157">
        <f>IF('Indicator Date'!AU170="","x",'Indicator Date'!AU170)</f>
        <v>2016</v>
      </c>
      <c r="AV170" s="157">
        <f>IF('Indicator Date'!AV170="","x",'Indicator Date'!AV170)</f>
        <v>2015</v>
      </c>
      <c r="AW170" s="157">
        <f>IF('Indicator Date'!AW170="","x",'Indicator Date'!AW170)</f>
        <v>2016</v>
      </c>
      <c r="AX170" s="157">
        <f>IF('Indicator Date'!AX170="","x",'Indicator Date'!AX170)</f>
        <v>2017</v>
      </c>
      <c r="AY170" s="157">
        <f>IF('Indicator Date'!AY170="","x",'Indicator Date'!AY170)</f>
        <v>2014</v>
      </c>
      <c r="AZ170" s="157">
        <f>IF('Indicator Date'!AZ170="","x",'Indicator Date'!AZ170)</f>
        <v>2015</v>
      </c>
      <c r="BA170" s="157">
        <f>IF('Indicator Date'!BA170="","x",'Indicator Date'!BA170)</f>
        <v>2015</v>
      </c>
      <c r="BB170" s="157">
        <f>IF('Indicator Date'!BB170="","x",'Indicator Date'!BB170)</f>
        <v>2015</v>
      </c>
      <c r="BC170" s="157">
        <f>IF('Indicator Date'!BC170="","x",'Indicator Date'!BC170)</f>
        <v>2017</v>
      </c>
      <c r="BD170" s="157">
        <f>IF('Indicator Date'!BD170="","x",'Indicator Date'!BD170)</f>
        <v>2015</v>
      </c>
      <c r="BE170" s="157" t="str">
        <f>IF('Indicator Date'!BE170="","x",'Indicator Date'!BE170)</f>
        <v>x</v>
      </c>
      <c r="BF170" s="104"/>
    </row>
    <row r="171" spans="1:58" x14ac:dyDescent="0.25">
      <c r="A171" s="128" t="s">
        <v>837</v>
      </c>
      <c r="B171" s="107" t="s">
        <v>318</v>
      </c>
      <c r="C171" s="157">
        <f>IF('Indicator Date'!C171="","x",'Indicator Date'!C171)</f>
        <v>2015</v>
      </c>
      <c r="D171" s="157">
        <f>IF('Indicator Date'!D171="","x",'Indicator Date'!D171)</f>
        <v>2015</v>
      </c>
      <c r="E171" s="157">
        <f>IF('Indicator Date'!E171="","x",'Indicator Date'!E171)</f>
        <v>2015</v>
      </c>
      <c r="F171" s="157">
        <f>IF('Indicator Date'!F171="","x",'Indicator Date'!F171)</f>
        <v>2015</v>
      </c>
      <c r="G171" s="157">
        <f>IF('Indicator Date'!G171="","x",'Indicator Date'!G171)</f>
        <v>2015</v>
      </c>
      <c r="H171" s="157">
        <f>IF('Indicator Date'!H171="","x",'Indicator Date'!H171)</f>
        <v>2015</v>
      </c>
      <c r="I171" s="157">
        <f>IF('Indicator Date'!I171="","x",'Indicator Date'!I171)</f>
        <v>2015</v>
      </c>
      <c r="J171" s="157">
        <f>IF('Indicator Date'!J171="","x",'Indicator Date'!J171)</f>
        <v>2016</v>
      </c>
      <c r="K171" s="157">
        <f>IF('Indicator Date'!K171="","x",'Indicator Date'!K171)</f>
        <v>2016</v>
      </c>
      <c r="L171" s="157">
        <f>IF('Indicator Date'!L171="","x",'Indicator Date'!L171)</f>
        <v>2016</v>
      </c>
      <c r="M171" s="157">
        <f>IF('Indicator Date'!M171="","x",'Indicator Date'!M171)</f>
        <v>2019</v>
      </c>
      <c r="N171" s="157">
        <f>IF('Indicator Date'!N171="","x",'Indicator Date'!N171)</f>
        <v>2019</v>
      </c>
      <c r="O171" s="157">
        <f>IF('Indicator Date'!O171="","x",'Indicator Date'!O171)</f>
        <v>2018</v>
      </c>
      <c r="P171" s="157">
        <f>IF('Indicator Date'!P171="","x",'Indicator Date'!P171)</f>
        <v>2018</v>
      </c>
      <c r="Q171" s="157">
        <f>IF('Indicator Date'!Q171="","x",'Indicator Date'!Q171)</f>
        <v>2017</v>
      </c>
      <c r="R171" s="157" t="str">
        <f>IF('Indicator Date'!R171="","x",LEFT(RIGHT('Indicator Date'!R171,6),4))</f>
        <v>2012</v>
      </c>
      <c r="S171" s="157">
        <f>IF('Indicator Date'!S171="","x",'Indicator Date'!S171)</f>
        <v>2019</v>
      </c>
      <c r="T171" s="157">
        <f>IF('Indicator Date'!T171="","x",'Indicator Date'!T171)</f>
        <v>2016</v>
      </c>
      <c r="U171" s="157">
        <f>IF('Indicator Date'!U171="","x",'Indicator Date'!U171)</f>
        <v>2017</v>
      </c>
      <c r="V171" s="157">
        <f>IF('Indicator Date'!V171="","x",'Indicator Date'!V171)</f>
        <v>2017</v>
      </c>
      <c r="W171" s="157">
        <f>IF('Indicator Date'!W171="","x",'Indicator Date'!W171)</f>
        <v>2015</v>
      </c>
      <c r="X171" s="157">
        <f>IF('Indicator Date'!X171="","x",'Indicator Date'!X171)</f>
        <v>2012</v>
      </c>
      <c r="Y171" s="157">
        <f>IF('Indicator Date'!Y171="","x",'Indicator Date'!Y171)</f>
        <v>2013</v>
      </c>
      <c r="Z171" s="157">
        <f>IF('Indicator Date'!Z171="","x",'Indicator Date'!Z171)</f>
        <v>2017</v>
      </c>
      <c r="AA171" s="157">
        <f>IF('Indicator Date'!AA171="","x",'Indicator Date'!AA171)</f>
        <v>2017</v>
      </c>
      <c r="AB171" s="157">
        <f>IF('Indicator Date'!AB171="","x",'Indicator Date'!AB171)</f>
        <v>2017</v>
      </c>
      <c r="AC171" s="157">
        <f>IF('Indicator Date'!AC171="","x",'Indicator Date'!AC171)</f>
        <v>2016</v>
      </c>
      <c r="AD171" s="157">
        <f>IF('Indicator Date'!AD171="","x",'Indicator Date'!AD171)</f>
        <v>2015</v>
      </c>
      <c r="AE171" s="157">
        <f>IF('Indicator Date'!AE171="","x",'Indicator Date'!AE171)</f>
        <v>2012</v>
      </c>
      <c r="AF171" s="157">
        <f>IF('Indicator Date'!AF171="","x",'Indicator Date'!AF171)</f>
        <v>2017</v>
      </c>
      <c r="AG171" s="157">
        <f>IF('Indicator Date'!AG171="","x",'Indicator Date'!AG171)</f>
        <v>2014</v>
      </c>
      <c r="AH171" s="157">
        <f>IF('Indicator Date'!AH171="","x",'Indicator Date'!AH171)</f>
        <v>2016</v>
      </c>
      <c r="AI171" s="157">
        <f>IF('Indicator Date'!AI171="","x",'Indicator Date'!AI171)</f>
        <v>2017</v>
      </c>
      <c r="AJ171" s="157">
        <f>IF('Indicator Date'!AJ171="","x",'Indicator Date'!AJ171)</f>
        <v>2018</v>
      </c>
      <c r="AK171" s="157" t="str">
        <f>IF('Indicator Date'!AK171="","x",YEAR('Indicator Date'!AK171))</f>
        <v>x</v>
      </c>
      <c r="AL171" s="157">
        <f>IF('Indicator Date'!AL171="","x",YEAR('Indicator Date'!AL171))</f>
        <v>2018</v>
      </c>
      <c r="AM171" s="157" t="str">
        <f>IF('Indicator Date'!AM171="","x",YEAR('Indicator Date'!AM171))</f>
        <v>x</v>
      </c>
      <c r="AN171" s="157">
        <f>IF('Indicator Date'!AN171="","x",'Indicator Date'!AN171)</f>
        <v>2016</v>
      </c>
      <c r="AO171" s="157">
        <f>IF('Indicator Date'!AO171="","x",'Indicator Date'!AO171)</f>
        <v>2016</v>
      </c>
      <c r="AP171" s="157" t="str">
        <f>IF('Indicator Date'!AP171="","x",'Indicator Date'!AP171)</f>
        <v>x</v>
      </c>
      <c r="AQ171" s="157" t="str">
        <f>IF('Indicator Date'!AQ171="","x",'Indicator Date'!AQ171)</f>
        <v>x</v>
      </c>
      <c r="AR171" s="157">
        <f>IF('Indicator Date'!AR171="","x",'Indicator Date'!AR171)</f>
        <v>2013</v>
      </c>
      <c r="AS171" s="157">
        <f>IF('Indicator Date'!AS171="","x",'Indicator Date'!AS171)</f>
        <v>2017</v>
      </c>
      <c r="AT171" s="157">
        <f>IF('Indicator Date'!AT171="","x",'Indicator Date'!AT171)</f>
        <v>2018</v>
      </c>
      <c r="AU171" s="157">
        <f>IF('Indicator Date'!AU171="","x",'Indicator Date'!AU171)</f>
        <v>2016</v>
      </c>
      <c r="AV171" s="157">
        <f>IF('Indicator Date'!AV171="","x",'Indicator Date'!AV171)</f>
        <v>2015</v>
      </c>
      <c r="AW171" s="157">
        <f>IF('Indicator Date'!AW171="","x",'Indicator Date'!AW171)</f>
        <v>2016</v>
      </c>
      <c r="AX171" s="157">
        <f>IF('Indicator Date'!AX171="","x",'Indicator Date'!AX171)</f>
        <v>2016</v>
      </c>
      <c r="AY171" s="157">
        <f>IF('Indicator Date'!AY171="","x",'Indicator Date'!AY171)</f>
        <v>2014</v>
      </c>
      <c r="AZ171" s="157">
        <f>IF('Indicator Date'!AZ171="","x",'Indicator Date'!AZ171)</f>
        <v>2015</v>
      </c>
      <c r="BA171" s="157">
        <f>IF('Indicator Date'!BA171="","x",'Indicator Date'!BA171)</f>
        <v>2015</v>
      </c>
      <c r="BB171" s="157">
        <f>IF('Indicator Date'!BB171="","x",'Indicator Date'!BB171)</f>
        <v>2018</v>
      </c>
      <c r="BC171" s="157">
        <f>IF('Indicator Date'!BC171="","x",'Indicator Date'!BC171)</f>
        <v>2017</v>
      </c>
      <c r="BD171" s="157">
        <f>IF('Indicator Date'!BD171="","x",'Indicator Date'!BD171)</f>
        <v>2015</v>
      </c>
      <c r="BE171" s="157" t="str">
        <f>IF('Indicator Date'!BE171="","x",'Indicator Date'!BE171)</f>
        <v>x</v>
      </c>
      <c r="BF171" s="104"/>
    </row>
    <row r="172" spans="1:58" x14ac:dyDescent="0.25">
      <c r="A172" s="128" t="s">
        <v>320</v>
      </c>
      <c r="B172" s="107" t="s">
        <v>319</v>
      </c>
      <c r="C172" s="157">
        <f>IF('Indicator Date'!C172="","x",'Indicator Date'!C172)</f>
        <v>2015</v>
      </c>
      <c r="D172" s="157">
        <f>IF('Indicator Date'!D172="","x",'Indicator Date'!D172)</f>
        <v>2015</v>
      </c>
      <c r="E172" s="157">
        <f>IF('Indicator Date'!E172="","x",'Indicator Date'!E172)</f>
        <v>2015</v>
      </c>
      <c r="F172" s="157">
        <f>IF('Indicator Date'!F172="","x",'Indicator Date'!F172)</f>
        <v>2015</v>
      </c>
      <c r="G172" s="157">
        <f>IF('Indicator Date'!G172="","x",'Indicator Date'!G172)</f>
        <v>2015</v>
      </c>
      <c r="H172" s="157">
        <f>IF('Indicator Date'!H172="","x",'Indicator Date'!H172)</f>
        <v>2015</v>
      </c>
      <c r="I172" s="157">
        <f>IF('Indicator Date'!I172="","x",'Indicator Date'!I172)</f>
        <v>2015</v>
      </c>
      <c r="J172" s="157">
        <f>IF('Indicator Date'!J172="","x",'Indicator Date'!J172)</f>
        <v>2016</v>
      </c>
      <c r="K172" s="157">
        <f>IF('Indicator Date'!K172="","x",'Indicator Date'!K172)</f>
        <v>2016</v>
      </c>
      <c r="L172" s="157">
        <f>IF('Indicator Date'!L172="","x",'Indicator Date'!L172)</f>
        <v>2016</v>
      </c>
      <c r="M172" s="157">
        <f>IF('Indicator Date'!M172="","x",'Indicator Date'!M172)</f>
        <v>2019</v>
      </c>
      <c r="N172" s="157">
        <f>IF('Indicator Date'!N172="","x",'Indicator Date'!N172)</f>
        <v>2019</v>
      </c>
      <c r="O172" s="157">
        <f>IF('Indicator Date'!O172="","x",'Indicator Date'!O172)</f>
        <v>2018</v>
      </c>
      <c r="P172" s="157">
        <f>IF('Indicator Date'!P172="","x",'Indicator Date'!P172)</f>
        <v>2018</v>
      </c>
      <c r="Q172" s="157">
        <f>IF('Indicator Date'!Q172="","x",'Indicator Date'!Q172)</f>
        <v>2017</v>
      </c>
      <c r="R172" s="157" t="str">
        <f>IF('Indicator Date'!R172="","x",LEFT(RIGHT('Indicator Date'!R172,6),4))</f>
        <v>2016</v>
      </c>
      <c r="S172" s="157">
        <f>IF('Indicator Date'!S172="","x",'Indicator Date'!S172)</f>
        <v>2019</v>
      </c>
      <c r="T172" s="157">
        <f>IF('Indicator Date'!T172="","x",'Indicator Date'!T172)</f>
        <v>2016</v>
      </c>
      <c r="U172" s="157">
        <f>IF('Indicator Date'!U172="","x",'Indicator Date'!U172)</f>
        <v>2017</v>
      </c>
      <c r="V172" s="157">
        <f>IF('Indicator Date'!V172="","x",'Indicator Date'!V172)</f>
        <v>2017</v>
      </c>
      <c r="W172" s="157">
        <f>IF('Indicator Date'!W172="","x",'Indicator Date'!W172)</f>
        <v>2015</v>
      </c>
      <c r="X172" s="157">
        <f>IF('Indicator Date'!X172="","x",'Indicator Date'!X172)</f>
        <v>2011</v>
      </c>
      <c r="Y172" s="157">
        <f>IF('Indicator Date'!Y172="","x",'Indicator Date'!Y172)</f>
        <v>2012</v>
      </c>
      <c r="Z172" s="157">
        <f>IF('Indicator Date'!Z172="","x",'Indicator Date'!Z172)</f>
        <v>2017</v>
      </c>
      <c r="AA172" s="157">
        <f>IF('Indicator Date'!AA172="","x",'Indicator Date'!AA172)</f>
        <v>2017</v>
      </c>
      <c r="AB172" s="157">
        <f>IF('Indicator Date'!AB172="","x",'Indicator Date'!AB172)</f>
        <v>2017</v>
      </c>
      <c r="AC172" s="157">
        <f>IF('Indicator Date'!AC172="","x",'Indicator Date'!AC172)</f>
        <v>2016</v>
      </c>
      <c r="AD172" s="157">
        <f>IF('Indicator Date'!AD172="","x",'Indicator Date'!AD172)</f>
        <v>2015</v>
      </c>
      <c r="AE172" s="157">
        <f>IF('Indicator Date'!AE172="","x",'Indicator Date'!AE172)</f>
        <v>2012</v>
      </c>
      <c r="AF172" s="157">
        <f>IF('Indicator Date'!AF172="","x",'Indicator Date'!AF172)</f>
        <v>2017</v>
      </c>
      <c r="AG172" s="157">
        <f>IF('Indicator Date'!AG172="","x",'Indicator Date'!AG172)</f>
        <v>2011</v>
      </c>
      <c r="AH172" s="157">
        <f>IF('Indicator Date'!AH172="","x",'Indicator Date'!AH172)</f>
        <v>2016</v>
      </c>
      <c r="AI172" s="157">
        <f>IF('Indicator Date'!AI172="","x",'Indicator Date'!AI172)</f>
        <v>2017</v>
      </c>
      <c r="AJ172" s="157">
        <f>IF('Indicator Date'!AJ172="","x",'Indicator Date'!AJ172)</f>
        <v>2018</v>
      </c>
      <c r="AK172" s="157" t="str">
        <f>IF('Indicator Date'!AK172="","x",YEAR('Indicator Date'!AK172))</f>
        <v>x</v>
      </c>
      <c r="AL172" s="157">
        <f>IF('Indicator Date'!AL172="","x",YEAR('Indicator Date'!AL172))</f>
        <v>2019</v>
      </c>
      <c r="AM172" s="157" t="str">
        <f>IF('Indicator Date'!AM172="","x",YEAR('Indicator Date'!AM172))</f>
        <v>x</v>
      </c>
      <c r="AN172" s="157">
        <f>IF('Indicator Date'!AN172="","x",'Indicator Date'!AN172)</f>
        <v>2016</v>
      </c>
      <c r="AO172" s="157">
        <f>IF('Indicator Date'!AO172="","x",'Indicator Date'!AO172)</f>
        <v>2016</v>
      </c>
      <c r="AP172" s="157">
        <f>IF('Indicator Date'!AP172="","x",'Indicator Date'!AP172)</f>
        <v>2013</v>
      </c>
      <c r="AQ172" s="157">
        <f>IF('Indicator Date'!AQ172="","x",'Indicator Date'!AQ172)</f>
        <v>2014</v>
      </c>
      <c r="AR172" s="157">
        <f>IF('Indicator Date'!AR172="","x",'Indicator Date'!AR172)</f>
        <v>2015</v>
      </c>
      <c r="AS172" s="157">
        <f>IF('Indicator Date'!AS172="","x",'Indicator Date'!AS172)</f>
        <v>2017</v>
      </c>
      <c r="AT172" s="157">
        <f>IF('Indicator Date'!AT172="","x",'Indicator Date'!AT172)</f>
        <v>2018</v>
      </c>
      <c r="AU172" s="157">
        <f>IF('Indicator Date'!AU172="","x",'Indicator Date'!AU172)</f>
        <v>2016</v>
      </c>
      <c r="AV172" s="157">
        <f>IF('Indicator Date'!AV172="","x",'Indicator Date'!AV172)</f>
        <v>2015</v>
      </c>
      <c r="AW172" s="157">
        <f>IF('Indicator Date'!AW172="","x",'Indicator Date'!AW172)</f>
        <v>2016</v>
      </c>
      <c r="AX172" s="157">
        <f>IF('Indicator Date'!AX172="","x",'Indicator Date'!AX172)</f>
        <v>2017</v>
      </c>
      <c r="AY172" s="157">
        <f>IF('Indicator Date'!AY172="","x",'Indicator Date'!AY172)</f>
        <v>2014</v>
      </c>
      <c r="AZ172" s="157">
        <f>IF('Indicator Date'!AZ172="","x",'Indicator Date'!AZ172)</f>
        <v>2015</v>
      </c>
      <c r="BA172" s="157">
        <f>IF('Indicator Date'!BA172="","x",'Indicator Date'!BA172)</f>
        <v>2015</v>
      </c>
      <c r="BB172" s="157">
        <f>IF('Indicator Date'!BB172="","x",'Indicator Date'!BB172)</f>
        <v>2018</v>
      </c>
      <c r="BC172" s="157">
        <f>IF('Indicator Date'!BC172="","x",'Indicator Date'!BC172)</f>
        <v>2017</v>
      </c>
      <c r="BD172" s="157">
        <f>IF('Indicator Date'!BD172="","x",'Indicator Date'!BD172)</f>
        <v>2015</v>
      </c>
      <c r="BE172" s="157" t="str">
        <f>IF('Indicator Date'!BE172="","x",'Indicator Date'!BE172)</f>
        <v>x</v>
      </c>
      <c r="BF172" s="104"/>
    </row>
    <row r="173" spans="1:58" x14ac:dyDescent="0.25">
      <c r="A173" s="128" t="s">
        <v>923</v>
      </c>
      <c r="B173" s="107" t="s">
        <v>187</v>
      </c>
      <c r="C173" s="157">
        <f>IF('Indicator Date'!C173="","x",'Indicator Date'!C173)</f>
        <v>2015</v>
      </c>
      <c r="D173" s="157">
        <f>IF('Indicator Date'!D173="","x",'Indicator Date'!D173)</f>
        <v>2015</v>
      </c>
      <c r="E173" s="157">
        <f>IF('Indicator Date'!E173="","x",'Indicator Date'!E173)</f>
        <v>2015</v>
      </c>
      <c r="F173" s="157">
        <f>IF('Indicator Date'!F173="","x",'Indicator Date'!F173)</f>
        <v>2015</v>
      </c>
      <c r="G173" s="157">
        <f>IF('Indicator Date'!G173="","x",'Indicator Date'!G173)</f>
        <v>2015</v>
      </c>
      <c r="H173" s="157">
        <f>IF('Indicator Date'!H173="","x",'Indicator Date'!H173)</f>
        <v>2015</v>
      </c>
      <c r="I173" s="157">
        <f>IF('Indicator Date'!I173="","x",'Indicator Date'!I173)</f>
        <v>2015</v>
      </c>
      <c r="J173" s="157">
        <f>IF('Indicator Date'!J173="","x",'Indicator Date'!J173)</f>
        <v>2016</v>
      </c>
      <c r="K173" s="157">
        <f>IF('Indicator Date'!K173="","x",'Indicator Date'!K173)</f>
        <v>2016</v>
      </c>
      <c r="L173" s="157">
        <f>IF('Indicator Date'!L173="","x",'Indicator Date'!L173)</f>
        <v>2016</v>
      </c>
      <c r="M173" s="157">
        <f>IF('Indicator Date'!M173="","x",'Indicator Date'!M173)</f>
        <v>2019</v>
      </c>
      <c r="N173" s="157">
        <f>IF('Indicator Date'!N173="","x",'Indicator Date'!N173)</f>
        <v>2019</v>
      </c>
      <c r="O173" s="157">
        <f>IF('Indicator Date'!O173="","x",'Indicator Date'!O173)</f>
        <v>2018</v>
      </c>
      <c r="P173" s="157">
        <f>IF('Indicator Date'!P173="","x",'Indicator Date'!P173)</f>
        <v>2018</v>
      </c>
      <c r="Q173" s="157">
        <f>IF('Indicator Date'!Q173="","x",'Indicator Date'!Q173)</f>
        <v>2017</v>
      </c>
      <c r="R173" s="157" t="str">
        <f>IF('Indicator Date'!R173="","x",LEFT(RIGHT('Indicator Date'!R173,6),4))</f>
        <v>2016</v>
      </c>
      <c r="S173" s="157">
        <f>IF('Indicator Date'!S173="","x",'Indicator Date'!S173)</f>
        <v>2019</v>
      </c>
      <c r="T173" s="157">
        <f>IF('Indicator Date'!T173="","x",'Indicator Date'!T173)</f>
        <v>2016</v>
      </c>
      <c r="U173" s="157">
        <f>IF('Indicator Date'!U173="","x",'Indicator Date'!U173)</f>
        <v>2017</v>
      </c>
      <c r="V173" s="157">
        <f>IF('Indicator Date'!V173="","x",'Indicator Date'!V173)</f>
        <v>2017</v>
      </c>
      <c r="W173" s="157">
        <f>IF('Indicator Date'!W173="","x",'Indicator Date'!W173)</f>
        <v>2015</v>
      </c>
      <c r="X173" s="157">
        <f>IF('Indicator Date'!X173="","x",'Indicator Date'!X173)</f>
        <v>2016</v>
      </c>
      <c r="Y173" s="157">
        <f>IF('Indicator Date'!Y173="","x",'Indicator Date'!Y173)</f>
        <v>2010</v>
      </c>
      <c r="Z173" s="157">
        <f>IF('Indicator Date'!Z173="","x",'Indicator Date'!Z173)</f>
        <v>2017</v>
      </c>
      <c r="AA173" s="157">
        <f>IF('Indicator Date'!AA173="","x",'Indicator Date'!AA173)</f>
        <v>2017</v>
      </c>
      <c r="AB173" s="157">
        <f>IF('Indicator Date'!AB173="","x",'Indicator Date'!AB173)</f>
        <v>2017</v>
      </c>
      <c r="AC173" s="157">
        <f>IF('Indicator Date'!AC173="","x",'Indicator Date'!AC173)</f>
        <v>2016</v>
      </c>
      <c r="AD173" s="157">
        <f>IF('Indicator Date'!AD173="","x",'Indicator Date'!AD173)</f>
        <v>2015</v>
      </c>
      <c r="AE173" s="157">
        <f>IF('Indicator Date'!AE173="","x",'Indicator Date'!AE173)</f>
        <v>2012</v>
      </c>
      <c r="AF173" s="157">
        <f>IF('Indicator Date'!AF173="","x",'Indicator Date'!AF173)</f>
        <v>2017</v>
      </c>
      <c r="AG173" s="157">
        <f>IF('Indicator Date'!AG173="","x",'Indicator Date'!AG173)</f>
        <v>2017</v>
      </c>
      <c r="AH173" s="157">
        <f>IF('Indicator Date'!AH173="","x",'Indicator Date'!AH173)</f>
        <v>2016</v>
      </c>
      <c r="AI173" s="157">
        <f>IF('Indicator Date'!AI173="","x",'Indicator Date'!AI173)</f>
        <v>2017</v>
      </c>
      <c r="AJ173" s="157">
        <f>IF('Indicator Date'!AJ173="","x",'Indicator Date'!AJ173)</f>
        <v>2018</v>
      </c>
      <c r="AK173" s="157">
        <f>IF('Indicator Date'!AK173="","x",YEAR('Indicator Date'!AK173))</f>
        <v>2018</v>
      </c>
      <c r="AL173" s="157">
        <f>IF('Indicator Date'!AL173="","x",YEAR('Indicator Date'!AL173))</f>
        <v>2018</v>
      </c>
      <c r="AM173" s="157" t="str">
        <f>IF('Indicator Date'!AM173="","x",YEAR('Indicator Date'!AM173))</f>
        <v>x</v>
      </c>
      <c r="AN173" s="157">
        <f>IF('Indicator Date'!AN173="","x",'Indicator Date'!AN173)</f>
        <v>2016</v>
      </c>
      <c r="AO173" s="157">
        <f>IF('Indicator Date'!AO173="","x",'Indicator Date'!AO173)</f>
        <v>2016</v>
      </c>
      <c r="AP173" s="157">
        <f>IF('Indicator Date'!AP173="","x",'Indicator Date'!AP173)</f>
        <v>2014</v>
      </c>
      <c r="AQ173" s="157">
        <f>IF('Indicator Date'!AQ173="","x",'Indicator Date'!AQ173)</f>
        <v>2014</v>
      </c>
      <c r="AR173" s="157">
        <f>IF('Indicator Date'!AR173="","x",'Indicator Date'!AR173)</f>
        <v>2015</v>
      </c>
      <c r="AS173" s="157">
        <f>IF('Indicator Date'!AS173="","x",'Indicator Date'!AS173)</f>
        <v>2017</v>
      </c>
      <c r="AT173" s="157">
        <f>IF('Indicator Date'!AT173="","x",'Indicator Date'!AT173)</f>
        <v>2018</v>
      </c>
      <c r="AU173" s="157">
        <f>IF('Indicator Date'!AU173="","x",'Indicator Date'!AU173)</f>
        <v>2016</v>
      </c>
      <c r="AV173" s="157">
        <f>IF('Indicator Date'!AV173="","x",'Indicator Date'!AV173)</f>
        <v>2015</v>
      </c>
      <c r="AW173" s="157">
        <f>IF('Indicator Date'!AW173="","x",'Indicator Date'!AW173)</f>
        <v>2016</v>
      </c>
      <c r="AX173" s="157">
        <f>IF('Indicator Date'!AX173="","x",'Indicator Date'!AX173)</f>
        <v>2017</v>
      </c>
      <c r="AY173" s="157">
        <f>IF('Indicator Date'!AY173="","x",'Indicator Date'!AY173)</f>
        <v>2014</v>
      </c>
      <c r="AZ173" s="157">
        <f>IF('Indicator Date'!AZ173="","x",'Indicator Date'!AZ173)</f>
        <v>2015</v>
      </c>
      <c r="BA173" s="157">
        <f>IF('Indicator Date'!BA173="","x",'Indicator Date'!BA173)</f>
        <v>2015</v>
      </c>
      <c r="BB173" s="157">
        <f>IF('Indicator Date'!BB173="","x",'Indicator Date'!BB173)</f>
        <v>2018</v>
      </c>
      <c r="BC173" s="157">
        <f>IF('Indicator Date'!BC173="","x",'Indicator Date'!BC173)</f>
        <v>2017</v>
      </c>
      <c r="BD173" s="157">
        <f>IF('Indicator Date'!BD173="","x",'Indicator Date'!BD173)</f>
        <v>2015</v>
      </c>
      <c r="BE173" s="157" t="str">
        <f>IF('Indicator Date'!BE173="","x",'Indicator Date'!BE173)</f>
        <v>x</v>
      </c>
      <c r="BF173" s="104"/>
    </row>
    <row r="174" spans="1:58" x14ac:dyDescent="0.25">
      <c r="A174" s="128" t="s">
        <v>373</v>
      </c>
      <c r="B174" s="107" t="s">
        <v>91</v>
      </c>
      <c r="C174" s="157">
        <f>IF('Indicator Date'!C174="","x",'Indicator Date'!C174)</f>
        <v>2015</v>
      </c>
      <c r="D174" s="157">
        <f>IF('Indicator Date'!D174="","x",'Indicator Date'!D174)</f>
        <v>2015</v>
      </c>
      <c r="E174" s="157">
        <f>IF('Indicator Date'!E174="","x",'Indicator Date'!E174)</f>
        <v>2015</v>
      </c>
      <c r="F174" s="157">
        <f>IF('Indicator Date'!F174="","x",'Indicator Date'!F174)</f>
        <v>2015</v>
      </c>
      <c r="G174" s="157">
        <f>IF('Indicator Date'!G174="","x",'Indicator Date'!G174)</f>
        <v>2015</v>
      </c>
      <c r="H174" s="157">
        <f>IF('Indicator Date'!H174="","x",'Indicator Date'!H174)</f>
        <v>2015</v>
      </c>
      <c r="I174" s="157">
        <f>IF('Indicator Date'!I174="","x",'Indicator Date'!I174)</f>
        <v>2015</v>
      </c>
      <c r="J174" s="157">
        <f>IF('Indicator Date'!J174="","x",'Indicator Date'!J174)</f>
        <v>2016</v>
      </c>
      <c r="K174" s="157">
        <f>IF('Indicator Date'!K174="","x",'Indicator Date'!K174)</f>
        <v>2016</v>
      </c>
      <c r="L174" s="157">
        <f>IF('Indicator Date'!L174="","x",'Indicator Date'!L174)</f>
        <v>2016</v>
      </c>
      <c r="M174" s="157">
        <f>IF('Indicator Date'!M174="","x",'Indicator Date'!M174)</f>
        <v>2019</v>
      </c>
      <c r="N174" s="157">
        <f>IF('Indicator Date'!N174="","x",'Indicator Date'!N174)</f>
        <v>2019</v>
      </c>
      <c r="O174" s="157">
        <f>IF('Indicator Date'!O174="","x",'Indicator Date'!O174)</f>
        <v>2018</v>
      </c>
      <c r="P174" s="157">
        <f>IF('Indicator Date'!P174="","x",'Indicator Date'!P174)</f>
        <v>2018</v>
      </c>
      <c r="Q174" s="157">
        <f>IF('Indicator Date'!Q174="","x",'Indicator Date'!Q174)</f>
        <v>2017</v>
      </c>
      <c r="R174" s="157" t="str">
        <f>IF('Indicator Date'!R174="","x",LEFT(RIGHT('Indicator Date'!R174,6),4))</f>
        <v>2016</v>
      </c>
      <c r="S174" s="157">
        <f>IF('Indicator Date'!S174="","x",'Indicator Date'!S174)</f>
        <v>2019</v>
      </c>
      <c r="T174" s="157">
        <f>IF('Indicator Date'!T174="","x",'Indicator Date'!T174)</f>
        <v>2016</v>
      </c>
      <c r="U174" s="157">
        <f>IF('Indicator Date'!U174="","x",'Indicator Date'!U174)</f>
        <v>2017</v>
      </c>
      <c r="V174" s="157">
        <f>IF('Indicator Date'!V174="","x",'Indicator Date'!V174)</f>
        <v>2017</v>
      </c>
      <c r="W174" s="157">
        <f>IF('Indicator Date'!W174="","x",'Indicator Date'!W174)</f>
        <v>2015</v>
      </c>
      <c r="X174" s="157">
        <f>IF('Indicator Date'!X174="","x",'Indicator Date'!X174)</f>
        <v>2009</v>
      </c>
      <c r="Y174" s="157">
        <f>IF('Indicator Date'!Y174="","x",'Indicator Date'!Y174)</f>
        <v>2011</v>
      </c>
      <c r="Z174" s="157">
        <f>IF('Indicator Date'!Z174="","x",'Indicator Date'!Z174)</f>
        <v>2017</v>
      </c>
      <c r="AA174" s="157">
        <f>IF('Indicator Date'!AA174="","x",'Indicator Date'!AA174)</f>
        <v>2017</v>
      </c>
      <c r="AB174" s="157" t="str">
        <f>IF('Indicator Date'!AB174="","x",'Indicator Date'!AB174)</f>
        <v>x</v>
      </c>
      <c r="AC174" s="157">
        <f>IF('Indicator Date'!AC174="","x",'Indicator Date'!AC174)</f>
        <v>2016</v>
      </c>
      <c r="AD174" s="157">
        <f>IF('Indicator Date'!AD174="","x",'Indicator Date'!AD174)</f>
        <v>2015</v>
      </c>
      <c r="AE174" s="157">
        <f>IF('Indicator Date'!AE174="","x",'Indicator Date'!AE174)</f>
        <v>2012</v>
      </c>
      <c r="AF174" s="157" t="str">
        <f>IF('Indicator Date'!AF174="","x",'Indicator Date'!AF174)</f>
        <v>x</v>
      </c>
      <c r="AG174" s="157">
        <f>IF('Indicator Date'!AG174="","x",'Indicator Date'!AG174)</f>
        <v>2007</v>
      </c>
      <c r="AH174" s="157">
        <f>IF('Indicator Date'!AH174="","x",'Indicator Date'!AH174)</f>
        <v>2016</v>
      </c>
      <c r="AI174" s="157">
        <f>IF('Indicator Date'!AI174="","x",'Indicator Date'!AI174)</f>
        <v>2017</v>
      </c>
      <c r="AJ174" s="157">
        <f>IF('Indicator Date'!AJ174="","x",'Indicator Date'!AJ174)</f>
        <v>2018</v>
      </c>
      <c r="AK174" s="157" t="str">
        <f>IF('Indicator Date'!AK174="","x",YEAR('Indicator Date'!AK174))</f>
        <v>x</v>
      </c>
      <c r="AL174" s="157">
        <f>IF('Indicator Date'!AL174="","x",YEAR('Indicator Date'!AL174))</f>
        <v>2018</v>
      </c>
      <c r="AM174" s="157" t="str">
        <f>IF('Indicator Date'!AM174="","x",YEAR('Indicator Date'!AM174))</f>
        <v>x</v>
      </c>
      <c r="AN174" s="157">
        <f>IF('Indicator Date'!AN174="","x",'Indicator Date'!AN174)</f>
        <v>2016</v>
      </c>
      <c r="AO174" s="157">
        <f>IF('Indicator Date'!AO174="","x",'Indicator Date'!AO174)</f>
        <v>2016</v>
      </c>
      <c r="AP174" s="157" t="str">
        <f>IF('Indicator Date'!AP174="","x",'Indicator Date'!AP174)</f>
        <v>x</v>
      </c>
      <c r="AQ174" s="157" t="str">
        <f>IF('Indicator Date'!AQ174="","x",'Indicator Date'!AQ174)</f>
        <v>x</v>
      </c>
      <c r="AR174" s="157">
        <f>IF('Indicator Date'!AR174="","x",'Indicator Date'!AR174)</f>
        <v>2013</v>
      </c>
      <c r="AS174" s="157">
        <f>IF('Indicator Date'!AS174="","x",'Indicator Date'!AS174)</f>
        <v>2017</v>
      </c>
      <c r="AT174" s="157">
        <f>IF('Indicator Date'!AT174="","x",'Indicator Date'!AT174)</f>
        <v>2018</v>
      </c>
      <c r="AU174" s="157">
        <f>IF('Indicator Date'!AU174="","x",'Indicator Date'!AU174)</f>
        <v>2016</v>
      </c>
      <c r="AV174" s="157">
        <f>IF('Indicator Date'!AV174="","x",'Indicator Date'!AV174)</f>
        <v>2015</v>
      </c>
      <c r="AW174" s="157">
        <f>IF('Indicator Date'!AW174="","x",'Indicator Date'!AW174)</f>
        <v>2016</v>
      </c>
      <c r="AX174" s="157">
        <f>IF('Indicator Date'!AX174="","x",'Indicator Date'!AX174)</f>
        <v>2017</v>
      </c>
      <c r="AY174" s="157">
        <f>IF('Indicator Date'!AY174="","x",'Indicator Date'!AY174)</f>
        <v>2014</v>
      </c>
      <c r="AZ174" s="157">
        <f>IF('Indicator Date'!AZ174="","x",'Indicator Date'!AZ174)</f>
        <v>2015</v>
      </c>
      <c r="BA174" s="157">
        <f>IF('Indicator Date'!BA174="","x",'Indicator Date'!BA174)</f>
        <v>2015</v>
      </c>
      <c r="BB174" s="157">
        <f>IF('Indicator Date'!BB174="","x",'Indicator Date'!BB174)</f>
        <v>2018</v>
      </c>
      <c r="BC174" s="157">
        <f>IF('Indicator Date'!BC174="","x",'Indicator Date'!BC174)</f>
        <v>2017</v>
      </c>
      <c r="BD174" s="157">
        <f>IF('Indicator Date'!BD174="","x",'Indicator Date'!BD174)</f>
        <v>2015</v>
      </c>
      <c r="BE174" s="157" t="str">
        <f>IF('Indicator Date'!BE174="","x",'Indicator Date'!BE174)</f>
        <v>x</v>
      </c>
      <c r="BF174" s="104"/>
    </row>
    <row r="175" spans="1:58" x14ac:dyDescent="0.25">
      <c r="A175" s="128" t="s">
        <v>322</v>
      </c>
      <c r="B175" s="107" t="s">
        <v>321</v>
      </c>
      <c r="C175" s="157">
        <f>IF('Indicator Date'!C175="","x",'Indicator Date'!C175)</f>
        <v>2015</v>
      </c>
      <c r="D175" s="157">
        <f>IF('Indicator Date'!D175="","x",'Indicator Date'!D175)</f>
        <v>2015</v>
      </c>
      <c r="E175" s="157">
        <f>IF('Indicator Date'!E175="","x",'Indicator Date'!E175)</f>
        <v>2015</v>
      </c>
      <c r="F175" s="157">
        <f>IF('Indicator Date'!F175="","x",'Indicator Date'!F175)</f>
        <v>2015</v>
      </c>
      <c r="G175" s="157">
        <f>IF('Indicator Date'!G175="","x",'Indicator Date'!G175)</f>
        <v>2015</v>
      </c>
      <c r="H175" s="157">
        <f>IF('Indicator Date'!H175="","x",'Indicator Date'!H175)</f>
        <v>2015</v>
      </c>
      <c r="I175" s="157">
        <f>IF('Indicator Date'!I175="","x",'Indicator Date'!I175)</f>
        <v>2015</v>
      </c>
      <c r="J175" s="157">
        <f>IF('Indicator Date'!J175="","x",'Indicator Date'!J175)</f>
        <v>2016</v>
      </c>
      <c r="K175" s="157">
        <f>IF('Indicator Date'!K175="","x",'Indicator Date'!K175)</f>
        <v>2016</v>
      </c>
      <c r="L175" s="157">
        <f>IF('Indicator Date'!L175="","x",'Indicator Date'!L175)</f>
        <v>2016</v>
      </c>
      <c r="M175" s="157">
        <f>IF('Indicator Date'!M175="","x",'Indicator Date'!M175)</f>
        <v>2019</v>
      </c>
      <c r="N175" s="157">
        <f>IF('Indicator Date'!N175="","x",'Indicator Date'!N175)</f>
        <v>2019</v>
      </c>
      <c r="O175" s="157">
        <f>IF('Indicator Date'!O175="","x",'Indicator Date'!O175)</f>
        <v>2018</v>
      </c>
      <c r="P175" s="157">
        <f>IF('Indicator Date'!P175="","x",'Indicator Date'!P175)</f>
        <v>2018</v>
      </c>
      <c r="Q175" s="157">
        <f>IF('Indicator Date'!Q175="","x",'Indicator Date'!Q175)</f>
        <v>2017</v>
      </c>
      <c r="R175" s="157" t="str">
        <f>IF('Indicator Date'!R175="","x",LEFT(RIGHT('Indicator Date'!R175,6),4))</f>
        <v>2014</v>
      </c>
      <c r="S175" s="157">
        <f>IF('Indicator Date'!S175="","x",'Indicator Date'!S175)</f>
        <v>2019</v>
      </c>
      <c r="T175" s="157">
        <f>IF('Indicator Date'!T175="","x",'Indicator Date'!T175)</f>
        <v>2016</v>
      </c>
      <c r="U175" s="157">
        <f>IF('Indicator Date'!U175="","x",'Indicator Date'!U175)</f>
        <v>2017</v>
      </c>
      <c r="V175" s="157">
        <f>IF('Indicator Date'!V175="","x",'Indicator Date'!V175)</f>
        <v>2017</v>
      </c>
      <c r="W175" s="157">
        <f>IF('Indicator Date'!W175="","x",'Indicator Date'!W175)</f>
        <v>2015</v>
      </c>
      <c r="X175" s="157">
        <f>IF('Indicator Date'!X175="","x",'Indicator Date'!X175)</f>
        <v>2014</v>
      </c>
      <c r="Y175" s="157">
        <f>IF('Indicator Date'!Y175="","x",'Indicator Date'!Y175)</f>
        <v>2010</v>
      </c>
      <c r="Z175" s="157">
        <f>IF('Indicator Date'!Z175="","x",'Indicator Date'!Z175)</f>
        <v>2017</v>
      </c>
      <c r="AA175" s="157">
        <f>IF('Indicator Date'!AA175="","x",'Indicator Date'!AA175)</f>
        <v>2017</v>
      </c>
      <c r="AB175" s="157">
        <f>IF('Indicator Date'!AB175="","x",'Indicator Date'!AB175)</f>
        <v>2017</v>
      </c>
      <c r="AC175" s="157">
        <f>IF('Indicator Date'!AC175="","x",'Indicator Date'!AC175)</f>
        <v>2016</v>
      </c>
      <c r="AD175" s="157">
        <f>IF('Indicator Date'!AD175="","x",'Indicator Date'!AD175)</f>
        <v>2015</v>
      </c>
      <c r="AE175" s="157">
        <f>IF('Indicator Date'!AE175="","x",'Indicator Date'!AE175)</f>
        <v>2012</v>
      </c>
      <c r="AF175" s="157">
        <f>IF('Indicator Date'!AF175="","x",'Indicator Date'!AF175)</f>
        <v>2017</v>
      </c>
      <c r="AG175" s="157">
        <f>IF('Indicator Date'!AG175="","x",'Indicator Date'!AG175)</f>
        <v>2011</v>
      </c>
      <c r="AH175" s="157">
        <f>IF('Indicator Date'!AH175="","x",'Indicator Date'!AH175)</f>
        <v>2016</v>
      </c>
      <c r="AI175" s="157">
        <f>IF('Indicator Date'!AI175="","x",'Indicator Date'!AI175)</f>
        <v>2017</v>
      </c>
      <c r="AJ175" s="157">
        <f>IF('Indicator Date'!AJ175="","x",'Indicator Date'!AJ175)</f>
        <v>2018</v>
      </c>
      <c r="AK175" s="157" t="str">
        <f>IF('Indicator Date'!AK175="","x",YEAR('Indicator Date'!AK175))</f>
        <v>x</v>
      </c>
      <c r="AL175" s="157">
        <f>IF('Indicator Date'!AL175="","x",YEAR('Indicator Date'!AL175))</f>
        <v>2019</v>
      </c>
      <c r="AM175" s="157" t="str">
        <f>IF('Indicator Date'!AM175="","x",YEAR('Indicator Date'!AM175))</f>
        <v>x</v>
      </c>
      <c r="AN175" s="157">
        <f>IF('Indicator Date'!AN175="","x",'Indicator Date'!AN175)</f>
        <v>2016</v>
      </c>
      <c r="AO175" s="157">
        <f>IF('Indicator Date'!AO175="","x",'Indicator Date'!AO175)</f>
        <v>2016</v>
      </c>
      <c r="AP175" s="157">
        <f>IF('Indicator Date'!AP175="","x",'Indicator Date'!AP175)</f>
        <v>2014</v>
      </c>
      <c r="AQ175" s="157">
        <f>IF('Indicator Date'!AQ175="","x",'Indicator Date'!AQ175)</f>
        <v>2014</v>
      </c>
      <c r="AR175" s="157">
        <f>IF('Indicator Date'!AR175="","x",'Indicator Date'!AR175)</f>
        <v>2015</v>
      </c>
      <c r="AS175" s="157">
        <f>IF('Indicator Date'!AS175="","x",'Indicator Date'!AS175)</f>
        <v>2017</v>
      </c>
      <c r="AT175" s="157">
        <f>IF('Indicator Date'!AT175="","x",'Indicator Date'!AT175)</f>
        <v>2018</v>
      </c>
      <c r="AU175" s="157">
        <f>IF('Indicator Date'!AU175="","x",'Indicator Date'!AU175)</f>
        <v>2016</v>
      </c>
      <c r="AV175" s="157">
        <f>IF('Indicator Date'!AV175="","x",'Indicator Date'!AV175)</f>
        <v>2015</v>
      </c>
      <c r="AW175" s="157">
        <f>IF('Indicator Date'!AW175="","x",'Indicator Date'!AW175)</f>
        <v>2016</v>
      </c>
      <c r="AX175" s="157">
        <f>IF('Indicator Date'!AX175="","x",'Indicator Date'!AX175)</f>
        <v>2017</v>
      </c>
      <c r="AY175" s="157">
        <f>IF('Indicator Date'!AY175="","x",'Indicator Date'!AY175)</f>
        <v>2014</v>
      </c>
      <c r="AZ175" s="157">
        <f>IF('Indicator Date'!AZ175="","x",'Indicator Date'!AZ175)</f>
        <v>2015</v>
      </c>
      <c r="BA175" s="157">
        <f>IF('Indicator Date'!BA175="","x",'Indicator Date'!BA175)</f>
        <v>2015</v>
      </c>
      <c r="BB175" s="157">
        <f>IF('Indicator Date'!BB175="","x",'Indicator Date'!BB175)</f>
        <v>2018</v>
      </c>
      <c r="BC175" s="157">
        <f>IF('Indicator Date'!BC175="","x",'Indicator Date'!BC175)</f>
        <v>2017</v>
      </c>
      <c r="BD175" s="157">
        <f>IF('Indicator Date'!BD175="","x",'Indicator Date'!BD175)</f>
        <v>2015</v>
      </c>
      <c r="BE175" s="157" t="str">
        <f>IF('Indicator Date'!BE175="","x",'Indicator Date'!BE175)</f>
        <v>x</v>
      </c>
      <c r="BF175" s="104"/>
    </row>
    <row r="176" spans="1:58" x14ac:dyDescent="0.25">
      <c r="A176" s="128" t="s">
        <v>324</v>
      </c>
      <c r="B176" s="107" t="s">
        <v>323</v>
      </c>
      <c r="C176" s="157">
        <f>IF('Indicator Date'!C176="","x",'Indicator Date'!C176)</f>
        <v>2015</v>
      </c>
      <c r="D176" s="157">
        <f>IF('Indicator Date'!D176="","x",'Indicator Date'!D176)</f>
        <v>2015</v>
      </c>
      <c r="E176" s="157">
        <f>IF('Indicator Date'!E176="","x",'Indicator Date'!E176)</f>
        <v>2015</v>
      </c>
      <c r="F176" s="157">
        <f>IF('Indicator Date'!F176="","x",'Indicator Date'!F176)</f>
        <v>2015</v>
      </c>
      <c r="G176" s="157">
        <f>IF('Indicator Date'!G176="","x",'Indicator Date'!G176)</f>
        <v>2015</v>
      </c>
      <c r="H176" s="157">
        <f>IF('Indicator Date'!H176="","x",'Indicator Date'!H176)</f>
        <v>2015</v>
      </c>
      <c r="I176" s="157">
        <f>IF('Indicator Date'!I176="","x",'Indicator Date'!I176)</f>
        <v>2015</v>
      </c>
      <c r="J176" s="157">
        <f>IF('Indicator Date'!J176="","x",'Indicator Date'!J176)</f>
        <v>2016</v>
      </c>
      <c r="K176" s="157">
        <f>IF('Indicator Date'!K176="","x",'Indicator Date'!K176)</f>
        <v>2016</v>
      </c>
      <c r="L176" s="157">
        <f>IF('Indicator Date'!L176="","x",'Indicator Date'!L176)</f>
        <v>2016</v>
      </c>
      <c r="M176" s="157">
        <f>IF('Indicator Date'!M176="","x",'Indicator Date'!M176)</f>
        <v>2019</v>
      </c>
      <c r="N176" s="157">
        <f>IF('Indicator Date'!N176="","x",'Indicator Date'!N176)</f>
        <v>2019</v>
      </c>
      <c r="O176" s="157">
        <f>IF('Indicator Date'!O176="","x",'Indicator Date'!O176)</f>
        <v>2018</v>
      </c>
      <c r="P176" s="157">
        <f>IF('Indicator Date'!P176="","x",'Indicator Date'!P176)</f>
        <v>2018</v>
      </c>
      <c r="Q176" s="157">
        <f>IF('Indicator Date'!Q176="","x",'Indicator Date'!Q176)</f>
        <v>2017</v>
      </c>
      <c r="R176" s="157" t="str">
        <f>IF('Indicator Date'!R176="","x",LEFT(RIGHT('Indicator Date'!R176,6),4))</f>
        <v>x</v>
      </c>
      <c r="S176" s="157">
        <f>IF('Indicator Date'!S176="","x",'Indicator Date'!S176)</f>
        <v>2019</v>
      </c>
      <c r="T176" s="157">
        <f>IF('Indicator Date'!T176="","x",'Indicator Date'!T176)</f>
        <v>2016</v>
      </c>
      <c r="U176" s="157">
        <f>IF('Indicator Date'!U176="","x",'Indicator Date'!U176)</f>
        <v>2017</v>
      </c>
      <c r="V176" s="157">
        <f>IF('Indicator Date'!V176="","x",'Indicator Date'!V176)</f>
        <v>2017</v>
      </c>
      <c r="W176" s="157">
        <f>IF('Indicator Date'!W176="","x",'Indicator Date'!W176)</f>
        <v>2015</v>
      </c>
      <c r="X176" s="157">
        <f>IF('Indicator Date'!X176="","x",'Indicator Date'!X176)</f>
        <v>2012</v>
      </c>
      <c r="Y176" s="157">
        <f>IF('Indicator Date'!Y176="","x",'Indicator Date'!Y176)</f>
        <v>2010</v>
      </c>
      <c r="Z176" s="157">
        <f>IF('Indicator Date'!Z176="","x",'Indicator Date'!Z176)</f>
        <v>2017</v>
      </c>
      <c r="AA176" s="157">
        <f>IF('Indicator Date'!AA176="","x",'Indicator Date'!AA176)</f>
        <v>2017</v>
      </c>
      <c r="AB176" s="157" t="str">
        <f>IF('Indicator Date'!AB176="","x",'Indicator Date'!AB176)</f>
        <v>x</v>
      </c>
      <c r="AC176" s="157">
        <f>IF('Indicator Date'!AC176="","x",'Indicator Date'!AC176)</f>
        <v>2016</v>
      </c>
      <c r="AD176" s="157">
        <f>IF('Indicator Date'!AD176="","x",'Indicator Date'!AD176)</f>
        <v>2015</v>
      </c>
      <c r="AE176" s="157" t="str">
        <f>IF('Indicator Date'!AE176="","x",'Indicator Date'!AE176)</f>
        <v>x</v>
      </c>
      <c r="AF176" s="157">
        <f>IF('Indicator Date'!AF176="","x",'Indicator Date'!AF176)</f>
        <v>2017</v>
      </c>
      <c r="AG176" s="157">
        <f>IF('Indicator Date'!AG176="","x",'Indicator Date'!AG176)</f>
        <v>2009</v>
      </c>
      <c r="AH176" s="157">
        <f>IF('Indicator Date'!AH176="","x",'Indicator Date'!AH176)</f>
        <v>2016</v>
      </c>
      <c r="AI176" s="157">
        <f>IF('Indicator Date'!AI176="","x",'Indicator Date'!AI176)</f>
        <v>2017</v>
      </c>
      <c r="AJ176" s="157">
        <f>IF('Indicator Date'!AJ176="","x",'Indicator Date'!AJ176)</f>
        <v>2018</v>
      </c>
      <c r="AK176" s="157" t="str">
        <f>IF('Indicator Date'!AK176="","x",YEAR('Indicator Date'!AK176))</f>
        <v>x</v>
      </c>
      <c r="AL176" s="157">
        <f>IF('Indicator Date'!AL176="","x",YEAR('Indicator Date'!AL176))</f>
        <v>2018</v>
      </c>
      <c r="AM176" s="157" t="str">
        <f>IF('Indicator Date'!AM176="","x",YEAR('Indicator Date'!AM176))</f>
        <v>x</v>
      </c>
      <c r="AN176" s="157">
        <f>IF('Indicator Date'!AN176="","x",'Indicator Date'!AN176)</f>
        <v>2016</v>
      </c>
      <c r="AO176" s="157">
        <f>IF('Indicator Date'!AO176="","x",'Indicator Date'!AO176)</f>
        <v>2016</v>
      </c>
      <c r="AP176" s="157" t="str">
        <f>IF('Indicator Date'!AP176="","x",'Indicator Date'!AP176)</f>
        <v>x</v>
      </c>
      <c r="AQ176" s="157" t="str">
        <f>IF('Indicator Date'!AQ176="","x",'Indicator Date'!AQ176)</f>
        <v>x</v>
      </c>
      <c r="AR176" s="157">
        <f>IF('Indicator Date'!AR176="","x",'Indicator Date'!AR176)</f>
        <v>2013</v>
      </c>
      <c r="AS176" s="157">
        <f>IF('Indicator Date'!AS176="","x",'Indicator Date'!AS176)</f>
        <v>2017</v>
      </c>
      <c r="AT176" s="157" t="str">
        <f>IF('Indicator Date'!AT176="","x",'Indicator Date'!AT176)</f>
        <v>x</v>
      </c>
      <c r="AU176" s="157">
        <f>IF('Indicator Date'!AU176="","x",'Indicator Date'!AU176)</f>
        <v>2016</v>
      </c>
      <c r="AV176" s="157">
        <f>IF('Indicator Date'!AV176="","x",'Indicator Date'!AV176)</f>
        <v>2015</v>
      </c>
      <c r="AW176" s="157">
        <f>IF('Indicator Date'!AW176="","x",'Indicator Date'!AW176)</f>
        <v>2016</v>
      </c>
      <c r="AX176" s="157">
        <f>IF('Indicator Date'!AX176="","x",'Indicator Date'!AX176)</f>
        <v>2016</v>
      </c>
      <c r="AY176" s="157">
        <f>IF('Indicator Date'!AY176="","x",'Indicator Date'!AY176)</f>
        <v>2014</v>
      </c>
      <c r="AZ176" s="157">
        <f>IF('Indicator Date'!AZ176="","x",'Indicator Date'!AZ176)</f>
        <v>2015</v>
      </c>
      <c r="BA176" s="157">
        <f>IF('Indicator Date'!BA176="","x",'Indicator Date'!BA176)</f>
        <v>2015</v>
      </c>
      <c r="BB176" s="157">
        <f>IF('Indicator Date'!BB176="","x",'Indicator Date'!BB176)</f>
        <v>2018</v>
      </c>
      <c r="BC176" s="157">
        <f>IF('Indicator Date'!BC176="","x",'Indicator Date'!BC176)</f>
        <v>2017</v>
      </c>
      <c r="BD176" s="157">
        <f>IF('Indicator Date'!BD176="","x",'Indicator Date'!BD176)</f>
        <v>2015</v>
      </c>
      <c r="BE176" s="157" t="str">
        <f>IF('Indicator Date'!BE176="","x",'Indicator Date'!BE176)</f>
        <v>x</v>
      </c>
      <c r="BF176" s="104"/>
    </row>
    <row r="177" spans="1:58" x14ac:dyDescent="0.25">
      <c r="A177" s="128" t="s">
        <v>326</v>
      </c>
      <c r="B177" s="107" t="s">
        <v>325</v>
      </c>
      <c r="C177" s="157">
        <f>IF('Indicator Date'!C177="","x",'Indicator Date'!C177)</f>
        <v>2015</v>
      </c>
      <c r="D177" s="157">
        <f>IF('Indicator Date'!D177="","x",'Indicator Date'!D177)</f>
        <v>2015</v>
      </c>
      <c r="E177" s="157">
        <f>IF('Indicator Date'!E177="","x",'Indicator Date'!E177)</f>
        <v>2015</v>
      </c>
      <c r="F177" s="157">
        <f>IF('Indicator Date'!F177="","x",'Indicator Date'!F177)</f>
        <v>2015</v>
      </c>
      <c r="G177" s="157">
        <f>IF('Indicator Date'!G177="","x",'Indicator Date'!G177)</f>
        <v>2015</v>
      </c>
      <c r="H177" s="157">
        <f>IF('Indicator Date'!H177="","x",'Indicator Date'!H177)</f>
        <v>2015</v>
      </c>
      <c r="I177" s="157">
        <f>IF('Indicator Date'!I177="","x",'Indicator Date'!I177)</f>
        <v>2015</v>
      </c>
      <c r="J177" s="157">
        <f>IF('Indicator Date'!J177="","x",'Indicator Date'!J177)</f>
        <v>2016</v>
      </c>
      <c r="K177" s="157">
        <f>IF('Indicator Date'!K177="","x",'Indicator Date'!K177)</f>
        <v>2016</v>
      </c>
      <c r="L177" s="157">
        <f>IF('Indicator Date'!L177="","x",'Indicator Date'!L177)</f>
        <v>2016</v>
      </c>
      <c r="M177" s="157">
        <f>IF('Indicator Date'!M177="","x",'Indicator Date'!M177)</f>
        <v>2019</v>
      </c>
      <c r="N177" s="157">
        <f>IF('Indicator Date'!N177="","x",'Indicator Date'!N177)</f>
        <v>2019</v>
      </c>
      <c r="O177" s="157">
        <f>IF('Indicator Date'!O177="","x",'Indicator Date'!O177)</f>
        <v>2018</v>
      </c>
      <c r="P177" s="157">
        <f>IF('Indicator Date'!P177="","x",'Indicator Date'!P177)</f>
        <v>2018</v>
      </c>
      <c r="Q177" s="157">
        <f>IF('Indicator Date'!Q177="","x",'Indicator Date'!Q177)</f>
        <v>2017</v>
      </c>
      <c r="R177" s="157" t="str">
        <f>IF('Indicator Date'!R177="","x",LEFT(RIGHT('Indicator Date'!R177,6),4))</f>
        <v>x</v>
      </c>
      <c r="S177" s="157">
        <f>IF('Indicator Date'!S177="","x",'Indicator Date'!S177)</f>
        <v>2019</v>
      </c>
      <c r="T177" s="157">
        <f>IF('Indicator Date'!T177="","x",'Indicator Date'!T177)</f>
        <v>2016</v>
      </c>
      <c r="U177" s="157">
        <f>IF('Indicator Date'!U177="","x",'Indicator Date'!U177)</f>
        <v>2017</v>
      </c>
      <c r="V177" s="157" t="str">
        <f>IF('Indicator Date'!V177="","x",'Indicator Date'!V177)</f>
        <v>x</v>
      </c>
      <c r="W177" s="157">
        <f>IF('Indicator Date'!W177="","x",'Indicator Date'!W177)</f>
        <v>2015</v>
      </c>
      <c r="X177" s="157" t="str">
        <f>IF('Indicator Date'!X177="","x",'Indicator Date'!X177)</f>
        <v>x</v>
      </c>
      <c r="Y177" s="157">
        <f>IF('Indicator Date'!Y177="","x",'Indicator Date'!Y177)</f>
        <v>2010</v>
      </c>
      <c r="Z177" s="157">
        <f>IF('Indicator Date'!Z177="","x",'Indicator Date'!Z177)</f>
        <v>2017</v>
      </c>
      <c r="AA177" s="157">
        <f>IF('Indicator Date'!AA177="","x",'Indicator Date'!AA177)</f>
        <v>2017</v>
      </c>
      <c r="AB177" s="157">
        <f>IF('Indicator Date'!AB177="","x",'Indicator Date'!AB177)</f>
        <v>2017</v>
      </c>
      <c r="AC177" s="157">
        <f>IF('Indicator Date'!AC177="","x",'Indicator Date'!AC177)</f>
        <v>2016</v>
      </c>
      <c r="AD177" s="157">
        <f>IF('Indicator Date'!AD177="","x",'Indicator Date'!AD177)</f>
        <v>2015</v>
      </c>
      <c r="AE177" s="157" t="str">
        <f>IF('Indicator Date'!AE177="","x",'Indicator Date'!AE177)</f>
        <v>x</v>
      </c>
      <c r="AF177" s="157">
        <f>IF('Indicator Date'!AF177="","x",'Indicator Date'!AF177)</f>
        <v>2017</v>
      </c>
      <c r="AG177" s="157">
        <f>IF('Indicator Date'!AG177="","x",'Indicator Date'!AG177)</f>
        <v>2005</v>
      </c>
      <c r="AH177" s="157">
        <f>IF('Indicator Date'!AH177="","x",'Indicator Date'!AH177)</f>
        <v>2016</v>
      </c>
      <c r="AI177" s="157">
        <f>IF('Indicator Date'!AI177="","x",'Indicator Date'!AI177)</f>
        <v>2017</v>
      </c>
      <c r="AJ177" s="157">
        <f>IF('Indicator Date'!AJ177="","x",'Indicator Date'!AJ177)</f>
        <v>2018</v>
      </c>
      <c r="AK177" s="157" t="str">
        <f>IF('Indicator Date'!AK177="","x",YEAR('Indicator Date'!AK177))</f>
        <v>x</v>
      </c>
      <c r="AL177" s="157">
        <f>IF('Indicator Date'!AL177="","x",YEAR('Indicator Date'!AL177))</f>
        <v>2018</v>
      </c>
      <c r="AM177" s="157" t="str">
        <f>IF('Indicator Date'!AM177="","x",YEAR('Indicator Date'!AM177))</f>
        <v>x</v>
      </c>
      <c r="AN177" s="157">
        <f>IF('Indicator Date'!AN177="","x",'Indicator Date'!AN177)</f>
        <v>2016</v>
      </c>
      <c r="AO177" s="157">
        <f>IF('Indicator Date'!AO177="","x",'Indicator Date'!AO177)</f>
        <v>2016</v>
      </c>
      <c r="AP177" s="157">
        <f>IF('Indicator Date'!AP177="","x",'Indicator Date'!AP177)</f>
        <v>2013</v>
      </c>
      <c r="AQ177" s="157">
        <f>IF('Indicator Date'!AQ177="","x",'Indicator Date'!AQ177)</f>
        <v>2013</v>
      </c>
      <c r="AR177" s="157">
        <f>IF('Indicator Date'!AR177="","x",'Indicator Date'!AR177)</f>
        <v>2013</v>
      </c>
      <c r="AS177" s="157">
        <f>IF('Indicator Date'!AS177="","x",'Indicator Date'!AS177)</f>
        <v>2017</v>
      </c>
      <c r="AT177" s="157">
        <f>IF('Indicator Date'!AT177="","x",'Indicator Date'!AT177)</f>
        <v>2018</v>
      </c>
      <c r="AU177" s="157">
        <f>IF('Indicator Date'!AU177="","x",'Indicator Date'!AU177)</f>
        <v>2016</v>
      </c>
      <c r="AV177" s="157">
        <f>IF('Indicator Date'!AV177="","x",'Indicator Date'!AV177)</f>
        <v>2015</v>
      </c>
      <c r="AW177" s="157">
        <f>IF('Indicator Date'!AW177="","x",'Indicator Date'!AW177)</f>
        <v>2016</v>
      </c>
      <c r="AX177" s="157">
        <f>IF('Indicator Date'!AX177="","x",'Indicator Date'!AX177)</f>
        <v>2017</v>
      </c>
      <c r="AY177" s="157">
        <f>IF('Indicator Date'!AY177="","x",'Indicator Date'!AY177)</f>
        <v>2014</v>
      </c>
      <c r="AZ177" s="157">
        <f>IF('Indicator Date'!AZ177="","x",'Indicator Date'!AZ177)</f>
        <v>2015</v>
      </c>
      <c r="BA177" s="157">
        <f>IF('Indicator Date'!BA177="","x",'Indicator Date'!BA177)</f>
        <v>2015</v>
      </c>
      <c r="BB177" s="157">
        <f>IF('Indicator Date'!BB177="","x",'Indicator Date'!BB177)</f>
        <v>2018</v>
      </c>
      <c r="BC177" s="157">
        <f>IF('Indicator Date'!BC177="","x",'Indicator Date'!BC177)</f>
        <v>2017</v>
      </c>
      <c r="BD177" s="157">
        <f>IF('Indicator Date'!BD177="","x",'Indicator Date'!BD177)</f>
        <v>2015</v>
      </c>
      <c r="BE177" s="157" t="str">
        <f>IF('Indicator Date'!BE177="","x",'Indicator Date'!BE177)</f>
        <v>x</v>
      </c>
      <c r="BF177" s="104"/>
    </row>
    <row r="178" spans="1:58" x14ac:dyDescent="0.25">
      <c r="A178" s="128" t="s">
        <v>328</v>
      </c>
      <c r="B178" s="107" t="s">
        <v>327</v>
      </c>
      <c r="C178" s="157">
        <f>IF('Indicator Date'!C178="","x",'Indicator Date'!C178)</f>
        <v>2015</v>
      </c>
      <c r="D178" s="157">
        <f>IF('Indicator Date'!D178="","x",'Indicator Date'!D178)</f>
        <v>2015</v>
      </c>
      <c r="E178" s="157">
        <f>IF('Indicator Date'!E178="","x",'Indicator Date'!E178)</f>
        <v>2015</v>
      </c>
      <c r="F178" s="157">
        <f>IF('Indicator Date'!F178="","x",'Indicator Date'!F178)</f>
        <v>2015</v>
      </c>
      <c r="G178" s="157">
        <f>IF('Indicator Date'!G178="","x",'Indicator Date'!G178)</f>
        <v>2015</v>
      </c>
      <c r="H178" s="157">
        <f>IF('Indicator Date'!H178="","x",'Indicator Date'!H178)</f>
        <v>2015</v>
      </c>
      <c r="I178" s="157">
        <f>IF('Indicator Date'!I178="","x",'Indicator Date'!I178)</f>
        <v>2015</v>
      </c>
      <c r="J178" s="157">
        <f>IF('Indicator Date'!J178="","x",'Indicator Date'!J178)</f>
        <v>2016</v>
      </c>
      <c r="K178" s="157">
        <f>IF('Indicator Date'!K178="","x",'Indicator Date'!K178)</f>
        <v>2016</v>
      </c>
      <c r="L178" s="157">
        <f>IF('Indicator Date'!L178="","x",'Indicator Date'!L178)</f>
        <v>2016</v>
      </c>
      <c r="M178" s="157">
        <f>IF('Indicator Date'!M178="","x",'Indicator Date'!M178)</f>
        <v>2019</v>
      </c>
      <c r="N178" s="157">
        <f>IF('Indicator Date'!N178="","x",'Indicator Date'!N178)</f>
        <v>2019</v>
      </c>
      <c r="O178" s="157">
        <f>IF('Indicator Date'!O178="","x",'Indicator Date'!O178)</f>
        <v>2018</v>
      </c>
      <c r="P178" s="157">
        <f>IF('Indicator Date'!P178="","x",'Indicator Date'!P178)</f>
        <v>2018</v>
      </c>
      <c r="Q178" s="157">
        <f>IF('Indicator Date'!Q178="","x",'Indicator Date'!Q178)</f>
        <v>2017</v>
      </c>
      <c r="R178" s="157" t="str">
        <f>IF('Indicator Date'!R178="","x",LEFT(RIGHT('Indicator Date'!R178,6),4))</f>
        <v>2012</v>
      </c>
      <c r="S178" s="157">
        <f>IF('Indicator Date'!S178="","x",'Indicator Date'!S178)</f>
        <v>2019</v>
      </c>
      <c r="T178" s="157">
        <f>IF('Indicator Date'!T178="","x",'Indicator Date'!T178)</f>
        <v>2016</v>
      </c>
      <c r="U178" s="157">
        <f>IF('Indicator Date'!U178="","x",'Indicator Date'!U178)</f>
        <v>2017</v>
      </c>
      <c r="V178" s="157">
        <f>IF('Indicator Date'!V178="","x",'Indicator Date'!V178)</f>
        <v>2017</v>
      </c>
      <c r="W178" s="157">
        <f>IF('Indicator Date'!W178="","x",'Indicator Date'!W178)</f>
        <v>2015</v>
      </c>
      <c r="X178" s="157">
        <f>IF('Indicator Date'!X178="","x",'Indicator Date'!X178)</f>
        <v>2012</v>
      </c>
      <c r="Y178" s="157">
        <f>IF('Indicator Date'!Y178="","x",'Indicator Date'!Y178)</f>
        <v>2010</v>
      </c>
      <c r="Z178" s="157">
        <f>IF('Indicator Date'!Z178="","x",'Indicator Date'!Z178)</f>
        <v>2017</v>
      </c>
      <c r="AA178" s="157">
        <f>IF('Indicator Date'!AA178="","x",'Indicator Date'!AA178)</f>
        <v>2017</v>
      </c>
      <c r="AB178" s="157">
        <f>IF('Indicator Date'!AB178="","x",'Indicator Date'!AB178)</f>
        <v>2017</v>
      </c>
      <c r="AC178" s="157">
        <f>IF('Indicator Date'!AC178="","x",'Indicator Date'!AC178)</f>
        <v>2016</v>
      </c>
      <c r="AD178" s="157">
        <f>IF('Indicator Date'!AD178="","x",'Indicator Date'!AD178)</f>
        <v>2015</v>
      </c>
      <c r="AE178" s="157" t="str">
        <f>IF('Indicator Date'!AE178="","x",'Indicator Date'!AE178)</f>
        <v>x</v>
      </c>
      <c r="AF178" s="157">
        <f>IF('Indicator Date'!AF178="","x",'Indicator Date'!AF178)</f>
        <v>2017</v>
      </c>
      <c r="AG178" s="157">
        <f>IF('Indicator Date'!AG178="","x",'Indicator Date'!AG178)</f>
        <v>2010</v>
      </c>
      <c r="AH178" s="157">
        <f>IF('Indicator Date'!AH178="","x",'Indicator Date'!AH178)</f>
        <v>2016</v>
      </c>
      <c r="AI178" s="157">
        <f>IF('Indicator Date'!AI178="","x",'Indicator Date'!AI178)</f>
        <v>2017</v>
      </c>
      <c r="AJ178" s="157">
        <f>IF('Indicator Date'!AJ178="","x",'Indicator Date'!AJ178)</f>
        <v>2018</v>
      </c>
      <c r="AK178" s="157" t="str">
        <f>IF('Indicator Date'!AK178="","x",YEAR('Indicator Date'!AK178))</f>
        <v>x</v>
      </c>
      <c r="AL178" s="157">
        <f>IF('Indicator Date'!AL178="","x",YEAR('Indicator Date'!AL178))</f>
        <v>2018</v>
      </c>
      <c r="AM178" s="157" t="str">
        <f>IF('Indicator Date'!AM178="","x",YEAR('Indicator Date'!AM178))</f>
        <v>x</v>
      </c>
      <c r="AN178" s="157">
        <f>IF('Indicator Date'!AN178="","x",'Indicator Date'!AN178)</f>
        <v>2016</v>
      </c>
      <c r="AO178" s="157">
        <f>IF('Indicator Date'!AO178="","x",'Indicator Date'!AO178)</f>
        <v>2016</v>
      </c>
      <c r="AP178" s="157">
        <f>IF('Indicator Date'!AP178="","x",'Indicator Date'!AP178)</f>
        <v>2014</v>
      </c>
      <c r="AQ178" s="157">
        <f>IF('Indicator Date'!AQ178="","x",'Indicator Date'!AQ178)</f>
        <v>2014</v>
      </c>
      <c r="AR178" s="157">
        <f>IF('Indicator Date'!AR178="","x",'Indicator Date'!AR178)</f>
        <v>2013</v>
      </c>
      <c r="AS178" s="157">
        <f>IF('Indicator Date'!AS178="","x",'Indicator Date'!AS178)</f>
        <v>2017</v>
      </c>
      <c r="AT178" s="157">
        <f>IF('Indicator Date'!AT178="","x",'Indicator Date'!AT178)</f>
        <v>2018</v>
      </c>
      <c r="AU178" s="157">
        <f>IF('Indicator Date'!AU178="","x",'Indicator Date'!AU178)</f>
        <v>2016</v>
      </c>
      <c r="AV178" s="157">
        <f>IF('Indicator Date'!AV178="","x",'Indicator Date'!AV178)</f>
        <v>2015</v>
      </c>
      <c r="AW178" s="157">
        <f>IF('Indicator Date'!AW178="","x",'Indicator Date'!AW178)</f>
        <v>2016</v>
      </c>
      <c r="AX178" s="157">
        <f>IF('Indicator Date'!AX178="","x",'Indicator Date'!AX178)</f>
        <v>2017</v>
      </c>
      <c r="AY178" s="157">
        <f>IF('Indicator Date'!AY178="","x",'Indicator Date'!AY178)</f>
        <v>2014</v>
      </c>
      <c r="AZ178" s="157">
        <f>IF('Indicator Date'!AZ178="","x",'Indicator Date'!AZ178)</f>
        <v>2015</v>
      </c>
      <c r="BA178" s="157">
        <f>IF('Indicator Date'!BA178="","x",'Indicator Date'!BA178)</f>
        <v>2015</v>
      </c>
      <c r="BB178" s="157">
        <f>IF('Indicator Date'!BB178="","x",'Indicator Date'!BB178)</f>
        <v>2018</v>
      </c>
      <c r="BC178" s="157">
        <f>IF('Indicator Date'!BC178="","x",'Indicator Date'!BC178)</f>
        <v>2017</v>
      </c>
      <c r="BD178" s="157">
        <f>IF('Indicator Date'!BD178="","x",'Indicator Date'!BD178)</f>
        <v>2015</v>
      </c>
      <c r="BE178" s="157" t="str">
        <f>IF('Indicator Date'!BE178="","x",'Indicator Date'!BE178)</f>
        <v>x</v>
      </c>
      <c r="BF178" s="104"/>
    </row>
    <row r="179" spans="1:58" x14ac:dyDescent="0.25">
      <c r="A179" s="128" t="s">
        <v>330</v>
      </c>
      <c r="B179" s="107" t="s">
        <v>329</v>
      </c>
      <c r="C179" s="157">
        <f>IF('Indicator Date'!C179="","x",'Indicator Date'!C179)</f>
        <v>2015</v>
      </c>
      <c r="D179" s="157">
        <f>IF('Indicator Date'!D179="","x",'Indicator Date'!D179)</f>
        <v>2015</v>
      </c>
      <c r="E179" s="157">
        <f>IF('Indicator Date'!E179="","x",'Indicator Date'!E179)</f>
        <v>2015</v>
      </c>
      <c r="F179" s="157">
        <f>IF('Indicator Date'!F179="","x",'Indicator Date'!F179)</f>
        <v>2015</v>
      </c>
      <c r="G179" s="157">
        <f>IF('Indicator Date'!G179="","x",'Indicator Date'!G179)</f>
        <v>2015</v>
      </c>
      <c r="H179" s="157">
        <f>IF('Indicator Date'!H179="","x",'Indicator Date'!H179)</f>
        <v>2015</v>
      </c>
      <c r="I179" s="157">
        <f>IF('Indicator Date'!I179="","x",'Indicator Date'!I179)</f>
        <v>2015</v>
      </c>
      <c r="J179" s="157">
        <f>IF('Indicator Date'!J179="","x",'Indicator Date'!J179)</f>
        <v>2016</v>
      </c>
      <c r="K179" s="157">
        <f>IF('Indicator Date'!K179="","x",'Indicator Date'!K179)</f>
        <v>2016</v>
      </c>
      <c r="L179" s="157">
        <f>IF('Indicator Date'!L179="","x",'Indicator Date'!L179)</f>
        <v>2016</v>
      </c>
      <c r="M179" s="157">
        <f>IF('Indicator Date'!M179="","x",'Indicator Date'!M179)</f>
        <v>2019</v>
      </c>
      <c r="N179" s="157">
        <f>IF('Indicator Date'!N179="","x",'Indicator Date'!N179)</f>
        <v>2019</v>
      </c>
      <c r="O179" s="157">
        <f>IF('Indicator Date'!O179="","x",'Indicator Date'!O179)</f>
        <v>2018</v>
      </c>
      <c r="P179" s="157">
        <f>IF('Indicator Date'!P179="","x",'Indicator Date'!P179)</f>
        <v>2018</v>
      </c>
      <c r="Q179" s="157">
        <f>IF('Indicator Date'!Q179="","x",'Indicator Date'!Q179)</f>
        <v>2017</v>
      </c>
      <c r="R179" s="157" t="str">
        <f>IF('Indicator Date'!R179="","x",LEFT(RIGHT('Indicator Date'!R179,6),4))</f>
        <v>x</v>
      </c>
      <c r="S179" s="157">
        <f>IF('Indicator Date'!S179="","x",'Indicator Date'!S179)</f>
        <v>2019</v>
      </c>
      <c r="T179" s="157">
        <f>IF('Indicator Date'!T179="","x",'Indicator Date'!T179)</f>
        <v>2016</v>
      </c>
      <c r="U179" s="157">
        <f>IF('Indicator Date'!U179="","x",'Indicator Date'!U179)</f>
        <v>2017</v>
      </c>
      <c r="V179" s="157">
        <f>IF('Indicator Date'!V179="","x",'Indicator Date'!V179)</f>
        <v>2017</v>
      </c>
      <c r="W179" s="157">
        <f>IF('Indicator Date'!W179="","x",'Indicator Date'!W179)</f>
        <v>2015</v>
      </c>
      <c r="X179" s="157">
        <f>IF('Indicator Date'!X179="","x",'Indicator Date'!X179)</f>
        <v>2013</v>
      </c>
      <c r="Y179" s="157">
        <f>IF('Indicator Date'!Y179="","x",'Indicator Date'!Y179)</f>
        <v>2011</v>
      </c>
      <c r="Z179" s="157">
        <f>IF('Indicator Date'!Z179="","x",'Indicator Date'!Z179)</f>
        <v>2017</v>
      </c>
      <c r="AA179" s="157">
        <f>IF('Indicator Date'!AA179="","x",'Indicator Date'!AA179)</f>
        <v>2017</v>
      </c>
      <c r="AB179" s="157" t="str">
        <f>IF('Indicator Date'!AB179="","x",'Indicator Date'!AB179)</f>
        <v>x</v>
      </c>
      <c r="AC179" s="157">
        <f>IF('Indicator Date'!AC179="","x",'Indicator Date'!AC179)</f>
        <v>2016</v>
      </c>
      <c r="AD179" s="157">
        <f>IF('Indicator Date'!AD179="","x",'Indicator Date'!AD179)</f>
        <v>2015</v>
      </c>
      <c r="AE179" s="157">
        <f>IF('Indicator Date'!AE179="","x",'Indicator Date'!AE179)</f>
        <v>2012</v>
      </c>
      <c r="AF179" s="157">
        <f>IF('Indicator Date'!AF179="","x",'Indicator Date'!AF179)</f>
        <v>2017</v>
      </c>
      <c r="AG179" s="157">
        <f>IF('Indicator Date'!AG179="","x",'Indicator Date'!AG179)</f>
        <v>2016</v>
      </c>
      <c r="AH179" s="157">
        <f>IF('Indicator Date'!AH179="","x",'Indicator Date'!AH179)</f>
        <v>2016</v>
      </c>
      <c r="AI179" s="157">
        <f>IF('Indicator Date'!AI179="","x",'Indicator Date'!AI179)</f>
        <v>2017</v>
      </c>
      <c r="AJ179" s="157">
        <f>IF('Indicator Date'!AJ179="","x",'Indicator Date'!AJ179)</f>
        <v>2018</v>
      </c>
      <c r="AK179" s="157">
        <f>IF('Indicator Date'!AK179="","x",YEAR('Indicator Date'!AK179))</f>
        <v>2017</v>
      </c>
      <c r="AL179" s="157">
        <f>IF('Indicator Date'!AL179="","x",YEAR('Indicator Date'!AL179))</f>
        <v>2019</v>
      </c>
      <c r="AM179" s="157">
        <f>IF('Indicator Date'!AM179="","x",YEAR('Indicator Date'!AM179))</f>
        <v>2018</v>
      </c>
      <c r="AN179" s="157">
        <f>IF('Indicator Date'!AN179="","x",'Indicator Date'!AN179)</f>
        <v>2016</v>
      </c>
      <c r="AO179" s="157">
        <f>IF('Indicator Date'!AO179="","x",'Indicator Date'!AO179)</f>
        <v>2016</v>
      </c>
      <c r="AP179" s="157">
        <f>IF('Indicator Date'!AP179="","x",'Indicator Date'!AP179)</f>
        <v>2014</v>
      </c>
      <c r="AQ179" s="157">
        <f>IF('Indicator Date'!AQ179="","x",'Indicator Date'!AQ179)</f>
        <v>2014</v>
      </c>
      <c r="AR179" s="157">
        <f>IF('Indicator Date'!AR179="","x",'Indicator Date'!AR179)</f>
        <v>2015</v>
      </c>
      <c r="AS179" s="157">
        <f>IF('Indicator Date'!AS179="","x",'Indicator Date'!AS179)</f>
        <v>2017</v>
      </c>
      <c r="AT179" s="157">
        <f>IF('Indicator Date'!AT179="","x",'Indicator Date'!AT179)</f>
        <v>2018</v>
      </c>
      <c r="AU179" s="157">
        <f>IF('Indicator Date'!AU179="","x",'Indicator Date'!AU179)</f>
        <v>2016</v>
      </c>
      <c r="AV179" s="157">
        <f>IF('Indicator Date'!AV179="","x",'Indicator Date'!AV179)</f>
        <v>2015</v>
      </c>
      <c r="AW179" s="157">
        <f>IF('Indicator Date'!AW179="","x",'Indicator Date'!AW179)</f>
        <v>2016</v>
      </c>
      <c r="AX179" s="157">
        <f>IF('Indicator Date'!AX179="","x",'Indicator Date'!AX179)</f>
        <v>2017</v>
      </c>
      <c r="AY179" s="157">
        <f>IF('Indicator Date'!AY179="","x",'Indicator Date'!AY179)</f>
        <v>2014</v>
      </c>
      <c r="AZ179" s="157">
        <f>IF('Indicator Date'!AZ179="","x",'Indicator Date'!AZ179)</f>
        <v>2015</v>
      </c>
      <c r="BA179" s="157">
        <f>IF('Indicator Date'!BA179="","x",'Indicator Date'!BA179)</f>
        <v>2015</v>
      </c>
      <c r="BB179" s="157">
        <f>IF('Indicator Date'!BB179="","x",'Indicator Date'!BB179)</f>
        <v>2018</v>
      </c>
      <c r="BC179" s="157">
        <f>IF('Indicator Date'!BC179="","x",'Indicator Date'!BC179)</f>
        <v>2017</v>
      </c>
      <c r="BD179" s="157">
        <f>IF('Indicator Date'!BD179="","x",'Indicator Date'!BD179)</f>
        <v>2015</v>
      </c>
      <c r="BE179" s="157" t="str">
        <f>IF('Indicator Date'!BE179="","x",'Indicator Date'!BE179)</f>
        <v>x</v>
      </c>
      <c r="BF179" s="104"/>
    </row>
    <row r="180" spans="1:58" x14ac:dyDescent="0.25">
      <c r="A180" s="128" t="s">
        <v>332</v>
      </c>
      <c r="B180" s="107" t="s">
        <v>331</v>
      </c>
      <c r="C180" s="157">
        <f>IF('Indicator Date'!C180="","x",'Indicator Date'!C180)</f>
        <v>2015</v>
      </c>
      <c r="D180" s="157">
        <f>IF('Indicator Date'!D180="","x",'Indicator Date'!D180)</f>
        <v>2015</v>
      </c>
      <c r="E180" s="157">
        <f>IF('Indicator Date'!E180="","x",'Indicator Date'!E180)</f>
        <v>2015</v>
      </c>
      <c r="F180" s="157">
        <f>IF('Indicator Date'!F180="","x",'Indicator Date'!F180)</f>
        <v>2015</v>
      </c>
      <c r="G180" s="157">
        <f>IF('Indicator Date'!G180="","x",'Indicator Date'!G180)</f>
        <v>2015</v>
      </c>
      <c r="H180" s="157">
        <f>IF('Indicator Date'!H180="","x",'Indicator Date'!H180)</f>
        <v>2015</v>
      </c>
      <c r="I180" s="157">
        <f>IF('Indicator Date'!I180="","x",'Indicator Date'!I180)</f>
        <v>2015</v>
      </c>
      <c r="J180" s="157">
        <f>IF('Indicator Date'!J180="","x",'Indicator Date'!J180)</f>
        <v>2016</v>
      </c>
      <c r="K180" s="157">
        <f>IF('Indicator Date'!K180="","x",'Indicator Date'!K180)</f>
        <v>2016</v>
      </c>
      <c r="L180" s="157">
        <f>IF('Indicator Date'!L180="","x",'Indicator Date'!L180)</f>
        <v>2016</v>
      </c>
      <c r="M180" s="157">
        <f>IF('Indicator Date'!M180="","x",'Indicator Date'!M180)</f>
        <v>2019</v>
      </c>
      <c r="N180" s="157">
        <f>IF('Indicator Date'!N180="","x",'Indicator Date'!N180)</f>
        <v>2019</v>
      </c>
      <c r="O180" s="157">
        <f>IF('Indicator Date'!O180="","x",'Indicator Date'!O180)</f>
        <v>2018</v>
      </c>
      <c r="P180" s="157">
        <f>IF('Indicator Date'!P180="","x",'Indicator Date'!P180)</f>
        <v>2018</v>
      </c>
      <c r="Q180" s="157">
        <f>IF('Indicator Date'!Q180="","x",'Indicator Date'!Q180)</f>
        <v>2017</v>
      </c>
      <c r="R180" s="157" t="str">
        <f>IF('Indicator Date'!R180="","x",LEFT(RIGHT('Indicator Date'!R180,6),4))</f>
        <v>2016</v>
      </c>
      <c r="S180" s="157">
        <f>IF('Indicator Date'!S180="","x",'Indicator Date'!S180)</f>
        <v>2019</v>
      </c>
      <c r="T180" s="157">
        <f>IF('Indicator Date'!T180="","x",'Indicator Date'!T180)</f>
        <v>2016</v>
      </c>
      <c r="U180" s="157">
        <f>IF('Indicator Date'!U180="","x",'Indicator Date'!U180)</f>
        <v>2017</v>
      </c>
      <c r="V180" s="157">
        <f>IF('Indicator Date'!V180="","x",'Indicator Date'!V180)</f>
        <v>2017</v>
      </c>
      <c r="W180" s="157">
        <f>IF('Indicator Date'!W180="","x",'Indicator Date'!W180)</f>
        <v>2015</v>
      </c>
      <c r="X180" s="157" t="str">
        <f>IF('Indicator Date'!X180="","x",'Indicator Date'!X180)</f>
        <v>x</v>
      </c>
      <c r="Y180" s="157">
        <f>IF('Indicator Date'!Y180="","x",'Indicator Date'!Y180)</f>
        <v>2010</v>
      </c>
      <c r="Z180" s="157">
        <f>IF('Indicator Date'!Z180="","x",'Indicator Date'!Z180)</f>
        <v>2017</v>
      </c>
      <c r="AA180" s="157">
        <f>IF('Indicator Date'!AA180="","x",'Indicator Date'!AA180)</f>
        <v>2017</v>
      </c>
      <c r="AB180" s="157" t="str">
        <f>IF('Indicator Date'!AB180="","x",'Indicator Date'!AB180)</f>
        <v>x</v>
      </c>
      <c r="AC180" s="157">
        <f>IF('Indicator Date'!AC180="","x",'Indicator Date'!AC180)</f>
        <v>2016</v>
      </c>
      <c r="AD180" s="157">
        <f>IF('Indicator Date'!AD180="","x",'Indicator Date'!AD180)</f>
        <v>2015</v>
      </c>
      <c r="AE180" s="157">
        <f>IF('Indicator Date'!AE180="","x",'Indicator Date'!AE180)</f>
        <v>2012</v>
      </c>
      <c r="AF180" s="157" t="str">
        <f>IF('Indicator Date'!AF180="","x",'Indicator Date'!AF180)</f>
        <v>x</v>
      </c>
      <c r="AG180" s="157" t="str">
        <f>IF('Indicator Date'!AG180="","x",'Indicator Date'!AG180)</f>
        <v>x</v>
      </c>
      <c r="AH180" s="157">
        <f>IF('Indicator Date'!AH180="","x",'Indicator Date'!AH180)</f>
        <v>2016</v>
      </c>
      <c r="AI180" s="157">
        <f>IF('Indicator Date'!AI180="","x",'Indicator Date'!AI180)</f>
        <v>2017</v>
      </c>
      <c r="AJ180" s="157">
        <f>IF('Indicator Date'!AJ180="","x",'Indicator Date'!AJ180)</f>
        <v>2018</v>
      </c>
      <c r="AK180" s="157" t="str">
        <f>IF('Indicator Date'!AK180="","x",YEAR('Indicator Date'!AK180))</f>
        <v>x</v>
      </c>
      <c r="AL180" s="157">
        <f>IF('Indicator Date'!AL180="","x",YEAR('Indicator Date'!AL180))</f>
        <v>2018</v>
      </c>
      <c r="AM180" s="157" t="str">
        <f>IF('Indicator Date'!AM180="","x",YEAR('Indicator Date'!AM180))</f>
        <v>x</v>
      </c>
      <c r="AN180" s="157">
        <f>IF('Indicator Date'!AN180="","x",'Indicator Date'!AN180)</f>
        <v>2016</v>
      </c>
      <c r="AO180" s="157">
        <f>IF('Indicator Date'!AO180="","x",'Indicator Date'!AO180)</f>
        <v>2016</v>
      </c>
      <c r="AP180" s="157" t="str">
        <f>IF('Indicator Date'!AP180="","x",'Indicator Date'!AP180)</f>
        <v>x</v>
      </c>
      <c r="AQ180" s="157" t="str">
        <f>IF('Indicator Date'!AQ180="","x",'Indicator Date'!AQ180)</f>
        <v>x</v>
      </c>
      <c r="AR180" s="157" t="str">
        <f>IF('Indicator Date'!AR180="","x",'Indicator Date'!AR180)</f>
        <v>x</v>
      </c>
      <c r="AS180" s="157">
        <f>IF('Indicator Date'!AS180="","x",'Indicator Date'!AS180)</f>
        <v>2017</v>
      </c>
      <c r="AT180" s="157">
        <f>IF('Indicator Date'!AT180="","x",'Indicator Date'!AT180)</f>
        <v>2018</v>
      </c>
      <c r="AU180" s="157">
        <f>IF('Indicator Date'!AU180="","x",'Indicator Date'!AU180)</f>
        <v>2016</v>
      </c>
      <c r="AV180" s="157">
        <f>IF('Indicator Date'!AV180="","x",'Indicator Date'!AV180)</f>
        <v>2015</v>
      </c>
      <c r="AW180" s="157">
        <f>IF('Indicator Date'!AW180="","x",'Indicator Date'!AW180)</f>
        <v>2016</v>
      </c>
      <c r="AX180" s="157">
        <f>IF('Indicator Date'!AX180="","x",'Indicator Date'!AX180)</f>
        <v>2016</v>
      </c>
      <c r="AY180" s="157">
        <f>IF('Indicator Date'!AY180="","x",'Indicator Date'!AY180)</f>
        <v>2014</v>
      </c>
      <c r="AZ180" s="157">
        <f>IF('Indicator Date'!AZ180="","x",'Indicator Date'!AZ180)</f>
        <v>2006</v>
      </c>
      <c r="BA180" s="157">
        <f>IF('Indicator Date'!BA180="","x",'Indicator Date'!BA180)</f>
        <v>2006</v>
      </c>
      <c r="BB180" s="157">
        <f>IF('Indicator Date'!BB180="","x",'Indicator Date'!BB180)</f>
        <v>2018</v>
      </c>
      <c r="BC180" s="157">
        <f>IF('Indicator Date'!BC180="","x",'Indicator Date'!BC180)</f>
        <v>2017</v>
      </c>
      <c r="BD180" s="157">
        <f>IF('Indicator Date'!BD180="","x",'Indicator Date'!BD180)</f>
        <v>2015</v>
      </c>
      <c r="BE180" s="157" t="str">
        <f>IF('Indicator Date'!BE180="","x",'Indicator Date'!BE180)</f>
        <v>x</v>
      </c>
      <c r="BF180" s="104"/>
    </row>
    <row r="181" spans="1:58" x14ac:dyDescent="0.25">
      <c r="A181" s="128" t="s">
        <v>334</v>
      </c>
      <c r="B181" s="107" t="s">
        <v>333</v>
      </c>
      <c r="C181" s="157">
        <f>IF('Indicator Date'!C181="","x",'Indicator Date'!C181)</f>
        <v>2015</v>
      </c>
      <c r="D181" s="157">
        <f>IF('Indicator Date'!D181="","x",'Indicator Date'!D181)</f>
        <v>2015</v>
      </c>
      <c r="E181" s="157">
        <f>IF('Indicator Date'!E181="","x",'Indicator Date'!E181)</f>
        <v>2015</v>
      </c>
      <c r="F181" s="157">
        <f>IF('Indicator Date'!F181="","x",'Indicator Date'!F181)</f>
        <v>2015</v>
      </c>
      <c r="G181" s="157">
        <f>IF('Indicator Date'!G181="","x",'Indicator Date'!G181)</f>
        <v>2015</v>
      </c>
      <c r="H181" s="157">
        <f>IF('Indicator Date'!H181="","x",'Indicator Date'!H181)</f>
        <v>2015</v>
      </c>
      <c r="I181" s="157">
        <f>IF('Indicator Date'!I181="","x",'Indicator Date'!I181)</f>
        <v>2015</v>
      </c>
      <c r="J181" s="157">
        <f>IF('Indicator Date'!J181="","x",'Indicator Date'!J181)</f>
        <v>2016</v>
      </c>
      <c r="K181" s="157">
        <f>IF('Indicator Date'!K181="","x",'Indicator Date'!K181)</f>
        <v>2016</v>
      </c>
      <c r="L181" s="157">
        <f>IF('Indicator Date'!L181="","x",'Indicator Date'!L181)</f>
        <v>2016</v>
      </c>
      <c r="M181" s="157">
        <f>IF('Indicator Date'!M181="","x",'Indicator Date'!M181)</f>
        <v>2019</v>
      </c>
      <c r="N181" s="157">
        <f>IF('Indicator Date'!N181="","x",'Indicator Date'!N181)</f>
        <v>2019</v>
      </c>
      <c r="O181" s="157">
        <f>IF('Indicator Date'!O181="","x",'Indicator Date'!O181)</f>
        <v>2018</v>
      </c>
      <c r="P181" s="157">
        <f>IF('Indicator Date'!P181="","x",'Indicator Date'!P181)</f>
        <v>2018</v>
      </c>
      <c r="Q181" s="157" t="str">
        <f>IF('Indicator Date'!Q181="","x",'Indicator Date'!Q181)</f>
        <v>x</v>
      </c>
      <c r="R181" s="157" t="str">
        <f>IF('Indicator Date'!R181="","x",LEFT(RIGHT('Indicator Date'!R181,6),4))</f>
        <v>x</v>
      </c>
      <c r="S181" s="157">
        <f>IF('Indicator Date'!S181="","x",'Indicator Date'!S181)</f>
        <v>2019</v>
      </c>
      <c r="T181" s="157">
        <f>IF('Indicator Date'!T181="","x",'Indicator Date'!T181)</f>
        <v>2016</v>
      </c>
      <c r="U181" s="157">
        <f>IF('Indicator Date'!U181="","x",'Indicator Date'!U181)</f>
        <v>2017</v>
      </c>
      <c r="V181" s="157">
        <f>IF('Indicator Date'!V181="","x",'Indicator Date'!V181)</f>
        <v>2017</v>
      </c>
      <c r="W181" s="157">
        <f>IF('Indicator Date'!W181="","x",'Indicator Date'!W181)</f>
        <v>2015</v>
      </c>
      <c r="X181" s="157">
        <f>IF('Indicator Date'!X181="","x",'Indicator Date'!X181)</f>
        <v>2007</v>
      </c>
      <c r="Y181" s="157">
        <f>IF('Indicator Date'!Y181="","x",'Indicator Date'!Y181)</f>
        <v>2010</v>
      </c>
      <c r="Z181" s="157">
        <f>IF('Indicator Date'!Z181="","x",'Indicator Date'!Z181)</f>
        <v>2017</v>
      </c>
      <c r="AA181" s="157">
        <f>IF('Indicator Date'!AA181="","x",'Indicator Date'!AA181)</f>
        <v>2017</v>
      </c>
      <c r="AB181" s="157" t="str">
        <f>IF('Indicator Date'!AB181="","x",'Indicator Date'!AB181)</f>
        <v>x</v>
      </c>
      <c r="AC181" s="157">
        <f>IF('Indicator Date'!AC181="","x",'Indicator Date'!AC181)</f>
        <v>2016</v>
      </c>
      <c r="AD181" s="157" t="str">
        <f>IF('Indicator Date'!AD181="","x",'Indicator Date'!AD181)</f>
        <v>x</v>
      </c>
      <c r="AE181" s="157" t="str">
        <f>IF('Indicator Date'!AE181="","x",'Indicator Date'!AE181)</f>
        <v>x</v>
      </c>
      <c r="AF181" s="157" t="str">
        <f>IF('Indicator Date'!AF181="","x",'Indicator Date'!AF181)</f>
        <v>x</v>
      </c>
      <c r="AG181" s="157" t="str">
        <f>IF('Indicator Date'!AG181="","x",'Indicator Date'!AG181)</f>
        <v>x</v>
      </c>
      <c r="AH181" s="157">
        <f>IF('Indicator Date'!AH181="","x",'Indicator Date'!AH181)</f>
        <v>2016</v>
      </c>
      <c r="AI181" s="157">
        <f>IF('Indicator Date'!AI181="","x",'Indicator Date'!AI181)</f>
        <v>2017</v>
      </c>
      <c r="AJ181" s="157">
        <f>IF('Indicator Date'!AJ181="","x",'Indicator Date'!AJ181)</f>
        <v>2018</v>
      </c>
      <c r="AK181" s="157" t="str">
        <f>IF('Indicator Date'!AK181="","x",YEAR('Indicator Date'!AK181))</f>
        <v>x</v>
      </c>
      <c r="AL181" s="157" t="str">
        <f>IF('Indicator Date'!AL181="","x",YEAR('Indicator Date'!AL181))</f>
        <v>x</v>
      </c>
      <c r="AM181" s="157" t="str">
        <f>IF('Indicator Date'!AM181="","x",YEAR('Indicator Date'!AM181))</f>
        <v>x</v>
      </c>
      <c r="AN181" s="157">
        <f>IF('Indicator Date'!AN181="","x",'Indicator Date'!AN181)</f>
        <v>2016</v>
      </c>
      <c r="AO181" s="157">
        <f>IF('Indicator Date'!AO181="","x",'Indicator Date'!AO181)</f>
        <v>2016</v>
      </c>
      <c r="AP181" s="157" t="str">
        <f>IF('Indicator Date'!AP181="","x",'Indicator Date'!AP181)</f>
        <v>x</v>
      </c>
      <c r="AQ181" s="157" t="str">
        <f>IF('Indicator Date'!AQ181="","x",'Indicator Date'!AQ181)</f>
        <v>x</v>
      </c>
      <c r="AR181" s="157" t="str">
        <f>IF('Indicator Date'!AR181="","x",'Indicator Date'!AR181)</f>
        <v>x</v>
      </c>
      <c r="AS181" s="157">
        <f>IF('Indicator Date'!AS181="","x",'Indicator Date'!AS181)</f>
        <v>2017</v>
      </c>
      <c r="AT181" s="157" t="str">
        <f>IF('Indicator Date'!AT181="","x",'Indicator Date'!AT181)</f>
        <v>x</v>
      </c>
      <c r="AU181" s="157">
        <f>IF('Indicator Date'!AU181="","x",'Indicator Date'!AU181)</f>
        <v>2016</v>
      </c>
      <c r="AV181" s="157" t="str">
        <f>IF('Indicator Date'!AV181="","x",'Indicator Date'!AV181)</f>
        <v>x</v>
      </c>
      <c r="AW181" s="157">
        <f>IF('Indicator Date'!AW181="","x",'Indicator Date'!AW181)</f>
        <v>2016</v>
      </c>
      <c r="AX181" s="157">
        <f>IF('Indicator Date'!AX181="","x",'Indicator Date'!AX181)</f>
        <v>2016</v>
      </c>
      <c r="AY181" s="157">
        <f>IF('Indicator Date'!AY181="","x",'Indicator Date'!AY181)</f>
        <v>2014</v>
      </c>
      <c r="AZ181" s="157">
        <f>IF('Indicator Date'!AZ181="","x",'Indicator Date'!AZ181)</f>
        <v>2013</v>
      </c>
      <c r="BA181" s="157">
        <f>IF('Indicator Date'!BA181="","x",'Indicator Date'!BA181)</f>
        <v>2015</v>
      </c>
      <c r="BB181" s="157">
        <f>IF('Indicator Date'!BB181="","x",'Indicator Date'!BB181)</f>
        <v>2018</v>
      </c>
      <c r="BC181" s="157">
        <f>IF('Indicator Date'!BC181="","x",'Indicator Date'!BC181)</f>
        <v>2017</v>
      </c>
      <c r="BD181" s="157">
        <f>IF('Indicator Date'!BD181="","x",'Indicator Date'!BD181)</f>
        <v>2015</v>
      </c>
      <c r="BE181" s="157" t="str">
        <f>IF('Indicator Date'!BE181="","x",'Indicator Date'!BE181)</f>
        <v>x</v>
      </c>
      <c r="BF181" s="104"/>
    </row>
    <row r="182" spans="1:58" x14ac:dyDescent="0.25">
      <c r="A182" s="128" t="s">
        <v>336</v>
      </c>
      <c r="B182" s="107" t="s">
        <v>335</v>
      </c>
      <c r="C182" s="157">
        <f>IF('Indicator Date'!C182="","x",'Indicator Date'!C182)</f>
        <v>2015</v>
      </c>
      <c r="D182" s="157">
        <f>IF('Indicator Date'!D182="","x",'Indicator Date'!D182)</f>
        <v>2015</v>
      </c>
      <c r="E182" s="157">
        <f>IF('Indicator Date'!E182="","x",'Indicator Date'!E182)</f>
        <v>2015</v>
      </c>
      <c r="F182" s="157">
        <f>IF('Indicator Date'!F182="","x",'Indicator Date'!F182)</f>
        <v>2015</v>
      </c>
      <c r="G182" s="157">
        <f>IF('Indicator Date'!G182="","x",'Indicator Date'!G182)</f>
        <v>2015</v>
      </c>
      <c r="H182" s="157">
        <f>IF('Indicator Date'!H182="","x",'Indicator Date'!H182)</f>
        <v>2015</v>
      </c>
      <c r="I182" s="157">
        <f>IF('Indicator Date'!I182="","x",'Indicator Date'!I182)</f>
        <v>2015</v>
      </c>
      <c r="J182" s="157">
        <f>IF('Indicator Date'!J182="","x",'Indicator Date'!J182)</f>
        <v>2016</v>
      </c>
      <c r="K182" s="157">
        <f>IF('Indicator Date'!K182="","x",'Indicator Date'!K182)</f>
        <v>2016</v>
      </c>
      <c r="L182" s="157">
        <f>IF('Indicator Date'!L182="","x",'Indicator Date'!L182)</f>
        <v>2016</v>
      </c>
      <c r="M182" s="157">
        <f>IF('Indicator Date'!M182="","x",'Indicator Date'!M182)</f>
        <v>2019</v>
      </c>
      <c r="N182" s="157">
        <f>IF('Indicator Date'!N182="","x",'Indicator Date'!N182)</f>
        <v>2019</v>
      </c>
      <c r="O182" s="157">
        <f>IF('Indicator Date'!O182="","x",'Indicator Date'!O182)</f>
        <v>2018</v>
      </c>
      <c r="P182" s="157">
        <f>IF('Indicator Date'!P182="","x",'Indicator Date'!P182)</f>
        <v>2018</v>
      </c>
      <c r="Q182" s="157">
        <f>IF('Indicator Date'!Q182="","x",'Indicator Date'!Q182)</f>
        <v>2017</v>
      </c>
      <c r="R182" s="157" t="str">
        <f>IF('Indicator Date'!R182="","x",LEFT(RIGHT('Indicator Date'!R182,6),4))</f>
        <v>2016</v>
      </c>
      <c r="S182" s="157">
        <f>IF('Indicator Date'!S182="","x",'Indicator Date'!S182)</f>
        <v>2019</v>
      </c>
      <c r="T182" s="157">
        <f>IF('Indicator Date'!T182="","x",'Indicator Date'!T182)</f>
        <v>2016</v>
      </c>
      <c r="U182" s="157">
        <f>IF('Indicator Date'!U182="","x",'Indicator Date'!U182)</f>
        <v>2017</v>
      </c>
      <c r="V182" s="157">
        <f>IF('Indicator Date'!V182="","x",'Indicator Date'!V182)</f>
        <v>2017</v>
      </c>
      <c r="W182" s="157">
        <f>IF('Indicator Date'!W182="","x",'Indicator Date'!W182)</f>
        <v>2015</v>
      </c>
      <c r="X182" s="157">
        <f>IF('Indicator Date'!X182="","x",'Indicator Date'!X182)</f>
        <v>2016</v>
      </c>
      <c r="Y182" s="157">
        <f>IF('Indicator Date'!Y182="","x",'Indicator Date'!Y182)</f>
        <v>2010</v>
      </c>
      <c r="Z182" s="157">
        <f>IF('Indicator Date'!Z182="","x",'Indicator Date'!Z182)</f>
        <v>2017</v>
      </c>
      <c r="AA182" s="157">
        <f>IF('Indicator Date'!AA182="","x",'Indicator Date'!AA182)</f>
        <v>2017</v>
      </c>
      <c r="AB182" s="157">
        <f>IF('Indicator Date'!AB182="","x",'Indicator Date'!AB182)</f>
        <v>2017</v>
      </c>
      <c r="AC182" s="157">
        <f>IF('Indicator Date'!AC182="","x",'Indicator Date'!AC182)</f>
        <v>2016</v>
      </c>
      <c r="AD182" s="157">
        <f>IF('Indicator Date'!AD182="","x",'Indicator Date'!AD182)</f>
        <v>2015</v>
      </c>
      <c r="AE182" s="157">
        <f>IF('Indicator Date'!AE182="","x",'Indicator Date'!AE182)</f>
        <v>2012</v>
      </c>
      <c r="AF182" s="157">
        <f>IF('Indicator Date'!AF182="","x",'Indicator Date'!AF182)</f>
        <v>2017</v>
      </c>
      <c r="AG182" s="157">
        <f>IF('Indicator Date'!AG182="","x",'Indicator Date'!AG182)</f>
        <v>2012</v>
      </c>
      <c r="AH182" s="157">
        <f>IF('Indicator Date'!AH182="","x",'Indicator Date'!AH182)</f>
        <v>2016</v>
      </c>
      <c r="AI182" s="157">
        <f>IF('Indicator Date'!AI182="","x",'Indicator Date'!AI182)</f>
        <v>2017</v>
      </c>
      <c r="AJ182" s="157">
        <f>IF('Indicator Date'!AJ182="","x",'Indicator Date'!AJ182)</f>
        <v>2018</v>
      </c>
      <c r="AK182" s="157">
        <f>IF('Indicator Date'!AK182="","x",YEAR('Indicator Date'!AK182))</f>
        <v>2017</v>
      </c>
      <c r="AL182" s="157">
        <f>IF('Indicator Date'!AL182="","x",YEAR('Indicator Date'!AL182))</f>
        <v>2019</v>
      </c>
      <c r="AM182" s="157">
        <f>IF('Indicator Date'!AM182="","x",YEAR('Indicator Date'!AM182))</f>
        <v>2018</v>
      </c>
      <c r="AN182" s="157">
        <f>IF('Indicator Date'!AN182="","x",'Indicator Date'!AN182)</f>
        <v>2016</v>
      </c>
      <c r="AO182" s="157">
        <f>IF('Indicator Date'!AO182="","x",'Indicator Date'!AO182)</f>
        <v>2016</v>
      </c>
      <c r="AP182" s="157">
        <f>IF('Indicator Date'!AP182="","x",'Indicator Date'!AP182)</f>
        <v>2013</v>
      </c>
      <c r="AQ182" s="157">
        <f>IF('Indicator Date'!AQ182="","x",'Indicator Date'!AQ182)</f>
        <v>2014</v>
      </c>
      <c r="AR182" s="157" t="str">
        <f>IF('Indicator Date'!AR182="","x",'Indicator Date'!AR182)</f>
        <v>x</v>
      </c>
      <c r="AS182" s="157">
        <f>IF('Indicator Date'!AS182="","x",'Indicator Date'!AS182)</f>
        <v>2017</v>
      </c>
      <c r="AT182" s="157">
        <f>IF('Indicator Date'!AT182="","x",'Indicator Date'!AT182)</f>
        <v>2018</v>
      </c>
      <c r="AU182" s="157">
        <f>IF('Indicator Date'!AU182="","x",'Indicator Date'!AU182)</f>
        <v>2016</v>
      </c>
      <c r="AV182" s="157">
        <f>IF('Indicator Date'!AV182="","x",'Indicator Date'!AV182)</f>
        <v>2015</v>
      </c>
      <c r="AW182" s="157">
        <f>IF('Indicator Date'!AW182="","x",'Indicator Date'!AW182)</f>
        <v>2016</v>
      </c>
      <c r="AX182" s="157">
        <f>IF('Indicator Date'!AX182="","x",'Indicator Date'!AX182)</f>
        <v>2017</v>
      </c>
      <c r="AY182" s="157">
        <f>IF('Indicator Date'!AY182="","x",'Indicator Date'!AY182)</f>
        <v>2014</v>
      </c>
      <c r="AZ182" s="157">
        <f>IF('Indicator Date'!AZ182="","x",'Indicator Date'!AZ182)</f>
        <v>2015</v>
      </c>
      <c r="BA182" s="157">
        <f>IF('Indicator Date'!BA182="","x",'Indicator Date'!BA182)</f>
        <v>2015</v>
      </c>
      <c r="BB182" s="157">
        <f>IF('Indicator Date'!BB182="","x",'Indicator Date'!BB182)</f>
        <v>2018</v>
      </c>
      <c r="BC182" s="157">
        <f>IF('Indicator Date'!BC182="","x",'Indicator Date'!BC182)</f>
        <v>2017</v>
      </c>
      <c r="BD182" s="157">
        <f>IF('Indicator Date'!BD182="","x",'Indicator Date'!BD182)</f>
        <v>2015</v>
      </c>
      <c r="BE182" s="157" t="str">
        <f>IF('Indicator Date'!BE182="","x",'Indicator Date'!BE182)</f>
        <v>x</v>
      </c>
      <c r="BF182" s="104"/>
    </row>
    <row r="183" spans="1:58" x14ac:dyDescent="0.25">
      <c r="A183" s="128" t="s">
        <v>338</v>
      </c>
      <c r="B183" s="107" t="s">
        <v>337</v>
      </c>
      <c r="C183" s="157">
        <f>IF('Indicator Date'!C183="","x",'Indicator Date'!C183)</f>
        <v>2015</v>
      </c>
      <c r="D183" s="157">
        <f>IF('Indicator Date'!D183="","x",'Indicator Date'!D183)</f>
        <v>2015</v>
      </c>
      <c r="E183" s="157">
        <f>IF('Indicator Date'!E183="","x",'Indicator Date'!E183)</f>
        <v>2015</v>
      </c>
      <c r="F183" s="157">
        <f>IF('Indicator Date'!F183="","x",'Indicator Date'!F183)</f>
        <v>2015</v>
      </c>
      <c r="G183" s="157">
        <f>IF('Indicator Date'!G183="","x",'Indicator Date'!G183)</f>
        <v>2015</v>
      </c>
      <c r="H183" s="157">
        <f>IF('Indicator Date'!H183="","x",'Indicator Date'!H183)</f>
        <v>2015</v>
      </c>
      <c r="I183" s="157">
        <f>IF('Indicator Date'!I183="","x",'Indicator Date'!I183)</f>
        <v>2015</v>
      </c>
      <c r="J183" s="157">
        <f>IF('Indicator Date'!J183="","x",'Indicator Date'!J183)</f>
        <v>2016</v>
      </c>
      <c r="K183" s="157">
        <f>IF('Indicator Date'!K183="","x",'Indicator Date'!K183)</f>
        <v>2016</v>
      </c>
      <c r="L183" s="157">
        <f>IF('Indicator Date'!L183="","x",'Indicator Date'!L183)</f>
        <v>2016</v>
      </c>
      <c r="M183" s="157">
        <f>IF('Indicator Date'!M183="","x",'Indicator Date'!M183)</f>
        <v>2019</v>
      </c>
      <c r="N183" s="157">
        <f>IF('Indicator Date'!N183="","x",'Indicator Date'!N183)</f>
        <v>2019</v>
      </c>
      <c r="O183" s="157">
        <f>IF('Indicator Date'!O183="","x",'Indicator Date'!O183)</f>
        <v>2018</v>
      </c>
      <c r="P183" s="157">
        <f>IF('Indicator Date'!P183="","x",'Indicator Date'!P183)</f>
        <v>2018</v>
      </c>
      <c r="Q183" s="157">
        <f>IF('Indicator Date'!Q183="","x",'Indicator Date'!Q183)</f>
        <v>2017</v>
      </c>
      <c r="R183" s="157" t="str">
        <f>IF('Indicator Date'!R183="","x",LEFT(RIGHT('Indicator Date'!R183,6),4))</f>
        <v>2012</v>
      </c>
      <c r="S183" s="157">
        <f>IF('Indicator Date'!S183="","x",'Indicator Date'!S183)</f>
        <v>2019</v>
      </c>
      <c r="T183" s="157">
        <f>IF('Indicator Date'!T183="","x",'Indicator Date'!T183)</f>
        <v>2016</v>
      </c>
      <c r="U183" s="157">
        <f>IF('Indicator Date'!U183="","x",'Indicator Date'!U183)</f>
        <v>2017</v>
      </c>
      <c r="V183" s="157">
        <f>IF('Indicator Date'!V183="","x",'Indicator Date'!V183)</f>
        <v>2017</v>
      </c>
      <c r="W183" s="157">
        <f>IF('Indicator Date'!W183="","x",'Indicator Date'!W183)</f>
        <v>2015</v>
      </c>
      <c r="X183" s="157" t="str">
        <f>IF('Indicator Date'!X183="","x",'Indicator Date'!X183)</f>
        <v>x</v>
      </c>
      <c r="Y183" s="157">
        <f>IF('Indicator Date'!Y183="","x",'Indicator Date'!Y183)</f>
        <v>2013</v>
      </c>
      <c r="Z183" s="157">
        <f>IF('Indicator Date'!Z183="","x",'Indicator Date'!Z183)</f>
        <v>2017</v>
      </c>
      <c r="AA183" s="157">
        <f>IF('Indicator Date'!AA183="","x",'Indicator Date'!AA183)</f>
        <v>2017</v>
      </c>
      <c r="AB183" s="157">
        <f>IF('Indicator Date'!AB183="","x",'Indicator Date'!AB183)</f>
        <v>2017</v>
      </c>
      <c r="AC183" s="157">
        <f>IF('Indicator Date'!AC183="","x",'Indicator Date'!AC183)</f>
        <v>2016</v>
      </c>
      <c r="AD183" s="157">
        <f>IF('Indicator Date'!AD183="","x",'Indicator Date'!AD183)</f>
        <v>2015</v>
      </c>
      <c r="AE183" s="157" t="str">
        <f>IF('Indicator Date'!AE183="","x",'Indicator Date'!AE183)</f>
        <v>x</v>
      </c>
      <c r="AF183" s="157">
        <f>IF('Indicator Date'!AF183="","x",'Indicator Date'!AF183)</f>
        <v>2017</v>
      </c>
      <c r="AG183" s="157">
        <f>IF('Indicator Date'!AG183="","x",'Indicator Date'!AG183)</f>
        <v>2016</v>
      </c>
      <c r="AH183" s="157">
        <f>IF('Indicator Date'!AH183="","x",'Indicator Date'!AH183)</f>
        <v>2016</v>
      </c>
      <c r="AI183" s="157">
        <f>IF('Indicator Date'!AI183="","x",'Indicator Date'!AI183)</f>
        <v>2017</v>
      </c>
      <c r="AJ183" s="157">
        <f>IF('Indicator Date'!AJ183="","x",'Indicator Date'!AJ183)</f>
        <v>2018</v>
      </c>
      <c r="AK183" s="157">
        <f>IF('Indicator Date'!AK183="","x",YEAR('Indicator Date'!AK183))</f>
        <v>2017</v>
      </c>
      <c r="AL183" s="157">
        <f>IF('Indicator Date'!AL183="","x",YEAR('Indicator Date'!AL183))</f>
        <v>2018</v>
      </c>
      <c r="AM183" s="157" t="str">
        <f>IF('Indicator Date'!AM183="","x",YEAR('Indicator Date'!AM183))</f>
        <v>x</v>
      </c>
      <c r="AN183" s="157">
        <f>IF('Indicator Date'!AN183="","x",'Indicator Date'!AN183)</f>
        <v>2016</v>
      </c>
      <c r="AO183" s="157">
        <f>IF('Indicator Date'!AO183="","x",'Indicator Date'!AO183)</f>
        <v>2016</v>
      </c>
      <c r="AP183" s="157">
        <f>IF('Indicator Date'!AP183="","x",'Indicator Date'!AP183)</f>
        <v>2013</v>
      </c>
      <c r="AQ183" s="157">
        <f>IF('Indicator Date'!AQ183="","x",'Indicator Date'!AQ183)</f>
        <v>2014</v>
      </c>
      <c r="AR183" s="157" t="str">
        <f>IF('Indicator Date'!AR183="","x",'Indicator Date'!AR183)</f>
        <v>x</v>
      </c>
      <c r="AS183" s="157">
        <f>IF('Indicator Date'!AS183="","x",'Indicator Date'!AS183)</f>
        <v>2017</v>
      </c>
      <c r="AT183" s="157">
        <f>IF('Indicator Date'!AT183="","x",'Indicator Date'!AT183)</f>
        <v>2018</v>
      </c>
      <c r="AU183" s="157">
        <f>IF('Indicator Date'!AU183="","x",'Indicator Date'!AU183)</f>
        <v>2016</v>
      </c>
      <c r="AV183" s="157">
        <f>IF('Indicator Date'!AV183="","x",'Indicator Date'!AV183)</f>
        <v>2015</v>
      </c>
      <c r="AW183" s="157">
        <f>IF('Indicator Date'!AW183="","x",'Indicator Date'!AW183)</f>
        <v>2016</v>
      </c>
      <c r="AX183" s="157">
        <f>IF('Indicator Date'!AX183="","x",'Indicator Date'!AX183)</f>
        <v>2017</v>
      </c>
      <c r="AY183" s="157">
        <f>IF('Indicator Date'!AY183="","x",'Indicator Date'!AY183)</f>
        <v>2014</v>
      </c>
      <c r="AZ183" s="157">
        <f>IF('Indicator Date'!AZ183="","x",'Indicator Date'!AZ183)</f>
        <v>2015</v>
      </c>
      <c r="BA183" s="157">
        <f>IF('Indicator Date'!BA183="","x",'Indicator Date'!BA183)</f>
        <v>2015</v>
      </c>
      <c r="BB183" s="157">
        <f>IF('Indicator Date'!BB183="","x",'Indicator Date'!BB183)</f>
        <v>2018</v>
      </c>
      <c r="BC183" s="157">
        <f>IF('Indicator Date'!BC183="","x",'Indicator Date'!BC183)</f>
        <v>2017</v>
      </c>
      <c r="BD183" s="157">
        <f>IF('Indicator Date'!BD183="","x",'Indicator Date'!BD183)</f>
        <v>2015</v>
      </c>
      <c r="BE183" s="157" t="str">
        <f>IF('Indicator Date'!BE183="","x",'Indicator Date'!BE183)</f>
        <v>x</v>
      </c>
      <c r="BF183" s="104"/>
    </row>
    <row r="184" spans="1:58" x14ac:dyDescent="0.25">
      <c r="A184" s="128" t="s">
        <v>340</v>
      </c>
      <c r="B184" s="107" t="s">
        <v>339</v>
      </c>
      <c r="C184" s="157">
        <f>IF('Indicator Date'!C184="","x",'Indicator Date'!C184)</f>
        <v>2015</v>
      </c>
      <c r="D184" s="157">
        <f>IF('Indicator Date'!D184="","x",'Indicator Date'!D184)</f>
        <v>2015</v>
      </c>
      <c r="E184" s="157">
        <f>IF('Indicator Date'!E184="","x",'Indicator Date'!E184)</f>
        <v>2015</v>
      </c>
      <c r="F184" s="157">
        <f>IF('Indicator Date'!F184="","x",'Indicator Date'!F184)</f>
        <v>2015</v>
      </c>
      <c r="G184" s="157">
        <f>IF('Indicator Date'!G184="","x",'Indicator Date'!G184)</f>
        <v>2015</v>
      </c>
      <c r="H184" s="157">
        <f>IF('Indicator Date'!H184="","x",'Indicator Date'!H184)</f>
        <v>2015</v>
      </c>
      <c r="I184" s="157">
        <f>IF('Indicator Date'!I184="","x",'Indicator Date'!I184)</f>
        <v>2015</v>
      </c>
      <c r="J184" s="157">
        <f>IF('Indicator Date'!J184="","x",'Indicator Date'!J184)</f>
        <v>2016</v>
      </c>
      <c r="K184" s="157">
        <f>IF('Indicator Date'!K184="","x",'Indicator Date'!K184)</f>
        <v>2016</v>
      </c>
      <c r="L184" s="157">
        <f>IF('Indicator Date'!L184="","x",'Indicator Date'!L184)</f>
        <v>2016</v>
      </c>
      <c r="M184" s="157">
        <f>IF('Indicator Date'!M184="","x",'Indicator Date'!M184)</f>
        <v>2019</v>
      </c>
      <c r="N184" s="157">
        <f>IF('Indicator Date'!N184="","x",'Indicator Date'!N184)</f>
        <v>2019</v>
      </c>
      <c r="O184" s="157">
        <f>IF('Indicator Date'!O184="","x",'Indicator Date'!O184)</f>
        <v>2018</v>
      </c>
      <c r="P184" s="157">
        <f>IF('Indicator Date'!P184="","x",'Indicator Date'!P184)</f>
        <v>2018</v>
      </c>
      <c r="Q184" s="157">
        <f>IF('Indicator Date'!Q184="","x",'Indicator Date'!Q184)</f>
        <v>2017</v>
      </c>
      <c r="R184" s="157" t="str">
        <f>IF('Indicator Date'!R184="","x",LEFT(RIGHT('Indicator Date'!R184,6),4))</f>
        <v>x</v>
      </c>
      <c r="S184" s="157">
        <f>IF('Indicator Date'!S184="","x",'Indicator Date'!S184)</f>
        <v>2019</v>
      </c>
      <c r="T184" s="157">
        <f>IF('Indicator Date'!T184="","x",'Indicator Date'!T184)</f>
        <v>2016</v>
      </c>
      <c r="U184" s="157">
        <f>IF('Indicator Date'!U184="","x",'Indicator Date'!U184)</f>
        <v>2017</v>
      </c>
      <c r="V184" s="157" t="str">
        <f>IF('Indicator Date'!V184="","x",'Indicator Date'!V184)</f>
        <v>x</v>
      </c>
      <c r="W184" s="157">
        <f>IF('Indicator Date'!W184="","x",'Indicator Date'!W184)</f>
        <v>2015</v>
      </c>
      <c r="X184" s="157" t="str">
        <f>IF('Indicator Date'!X184="","x",'Indicator Date'!X184)</f>
        <v>x</v>
      </c>
      <c r="Y184" s="157">
        <f>IF('Indicator Date'!Y184="","x",'Indicator Date'!Y184)</f>
        <v>2010</v>
      </c>
      <c r="Z184" s="157">
        <f>IF('Indicator Date'!Z184="","x",'Indicator Date'!Z184)</f>
        <v>2017</v>
      </c>
      <c r="AA184" s="157">
        <f>IF('Indicator Date'!AA184="","x",'Indicator Date'!AA184)</f>
        <v>2017</v>
      </c>
      <c r="AB184" s="157" t="str">
        <f>IF('Indicator Date'!AB184="","x",'Indicator Date'!AB184)</f>
        <v>x</v>
      </c>
      <c r="AC184" s="157">
        <f>IF('Indicator Date'!AC184="","x",'Indicator Date'!AC184)</f>
        <v>2016</v>
      </c>
      <c r="AD184" s="157">
        <f>IF('Indicator Date'!AD184="","x",'Indicator Date'!AD184)</f>
        <v>2015</v>
      </c>
      <c r="AE184" s="157" t="str">
        <f>IF('Indicator Date'!AE184="","x",'Indicator Date'!AE184)</f>
        <v>x</v>
      </c>
      <c r="AF184" s="157">
        <f>IF('Indicator Date'!AF184="","x",'Indicator Date'!AF184)</f>
        <v>2017</v>
      </c>
      <c r="AG184" s="157" t="str">
        <f>IF('Indicator Date'!AG184="","x",'Indicator Date'!AG184)</f>
        <v>x</v>
      </c>
      <c r="AH184" s="157">
        <f>IF('Indicator Date'!AH184="","x",'Indicator Date'!AH184)</f>
        <v>2016</v>
      </c>
      <c r="AI184" s="157">
        <f>IF('Indicator Date'!AI184="","x",'Indicator Date'!AI184)</f>
        <v>2017</v>
      </c>
      <c r="AJ184" s="157">
        <f>IF('Indicator Date'!AJ184="","x",'Indicator Date'!AJ184)</f>
        <v>2018</v>
      </c>
      <c r="AK184" s="157" t="str">
        <f>IF('Indicator Date'!AK184="","x",YEAR('Indicator Date'!AK184))</f>
        <v>x</v>
      </c>
      <c r="AL184" s="157">
        <f>IF('Indicator Date'!AL184="","x",YEAR('Indicator Date'!AL184))</f>
        <v>2018</v>
      </c>
      <c r="AM184" s="157" t="str">
        <f>IF('Indicator Date'!AM184="","x",YEAR('Indicator Date'!AM184))</f>
        <v>x</v>
      </c>
      <c r="AN184" s="157">
        <f>IF('Indicator Date'!AN184="","x",'Indicator Date'!AN184)</f>
        <v>2016</v>
      </c>
      <c r="AO184" s="157">
        <f>IF('Indicator Date'!AO184="","x",'Indicator Date'!AO184)</f>
        <v>2016</v>
      </c>
      <c r="AP184" s="157" t="str">
        <f>IF('Indicator Date'!AP184="","x",'Indicator Date'!AP184)</f>
        <v>x</v>
      </c>
      <c r="AQ184" s="157" t="str">
        <f>IF('Indicator Date'!AQ184="","x",'Indicator Date'!AQ184)</f>
        <v>x</v>
      </c>
      <c r="AR184" s="157">
        <f>IF('Indicator Date'!AR184="","x",'Indicator Date'!AR184)</f>
        <v>2015</v>
      </c>
      <c r="AS184" s="157">
        <f>IF('Indicator Date'!AS184="","x",'Indicator Date'!AS184)</f>
        <v>2017</v>
      </c>
      <c r="AT184" s="157">
        <f>IF('Indicator Date'!AT184="","x",'Indicator Date'!AT184)</f>
        <v>2018</v>
      </c>
      <c r="AU184" s="157">
        <f>IF('Indicator Date'!AU184="","x",'Indicator Date'!AU184)</f>
        <v>2016</v>
      </c>
      <c r="AV184" s="157">
        <f>IF('Indicator Date'!AV184="","x",'Indicator Date'!AV184)</f>
        <v>2015</v>
      </c>
      <c r="AW184" s="157">
        <f>IF('Indicator Date'!AW184="","x",'Indicator Date'!AW184)</f>
        <v>2016</v>
      </c>
      <c r="AX184" s="157">
        <f>IF('Indicator Date'!AX184="","x",'Indicator Date'!AX184)</f>
        <v>2017</v>
      </c>
      <c r="AY184" s="157">
        <f>IF('Indicator Date'!AY184="","x",'Indicator Date'!AY184)</f>
        <v>2014</v>
      </c>
      <c r="AZ184" s="157">
        <f>IF('Indicator Date'!AZ184="","x",'Indicator Date'!AZ184)</f>
        <v>2015</v>
      </c>
      <c r="BA184" s="157">
        <f>IF('Indicator Date'!BA184="","x",'Indicator Date'!BA184)</f>
        <v>2015</v>
      </c>
      <c r="BB184" s="157">
        <f>IF('Indicator Date'!BB184="","x",'Indicator Date'!BB184)</f>
        <v>2018</v>
      </c>
      <c r="BC184" s="157">
        <f>IF('Indicator Date'!BC184="","x",'Indicator Date'!BC184)</f>
        <v>2017</v>
      </c>
      <c r="BD184" s="157">
        <f>IF('Indicator Date'!BD184="","x",'Indicator Date'!BD184)</f>
        <v>2015</v>
      </c>
      <c r="BE184" s="157" t="str">
        <f>IF('Indicator Date'!BE184="","x",'Indicator Date'!BE184)</f>
        <v>x</v>
      </c>
      <c r="BF184" s="104"/>
    </row>
    <row r="185" spans="1:58" x14ac:dyDescent="0.25">
      <c r="A185" s="128" t="s">
        <v>838</v>
      </c>
      <c r="B185" s="107" t="s">
        <v>341</v>
      </c>
      <c r="C185" s="157">
        <f>IF('Indicator Date'!C185="","x",'Indicator Date'!C185)</f>
        <v>2015</v>
      </c>
      <c r="D185" s="157">
        <f>IF('Indicator Date'!D185="","x",'Indicator Date'!D185)</f>
        <v>2015</v>
      </c>
      <c r="E185" s="157">
        <f>IF('Indicator Date'!E185="","x",'Indicator Date'!E185)</f>
        <v>2015</v>
      </c>
      <c r="F185" s="157">
        <f>IF('Indicator Date'!F185="","x",'Indicator Date'!F185)</f>
        <v>2015</v>
      </c>
      <c r="G185" s="157">
        <f>IF('Indicator Date'!G185="","x",'Indicator Date'!G185)</f>
        <v>2015</v>
      </c>
      <c r="H185" s="157">
        <f>IF('Indicator Date'!H185="","x",'Indicator Date'!H185)</f>
        <v>2015</v>
      </c>
      <c r="I185" s="157">
        <f>IF('Indicator Date'!I185="","x",'Indicator Date'!I185)</f>
        <v>2015</v>
      </c>
      <c r="J185" s="157">
        <f>IF('Indicator Date'!J185="","x",'Indicator Date'!J185)</f>
        <v>2016</v>
      </c>
      <c r="K185" s="157">
        <f>IF('Indicator Date'!K185="","x",'Indicator Date'!K185)</f>
        <v>2016</v>
      </c>
      <c r="L185" s="157">
        <f>IF('Indicator Date'!L185="","x",'Indicator Date'!L185)</f>
        <v>2016</v>
      </c>
      <c r="M185" s="157">
        <f>IF('Indicator Date'!M185="","x",'Indicator Date'!M185)</f>
        <v>2019</v>
      </c>
      <c r="N185" s="157">
        <f>IF('Indicator Date'!N185="","x",'Indicator Date'!N185)</f>
        <v>2019</v>
      </c>
      <c r="O185" s="157">
        <f>IF('Indicator Date'!O185="","x",'Indicator Date'!O185)</f>
        <v>2018</v>
      </c>
      <c r="P185" s="157">
        <f>IF('Indicator Date'!P185="","x",'Indicator Date'!P185)</f>
        <v>2018</v>
      </c>
      <c r="Q185" s="157">
        <f>IF('Indicator Date'!Q185="","x",'Indicator Date'!Q185)</f>
        <v>2017</v>
      </c>
      <c r="R185" s="157" t="str">
        <f>IF('Indicator Date'!R185="","x",LEFT(RIGHT('Indicator Date'!R185,6),4))</f>
        <v>x</v>
      </c>
      <c r="S185" s="157">
        <f>IF('Indicator Date'!S185="","x",'Indicator Date'!S185)</f>
        <v>2019</v>
      </c>
      <c r="T185" s="157">
        <f>IF('Indicator Date'!T185="","x",'Indicator Date'!T185)</f>
        <v>2016</v>
      </c>
      <c r="U185" s="157">
        <f>IF('Indicator Date'!U185="","x",'Indicator Date'!U185)</f>
        <v>2017</v>
      </c>
      <c r="V185" s="157" t="str">
        <f>IF('Indicator Date'!V185="","x",'Indicator Date'!V185)</f>
        <v>x</v>
      </c>
      <c r="W185" s="157">
        <f>IF('Indicator Date'!W185="","x",'Indicator Date'!W185)</f>
        <v>2015</v>
      </c>
      <c r="X185" s="157" t="str">
        <f>IF('Indicator Date'!X185="","x",'Indicator Date'!X185)</f>
        <v>x</v>
      </c>
      <c r="Y185" s="157">
        <f>IF('Indicator Date'!Y185="","x",'Indicator Date'!Y185)</f>
        <v>2016</v>
      </c>
      <c r="Z185" s="157">
        <f>IF('Indicator Date'!Z185="","x",'Indicator Date'!Z185)</f>
        <v>2017</v>
      </c>
      <c r="AA185" s="157">
        <f>IF('Indicator Date'!AA185="","x",'Indicator Date'!AA185)</f>
        <v>2017</v>
      </c>
      <c r="AB185" s="157">
        <f>IF('Indicator Date'!AB185="","x",'Indicator Date'!AB185)</f>
        <v>2013</v>
      </c>
      <c r="AC185" s="157">
        <f>IF('Indicator Date'!AC185="","x",'Indicator Date'!AC185)</f>
        <v>2016</v>
      </c>
      <c r="AD185" s="157">
        <f>IF('Indicator Date'!AD185="","x",'Indicator Date'!AD185)</f>
        <v>2015</v>
      </c>
      <c r="AE185" s="157" t="str">
        <f>IF('Indicator Date'!AE185="","x",'Indicator Date'!AE185)</f>
        <v>x</v>
      </c>
      <c r="AF185" s="157">
        <f>IF('Indicator Date'!AF185="","x",'Indicator Date'!AF185)</f>
        <v>2017</v>
      </c>
      <c r="AG185" s="157">
        <f>IF('Indicator Date'!AG185="","x",'Indicator Date'!AG185)</f>
        <v>2012</v>
      </c>
      <c r="AH185" s="157">
        <f>IF('Indicator Date'!AH185="","x",'Indicator Date'!AH185)</f>
        <v>2016</v>
      </c>
      <c r="AI185" s="157">
        <f>IF('Indicator Date'!AI185="","x",'Indicator Date'!AI185)</f>
        <v>2017</v>
      </c>
      <c r="AJ185" s="157">
        <f>IF('Indicator Date'!AJ185="","x",'Indicator Date'!AJ185)</f>
        <v>2018</v>
      </c>
      <c r="AK185" s="157" t="str">
        <f>IF('Indicator Date'!AK185="","x",YEAR('Indicator Date'!AK185))</f>
        <v>x</v>
      </c>
      <c r="AL185" s="157">
        <f>IF('Indicator Date'!AL185="","x",YEAR('Indicator Date'!AL185))</f>
        <v>2018</v>
      </c>
      <c r="AM185" s="157" t="str">
        <f>IF('Indicator Date'!AM185="","x",YEAR('Indicator Date'!AM185))</f>
        <v>x</v>
      </c>
      <c r="AN185" s="157">
        <f>IF('Indicator Date'!AN185="","x",'Indicator Date'!AN185)</f>
        <v>2016</v>
      </c>
      <c r="AO185" s="157">
        <f>IF('Indicator Date'!AO185="","x",'Indicator Date'!AO185)</f>
        <v>2016</v>
      </c>
      <c r="AP185" s="157">
        <f>IF('Indicator Date'!AP185="","x",'Indicator Date'!AP185)</f>
        <v>2014</v>
      </c>
      <c r="AQ185" s="157">
        <f>IF('Indicator Date'!AQ185="","x",'Indicator Date'!AQ185)</f>
        <v>2014</v>
      </c>
      <c r="AR185" s="157">
        <f>IF('Indicator Date'!AR185="","x",'Indicator Date'!AR185)</f>
        <v>2015</v>
      </c>
      <c r="AS185" s="157">
        <f>IF('Indicator Date'!AS185="","x",'Indicator Date'!AS185)</f>
        <v>2017</v>
      </c>
      <c r="AT185" s="157">
        <f>IF('Indicator Date'!AT185="","x",'Indicator Date'!AT185)</f>
        <v>2018</v>
      </c>
      <c r="AU185" s="157">
        <f>IF('Indicator Date'!AU185="","x",'Indicator Date'!AU185)</f>
        <v>2016</v>
      </c>
      <c r="AV185" s="157" t="str">
        <f>IF('Indicator Date'!AV185="","x",'Indicator Date'!AV185)</f>
        <v>x</v>
      </c>
      <c r="AW185" s="157">
        <f>IF('Indicator Date'!AW185="","x",'Indicator Date'!AW185)</f>
        <v>2016</v>
      </c>
      <c r="AX185" s="157">
        <f>IF('Indicator Date'!AX185="","x",'Indicator Date'!AX185)</f>
        <v>2017</v>
      </c>
      <c r="AY185" s="157">
        <f>IF('Indicator Date'!AY185="","x",'Indicator Date'!AY185)</f>
        <v>2014</v>
      </c>
      <c r="AZ185" s="157">
        <f>IF('Indicator Date'!AZ185="","x",'Indicator Date'!AZ185)</f>
        <v>2015</v>
      </c>
      <c r="BA185" s="157">
        <f>IF('Indicator Date'!BA185="","x",'Indicator Date'!BA185)</f>
        <v>2015</v>
      </c>
      <c r="BB185" s="157">
        <f>IF('Indicator Date'!BB185="","x",'Indicator Date'!BB185)</f>
        <v>2018</v>
      </c>
      <c r="BC185" s="157">
        <f>IF('Indicator Date'!BC185="","x",'Indicator Date'!BC185)</f>
        <v>2017</v>
      </c>
      <c r="BD185" s="157">
        <f>IF('Indicator Date'!BD185="","x",'Indicator Date'!BD185)</f>
        <v>2015</v>
      </c>
      <c r="BE185" s="157" t="str">
        <f>IF('Indicator Date'!BE185="","x",'Indicator Date'!BE185)</f>
        <v>x</v>
      </c>
      <c r="BF185" s="104"/>
    </row>
    <row r="186" spans="1:58" x14ac:dyDescent="0.25">
      <c r="A186" s="128" t="s">
        <v>343</v>
      </c>
      <c r="B186" s="107" t="s">
        <v>342</v>
      </c>
      <c r="C186" s="157">
        <f>IF('Indicator Date'!C186="","x",'Indicator Date'!C186)</f>
        <v>2015</v>
      </c>
      <c r="D186" s="157">
        <f>IF('Indicator Date'!D186="","x",'Indicator Date'!D186)</f>
        <v>2015</v>
      </c>
      <c r="E186" s="157">
        <f>IF('Indicator Date'!E186="","x",'Indicator Date'!E186)</f>
        <v>2015</v>
      </c>
      <c r="F186" s="157">
        <f>IF('Indicator Date'!F186="","x",'Indicator Date'!F186)</f>
        <v>2015</v>
      </c>
      <c r="G186" s="157">
        <f>IF('Indicator Date'!G186="","x",'Indicator Date'!G186)</f>
        <v>2015</v>
      </c>
      <c r="H186" s="157">
        <f>IF('Indicator Date'!H186="","x",'Indicator Date'!H186)</f>
        <v>2015</v>
      </c>
      <c r="I186" s="157">
        <f>IF('Indicator Date'!I186="","x",'Indicator Date'!I186)</f>
        <v>2015</v>
      </c>
      <c r="J186" s="157">
        <f>IF('Indicator Date'!J186="","x",'Indicator Date'!J186)</f>
        <v>2016</v>
      </c>
      <c r="K186" s="157">
        <f>IF('Indicator Date'!K186="","x",'Indicator Date'!K186)</f>
        <v>2016</v>
      </c>
      <c r="L186" s="157">
        <f>IF('Indicator Date'!L186="","x",'Indicator Date'!L186)</f>
        <v>2016</v>
      </c>
      <c r="M186" s="157">
        <f>IF('Indicator Date'!M186="","x",'Indicator Date'!M186)</f>
        <v>2019</v>
      </c>
      <c r="N186" s="157">
        <f>IF('Indicator Date'!N186="","x",'Indicator Date'!N186)</f>
        <v>2019</v>
      </c>
      <c r="O186" s="157">
        <f>IF('Indicator Date'!O186="","x",'Indicator Date'!O186)</f>
        <v>2018</v>
      </c>
      <c r="P186" s="157">
        <f>IF('Indicator Date'!P186="","x",'Indicator Date'!P186)</f>
        <v>2018</v>
      </c>
      <c r="Q186" s="157">
        <f>IF('Indicator Date'!Q186="","x",'Indicator Date'!Q186)</f>
        <v>2017</v>
      </c>
      <c r="R186" s="157" t="str">
        <f>IF('Indicator Date'!R186="","x",LEFT(RIGHT('Indicator Date'!R186,6),4))</f>
        <v>x</v>
      </c>
      <c r="S186" s="157">
        <f>IF('Indicator Date'!S186="","x",'Indicator Date'!S186)</f>
        <v>2019</v>
      </c>
      <c r="T186" s="157">
        <f>IF('Indicator Date'!T186="","x",'Indicator Date'!T186)</f>
        <v>2016</v>
      </c>
      <c r="U186" s="157">
        <f>IF('Indicator Date'!U186="","x",'Indicator Date'!U186)</f>
        <v>2017</v>
      </c>
      <c r="V186" s="157" t="str">
        <f>IF('Indicator Date'!V186="","x",'Indicator Date'!V186)</f>
        <v>x</v>
      </c>
      <c r="W186" s="157">
        <f>IF('Indicator Date'!W186="","x",'Indicator Date'!W186)</f>
        <v>2015</v>
      </c>
      <c r="X186" s="157">
        <f>IF('Indicator Date'!X186="","x",'Indicator Date'!X186)</f>
        <v>2012</v>
      </c>
      <c r="Y186" s="157">
        <f>IF('Indicator Date'!Y186="","x",'Indicator Date'!Y186)</f>
        <v>2011</v>
      </c>
      <c r="Z186" s="157">
        <f>IF('Indicator Date'!Z186="","x",'Indicator Date'!Z186)</f>
        <v>2017</v>
      </c>
      <c r="AA186" s="157">
        <f>IF('Indicator Date'!AA186="","x",'Indicator Date'!AA186)</f>
        <v>2017</v>
      </c>
      <c r="AB186" s="157" t="str">
        <f>IF('Indicator Date'!AB186="","x",'Indicator Date'!AB186)</f>
        <v>x</v>
      </c>
      <c r="AC186" s="157">
        <f>IF('Indicator Date'!AC186="","x",'Indicator Date'!AC186)</f>
        <v>2016</v>
      </c>
      <c r="AD186" s="157">
        <f>IF('Indicator Date'!AD186="","x",'Indicator Date'!AD186)</f>
        <v>2015</v>
      </c>
      <c r="AE186" s="157" t="str">
        <f>IF('Indicator Date'!AE186="","x",'Indicator Date'!AE186)</f>
        <v>x</v>
      </c>
      <c r="AF186" s="157">
        <f>IF('Indicator Date'!AF186="","x",'Indicator Date'!AF186)</f>
        <v>2017</v>
      </c>
      <c r="AG186" s="157">
        <f>IF('Indicator Date'!AG186="","x",'Indicator Date'!AG186)</f>
        <v>2016</v>
      </c>
      <c r="AH186" s="157">
        <f>IF('Indicator Date'!AH186="","x",'Indicator Date'!AH186)</f>
        <v>2016</v>
      </c>
      <c r="AI186" s="157">
        <f>IF('Indicator Date'!AI186="","x",'Indicator Date'!AI186)</f>
        <v>2017</v>
      </c>
      <c r="AJ186" s="157">
        <f>IF('Indicator Date'!AJ186="","x",'Indicator Date'!AJ186)</f>
        <v>2018</v>
      </c>
      <c r="AK186" s="157" t="str">
        <f>IF('Indicator Date'!AK186="","x",YEAR('Indicator Date'!AK186))</f>
        <v>x</v>
      </c>
      <c r="AL186" s="157">
        <f>IF('Indicator Date'!AL186="","x",YEAR('Indicator Date'!AL186))</f>
        <v>2018</v>
      </c>
      <c r="AM186" s="157" t="str">
        <f>IF('Indicator Date'!AM186="","x",YEAR('Indicator Date'!AM186))</f>
        <v>x</v>
      </c>
      <c r="AN186" s="157">
        <f>IF('Indicator Date'!AN186="","x",'Indicator Date'!AN186)</f>
        <v>2016</v>
      </c>
      <c r="AO186" s="157">
        <f>IF('Indicator Date'!AO186="","x",'Indicator Date'!AO186)</f>
        <v>2016</v>
      </c>
      <c r="AP186" s="157">
        <f>IF('Indicator Date'!AP186="","x",'Indicator Date'!AP186)</f>
        <v>2014</v>
      </c>
      <c r="AQ186" s="157">
        <f>IF('Indicator Date'!AQ186="","x",'Indicator Date'!AQ186)</f>
        <v>2014</v>
      </c>
      <c r="AR186" s="157">
        <f>IF('Indicator Date'!AR186="","x",'Indicator Date'!AR186)</f>
        <v>2013</v>
      </c>
      <c r="AS186" s="157">
        <f>IF('Indicator Date'!AS186="","x",'Indicator Date'!AS186)</f>
        <v>2017</v>
      </c>
      <c r="AT186" s="157">
        <f>IF('Indicator Date'!AT186="","x",'Indicator Date'!AT186)</f>
        <v>2018</v>
      </c>
      <c r="AU186" s="157">
        <f>IF('Indicator Date'!AU186="","x",'Indicator Date'!AU186)</f>
        <v>2016</v>
      </c>
      <c r="AV186" s="157" t="str">
        <f>IF('Indicator Date'!AV186="","x",'Indicator Date'!AV186)</f>
        <v>x</v>
      </c>
      <c r="AW186" s="157">
        <f>IF('Indicator Date'!AW186="","x",'Indicator Date'!AW186)</f>
        <v>2016</v>
      </c>
      <c r="AX186" s="157">
        <f>IF('Indicator Date'!AX186="","x",'Indicator Date'!AX186)</f>
        <v>2017</v>
      </c>
      <c r="AY186" s="157">
        <f>IF('Indicator Date'!AY186="","x",'Indicator Date'!AY186)</f>
        <v>2013</v>
      </c>
      <c r="AZ186" s="157">
        <f>IF('Indicator Date'!AZ186="","x",'Indicator Date'!AZ186)</f>
        <v>2015</v>
      </c>
      <c r="BA186" s="157">
        <f>IF('Indicator Date'!BA186="","x",'Indicator Date'!BA186)</f>
        <v>2015</v>
      </c>
      <c r="BB186" s="157">
        <f>IF('Indicator Date'!BB186="","x",'Indicator Date'!BB186)</f>
        <v>2018</v>
      </c>
      <c r="BC186" s="157">
        <f>IF('Indicator Date'!BC186="","x",'Indicator Date'!BC186)</f>
        <v>2017</v>
      </c>
      <c r="BD186" s="157">
        <f>IF('Indicator Date'!BD186="","x",'Indicator Date'!BD186)</f>
        <v>2015</v>
      </c>
      <c r="BE186" s="157" t="str">
        <f>IF('Indicator Date'!BE186="","x",'Indicator Date'!BE186)</f>
        <v>x</v>
      </c>
      <c r="BF186" s="104"/>
    </row>
    <row r="187" spans="1:58" x14ac:dyDescent="0.25">
      <c r="A187" s="128" t="s">
        <v>345</v>
      </c>
      <c r="B187" s="107" t="s">
        <v>344</v>
      </c>
      <c r="C187" s="157">
        <f>IF('Indicator Date'!C187="","x",'Indicator Date'!C187)</f>
        <v>2015</v>
      </c>
      <c r="D187" s="157">
        <f>IF('Indicator Date'!D187="","x",'Indicator Date'!D187)</f>
        <v>2015</v>
      </c>
      <c r="E187" s="157">
        <f>IF('Indicator Date'!E187="","x",'Indicator Date'!E187)</f>
        <v>2015</v>
      </c>
      <c r="F187" s="157">
        <f>IF('Indicator Date'!F187="","x",'Indicator Date'!F187)</f>
        <v>2015</v>
      </c>
      <c r="G187" s="157">
        <f>IF('Indicator Date'!G187="","x",'Indicator Date'!G187)</f>
        <v>2015</v>
      </c>
      <c r="H187" s="157">
        <f>IF('Indicator Date'!H187="","x",'Indicator Date'!H187)</f>
        <v>2015</v>
      </c>
      <c r="I187" s="157">
        <f>IF('Indicator Date'!I187="","x",'Indicator Date'!I187)</f>
        <v>2015</v>
      </c>
      <c r="J187" s="157">
        <f>IF('Indicator Date'!J187="","x",'Indicator Date'!J187)</f>
        <v>2016</v>
      </c>
      <c r="K187" s="157">
        <f>IF('Indicator Date'!K187="","x",'Indicator Date'!K187)</f>
        <v>2016</v>
      </c>
      <c r="L187" s="157">
        <f>IF('Indicator Date'!L187="","x",'Indicator Date'!L187)</f>
        <v>2016</v>
      </c>
      <c r="M187" s="157">
        <f>IF('Indicator Date'!M187="","x",'Indicator Date'!M187)</f>
        <v>2019</v>
      </c>
      <c r="N187" s="157">
        <f>IF('Indicator Date'!N187="","x",'Indicator Date'!N187)</f>
        <v>2019</v>
      </c>
      <c r="O187" s="157">
        <f>IF('Indicator Date'!O187="","x",'Indicator Date'!O187)</f>
        <v>2018</v>
      </c>
      <c r="P187" s="157">
        <f>IF('Indicator Date'!P187="","x",'Indicator Date'!P187)</f>
        <v>2018</v>
      </c>
      <c r="Q187" s="157">
        <f>IF('Indicator Date'!Q187="","x",'Indicator Date'!Q187)</f>
        <v>2017</v>
      </c>
      <c r="R187" s="157" t="str">
        <f>IF('Indicator Date'!R187="","x",LEFT(RIGHT('Indicator Date'!R187,6),4))</f>
        <v>x</v>
      </c>
      <c r="S187" s="157">
        <f>IF('Indicator Date'!S187="","x",'Indicator Date'!S187)</f>
        <v>2019</v>
      </c>
      <c r="T187" s="157">
        <f>IF('Indicator Date'!T187="","x",'Indicator Date'!T187)</f>
        <v>2016</v>
      </c>
      <c r="U187" s="157">
        <f>IF('Indicator Date'!U187="","x",'Indicator Date'!U187)</f>
        <v>2017</v>
      </c>
      <c r="V187" s="157">
        <f>IF('Indicator Date'!V187="","x",'Indicator Date'!V187)</f>
        <v>2017</v>
      </c>
      <c r="W187" s="157">
        <f>IF('Indicator Date'!W187="","x",'Indicator Date'!W187)</f>
        <v>2015</v>
      </c>
      <c r="X187" s="157">
        <f>IF('Indicator Date'!X187="","x",'Indicator Date'!X187)</f>
        <v>2011</v>
      </c>
      <c r="Y187" s="157">
        <f>IF('Indicator Date'!Y187="","x",'Indicator Date'!Y187)</f>
        <v>2010</v>
      </c>
      <c r="Z187" s="157">
        <f>IF('Indicator Date'!Z187="","x",'Indicator Date'!Z187)</f>
        <v>2017</v>
      </c>
      <c r="AA187" s="157">
        <f>IF('Indicator Date'!AA187="","x",'Indicator Date'!AA187)</f>
        <v>2017</v>
      </c>
      <c r="AB187" s="157">
        <f>IF('Indicator Date'!AB187="","x",'Indicator Date'!AB187)</f>
        <v>2017</v>
      </c>
      <c r="AC187" s="157">
        <f>IF('Indicator Date'!AC187="","x",'Indicator Date'!AC187)</f>
        <v>2016</v>
      </c>
      <c r="AD187" s="157">
        <f>IF('Indicator Date'!AD187="","x",'Indicator Date'!AD187)</f>
        <v>2015</v>
      </c>
      <c r="AE187" s="157" t="str">
        <f>IF('Indicator Date'!AE187="","x",'Indicator Date'!AE187)</f>
        <v>x</v>
      </c>
      <c r="AF187" s="157">
        <f>IF('Indicator Date'!AF187="","x",'Indicator Date'!AF187)</f>
        <v>2017</v>
      </c>
      <c r="AG187" s="157">
        <f>IF('Indicator Date'!AG187="","x",'Indicator Date'!AG187)</f>
        <v>2017</v>
      </c>
      <c r="AH187" s="157">
        <f>IF('Indicator Date'!AH187="","x",'Indicator Date'!AH187)</f>
        <v>2016</v>
      </c>
      <c r="AI187" s="157">
        <f>IF('Indicator Date'!AI187="","x",'Indicator Date'!AI187)</f>
        <v>2017</v>
      </c>
      <c r="AJ187" s="157">
        <f>IF('Indicator Date'!AJ187="","x",'Indicator Date'!AJ187)</f>
        <v>2018</v>
      </c>
      <c r="AK187" s="157" t="str">
        <f>IF('Indicator Date'!AK187="","x",YEAR('Indicator Date'!AK187))</f>
        <v>x</v>
      </c>
      <c r="AL187" s="157">
        <f>IF('Indicator Date'!AL187="","x",YEAR('Indicator Date'!AL187))</f>
        <v>2018</v>
      </c>
      <c r="AM187" s="157" t="str">
        <f>IF('Indicator Date'!AM187="","x",YEAR('Indicator Date'!AM187))</f>
        <v>x</v>
      </c>
      <c r="AN187" s="157">
        <f>IF('Indicator Date'!AN187="","x",'Indicator Date'!AN187)</f>
        <v>2016</v>
      </c>
      <c r="AO187" s="157">
        <f>IF('Indicator Date'!AO187="","x",'Indicator Date'!AO187)</f>
        <v>2016</v>
      </c>
      <c r="AP187" s="157">
        <f>IF('Indicator Date'!AP187="","x",'Indicator Date'!AP187)</f>
        <v>2014</v>
      </c>
      <c r="AQ187" s="157">
        <f>IF('Indicator Date'!AQ187="","x",'Indicator Date'!AQ187)</f>
        <v>2014</v>
      </c>
      <c r="AR187" s="157">
        <f>IF('Indicator Date'!AR187="","x",'Indicator Date'!AR187)</f>
        <v>2013</v>
      </c>
      <c r="AS187" s="157">
        <f>IF('Indicator Date'!AS187="","x",'Indicator Date'!AS187)</f>
        <v>2017</v>
      </c>
      <c r="AT187" s="157">
        <f>IF('Indicator Date'!AT187="","x",'Indicator Date'!AT187)</f>
        <v>2018</v>
      </c>
      <c r="AU187" s="157">
        <f>IF('Indicator Date'!AU187="","x",'Indicator Date'!AU187)</f>
        <v>2016</v>
      </c>
      <c r="AV187" s="157">
        <f>IF('Indicator Date'!AV187="","x",'Indicator Date'!AV187)</f>
        <v>2017</v>
      </c>
      <c r="AW187" s="157">
        <f>IF('Indicator Date'!AW187="","x",'Indicator Date'!AW187)</f>
        <v>2016</v>
      </c>
      <c r="AX187" s="157">
        <f>IF('Indicator Date'!AX187="","x",'Indicator Date'!AX187)</f>
        <v>2017</v>
      </c>
      <c r="AY187" s="157">
        <f>IF('Indicator Date'!AY187="","x",'Indicator Date'!AY187)</f>
        <v>2014</v>
      </c>
      <c r="AZ187" s="157">
        <f>IF('Indicator Date'!AZ187="","x",'Indicator Date'!AZ187)</f>
        <v>2015</v>
      </c>
      <c r="BA187" s="157">
        <f>IF('Indicator Date'!BA187="","x",'Indicator Date'!BA187)</f>
        <v>2015</v>
      </c>
      <c r="BB187" s="157">
        <f>IF('Indicator Date'!BB187="","x",'Indicator Date'!BB187)</f>
        <v>2018</v>
      </c>
      <c r="BC187" s="157">
        <f>IF('Indicator Date'!BC187="","x",'Indicator Date'!BC187)</f>
        <v>2017</v>
      </c>
      <c r="BD187" s="157">
        <f>IF('Indicator Date'!BD187="","x",'Indicator Date'!BD187)</f>
        <v>2015</v>
      </c>
      <c r="BE187" s="157" t="str">
        <f>IF('Indicator Date'!BE187="","x",'Indicator Date'!BE187)</f>
        <v>x</v>
      </c>
      <c r="BF187" s="104"/>
    </row>
    <row r="188" spans="1:58" x14ac:dyDescent="0.25">
      <c r="A188" s="128" t="s">
        <v>347</v>
      </c>
      <c r="B188" s="107" t="s">
        <v>346</v>
      </c>
      <c r="C188" s="157">
        <f>IF('Indicator Date'!C188="","x",'Indicator Date'!C188)</f>
        <v>2015</v>
      </c>
      <c r="D188" s="157">
        <f>IF('Indicator Date'!D188="","x",'Indicator Date'!D188)</f>
        <v>2015</v>
      </c>
      <c r="E188" s="157">
        <f>IF('Indicator Date'!E188="","x",'Indicator Date'!E188)</f>
        <v>2015</v>
      </c>
      <c r="F188" s="157">
        <f>IF('Indicator Date'!F188="","x",'Indicator Date'!F188)</f>
        <v>2015</v>
      </c>
      <c r="G188" s="157">
        <f>IF('Indicator Date'!G188="","x",'Indicator Date'!G188)</f>
        <v>2015</v>
      </c>
      <c r="H188" s="157">
        <f>IF('Indicator Date'!H188="","x",'Indicator Date'!H188)</f>
        <v>2015</v>
      </c>
      <c r="I188" s="157">
        <f>IF('Indicator Date'!I188="","x",'Indicator Date'!I188)</f>
        <v>2015</v>
      </c>
      <c r="J188" s="157">
        <f>IF('Indicator Date'!J188="","x",'Indicator Date'!J188)</f>
        <v>2016</v>
      </c>
      <c r="K188" s="157">
        <f>IF('Indicator Date'!K188="","x",'Indicator Date'!K188)</f>
        <v>2016</v>
      </c>
      <c r="L188" s="157">
        <f>IF('Indicator Date'!L188="","x",'Indicator Date'!L188)</f>
        <v>2016</v>
      </c>
      <c r="M188" s="157">
        <f>IF('Indicator Date'!M188="","x",'Indicator Date'!M188)</f>
        <v>2019</v>
      </c>
      <c r="N188" s="157">
        <f>IF('Indicator Date'!N188="","x",'Indicator Date'!N188)</f>
        <v>2019</v>
      </c>
      <c r="O188" s="157">
        <f>IF('Indicator Date'!O188="","x",'Indicator Date'!O188)</f>
        <v>2018</v>
      </c>
      <c r="P188" s="157">
        <f>IF('Indicator Date'!P188="","x",'Indicator Date'!P188)</f>
        <v>2018</v>
      </c>
      <c r="Q188" s="157">
        <f>IF('Indicator Date'!Q188="","x",'Indicator Date'!Q188)</f>
        <v>2017</v>
      </c>
      <c r="R188" s="157" t="str">
        <f>IF('Indicator Date'!R188="","x",LEFT(RIGHT('Indicator Date'!R188,6),4))</f>
        <v>x</v>
      </c>
      <c r="S188" s="157">
        <f>IF('Indicator Date'!S188="","x",'Indicator Date'!S188)</f>
        <v>2019</v>
      </c>
      <c r="T188" s="157">
        <f>IF('Indicator Date'!T188="","x",'Indicator Date'!T188)</f>
        <v>2016</v>
      </c>
      <c r="U188" s="157">
        <f>IF('Indicator Date'!U188="","x",'Indicator Date'!U188)</f>
        <v>2017</v>
      </c>
      <c r="V188" s="157">
        <f>IF('Indicator Date'!V188="","x",'Indicator Date'!V188)</f>
        <v>2017</v>
      </c>
      <c r="W188" s="157">
        <f>IF('Indicator Date'!W188="","x",'Indicator Date'!W188)</f>
        <v>2015</v>
      </c>
      <c r="X188" s="157">
        <f>IF('Indicator Date'!X188="","x",'Indicator Date'!X188)</f>
        <v>2006</v>
      </c>
      <c r="Y188" s="157">
        <f>IF('Indicator Date'!Y188="","x",'Indicator Date'!Y188)</f>
        <v>2013</v>
      </c>
      <c r="Z188" s="157">
        <f>IF('Indicator Date'!Z188="","x",'Indicator Date'!Z188)</f>
        <v>2017</v>
      </c>
      <c r="AA188" s="157">
        <f>IF('Indicator Date'!AA188="","x",'Indicator Date'!AA188)</f>
        <v>2017</v>
      </c>
      <c r="AB188" s="157">
        <f>IF('Indicator Date'!AB188="","x",'Indicator Date'!AB188)</f>
        <v>2017</v>
      </c>
      <c r="AC188" s="157">
        <f>IF('Indicator Date'!AC188="","x",'Indicator Date'!AC188)</f>
        <v>2016</v>
      </c>
      <c r="AD188" s="157">
        <f>IF('Indicator Date'!AD188="","x",'Indicator Date'!AD188)</f>
        <v>2015</v>
      </c>
      <c r="AE188" s="157">
        <f>IF('Indicator Date'!AE188="","x",'Indicator Date'!AE188)</f>
        <v>2012</v>
      </c>
      <c r="AF188" s="157">
        <f>IF('Indicator Date'!AF188="","x",'Indicator Date'!AF188)</f>
        <v>2017</v>
      </c>
      <c r="AG188" s="157" t="str">
        <f>IF('Indicator Date'!AG188="","x",'Indicator Date'!AG188)</f>
        <v>x</v>
      </c>
      <c r="AH188" s="157">
        <f>IF('Indicator Date'!AH188="","x",'Indicator Date'!AH188)</f>
        <v>2016</v>
      </c>
      <c r="AI188" s="157">
        <f>IF('Indicator Date'!AI188="","x",'Indicator Date'!AI188)</f>
        <v>2017</v>
      </c>
      <c r="AJ188" s="157">
        <f>IF('Indicator Date'!AJ188="","x",'Indicator Date'!AJ188)</f>
        <v>2018</v>
      </c>
      <c r="AK188" s="157" t="str">
        <f>IF('Indicator Date'!AK188="","x",YEAR('Indicator Date'!AK188))</f>
        <v>x</v>
      </c>
      <c r="AL188" s="157">
        <f>IF('Indicator Date'!AL188="","x",YEAR('Indicator Date'!AL188))</f>
        <v>2018</v>
      </c>
      <c r="AM188" s="157">
        <f>IF('Indicator Date'!AM188="","x",YEAR('Indicator Date'!AM188))</f>
        <v>2018</v>
      </c>
      <c r="AN188" s="157">
        <f>IF('Indicator Date'!AN188="","x",'Indicator Date'!AN188)</f>
        <v>2016</v>
      </c>
      <c r="AO188" s="157">
        <f>IF('Indicator Date'!AO188="","x",'Indicator Date'!AO188)</f>
        <v>2016</v>
      </c>
      <c r="AP188" s="157" t="str">
        <f>IF('Indicator Date'!AP188="","x",'Indicator Date'!AP188)</f>
        <v>x</v>
      </c>
      <c r="AQ188" s="157" t="str">
        <f>IF('Indicator Date'!AQ188="","x",'Indicator Date'!AQ188)</f>
        <v>x</v>
      </c>
      <c r="AR188" s="157">
        <f>IF('Indicator Date'!AR188="","x",'Indicator Date'!AR188)</f>
        <v>2013</v>
      </c>
      <c r="AS188" s="157">
        <f>IF('Indicator Date'!AS188="","x",'Indicator Date'!AS188)</f>
        <v>2017</v>
      </c>
      <c r="AT188" s="157">
        <f>IF('Indicator Date'!AT188="","x",'Indicator Date'!AT188)</f>
        <v>2018</v>
      </c>
      <c r="AU188" s="157">
        <f>IF('Indicator Date'!AU188="","x",'Indicator Date'!AU188)</f>
        <v>2016</v>
      </c>
      <c r="AV188" s="157">
        <f>IF('Indicator Date'!AV188="","x",'Indicator Date'!AV188)</f>
        <v>2015</v>
      </c>
      <c r="AW188" s="157">
        <f>IF('Indicator Date'!AW188="","x",'Indicator Date'!AW188)</f>
        <v>2016</v>
      </c>
      <c r="AX188" s="157">
        <f>IF('Indicator Date'!AX188="","x",'Indicator Date'!AX188)</f>
        <v>2017</v>
      </c>
      <c r="AY188" s="157">
        <f>IF('Indicator Date'!AY188="","x",'Indicator Date'!AY188)</f>
        <v>2014</v>
      </c>
      <c r="AZ188" s="157">
        <f>IF('Indicator Date'!AZ188="","x",'Indicator Date'!AZ188)</f>
        <v>2015</v>
      </c>
      <c r="BA188" s="157">
        <f>IF('Indicator Date'!BA188="","x",'Indicator Date'!BA188)</f>
        <v>2012</v>
      </c>
      <c r="BB188" s="157">
        <f>IF('Indicator Date'!BB188="","x",'Indicator Date'!BB188)</f>
        <v>2018</v>
      </c>
      <c r="BC188" s="157">
        <f>IF('Indicator Date'!BC188="","x",'Indicator Date'!BC188)</f>
        <v>2017</v>
      </c>
      <c r="BD188" s="157">
        <f>IF('Indicator Date'!BD188="","x",'Indicator Date'!BD188)</f>
        <v>2015</v>
      </c>
      <c r="BE188" s="157" t="str">
        <f>IF('Indicator Date'!BE188="","x",'Indicator Date'!BE188)</f>
        <v>x</v>
      </c>
      <c r="BF188" s="104"/>
    </row>
    <row r="189" spans="1:58" x14ac:dyDescent="0.25">
      <c r="A189" s="128" t="s">
        <v>349</v>
      </c>
      <c r="B189" s="107" t="s">
        <v>348</v>
      </c>
      <c r="C189" s="157">
        <f>IF('Indicator Date'!C189="","x",'Indicator Date'!C189)</f>
        <v>2015</v>
      </c>
      <c r="D189" s="157">
        <f>IF('Indicator Date'!D189="","x",'Indicator Date'!D189)</f>
        <v>2015</v>
      </c>
      <c r="E189" s="157">
        <f>IF('Indicator Date'!E189="","x",'Indicator Date'!E189)</f>
        <v>2015</v>
      </c>
      <c r="F189" s="157">
        <f>IF('Indicator Date'!F189="","x",'Indicator Date'!F189)</f>
        <v>2015</v>
      </c>
      <c r="G189" s="157">
        <f>IF('Indicator Date'!G189="","x",'Indicator Date'!G189)</f>
        <v>2015</v>
      </c>
      <c r="H189" s="157">
        <f>IF('Indicator Date'!H189="","x",'Indicator Date'!H189)</f>
        <v>2015</v>
      </c>
      <c r="I189" s="157">
        <f>IF('Indicator Date'!I189="","x",'Indicator Date'!I189)</f>
        <v>2015</v>
      </c>
      <c r="J189" s="157">
        <f>IF('Indicator Date'!J189="","x",'Indicator Date'!J189)</f>
        <v>2016</v>
      </c>
      <c r="K189" s="157">
        <f>IF('Indicator Date'!K189="","x",'Indicator Date'!K189)</f>
        <v>2016</v>
      </c>
      <c r="L189" s="157">
        <f>IF('Indicator Date'!L189="","x",'Indicator Date'!L189)</f>
        <v>2016</v>
      </c>
      <c r="M189" s="157">
        <f>IF('Indicator Date'!M189="","x",'Indicator Date'!M189)</f>
        <v>2019</v>
      </c>
      <c r="N189" s="157">
        <f>IF('Indicator Date'!N189="","x",'Indicator Date'!N189)</f>
        <v>2019</v>
      </c>
      <c r="O189" s="157">
        <f>IF('Indicator Date'!O189="","x",'Indicator Date'!O189)</f>
        <v>2018</v>
      </c>
      <c r="P189" s="157">
        <f>IF('Indicator Date'!P189="","x",'Indicator Date'!P189)</f>
        <v>2018</v>
      </c>
      <c r="Q189" s="157">
        <f>IF('Indicator Date'!Q189="","x",'Indicator Date'!Q189)</f>
        <v>2017</v>
      </c>
      <c r="R189" s="157" t="str">
        <f>IF('Indicator Date'!R189="","x",LEFT(RIGHT('Indicator Date'!R189,6),4))</f>
        <v>2007</v>
      </c>
      <c r="S189" s="157">
        <f>IF('Indicator Date'!S189="","x",'Indicator Date'!S189)</f>
        <v>2019</v>
      </c>
      <c r="T189" s="157">
        <f>IF('Indicator Date'!T189="","x",'Indicator Date'!T189)</f>
        <v>2016</v>
      </c>
      <c r="U189" s="157">
        <f>IF('Indicator Date'!U189="","x",'Indicator Date'!U189)</f>
        <v>2017</v>
      </c>
      <c r="V189" s="157">
        <f>IF('Indicator Date'!V189="","x",'Indicator Date'!V189)</f>
        <v>2017</v>
      </c>
      <c r="W189" s="157">
        <f>IF('Indicator Date'!W189="","x",'Indicator Date'!W189)</f>
        <v>2015</v>
      </c>
      <c r="X189" s="157">
        <f>IF('Indicator Date'!X189="","x",'Indicator Date'!X189)</f>
        <v>2013</v>
      </c>
      <c r="Y189" s="157">
        <f>IF('Indicator Date'!Y189="","x",'Indicator Date'!Y189)</f>
        <v>2010</v>
      </c>
      <c r="Z189" s="157">
        <f>IF('Indicator Date'!Z189="","x",'Indicator Date'!Z189)</f>
        <v>2017</v>
      </c>
      <c r="AA189" s="157">
        <f>IF('Indicator Date'!AA189="","x",'Indicator Date'!AA189)</f>
        <v>2017</v>
      </c>
      <c r="AB189" s="157" t="str">
        <f>IF('Indicator Date'!AB189="","x",'Indicator Date'!AB189)</f>
        <v>x</v>
      </c>
      <c r="AC189" s="157">
        <f>IF('Indicator Date'!AC189="","x",'Indicator Date'!AC189)</f>
        <v>2016</v>
      </c>
      <c r="AD189" s="157">
        <f>IF('Indicator Date'!AD189="","x",'Indicator Date'!AD189)</f>
        <v>2015</v>
      </c>
      <c r="AE189" s="157">
        <f>IF('Indicator Date'!AE189="","x",'Indicator Date'!AE189)</f>
        <v>2012</v>
      </c>
      <c r="AF189" s="157" t="str">
        <f>IF('Indicator Date'!AF189="","x",'Indicator Date'!AF189)</f>
        <v>x</v>
      </c>
      <c r="AG189" s="157">
        <f>IF('Indicator Date'!AG189="","x",'Indicator Date'!AG189)</f>
        <v>2010</v>
      </c>
      <c r="AH189" s="157">
        <f>IF('Indicator Date'!AH189="","x",'Indicator Date'!AH189)</f>
        <v>2016</v>
      </c>
      <c r="AI189" s="157">
        <f>IF('Indicator Date'!AI189="","x",'Indicator Date'!AI189)</f>
        <v>2017</v>
      </c>
      <c r="AJ189" s="157">
        <f>IF('Indicator Date'!AJ189="","x",'Indicator Date'!AJ189)</f>
        <v>2018</v>
      </c>
      <c r="AK189" s="157" t="str">
        <f>IF('Indicator Date'!AK189="","x",YEAR('Indicator Date'!AK189))</f>
        <v>x</v>
      </c>
      <c r="AL189" s="157">
        <f>IF('Indicator Date'!AL189="","x",YEAR('Indicator Date'!AL189))</f>
        <v>2018</v>
      </c>
      <c r="AM189" s="157" t="str">
        <f>IF('Indicator Date'!AM189="","x",YEAR('Indicator Date'!AM189))</f>
        <v>x</v>
      </c>
      <c r="AN189" s="157">
        <f>IF('Indicator Date'!AN189="","x",'Indicator Date'!AN189)</f>
        <v>2016</v>
      </c>
      <c r="AO189" s="157">
        <f>IF('Indicator Date'!AO189="","x",'Indicator Date'!AO189)</f>
        <v>2016</v>
      </c>
      <c r="AP189" s="157" t="str">
        <f>IF('Indicator Date'!AP189="","x",'Indicator Date'!AP189)</f>
        <v>x</v>
      </c>
      <c r="AQ189" s="157" t="str">
        <f>IF('Indicator Date'!AQ189="","x",'Indicator Date'!AQ189)</f>
        <v>x</v>
      </c>
      <c r="AR189" s="157">
        <f>IF('Indicator Date'!AR189="","x",'Indicator Date'!AR189)</f>
        <v>2013</v>
      </c>
      <c r="AS189" s="157">
        <f>IF('Indicator Date'!AS189="","x",'Indicator Date'!AS189)</f>
        <v>2017</v>
      </c>
      <c r="AT189" s="157">
        <f>IF('Indicator Date'!AT189="","x",'Indicator Date'!AT189)</f>
        <v>2018</v>
      </c>
      <c r="AU189" s="157">
        <f>IF('Indicator Date'!AU189="","x",'Indicator Date'!AU189)</f>
        <v>2016</v>
      </c>
      <c r="AV189" s="157">
        <f>IF('Indicator Date'!AV189="","x",'Indicator Date'!AV189)</f>
        <v>2015</v>
      </c>
      <c r="AW189" s="157">
        <f>IF('Indicator Date'!AW189="","x",'Indicator Date'!AW189)</f>
        <v>2016</v>
      </c>
      <c r="AX189" s="157">
        <f>IF('Indicator Date'!AX189="","x",'Indicator Date'!AX189)</f>
        <v>2017</v>
      </c>
      <c r="AY189" s="157">
        <f>IF('Indicator Date'!AY189="","x",'Indicator Date'!AY189)</f>
        <v>2014</v>
      </c>
      <c r="AZ189" s="157">
        <f>IF('Indicator Date'!AZ189="","x",'Indicator Date'!AZ189)</f>
        <v>2015</v>
      </c>
      <c r="BA189" s="157">
        <f>IF('Indicator Date'!BA189="","x",'Indicator Date'!BA189)</f>
        <v>2015</v>
      </c>
      <c r="BB189" s="157">
        <f>IF('Indicator Date'!BB189="","x",'Indicator Date'!BB189)</f>
        <v>2018</v>
      </c>
      <c r="BC189" s="157">
        <f>IF('Indicator Date'!BC189="","x",'Indicator Date'!BC189)</f>
        <v>2017</v>
      </c>
      <c r="BD189" s="157">
        <f>IF('Indicator Date'!BD189="","x",'Indicator Date'!BD189)</f>
        <v>2015</v>
      </c>
      <c r="BE189" s="157" t="str">
        <f>IF('Indicator Date'!BE189="","x",'Indicator Date'!BE189)</f>
        <v>x</v>
      </c>
      <c r="BF189" s="104"/>
    </row>
    <row r="190" spans="1:58" x14ac:dyDescent="0.25">
      <c r="A190" s="128" t="s">
        <v>839</v>
      </c>
      <c r="B190" s="107" t="s">
        <v>350</v>
      </c>
      <c r="C190" s="157">
        <f>IF('Indicator Date'!C190="","x",'Indicator Date'!C190)</f>
        <v>2015</v>
      </c>
      <c r="D190" s="157">
        <f>IF('Indicator Date'!D190="","x",'Indicator Date'!D190)</f>
        <v>2015</v>
      </c>
      <c r="E190" s="157">
        <f>IF('Indicator Date'!E190="","x",'Indicator Date'!E190)</f>
        <v>2015</v>
      </c>
      <c r="F190" s="157">
        <f>IF('Indicator Date'!F190="","x",'Indicator Date'!F190)</f>
        <v>2015</v>
      </c>
      <c r="G190" s="157">
        <f>IF('Indicator Date'!G190="","x",'Indicator Date'!G190)</f>
        <v>2015</v>
      </c>
      <c r="H190" s="157">
        <f>IF('Indicator Date'!H190="","x",'Indicator Date'!H190)</f>
        <v>2015</v>
      </c>
      <c r="I190" s="157">
        <f>IF('Indicator Date'!I190="","x",'Indicator Date'!I190)</f>
        <v>2015</v>
      </c>
      <c r="J190" s="157">
        <f>IF('Indicator Date'!J190="","x",'Indicator Date'!J190)</f>
        <v>2016</v>
      </c>
      <c r="K190" s="157">
        <f>IF('Indicator Date'!K190="","x",'Indicator Date'!K190)</f>
        <v>2016</v>
      </c>
      <c r="L190" s="157">
        <f>IF('Indicator Date'!L190="","x",'Indicator Date'!L190)</f>
        <v>2016</v>
      </c>
      <c r="M190" s="157">
        <f>IF('Indicator Date'!M190="","x",'Indicator Date'!M190)</f>
        <v>2019</v>
      </c>
      <c r="N190" s="157">
        <f>IF('Indicator Date'!N190="","x",'Indicator Date'!N190)</f>
        <v>2019</v>
      </c>
      <c r="O190" s="157">
        <f>IF('Indicator Date'!O190="","x",'Indicator Date'!O190)</f>
        <v>2018</v>
      </c>
      <c r="P190" s="157">
        <f>IF('Indicator Date'!P190="","x",'Indicator Date'!P190)</f>
        <v>2018</v>
      </c>
      <c r="Q190" s="157">
        <f>IF('Indicator Date'!Q190="","x",'Indicator Date'!Q190)</f>
        <v>2017</v>
      </c>
      <c r="R190" s="157" t="str">
        <f>IF('Indicator Date'!R190="","x",LEFT(RIGHT('Indicator Date'!R190,6),4))</f>
        <v>x</v>
      </c>
      <c r="S190" s="157">
        <f>IF('Indicator Date'!S190="","x",'Indicator Date'!S190)</f>
        <v>2019</v>
      </c>
      <c r="T190" s="157">
        <f>IF('Indicator Date'!T190="","x",'Indicator Date'!T190)</f>
        <v>2016</v>
      </c>
      <c r="U190" s="157">
        <f>IF('Indicator Date'!U190="","x",'Indicator Date'!U190)</f>
        <v>2017</v>
      </c>
      <c r="V190" s="157" t="str">
        <f>IF('Indicator Date'!V190="","x",'Indicator Date'!V190)</f>
        <v>x</v>
      </c>
      <c r="W190" s="157">
        <f>IF('Indicator Date'!W190="","x",'Indicator Date'!W190)</f>
        <v>2015</v>
      </c>
      <c r="X190" s="157">
        <f>IF('Indicator Date'!X190="","x",'Indicator Date'!X190)</f>
        <v>2009</v>
      </c>
      <c r="Y190" s="157" t="str">
        <f>IF('Indicator Date'!Y190="","x",'Indicator Date'!Y190)</f>
        <v>x</v>
      </c>
      <c r="Z190" s="157">
        <f>IF('Indicator Date'!Z190="","x",'Indicator Date'!Z190)</f>
        <v>2017</v>
      </c>
      <c r="AA190" s="157">
        <f>IF('Indicator Date'!AA190="","x",'Indicator Date'!AA190)</f>
        <v>2017</v>
      </c>
      <c r="AB190" s="157">
        <f>IF('Indicator Date'!AB190="","x",'Indicator Date'!AB190)</f>
        <v>2016</v>
      </c>
      <c r="AC190" s="157">
        <f>IF('Indicator Date'!AC190="","x",'Indicator Date'!AC190)</f>
        <v>2015</v>
      </c>
      <c r="AD190" s="157">
        <f>IF('Indicator Date'!AD190="","x",'Indicator Date'!AD190)</f>
        <v>2015</v>
      </c>
      <c r="AE190" s="157">
        <f>IF('Indicator Date'!AE190="","x",'Indicator Date'!AE190)</f>
        <v>2012</v>
      </c>
      <c r="AF190" s="157">
        <f>IF('Indicator Date'!AF190="","x",'Indicator Date'!AF190)</f>
        <v>2017</v>
      </c>
      <c r="AG190" s="157">
        <f>IF('Indicator Date'!AG190="","x",'Indicator Date'!AG190)</f>
        <v>2006</v>
      </c>
      <c r="AH190" s="157">
        <f>IF('Indicator Date'!AH190="","x",'Indicator Date'!AH190)</f>
        <v>2016</v>
      </c>
      <c r="AI190" s="157">
        <f>IF('Indicator Date'!AI190="","x",'Indicator Date'!AI190)</f>
        <v>2017</v>
      </c>
      <c r="AJ190" s="157">
        <f>IF('Indicator Date'!AJ190="","x",'Indicator Date'!AJ190)</f>
        <v>2018</v>
      </c>
      <c r="AK190" s="157" t="str">
        <f>IF('Indicator Date'!AK190="","x",YEAR('Indicator Date'!AK190))</f>
        <v>x</v>
      </c>
      <c r="AL190" s="157">
        <f>IF('Indicator Date'!AL190="","x",YEAR('Indicator Date'!AL190))</f>
        <v>2018</v>
      </c>
      <c r="AM190" s="157">
        <f>IF('Indicator Date'!AM190="","x",YEAR('Indicator Date'!AM190))</f>
        <v>2018</v>
      </c>
      <c r="AN190" s="157">
        <f>IF('Indicator Date'!AN190="","x",'Indicator Date'!AN190)</f>
        <v>2016</v>
      </c>
      <c r="AO190" s="157">
        <f>IF('Indicator Date'!AO190="","x",'Indicator Date'!AO190)</f>
        <v>2016</v>
      </c>
      <c r="AP190" s="157">
        <f>IF('Indicator Date'!AP190="","x",'Indicator Date'!AP190)</f>
        <v>2014</v>
      </c>
      <c r="AQ190" s="157">
        <f>IF('Indicator Date'!AQ190="","x",'Indicator Date'!AQ190)</f>
        <v>2014</v>
      </c>
      <c r="AR190" s="157">
        <f>IF('Indicator Date'!AR190="","x",'Indicator Date'!AR190)</f>
        <v>2015</v>
      </c>
      <c r="AS190" s="157">
        <f>IF('Indicator Date'!AS190="","x",'Indicator Date'!AS190)</f>
        <v>2017</v>
      </c>
      <c r="AT190" s="157">
        <f>IF('Indicator Date'!AT190="","x",'Indicator Date'!AT190)</f>
        <v>2018</v>
      </c>
      <c r="AU190" s="157">
        <f>IF('Indicator Date'!AU190="","x",'Indicator Date'!AU190)</f>
        <v>2016</v>
      </c>
      <c r="AV190" s="157">
        <f>IF('Indicator Date'!AV190="","x",'Indicator Date'!AV190)</f>
        <v>2016</v>
      </c>
      <c r="AW190" s="157">
        <f>IF('Indicator Date'!AW190="","x",'Indicator Date'!AW190)</f>
        <v>2016</v>
      </c>
      <c r="AX190" s="157">
        <f>IF('Indicator Date'!AX190="","x",'Indicator Date'!AX190)</f>
        <v>2017</v>
      </c>
      <c r="AY190" s="157">
        <f>IF('Indicator Date'!AY190="","x",'Indicator Date'!AY190)</f>
        <v>2014</v>
      </c>
      <c r="AZ190" s="157">
        <f>IF('Indicator Date'!AZ190="","x",'Indicator Date'!AZ190)</f>
        <v>2015</v>
      </c>
      <c r="BA190" s="157">
        <f>IF('Indicator Date'!BA190="","x",'Indicator Date'!BA190)</f>
        <v>2015</v>
      </c>
      <c r="BB190" s="157">
        <f>IF('Indicator Date'!BB190="","x",'Indicator Date'!BB190)</f>
        <v>2013</v>
      </c>
      <c r="BC190" s="157">
        <f>IF('Indicator Date'!BC190="","x",'Indicator Date'!BC190)</f>
        <v>2017</v>
      </c>
      <c r="BD190" s="157">
        <f>IF('Indicator Date'!BD190="","x",'Indicator Date'!BD190)</f>
        <v>2015</v>
      </c>
      <c r="BE190" s="157" t="str">
        <f>IF('Indicator Date'!BE190="","x",'Indicator Date'!BE190)</f>
        <v>x</v>
      </c>
      <c r="BF190" s="104"/>
    </row>
    <row r="191" spans="1:58" x14ac:dyDescent="0.25">
      <c r="A191" s="128" t="s">
        <v>375</v>
      </c>
      <c r="B191" s="107" t="s">
        <v>351</v>
      </c>
      <c r="C191" s="157">
        <f>IF('Indicator Date'!C191="","x",'Indicator Date'!C191)</f>
        <v>2015</v>
      </c>
      <c r="D191" s="157">
        <f>IF('Indicator Date'!D191="","x",'Indicator Date'!D191)</f>
        <v>2015</v>
      </c>
      <c r="E191" s="157">
        <f>IF('Indicator Date'!E191="","x",'Indicator Date'!E191)</f>
        <v>2015</v>
      </c>
      <c r="F191" s="157">
        <f>IF('Indicator Date'!F191="","x",'Indicator Date'!F191)</f>
        <v>2015</v>
      </c>
      <c r="G191" s="157">
        <f>IF('Indicator Date'!G191="","x",'Indicator Date'!G191)</f>
        <v>2015</v>
      </c>
      <c r="H191" s="157">
        <f>IF('Indicator Date'!H191="","x",'Indicator Date'!H191)</f>
        <v>2015</v>
      </c>
      <c r="I191" s="157">
        <f>IF('Indicator Date'!I191="","x",'Indicator Date'!I191)</f>
        <v>2015</v>
      </c>
      <c r="J191" s="157">
        <f>IF('Indicator Date'!J191="","x",'Indicator Date'!J191)</f>
        <v>2016</v>
      </c>
      <c r="K191" s="157">
        <f>IF('Indicator Date'!K191="","x",'Indicator Date'!K191)</f>
        <v>2016</v>
      </c>
      <c r="L191" s="157">
        <f>IF('Indicator Date'!L191="","x",'Indicator Date'!L191)</f>
        <v>2016</v>
      </c>
      <c r="M191" s="157">
        <f>IF('Indicator Date'!M191="","x",'Indicator Date'!M191)</f>
        <v>2019</v>
      </c>
      <c r="N191" s="157">
        <f>IF('Indicator Date'!N191="","x",'Indicator Date'!N191)</f>
        <v>2019</v>
      </c>
      <c r="O191" s="157">
        <f>IF('Indicator Date'!O191="","x",'Indicator Date'!O191)</f>
        <v>2018</v>
      </c>
      <c r="P191" s="157">
        <f>IF('Indicator Date'!P191="","x",'Indicator Date'!P191)</f>
        <v>2018</v>
      </c>
      <c r="Q191" s="157">
        <f>IF('Indicator Date'!Q191="","x",'Indicator Date'!Q191)</f>
        <v>2017</v>
      </c>
      <c r="R191" s="157" t="str">
        <f>IF('Indicator Date'!R191="","x",LEFT(RIGHT('Indicator Date'!R191,6),4))</f>
        <v>2014</v>
      </c>
      <c r="S191" s="157">
        <f>IF('Indicator Date'!S191="","x",'Indicator Date'!S191)</f>
        <v>2019</v>
      </c>
      <c r="T191" s="157">
        <f>IF('Indicator Date'!T191="","x",'Indicator Date'!T191)</f>
        <v>2016</v>
      </c>
      <c r="U191" s="157">
        <f>IF('Indicator Date'!U191="","x",'Indicator Date'!U191)</f>
        <v>2017</v>
      </c>
      <c r="V191" s="157">
        <f>IF('Indicator Date'!V191="","x",'Indicator Date'!V191)</f>
        <v>2017</v>
      </c>
      <c r="W191" s="157">
        <f>IF('Indicator Date'!W191="","x",'Indicator Date'!W191)</f>
        <v>2015</v>
      </c>
      <c r="X191" s="157">
        <f>IF('Indicator Date'!X191="","x",'Indicator Date'!X191)</f>
        <v>2013</v>
      </c>
      <c r="Y191" s="157">
        <f>IF('Indicator Date'!Y191="","x",'Indicator Date'!Y191)</f>
        <v>2016</v>
      </c>
      <c r="Z191" s="157">
        <f>IF('Indicator Date'!Z191="","x",'Indicator Date'!Z191)</f>
        <v>2017</v>
      </c>
      <c r="AA191" s="157">
        <f>IF('Indicator Date'!AA191="","x",'Indicator Date'!AA191)</f>
        <v>2017</v>
      </c>
      <c r="AB191" s="157">
        <f>IF('Indicator Date'!AB191="","x",'Indicator Date'!AB191)</f>
        <v>2017</v>
      </c>
      <c r="AC191" s="157">
        <f>IF('Indicator Date'!AC191="","x",'Indicator Date'!AC191)</f>
        <v>2016</v>
      </c>
      <c r="AD191" s="157">
        <f>IF('Indicator Date'!AD191="","x",'Indicator Date'!AD191)</f>
        <v>2015</v>
      </c>
      <c r="AE191" s="157">
        <f>IF('Indicator Date'!AE191="","x",'Indicator Date'!AE191)</f>
        <v>2012</v>
      </c>
      <c r="AF191" s="157">
        <f>IF('Indicator Date'!AF191="","x",'Indicator Date'!AF191)</f>
        <v>2017</v>
      </c>
      <c r="AG191" s="157">
        <f>IF('Indicator Date'!AG191="","x",'Indicator Date'!AG191)</f>
        <v>2014</v>
      </c>
      <c r="AH191" s="157">
        <f>IF('Indicator Date'!AH191="","x",'Indicator Date'!AH191)</f>
        <v>2016</v>
      </c>
      <c r="AI191" s="157">
        <f>IF('Indicator Date'!AI191="","x",'Indicator Date'!AI191)</f>
        <v>2017</v>
      </c>
      <c r="AJ191" s="157">
        <f>IF('Indicator Date'!AJ191="","x",'Indicator Date'!AJ191)</f>
        <v>2018</v>
      </c>
      <c r="AK191" s="157" t="str">
        <f>IF('Indicator Date'!AK191="","x",YEAR('Indicator Date'!AK191))</f>
        <v>x</v>
      </c>
      <c r="AL191" s="157">
        <f>IF('Indicator Date'!AL191="","x",YEAR('Indicator Date'!AL191))</f>
        <v>2018</v>
      </c>
      <c r="AM191" s="157" t="str">
        <f>IF('Indicator Date'!AM191="","x",YEAR('Indicator Date'!AM191))</f>
        <v>x</v>
      </c>
      <c r="AN191" s="157">
        <f>IF('Indicator Date'!AN191="","x",'Indicator Date'!AN191)</f>
        <v>2016</v>
      </c>
      <c r="AO191" s="157">
        <f>IF('Indicator Date'!AO191="","x",'Indicator Date'!AO191)</f>
        <v>2016</v>
      </c>
      <c r="AP191" s="157" t="str">
        <f>IF('Indicator Date'!AP191="","x",'Indicator Date'!AP191)</f>
        <v>x</v>
      </c>
      <c r="AQ191" s="157" t="str">
        <f>IF('Indicator Date'!AQ191="","x",'Indicator Date'!AQ191)</f>
        <v>x</v>
      </c>
      <c r="AR191" s="157">
        <f>IF('Indicator Date'!AR191="","x",'Indicator Date'!AR191)</f>
        <v>2015</v>
      </c>
      <c r="AS191" s="157">
        <f>IF('Indicator Date'!AS191="","x",'Indicator Date'!AS191)</f>
        <v>2017</v>
      </c>
      <c r="AT191" s="157">
        <f>IF('Indicator Date'!AT191="","x",'Indicator Date'!AT191)</f>
        <v>2018</v>
      </c>
      <c r="AU191" s="157">
        <f>IF('Indicator Date'!AU191="","x",'Indicator Date'!AU191)</f>
        <v>2016</v>
      </c>
      <c r="AV191" s="157">
        <f>IF('Indicator Date'!AV191="","x",'Indicator Date'!AV191)</f>
        <v>2015</v>
      </c>
      <c r="AW191" s="157">
        <f>IF('Indicator Date'!AW191="","x",'Indicator Date'!AW191)</f>
        <v>2016</v>
      </c>
      <c r="AX191" s="157">
        <f>IF('Indicator Date'!AX191="","x",'Indicator Date'!AX191)</f>
        <v>2017</v>
      </c>
      <c r="AY191" s="157">
        <f>IF('Indicator Date'!AY191="","x",'Indicator Date'!AY191)</f>
        <v>2014</v>
      </c>
      <c r="AZ191" s="157">
        <f>IF('Indicator Date'!AZ191="","x",'Indicator Date'!AZ191)</f>
        <v>2015</v>
      </c>
      <c r="BA191" s="157">
        <f>IF('Indicator Date'!BA191="","x",'Indicator Date'!BA191)</f>
        <v>2015</v>
      </c>
      <c r="BB191" s="157">
        <f>IF('Indicator Date'!BB191="","x",'Indicator Date'!BB191)</f>
        <v>2018</v>
      </c>
      <c r="BC191" s="157">
        <f>IF('Indicator Date'!BC191="","x",'Indicator Date'!BC191)</f>
        <v>2017</v>
      </c>
      <c r="BD191" s="157">
        <f>IF('Indicator Date'!BD191="","x",'Indicator Date'!BD191)</f>
        <v>2015</v>
      </c>
      <c r="BE191" s="157" t="str">
        <f>IF('Indicator Date'!BE191="","x",'Indicator Date'!BE191)</f>
        <v>x</v>
      </c>
      <c r="BF191" s="104"/>
    </row>
    <row r="192" spans="1:58" x14ac:dyDescent="0.25">
      <c r="A192" s="128" t="s">
        <v>353</v>
      </c>
      <c r="B192" s="107" t="s">
        <v>352</v>
      </c>
      <c r="C192" s="157">
        <f>IF('Indicator Date'!C192="","x",'Indicator Date'!C192)</f>
        <v>2015</v>
      </c>
      <c r="D192" s="157">
        <f>IF('Indicator Date'!D192="","x",'Indicator Date'!D192)</f>
        <v>2015</v>
      </c>
      <c r="E192" s="157">
        <f>IF('Indicator Date'!E192="","x",'Indicator Date'!E192)</f>
        <v>2015</v>
      </c>
      <c r="F192" s="157">
        <f>IF('Indicator Date'!F192="","x",'Indicator Date'!F192)</f>
        <v>2015</v>
      </c>
      <c r="G192" s="157">
        <f>IF('Indicator Date'!G192="","x",'Indicator Date'!G192)</f>
        <v>2015</v>
      </c>
      <c r="H192" s="157">
        <f>IF('Indicator Date'!H192="","x",'Indicator Date'!H192)</f>
        <v>2015</v>
      </c>
      <c r="I192" s="157">
        <f>IF('Indicator Date'!I192="","x",'Indicator Date'!I192)</f>
        <v>2015</v>
      </c>
      <c r="J192" s="157">
        <f>IF('Indicator Date'!J192="","x",'Indicator Date'!J192)</f>
        <v>2016</v>
      </c>
      <c r="K192" s="157">
        <f>IF('Indicator Date'!K192="","x",'Indicator Date'!K192)</f>
        <v>2016</v>
      </c>
      <c r="L192" s="157">
        <f>IF('Indicator Date'!L192="","x",'Indicator Date'!L192)</f>
        <v>2016</v>
      </c>
      <c r="M192" s="157">
        <f>IF('Indicator Date'!M192="","x",'Indicator Date'!M192)</f>
        <v>2019</v>
      </c>
      <c r="N192" s="157">
        <f>IF('Indicator Date'!N192="","x",'Indicator Date'!N192)</f>
        <v>2019</v>
      </c>
      <c r="O192" s="157">
        <f>IF('Indicator Date'!O192="","x",'Indicator Date'!O192)</f>
        <v>2018</v>
      </c>
      <c r="P192" s="157">
        <f>IF('Indicator Date'!P192="","x",'Indicator Date'!P192)</f>
        <v>2018</v>
      </c>
      <c r="Q192" s="157">
        <f>IF('Indicator Date'!Q192="","x",'Indicator Date'!Q192)</f>
        <v>2017</v>
      </c>
      <c r="R192" s="157" t="str">
        <f>IF('Indicator Date'!R192="","x",LEFT(RIGHT('Indicator Date'!R192,6),4))</f>
        <v>2013</v>
      </c>
      <c r="S192" s="157">
        <f>IF('Indicator Date'!S192="","x",'Indicator Date'!S192)</f>
        <v>2019</v>
      </c>
      <c r="T192" s="157">
        <f>IF('Indicator Date'!T192="","x",'Indicator Date'!T192)</f>
        <v>2016</v>
      </c>
      <c r="U192" s="157">
        <f>IF('Indicator Date'!U192="","x",'Indicator Date'!U192)</f>
        <v>2017</v>
      </c>
      <c r="V192" s="157">
        <f>IF('Indicator Date'!V192="","x",'Indicator Date'!V192)</f>
        <v>2017</v>
      </c>
      <c r="W192" s="157">
        <f>IF('Indicator Date'!W192="","x",'Indicator Date'!W192)</f>
        <v>2015</v>
      </c>
      <c r="X192" s="157">
        <f>IF('Indicator Date'!X192="","x",'Indicator Date'!X192)</f>
        <v>2013</v>
      </c>
      <c r="Y192" s="157">
        <f>IF('Indicator Date'!Y192="","x",'Indicator Date'!Y192)</f>
        <v>2010</v>
      </c>
      <c r="Z192" s="157">
        <f>IF('Indicator Date'!Z192="","x",'Indicator Date'!Z192)</f>
        <v>2017</v>
      </c>
      <c r="AA192" s="157">
        <f>IF('Indicator Date'!AA192="","x",'Indicator Date'!AA192)</f>
        <v>2017</v>
      </c>
      <c r="AB192" s="157">
        <f>IF('Indicator Date'!AB192="","x",'Indicator Date'!AB192)</f>
        <v>2016</v>
      </c>
      <c r="AC192" s="157">
        <f>IF('Indicator Date'!AC192="","x",'Indicator Date'!AC192)</f>
        <v>2015</v>
      </c>
      <c r="AD192" s="157">
        <f>IF('Indicator Date'!AD192="","x",'Indicator Date'!AD192)</f>
        <v>2015</v>
      </c>
      <c r="AE192" s="157">
        <f>IF('Indicator Date'!AE192="","x",'Indicator Date'!AE192)</f>
        <v>2012</v>
      </c>
      <c r="AF192" s="157">
        <f>IF('Indicator Date'!AF192="","x",'Indicator Date'!AF192)</f>
        <v>2017</v>
      </c>
      <c r="AG192" s="157">
        <f>IF('Indicator Date'!AG192="","x",'Indicator Date'!AG192)</f>
        <v>2005</v>
      </c>
      <c r="AH192" s="157">
        <f>IF('Indicator Date'!AH192="","x",'Indicator Date'!AH192)</f>
        <v>2016</v>
      </c>
      <c r="AI192" s="157">
        <f>IF('Indicator Date'!AI192="","x",'Indicator Date'!AI192)</f>
        <v>2017</v>
      </c>
      <c r="AJ192" s="157">
        <f>IF('Indicator Date'!AJ192="","x",'Indicator Date'!AJ192)</f>
        <v>2018</v>
      </c>
      <c r="AK192" s="157">
        <f>IF('Indicator Date'!AK192="","x",YEAR('Indicator Date'!AK192))</f>
        <v>2017</v>
      </c>
      <c r="AL192" s="157">
        <f>IF('Indicator Date'!AL192="","x",YEAR('Indicator Date'!AL192))</f>
        <v>2019</v>
      </c>
      <c r="AM192" s="157" t="str">
        <f>IF('Indicator Date'!AM192="","x",YEAR('Indicator Date'!AM192))</f>
        <v>x</v>
      </c>
      <c r="AN192" s="157">
        <f>IF('Indicator Date'!AN192="","x",'Indicator Date'!AN192)</f>
        <v>2016</v>
      </c>
      <c r="AO192" s="157">
        <f>IF('Indicator Date'!AO192="","x",'Indicator Date'!AO192)</f>
        <v>2016</v>
      </c>
      <c r="AP192" s="157">
        <f>IF('Indicator Date'!AP192="","x",'Indicator Date'!AP192)</f>
        <v>2013</v>
      </c>
      <c r="AQ192" s="157">
        <f>IF('Indicator Date'!AQ192="","x",'Indicator Date'!AQ192)</f>
        <v>2013</v>
      </c>
      <c r="AR192" s="157">
        <f>IF('Indicator Date'!AR192="","x",'Indicator Date'!AR192)</f>
        <v>2015</v>
      </c>
      <c r="AS192" s="157">
        <f>IF('Indicator Date'!AS192="","x",'Indicator Date'!AS192)</f>
        <v>2017</v>
      </c>
      <c r="AT192" s="157">
        <f>IF('Indicator Date'!AT192="","x",'Indicator Date'!AT192)</f>
        <v>2018</v>
      </c>
      <c r="AU192" s="157">
        <f>IF('Indicator Date'!AU192="","x",'Indicator Date'!AU192)</f>
        <v>2016</v>
      </c>
      <c r="AV192" s="157">
        <f>IF('Indicator Date'!AV192="","x",'Indicator Date'!AV192)</f>
        <v>2015</v>
      </c>
      <c r="AW192" s="157">
        <f>IF('Indicator Date'!AW192="","x",'Indicator Date'!AW192)</f>
        <v>2016</v>
      </c>
      <c r="AX192" s="157">
        <f>IF('Indicator Date'!AX192="","x",'Indicator Date'!AX192)</f>
        <v>2016</v>
      </c>
      <c r="AY192" s="157">
        <f>IF('Indicator Date'!AY192="","x",'Indicator Date'!AY192)</f>
        <v>2014</v>
      </c>
      <c r="AZ192" s="157">
        <f>IF('Indicator Date'!AZ192="","x",'Indicator Date'!AZ192)</f>
        <v>2012</v>
      </c>
      <c r="BA192" s="157">
        <f>IF('Indicator Date'!BA192="","x",'Indicator Date'!BA192)</f>
        <v>2012</v>
      </c>
      <c r="BB192" s="157">
        <f>IF('Indicator Date'!BB192="","x",'Indicator Date'!BB192)</f>
        <v>2018</v>
      </c>
      <c r="BC192" s="157">
        <f>IF('Indicator Date'!BC192="","x",'Indicator Date'!BC192)</f>
        <v>2017</v>
      </c>
      <c r="BD192" s="157">
        <f>IF('Indicator Date'!BD192="","x",'Indicator Date'!BD192)</f>
        <v>2015</v>
      </c>
      <c r="BE192" s="157" t="str">
        <f>IF('Indicator Date'!BE192="","x",'Indicator Date'!BE192)</f>
        <v>x</v>
      </c>
      <c r="BF192" s="104"/>
    </row>
    <row r="193" spans="1:58" x14ac:dyDescent="0.25">
      <c r="A193" s="128" t="s">
        <v>355</v>
      </c>
      <c r="B193" s="107" t="s">
        <v>354</v>
      </c>
      <c r="C193" s="157">
        <f>IF('Indicator Date'!C193="","x",'Indicator Date'!C193)</f>
        <v>2015</v>
      </c>
      <c r="D193" s="157">
        <f>IF('Indicator Date'!D193="","x",'Indicator Date'!D193)</f>
        <v>2015</v>
      </c>
      <c r="E193" s="157">
        <f>IF('Indicator Date'!E193="","x",'Indicator Date'!E193)</f>
        <v>2015</v>
      </c>
      <c r="F193" s="157">
        <f>IF('Indicator Date'!F193="","x",'Indicator Date'!F193)</f>
        <v>2015</v>
      </c>
      <c r="G193" s="157">
        <f>IF('Indicator Date'!G193="","x",'Indicator Date'!G193)</f>
        <v>2015</v>
      </c>
      <c r="H193" s="157">
        <f>IF('Indicator Date'!H193="","x",'Indicator Date'!H193)</f>
        <v>2015</v>
      </c>
      <c r="I193" s="157">
        <f>IF('Indicator Date'!I193="","x",'Indicator Date'!I193)</f>
        <v>2015</v>
      </c>
      <c r="J193" s="157">
        <f>IF('Indicator Date'!J193="","x",'Indicator Date'!J193)</f>
        <v>2016</v>
      </c>
      <c r="K193" s="157">
        <f>IF('Indicator Date'!K193="","x",'Indicator Date'!K193)</f>
        <v>2016</v>
      </c>
      <c r="L193" s="157">
        <f>IF('Indicator Date'!L193="","x",'Indicator Date'!L193)</f>
        <v>2016</v>
      </c>
      <c r="M193" s="157">
        <f>IF('Indicator Date'!M193="","x",'Indicator Date'!M193)</f>
        <v>2019</v>
      </c>
      <c r="N193" s="157">
        <f>IF('Indicator Date'!N193="","x",'Indicator Date'!N193)</f>
        <v>2019</v>
      </c>
      <c r="O193" s="157">
        <f>IF('Indicator Date'!O193="","x",'Indicator Date'!O193)</f>
        <v>2018</v>
      </c>
      <c r="P193" s="157">
        <f>IF('Indicator Date'!P193="","x",'Indicator Date'!P193)</f>
        <v>2018</v>
      </c>
      <c r="Q193" s="157">
        <f>IF('Indicator Date'!Q193="","x",'Indicator Date'!Q193)</f>
        <v>2017</v>
      </c>
      <c r="R193" s="157" t="str">
        <f>IF('Indicator Date'!R193="","x",LEFT(RIGHT('Indicator Date'!R193,6),4))</f>
        <v>2014</v>
      </c>
      <c r="S193" s="157">
        <f>IF('Indicator Date'!S193="","x",'Indicator Date'!S193)</f>
        <v>2019</v>
      </c>
      <c r="T193" s="157">
        <f>IF('Indicator Date'!T193="","x",'Indicator Date'!T193)</f>
        <v>2016</v>
      </c>
      <c r="U193" s="157">
        <f>IF('Indicator Date'!U193="","x",'Indicator Date'!U193)</f>
        <v>2017</v>
      </c>
      <c r="V193" s="157">
        <f>IF('Indicator Date'!V193="","x",'Indicator Date'!V193)</f>
        <v>2017</v>
      </c>
      <c r="W193" s="157">
        <f>IF('Indicator Date'!W193="","x",'Indicator Date'!W193)</f>
        <v>2015</v>
      </c>
      <c r="X193" s="157">
        <f>IF('Indicator Date'!X193="","x",'Indicator Date'!X193)</f>
        <v>2013</v>
      </c>
      <c r="Y193" s="157">
        <f>IF('Indicator Date'!Y193="","x",'Indicator Date'!Y193)</f>
        <v>2016</v>
      </c>
      <c r="Z193" s="157">
        <f>IF('Indicator Date'!Z193="","x",'Indicator Date'!Z193)</f>
        <v>2017</v>
      </c>
      <c r="AA193" s="157">
        <f>IF('Indicator Date'!AA193="","x",'Indicator Date'!AA193)</f>
        <v>2017</v>
      </c>
      <c r="AB193" s="157">
        <f>IF('Indicator Date'!AB193="","x",'Indicator Date'!AB193)</f>
        <v>2017</v>
      </c>
      <c r="AC193" s="157">
        <f>IF('Indicator Date'!AC193="","x",'Indicator Date'!AC193)</f>
        <v>2016</v>
      </c>
      <c r="AD193" s="157">
        <f>IF('Indicator Date'!AD193="","x",'Indicator Date'!AD193)</f>
        <v>2015</v>
      </c>
      <c r="AE193" s="157">
        <f>IF('Indicator Date'!AE193="","x",'Indicator Date'!AE193)</f>
        <v>2012</v>
      </c>
      <c r="AF193" s="157">
        <f>IF('Indicator Date'!AF193="","x",'Indicator Date'!AF193)</f>
        <v>2017</v>
      </c>
      <c r="AG193" s="157">
        <f>IF('Indicator Date'!AG193="","x",'Indicator Date'!AG193)</f>
        <v>2010</v>
      </c>
      <c r="AH193" s="157">
        <f>IF('Indicator Date'!AH193="","x",'Indicator Date'!AH193)</f>
        <v>2016</v>
      </c>
      <c r="AI193" s="157">
        <f>IF('Indicator Date'!AI193="","x",'Indicator Date'!AI193)</f>
        <v>2017</v>
      </c>
      <c r="AJ193" s="157">
        <f>IF('Indicator Date'!AJ193="","x",'Indicator Date'!AJ193)</f>
        <v>2018</v>
      </c>
      <c r="AK193" s="157" t="str">
        <f>IF('Indicator Date'!AK193="","x",YEAR('Indicator Date'!AK193))</f>
        <v>x</v>
      </c>
      <c r="AL193" s="157">
        <f>IF('Indicator Date'!AL193="","x",YEAR('Indicator Date'!AL193))</f>
        <v>2019</v>
      </c>
      <c r="AM193" s="157" t="str">
        <f>IF('Indicator Date'!AM193="","x",YEAR('Indicator Date'!AM193))</f>
        <v>x</v>
      </c>
      <c r="AN193" s="157">
        <f>IF('Indicator Date'!AN193="","x",'Indicator Date'!AN193)</f>
        <v>2016</v>
      </c>
      <c r="AO193" s="157">
        <f>IF('Indicator Date'!AO193="","x",'Indicator Date'!AO193)</f>
        <v>2016</v>
      </c>
      <c r="AP193" s="157">
        <f>IF('Indicator Date'!AP193="","x",'Indicator Date'!AP193)</f>
        <v>2013</v>
      </c>
      <c r="AQ193" s="157">
        <f>IF('Indicator Date'!AQ193="","x",'Indicator Date'!AQ193)</f>
        <v>2013</v>
      </c>
      <c r="AR193" s="157">
        <f>IF('Indicator Date'!AR193="","x",'Indicator Date'!AR193)</f>
        <v>2013</v>
      </c>
      <c r="AS193" s="157">
        <f>IF('Indicator Date'!AS193="","x",'Indicator Date'!AS193)</f>
        <v>2017</v>
      </c>
      <c r="AT193" s="157">
        <f>IF('Indicator Date'!AT193="","x",'Indicator Date'!AT193)</f>
        <v>2018</v>
      </c>
      <c r="AU193" s="157">
        <f>IF('Indicator Date'!AU193="","x",'Indicator Date'!AU193)</f>
        <v>2016</v>
      </c>
      <c r="AV193" s="157">
        <f>IF('Indicator Date'!AV193="","x",'Indicator Date'!AV193)</f>
        <v>2015</v>
      </c>
      <c r="AW193" s="157">
        <f>IF('Indicator Date'!AW193="","x",'Indicator Date'!AW193)</f>
        <v>2016</v>
      </c>
      <c r="AX193" s="157">
        <f>IF('Indicator Date'!AX193="","x",'Indicator Date'!AX193)</f>
        <v>2017</v>
      </c>
      <c r="AY193" s="157">
        <f>IF('Indicator Date'!AY193="","x",'Indicator Date'!AY193)</f>
        <v>2014</v>
      </c>
      <c r="AZ193" s="157">
        <f>IF('Indicator Date'!AZ193="","x",'Indicator Date'!AZ193)</f>
        <v>2015</v>
      </c>
      <c r="BA193" s="157">
        <f>IF('Indicator Date'!BA193="","x",'Indicator Date'!BA193)</f>
        <v>2015</v>
      </c>
      <c r="BB193" s="157">
        <f>IF('Indicator Date'!BB193="","x",'Indicator Date'!BB193)</f>
        <v>2018</v>
      </c>
      <c r="BC193" s="157">
        <f>IF('Indicator Date'!BC193="","x",'Indicator Date'!BC193)</f>
        <v>2017</v>
      </c>
      <c r="BD193" s="157">
        <f>IF('Indicator Date'!BD193="","x",'Indicator Date'!BD193)</f>
        <v>2015</v>
      </c>
      <c r="BE193" s="157" t="str">
        <f>IF('Indicator Date'!BE193="","x",'Indicator Date'!BE193)</f>
        <v>x</v>
      </c>
      <c r="BF193" s="104"/>
    </row>
    <row r="194" spans="1:58" x14ac:dyDescent="0.25">
      <c r="A194" s="128" t="s">
        <v>357</v>
      </c>
      <c r="B194" s="107" t="s">
        <v>356</v>
      </c>
      <c r="C194" s="157">
        <f>IF('Indicator Date'!C194="","x",'Indicator Date'!C194)</f>
        <v>2015</v>
      </c>
      <c r="D194" s="157">
        <f>IF('Indicator Date'!D194="","x",'Indicator Date'!D194)</f>
        <v>2015</v>
      </c>
      <c r="E194" s="157">
        <f>IF('Indicator Date'!E194="","x",'Indicator Date'!E194)</f>
        <v>2015</v>
      </c>
      <c r="F194" s="157">
        <f>IF('Indicator Date'!F194="","x",'Indicator Date'!F194)</f>
        <v>2015</v>
      </c>
      <c r="G194" s="157">
        <f>IF('Indicator Date'!G194="","x",'Indicator Date'!G194)</f>
        <v>2015</v>
      </c>
      <c r="H194" s="157">
        <f>IF('Indicator Date'!H194="","x",'Indicator Date'!H194)</f>
        <v>2015</v>
      </c>
      <c r="I194" s="157">
        <f>IF('Indicator Date'!I194="","x",'Indicator Date'!I194)</f>
        <v>2015</v>
      </c>
      <c r="J194" s="157">
        <f>IF('Indicator Date'!J194="","x",'Indicator Date'!J194)</f>
        <v>2016</v>
      </c>
      <c r="K194" s="157">
        <f>IF('Indicator Date'!K194="","x",'Indicator Date'!K194)</f>
        <v>2016</v>
      </c>
      <c r="L194" s="157">
        <f>IF('Indicator Date'!L194="","x",'Indicator Date'!L194)</f>
        <v>2016</v>
      </c>
      <c r="M194" s="157">
        <f>IF('Indicator Date'!M194="","x",'Indicator Date'!M194)</f>
        <v>2019</v>
      </c>
      <c r="N194" s="157">
        <f>IF('Indicator Date'!N194="","x",'Indicator Date'!N194)</f>
        <v>2019</v>
      </c>
      <c r="O194" s="157">
        <f>IF('Indicator Date'!O194="","x",'Indicator Date'!O194)</f>
        <v>2018</v>
      </c>
      <c r="P194" s="157">
        <f>IF('Indicator Date'!P194="","x",'Indicator Date'!P194)</f>
        <v>2018</v>
      </c>
      <c r="Q194" s="157">
        <f>IF('Indicator Date'!Q194="","x",'Indicator Date'!Q194)</f>
        <v>2017</v>
      </c>
      <c r="R194" s="157" t="str">
        <f>IF('Indicator Date'!R194="","x",LEFT(RIGHT('Indicator Date'!R194,6),4))</f>
        <v>2015</v>
      </c>
      <c r="S194" s="157">
        <f>IF('Indicator Date'!S194="","x",'Indicator Date'!S194)</f>
        <v>2019</v>
      </c>
      <c r="T194" s="157">
        <f>IF('Indicator Date'!T194="","x",'Indicator Date'!T194)</f>
        <v>2016</v>
      </c>
      <c r="U194" s="157">
        <f>IF('Indicator Date'!U194="","x",'Indicator Date'!U194)</f>
        <v>2017</v>
      </c>
      <c r="V194" s="157">
        <f>IF('Indicator Date'!V194="","x",'Indicator Date'!V194)</f>
        <v>2017</v>
      </c>
      <c r="W194" s="157">
        <f>IF('Indicator Date'!W194="","x",'Indicator Date'!W194)</f>
        <v>2015</v>
      </c>
      <c r="X194" s="157">
        <f>IF('Indicator Date'!X194="","x",'Indicator Date'!X194)</f>
        <v>2014</v>
      </c>
      <c r="Y194" s="157">
        <f>IF('Indicator Date'!Y194="","x",'Indicator Date'!Y194)</f>
        <v>2011</v>
      </c>
      <c r="Z194" s="157">
        <f>IF('Indicator Date'!Z194="","x",'Indicator Date'!Z194)</f>
        <v>2017</v>
      </c>
      <c r="AA194" s="157">
        <f>IF('Indicator Date'!AA194="","x",'Indicator Date'!AA194)</f>
        <v>2017</v>
      </c>
      <c r="AB194" s="157">
        <f>IF('Indicator Date'!AB194="","x",'Indicator Date'!AB194)</f>
        <v>2017</v>
      </c>
      <c r="AC194" s="157">
        <f>IF('Indicator Date'!AC194="","x",'Indicator Date'!AC194)</f>
        <v>2016</v>
      </c>
      <c r="AD194" s="157">
        <f>IF('Indicator Date'!AD194="","x",'Indicator Date'!AD194)</f>
        <v>2015</v>
      </c>
      <c r="AE194" s="157">
        <f>IF('Indicator Date'!AE194="","x",'Indicator Date'!AE194)</f>
        <v>2012</v>
      </c>
      <c r="AF194" s="157">
        <f>IF('Indicator Date'!AF194="","x",'Indicator Date'!AF194)</f>
        <v>2017</v>
      </c>
      <c r="AG194" s="157" t="str">
        <f>IF('Indicator Date'!AG194="","x",'Indicator Date'!AG194)</f>
        <v>x</v>
      </c>
      <c r="AH194" s="157">
        <f>IF('Indicator Date'!AH194="","x",'Indicator Date'!AH194)</f>
        <v>2016</v>
      </c>
      <c r="AI194" s="157">
        <f>IF('Indicator Date'!AI194="","x",'Indicator Date'!AI194)</f>
        <v>2017</v>
      </c>
      <c r="AJ194" s="157">
        <f>IF('Indicator Date'!AJ194="","x",'Indicator Date'!AJ194)</f>
        <v>2018</v>
      </c>
      <c r="AK194" s="157" t="str">
        <f>IF('Indicator Date'!AK194="","x",YEAR('Indicator Date'!AK194))</f>
        <v>x</v>
      </c>
      <c r="AL194" s="157">
        <f>IF('Indicator Date'!AL194="","x",YEAR('Indicator Date'!AL194))</f>
        <v>2019</v>
      </c>
      <c r="AM194" s="157">
        <f>IF('Indicator Date'!AM194="","x",YEAR('Indicator Date'!AM194))</f>
        <v>2018</v>
      </c>
      <c r="AN194" s="157">
        <f>IF('Indicator Date'!AN194="","x",'Indicator Date'!AN194)</f>
        <v>2016</v>
      </c>
      <c r="AO194" s="157">
        <f>IF('Indicator Date'!AO194="","x",'Indicator Date'!AO194)</f>
        <v>2016</v>
      </c>
      <c r="AP194" s="157" t="str">
        <f>IF('Indicator Date'!AP194="","x",'Indicator Date'!AP194)</f>
        <v>x</v>
      </c>
      <c r="AQ194" s="157" t="str">
        <f>IF('Indicator Date'!AQ194="","x",'Indicator Date'!AQ194)</f>
        <v>x</v>
      </c>
      <c r="AR194" s="157">
        <f>IF('Indicator Date'!AR194="","x",'Indicator Date'!AR194)</f>
        <v>2015</v>
      </c>
      <c r="AS194" s="157">
        <f>IF('Indicator Date'!AS194="","x",'Indicator Date'!AS194)</f>
        <v>2017</v>
      </c>
      <c r="AT194" s="157">
        <f>IF('Indicator Date'!AT194="","x",'Indicator Date'!AT194)</f>
        <v>2018</v>
      </c>
      <c r="AU194" s="157">
        <f>IF('Indicator Date'!AU194="","x",'Indicator Date'!AU194)</f>
        <v>2016</v>
      </c>
      <c r="AV194" s="157">
        <f>IF('Indicator Date'!AV194="","x",'Indicator Date'!AV194)</f>
        <v>2015</v>
      </c>
      <c r="AW194" s="157">
        <f>IF('Indicator Date'!AW194="","x",'Indicator Date'!AW194)</f>
        <v>2016</v>
      </c>
      <c r="AX194" s="157">
        <f>IF('Indicator Date'!AX194="","x",'Indicator Date'!AX194)</f>
        <v>2017</v>
      </c>
      <c r="AY194" s="157">
        <f>IF('Indicator Date'!AY194="","x",'Indicator Date'!AY194)</f>
        <v>2014</v>
      </c>
      <c r="AZ194" s="157">
        <f>IF('Indicator Date'!AZ194="","x",'Indicator Date'!AZ194)</f>
        <v>2015</v>
      </c>
      <c r="BA194" s="157">
        <f>IF('Indicator Date'!BA194="","x",'Indicator Date'!BA194)</f>
        <v>2015</v>
      </c>
      <c r="BB194" s="157">
        <f>IF('Indicator Date'!BB194="","x",'Indicator Date'!BB194)</f>
        <v>2018</v>
      </c>
      <c r="BC194" s="157">
        <f>IF('Indicator Date'!BC194="","x",'Indicator Date'!BC194)</f>
        <v>2017</v>
      </c>
      <c r="BD194" s="157">
        <f>IF('Indicator Date'!BD194="","x",'Indicator Date'!BD194)</f>
        <v>2015</v>
      </c>
      <c r="BE194" s="157" t="str">
        <f>IF('Indicator Date'!BE194="","x",'Indicator Date'!BE194)</f>
        <v>x</v>
      </c>
      <c r="BF194" s="104"/>
    </row>
  </sheetData>
  <mergeCells count="1">
    <mergeCell ref="A1:BE1"/>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E193"/>
  <sheetViews>
    <sheetView zoomScale="80" zoomScaleNormal="80" workbookViewId="0">
      <pane xSplit="1" ySplit="2" topLeftCell="B3" activePane="bottomRight" state="frozen"/>
      <selection pane="topRight" activeCell="B1" sqref="B1"/>
      <selection pane="bottomLeft" activeCell="A3" sqref="A3"/>
      <selection pane="bottomRight" activeCell="G1" sqref="G1"/>
    </sheetView>
  </sheetViews>
  <sheetFormatPr defaultRowHeight="15" x14ac:dyDescent="0.25"/>
  <cols>
    <col min="2" max="3" width="5.5703125" bestFit="1" customWidth="1"/>
    <col min="4" max="8" width="5" bestFit="1" customWidth="1"/>
    <col min="9" max="9" width="4.5703125" customWidth="1"/>
    <col min="10" max="22" width="5" bestFit="1" customWidth="1"/>
    <col min="23" max="23" width="4.7109375" customWidth="1"/>
    <col min="24" max="36" width="5" bestFit="1" customWidth="1"/>
    <col min="37" max="37" width="5.85546875" bestFit="1" customWidth="1"/>
    <col min="38" max="52" width="5" bestFit="1" customWidth="1"/>
  </cols>
  <sheetData>
    <row r="1" spans="1:57" ht="296.25" x14ac:dyDescent="0.25">
      <c r="A1" t="s">
        <v>358</v>
      </c>
      <c r="B1" s="164" t="s">
        <v>435</v>
      </c>
      <c r="C1" s="164" t="s">
        <v>436</v>
      </c>
      <c r="D1" s="164" t="s">
        <v>857</v>
      </c>
      <c r="E1" s="164" t="s">
        <v>858</v>
      </c>
      <c r="F1" s="164" t="s">
        <v>859</v>
      </c>
      <c r="G1" s="164" t="s">
        <v>860</v>
      </c>
      <c r="H1" s="164" t="s">
        <v>866</v>
      </c>
      <c r="I1" s="164" t="s">
        <v>798</v>
      </c>
      <c r="J1" s="164" t="s">
        <v>799</v>
      </c>
      <c r="K1" s="164" t="s">
        <v>797</v>
      </c>
      <c r="L1" s="164" t="s">
        <v>779</v>
      </c>
      <c r="M1" s="164" t="s">
        <v>823</v>
      </c>
      <c r="N1" s="164" t="s">
        <v>925</v>
      </c>
      <c r="O1" s="164" t="s">
        <v>926</v>
      </c>
      <c r="P1" s="164" t="s">
        <v>386</v>
      </c>
      <c r="Q1" s="164" t="s">
        <v>387</v>
      </c>
      <c r="R1" s="164" t="s">
        <v>486</v>
      </c>
      <c r="S1" s="164" t="s">
        <v>487</v>
      </c>
      <c r="T1" s="164" t="s">
        <v>487</v>
      </c>
      <c r="U1" s="164" t="s">
        <v>395</v>
      </c>
      <c r="V1" s="164" t="s">
        <v>479</v>
      </c>
      <c r="W1" s="164" t="s">
        <v>394</v>
      </c>
      <c r="X1" s="164" t="s">
        <v>890</v>
      </c>
      <c r="Y1" s="164" t="s">
        <v>477</v>
      </c>
      <c r="Z1" s="164" t="s">
        <v>894</v>
      </c>
      <c r="AA1" s="164" t="s">
        <v>404</v>
      </c>
      <c r="AB1" s="164" t="s">
        <v>478</v>
      </c>
      <c r="AC1" s="164" t="s">
        <v>945</v>
      </c>
      <c r="AD1" s="164" t="s">
        <v>472</v>
      </c>
      <c r="AE1" s="164" t="s">
        <v>385</v>
      </c>
      <c r="AF1" s="164" t="s">
        <v>480</v>
      </c>
      <c r="AG1" s="164" t="s">
        <v>481</v>
      </c>
      <c r="AH1" s="164" t="s">
        <v>481</v>
      </c>
      <c r="AI1" s="164" t="s">
        <v>481</v>
      </c>
      <c r="AJ1" s="164" t="s">
        <v>482</v>
      </c>
      <c r="AK1" s="164" t="s">
        <v>483</v>
      </c>
      <c r="AL1" s="164" t="s">
        <v>396</v>
      </c>
      <c r="AM1" s="164" t="s">
        <v>415</v>
      </c>
      <c r="AN1" s="164" t="s">
        <v>416</v>
      </c>
      <c r="AO1" s="164" t="s">
        <v>417</v>
      </c>
      <c r="AP1" s="164" t="s">
        <v>418</v>
      </c>
      <c r="AQ1" s="164" t="s">
        <v>440</v>
      </c>
      <c r="AR1" s="164" t="s">
        <v>360</v>
      </c>
      <c r="AS1" s="164" t="s">
        <v>406</v>
      </c>
      <c r="AT1" s="164" t="s">
        <v>362</v>
      </c>
      <c r="AU1" s="164" t="s">
        <v>424</v>
      </c>
      <c r="AV1" s="164" t="s">
        <v>363</v>
      </c>
      <c r="AW1" s="164" t="s">
        <v>364</v>
      </c>
      <c r="AX1" s="164" t="s">
        <v>863</v>
      </c>
      <c r="AY1" s="164" t="s">
        <v>389</v>
      </c>
      <c r="AZ1" s="164" t="s">
        <v>388</v>
      </c>
    </row>
    <row r="2" spans="1:57" x14ac:dyDescent="0.25">
      <c r="A2" t="s">
        <v>956</v>
      </c>
      <c r="B2" t="str">
        <f>'Indicator Date hidden'!C3</f>
        <v>2019</v>
      </c>
      <c r="C2" s="5" t="str">
        <f>'Indicator Date hidden'!D3</f>
        <v>2019</v>
      </c>
      <c r="D2" s="5" t="str">
        <f>'Indicator Date hidden'!E3</f>
        <v>2015</v>
      </c>
      <c r="E2" s="5" t="str">
        <f>'Indicator Date hidden'!F3</f>
        <v>2015</v>
      </c>
      <c r="F2" s="5" t="str">
        <f>'Indicator Date hidden'!G3</f>
        <v>2015</v>
      </c>
      <c r="G2" s="5" t="str">
        <f>'Indicator Date hidden'!H3</f>
        <v>2015</v>
      </c>
      <c r="H2" s="5" t="str">
        <f>'Indicator Date hidden'!I3</f>
        <v>2015</v>
      </c>
      <c r="I2" s="5" t="str">
        <f>'Indicator Date hidden'!J3</f>
        <v>2018</v>
      </c>
      <c r="J2" s="5" t="str">
        <f>'Indicator Date hidden'!K3</f>
        <v>2018</v>
      </c>
      <c r="K2" s="5" t="str">
        <f>'Indicator Date hidden'!L3</f>
        <v>2016</v>
      </c>
      <c r="L2" s="5" t="str">
        <f>'Indicator Date hidden'!M3</f>
        <v>2019</v>
      </c>
      <c r="M2" s="5" t="str">
        <f>'Indicator Date hidden'!N3</f>
        <v>2019</v>
      </c>
      <c r="N2" s="5" t="str">
        <f>'Indicator Date hidden'!O3</f>
        <v>2018</v>
      </c>
      <c r="O2" s="5" t="str">
        <f>'Indicator Date hidden'!P3</f>
        <v>2018</v>
      </c>
      <c r="P2" s="5" t="str">
        <f>'Indicator Date hidden'!Q3</f>
        <v>2017</v>
      </c>
      <c r="Q2" s="5" t="str">
        <f>'Indicator Date hidden'!R3</f>
        <v>2017</v>
      </c>
      <c r="R2" s="5" t="str">
        <f>'Indicator Date hidden'!S3</f>
        <v>2019</v>
      </c>
      <c r="S2" s="5" t="str">
        <f>'Indicator Date hidden'!T3</f>
        <v>2016</v>
      </c>
      <c r="T2" s="5" t="str">
        <f>'Indicator Date hidden'!U3</f>
        <v>2017</v>
      </c>
      <c r="U2" s="5" t="str">
        <f>'Indicator Date hidden'!V3</f>
        <v>2017</v>
      </c>
      <c r="V2" s="5" t="str">
        <f>'Indicator Date hidden'!W3</f>
        <v>2017</v>
      </c>
      <c r="W2" s="5" t="str">
        <f>'Indicator Date hidden'!X3</f>
        <v>2016</v>
      </c>
      <c r="X2" s="5" t="str">
        <f>'Indicator Date hidden'!Y3</f>
        <v>2018</v>
      </c>
      <c r="Y2" s="5" t="str">
        <f>'Indicator Date hidden'!Z3</f>
        <v>2017</v>
      </c>
      <c r="Z2" s="5" t="str">
        <f>'Indicator Date hidden'!AA3</f>
        <v>2017</v>
      </c>
      <c r="AA2" s="5" t="str">
        <f>'Indicator Date hidden'!AB3</f>
        <v>2017</v>
      </c>
      <c r="AB2" s="5" t="str">
        <f>'Indicator Date hidden'!AC3</f>
        <v>2016</v>
      </c>
      <c r="AC2" s="5" t="str">
        <f>'Indicator Date hidden'!AD3</f>
        <v>2015</v>
      </c>
      <c r="AD2" s="5" t="str">
        <f>'Indicator Date hidden'!AE3</f>
        <v>2012</v>
      </c>
      <c r="AE2" s="5" t="str">
        <f>'Indicator Date hidden'!AF3</f>
        <v>2017</v>
      </c>
      <c r="AF2" s="5" t="str">
        <f>'Indicator Date hidden'!AG3</f>
        <v>2017</v>
      </c>
      <c r="AG2" s="5" t="str">
        <f>'Indicator Date hidden'!AH3</f>
        <v>2017</v>
      </c>
      <c r="AH2" s="5" t="str">
        <f>'Indicator Date hidden'!AI3</f>
        <v>2018</v>
      </c>
      <c r="AI2" s="5" t="str">
        <f>'Indicator Date hidden'!AJ3</f>
        <v>2019</v>
      </c>
      <c r="AJ2" s="5" t="str">
        <f>'Indicator Date hidden'!AK3</f>
        <v>2019</v>
      </c>
      <c r="AK2" s="5" t="str">
        <f>'Indicator Date hidden'!AL3</f>
        <v>2019</v>
      </c>
      <c r="AL2" s="5" t="str">
        <f>'Indicator Date hidden'!AM3</f>
        <v>2018</v>
      </c>
      <c r="AM2" s="5" t="str">
        <f>'Indicator Date hidden'!AN3</f>
        <v>6-18</v>
      </c>
      <c r="AN2" s="5" t="str">
        <f>'Indicator Date hidden'!AO3</f>
        <v>6-18</v>
      </c>
      <c r="AO2" s="5" t="str">
        <f>'Indicator Date hidden'!AP3</f>
        <v>2014</v>
      </c>
      <c r="AP2" s="5" t="str">
        <f>'Indicator Date hidden'!AQ3</f>
        <v>2014</v>
      </c>
      <c r="AQ2" s="5" t="str">
        <f>'Indicator Date hidden'!AR3</f>
        <v>2015</v>
      </c>
      <c r="AR2" s="5" t="str">
        <f>'Indicator Date hidden'!AS3</f>
        <v>2017</v>
      </c>
      <c r="AS2" s="5" t="str">
        <f>'Indicator Date hidden'!AT3</f>
        <v>2018</v>
      </c>
      <c r="AT2" s="5" t="str">
        <f>'Indicator Date hidden'!AU3</f>
        <v>2017</v>
      </c>
      <c r="AU2" s="5" t="str">
        <f>'Indicator Date hidden'!AV3</f>
        <v>2017</v>
      </c>
      <c r="AV2" s="5" t="str">
        <f>'Indicator Date hidden'!AW3</f>
        <v>2016</v>
      </c>
      <c r="AW2" s="5" t="str">
        <f>'Indicator Date hidden'!AX3</f>
        <v>2017</v>
      </c>
      <c r="AX2" s="5" t="str">
        <f>'Indicator Date hidden'!AY3</f>
        <v>2014</v>
      </c>
      <c r="AY2" s="5" t="str">
        <f>'Indicator Date hidden'!AZ3</f>
        <v>2017</v>
      </c>
      <c r="AZ2" s="5" t="str">
        <f>'Indicator Date hidden'!BA3</f>
        <v>2017</v>
      </c>
      <c r="BA2" t="s">
        <v>994</v>
      </c>
      <c r="BB2" t="s">
        <v>993</v>
      </c>
      <c r="BC2" t="s">
        <v>996</v>
      </c>
      <c r="BD2" t="s">
        <v>1000</v>
      </c>
      <c r="BE2" t="s">
        <v>1004</v>
      </c>
    </row>
    <row r="3" spans="1:57" x14ac:dyDescent="0.25">
      <c r="A3" t="s">
        <v>0</v>
      </c>
      <c r="B3" s="165">
        <f>IF('Indicator Date hidden'!C4="x","x",$B$2-'Indicator Date hidden'!C4)</f>
        <v>4</v>
      </c>
      <c r="C3" s="165">
        <f>IF('Indicator Date hidden'!D4="x","x",$C$2-'Indicator Date hidden'!D4)</f>
        <v>4</v>
      </c>
      <c r="D3" s="165">
        <f>IF('Indicator Date hidden'!E4="x","x",$D$2-'Indicator Date hidden'!E4)</f>
        <v>0</v>
      </c>
      <c r="E3" s="165">
        <f>IF('Indicator Date hidden'!F4="x","x",$E$2-'Indicator Date hidden'!F4)</f>
        <v>0</v>
      </c>
      <c r="F3" s="165">
        <f>IF('Indicator Date hidden'!G4="x","x",$F$2-'Indicator Date hidden'!G4)</f>
        <v>0</v>
      </c>
      <c r="G3" s="165">
        <f>IF('Indicator Date hidden'!H4="x","x",$G$2-'Indicator Date hidden'!H4)</f>
        <v>0</v>
      </c>
      <c r="H3" s="165">
        <f>IF('Indicator Date hidden'!I4="x","x",$H$2-'Indicator Date hidden'!I4)</f>
        <v>0</v>
      </c>
      <c r="I3" s="165">
        <f>IF('Indicator Date hidden'!J4="x","x",$I$2-'Indicator Date hidden'!J4)</f>
        <v>2</v>
      </c>
      <c r="J3" s="165">
        <f>IF('Indicator Date hidden'!K4="x","x",$J$2-'Indicator Date hidden'!K4)</f>
        <v>2</v>
      </c>
      <c r="K3" s="165">
        <f>IF('Indicator Date hidden'!L4="x","x",$K$2-'Indicator Date hidden'!L4)</f>
        <v>0</v>
      </c>
      <c r="L3" s="165">
        <f>IF('Indicator Date hidden'!M4="x","x",$L$2-'Indicator Date hidden'!M4)</f>
        <v>0</v>
      </c>
      <c r="M3" s="165">
        <f>IF('Indicator Date hidden'!N4="x","x",$M$2-'Indicator Date hidden'!N4)</f>
        <v>0</v>
      </c>
      <c r="N3" s="165">
        <f>IF('Indicator Date hidden'!O4="x","x",$N$2-'Indicator Date hidden'!O4)</f>
        <v>0</v>
      </c>
      <c r="O3" s="165">
        <f>IF('Indicator Date hidden'!P4="x","x",$O$2-'Indicator Date hidden'!P4)</f>
        <v>0</v>
      </c>
      <c r="P3" s="165">
        <f>IF('Indicator Date hidden'!Q4="x","x",$P$2-'Indicator Date hidden'!Q4)</f>
        <v>0</v>
      </c>
      <c r="Q3" s="165">
        <f>IF('Indicator Date hidden'!R4="x","x",$Q$2-'Indicator Date hidden'!R4)</f>
        <v>1</v>
      </c>
      <c r="R3" s="165">
        <f>IF('Indicator Date hidden'!S4="x","x",$R$2-'Indicator Date hidden'!S4)</f>
        <v>0</v>
      </c>
      <c r="S3" s="165">
        <f>IF('Indicator Date hidden'!T4="x","x",$S$2-'Indicator Date hidden'!T4)</f>
        <v>0</v>
      </c>
      <c r="T3" s="165">
        <f>IF('Indicator Date hidden'!U4="x","x",$T$2-'Indicator Date hidden'!U4)</f>
        <v>0</v>
      </c>
      <c r="U3" s="165">
        <f>IF('Indicator Date hidden'!V4="x","x",$U$2-'Indicator Date hidden'!V4)</f>
        <v>0</v>
      </c>
      <c r="V3" s="165">
        <f>IF('Indicator Date hidden'!W4="x","x",$V$2-'Indicator Date hidden'!W4)</f>
        <v>0</v>
      </c>
      <c r="W3" s="165" t="str">
        <f>IF('Indicator Date hidden'!X4="x","x",$W$2-'Indicator Date hidden'!X4)</f>
        <v>x</v>
      </c>
      <c r="X3" s="165">
        <f>IF('Indicator Date hidden'!Y4="x","x",$X$2-'Indicator Date hidden'!Y4)</f>
        <v>2</v>
      </c>
      <c r="Y3" s="165">
        <f>IF('Indicator Date hidden'!Z4="x","x",$Y$2-'Indicator Date hidden'!Z4)</f>
        <v>0</v>
      </c>
      <c r="Z3" s="165">
        <f>IF('Indicator Date hidden'!AA4="x","x",$Z$2-'Indicator Date hidden'!AA4)</f>
        <v>0</v>
      </c>
      <c r="AA3" s="165">
        <f>IF('Indicator Date hidden'!AB4="x","x",$AA$2-'Indicator Date hidden'!AB4)</f>
        <v>1</v>
      </c>
      <c r="AB3" s="165">
        <f>IF('Indicator Date hidden'!AC4="x","x",$AB$2-'Indicator Date hidden'!AC4)</f>
        <v>0</v>
      </c>
      <c r="AC3" s="165">
        <f>IF('Indicator Date hidden'!AD4="x","x",$AC$2-'Indicator Date hidden'!AD4)</f>
        <v>0</v>
      </c>
      <c r="AD3" s="165">
        <f>IF('Indicator Date hidden'!AE4="x","x",$AD$2-'Indicator Date hidden'!AE4)</f>
        <v>0</v>
      </c>
      <c r="AE3" s="165">
        <f>IF('Indicator Date hidden'!AF4="x","x",$AE$2-'Indicator Date hidden'!AF4)</f>
        <v>0</v>
      </c>
      <c r="AF3" s="165" t="str">
        <f>IF('Indicator Date hidden'!AG4="x","x",$AF$2-'Indicator Date hidden'!AG4)</f>
        <v>x</v>
      </c>
      <c r="AG3" s="165">
        <f>IF('Indicator Date hidden'!AH4="x","x",$AG$2-'Indicator Date hidden'!AH4)</f>
        <v>1</v>
      </c>
      <c r="AH3" s="165">
        <f>IF('Indicator Date hidden'!AI4="x","x",$AH$2-'Indicator Date hidden'!AI4)</f>
        <v>1</v>
      </c>
      <c r="AI3" s="165">
        <f>IF('Indicator Date hidden'!AJ4="x","x",$AI$2-'Indicator Date hidden'!AJ4)</f>
        <v>1</v>
      </c>
      <c r="AJ3" s="165">
        <f>IF('Indicator Date hidden'!AK4="x","x",$AJ$2-'Indicator Date hidden'!AK4)</f>
        <v>1</v>
      </c>
      <c r="AK3" s="165">
        <f>IF('Indicator Date hidden'!AL4="x","x",$AK$2-'Indicator Date hidden'!AL4)</f>
        <v>1</v>
      </c>
      <c r="AL3" s="165">
        <f>IF('Indicator Date hidden'!AM4="x","x",$AL$2-'Indicator Date hidden'!AM4)</f>
        <v>0</v>
      </c>
      <c r="AM3" s="165">
        <f>IF('Indicator Date hidden'!AN4="x","x",$AM$2-'Indicator Date hidden'!AN4)</f>
        <v>41236</v>
      </c>
      <c r="AN3" s="165">
        <f>IF('Indicator Date hidden'!AO4="x","x",$AN$2-'Indicator Date hidden'!AO4)</f>
        <v>41236</v>
      </c>
      <c r="AO3" s="165" t="str">
        <f>IF('Indicator Date hidden'!AP4="x","x",$AO$2-'Indicator Date hidden'!AP4)</f>
        <v>x</v>
      </c>
      <c r="AP3" s="165" t="str">
        <f>IF('Indicator Date hidden'!AQ4="x","x",$AP$2-'Indicator Date hidden'!AQ4)</f>
        <v>x</v>
      </c>
      <c r="AQ3" s="165">
        <f>IF('Indicator Date hidden'!AR4="x","x",$AQ$2-'Indicator Date hidden'!AR4)</f>
        <v>0</v>
      </c>
      <c r="AR3" s="165">
        <f>IF('Indicator Date hidden'!AS4="x","x",$AR$2-'Indicator Date hidden'!AS4)</f>
        <v>0</v>
      </c>
      <c r="AS3" s="165">
        <f>IF('Indicator Date hidden'!AT4="x","x",$AS$2-'Indicator Date hidden'!AT4)</f>
        <v>0</v>
      </c>
      <c r="AT3" s="165">
        <f>IF('Indicator Date hidden'!AU4="x","x",$AT$2-'Indicator Date hidden'!AU4)</f>
        <v>1</v>
      </c>
      <c r="AU3" s="165">
        <f>IF('Indicator Date hidden'!AV4="x","x",$AU$2-'Indicator Date hidden'!AV4)</f>
        <v>2</v>
      </c>
      <c r="AV3" s="165">
        <f>IF('Indicator Date hidden'!AW4="x","x",$AV$2-'Indicator Date hidden'!AW4)</f>
        <v>0</v>
      </c>
      <c r="AW3" s="165">
        <f>IF('Indicator Date hidden'!AX4="x","x",$AW$2-'Indicator Date hidden'!AX4)</f>
        <v>0</v>
      </c>
      <c r="AX3" s="165">
        <f>IF('Indicator Date hidden'!AY4="x","x",$AX$2-'Indicator Date hidden'!AY4)</f>
        <v>0</v>
      </c>
      <c r="AY3" s="165">
        <f>IF('Indicator Date hidden'!AZ4="x","x",$AY$2-'Indicator Date hidden'!AZ4)</f>
        <v>2</v>
      </c>
      <c r="AZ3" s="165">
        <f>IF('Indicator Date hidden'!BA4="x","x",$AZ$2-'Indicator Date hidden'!BA4)</f>
        <v>2</v>
      </c>
      <c r="BA3" s="5">
        <f>SUM(B3:AZ3)</f>
        <v>82500</v>
      </c>
      <c r="BB3" s="166">
        <f>BA3/COUNT(B3:AZ3)</f>
        <v>1755.3191489361702</v>
      </c>
      <c r="BC3" s="5">
        <f>COUNTIF(B3:AZ3,"&gt;0")</f>
        <v>18</v>
      </c>
      <c r="BD3" s="166">
        <f>_xlfn.STDEV.P(B3:AZ3)</f>
        <v>8323.2583971034128</v>
      </c>
      <c r="BE3" s="169">
        <f>MEDIAN(B3:AZ3)</f>
        <v>0</v>
      </c>
    </row>
    <row r="4" spans="1:57" x14ac:dyDescent="0.25">
      <c r="A4" t="s">
        <v>2</v>
      </c>
      <c r="B4" s="165">
        <f>IF('Indicator Date hidden'!C5="x","x",$B$2-'Indicator Date hidden'!C5)</f>
        <v>4</v>
      </c>
      <c r="C4" s="165">
        <f>IF('Indicator Date hidden'!D5="x","x",$C$2-'Indicator Date hidden'!D5)</f>
        <v>4</v>
      </c>
      <c r="D4" s="165">
        <f>IF('Indicator Date hidden'!E5="x","x",$D$2-'Indicator Date hidden'!E5)</f>
        <v>0</v>
      </c>
      <c r="E4" s="165">
        <f>IF('Indicator Date hidden'!F5="x","x",$E$2-'Indicator Date hidden'!F5)</f>
        <v>0</v>
      </c>
      <c r="F4" s="165">
        <f>IF('Indicator Date hidden'!G5="x","x",$F$2-'Indicator Date hidden'!G5)</f>
        <v>0</v>
      </c>
      <c r="G4" s="165">
        <f>IF('Indicator Date hidden'!H5="x","x",$G$2-'Indicator Date hidden'!H5)</f>
        <v>0</v>
      </c>
      <c r="H4" s="165">
        <f>IF('Indicator Date hidden'!I5="x","x",$H$2-'Indicator Date hidden'!I5)</f>
        <v>0</v>
      </c>
      <c r="I4" s="165">
        <f>IF('Indicator Date hidden'!J5="x","x",$I$2-'Indicator Date hidden'!J5)</f>
        <v>2</v>
      </c>
      <c r="J4" s="165">
        <f>IF('Indicator Date hidden'!K5="x","x",$J$2-'Indicator Date hidden'!K5)</f>
        <v>2</v>
      </c>
      <c r="K4" s="165">
        <f>IF('Indicator Date hidden'!L5="x","x",$K$2-'Indicator Date hidden'!L5)</f>
        <v>0</v>
      </c>
      <c r="L4" s="165">
        <f>IF('Indicator Date hidden'!M5="x","x",$L$2-'Indicator Date hidden'!M5)</f>
        <v>0</v>
      </c>
      <c r="M4" s="165">
        <f>IF('Indicator Date hidden'!N5="x","x",$M$2-'Indicator Date hidden'!N5)</f>
        <v>0</v>
      </c>
      <c r="N4" s="165">
        <f>IF('Indicator Date hidden'!O5="x","x",$N$2-'Indicator Date hidden'!O5)</f>
        <v>0</v>
      </c>
      <c r="O4" s="165">
        <f>IF('Indicator Date hidden'!P5="x","x",$O$2-'Indicator Date hidden'!P5)</f>
        <v>0</v>
      </c>
      <c r="P4" s="165">
        <f>IF('Indicator Date hidden'!Q5="x","x",$P$2-'Indicator Date hidden'!Q5)</f>
        <v>0</v>
      </c>
      <c r="Q4" s="165">
        <f>IF('Indicator Date hidden'!R5="x","x",$Q$2-'Indicator Date hidden'!R5)</f>
        <v>8</v>
      </c>
      <c r="R4" s="165">
        <f>IF('Indicator Date hidden'!S5="x","x",$R$2-'Indicator Date hidden'!S5)</f>
        <v>0</v>
      </c>
      <c r="S4" s="165">
        <f>IF('Indicator Date hidden'!T5="x","x",$S$2-'Indicator Date hidden'!T5)</f>
        <v>0</v>
      </c>
      <c r="T4" s="165">
        <f>IF('Indicator Date hidden'!U5="x","x",$T$2-'Indicator Date hidden'!U5)</f>
        <v>0</v>
      </c>
      <c r="U4" s="165">
        <f>IF('Indicator Date hidden'!V5="x","x",$U$2-'Indicator Date hidden'!V5)</f>
        <v>0</v>
      </c>
      <c r="V4" s="165">
        <f>IF('Indicator Date hidden'!W5="x","x",$V$2-'Indicator Date hidden'!W5)</f>
        <v>0</v>
      </c>
      <c r="W4" s="165">
        <f>IF('Indicator Date hidden'!X5="x","x",$W$2-'Indicator Date hidden'!X5)</f>
        <v>7</v>
      </c>
      <c r="X4" s="165">
        <f>IF('Indicator Date hidden'!Y5="x","x",$X$2-'Indicator Date hidden'!Y5)</f>
        <v>5</v>
      </c>
      <c r="Y4" s="165">
        <f>IF('Indicator Date hidden'!Z5="x","x",$Y$2-'Indicator Date hidden'!Z5)</f>
        <v>0</v>
      </c>
      <c r="Z4" s="165">
        <f>IF('Indicator Date hidden'!AA5="x","x",$Z$2-'Indicator Date hidden'!AA5)</f>
        <v>0</v>
      </c>
      <c r="AA4" s="165">
        <f>IF('Indicator Date hidden'!AB5="x","x",$AA$2-'Indicator Date hidden'!AB5)</f>
        <v>0</v>
      </c>
      <c r="AB4" s="165">
        <f>IF('Indicator Date hidden'!AC5="x","x",$AB$2-'Indicator Date hidden'!AC5)</f>
        <v>0</v>
      </c>
      <c r="AC4" s="165">
        <f>IF('Indicator Date hidden'!AD5="x","x",$AC$2-'Indicator Date hidden'!AD5)</f>
        <v>0</v>
      </c>
      <c r="AD4" s="165" t="str">
        <f>IF('Indicator Date hidden'!AE5="x","x",$AD$2-'Indicator Date hidden'!AE5)</f>
        <v>x</v>
      </c>
      <c r="AE4" s="165">
        <f>IF('Indicator Date hidden'!AF5="x","x",$AE$2-'Indicator Date hidden'!AF5)</f>
        <v>0</v>
      </c>
      <c r="AF4" s="165">
        <f>IF('Indicator Date hidden'!AG5="x","x",$AF$2-'Indicator Date hidden'!AG5)</f>
        <v>5</v>
      </c>
      <c r="AG4" s="165">
        <f>IF('Indicator Date hidden'!AH5="x","x",$AG$2-'Indicator Date hidden'!AH5)</f>
        <v>1</v>
      </c>
      <c r="AH4" s="165">
        <f>IF('Indicator Date hidden'!AI5="x","x",$AH$2-'Indicator Date hidden'!AI5)</f>
        <v>1</v>
      </c>
      <c r="AI4" s="165">
        <f>IF('Indicator Date hidden'!AJ5="x","x",$AI$2-'Indicator Date hidden'!AJ5)</f>
        <v>1</v>
      </c>
      <c r="AJ4" s="165" t="str">
        <f>IF('Indicator Date hidden'!AK5="x","x",$AJ$2-'Indicator Date hidden'!AK5)</f>
        <v>x</v>
      </c>
      <c r="AK4" s="165">
        <f>IF('Indicator Date hidden'!AL5="x","x",$AK$2-'Indicator Date hidden'!AL5)</f>
        <v>1</v>
      </c>
      <c r="AL4" s="165" t="str">
        <f>IF('Indicator Date hidden'!AM5="x","x",$AL$2-'Indicator Date hidden'!AM5)</f>
        <v>x</v>
      </c>
      <c r="AM4" s="165">
        <f>IF('Indicator Date hidden'!AN5="x","x",$AM$2-'Indicator Date hidden'!AN5)</f>
        <v>41236</v>
      </c>
      <c r="AN4" s="165">
        <f>IF('Indicator Date hidden'!AO5="x","x",$AN$2-'Indicator Date hidden'!AO5)</f>
        <v>41236</v>
      </c>
      <c r="AO4" s="165">
        <f>IF('Indicator Date hidden'!AP5="x","x",$AO$2-'Indicator Date hidden'!AP5)</f>
        <v>0</v>
      </c>
      <c r="AP4" s="165">
        <f>IF('Indicator Date hidden'!AQ5="x","x",$AP$2-'Indicator Date hidden'!AQ5)</f>
        <v>0</v>
      </c>
      <c r="AQ4" s="165" t="str">
        <f>IF('Indicator Date hidden'!AR5="x","x",$AQ$2-'Indicator Date hidden'!AR5)</f>
        <v>x</v>
      </c>
      <c r="AR4" s="165">
        <f>IF('Indicator Date hidden'!AS5="x","x",$AR$2-'Indicator Date hidden'!AS5)</f>
        <v>0</v>
      </c>
      <c r="AS4" s="165">
        <f>IF('Indicator Date hidden'!AT5="x","x",$AS$2-'Indicator Date hidden'!AT5)</f>
        <v>0</v>
      </c>
      <c r="AT4" s="165">
        <f>IF('Indicator Date hidden'!AU5="x","x",$AT$2-'Indicator Date hidden'!AU5)</f>
        <v>1</v>
      </c>
      <c r="AU4" s="165">
        <f>IF('Indicator Date hidden'!AV5="x","x",$AU$2-'Indicator Date hidden'!AV5)</f>
        <v>2</v>
      </c>
      <c r="AV4" s="165">
        <f>IF('Indicator Date hidden'!AW5="x","x",$AV$2-'Indicator Date hidden'!AW5)</f>
        <v>0</v>
      </c>
      <c r="AW4" s="165">
        <f>IF('Indicator Date hidden'!AX5="x","x",$AW$2-'Indicator Date hidden'!AX5)</f>
        <v>0</v>
      </c>
      <c r="AX4" s="165">
        <f>IF('Indicator Date hidden'!AY5="x","x",$AX$2-'Indicator Date hidden'!AY5)</f>
        <v>0</v>
      </c>
      <c r="AY4" s="165">
        <f>IF('Indicator Date hidden'!AZ5="x","x",$AY$2-'Indicator Date hidden'!AZ5)</f>
        <v>2</v>
      </c>
      <c r="AZ4" s="165">
        <f>IF('Indicator Date hidden'!BA5="x","x",$AZ$2-'Indicator Date hidden'!BA5)</f>
        <v>2</v>
      </c>
      <c r="BA4" s="5">
        <f t="shared" ref="BA4:BA67" si="0">SUM(B4:AZ4)</f>
        <v>82520</v>
      </c>
      <c r="BB4" s="166">
        <f t="shared" ref="BB4:BB67" si="1">BA4/COUNT(B4:AZ4)</f>
        <v>1755.7446808510638</v>
      </c>
      <c r="BC4" s="5">
        <f t="shared" ref="BC4:BC67" si="2">COUNTIF(B4:AZ4,"&gt;0")</f>
        <v>18</v>
      </c>
      <c r="BD4" s="166">
        <f t="shared" ref="BD4:BD67" si="3">_xlfn.STDEV.P(B4:AZ4)</f>
        <v>8323.1688433184281</v>
      </c>
      <c r="BE4" s="169">
        <f t="shared" ref="BE4:BE67" si="4">MEDIAN(B4:AZ4)</f>
        <v>0</v>
      </c>
    </row>
    <row r="5" spans="1:57" x14ac:dyDescent="0.25">
      <c r="A5" t="s">
        <v>4</v>
      </c>
      <c r="B5" s="165">
        <f>IF('Indicator Date hidden'!C6="x","x",$B$2-'Indicator Date hidden'!C6)</f>
        <v>4</v>
      </c>
      <c r="C5" s="165">
        <f>IF('Indicator Date hidden'!D6="x","x",$C$2-'Indicator Date hidden'!D6)</f>
        <v>4</v>
      </c>
      <c r="D5" s="165">
        <f>IF('Indicator Date hidden'!E6="x","x",$D$2-'Indicator Date hidden'!E6)</f>
        <v>0</v>
      </c>
      <c r="E5" s="165">
        <f>IF('Indicator Date hidden'!F6="x","x",$E$2-'Indicator Date hidden'!F6)</f>
        <v>0</v>
      </c>
      <c r="F5" s="165">
        <f>IF('Indicator Date hidden'!G6="x","x",$F$2-'Indicator Date hidden'!G6)</f>
        <v>0</v>
      </c>
      <c r="G5" s="165">
        <f>IF('Indicator Date hidden'!H6="x","x",$G$2-'Indicator Date hidden'!H6)</f>
        <v>0</v>
      </c>
      <c r="H5" s="165">
        <f>IF('Indicator Date hidden'!I6="x","x",$H$2-'Indicator Date hidden'!I6)</f>
        <v>0</v>
      </c>
      <c r="I5" s="165">
        <f>IF('Indicator Date hidden'!J6="x","x",$I$2-'Indicator Date hidden'!J6)</f>
        <v>2</v>
      </c>
      <c r="J5" s="165">
        <f>IF('Indicator Date hidden'!K6="x","x",$J$2-'Indicator Date hidden'!K6)</f>
        <v>2</v>
      </c>
      <c r="K5" s="165">
        <f>IF('Indicator Date hidden'!L6="x","x",$K$2-'Indicator Date hidden'!L6)</f>
        <v>0</v>
      </c>
      <c r="L5" s="165">
        <f>IF('Indicator Date hidden'!M6="x","x",$L$2-'Indicator Date hidden'!M6)</f>
        <v>0</v>
      </c>
      <c r="M5" s="165">
        <f>IF('Indicator Date hidden'!N6="x","x",$M$2-'Indicator Date hidden'!N6)</f>
        <v>0</v>
      </c>
      <c r="N5" s="165">
        <f>IF('Indicator Date hidden'!O6="x","x",$N$2-'Indicator Date hidden'!O6)</f>
        <v>0</v>
      </c>
      <c r="O5" s="165">
        <f>IF('Indicator Date hidden'!P6="x","x",$O$2-'Indicator Date hidden'!P6)</f>
        <v>0</v>
      </c>
      <c r="P5" s="165">
        <f>IF('Indicator Date hidden'!Q6="x","x",$P$2-'Indicator Date hidden'!Q6)</f>
        <v>0</v>
      </c>
      <c r="Q5" s="165" t="str">
        <f>IF('Indicator Date hidden'!R6="x","x",$Q$2-'Indicator Date hidden'!R6)</f>
        <v>x</v>
      </c>
      <c r="R5" s="165">
        <f>IF('Indicator Date hidden'!S6="x","x",$R$2-'Indicator Date hidden'!S6)</f>
        <v>0</v>
      </c>
      <c r="S5" s="165">
        <f>IF('Indicator Date hidden'!T6="x","x",$S$2-'Indicator Date hidden'!T6)</f>
        <v>0</v>
      </c>
      <c r="T5" s="165">
        <f>IF('Indicator Date hidden'!U6="x","x",$T$2-'Indicator Date hidden'!U6)</f>
        <v>0</v>
      </c>
      <c r="U5" s="165">
        <f>IF('Indicator Date hidden'!V6="x","x",$U$2-'Indicator Date hidden'!V6)</f>
        <v>0</v>
      </c>
      <c r="V5" s="165">
        <f>IF('Indicator Date hidden'!W6="x","x",$V$2-'Indicator Date hidden'!W6)</f>
        <v>0</v>
      </c>
      <c r="W5" s="165">
        <f>IF('Indicator Date hidden'!X6="x","x",$W$2-'Indicator Date hidden'!X6)</f>
        <v>4</v>
      </c>
      <c r="X5" s="165">
        <f>IF('Indicator Date hidden'!Y6="x","x",$X$2-'Indicator Date hidden'!Y6)</f>
        <v>8</v>
      </c>
      <c r="Y5" s="165">
        <f>IF('Indicator Date hidden'!Z6="x","x",$Y$2-'Indicator Date hidden'!Z6)</f>
        <v>0</v>
      </c>
      <c r="Z5" s="165">
        <f>IF('Indicator Date hidden'!AA6="x","x",$Z$2-'Indicator Date hidden'!AA6)</f>
        <v>0</v>
      </c>
      <c r="AA5" s="165">
        <f>IF('Indicator Date hidden'!AB6="x","x",$AA$2-'Indicator Date hidden'!AB6)</f>
        <v>0</v>
      </c>
      <c r="AB5" s="165">
        <f>IF('Indicator Date hidden'!AC6="x","x",$AB$2-'Indicator Date hidden'!AC6)</f>
        <v>0</v>
      </c>
      <c r="AC5" s="165">
        <f>IF('Indicator Date hidden'!AD6="x","x",$AC$2-'Indicator Date hidden'!AD6)</f>
        <v>0</v>
      </c>
      <c r="AD5" s="165">
        <f>IF('Indicator Date hidden'!AE6="x","x",$AD$2-'Indicator Date hidden'!AE6)</f>
        <v>0</v>
      </c>
      <c r="AE5" s="165">
        <f>IF('Indicator Date hidden'!AF6="x","x",$AE$2-'Indicator Date hidden'!AF6)</f>
        <v>0</v>
      </c>
      <c r="AF5" s="165" t="str">
        <f>IF('Indicator Date hidden'!AG6="x","x",$AF$2-'Indicator Date hidden'!AG6)</f>
        <v>x</v>
      </c>
      <c r="AG5" s="165">
        <f>IF('Indicator Date hidden'!AH6="x","x",$AG$2-'Indicator Date hidden'!AH6)</f>
        <v>1</v>
      </c>
      <c r="AH5" s="165">
        <f>IF('Indicator Date hidden'!AI6="x","x",$AH$2-'Indicator Date hidden'!AI6)</f>
        <v>1</v>
      </c>
      <c r="AI5" s="165">
        <f>IF('Indicator Date hidden'!AJ6="x","x",$AI$2-'Indicator Date hidden'!AJ6)</f>
        <v>1</v>
      </c>
      <c r="AJ5" s="165" t="str">
        <f>IF('Indicator Date hidden'!AK6="x","x",$AJ$2-'Indicator Date hidden'!AK6)</f>
        <v>x</v>
      </c>
      <c r="AK5" s="165">
        <f>IF('Indicator Date hidden'!AL6="x","x",$AK$2-'Indicator Date hidden'!AL6)</f>
        <v>1</v>
      </c>
      <c r="AL5" s="165" t="str">
        <f>IF('Indicator Date hidden'!AM6="x","x",$AL$2-'Indicator Date hidden'!AM6)</f>
        <v>x</v>
      </c>
      <c r="AM5" s="165">
        <f>IF('Indicator Date hidden'!AN6="x","x",$AM$2-'Indicator Date hidden'!AN6)</f>
        <v>41236</v>
      </c>
      <c r="AN5" s="165">
        <f>IF('Indicator Date hidden'!AO6="x","x",$AN$2-'Indicator Date hidden'!AO6)</f>
        <v>41236</v>
      </c>
      <c r="AO5" s="165">
        <f>IF('Indicator Date hidden'!AP6="x","x",$AO$2-'Indicator Date hidden'!AP6)</f>
        <v>0</v>
      </c>
      <c r="AP5" s="165">
        <f>IF('Indicator Date hidden'!AQ6="x","x",$AP$2-'Indicator Date hidden'!AQ6)</f>
        <v>0</v>
      </c>
      <c r="AQ5" s="165">
        <f>IF('Indicator Date hidden'!AR6="x","x",$AQ$2-'Indicator Date hidden'!AR6)</f>
        <v>2</v>
      </c>
      <c r="AR5" s="165">
        <f>IF('Indicator Date hidden'!AS6="x","x",$AR$2-'Indicator Date hidden'!AS6)</f>
        <v>0</v>
      </c>
      <c r="AS5" s="165">
        <f>IF('Indicator Date hidden'!AT6="x","x",$AS$2-'Indicator Date hidden'!AT6)</f>
        <v>0</v>
      </c>
      <c r="AT5" s="165">
        <f>IF('Indicator Date hidden'!AU6="x","x",$AT$2-'Indicator Date hidden'!AU6)</f>
        <v>1</v>
      </c>
      <c r="AU5" s="165">
        <f>IF('Indicator Date hidden'!AV6="x","x",$AU$2-'Indicator Date hidden'!AV6)</f>
        <v>2</v>
      </c>
      <c r="AV5" s="165">
        <f>IF('Indicator Date hidden'!AW6="x","x",$AV$2-'Indicator Date hidden'!AW6)</f>
        <v>0</v>
      </c>
      <c r="AW5" s="165">
        <f>IF('Indicator Date hidden'!AX6="x","x",$AW$2-'Indicator Date hidden'!AX6)</f>
        <v>0</v>
      </c>
      <c r="AX5" s="165">
        <f>IF('Indicator Date hidden'!AY6="x","x",$AX$2-'Indicator Date hidden'!AY6)</f>
        <v>0</v>
      </c>
      <c r="AY5" s="165">
        <f>IF('Indicator Date hidden'!AZ6="x","x",$AY$2-'Indicator Date hidden'!AZ6)</f>
        <v>2</v>
      </c>
      <c r="AZ5" s="165">
        <f>IF('Indicator Date hidden'!BA6="x","x",$AZ$2-'Indicator Date hidden'!BA6)</f>
        <v>2</v>
      </c>
      <c r="BA5" s="5">
        <f t="shared" si="0"/>
        <v>82509</v>
      </c>
      <c r="BB5" s="166">
        <f t="shared" si="1"/>
        <v>1755.5106382978724</v>
      </c>
      <c r="BC5" s="5">
        <f t="shared" si="2"/>
        <v>17</v>
      </c>
      <c r="BD5" s="166">
        <f t="shared" si="3"/>
        <v>8323.2181094030784</v>
      </c>
      <c r="BE5" s="169">
        <f t="shared" si="4"/>
        <v>0</v>
      </c>
    </row>
    <row r="6" spans="1:57" x14ac:dyDescent="0.25">
      <c r="A6" t="s">
        <v>6</v>
      </c>
      <c r="B6" s="165">
        <f>IF('Indicator Date hidden'!C7="x","x",$B$2-'Indicator Date hidden'!C7)</f>
        <v>4</v>
      </c>
      <c r="C6" s="165">
        <f>IF('Indicator Date hidden'!D7="x","x",$C$2-'Indicator Date hidden'!D7)</f>
        <v>4</v>
      </c>
      <c r="D6" s="165">
        <f>IF('Indicator Date hidden'!E7="x","x",$D$2-'Indicator Date hidden'!E7)</f>
        <v>0</v>
      </c>
      <c r="E6" s="165">
        <f>IF('Indicator Date hidden'!F7="x","x",$E$2-'Indicator Date hidden'!F7)</f>
        <v>0</v>
      </c>
      <c r="F6" s="165">
        <f>IF('Indicator Date hidden'!G7="x","x",$F$2-'Indicator Date hidden'!G7)</f>
        <v>0</v>
      </c>
      <c r="G6" s="165">
        <f>IF('Indicator Date hidden'!H7="x","x",$G$2-'Indicator Date hidden'!H7)</f>
        <v>0</v>
      </c>
      <c r="H6" s="165">
        <f>IF('Indicator Date hidden'!I7="x","x",$H$2-'Indicator Date hidden'!I7)</f>
        <v>0</v>
      </c>
      <c r="I6" s="165">
        <f>IF('Indicator Date hidden'!J7="x","x",$I$2-'Indicator Date hidden'!J7)</f>
        <v>2</v>
      </c>
      <c r="J6" s="165">
        <f>IF('Indicator Date hidden'!K7="x","x",$J$2-'Indicator Date hidden'!K7)</f>
        <v>2</v>
      </c>
      <c r="K6" s="165">
        <f>IF('Indicator Date hidden'!L7="x","x",$K$2-'Indicator Date hidden'!L7)</f>
        <v>0</v>
      </c>
      <c r="L6" s="165">
        <f>IF('Indicator Date hidden'!M7="x","x",$L$2-'Indicator Date hidden'!M7)</f>
        <v>0</v>
      </c>
      <c r="M6" s="165">
        <f>IF('Indicator Date hidden'!N7="x","x",$M$2-'Indicator Date hidden'!N7)</f>
        <v>0</v>
      </c>
      <c r="N6" s="165">
        <f>IF('Indicator Date hidden'!O7="x","x",$N$2-'Indicator Date hidden'!O7)</f>
        <v>0</v>
      </c>
      <c r="O6" s="165">
        <f>IF('Indicator Date hidden'!P7="x","x",$O$2-'Indicator Date hidden'!P7)</f>
        <v>0</v>
      </c>
      <c r="P6" s="165">
        <f>IF('Indicator Date hidden'!Q7="x","x",$P$2-'Indicator Date hidden'!Q7)</f>
        <v>0</v>
      </c>
      <c r="Q6" s="165">
        <f>IF('Indicator Date hidden'!R7="x","x",$Q$2-'Indicator Date hidden'!R7)</f>
        <v>1</v>
      </c>
      <c r="R6" s="165">
        <f>IF('Indicator Date hidden'!S7="x","x",$R$2-'Indicator Date hidden'!S7)</f>
        <v>0</v>
      </c>
      <c r="S6" s="165">
        <f>IF('Indicator Date hidden'!T7="x","x",$S$2-'Indicator Date hidden'!T7)</f>
        <v>0</v>
      </c>
      <c r="T6" s="165">
        <f>IF('Indicator Date hidden'!U7="x","x",$T$2-'Indicator Date hidden'!U7)</f>
        <v>0</v>
      </c>
      <c r="U6" s="165">
        <f>IF('Indicator Date hidden'!V7="x","x",$U$2-'Indicator Date hidden'!V7)</f>
        <v>0</v>
      </c>
      <c r="V6" s="165">
        <f>IF('Indicator Date hidden'!W7="x","x",$V$2-'Indicator Date hidden'!W7)</f>
        <v>0</v>
      </c>
      <c r="W6" s="165">
        <f>IF('Indicator Date hidden'!X7="x","x",$W$2-'Indicator Date hidden'!X7)</f>
        <v>0</v>
      </c>
      <c r="X6" s="165">
        <f>IF('Indicator Date hidden'!Y7="x","x",$X$2-'Indicator Date hidden'!Y7)</f>
        <v>9</v>
      </c>
      <c r="Y6" s="165">
        <f>IF('Indicator Date hidden'!Z7="x","x",$Y$2-'Indicator Date hidden'!Z7)</f>
        <v>0</v>
      </c>
      <c r="Z6" s="165">
        <f>IF('Indicator Date hidden'!AA7="x","x",$Z$2-'Indicator Date hidden'!AA7)</f>
        <v>0</v>
      </c>
      <c r="AA6" s="165">
        <f>IF('Indicator Date hidden'!AB7="x","x",$AA$2-'Indicator Date hidden'!AB7)</f>
        <v>0</v>
      </c>
      <c r="AB6" s="165">
        <f>IF('Indicator Date hidden'!AC7="x","x",$AB$2-'Indicator Date hidden'!AC7)</f>
        <v>0</v>
      </c>
      <c r="AC6" s="165">
        <f>IF('Indicator Date hidden'!AD7="x","x",$AC$2-'Indicator Date hidden'!AD7)</f>
        <v>0</v>
      </c>
      <c r="AD6" s="165">
        <f>IF('Indicator Date hidden'!AE7="x","x",$AD$2-'Indicator Date hidden'!AE7)</f>
        <v>0</v>
      </c>
      <c r="AE6" s="165" t="str">
        <f>IF('Indicator Date hidden'!AF7="x","x",$AE$2-'Indicator Date hidden'!AF7)</f>
        <v>x</v>
      </c>
      <c r="AF6" s="165">
        <f>IF('Indicator Date hidden'!AG7="x","x",$AF$2-'Indicator Date hidden'!AG7)</f>
        <v>9</v>
      </c>
      <c r="AG6" s="165">
        <f>IF('Indicator Date hidden'!AH7="x","x",$AG$2-'Indicator Date hidden'!AH7)</f>
        <v>1</v>
      </c>
      <c r="AH6" s="165">
        <f>IF('Indicator Date hidden'!AI7="x","x",$AH$2-'Indicator Date hidden'!AI7)</f>
        <v>1</v>
      </c>
      <c r="AI6" s="165">
        <f>IF('Indicator Date hidden'!AJ7="x","x",$AI$2-'Indicator Date hidden'!AJ7)</f>
        <v>1</v>
      </c>
      <c r="AJ6" s="165" t="str">
        <f>IF('Indicator Date hidden'!AK7="x","x",$AJ$2-'Indicator Date hidden'!AK7)</f>
        <v>x</v>
      </c>
      <c r="AK6" s="165">
        <f>IF('Indicator Date hidden'!AL7="x","x",$AK$2-'Indicator Date hidden'!AL7)</f>
        <v>0</v>
      </c>
      <c r="AL6" s="165" t="str">
        <f>IF('Indicator Date hidden'!AM7="x","x",$AL$2-'Indicator Date hidden'!AM7)</f>
        <v>x</v>
      </c>
      <c r="AM6" s="165">
        <f>IF('Indicator Date hidden'!AN7="x","x",$AM$2-'Indicator Date hidden'!AN7)</f>
        <v>41236</v>
      </c>
      <c r="AN6" s="165">
        <f>IF('Indicator Date hidden'!AO7="x","x",$AN$2-'Indicator Date hidden'!AO7)</f>
        <v>41236</v>
      </c>
      <c r="AO6" s="165">
        <f>IF('Indicator Date hidden'!AP7="x","x",$AO$2-'Indicator Date hidden'!AP7)</f>
        <v>1</v>
      </c>
      <c r="AP6" s="165">
        <f>IF('Indicator Date hidden'!AQ7="x","x",$AP$2-'Indicator Date hidden'!AQ7)</f>
        <v>1</v>
      </c>
      <c r="AQ6" s="165">
        <f>IF('Indicator Date hidden'!AR7="x","x",$AQ$2-'Indicator Date hidden'!AR7)</f>
        <v>2</v>
      </c>
      <c r="AR6" s="165">
        <f>IF('Indicator Date hidden'!AS7="x","x",$AR$2-'Indicator Date hidden'!AS7)</f>
        <v>0</v>
      </c>
      <c r="AS6" s="165">
        <f>IF('Indicator Date hidden'!AT7="x","x",$AS$2-'Indicator Date hidden'!AT7)</f>
        <v>0</v>
      </c>
      <c r="AT6" s="165">
        <f>IF('Indicator Date hidden'!AU7="x","x",$AT$2-'Indicator Date hidden'!AU7)</f>
        <v>1</v>
      </c>
      <c r="AU6" s="165">
        <f>IF('Indicator Date hidden'!AV7="x","x",$AU$2-'Indicator Date hidden'!AV7)</f>
        <v>2</v>
      </c>
      <c r="AV6" s="165">
        <f>IF('Indicator Date hidden'!AW7="x","x",$AV$2-'Indicator Date hidden'!AW7)</f>
        <v>0</v>
      </c>
      <c r="AW6" s="165">
        <f>IF('Indicator Date hidden'!AX7="x","x",$AW$2-'Indicator Date hidden'!AX7)</f>
        <v>0</v>
      </c>
      <c r="AX6" s="165">
        <f>IF('Indicator Date hidden'!AY7="x","x",$AX$2-'Indicator Date hidden'!AY7)</f>
        <v>0</v>
      </c>
      <c r="AY6" s="165">
        <f>IF('Indicator Date hidden'!AZ7="x","x",$AY$2-'Indicator Date hidden'!AZ7)</f>
        <v>2</v>
      </c>
      <c r="AZ6" s="165">
        <f>IF('Indicator Date hidden'!BA7="x","x",$AZ$2-'Indicator Date hidden'!BA7)</f>
        <v>2</v>
      </c>
      <c r="BA6" s="5">
        <f t="shared" si="0"/>
        <v>82517</v>
      </c>
      <c r="BB6" s="166">
        <f t="shared" si="1"/>
        <v>1719.1041666666667</v>
      </c>
      <c r="BC6" s="5">
        <f t="shared" si="2"/>
        <v>19</v>
      </c>
      <c r="BD6" s="166">
        <f t="shared" si="3"/>
        <v>8239.8426088315537</v>
      </c>
      <c r="BE6" s="169">
        <f t="shared" si="4"/>
        <v>0</v>
      </c>
    </row>
    <row r="7" spans="1:57" x14ac:dyDescent="0.25">
      <c r="A7" t="s">
        <v>8</v>
      </c>
      <c r="B7" s="165">
        <f>IF('Indicator Date hidden'!C8="x","x",$B$2-'Indicator Date hidden'!C8)</f>
        <v>4</v>
      </c>
      <c r="C7" s="165">
        <f>IF('Indicator Date hidden'!D8="x","x",$C$2-'Indicator Date hidden'!D8)</f>
        <v>4</v>
      </c>
      <c r="D7" s="165">
        <f>IF('Indicator Date hidden'!E8="x","x",$D$2-'Indicator Date hidden'!E8)</f>
        <v>0</v>
      </c>
      <c r="E7" s="165">
        <f>IF('Indicator Date hidden'!F8="x","x",$E$2-'Indicator Date hidden'!F8)</f>
        <v>0</v>
      </c>
      <c r="F7" s="165">
        <f>IF('Indicator Date hidden'!G8="x","x",$F$2-'Indicator Date hidden'!G8)</f>
        <v>0</v>
      </c>
      <c r="G7" s="165">
        <f>IF('Indicator Date hidden'!H8="x","x",$G$2-'Indicator Date hidden'!H8)</f>
        <v>0</v>
      </c>
      <c r="H7" s="165">
        <f>IF('Indicator Date hidden'!I8="x","x",$H$2-'Indicator Date hidden'!I8)</f>
        <v>0</v>
      </c>
      <c r="I7" s="165">
        <f>IF('Indicator Date hidden'!J8="x","x",$I$2-'Indicator Date hidden'!J8)</f>
        <v>2</v>
      </c>
      <c r="J7" s="165">
        <f>IF('Indicator Date hidden'!K8="x","x",$J$2-'Indicator Date hidden'!K8)</f>
        <v>2</v>
      </c>
      <c r="K7" s="165">
        <f>IF('Indicator Date hidden'!L8="x","x",$K$2-'Indicator Date hidden'!L8)</f>
        <v>0</v>
      </c>
      <c r="L7" s="165">
        <f>IF('Indicator Date hidden'!M8="x","x",$L$2-'Indicator Date hidden'!M8)</f>
        <v>0</v>
      </c>
      <c r="M7" s="165">
        <f>IF('Indicator Date hidden'!N8="x","x",$M$2-'Indicator Date hidden'!N8)</f>
        <v>0</v>
      </c>
      <c r="N7" s="165">
        <f>IF('Indicator Date hidden'!O8="x","x",$N$2-'Indicator Date hidden'!O8)</f>
        <v>0</v>
      </c>
      <c r="O7" s="165">
        <f>IF('Indicator Date hidden'!P8="x","x",$O$2-'Indicator Date hidden'!P8)</f>
        <v>0</v>
      </c>
      <c r="P7" s="165">
        <f>IF('Indicator Date hidden'!Q8="x","x",$P$2-'Indicator Date hidden'!Q8)</f>
        <v>0</v>
      </c>
      <c r="Q7" s="165" t="str">
        <f>IF('Indicator Date hidden'!R8="x","x",$Q$2-'Indicator Date hidden'!R8)</f>
        <v>x</v>
      </c>
      <c r="R7" s="165">
        <f>IF('Indicator Date hidden'!S8="x","x",$R$2-'Indicator Date hidden'!S8)</f>
        <v>0</v>
      </c>
      <c r="S7" s="165">
        <f>IF('Indicator Date hidden'!T8="x","x",$S$2-'Indicator Date hidden'!T8)</f>
        <v>0</v>
      </c>
      <c r="T7" s="165">
        <f>IF('Indicator Date hidden'!U8="x","x",$T$2-'Indicator Date hidden'!U8)</f>
        <v>0</v>
      </c>
      <c r="U7" s="165">
        <f>IF('Indicator Date hidden'!V8="x","x",$U$2-'Indicator Date hidden'!V8)</f>
        <v>0</v>
      </c>
      <c r="V7" s="165">
        <f>IF('Indicator Date hidden'!W8="x","x",$V$2-'Indicator Date hidden'!W8)</f>
        <v>0</v>
      </c>
      <c r="W7" s="165" t="str">
        <f>IF('Indicator Date hidden'!X8="x","x",$W$2-'Indicator Date hidden'!X8)</f>
        <v>x</v>
      </c>
      <c r="X7" s="165" t="str">
        <f>IF('Indicator Date hidden'!Y8="x","x",$X$2-'Indicator Date hidden'!Y8)</f>
        <v>x</v>
      </c>
      <c r="Y7" s="165">
        <f>IF('Indicator Date hidden'!Z8="x","x",$Y$2-'Indicator Date hidden'!Z8)</f>
        <v>0</v>
      </c>
      <c r="Z7" s="165">
        <f>IF('Indicator Date hidden'!AA8="x","x",$Z$2-'Indicator Date hidden'!AA8)</f>
        <v>0</v>
      </c>
      <c r="AA7" s="165" t="str">
        <f>IF('Indicator Date hidden'!AB8="x","x",$AA$2-'Indicator Date hidden'!AB8)</f>
        <v>x</v>
      </c>
      <c r="AB7" s="165">
        <f>IF('Indicator Date hidden'!AC8="x","x",$AB$2-'Indicator Date hidden'!AC8)</f>
        <v>0</v>
      </c>
      <c r="AC7" s="165" t="str">
        <f>IF('Indicator Date hidden'!AD8="x","x",$AC$2-'Indicator Date hidden'!AD8)</f>
        <v>x</v>
      </c>
      <c r="AD7" s="165" t="str">
        <f>IF('Indicator Date hidden'!AE8="x","x",$AD$2-'Indicator Date hidden'!AE8)</f>
        <v>x</v>
      </c>
      <c r="AE7" s="165" t="str">
        <f>IF('Indicator Date hidden'!AF8="x","x",$AE$2-'Indicator Date hidden'!AF8)</f>
        <v>x</v>
      </c>
      <c r="AF7" s="165">
        <f>IF('Indicator Date hidden'!AG8="x","x",$AF$2-'Indicator Date hidden'!AG8)</f>
        <v>10</v>
      </c>
      <c r="AG7" s="165">
        <f>IF('Indicator Date hidden'!AH8="x","x",$AG$2-'Indicator Date hidden'!AH8)</f>
        <v>1</v>
      </c>
      <c r="AH7" s="165">
        <f>IF('Indicator Date hidden'!AI8="x","x",$AH$2-'Indicator Date hidden'!AI8)</f>
        <v>1</v>
      </c>
      <c r="AI7" s="165">
        <f>IF('Indicator Date hidden'!AJ8="x","x",$AI$2-'Indicator Date hidden'!AJ8)</f>
        <v>1</v>
      </c>
      <c r="AJ7" s="165" t="str">
        <f>IF('Indicator Date hidden'!AK8="x","x",$AJ$2-'Indicator Date hidden'!AK8)</f>
        <v>x</v>
      </c>
      <c r="AK7" s="165">
        <f>IF('Indicator Date hidden'!AL8="x","x",$AK$2-'Indicator Date hidden'!AL8)</f>
        <v>1</v>
      </c>
      <c r="AL7" s="165" t="str">
        <f>IF('Indicator Date hidden'!AM8="x","x",$AL$2-'Indicator Date hidden'!AM8)</f>
        <v>x</v>
      </c>
      <c r="AM7" s="165">
        <f>IF('Indicator Date hidden'!AN8="x","x",$AM$2-'Indicator Date hidden'!AN8)</f>
        <v>41236</v>
      </c>
      <c r="AN7" s="165">
        <f>IF('Indicator Date hidden'!AO8="x","x",$AN$2-'Indicator Date hidden'!AO8)</f>
        <v>41236</v>
      </c>
      <c r="AO7" s="165">
        <f>IF('Indicator Date hidden'!AP8="x","x",$AO$2-'Indicator Date hidden'!AP8)</f>
        <v>0</v>
      </c>
      <c r="AP7" s="165" t="str">
        <f>IF('Indicator Date hidden'!AQ8="x","x",$AP$2-'Indicator Date hidden'!AQ8)</f>
        <v>x</v>
      </c>
      <c r="AQ7" s="165">
        <f>IF('Indicator Date hidden'!AR8="x","x",$AQ$2-'Indicator Date hidden'!AR8)</f>
        <v>2</v>
      </c>
      <c r="AR7" s="165">
        <f>IF('Indicator Date hidden'!AS8="x","x",$AR$2-'Indicator Date hidden'!AS8)</f>
        <v>0</v>
      </c>
      <c r="AS7" s="165" t="str">
        <f>IF('Indicator Date hidden'!AT8="x","x",$AS$2-'Indicator Date hidden'!AT8)</f>
        <v>x</v>
      </c>
      <c r="AT7" s="165">
        <f>IF('Indicator Date hidden'!AU8="x","x",$AT$2-'Indicator Date hidden'!AU8)</f>
        <v>1</v>
      </c>
      <c r="AU7" s="165">
        <f>IF('Indicator Date hidden'!AV8="x","x",$AU$2-'Indicator Date hidden'!AV8)</f>
        <v>3</v>
      </c>
      <c r="AV7" s="165">
        <f>IF('Indicator Date hidden'!AW8="x","x",$AV$2-'Indicator Date hidden'!AW8)</f>
        <v>0</v>
      </c>
      <c r="AW7" s="165">
        <f>IF('Indicator Date hidden'!AX8="x","x",$AW$2-'Indicator Date hidden'!AX8)</f>
        <v>1</v>
      </c>
      <c r="AX7" s="165">
        <f>IF('Indicator Date hidden'!AY8="x","x",$AX$2-'Indicator Date hidden'!AY8)</f>
        <v>0</v>
      </c>
      <c r="AY7" s="165">
        <f>IF('Indicator Date hidden'!AZ8="x","x",$AY$2-'Indicator Date hidden'!AZ8)</f>
        <v>6</v>
      </c>
      <c r="AZ7" s="165">
        <f>IF('Indicator Date hidden'!BA8="x","x",$AZ$2-'Indicator Date hidden'!BA8)</f>
        <v>2</v>
      </c>
      <c r="BA7" s="5">
        <f t="shared" si="0"/>
        <v>82513</v>
      </c>
      <c r="BB7" s="166">
        <f t="shared" si="1"/>
        <v>2062.8249999999998</v>
      </c>
      <c r="BC7" s="5">
        <f t="shared" si="2"/>
        <v>17</v>
      </c>
      <c r="BD7" s="166">
        <f t="shared" si="3"/>
        <v>8986.9429059260747</v>
      </c>
      <c r="BE7" s="169">
        <f t="shared" si="4"/>
        <v>0</v>
      </c>
    </row>
    <row r="8" spans="1:57" x14ac:dyDescent="0.25">
      <c r="A8" t="s">
        <v>10</v>
      </c>
      <c r="B8" s="165">
        <f>IF('Indicator Date hidden'!C9="x","x",$B$2-'Indicator Date hidden'!C9)</f>
        <v>4</v>
      </c>
      <c r="C8" s="165">
        <f>IF('Indicator Date hidden'!D9="x","x",$C$2-'Indicator Date hidden'!D9)</f>
        <v>4</v>
      </c>
      <c r="D8" s="165">
        <f>IF('Indicator Date hidden'!E9="x","x",$D$2-'Indicator Date hidden'!E9)</f>
        <v>0</v>
      </c>
      <c r="E8" s="165">
        <f>IF('Indicator Date hidden'!F9="x","x",$E$2-'Indicator Date hidden'!F9)</f>
        <v>0</v>
      </c>
      <c r="F8" s="165">
        <f>IF('Indicator Date hidden'!G9="x","x",$F$2-'Indicator Date hidden'!G9)</f>
        <v>0</v>
      </c>
      <c r="G8" s="165">
        <f>IF('Indicator Date hidden'!H9="x","x",$G$2-'Indicator Date hidden'!H9)</f>
        <v>0</v>
      </c>
      <c r="H8" s="165">
        <f>IF('Indicator Date hidden'!I9="x","x",$H$2-'Indicator Date hidden'!I9)</f>
        <v>0</v>
      </c>
      <c r="I8" s="165">
        <f>IF('Indicator Date hidden'!J9="x","x",$I$2-'Indicator Date hidden'!J9)</f>
        <v>2</v>
      </c>
      <c r="J8" s="165">
        <f>IF('Indicator Date hidden'!K9="x","x",$J$2-'Indicator Date hidden'!K9)</f>
        <v>2</v>
      </c>
      <c r="K8" s="165">
        <f>IF('Indicator Date hidden'!L9="x","x",$K$2-'Indicator Date hidden'!L9)</f>
        <v>0</v>
      </c>
      <c r="L8" s="165">
        <f>IF('Indicator Date hidden'!M9="x","x",$L$2-'Indicator Date hidden'!M9)</f>
        <v>0</v>
      </c>
      <c r="M8" s="165">
        <f>IF('Indicator Date hidden'!N9="x","x",$M$2-'Indicator Date hidden'!N9)</f>
        <v>0</v>
      </c>
      <c r="N8" s="165">
        <f>IF('Indicator Date hidden'!O9="x","x",$N$2-'Indicator Date hidden'!O9)</f>
        <v>0</v>
      </c>
      <c r="O8" s="165">
        <f>IF('Indicator Date hidden'!P9="x","x",$O$2-'Indicator Date hidden'!P9)</f>
        <v>0</v>
      </c>
      <c r="P8" s="165">
        <f>IF('Indicator Date hidden'!Q9="x","x",$P$2-'Indicator Date hidden'!Q9)</f>
        <v>0</v>
      </c>
      <c r="Q8" s="165" t="str">
        <f>IF('Indicator Date hidden'!R9="x","x",$Q$2-'Indicator Date hidden'!R9)</f>
        <v>x</v>
      </c>
      <c r="R8" s="165">
        <f>IF('Indicator Date hidden'!S9="x","x",$R$2-'Indicator Date hidden'!S9)</f>
        <v>0</v>
      </c>
      <c r="S8" s="165">
        <f>IF('Indicator Date hidden'!T9="x","x",$S$2-'Indicator Date hidden'!T9)</f>
        <v>0</v>
      </c>
      <c r="T8" s="165">
        <f>IF('Indicator Date hidden'!U9="x","x",$T$2-'Indicator Date hidden'!U9)</f>
        <v>0</v>
      </c>
      <c r="U8" s="165">
        <f>IF('Indicator Date hidden'!V9="x","x",$U$2-'Indicator Date hidden'!V9)</f>
        <v>0</v>
      </c>
      <c r="V8" s="165">
        <f>IF('Indicator Date hidden'!W9="x","x",$V$2-'Indicator Date hidden'!W9)</f>
        <v>0</v>
      </c>
      <c r="W8" s="165" t="str">
        <f>IF('Indicator Date hidden'!X9="x","x",$W$2-'Indicator Date hidden'!X9)</f>
        <v>x</v>
      </c>
      <c r="X8" s="165">
        <f>IF('Indicator Date hidden'!Y9="x","x",$X$2-'Indicator Date hidden'!Y9)</f>
        <v>5</v>
      </c>
      <c r="Y8" s="165">
        <f>IF('Indicator Date hidden'!Z9="x","x",$Y$2-'Indicator Date hidden'!Z9)</f>
        <v>0</v>
      </c>
      <c r="Z8" s="165">
        <f>IF('Indicator Date hidden'!AA9="x","x",$Z$2-'Indicator Date hidden'!AA9)</f>
        <v>0</v>
      </c>
      <c r="AA8" s="165">
        <f>IF('Indicator Date hidden'!AB9="x","x",$AA$2-'Indicator Date hidden'!AB9)</f>
        <v>0</v>
      </c>
      <c r="AB8" s="165">
        <f>IF('Indicator Date hidden'!AC9="x","x",$AB$2-'Indicator Date hidden'!AC9)</f>
        <v>0</v>
      </c>
      <c r="AC8" s="165">
        <f>IF('Indicator Date hidden'!AD9="x","x",$AC$2-'Indicator Date hidden'!AD9)</f>
        <v>0</v>
      </c>
      <c r="AD8" s="165">
        <f>IF('Indicator Date hidden'!AE9="x","x",$AD$2-'Indicator Date hidden'!AE9)</f>
        <v>0</v>
      </c>
      <c r="AE8" s="165">
        <f>IF('Indicator Date hidden'!AF9="x","x",$AE$2-'Indicator Date hidden'!AF9)</f>
        <v>0</v>
      </c>
      <c r="AF8" s="165">
        <f>IF('Indicator Date hidden'!AG9="x","x",$AF$2-'Indicator Date hidden'!AG9)</f>
        <v>0</v>
      </c>
      <c r="AG8" s="165">
        <f>IF('Indicator Date hidden'!AH9="x","x",$AG$2-'Indicator Date hidden'!AH9)</f>
        <v>1</v>
      </c>
      <c r="AH8" s="165">
        <f>IF('Indicator Date hidden'!AI9="x","x",$AH$2-'Indicator Date hidden'!AI9)</f>
        <v>1</v>
      </c>
      <c r="AI8" s="165">
        <f>IF('Indicator Date hidden'!AJ9="x","x",$AI$2-'Indicator Date hidden'!AJ9)</f>
        <v>1</v>
      </c>
      <c r="AJ8" s="165" t="str">
        <f>IF('Indicator Date hidden'!AK9="x","x",$AJ$2-'Indicator Date hidden'!AK9)</f>
        <v>x</v>
      </c>
      <c r="AK8" s="165">
        <f>IF('Indicator Date hidden'!AL9="x","x",$AK$2-'Indicator Date hidden'!AL9)</f>
        <v>1</v>
      </c>
      <c r="AL8" s="165" t="str">
        <f>IF('Indicator Date hidden'!AM9="x","x",$AL$2-'Indicator Date hidden'!AM9)</f>
        <v>x</v>
      </c>
      <c r="AM8" s="165">
        <f>IF('Indicator Date hidden'!AN9="x","x",$AM$2-'Indicator Date hidden'!AN9)</f>
        <v>41236</v>
      </c>
      <c r="AN8" s="165">
        <f>IF('Indicator Date hidden'!AO9="x","x",$AN$2-'Indicator Date hidden'!AO9)</f>
        <v>41236</v>
      </c>
      <c r="AO8" s="165" t="str">
        <f>IF('Indicator Date hidden'!AP9="x","x",$AO$2-'Indicator Date hidden'!AP9)</f>
        <v>x</v>
      </c>
      <c r="AP8" s="165" t="str">
        <f>IF('Indicator Date hidden'!AQ9="x","x",$AP$2-'Indicator Date hidden'!AQ9)</f>
        <v>x</v>
      </c>
      <c r="AQ8" s="165">
        <f>IF('Indicator Date hidden'!AR9="x","x",$AQ$2-'Indicator Date hidden'!AR9)</f>
        <v>0</v>
      </c>
      <c r="AR8" s="165">
        <f>IF('Indicator Date hidden'!AS9="x","x",$AR$2-'Indicator Date hidden'!AS9)</f>
        <v>0</v>
      </c>
      <c r="AS8" s="165">
        <f>IF('Indicator Date hidden'!AT9="x","x",$AS$2-'Indicator Date hidden'!AT9)</f>
        <v>0</v>
      </c>
      <c r="AT8" s="165">
        <f>IF('Indicator Date hidden'!AU9="x","x",$AT$2-'Indicator Date hidden'!AU9)</f>
        <v>1</v>
      </c>
      <c r="AU8" s="165">
        <f>IF('Indicator Date hidden'!AV9="x","x",$AU$2-'Indicator Date hidden'!AV9)</f>
        <v>2</v>
      </c>
      <c r="AV8" s="165">
        <f>IF('Indicator Date hidden'!AW9="x","x",$AV$2-'Indicator Date hidden'!AW9)</f>
        <v>0</v>
      </c>
      <c r="AW8" s="165">
        <f>IF('Indicator Date hidden'!AX9="x","x",$AW$2-'Indicator Date hidden'!AX9)</f>
        <v>0</v>
      </c>
      <c r="AX8" s="165">
        <f>IF('Indicator Date hidden'!AY9="x","x",$AX$2-'Indicator Date hidden'!AY9)</f>
        <v>0</v>
      </c>
      <c r="AY8" s="165">
        <f>IF('Indicator Date hidden'!AZ9="x","x",$AY$2-'Indicator Date hidden'!AZ9)</f>
        <v>2</v>
      </c>
      <c r="AZ8" s="165">
        <f>IF('Indicator Date hidden'!BA9="x","x",$AZ$2-'Indicator Date hidden'!BA9)</f>
        <v>2</v>
      </c>
      <c r="BA8" s="5">
        <f t="shared" si="0"/>
        <v>82500</v>
      </c>
      <c r="BB8" s="166">
        <f t="shared" si="1"/>
        <v>1833.3333333333333</v>
      </c>
      <c r="BC8" s="5">
        <f t="shared" si="2"/>
        <v>15</v>
      </c>
      <c r="BD8" s="166">
        <f t="shared" si="3"/>
        <v>8497.7977199324341</v>
      </c>
      <c r="BE8" s="169">
        <f t="shared" si="4"/>
        <v>0</v>
      </c>
    </row>
    <row r="9" spans="1:57" x14ac:dyDescent="0.25">
      <c r="A9" t="s">
        <v>12</v>
      </c>
      <c r="B9" s="165">
        <f>IF('Indicator Date hidden'!C10="x","x",$B$2-'Indicator Date hidden'!C10)</f>
        <v>4</v>
      </c>
      <c r="C9" s="165">
        <f>IF('Indicator Date hidden'!D10="x","x",$C$2-'Indicator Date hidden'!D10)</f>
        <v>4</v>
      </c>
      <c r="D9" s="165">
        <f>IF('Indicator Date hidden'!E10="x","x",$D$2-'Indicator Date hidden'!E10)</f>
        <v>0</v>
      </c>
      <c r="E9" s="165">
        <f>IF('Indicator Date hidden'!F10="x","x",$E$2-'Indicator Date hidden'!F10)</f>
        <v>0</v>
      </c>
      <c r="F9" s="165">
        <f>IF('Indicator Date hidden'!G10="x","x",$F$2-'Indicator Date hidden'!G10)</f>
        <v>0</v>
      </c>
      <c r="G9" s="165">
        <f>IF('Indicator Date hidden'!H10="x","x",$G$2-'Indicator Date hidden'!H10)</f>
        <v>0</v>
      </c>
      <c r="H9" s="165">
        <f>IF('Indicator Date hidden'!I10="x","x",$H$2-'Indicator Date hidden'!I10)</f>
        <v>0</v>
      </c>
      <c r="I9" s="165">
        <f>IF('Indicator Date hidden'!J10="x","x",$I$2-'Indicator Date hidden'!J10)</f>
        <v>2</v>
      </c>
      <c r="J9" s="165">
        <f>IF('Indicator Date hidden'!K10="x","x",$J$2-'Indicator Date hidden'!K10)</f>
        <v>2</v>
      </c>
      <c r="K9" s="165">
        <f>IF('Indicator Date hidden'!L10="x","x",$K$2-'Indicator Date hidden'!L10)</f>
        <v>0</v>
      </c>
      <c r="L9" s="165">
        <f>IF('Indicator Date hidden'!M10="x","x",$L$2-'Indicator Date hidden'!M10)</f>
        <v>0</v>
      </c>
      <c r="M9" s="165">
        <f>IF('Indicator Date hidden'!N10="x","x",$M$2-'Indicator Date hidden'!N10)</f>
        <v>0</v>
      </c>
      <c r="N9" s="165">
        <f>IF('Indicator Date hidden'!O10="x","x",$N$2-'Indicator Date hidden'!O10)</f>
        <v>0</v>
      </c>
      <c r="O9" s="165">
        <f>IF('Indicator Date hidden'!P10="x","x",$O$2-'Indicator Date hidden'!P10)</f>
        <v>0</v>
      </c>
      <c r="P9" s="165">
        <f>IF('Indicator Date hidden'!Q10="x","x",$P$2-'Indicator Date hidden'!Q10)</f>
        <v>0</v>
      </c>
      <c r="Q9" s="165">
        <f>IF('Indicator Date hidden'!R10="x","x",$Q$2-'Indicator Date hidden'!R10)</f>
        <v>1</v>
      </c>
      <c r="R9" s="165">
        <f>IF('Indicator Date hidden'!S10="x","x",$R$2-'Indicator Date hidden'!S10)</f>
        <v>0</v>
      </c>
      <c r="S9" s="165">
        <f>IF('Indicator Date hidden'!T10="x","x",$S$2-'Indicator Date hidden'!T10)</f>
        <v>0</v>
      </c>
      <c r="T9" s="165">
        <f>IF('Indicator Date hidden'!U10="x","x",$T$2-'Indicator Date hidden'!U10)</f>
        <v>0</v>
      </c>
      <c r="U9" s="165">
        <f>IF('Indicator Date hidden'!V10="x","x",$U$2-'Indicator Date hidden'!V10)</f>
        <v>0</v>
      </c>
      <c r="V9" s="165">
        <f>IF('Indicator Date hidden'!W10="x","x",$V$2-'Indicator Date hidden'!W10)</f>
        <v>0</v>
      </c>
      <c r="W9" s="165">
        <f>IF('Indicator Date hidden'!X10="x","x",$W$2-'Indicator Date hidden'!X10)</f>
        <v>0</v>
      </c>
      <c r="X9" s="165">
        <f>IF('Indicator Date hidden'!Y10="x","x",$X$2-'Indicator Date hidden'!Y10)</f>
        <v>5</v>
      </c>
      <c r="Y9" s="165">
        <f>IF('Indicator Date hidden'!Z10="x","x",$Y$2-'Indicator Date hidden'!Z10)</f>
        <v>0</v>
      </c>
      <c r="Z9" s="165">
        <f>IF('Indicator Date hidden'!AA10="x","x",$Z$2-'Indicator Date hidden'!AA10)</f>
        <v>0</v>
      </c>
      <c r="AA9" s="165">
        <f>IF('Indicator Date hidden'!AB10="x","x",$AA$2-'Indicator Date hidden'!AB10)</f>
        <v>0</v>
      </c>
      <c r="AB9" s="165">
        <f>IF('Indicator Date hidden'!AC10="x","x",$AB$2-'Indicator Date hidden'!AC10)</f>
        <v>0</v>
      </c>
      <c r="AC9" s="165">
        <f>IF('Indicator Date hidden'!AD10="x","x",$AC$2-'Indicator Date hidden'!AD10)</f>
        <v>0</v>
      </c>
      <c r="AD9" s="165">
        <f>IF('Indicator Date hidden'!AE10="x","x",$AD$2-'Indicator Date hidden'!AE10)</f>
        <v>0</v>
      </c>
      <c r="AE9" s="165">
        <f>IF('Indicator Date hidden'!AF10="x","x",$AE$2-'Indicator Date hidden'!AF10)</f>
        <v>0</v>
      </c>
      <c r="AF9" s="165">
        <f>IF('Indicator Date hidden'!AG10="x","x",$AF$2-'Indicator Date hidden'!AG10)</f>
        <v>0</v>
      </c>
      <c r="AG9" s="165">
        <f>IF('Indicator Date hidden'!AH10="x","x",$AG$2-'Indicator Date hidden'!AH10)</f>
        <v>1</v>
      </c>
      <c r="AH9" s="165">
        <f>IF('Indicator Date hidden'!AI10="x","x",$AH$2-'Indicator Date hidden'!AI10)</f>
        <v>1</v>
      </c>
      <c r="AI9" s="165">
        <f>IF('Indicator Date hidden'!AJ10="x","x",$AI$2-'Indicator Date hidden'!AJ10)</f>
        <v>1</v>
      </c>
      <c r="AJ9" s="165" t="str">
        <f>IF('Indicator Date hidden'!AK10="x","x",$AJ$2-'Indicator Date hidden'!AK10)</f>
        <v>x</v>
      </c>
      <c r="AK9" s="165">
        <f>IF('Indicator Date hidden'!AL10="x","x",$AK$2-'Indicator Date hidden'!AL10)</f>
        <v>1</v>
      </c>
      <c r="AL9" s="165" t="str">
        <f>IF('Indicator Date hidden'!AM10="x","x",$AL$2-'Indicator Date hidden'!AM10)</f>
        <v>x</v>
      </c>
      <c r="AM9" s="165">
        <f>IF('Indicator Date hidden'!AN10="x","x",$AM$2-'Indicator Date hidden'!AN10)</f>
        <v>41236</v>
      </c>
      <c r="AN9" s="165">
        <f>IF('Indicator Date hidden'!AO10="x","x",$AN$2-'Indicator Date hidden'!AO10)</f>
        <v>41236</v>
      </c>
      <c r="AO9" s="165">
        <f>IF('Indicator Date hidden'!AP10="x","x",$AO$2-'Indicator Date hidden'!AP10)</f>
        <v>0</v>
      </c>
      <c r="AP9" s="165">
        <f>IF('Indicator Date hidden'!AQ10="x","x",$AP$2-'Indicator Date hidden'!AQ10)</f>
        <v>0</v>
      </c>
      <c r="AQ9" s="165">
        <f>IF('Indicator Date hidden'!AR10="x","x",$AQ$2-'Indicator Date hidden'!AR10)</f>
        <v>2</v>
      </c>
      <c r="AR9" s="165">
        <f>IF('Indicator Date hidden'!AS10="x","x",$AR$2-'Indicator Date hidden'!AS10)</f>
        <v>0</v>
      </c>
      <c r="AS9" s="165">
        <f>IF('Indicator Date hidden'!AT10="x","x",$AS$2-'Indicator Date hidden'!AT10)</f>
        <v>0</v>
      </c>
      <c r="AT9" s="165">
        <f>IF('Indicator Date hidden'!AU10="x","x",$AT$2-'Indicator Date hidden'!AU10)</f>
        <v>1</v>
      </c>
      <c r="AU9" s="165">
        <f>IF('Indicator Date hidden'!AV10="x","x",$AU$2-'Indicator Date hidden'!AV10)</f>
        <v>2</v>
      </c>
      <c r="AV9" s="165">
        <f>IF('Indicator Date hidden'!AW10="x","x",$AV$2-'Indicator Date hidden'!AW10)</f>
        <v>0</v>
      </c>
      <c r="AW9" s="165">
        <f>IF('Indicator Date hidden'!AX10="x","x",$AW$2-'Indicator Date hidden'!AX10)</f>
        <v>0</v>
      </c>
      <c r="AX9" s="165">
        <f>IF('Indicator Date hidden'!AY10="x","x",$AX$2-'Indicator Date hidden'!AY10)</f>
        <v>0</v>
      </c>
      <c r="AY9" s="165">
        <f>IF('Indicator Date hidden'!AZ10="x","x",$AY$2-'Indicator Date hidden'!AZ10)</f>
        <v>2</v>
      </c>
      <c r="AZ9" s="165">
        <f>IF('Indicator Date hidden'!BA10="x","x",$AZ$2-'Indicator Date hidden'!BA10)</f>
        <v>2</v>
      </c>
      <c r="BA9" s="5">
        <f t="shared" si="0"/>
        <v>82503</v>
      </c>
      <c r="BB9" s="166">
        <f t="shared" si="1"/>
        <v>1683.7346938775511</v>
      </c>
      <c r="BC9" s="5">
        <f t="shared" si="2"/>
        <v>17</v>
      </c>
      <c r="BD9" s="166">
        <f t="shared" si="3"/>
        <v>8159.0094381147346</v>
      </c>
      <c r="BE9" s="169">
        <f t="shared" si="4"/>
        <v>0</v>
      </c>
    </row>
    <row r="10" spans="1:57" x14ac:dyDescent="0.25">
      <c r="A10" t="s">
        <v>14</v>
      </c>
      <c r="B10" s="165">
        <f>IF('Indicator Date hidden'!C11="x","x",$B$2-'Indicator Date hidden'!C11)</f>
        <v>4</v>
      </c>
      <c r="C10" s="165">
        <f>IF('Indicator Date hidden'!D11="x","x",$C$2-'Indicator Date hidden'!D11)</f>
        <v>4</v>
      </c>
      <c r="D10" s="165">
        <f>IF('Indicator Date hidden'!E11="x","x",$D$2-'Indicator Date hidden'!E11)</f>
        <v>0</v>
      </c>
      <c r="E10" s="165">
        <f>IF('Indicator Date hidden'!F11="x","x",$E$2-'Indicator Date hidden'!F11)</f>
        <v>0</v>
      </c>
      <c r="F10" s="165">
        <f>IF('Indicator Date hidden'!G11="x","x",$F$2-'Indicator Date hidden'!G11)</f>
        <v>0</v>
      </c>
      <c r="G10" s="165">
        <f>IF('Indicator Date hidden'!H11="x","x",$G$2-'Indicator Date hidden'!H11)</f>
        <v>0</v>
      </c>
      <c r="H10" s="165">
        <f>IF('Indicator Date hidden'!I11="x","x",$H$2-'Indicator Date hidden'!I11)</f>
        <v>0</v>
      </c>
      <c r="I10" s="165">
        <f>IF('Indicator Date hidden'!J11="x","x",$I$2-'Indicator Date hidden'!J11)</f>
        <v>2</v>
      </c>
      <c r="J10" s="165">
        <f>IF('Indicator Date hidden'!K11="x","x",$J$2-'Indicator Date hidden'!K11)</f>
        <v>2</v>
      </c>
      <c r="K10" s="165">
        <f>IF('Indicator Date hidden'!L11="x","x",$K$2-'Indicator Date hidden'!L11)</f>
        <v>0</v>
      </c>
      <c r="L10" s="165">
        <f>IF('Indicator Date hidden'!M11="x","x",$L$2-'Indicator Date hidden'!M11)</f>
        <v>0</v>
      </c>
      <c r="M10" s="165">
        <f>IF('Indicator Date hidden'!N11="x","x",$M$2-'Indicator Date hidden'!N11)</f>
        <v>0</v>
      </c>
      <c r="N10" s="165">
        <f>IF('Indicator Date hidden'!O11="x","x",$N$2-'Indicator Date hidden'!O11)</f>
        <v>0</v>
      </c>
      <c r="O10" s="165">
        <f>IF('Indicator Date hidden'!P11="x","x",$O$2-'Indicator Date hidden'!P11)</f>
        <v>0</v>
      </c>
      <c r="P10" s="165">
        <f>IF('Indicator Date hidden'!Q11="x","x",$P$2-'Indicator Date hidden'!Q11)</f>
        <v>0</v>
      </c>
      <c r="Q10" s="165" t="str">
        <f>IF('Indicator Date hidden'!R11="x","x",$Q$2-'Indicator Date hidden'!R11)</f>
        <v>x</v>
      </c>
      <c r="R10" s="165">
        <f>IF('Indicator Date hidden'!S11="x","x",$R$2-'Indicator Date hidden'!S11)</f>
        <v>0</v>
      </c>
      <c r="S10" s="165">
        <f>IF('Indicator Date hidden'!T11="x","x",$S$2-'Indicator Date hidden'!T11)</f>
        <v>0</v>
      </c>
      <c r="T10" s="165">
        <f>IF('Indicator Date hidden'!U11="x","x",$T$2-'Indicator Date hidden'!U11)</f>
        <v>0</v>
      </c>
      <c r="U10" s="165" t="str">
        <f>IF('Indicator Date hidden'!V11="x","x",$U$2-'Indicator Date hidden'!V11)</f>
        <v>x</v>
      </c>
      <c r="V10" s="165">
        <f>IF('Indicator Date hidden'!W11="x","x",$V$2-'Indicator Date hidden'!W11)</f>
        <v>0</v>
      </c>
      <c r="W10" s="165">
        <f>IF('Indicator Date hidden'!X11="x","x",$W$2-'Indicator Date hidden'!X11)</f>
        <v>9</v>
      </c>
      <c r="X10" s="165">
        <f>IF('Indicator Date hidden'!Y11="x","x",$X$2-'Indicator Date hidden'!Y11)</f>
        <v>7</v>
      </c>
      <c r="Y10" s="165">
        <f>IF('Indicator Date hidden'!Z11="x","x",$Y$2-'Indicator Date hidden'!Z11)</f>
        <v>0</v>
      </c>
      <c r="Z10" s="165">
        <f>IF('Indicator Date hidden'!AA11="x","x",$Z$2-'Indicator Date hidden'!AA11)</f>
        <v>0</v>
      </c>
      <c r="AA10" s="165">
        <f>IF('Indicator Date hidden'!AB11="x","x",$AA$2-'Indicator Date hidden'!AB11)</f>
        <v>0</v>
      </c>
      <c r="AB10" s="165">
        <f>IF('Indicator Date hidden'!AC11="x","x",$AB$2-'Indicator Date hidden'!AC11)</f>
        <v>0</v>
      </c>
      <c r="AC10" s="165">
        <f>IF('Indicator Date hidden'!AD11="x","x",$AC$2-'Indicator Date hidden'!AD11)</f>
        <v>0</v>
      </c>
      <c r="AD10" s="165" t="str">
        <f>IF('Indicator Date hidden'!AE11="x","x",$AD$2-'Indicator Date hidden'!AE11)</f>
        <v>x</v>
      </c>
      <c r="AE10" s="165">
        <f>IF('Indicator Date hidden'!AF11="x","x",$AE$2-'Indicator Date hidden'!AF11)</f>
        <v>0</v>
      </c>
      <c r="AF10" s="165">
        <f>IF('Indicator Date hidden'!AG11="x","x",$AF$2-'Indicator Date hidden'!AG11)</f>
        <v>7</v>
      </c>
      <c r="AG10" s="165">
        <f>IF('Indicator Date hidden'!AH11="x","x",$AG$2-'Indicator Date hidden'!AH11)</f>
        <v>1</v>
      </c>
      <c r="AH10" s="165">
        <f>IF('Indicator Date hidden'!AI11="x","x",$AH$2-'Indicator Date hidden'!AI11)</f>
        <v>1</v>
      </c>
      <c r="AI10" s="165">
        <f>IF('Indicator Date hidden'!AJ11="x","x",$AI$2-'Indicator Date hidden'!AJ11)</f>
        <v>1</v>
      </c>
      <c r="AJ10" s="165" t="str">
        <f>IF('Indicator Date hidden'!AK11="x","x",$AJ$2-'Indicator Date hidden'!AK11)</f>
        <v>x</v>
      </c>
      <c r="AK10" s="165">
        <f>IF('Indicator Date hidden'!AL11="x","x",$AK$2-'Indicator Date hidden'!AL11)</f>
        <v>1</v>
      </c>
      <c r="AL10" s="165" t="str">
        <f>IF('Indicator Date hidden'!AM11="x","x",$AL$2-'Indicator Date hidden'!AM11)</f>
        <v>x</v>
      </c>
      <c r="AM10" s="165">
        <f>IF('Indicator Date hidden'!AN11="x","x",$AM$2-'Indicator Date hidden'!AN11)</f>
        <v>41236</v>
      </c>
      <c r="AN10" s="165">
        <f>IF('Indicator Date hidden'!AO11="x","x",$AN$2-'Indicator Date hidden'!AO11)</f>
        <v>41236</v>
      </c>
      <c r="AO10" s="165">
        <f>IF('Indicator Date hidden'!AP11="x","x",$AO$2-'Indicator Date hidden'!AP11)</f>
        <v>0</v>
      </c>
      <c r="AP10" s="165" t="str">
        <f>IF('Indicator Date hidden'!AQ11="x","x",$AP$2-'Indicator Date hidden'!AQ11)</f>
        <v>x</v>
      </c>
      <c r="AQ10" s="165">
        <f>IF('Indicator Date hidden'!AR11="x","x",$AQ$2-'Indicator Date hidden'!AR11)</f>
        <v>0</v>
      </c>
      <c r="AR10" s="165">
        <f>IF('Indicator Date hidden'!AS11="x","x",$AR$2-'Indicator Date hidden'!AS11)</f>
        <v>0</v>
      </c>
      <c r="AS10" s="165">
        <f>IF('Indicator Date hidden'!AT11="x","x",$AS$2-'Indicator Date hidden'!AT11)</f>
        <v>0</v>
      </c>
      <c r="AT10" s="165">
        <f>IF('Indicator Date hidden'!AU11="x","x",$AT$2-'Indicator Date hidden'!AU11)</f>
        <v>1</v>
      </c>
      <c r="AU10" s="165" t="str">
        <f>IF('Indicator Date hidden'!AV11="x","x",$AU$2-'Indicator Date hidden'!AV11)</f>
        <v>x</v>
      </c>
      <c r="AV10" s="165">
        <f>IF('Indicator Date hidden'!AW11="x","x",$AV$2-'Indicator Date hidden'!AW11)</f>
        <v>0</v>
      </c>
      <c r="AW10" s="165">
        <f>IF('Indicator Date hidden'!AX11="x","x",$AW$2-'Indicator Date hidden'!AX11)</f>
        <v>0</v>
      </c>
      <c r="AX10" s="165">
        <f>IF('Indicator Date hidden'!AY11="x","x",$AX$2-'Indicator Date hidden'!AY11)</f>
        <v>0</v>
      </c>
      <c r="AY10" s="165">
        <f>IF('Indicator Date hidden'!AZ11="x","x",$AY$2-'Indicator Date hidden'!AZ11)</f>
        <v>2</v>
      </c>
      <c r="AZ10" s="165">
        <f>IF('Indicator Date hidden'!BA11="x","x",$AZ$2-'Indicator Date hidden'!BA11)</f>
        <v>2</v>
      </c>
      <c r="BA10" s="5">
        <f t="shared" si="0"/>
        <v>82516</v>
      </c>
      <c r="BB10" s="166">
        <f t="shared" si="1"/>
        <v>1875.3636363636363</v>
      </c>
      <c r="BC10" s="5">
        <f t="shared" si="2"/>
        <v>16</v>
      </c>
      <c r="BD10" s="166">
        <f t="shared" si="3"/>
        <v>8589.1952715736497</v>
      </c>
      <c r="BE10" s="169">
        <f t="shared" si="4"/>
        <v>0</v>
      </c>
    </row>
    <row r="11" spans="1:57" x14ac:dyDescent="0.25">
      <c r="A11" t="s">
        <v>16</v>
      </c>
      <c r="B11" s="165">
        <f>IF('Indicator Date hidden'!C12="x","x",$B$2-'Indicator Date hidden'!C12)</f>
        <v>4</v>
      </c>
      <c r="C11" s="165">
        <f>IF('Indicator Date hidden'!D12="x","x",$C$2-'Indicator Date hidden'!D12)</f>
        <v>4</v>
      </c>
      <c r="D11" s="165">
        <f>IF('Indicator Date hidden'!E12="x","x",$D$2-'Indicator Date hidden'!E12)</f>
        <v>0</v>
      </c>
      <c r="E11" s="165">
        <f>IF('Indicator Date hidden'!F12="x","x",$E$2-'Indicator Date hidden'!F12)</f>
        <v>0</v>
      </c>
      <c r="F11" s="165">
        <f>IF('Indicator Date hidden'!G12="x","x",$F$2-'Indicator Date hidden'!G12)</f>
        <v>0</v>
      </c>
      <c r="G11" s="165">
        <f>IF('Indicator Date hidden'!H12="x","x",$G$2-'Indicator Date hidden'!H12)</f>
        <v>0</v>
      </c>
      <c r="H11" s="165">
        <f>IF('Indicator Date hidden'!I12="x","x",$H$2-'Indicator Date hidden'!I12)</f>
        <v>0</v>
      </c>
      <c r="I11" s="165">
        <f>IF('Indicator Date hidden'!J12="x","x",$I$2-'Indicator Date hidden'!J12)</f>
        <v>2</v>
      </c>
      <c r="J11" s="165">
        <f>IF('Indicator Date hidden'!K12="x","x",$J$2-'Indicator Date hidden'!K12)</f>
        <v>2</v>
      </c>
      <c r="K11" s="165">
        <f>IF('Indicator Date hidden'!L12="x","x",$K$2-'Indicator Date hidden'!L12)</f>
        <v>0</v>
      </c>
      <c r="L11" s="165">
        <f>IF('Indicator Date hidden'!M12="x","x",$L$2-'Indicator Date hidden'!M12)</f>
        <v>0</v>
      </c>
      <c r="M11" s="165">
        <f>IF('Indicator Date hidden'!N12="x","x",$M$2-'Indicator Date hidden'!N12)</f>
        <v>0</v>
      </c>
      <c r="N11" s="165">
        <f>IF('Indicator Date hidden'!O12="x","x",$N$2-'Indicator Date hidden'!O12)</f>
        <v>0</v>
      </c>
      <c r="O11" s="165">
        <f>IF('Indicator Date hidden'!P12="x","x",$O$2-'Indicator Date hidden'!P12)</f>
        <v>0</v>
      </c>
      <c r="P11" s="165">
        <f>IF('Indicator Date hidden'!Q12="x","x",$P$2-'Indicator Date hidden'!Q12)</f>
        <v>0</v>
      </c>
      <c r="Q11" s="165" t="str">
        <f>IF('Indicator Date hidden'!R12="x","x",$Q$2-'Indicator Date hidden'!R12)</f>
        <v>x</v>
      </c>
      <c r="R11" s="165">
        <f>IF('Indicator Date hidden'!S12="x","x",$R$2-'Indicator Date hidden'!S12)</f>
        <v>0</v>
      </c>
      <c r="S11" s="165">
        <f>IF('Indicator Date hidden'!T12="x","x",$S$2-'Indicator Date hidden'!T12)</f>
        <v>0</v>
      </c>
      <c r="T11" s="165">
        <f>IF('Indicator Date hidden'!U12="x","x",$T$2-'Indicator Date hidden'!U12)</f>
        <v>0</v>
      </c>
      <c r="U11" s="165" t="str">
        <f>IF('Indicator Date hidden'!V12="x","x",$U$2-'Indicator Date hidden'!V12)</f>
        <v>x</v>
      </c>
      <c r="V11" s="165">
        <f>IF('Indicator Date hidden'!W12="x","x",$V$2-'Indicator Date hidden'!W12)</f>
        <v>0</v>
      </c>
      <c r="W11" s="165" t="str">
        <f>IF('Indicator Date hidden'!X12="x","x",$W$2-'Indicator Date hidden'!X12)</f>
        <v>x</v>
      </c>
      <c r="X11" s="165">
        <f>IF('Indicator Date hidden'!Y12="x","x",$X$2-'Indicator Date hidden'!Y12)</f>
        <v>2</v>
      </c>
      <c r="Y11" s="165">
        <f>IF('Indicator Date hidden'!Z12="x","x",$Y$2-'Indicator Date hidden'!Z12)</f>
        <v>0</v>
      </c>
      <c r="Z11" s="165">
        <f>IF('Indicator Date hidden'!AA12="x","x",$Z$2-'Indicator Date hidden'!AA12)</f>
        <v>0</v>
      </c>
      <c r="AA11" s="165">
        <f>IF('Indicator Date hidden'!AB12="x","x",$AA$2-'Indicator Date hidden'!AB12)</f>
        <v>0</v>
      </c>
      <c r="AB11" s="165">
        <f>IF('Indicator Date hidden'!AC12="x","x",$AB$2-'Indicator Date hidden'!AC12)</f>
        <v>0</v>
      </c>
      <c r="AC11" s="165">
        <f>IF('Indicator Date hidden'!AD12="x","x",$AC$2-'Indicator Date hidden'!AD12)</f>
        <v>0</v>
      </c>
      <c r="AD11" s="165" t="str">
        <f>IF('Indicator Date hidden'!AE12="x","x",$AD$2-'Indicator Date hidden'!AE12)</f>
        <v>x</v>
      </c>
      <c r="AE11" s="165">
        <f>IF('Indicator Date hidden'!AF12="x","x",$AE$2-'Indicator Date hidden'!AF12)</f>
        <v>0</v>
      </c>
      <c r="AF11" s="165">
        <f>IF('Indicator Date hidden'!AG12="x","x",$AF$2-'Indicator Date hidden'!AG12)</f>
        <v>5</v>
      </c>
      <c r="AG11" s="165">
        <f>IF('Indicator Date hidden'!AH12="x","x",$AG$2-'Indicator Date hidden'!AH12)</f>
        <v>1</v>
      </c>
      <c r="AH11" s="165">
        <f>IF('Indicator Date hidden'!AI12="x","x",$AH$2-'Indicator Date hidden'!AI12)</f>
        <v>1</v>
      </c>
      <c r="AI11" s="165">
        <f>IF('Indicator Date hidden'!AJ12="x","x",$AI$2-'Indicator Date hidden'!AJ12)</f>
        <v>1</v>
      </c>
      <c r="AJ11" s="165" t="str">
        <f>IF('Indicator Date hidden'!AK12="x","x",$AJ$2-'Indicator Date hidden'!AK12)</f>
        <v>x</v>
      </c>
      <c r="AK11" s="165">
        <f>IF('Indicator Date hidden'!AL12="x","x",$AK$2-'Indicator Date hidden'!AL12)</f>
        <v>1</v>
      </c>
      <c r="AL11" s="165" t="str">
        <f>IF('Indicator Date hidden'!AM12="x","x",$AL$2-'Indicator Date hidden'!AM12)</f>
        <v>x</v>
      </c>
      <c r="AM11" s="165">
        <f>IF('Indicator Date hidden'!AN12="x","x",$AM$2-'Indicator Date hidden'!AN12)</f>
        <v>41236</v>
      </c>
      <c r="AN11" s="165">
        <f>IF('Indicator Date hidden'!AO12="x","x",$AN$2-'Indicator Date hidden'!AO12)</f>
        <v>41236</v>
      </c>
      <c r="AO11" s="165">
        <f>IF('Indicator Date hidden'!AP12="x","x",$AO$2-'Indicator Date hidden'!AP12)</f>
        <v>0</v>
      </c>
      <c r="AP11" s="165">
        <f>IF('Indicator Date hidden'!AQ12="x","x",$AP$2-'Indicator Date hidden'!AQ12)</f>
        <v>0</v>
      </c>
      <c r="AQ11" s="165">
        <f>IF('Indicator Date hidden'!AR12="x","x",$AQ$2-'Indicator Date hidden'!AR12)</f>
        <v>0</v>
      </c>
      <c r="AR11" s="165">
        <f>IF('Indicator Date hidden'!AS12="x","x",$AR$2-'Indicator Date hidden'!AS12)</f>
        <v>0</v>
      </c>
      <c r="AS11" s="165">
        <f>IF('Indicator Date hidden'!AT12="x","x",$AS$2-'Indicator Date hidden'!AT12)</f>
        <v>0</v>
      </c>
      <c r="AT11" s="165">
        <f>IF('Indicator Date hidden'!AU12="x","x",$AT$2-'Indicator Date hidden'!AU12)</f>
        <v>1</v>
      </c>
      <c r="AU11" s="165" t="str">
        <f>IF('Indicator Date hidden'!AV12="x","x",$AU$2-'Indicator Date hidden'!AV12)</f>
        <v>x</v>
      </c>
      <c r="AV11" s="165">
        <f>IF('Indicator Date hidden'!AW12="x","x",$AV$2-'Indicator Date hidden'!AW12)</f>
        <v>0</v>
      </c>
      <c r="AW11" s="165">
        <f>IF('Indicator Date hidden'!AX12="x","x",$AW$2-'Indicator Date hidden'!AX12)</f>
        <v>0</v>
      </c>
      <c r="AX11" s="165">
        <f>IF('Indicator Date hidden'!AY12="x","x",$AX$2-'Indicator Date hidden'!AY12)</f>
        <v>0</v>
      </c>
      <c r="AY11" s="165">
        <f>IF('Indicator Date hidden'!AZ12="x","x",$AY$2-'Indicator Date hidden'!AZ12)</f>
        <v>2</v>
      </c>
      <c r="AZ11" s="165">
        <f>IF('Indicator Date hidden'!BA12="x","x",$AZ$2-'Indicator Date hidden'!BA12)</f>
        <v>2</v>
      </c>
      <c r="BA11" s="5">
        <f t="shared" si="0"/>
        <v>82500</v>
      </c>
      <c r="BB11" s="166">
        <f t="shared" si="1"/>
        <v>1875</v>
      </c>
      <c r="BC11" s="5">
        <f t="shared" si="2"/>
        <v>15</v>
      </c>
      <c r="BD11" s="166">
        <f t="shared" si="3"/>
        <v>8589.2744613690902</v>
      </c>
      <c r="BE11" s="169">
        <f t="shared" si="4"/>
        <v>0</v>
      </c>
    </row>
    <row r="12" spans="1:57" x14ac:dyDescent="0.25">
      <c r="A12" t="s">
        <v>18</v>
      </c>
      <c r="B12" s="165">
        <f>IF('Indicator Date hidden'!C13="x","x",$B$2-'Indicator Date hidden'!C13)</f>
        <v>4</v>
      </c>
      <c r="C12" s="165">
        <f>IF('Indicator Date hidden'!D13="x","x",$C$2-'Indicator Date hidden'!D13)</f>
        <v>4</v>
      </c>
      <c r="D12" s="165">
        <f>IF('Indicator Date hidden'!E13="x","x",$D$2-'Indicator Date hidden'!E13)</f>
        <v>0</v>
      </c>
      <c r="E12" s="165">
        <f>IF('Indicator Date hidden'!F13="x","x",$E$2-'Indicator Date hidden'!F13)</f>
        <v>0</v>
      </c>
      <c r="F12" s="165">
        <f>IF('Indicator Date hidden'!G13="x","x",$F$2-'Indicator Date hidden'!G13)</f>
        <v>0</v>
      </c>
      <c r="G12" s="165">
        <f>IF('Indicator Date hidden'!H13="x","x",$G$2-'Indicator Date hidden'!H13)</f>
        <v>0</v>
      </c>
      <c r="H12" s="165">
        <f>IF('Indicator Date hidden'!I13="x","x",$H$2-'Indicator Date hidden'!I13)</f>
        <v>0</v>
      </c>
      <c r="I12" s="165">
        <f>IF('Indicator Date hidden'!J13="x","x",$I$2-'Indicator Date hidden'!J13)</f>
        <v>2</v>
      </c>
      <c r="J12" s="165">
        <f>IF('Indicator Date hidden'!K13="x","x",$J$2-'Indicator Date hidden'!K13)</f>
        <v>2</v>
      </c>
      <c r="K12" s="165">
        <f>IF('Indicator Date hidden'!L13="x","x",$K$2-'Indicator Date hidden'!L13)</f>
        <v>0</v>
      </c>
      <c r="L12" s="165">
        <f>IF('Indicator Date hidden'!M13="x","x",$L$2-'Indicator Date hidden'!M13)</f>
        <v>0</v>
      </c>
      <c r="M12" s="165">
        <f>IF('Indicator Date hidden'!N13="x","x",$M$2-'Indicator Date hidden'!N13)</f>
        <v>0</v>
      </c>
      <c r="N12" s="165">
        <f>IF('Indicator Date hidden'!O13="x","x",$N$2-'Indicator Date hidden'!O13)</f>
        <v>0</v>
      </c>
      <c r="O12" s="165">
        <f>IF('Indicator Date hidden'!P13="x","x",$O$2-'Indicator Date hidden'!P13)</f>
        <v>0</v>
      </c>
      <c r="P12" s="165">
        <f>IF('Indicator Date hidden'!Q13="x","x",$P$2-'Indicator Date hidden'!Q13)</f>
        <v>0</v>
      </c>
      <c r="Q12" s="165" t="str">
        <f>IF('Indicator Date hidden'!R13="x","x",$Q$2-'Indicator Date hidden'!R13)</f>
        <v>x</v>
      </c>
      <c r="R12" s="165">
        <f>IF('Indicator Date hidden'!S13="x","x",$R$2-'Indicator Date hidden'!S13)</f>
        <v>0</v>
      </c>
      <c r="S12" s="165">
        <f>IF('Indicator Date hidden'!T13="x","x",$S$2-'Indicator Date hidden'!T13)</f>
        <v>0</v>
      </c>
      <c r="T12" s="165">
        <f>IF('Indicator Date hidden'!U13="x","x",$T$2-'Indicator Date hidden'!U13)</f>
        <v>0</v>
      </c>
      <c r="U12" s="165">
        <f>IF('Indicator Date hidden'!V13="x","x",$U$2-'Indicator Date hidden'!V13)</f>
        <v>0</v>
      </c>
      <c r="V12" s="165">
        <f>IF('Indicator Date hidden'!W13="x","x",$V$2-'Indicator Date hidden'!W13)</f>
        <v>0</v>
      </c>
      <c r="W12" s="165">
        <f>IF('Indicator Date hidden'!X13="x","x",$W$2-'Indicator Date hidden'!X13)</f>
        <v>3</v>
      </c>
      <c r="X12" s="165">
        <f>IF('Indicator Date hidden'!Y13="x","x",$X$2-'Indicator Date hidden'!Y13)</f>
        <v>5</v>
      </c>
      <c r="Y12" s="165">
        <f>IF('Indicator Date hidden'!Z13="x","x",$Y$2-'Indicator Date hidden'!Z13)</f>
        <v>0</v>
      </c>
      <c r="Z12" s="165">
        <f>IF('Indicator Date hidden'!AA13="x","x",$Z$2-'Indicator Date hidden'!AA13)</f>
        <v>0</v>
      </c>
      <c r="AA12" s="165">
        <f>IF('Indicator Date hidden'!AB13="x","x",$AA$2-'Indicator Date hidden'!AB13)</f>
        <v>0</v>
      </c>
      <c r="AB12" s="165">
        <f>IF('Indicator Date hidden'!AC13="x","x",$AB$2-'Indicator Date hidden'!AC13)</f>
        <v>0</v>
      </c>
      <c r="AC12" s="165">
        <f>IF('Indicator Date hidden'!AD13="x","x",$AC$2-'Indicator Date hidden'!AD13)</f>
        <v>0</v>
      </c>
      <c r="AD12" s="165">
        <f>IF('Indicator Date hidden'!AE13="x","x",$AD$2-'Indicator Date hidden'!AE13)</f>
        <v>0</v>
      </c>
      <c r="AE12" s="165">
        <f>IF('Indicator Date hidden'!AF13="x","x",$AE$2-'Indicator Date hidden'!AF13)</f>
        <v>0</v>
      </c>
      <c r="AF12" s="165">
        <f>IF('Indicator Date hidden'!AG13="x","x",$AF$2-'Indicator Date hidden'!AG13)</f>
        <v>9</v>
      </c>
      <c r="AG12" s="165">
        <f>IF('Indicator Date hidden'!AH13="x","x",$AG$2-'Indicator Date hidden'!AH13)</f>
        <v>1</v>
      </c>
      <c r="AH12" s="165">
        <f>IF('Indicator Date hidden'!AI13="x","x",$AH$2-'Indicator Date hidden'!AI13)</f>
        <v>1</v>
      </c>
      <c r="AI12" s="165">
        <f>IF('Indicator Date hidden'!AJ13="x","x",$AI$2-'Indicator Date hidden'!AJ13)</f>
        <v>1</v>
      </c>
      <c r="AJ12" s="165">
        <f>IF('Indicator Date hidden'!AK13="x","x",$AJ$2-'Indicator Date hidden'!AK13)</f>
        <v>1</v>
      </c>
      <c r="AK12" s="165">
        <f>IF('Indicator Date hidden'!AL13="x","x",$AK$2-'Indicator Date hidden'!AL13)</f>
        <v>1</v>
      </c>
      <c r="AL12" s="165" t="str">
        <f>IF('Indicator Date hidden'!AM13="x","x",$AL$2-'Indicator Date hidden'!AM13)</f>
        <v>x</v>
      </c>
      <c r="AM12" s="165">
        <f>IF('Indicator Date hidden'!AN13="x","x",$AM$2-'Indicator Date hidden'!AN13)</f>
        <v>41236</v>
      </c>
      <c r="AN12" s="165">
        <f>IF('Indicator Date hidden'!AO13="x","x",$AN$2-'Indicator Date hidden'!AO13)</f>
        <v>41236</v>
      </c>
      <c r="AO12" s="165" t="str">
        <f>IF('Indicator Date hidden'!AP13="x","x",$AO$2-'Indicator Date hidden'!AP13)</f>
        <v>x</v>
      </c>
      <c r="AP12" s="165" t="str">
        <f>IF('Indicator Date hidden'!AQ13="x","x",$AP$2-'Indicator Date hidden'!AQ13)</f>
        <v>x</v>
      </c>
      <c r="AQ12" s="165" t="str">
        <f>IF('Indicator Date hidden'!AR13="x","x",$AQ$2-'Indicator Date hidden'!AR13)</f>
        <v>x</v>
      </c>
      <c r="AR12" s="165">
        <f>IF('Indicator Date hidden'!AS13="x","x",$AR$2-'Indicator Date hidden'!AS13)</f>
        <v>0</v>
      </c>
      <c r="AS12" s="165">
        <f>IF('Indicator Date hidden'!AT13="x","x",$AS$2-'Indicator Date hidden'!AT13)</f>
        <v>0</v>
      </c>
      <c r="AT12" s="165">
        <f>IF('Indicator Date hidden'!AU13="x","x",$AT$2-'Indicator Date hidden'!AU13)</f>
        <v>1</v>
      </c>
      <c r="AU12" s="165">
        <f>IF('Indicator Date hidden'!AV13="x","x",$AU$2-'Indicator Date hidden'!AV13)</f>
        <v>1</v>
      </c>
      <c r="AV12" s="165">
        <f>IF('Indicator Date hidden'!AW13="x","x",$AV$2-'Indicator Date hidden'!AW13)</f>
        <v>0</v>
      </c>
      <c r="AW12" s="165">
        <f>IF('Indicator Date hidden'!AX13="x","x",$AW$2-'Indicator Date hidden'!AX13)</f>
        <v>0</v>
      </c>
      <c r="AX12" s="165">
        <f>IF('Indicator Date hidden'!AY13="x","x",$AX$2-'Indicator Date hidden'!AY13)</f>
        <v>0</v>
      </c>
      <c r="AY12" s="165">
        <f>IF('Indicator Date hidden'!AZ13="x","x",$AY$2-'Indicator Date hidden'!AZ13)</f>
        <v>2</v>
      </c>
      <c r="AZ12" s="165">
        <f>IF('Indicator Date hidden'!BA13="x","x",$AZ$2-'Indicator Date hidden'!BA13)</f>
        <v>2</v>
      </c>
      <c r="BA12" s="5">
        <f t="shared" si="0"/>
        <v>82512</v>
      </c>
      <c r="BB12" s="166">
        <f t="shared" si="1"/>
        <v>1793.7391304347825</v>
      </c>
      <c r="BC12" s="5">
        <f t="shared" si="2"/>
        <v>18</v>
      </c>
      <c r="BD12" s="166">
        <f t="shared" si="3"/>
        <v>8409.1184448135591</v>
      </c>
      <c r="BE12" s="169">
        <f t="shared" si="4"/>
        <v>0</v>
      </c>
    </row>
    <row r="13" spans="1:57" x14ac:dyDescent="0.25">
      <c r="A13" t="s">
        <v>20</v>
      </c>
      <c r="B13" s="165">
        <f>IF('Indicator Date hidden'!C14="x","x",$B$2-'Indicator Date hidden'!C14)</f>
        <v>4</v>
      </c>
      <c r="C13" s="165">
        <f>IF('Indicator Date hidden'!D14="x","x",$C$2-'Indicator Date hidden'!D14)</f>
        <v>4</v>
      </c>
      <c r="D13" s="165">
        <f>IF('Indicator Date hidden'!E14="x","x",$D$2-'Indicator Date hidden'!E14)</f>
        <v>0</v>
      </c>
      <c r="E13" s="165">
        <f>IF('Indicator Date hidden'!F14="x","x",$E$2-'Indicator Date hidden'!F14)</f>
        <v>0</v>
      </c>
      <c r="F13" s="165">
        <f>IF('Indicator Date hidden'!G14="x","x",$F$2-'Indicator Date hidden'!G14)</f>
        <v>0</v>
      </c>
      <c r="G13" s="165">
        <f>IF('Indicator Date hidden'!H14="x","x",$G$2-'Indicator Date hidden'!H14)</f>
        <v>0</v>
      </c>
      <c r="H13" s="165">
        <f>IF('Indicator Date hidden'!I14="x","x",$H$2-'Indicator Date hidden'!I14)</f>
        <v>0</v>
      </c>
      <c r="I13" s="165">
        <f>IF('Indicator Date hidden'!J14="x","x",$I$2-'Indicator Date hidden'!J14)</f>
        <v>2</v>
      </c>
      <c r="J13" s="165">
        <f>IF('Indicator Date hidden'!K14="x","x",$J$2-'Indicator Date hidden'!K14)</f>
        <v>2</v>
      </c>
      <c r="K13" s="165">
        <f>IF('Indicator Date hidden'!L14="x","x",$K$2-'Indicator Date hidden'!L14)</f>
        <v>0</v>
      </c>
      <c r="L13" s="165">
        <f>IF('Indicator Date hidden'!M14="x","x",$L$2-'Indicator Date hidden'!M14)</f>
        <v>0</v>
      </c>
      <c r="M13" s="165">
        <f>IF('Indicator Date hidden'!N14="x","x",$M$2-'Indicator Date hidden'!N14)</f>
        <v>0</v>
      </c>
      <c r="N13" s="165">
        <f>IF('Indicator Date hidden'!O14="x","x",$N$2-'Indicator Date hidden'!O14)</f>
        <v>0</v>
      </c>
      <c r="O13" s="165">
        <f>IF('Indicator Date hidden'!P14="x","x",$O$2-'Indicator Date hidden'!P14)</f>
        <v>0</v>
      </c>
      <c r="P13" s="165">
        <f>IF('Indicator Date hidden'!Q14="x","x",$P$2-'Indicator Date hidden'!Q14)</f>
        <v>0</v>
      </c>
      <c r="Q13" s="165" t="str">
        <f>IF('Indicator Date hidden'!R14="x","x",$Q$2-'Indicator Date hidden'!R14)</f>
        <v>x</v>
      </c>
      <c r="R13" s="165">
        <f>IF('Indicator Date hidden'!S14="x","x",$R$2-'Indicator Date hidden'!S14)</f>
        <v>0</v>
      </c>
      <c r="S13" s="165">
        <f>IF('Indicator Date hidden'!T14="x","x",$S$2-'Indicator Date hidden'!T14)</f>
        <v>0</v>
      </c>
      <c r="T13" s="165">
        <f>IF('Indicator Date hidden'!U14="x","x",$T$2-'Indicator Date hidden'!U14)</f>
        <v>0</v>
      </c>
      <c r="U13" s="165" t="str">
        <f>IF('Indicator Date hidden'!V14="x","x",$U$2-'Indicator Date hidden'!V14)</f>
        <v>x</v>
      </c>
      <c r="V13" s="165">
        <f>IF('Indicator Date hidden'!W14="x","x",$V$2-'Indicator Date hidden'!W14)</f>
        <v>0</v>
      </c>
      <c r="W13" s="165" t="str">
        <f>IF('Indicator Date hidden'!X14="x","x",$W$2-'Indicator Date hidden'!X14)</f>
        <v>x</v>
      </c>
      <c r="X13" s="165" t="str">
        <f>IF('Indicator Date hidden'!Y14="x","x",$X$2-'Indicator Date hidden'!Y14)</f>
        <v>x</v>
      </c>
      <c r="Y13" s="165">
        <f>IF('Indicator Date hidden'!Z14="x","x",$Y$2-'Indicator Date hidden'!Z14)</f>
        <v>0</v>
      </c>
      <c r="Z13" s="165">
        <f>IF('Indicator Date hidden'!AA14="x","x",$Z$2-'Indicator Date hidden'!AA14)</f>
        <v>0</v>
      </c>
      <c r="AA13" s="165">
        <f>IF('Indicator Date hidden'!AB14="x","x",$AA$2-'Indicator Date hidden'!AB14)</f>
        <v>0</v>
      </c>
      <c r="AB13" s="165">
        <f>IF('Indicator Date hidden'!AC14="x","x",$AB$2-'Indicator Date hidden'!AC14)</f>
        <v>0</v>
      </c>
      <c r="AC13" s="165">
        <f>IF('Indicator Date hidden'!AD14="x","x",$AC$2-'Indicator Date hidden'!AD14)</f>
        <v>0</v>
      </c>
      <c r="AD13" s="165" t="str">
        <f>IF('Indicator Date hidden'!AE14="x","x",$AD$2-'Indicator Date hidden'!AE14)</f>
        <v>x</v>
      </c>
      <c r="AE13" s="165">
        <f>IF('Indicator Date hidden'!AF14="x","x",$AE$2-'Indicator Date hidden'!AF14)</f>
        <v>0</v>
      </c>
      <c r="AF13" s="165" t="str">
        <f>IF('Indicator Date hidden'!AG14="x","x",$AF$2-'Indicator Date hidden'!AG14)</f>
        <v>x</v>
      </c>
      <c r="AG13" s="165">
        <f>IF('Indicator Date hidden'!AH14="x","x",$AG$2-'Indicator Date hidden'!AH14)</f>
        <v>1</v>
      </c>
      <c r="AH13" s="165">
        <f>IF('Indicator Date hidden'!AI14="x","x",$AH$2-'Indicator Date hidden'!AI14)</f>
        <v>1</v>
      </c>
      <c r="AI13" s="165">
        <f>IF('Indicator Date hidden'!AJ14="x","x",$AI$2-'Indicator Date hidden'!AJ14)</f>
        <v>1</v>
      </c>
      <c r="AJ13" s="165" t="str">
        <f>IF('Indicator Date hidden'!AK14="x","x",$AJ$2-'Indicator Date hidden'!AK14)</f>
        <v>x</v>
      </c>
      <c r="AK13" s="165">
        <f>IF('Indicator Date hidden'!AL14="x","x",$AK$2-'Indicator Date hidden'!AL14)</f>
        <v>1</v>
      </c>
      <c r="AL13" s="165" t="str">
        <f>IF('Indicator Date hidden'!AM14="x","x",$AL$2-'Indicator Date hidden'!AM14)</f>
        <v>x</v>
      </c>
      <c r="AM13" s="165">
        <f>IF('Indicator Date hidden'!AN14="x","x",$AM$2-'Indicator Date hidden'!AN14)</f>
        <v>41236</v>
      </c>
      <c r="AN13" s="165">
        <f>IF('Indicator Date hidden'!AO14="x","x",$AN$2-'Indicator Date hidden'!AO14)</f>
        <v>41236</v>
      </c>
      <c r="AO13" s="165">
        <f>IF('Indicator Date hidden'!AP14="x","x",$AO$2-'Indicator Date hidden'!AP14)</f>
        <v>0</v>
      </c>
      <c r="AP13" s="165">
        <f>IF('Indicator Date hidden'!AQ14="x","x",$AP$2-'Indicator Date hidden'!AQ14)</f>
        <v>0</v>
      </c>
      <c r="AQ13" s="165" t="str">
        <f>IF('Indicator Date hidden'!AR14="x","x",$AQ$2-'Indicator Date hidden'!AR14)</f>
        <v>x</v>
      </c>
      <c r="AR13" s="165">
        <f>IF('Indicator Date hidden'!AS14="x","x",$AR$2-'Indicator Date hidden'!AS14)</f>
        <v>0</v>
      </c>
      <c r="AS13" s="165">
        <f>IF('Indicator Date hidden'!AT14="x","x",$AS$2-'Indicator Date hidden'!AT14)</f>
        <v>0</v>
      </c>
      <c r="AT13" s="165">
        <f>IF('Indicator Date hidden'!AU14="x","x",$AT$2-'Indicator Date hidden'!AU14)</f>
        <v>1</v>
      </c>
      <c r="AU13" s="165" t="str">
        <f>IF('Indicator Date hidden'!AV14="x","x",$AU$2-'Indicator Date hidden'!AV14)</f>
        <v>x</v>
      </c>
      <c r="AV13" s="165">
        <f>IF('Indicator Date hidden'!AW14="x","x",$AV$2-'Indicator Date hidden'!AW14)</f>
        <v>0</v>
      </c>
      <c r="AW13" s="165">
        <f>IF('Indicator Date hidden'!AX14="x","x",$AW$2-'Indicator Date hidden'!AX14)</f>
        <v>0</v>
      </c>
      <c r="AX13" s="165">
        <f>IF('Indicator Date hidden'!AY14="x","x",$AX$2-'Indicator Date hidden'!AY14)</f>
        <v>0</v>
      </c>
      <c r="AY13" s="165">
        <f>IF('Indicator Date hidden'!AZ14="x","x",$AY$2-'Indicator Date hidden'!AZ14)</f>
        <v>2</v>
      </c>
      <c r="AZ13" s="165">
        <f>IF('Indicator Date hidden'!BA14="x","x",$AZ$2-'Indicator Date hidden'!BA14)</f>
        <v>2</v>
      </c>
      <c r="BA13" s="5">
        <f t="shared" si="0"/>
        <v>82493</v>
      </c>
      <c r="BB13" s="166">
        <f t="shared" si="1"/>
        <v>2012.0243902439024</v>
      </c>
      <c r="BC13" s="5">
        <f t="shared" si="2"/>
        <v>13</v>
      </c>
      <c r="BD13" s="166">
        <f t="shared" si="3"/>
        <v>8882.4814113959947</v>
      </c>
      <c r="BE13" s="169">
        <f t="shared" si="4"/>
        <v>0</v>
      </c>
    </row>
    <row r="14" spans="1:57" x14ac:dyDescent="0.25">
      <c r="A14" t="s">
        <v>22</v>
      </c>
      <c r="B14" s="165">
        <f>IF('Indicator Date hidden'!C15="x","x",$B$2-'Indicator Date hidden'!C15)</f>
        <v>4</v>
      </c>
      <c r="C14" s="165">
        <f>IF('Indicator Date hidden'!D15="x","x",$C$2-'Indicator Date hidden'!D15)</f>
        <v>4</v>
      </c>
      <c r="D14" s="165">
        <f>IF('Indicator Date hidden'!E15="x","x",$D$2-'Indicator Date hidden'!E15)</f>
        <v>0</v>
      </c>
      <c r="E14" s="165">
        <f>IF('Indicator Date hidden'!F15="x","x",$E$2-'Indicator Date hidden'!F15)</f>
        <v>0</v>
      </c>
      <c r="F14" s="165">
        <f>IF('Indicator Date hidden'!G15="x","x",$F$2-'Indicator Date hidden'!G15)</f>
        <v>0</v>
      </c>
      <c r="G14" s="165">
        <f>IF('Indicator Date hidden'!H15="x","x",$G$2-'Indicator Date hidden'!H15)</f>
        <v>0</v>
      </c>
      <c r="H14" s="165">
        <f>IF('Indicator Date hidden'!I15="x","x",$H$2-'Indicator Date hidden'!I15)</f>
        <v>0</v>
      </c>
      <c r="I14" s="165">
        <f>IF('Indicator Date hidden'!J15="x","x",$I$2-'Indicator Date hidden'!J15)</f>
        <v>2</v>
      </c>
      <c r="J14" s="165">
        <f>IF('Indicator Date hidden'!K15="x","x",$J$2-'Indicator Date hidden'!K15)</f>
        <v>2</v>
      </c>
      <c r="K14" s="165">
        <f>IF('Indicator Date hidden'!L15="x","x",$K$2-'Indicator Date hidden'!L15)</f>
        <v>0</v>
      </c>
      <c r="L14" s="165">
        <f>IF('Indicator Date hidden'!M15="x","x",$L$2-'Indicator Date hidden'!M15)</f>
        <v>0</v>
      </c>
      <c r="M14" s="165">
        <f>IF('Indicator Date hidden'!N15="x","x",$M$2-'Indicator Date hidden'!N15)</f>
        <v>0</v>
      </c>
      <c r="N14" s="165">
        <f>IF('Indicator Date hidden'!O15="x","x",$N$2-'Indicator Date hidden'!O15)</f>
        <v>0</v>
      </c>
      <c r="O14" s="165">
        <f>IF('Indicator Date hidden'!P15="x","x",$O$2-'Indicator Date hidden'!P15)</f>
        <v>0</v>
      </c>
      <c r="P14" s="165">
        <f>IF('Indicator Date hidden'!Q15="x","x",$P$2-'Indicator Date hidden'!Q15)</f>
        <v>0</v>
      </c>
      <c r="Q14" s="165" t="str">
        <f>IF('Indicator Date hidden'!R15="x","x",$Q$2-'Indicator Date hidden'!R15)</f>
        <v>x</v>
      </c>
      <c r="R14" s="165">
        <f>IF('Indicator Date hidden'!S15="x","x",$R$2-'Indicator Date hidden'!S15)</f>
        <v>0</v>
      </c>
      <c r="S14" s="165">
        <f>IF('Indicator Date hidden'!T15="x","x",$S$2-'Indicator Date hidden'!T15)</f>
        <v>0</v>
      </c>
      <c r="T14" s="165">
        <f>IF('Indicator Date hidden'!U15="x","x",$T$2-'Indicator Date hidden'!U15)</f>
        <v>0</v>
      </c>
      <c r="U14" s="165" t="str">
        <f>IF('Indicator Date hidden'!V15="x","x",$U$2-'Indicator Date hidden'!V15)</f>
        <v>x</v>
      </c>
      <c r="V14" s="165">
        <f>IF('Indicator Date hidden'!W15="x","x",$V$2-'Indicator Date hidden'!W15)</f>
        <v>0</v>
      </c>
      <c r="W14" s="165" t="str">
        <f>IF('Indicator Date hidden'!X15="x","x",$W$2-'Indicator Date hidden'!X15)</f>
        <v>x</v>
      </c>
      <c r="X14" s="165">
        <f>IF('Indicator Date hidden'!Y15="x","x",$X$2-'Indicator Date hidden'!Y15)</f>
        <v>6</v>
      </c>
      <c r="Y14" s="165">
        <f>IF('Indicator Date hidden'!Z15="x","x",$Y$2-'Indicator Date hidden'!Z15)</f>
        <v>0</v>
      </c>
      <c r="Z14" s="165">
        <f>IF('Indicator Date hidden'!AA15="x","x",$Z$2-'Indicator Date hidden'!AA15)</f>
        <v>0</v>
      </c>
      <c r="AA14" s="165">
        <f>IF('Indicator Date hidden'!AB15="x","x",$AA$2-'Indicator Date hidden'!AB15)</f>
        <v>0</v>
      </c>
      <c r="AB14" s="165">
        <f>IF('Indicator Date hidden'!AC15="x","x",$AB$2-'Indicator Date hidden'!AC15)</f>
        <v>0</v>
      </c>
      <c r="AC14" s="165">
        <f>IF('Indicator Date hidden'!AD15="x","x",$AC$2-'Indicator Date hidden'!AD15)</f>
        <v>0</v>
      </c>
      <c r="AD14" s="165" t="str">
        <f>IF('Indicator Date hidden'!AE15="x","x",$AD$2-'Indicator Date hidden'!AE15)</f>
        <v>x</v>
      </c>
      <c r="AE14" s="165">
        <f>IF('Indicator Date hidden'!AF15="x","x",$AE$2-'Indicator Date hidden'!AF15)</f>
        <v>0</v>
      </c>
      <c r="AF14" s="165" t="str">
        <f>IF('Indicator Date hidden'!AG15="x","x",$AF$2-'Indicator Date hidden'!AG15)</f>
        <v>x</v>
      </c>
      <c r="AG14" s="165">
        <f>IF('Indicator Date hidden'!AH15="x","x",$AG$2-'Indicator Date hidden'!AH15)</f>
        <v>1</v>
      </c>
      <c r="AH14" s="165">
        <f>IF('Indicator Date hidden'!AI15="x","x",$AH$2-'Indicator Date hidden'!AI15)</f>
        <v>1</v>
      </c>
      <c r="AI14" s="165">
        <f>IF('Indicator Date hidden'!AJ15="x","x",$AI$2-'Indicator Date hidden'!AJ15)</f>
        <v>1</v>
      </c>
      <c r="AJ14" s="165" t="str">
        <f>IF('Indicator Date hidden'!AK15="x","x",$AJ$2-'Indicator Date hidden'!AK15)</f>
        <v>x</v>
      </c>
      <c r="AK14" s="165">
        <f>IF('Indicator Date hidden'!AL15="x","x",$AK$2-'Indicator Date hidden'!AL15)</f>
        <v>1</v>
      </c>
      <c r="AL14" s="165" t="str">
        <f>IF('Indicator Date hidden'!AM15="x","x",$AL$2-'Indicator Date hidden'!AM15)</f>
        <v>x</v>
      </c>
      <c r="AM14" s="165">
        <f>IF('Indicator Date hidden'!AN15="x","x",$AM$2-'Indicator Date hidden'!AN15)</f>
        <v>41236</v>
      </c>
      <c r="AN14" s="165">
        <f>IF('Indicator Date hidden'!AO15="x","x",$AN$2-'Indicator Date hidden'!AO15)</f>
        <v>41236</v>
      </c>
      <c r="AO14" s="165">
        <f>IF('Indicator Date hidden'!AP15="x","x",$AO$2-'Indicator Date hidden'!AP15)</f>
        <v>0</v>
      </c>
      <c r="AP14" s="165">
        <f>IF('Indicator Date hidden'!AQ15="x","x",$AP$2-'Indicator Date hidden'!AQ15)</f>
        <v>0</v>
      </c>
      <c r="AQ14" s="165">
        <f>IF('Indicator Date hidden'!AR15="x","x",$AQ$2-'Indicator Date hidden'!AR15)</f>
        <v>2</v>
      </c>
      <c r="AR14" s="165">
        <f>IF('Indicator Date hidden'!AS15="x","x",$AR$2-'Indicator Date hidden'!AS15)</f>
        <v>0</v>
      </c>
      <c r="AS14" s="165">
        <f>IF('Indicator Date hidden'!AT15="x","x",$AS$2-'Indicator Date hidden'!AT15)</f>
        <v>0</v>
      </c>
      <c r="AT14" s="165">
        <f>IF('Indicator Date hidden'!AU15="x","x",$AT$2-'Indicator Date hidden'!AU15)</f>
        <v>1</v>
      </c>
      <c r="AU14" s="165">
        <f>IF('Indicator Date hidden'!AV15="x","x",$AU$2-'Indicator Date hidden'!AV15)</f>
        <v>2</v>
      </c>
      <c r="AV14" s="165">
        <f>IF('Indicator Date hidden'!AW15="x","x",$AV$2-'Indicator Date hidden'!AW15)</f>
        <v>0</v>
      </c>
      <c r="AW14" s="165">
        <f>IF('Indicator Date hidden'!AX15="x","x",$AW$2-'Indicator Date hidden'!AX15)</f>
        <v>0</v>
      </c>
      <c r="AX14" s="165">
        <f>IF('Indicator Date hidden'!AY15="x","x",$AX$2-'Indicator Date hidden'!AY15)</f>
        <v>0</v>
      </c>
      <c r="AY14" s="165">
        <f>IF('Indicator Date hidden'!AZ15="x","x",$AY$2-'Indicator Date hidden'!AZ15)</f>
        <v>2</v>
      </c>
      <c r="AZ14" s="165">
        <f>IF('Indicator Date hidden'!BA15="x","x",$AZ$2-'Indicator Date hidden'!BA15)</f>
        <v>2</v>
      </c>
      <c r="BA14" s="5">
        <f t="shared" si="0"/>
        <v>82503</v>
      </c>
      <c r="BB14" s="166">
        <f t="shared" si="1"/>
        <v>1875.0681818181818</v>
      </c>
      <c r="BC14" s="5">
        <f t="shared" si="2"/>
        <v>16</v>
      </c>
      <c r="BD14" s="166">
        <f t="shared" si="3"/>
        <v>8589.2595971462779</v>
      </c>
      <c r="BE14" s="169">
        <f t="shared" si="4"/>
        <v>0</v>
      </c>
    </row>
    <row r="15" spans="1:57" x14ac:dyDescent="0.25">
      <c r="A15" t="s">
        <v>24</v>
      </c>
      <c r="B15" s="165">
        <f>IF('Indicator Date hidden'!C16="x","x",$B$2-'Indicator Date hidden'!C16)</f>
        <v>4</v>
      </c>
      <c r="C15" s="165">
        <f>IF('Indicator Date hidden'!D16="x","x",$C$2-'Indicator Date hidden'!D16)</f>
        <v>4</v>
      </c>
      <c r="D15" s="165">
        <f>IF('Indicator Date hidden'!E16="x","x",$D$2-'Indicator Date hidden'!E16)</f>
        <v>0</v>
      </c>
      <c r="E15" s="165">
        <f>IF('Indicator Date hidden'!F16="x","x",$E$2-'Indicator Date hidden'!F16)</f>
        <v>0</v>
      </c>
      <c r="F15" s="165">
        <f>IF('Indicator Date hidden'!G16="x","x",$F$2-'Indicator Date hidden'!G16)</f>
        <v>0</v>
      </c>
      <c r="G15" s="165">
        <f>IF('Indicator Date hidden'!H16="x","x",$G$2-'Indicator Date hidden'!H16)</f>
        <v>0</v>
      </c>
      <c r="H15" s="165">
        <f>IF('Indicator Date hidden'!I16="x","x",$H$2-'Indicator Date hidden'!I16)</f>
        <v>0</v>
      </c>
      <c r="I15" s="165">
        <f>IF('Indicator Date hidden'!J16="x","x",$I$2-'Indicator Date hidden'!J16)</f>
        <v>2</v>
      </c>
      <c r="J15" s="165">
        <f>IF('Indicator Date hidden'!K16="x","x",$J$2-'Indicator Date hidden'!K16)</f>
        <v>2</v>
      </c>
      <c r="K15" s="165">
        <f>IF('Indicator Date hidden'!L16="x","x",$K$2-'Indicator Date hidden'!L16)</f>
        <v>0</v>
      </c>
      <c r="L15" s="165">
        <f>IF('Indicator Date hidden'!M16="x","x",$L$2-'Indicator Date hidden'!M16)</f>
        <v>0</v>
      </c>
      <c r="M15" s="165">
        <f>IF('Indicator Date hidden'!N16="x","x",$M$2-'Indicator Date hidden'!N16)</f>
        <v>0</v>
      </c>
      <c r="N15" s="165">
        <f>IF('Indicator Date hidden'!O16="x","x",$N$2-'Indicator Date hidden'!O16)</f>
        <v>0</v>
      </c>
      <c r="O15" s="165">
        <f>IF('Indicator Date hidden'!P16="x","x",$O$2-'Indicator Date hidden'!P16)</f>
        <v>0</v>
      </c>
      <c r="P15" s="165">
        <f>IF('Indicator Date hidden'!Q16="x","x",$P$2-'Indicator Date hidden'!Q16)</f>
        <v>0</v>
      </c>
      <c r="Q15" s="165">
        <f>IF('Indicator Date hidden'!R16="x","x",$Q$2-'Indicator Date hidden'!R16)</f>
        <v>3</v>
      </c>
      <c r="R15" s="165">
        <f>IF('Indicator Date hidden'!S16="x","x",$R$2-'Indicator Date hidden'!S16)</f>
        <v>0</v>
      </c>
      <c r="S15" s="165">
        <f>IF('Indicator Date hidden'!T16="x","x",$S$2-'Indicator Date hidden'!T16)</f>
        <v>0</v>
      </c>
      <c r="T15" s="165">
        <f>IF('Indicator Date hidden'!U16="x","x",$T$2-'Indicator Date hidden'!U16)</f>
        <v>0</v>
      </c>
      <c r="U15" s="165">
        <f>IF('Indicator Date hidden'!V16="x","x",$U$2-'Indicator Date hidden'!V16)</f>
        <v>0</v>
      </c>
      <c r="V15" s="165">
        <f>IF('Indicator Date hidden'!W16="x","x",$V$2-'Indicator Date hidden'!W16)</f>
        <v>0</v>
      </c>
      <c r="W15" s="165">
        <f>IF('Indicator Date hidden'!X16="x","x",$W$2-'Indicator Date hidden'!X16)</f>
        <v>2</v>
      </c>
      <c r="X15" s="165">
        <f>IF('Indicator Date hidden'!Y16="x","x",$X$2-'Indicator Date hidden'!Y16)</f>
        <v>7</v>
      </c>
      <c r="Y15" s="165">
        <f>IF('Indicator Date hidden'!Z16="x","x",$Y$2-'Indicator Date hidden'!Z16)</f>
        <v>0</v>
      </c>
      <c r="Z15" s="165">
        <f>IF('Indicator Date hidden'!AA16="x","x",$Z$2-'Indicator Date hidden'!AA16)</f>
        <v>0</v>
      </c>
      <c r="AA15" s="165">
        <f>IF('Indicator Date hidden'!AB16="x","x",$AA$2-'Indicator Date hidden'!AB16)</f>
        <v>0</v>
      </c>
      <c r="AB15" s="165">
        <f>IF('Indicator Date hidden'!AC16="x","x",$AB$2-'Indicator Date hidden'!AC16)</f>
        <v>0</v>
      </c>
      <c r="AC15" s="165">
        <f>IF('Indicator Date hidden'!AD16="x","x",$AC$2-'Indicator Date hidden'!AD16)</f>
        <v>0</v>
      </c>
      <c r="AD15" s="165">
        <f>IF('Indicator Date hidden'!AE16="x","x",$AD$2-'Indicator Date hidden'!AE16)</f>
        <v>0</v>
      </c>
      <c r="AE15" s="165">
        <f>IF('Indicator Date hidden'!AF16="x","x",$AE$2-'Indicator Date hidden'!AF16)</f>
        <v>0</v>
      </c>
      <c r="AF15" s="165">
        <f>IF('Indicator Date hidden'!AG16="x","x",$AF$2-'Indicator Date hidden'!AG16)</f>
        <v>1</v>
      </c>
      <c r="AG15" s="165">
        <f>IF('Indicator Date hidden'!AH16="x","x",$AG$2-'Indicator Date hidden'!AH16)</f>
        <v>1</v>
      </c>
      <c r="AH15" s="165">
        <f>IF('Indicator Date hidden'!AI16="x","x",$AH$2-'Indicator Date hidden'!AI16)</f>
        <v>1</v>
      </c>
      <c r="AI15" s="165">
        <f>IF('Indicator Date hidden'!AJ16="x","x",$AI$2-'Indicator Date hidden'!AJ16)</f>
        <v>1</v>
      </c>
      <c r="AJ15" s="165">
        <f>IF('Indicator Date hidden'!AK16="x","x",$AJ$2-'Indicator Date hidden'!AK16)</f>
        <v>2</v>
      </c>
      <c r="AK15" s="165">
        <f>IF('Indicator Date hidden'!AL16="x","x",$AK$2-'Indicator Date hidden'!AL16)</f>
        <v>0</v>
      </c>
      <c r="AL15" s="165" t="str">
        <f>IF('Indicator Date hidden'!AM16="x","x",$AL$2-'Indicator Date hidden'!AM16)</f>
        <v>x</v>
      </c>
      <c r="AM15" s="165">
        <f>IF('Indicator Date hidden'!AN16="x","x",$AM$2-'Indicator Date hidden'!AN16)</f>
        <v>41236</v>
      </c>
      <c r="AN15" s="165">
        <f>IF('Indicator Date hidden'!AO16="x","x",$AN$2-'Indicator Date hidden'!AO16)</f>
        <v>41236</v>
      </c>
      <c r="AO15" s="165">
        <f>IF('Indicator Date hidden'!AP16="x","x",$AO$2-'Indicator Date hidden'!AP16)</f>
        <v>0</v>
      </c>
      <c r="AP15" s="165">
        <f>IF('Indicator Date hidden'!AQ16="x","x",$AP$2-'Indicator Date hidden'!AQ16)</f>
        <v>0</v>
      </c>
      <c r="AQ15" s="165">
        <f>IF('Indicator Date hidden'!AR16="x","x",$AQ$2-'Indicator Date hidden'!AR16)</f>
        <v>0</v>
      </c>
      <c r="AR15" s="165">
        <f>IF('Indicator Date hidden'!AS16="x","x",$AR$2-'Indicator Date hidden'!AS16)</f>
        <v>0</v>
      </c>
      <c r="AS15" s="165">
        <f>IF('Indicator Date hidden'!AT16="x","x",$AS$2-'Indicator Date hidden'!AT16)</f>
        <v>0</v>
      </c>
      <c r="AT15" s="165">
        <f>IF('Indicator Date hidden'!AU16="x","x",$AT$2-'Indicator Date hidden'!AU16)</f>
        <v>1</v>
      </c>
      <c r="AU15" s="165">
        <f>IF('Indicator Date hidden'!AV16="x","x",$AU$2-'Indicator Date hidden'!AV16)</f>
        <v>0</v>
      </c>
      <c r="AV15" s="165">
        <f>IF('Indicator Date hidden'!AW16="x","x",$AV$2-'Indicator Date hidden'!AW16)</f>
        <v>0</v>
      </c>
      <c r="AW15" s="165">
        <f>IF('Indicator Date hidden'!AX16="x","x",$AW$2-'Indicator Date hidden'!AX16)</f>
        <v>0</v>
      </c>
      <c r="AX15" s="165">
        <f>IF('Indicator Date hidden'!AY16="x","x",$AX$2-'Indicator Date hidden'!AY16)</f>
        <v>0</v>
      </c>
      <c r="AY15" s="165">
        <f>IF('Indicator Date hidden'!AZ16="x","x",$AY$2-'Indicator Date hidden'!AZ16)</f>
        <v>2</v>
      </c>
      <c r="AZ15" s="165">
        <f>IF('Indicator Date hidden'!BA16="x","x",$AZ$2-'Indicator Date hidden'!BA16)</f>
        <v>2</v>
      </c>
      <c r="BA15" s="5">
        <f t="shared" si="0"/>
        <v>82507</v>
      </c>
      <c r="BB15" s="166">
        <f t="shared" si="1"/>
        <v>1650.14</v>
      </c>
      <c r="BC15" s="5">
        <f t="shared" si="2"/>
        <v>17</v>
      </c>
      <c r="BD15" s="166">
        <f t="shared" si="3"/>
        <v>8080.4299514567911</v>
      </c>
      <c r="BE15" s="169">
        <f t="shared" si="4"/>
        <v>0</v>
      </c>
    </row>
    <row r="16" spans="1:57" x14ac:dyDescent="0.25">
      <c r="A16" t="s">
        <v>26</v>
      </c>
      <c r="B16" s="165">
        <f>IF('Indicator Date hidden'!C17="x","x",$B$2-'Indicator Date hidden'!C17)</f>
        <v>4</v>
      </c>
      <c r="C16" s="165">
        <f>IF('Indicator Date hidden'!D17="x","x",$C$2-'Indicator Date hidden'!D17)</f>
        <v>4</v>
      </c>
      <c r="D16" s="165">
        <f>IF('Indicator Date hidden'!E17="x","x",$D$2-'Indicator Date hidden'!E17)</f>
        <v>0</v>
      </c>
      <c r="E16" s="165">
        <f>IF('Indicator Date hidden'!F17="x","x",$E$2-'Indicator Date hidden'!F17)</f>
        <v>0</v>
      </c>
      <c r="F16" s="165">
        <f>IF('Indicator Date hidden'!G17="x","x",$F$2-'Indicator Date hidden'!G17)</f>
        <v>0</v>
      </c>
      <c r="G16" s="165">
        <f>IF('Indicator Date hidden'!H17="x","x",$G$2-'Indicator Date hidden'!H17)</f>
        <v>0</v>
      </c>
      <c r="H16" s="165">
        <f>IF('Indicator Date hidden'!I17="x","x",$H$2-'Indicator Date hidden'!I17)</f>
        <v>0</v>
      </c>
      <c r="I16" s="165">
        <f>IF('Indicator Date hidden'!J17="x","x",$I$2-'Indicator Date hidden'!J17)</f>
        <v>2</v>
      </c>
      <c r="J16" s="165">
        <f>IF('Indicator Date hidden'!K17="x","x",$J$2-'Indicator Date hidden'!K17)</f>
        <v>2</v>
      </c>
      <c r="K16" s="165">
        <f>IF('Indicator Date hidden'!L17="x","x",$K$2-'Indicator Date hidden'!L17)</f>
        <v>0</v>
      </c>
      <c r="L16" s="165">
        <f>IF('Indicator Date hidden'!M17="x","x",$L$2-'Indicator Date hidden'!M17)</f>
        <v>0</v>
      </c>
      <c r="M16" s="165">
        <f>IF('Indicator Date hidden'!N17="x","x",$M$2-'Indicator Date hidden'!N17)</f>
        <v>0</v>
      </c>
      <c r="N16" s="165">
        <f>IF('Indicator Date hidden'!O17="x","x",$N$2-'Indicator Date hidden'!O17)</f>
        <v>0</v>
      </c>
      <c r="O16" s="165">
        <f>IF('Indicator Date hidden'!P17="x","x",$O$2-'Indicator Date hidden'!P17)</f>
        <v>0</v>
      </c>
      <c r="P16" s="165">
        <f>IF('Indicator Date hidden'!Q17="x","x",$P$2-'Indicator Date hidden'!Q17)</f>
        <v>0</v>
      </c>
      <c r="Q16" s="165">
        <f>IF('Indicator Date hidden'!R17="x","x",$Q$2-'Indicator Date hidden'!R17)</f>
        <v>5</v>
      </c>
      <c r="R16" s="165">
        <f>IF('Indicator Date hidden'!S17="x","x",$R$2-'Indicator Date hidden'!S17)</f>
        <v>0</v>
      </c>
      <c r="S16" s="165">
        <f>IF('Indicator Date hidden'!T17="x","x",$S$2-'Indicator Date hidden'!T17)</f>
        <v>0</v>
      </c>
      <c r="T16" s="165">
        <f>IF('Indicator Date hidden'!U17="x","x",$T$2-'Indicator Date hidden'!U17)</f>
        <v>0</v>
      </c>
      <c r="U16" s="165" t="str">
        <f>IF('Indicator Date hidden'!V17="x","x",$U$2-'Indicator Date hidden'!V17)</f>
        <v>x</v>
      </c>
      <c r="V16" s="165">
        <f>IF('Indicator Date hidden'!W17="x","x",$V$2-'Indicator Date hidden'!W17)</f>
        <v>0</v>
      </c>
      <c r="W16" s="165">
        <f>IF('Indicator Date hidden'!X17="x","x",$W$2-'Indicator Date hidden'!X17)</f>
        <v>3</v>
      </c>
      <c r="X16" s="165">
        <f>IF('Indicator Date hidden'!Y17="x","x",$X$2-'Indicator Date hidden'!Y17)</f>
        <v>8</v>
      </c>
      <c r="Y16" s="165">
        <f>IF('Indicator Date hidden'!Z17="x","x",$Y$2-'Indicator Date hidden'!Z17)</f>
        <v>0</v>
      </c>
      <c r="Z16" s="165">
        <f>IF('Indicator Date hidden'!AA17="x","x",$Z$2-'Indicator Date hidden'!AA17)</f>
        <v>0</v>
      </c>
      <c r="AA16" s="165">
        <f>IF('Indicator Date hidden'!AB17="x","x",$AA$2-'Indicator Date hidden'!AB17)</f>
        <v>0</v>
      </c>
      <c r="AB16" s="165">
        <f>IF('Indicator Date hidden'!AC17="x","x",$AB$2-'Indicator Date hidden'!AC17)</f>
        <v>0</v>
      </c>
      <c r="AC16" s="165">
        <f>IF('Indicator Date hidden'!AD17="x","x",$AC$2-'Indicator Date hidden'!AD17)</f>
        <v>0</v>
      </c>
      <c r="AD16" s="165" t="str">
        <f>IF('Indicator Date hidden'!AE17="x","x",$AD$2-'Indicator Date hidden'!AE17)</f>
        <v>x</v>
      </c>
      <c r="AE16" s="165">
        <f>IF('Indicator Date hidden'!AF17="x","x",$AE$2-'Indicator Date hidden'!AF17)</f>
        <v>0</v>
      </c>
      <c r="AF16" s="165">
        <f>IF('Indicator Date hidden'!AG17="x","x",$AF$2-'Indicator Date hidden'!AG17)</f>
        <v>7</v>
      </c>
      <c r="AG16" s="165">
        <f>IF('Indicator Date hidden'!AH17="x","x",$AG$2-'Indicator Date hidden'!AH17)</f>
        <v>1</v>
      </c>
      <c r="AH16" s="165">
        <f>IF('Indicator Date hidden'!AI17="x","x",$AH$2-'Indicator Date hidden'!AI17)</f>
        <v>1</v>
      </c>
      <c r="AI16" s="165">
        <f>IF('Indicator Date hidden'!AJ17="x","x",$AI$2-'Indicator Date hidden'!AJ17)</f>
        <v>1</v>
      </c>
      <c r="AJ16" s="165" t="str">
        <f>IF('Indicator Date hidden'!AK17="x","x",$AJ$2-'Indicator Date hidden'!AK17)</f>
        <v>x</v>
      </c>
      <c r="AK16" s="165">
        <f>IF('Indicator Date hidden'!AL17="x","x",$AK$2-'Indicator Date hidden'!AL17)</f>
        <v>1</v>
      </c>
      <c r="AL16" s="165" t="str">
        <f>IF('Indicator Date hidden'!AM17="x","x",$AL$2-'Indicator Date hidden'!AM17)</f>
        <v>x</v>
      </c>
      <c r="AM16" s="165">
        <f>IF('Indicator Date hidden'!AN17="x","x",$AM$2-'Indicator Date hidden'!AN17)</f>
        <v>41236</v>
      </c>
      <c r="AN16" s="165">
        <f>IF('Indicator Date hidden'!AO17="x","x",$AN$2-'Indicator Date hidden'!AO17)</f>
        <v>41236</v>
      </c>
      <c r="AO16" s="165">
        <f>IF('Indicator Date hidden'!AP17="x","x",$AO$2-'Indicator Date hidden'!AP17)</f>
        <v>0</v>
      </c>
      <c r="AP16" s="165">
        <f>IF('Indicator Date hidden'!AQ17="x","x",$AP$2-'Indicator Date hidden'!AQ17)</f>
        <v>0</v>
      </c>
      <c r="AQ16" s="165">
        <f>IF('Indicator Date hidden'!AR17="x","x",$AQ$2-'Indicator Date hidden'!AR17)</f>
        <v>2</v>
      </c>
      <c r="AR16" s="165">
        <f>IF('Indicator Date hidden'!AS17="x","x",$AR$2-'Indicator Date hidden'!AS17)</f>
        <v>0</v>
      </c>
      <c r="AS16" s="165">
        <f>IF('Indicator Date hidden'!AT17="x","x",$AS$2-'Indicator Date hidden'!AT17)</f>
        <v>0</v>
      </c>
      <c r="AT16" s="165">
        <f>IF('Indicator Date hidden'!AU17="x","x",$AT$2-'Indicator Date hidden'!AU17)</f>
        <v>1</v>
      </c>
      <c r="AU16" s="165" t="str">
        <f>IF('Indicator Date hidden'!AV17="x","x",$AU$2-'Indicator Date hidden'!AV17)</f>
        <v>x</v>
      </c>
      <c r="AV16" s="165">
        <f>IF('Indicator Date hidden'!AW17="x","x",$AV$2-'Indicator Date hidden'!AW17)</f>
        <v>0</v>
      </c>
      <c r="AW16" s="165">
        <f>IF('Indicator Date hidden'!AX17="x","x",$AW$2-'Indicator Date hidden'!AX17)</f>
        <v>0</v>
      </c>
      <c r="AX16" s="165">
        <f>IF('Indicator Date hidden'!AY17="x","x",$AX$2-'Indicator Date hidden'!AY17)</f>
        <v>0</v>
      </c>
      <c r="AY16" s="165">
        <f>IF('Indicator Date hidden'!AZ17="x","x",$AY$2-'Indicator Date hidden'!AZ17)</f>
        <v>2</v>
      </c>
      <c r="AZ16" s="165">
        <f>IF('Indicator Date hidden'!BA17="x","x",$AZ$2-'Indicator Date hidden'!BA17)</f>
        <v>2</v>
      </c>
      <c r="BA16" s="5">
        <f t="shared" si="0"/>
        <v>82518</v>
      </c>
      <c r="BB16" s="166">
        <f t="shared" si="1"/>
        <v>1793.8695652173913</v>
      </c>
      <c r="BC16" s="5">
        <f t="shared" si="2"/>
        <v>18</v>
      </c>
      <c r="BD16" s="166">
        <f t="shared" si="3"/>
        <v>8409.0906648146993</v>
      </c>
      <c r="BE16" s="169">
        <f t="shared" si="4"/>
        <v>0</v>
      </c>
    </row>
    <row r="17" spans="1:57" x14ac:dyDescent="0.25">
      <c r="A17" t="s">
        <v>28</v>
      </c>
      <c r="B17" s="165">
        <f>IF('Indicator Date hidden'!C18="x","x",$B$2-'Indicator Date hidden'!C18)</f>
        <v>4</v>
      </c>
      <c r="C17" s="165">
        <f>IF('Indicator Date hidden'!D18="x","x",$C$2-'Indicator Date hidden'!D18)</f>
        <v>4</v>
      </c>
      <c r="D17" s="165">
        <f>IF('Indicator Date hidden'!E18="x","x",$D$2-'Indicator Date hidden'!E18)</f>
        <v>0</v>
      </c>
      <c r="E17" s="165">
        <f>IF('Indicator Date hidden'!F18="x","x",$E$2-'Indicator Date hidden'!F18)</f>
        <v>0</v>
      </c>
      <c r="F17" s="165">
        <f>IF('Indicator Date hidden'!G18="x","x",$F$2-'Indicator Date hidden'!G18)</f>
        <v>0</v>
      </c>
      <c r="G17" s="165">
        <f>IF('Indicator Date hidden'!H18="x","x",$G$2-'Indicator Date hidden'!H18)</f>
        <v>0</v>
      </c>
      <c r="H17" s="165">
        <f>IF('Indicator Date hidden'!I18="x","x",$H$2-'Indicator Date hidden'!I18)</f>
        <v>0</v>
      </c>
      <c r="I17" s="165">
        <f>IF('Indicator Date hidden'!J18="x","x",$I$2-'Indicator Date hidden'!J18)</f>
        <v>2</v>
      </c>
      <c r="J17" s="165">
        <f>IF('Indicator Date hidden'!K18="x","x",$J$2-'Indicator Date hidden'!K18)</f>
        <v>2</v>
      </c>
      <c r="K17" s="165">
        <f>IF('Indicator Date hidden'!L18="x","x",$K$2-'Indicator Date hidden'!L18)</f>
        <v>0</v>
      </c>
      <c r="L17" s="165">
        <f>IF('Indicator Date hidden'!M18="x","x",$L$2-'Indicator Date hidden'!M18)</f>
        <v>0</v>
      </c>
      <c r="M17" s="165">
        <f>IF('Indicator Date hidden'!N18="x","x",$M$2-'Indicator Date hidden'!N18)</f>
        <v>0</v>
      </c>
      <c r="N17" s="165">
        <f>IF('Indicator Date hidden'!O18="x","x",$N$2-'Indicator Date hidden'!O18)</f>
        <v>0</v>
      </c>
      <c r="O17" s="165">
        <f>IF('Indicator Date hidden'!P18="x","x",$O$2-'Indicator Date hidden'!P18)</f>
        <v>0</v>
      </c>
      <c r="P17" s="165">
        <f>IF('Indicator Date hidden'!Q18="x","x",$P$2-'Indicator Date hidden'!Q18)</f>
        <v>0</v>
      </c>
      <c r="Q17" s="165" t="str">
        <f>IF('Indicator Date hidden'!R18="x","x",$Q$2-'Indicator Date hidden'!R18)</f>
        <v>x</v>
      </c>
      <c r="R17" s="165">
        <f>IF('Indicator Date hidden'!S18="x","x",$R$2-'Indicator Date hidden'!S18)</f>
        <v>0</v>
      </c>
      <c r="S17" s="165">
        <f>IF('Indicator Date hidden'!T18="x","x",$S$2-'Indicator Date hidden'!T18)</f>
        <v>0</v>
      </c>
      <c r="T17" s="165">
        <f>IF('Indicator Date hidden'!U18="x","x",$T$2-'Indicator Date hidden'!U18)</f>
        <v>0</v>
      </c>
      <c r="U17" s="165">
        <f>IF('Indicator Date hidden'!V18="x","x",$U$2-'Indicator Date hidden'!V18)</f>
        <v>0</v>
      </c>
      <c r="V17" s="165">
        <f>IF('Indicator Date hidden'!W18="x","x",$V$2-'Indicator Date hidden'!W18)</f>
        <v>0</v>
      </c>
      <c r="W17" s="165" t="str">
        <f>IF('Indicator Date hidden'!X18="x","x",$W$2-'Indicator Date hidden'!X18)</f>
        <v>x</v>
      </c>
      <c r="X17" s="165">
        <f>IF('Indicator Date hidden'!Y18="x","x",$X$2-'Indicator Date hidden'!Y18)</f>
        <v>5</v>
      </c>
      <c r="Y17" s="165">
        <f>IF('Indicator Date hidden'!Z18="x","x",$Y$2-'Indicator Date hidden'!Z18)</f>
        <v>0</v>
      </c>
      <c r="Z17" s="165">
        <f>IF('Indicator Date hidden'!AA18="x","x",$Z$2-'Indicator Date hidden'!AA18)</f>
        <v>0</v>
      </c>
      <c r="AA17" s="165">
        <f>IF('Indicator Date hidden'!AB18="x","x",$AA$2-'Indicator Date hidden'!AB18)</f>
        <v>0</v>
      </c>
      <c r="AB17" s="165">
        <f>IF('Indicator Date hidden'!AC18="x","x",$AB$2-'Indicator Date hidden'!AC18)</f>
        <v>0</v>
      </c>
      <c r="AC17" s="165">
        <f>IF('Indicator Date hidden'!AD18="x","x",$AC$2-'Indicator Date hidden'!AD18)</f>
        <v>0</v>
      </c>
      <c r="AD17" s="165" t="str">
        <f>IF('Indicator Date hidden'!AE18="x","x",$AD$2-'Indicator Date hidden'!AE18)</f>
        <v>x</v>
      </c>
      <c r="AE17" s="165">
        <f>IF('Indicator Date hidden'!AF18="x","x",$AE$2-'Indicator Date hidden'!AF18)</f>
        <v>0</v>
      </c>
      <c r="AF17" s="165">
        <f>IF('Indicator Date hidden'!AG18="x","x",$AF$2-'Indicator Date hidden'!AG18)</f>
        <v>0</v>
      </c>
      <c r="AG17" s="165">
        <f>IF('Indicator Date hidden'!AH18="x","x",$AG$2-'Indicator Date hidden'!AH18)</f>
        <v>1</v>
      </c>
      <c r="AH17" s="165">
        <f>IF('Indicator Date hidden'!AI18="x","x",$AH$2-'Indicator Date hidden'!AI18)</f>
        <v>1</v>
      </c>
      <c r="AI17" s="165">
        <f>IF('Indicator Date hidden'!AJ18="x","x",$AI$2-'Indicator Date hidden'!AJ18)</f>
        <v>1</v>
      </c>
      <c r="AJ17" s="165" t="str">
        <f>IF('Indicator Date hidden'!AK18="x","x",$AJ$2-'Indicator Date hidden'!AK18)</f>
        <v>x</v>
      </c>
      <c r="AK17" s="165">
        <f>IF('Indicator Date hidden'!AL18="x","x",$AK$2-'Indicator Date hidden'!AL18)</f>
        <v>1</v>
      </c>
      <c r="AL17" s="165" t="str">
        <f>IF('Indicator Date hidden'!AM18="x","x",$AL$2-'Indicator Date hidden'!AM18)</f>
        <v>x</v>
      </c>
      <c r="AM17" s="165">
        <f>IF('Indicator Date hidden'!AN18="x","x",$AM$2-'Indicator Date hidden'!AN18)</f>
        <v>41236</v>
      </c>
      <c r="AN17" s="165">
        <f>IF('Indicator Date hidden'!AO18="x","x",$AN$2-'Indicator Date hidden'!AO18)</f>
        <v>41236</v>
      </c>
      <c r="AO17" s="165">
        <f>IF('Indicator Date hidden'!AP18="x","x",$AO$2-'Indicator Date hidden'!AP18)</f>
        <v>3</v>
      </c>
      <c r="AP17" s="165" t="str">
        <f>IF('Indicator Date hidden'!AQ18="x","x",$AP$2-'Indicator Date hidden'!AQ18)</f>
        <v>x</v>
      </c>
      <c r="AQ17" s="165">
        <f>IF('Indicator Date hidden'!AR18="x","x",$AQ$2-'Indicator Date hidden'!AR18)</f>
        <v>0</v>
      </c>
      <c r="AR17" s="165">
        <f>IF('Indicator Date hidden'!AS18="x","x",$AR$2-'Indicator Date hidden'!AS18)</f>
        <v>0</v>
      </c>
      <c r="AS17" s="165">
        <f>IF('Indicator Date hidden'!AT18="x","x",$AS$2-'Indicator Date hidden'!AT18)</f>
        <v>0</v>
      </c>
      <c r="AT17" s="165">
        <f>IF('Indicator Date hidden'!AU18="x","x",$AT$2-'Indicator Date hidden'!AU18)</f>
        <v>1</v>
      </c>
      <c r="AU17" s="165">
        <f>IF('Indicator Date hidden'!AV18="x","x",$AU$2-'Indicator Date hidden'!AV18)</f>
        <v>2</v>
      </c>
      <c r="AV17" s="165">
        <f>IF('Indicator Date hidden'!AW18="x","x",$AV$2-'Indicator Date hidden'!AW18)</f>
        <v>0</v>
      </c>
      <c r="AW17" s="165">
        <f>IF('Indicator Date hidden'!AX18="x","x",$AW$2-'Indicator Date hidden'!AX18)</f>
        <v>0</v>
      </c>
      <c r="AX17" s="165">
        <f>IF('Indicator Date hidden'!AY18="x","x",$AX$2-'Indicator Date hidden'!AY18)</f>
        <v>0</v>
      </c>
      <c r="AY17" s="165">
        <f>IF('Indicator Date hidden'!AZ18="x","x",$AY$2-'Indicator Date hidden'!AZ18)</f>
        <v>2</v>
      </c>
      <c r="AZ17" s="165">
        <f>IF('Indicator Date hidden'!BA18="x","x",$AZ$2-'Indicator Date hidden'!BA18)</f>
        <v>2</v>
      </c>
      <c r="BA17" s="5">
        <f t="shared" si="0"/>
        <v>82503</v>
      </c>
      <c r="BB17" s="166">
        <f t="shared" si="1"/>
        <v>1833.4</v>
      </c>
      <c r="BC17" s="5">
        <f t="shared" si="2"/>
        <v>16</v>
      </c>
      <c r="BD17" s="166">
        <f t="shared" si="3"/>
        <v>8497.7833486150957</v>
      </c>
      <c r="BE17" s="169">
        <f t="shared" si="4"/>
        <v>0</v>
      </c>
    </row>
    <row r="18" spans="1:57" x14ac:dyDescent="0.25">
      <c r="A18" t="s">
        <v>30</v>
      </c>
      <c r="B18" s="165">
        <f>IF('Indicator Date hidden'!C19="x","x",$B$2-'Indicator Date hidden'!C19)</f>
        <v>4</v>
      </c>
      <c r="C18" s="165">
        <f>IF('Indicator Date hidden'!D19="x","x",$C$2-'Indicator Date hidden'!D19)</f>
        <v>4</v>
      </c>
      <c r="D18" s="165">
        <f>IF('Indicator Date hidden'!E19="x","x",$D$2-'Indicator Date hidden'!E19)</f>
        <v>0</v>
      </c>
      <c r="E18" s="165">
        <f>IF('Indicator Date hidden'!F19="x","x",$E$2-'Indicator Date hidden'!F19)</f>
        <v>0</v>
      </c>
      <c r="F18" s="165">
        <f>IF('Indicator Date hidden'!G19="x","x",$F$2-'Indicator Date hidden'!G19)</f>
        <v>0</v>
      </c>
      <c r="G18" s="165">
        <f>IF('Indicator Date hidden'!H19="x","x",$G$2-'Indicator Date hidden'!H19)</f>
        <v>0</v>
      </c>
      <c r="H18" s="165">
        <f>IF('Indicator Date hidden'!I19="x","x",$H$2-'Indicator Date hidden'!I19)</f>
        <v>0</v>
      </c>
      <c r="I18" s="165">
        <f>IF('Indicator Date hidden'!J19="x","x",$I$2-'Indicator Date hidden'!J19)</f>
        <v>2</v>
      </c>
      <c r="J18" s="165">
        <f>IF('Indicator Date hidden'!K19="x","x",$J$2-'Indicator Date hidden'!K19)</f>
        <v>2</v>
      </c>
      <c r="K18" s="165">
        <f>IF('Indicator Date hidden'!L19="x","x",$K$2-'Indicator Date hidden'!L19)</f>
        <v>0</v>
      </c>
      <c r="L18" s="165">
        <f>IF('Indicator Date hidden'!M19="x","x",$L$2-'Indicator Date hidden'!M19)</f>
        <v>0</v>
      </c>
      <c r="M18" s="165">
        <f>IF('Indicator Date hidden'!N19="x","x",$M$2-'Indicator Date hidden'!N19)</f>
        <v>0</v>
      </c>
      <c r="N18" s="165">
        <f>IF('Indicator Date hidden'!O19="x","x",$N$2-'Indicator Date hidden'!O19)</f>
        <v>0</v>
      </c>
      <c r="O18" s="165">
        <f>IF('Indicator Date hidden'!P19="x","x",$O$2-'Indicator Date hidden'!P19)</f>
        <v>0</v>
      </c>
      <c r="P18" s="165">
        <f>IF('Indicator Date hidden'!Q19="x","x",$P$2-'Indicator Date hidden'!Q19)</f>
        <v>0</v>
      </c>
      <c r="Q18" s="165" t="str">
        <f>IF('Indicator Date hidden'!R19="x","x",$Q$2-'Indicator Date hidden'!R19)</f>
        <v>x</v>
      </c>
      <c r="R18" s="165">
        <f>IF('Indicator Date hidden'!S19="x","x",$R$2-'Indicator Date hidden'!S19)</f>
        <v>0</v>
      </c>
      <c r="S18" s="165">
        <f>IF('Indicator Date hidden'!T19="x","x",$S$2-'Indicator Date hidden'!T19)</f>
        <v>0</v>
      </c>
      <c r="T18" s="165">
        <f>IF('Indicator Date hidden'!U19="x","x",$T$2-'Indicator Date hidden'!U19)</f>
        <v>0</v>
      </c>
      <c r="U18" s="165" t="str">
        <f>IF('Indicator Date hidden'!V19="x","x",$U$2-'Indicator Date hidden'!V19)</f>
        <v>x</v>
      </c>
      <c r="V18" s="165">
        <f>IF('Indicator Date hidden'!W19="x","x",$V$2-'Indicator Date hidden'!W19)</f>
        <v>0</v>
      </c>
      <c r="W18" s="165" t="str">
        <f>IF('Indicator Date hidden'!X19="x","x",$W$2-'Indicator Date hidden'!X19)</f>
        <v>x</v>
      </c>
      <c r="X18" s="165">
        <f>IF('Indicator Date hidden'!Y19="x","x",$X$2-'Indicator Date hidden'!Y19)</f>
        <v>5</v>
      </c>
      <c r="Y18" s="165">
        <f>IF('Indicator Date hidden'!Z19="x","x",$Y$2-'Indicator Date hidden'!Z19)</f>
        <v>0</v>
      </c>
      <c r="Z18" s="165">
        <f>IF('Indicator Date hidden'!AA19="x","x",$Z$2-'Indicator Date hidden'!AA19)</f>
        <v>0</v>
      </c>
      <c r="AA18" s="165" t="str">
        <f>IF('Indicator Date hidden'!AB19="x","x",$AA$2-'Indicator Date hidden'!AB19)</f>
        <v>x</v>
      </c>
      <c r="AB18" s="165">
        <f>IF('Indicator Date hidden'!AC19="x","x",$AB$2-'Indicator Date hidden'!AC19)</f>
        <v>0</v>
      </c>
      <c r="AC18" s="165">
        <f>IF('Indicator Date hidden'!AD19="x","x",$AC$2-'Indicator Date hidden'!AD19)</f>
        <v>0</v>
      </c>
      <c r="AD18" s="165" t="str">
        <f>IF('Indicator Date hidden'!AE19="x","x",$AD$2-'Indicator Date hidden'!AE19)</f>
        <v>x</v>
      </c>
      <c r="AE18" s="165">
        <f>IF('Indicator Date hidden'!AF19="x","x",$AE$2-'Indicator Date hidden'!AF19)</f>
        <v>0</v>
      </c>
      <c r="AF18" s="165">
        <f>IF('Indicator Date hidden'!AG19="x","x",$AF$2-'Indicator Date hidden'!AG19)</f>
        <v>5</v>
      </c>
      <c r="AG18" s="165">
        <f>IF('Indicator Date hidden'!AH19="x","x",$AG$2-'Indicator Date hidden'!AH19)</f>
        <v>1</v>
      </c>
      <c r="AH18" s="165">
        <f>IF('Indicator Date hidden'!AI19="x","x",$AH$2-'Indicator Date hidden'!AI19)</f>
        <v>1</v>
      </c>
      <c r="AI18" s="165">
        <f>IF('Indicator Date hidden'!AJ19="x","x",$AI$2-'Indicator Date hidden'!AJ19)</f>
        <v>1</v>
      </c>
      <c r="AJ18" s="165" t="str">
        <f>IF('Indicator Date hidden'!AK19="x","x",$AJ$2-'Indicator Date hidden'!AK19)</f>
        <v>x</v>
      </c>
      <c r="AK18" s="165">
        <f>IF('Indicator Date hidden'!AL19="x","x",$AK$2-'Indicator Date hidden'!AL19)</f>
        <v>1</v>
      </c>
      <c r="AL18" s="165" t="str">
        <f>IF('Indicator Date hidden'!AM19="x","x",$AL$2-'Indicator Date hidden'!AM19)</f>
        <v>x</v>
      </c>
      <c r="AM18" s="165">
        <f>IF('Indicator Date hidden'!AN19="x","x",$AM$2-'Indicator Date hidden'!AN19)</f>
        <v>41236</v>
      </c>
      <c r="AN18" s="165">
        <f>IF('Indicator Date hidden'!AO19="x","x",$AN$2-'Indicator Date hidden'!AO19)</f>
        <v>41236</v>
      </c>
      <c r="AO18" s="165">
        <f>IF('Indicator Date hidden'!AP19="x","x",$AO$2-'Indicator Date hidden'!AP19)</f>
        <v>0</v>
      </c>
      <c r="AP18" s="165">
        <f>IF('Indicator Date hidden'!AQ19="x","x",$AP$2-'Indicator Date hidden'!AQ19)</f>
        <v>0</v>
      </c>
      <c r="AQ18" s="165" t="str">
        <f>IF('Indicator Date hidden'!AR19="x","x",$AQ$2-'Indicator Date hidden'!AR19)</f>
        <v>x</v>
      </c>
      <c r="AR18" s="165">
        <f>IF('Indicator Date hidden'!AS19="x","x",$AR$2-'Indicator Date hidden'!AS19)</f>
        <v>0</v>
      </c>
      <c r="AS18" s="165">
        <f>IF('Indicator Date hidden'!AT19="x","x",$AS$2-'Indicator Date hidden'!AT19)</f>
        <v>0</v>
      </c>
      <c r="AT18" s="165">
        <f>IF('Indicator Date hidden'!AU19="x","x",$AT$2-'Indicator Date hidden'!AU19)</f>
        <v>1</v>
      </c>
      <c r="AU18" s="165" t="str">
        <f>IF('Indicator Date hidden'!AV19="x","x",$AU$2-'Indicator Date hidden'!AV19)</f>
        <v>x</v>
      </c>
      <c r="AV18" s="165">
        <f>IF('Indicator Date hidden'!AW19="x","x",$AV$2-'Indicator Date hidden'!AW19)</f>
        <v>0</v>
      </c>
      <c r="AW18" s="165">
        <f>IF('Indicator Date hidden'!AX19="x","x",$AW$2-'Indicator Date hidden'!AX19)</f>
        <v>0</v>
      </c>
      <c r="AX18" s="165">
        <f>IF('Indicator Date hidden'!AY19="x","x",$AX$2-'Indicator Date hidden'!AY19)</f>
        <v>0</v>
      </c>
      <c r="AY18" s="165">
        <f>IF('Indicator Date hidden'!AZ19="x","x",$AY$2-'Indicator Date hidden'!AZ19)</f>
        <v>2</v>
      </c>
      <c r="AZ18" s="165">
        <f>IF('Indicator Date hidden'!BA19="x","x",$AZ$2-'Indicator Date hidden'!BA19)</f>
        <v>2</v>
      </c>
      <c r="BA18" s="5">
        <f t="shared" si="0"/>
        <v>82503</v>
      </c>
      <c r="BB18" s="166">
        <f t="shared" si="1"/>
        <v>1964.3571428571429</v>
      </c>
      <c r="BC18" s="5">
        <f t="shared" si="2"/>
        <v>15</v>
      </c>
      <c r="BD18" s="166">
        <f t="shared" si="3"/>
        <v>8781.4064087312418</v>
      </c>
      <c r="BE18" s="169">
        <f t="shared" si="4"/>
        <v>0</v>
      </c>
    </row>
    <row r="19" spans="1:57" x14ac:dyDescent="0.25">
      <c r="A19" t="s">
        <v>32</v>
      </c>
      <c r="B19" s="165">
        <f>IF('Indicator Date hidden'!C20="x","x",$B$2-'Indicator Date hidden'!C20)</f>
        <v>4</v>
      </c>
      <c r="C19" s="165">
        <f>IF('Indicator Date hidden'!D20="x","x",$C$2-'Indicator Date hidden'!D20)</f>
        <v>4</v>
      </c>
      <c r="D19" s="165">
        <f>IF('Indicator Date hidden'!E20="x","x",$D$2-'Indicator Date hidden'!E20)</f>
        <v>0</v>
      </c>
      <c r="E19" s="165">
        <f>IF('Indicator Date hidden'!F20="x","x",$E$2-'Indicator Date hidden'!F20)</f>
        <v>0</v>
      </c>
      <c r="F19" s="165">
        <f>IF('Indicator Date hidden'!G20="x","x",$F$2-'Indicator Date hidden'!G20)</f>
        <v>0</v>
      </c>
      <c r="G19" s="165">
        <f>IF('Indicator Date hidden'!H20="x","x",$G$2-'Indicator Date hidden'!H20)</f>
        <v>0</v>
      </c>
      <c r="H19" s="165">
        <f>IF('Indicator Date hidden'!I20="x","x",$H$2-'Indicator Date hidden'!I20)</f>
        <v>0</v>
      </c>
      <c r="I19" s="165">
        <f>IF('Indicator Date hidden'!J20="x","x",$I$2-'Indicator Date hidden'!J20)</f>
        <v>2</v>
      </c>
      <c r="J19" s="165">
        <f>IF('Indicator Date hidden'!K20="x","x",$J$2-'Indicator Date hidden'!K20)</f>
        <v>2</v>
      </c>
      <c r="K19" s="165">
        <f>IF('Indicator Date hidden'!L20="x","x",$K$2-'Indicator Date hidden'!L20)</f>
        <v>0</v>
      </c>
      <c r="L19" s="165">
        <f>IF('Indicator Date hidden'!M20="x","x",$L$2-'Indicator Date hidden'!M20)</f>
        <v>0</v>
      </c>
      <c r="M19" s="165">
        <f>IF('Indicator Date hidden'!N20="x","x",$M$2-'Indicator Date hidden'!N20)</f>
        <v>0</v>
      </c>
      <c r="N19" s="165">
        <f>IF('Indicator Date hidden'!O20="x","x",$N$2-'Indicator Date hidden'!O20)</f>
        <v>0</v>
      </c>
      <c r="O19" s="165">
        <f>IF('Indicator Date hidden'!P20="x","x",$O$2-'Indicator Date hidden'!P20)</f>
        <v>0</v>
      </c>
      <c r="P19" s="165">
        <f>IF('Indicator Date hidden'!Q20="x","x",$P$2-'Indicator Date hidden'!Q20)</f>
        <v>0</v>
      </c>
      <c r="Q19" s="165">
        <f>IF('Indicator Date hidden'!R20="x","x",$Q$2-'Indicator Date hidden'!R20)</f>
        <v>1</v>
      </c>
      <c r="R19" s="165">
        <f>IF('Indicator Date hidden'!S20="x","x",$R$2-'Indicator Date hidden'!S20)</f>
        <v>0</v>
      </c>
      <c r="S19" s="165">
        <f>IF('Indicator Date hidden'!T20="x","x",$S$2-'Indicator Date hidden'!T20)</f>
        <v>0</v>
      </c>
      <c r="T19" s="165">
        <f>IF('Indicator Date hidden'!U20="x","x",$T$2-'Indicator Date hidden'!U20)</f>
        <v>0</v>
      </c>
      <c r="U19" s="165">
        <f>IF('Indicator Date hidden'!V20="x","x",$U$2-'Indicator Date hidden'!V20)</f>
        <v>0</v>
      </c>
      <c r="V19" s="165">
        <f>IF('Indicator Date hidden'!W20="x","x",$V$2-'Indicator Date hidden'!W20)</f>
        <v>0</v>
      </c>
      <c r="W19" s="165">
        <f>IF('Indicator Date hidden'!X20="x","x",$W$2-'Indicator Date hidden'!X20)</f>
        <v>5</v>
      </c>
      <c r="X19" s="165">
        <f>IF('Indicator Date hidden'!Y20="x","x",$X$2-'Indicator Date hidden'!Y20)</f>
        <v>8</v>
      </c>
      <c r="Y19" s="165">
        <f>IF('Indicator Date hidden'!Z20="x","x",$Y$2-'Indicator Date hidden'!Z20)</f>
        <v>0</v>
      </c>
      <c r="Z19" s="165">
        <f>IF('Indicator Date hidden'!AA20="x","x",$Z$2-'Indicator Date hidden'!AA20)</f>
        <v>0</v>
      </c>
      <c r="AA19" s="165">
        <f>IF('Indicator Date hidden'!AB20="x","x",$AA$2-'Indicator Date hidden'!AB20)</f>
        <v>0</v>
      </c>
      <c r="AB19" s="165">
        <f>IF('Indicator Date hidden'!AC20="x","x",$AB$2-'Indicator Date hidden'!AC20)</f>
        <v>0</v>
      </c>
      <c r="AC19" s="165">
        <f>IF('Indicator Date hidden'!AD20="x","x",$AC$2-'Indicator Date hidden'!AD20)</f>
        <v>0</v>
      </c>
      <c r="AD19" s="165">
        <f>IF('Indicator Date hidden'!AE20="x","x",$AD$2-'Indicator Date hidden'!AE20)</f>
        <v>0</v>
      </c>
      <c r="AE19" s="165">
        <f>IF('Indicator Date hidden'!AF20="x","x",$AE$2-'Indicator Date hidden'!AF20)</f>
        <v>0</v>
      </c>
      <c r="AF19" s="165">
        <f>IF('Indicator Date hidden'!AG20="x","x",$AF$2-'Indicator Date hidden'!AG20)</f>
        <v>8</v>
      </c>
      <c r="AG19" s="165">
        <f>IF('Indicator Date hidden'!AH20="x","x",$AG$2-'Indicator Date hidden'!AH20)</f>
        <v>1</v>
      </c>
      <c r="AH19" s="165">
        <f>IF('Indicator Date hidden'!AI20="x","x",$AH$2-'Indicator Date hidden'!AI20)</f>
        <v>1</v>
      </c>
      <c r="AI19" s="165">
        <f>IF('Indicator Date hidden'!AJ20="x","x",$AI$2-'Indicator Date hidden'!AJ20)</f>
        <v>1</v>
      </c>
      <c r="AJ19" s="165" t="str">
        <f>IF('Indicator Date hidden'!AK20="x","x",$AJ$2-'Indicator Date hidden'!AK20)</f>
        <v>x</v>
      </c>
      <c r="AK19" s="165">
        <f>IF('Indicator Date hidden'!AL20="x","x",$AK$2-'Indicator Date hidden'!AL20)</f>
        <v>1</v>
      </c>
      <c r="AL19" s="165" t="str">
        <f>IF('Indicator Date hidden'!AM20="x","x",$AL$2-'Indicator Date hidden'!AM20)</f>
        <v>x</v>
      </c>
      <c r="AM19" s="165">
        <f>IF('Indicator Date hidden'!AN20="x","x",$AM$2-'Indicator Date hidden'!AN20)</f>
        <v>41236</v>
      </c>
      <c r="AN19" s="165">
        <f>IF('Indicator Date hidden'!AO20="x","x",$AN$2-'Indicator Date hidden'!AO20)</f>
        <v>41236</v>
      </c>
      <c r="AO19" s="165">
        <f>IF('Indicator Date hidden'!AP20="x","x",$AO$2-'Indicator Date hidden'!AP20)</f>
        <v>3</v>
      </c>
      <c r="AP19" s="165">
        <f>IF('Indicator Date hidden'!AQ20="x","x",$AP$2-'Indicator Date hidden'!AQ20)</f>
        <v>2</v>
      </c>
      <c r="AQ19" s="165" t="str">
        <f>IF('Indicator Date hidden'!AR20="x","x",$AQ$2-'Indicator Date hidden'!AR20)</f>
        <v>x</v>
      </c>
      <c r="AR19" s="165">
        <f>IF('Indicator Date hidden'!AS20="x","x",$AR$2-'Indicator Date hidden'!AS20)</f>
        <v>0</v>
      </c>
      <c r="AS19" s="165" t="str">
        <f>IF('Indicator Date hidden'!AT20="x","x",$AS$2-'Indicator Date hidden'!AT20)</f>
        <v>x</v>
      </c>
      <c r="AT19" s="165">
        <f>IF('Indicator Date hidden'!AU20="x","x",$AT$2-'Indicator Date hidden'!AU20)</f>
        <v>1</v>
      </c>
      <c r="AU19" s="165">
        <f>IF('Indicator Date hidden'!AV20="x","x",$AU$2-'Indicator Date hidden'!AV20)</f>
        <v>2</v>
      </c>
      <c r="AV19" s="165">
        <f>IF('Indicator Date hidden'!AW20="x","x",$AV$2-'Indicator Date hidden'!AW20)</f>
        <v>0</v>
      </c>
      <c r="AW19" s="165">
        <f>IF('Indicator Date hidden'!AX20="x","x",$AW$2-'Indicator Date hidden'!AX20)</f>
        <v>1</v>
      </c>
      <c r="AX19" s="165">
        <f>IF('Indicator Date hidden'!AY20="x","x",$AX$2-'Indicator Date hidden'!AY20)</f>
        <v>0</v>
      </c>
      <c r="AY19" s="165">
        <f>IF('Indicator Date hidden'!AZ20="x","x",$AY$2-'Indicator Date hidden'!AZ20)</f>
        <v>2</v>
      </c>
      <c r="AZ19" s="165">
        <f>IF('Indicator Date hidden'!BA20="x","x",$AZ$2-'Indicator Date hidden'!BA20)</f>
        <v>2</v>
      </c>
      <c r="BA19" s="5">
        <f t="shared" si="0"/>
        <v>82523</v>
      </c>
      <c r="BB19" s="166">
        <f t="shared" si="1"/>
        <v>1755.8085106382978</v>
      </c>
      <c r="BC19" s="5">
        <f t="shared" si="2"/>
        <v>21</v>
      </c>
      <c r="BD19" s="166">
        <f t="shared" si="3"/>
        <v>8323.1553847730429</v>
      </c>
      <c r="BE19" s="169">
        <f t="shared" si="4"/>
        <v>0</v>
      </c>
    </row>
    <row r="20" spans="1:57" x14ac:dyDescent="0.25">
      <c r="A20" t="s">
        <v>34</v>
      </c>
      <c r="B20" s="165">
        <f>IF('Indicator Date hidden'!C21="x","x",$B$2-'Indicator Date hidden'!C21)</f>
        <v>4</v>
      </c>
      <c r="C20" s="165">
        <f>IF('Indicator Date hidden'!D21="x","x",$C$2-'Indicator Date hidden'!D21)</f>
        <v>4</v>
      </c>
      <c r="D20" s="165">
        <f>IF('Indicator Date hidden'!E21="x","x",$D$2-'Indicator Date hidden'!E21)</f>
        <v>0</v>
      </c>
      <c r="E20" s="165">
        <f>IF('Indicator Date hidden'!F21="x","x",$E$2-'Indicator Date hidden'!F21)</f>
        <v>0</v>
      </c>
      <c r="F20" s="165">
        <f>IF('Indicator Date hidden'!G21="x","x",$F$2-'Indicator Date hidden'!G21)</f>
        <v>0</v>
      </c>
      <c r="G20" s="165">
        <f>IF('Indicator Date hidden'!H21="x","x",$G$2-'Indicator Date hidden'!H21)</f>
        <v>0</v>
      </c>
      <c r="H20" s="165">
        <f>IF('Indicator Date hidden'!I21="x","x",$H$2-'Indicator Date hidden'!I21)</f>
        <v>0</v>
      </c>
      <c r="I20" s="165">
        <f>IF('Indicator Date hidden'!J21="x","x",$I$2-'Indicator Date hidden'!J21)</f>
        <v>2</v>
      </c>
      <c r="J20" s="165">
        <f>IF('Indicator Date hidden'!K21="x","x",$J$2-'Indicator Date hidden'!K21)</f>
        <v>2</v>
      </c>
      <c r="K20" s="165">
        <f>IF('Indicator Date hidden'!L21="x","x",$K$2-'Indicator Date hidden'!L21)</f>
        <v>0</v>
      </c>
      <c r="L20" s="165">
        <f>IF('Indicator Date hidden'!M21="x","x",$L$2-'Indicator Date hidden'!M21)</f>
        <v>0</v>
      </c>
      <c r="M20" s="165">
        <f>IF('Indicator Date hidden'!N21="x","x",$M$2-'Indicator Date hidden'!N21)</f>
        <v>0</v>
      </c>
      <c r="N20" s="165">
        <f>IF('Indicator Date hidden'!O21="x","x",$N$2-'Indicator Date hidden'!O21)</f>
        <v>0</v>
      </c>
      <c r="O20" s="165">
        <f>IF('Indicator Date hidden'!P21="x","x",$O$2-'Indicator Date hidden'!P21)</f>
        <v>0</v>
      </c>
      <c r="P20" s="165">
        <f>IF('Indicator Date hidden'!Q21="x","x",$P$2-'Indicator Date hidden'!Q21)</f>
        <v>0</v>
      </c>
      <c r="Q20" s="165">
        <f>IF('Indicator Date hidden'!R21="x","x",$Q$2-'Indicator Date hidden'!R21)</f>
        <v>5</v>
      </c>
      <c r="R20" s="165">
        <f>IF('Indicator Date hidden'!S21="x","x",$R$2-'Indicator Date hidden'!S21)</f>
        <v>0</v>
      </c>
      <c r="S20" s="165">
        <f>IF('Indicator Date hidden'!T21="x","x",$S$2-'Indicator Date hidden'!T21)</f>
        <v>0</v>
      </c>
      <c r="T20" s="165">
        <f>IF('Indicator Date hidden'!U21="x","x",$T$2-'Indicator Date hidden'!U21)</f>
        <v>0</v>
      </c>
      <c r="U20" s="165">
        <f>IF('Indicator Date hidden'!V21="x","x",$U$2-'Indicator Date hidden'!V21)</f>
        <v>0</v>
      </c>
      <c r="V20" s="165">
        <f>IF('Indicator Date hidden'!W21="x","x",$V$2-'Indicator Date hidden'!W21)</f>
        <v>0</v>
      </c>
      <c r="W20" s="165">
        <f>IF('Indicator Date hidden'!X21="x","x",$W$2-'Indicator Date hidden'!X21)</f>
        <v>2</v>
      </c>
      <c r="X20" s="165">
        <f>IF('Indicator Date hidden'!Y21="x","x",$X$2-'Indicator Date hidden'!Y21)</f>
        <v>2</v>
      </c>
      <c r="Y20" s="165">
        <f>IF('Indicator Date hidden'!Z21="x","x",$Y$2-'Indicator Date hidden'!Z21)</f>
        <v>0</v>
      </c>
      <c r="Z20" s="165">
        <f>IF('Indicator Date hidden'!AA21="x","x",$Z$2-'Indicator Date hidden'!AA21)</f>
        <v>0</v>
      </c>
      <c r="AA20" s="165">
        <f>IF('Indicator Date hidden'!AB21="x","x",$AA$2-'Indicator Date hidden'!AB21)</f>
        <v>0</v>
      </c>
      <c r="AB20" s="165">
        <f>IF('Indicator Date hidden'!AC21="x","x",$AB$2-'Indicator Date hidden'!AC21)</f>
        <v>0</v>
      </c>
      <c r="AC20" s="165">
        <f>IF('Indicator Date hidden'!AD21="x","x",$AC$2-'Indicator Date hidden'!AD21)</f>
        <v>0</v>
      </c>
      <c r="AD20" s="165">
        <f>IF('Indicator Date hidden'!AE21="x","x",$AD$2-'Indicator Date hidden'!AE21)</f>
        <v>0</v>
      </c>
      <c r="AE20" s="165">
        <f>IF('Indicator Date hidden'!AF21="x","x",$AE$2-'Indicator Date hidden'!AF21)</f>
        <v>0</v>
      </c>
      <c r="AF20" s="165">
        <f>IF('Indicator Date hidden'!AG21="x","x",$AF$2-'Indicator Date hidden'!AG21)</f>
        <v>6</v>
      </c>
      <c r="AG20" s="165">
        <f>IF('Indicator Date hidden'!AH21="x","x",$AG$2-'Indicator Date hidden'!AH21)</f>
        <v>1</v>
      </c>
      <c r="AH20" s="165">
        <f>IF('Indicator Date hidden'!AI21="x","x",$AH$2-'Indicator Date hidden'!AI21)</f>
        <v>1</v>
      </c>
      <c r="AI20" s="165">
        <f>IF('Indicator Date hidden'!AJ21="x","x",$AI$2-'Indicator Date hidden'!AJ21)</f>
        <v>1</v>
      </c>
      <c r="AJ20" s="165" t="str">
        <f>IF('Indicator Date hidden'!AK21="x","x",$AJ$2-'Indicator Date hidden'!AK21)</f>
        <v>x</v>
      </c>
      <c r="AK20" s="165">
        <f>IF('Indicator Date hidden'!AL21="x","x",$AK$2-'Indicator Date hidden'!AL21)</f>
        <v>1</v>
      </c>
      <c r="AL20" s="165" t="str">
        <f>IF('Indicator Date hidden'!AM21="x","x",$AL$2-'Indicator Date hidden'!AM21)</f>
        <v>x</v>
      </c>
      <c r="AM20" s="165">
        <f>IF('Indicator Date hidden'!AN21="x","x",$AM$2-'Indicator Date hidden'!AN21)</f>
        <v>41236</v>
      </c>
      <c r="AN20" s="165">
        <f>IF('Indicator Date hidden'!AO21="x","x",$AN$2-'Indicator Date hidden'!AO21)</f>
        <v>41236</v>
      </c>
      <c r="AO20" s="165">
        <f>IF('Indicator Date hidden'!AP21="x","x",$AO$2-'Indicator Date hidden'!AP21)</f>
        <v>0</v>
      </c>
      <c r="AP20" s="165">
        <f>IF('Indicator Date hidden'!AQ21="x","x",$AP$2-'Indicator Date hidden'!AQ21)</f>
        <v>0</v>
      </c>
      <c r="AQ20" s="165">
        <f>IF('Indicator Date hidden'!AR21="x","x",$AQ$2-'Indicator Date hidden'!AR21)</f>
        <v>0</v>
      </c>
      <c r="AR20" s="165">
        <f>IF('Indicator Date hidden'!AS21="x","x",$AR$2-'Indicator Date hidden'!AS21)</f>
        <v>0</v>
      </c>
      <c r="AS20" s="165">
        <f>IF('Indicator Date hidden'!AT21="x","x",$AS$2-'Indicator Date hidden'!AT21)</f>
        <v>0</v>
      </c>
      <c r="AT20" s="165">
        <f>IF('Indicator Date hidden'!AU21="x","x",$AT$2-'Indicator Date hidden'!AU21)</f>
        <v>1</v>
      </c>
      <c r="AU20" s="165">
        <f>IF('Indicator Date hidden'!AV21="x","x",$AU$2-'Indicator Date hidden'!AV21)</f>
        <v>2</v>
      </c>
      <c r="AV20" s="165">
        <f>IF('Indicator Date hidden'!AW21="x","x",$AV$2-'Indicator Date hidden'!AW21)</f>
        <v>0</v>
      </c>
      <c r="AW20" s="165">
        <f>IF('Indicator Date hidden'!AX21="x","x",$AW$2-'Indicator Date hidden'!AX21)</f>
        <v>0</v>
      </c>
      <c r="AX20" s="165">
        <f>IF('Indicator Date hidden'!AY21="x","x",$AX$2-'Indicator Date hidden'!AY21)</f>
        <v>0</v>
      </c>
      <c r="AY20" s="165">
        <f>IF('Indicator Date hidden'!AZ21="x","x",$AY$2-'Indicator Date hidden'!AZ21)</f>
        <v>2</v>
      </c>
      <c r="AZ20" s="165">
        <f>IF('Indicator Date hidden'!BA21="x","x",$AZ$2-'Indicator Date hidden'!BA21)</f>
        <v>2</v>
      </c>
      <c r="BA20" s="5">
        <f t="shared" si="0"/>
        <v>82510</v>
      </c>
      <c r="BB20" s="166">
        <f t="shared" si="1"/>
        <v>1683.8775510204082</v>
      </c>
      <c r="BC20" s="5">
        <f t="shared" si="2"/>
        <v>18</v>
      </c>
      <c r="BD20" s="166">
        <f t="shared" si="3"/>
        <v>8158.9800048596835</v>
      </c>
      <c r="BE20" s="169">
        <f t="shared" si="4"/>
        <v>0</v>
      </c>
    </row>
    <row r="21" spans="1:57" x14ac:dyDescent="0.25">
      <c r="A21" t="s">
        <v>36</v>
      </c>
      <c r="B21" s="165">
        <f>IF('Indicator Date hidden'!C22="x","x",$B$2-'Indicator Date hidden'!C22)</f>
        <v>4</v>
      </c>
      <c r="C21" s="165">
        <f>IF('Indicator Date hidden'!D22="x","x",$C$2-'Indicator Date hidden'!D22)</f>
        <v>4</v>
      </c>
      <c r="D21" s="165">
        <f>IF('Indicator Date hidden'!E22="x","x",$D$2-'Indicator Date hidden'!E22)</f>
        <v>0</v>
      </c>
      <c r="E21" s="165">
        <f>IF('Indicator Date hidden'!F22="x","x",$E$2-'Indicator Date hidden'!F22)</f>
        <v>0</v>
      </c>
      <c r="F21" s="165">
        <f>IF('Indicator Date hidden'!G22="x","x",$F$2-'Indicator Date hidden'!G22)</f>
        <v>0</v>
      </c>
      <c r="G21" s="165">
        <f>IF('Indicator Date hidden'!H22="x","x",$G$2-'Indicator Date hidden'!H22)</f>
        <v>0</v>
      </c>
      <c r="H21" s="165">
        <f>IF('Indicator Date hidden'!I22="x","x",$H$2-'Indicator Date hidden'!I22)</f>
        <v>0</v>
      </c>
      <c r="I21" s="165">
        <f>IF('Indicator Date hidden'!J22="x","x",$I$2-'Indicator Date hidden'!J22)</f>
        <v>2</v>
      </c>
      <c r="J21" s="165">
        <f>IF('Indicator Date hidden'!K22="x","x",$J$2-'Indicator Date hidden'!K22)</f>
        <v>2</v>
      </c>
      <c r="K21" s="165">
        <f>IF('Indicator Date hidden'!L22="x","x",$K$2-'Indicator Date hidden'!L22)</f>
        <v>0</v>
      </c>
      <c r="L21" s="165">
        <f>IF('Indicator Date hidden'!M22="x","x",$L$2-'Indicator Date hidden'!M22)</f>
        <v>0</v>
      </c>
      <c r="M21" s="165">
        <f>IF('Indicator Date hidden'!N22="x","x",$M$2-'Indicator Date hidden'!N22)</f>
        <v>0</v>
      </c>
      <c r="N21" s="165">
        <f>IF('Indicator Date hidden'!O22="x","x",$N$2-'Indicator Date hidden'!O22)</f>
        <v>0</v>
      </c>
      <c r="O21" s="165">
        <f>IF('Indicator Date hidden'!P22="x","x",$O$2-'Indicator Date hidden'!P22)</f>
        <v>0</v>
      </c>
      <c r="P21" s="165">
        <f>IF('Indicator Date hidden'!Q22="x","x",$P$2-'Indicator Date hidden'!Q22)</f>
        <v>0</v>
      </c>
      <c r="Q21" s="165">
        <f>IF('Indicator Date hidden'!R22="x","x",$Q$2-'Indicator Date hidden'!R22)</f>
        <v>7</v>
      </c>
      <c r="R21" s="165">
        <f>IF('Indicator Date hidden'!S22="x","x",$R$2-'Indicator Date hidden'!S22)</f>
        <v>0</v>
      </c>
      <c r="S21" s="165">
        <f>IF('Indicator Date hidden'!T22="x","x",$S$2-'Indicator Date hidden'!T22)</f>
        <v>0</v>
      </c>
      <c r="T21" s="165">
        <f>IF('Indicator Date hidden'!U22="x","x",$T$2-'Indicator Date hidden'!U22)</f>
        <v>0</v>
      </c>
      <c r="U21" s="165">
        <f>IF('Indicator Date hidden'!V22="x","x",$U$2-'Indicator Date hidden'!V22)</f>
        <v>0</v>
      </c>
      <c r="V21" s="165">
        <f>IF('Indicator Date hidden'!W22="x","x",$V$2-'Indicator Date hidden'!W22)</f>
        <v>0</v>
      </c>
      <c r="W21" s="165">
        <f>IF('Indicator Date hidden'!X22="x","x",$W$2-'Indicator Date hidden'!X22)</f>
        <v>6</v>
      </c>
      <c r="X21" s="165">
        <f>IF('Indicator Date hidden'!Y22="x","x",$X$2-'Indicator Date hidden'!Y22)</f>
        <v>2</v>
      </c>
      <c r="Y21" s="165">
        <f>IF('Indicator Date hidden'!Z22="x","x",$Y$2-'Indicator Date hidden'!Z22)</f>
        <v>0</v>
      </c>
      <c r="Z21" s="165">
        <f>IF('Indicator Date hidden'!AA22="x","x",$Z$2-'Indicator Date hidden'!AA22)</f>
        <v>0</v>
      </c>
      <c r="AA21" s="165">
        <f>IF('Indicator Date hidden'!AB22="x","x",$AA$2-'Indicator Date hidden'!AB22)</f>
        <v>4</v>
      </c>
      <c r="AB21" s="165">
        <f>IF('Indicator Date hidden'!AC22="x","x",$AB$2-'Indicator Date hidden'!AC22)</f>
        <v>0</v>
      </c>
      <c r="AC21" s="165">
        <f>IF('Indicator Date hidden'!AD22="x","x",$AC$2-'Indicator Date hidden'!AD22)</f>
        <v>0</v>
      </c>
      <c r="AD21" s="165">
        <f>IF('Indicator Date hidden'!AE22="x","x",$AD$2-'Indicator Date hidden'!AE22)</f>
        <v>0</v>
      </c>
      <c r="AE21" s="165">
        <f>IF('Indicator Date hidden'!AF22="x","x",$AE$2-'Indicator Date hidden'!AF22)</f>
        <v>0</v>
      </c>
      <c r="AF21" s="165">
        <f>IF('Indicator Date hidden'!AG22="x","x",$AF$2-'Indicator Date hidden'!AG22)</f>
        <v>0</v>
      </c>
      <c r="AG21" s="165">
        <f>IF('Indicator Date hidden'!AH22="x","x",$AG$2-'Indicator Date hidden'!AH22)</f>
        <v>1</v>
      </c>
      <c r="AH21" s="165">
        <f>IF('Indicator Date hidden'!AI22="x","x",$AH$2-'Indicator Date hidden'!AI22)</f>
        <v>1</v>
      </c>
      <c r="AI21" s="165">
        <f>IF('Indicator Date hidden'!AJ22="x","x",$AI$2-'Indicator Date hidden'!AJ22)</f>
        <v>1</v>
      </c>
      <c r="AJ21" s="165" t="str">
        <f>IF('Indicator Date hidden'!AK22="x","x",$AJ$2-'Indicator Date hidden'!AK22)</f>
        <v>x</v>
      </c>
      <c r="AK21" s="165">
        <f>IF('Indicator Date hidden'!AL22="x","x",$AK$2-'Indicator Date hidden'!AL22)</f>
        <v>1</v>
      </c>
      <c r="AL21" s="165" t="str">
        <f>IF('Indicator Date hidden'!AM22="x","x",$AL$2-'Indicator Date hidden'!AM22)</f>
        <v>x</v>
      </c>
      <c r="AM21" s="165">
        <f>IF('Indicator Date hidden'!AN22="x","x",$AM$2-'Indicator Date hidden'!AN22)</f>
        <v>41236</v>
      </c>
      <c r="AN21" s="165">
        <f>IF('Indicator Date hidden'!AO22="x","x",$AN$2-'Indicator Date hidden'!AO22)</f>
        <v>41236</v>
      </c>
      <c r="AO21" s="165">
        <f>IF('Indicator Date hidden'!AP22="x","x",$AO$2-'Indicator Date hidden'!AP22)</f>
        <v>0</v>
      </c>
      <c r="AP21" s="165">
        <f>IF('Indicator Date hidden'!AQ22="x","x",$AP$2-'Indicator Date hidden'!AQ22)</f>
        <v>0</v>
      </c>
      <c r="AQ21" s="165">
        <f>IF('Indicator Date hidden'!AR22="x","x",$AQ$2-'Indicator Date hidden'!AR22)</f>
        <v>0</v>
      </c>
      <c r="AR21" s="165">
        <f>IF('Indicator Date hidden'!AS22="x","x",$AR$2-'Indicator Date hidden'!AS22)</f>
        <v>0</v>
      </c>
      <c r="AS21" s="165">
        <f>IF('Indicator Date hidden'!AT22="x","x",$AS$2-'Indicator Date hidden'!AT22)</f>
        <v>0</v>
      </c>
      <c r="AT21" s="165">
        <f>IF('Indicator Date hidden'!AU22="x","x",$AT$2-'Indicator Date hidden'!AU22)</f>
        <v>1</v>
      </c>
      <c r="AU21" s="165">
        <f>IF('Indicator Date hidden'!AV22="x","x",$AU$2-'Indicator Date hidden'!AV22)</f>
        <v>2</v>
      </c>
      <c r="AV21" s="165">
        <f>IF('Indicator Date hidden'!AW22="x","x",$AV$2-'Indicator Date hidden'!AW22)</f>
        <v>0</v>
      </c>
      <c r="AW21" s="165">
        <f>IF('Indicator Date hidden'!AX22="x","x",$AW$2-'Indicator Date hidden'!AX22)</f>
        <v>0</v>
      </c>
      <c r="AX21" s="165">
        <f>IF('Indicator Date hidden'!AY22="x","x",$AX$2-'Indicator Date hidden'!AY22)</f>
        <v>0</v>
      </c>
      <c r="AY21" s="165">
        <f>IF('Indicator Date hidden'!AZ22="x","x",$AY$2-'Indicator Date hidden'!AZ22)</f>
        <v>2</v>
      </c>
      <c r="AZ21" s="165">
        <f>IF('Indicator Date hidden'!BA22="x","x",$AZ$2-'Indicator Date hidden'!BA22)</f>
        <v>2</v>
      </c>
      <c r="BA21" s="5">
        <f t="shared" si="0"/>
        <v>82514</v>
      </c>
      <c r="BB21" s="166">
        <f t="shared" si="1"/>
        <v>1683.9591836734694</v>
      </c>
      <c r="BC21" s="5">
        <f t="shared" si="2"/>
        <v>18</v>
      </c>
      <c r="BD21" s="166">
        <f t="shared" si="3"/>
        <v>8158.9632018379807</v>
      </c>
      <c r="BE21" s="169">
        <f t="shared" si="4"/>
        <v>0</v>
      </c>
    </row>
    <row r="22" spans="1:57" x14ac:dyDescent="0.25">
      <c r="A22" t="s">
        <v>38</v>
      </c>
      <c r="B22" s="165">
        <f>IF('Indicator Date hidden'!C23="x","x",$B$2-'Indicator Date hidden'!C23)</f>
        <v>4</v>
      </c>
      <c r="C22" s="165">
        <f>IF('Indicator Date hidden'!D23="x","x",$C$2-'Indicator Date hidden'!D23)</f>
        <v>4</v>
      </c>
      <c r="D22" s="165">
        <f>IF('Indicator Date hidden'!E23="x","x",$D$2-'Indicator Date hidden'!E23)</f>
        <v>0</v>
      </c>
      <c r="E22" s="165">
        <f>IF('Indicator Date hidden'!F23="x","x",$E$2-'Indicator Date hidden'!F23)</f>
        <v>0</v>
      </c>
      <c r="F22" s="165">
        <f>IF('Indicator Date hidden'!G23="x","x",$F$2-'Indicator Date hidden'!G23)</f>
        <v>0</v>
      </c>
      <c r="G22" s="165">
        <f>IF('Indicator Date hidden'!H23="x","x",$G$2-'Indicator Date hidden'!H23)</f>
        <v>0</v>
      </c>
      <c r="H22" s="165">
        <f>IF('Indicator Date hidden'!I23="x","x",$H$2-'Indicator Date hidden'!I23)</f>
        <v>0</v>
      </c>
      <c r="I22" s="165">
        <f>IF('Indicator Date hidden'!J23="x","x",$I$2-'Indicator Date hidden'!J23)</f>
        <v>2</v>
      </c>
      <c r="J22" s="165">
        <f>IF('Indicator Date hidden'!K23="x","x",$J$2-'Indicator Date hidden'!K23)</f>
        <v>2</v>
      </c>
      <c r="K22" s="165">
        <f>IF('Indicator Date hidden'!L23="x","x",$K$2-'Indicator Date hidden'!L23)</f>
        <v>0</v>
      </c>
      <c r="L22" s="165">
        <f>IF('Indicator Date hidden'!M23="x","x",$L$2-'Indicator Date hidden'!M23)</f>
        <v>0</v>
      </c>
      <c r="M22" s="165">
        <f>IF('Indicator Date hidden'!N23="x","x",$M$2-'Indicator Date hidden'!N23)</f>
        <v>0</v>
      </c>
      <c r="N22" s="165">
        <f>IF('Indicator Date hidden'!O23="x","x",$N$2-'Indicator Date hidden'!O23)</f>
        <v>0</v>
      </c>
      <c r="O22" s="165">
        <f>IF('Indicator Date hidden'!P23="x","x",$O$2-'Indicator Date hidden'!P23)</f>
        <v>0</v>
      </c>
      <c r="P22" s="165">
        <f>IF('Indicator Date hidden'!Q23="x","x",$P$2-'Indicator Date hidden'!Q23)</f>
        <v>0</v>
      </c>
      <c r="Q22" s="165">
        <f>IF('Indicator Date hidden'!R23="x","x",$Q$2-'Indicator Date hidden'!R23)</f>
        <v>9</v>
      </c>
      <c r="R22" s="165">
        <f>IF('Indicator Date hidden'!S23="x","x",$R$2-'Indicator Date hidden'!S23)</f>
        <v>0</v>
      </c>
      <c r="S22" s="165">
        <f>IF('Indicator Date hidden'!T23="x","x",$S$2-'Indicator Date hidden'!T23)</f>
        <v>0</v>
      </c>
      <c r="T22" s="165">
        <f>IF('Indicator Date hidden'!U23="x","x",$T$2-'Indicator Date hidden'!U23)</f>
        <v>0</v>
      </c>
      <c r="U22" s="165">
        <f>IF('Indicator Date hidden'!V23="x","x",$U$2-'Indicator Date hidden'!V23)</f>
        <v>0</v>
      </c>
      <c r="V22" s="165">
        <f>IF('Indicator Date hidden'!W23="x","x",$V$2-'Indicator Date hidden'!W23)</f>
        <v>0</v>
      </c>
      <c r="W22" s="165">
        <f>IF('Indicator Date hidden'!X23="x","x",$W$2-'Indicator Date hidden'!X23)</f>
        <v>0</v>
      </c>
      <c r="X22" s="165">
        <f>IF('Indicator Date hidden'!Y23="x","x",$X$2-'Indicator Date hidden'!Y23)</f>
        <v>6</v>
      </c>
      <c r="Y22" s="165">
        <f>IF('Indicator Date hidden'!Z23="x","x",$Y$2-'Indicator Date hidden'!Z23)</f>
        <v>0</v>
      </c>
      <c r="Z22" s="165">
        <f>IF('Indicator Date hidden'!AA23="x","x",$Z$2-'Indicator Date hidden'!AA23)</f>
        <v>0</v>
      </c>
      <c r="AA22" s="165">
        <f>IF('Indicator Date hidden'!AB23="x","x",$AA$2-'Indicator Date hidden'!AB23)</f>
        <v>0</v>
      </c>
      <c r="AB22" s="165">
        <f>IF('Indicator Date hidden'!AC23="x","x",$AB$2-'Indicator Date hidden'!AC23)</f>
        <v>0</v>
      </c>
      <c r="AC22" s="165">
        <f>IF('Indicator Date hidden'!AD23="x","x",$AC$2-'Indicator Date hidden'!AD23)</f>
        <v>0</v>
      </c>
      <c r="AD22" s="165">
        <f>IF('Indicator Date hidden'!AE23="x","x",$AD$2-'Indicator Date hidden'!AE23)</f>
        <v>0</v>
      </c>
      <c r="AE22" s="165">
        <f>IF('Indicator Date hidden'!AF23="x","x",$AE$2-'Indicator Date hidden'!AF23)</f>
        <v>0</v>
      </c>
      <c r="AF22" s="165">
        <f>IF('Indicator Date hidden'!AG23="x","x",$AF$2-'Indicator Date hidden'!AG23)</f>
        <v>0</v>
      </c>
      <c r="AG22" s="165">
        <f>IF('Indicator Date hidden'!AH23="x","x",$AG$2-'Indicator Date hidden'!AH23)</f>
        <v>1</v>
      </c>
      <c r="AH22" s="165">
        <f>IF('Indicator Date hidden'!AI23="x","x",$AH$2-'Indicator Date hidden'!AI23)</f>
        <v>1</v>
      </c>
      <c r="AI22" s="165">
        <f>IF('Indicator Date hidden'!AJ23="x","x",$AI$2-'Indicator Date hidden'!AJ23)</f>
        <v>1</v>
      </c>
      <c r="AJ22" s="165" t="str">
        <f>IF('Indicator Date hidden'!AK23="x","x",$AJ$2-'Indicator Date hidden'!AK23)</f>
        <v>x</v>
      </c>
      <c r="AK22" s="165">
        <f>IF('Indicator Date hidden'!AL23="x","x",$AK$2-'Indicator Date hidden'!AL23)</f>
        <v>1</v>
      </c>
      <c r="AL22" s="165" t="str">
        <f>IF('Indicator Date hidden'!AM23="x","x",$AL$2-'Indicator Date hidden'!AM23)</f>
        <v>x</v>
      </c>
      <c r="AM22" s="165">
        <f>IF('Indicator Date hidden'!AN23="x","x",$AM$2-'Indicator Date hidden'!AN23)</f>
        <v>41236</v>
      </c>
      <c r="AN22" s="165">
        <f>IF('Indicator Date hidden'!AO23="x","x",$AN$2-'Indicator Date hidden'!AO23)</f>
        <v>41236</v>
      </c>
      <c r="AO22" s="165">
        <f>IF('Indicator Date hidden'!AP23="x","x",$AO$2-'Indicator Date hidden'!AP23)</f>
        <v>0</v>
      </c>
      <c r="AP22" s="165">
        <f>IF('Indicator Date hidden'!AQ23="x","x",$AP$2-'Indicator Date hidden'!AQ23)</f>
        <v>0</v>
      </c>
      <c r="AQ22" s="165">
        <f>IF('Indicator Date hidden'!AR23="x","x",$AQ$2-'Indicator Date hidden'!AR23)</f>
        <v>2</v>
      </c>
      <c r="AR22" s="165">
        <f>IF('Indicator Date hidden'!AS23="x","x",$AR$2-'Indicator Date hidden'!AS23)</f>
        <v>0</v>
      </c>
      <c r="AS22" s="165">
        <f>IF('Indicator Date hidden'!AT23="x","x",$AS$2-'Indicator Date hidden'!AT23)</f>
        <v>0</v>
      </c>
      <c r="AT22" s="165">
        <f>IF('Indicator Date hidden'!AU23="x","x",$AT$2-'Indicator Date hidden'!AU23)</f>
        <v>1</v>
      </c>
      <c r="AU22" s="165">
        <f>IF('Indicator Date hidden'!AV23="x","x",$AU$2-'Indicator Date hidden'!AV23)</f>
        <v>2</v>
      </c>
      <c r="AV22" s="165">
        <f>IF('Indicator Date hidden'!AW23="x","x",$AV$2-'Indicator Date hidden'!AW23)</f>
        <v>0</v>
      </c>
      <c r="AW22" s="165">
        <f>IF('Indicator Date hidden'!AX23="x","x",$AW$2-'Indicator Date hidden'!AX23)</f>
        <v>0</v>
      </c>
      <c r="AX22" s="165">
        <f>IF('Indicator Date hidden'!AY23="x","x",$AX$2-'Indicator Date hidden'!AY23)</f>
        <v>0</v>
      </c>
      <c r="AY22" s="165">
        <f>IF('Indicator Date hidden'!AZ23="x","x",$AY$2-'Indicator Date hidden'!AZ23)</f>
        <v>2</v>
      </c>
      <c r="AZ22" s="165">
        <f>IF('Indicator Date hidden'!BA23="x","x",$AZ$2-'Indicator Date hidden'!BA23)</f>
        <v>2</v>
      </c>
      <c r="BA22" s="5">
        <f t="shared" si="0"/>
        <v>82512</v>
      </c>
      <c r="BB22" s="166">
        <f t="shared" si="1"/>
        <v>1683.9183673469388</v>
      </c>
      <c r="BC22" s="5">
        <f t="shared" si="2"/>
        <v>17</v>
      </c>
      <c r="BD22" s="166">
        <f t="shared" si="3"/>
        <v>8158.9716459776182</v>
      </c>
      <c r="BE22" s="169">
        <f t="shared" si="4"/>
        <v>0</v>
      </c>
    </row>
    <row r="23" spans="1:57" x14ac:dyDescent="0.25">
      <c r="A23" t="s">
        <v>39</v>
      </c>
      <c r="B23" s="165">
        <f>IF('Indicator Date hidden'!C24="x","x",$B$2-'Indicator Date hidden'!C24)</f>
        <v>4</v>
      </c>
      <c r="C23" s="165">
        <f>IF('Indicator Date hidden'!D24="x","x",$C$2-'Indicator Date hidden'!D24)</f>
        <v>4</v>
      </c>
      <c r="D23" s="165">
        <f>IF('Indicator Date hidden'!E24="x","x",$D$2-'Indicator Date hidden'!E24)</f>
        <v>0</v>
      </c>
      <c r="E23" s="165">
        <f>IF('Indicator Date hidden'!F24="x","x",$E$2-'Indicator Date hidden'!F24)</f>
        <v>0</v>
      </c>
      <c r="F23" s="165">
        <f>IF('Indicator Date hidden'!G24="x","x",$F$2-'Indicator Date hidden'!G24)</f>
        <v>0</v>
      </c>
      <c r="G23" s="165">
        <f>IF('Indicator Date hidden'!H24="x","x",$G$2-'Indicator Date hidden'!H24)</f>
        <v>0</v>
      </c>
      <c r="H23" s="165">
        <f>IF('Indicator Date hidden'!I24="x","x",$H$2-'Indicator Date hidden'!I24)</f>
        <v>0</v>
      </c>
      <c r="I23" s="165">
        <f>IF('Indicator Date hidden'!J24="x","x",$I$2-'Indicator Date hidden'!J24)</f>
        <v>2</v>
      </c>
      <c r="J23" s="165">
        <f>IF('Indicator Date hidden'!K24="x","x",$J$2-'Indicator Date hidden'!K24)</f>
        <v>2</v>
      </c>
      <c r="K23" s="165">
        <f>IF('Indicator Date hidden'!L24="x","x",$K$2-'Indicator Date hidden'!L24)</f>
        <v>0</v>
      </c>
      <c r="L23" s="165">
        <f>IF('Indicator Date hidden'!M24="x","x",$L$2-'Indicator Date hidden'!M24)</f>
        <v>0</v>
      </c>
      <c r="M23" s="165">
        <f>IF('Indicator Date hidden'!N24="x","x",$M$2-'Indicator Date hidden'!N24)</f>
        <v>0</v>
      </c>
      <c r="N23" s="165">
        <f>IF('Indicator Date hidden'!O24="x","x",$N$2-'Indicator Date hidden'!O24)</f>
        <v>0</v>
      </c>
      <c r="O23" s="165">
        <f>IF('Indicator Date hidden'!P24="x","x",$O$2-'Indicator Date hidden'!P24)</f>
        <v>0</v>
      </c>
      <c r="P23" s="165">
        <f>IF('Indicator Date hidden'!Q24="x","x",$P$2-'Indicator Date hidden'!Q24)</f>
        <v>0</v>
      </c>
      <c r="Q23" s="165">
        <f>IF('Indicator Date hidden'!R24="x","x",$Q$2-'Indicator Date hidden'!R24)</f>
        <v>5</v>
      </c>
      <c r="R23" s="165">
        <f>IF('Indicator Date hidden'!S24="x","x",$R$2-'Indicator Date hidden'!S24)</f>
        <v>0</v>
      </c>
      <c r="S23" s="165">
        <f>IF('Indicator Date hidden'!T24="x","x",$S$2-'Indicator Date hidden'!T24)</f>
        <v>0</v>
      </c>
      <c r="T23" s="165">
        <f>IF('Indicator Date hidden'!U24="x","x",$T$2-'Indicator Date hidden'!U24)</f>
        <v>0</v>
      </c>
      <c r="U23" s="165">
        <f>IF('Indicator Date hidden'!V24="x","x",$U$2-'Indicator Date hidden'!V24)</f>
        <v>0</v>
      </c>
      <c r="V23" s="165">
        <f>IF('Indicator Date hidden'!W24="x","x",$V$2-'Indicator Date hidden'!W24)</f>
        <v>0</v>
      </c>
      <c r="W23" s="165">
        <f>IF('Indicator Date hidden'!X24="x","x",$W$2-'Indicator Date hidden'!X24)</f>
        <v>4</v>
      </c>
      <c r="X23" s="165">
        <f>IF('Indicator Date hidden'!Y24="x","x",$X$2-'Indicator Date hidden'!Y24)</f>
        <v>5</v>
      </c>
      <c r="Y23" s="165">
        <f>IF('Indicator Date hidden'!Z24="x","x",$Y$2-'Indicator Date hidden'!Z24)</f>
        <v>0</v>
      </c>
      <c r="Z23" s="165">
        <f>IF('Indicator Date hidden'!AA24="x","x",$Z$2-'Indicator Date hidden'!AA24)</f>
        <v>0</v>
      </c>
      <c r="AA23" s="165" t="str">
        <f>IF('Indicator Date hidden'!AB24="x","x",$AA$2-'Indicator Date hidden'!AB24)</f>
        <v>x</v>
      </c>
      <c r="AB23" s="165">
        <f>IF('Indicator Date hidden'!AC24="x","x",$AB$2-'Indicator Date hidden'!AC24)</f>
        <v>0</v>
      </c>
      <c r="AC23" s="165">
        <f>IF('Indicator Date hidden'!AD24="x","x",$AC$2-'Indicator Date hidden'!AD24)</f>
        <v>0</v>
      </c>
      <c r="AD23" s="165" t="str">
        <f>IF('Indicator Date hidden'!AE24="x","x",$AD$2-'Indicator Date hidden'!AE24)</f>
        <v>x</v>
      </c>
      <c r="AE23" s="165">
        <f>IF('Indicator Date hidden'!AF24="x","x",$AE$2-'Indicator Date hidden'!AF24)</f>
        <v>0</v>
      </c>
      <c r="AF23" s="165">
        <f>IF('Indicator Date hidden'!AG24="x","x",$AF$2-'Indicator Date hidden'!AG24)</f>
        <v>6</v>
      </c>
      <c r="AG23" s="165">
        <f>IF('Indicator Date hidden'!AH24="x","x",$AG$2-'Indicator Date hidden'!AH24)</f>
        <v>1</v>
      </c>
      <c r="AH23" s="165">
        <f>IF('Indicator Date hidden'!AI24="x","x",$AH$2-'Indicator Date hidden'!AI24)</f>
        <v>1</v>
      </c>
      <c r="AI23" s="165">
        <f>IF('Indicator Date hidden'!AJ24="x","x",$AI$2-'Indicator Date hidden'!AJ24)</f>
        <v>1</v>
      </c>
      <c r="AJ23" s="165">
        <f>IF('Indicator Date hidden'!AK24="x","x",$AJ$2-'Indicator Date hidden'!AK24)</f>
        <v>2</v>
      </c>
      <c r="AK23" s="165">
        <f>IF('Indicator Date hidden'!AL24="x","x",$AK$2-'Indicator Date hidden'!AL24)</f>
        <v>1</v>
      </c>
      <c r="AL23" s="165" t="str">
        <f>IF('Indicator Date hidden'!AM24="x","x",$AL$2-'Indicator Date hidden'!AM24)</f>
        <v>x</v>
      </c>
      <c r="AM23" s="165">
        <f>IF('Indicator Date hidden'!AN24="x","x",$AM$2-'Indicator Date hidden'!AN24)</f>
        <v>41236</v>
      </c>
      <c r="AN23" s="165">
        <f>IF('Indicator Date hidden'!AO24="x","x",$AN$2-'Indicator Date hidden'!AO24)</f>
        <v>41236</v>
      </c>
      <c r="AO23" s="165">
        <f>IF('Indicator Date hidden'!AP24="x","x",$AO$2-'Indicator Date hidden'!AP24)</f>
        <v>3</v>
      </c>
      <c r="AP23" s="165">
        <f>IF('Indicator Date hidden'!AQ24="x","x",$AP$2-'Indicator Date hidden'!AQ24)</f>
        <v>2</v>
      </c>
      <c r="AQ23" s="165" t="str">
        <f>IF('Indicator Date hidden'!AR24="x","x",$AQ$2-'Indicator Date hidden'!AR24)</f>
        <v>x</v>
      </c>
      <c r="AR23" s="165">
        <f>IF('Indicator Date hidden'!AS24="x","x",$AR$2-'Indicator Date hidden'!AS24)</f>
        <v>0</v>
      </c>
      <c r="AS23" s="165">
        <f>IF('Indicator Date hidden'!AT24="x","x",$AS$2-'Indicator Date hidden'!AT24)</f>
        <v>0</v>
      </c>
      <c r="AT23" s="165">
        <f>IF('Indicator Date hidden'!AU24="x","x",$AT$2-'Indicator Date hidden'!AU24)</f>
        <v>1</v>
      </c>
      <c r="AU23" s="165">
        <f>IF('Indicator Date hidden'!AV24="x","x",$AU$2-'Indicator Date hidden'!AV24)</f>
        <v>2</v>
      </c>
      <c r="AV23" s="165">
        <f>IF('Indicator Date hidden'!AW24="x","x",$AV$2-'Indicator Date hidden'!AW24)</f>
        <v>0</v>
      </c>
      <c r="AW23" s="165">
        <f>IF('Indicator Date hidden'!AX24="x","x",$AW$2-'Indicator Date hidden'!AX24)</f>
        <v>0</v>
      </c>
      <c r="AX23" s="165">
        <f>IF('Indicator Date hidden'!AY24="x","x",$AX$2-'Indicator Date hidden'!AY24)</f>
        <v>0</v>
      </c>
      <c r="AY23" s="165">
        <f>IF('Indicator Date hidden'!AZ24="x","x",$AY$2-'Indicator Date hidden'!AZ24)</f>
        <v>2</v>
      </c>
      <c r="AZ23" s="165">
        <f>IF('Indicator Date hidden'!BA24="x","x",$AZ$2-'Indicator Date hidden'!BA24)</f>
        <v>2</v>
      </c>
      <c r="BA23" s="5">
        <f t="shared" si="0"/>
        <v>82522</v>
      </c>
      <c r="BB23" s="166">
        <f t="shared" si="1"/>
        <v>1755.7872340425531</v>
      </c>
      <c r="BC23" s="5">
        <f t="shared" si="2"/>
        <v>21</v>
      </c>
      <c r="BD23" s="166">
        <f t="shared" si="3"/>
        <v>8323.1598105122539</v>
      </c>
      <c r="BE23" s="169">
        <f t="shared" si="4"/>
        <v>0</v>
      </c>
    </row>
    <row r="24" spans="1:57" x14ac:dyDescent="0.25">
      <c r="A24" t="s">
        <v>41</v>
      </c>
      <c r="B24" s="165">
        <f>IF('Indicator Date hidden'!C25="x","x",$B$2-'Indicator Date hidden'!C25)</f>
        <v>4</v>
      </c>
      <c r="C24" s="165">
        <f>IF('Indicator Date hidden'!D25="x","x",$C$2-'Indicator Date hidden'!D25)</f>
        <v>4</v>
      </c>
      <c r="D24" s="165">
        <f>IF('Indicator Date hidden'!E25="x","x",$D$2-'Indicator Date hidden'!E25)</f>
        <v>0</v>
      </c>
      <c r="E24" s="165">
        <f>IF('Indicator Date hidden'!F25="x","x",$E$2-'Indicator Date hidden'!F25)</f>
        <v>0</v>
      </c>
      <c r="F24" s="165">
        <f>IF('Indicator Date hidden'!G25="x","x",$F$2-'Indicator Date hidden'!G25)</f>
        <v>0</v>
      </c>
      <c r="G24" s="165">
        <f>IF('Indicator Date hidden'!H25="x","x",$G$2-'Indicator Date hidden'!H25)</f>
        <v>0</v>
      </c>
      <c r="H24" s="165">
        <f>IF('Indicator Date hidden'!I25="x","x",$H$2-'Indicator Date hidden'!I25)</f>
        <v>0</v>
      </c>
      <c r="I24" s="165">
        <f>IF('Indicator Date hidden'!J25="x","x",$I$2-'Indicator Date hidden'!J25)</f>
        <v>2</v>
      </c>
      <c r="J24" s="165">
        <f>IF('Indicator Date hidden'!K25="x","x",$J$2-'Indicator Date hidden'!K25)</f>
        <v>2</v>
      </c>
      <c r="K24" s="165">
        <f>IF('Indicator Date hidden'!L25="x","x",$K$2-'Indicator Date hidden'!L25)</f>
        <v>0</v>
      </c>
      <c r="L24" s="165">
        <f>IF('Indicator Date hidden'!M25="x","x",$L$2-'Indicator Date hidden'!M25)</f>
        <v>0</v>
      </c>
      <c r="M24" s="165">
        <f>IF('Indicator Date hidden'!N25="x","x",$M$2-'Indicator Date hidden'!N25)</f>
        <v>0</v>
      </c>
      <c r="N24" s="165">
        <f>IF('Indicator Date hidden'!O25="x","x",$N$2-'Indicator Date hidden'!O25)</f>
        <v>0</v>
      </c>
      <c r="O24" s="165">
        <f>IF('Indicator Date hidden'!P25="x","x",$O$2-'Indicator Date hidden'!P25)</f>
        <v>0</v>
      </c>
      <c r="P24" s="165">
        <f>IF('Indicator Date hidden'!Q25="x","x",$P$2-'Indicator Date hidden'!Q25)</f>
        <v>0</v>
      </c>
      <c r="Q24" s="165" t="str">
        <f>IF('Indicator Date hidden'!R25="x","x",$Q$2-'Indicator Date hidden'!R25)</f>
        <v>x</v>
      </c>
      <c r="R24" s="165">
        <f>IF('Indicator Date hidden'!S25="x","x",$R$2-'Indicator Date hidden'!S25)</f>
        <v>0</v>
      </c>
      <c r="S24" s="165">
        <f>IF('Indicator Date hidden'!T25="x","x",$S$2-'Indicator Date hidden'!T25)</f>
        <v>0</v>
      </c>
      <c r="T24" s="165">
        <f>IF('Indicator Date hidden'!U25="x","x",$T$2-'Indicator Date hidden'!U25)</f>
        <v>0</v>
      </c>
      <c r="U24" s="165">
        <f>IF('Indicator Date hidden'!V25="x","x",$U$2-'Indicator Date hidden'!V25)</f>
        <v>0</v>
      </c>
      <c r="V24" s="165">
        <f>IF('Indicator Date hidden'!W25="x","x",$V$2-'Indicator Date hidden'!W25)</f>
        <v>0</v>
      </c>
      <c r="W24" s="165">
        <f>IF('Indicator Date hidden'!X25="x","x",$W$2-'Indicator Date hidden'!X25)</f>
        <v>9</v>
      </c>
      <c r="X24" s="165">
        <f>IF('Indicator Date hidden'!Y25="x","x",$X$2-'Indicator Date hidden'!Y25)</f>
        <v>8</v>
      </c>
      <c r="Y24" s="165">
        <f>IF('Indicator Date hidden'!Z25="x","x",$Y$2-'Indicator Date hidden'!Z25)</f>
        <v>0</v>
      </c>
      <c r="Z24" s="165">
        <f>IF('Indicator Date hidden'!AA25="x","x",$Z$2-'Indicator Date hidden'!AA25)</f>
        <v>0</v>
      </c>
      <c r="AA24" s="165">
        <f>IF('Indicator Date hidden'!AB25="x","x",$AA$2-'Indicator Date hidden'!AB25)</f>
        <v>0</v>
      </c>
      <c r="AB24" s="165">
        <f>IF('Indicator Date hidden'!AC25="x","x",$AB$2-'Indicator Date hidden'!AC25)</f>
        <v>0</v>
      </c>
      <c r="AC24" s="165">
        <f>IF('Indicator Date hidden'!AD25="x","x",$AC$2-'Indicator Date hidden'!AD25)</f>
        <v>0</v>
      </c>
      <c r="AD24" s="165">
        <f>IF('Indicator Date hidden'!AE25="x","x",$AD$2-'Indicator Date hidden'!AE25)</f>
        <v>0</v>
      </c>
      <c r="AE24" s="165">
        <f>IF('Indicator Date hidden'!AF25="x","x",$AE$2-'Indicator Date hidden'!AF25)</f>
        <v>0</v>
      </c>
      <c r="AF24" s="165">
        <f>IF('Indicator Date hidden'!AG25="x","x",$AF$2-'Indicator Date hidden'!AG25)</f>
        <v>8</v>
      </c>
      <c r="AG24" s="165">
        <f>IF('Indicator Date hidden'!AH25="x","x",$AG$2-'Indicator Date hidden'!AH25)</f>
        <v>1</v>
      </c>
      <c r="AH24" s="165">
        <f>IF('Indicator Date hidden'!AI25="x","x",$AH$2-'Indicator Date hidden'!AI25)</f>
        <v>1</v>
      </c>
      <c r="AI24" s="165">
        <f>IF('Indicator Date hidden'!AJ25="x","x",$AI$2-'Indicator Date hidden'!AJ25)</f>
        <v>1</v>
      </c>
      <c r="AJ24" s="165" t="str">
        <f>IF('Indicator Date hidden'!AK25="x","x",$AJ$2-'Indicator Date hidden'!AK25)</f>
        <v>x</v>
      </c>
      <c r="AK24" s="165">
        <f>IF('Indicator Date hidden'!AL25="x","x",$AK$2-'Indicator Date hidden'!AL25)</f>
        <v>1</v>
      </c>
      <c r="AL24" s="165" t="str">
        <f>IF('Indicator Date hidden'!AM25="x","x",$AL$2-'Indicator Date hidden'!AM25)</f>
        <v>x</v>
      </c>
      <c r="AM24" s="165">
        <f>IF('Indicator Date hidden'!AN25="x","x",$AM$2-'Indicator Date hidden'!AN25)</f>
        <v>41236</v>
      </c>
      <c r="AN24" s="165">
        <f>IF('Indicator Date hidden'!AO25="x","x",$AN$2-'Indicator Date hidden'!AO25)</f>
        <v>41236</v>
      </c>
      <c r="AO24" s="165">
        <f>IF('Indicator Date hidden'!AP25="x","x",$AO$2-'Indicator Date hidden'!AP25)</f>
        <v>0</v>
      </c>
      <c r="AP24" s="165">
        <f>IF('Indicator Date hidden'!AQ25="x","x",$AP$2-'Indicator Date hidden'!AQ25)</f>
        <v>0</v>
      </c>
      <c r="AQ24" s="165">
        <f>IF('Indicator Date hidden'!AR25="x","x",$AQ$2-'Indicator Date hidden'!AR25)</f>
        <v>0</v>
      </c>
      <c r="AR24" s="165">
        <f>IF('Indicator Date hidden'!AS25="x","x",$AR$2-'Indicator Date hidden'!AS25)</f>
        <v>0</v>
      </c>
      <c r="AS24" s="165">
        <f>IF('Indicator Date hidden'!AT25="x","x",$AS$2-'Indicator Date hidden'!AT25)</f>
        <v>0</v>
      </c>
      <c r="AT24" s="165">
        <f>IF('Indicator Date hidden'!AU25="x","x",$AT$2-'Indicator Date hidden'!AU25)</f>
        <v>1</v>
      </c>
      <c r="AU24" s="165">
        <f>IF('Indicator Date hidden'!AV25="x","x",$AU$2-'Indicator Date hidden'!AV25)</f>
        <v>2</v>
      </c>
      <c r="AV24" s="165">
        <f>IF('Indicator Date hidden'!AW25="x","x",$AV$2-'Indicator Date hidden'!AW25)</f>
        <v>0</v>
      </c>
      <c r="AW24" s="165">
        <f>IF('Indicator Date hidden'!AX25="x","x",$AW$2-'Indicator Date hidden'!AX25)</f>
        <v>0</v>
      </c>
      <c r="AX24" s="165">
        <f>IF('Indicator Date hidden'!AY25="x","x",$AX$2-'Indicator Date hidden'!AY25)</f>
        <v>0</v>
      </c>
      <c r="AY24" s="165">
        <f>IF('Indicator Date hidden'!AZ25="x","x",$AY$2-'Indicator Date hidden'!AZ25)</f>
        <v>2</v>
      </c>
      <c r="AZ24" s="165">
        <f>IF('Indicator Date hidden'!BA25="x","x",$AZ$2-'Indicator Date hidden'!BA25)</f>
        <v>2</v>
      </c>
      <c r="BA24" s="5">
        <f t="shared" si="0"/>
        <v>82520</v>
      </c>
      <c r="BB24" s="166">
        <f t="shared" si="1"/>
        <v>1719.1666666666667</v>
      </c>
      <c r="BC24" s="5">
        <f t="shared" si="2"/>
        <v>17</v>
      </c>
      <c r="BD24" s="166">
        <f t="shared" si="3"/>
        <v>8239.8296208450538</v>
      </c>
      <c r="BE24" s="169">
        <f t="shared" si="4"/>
        <v>0</v>
      </c>
    </row>
    <row r="25" spans="1:57" x14ac:dyDescent="0.25">
      <c r="A25" t="s">
        <v>43</v>
      </c>
      <c r="B25" s="165">
        <f>IF('Indicator Date hidden'!C26="x","x",$B$2-'Indicator Date hidden'!C26)</f>
        <v>4</v>
      </c>
      <c r="C25" s="165">
        <f>IF('Indicator Date hidden'!D26="x","x",$C$2-'Indicator Date hidden'!D26)</f>
        <v>4</v>
      </c>
      <c r="D25" s="165">
        <f>IF('Indicator Date hidden'!E26="x","x",$D$2-'Indicator Date hidden'!E26)</f>
        <v>0</v>
      </c>
      <c r="E25" s="165">
        <f>IF('Indicator Date hidden'!F26="x","x",$E$2-'Indicator Date hidden'!F26)</f>
        <v>0</v>
      </c>
      <c r="F25" s="165">
        <f>IF('Indicator Date hidden'!G26="x","x",$F$2-'Indicator Date hidden'!G26)</f>
        <v>0</v>
      </c>
      <c r="G25" s="165">
        <f>IF('Indicator Date hidden'!H26="x","x",$G$2-'Indicator Date hidden'!H26)</f>
        <v>0</v>
      </c>
      <c r="H25" s="165">
        <f>IF('Indicator Date hidden'!I26="x","x",$H$2-'Indicator Date hidden'!I26)</f>
        <v>0</v>
      </c>
      <c r="I25" s="165">
        <f>IF('Indicator Date hidden'!J26="x","x",$I$2-'Indicator Date hidden'!J26)</f>
        <v>2</v>
      </c>
      <c r="J25" s="165">
        <f>IF('Indicator Date hidden'!K26="x","x",$J$2-'Indicator Date hidden'!K26)</f>
        <v>2</v>
      </c>
      <c r="K25" s="165">
        <f>IF('Indicator Date hidden'!L26="x","x",$K$2-'Indicator Date hidden'!L26)</f>
        <v>0</v>
      </c>
      <c r="L25" s="165">
        <f>IF('Indicator Date hidden'!M26="x","x",$L$2-'Indicator Date hidden'!M26)</f>
        <v>0</v>
      </c>
      <c r="M25" s="165">
        <f>IF('Indicator Date hidden'!N26="x","x",$M$2-'Indicator Date hidden'!N26)</f>
        <v>0</v>
      </c>
      <c r="N25" s="165">
        <f>IF('Indicator Date hidden'!O26="x","x",$N$2-'Indicator Date hidden'!O26)</f>
        <v>0</v>
      </c>
      <c r="O25" s="165">
        <f>IF('Indicator Date hidden'!P26="x","x",$O$2-'Indicator Date hidden'!P26)</f>
        <v>0</v>
      </c>
      <c r="P25" s="165">
        <f>IF('Indicator Date hidden'!Q26="x","x",$P$2-'Indicator Date hidden'!Q26)</f>
        <v>0</v>
      </c>
      <c r="Q25" s="165">
        <f>IF('Indicator Date hidden'!R26="x","x",$Q$2-'Indicator Date hidden'!R26)</f>
        <v>3</v>
      </c>
      <c r="R25" s="165">
        <f>IF('Indicator Date hidden'!S26="x","x",$R$2-'Indicator Date hidden'!S26)</f>
        <v>0</v>
      </c>
      <c r="S25" s="165">
        <f>IF('Indicator Date hidden'!T26="x","x",$S$2-'Indicator Date hidden'!T26)</f>
        <v>0</v>
      </c>
      <c r="T25" s="165">
        <f>IF('Indicator Date hidden'!U26="x","x",$T$2-'Indicator Date hidden'!U26)</f>
        <v>0</v>
      </c>
      <c r="U25" s="165">
        <f>IF('Indicator Date hidden'!V26="x","x",$U$2-'Indicator Date hidden'!V26)</f>
        <v>0</v>
      </c>
      <c r="V25" s="165">
        <f>IF('Indicator Date hidden'!W26="x","x",$V$2-'Indicator Date hidden'!W26)</f>
        <v>0</v>
      </c>
      <c r="W25" s="165">
        <f>IF('Indicator Date hidden'!X26="x","x",$W$2-'Indicator Date hidden'!X26)</f>
        <v>9</v>
      </c>
      <c r="X25" s="165">
        <f>IF('Indicator Date hidden'!Y26="x","x",$X$2-'Indicator Date hidden'!Y26)</f>
        <v>5</v>
      </c>
      <c r="Y25" s="165">
        <f>IF('Indicator Date hidden'!Z26="x","x",$Y$2-'Indicator Date hidden'!Z26)</f>
        <v>0</v>
      </c>
      <c r="Z25" s="165">
        <f>IF('Indicator Date hidden'!AA26="x","x",$Z$2-'Indicator Date hidden'!AA26)</f>
        <v>0</v>
      </c>
      <c r="AA25" s="165">
        <f>IF('Indicator Date hidden'!AB26="x","x",$AA$2-'Indicator Date hidden'!AB26)</f>
        <v>0</v>
      </c>
      <c r="AB25" s="165">
        <f>IF('Indicator Date hidden'!AC26="x","x",$AB$2-'Indicator Date hidden'!AC26)</f>
        <v>0</v>
      </c>
      <c r="AC25" s="165">
        <f>IF('Indicator Date hidden'!AD26="x","x",$AC$2-'Indicator Date hidden'!AD26)</f>
        <v>0</v>
      </c>
      <c r="AD25" s="165">
        <f>IF('Indicator Date hidden'!AE26="x","x",$AD$2-'Indicator Date hidden'!AE26)</f>
        <v>0</v>
      </c>
      <c r="AE25" s="165">
        <f>IF('Indicator Date hidden'!AF26="x","x",$AE$2-'Indicator Date hidden'!AF26)</f>
        <v>0</v>
      </c>
      <c r="AF25" s="165">
        <f>IF('Indicator Date hidden'!AG26="x","x",$AF$2-'Indicator Date hidden'!AG26)</f>
        <v>0</v>
      </c>
      <c r="AG25" s="165">
        <f>IF('Indicator Date hidden'!AH26="x","x",$AG$2-'Indicator Date hidden'!AH26)</f>
        <v>1</v>
      </c>
      <c r="AH25" s="165">
        <f>IF('Indicator Date hidden'!AI26="x","x",$AH$2-'Indicator Date hidden'!AI26)</f>
        <v>1</v>
      </c>
      <c r="AI25" s="165">
        <f>IF('Indicator Date hidden'!AJ26="x","x",$AI$2-'Indicator Date hidden'!AJ26)</f>
        <v>1</v>
      </c>
      <c r="AJ25" s="165" t="str">
        <f>IF('Indicator Date hidden'!AK26="x","x",$AJ$2-'Indicator Date hidden'!AK26)</f>
        <v>x</v>
      </c>
      <c r="AK25" s="165">
        <f>IF('Indicator Date hidden'!AL26="x","x",$AK$2-'Indicator Date hidden'!AL26)</f>
        <v>1</v>
      </c>
      <c r="AL25" s="165" t="str">
        <f>IF('Indicator Date hidden'!AM26="x","x",$AL$2-'Indicator Date hidden'!AM26)</f>
        <v>x</v>
      </c>
      <c r="AM25" s="165">
        <f>IF('Indicator Date hidden'!AN26="x","x",$AM$2-'Indicator Date hidden'!AN26)</f>
        <v>41236</v>
      </c>
      <c r="AN25" s="165">
        <f>IF('Indicator Date hidden'!AO26="x","x",$AN$2-'Indicator Date hidden'!AO26)</f>
        <v>41236</v>
      </c>
      <c r="AO25" s="165">
        <f>IF('Indicator Date hidden'!AP26="x","x",$AO$2-'Indicator Date hidden'!AP26)</f>
        <v>0</v>
      </c>
      <c r="AP25" s="165">
        <f>IF('Indicator Date hidden'!AQ26="x","x",$AP$2-'Indicator Date hidden'!AQ26)</f>
        <v>0</v>
      </c>
      <c r="AQ25" s="165">
        <f>IF('Indicator Date hidden'!AR26="x","x",$AQ$2-'Indicator Date hidden'!AR26)</f>
        <v>2</v>
      </c>
      <c r="AR25" s="165">
        <f>IF('Indicator Date hidden'!AS26="x","x",$AR$2-'Indicator Date hidden'!AS26)</f>
        <v>0</v>
      </c>
      <c r="AS25" s="165">
        <f>IF('Indicator Date hidden'!AT26="x","x",$AS$2-'Indicator Date hidden'!AT26)</f>
        <v>0</v>
      </c>
      <c r="AT25" s="165">
        <f>IF('Indicator Date hidden'!AU26="x","x",$AT$2-'Indicator Date hidden'!AU26)</f>
        <v>1</v>
      </c>
      <c r="AU25" s="165">
        <f>IF('Indicator Date hidden'!AV26="x","x",$AU$2-'Indicator Date hidden'!AV26)</f>
        <v>2</v>
      </c>
      <c r="AV25" s="165">
        <f>IF('Indicator Date hidden'!AW26="x","x",$AV$2-'Indicator Date hidden'!AW26)</f>
        <v>0</v>
      </c>
      <c r="AW25" s="165">
        <f>IF('Indicator Date hidden'!AX26="x","x",$AW$2-'Indicator Date hidden'!AX26)</f>
        <v>0</v>
      </c>
      <c r="AX25" s="165">
        <f>IF('Indicator Date hidden'!AY26="x","x",$AX$2-'Indicator Date hidden'!AY26)</f>
        <v>0</v>
      </c>
      <c r="AY25" s="165">
        <f>IF('Indicator Date hidden'!AZ26="x","x",$AY$2-'Indicator Date hidden'!AZ26)</f>
        <v>2</v>
      </c>
      <c r="AZ25" s="165">
        <f>IF('Indicator Date hidden'!BA26="x","x",$AZ$2-'Indicator Date hidden'!BA26)</f>
        <v>2</v>
      </c>
      <c r="BA25" s="5">
        <f t="shared" si="0"/>
        <v>82514</v>
      </c>
      <c r="BB25" s="166">
        <f t="shared" si="1"/>
        <v>1683.9591836734694</v>
      </c>
      <c r="BC25" s="5">
        <f t="shared" si="2"/>
        <v>18</v>
      </c>
      <c r="BD25" s="166">
        <f t="shared" si="3"/>
        <v>8158.963219347208</v>
      </c>
      <c r="BE25" s="169">
        <f t="shared" si="4"/>
        <v>0</v>
      </c>
    </row>
    <row r="26" spans="1:57" x14ac:dyDescent="0.25">
      <c r="A26" t="s">
        <v>45</v>
      </c>
      <c r="B26" s="165">
        <f>IF('Indicator Date hidden'!C27="x","x",$B$2-'Indicator Date hidden'!C27)</f>
        <v>4</v>
      </c>
      <c r="C26" s="165">
        <f>IF('Indicator Date hidden'!D27="x","x",$C$2-'Indicator Date hidden'!D27)</f>
        <v>4</v>
      </c>
      <c r="D26" s="165">
        <f>IF('Indicator Date hidden'!E27="x","x",$D$2-'Indicator Date hidden'!E27)</f>
        <v>0</v>
      </c>
      <c r="E26" s="165">
        <f>IF('Indicator Date hidden'!F27="x","x",$E$2-'Indicator Date hidden'!F27)</f>
        <v>0</v>
      </c>
      <c r="F26" s="165">
        <f>IF('Indicator Date hidden'!G27="x","x",$F$2-'Indicator Date hidden'!G27)</f>
        <v>0</v>
      </c>
      <c r="G26" s="165">
        <f>IF('Indicator Date hidden'!H27="x","x",$G$2-'Indicator Date hidden'!H27)</f>
        <v>0</v>
      </c>
      <c r="H26" s="165">
        <f>IF('Indicator Date hidden'!I27="x","x",$H$2-'Indicator Date hidden'!I27)</f>
        <v>0</v>
      </c>
      <c r="I26" s="165">
        <f>IF('Indicator Date hidden'!J27="x","x",$I$2-'Indicator Date hidden'!J27)</f>
        <v>2</v>
      </c>
      <c r="J26" s="165">
        <f>IF('Indicator Date hidden'!K27="x","x",$J$2-'Indicator Date hidden'!K27)</f>
        <v>2</v>
      </c>
      <c r="K26" s="165">
        <f>IF('Indicator Date hidden'!L27="x","x",$K$2-'Indicator Date hidden'!L27)</f>
        <v>0</v>
      </c>
      <c r="L26" s="165">
        <f>IF('Indicator Date hidden'!M27="x","x",$L$2-'Indicator Date hidden'!M27)</f>
        <v>0</v>
      </c>
      <c r="M26" s="165">
        <f>IF('Indicator Date hidden'!N27="x","x",$M$2-'Indicator Date hidden'!N27)</f>
        <v>0</v>
      </c>
      <c r="N26" s="165">
        <f>IF('Indicator Date hidden'!O27="x","x",$N$2-'Indicator Date hidden'!O27)</f>
        <v>0</v>
      </c>
      <c r="O26" s="165">
        <f>IF('Indicator Date hidden'!P27="x","x",$O$2-'Indicator Date hidden'!P27)</f>
        <v>0</v>
      </c>
      <c r="P26" s="165">
        <f>IF('Indicator Date hidden'!Q27="x","x",$P$2-'Indicator Date hidden'!Q27)</f>
        <v>0</v>
      </c>
      <c r="Q26" s="165" t="str">
        <f>IF('Indicator Date hidden'!R27="x","x",$Q$2-'Indicator Date hidden'!R27)</f>
        <v>x</v>
      </c>
      <c r="R26" s="165">
        <f>IF('Indicator Date hidden'!S27="x","x",$R$2-'Indicator Date hidden'!S27)</f>
        <v>0</v>
      </c>
      <c r="S26" s="165">
        <f>IF('Indicator Date hidden'!T27="x","x",$S$2-'Indicator Date hidden'!T27)</f>
        <v>0</v>
      </c>
      <c r="T26" s="165">
        <f>IF('Indicator Date hidden'!U27="x","x",$T$2-'Indicator Date hidden'!U27)</f>
        <v>0</v>
      </c>
      <c r="U26" s="165" t="str">
        <f>IF('Indicator Date hidden'!V27="x","x",$U$2-'Indicator Date hidden'!V27)</f>
        <v>x</v>
      </c>
      <c r="V26" s="165">
        <f>IF('Indicator Date hidden'!W27="x","x",$V$2-'Indicator Date hidden'!W27)</f>
        <v>0</v>
      </c>
      <c r="W26" s="165">
        <f>IF('Indicator Date hidden'!X27="x","x",$W$2-'Indicator Date hidden'!X27)</f>
        <v>7</v>
      </c>
      <c r="X26" s="165">
        <f>IF('Indicator Date hidden'!Y27="x","x",$X$2-'Indicator Date hidden'!Y27)</f>
        <v>6</v>
      </c>
      <c r="Y26" s="165">
        <f>IF('Indicator Date hidden'!Z27="x","x",$Y$2-'Indicator Date hidden'!Z27)</f>
        <v>0</v>
      </c>
      <c r="Z26" s="165">
        <f>IF('Indicator Date hidden'!AA27="x","x",$Z$2-'Indicator Date hidden'!AA27)</f>
        <v>0</v>
      </c>
      <c r="AA26" s="165">
        <f>IF('Indicator Date hidden'!AB27="x","x",$AA$2-'Indicator Date hidden'!AB27)</f>
        <v>1</v>
      </c>
      <c r="AB26" s="165">
        <f>IF('Indicator Date hidden'!AC27="x","x",$AB$2-'Indicator Date hidden'!AC27)</f>
        <v>0</v>
      </c>
      <c r="AC26" s="165">
        <f>IF('Indicator Date hidden'!AD27="x","x",$AC$2-'Indicator Date hidden'!AD27)</f>
        <v>0</v>
      </c>
      <c r="AD26" s="165" t="str">
        <f>IF('Indicator Date hidden'!AE27="x","x",$AD$2-'Indicator Date hidden'!AE27)</f>
        <v>x</v>
      </c>
      <c r="AE26" s="165">
        <f>IF('Indicator Date hidden'!AF27="x","x",$AE$2-'Indicator Date hidden'!AF27)</f>
        <v>0</v>
      </c>
      <c r="AF26" s="165" t="str">
        <f>IF('Indicator Date hidden'!AG27="x","x",$AF$2-'Indicator Date hidden'!AG27)</f>
        <v>x</v>
      </c>
      <c r="AG26" s="165">
        <f>IF('Indicator Date hidden'!AH27="x","x",$AG$2-'Indicator Date hidden'!AH27)</f>
        <v>1</v>
      </c>
      <c r="AH26" s="165">
        <f>IF('Indicator Date hidden'!AI27="x","x",$AH$2-'Indicator Date hidden'!AI27)</f>
        <v>1</v>
      </c>
      <c r="AI26" s="165">
        <f>IF('Indicator Date hidden'!AJ27="x","x",$AI$2-'Indicator Date hidden'!AJ27)</f>
        <v>1</v>
      </c>
      <c r="AJ26" s="165" t="str">
        <f>IF('Indicator Date hidden'!AK27="x","x",$AJ$2-'Indicator Date hidden'!AK27)</f>
        <v>x</v>
      </c>
      <c r="AK26" s="165">
        <f>IF('Indicator Date hidden'!AL27="x","x",$AK$2-'Indicator Date hidden'!AL27)</f>
        <v>1</v>
      </c>
      <c r="AL26" s="165" t="str">
        <f>IF('Indicator Date hidden'!AM27="x","x",$AL$2-'Indicator Date hidden'!AM27)</f>
        <v>x</v>
      </c>
      <c r="AM26" s="165">
        <f>IF('Indicator Date hidden'!AN27="x","x",$AM$2-'Indicator Date hidden'!AN27)</f>
        <v>41236</v>
      </c>
      <c r="AN26" s="165">
        <f>IF('Indicator Date hidden'!AO27="x","x",$AN$2-'Indicator Date hidden'!AO27)</f>
        <v>41236</v>
      </c>
      <c r="AO26" s="165">
        <f>IF('Indicator Date hidden'!AP27="x","x",$AO$2-'Indicator Date hidden'!AP27)</f>
        <v>0</v>
      </c>
      <c r="AP26" s="165">
        <f>IF('Indicator Date hidden'!AQ27="x","x",$AP$2-'Indicator Date hidden'!AQ27)</f>
        <v>0</v>
      </c>
      <c r="AQ26" s="165">
        <f>IF('Indicator Date hidden'!AR27="x","x",$AQ$2-'Indicator Date hidden'!AR27)</f>
        <v>2</v>
      </c>
      <c r="AR26" s="165">
        <f>IF('Indicator Date hidden'!AS27="x","x",$AR$2-'Indicator Date hidden'!AS27)</f>
        <v>0</v>
      </c>
      <c r="AS26" s="165">
        <f>IF('Indicator Date hidden'!AT27="x","x",$AS$2-'Indicator Date hidden'!AT27)</f>
        <v>0</v>
      </c>
      <c r="AT26" s="165">
        <f>IF('Indicator Date hidden'!AU27="x","x",$AT$2-'Indicator Date hidden'!AU27)</f>
        <v>1</v>
      </c>
      <c r="AU26" s="165">
        <f>IF('Indicator Date hidden'!AV27="x","x",$AU$2-'Indicator Date hidden'!AV27)</f>
        <v>2</v>
      </c>
      <c r="AV26" s="165">
        <f>IF('Indicator Date hidden'!AW27="x","x",$AV$2-'Indicator Date hidden'!AW27)</f>
        <v>0</v>
      </c>
      <c r="AW26" s="165">
        <f>IF('Indicator Date hidden'!AX27="x","x",$AW$2-'Indicator Date hidden'!AX27)</f>
        <v>0</v>
      </c>
      <c r="AX26" s="165">
        <f>IF('Indicator Date hidden'!AY27="x","x",$AX$2-'Indicator Date hidden'!AY27)</f>
        <v>0</v>
      </c>
      <c r="AY26" s="165" t="str">
        <f>IF('Indicator Date hidden'!AZ27="x","x",$AY$2-'Indicator Date hidden'!AZ27)</f>
        <v>x</v>
      </c>
      <c r="AZ26" s="165" t="str">
        <f>IF('Indicator Date hidden'!BA27="x","x",$AZ$2-'Indicator Date hidden'!BA27)</f>
        <v>x</v>
      </c>
      <c r="BA26" s="5">
        <f t="shared" si="0"/>
        <v>82507</v>
      </c>
      <c r="BB26" s="166">
        <f t="shared" si="1"/>
        <v>1918.7674418604652</v>
      </c>
      <c r="BC26" s="5">
        <f t="shared" si="2"/>
        <v>16</v>
      </c>
      <c r="BD26" s="166">
        <f t="shared" si="3"/>
        <v>8683.7241309893088</v>
      </c>
      <c r="BE26" s="169">
        <f t="shared" si="4"/>
        <v>0</v>
      </c>
    </row>
    <row r="27" spans="1:57" x14ac:dyDescent="0.25">
      <c r="A27" t="s">
        <v>46</v>
      </c>
      <c r="B27" s="165">
        <f>IF('Indicator Date hidden'!C28="x","x",$B$2-'Indicator Date hidden'!C28)</f>
        <v>4</v>
      </c>
      <c r="C27" s="165">
        <f>IF('Indicator Date hidden'!D28="x","x",$C$2-'Indicator Date hidden'!D28)</f>
        <v>4</v>
      </c>
      <c r="D27" s="165">
        <f>IF('Indicator Date hidden'!E28="x","x",$D$2-'Indicator Date hidden'!E28)</f>
        <v>0</v>
      </c>
      <c r="E27" s="165">
        <f>IF('Indicator Date hidden'!F28="x","x",$E$2-'Indicator Date hidden'!F28)</f>
        <v>0</v>
      </c>
      <c r="F27" s="165">
        <f>IF('Indicator Date hidden'!G28="x","x",$F$2-'Indicator Date hidden'!G28)</f>
        <v>0</v>
      </c>
      <c r="G27" s="165">
        <f>IF('Indicator Date hidden'!H28="x","x",$G$2-'Indicator Date hidden'!H28)</f>
        <v>0</v>
      </c>
      <c r="H27" s="165">
        <f>IF('Indicator Date hidden'!I28="x","x",$H$2-'Indicator Date hidden'!I28)</f>
        <v>0</v>
      </c>
      <c r="I27" s="165">
        <f>IF('Indicator Date hidden'!J28="x","x",$I$2-'Indicator Date hidden'!J28)</f>
        <v>2</v>
      </c>
      <c r="J27" s="165">
        <f>IF('Indicator Date hidden'!K28="x","x",$J$2-'Indicator Date hidden'!K28)</f>
        <v>2</v>
      </c>
      <c r="K27" s="165">
        <f>IF('Indicator Date hidden'!L28="x","x",$K$2-'Indicator Date hidden'!L28)</f>
        <v>0</v>
      </c>
      <c r="L27" s="165">
        <f>IF('Indicator Date hidden'!M28="x","x",$L$2-'Indicator Date hidden'!M28)</f>
        <v>0</v>
      </c>
      <c r="M27" s="165">
        <f>IF('Indicator Date hidden'!N28="x","x",$M$2-'Indicator Date hidden'!N28)</f>
        <v>0</v>
      </c>
      <c r="N27" s="165">
        <f>IF('Indicator Date hidden'!O28="x","x",$N$2-'Indicator Date hidden'!O28)</f>
        <v>0</v>
      </c>
      <c r="O27" s="165">
        <f>IF('Indicator Date hidden'!P28="x","x",$O$2-'Indicator Date hidden'!P28)</f>
        <v>0</v>
      </c>
      <c r="P27" s="165">
        <f>IF('Indicator Date hidden'!Q28="x","x",$P$2-'Indicator Date hidden'!Q28)</f>
        <v>0</v>
      </c>
      <c r="Q27" s="165" t="str">
        <f>IF('Indicator Date hidden'!R28="x","x",$Q$2-'Indicator Date hidden'!R28)</f>
        <v>x</v>
      </c>
      <c r="R27" s="165">
        <f>IF('Indicator Date hidden'!S28="x","x",$R$2-'Indicator Date hidden'!S28)</f>
        <v>0</v>
      </c>
      <c r="S27" s="165">
        <f>IF('Indicator Date hidden'!T28="x","x",$S$2-'Indicator Date hidden'!T28)</f>
        <v>0</v>
      </c>
      <c r="T27" s="165">
        <f>IF('Indicator Date hidden'!U28="x","x",$T$2-'Indicator Date hidden'!U28)</f>
        <v>0</v>
      </c>
      <c r="U27" s="165" t="str">
        <f>IF('Indicator Date hidden'!V28="x","x",$U$2-'Indicator Date hidden'!V28)</f>
        <v>x</v>
      </c>
      <c r="V27" s="165">
        <f>IF('Indicator Date hidden'!W28="x","x",$V$2-'Indicator Date hidden'!W28)</f>
        <v>0</v>
      </c>
      <c r="W27" s="165" t="str">
        <f>IF('Indicator Date hidden'!X28="x","x",$W$2-'Indicator Date hidden'!X28)</f>
        <v>x</v>
      </c>
      <c r="X27" s="165">
        <f>IF('Indicator Date hidden'!Y28="x","x",$X$2-'Indicator Date hidden'!Y28)</f>
        <v>6</v>
      </c>
      <c r="Y27" s="165">
        <f>IF('Indicator Date hidden'!Z28="x","x",$Y$2-'Indicator Date hidden'!Z28)</f>
        <v>0</v>
      </c>
      <c r="Z27" s="165">
        <f>IF('Indicator Date hidden'!AA28="x","x",$Z$2-'Indicator Date hidden'!AA28)</f>
        <v>0</v>
      </c>
      <c r="AA27" s="165">
        <f>IF('Indicator Date hidden'!AB28="x","x",$AA$2-'Indicator Date hidden'!AB28)</f>
        <v>0</v>
      </c>
      <c r="AB27" s="165">
        <f>IF('Indicator Date hidden'!AC28="x","x",$AB$2-'Indicator Date hidden'!AC28)</f>
        <v>0</v>
      </c>
      <c r="AC27" s="165">
        <f>IF('Indicator Date hidden'!AD28="x","x",$AC$2-'Indicator Date hidden'!AD28)</f>
        <v>0</v>
      </c>
      <c r="AD27" s="165" t="str">
        <f>IF('Indicator Date hidden'!AE28="x","x",$AD$2-'Indicator Date hidden'!AE28)</f>
        <v>x</v>
      </c>
      <c r="AE27" s="165">
        <f>IF('Indicator Date hidden'!AF28="x","x",$AE$2-'Indicator Date hidden'!AF28)</f>
        <v>0</v>
      </c>
      <c r="AF27" s="165">
        <f>IF('Indicator Date hidden'!AG28="x","x",$AF$2-'Indicator Date hidden'!AG28)</f>
        <v>5</v>
      </c>
      <c r="AG27" s="165">
        <f>IF('Indicator Date hidden'!AH28="x","x",$AG$2-'Indicator Date hidden'!AH28)</f>
        <v>1</v>
      </c>
      <c r="AH27" s="165">
        <f>IF('Indicator Date hidden'!AI28="x","x",$AH$2-'Indicator Date hidden'!AI28)</f>
        <v>1</v>
      </c>
      <c r="AI27" s="165">
        <f>IF('Indicator Date hidden'!AJ28="x","x",$AI$2-'Indicator Date hidden'!AJ28)</f>
        <v>1</v>
      </c>
      <c r="AJ27" s="165" t="str">
        <f>IF('Indicator Date hidden'!AK28="x","x",$AJ$2-'Indicator Date hidden'!AK28)</f>
        <v>x</v>
      </c>
      <c r="AK27" s="165">
        <f>IF('Indicator Date hidden'!AL28="x","x",$AK$2-'Indicator Date hidden'!AL28)</f>
        <v>1</v>
      </c>
      <c r="AL27" s="165" t="str">
        <f>IF('Indicator Date hidden'!AM28="x","x",$AL$2-'Indicator Date hidden'!AM28)</f>
        <v>x</v>
      </c>
      <c r="AM27" s="165">
        <f>IF('Indicator Date hidden'!AN28="x","x",$AM$2-'Indicator Date hidden'!AN28)</f>
        <v>41236</v>
      </c>
      <c r="AN27" s="165">
        <f>IF('Indicator Date hidden'!AO28="x","x",$AN$2-'Indicator Date hidden'!AO28)</f>
        <v>41236</v>
      </c>
      <c r="AO27" s="165">
        <f>IF('Indicator Date hidden'!AP28="x","x",$AO$2-'Indicator Date hidden'!AP28)</f>
        <v>0</v>
      </c>
      <c r="AP27" s="165">
        <f>IF('Indicator Date hidden'!AQ28="x","x",$AP$2-'Indicator Date hidden'!AQ28)</f>
        <v>0</v>
      </c>
      <c r="AQ27" s="165">
        <f>IF('Indicator Date hidden'!AR28="x","x",$AQ$2-'Indicator Date hidden'!AR28)</f>
        <v>0</v>
      </c>
      <c r="AR27" s="165">
        <f>IF('Indicator Date hidden'!AS28="x","x",$AR$2-'Indicator Date hidden'!AS28)</f>
        <v>0</v>
      </c>
      <c r="AS27" s="165">
        <f>IF('Indicator Date hidden'!AT28="x","x",$AS$2-'Indicator Date hidden'!AT28)</f>
        <v>0</v>
      </c>
      <c r="AT27" s="165">
        <f>IF('Indicator Date hidden'!AU28="x","x",$AT$2-'Indicator Date hidden'!AU28)</f>
        <v>1</v>
      </c>
      <c r="AU27" s="165">
        <f>IF('Indicator Date hidden'!AV28="x","x",$AU$2-'Indicator Date hidden'!AV28)</f>
        <v>2</v>
      </c>
      <c r="AV27" s="165">
        <f>IF('Indicator Date hidden'!AW28="x","x",$AV$2-'Indicator Date hidden'!AW28)</f>
        <v>0</v>
      </c>
      <c r="AW27" s="165">
        <f>IF('Indicator Date hidden'!AX28="x","x",$AW$2-'Indicator Date hidden'!AX28)</f>
        <v>0</v>
      </c>
      <c r="AX27" s="165">
        <f>IF('Indicator Date hidden'!AY28="x","x",$AX$2-'Indicator Date hidden'!AY28)</f>
        <v>0</v>
      </c>
      <c r="AY27" s="165">
        <f>IF('Indicator Date hidden'!AZ28="x","x",$AY$2-'Indicator Date hidden'!AZ28)</f>
        <v>2</v>
      </c>
      <c r="AZ27" s="165">
        <f>IF('Indicator Date hidden'!BA28="x","x",$AZ$2-'Indicator Date hidden'!BA28)</f>
        <v>2</v>
      </c>
      <c r="BA27" s="5">
        <f t="shared" si="0"/>
        <v>82506</v>
      </c>
      <c r="BB27" s="166">
        <f t="shared" si="1"/>
        <v>1833.4666666666667</v>
      </c>
      <c r="BC27" s="5">
        <f t="shared" si="2"/>
        <v>16</v>
      </c>
      <c r="BD27" s="166">
        <f t="shared" si="3"/>
        <v>8497.769000286029</v>
      </c>
      <c r="BE27" s="169">
        <f t="shared" si="4"/>
        <v>0</v>
      </c>
    </row>
    <row r="28" spans="1:57" x14ac:dyDescent="0.25">
      <c r="A28" t="s">
        <v>48</v>
      </c>
      <c r="B28" s="165">
        <f>IF('Indicator Date hidden'!C29="x","x",$B$2-'Indicator Date hidden'!C29)</f>
        <v>4</v>
      </c>
      <c r="C28" s="165">
        <f>IF('Indicator Date hidden'!D29="x","x",$C$2-'Indicator Date hidden'!D29)</f>
        <v>4</v>
      </c>
      <c r="D28" s="165">
        <f>IF('Indicator Date hidden'!E29="x","x",$D$2-'Indicator Date hidden'!E29)</f>
        <v>0</v>
      </c>
      <c r="E28" s="165">
        <f>IF('Indicator Date hidden'!F29="x","x",$E$2-'Indicator Date hidden'!F29)</f>
        <v>0</v>
      </c>
      <c r="F28" s="165">
        <f>IF('Indicator Date hidden'!G29="x","x",$F$2-'Indicator Date hidden'!G29)</f>
        <v>0</v>
      </c>
      <c r="G28" s="165">
        <f>IF('Indicator Date hidden'!H29="x","x",$G$2-'Indicator Date hidden'!H29)</f>
        <v>0</v>
      </c>
      <c r="H28" s="165">
        <f>IF('Indicator Date hidden'!I29="x","x",$H$2-'Indicator Date hidden'!I29)</f>
        <v>0</v>
      </c>
      <c r="I28" s="165">
        <f>IF('Indicator Date hidden'!J29="x","x",$I$2-'Indicator Date hidden'!J29)</f>
        <v>2</v>
      </c>
      <c r="J28" s="165">
        <f>IF('Indicator Date hidden'!K29="x","x",$J$2-'Indicator Date hidden'!K29)</f>
        <v>2</v>
      </c>
      <c r="K28" s="165">
        <f>IF('Indicator Date hidden'!L29="x","x",$K$2-'Indicator Date hidden'!L29)</f>
        <v>0</v>
      </c>
      <c r="L28" s="165">
        <f>IF('Indicator Date hidden'!M29="x","x",$L$2-'Indicator Date hidden'!M29)</f>
        <v>0</v>
      </c>
      <c r="M28" s="165">
        <f>IF('Indicator Date hidden'!N29="x","x",$M$2-'Indicator Date hidden'!N29)</f>
        <v>0</v>
      </c>
      <c r="N28" s="165">
        <f>IF('Indicator Date hidden'!O29="x","x",$N$2-'Indicator Date hidden'!O29)</f>
        <v>0</v>
      </c>
      <c r="O28" s="165">
        <f>IF('Indicator Date hidden'!P29="x","x",$O$2-'Indicator Date hidden'!P29)</f>
        <v>0</v>
      </c>
      <c r="P28" s="165">
        <f>IF('Indicator Date hidden'!Q29="x","x",$P$2-'Indicator Date hidden'!Q29)</f>
        <v>0</v>
      </c>
      <c r="Q28" s="165">
        <f>IF('Indicator Date hidden'!R29="x","x",$Q$2-'Indicator Date hidden'!R29)</f>
        <v>7</v>
      </c>
      <c r="R28" s="165">
        <f>IF('Indicator Date hidden'!S29="x","x",$R$2-'Indicator Date hidden'!S29)</f>
        <v>0</v>
      </c>
      <c r="S28" s="165">
        <f>IF('Indicator Date hidden'!T29="x","x",$S$2-'Indicator Date hidden'!T29)</f>
        <v>0</v>
      </c>
      <c r="T28" s="165">
        <f>IF('Indicator Date hidden'!U29="x","x",$T$2-'Indicator Date hidden'!U29)</f>
        <v>0</v>
      </c>
      <c r="U28" s="165">
        <f>IF('Indicator Date hidden'!V29="x","x",$U$2-'Indicator Date hidden'!V29)</f>
        <v>0</v>
      </c>
      <c r="V28" s="165">
        <f>IF('Indicator Date hidden'!W29="x","x",$V$2-'Indicator Date hidden'!W29)</f>
        <v>0</v>
      </c>
      <c r="W28" s="165">
        <f>IF('Indicator Date hidden'!X29="x","x",$W$2-'Indicator Date hidden'!X29)</f>
        <v>0</v>
      </c>
      <c r="X28" s="165">
        <f>IF('Indicator Date hidden'!Y29="x","x",$X$2-'Indicator Date hidden'!Y29)</f>
        <v>8</v>
      </c>
      <c r="Y28" s="165">
        <f>IF('Indicator Date hidden'!Z29="x","x",$Y$2-'Indicator Date hidden'!Z29)</f>
        <v>0</v>
      </c>
      <c r="Z28" s="165">
        <f>IF('Indicator Date hidden'!AA29="x","x",$Z$2-'Indicator Date hidden'!AA29)</f>
        <v>0</v>
      </c>
      <c r="AA28" s="165">
        <f>IF('Indicator Date hidden'!AB29="x","x",$AA$2-'Indicator Date hidden'!AB29)</f>
        <v>0</v>
      </c>
      <c r="AB28" s="165">
        <f>IF('Indicator Date hidden'!AC29="x","x",$AB$2-'Indicator Date hidden'!AC29)</f>
        <v>0</v>
      </c>
      <c r="AC28" s="165">
        <f>IF('Indicator Date hidden'!AD29="x","x",$AC$2-'Indicator Date hidden'!AD29)</f>
        <v>0</v>
      </c>
      <c r="AD28" s="165">
        <f>IF('Indicator Date hidden'!AE29="x","x",$AD$2-'Indicator Date hidden'!AE29)</f>
        <v>0</v>
      </c>
      <c r="AE28" s="165">
        <f>IF('Indicator Date hidden'!AF29="x","x",$AE$2-'Indicator Date hidden'!AF29)</f>
        <v>0</v>
      </c>
      <c r="AF28" s="165">
        <f>IF('Indicator Date hidden'!AG29="x","x",$AF$2-'Indicator Date hidden'!AG29)</f>
        <v>3</v>
      </c>
      <c r="AG28" s="165">
        <f>IF('Indicator Date hidden'!AH29="x","x",$AG$2-'Indicator Date hidden'!AH29)</f>
        <v>1</v>
      </c>
      <c r="AH28" s="165">
        <f>IF('Indicator Date hidden'!AI29="x","x",$AH$2-'Indicator Date hidden'!AI29)</f>
        <v>1</v>
      </c>
      <c r="AI28" s="165">
        <f>IF('Indicator Date hidden'!AJ29="x","x",$AI$2-'Indicator Date hidden'!AJ29)</f>
        <v>1</v>
      </c>
      <c r="AJ28" s="165">
        <f>IF('Indicator Date hidden'!AK29="x","x",$AJ$2-'Indicator Date hidden'!AK29)</f>
        <v>1</v>
      </c>
      <c r="AK28" s="165">
        <f>IF('Indicator Date hidden'!AL29="x","x",$AK$2-'Indicator Date hidden'!AL29)</f>
        <v>0</v>
      </c>
      <c r="AL28" s="165" t="str">
        <f>IF('Indicator Date hidden'!AM29="x","x",$AL$2-'Indicator Date hidden'!AM29)</f>
        <v>x</v>
      </c>
      <c r="AM28" s="165">
        <f>IF('Indicator Date hidden'!AN29="x","x",$AM$2-'Indicator Date hidden'!AN29)</f>
        <v>41236</v>
      </c>
      <c r="AN28" s="165">
        <f>IF('Indicator Date hidden'!AO29="x","x",$AN$2-'Indicator Date hidden'!AO29)</f>
        <v>41236</v>
      </c>
      <c r="AO28" s="165">
        <f>IF('Indicator Date hidden'!AP29="x","x",$AO$2-'Indicator Date hidden'!AP29)</f>
        <v>0</v>
      </c>
      <c r="AP28" s="165">
        <f>IF('Indicator Date hidden'!AQ29="x","x",$AP$2-'Indicator Date hidden'!AQ29)</f>
        <v>0</v>
      </c>
      <c r="AQ28" s="165">
        <f>IF('Indicator Date hidden'!AR29="x","x",$AQ$2-'Indicator Date hidden'!AR29)</f>
        <v>0</v>
      </c>
      <c r="AR28" s="165">
        <f>IF('Indicator Date hidden'!AS29="x","x",$AR$2-'Indicator Date hidden'!AS29)</f>
        <v>0</v>
      </c>
      <c r="AS28" s="165">
        <f>IF('Indicator Date hidden'!AT29="x","x",$AS$2-'Indicator Date hidden'!AT29)</f>
        <v>0</v>
      </c>
      <c r="AT28" s="165">
        <f>IF('Indicator Date hidden'!AU29="x","x",$AT$2-'Indicator Date hidden'!AU29)</f>
        <v>1</v>
      </c>
      <c r="AU28" s="165">
        <f>IF('Indicator Date hidden'!AV29="x","x",$AU$2-'Indicator Date hidden'!AV29)</f>
        <v>2</v>
      </c>
      <c r="AV28" s="165">
        <f>IF('Indicator Date hidden'!AW29="x","x",$AV$2-'Indicator Date hidden'!AW29)</f>
        <v>0</v>
      </c>
      <c r="AW28" s="165">
        <f>IF('Indicator Date hidden'!AX29="x","x",$AW$2-'Indicator Date hidden'!AX29)</f>
        <v>0</v>
      </c>
      <c r="AX28" s="165">
        <f>IF('Indicator Date hidden'!AY29="x","x",$AX$2-'Indicator Date hidden'!AY29)</f>
        <v>0</v>
      </c>
      <c r="AY28" s="165">
        <f>IF('Indicator Date hidden'!AZ29="x","x",$AY$2-'Indicator Date hidden'!AZ29)</f>
        <v>2</v>
      </c>
      <c r="AZ28" s="165">
        <f>IF('Indicator Date hidden'!BA29="x","x",$AZ$2-'Indicator Date hidden'!BA29)</f>
        <v>2</v>
      </c>
      <c r="BA28" s="5">
        <f t="shared" si="0"/>
        <v>82513</v>
      </c>
      <c r="BB28" s="166">
        <f t="shared" si="1"/>
        <v>1650.26</v>
      </c>
      <c r="BC28" s="5">
        <f t="shared" si="2"/>
        <v>17</v>
      </c>
      <c r="BD28" s="166">
        <f t="shared" si="3"/>
        <v>8080.4055190565778</v>
      </c>
      <c r="BE28" s="169">
        <f t="shared" si="4"/>
        <v>0</v>
      </c>
    </row>
    <row r="29" spans="1:57" x14ac:dyDescent="0.25">
      <c r="A29" t="s">
        <v>50</v>
      </c>
      <c r="B29" s="165">
        <f>IF('Indicator Date hidden'!C30="x","x",$B$2-'Indicator Date hidden'!C30)</f>
        <v>4</v>
      </c>
      <c r="C29" s="165">
        <f>IF('Indicator Date hidden'!D30="x","x",$C$2-'Indicator Date hidden'!D30)</f>
        <v>4</v>
      </c>
      <c r="D29" s="165">
        <f>IF('Indicator Date hidden'!E30="x","x",$D$2-'Indicator Date hidden'!E30)</f>
        <v>0</v>
      </c>
      <c r="E29" s="165">
        <f>IF('Indicator Date hidden'!F30="x","x",$E$2-'Indicator Date hidden'!F30)</f>
        <v>0</v>
      </c>
      <c r="F29" s="165">
        <f>IF('Indicator Date hidden'!G30="x","x",$F$2-'Indicator Date hidden'!G30)</f>
        <v>0</v>
      </c>
      <c r="G29" s="165">
        <f>IF('Indicator Date hidden'!H30="x","x",$G$2-'Indicator Date hidden'!H30)</f>
        <v>0</v>
      </c>
      <c r="H29" s="165">
        <f>IF('Indicator Date hidden'!I30="x","x",$H$2-'Indicator Date hidden'!I30)</f>
        <v>0</v>
      </c>
      <c r="I29" s="165">
        <f>IF('Indicator Date hidden'!J30="x","x",$I$2-'Indicator Date hidden'!J30)</f>
        <v>2</v>
      </c>
      <c r="J29" s="165">
        <f>IF('Indicator Date hidden'!K30="x","x",$J$2-'Indicator Date hidden'!K30)</f>
        <v>2</v>
      </c>
      <c r="K29" s="165">
        <f>IF('Indicator Date hidden'!L30="x","x",$K$2-'Indicator Date hidden'!L30)</f>
        <v>0</v>
      </c>
      <c r="L29" s="165">
        <f>IF('Indicator Date hidden'!M30="x","x",$L$2-'Indicator Date hidden'!M30)</f>
        <v>0</v>
      </c>
      <c r="M29" s="165">
        <f>IF('Indicator Date hidden'!N30="x","x",$M$2-'Indicator Date hidden'!N30)</f>
        <v>0</v>
      </c>
      <c r="N29" s="165">
        <f>IF('Indicator Date hidden'!O30="x","x",$N$2-'Indicator Date hidden'!O30)</f>
        <v>0</v>
      </c>
      <c r="O29" s="165">
        <f>IF('Indicator Date hidden'!P30="x","x",$O$2-'Indicator Date hidden'!P30)</f>
        <v>0</v>
      </c>
      <c r="P29" s="165">
        <f>IF('Indicator Date hidden'!Q30="x","x",$P$2-'Indicator Date hidden'!Q30)</f>
        <v>0</v>
      </c>
      <c r="Q29" s="165">
        <f>IF('Indicator Date hidden'!R30="x","x",$Q$2-'Indicator Date hidden'!R30)</f>
        <v>0</v>
      </c>
      <c r="R29" s="165">
        <f>IF('Indicator Date hidden'!S30="x","x",$R$2-'Indicator Date hidden'!S30)</f>
        <v>0</v>
      </c>
      <c r="S29" s="165">
        <f>IF('Indicator Date hidden'!T30="x","x",$S$2-'Indicator Date hidden'!T30)</f>
        <v>0</v>
      </c>
      <c r="T29" s="165">
        <f>IF('Indicator Date hidden'!U30="x","x",$T$2-'Indicator Date hidden'!U30)</f>
        <v>0</v>
      </c>
      <c r="U29" s="165">
        <f>IF('Indicator Date hidden'!V30="x","x",$U$2-'Indicator Date hidden'!V30)</f>
        <v>0</v>
      </c>
      <c r="V29" s="165">
        <f>IF('Indicator Date hidden'!W30="x","x",$V$2-'Indicator Date hidden'!W30)</f>
        <v>0</v>
      </c>
      <c r="W29" s="165">
        <f>IF('Indicator Date hidden'!X30="x","x",$W$2-'Indicator Date hidden'!X30)</f>
        <v>0</v>
      </c>
      <c r="X29" s="165" t="str">
        <f>IF('Indicator Date hidden'!Y30="x","x",$X$2-'Indicator Date hidden'!Y30)</f>
        <v>x</v>
      </c>
      <c r="Y29" s="165">
        <f>IF('Indicator Date hidden'!Z30="x","x",$Y$2-'Indicator Date hidden'!Z30)</f>
        <v>0</v>
      </c>
      <c r="Z29" s="165">
        <f>IF('Indicator Date hidden'!AA30="x","x",$Z$2-'Indicator Date hidden'!AA30)</f>
        <v>0</v>
      </c>
      <c r="AA29" s="165">
        <f>IF('Indicator Date hidden'!AB30="x","x",$AA$2-'Indicator Date hidden'!AB30)</f>
        <v>0</v>
      </c>
      <c r="AB29" s="165">
        <f>IF('Indicator Date hidden'!AC30="x","x",$AB$2-'Indicator Date hidden'!AC30)</f>
        <v>0</v>
      </c>
      <c r="AC29" s="165">
        <f>IF('Indicator Date hidden'!AD30="x","x",$AC$2-'Indicator Date hidden'!AD30)</f>
        <v>0</v>
      </c>
      <c r="AD29" s="165">
        <f>IF('Indicator Date hidden'!AE30="x","x",$AD$2-'Indicator Date hidden'!AE30)</f>
        <v>0</v>
      </c>
      <c r="AE29" s="165">
        <f>IF('Indicator Date hidden'!AF30="x","x",$AE$2-'Indicator Date hidden'!AF30)</f>
        <v>0</v>
      </c>
      <c r="AF29" s="165">
        <f>IF('Indicator Date hidden'!AG30="x","x",$AF$2-'Indicator Date hidden'!AG30)</f>
        <v>11</v>
      </c>
      <c r="AG29" s="165">
        <f>IF('Indicator Date hidden'!AH30="x","x",$AG$2-'Indicator Date hidden'!AH30)</f>
        <v>1</v>
      </c>
      <c r="AH29" s="165">
        <f>IF('Indicator Date hidden'!AI30="x","x",$AH$2-'Indicator Date hidden'!AI30)</f>
        <v>1</v>
      </c>
      <c r="AI29" s="165">
        <f>IF('Indicator Date hidden'!AJ30="x","x",$AI$2-'Indicator Date hidden'!AJ30)</f>
        <v>1</v>
      </c>
      <c r="AJ29" s="165">
        <f>IF('Indicator Date hidden'!AK30="x","x",$AJ$2-'Indicator Date hidden'!AK30)</f>
        <v>1</v>
      </c>
      <c r="AK29" s="165">
        <f>IF('Indicator Date hidden'!AL30="x","x",$AK$2-'Indicator Date hidden'!AL30)</f>
        <v>0</v>
      </c>
      <c r="AL29" s="165">
        <f>IF('Indicator Date hidden'!AM30="x","x",$AL$2-'Indicator Date hidden'!AM30)</f>
        <v>0</v>
      </c>
      <c r="AM29" s="165">
        <f>IF('Indicator Date hidden'!AN30="x","x",$AM$2-'Indicator Date hidden'!AN30)</f>
        <v>41236</v>
      </c>
      <c r="AN29" s="165">
        <f>IF('Indicator Date hidden'!AO30="x","x",$AN$2-'Indicator Date hidden'!AO30)</f>
        <v>41236</v>
      </c>
      <c r="AO29" s="165">
        <f>IF('Indicator Date hidden'!AP30="x","x",$AO$2-'Indicator Date hidden'!AP30)</f>
        <v>0</v>
      </c>
      <c r="AP29" s="165">
        <f>IF('Indicator Date hidden'!AQ30="x","x",$AP$2-'Indicator Date hidden'!AQ30)</f>
        <v>0</v>
      </c>
      <c r="AQ29" s="165">
        <f>IF('Indicator Date hidden'!AR30="x","x",$AQ$2-'Indicator Date hidden'!AR30)</f>
        <v>0</v>
      </c>
      <c r="AR29" s="165">
        <f>IF('Indicator Date hidden'!AS30="x","x",$AR$2-'Indicator Date hidden'!AS30)</f>
        <v>0</v>
      </c>
      <c r="AS29" s="165">
        <f>IF('Indicator Date hidden'!AT30="x","x",$AS$2-'Indicator Date hidden'!AT30)</f>
        <v>0</v>
      </c>
      <c r="AT29" s="165">
        <f>IF('Indicator Date hidden'!AU30="x","x",$AT$2-'Indicator Date hidden'!AU30)</f>
        <v>1</v>
      </c>
      <c r="AU29" s="165">
        <f>IF('Indicator Date hidden'!AV30="x","x",$AU$2-'Indicator Date hidden'!AV30)</f>
        <v>2</v>
      </c>
      <c r="AV29" s="165">
        <f>IF('Indicator Date hidden'!AW30="x","x",$AV$2-'Indicator Date hidden'!AW30)</f>
        <v>0</v>
      </c>
      <c r="AW29" s="165">
        <f>IF('Indicator Date hidden'!AX30="x","x",$AW$2-'Indicator Date hidden'!AX30)</f>
        <v>0</v>
      </c>
      <c r="AX29" s="165">
        <f>IF('Indicator Date hidden'!AY30="x","x",$AX$2-'Indicator Date hidden'!AY30)</f>
        <v>0</v>
      </c>
      <c r="AY29" s="165">
        <f>IF('Indicator Date hidden'!AZ30="x","x",$AY$2-'Indicator Date hidden'!AZ30)</f>
        <v>2</v>
      </c>
      <c r="AZ29" s="165">
        <f>IF('Indicator Date hidden'!BA30="x","x",$AZ$2-'Indicator Date hidden'!BA30)</f>
        <v>2</v>
      </c>
      <c r="BA29" s="5">
        <f t="shared" si="0"/>
        <v>82506</v>
      </c>
      <c r="BB29" s="166">
        <f t="shared" si="1"/>
        <v>1650.12</v>
      </c>
      <c r="BC29" s="5">
        <f t="shared" si="2"/>
        <v>15</v>
      </c>
      <c r="BD29" s="166">
        <f t="shared" si="3"/>
        <v>8080.4341087345056</v>
      </c>
      <c r="BE29" s="169">
        <f t="shared" si="4"/>
        <v>0</v>
      </c>
    </row>
    <row r="30" spans="1:57" x14ac:dyDescent="0.25">
      <c r="A30" t="s">
        <v>58</v>
      </c>
      <c r="B30" s="165">
        <f>IF('Indicator Date hidden'!C31="x","x",$B$2-'Indicator Date hidden'!C31)</f>
        <v>4</v>
      </c>
      <c r="C30" s="165">
        <f>IF('Indicator Date hidden'!D31="x","x",$C$2-'Indicator Date hidden'!D31)</f>
        <v>4</v>
      </c>
      <c r="D30" s="165">
        <f>IF('Indicator Date hidden'!E31="x","x",$D$2-'Indicator Date hidden'!E31)</f>
        <v>0</v>
      </c>
      <c r="E30" s="165">
        <f>IF('Indicator Date hidden'!F31="x","x",$E$2-'Indicator Date hidden'!F31)</f>
        <v>0</v>
      </c>
      <c r="F30" s="165">
        <f>IF('Indicator Date hidden'!G31="x","x",$F$2-'Indicator Date hidden'!G31)</f>
        <v>0</v>
      </c>
      <c r="G30" s="165">
        <f>IF('Indicator Date hidden'!H31="x","x",$G$2-'Indicator Date hidden'!H31)</f>
        <v>0</v>
      </c>
      <c r="H30" s="165">
        <f>IF('Indicator Date hidden'!I31="x","x",$H$2-'Indicator Date hidden'!I31)</f>
        <v>0</v>
      </c>
      <c r="I30" s="165">
        <f>IF('Indicator Date hidden'!J31="x","x",$I$2-'Indicator Date hidden'!J31)</f>
        <v>2</v>
      </c>
      <c r="J30" s="165">
        <f>IF('Indicator Date hidden'!K31="x","x",$J$2-'Indicator Date hidden'!K31)</f>
        <v>2</v>
      </c>
      <c r="K30" s="165">
        <f>IF('Indicator Date hidden'!L31="x","x",$K$2-'Indicator Date hidden'!L31)</f>
        <v>0</v>
      </c>
      <c r="L30" s="165">
        <f>IF('Indicator Date hidden'!M31="x","x",$L$2-'Indicator Date hidden'!M31)</f>
        <v>0</v>
      </c>
      <c r="M30" s="165">
        <f>IF('Indicator Date hidden'!N31="x","x",$M$2-'Indicator Date hidden'!N31)</f>
        <v>0</v>
      </c>
      <c r="N30" s="165">
        <f>IF('Indicator Date hidden'!O31="x","x",$N$2-'Indicator Date hidden'!O31)</f>
        <v>0</v>
      </c>
      <c r="O30" s="165">
        <f>IF('Indicator Date hidden'!P31="x","x",$O$2-'Indicator Date hidden'!P31)</f>
        <v>0</v>
      </c>
      <c r="P30" s="165">
        <f>IF('Indicator Date hidden'!Q31="x","x",$P$2-'Indicator Date hidden'!Q31)</f>
        <v>0</v>
      </c>
      <c r="Q30" s="165" t="str">
        <f>IF('Indicator Date hidden'!R31="x","x",$Q$2-'Indicator Date hidden'!R31)</f>
        <v>x</v>
      </c>
      <c r="R30" s="165">
        <f>IF('Indicator Date hidden'!S31="x","x",$R$2-'Indicator Date hidden'!S31)</f>
        <v>0</v>
      </c>
      <c r="S30" s="165">
        <f>IF('Indicator Date hidden'!T31="x","x",$S$2-'Indicator Date hidden'!T31)</f>
        <v>0</v>
      </c>
      <c r="T30" s="165">
        <f>IF('Indicator Date hidden'!U31="x","x",$T$2-'Indicator Date hidden'!U31)</f>
        <v>0</v>
      </c>
      <c r="U30" s="165">
        <f>IF('Indicator Date hidden'!V31="x","x",$U$2-'Indicator Date hidden'!V31)</f>
        <v>0</v>
      </c>
      <c r="V30" s="165">
        <f>IF('Indicator Date hidden'!W31="x","x",$V$2-'Indicator Date hidden'!W31)</f>
        <v>0</v>
      </c>
      <c r="W30" s="165" t="str">
        <f>IF('Indicator Date hidden'!X31="x","x",$W$2-'Indicator Date hidden'!X31)</f>
        <v>x</v>
      </c>
      <c r="X30" s="165">
        <f>IF('Indicator Date hidden'!Y31="x","x",$X$2-'Indicator Date hidden'!Y31)</f>
        <v>7</v>
      </c>
      <c r="Y30" s="165">
        <f>IF('Indicator Date hidden'!Z31="x","x",$Y$2-'Indicator Date hidden'!Z31)</f>
        <v>0</v>
      </c>
      <c r="Z30" s="165">
        <f>IF('Indicator Date hidden'!AA31="x","x",$Z$2-'Indicator Date hidden'!AA31)</f>
        <v>0</v>
      </c>
      <c r="AA30" s="165">
        <f>IF('Indicator Date hidden'!AB31="x","x",$AA$2-'Indicator Date hidden'!AB31)</f>
        <v>0</v>
      </c>
      <c r="AB30" s="165">
        <f>IF('Indicator Date hidden'!AC31="x","x",$AB$2-'Indicator Date hidden'!AC31)</f>
        <v>0</v>
      </c>
      <c r="AC30" s="165">
        <f>IF('Indicator Date hidden'!AD31="x","x",$AC$2-'Indicator Date hidden'!AD31)</f>
        <v>0</v>
      </c>
      <c r="AD30" s="165">
        <f>IF('Indicator Date hidden'!AE31="x","x",$AD$2-'Indicator Date hidden'!AE31)</f>
        <v>0</v>
      </c>
      <c r="AE30" s="165" t="str">
        <f>IF('Indicator Date hidden'!AF31="x","x",$AE$2-'Indicator Date hidden'!AF31)</f>
        <v>x</v>
      </c>
      <c r="AF30" s="165">
        <f>IF('Indicator Date hidden'!AG31="x","x",$AF$2-'Indicator Date hidden'!AG31)</f>
        <v>10</v>
      </c>
      <c r="AG30" s="165">
        <f>IF('Indicator Date hidden'!AH31="x","x",$AG$2-'Indicator Date hidden'!AH31)</f>
        <v>1</v>
      </c>
      <c r="AH30" s="165">
        <f>IF('Indicator Date hidden'!AI31="x","x",$AH$2-'Indicator Date hidden'!AI31)</f>
        <v>1</v>
      </c>
      <c r="AI30" s="165">
        <f>IF('Indicator Date hidden'!AJ31="x","x",$AI$2-'Indicator Date hidden'!AJ31)</f>
        <v>1</v>
      </c>
      <c r="AJ30" s="165" t="str">
        <f>IF('Indicator Date hidden'!AK31="x","x",$AJ$2-'Indicator Date hidden'!AK31)</f>
        <v>x</v>
      </c>
      <c r="AK30" s="165">
        <f>IF('Indicator Date hidden'!AL31="x","x",$AK$2-'Indicator Date hidden'!AL31)</f>
        <v>1</v>
      </c>
      <c r="AL30" s="165" t="str">
        <f>IF('Indicator Date hidden'!AM31="x","x",$AL$2-'Indicator Date hidden'!AM31)</f>
        <v>x</v>
      </c>
      <c r="AM30" s="165">
        <f>IF('Indicator Date hidden'!AN31="x","x",$AM$2-'Indicator Date hidden'!AN31)</f>
        <v>41236</v>
      </c>
      <c r="AN30" s="165">
        <f>IF('Indicator Date hidden'!AO31="x","x",$AN$2-'Indicator Date hidden'!AO31)</f>
        <v>41236</v>
      </c>
      <c r="AO30" s="165">
        <f>IF('Indicator Date hidden'!AP31="x","x",$AO$2-'Indicator Date hidden'!AP31)</f>
        <v>0</v>
      </c>
      <c r="AP30" s="165">
        <f>IF('Indicator Date hidden'!AQ31="x","x",$AP$2-'Indicator Date hidden'!AQ31)</f>
        <v>0</v>
      </c>
      <c r="AQ30" s="165">
        <f>IF('Indicator Date hidden'!AR31="x","x",$AQ$2-'Indicator Date hidden'!AR31)</f>
        <v>0</v>
      </c>
      <c r="AR30" s="165">
        <f>IF('Indicator Date hidden'!AS31="x","x",$AR$2-'Indicator Date hidden'!AS31)</f>
        <v>0</v>
      </c>
      <c r="AS30" s="165">
        <f>IF('Indicator Date hidden'!AT31="x","x",$AS$2-'Indicator Date hidden'!AT31)</f>
        <v>0</v>
      </c>
      <c r="AT30" s="165">
        <f>IF('Indicator Date hidden'!AU31="x","x",$AT$2-'Indicator Date hidden'!AU31)</f>
        <v>1</v>
      </c>
      <c r="AU30" s="165">
        <f>IF('Indicator Date hidden'!AV31="x","x",$AU$2-'Indicator Date hidden'!AV31)</f>
        <v>2</v>
      </c>
      <c r="AV30" s="165">
        <f>IF('Indicator Date hidden'!AW31="x","x",$AV$2-'Indicator Date hidden'!AW31)</f>
        <v>0</v>
      </c>
      <c r="AW30" s="165">
        <f>IF('Indicator Date hidden'!AX31="x","x",$AW$2-'Indicator Date hidden'!AX31)</f>
        <v>0</v>
      </c>
      <c r="AX30" s="165">
        <f>IF('Indicator Date hidden'!AY31="x","x",$AX$2-'Indicator Date hidden'!AY31)</f>
        <v>0</v>
      </c>
      <c r="AY30" s="165">
        <f>IF('Indicator Date hidden'!AZ31="x","x",$AY$2-'Indicator Date hidden'!AZ31)</f>
        <v>2</v>
      </c>
      <c r="AZ30" s="165">
        <f>IF('Indicator Date hidden'!BA31="x","x",$AZ$2-'Indicator Date hidden'!BA31)</f>
        <v>2</v>
      </c>
      <c r="BA30" s="5">
        <f t="shared" si="0"/>
        <v>82512</v>
      </c>
      <c r="BB30" s="166">
        <f t="shared" si="1"/>
        <v>1793.7391304347825</v>
      </c>
      <c r="BC30" s="5">
        <f t="shared" si="2"/>
        <v>16</v>
      </c>
      <c r="BD30" s="166">
        <f t="shared" si="3"/>
        <v>8409.1184913468951</v>
      </c>
      <c r="BE30" s="169">
        <f t="shared" si="4"/>
        <v>0</v>
      </c>
    </row>
    <row r="31" spans="1:57" x14ac:dyDescent="0.25">
      <c r="A31" t="s">
        <v>52</v>
      </c>
      <c r="B31" s="165">
        <f>IF('Indicator Date hidden'!C32="x","x",$B$2-'Indicator Date hidden'!C32)</f>
        <v>4</v>
      </c>
      <c r="C31" s="165">
        <f>IF('Indicator Date hidden'!D32="x","x",$C$2-'Indicator Date hidden'!D32)</f>
        <v>4</v>
      </c>
      <c r="D31" s="165">
        <f>IF('Indicator Date hidden'!E32="x","x",$D$2-'Indicator Date hidden'!E32)</f>
        <v>0</v>
      </c>
      <c r="E31" s="165">
        <f>IF('Indicator Date hidden'!F32="x","x",$E$2-'Indicator Date hidden'!F32)</f>
        <v>0</v>
      </c>
      <c r="F31" s="165">
        <f>IF('Indicator Date hidden'!G32="x","x",$F$2-'Indicator Date hidden'!G32)</f>
        <v>0</v>
      </c>
      <c r="G31" s="165">
        <f>IF('Indicator Date hidden'!H32="x","x",$G$2-'Indicator Date hidden'!H32)</f>
        <v>0</v>
      </c>
      <c r="H31" s="165">
        <f>IF('Indicator Date hidden'!I32="x","x",$H$2-'Indicator Date hidden'!I32)</f>
        <v>0</v>
      </c>
      <c r="I31" s="165">
        <f>IF('Indicator Date hidden'!J32="x","x",$I$2-'Indicator Date hidden'!J32)</f>
        <v>2</v>
      </c>
      <c r="J31" s="165">
        <f>IF('Indicator Date hidden'!K32="x","x",$J$2-'Indicator Date hidden'!K32)</f>
        <v>2</v>
      </c>
      <c r="K31" s="165">
        <f>IF('Indicator Date hidden'!L32="x","x",$K$2-'Indicator Date hidden'!L32)</f>
        <v>0</v>
      </c>
      <c r="L31" s="165">
        <f>IF('Indicator Date hidden'!M32="x","x",$L$2-'Indicator Date hidden'!M32)</f>
        <v>0</v>
      </c>
      <c r="M31" s="165">
        <f>IF('Indicator Date hidden'!N32="x","x",$M$2-'Indicator Date hidden'!N32)</f>
        <v>0</v>
      </c>
      <c r="N31" s="165">
        <f>IF('Indicator Date hidden'!O32="x","x",$N$2-'Indicator Date hidden'!O32)</f>
        <v>0</v>
      </c>
      <c r="O31" s="165">
        <f>IF('Indicator Date hidden'!P32="x","x",$O$2-'Indicator Date hidden'!P32)</f>
        <v>0</v>
      </c>
      <c r="P31" s="165">
        <f>IF('Indicator Date hidden'!Q32="x","x",$P$2-'Indicator Date hidden'!Q32)</f>
        <v>0</v>
      </c>
      <c r="Q31" s="165">
        <f>IF('Indicator Date hidden'!R32="x","x",$Q$2-'Indicator Date hidden'!R32)</f>
        <v>3</v>
      </c>
      <c r="R31" s="165">
        <f>IF('Indicator Date hidden'!S32="x","x",$R$2-'Indicator Date hidden'!S32)</f>
        <v>0</v>
      </c>
      <c r="S31" s="165">
        <f>IF('Indicator Date hidden'!T32="x","x",$S$2-'Indicator Date hidden'!T32)</f>
        <v>0</v>
      </c>
      <c r="T31" s="165">
        <f>IF('Indicator Date hidden'!U32="x","x",$T$2-'Indicator Date hidden'!U32)</f>
        <v>0</v>
      </c>
      <c r="U31" s="165">
        <f>IF('Indicator Date hidden'!V32="x","x",$U$2-'Indicator Date hidden'!V32)</f>
        <v>0</v>
      </c>
      <c r="V31" s="165">
        <f>IF('Indicator Date hidden'!W32="x","x",$V$2-'Indicator Date hidden'!W32)</f>
        <v>0</v>
      </c>
      <c r="W31" s="165">
        <f>IF('Indicator Date hidden'!X32="x","x",$W$2-'Indicator Date hidden'!X32)</f>
        <v>2</v>
      </c>
      <c r="X31" s="165">
        <f>IF('Indicator Date hidden'!Y32="x","x",$X$2-'Indicator Date hidden'!Y32)</f>
        <v>6</v>
      </c>
      <c r="Y31" s="165">
        <f>IF('Indicator Date hidden'!Z32="x","x",$Y$2-'Indicator Date hidden'!Z32)</f>
        <v>0</v>
      </c>
      <c r="Z31" s="165">
        <f>IF('Indicator Date hidden'!AA32="x","x",$Z$2-'Indicator Date hidden'!AA32)</f>
        <v>0</v>
      </c>
      <c r="AA31" s="165">
        <f>IF('Indicator Date hidden'!AB32="x","x",$AA$2-'Indicator Date hidden'!AB32)</f>
        <v>0</v>
      </c>
      <c r="AB31" s="165">
        <f>IF('Indicator Date hidden'!AC32="x","x",$AB$2-'Indicator Date hidden'!AC32)</f>
        <v>0</v>
      </c>
      <c r="AC31" s="165">
        <f>IF('Indicator Date hidden'!AD32="x","x",$AC$2-'Indicator Date hidden'!AD32)</f>
        <v>0</v>
      </c>
      <c r="AD31" s="165">
        <f>IF('Indicator Date hidden'!AE32="x","x",$AD$2-'Indicator Date hidden'!AE32)</f>
        <v>0</v>
      </c>
      <c r="AE31" s="165">
        <f>IF('Indicator Date hidden'!AF32="x","x",$AE$2-'Indicator Date hidden'!AF32)</f>
        <v>0</v>
      </c>
      <c r="AF31" s="165">
        <f>IF('Indicator Date hidden'!AG32="x","x",$AF$2-'Indicator Date hidden'!AG32)</f>
        <v>5</v>
      </c>
      <c r="AG31" s="165">
        <f>IF('Indicator Date hidden'!AH32="x","x",$AG$2-'Indicator Date hidden'!AH32)</f>
        <v>1</v>
      </c>
      <c r="AH31" s="165">
        <f>IF('Indicator Date hidden'!AI32="x","x",$AH$2-'Indicator Date hidden'!AI32)</f>
        <v>1</v>
      </c>
      <c r="AI31" s="165">
        <f>IF('Indicator Date hidden'!AJ32="x","x",$AI$2-'Indicator Date hidden'!AJ32)</f>
        <v>1</v>
      </c>
      <c r="AJ31" s="165" t="str">
        <f>IF('Indicator Date hidden'!AK32="x","x",$AJ$2-'Indicator Date hidden'!AK32)</f>
        <v>x</v>
      </c>
      <c r="AK31" s="165">
        <f>IF('Indicator Date hidden'!AL32="x","x",$AK$2-'Indicator Date hidden'!AL32)</f>
        <v>1</v>
      </c>
      <c r="AL31" s="165" t="str">
        <f>IF('Indicator Date hidden'!AM32="x","x",$AL$2-'Indicator Date hidden'!AM32)</f>
        <v>x</v>
      </c>
      <c r="AM31" s="165">
        <f>IF('Indicator Date hidden'!AN32="x","x",$AM$2-'Indicator Date hidden'!AN32)</f>
        <v>41236</v>
      </c>
      <c r="AN31" s="165">
        <f>IF('Indicator Date hidden'!AO32="x","x",$AN$2-'Indicator Date hidden'!AO32)</f>
        <v>41236</v>
      </c>
      <c r="AO31" s="165">
        <f>IF('Indicator Date hidden'!AP32="x","x",$AO$2-'Indicator Date hidden'!AP32)</f>
        <v>0</v>
      </c>
      <c r="AP31" s="165">
        <f>IF('Indicator Date hidden'!AQ32="x","x",$AP$2-'Indicator Date hidden'!AQ32)</f>
        <v>0</v>
      </c>
      <c r="AQ31" s="165">
        <f>IF('Indicator Date hidden'!AR32="x","x",$AQ$2-'Indicator Date hidden'!AR32)</f>
        <v>2</v>
      </c>
      <c r="AR31" s="165">
        <f>IF('Indicator Date hidden'!AS32="x","x",$AR$2-'Indicator Date hidden'!AS32)</f>
        <v>0</v>
      </c>
      <c r="AS31" s="165">
        <f>IF('Indicator Date hidden'!AT32="x","x",$AS$2-'Indicator Date hidden'!AT32)</f>
        <v>0</v>
      </c>
      <c r="AT31" s="165">
        <f>IF('Indicator Date hidden'!AU32="x","x",$AT$2-'Indicator Date hidden'!AU32)</f>
        <v>1</v>
      </c>
      <c r="AU31" s="165">
        <f>IF('Indicator Date hidden'!AV32="x","x",$AU$2-'Indicator Date hidden'!AV32)</f>
        <v>2</v>
      </c>
      <c r="AV31" s="165">
        <f>IF('Indicator Date hidden'!AW32="x","x",$AV$2-'Indicator Date hidden'!AW32)</f>
        <v>0</v>
      </c>
      <c r="AW31" s="165">
        <f>IF('Indicator Date hidden'!AX32="x","x",$AW$2-'Indicator Date hidden'!AX32)</f>
        <v>0</v>
      </c>
      <c r="AX31" s="165">
        <f>IF('Indicator Date hidden'!AY32="x","x",$AX$2-'Indicator Date hidden'!AY32)</f>
        <v>0</v>
      </c>
      <c r="AY31" s="165">
        <f>IF('Indicator Date hidden'!AZ32="x","x",$AY$2-'Indicator Date hidden'!AZ32)</f>
        <v>2</v>
      </c>
      <c r="AZ31" s="165">
        <f>IF('Indicator Date hidden'!BA32="x","x",$AZ$2-'Indicator Date hidden'!BA32)</f>
        <v>2</v>
      </c>
      <c r="BA31" s="5">
        <f t="shared" si="0"/>
        <v>82513</v>
      </c>
      <c r="BB31" s="166">
        <f t="shared" si="1"/>
        <v>1683.9387755102041</v>
      </c>
      <c r="BC31" s="5">
        <f t="shared" si="2"/>
        <v>19</v>
      </c>
      <c r="BD31" s="166">
        <f t="shared" si="3"/>
        <v>8158.967380161369</v>
      </c>
      <c r="BE31" s="169">
        <f t="shared" si="4"/>
        <v>0</v>
      </c>
    </row>
    <row r="32" spans="1:57" x14ac:dyDescent="0.25">
      <c r="A32" t="s">
        <v>54</v>
      </c>
      <c r="B32" s="165">
        <f>IF('Indicator Date hidden'!C33="x","x",$B$2-'Indicator Date hidden'!C33)</f>
        <v>4</v>
      </c>
      <c r="C32" s="165">
        <f>IF('Indicator Date hidden'!D33="x","x",$C$2-'Indicator Date hidden'!D33)</f>
        <v>4</v>
      </c>
      <c r="D32" s="165">
        <f>IF('Indicator Date hidden'!E33="x","x",$D$2-'Indicator Date hidden'!E33)</f>
        <v>0</v>
      </c>
      <c r="E32" s="165">
        <f>IF('Indicator Date hidden'!F33="x","x",$E$2-'Indicator Date hidden'!F33)</f>
        <v>0</v>
      </c>
      <c r="F32" s="165">
        <f>IF('Indicator Date hidden'!G33="x","x",$F$2-'Indicator Date hidden'!G33)</f>
        <v>0</v>
      </c>
      <c r="G32" s="165">
        <f>IF('Indicator Date hidden'!H33="x","x",$G$2-'Indicator Date hidden'!H33)</f>
        <v>0</v>
      </c>
      <c r="H32" s="165">
        <f>IF('Indicator Date hidden'!I33="x","x",$H$2-'Indicator Date hidden'!I33)</f>
        <v>0</v>
      </c>
      <c r="I32" s="165">
        <f>IF('Indicator Date hidden'!J33="x","x",$I$2-'Indicator Date hidden'!J33)</f>
        <v>2</v>
      </c>
      <c r="J32" s="165">
        <f>IF('Indicator Date hidden'!K33="x","x",$J$2-'Indicator Date hidden'!K33)</f>
        <v>2</v>
      </c>
      <c r="K32" s="165">
        <f>IF('Indicator Date hidden'!L33="x","x",$K$2-'Indicator Date hidden'!L33)</f>
        <v>0</v>
      </c>
      <c r="L32" s="165">
        <f>IF('Indicator Date hidden'!M33="x","x",$L$2-'Indicator Date hidden'!M33)</f>
        <v>0</v>
      </c>
      <c r="M32" s="165">
        <f>IF('Indicator Date hidden'!N33="x","x",$M$2-'Indicator Date hidden'!N33)</f>
        <v>0</v>
      </c>
      <c r="N32" s="165">
        <f>IF('Indicator Date hidden'!O33="x","x",$N$2-'Indicator Date hidden'!O33)</f>
        <v>0</v>
      </c>
      <c r="O32" s="165">
        <f>IF('Indicator Date hidden'!P33="x","x",$O$2-'Indicator Date hidden'!P33)</f>
        <v>0</v>
      </c>
      <c r="P32" s="165">
        <f>IF('Indicator Date hidden'!Q33="x","x",$P$2-'Indicator Date hidden'!Q33)</f>
        <v>0</v>
      </c>
      <c r="Q32" s="165">
        <f>IF('Indicator Date hidden'!R33="x","x",$Q$2-'Indicator Date hidden'!R33)</f>
        <v>6</v>
      </c>
      <c r="R32" s="165">
        <f>IF('Indicator Date hidden'!S33="x","x",$R$2-'Indicator Date hidden'!S33)</f>
        <v>0</v>
      </c>
      <c r="S32" s="165">
        <f>IF('Indicator Date hidden'!T33="x","x",$S$2-'Indicator Date hidden'!T33)</f>
        <v>0</v>
      </c>
      <c r="T32" s="165">
        <f>IF('Indicator Date hidden'!U33="x","x",$T$2-'Indicator Date hidden'!U33)</f>
        <v>0</v>
      </c>
      <c r="U32" s="165">
        <f>IF('Indicator Date hidden'!V33="x","x",$U$2-'Indicator Date hidden'!V33)</f>
        <v>0</v>
      </c>
      <c r="V32" s="165">
        <f>IF('Indicator Date hidden'!W33="x","x",$V$2-'Indicator Date hidden'!W33)</f>
        <v>0</v>
      </c>
      <c r="W32" s="165">
        <f>IF('Indicator Date hidden'!X33="x","x",$W$2-'Indicator Date hidden'!X33)</f>
        <v>5</v>
      </c>
      <c r="X32" s="165">
        <f>IF('Indicator Date hidden'!Y33="x","x",$X$2-'Indicator Date hidden'!Y33)</f>
        <v>9</v>
      </c>
      <c r="Y32" s="165">
        <f>IF('Indicator Date hidden'!Z33="x","x",$Y$2-'Indicator Date hidden'!Z33)</f>
        <v>0</v>
      </c>
      <c r="Z32" s="165">
        <f>IF('Indicator Date hidden'!AA33="x","x",$Z$2-'Indicator Date hidden'!AA33)</f>
        <v>0</v>
      </c>
      <c r="AA32" s="165">
        <f>IF('Indicator Date hidden'!AB33="x","x",$AA$2-'Indicator Date hidden'!AB33)</f>
        <v>0</v>
      </c>
      <c r="AB32" s="165">
        <f>IF('Indicator Date hidden'!AC33="x","x",$AB$2-'Indicator Date hidden'!AC33)</f>
        <v>0</v>
      </c>
      <c r="AC32" s="165">
        <f>IF('Indicator Date hidden'!AD33="x","x",$AC$2-'Indicator Date hidden'!AD33)</f>
        <v>0</v>
      </c>
      <c r="AD32" s="165">
        <f>IF('Indicator Date hidden'!AE33="x","x",$AD$2-'Indicator Date hidden'!AE33)</f>
        <v>0</v>
      </c>
      <c r="AE32" s="165">
        <f>IF('Indicator Date hidden'!AF33="x","x",$AE$2-'Indicator Date hidden'!AF33)</f>
        <v>0</v>
      </c>
      <c r="AF32" s="165">
        <f>IF('Indicator Date hidden'!AG33="x","x",$AF$2-'Indicator Date hidden'!AG33)</f>
        <v>3</v>
      </c>
      <c r="AG32" s="165">
        <f>IF('Indicator Date hidden'!AH33="x","x",$AG$2-'Indicator Date hidden'!AH33)</f>
        <v>1</v>
      </c>
      <c r="AH32" s="165">
        <f>IF('Indicator Date hidden'!AI33="x","x",$AH$2-'Indicator Date hidden'!AI33)</f>
        <v>1</v>
      </c>
      <c r="AI32" s="165">
        <f>IF('Indicator Date hidden'!AJ33="x","x",$AI$2-'Indicator Date hidden'!AJ33)</f>
        <v>1</v>
      </c>
      <c r="AJ32" s="165">
        <f>IF('Indicator Date hidden'!AK33="x","x",$AJ$2-'Indicator Date hidden'!AK33)</f>
        <v>0</v>
      </c>
      <c r="AK32" s="165">
        <f>IF('Indicator Date hidden'!AL33="x","x",$AK$2-'Indicator Date hidden'!AL33)</f>
        <v>0</v>
      </c>
      <c r="AL32" s="165" t="str">
        <f>IF('Indicator Date hidden'!AM33="x","x",$AL$2-'Indicator Date hidden'!AM33)</f>
        <v>x</v>
      </c>
      <c r="AM32" s="165">
        <f>IF('Indicator Date hidden'!AN33="x","x",$AM$2-'Indicator Date hidden'!AN33)</f>
        <v>41236</v>
      </c>
      <c r="AN32" s="165">
        <f>IF('Indicator Date hidden'!AO33="x","x",$AN$2-'Indicator Date hidden'!AO33)</f>
        <v>41236</v>
      </c>
      <c r="AO32" s="165">
        <f>IF('Indicator Date hidden'!AP33="x","x",$AO$2-'Indicator Date hidden'!AP33)</f>
        <v>0</v>
      </c>
      <c r="AP32" s="165">
        <f>IF('Indicator Date hidden'!AQ33="x","x",$AP$2-'Indicator Date hidden'!AQ33)</f>
        <v>0</v>
      </c>
      <c r="AQ32" s="165">
        <f>IF('Indicator Date hidden'!AR33="x","x",$AQ$2-'Indicator Date hidden'!AR33)</f>
        <v>0</v>
      </c>
      <c r="AR32" s="165">
        <f>IF('Indicator Date hidden'!AS33="x","x",$AR$2-'Indicator Date hidden'!AS33)</f>
        <v>0</v>
      </c>
      <c r="AS32" s="165">
        <f>IF('Indicator Date hidden'!AT33="x","x",$AS$2-'Indicator Date hidden'!AT33)</f>
        <v>0</v>
      </c>
      <c r="AT32" s="165">
        <f>IF('Indicator Date hidden'!AU33="x","x",$AT$2-'Indicator Date hidden'!AU33)</f>
        <v>1</v>
      </c>
      <c r="AU32" s="165">
        <f>IF('Indicator Date hidden'!AV33="x","x",$AU$2-'Indicator Date hidden'!AV33)</f>
        <v>2</v>
      </c>
      <c r="AV32" s="165">
        <f>IF('Indicator Date hidden'!AW33="x","x",$AV$2-'Indicator Date hidden'!AW33)</f>
        <v>0</v>
      </c>
      <c r="AW32" s="165">
        <f>IF('Indicator Date hidden'!AX33="x","x",$AW$2-'Indicator Date hidden'!AX33)</f>
        <v>0</v>
      </c>
      <c r="AX32" s="165">
        <f>IF('Indicator Date hidden'!AY33="x","x",$AX$2-'Indicator Date hidden'!AY33)</f>
        <v>0</v>
      </c>
      <c r="AY32" s="165">
        <f>IF('Indicator Date hidden'!AZ33="x","x",$AY$2-'Indicator Date hidden'!AZ33)</f>
        <v>2</v>
      </c>
      <c r="AZ32" s="165">
        <f>IF('Indicator Date hidden'!BA33="x","x",$AZ$2-'Indicator Date hidden'!BA33)</f>
        <v>2</v>
      </c>
      <c r="BA32" s="5">
        <f t="shared" si="0"/>
        <v>82517</v>
      </c>
      <c r="BB32" s="166">
        <f t="shared" si="1"/>
        <v>1650.34</v>
      </c>
      <c r="BC32" s="5">
        <f t="shared" si="2"/>
        <v>17</v>
      </c>
      <c r="BD32" s="166">
        <f t="shared" si="3"/>
        <v>8080.3892149079056</v>
      </c>
      <c r="BE32" s="169">
        <f t="shared" si="4"/>
        <v>0</v>
      </c>
    </row>
    <row r="33" spans="1:57" x14ac:dyDescent="0.25">
      <c r="A33" t="s">
        <v>56</v>
      </c>
      <c r="B33" s="165">
        <f>IF('Indicator Date hidden'!C34="x","x",$B$2-'Indicator Date hidden'!C34)</f>
        <v>4</v>
      </c>
      <c r="C33" s="165">
        <f>IF('Indicator Date hidden'!D34="x","x",$C$2-'Indicator Date hidden'!D34)</f>
        <v>4</v>
      </c>
      <c r="D33" s="165">
        <f>IF('Indicator Date hidden'!E34="x","x",$D$2-'Indicator Date hidden'!E34)</f>
        <v>0</v>
      </c>
      <c r="E33" s="165">
        <f>IF('Indicator Date hidden'!F34="x","x",$E$2-'Indicator Date hidden'!F34)</f>
        <v>0</v>
      </c>
      <c r="F33" s="165">
        <f>IF('Indicator Date hidden'!G34="x","x",$F$2-'Indicator Date hidden'!G34)</f>
        <v>0</v>
      </c>
      <c r="G33" s="165">
        <f>IF('Indicator Date hidden'!H34="x","x",$G$2-'Indicator Date hidden'!H34)</f>
        <v>0</v>
      </c>
      <c r="H33" s="165">
        <f>IF('Indicator Date hidden'!I34="x","x",$H$2-'Indicator Date hidden'!I34)</f>
        <v>0</v>
      </c>
      <c r="I33" s="165">
        <f>IF('Indicator Date hidden'!J34="x","x",$I$2-'Indicator Date hidden'!J34)</f>
        <v>2</v>
      </c>
      <c r="J33" s="165">
        <f>IF('Indicator Date hidden'!K34="x","x",$J$2-'Indicator Date hidden'!K34)</f>
        <v>2</v>
      </c>
      <c r="K33" s="165">
        <f>IF('Indicator Date hidden'!L34="x","x",$K$2-'Indicator Date hidden'!L34)</f>
        <v>0</v>
      </c>
      <c r="L33" s="165">
        <f>IF('Indicator Date hidden'!M34="x","x",$L$2-'Indicator Date hidden'!M34)</f>
        <v>0</v>
      </c>
      <c r="M33" s="165">
        <f>IF('Indicator Date hidden'!N34="x","x",$M$2-'Indicator Date hidden'!N34)</f>
        <v>0</v>
      </c>
      <c r="N33" s="165">
        <f>IF('Indicator Date hidden'!O34="x","x",$N$2-'Indicator Date hidden'!O34)</f>
        <v>0</v>
      </c>
      <c r="O33" s="165">
        <f>IF('Indicator Date hidden'!P34="x","x",$O$2-'Indicator Date hidden'!P34)</f>
        <v>0</v>
      </c>
      <c r="P33" s="165">
        <f>IF('Indicator Date hidden'!Q34="x","x",$P$2-'Indicator Date hidden'!Q34)</f>
        <v>0</v>
      </c>
      <c r="Q33" s="165" t="str">
        <f>IF('Indicator Date hidden'!R34="x","x",$Q$2-'Indicator Date hidden'!R34)</f>
        <v>x</v>
      </c>
      <c r="R33" s="165">
        <f>IF('Indicator Date hidden'!S34="x","x",$R$2-'Indicator Date hidden'!S34)</f>
        <v>0</v>
      </c>
      <c r="S33" s="165">
        <f>IF('Indicator Date hidden'!T34="x","x",$S$2-'Indicator Date hidden'!T34)</f>
        <v>0</v>
      </c>
      <c r="T33" s="165">
        <f>IF('Indicator Date hidden'!U34="x","x",$T$2-'Indicator Date hidden'!U34)</f>
        <v>0</v>
      </c>
      <c r="U33" s="165" t="str">
        <f>IF('Indicator Date hidden'!V34="x","x",$U$2-'Indicator Date hidden'!V34)</f>
        <v>x</v>
      </c>
      <c r="V33" s="165">
        <f>IF('Indicator Date hidden'!W34="x","x",$V$2-'Indicator Date hidden'!W34)</f>
        <v>0</v>
      </c>
      <c r="W33" s="165" t="str">
        <f>IF('Indicator Date hidden'!X34="x","x",$W$2-'Indicator Date hidden'!X34)</f>
        <v>x</v>
      </c>
      <c r="X33" s="165">
        <f>IF('Indicator Date hidden'!Y34="x","x",$X$2-'Indicator Date hidden'!Y34)</f>
        <v>8</v>
      </c>
      <c r="Y33" s="165">
        <f>IF('Indicator Date hidden'!Z34="x","x",$Y$2-'Indicator Date hidden'!Z34)</f>
        <v>0</v>
      </c>
      <c r="Z33" s="165">
        <f>IF('Indicator Date hidden'!AA34="x","x",$Z$2-'Indicator Date hidden'!AA34)</f>
        <v>0</v>
      </c>
      <c r="AA33" s="165" t="str">
        <f>IF('Indicator Date hidden'!AB34="x","x",$AA$2-'Indicator Date hidden'!AB34)</f>
        <v>x</v>
      </c>
      <c r="AB33" s="165">
        <f>IF('Indicator Date hidden'!AC34="x","x",$AB$2-'Indicator Date hidden'!AC34)</f>
        <v>0</v>
      </c>
      <c r="AC33" s="165">
        <f>IF('Indicator Date hidden'!AD34="x","x",$AC$2-'Indicator Date hidden'!AD34)</f>
        <v>0</v>
      </c>
      <c r="AD33" s="165" t="str">
        <f>IF('Indicator Date hidden'!AE34="x","x",$AD$2-'Indicator Date hidden'!AE34)</f>
        <v>x</v>
      </c>
      <c r="AE33" s="165">
        <f>IF('Indicator Date hidden'!AF34="x","x",$AE$2-'Indicator Date hidden'!AF34)</f>
        <v>0</v>
      </c>
      <c r="AF33" s="165">
        <f>IF('Indicator Date hidden'!AG34="x","x",$AF$2-'Indicator Date hidden'!AG34)</f>
        <v>7</v>
      </c>
      <c r="AG33" s="165">
        <f>IF('Indicator Date hidden'!AH34="x","x",$AG$2-'Indicator Date hidden'!AH34)</f>
        <v>1</v>
      </c>
      <c r="AH33" s="165">
        <f>IF('Indicator Date hidden'!AI34="x","x",$AH$2-'Indicator Date hidden'!AI34)</f>
        <v>1</v>
      </c>
      <c r="AI33" s="165">
        <f>IF('Indicator Date hidden'!AJ34="x","x",$AI$2-'Indicator Date hidden'!AJ34)</f>
        <v>1</v>
      </c>
      <c r="AJ33" s="165" t="str">
        <f>IF('Indicator Date hidden'!AK34="x","x",$AJ$2-'Indicator Date hidden'!AK34)</f>
        <v>x</v>
      </c>
      <c r="AK33" s="165">
        <f>IF('Indicator Date hidden'!AL34="x","x",$AK$2-'Indicator Date hidden'!AL34)</f>
        <v>1</v>
      </c>
      <c r="AL33" s="165" t="str">
        <f>IF('Indicator Date hidden'!AM34="x","x",$AL$2-'Indicator Date hidden'!AM34)</f>
        <v>x</v>
      </c>
      <c r="AM33" s="165">
        <f>IF('Indicator Date hidden'!AN34="x","x",$AM$2-'Indicator Date hidden'!AN34)</f>
        <v>41236</v>
      </c>
      <c r="AN33" s="165">
        <f>IF('Indicator Date hidden'!AO34="x","x",$AN$2-'Indicator Date hidden'!AO34)</f>
        <v>41236</v>
      </c>
      <c r="AO33" s="165">
        <f>IF('Indicator Date hidden'!AP34="x","x",$AO$2-'Indicator Date hidden'!AP34)</f>
        <v>0</v>
      </c>
      <c r="AP33" s="165">
        <f>IF('Indicator Date hidden'!AQ34="x","x",$AP$2-'Indicator Date hidden'!AQ34)</f>
        <v>0</v>
      </c>
      <c r="AQ33" s="165">
        <f>IF('Indicator Date hidden'!AR34="x","x",$AQ$2-'Indicator Date hidden'!AR34)</f>
        <v>2</v>
      </c>
      <c r="AR33" s="165">
        <f>IF('Indicator Date hidden'!AS34="x","x",$AR$2-'Indicator Date hidden'!AS34)</f>
        <v>0</v>
      </c>
      <c r="AS33" s="165">
        <f>IF('Indicator Date hidden'!AT34="x","x",$AS$2-'Indicator Date hidden'!AT34)</f>
        <v>0</v>
      </c>
      <c r="AT33" s="165">
        <f>IF('Indicator Date hidden'!AU34="x","x",$AT$2-'Indicator Date hidden'!AU34)</f>
        <v>1</v>
      </c>
      <c r="AU33" s="165" t="str">
        <f>IF('Indicator Date hidden'!AV34="x","x",$AU$2-'Indicator Date hidden'!AV34)</f>
        <v>x</v>
      </c>
      <c r="AV33" s="165">
        <f>IF('Indicator Date hidden'!AW34="x","x",$AV$2-'Indicator Date hidden'!AW34)</f>
        <v>0</v>
      </c>
      <c r="AW33" s="165">
        <f>IF('Indicator Date hidden'!AX34="x","x",$AW$2-'Indicator Date hidden'!AX34)</f>
        <v>0</v>
      </c>
      <c r="AX33" s="165">
        <f>IF('Indicator Date hidden'!AY34="x","x",$AX$2-'Indicator Date hidden'!AY34)</f>
        <v>0</v>
      </c>
      <c r="AY33" s="165">
        <f>IF('Indicator Date hidden'!AZ34="x","x",$AY$2-'Indicator Date hidden'!AZ34)</f>
        <v>2</v>
      </c>
      <c r="AZ33" s="165">
        <f>IF('Indicator Date hidden'!BA34="x","x",$AZ$2-'Indicator Date hidden'!BA34)</f>
        <v>2</v>
      </c>
      <c r="BA33" s="5">
        <f t="shared" si="0"/>
        <v>82510</v>
      </c>
      <c r="BB33" s="166">
        <f t="shared" si="1"/>
        <v>1918.8372093023256</v>
      </c>
      <c r="BC33" s="5">
        <f t="shared" si="2"/>
        <v>16</v>
      </c>
      <c r="BD33" s="166">
        <f t="shared" si="3"/>
        <v>8683.7087562974411</v>
      </c>
      <c r="BE33" s="169">
        <f t="shared" si="4"/>
        <v>0</v>
      </c>
    </row>
    <row r="34" spans="1:57" x14ac:dyDescent="0.25">
      <c r="A34" t="s">
        <v>59</v>
      </c>
      <c r="B34" s="165">
        <f>IF('Indicator Date hidden'!C35="x","x",$B$2-'Indicator Date hidden'!C35)</f>
        <v>4</v>
      </c>
      <c r="C34" s="165">
        <f>IF('Indicator Date hidden'!D35="x","x",$C$2-'Indicator Date hidden'!D35)</f>
        <v>4</v>
      </c>
      <c r="D34" s="165">
        <f>IF('Indicator Date hidden'!E35="x","x",$D$2-'Indicator Date hidden'!E35)</f>
        <v>0</v>
      </c>
      <c r="E34" s="165">
        <f>IF('Indicator Date hidden'!F35="x","x",$E$2-'Indicator Date hidden'!F35)</f>
        <v>0</v>
      </c>
      <c r="F34" s="165">
        <f>IF('Indicator Date hidden'!G35="x","x",$F$2-'Indicator Date hidden'!G35)</f>
        <v>0</v>
      </c>
      <c r="G34" s="165">
        <f>IF('Indicator Date hidden'!H35="x","x",$G$2-'Indicator Date hidden'!H35)</f>
        <v>0</v>
      </c>
      <c r="H34" s="165">
        <f>IF('Indicator Date hidden'!I35="x","x",$H$2-'Indicator Date hidden'!I35)</f>
        <v>0</v>
      </c>
      <c r="I34" s="165">
        <f>IF('Indicator Date hidden'!J35="x","x",$I$2-'Indicator Date hidden'!J35)</f>
        <v>2</v>
      </c>
      <c r="J34" s="165">
        <f>IF('Indicator Date hidden'!K35="x","x",$J$2-'Indicator Date hidden'!K35)</f>
        <v>2</v>
      </c>
      <c r="K34" s="165">
        <f>IF('Indicator Date hidden'!L35="x","x",$K$2-'Indicator Date hidden'!L35)</f>
        <v>0</v>
      </c>
      <c r="L34" s="165">
        <f>IF('Indicator Date hidden'!M35="x","x",$L$2-'Indicator Date hidden'!M35)</f>
        <v>0</v>
      </c>
      <c r="M34" s="165">
        <f>IF('Indicator Date hidden'!N35="x","x",$M$2-'Indicator Date hidden'!N35)</f>
        <v>0</v>
      </c>
      <c r="N34" s="165">
        <f>IF('Indicator Date hidden'!O35="x","x",$N$2-'Indicator Date hidden'!O35)</f>
        <v>0</v>
      </c>
      <c r="O34" s="165">
        <f>IF('Indicator Date hidden'!P35="x","x",$O$2-'Indicator Date hidden'!P35)</f>
        <v>0</v>
      </c>
      <c r="P34" s="165">
        <f>IF('Indicator Date hidden'!Q35="x","x",$P$2-'Indicator Date hidden'!Q35)</f>
        <v>0</v>
      </c>
      <c r="Q34" s="165">
        <f>IF('Indicator Date hidden'!R35="x","x",$Q$2-'Indicator Date hidden'!R35)</f>
        <v>7</v>
      </c>
      <c r="R34" s="165">
        <f>IF('Indicator Date hidden'!S35="x","x",$R$2-'Indicator Date hidden'!S35)</f>
        <v>0</v>
      </c>
      <c r="S34" s="165">
        <f>IF('Indicator Date hidden'!T35="x","x",$S$2-'Indicator Date hidden'!T35)</f>
        <v>0</v>
      </c>
      <c r="T34" s="165">
        <f>IF('Indicator Date hidden'!U35="x","x",$T$2-'Indicator Date hidden'!U35)</f>
        <v>0</v>
      </c>
      <c r="U34" s="165">
        <f>IF('Indicator Date hidden'!V35="x","x",$U$2-'Indicator Date hidden'!V35)</f>
        <v>0</v>
      </c>
      <c r="V34" s="165">
        <f>IF('Indicator Date hidden'!W35="x","x",$V$2-'Indicator Date hidden'!W35)</f>
        <v>0</v>
      </c>
      <c r="W34" s="165">
        <f>IF('Indicator Date hidden'!X35="x","x",$W$2-'Indicator Date hidden'!X35)</f>
        <v>6</v>
      </c>
      <c r="X34" s="165">
        <f>IF('Indicator Date hidden'!Y35="x","x",$X$2-'Indicator Date hidden'!Y35)</f>
        <v>9</v>
      </c>
      <c r="Y34" s="165">
        <f>IF('Indicator Date hidden'!Z35="x","x",$Y$2-'Indicator Date hidden'!Z35)</f>
        <v>0</v>
      </c>
      <c r="Z34" s="165">
        <f>IF('Indicator Date hidden'!AA35="x","x",$Z$2-'Indicator Date hidden'!AA35)</f>
        <v>0</v>
      </c>
      <c r="AA34" s="165">
        <f>IF('Indicator Date hidden'!AB35="x","x",$AA$2-'Indicator Date hidden'!AB35)</f>
        <v>0</v>
      </c>
      <c r="AB34" s="165">
        <f>IF('Indicator Date hidden'!AC35="x","x",$AB$2-'Indicator Date hidden'!AC35)</f>
        <v>0</v>
      </c>
      <c r="AC34" s="165">
        <f>IF('Indicator Date hidden'!AD35="x","x",$AC$2-'Indicator Date hidden'!AD35)</f>
        <v>0</v>
      </c>
      <c r="AD34" s="165">
        <f>IF('Indicator Date hidden'!AE35="x","x",$AD$2-'Indicator Date hidden'!AE35)</f>
        <v>0</v>
      </c>
      <c r="AE34" s="165">
        <f>IF('Indicator Date hidden'!AF35="x","x",$AE$2-'Indicator Date hidden'!AF35)</f>
        <v>0</v>
      </c>
      <c r="AF34" s="165">
        <f>IF('Indicator Date hidden'!AG35="x","x",$AF$2-'Indicator Date hidden'!AG35)</f>
        <v>9</v>
      </c>
      <c r="AG34" s="165">
        <f>IF('Indicator Date hidden'!AH35="x","x",$AG$2-'Indicator Date hidden'!AH35)</f>
        <v>1</v>
      </c>
      <c r="AH34" s="165">
        <f>IF('Indicator Date hidden'!AI35="x","x",$AH$2-'Indicator Date hidden'!AI35)</f>
        <v>1</v>
      </c>
      <c r="AI34" s="165">
        <f>IF('Indicator Date hidden'!AJ35="x","x",$AI$2-'Indicator Date hidden'!AJ35)</f>
        <v>1</v>
      </c>
      <c r="AJ34" s="165" t="str">
        <f>IF('Indicator Date hidden'!AK35="x","x",$AJ$2-'Indicator Date hidden'!AK35)</f>
        <v>x</v>
      </c>
      <c r="AK34" s="165">
        <f>IF('Indicator Date hidden'!AL35="x","x",$AK$2-'Indicator Date hidden'!AL35)</f>
        <v>0</v>
      </c>
      <c r="AL34" s="165">
        <f>IF('Indicator Date hidden'!AM35="x","x",$AL$2-'Indicator Date hidden'!AM35)</f>
        <v>0</v>
      </c>
      <c r="AM34" s="165">
        <f>IF('Indicator Date hidden'!AN35="x","x",$AM$2-'Indicator Date hidden'!AN35)</f>
        <v>41236</v>
      </c>
      <c r="AN34" s="165">
        <f>IF('Indicator Date hidden'!AO35="x","x",$AN$2-'Indicator Date hidden'!AO35)</f>
        <v>41236</v>
      </c>
      <c r="AO34" s="165" t="str">
        <f>IF('Indicator Date hidden'!AP35="x","x",$AO$2-'Indicator Date hidden'!AP35)</f>
        <v>x</v>
      </c>
      <c r="AP34" s="165" t="str">
        <f>IF('Indicator Date hidden'!AQ35="x","x",$AP$2-'Indicator Date hidden'!AQ35)</f>
        <v>x</v>
      </c>
      <c r="AQ34" s="165" t="str">
        <f>IF('Indicator Date hidden'!AR35="x","x",$AQ$2-'Indicator Date hidden'!AR35)</f>
        <v>x</v>
      </c>
      <c r="AR34" s="165">
        <f>IF('Indicator Date hidden'!AS35="x","x",$AR$2-'Indicator Date hidden'!AS35)</f>
        <v>0</v>
      </c>
      <c r="AS34" s="165">
        <f>IF('Indicator Date hidden'!AT35="x","x",$AS$2-'Indicator Date hidden'!AT35)</f>
        <v>0</v>
      </c>
      <c r="AT34" s="165">
        <f>IF('Indicator Date hidden'!AU35="x","x",$AT$2-'Indicator Date hidden'!AU35)</f>
        <v>1</v>
      </c>
      <c r="AU34" s="165">
        <f>IF('Indicator Date hidden'!AV35="x","x",$AU$2-'Indicator Date hidden'!AV35)</f>
        <v>2</v>
      </c>
      <c r="AV34" s="165">
        <f>IF('Indicator Date hidden'!AW35="x","x",$AV$2-'Indicator Date hidden'!AW35)</f>
        <v>0</v>
      </c>
      <c r="AW34" s="165">
        <f>IF('Indicator Date hidden'!AX35="x","x",$AW$2-'Indicator Date hidden'!AX35)</f>
        <v>1</v>
      </c>
      <c r="AX34" s="165">
        <f>IF('Indicator Date hidden'!AY35="x","x",$AX$2-'Indicator Date hidden'!AY35)</f>
        <v>0</v>
      </c>
      <c r="AY34" s="165">
        <f>IF('Indicator Date hidden'!AZ35="x","x",$AY$2-'Indicator Date hidden'!AZ35)</f>
        <v>2</v>
      </c>
      <c r="AZ34" s="165">
        <f>IF('Indicator Date hidden'!BA35="x","x",$AZ$2-'Indicator Date hidden'!BA35)</f>
        <v>2</v>
      </c>
      <c r="BA34" s="5">
        <f t="shared" si="0"/>
        <v>82526</v>
      </c>
      <c r="BB34" s="166">
        <f t="shared" si="1"/>
        <v>1755.872340425532</v>
      </c>
      <c r="BC34" s="5">
        <f t="shared" si="2"/>
        <v>18</v>
      </c>
      <c r="BD34" s="166">
        <f t="shared" si="3"/>
        <v>8323.1420203001471</v>
      </c>
      <c r="BE34" s="169">
        <f t="shared" si="4"/>
        <v>0</v>
      </c>
    </row>
    <row r="35" spans="1:57" x14ac:dyDescent="0.25">
      <c r="A35" t="s">
        <v>61</v>
      </c>
      <c r="B35" s="165">
        <f>IF('Indicator Date hidden'!C36="x","x",$B$2-'Indicator Date hidden'!C36)</f>
        <v>4</v>
      </c>
      <c r="C35" s="165">
        <f>IF('Indicator Date hidden'!D36="x","x",$C$2-'Indicator Date hidden'!D36)</f>
        <v>4</v>
      </c>
      <c r="D35" s="165">
        <f>IF('Indicator Date hidden'!E36="x","x",$D$2-'Indicator Date hidden'!E36)</f>
        <v>0</v>
      </c>
      <c r="E35" s="165">
        <f>IF('Indicator Date hidden'!F36="x","x",$E$2-'Indicator Date hidden'!F36)</f>
        <v>0</v>
      </c>
      <c r="F35" s="165">
        <f>IF('Indicator Date hidden'!G36="x","x",$F$2-'Indicator Date hidden'!G36)</f>
        <v>0</v>
      </c>
      <c r="G35" s="165">
        <f>IF('Indicator Date hidden'!H36="x","x",$G$2-'Indicator Date hidden'!H36)</f>
        <v>0</v>
      </c>
      <c r="H35" s="165">
        <f>IF('Indicator Date hidden'!I36="x","x",$H$2-'Indicator Date hidden'!I36)</f>
        <v>0</v>
      </c>
      <c r="I35" s="165">
        <f>IF('Indicator Date hidden'!J36="x","x",$I$2-'Indicator Date hidden'!J36)</f>
        <v>2</v>
      </c>
      <c r="J35" s="165">
        <f>IF('Indicator Date hidden'!K36="x","x",$J$2-'Indicator Date hidden'!K36)</f>
        <v>2</v>
      </c>
      <c r="K35" s="165">
        <f>IF('Indicator Date hidden'!L36="x","x",$K$2-'Indicator Date hidden'!L36)</f>
        <v>0</v>
      </c>
      <c r="L35" s="165">
        <f>IF('Indicator Date hidden'!M36="x","x",$L$2-'Indicator Date hidden'!M36)</f>
        <v>0</v>
      </c>
      <c r="M35" s="165">
        <f>IF('Indicator Date hidden'!N36="x","x",$M$2-'Indicator Date hidden'!N36)</f>
        <v>0</v>
      </c>
      <c r="N35" s="165">
        <f>IF('Indicator Date hidden'!O36="x","x",$N$2-'Indicator Date hidden'!O36)</f>
        <v>0</v>
      </c>
      <c r="O35" s="165">
        <f>IF('Indicator Date hidden'!P36="x","x",$O$2-'Indicator Date hidden'!P36)</f>
        <v>0</v>
      </c>
      <c r="P35" s="165">
        <f>IF('Indicator Date hidden'!Q36="x","x",$P$2-'Indicator Date hidden'!Q36)</f>
        <v>0</v>
      </c>
      <c r="Q35" s="165">
        <f>IF('Indicator Date hidden'!R36="x","x",$Q$2-'Indicator Date hidden'!R36)</f>
        <v>2</v>
      </c>
      <c r="R35" s="165">
        <f>IF('Indicator Date hidden'!S36="x","x",$R$2-'Indicator Date hidden'!S36)</f>
        <v>0</v>
      </c>
      <c r="S35" s="165">
        <f>IF('Indicator Date hidden'!T36="x","x",$S$2-'Indicator Date hidden'!T36)</f>
        <v>0</v>
      </c>
      <c r="T35" s="165">
        <f>IF('Indicator Date hidden'!U36="x","x",$T$2-'Indicator Date hidden'!U36)</f>
        <v>0</v>
      </c>
      <c r="U35" s="165">
        <f>IF('Indicator Date hidden'!V36="x","x",$U$2-'Indicator Date hidden'!V36)</f>
        <v>0</v>
      </c>
      <c r="V35" s="165">
        <f>IF('Indicator Date hidden'!W36="x","x",$V$2-'Indicator Date hidden'!W36)</f>
        <v>0</v>
      </c>
      <c r="W35" s="165">
        <f>IF('Indicator Date hidden'!X36="x","x",$W$2-'Indicator Date hidden'!X36)</f>
        <v>1</v>
      </c>
      <c r="X35" s="165" t="str">
        <f>IF('Indicator Date hidden'!Y36="x","x",$X$2-'Indicator Date hidden'!Y36)</f>
        <v>x</v>
      </c>
      <c r="Y35" s="165">
        <f>IF('Indicator Date hidden'!Z36="x","x",$Y$2-'Indicator Date hidden'!Z36)</f>
        <v>0</v>
      </c>
      <c r="Z35" s="165">
        <f>IF('Indicator Date hidden'!AA36="x","x",$Z$2-'Indicator Date hidden'!AA36)</f>
        <v>0</v>
      </c>
      <c r="AA35" s="165">
        <f>IF('Indicator Date hidden'!AB36="x","x",$AA$2-'Indicator Date hidden'!AB36)</f>
        <v>0</v>
      </c>
      <c r="AB35" s="165">
        <f>IF('Indicator Date hidden'!AC36="x","x",$AB$2-'Indicator Date hidden'!AC36)</f>
        <v>0</v>
      </c>
      <c r="AC35" s="165">
        <f>IF('Indicator Date hidden'!AD36="x","x",$AC$2-'Indicator Date hidden'!AD36)</f>
        <v>0</v>
      </c>
      <c r="AD35" s="165">
        <f>IF('Indicator Date hidden'!AE36="x","x",$AD$2-'Indicator Date hidden'!AE36)</f>
        <v>0</v>
      </c>
      <c r="AE35" s="165">
        <f>IF('Indicator Date hidden'!AF36="x","x",$AE$2-'Indicator Date hidden'!AF36)</f>
        <v>0</v>
      </c>
      <c r="AF35" s="165">
        <f>IF('Indicator Date hidden'!AG36="x","x",$AF$2-'Indicator Date hidden'!AG36)</f>
        <v>6</v>
      </c>
      <c r="AG35" s="165">
        <f>IF('Indicator Date hidden'!AH36="x","x",$AG$2-'Indicator Date hidden'!AH36)</f>
        <v>1</v>
      </c>
      <c r="AH35" s="165">
        <f>IF('Indicator Date hidden'!AI36="x","x",$AH$2-'Indicator Date hidden'!AI36)</f>
        <v>1</v>
      </c>
      <c r="AI35" s="165">
        <f>IF('Indicator Date hidden'!AJ36="x","x",$AI$2-'Indicator Date hidden'!AJ36)</f>
        <v>1</v>
      </c>
      <c r="AJ35" s="165">
        <f>IF('Indicator Date hidden'!AK36="x","x",$AJ$2-'Indicator Date hidden'!AK36)</f>
        <v>0</v>
      </c>
      <c r="AK35" s="165">
        <f>IF('Indicator Date hidden'!AL36="x","x",$AK$2-'Indicator Date hidden'!AL36)</f>
        <v>0</v>
      </c>
      <c r="AL35" s="165">
        <f>IF('Indicator Date hidden'!AM36="x","x",$AL$2-'Indicator Date hidden'!AM36)</f>
        <v>0</v>
      </c>
      <c r="AM35" s="165">
        <f>IF('Indicator Date hidden'!AN36="x","x",$AM$2-'Indicator Date hidden'!AN36)</f>
        <v>41236</v>
      </c>
      <c r="AN35" s="165">
        <f>IF('Indicator Date hidden'!AO36="x","x",$AN$2-'Indicator Date hidden'!AO36)</f>
        <v>41236</v>
      </c>
      <c r="AO35" s="165">
        <f>IF('Indicator Date hidden'!AP36="x","x",$AO$2-'Indicator Date hidden'!AP36)</f>
        <v>3</v>
      </c>
      <c r="AP35" s="165" t="str">
        <f>IF('Indicator Date hidden'!AQ36="x","x",$AP$2-'Indicator Date hidden'!AQ36)</f>
        <v>x</v>
      </c>
      <c r="AQ35" s="165" t="str">
        <f>IF('Indicator Date hidden'!AR36="x","x",$AQ$2-'Indicator Date hidden'!AR36)</f>
        <v>x</v>
      </c>
      <c r="AR35" s="165">
        <f>IF('Indicator Date hidden'!AS36="x","x",$AR$2-'Indicator Date hidden'!AS36)</f>
        <v>0</v>
      </c>
      <c r="AS35" s="165">
        <f>IF('Indicator Date hidden'!AT36="x","x",$AS$2-'Indicator Date hidden'!AT36)</f>
        <v>0</v>
      </c>
      <c r="AT35" s="165">
        <f>IF('Indicator Date hidden'!AU36="x","x",$AT$2-'Indicator Date hidden'!AU36)</f>
        <v>1</v>
      </c>
      <c r="AU35" s="165">
        <f>IF('Indicator Date hidden'!AV36="x","x",$AU$2-'Indicator Date hidden'!AV36)</f>
        <v>1</v>
      </c>
      <c r="AV35" s="165">
        <f>IF('Indicator Date hidden'!AW36="x","x",$AV$2-'Indicator Date hidden'!AW36)</f>
        <v>1</v>
      </c>
      <c r="AW35" s="165">
        <f>IF('Indicator Date hidden'!AX36="x","x",$AW$2-'Indicator Date hidden'!AX36)</f>
        <v>1</v>
      </c>
      <c r="AX35" s="165">
        <f>IF('Indicator Date hidden'!AY36="x","x",$AX$2-'Indicator Date hidden'!AY36)</f>
        <v>0</v>
      </c>
      <c r="AY35" s="165">
        <f>IF('Indicator Date hidden'!AZ36="x","x",$AY$2-'Indicator Date hidden'!AZ36)</f>
        <v>2</v>
      </c>
      <c r="AZ35" s="165">
        <f>IF('Indicator Date hidden'!BA36="x","x",$AZ$2-'Indicator Date hidden'!BA36)</f>
        <v>2</v>
      </c>
      <c r="BA35" s="5">
        <f t="shared" si="0"/>
        <v>82507</v>
      </c>
      <c r="BB35" s="166">
        <f t="shared" si="1"/>
        <v>1718.8958333333333</v>
      </c>
      <c r="BC35" s="5">
        <f t="shared" si="2"/>
        <v>19</v>
      </c>
      <c r="BD35" s="166">
        <f t="shared" si="3"/>
        <v>8239.8859196178182</v>
      </c>
      <c r="BE35" s="169">
        <f t="shared" si="4"/>
        <v>0</v>
      </c>
    </row>
    <row r="36" spans="1:57" x14ac:dyDescent="0.25">
      <c r="A36" t="s">
        <v>63</v>
      </c>
      <c r="B36" s="165">
        <f>IF('Indicator Date hidden'!C37="x","x",$B$2-'Indicator Date hidden'!C37)</f>
        <v>4</v>
      </c>
      <c r="C36" s="165">
        <f>IF('Indicator Date hidden'!D37="x","x",$C$2-'Indicator Date hidden'!D37)</f>
        <v>4</v>
      </c>
      <c r="D36" s="165">
        <f>IF('Indicator Date hidden'!E37="x","x",$D$2-'Indicator Date hidden'!E37)</f>
        <v>0</v>
      </c>
      <c r="E36" s="165">
        <f>IF('Indicator Date hidden'!F37="x","x",$E$2-'Indicator Date hidden'!F37)</f>
        <v>0</v>
      </c>
      <c r="F36" s="165">
        <f>IF('Indicator Date hidden'!G37="x","x",$F$2-'Indicator Date hidden'!G37)</f>
        <v>0</v>
      </c>
      <c r="G36" s="165">
        <f>IF('Indicator Date hidden'!H37="x","x",$G$2-'Indicator Date hidden'!H37)</f>
        <v>0</v>
      </c>
      <c r="H36" s="165">
        <f>IF('Indicator Date hidden'!I37="x","x",$H$2-'Indicator Date hidden'!I37)</f>
        <v>0</v>
      </c>
      <c r="I36" s="165">
        <f>IF('Indicator Date hidden'!J37="x","x",$I$2-'Indicator Date hidden'!J37)</f>
        <v>2</v>
      </c>
      <c r="J36" s="165">
        <f>IF('Indicator Date hidden'!K37="x","x",$J$2-'Indicator Date hidden'!K37)</f>
        <v>2</v>
      </c>
      <c r="K36" s="165">
        <f>IF('Indicator Date hidden'!L37="x","x",$K$2-'Indicator Date hidden'!L37)</f>
        <v>0</v>
      </c>
      <c r="L36" s="165">
        <f>IF('Indicator Date hidden'!M37="x","x",$L$2-'Indicator Date hidden'!M37)</f>
        <v>0</v>
      </c>
      <c r="M36" s="165">
        <f>IF('Indicator Date hidden'!N37="x","x",$M$2-'Indicator Date hidden'!N37)</f>
        <v>0</v>
      </c>
      <c r="N36" s="165">
        <f>IF('Indicator Date hidden'!O37="x","x",$N$2-'Indicator Date hidden'!O37)</f>
        <v>0</v>
      </c>
      <c r="O36" s="165">
        <f>IF('Indicator Date hidden'!P37="x","x",$O$2-'Indicator Date hidden'!P37)</f>
        <v>0</v>
      </c>
      <c r="P36" s="165">
        <f>IF('Indicator Date hidden'!Q37="x","x",$P$2-'Indicator Date hidden'!Q37)</f>
        <v>0</v>
      </c>
      <c r="Q36" s="165" t="str">
        <f>IF('Indicator Date hidden'!R37="x","x",$Q$2-'Indicator Date hidden'!R37)</f>
        <v>x</v>
      </c>
      <c r="R36" s="165">
        <f>IF('Indicator Date hidden'!S37="x","x",$R$2-'Indicator Date hidden'!S37)</f>
        <v>0</v>
      </c>
      <c r="S36" s="165">
        <f>IF('Indicator Date hidden'!T37="x","x",$S$2-'Indicator Date hidden'!T37)</f>
        <v>0</v>
      </c>
      <c r="T36" s="165">
        <f>IF('Indicator Date hidden'!U37="x","x",$T$2-'Indicator Date hidden'!U37)</f>
        <v>0</v>
      </c>
      <c r="U36" s="165">
        <f>IF('Indicator Date hidden'!V37="x","x",$U$2-'Indicator Date hidden'!V37)</f>
        <v>0</v>
      </c>
      <c r="V36" s="165">
        <f>IF('Indicator Date hidden'!W37="x","x",$V$2-'Indicator Date hidden'!W37)</f>
        <v>0</v>
      </c>
      <c r="W36" s="165">
        <f>IF('Indicator Date hidden'!X37="x","x",$W$2-'Indicator Date hidden'!X37)</f>
        <v>2</v>
      </c>
      <c r="X36" s="165">
        <f>IF('Indicator Date hidden'!Y37="x","x",$X$2-'Indicator Date hidden'!Y37)</f>
        <v>8</v>
      </c>
      <c r="Y36" s="165">
        <f>IF('Indicator Date hidden'!Z37="x","x",$Y$2-'Indicator Date hidden'!Z37)</f>
        <v>0</v>
      </c>
      <c r="Z36" s="165">
        <f>IF('Indicator Date hidden'!AA37="x","x",$Z$2-'Indicator Date hidden'!AA37)</f>
        <v>0</v>
      </c>
      <c r="AA36" s="165">
        <f>IF('Indicator Date hidden'!AB37="x","x",$AA$2-'Indicator Date hidden'!AB37)</f>
        <v>0</v>
      </c>
      <c r="AB36" s="165">
        <f>IF('Indicator Date hidden'!AC37="x","x",$AB$2-'Indicator Date hidden'!AC37)</f>
        <v>0</v>
      </c>
      <c r="AC36" s="165">
        <f>IF('Indicator Date hidden'!AD37="x","x",$AC$2-'Indicator Date hidden'!AD37)</f>
        <v>0</v>
      </c>
      <c r="AD36" s="165" t="str">
        <f>IF('Indicator Date hidden'!AE37="x","x",$AD$2-'Indicator Date hidden'!AE37)</f>
        <v>x</v>
      </c>
      <c r="AE36" s="165">
        <f>IF('Indicator Date hidden'!AF37="x","x",$AE$2-'Indicator Date hidden'!AF37)</f>
        <v>0</v>
      </c>
      <c r="AF36" s="165">
        <f>IF('Indicator Date hidden'!AG37="x","x",$AF$2-'Indicator Date hidden'!AG37)</f>
        <v>0</v>
      </c>
      <c r="AG36" s="165">
        <f>IF('Indicator Date hidden'!AH37="x","x",$AG$2-'Indicator Date hidden'!AH37)</f>
        <v>1</v>
      </c>
      <c r="AH36" s="165">
        <f>IF('Indicator Date hidden'!AI37="x","x",$AH$2-'Indicator Date hidden'!AI37)</f>
        <v>1</v>
      </c>
      <c r="AI36" s="165">
        <f>IF('Indicator Date hidden'!AJ37="x","x",$AI$2-'Indicator Date hidden'!AJ37)</f>
        <v>1</v>
      </c>
      <c r="AJ36" s="165" t="str">
        <f>IF('Indicator Date hidden'!AK37="x","x",$AJ$2-'Indicator Date hidden'!AK37)</f>
        <v>x</v>
      </c>
      <c r="AK36" s="165">
        <f>IF('Indicator Date hidden'!AL37="x","x",$AK$2-'Indicator Date hidden'!AL37)</f>
        <v>1</v>
      </c>
      <c r="AL36" s="165" t="str">
        <f>IF('Indicator Date hidden'!AM37="x","x",$AL$2-'Indicator Date hidden'!AM37)</f>
        <v>x</v>
      </c>
      <c r="AM36" s="165">
        <f>IF('Indicator Date hidden'!AN37="x","x",$AM$2-'Indicator Date hidden'!AN37)</f>
        <v>41236</v>
      </c>
      <c r="AN36" s="165">
        <f>IF('Indicator Date hidden'!AO37="x","x",$AN$2-'Indicator Date hidden'!AO37)</f>
        <v>41236</v>
      </c>
      <c r="AO36" s="165">
        <f>IF('Indicator Date hidden'!AP37="x","x",$AO$2-'Indicator Date hidden'!AP37)</f>
        <v>0</v>
      </c>
      <c r="AP36" s="165">
        <f>IF('Indicator Date hidden'!AQ37="x","x",$AP$2-'Indicator Date hidden'!AQ37)</f>
        <v>0</v>
      </c>
      <c r="AQ36" s="165">
        <f>IF('Indicator Date hidden'!AR37="x","x",$AQ$2-'Indicator Date hidden'!AR37)</f>
        <v>2</v>
      </c>
      <c r="AR36" s="165">
        <f>IF('Indicator Date hidden'!AS37="x","x",$AR$2-'Indicator Date hidden'!AS37)</f>
        <v>0</v>
      </c>
      <c r="AS36" s="165">
        <f>IF('Indicator Date hidden'!AT37="x","x",$AS$2-'Indicator Date hidden'!AT37)</f>
        <v>0</v>
      </c>
      <c r="AT36" s="165">
        <f>IF('Indicator Date hidden'!AU37="x","x",$AT$2-'Indicator Date hidden'!AU37)</f>
        <v>1</v>
      </c>
      <c r="AU36" s="165">
        <f>IF('Indicator Date hidden'!AV37="x","x",$AU$2-'Indicator Date hidden'!AV37)</f>
        <v>2</v>
      </c>
      <c r="AV36" s="165">
        <f>IF('Indicator Date hidden'!AW37="x","x",$AV$2-'Indicator Date hidden'!AW37)</f>
        <v>0</v>
      </c>
      <c r="AW36" s="165">
        <f>IF('Indicator Date hidden'!AX37="x","x",$AW$2-'Indicator Date hidden'!AX37)</f>
        <v>0</v>
      </c>
      <c r="AX36" s="165">
        <f>IF('Indicator Date hidden'!AY37="x","x",$AX$2-'Indicator Date hidden'!AY37)</f>
        <v>0</v>
      </c>
      <c r="AY36" s="165">
        <f>IF('Indicator Date hidden'!AZ37="x","x",$AY$2-'Indicator Date hidden'!AZ37)</f>
        <v>2</v>
      </c>
      <c r="AZ36" s="165">
        <f>IF('Indicator Date hidden'!BA37="x","x",$AZ$2-'Indicator Date hidden'!BA37)</f>
        <v>2</v>
      </c>
      <c r="BA36" s="5">
        <f t="shared" si="0"/>
        <v>82507</v>
      </c>
      <c r="BB36" s="166">
        <f t="shared" si="1"/>
        <v>1755.4680851063829</v>
      </c>
      <c r="BC36" s="5">
        <f t="shared" si="2"/>
        <v>17</v>
      </c>
      <c r="BD36" s="166">
        <f t="shared" si="3"/>
        <v>8323.2270691556951</v>
      </c>
      <c r="BE36" s="169">
        <f t="shared" si="4"/>
        <v>0</v>
      </c>
    </row>
    <row r="37" spans="1:57" x14ac:dyDescent="0.25">
      <c r="A37" t="s">
        <v>65</v>
      </c>
      <c r="B37" s="165">
        <f>IF('Indicator Date hidden'!C38="x","x",$B$2-'Indicator Date hidden'!C38)</f>
        <v>4</v>
      </c>
      <c r="C37" s="165">
        <f>IF('Indicator Date hidden'!D38="x","x",$C$2-'Indicator Date hidden'!D38)</f>
        <v>4</v>
      </c>
      <c r="D37" s="165">
        <f>IF('Indicator Date hidden'!E38="x","x",$D$2-'Indicator Date hidden'!E38)</f>
        <v>0</v>
      </c>
      <c r="E37" s="165">
        <f>IF('Indicator Date hidden'!F38="x","x",$E$2-'Indicator Date hidden'!F38)</f>
        <v>0</v>
      </c>
      <c r="F37" s="165">
        <f>IF('Indicator Date hidden'!G38="x","x",$F$2-'Indicator Date hidden'!G38)</f>
        <v>0</v>
      </c>
      <c r="G37" s="165">
        <f>IF('Indicator Date hidden'!H38="x","x",$G$2-'Indicator Date hidden'!H38)</f>
        <v>0</v>
      </c>
      <c r="H37" s="165">
        <f>IF('Indicator Date hidden'!I38="x","x",$H$2-'Indicator Date hidden'!I38)</f>
        <v>0</v>
      </c>
      <c r="I37" s="165">
        <f>IF('Indicator Date hidden'!J38="x","x",$I$2-'Indicator Date hidden'!J38)</f>
        <v>2</v>
      </c>
      <c r="J37" s="165">
        <f>IF('Indicator Date hidden'!K38="x","x",$J$2-'Indicator Date hidden'!K38)</f>
        <v>2</v>
      </c>
      <c r="K37" s="165">
        <f>IF('Indicator Date hidden'!L38="x","x",$K$2-'Indicator Date hidden'!L38)</f>
        <v>0</v>
      </c>
      <c r="L37" s="165">
        <f>IF('Indicator Date hidden'!M38="x","x",$L$2-'Indicator Date hidden'!M38)</f>
        <v>0</v>
      </c>
      <c r="M37" s="165">
        <f>IF('Indicator Date hidden'!N38="x","x",$M$2-'Indicator Date hidden'!N38)</f>
        <v>0</v>
      </c>
      <c r="N37" s="165">
        <f>IF('Indicator Date hidden'!O38="x","x",$N$2-'Indicator Date hidden'!O38)</f>
        <v>0</v>
      </c>
      <c r="O37" s="165">
        <f>IF('Indicator Date hidden'!P38="x","x",$O$2-'Indicator Date hidden'!P38)</f>
        <v>0</v>
      </c>
      <c r="P37" s="165">
        <f>IF('Indicator Date hidden'!Q38="x","x",$P$2-'Indicator Date hidden'!Q38)</f>
        <v>0</v>
      </c>
      <c r="Q37" s="165">
        <f>IF('Indicator Date hidden'!R38="x","x",$Q$2-'Indicator Date hidden'!R38)</f>
        <v>5</v>
      </c>
      <c r="R37" s="165">
        <f>IF('Indicator Date hidden'!S38="x","x",$R$2-'Indicator Date hidden'!S38)</f>
        <v>0</v>
      </c>
      <c r="S37" s="165">
        <f>IF('Indicator Date hidden'!T38="x","x",$S$2-'Indicator Date hidden'!T38)</f>
        <v>0</v>
      </c>
      <c r="T37" s="165">
        <f>IF('Indicator Date hidden'!U38="x","x",$T$2-'Indicator Date hidden'!U38)</f>
        <v>0</v>
      </c>
      <c r="U37" s="165">
        <f>IF('Indicator Date hidden'!V38="x","x",$U$2-'Indicator Date hidden'!V38)</f>
        <v>0</v>
      </c>
      <c r="V37" s="165">
        <f>IF('Indicator Date hidden'!W38="x","x",$V$2-'Indicator Date hidden'!W38)</f>
        <v>0</v>
      </c>
      <c r="W37" s="165">
        <f>IF('Indicator Date hidden'!X38="x","x",$W$2-'Indicator Date hidden'!X38)</f>
        <v>6</v>
      </c>
      <c r="X37" s="165">
        <f>IF('Indicator Date hidden'!Y38="x","x",$X$2-'Indicator Date hidden'!Y38)</f>
        <v>6</v>
      </c>
      <c r="Y37" s="165">
        <f>IF('Indicator Date hidden'!Z38="x","x",$Y$2-'Indicator Date hidden'!Z38)</f>
        <v>0</v>
      </c>
      <c r="Z37" s="165">
        <f>IF('Indicator Date hidden'!AA38="x","x",$Z$2-'Indicator Date hidden'!AA38)</f>
        <v>0</v>
      </c>
      <c r="AA37" s="165" t="str">
        <f>IF('Indicator Date hidden'!AB38="x","x",$AA$2-'Indicator Date hidden'!AB38)</f>
        <v>x</v>
      </c>
      <c r="AB37" s="165">
        <f>IF('Indicator Date hidden'!AC38="x","x",$AB$2-'Indicator Date hidden'!AC38)</f>
        <v>0</v>
      </c>
      <c r="AC37" s="165">
        <f>IF('Indicator Date hidden'!AD38="x","x",$AC$2-'Indicator Date hidden'!AD38)</f>
        <v>0</v>
      </c>
      <c r="AD37" s="165">
        <f>IF('Indicator Date hidden'!AE38="x","x",$AD$2-'Indicator Date hidden'!AE38)</f>
        <v>0</v>
      </c>
      <c r="AE37" s="165">
        <f>IF('Indicator Date hidden'!AF38="x","x",$AE$2-'Indicator Date hidden'!AF38)</f>
        <v>0</v>
      </c>
      <c r="AF37" s="165">
        <f>IF('Indicator Date hidden'!AG38="x","x",$AF$2-'Indicator Date hidden'!AG38)</f>
        <v>5</v>
      </c>
      <c r="AG37" s="165">
        <f>IF('Indicator Date hidden'!AH38="x","x",$AG$2-'Indicator Date hidden'!AH38)</f>
        <v>1</v>
      </c>
      <c r="AH37" s="165">
        <f>IF('Indicator Date hidden'!AI38="x","x",$AH$2-'Indicator Date hidden'!AI38)</f>
        <v>1</v>
      </c>
      <c r="AI37" s="165">
        <f>IF('Indicator Date hidden'!AJ38="x","x",$AI$2-'Indicator Date hidden'!AJ38)</f>
        <v>1</v>
      </c>
      <c r="AJ37" s="165" t="str">
        <f>IF('Indicator Date hidden'!AK38="x","x",$AJ$2-'Indicator Date hidden'!AK38)</f>
        <v>x</v>
      </c>
      <c r="AK37" s="165">
        <f>IF('Indicator Date hidden'!AL38="x","x",$AK$2-'Indicator Date hidden'!AL38)</f>
        <v>1</v>
      </c>
      <c r="AL37" s="165" t="str">
        <f>IF('Indicator Date hidden'!AM38="x","x",$AL$2-'Indicator Date hidden'!AM38)</f>
        <v>x</v>
      </c>
      <c r="AM37" s="165">
        <f>IF('Indicator Date hidden'!AN38="x","x",$AM$2-'Indicator Date hidden'!AN38)</f>
        <v>41236</v>
      </c>
      <c r="AN37" s="165">
        <f>IF('Indicator Date hidden'!AO38="x","x",$AN$2-'Indicator Date hidden'!AO38)</f>
        <v>41236</v>
      </c>
      <c r="AO37" s="165">
        <f>IF('Indicator Date hidden'!AP38="x","x",$AO$2-'Indicator Date hidden'!AP38)</f>
        <v>0</v>
      </c>
      <c r="AP37" s="165">
        <f>IF('Indicator Date hidden'!AQ38="x","x",$AP$2-'Indicator Date hidden'!AQ38)</f>
        <v>0</v>
      </c>
      <c r="AQ37" s="165">
        <f>IF('Indicator Date hidden'!AR38="x","x",$AQ$2-'Indicator Date hidden'!AR38)</f>
        <v>2</v>
      </c>
      <c r="AR37" s="165">
        <f>IF('Indicator Date hidden'!AS38="x","x",$AR$2-'Indicator Date hidden'!AS38)</f>
        <v>0</v>
      </c>
      <c r="AS37" s="165">
        <f>IF('Indicator Date hidden'!AT38="x","x",$AS$2-'Indicator Date hidden'!AT38)</f>
        <v>0</v>
      </c>
      <c r="AT37" s="165">
        <f>IF('Indicator Date hidden'!AU38="x","x",$AT$2-'Indicator Date hidden'!AU38)</f>
        <v>1</v>
      </c>
      <c r="AU37" s="165">
        <f>IF('Indicator Date hidden'!AV38="x","x",$AU$2-'Indicator Date hidden'!AV38)</f>
        <v>2</v>
      </c>
      <c r="AV37" s="165">
        <f>IF('Indicator Date hidden'!AW38="x","x",$AV$2-'Indicator Date hidden'!AW38)</f>
        <v>0</v>
      </c>
      <c r="AW37" s="165">
        <f>IF('Indicator Date hidden'!AX38="x","x",$AW$2-'Indicator Date hidden'!AX38)</f>
        <v>0</v>
      </c>
      <c r="AX37" s="165">
        <f>IF('Indicator Date hidden'!AY38="x","x",$AX$2-'Indicator Date hidden'!AY38)</f>
        <v>0</v>
      </c>
      <c r="AY37" s="165">
        <f>IF('Indicator Date hidden'!AZ38="x","x",$AY$2-'Indicator Date hidden'!AZ38)</f>
        <v>2</v>
      </c>
      <c r="AZ37" s="165">
        <f>IF('Indicator Date hidden'!BA38="x","x",$AZ$2-'Indicator Date hidden'!BA38)</f>
        <v>2</v>
      </c>
      <c r="BA37" s="5">
        <f t="shared" si="0"/>
        <v>82519</v>
      </c>
      <c r="BB37" s="166">
        <f t="shared" si="1"/>
        <v>1719.1458333333333</v>
      </c>
      <c r="BC37" s="5">
        <f t="shared" si="2"/>
        <v>19</v>
      </c>
      <c r="BD37" s="166">
        <f t="shared" si="3"/>
        <v>8239.8338625787419</v>
      </c>
      <c r="BE37" s="169">
        <f t="shared" si="4"/>
        <v>0</v>
      </c>
    </row>
    <row r="38" spans="1:57" x14ac:dyDescent="0.25">
      <c r="A38" t="s">
        <v>66</v>
      </c>
      <c r="B38" s="165">
        <f>IF('Indicator Date hidden'!C39="x","x",$B$2-'Indicator Date hidden'!C39)</f>
        <v>4</v>
      </c>
      <c r="C38" s="165">
        <f>IF('Indicator Date hidden'!D39="x","x",$C$2-'Indicator Date hidden'!D39)</f>
        <v>4</v>
      </c>
      <c r="D38" s="165">
        <f>IF('Indicator Date hidden'!E39="x","x",$D$2-'Indicator Date hidden'!E39)</f>
        <v>0</v>
      </c>
      <c r="E38" s="165">
        <f>IF('Indicator Date hidden'!F39="x","x",$E$2-'Indicator Date hidden'!F39)</f>
        <v>0</v>
      </c>
      <c r="F38" s="165">
        <f>IF('Indicator Date hidden'!G39="x","x",$F$2-'Indicator Date hidden'!G39)</f>
        <v>0</v>
      </c>
      <c r="G38" s="165">
        <f>IF('Indicator Date hidden'!H39="x","x",$G$2-'Indicator Date hidden'!H39)</f>
        <v>0</v>
      </c>
      <c r="H38" s="165">
        <f>IF('Indicator Date hidden'!I39="x","x",$H$2-'Indicator Date hidden'!I39)</f>
        <v>0</v>
      </c>
      <c r="I38" s="165">
        <f>IF('Indicator Date hidden'!J39="x","x",$I$2-'Indicator Date hidden'!J39)</f>
        <v>2</v>
      </c>
      <c r="J38" s="165">
        <f>IF('Indicator Date hidden'!K39="x","x",$J$2-'Indicator Date hidden'!K39)</f>
        <v>2</v>
      </c>
      <c r="K38" s="165">
        <f>IF('Indicator Date hidden'!L39="x","x",$K$2-'Indicator Date hidden'!L39)</f>
        <v>0</v>
      </c>
      <c r="L38" s="165">
        <f>IF('Indicator Date hidden'!M39="x","x",$L$2-'Indicator Date hidden'!M39)</f>
        <v>0</v>
      </c>
      <c r="M38" s="165">
        <f>IF('Indicator Date hidden'!N39="x","x",$M$2-'Indicator Date hidden'!N39)</f>
        <v>0</v>
      </c>
      <c r="N38" s="165">
        <f>IF('Indicator Date hidden'!O39="x","x",$N$2-'Indicator Date hidden'!O39)</f>
        <v>0</v>
      </c>
      <c r="O38" s="165">
        <f>IF('Indicator Date hidden'!P39="x","x",$O$2-'Indicator Date hidden'!P39)</f>
        <v>0</v>
      </c>
      <c r="P38" s="165">
        <f>IF('Indicator Date hidden'!Q39="x","x",$P$2-'Indicator Date hidden'!Q39)</f>
        <v>0</v>
      </c>
      <c r="Q38" s="165">
        <f>IF('Indicator Date hidden'!R39="x","x",$Q$2-'Indicator Date hidden'!R39)</f>
        <v>1</v>
      </c>
      <c r="R38" s="165">
        <f>IF('Indicator Date hidden'!S39="x","x",$R$2-'Indicator Date hidden'!S39)</f>
        <v>0</v>
      </c>
      <c r="S38" s="165">
        <f>IF('Indicator Date hidden'!T39="x","x",$S$2-'Indicator Date hidden'!T39)</f>
        <v>0</v>
      </c>
      <c r="T38" s="165">
        <f>IF('Indicator Date hidden'!U39="x","x",$T$2-'Indicator Date hidden'!U39)</f>
        <v>0</v>
      </c>
      <c r="U38" s="165">
        <f>IF('Indicator Date hidden'!V39="x","x",$U$2-'Indicator Date hidden'!V39)</f>
        <v>0</v>
      </c>
      <c r="V38" s="165">
        <f>IF('Indicator Date hidden'!W39="x","x",$V$2-'Indicator Date hidden'!W39)</f>
        <v>0</v>
      </c>
      <c r="W38" s="165">
        <f>IF('Indicator Date hidden'!X39="x","x",$W$2-'Indicator Date hidden'!X39)</f>
        <v>6</v>
      </c>
      <c r="X38" s="165">
        <f>IF('Indicator Date hidden'!Y39="x","x",$X$2-'Indicator Date hidden'!Y39)</f>
        <v>8</v>
      </c>
      <c r="Y38" s="165">
        <f>IF('Indicator Date hidden'!Z39="x","x",$Y$2-'Indicator Date hidden'!Z39)</f>
        <v>0</v>
      </c>
      <c r="Z38" s="165">
        <f>IF('Indicator Date hidden'!AA39="x","x",$Z$2-'Indicator Date hidden'!AA39)</f>
        <v>0</v>
      </c>
      <c r="AA38" s="165">
        <f>IF('Indicator Date hidden'!AB39="x","x",$AA$2-'Indicator Date hidden'!AB39)</f>
        <v>0</v>
      </c>
      <c r="AB38" s="165">
        <f>IF('Indicator Date hidden'!AC39="x","x",$AB$2-'Indicator Date hidden'!AC39)</f>
        <v>0</v>
      </c>
      <c r="AC38" s="165">
        <f>IF('Indicator Date hidden'!AD39="x","x",$AC$2-'Indicator Date hidden'!AD39)</f>
        <v>0</v>
      </c>
      <c r="AD38" s="165">
        <f>IF('Indicator Date hidden'!AE39="x","x",$AD$2-'Indicator Date hidden'!AE39)</f>
        <v>0</v>
      </c>
      <c r="AE38" s="165">
        <f>IF('Indicator Date hidden'!AF39="x","x",$AE$2-'Indicator Date hidden'!AF39)</f>
        <v>0</v>
      </c>
      <c r="AF38" s="165">
        <f>IF('Indicator Date hidden'!AG39="x","x",$AF$2-'Indicator Date hidden'!AG39)</f>
        <v>0</v>
      </c>
      <c r="AG38" s="165">
        <f>IF('Indicator Date hidden'!AH39="x","x",$AG$2-'Indicator Date hidden'!AH39)</f>
        <v>1</v>
      </c>
      <c r="AH38" s="165">
        <f>IF('Indicator Date hidden'!AI39="x","x",$AH$2-'Indicator Date hidden'!AI39)</f>
        <v>1</v>
      </c>
      <c r="AI38" s="165">
        <f>IF('Indicator Date hidden'!AJ39="x","x",$AI$2-'Indicator Date hidden'!AJ39)</f>
        <v>1</v>
      </c>
      <c r="AJ38" s="165">
        <f>IF('Indicator Date hidden'!AK39="x","x",$AJ$2-'Indicator Date hidden'!AK39)</f>
        <v>2</v>
      </c>
      <c r="AK38" s="165">
        <f>IF('Indicator Date hidden'!AL39="x","x",$AK$2-'Indicator Date hidden'!AL39)</f>
        <v>1</v>
      </c>
      <c r="AL38" s="165">
        <f>IF('Indicator Date hidden'!AM39="x","x",$AL$2-'Indicator Date hidden'!AM39)</f>
        <v>0</v>
      </c>
      <c r="AM38" s="165">
        <f>IF('Indicator Date hidden'!AN39="x","x",$AM$2-'Indicator Date hidden'!AN39)</f>
        <v>41236</v>
      </c>
      <c r="AN38" s="165">
        <f>IF('Indicator Date hidden'!AO39="x","x",$AN$2-'Indicator Date hidden'!AO39)</f>
        <v>41236</v>
      </c>
      <c r="AO38" s="165">
        <f>IF('Indicator Date hidden'!AP39="x","x",$AO$2-'Indicator Date hidden'!AP39)</f>
        <v>0</v>
      </c>
      <c r="AP38" s="165">
        <f>IF('Indicator Date hidden'!AQ39="x","x",$AP$2-'Indicator Date hidden'!AQ39)</f>
        <v>0</v>
      </c>
      <c r="AQ38" s="165">
        <f>IF('Indicator Date hidden'!AR39="x","x",$AQ$2-'Indicator Date hidden'!AR39)</f>
        <v>0</v>
      </c>
      <c r="AR38" s="165">
        <f>IF('Indicator Date hidden'!AS39="x","x",$AR$2-'Indicator Date hidden'!AS39)</f>
        <v>0</v>
      </c>
      <c r="AS38" s="165">
        <f>IF('Indicator Date hidden'!AT39="x","x",$AS$2-'Indicator Date hidden'!AT39)</f>
        <v>0</v>
      </c>
      <c r="AT38" s="165">
        <f>IF('Indicator Date hidden'!AU39="x","x",$AT$2-'Indicator Date hidden'!AU39)</f>
        <v>1</v>
      </c>
      <c r="AU38" s="165">
        <f>IF('Indicator Date hidden'!AV39="x","x",$AU$2-'Indicator Date hidden'!AV39)</f>
        <v>2</v>
      </c>
      <c r="AV38" s="165">
        <f>IF('Indicator Date hidden'!AW39="x","x",$AV$2-'Indicator Date hidden'!AW39)</f>
        <v>0</v>
      </c>
      <c r="AW38" s="165">
        <f>IF('Indicator Date hidden'!AX39="x","x",$AW$2-'Indicator Date hidden'!AX39)</f>
        <v>0</v>
      </c>
      <c r="AX38" s="165">
        <f>IF('Indicator Date hidden'!AY39="x","x",$AX$2-'Indicator Date hidden'!AY39)</f>
        <v>0</v>
      </c>
      <c r="AY38" s="165">
        <f>IF('Indicator Date hidden'!AZ39="x","x",$AY$2-'Indicator Date hidden'!AZ39)</f>
        <v>2</v>
      </c>
      <c r="AZ38" s="165">
        <f>IF('Indicator Date hidden'!BA39="x","x",$AZ$2-'Indicator Date hidden'!BA39)</f>
        <v>2</v>
      </c>
      <c r="BA38" s="5">
        <f t="shared" si="0"/>
        <v>82512</v>
      </c>
      <c r="BB38" s="166">
        <f t="shared" si="1"/>
        <v>1617.8823529411766</v>
      </c>
      <c r="BC38" s="5">
        <f t="shared" si="2"/>
        <v>18</v>
      </c>
      <c r="BD38" s="166">
        <f t="shared" si="3"/>
        <v>8004.0686287418939</v>
      </c>
      <c r="BE38" s="169">
        <f t="shared" si="4"/>
        <v>0</v>
      </c>
    </row>
    <row r="39" spans="1:57" x14ac:dyDescent="0.25">
      <c r="A39" t="s">
        <v>68</v>
      </c>
      <c r="B39" s="165">
        <f>IF('Indicator Date hidden'!C40="x","x",$B$2-'Indicator Date hidden'!C40)</f>
        <v>4</v>
      </c>
      <c r="C39" s="165">
        <f>IF('Indicator Date hidden'!D40="x","x",$C$2-'Indicator Date hidden'!D40)</f>
        <v>4</v>
      </c>
      <c r="D39" s="165">
        <f>IF('Indicator Date hidden'!E40="x","x",$D$2-'Indicator Date hidden'!E40)</f>
        <v>0</v>
      </c>
      <c r="E39" s="165">
        <f>IF('Indicator Date hidden'!F40="x","x",$E$2-'Indicator Date hidden'!F40)</f>
        <v>0</v>
      </c>
      <c r="F39" s="165">
        <f>IF('Indicator Date hidden'!G40="x","x",$F$2-'Indicator Date hidden'!G40)</f>
        <v>0</v>
      </c>
      <c r="G39" s="165">
        <f>IF('Indicator Date hidden'!H40="x","x",$G$2-'Indicator Date hidden'!H40)</f>
        <v>0</v>
      </c>
      <c r="H39" s="165">
        <f>IF('Indicator Date hidden'!I40="x","x",$H$2-'Indicator Date hidden'!I40)</f>
        <v>0</v>
      </c>
      <c r="I39" s="165">
        <f>IF('Indicator Date hidden'!J40="x","x",$I$2-'Indicator Date hidden'!J40)</f>
        <v>2</v>
      </c>
      <c r="J39" s="165">
        <f>IF('Indicator Date hidden'!K40="x","x",$J$2-'Indicator Date hidden'!K40)</f>
        <v>2</v>
      </c>
      <c r="K39" s="165">
        <f>IF('Indicator Date hidden'!L40="x","x",$K$2-'Indicator Date hidden'!L40)</f>
        <v>0</v>
      </c>
      <c r="L39" s="165">
        <f>IF('Indicator Date hidden'!M40="x","x",$L$2-'Indicator Date hidden'!M40)</f>
        <v>0</v>
      </c>
      <c r="M39" s="165">
        <f>IF('Indicator Date hidden'!N40="x","x",$M$2-'Indicator Date hidden'!N40)</f>
        <v>0</v>
      </c>
      <c r="N39" s="165">
        <f>IF('Indicator Date hidden'!O40="x","x",$N$2-'Indicator Date hidden'!O40)</f>
        <v>0</v>
      </c>
      <c r="O39" s="165">
        <f>IF('Indicator Date hidden'!P40="x","x",$O$2-'Indicator Date hidden'!P40)</f>
        <v>0</v>
      </c>
      <c r="P39" s="165">
        <f>IF('Indicator Date hidden'!Q40="x","x",$P$2-'Indicator Date hidden'!Q40)</f>
        <v>0</v>
      </c>
      <c r="Q39" s="165">
        <f>IF('Indicator Date hidden'!R40="x","x",$Q$2-'Indicator Date hidden'!R40)</f>
        <v>5</v>
      </c>
      <c r="R39" s="165">
        <f>IF('Indicator Date hidden'!S40="x","x",$R$2-'Indicator Date hidden'!S40)</f>
        <v>0</v>
      </c>
      <c r="S39" s="165">
        <f>IF('Indicator Date hidden'!T40="x","x",$S$2-'Indicator Date hidden'!T40)</f>
        <v>0</v>
      </c>
      <c r="T39" s="165">
        <f>IF('Indicator Date hidden'!U40="x","x",$T$2-'Indicator Date hidden'!U40)</f>
        <v>0</v>
      </c>
      <c r="U39" s="165">
        <f>IF('Indicator Date hidden'!V40="x","x",$U$2-'Indicator Date hidden'!V40)</f>
        <v>0</v>
      </c>
      <c r="V39" s="165">
        <f>IF('Indicator Date hidden'!W40="x","x",$V$2-'Indicator Date hidden'!W40)</f>
        <v>0</v>
      </c>
      <c r="W39" s="165">
        <f>IF('Indicator Date hidden'!X40="x","x",$W$2-'Indicator Date hidden'!X40)</f>
        <v>4</v>
      </c>
      <c r="X39" s="165" t="str">
        <f>IF('Indicator Date hidden'!Y40="x","x",$X$2-'Indicator Date hidden'!Y40)</f>
        <v>x</v>
      </c>
      <c r="Y39" s="165">
        <f>IF('Indicator Date hidden'!Z40="x","x",$Y$2-'Indicator Date hidden'!Z40)</f>
        <v>0</v>
      </c>
      <c r="Z39" s="165">
        <f>IF('Indicator Date hidden'!AA40="x","x",$Z$2-'Indicator Date hidden'!AA40)</f>
        <v>0</v>
      </c>
      <c r="AA39" s="165">
        <f>IF('Indicator Date hidden'!AB40="x","x",$AA$2-'Indicator Date hidden'!AB40)</f>
        <v>0</v>
      </c>
      <c r="AB39" s="165">
        <f>IF('Indicator Date hidden'!AC40="x","x",$AB$2-'Indicator Date hidden'!AC40)</f>
        <v>0</v>
      </c>
      <c r="AC39" s="165">
        <f>IF('Indicator Date hidden'!AD40="x","x",$AC$2-'Indicator Date hidden'!AD40)</f>
        <v>0</v>
      </c>
      <c r="AD39" s="165">
        <f>IF('Indicator Date hidden'!AE40="x","x",$AD$2-'Indicator Date hidden'!AE40)</f>
        <v>0</v>
      </c>
      <c r="AE39" s="165" t="str">
        <f>IF('Indicator Date hidden'!AF40="x","x",$AE$2-'Indicator Date hidden'!AF40)</f>
        <v>x</v>
      </c>
      <c r="AF39" s="165" t="str">
        <f>IF('Indicator Date hidden'!AG40="x","x",$AF$2-'Indicator Date hidden'!AG40)</f>
        <v>x</v>
      </c>
      <c r="AG39" s="165">
        <f>IF('Indicator Date hidden'!AH40="x","x",$AG$2-'Indicator Date hidden'!AH40)</f>
        <v>1</v>
      </c>
      <c r="AH39" s="165">
        <f>IF('Indicator Date hidden'!AI40="x","x",$AH$2-'Indicator Date hidden'!AI40)</f>
        <v>1</v>
      </c>
      <c r="AI39" s="165">
        <f>IF('Indicator Date hidden'!AJ40="x","x",$AI$2-'Indicator Date hidden'!AJ40)</f>
        <v>1</v>
      </c>
      <c r="AJ39" s="165" t="str">
        <f>IF('Indicator Date hidden'!AK40="x","x",$AJ$2-'Indicator Date hidden'!AK40)</f>
        <v>x</v>
      </c>
      <c r="AK39" s="165">
        <f>IF('Indicator Date hidden'!AL40="x","x",$AK$2-'Indicator Date hidden'!AL40)</f>
        <v>1</v>
      </c>
      <c r="AL39" s="165" t="str">
        <f>IF('Indicator Date hidden'!AM40="x","x",$AL$2-'Indicator Date hidden'!AM40)</f>
        <v>x</v>
      </c>
      <c r="AM39" s="165">
        <f>IF('Indicator Date hidden'!AN40="x","x",$AM$2-'Indicator Date hidden'!AN40)</f>
        <v>41236</v>
      </c>
      <c r="AN39" s="165">
        <f>IF('Indicator Date hidden'!AO40="x","x",$AN$2-'Indicator Date hidden'!AO40)</f>
        <v>41236</v>
      </c>
      <c r="AO39" s="165" t="str">
        <f>IF('Indicator Date hidden'!AP40="x","x",$AO$2-'Indicator Date hidden'!AP40)</f>
        <v>x</v>
      </c>
      <c r="AP39" s="165" t="str">
        <f>IF('Indicator Date hidden'!AQ40="x","x",$AP$2-'Indicator Date hidden'!AQ40)</f>
        <v>x</v>
      </c>
      <c r="AQ39" s="165">
        <f>IF('Indicator Date hidden'!AR40="x","x",$AQ$2-'Indicator Date hidden'!AR40)</f>
        <v>2</v>
      </c>
      <c r="AR39" s="165">
        <f>IF('Indicator Date hidden'!AS40="x","x",$AR$2-'Indicator Date hidden'!AS40)</f>
        <v>0</v>
      </c>
      <c r="AS39" s="165">
        <f>IF('Indicator Date hidden'!AT40="x","x",$AS$2-'Indicator Date hidden'!AT40)</f>
        <v>0</v>
      </c>
      <c r="AT39" s="165">
        <f>IF('Indicator Date hidden'!AU40="x","x",$AT$2-'Indicator Date hidden'!AU40)</f>
        <v>1</v>
      </c>
      <c r="AU39" s="165">
        <f>IF('Indicator Date hidden'!AV40="x","x",$AU$2-'Indicator Date hidden'!AV40)</f>
        <v>2</v>
      </c>
      <c r="AV39" s="165">
        <f>IF('Indicator Date hidden'!AW40="x","x",$AV$2-'Indicator Date hidden'!AW40)</f>
        <v>0</v>
      </c>
      <c r="AW39" s="165">
        <f>IF('Indicator Date hidden'!AX40="x","x",$AW$2-'Indicator Date hidden'!AX40)</f>
        <v>0</v>
      </c>
      <c r="AX39" s="165">
        <f>IF('Indicator Date hidden'!AY40="x","x",$AX$2-'Indicator Date hidden'!AY40)</f>
        <v>0</v>
      </c>
      <c r="AY39" s="165">
        <f>IF('Indicator Date hidden'!AZ40="x","x",$AY$2-'Indicator Date hidden'!AZ40)</f>
        <v>2</v>
      </c>
      <c r="AZ39" s="165">
        <f>IF('Indicator Date hidden'!BA40="x","x",$AZ$2-'Indicator Date hidden'!BA40)</f>
        <v>2</v>
      </c>
      <c r="BA39" s="5">
        <f t="shared" si="0"/>
        <v>82506</v>
      </c>
      <c r="BB39" s="166">
        <f t="shared" si="1"/>
        <v>1875.1363636363637</v>
      </c>
      <c r="BC39" s="5">
        <f t="shared" si="2"/>
        <v>17</v>
      </c>
      <c r="BD39" s="166">
        <f t="shared" si="3"/>
        <v>8589.2447191264328</v>
      </c>
      <c r="BE39" s="169">
        <f t="shared" si="4"/>
        <v>0</v>
      </c>
    </row>
    <row r="40" spans="1:57" x14ac:dyDescent="0.25">
      <c r="A40" t="s">
        <v>71</v>
      </c>
      <c r="B40" s="165">
        <f>IF('Indicator Date hidden'!C41="x","x",$B$2-'Indicator Date hidden'!C41)</f>
        <v>4</v>
      </c>
      <c r="C40" s="165">
        <f>IF('Indicator Date hidden'!D41="x","x",$C$2-'Indicator Date hidden'!D41)</f>
        <v>4</v>
      </c>
      <c r="D40" s="165">
        <f>IF('Indicator Date hidden'!E41="x","x",$D$2-'Indicator Date hidden'!E41)</f>
        <v>0</v>
      </c>
      <c r="E40" s="165">
        <f>IF('Indicator Date hidden'!F41="x","x",$E$2-'Indicator Date hidden'!F41)</f>
        <v>0</v>
      </c>
      <c r="F40" s="165">
        <f>IF('Indicator Date hidden'!G41="x","x",$F$2-'Indicator Date hidden'!G41)</f>
        <v>0</v>
      </c>
      <c r="G40" s="165">
        <f>IF('Indicator Date hidden'!H41="x","x",$G$2-'Indicator Date hidden'!H41)</f>
        <v>0</v>
      </c>
      <c r="H40" s="165">
        <f>IF('Indicator Date hidden'!I41="x","x",$H$2-'Indicator Date hidden'!I41)</f>
        <v>0</v>
      </c>
      <c r="I40" s="165">
        <f>IF('Indicator Date hidden'!J41="x","x",$I$2-'Indicator Date hidden'!J41)</f>
        <v>2</v>
      </c>
      <c r="J40" s="165">
        <f>IF('Indicator Date hidden'!K41="x","x",$J$2-'Indicator Date hidden'!K41)</f>
        <v>2</v>
      </c>
      <c r="K40" s="165">
        <f>IF('Indicator Date hidden'!L41="x","x",$K$2-'Indicator Date hidden'!L41)</f>
        <v>0</v>
      </c>
      <c r="L40" s="165">
        <f>IF('Indicator Date hidden'!M41="x","x",$L$2-'Indicator Date hidden'!M41)</f>
        <v>0</v>
      </c>
      <c r="M40" s="165">
        <f>IF('Indicator Date hidden'!N41="x","x",$M$2-'Indicator Date hidden'!N41)</f>
        <v>0</v>
      </c>
      <c r="N40" s="165">
        <f>IF('Indicator Date hidden'!O41="x","x",$N$2-'Indicator Date hidden'!O41)</f>
        <v>0</v>
      </c>
      <c r="O40" s="165">
        <f>IF('Indicator Date hidden'!P41="x","x",$O$2-'Indicator Date hidden'!P41)</f>
        <v>0</v>
      </c>
      <c r="P40" s="165">
        <f>IF('Indicator Date hidden'!Q41="x","x",$P$2-'Indicator Date hidden'!Q41)</f>
        <v>0</v>
      </c>
      <c r="Q40" s="165">
        <f>IF('Indicator Date hidden'!R41="x","x",$Q$2-'Indicator Date hidden'!R41)</f>
        <v>5</v>
      </c>
      <c r="R40" s="165">
        <f>IF('Indicator Date hidden'!S41="x","x",$R$2-'Indicator Date hidden'!S41)</f>
        <v>0</v>
      </c>
      <c r="S40" s="165">
        <f>IF('Indicator Date hidden'!T41="x","x",$S$2-'Indicator Date hidden'!T41)</f>
        <v>0</v>
      </c>
      <c r="T40" s="165">
        <f>IF('Indicator Date hidden'!U41="x","x",$T$2-'Indicator Date hidden'!U41)</f>
        <v>0</v>
      </c>
      <c r="U40" s="165">
        <f>IF('Indicator Date hidden'!V41="x","x",$U$2-'Indicator Date hidden'!V41)</f>
        <v>0</v>
      </c>
      <c r="V40" s="165">
        <f>IF('Indicator Date hidden'!W41="x","x",$V$2-'Indicator Date hidden'!W41)</f>
        <v>0</v>
      </c>
      <c r="W40" s="165">
        <f>IF('Indicator Date hidden'!X41="x","x",$W$2-'Indicator Date hidden'!X41)</f>
        <v>1</v>
      </c>
      <c r="X40" s="165">
        <f>IF('Indicator Date hidden'!Y41="x","x",$X$2-'Indicator Date hidden'!Y41)</f>
        <v>8</v>
      </c>
      <c r="Y40" s="165">
        <f>IF('Indicator Date hidden'!Z41="x","x",$Y$2-'Indicator Date hidden'!Z41)</f>
        <v>0</v>
      </c>
      <c r="Z40" s="165">
        <f>IF('Indicator Date hidden'!AA41="x","x",$Z$2-'Indicator Date hidden'!AA41)</f>
        <v>0</v>
      </c>
      <c r="AA40" s="165">
        <f>IF('Indicator Date hidden'!AB41="x","x",$AA$2-'Indicator Date hidden'!AB41)</f>
        <v>0</v>
      </c>
      <c r="AB40" s="165">
        <f>IF('Indicator Date hidden'!AC41="x","x",$AB$2-'Indicator Date hidden'!AC41)</f>
        <v>0</v>
      </c>
      <c r="AC40" s="165">
        <f>IF('Indicator Date hidden'!AD41="x","x",$AC$2-'Indicator Date hidden'!AD41)</f>
        <v>0</v>
      </c>
      <c r="AD40" s="165">
        <f>IF('Indicator Date hidden'!AE41="x","x",$AD$2-'Indicator Date hidden'!AE41)</f>
        <v>0</v>
      </c>
      <c r="AE40" s="165">
        <f>IF('Indicator Date hidden'!AF41="x","x",$AE$2-'Indicator Date hidden'!AF41)</f>
        <v>0</v>
      </c>
      <c r="AF40" s="165">
        <f>IF('Indicator Date hidden'!AG41="x","x",$AF$2-'Indicator Date hidden'!AG41)</f>
        <v>6</v>
      </c>
      <c r="AG40" s="165">
        <f>IF('Indicator Date hidden'!AH41="x","x",$AG$2-'Indicator Date hidden'!AH41)</f>
        <v>1</v>
      </c>
      <c r="AH40" s="165">
        <f>IF('Indicator Date hidden'!AI41="x","x",$AH$2-'Indicator Date hidden'!AI41)</f>
        <v>1</v>
      </c>
      <c r="AI40" s="165">
        <f>IF('Indicator Date hidden'!AJ41="x","x",$AI$2-'Indicator Date hidden'!AJ41)</f>
        <v>1</v>
      </c>
      <c r="AJ40" s="165">
        <f>IF('Indicator Date hidden'!AK41="x","x",$AJ$2-'Indicator Date hidden'!AK41)</f>
        <v>2</v>
      </c>
      <c r="AK40" s="165">
        <f>IF('Indicator Date hidden'!AL41="x","x",$AK$2-'Indicator Date hidden'!AL41)</f>
        <v>0</v>
      </c>
      <c r="AL40" s="165">
        <f>IF('Indicator Date hidden'!AM41="x","x",$AL$2-'Indicator Date hidden'!AM41)</f>
        <v>0</v>
      </c>
      <c r="AM40" s="165">
        <f>IF('Indicator Date hidden'!AN41="x","x",$AM$2-'Indicator Date hidden'!AN41)</f>
        <v>41236</v>
      </c>
      <c r="AN40" s="165">
        <f>IF('Indicator Date hidden'!AO41="x","x",$AN$2-'Indicator Date hidden'!AO41)</f>
        <v>41236</v>
      </c>
      <c r="AO40" s="165">
        <f>IF('Indicator Date hidden'!AP41="x","x",$AO$2-'Indicator Date hidden'!AP41)</f>
        <v>0</v>
      </c>
      <c r="AP40" s="165">
        <f>IF('Indicator Date hidden'!AQ41="x","x",$AP$2-'Indicator Date hidden'!AQ41)</f>
        <v>0</v>
      </c>
      <c r="AQ40" s="165" t="str">
        <f>IF('Indicator Date hidden'!AR41="x","x",$AQ$2-'Indicator Date hidden'!AR41)</f>
        <v>x</v>
      </c>
      <c r="AR40" s="165">
        <f>IF('Indicator Date hidden'!AS41="x","x",$AR$2-'Indicator Date hidden'!AS41)</f>
        <v>0</v>
      </c>
      <c r="AS40" s="165">
        <f>IF('Indicator Date hidden'!AT41="x","x",$AS$2-'Indicator Date hidden'!AT41)</f>
        <v>0</v>
      </c>
      <c r="AT40" s="165">
        <f>IF('Indicator Date hidden'!AU41="x","x",$AT$2-'Indicator Date hidden'!AU41)</f>
        <v>1</v>
      </c>
      <c r="AU40" s="165">
        <f>IF('Indicator Date hidden'!AV41="x","x",$AU$2-'Indicator Date hidden'!AV41)</f>
        <v>2</v>
      </c>
      <c r="AV40" s="165">
        <f>IF('Indicator Date hidden'!AW41="x","x",$AV$2-'Indicator Date hidden'!AW41)</f>
        <v>0</v>
      </c>
      <c r="AW40" s="165">
        <f>IF('Indicator Date hidden'!AX41="x","x",$AW$2-'Indicator Date hidden'!AX41)</f>
        <v>0</v>
      </c>
      <c r="AX40" s="165">
        <f>IF('Indicator Date hidden'!AY41="x","x",$AX$2-'Indicator Date hidden'!AY41)</f>
        <v>0</v>
      </c>
      <c r="AY40" s="165">
        <f>IF('Indicator Date hidden'!AZ41="x","x",$AY$2-'Indicator Date hidden'!AZ41)</f>
        <v>2</v>
      </c>
      <c r="AZ40" s="165">
        <f>IF('Indicator Date hidden'!BA41="x","x",$AZ$2-'Indicator Date hidden'!BA41)</f>
        <v>2</v>
      </c>
      <c r="BA40" s="5">
        <f t="shared" si="0"/>
        <v>82516</v>
      </c>
      <c r="BB40" s="166">
        <f t="shared" si="1"/>
        <v>1650.32</v>
      </c>
      <c r="BC40" s="5">
        <f t="shared" si="2"/>
        <v>18</v>
      </c>
      <c r="BD40" s="166">
        <f t="shared" si="3"/>
        <v>8080.3932736965216</v>
      </c>
      <c r="BE40" s="169">
        <f t="shared" si="4"/>
        <v>0</v>
      </c>
    </row>
    <row r="41" spans="1:57" x14ac:dyDescent="0.25">
      <c r="A41" t="s">
        <v>70</v>
      </c>
      <c r="B41" s="165">
        <f>IF('Indicator Date hidden'!C42="x","x",$B$2-'Indicator Date hidden'!C42)</f>
        <v>4</v>
      </c>
      <c r="C41" s="165">
        <f>IF('Indicator Date hidden'!D42="x","x",$C$2-'Indicator Date hidden'!D42)</f>
        <v>4</v>
      </c>
      <c r="D41" s="165">
        <f>IF('Indicator Date hidden'!E42="x","x",$D$2-'Indicator Date hidden'!E42)</f>
        <v>0</v>
      </c>
      <c r="E41" s="165">
        <f>IF('Indicator Date hidden'!F42="x","x",$E$2-'Indicator Date hidden'!F42)</f>
        <v>0</v>
      </c>
      <c r="F41" s="165">
        <f>IF('Indicator Date hidden'!G42="x","x",$F$2-'Indicator Date hidden'!G42)</f>
        <v>0</v>
      </c>
      <c r="G41" s="165">
        <f>IF('Indicator Date hidden'!H42="x","x",$G$2-'Indicator Date hidden'!H42)</f>
        <v>0</v>
      </c>
      <c r="H41" s="165">
        <f>IF('Indicator Date hidden'!I42="x","x",$H$2-'Indicator Date hidden'!I42)</f>
        <v>0</v>
      </c>
      <c r="I41" s="165">
        <f>IF('Indicator Date hidden'!J42="x","x",$I$2-'Indicator Date hidden'!J42)</f>
        <v>2</v>
      </c>
      <c r="J41" s="165">
        <f>IF('Indicator Date hidden'!K42="x","x",$J$2-'Indicator Date hidden'!K42)</f>
        <v>2</v>
      </c>
      <c r="K41" s="165">
        <f>IF('Indicator Date hidden'!L42="x","x",$K$2-'Indicator Date hidden'!L42)</f>
        <v>0</v>
      </c>
      <c r="L41" s="165">
        <f>IF('Indicator Date hidden'!M42="x","x",$L$2-'Indicator Date hidden'!M42)</f>
        <v>0</v>
      </c>
      <c r="M41" s="165">
        <f>IF('Indicator Date hidden'!N42="x","x",$M$2-'Indicator Date hidden'!N42)</f>
        <v>0</v>
      </c>
      <c r="N41" s="165">
        <f>IF('Indicator Date hidden'!O42="x","x",$N$2-'Indicator Date hidden'!O42)</f>
        <v>0</v>
      </c>
      <c r="O41" s="165">
        <f>IF('Indicator Date hidden'!P42="x","x",$O$2-'Indicator Date hidden'!P42)</f>
        <v>0</v>
      </c>
      <c r="P41" s="165">
        <f>IF('Indicator Date hidden'!Q42="x","x",$P$2-'Indicator Date hidden'!Q42)</f>
        <v>0</v>
      </c>
      <c r="Q41" s="165">
        <f>IF('Indicator Date hidden'!R42="x","x",$Q$2-'Indicator Date hidden'!R42)</f>
        <v>3</v>
      </c>
      <c r="R41" s="165">
        <f>IF('Indicator Date hidden'!S42="x","x",$R$2-'Indicator Date hidden'!S42)</f>
        <v>0</v>
      </c>
      <c r="S41" s="165">
        <f>IF('Indicator Date hidden'!T42="x","x",$S$2-'Indicator Date hidden'!T42)</f>
        <v>0</v>
      </c>
      <c r="T41" s="165">
        <f>IF('Indicator Date hidden'!U42="x","x",$T$2-'Indicator Date hidden'!U42)</f>
        <v>0</v>
      </c>
      <c r="U41" s="165">
        <f>IF('Indicator Date hidden'!V42="x","x",$U$2-'Indicator Date hidden'!V42)</f>
        <v>0</v>
      </c>
      <c r="V41" s="165">
        <f>IF('Indicator Date hidden'!W42="x","x",$V$2-'Indicator Date hidden'!W42)</f>
        <v>0</v>
      </c>
      <c r="W41" s="165">
        <f>IF('Indicator Date hidden'!X42="x","x",$W$2-'Indicator Date hidden'!X42)</f>
        <v>3</v>
      </c>
      <c r="X41" s="165" t="str">
        <f>IF('Indicator Date hidden'!Y42="x","x",$X$2-'Indicator Date hidden'!Y42)</f>
        <v>x</v>
      </c>
      <c r="Y41" s="165">
        <f>IF('Indicator Date hidden'!Z42="x","x",$Y$2-'Indicator Date hidden'!Z42)</f>
        <v>0</v>
      </c>
      <c r="Z41" s="165">
        <f>IF('Indicator Date hidden'!AA42="x","x",$Z$2-'Indicator Date hidden'!AA42)</f>
        <v>0</v>
      </c>
      <c r="AA41" s="165">
        <f>IF('Indicator Date hidden'!AB42="x","x",$AA$2-'Indicator Date hidden'!AB42)</f>
        <v>0</v>
      </c>
      <c r="AB41" s="165">
        <f>IF('Indicator Date hidden'!AC42="x","x",$AB$2-'Indicator Date hidden'!AC42)</f>
        <v>0</v>
      </c>
      <c r="AC41" s="165">
        <f>IF('Indicator Date hidden'!AD42="x","x",$AC$2-'Indicator Date hidden'!AD42)</f>
        <v>0</v>
      </c>
      <c r="AD41" s="165">
        <f>IF('Indicator Date hidden'!AE42="x","x",$AD$2-'Indicator Date hidden'!AE42)</f>
        <v>0</v>
      </c>
      <c r="AE41" s="165">
        <f>IF('Indicator Date hidden'!AF42="x","x",$AE$2-'Indicator Date hidden'!AF42)</f>
        <v>0</v>
      </c>
      <c r="AF41" s="165">
        <f>IF('Indicator Date hidden'!AG42="x","x",$AF$2-'Indicator Date hidden'!AG42)</f>
        <v>5</v>
      </c>
      <c r="AG41" s="165">
        <f>IF('Indicator Date hidden'!AH42="x","x",$AG$2-'Indicator Date hidden'!AH42)</f>
        <v>1</v>
      </c>
      <c r="AH41" s="165">
        <f>IF('Indicator Date hidden'!AI42="x","x",$AH$2-'Indicator Date hidden'!AI42)</f>
        <v>1</v>
      </c>
      <c r="AI41" s="165">
        <f>IF('Indicator Date hidden'!AJ42="x","x",$AI$2-'Indicator Date hidden'!AJ42)</f>
        <v>1</v>
      </c>
      <c r="AJ41" s="165">
        <f>IF('Indicator Date hidden'!AK42="x","x",$AJ$2-'Indicator Date hidden'!AK42)</f>
        <v>1</v>
      </c>
      <c r="AK41" s="165">
        <f>IF('Indicator Date hidden'!AL42="x","x",$AK$2-'Indicator Date hidden'!AL42)</f>
        <v>0</v>
      </c>
      <c r="AL41" s="165">
        <f>IF('Indicator Date hidden'!AM42="x","x",$AL$2-'Indicator Date hidden'!AM42)</f>
        <v>0</v>
      </c>
      <c r="AM41" s="165">
        <f>IF('Indicator Date hidden'!AN42="x","x",$AM$2-'Indicator Date hidden'!AN42)</f>
        <v>41236</v>
      </c>
      <c r="AN41" s="165">
        <f>IF('Indicator Date hidden'!AO42="x","x",$AN$2-'Indicator Date hidden'!AO42)</f>
        <v>41236</v>
      </c>
      <c r="AO41" s="165" t="str">
        <f>IF('Indicator Date hidden'!AP42="x","x",$AO$2-'Indicator Date hidden'!AP42)</f>
        <v>x</v>
      </c>
      <c r="AP41" s="165" t="str">
        <f>IF('Indicator Date hidden'!AQ42="x","x",$AP$2-'Indicator Date hidden'!AQ42)</f>
        <v>x</v>
      </c>
      <c r="AQ41" s="165">
        <f>IF('Indicator Date hidden'!AR42="x","x",$AQ$2-'Indicator Date hidden'!AR42)</f>
        <v>0</v>
      </c>
      <c r="AR41" s="165">
        <f>IF('Indicator Date hidden'!AS42="x","x",$AR$2-'Indicator Date hidden'!AS42)</f>
        <v>0</v>
      </c>
      <c r="AS41" s="165">
        <f>IF('Indicator Date hidden'!AT42="x","x",$AS$2-'Indicator Date hidden'!AT42)</f>
        <v>0</v>
      </c>
      <c r="AT41" s="165">
        <f>IF('Indicator Date hidden'!AU42="x","x",$AT$2-'Indicator Date hidden'!AU42)</f>
        <v>1</v>
      </c>
      <c r="AU41" s="165">
        <f>IF('Indicator Date hidden'!AV42="x","x",$AU$2-'Indicator Date hidden'!AV42)</f>
        <v>1</v>
      </c>
      <c r="AV41" s="165">
        <f>IF('Indicator Date hidden'!AW42="x","x",$AV$2-'Indicator Date hidden'!AW42)</f>
        <v>1</v>
      </c>
      <c r="AW41" s="165">
        <f>IF('Indicator Date hidden'!AX42="x","x",$AW$2-'Indicator Date hidden'!AX42)</f>
        <v>0</v>
      </c>
      <c r="AX41" s="165">
        <f>IF('Indicator Date hidden'!AY42="x","x",$AX$2-'Indicator Date hidden'!AY42)</f>
        <v>0</v>
      </c>
      <c r="AY41" s="165">
        <f>IF('Indicator Date hidden'!AZ42="x","x",$AY$2-'Indicator Date hidden'!AZ42)</f>
        <v>2</v>
      </c>
      <c r="AZ41" s="165">
        <f>IF('Indicator Date hidden'!BA42="x","x",$AZ$2-'Indicator Date hidden'!BA42)</f>
        <v>2</v>
      </c>
      <c r="BA41" s="5">
        <f t="shared" si="0"/>
        <v>82506</v>
      </c>
      <c r="BB41" s="166">
        <f t="shared" si="1"/>
        <v>1718.875</v>
      </c>
      <c r="BC41" s="5">
        <f t="shared" si="2"/>
        <v>18</v>
      </c>
      <c r="BD41" s="166">
        <f t="shared" si="3"/>
        <v>8239.8902567150926</v>
      </c>
      <c r="BE41" s="169">
        <f t="shared" si="4"/>
        <v>0</v>
      </c>
    </row>
    <row r="42" spans="1:57" x14ac:dyDescent="0.25">
      <c r="A42" t="s">
        <v>72</v>
      </c>
      <c r="B42" s="165">
        <f>IF('Indicator Date hidden'!C43="x","x",$B$2-'Indicator Date hidden'!C43)</f>
        <v>4</v>
      </c>
      <c r="C42" s="165">
        <f>IF('Indicator Date hidden'!D43="x","x",$C$2-'Indicator Date hidden'!D43)</f>
        <v>4</v>
      </c>
      <c r="D42" s="165">
        <f>IF('Indicator Date hidden'!E43="x","x",$D$2-'Indicator Date hidden'!E43)</f>
        <v>0</v>
      </c>
      <c r="E42" s="165">
        <f>IF('Indicator Date hidden'!F43="x","x",$E$2-'Indicator Date hidden'!F43)</f>
        <v>0</v>
      </c>
      <c r="F42" s="165">
        <f>IF('Indicator Date hidden'!G43="x","x",$F$2-'Indicator Date hidden'!G43)</f>
        <v>0</v>
      </c>
      <c r="G42" s="165">
        <f>IF('Indicator Date hidden'!H43="x","x",$G$2-'Indicator Date hidden'!H43)</f>
        <v>0</v>
      </c>
      <c r="H42" s="165">
        <f>IF('Indicator Date hidden'!I43="x","x",$H$2-'Indicator Date hidden'!I43)</f>
        <v>0</v>
      </c>
      <c r="I42" s="165">
        <f>IF('Indicator Date hidden'!J43="x","x",$I$2-'Indicator Date hidden'!J43)</f>
        <v>2</v>
      </c>
      <c r="J42" s="165">
        <f>IF('Indicator Date hidden'!K43="x","x",$J$2-'Indicator Date hidden'!K43)</f>
        <v>2</v>
      </c>
      <c r="K42" s="165">
        <f>IF('Indicator Date hidden'!L43="x","x",$K$2-'Indicator Date hidden'!L43)</f>
        <v>0</v>
      </c>
      <c r="L42" s="165">
        <f>IF('Indicator Date hidden'!M43="x","x",$L$2-'Indicator Date hidden'!M43)</f>
        <v>0</v>
      </c>
      <c r="M42" s="165">
        <f>IF('Indicator Date hidden'!N43="x","x",$M$2-'Indicator Date hidden'!N43)</f>
        <v>0</v>
      </c>
      <c r="N42" s="165">
        <f>IF('Indicator Date hidden'!O43="x","x",$N$2-'Indicator Date hidden'!O43)</f>
        <v>0</v>
      </c>
      <c r="O42" s="165">
        <f>IF('Indicator Date hidden'!P43="x","x",$O$2-'Indicator Date hidden'!P43)</f>
        <v>0</v>
      </c>
      <c r="P42" s="165">
        <f>IF('Indicator Date hidden'!Q43="x","x",$P$2-'Indicator Date hidden'!Q43)</f>
        <v>0</v>
      </c>
      <c r="Q42" s="165" t="str">
        <f>IF('Indicator Date hidden'!R43="x","x",$Q$2-'Indicator Date hidden'!R43)</f>
        <v>x</v>
      </c>
      <c r="R42" s="165">
        <f>IF('Indicator Date hidden'!S43="x","x",$R$2-'Indicator Date hidden'!S43)</f>
        <v>0</v>
      </c>
      <c r="S42" s="165">
        <f>IF('Indicator Date hidden'!T43="x","x",$S$2-'Indicator Date hidden'!T43)</f>
        <v>0</v>
      </c>
      <c r="T42" s="165">
        <f>IF('Indicator Date hidden'!U43="x","x",$T$2-'Indicator Date hidden'!U43)</f>
        <v>0</v>
      </c>
      <c r="U42" s="165">
        <f>IF('Indicator Date hidden'!V43="x","x",$U$2-'Indicator Date hidden'!V43)</f>
        <v>0</v>
      </c>
      <c r="V42" s="165">
        <f>IF('Indicator Date hidden'!W43="x","x",$V$2-'Indicator Date hidden'!W43)</f>
        <v>0</v>
      </c>
      <c r="W42" s="165">
        <f>IF('Indicator Date hidden'!X43="x","x",$W$2-'Indicator Date hidden'!X43)</f>
        <v>8</v>
      </c>
      <c r="X42" s="165">
        <f>IF('Indicator Date hidden'!Y43="x","x",$X$2-'Indicator Date hidden'!Y43)</f>
        <v>5</v>
      </c>
      <c r="Y42" s="165">
        <f>IF('Indicator Date hidden'!Z43="x","x",$Y$2-'Indicator Date hidden'!Z43)</f>
        <v>0</v>
      </c>
      <c r="Z42" s="165">
        <f>IF('Indicator Date hidden'!AA43="x","x",$Z$2-'Indicator Date hidden'!AA43)</f>
        <v>0</v>
      </c>
      <c r="AA42" s="165">
        <f>IF('Indicator Date hidden'!AB43="x","x",$AA$2-'Indicator Date hidden'!AB43)</f>
        <v>0</v>
      </c>
      <c r="AB42" s="165">
        <f>IF('Indicator Date hidden'!AC43="x","x",$AB$2-'Indicator Date hidden'!AC43)</f>
        <v>0</v>
      </c>
      <c r="AC42" s="165">
        <f>IF('Indicator Date hidden'!AD43="x","x",$AC$2-'Indicator Date hidden'!AD43)</f>
        <v>0</v>
      </c>
      <c r="AD42" s="165">
        <f>IF('Indicator Date hidden'!AE43="x","x",$AD$2-'Indicator Date hidden'!AE43)</f>
        <v>0</v>
      </c>
      <c r="AE42" s="165">
        <f>IF('Indicator Date hidden'!AF43="x","x",$AE$2-'Indicator Date hidden'!AF43)</f>
        <v>0</v>
      </c>
      <c r="AF42" s="165">
        <f>IF('Indicator Date hidden'!AG43="x","x",$AF$2-'Indicator Date hidden'!AG43)</f>
        <v>0</v>
      </c>
      <c r="AG42" s="165">
        <f>IF('Indicator Date hidden'!AH43="x","x",$AG$2-'Indicator Date hidden'!AH43)</f>
        <v>1</v>
      </c>
      <c r="AH42" s="165">
        <f>IF('Indicator Date hidden'!AI43="x","x",$AH$2-'Indicator Date hidden'!AI43)</f>
        <v>1</v>
      </c>
      <c r="AI42" s="165">
        <f>IF('Indicator Date hidden'!AJ43="x","x",$AI$2-'Indicator Date hidden'!AJ43)</f>
        <v>1</v>
      </c>
      <c r="AJ42" s="165" t="str">
        <f>IF('Indicator Date hidden'!AK43="x","x",$AJ$2-'Indicator Date hidden'!AK43)</f>
        <v>x</v>
      </c>
      <c r="AK42" s="165">
        <f>IF('Indicator Date hidden'!AL43="x","x",$AK$2-'Indicator Date hidden'!AL43)</f>
        <v>1</v>
      </c>
      <c r="AL42" s="165" t="str">
        <f>IF('Indicator Date hidden'!AM43="x","x",$AL$2-'Indicator Date hidden'!AM43)</f>
        <v>x</v>
      </c>
      <c r="AM42" s="165">
        <f>IF('Indicator Date hidden'!AN43="x","x",$AM$2-'Indicator Date hidden'!AN43)</f>
        <v>41236</v>
      </c>
      <c r="AN42" s="165">
        <f>IF('Indicator Date hidden'!AO43="x","x",$AN$2-'Indicator Date hidden'!AO43)</f>
        <v>41236</v>
      </c>
      <c r="AO42" s="165">
        <f>IF('Indicator Date hidden'!AP43="x","x",$AO$2-'Indicator Date hidden'!AP43)</f>
        <v>0</v>
      </c>
      <c r="AP42" s="165">
        <f>IF('Indicator Date hidden'!AQ43="x","x",$AP$2-'Indicator Date hidden'!AQ43)</f>
        <v>0</v>
      </c>
      <c r="AQ42" s="165">
        <f>IF('Indicator Date hidden'!AR43="x","x",$AQ$2-'Indicator Date hidden'!AR43)</f>
        <v>2</v>
      </c>
      <c r="AR42" s="165">
        <f>IF('Indicator Date hidden'!AS43="x","x",$AR$2-'Indicator Date hidden'!AS43)</f>
        <v>0</v>
      </c>
      <c r="AS42" s="165">
        <f>IF('Indicator Date hidden'!AT43="x","x",$AS$2-'Indicator Date hidden'!AT43)</f>
        <v>0</v>
      </c>
      <c r="AT42" s="165">
        <f>IF('Indicator Date hidden'!AU43="x","x",$AT$2-'Indicator Date hidden'!AU43)</f>
        <v>1</v>
      </c>
      <c r="AU42" s="165">
        <f>IF('Indicator Date hidden'!AV43="x","x",$AU$2-'Indicator Date hidden'!AV43)</f>
        <v>2</v>
      </c>
      <c r="AV42" s="165">
        <f>IF('Indicator Date hidden'!AW43="x","x",$AV$2-'Indicator Date hidden'!AW43)</f>
        <v>0</v>
      </c>
      <c r="AW42" s="165">
        <f>IF('Indicator Date hidden'!AX43="x","x",$AW$2-'Indicator Date hidden'!AX43)</f>
        <v>0</v>
      </c>
      <c r="AX42" s="165">
        <f>IF('Indicator Date hidden'!AY43="x","x",$AX$2-'Indicator Date hidden'!AY43)</f>
        <v>0</v>
      </c>
      <c r="AY42" s="165">
        <f>IF('Indicator Date hidden'!AZ43="x","x",$AY$2-'Indicator Date hidden'!AZ43)</f>
        <v>2</v>
      </c>
      <c r="AZ42" s="165">
        <f>IF('Indicator Date hidden'!BA43="x","x",$AZ$2-'Indicator Date hidden'!BA43)</f>
        <v>2</v>
      </c>
      <c r="BA42" s="5">
        <f t="shared" si="0"/>
        <v>82510</v>
      </c>
      <c r="BB42" s="166">
        <f t="shared" si="1"/>
        <v>1718.9583333333333</v>
      </c>
      <c r="BC42" s="5">
        <f t="shared" si="2"/>
        <v>17</v>
      </c>
      <c r="BD42" s="166">
        <f t="shared" si="3"/>
        <v>8239.8729383365226</v>
      </c>
      <c r="BE42" s="169">
        <f t="shared" si="4"/>
        <v>0</v>
      </c>
    </row>
    <row r="43" spans="1:57" x14ac:dyDescent="0.25">
      <c r="A43" t="s">
        <v>74</v>
      </c>
      <c r="B43" s="165">
        <f>IF('Indicator Date hidden'!C44="x","x",$B$2-'Indicator Date hidden'!C44)</f>
        <v>4</v>
      </c>
      <c r="C43" s="165">
        <f>IF('Indicator Date hidden'!D44="x","x",$C$2-'Indicator Date hidden'!D44)</f>
        <v>4</v>
      </c>
      <c r="D43" s="165">
        <f>IF('Indicator Date hidden'!E44="x","x",$D$2-'Indicator Date hidden'!E44)</f>
        <v>0</v>
      </c>
      <c r="E43" s="165">
        <f>IF('Indicator Date hidden'!F44="x","x",$E$2-'Indicator Date hidden'!F44)</f>
        <v>0</v>
      </c>
      <c r="F43" s="165">
        <f>IF('Indicator Date hidden'!G44="x","x",$F$2-'Indicator Date hidden'!G44)</f>
        <v>0</v>
      </c>
      <c r="G43" s="165">
        <f>IF('Indicator Date hidden'!H44="x","x",$G$2-'Indicator Date hidden'!H44)</f>
        <v>0</v>
      </c>
      <c r="H43" s="165">
        <f>IF('Indicator Date hidden'!I44="x","x",$H$2-'Indicator Date hidden'!I44)</f>
        <v>0</v>
      </c>
      <c r="I43" s="165">
        <f>IF('Indicator Date hidden'!J44="x","x",$I$2-'Indicator Date hidden'!J44)</f>
        <v>2</v>
      </c>
      <c r="J43" s="165">
        <f>IF('Indicator Date hidden'!K44="x","x",$J$2-'Indicator Date hidden'!K44)</f>
        <v>2</v>
      </c>
      <c r="K43" s="165">
        <f>IF('Indicator Date hidden'!L44="x","x",$K$2-'Indicator Date hidden'!L44)</f>
        <v>0</v>
      </c>
      <c r="L43" s="165">
        <f>IF('Indicator Date hidden'!M44="x","x",$L$2-'Indicator Date hidden'!M44)</f>
        <v>0</v>
      </c>
      <c r="M43" s="165">
        <f>IF('Indicator Date hidden'!N44="x","x",$M$2-'Indicator Date hidden'!N44)</f>
        <v>0</v>
      </c>
      <c r="N43" s="165">
        <f>IF('Indicator Date hidden'!O44="x","x",$N$2-'Indicator Date hidden'!O44)</f>
        <v>0</v>
      </c>
      <c r="O43" s="165">
        <f>IF('Indicator Date hidden'!P44="x","x",$O$2-'Indicator Date hidden'!P44)</f>
        <v>0</v>
      </c>
      <c r="P43" s="165">
        <f>IF('Indicator Date hidden'!Q44="x","x",$P$2-'Indicator Date hidden'!Q44)</f>
        <v>0</v>
      </c>
      <c r="Q43" s="165">
        <f>IF('Indicator Date hidden'!R44="x","x",$Q$2-'Indicator Date hidden'!R44)</f>
        <v>1</v>
      </c>
      <c r="R43" s="165">
        <f>IF('Indicator Date hidden'!S44="x","x",$R$2-'Indicator Date hidden'!S44)</f>
        <v>0</v>
      </c>
      <c r="S43" s="165">
        <f>IF('Indicator Date hidden'!T44="x","x",$S$2-'Indicator Date hidden'!T44)</f>
        <v>0</v>
      </c>
      <c r="T43" s="165">
        <f>IF('Indicator Date hidden'!U44="x","x",$T$2-'Indicator Date hidden'!U44)</f>
        <v>0</v>
      </c>
      <c r="U43" s="165">
        <f>IF('Indicator Date hidden'!V44="x","x",$U$2-'Indicator Date hidden'!V44)</f>
        <v>0</v>
      </c>
      <c r="V43" s="165">
        <f>IF('Indicator Date hidden'!W44="x","x",$V$2-'Indicator Date hidden'!W44)</f>
        <v>0</v>
      </c>
      <c r="W43" s="165">
        <f>IF('Indicator Date hidden'!X44="x","x",$W$2-'Indicator Date hidden'!X44)</f>
        <v>0</v>
      </c>
      <c r="X43" s="165">
        <f>IF('Indicator Date hidden'!Y44="x","x",$X$2-'Indicator Date hidden'!Y44)</f>
        <v>8</v>
      </c>
      <c r="Y43" s="165">
        <f>IF('Indicator Date hidden'!Z44="x","x",$Y$2-'Indicator Date hidden'!Z44)</f>
        <v>0</v>
      </c>
      <c r="Z43" s="165">
        <f>IF('Indicator Date hidden'!AA44="x","x",$Z$2-'Indicator Date hidden'!AA44)</f>
        <v>0</v>
      </c>
      <c r="AA43" s="165">
        <f>IF('Indicator Date hidden'!AB44="x","x",$AA$2-'Indicator Date hidden'!AB44)</f>
        <v>0</v>
      </c>
      <c r="AB43" s="165">
        <f>IF('Indicator Date hidden'!AC44="x","x",$AB$2-'Indicator Date hidden'!AC44)</f>
        <v>0</v>
      </c>
      <c r="AC43" s="165">
        <f>IF('Indicator Date hidden'!AD44="x","x",$AC$2-'Indicator Date hidden'!AD44)</f>
        <v>0</v>
      </c>
      <c r="AD43" s="165">
        <f>IF('Indicator Date hidden'!AE44="x","x",$AD$2-'Indicator Date hidden'!AE44)</f>
        <v>0</v>
      </c>
      <c r="AE43" s="165">
        <f>IF('Indicator Date hidden'!AF44="x","x",$AE$2-'Indicator Date hidden'!AF44)</f>
        <v>0</v>
      </c>
      <c r="AF43" s="165">
        <f>IF('Indicator Date hidden'!AG44="x","x",$AF$2-'Indicator Date hidden'!AG44)</f>
        <v>9</v>
      </c>
      <c r="AG43" s="165">
        <f>IF('Indicator Date hidden'!AH44="x","x",$AG$2-'Indicator Date hidden'!AH44)</f>
        <v>1</v>
      </c>
      <c r="AH43" s="165">
        <f>IF('Indicator Date hidden'!AI44="x","x",$AH$2-'Indicator Date hidden'!AI44)</f>
        <v>1</v>
      </c>
      <c r="AI43" s="165">
        <f>IF('Indicator Date hidden'!AJ44="x","x",$AI$2-'Indicator Date hidden'!AJ44)</f>
        <v>1</v>
      </c>
      <c r="AJ43" s="165">
        <f>IF('Indicator Date hidden'!AK44="x","x",$AJ$2-'Indicator Date hidden'!AK44)</f>
        <v>2</v>
      </c>
      <c r="AK43" s="165">
        <f>IF('Indicator Date hidden'!AL44="x","x",$AK$2-'Indicator Date hidden'!AL44)</f>
        <v>1</v>
      </c>
      <c r="AL43" s="165">
        <f>IF('Indicator Date hidden'!AM44="x","x",$AL$2-'Indicator Date hidden'!AM44)</f>
        <v>0</v>
      </c>
      <c r="AM43" s="165">
        <f>IF('Indicator Date hidden'!AN44="x","x",$AM$2-'Indicator Date hidden'!AN44)</f>
        <v>41236</v>
      </c>
      <c r="AN43" s="165">
        <f>IF('Indicator Date hidden'!AO44="x","x",$AN$2-'Indicator Date hidden'!AO44)</f>
        <v>41236</v>
      </c>
      <c r="AO43" s="165">
        <f>IF('Indicator Date hidden'!AP44="x","x",$AO$2-'Indicator Date hidden'!AP44)</f>
        <v>0</v>
      </c>
      <c r="AP43" s="165">
        <f>IF('Indicator Date hidden'!AQ44="x","x",$AP$2-'Indicator Date hidden'!AQ44)</f>
        <v>0</v>
      </c>
      <c r="AQ43" s="165">
        <f>IF('Indicator Date hidden'!AR44="x","x",$AQ$2-'Indicator Date hidden'!AR44)</f>
        <v>0</v>
      </c>
      <c r="AR43" s="165">
        <f>IF('Indicator Date hidden'!AS44="x","x",$AR$2-'Indicator Date hidden'!AS44)</f>
        <v>0</v>
      </c>
      <c r="AS43" s="165">
        <f>IF('Indicator Date hidden'!AT44="x","x",$AS$2-'Indicator Date hidden'!AT44)</f>
        <v>0</v>
      </c>
      <c r="AT43" s="165">
        <f>IF('Indicator Date hidden'!AU44="x","x",$AT$2-'Indicator Date hidden'!AU44)</f>
        <v>1</v>
      </c>
      <c r="AU43" s="165">
        <f>IF('Indicator Date hidden'!AV44="x","x",$AU$2-'Indicator Date hidden'!AV44)</f>
        <v>2</v>
      </c>
      <c r="AV43" s="165">
        <f>IF('Indicator Date hidden'!AW44="x","x",$AV$2-'Indicator Date hidden'!AW44)</f>
        <v>0</v>
      </c>
      <c r="AW43" s="165">
        <f>IF('Indicator Date hidden'!AX44="x","x",$AW$2-'Indicator Date hidden'!AX44)</f>
        <v>0</v>
      </c>
      <c r="AX43" s="165">
        <f>IF('Indicator Date hidden'!AY44="x","x",$AX$2-'Indicator Date hidden'!AY44)</f>
        <v>0</v>
      </c>
      <c r="AY43" s="165">
        <f>IF('Indicator Date hidden'!AZ44="x","x",$AY$2-'Indicator Date hidden'!AZ44)</f>
        <v>2</v>
      </c>
      <c r="AZ43" s="165">
        <f>IF('Indicator Date hidden'!BA44="x","x",$AZ$2-'Indicator Date hidden'!BA44)</f>
        <v>2</v>
      </c>
      <c r="BA43" s="5">
        <f t="shared" si="0"/>
        <v>82515</v>
      </c>
      <c r="BB43" s="166">
        <f t="shared" si="1"/>
        <v>1617.9411764705883</v>
      </c>
      <c r="BC43" s="5">
        <f t="shared" si="2"/>
        <v>18</v>
      </c>
      <c r="BD43" s="166">
        <f t="shared" si="3"/>
        <v>8004.0567934893197</v>
      </c>
      <c r="BE43" s="169">
        <f t="shared" si="4"/>
        <v>0</v>
      </c>
    </row>
    <row r="44" spans="1:57" x14ac:dyDescent="0.25">
      <c r="A44" t="s">
        <v>75</v>
      </c>
      <c r="B44" s="165">
        <f>IF('Indicator Date hidden'!C45="x","x",$B$2-'Indicator Date hidden'!C45)</f>
        <v>4</v>
      </c>
      <c r="C44" s="165">
        <f>IF('Indicator Date hidden'!D45="x","x",$C$2-'Indicator Date hidden'!D45)</f>
        <v>4</v>
      </c>
      <c r="D44" s="165">
        <f>IF('Indicator Date hidden'!E45="x","x",$D$2-'Indicator Date hidden'!E45)</f>
        <v>0</v>
      </c>
      <c r="E44" s="165">
        <f>IF('Indicator Date hidden'!F45="x","x",$E$2-'Indicator Date hidden'!F45)</f>
        <v>0</v>
      </c>
      <c r="F44" s="165">
        <f>IF('Indicator Date hidden'!G45="x","x",$F$2-'Indicator Date hidden'!G45)</f>
        <v>0</v>
      </c>
      <c r="G44" s="165">
        <f>IF('Indicator Date hidden'!H45="x","x",$G$2-'Indicator Date hidden'!H45)</f>
        <v>0</v>
      </c>
      <c r="H44" s="165">
        <f>IF('Indicator Date hidden'!I45="x","x",$H$2-'Indicator Date hidden'!I45)</f>
        <v>0</v>
      </c>
      <c r="I44" s="165">
        <f>IF('Indicator Date hidden'!J45="x","x",$I$2-'Indicator Date hidden'!J45)</f>
        <v>2</v>
      </c>
      <c r="J44" s="165">
        <f>IF('Indicator Date hidden'!K45="x","x",$J$2-'Indicator Date hidden'!K45)</f>
        <v>2</v>
      </c>
      <c r="K44" s="165">
        <f>IF('Indicator Date hidden'!L45="x","x",$K$2-'Indicator Date hidden'!L45)</f>
        <v>0</v>
      </c>
      <c r="L44" s="165">
        <f>IF('Indicator Date hidden'!M45="x","x",$L$2-'Indicator Date hidden'!M45)</f>
        <v>0</v>
      </c>
      <c r="M44" s="165">
        <f>IF('Indicator Date hidden'!N45="x","x",$M$2-'Indicator Date hidden'!N45)</f>
        <v>0</v>
      </c>
      <c r="N44" s="165">
        <f>IF('Indicator Date hidden'!O45="x","x",$N$2-'Indicator Date hidden'!O45)</f>
        <v>0</v>
      </c>
      <c r="O44" s="165">
        <f>IF('Indicator Date hidden'!P45="x","x",$O$2-'Indicator Date hidden'!P45)</f>
        <v>0</v>
      </c>
      <c r="P44" s="165">
        <f>IF('Indicator Date hidden'!Q45="x","x",$P$2-'Indicator Date hidden'!Q45)</f>
        <v>0</v>
      </c>
      <c r="Q44" s="165" t="str">
        <f>IF('Indicator Date hidden'!R45="x","x",$Q$2-'Indicator Date hidden'!R45)</f>
        <v>x</v>
      </c>
      <c r="R44" s="165">
        <f>IF('Indicator Date hidden'!S45="x","x",$R$2-'Indicator Date hidden'!S45)</f>
        <v>0</v>
      </c>
      <c r="S44" s="165">
        <f>IF('Indicator Date hidden'!T45="x","x",$S$2-'Indicator Date hidden'!T45)</f>
        <v>0</v>
      </c>
      <c r="T44" s="165">
        <f>IF('Indicator Date hidden'!U45="x","x",$T$2-'Indicator Date hidden'!U45)</f>
        <v>0</v>
      </c>
      <c r="U44" s="165" t="str">
        <f>IF('Indicator Date hidden'!V45="x","x",$U$2-'Indicator Date hidden'!V45)</f>
        <v>x</v>
      </c>
      <c r="V44" s="165">
        <f>IF('Indicator Date hidden'!W45="x","x",$V$2-'Indicator Date hidden'!W45)</f>
        <v>0</v>
      </c>
      <c r="W44" s="165" t="str">
        <f>IF('Indicator Date hidden'!X45="x","x",$W$2-'Indicator Date hidden'!X45)</f>
        <v>x</v>
      </c>
      <c r="X44" s="165">
        <f>IF('Indicator Date hidden'!Y45="x","x",$X$2-'Indicator Date hidden'!Y45)</f>
        <v>6</v>
      </c>
      <c r="Y44" s="165">
        <f>IF('Indicator Date hidden'!Z45="x","x",$Y$2-'Indicator Date hidden'!Z45)</f>
        <v>0</v>
      </c>
      <c r="Z44" s="165">
        <f>IF('Indicator Date hidden'!AA45="x","x",$Z$2-'Indicator Date hidden'!AA45)</f>
        <v>0</v>
      </c>
      <c r="AA44" s="165">
        <f>IF('Indicator Date hidden'!AB45="x","x",$AA$2-'Indicator Date hidden'!AB45)</f>
        <v>1</v>
      </c>
      <c r="AB44" s="165">
        <f>IF('Indicator Date hidden'!AC45="x","x",$AB$2-'Indicator Date hidden'!AC45)</f>
        <v>0</v>
      </c>
      <c r="AC44" s="165">
        <f>IF('Indicator Date hidden'!AD45="x","x",$AC$2-'Indicator Date hidden'!AD45)</f>
        <v>0</v>
      </c>
      <c r="AD44" s="165" t="str">
        <f>IF('Indicator Date hidden'!AE45="x","x",$AD$2-'Indicator Date hidden'!AE45)</f>
        <v>x</v>
      </c>
      <c r="AE44" s="165">
        <f>IF('Indicator Date hidden'!AF45="x","x",$AE$2-'Indicator Date hidden'!AF45)</f>
        <v>0</v>
      </c>
      <c r="AF44" s="165">
        <f>IF('Indicator Date hidden'!AG45="x","x",$AF$2-'Indicator Date hidden'!AG45)</f>
        <v>5</v>
      </c>
      <c r="AG44" s="165">
        <f>IF('Indicator Date hidden'!AH45="x","x",$AG$2-'Indicator Date hidden'!AH45)</f>
        <v>1</v>
      </c>
      <c r="AH44" s="165">
        <f>IF('Indicator Date hidden'!AI45="x","x",$AH$2-'Indicator Date hidden'!AI45)</f>
        <v>1</v>
      </c>
      <c r="AI44" s="165">
        <f>IF('Indicator Date hidden'!AJ45="x","x",$AI$2-'Indicator Date hidden'!AJ45)</f>
        <v>1</v>
      </c>
      <c r="AJ44" s="165" t="str">
        <f>IF('Indicator Date hidden'!AK45="x","x",$AJ$2-'Indicator Date hidden'!AK45)</f>
        <v>x</v>
      </c>
      <c r="AK44" s="165">
        <f>IF('Indicator Date hidden'!AL45="x","x",$AK$2-'Indicator Date hidden'!AL45)</f>
        <v>1</v>
      </c>
      <c r="AL44" s="165">
        <f>IF('Indicator Date hidden'!AM45="x","x",$AL$2-'Indicator Date hidden'!AM45)</f>
        <v>0</v>
      </c>
      <c r="AM44" s="165">
        <f>IF('Indicator Date hidden'!AN45="x","x",$AM$2-'Indicator Date hidden'!AN45)</f>
        <v>41236</v>
      </c>
      <c r="AN44" s="165">
        <f>IF('Indicator Date hidden'!AO45="x","x",$AN$2-'Indicator Date hidden'!AO45)</f>
        <v>41236</v>
      </c>
      <c r="AO44" s="165">
        <f>IF('Indicator Date hidden'!AP45="x","x",$AO$2-'Indicator Date hidden'!AP45)</f>
        <v>0</v>
      </c>
      <c r="AP44" s="165">
        <f>IF('Indicator Date hidden'!AQ45="x","x",$AP$2-'Indicator Date hidden'!AQ45)</f>
        <v>0</v>
      </c>
      <c r="AQ44" s="165">
        <f>IF('Indicator Date hidden'!AR45="x","x",$AQ$2-'Indicator Date hidden'!AR45)</f>
        <v>0</v>
      </c>
      <c r="AR44" s="165">
        <f>IF('Indicator Date hidden'!AS45="x","x",$AR$2-'Indicator Date hidden'!AS45)</f>
        <v>0</v>
      </c>
      <c r="AS44" s="165">
        <f>IF('Indicator Date hidden'!AT45="x","x",$AS$2-'Indicator Date hidden'!AT45)</f>
        <v>0</v>
      </c>
      <c r="AT44" s="165">
        <f>IF('Indicator Date hidden'!AU45="x","x",$AT$2-'Indicator Date hidden'!AU45)</f>
        <v>1</v>
      </c>
      <c r="AU44" s="165">
        <f>IF('Indicator Date hidden'!AV45="x","x",$AU$2-'Indicator Date hidden'!AV45)</f>
        <v>2</v>
      </c>
      <c r="AV44" s="165">
        <f>IF('Indicator Date hidden'!AW45="x","x",$AV$2-'Indicator Date hidden'!AW45)</f>
        <v>0</v>
      </c>
      <c r="AW44" s="165">
        <f>IF('Indicator Date hidden'!AX45="x","x",$AW$2-'Indicator Date hidden'!AX45)</f>
        <v>0</v>
      </c>
      <c r="AX44" s="165">
        <f>IF('Indicator Date hidden'!AY45="x","x",$AX$2-'Indicator Date hidden'!AY45)</f>
        <v>0</v>
      </c>
      <c r="AY44" s="165">
        <f>IF('Indicator Date hidden'!AZ45="x","x",$AY$2-'Indicator Date hidden'!AZ45)</f>
        <v>2</v>
      </c>
      <c r="AZ44" s="165">
        <f>IF('Indicator Date hidden'!BA45="x","x",$AZ$2-'Indicator Date hidden'!BA45)</f>
        <v>2</v>
      </c>
      <c r="BA44" s="5">
        <f t="shared" si="0"/>
        <v>82507</v>
      </c>
      <c r="BB44" s="166">
        <f t="shared" si="1"/>
        <v>1793.6304347826087</v>
      </c>
      <c r="BC44" s="5">
        <f t="shared" si="2"/>
        <v>17</v>
      </c>
      <c r="BD44" s="166">
        <f t="shared" si="3"/>
        <v>8409.141563898329</v>
      </c>
      <c r="BE44" s="169">
        <f t="shared" si="4"/>
        <v>0</v>
      </c>
    </row>
    <row r="45" spans="1:57" x14ac:dyDescent="0.25">
      <c r="A45" t="s">
        <v>77</v>
      </c>
      <c r="B45" s="165">
        <f>IF('Indicator Date hidden'!C46="x","x",$B$2-'Indicator Date hidden'!C46)</f>
        <v>4</v>
      </c>
      <c r="C45" s="165">
        <f>IF('Indicator Date hidden'!D46="x","x",$C$2-'Indicator Date hidden'!D46)</f>
        <v>4</v>
      </c>
      <c r="D45" s="165">
        <f>IF('Indicator Date hidden'!E46="x","x",$D$2-'Indicator Date hidden'!E46)</f>
        <v>0</v>
      </c>
      <c r="E45" s="165">
        <f>IF('Indicator Date hidden'!F46="x","x",$E$2-'Indicator Date hidden'!F46)</f>
        <v>0</v>
      </c>
      <c r="F45" s="165">
        <f>IF('Indicator Date hidden'!G46="x","x",$F$2-'Indicator Date hidden'!G46)</f>
        <v>0</v>
      </c>
      <c r="G45" s="165">
        <f>IF('Indicator Date hidden'!H46="x","x",$G$2-'Indicator Date hidden'!H46)</f>
        <v>0</v>
      </c>
      <c r="H45" s="165">
        <f>IF('Indicator Date hidden'!I46="x","x",$H$2-'Indicator Date hidden'!I46)</f>
        <v>0</v>
      </c>
      <c r="I45" s="165">
        <f>IF('Indicator Date hidden'!J46="x","x",$I$2-'Indicator Date hidden'!J46)</f>
        <v>2</v>
      </c>
      <c r="J45" s="165">
        <f>IF('Indicator Date hidden'!K46="x","x",$J$2-'Indicator Date hidden'!K46)</f>
        <v>2</v>
      </c>
      <c r="K45" s="165">
        <f>IF('Indicator Date hidden'!L46="x","x",$K$2-'Indicator Date hidden'!L46)</f>
        <v>0</v>
      </c>
      <c r="L45" s="165">
        <f>IF('Indicator Date hidden'!M46="x","x",$L$2-'Indicator Date hidden'!M46)</f>
        <v>0</v>
      </c>
      <c r="M45" s="165">
        <f>IF('Indicator Date hidden'!N46="x","x",$M$2-'Indicator Date hidden'!N46)</f>
        <v>0</v>
      </c>
      <c r="N45" s="165">
        <f>IF('Indicator Date hidden'!O46="x","x",$N$2-'Indicator Date hidden'!O46)</f>
        <v>0</v>
      </c>
      <c r="O45" s="165">
        <f>IF('Indicator Date hidden'!P46="x","x",$O$2-'Indicator Date hidden'!P46)</f>
        <v>0</v>
      </c>
      <c r="P45" s="165">
        <f>IF('Indicator Date hidden'!Q46="x","x",$P$2-'Indicator Date hidden'!Q46)</f>
        <v>0</v>
      </c>
      <c r="Q45" s="165" t="str">
        <f>IF('Indicator Date hidden'!R46="x","x",$Q$2-'Indicator Date hidden'!R46)</f>
        <v>x</v>
      </c>
      <c r="R45" s="165">
        <f>IF('Indicator Date hidden'!S46="x","x",$R$2-'Indicator Date hidden'!S46)</f>
        <v>0</v>
      </c>
      <c r="S45" s="165">
        <f>IF('Indicator Date hidden'!T46="x","x",$S$2-'Indicator Date hidden'!T46)</f>
        <v>0</v>
      </c>
      <c r="T45" s="165">
        <f>IF('Indicator Date hidden'!U46="x","x",$T$2-'Indicator Date hidden'!U46)</f>
        <v>0</v>
      </c>
      <c r="U45" s="165" t="str">
        <f>IF('Indicator Date hidden'!V46="x","x",$U$2-'Indicator Date hidden'!V46)</f>
        <v>x</v>
      </c>
      <c r="V45" s="165">
        <f>IF('Indicator Date hidden'!W46="x","x",$V$2-'Indicator Date hidden'!W46)</f>
        <v>0</v>
      </c>
      <c r="W45" s="165" t="str">
        <f>IF('Indicator Date hidden'!X46="x","x",$W$2-'Indicator Date hidden'!X46)</f>
        <v>x</v>
      </c>
      <c r="X45" s="165">
        <f>IF('Indicator Date hidden'!Y46="x","x",$X$2-'Indicator Date hidden'!Y46)</f>
        <v>8</v>
      </c>
      <c r="Y45" s="165">
        <f>IF('Indicator Date hidden'!Z46="x","x",$Y$2-'Indicator Date hidden'!Z46)</f>
        <v>0</v>
      </c>
      <c r="Z45" s="165">
        <f>IF('Indicator Date hidden'!AA46="x","x",$Z$2-'Indicator Date hidden'!AA46)</f>
        <v>0</v>
      </c>
      <c r="AA45" s="165">
        <f>IF('Indicator Date hidden'!AB46="x","x",$AA$2-'Indicator Date hidden'!AB46)</f>
        <v>0</v>
      </c>
      <c r="AB45" s="165">
        <f>IF('Indicator Date hidden'!AC46="x","x",$AB$2-'Indicator Date hidden'!AC46)</f>
        <v>0</v>
      </c>
      <c r="AC45" s="165">
        <f>IF('Indicator Date hidden'!AD46="x","x",$AC$2-'Indicator Date hidden'!AD46)</f>
        <v>0</v>
      </c>
      <c r="AD45" s="165" t="str">
        <f>IF('Indicator Date hidden'!AE46="x","x",$AD$2-'Indicator Date hidden'!AE46)</f>
        <v>x</v>
      </c>
      <c r="AE45" s="165">
        <f>IF('Indicator Date hidden'!AF46="x","x",$AE$2-'Indicator Date hidden'!AF46)</f>
        <v>0</v>
      </c>
      <c r="AF45" s="165" t="str">
        <f>IF('Indicator Date hidden'!AG46="x","x",$AF$2-'Indicator Date hidden'!AG46)</f>
        <v>x</v>
      </c>
      <c r="AG45" s="165">
        <f>IF('Indicator Date hidden'!AH46="x","x",$AG$2-'Indicator Date hidden'!AH46)</f>
        <v>1</v>
      </c>
      <c r="AH45" s="165">
        <f>IF('Indicator Date hidden'!AI46="x","x",$AH$2-'Indicator Date hidden'!AI46)</f>
        <v>1</v>
      </c>
      <c r="AI45" s="165">
        <f>IF('Indicator Date hidden'!AJ46="x","x",$AI$2-'Indicator Date hidden'!AJ46)</f>
        <v>1</v>
      </c>
      <c r="AJ45" s="165" t="str">
        <f>IF('Indicator Date hidden'!AK46="x","x",$AJ$2-'Indicator Date hidden'!AK46)</f>
        <v>x</v>
      </c>
      <c r="AK45" s="165">
        <f>IF('Indicator Date hidden'!AL46="x","x",$AK$2-'Indicator Date hidden'!AL46)</f>
        <v>1</v>
      </c>
      <c r="AL45" s="165">
        <f>IF('Indicator Date hidden'!AM46="x","x",$AL$2-'Indicator Date hidden'!AM46)</f>
        <v>0</v>
      </c>
      <c r="AM45" s="165">
        <f>IF('Indicator Date hidden'!AN46="x","x",$AM$2-'Indicator Date hidden'!AN46)</f>
        <v>41236</v>
      </c>
      <c r="AN45" s="165">
        <f>IF('Indicator Date hidden'!AO46="x","x",$AN$2-'Indicator Date hidden'!AO46)</f>
        <v>41236</v>
      </c>
      <c r="AO45" s="165" t="str">
        <f>IF('Indicator Date hidden'!AP46="x","x",$AO$2-'Indicator Date hidden'!AP46)</f>
        <v>x</v>
      </c>
      <c r="AP45" s="165" t="str">
        <f>IF('Indicator Date hidden'!AQ46="x","x",$AP$2-'Indicator Date hidden'!AQ46)</f>
        <v>x</v>
      </c>
      <c r="AQ45" s="165">
        <f>IF('Indicator Date hidden'!AR46="x","x",$AQ$2-'Indicator Date hidden'!AR46)</f>
        <v>2</v>
      </c>
      <c r="AR45" s="165">
        <f>IF('Indicator Date hidden'!AS46="x","x",$AR$2-'Indicator Date hidden'!AS46)</f>
        <v>0</v>
      </c>
      <c r="AS45" s="165">
        <f>IF('Indicator Date hidden'!AT46="x","x",$AS$2-'Indicator Date hidden'!AT46)</f>
        <v>0</v>
      </c>
      <c r="AT45" s="165">
        <f>IF('Indicator Date hidden'!AU46="x","x",$AT$2-'Indicator Date hidden'!AU46)</f>
        <v>1</v>
      </c>
      <c r="AU45" s="165">
        <f>IF('Indicator Date hidden'!AV46="x","x",$AU$2-'Indicator Date hidden'!AV46)</f>
        <v>2</v>
      </c>
      <c r="AV45" s="165">
        <f>IF('Indicator Date hidden'!AW46="x","x",$AV$2-'Indicator Date hidden'!AW46)</f>
        <v>0</v>
      </c>
      <c r="AW45" s="165">
        <f>IF('Indicator Date hidden'!AX46="x","x",$AW$2-'Indicator Date hidden'!AX46)</f>
        <v>0</v>
      </c>
      <c r="AX45" s="165">
        <f>IF('Indicator Date hidden'!AY46="x","x",$AX$2-'Indicator Date hidden'!AY46)</f>
        <v>0</v>
      </c>
      <c r="AY45" s="165">
        <f>IF('Indicator Date hidden'!AZ46="x","x",$AY$2-'Indicator Date hidden'!AZ46)</f>
        <v>2</v>
      </c>
      <c r="AZ45" s="165">
        <f>IF('Indicator Date hidden'!BA46="x","x",$AZ$2-'Indicator Date hidden'!BA46)</f>
        <v>2</v>
      </c>
      <c r="BA45" s="5">
        <f t="shared" si="0"/>
        <v>82505</v>
      </c>
      <c r="BB45" s="166">
        <f t="shared" si="1"/>
        <v>1918.7209302325582</v>
      </c>
      <c r="BC45" s="5">
        <f t="shared" si="2"/>
        <v>16</v>
      </c>
      <c r="BD45" s="166">
        <f t="shared" si="3"/>
        <v>8683.7343893843208</v>
      </c>
      <c r="BE45" s="169">
        <f t="shared" si="4"/>
        <v>0</v>
      </c>
    </row>
    <row r="46" spans="1:57" x14ac:dyDescent="0.25">
      <c r="A46" t="s">
        <v>79</v>
      </c>
      <c r="B46" s="165">
        <f>IF('Indicator Date hidden'!C47="x","x",$B$2-'Indicator Date hidden'!C47)</f>
        <v>4</v>
      </c>
      <c r="C46" s="165">
        <f>IF('Indicator Date hidden'!D47="x","x",$C$2-'Indicator Date hidden'!D47)</f>
        <v>4</v>
      </c>
      <c r="D46" s="165">
        <f>IF('Indicator Date hidden'!E47="x","x",$D$2-'Indicator Date hidden'!E47)</f>
        <v>0</v>
      </c>
      <c r="E46" s="165">
        <f>IF('Indicator Date hidden'!F47="x","x",$E$2-'Indicator Date hidden'!F47)</f>
        <v>0</v>
      </c>
      <c r="F46" s="165">
        <f>IF('Indicator Date hidden'!G47="x","x",$F$2-'Indicator Date hidden'!G47)</f>
        <v>0</v>
      </c>
      <c r="G46" s="165">
        <f>IF('Indicator Date hidden'!H47="x","x",$G$2-'Indicator Date hidden'!H47)</f>
        <v>0</v>
      </c>
      <c r="H46" s="165">
        <f>IF('Indicator Date hidden'!I47="x","x",$H$2-'Indicator Date hidden'!I47)</f>
        <v>0</v>
      </c>
      <c r="I46" s="165">
        <f>IF('Indicator Date hidden'!J47="x","x",$I$2-'Indicator Date hidden'!J47)</f>
        <v>2</v>
      </c>
      <c r="J46" s="165">
        <f>IF('Indicator Date hidden'!K47="x","x",$J$2-'Indicator Date hidden'!K47)</f>
        <v>2</v>
      </c>
      <c r="K46" s="165">
        <f>IF('Indicator Date hidden'!L47="x","x",$K$2-'Indicator Date hidden'!L47)</f>
        <v>0</v>
      </c>
      <c r="L46" s="165">
        <f>IF('Indicator Date hidden'!M47="x","x",$L$2-'Indicator Date hidden'!M47)</f>
        <v>0</v>
      </c>
      <c r="M46" s="165">
        <f>IF('Indicator Date hidden'!N47="x","x",$M$2-'Indicator Date hidden'!N47)</f>
        <v>0</v>
      </c>
      <c r="N46" s="165">
        <f>IF('Indicator Date hidden'!O47="x","x",$N$2-'Indicator Date hidden'!O47)</f>
        <v>0</v>
      </c>
      <c r="O46" s="165">
        <f>IF('Indicator Date hidden'!P47="x","x",$O$2-'Indicator Date hidden'!P47)</f>
        <v>0</v>
      </c>
      <c r="P46" s="165">
        <f>IF('Indicator Date hidden'!Q47="x","x",$P$2-'Indicator Date hidden'!Q47)</f>
        <v>0</v>
      </c>
      <c r="Q46" s="165" t="str">
        <f>IF('Indicator Date hidden'!R47="x","x",$Q$2-'Indicator Date hidden'!R47)</f>
        <v>x</v>
      </c>
      <c r="R46" s="165">
        <f>IF('Indicator Date hidden'!S47="x","x",$R$2-'Indicator Date hidden'!S47)</f>
        <v>0</v>
      </c>
      <c r="S46" s="165">
        <f>IF('Indicator Date hidden'!T47="x","x",$S$2-'Indicator Date hidden'!T47)</f>
        <v>0</v>
      </c>
      <c r="T46" s="165">
        <f>IF('Indicator Date hidden'!U47="x","x",$T$2-'Indicator Date hidden'!U47)</f>
        <v>0</v>
      </c>
      <c r="U46" s="165" t="str">
        <f>IF('Indicator Date hidden'!V47="x","x",$U$2-'Indicator Date hidden'!V47)</f>
        <v>x</v>
      </c>
      <c r="V46" s="165">
        <f>IF('Indicator Date hidden'!W47="x","x",$V$2-'Indicator Date hidden'!W47)</f>
        <v>0</v>
      </c>
      <c r="W46" s="165" t="str">
        <f>IF('Indicator Date hidden'!X47="x","x",$W$2-'Indicator Date hidden'!X47)</f>
        <v>x</v>
      </c>
      <c r="X46" s="165">
        <f>IF('Indicator Date hidden'!Y47="x","x",$X$2-'Indicator Date hidden'!Y47)</f>
        <v>6</v>
      </c>
      <c r="Y46" s="165">
        <f>IF('Indicator Date hidden'!Z47="x","x",$Y$2-'Indicator Date hidden'!Z47)</f>
        <v>0</v>
      </c>
      <c r="Z46" s="165">
        <f>IF('Indicator Date hidden'!AA47="x","x",$Z$2-'Indicator Date hidden'!AA47)</f>
        <v>0</v>
      </c>
      <c r="AA46" s="165">
        <f>IF('Indicator Date hidden'!AB47="x","x",$AA$2-'Indicator Date hidden'!AB47)</f>
        <v>0</v>
      </c>
      <c r="AB46" s="165">
        <f>IF('Indicator Date hidden'!AC47="x","x",$AB$2-'Indicator Date hidden'!AC47)</f>
        <v>0</v>
      </c>
      <c r="AC46" s="165">
        <f>IF('Indicator Date hidden'!AD47="x","x",$AC$2-'Indicator Date hidden'!AD47)</f>
        <v>0</v>
      </c>
      <c r="AD46" s="165" t="str">
        <f>IF('Indicator Date hidden'!AE47="x","x",$AD$2-'Indicator Date hidden'!AE47)</f>
        <v>x</v>
      </c>
      <c r="AE46" s="165">
        <f>IF('Indicator Date hidden'!AF47="x","x",$AE$2-'Indicator Date hidden'!AF47)</f>
        <v>0</v>
      </c>
      <c r="AF46" s="165">
        <f>IF('Indicator Date hidden'!AG47="x","x",$AF$2-'Indicator Date hidden'!AG47)</f>
        <v>5</v>
      </c>
      <c r="AG46" s="165">
        <f>IF('Indicator Date hidden'!AH47="x","x",$AG$2-'Indicator Date hidden'!AH47)</f>
        <v>1</v>
      </c>
      <c r="AH46" s="165">
        <f>IF('Indicator Date hidden'!AI47="x","x",$AH$2-'Indicator Date hidden'!AI47)</f>
        <v>1</v>
      </c>
      <c r="AI46" s="165">
        <f>IF('Indicator Date hidden'!AJ47="x","x",$AI$2-'Indicator Date hidden'!AJ47)</f>
        <v>1</v>
      </c>
      <c r="AJ46" s="165">
        <f>IF('Indicator Date hidden'!AK47="x","x",$AJ$2-'Indicator Date hidden'!AK47)</f>
        <v>1</v>
      </c>
      <c r="AK46" s="165">
        <f>IF('Indicator Date hidden'!AL47="x","x",$AK$2-'Indicator Date hidden'!AL47)</f>
        <v>1</v>
      </c>
      <c r="AL46" s="165" t="str">
        <f>IF('Indicator Date hidden'!AM47="x","x",$AL$2-'Indicator Date hidden'!AM47)</f>
        <v>x</v>
      </c>
      <c r="AM46" s="165">
        <f>IF('Indicator Date hidden'!AN47="x","x",$AM$2-'Indicator Date hidden'!AN47)</f>
        <v>41236</v>
      </c>
      <c r="AN46" s="165">
        <f>IF('Indicator Date hidden'!AO47="x","x",$AN$2-'Indicator Date hidden'!AO47)</f>
        <v>41236</v>
      </c>
      <c r="AO46" s="165">
        <f>IF('Indicator Date hidden'!AP47="x","x",$AO$2-'Indicator Date hidden'!AP47)</f>
        <v>0</v>
      </c>
      <c r="AP46" s="165">
        <f>IF('Indicator Date hidden'!AQ47="x","x",$AP$2-'Indicator Date hidden'!AQ47)</f>
        <v>0</v>
      </c>
      <c r="AQ46" s="165" t="str">
        <f>IF('Indicator Date hidden'!AR47="x","x",$AQ$2-'Indicator Date hidden'!AR47)</f>
        <v>x</v>
      </c>
      <c r="AR46" s="165">
        <f>IF('Indicator Date hidden'!AS47="x","x",$AR$2-'Indicator Date hidden'!AS47)</f>
        <v>0</v>
      </c>
      <c r="AS46" s="165">
        <f>IF('Indicator Date hidden'!AT47="x","x",$AS$2-'Indicator Date hidden'!AT47)</f>
        <v>0</v>
      </c>
      <c r="AT46" s="165">
        <f>IF('Indicator Date hidden'!AU47="x","x",$AT$2-'Indicator Date hidden'!AU47)</f>
        <v>1</v>
      </c>
      <c r="AU46" s="165">
        <f>IF('Indicator Date hidden'!AV47="x","x",$AU$2-'Indicator Date hidden'!AV47)</f>
        <v>2</v>
      </c>
      <c r="AV46" s="165">
        <f>IF('Indicator Date hidden'!AW47="x","x",$AV$2-'Indicator Date hidden'!AW47)</f>
        <v>0</v>
      </c>
      <c r="AW46" s="165">
        <f>IF('Indicator Date hidden'!AX47="x","x",$AW$2-'Indicator Date hidden'!AX47)</f>
        <v>0</v>
      </c>
      <c r="AX46" s="165">
        <f>IF('Indicator Date hidden'!AY47="x","x",$AX$2-'Indicator Date hidden'!AY47)</f>
        <v>0</v>
      </c>
      <c r="AY46" s="165">
        <f>IF('Indicator Date hidden'!AZ47="x","x",$AY$2-'Indicator Date hidden'!AZ47)</f>
        <v>2</v>
      </c>
      <c r="AZ46" s="165">
        <f>IF('Indicator Date hidden'!BA47="x","x",$AZ$2-'Indicator Date hidden'!BA47)</f>
        <v>2</v>
      </c>
      <c r="BA46" s="5">
        <f t="shared" si="0"/>
        <v>82507</v>
      </c>
      <c r="BB46" s="166">
        <f t="shared" si="1"/>
        <v>1833.4888888888888</v>
      </c>
      <c r="BC46" s="5">
        <f t="shared" si="2"/>
        <v>17</v>
      </c>
      <c r="BD46" s="166">
        <f t="shared" si="3"/>
        <v>8497.7642069277972</v>
      </c>
      <c r="BE46" s="169">
        <f t="shared" si="4"/>
        <v>0</v>
      </c>
    </row>
    <row r="47" spans="1:57" x14ac:dyDescent="0.25">
      <c r="A47" t="s">
        <v>81</v>
      </c>
      <c r="B47" s="165">
        <f>IF('Indicator Date hidden'!C48="x","x",$B$2-'Indicator Date hidden'!C48)</f>
        <v>4</v>
      </c>
      <c r="C47" s="165">
        <f>IF('Indicator Date hidden'!D48="x","x",$C$2-'Indicator Date hidden'!D48)</f>
        <v>4</v>
      </c>
      <c r="D47" s="165">
        <f>IF('Indicator Date hidden'!E48="x","x",$D$2-'Indicator Date hidden'!E48)</f>
        <v>0</v>
      </c>
      <c r="E47" s="165">
        <f>IF('Indicator Date hidden'!F48="x","x",$E$2-'Indicator Date hidden'!F48)</f>
        <v>0</v>
      </c>
      <c r="F47" s="165">
        <f>IF('Indicator Date hidden'!G48="x","x",$F$2-'Indicator Date hidden'!G48)</f>
        <v>0</v>
      </c>
      <c r="G47" s="165">
        <f>IF('Indicator Date hidden'!H48="x","x",$G$2-'Indicator Date hidden'!H48)</f>
        <v>0</v>
      </c>
      <c r="H47" s="165">
        <f>IF('Indicator Date hidden'!I48="x","x",$H$2-'Indicator Date hidden'!I48)</f>
        <v>0</v>
      </c>
      <c r="I47" s="165">
        <f>IF('Indicator Date hidden'!J48="x","x",$I$2-'Indicator Date hidden'!J48)</f>
        <v>2</v>
      </c>
      <c r="J47" s="165">
        <f>IF('Indicator Date hidden'!K48="x","x",$J$2-'Indicator Date hidden'!K48)</f>
        <v>2</v>
      </c>
      <c r="K47" s="165">
        <f>IF('Indicator Date hidden'!L48="x","x",$K$2-'Indicator Date hidden'!L48)</f>
        <v>0</v>
      </c>
      <c r="L47" s="165">
        <f>IF('Indicator Date hidden'!M48="x","x",$L$2-'Indicator Date hidden'!M48)</f>
        <v>0</v>
      </c>
      <c r="M47" s="165">
        <f>IF('Indicator Date hidden'!N48="x","x",$M$2-'Indicator Date hidden'!N48)</f>
        <v>0</v>
      </c>
      <c r="N47" s="165">
        <f>IF('Indicator Date hidden'!O48="x","x",$N$2-'Indicator Date hidden'!O48)</f>
        <v>0</v>
      </c>
      <c r="O47" s="165">
        <f>IF('Indicator Date hidden'!P48="x","x",$O$2-'Indicator Date hidden'!P48)</f>
        <v>0</v>
      </c>
      <c r="P47" s="165">
        <f>IF('Indicator Date hidden'!Q48="x","x",$P$2-'Indicator Date hidden'!Q48)</f>
        <v>0</v>
      </c>
      <c r="Q47" s="165" t="str">
        <f>IF('Indicator Date hidden'!R48="x","x",$Q$2-'Indicator Date hidden'!R48)</f>
        <v>x</v>
      </c>
      <c r="R47" s="165">
        <f>IF('Indicator Date hidden'!S48="x","x",$R$2-'Indicator Date hidden'!S48)</f>
        <v>0</v>
      </c>
      <c r="S47" s="165">
        <f>IF('Indicator Date hidden'!T48="x","x",$S$2-'Indicator Date hidden'!T48)</f>
        <v>0</v>
      </c>
      <c r="T47" s="165">
        <f>IF('Indicator Date hidden'!U48="x","x",$T$2-'Indicator Date hidden'!U48)</f>
        <v>0</v>
      </c>
      <c r="U47" s="165" t="str">
        <f>IF('Indicator Date hidden'!V48="x","x",$U$2-'Indicator Date hidden'!V48)</f>
        <v>x</v>
      </c>
      <c r="V47" s="165">
        <f>IF('Indicator Date hidden'!W48="x","x",$V$2-'Indicator Date hidden'!W48)</f>
        <v>0</v>
      </c>
      <c r="W47" s="165" t="str">
        <f>IF('Indicator Date hidden'!X48="x","x",$W$2-'Indicator Date hidden'!X48)</f>
        <v>x</v>
      </c>
      <c r="X47" s="165">
        <f>IF('Indicator Date hidden'!Y48="x","x",$X$2-'Indicator Date hidden'!Y48)</f>
        <v>7</v>
      </c>
      <c r="Y47" s="165">
        <f>IF('Indicator Date hidden'!Z48="x","x",$Y$2-'Indicator Date hidden'!Z48)</f>
        <v>0</v>
      </c>
      <c r="Z47" s="165">
        <f>IF('Indicator Date hidden'!AA48="x","x",$Z$2-'Indicator Date hidden'!AA48)</f>
        <v>0</v>
      </c>
      <c r="AA47" s="165">
        <f>IF('Indicator Date hidden'!AB48="x","x",$AA$2-'Indicator Date hidden'!AB48)</f>
        <v>0</v>
      </c>
      <c r="AB47" s="165">
        <f>IF('Indicator Date hidden'!AC48="x","x",$AB$2-'Indicator Date hidden'!AC48)</f>
        <v>0</v>
      </c>
      <c r="AC47" s="165">
        <f>IF('Indicator Date hidden'!AD48="x","x",$AC$2-'Indicator Date hidden'!AD48)</f>
        <v>0</v>
      </c>
      <c r="AD47" s="165" t="str">
        <f>IF('Indicator Date hidden'!AE48="x","x",$AD$2-'Indicator Date hidden'!AE48)</f>
        <v>x</v>
      </c>
      <c r="AE47" s="165">
        <f>IF('Indicator Date hidden'!AF48="x","x",$AE$2-'Indicator Date hidden'!AF48)</f>
        <v>0</v>
      </c>
      <c r="AF47" s="165">
        <f>IF('Indicator Date hidden'!AG48="x","x",$AF$2-'Indicator Date hidden'!AG48)</f>
        <v>5</v>
      </c>
      <c r="AG47" s="165">
        <f>IF('Indicator Date hidden'!AH48="x","x",$AG$2-'Indicator Date hidden'!AH48)</f>
        <v>1</v>
      </c>
      <c r="AH47" s="165">
        <f>IF('Indicator Date hidden'!AI48="x","x",$AH$2-'Indicator Date hidden'!AI48)</f>
        <v>1</v>
      </c>
      <c r="AI47" s="165">
        <f>IF('Indicator Date hidden'!AJ48="x","x",$AI$2-'Indicator Date hidden'!AJ48)</f>
        <v>1</v>
      </c>
      <c r="AJ47" s="165" t="str">
        <f>IF('Indicator Date hidden'!AK48="x","x",$AJ$2-'Indicator Date hidden'!AK48)</f>
        <v>x</v>
      </c>
      <c r="AK47" s="165">
        <f>IF('Indicator Date hidden'!AL48="x","x",$AK$2-'Indicator Date hidden'!AL48)</f>
        <v>1</v>
      </c>
      <c r="AL47" s="165" t="str">
        <f>IF('Indicator Date hidden'!AM48="x","x",$AL$2-'Indicator Date hidden'!AM48)</f>
        <v>x</v>
      </c>
      <c r="AM47" s="165">
        <f>IF('Indicator Date hidden'!AN48="x","x",$AM$2-'Indicator Date hidden'!AN48)</f>
        <v>41236</v>
      </c>
      <c r="AN47" s="165">
        <f>IF('Indicator Date hidden'!AO48="x","x",$AN$2-'Indicator Date hidden'!AO48)</f>
        <v>41236</v>
      </c>
      <c r="AO47" s="165">
        <f>IF('Indicator Date hidden'!AP48="x","x",$AO$2-'Indicator Date hidden'!AP48)</f>
        <v>0</v>
      </c>
      <c r="AP47" s="165">
        <f>IF('Indicator Date hidden'!AQ48="x","x",$AP$2-'Indicator Date hidden'!AQ48)</f>
        <v>0</v>
      </c>
      <c r="AQ47" s="165">
        <f>IF('Indicator Date hidden'!AR48="x","x",$AQ$2-'Indicator Date hidden'!AR48)</f>
        <v>0</v>
      </c>
      <c r="AR47" s="165">
        <f>IF('Indicator Date hidden'!AS48="x","x",$AR$2-'Indicator Date hidden'!AS48)</f>
        <v>0</v>
      </c>
      <c r="AS47" s="165">
        <f>IF('Indicator Date hidden'!AT48="x","x",$AS$2-'Indicator Date hidden'!AT48)</f>
        <v>0</v>
      </c>
      <c r="AT47" s="165">
        <f>IF('Indicator Date hidden'!AU48="x","x",$AT$2-'Indicator Date hidden'!AU48)</f>
        <v>1</v>
      </c>
      <c r="AU47" s="165" t="str">
        <f>IF('Indicator Date hidden'!AV48="x","x",$AU$2-'Indicator Date hidden'!AV48)</f>
        <v>x</v>
      </c>
      <c r="AV47" s="165">
        <f>IF('Indicator Date hidden'!AW48="x","x",$AV$2-'Indicator Date hidden'!AW48)</f>
        <v>1</v>
      </c>
      <c r="AW47" s="165">
        <f>IF('Indicator Date hidden'!AX48="x","x",$AW$2-'Indicator Date hidden'!AX48)</f>
        <v>0</v>
      </c>
      <c r="AX47" s="165">
        <f>IF('Indicator Date hidden'!AY48="x","x",$AX$2-'Indicator Date hidden'!AY48)</f>
        <v>0</v>
      </c>
      <c r="AY47" s="165">
        <f>IF('Indicator Date hidden'!AZ48="x","x",$AY$2-'Indicator Date hidden'!AZ48)</f>
        <v>2</v>
      </c>
      <c r="AZ47" s="165">
        <f>IF('Indicator Date hidden'!BA48="x","x",$AZ$2-'Indicator Date hidden'!BA48)</f>
        <v>2</v>
      </c>
      <c r="BA47" s="5">
        <f t="shared" si="0"/>
        <v>82506</v>
      </c>
      <c r="BB47" s="166">
        <f t="shared" si="1"/>
        <v>1875.1363636363637</v>
      </c>
      <c r="BC47" s="5">
        <f t="shared" si="2"/>
        <v>16</v>
      </c>
      <c r="BD47" s="166">
        <f t="shared" si="3"/>
        <v>8589.244753524632</v>
      </c>
      <c r="BE47" s="169">
        <f t="shared" si="4"/>
        <v>0</v>
      </c>
    </row>
    <row r="48" spans="1:57" x14ac:dyDescent="0.25">
      <c r="A48" t="s">
        <v>83</v>
      </c>
      <c r="B48" s="165">
        <f>IF('Indicator Date hidden'!C49="x","x",$B$2-'Indicator Date hidden'!C49)</f>
        <v>4</v>
      </c>
      <c r="C48" s="165">
        <f>IF('Indicator Date hidden'!D49="x","x",$C$2-'Indicator Date hidden'!D49)</f>
        <v>4</v>
      </c>
      <c r="D48" s="165">
        <f>IF('Indicator Date hidden'!E49="x","x",$D$2-'Indicator Date hidden'!E49)</f>
        <v>0</v>
      </c>
      <c r="E48" s="165">
        <f>IF('Indicator Date hidden'!F49="x","x",$E$2-'Indicator Date hidden'!F49)</f>
        <v>0</v>
      </c>
      <c r="F48" s="165">
        <f>IF('Indicator Date hidden'!G49="x","x",$F$2-'Indicator Date hidden'!G49)</f>
        <v>0</v>
      </c>
      <c r="G48" s="165">
        <f>IF('Indicator Date hidden'!H49="x","x",$G$2-'Indicator Date hidden'!H49)</f>
        <v>0</v>
      </c>
      <c r="H48" s="165">
        <f>IF('Indicator Date hidden'!I49="x","x",$H$2-'Indicator Date hidden'!I49)</f>
        <v>0</v>
      </c>
      <c r="I48" s="165">
        <f>IF('Indicator Date hidden'!J49="x","x",$I$2-'Indicator Date hidden'!J49)</f>
        <v>2</v>
      </c>
      <c r="J48" s="165">
        <f>IF('Indicator Date hidden'!K49="x","x",$J$2-'Indicator Date hidden'!K49)</f>
        <v>2</v>
      </c>
      <c r="K48" s="165">
        <f>IF('Indicator Date hidden'!L49="x","x",$K$2-'Indicator Date hidden'!L49)</f>
        <v>0</v>
      </c>
      <c r="L48" s="165">
        <f>IF('Indicator Date hidden'!M49="x","x",$L$2-'Indicator Date hidden'!M49)</f>
        <v>0</v>
      </c>
      <c r="M48" s="165">
        <f>IF('Indicator Date hidden'!N49="x","x",$M$2-'Indicator Date hidden'!N49)</f>
        <v>0</v>
      </c>
      <c r="N48" s="165">
        <f>IF('Indicator Date hidden'!O49="x","x",$N$2-'Indicator Date hidden'!O49)</f>
        <v>0</v>
      </c>
      <c r="O48" s="165">
        <f>IF('Indicator Date hidden'!P49="x","x",$O$2-'Indicator Date hidden'!P49)</f>
        <v>0</v>
      </c>
      <c r="P48" s="165">
        <f>IF('Indicator Date hidden'!Q49="x","x",$P$2-'Indicator Date hidden'!Q49)</f>
        <v>0</v>
      </c>
      <c r="Q48" s="165" t="str">
        <f>IF('Indicator Date hidden'!R49="x","x",$Q$2-'Indicator Date hidden'!R49)</f>
        <v>x</v>
      </c>
      <c r="R48" s="165">
        <f>IF('Indicator Date hidden'!S49="x","x",$R$2-'Indicator Date hidden'!S49)</f>
        <v>0</v>
      </c>
      <c r="S48" s="165">
        <f>IF('Indicator Date hidden'!T49="x","x",$S$2-'Indicator Date hidden'!T49)</f>
        <v>0</v>
      </c>
      <c r="T48" s="165">
        <f>IF('Indicator Date hidden'!U49="x","x",$T$2-'Indicator Date hidden'!U49)</f>
        <v>0</v>
      </c>
      <c r="U48" s="165" t="str">
        <f>IF('Indicator Date hidden'!V49="x","x",$U$2-'Indicator Date hidden'!V49)</f>
        <v>x</v>
      </c>
      <c r="V48" s="165">
        <f>IF('Indicator Date hidden'!W49="x","x",$V$2-'Indicator Date hidden'!W49)</f>
        <v>0</v>
      </c>
      <c r="W48" s="165" t="str">
        <f>IF('Indicator Date hidden'!X49="x","x",$W$2-'Indicator Date hidden'!X49)</f>
        <v>x</v>
      </c>
      <c r="X48" s="165">
        <f>IF('Indicator Date hidden'!Y49="x","x",$X$2-'Indicator Date hidden'!Y49)</f>
        <v>8</v>
      </c>
      <c r="Y48" s="165">
        <f>IF('Indicator Date hidden'!Z49="x","x",$Y$2-'Indicator Date hidden'!Z49)</f>
        <v>0</v>
      </c>
      <c r="Z48" s="165">
        <f>IF('Indicator Date hidden'!AA49="x","x",$Z$2-'Indicator Date hidden'!AA49)</f>
        <v>0</v>
      </c>
      <c r="AA48" s="165">
        <f>IF('Indicator Date hidden'!AB49="x","x",$AA$2-'Indicator Date hidden'!AB49)</f>
        <v>0</v>
      </c>
      <c r="AB48" s="165">
        <f>IF('Indicator Date hidden'!AC49="x","x",$AB$2-'Indicator Date hidden'!AC49)</f>
        <v>0</v>
      </c>
      <c r="AC48" s="165">
        <f>IF('Indicator Date hidden'!AD49="x","x",$AC$2-'Indicator Date hidden'!AD49)</f>
        <v>0</v>
      </c>
      <c r="AD48" s="165" t="str">
        <f>IF('Indicator Date hidden'!AE49="x","x",$AD$2-'Indicator Date hidden'!AE49)</f>
        <v>x</v>
      </c>
      <c r="AE48" s="165">
        <f>IF('Indicator Date hidden'!AF49="x","x",$AE$2-'Indicator Date hidden'!AF49)</f>
        <v>0</v>
      </c>
      <c r="AF48" s="165">
        <f>IF('Indicator Date hidden'!AG49="x","x",$AF$2-'Indicator Date hidden'!AG49)</f>
        <v>5</v>
      </c>
      <c r="AG48" s="165">
        <f>IF('Indicator Date hidden'!AH49="x","x",$AG$2-'Indicator Date hidden'!AH49)</f>
        <v>1</v>
      </c>
      <c r="AH48" s="165">
        <f>IF('Indicator Date hidden'!AI49="x","x",$AH$2-'Indicator Date hidden'!AI49)</f>
        <v>1</v>
      </c>
      <c r="AI48" s="165">
        <f>IF('Indicator Date hidden'!AJ49="x","x",$AI$2-'Indicator Date hidden'!AJ49)</f>
        <v>1</v>
      </c>
      <c r="AJ48" s="165" t="str">
        <f>IF('Indicator Date hidden'!AK49="x","x",$AJ$2-'Indicator Date hidden'!AK49)</f>
        <v>x</v>
      </c>
      <c r="AK48" s="165">
        <f>IF('Indicator Date hidden'!AL49="x","x",$AK$2-'Indicator Date hidden'!AL49)</f>
        <v>1</v>
      </c>
      <c r="AL48" s="165" t="str">
        <f>IF('Indicator Date hidden'!AM49="x","x",$AL$2-'Indicator Date hidden'!AM49)</f>
        <v>x</v>
      </c>
      <c r="AM48" s="165">
        <f>IF('Indicator Date hidden'!AN49="x","x",$AM$2-'Indicator Date hidden'!AN49)</f>
        <v>41236</v>
      </c>
      <c r="AN48" s="165">
        <f>IF('Indicator Date hidden'!AO49="x","x",$AN$2-'Indicator Date hidden'!AO49)</f>
        <v>41236</v>
      </c>
      <c r="AO48" s="165">
        <f>IF('Indicator Date hidden'!AP49="x","x",$AO$2-'Indicator Date hidden'!AP49)</f>
        <v>0</v>
      </c>
      <c r="AP48" s="165">
        <f>IF('Indicator Date hidden'!AQ49="x","x",$AP$2-'Indicator Date hidden'!AQ49)</f>
        <v>0</v>
      </c>
      <c r="AQ48" s="165">
        <f>IF('Indicator Date hidden'!AR49="x","x",$AQ$2-'Indicator Date hidden'!AR49)</f>
        <v>0</v>
      </c>
      <c r="AR48" s="165">
        <f>IF('Indicator Date hidden'!AS49="x","x",$AR$2-'Indicator Date hidden'!AS49)</f>
        <v>0</v>
      </c>
      <c r="AS48" s="165">
        <f>IF('Indicator Date hidden'!AT49="x","x",$AS$2-'Indicator Date hidden'!AT49)</f>
        <v>0</v>
      </c>
      <c r="AT48" s="165">
        <f>IF('Indicator Date hidden'!AU49="x","x",$AT$2-'Indicator Date hidden'!AU49)</f>
        <v>1</v>
      </c>
      <c r="AU48" s="165" t="str">
        <f>IF('Indicator Date hidden'!AV49="x","x",$AU$2-'Indicator Date hidden'!AV49)</f>
        <v>x</v>
      </c>
      <c r="AV48" s="165">
        <f>IF('Indicator Date hidden'!AW49="x","x",$AV$2-'Indicator Date hidden'!AW49)</f>
        <v>0</v>
      </c>
      <c r="AW48" s="165">
        <f>IF('Indicator Date hidden'!AX49="x","x",$AW$2-'Indicator Date hidden'!AX49)</f>
        <v>0</v>
      </c>
      <c r="AX48" s="165">
        <f>IF('Indicator Date hidden'!AY49="x","x",$AX$2-'Indicator Date hidden'!AY49)</f>
        <v>0</v>
      </c>
      <c r="AY48" s="165">
        <f>IF('Indicator Date hidden'!AZ49="x","x",$AY$2-'Indicator Date hidden'!AZ49)</f>
        <v>2</v>
      </c>
      <c r="AZ48" s="165">
        <f>IF('Indicator Date hidden'!BA49="x","x",$AZ$2-'Indicator Date hidden'!BA49)</f>
        <v>2</v>
      </c>
      <c r="BA48" s="5">
        <f t="shared" si="0"/>
        <v>82506</v>
      </c>
      <c r="BB48" s="166">
        <f t="shared" si="1"/>
        <v>1875.1363636363637</v>
      </c>
      <c r="BC48" s="5">
        <f t="shared" si="2"/>
        <v>15</v>
      </c>
      <c r="BD48" s="166">
        <f t="shared" si="3"/>
        <v>8589.2447720467389</v>
      </c>
      <c r="BE48" s="169">
        <f t="shared" si="4"/>
        <v>0</v>
      </c>
    </row>
    <row r="49" spans="1:57" x14ac:dyDescent="0.25">
      <c r="A49" t="s">
        <v>85</v>
      </c>
      <c r="B49" s="165">
        <f>IF('Indicator Date hidden'!C50="x","x",$B$2-'Indicator Date hidden'!C50)</f>
        <v>4</v>
      </c>
      <c r="C49" s="165">
        <f>IF('Indicator Date hidden'!D50="x","x",$C$2-'Indicator Date hidden'!D50)</f>
        <v>4</v>
      </c>
      <c r="D49" s="165">
        <f>IF('Indicator Date hidden'!E50="x","x",$D$2-'Indicator Date hidden'!E50)</f>
        <v>0</v>
      </c>
      <c r="E49" s="165">
        <f>IF('Indicator Date hidden'!F50="x","x",$E$2-'Indicator Date hidden'!F50)</f>
        <v>0</v>
      </c>
      <c r="F49" s="165">
        <f>IF('Indicator Date hidden'!G50="x","x",$F$2-'Indicator Date hidden'!G50)</f>
        <v>0</v>
      </c>
      <c r="G49" s="165">
        <f>IF('Indicator Date hidden'!H50="x","x",$G$2-'Indicator Date hidden'!H50)</f>
        <v>0</v>
      </c>
      <c r="H49" s="165">
        <f>IF('Indicator Date hidden'!I50="x","x",$H$2-'Indicator Date hidden'!I50)</f>
        <v>0</v>
      </c>
      <c r="I49" s="165">
        <f>IF('Indicator Date hidden'!J50="x","x",$I$2-'Indicator Date hidden'!J50)</f>
        <v>2</v>
      </c>
      <c r="J49" s="165">
        <f>IF('Indicator Date hidden'!K50="x","x",$J$2-'Indicator Date hidden'!K50)</f>
        <v>2</v>
      </c>
      <c r="K49" s="165">
        <f>IF('Indicator Date hidden'!L50="x","x",$K$2-'Indicator Date hidden'!L50)</f>
        <v>0</v>
      </c>
      <c r="L49" s="165">
        <f>IF('Indicator Date hidden'!M50="x","x",$L$2-'Indicator Date hidden'!M50)</f>
        <v>0</v>
      </c>
      <c r="M49" s="165">
        <f>IF('Indicator Date hidden'!N50="x","x",$M$2-'Indicator Date hidden'!N50)</f>
        <v>0</v>
      </c>
      <c r="N49" s="165">
        <f>IF('Indicator Date hidden'!O50="x","x",$N$2-'Indicator Date hidden'!O50)</f>
        <v>0</v>
      </c>
      <c r="O49" s="165">
        <f>IF('Indicator Date hidden'!P50="x","x",$O$2-'Indicator Date hidden'!P50)</f>
        <v>0</v>
      </c>
      <c r="P49" s="165">
        <f>IF('Indicator Date hidden'!Q50="x","x",$P$2-'Indicator Date hidden'!Q50)</f>
        <v>0</v>
      </c>
      <c r="Q49" s="165" t="str">
        <f>IF('Indicator Date hidden'!R50="x","x",$Q$2-'Indicator Date hidden'!R50)</f>
        <v>x</v>
      </c>
      <c r="R49" s="165">
        <f>IF('Indicator Date hidden'!S50="x","x",$R$2-'Indicator Date hidden'!S50)</f>
        <v>0</v>
      </c>
      <c r="S49" s="165">
        <f>IF('Indicator Date hidden'!T50="x","x",$S$2-'Indicator Date hidden'!T50)</f>
        <v>0</v>
      </c>
      <c r="T49" s="165">
        <f>IF('Indicator Date hidden'!U50="x","x",$T$2-'Indicator Date hidden'!U50)</f>
        <v>0</v>
      </c>
      <c r="U49" s="165">
        <f>IF('Indicator Date hidden'!V50="x","x",$U$2-'Indicator Date hidden'!V50)</f>
        <v>0</v>
      </c>
      <c r="V49" s="165">
        <f>IF('Indicator Date hidden'!W50="x","x",$V$2-'Indicator Date hidden'!W50)</f>
        <v>0</v>
      </c>
      <c r="W49" s="165">
        <f>IF('Indicator Date hidden'!X50="x","x",$W$2-'Indicator Date hidden'!X50)</f>
        <v>4</v>
      </c>
      <c r="X49" s="165">
        <f>IF('Indicator Date hidden'!Y50="x","x",$X$2-'Indicator Date hidden'!Y50)</f>
        <v>8</v>
      </c>
      <c r="Y49" s="165">
        <f>IF('Indicator Date hidden'!Z50="x","x",$Y$2-'Indicator Date hidden'!Z50)</f>
        <v>0</v>
      </c>
      <c r="Z49" s="165">
        <f>IF('Indicator Date hidden'!AA50="x","x",$Z$2-'Indicator Date hidden'!AA50)</f>
        <v>0</v>
      </c>
      <c r="AA49" s="165">
        <f>IF('Indicator Date hidden'!AB50="x","x",$AA$2-'Indicator Date hidden'!AB50)</f>
        <v>0</v>
      </c>
      <c r="AB49" s="165">
        <f>IF('Indicator Date hidden'!AC50="x","x",$AB$2-'Indicator Date hidden'!AC50)</f>
        <v>0</v>
      </c>
      <c r="AC49" s="165">
        <f>IF('Indicator Date hidden'!AD50="x","x",$AC$2-'Indicator Date hidden'!AD50)</f>
        <v>0</v>
      </c>
      <c r="AD49" s="165">
        <f>IF('Indicator Date hidden'!AE50="x","x",$AD$2-'Indicator Date hidden'!AE50)</f>
        <v>0</v>
      </c>
      <c r="AE49" s="165" t="str">
        <f>IF('Indicator Date hidden'!AF50="x","x",$AE$2-'Indicator Date hidden'!AF50)</f>
        <v>x</v>
      </c>
      <c r="AF49" s="165">
        <f>IF('Indicator Date hidden'!AG50="x","x",$AF$2-'Indicator Date hidden'!AG50)</f>
        <v>0</v>
      </c>
      <c r="AG49" s="165">
        <f>IF('Indicator Date hidden'!AH50="x","x",$AG$2-'Indicator Date hidden'!AH50)</f>
        <v>1</v>
      </c>
      <c r="AH49" s="165">
        <f>IF('Indicator Date hidden'!AI50="x","x",$AH$2-'Indicator Date hidden'!AI50)</f>
        <v>1</v>
      </c>
      <c r="AI49" s="165">
        <f>IF('Indicator Date hidden'!AJ50="x","x",$AI$2-'Indicator Date hidden'!AJ50)</f>
        <v>1</v>
      </c>
      <c r="AJ49" s="165" t="str">
        <f>IF('Indicator Date hidden'!AK50="x","x",$AJ$2-'Indicator Date hidden'!AK50)</f>
        <v>x</v>
      </c>
      <c r="AK49" s="165">
        <f>IF('Indicator Date hidden'!AL50="x","x",$AK$2-'Indicator Date hidden'!AL50)</f>
        <v>1</v>
      </c>
      <c r="AL49" s="165" t="str">
        <f>IF('Indicator Date hidden'!AM50="x","x",$AL$2-'Indicator Date hidden'!AM50)</f>
        <v>x</v>
      </c>
      <c r="AM49" s="165">
        <f>IF('Indicator Date hidden'!AN50="x","x",$AM$2-'Indicator Date hidden'!AN50)</f>
        <v>41236</v>
      </c>
      <c r="AN49" s="165">
        <f>IF('Indicator Date hidden'!AO50="x","x",$AN$2-'Indicator Date hidden'!AO50)</f>
        <v>41236</v>
      </c>
      <c r="AO49" s="165" t="str">
        <f>IF('Indicator Date hidden'!AP50="x","x",$AO$2-'Indicator Date hidden'!AP50)</f>
        <v>x</v>
      </c>
      <c r="AP49" s="165" t="str">
        <f>IF('Indicator Date hidden'!AQ50="x","x",$AP$2-'Indicator Date hidden'!AQ50)</f>
        <v>x</v>
      </c>
      <c r="AQ49" s="165">
        <f>IF('Indicator Date hidden'!AR50="x","x",$AQ$2-'Indicator Date hidden'!AR50)</f>
        <v>2</v>
      </c>
      <c r="AR49" s="165">
        <f>IF('Indicator Date hidden'!AS50="x","x",$AR$2-'Indicator Date hidden'!AS50)</f>
        <v>0</v>
      </c>
      <c r="AS49" s="165">
        <f>IF('Indicator Date hidden'!AT50="x","x",$AS$2-'Indicator Date hidden'!AT50)</f>
        <v>0</v>
      </c>
      <c r="AT49" s="165">
        <f>IF('Indicator Date hidden'!AU50="x","x",$AT$2-'Indicator Date hidden'!AU50)</f>
        <v>1</v>
      </c>
      <c r="AU49" s="165" t="str">
        <f>IF('Indicator Date hidden'!AV50="x","x",$AU$2-'Indicator Date hidden'!AV50)</f>
        <v>x</v>
      </c>
      <c r="AV49" s="165">
        <f>IF('Indicator Date hidden'!AW50="x","x",$AV$2-'Indicator Date hidden'!AW50)</f>
        <v>0</v>
      </c>
      <c r="AW49" s="165">
        <f>IF('Indicator Date hidden'!AX50="x","x",$AW$2-'Indicator Date hidden'!AX50)</f>
        <v>0</v>
      </c>
      <c r="AX49" s="165">
        <f>IF('Indicator Date hidden'!AY50="x","x",$AX$2-'Indicator Date hidden'!AY50)</f>
        <v>0</v>
      </c>
      <c r="AY49" s="165">
        <f>IF('Indicator Date hidden'!AZ50="x","x",$AY$2-'Indicator Date hidden'!AZ50)</f>
        <v>2</v>
      </c>
      <c r="AZ49" s="165">
        <f>IF('Indicator Date hidden'!BA50="x","x",$AZ$2-'Indicator Date hidden'!BA50)</f>
        <v>2</v>
      </c>
      <c r="BA49" s="5">
        <f t="shared" si="0"/>
        <v>82507</v>
      </c>
      <c r="BB49" s="166">
        <f t="shared" si="1"/>
        <v>1875.159090909091</v>
      </c>
      <c r="BC49" s="5">
        <f t="shared" si="2"/>
        <v>16</v>
      </c>
      <c r="BD49" s="166">
        <f t="shared" si="3"/>
        <v>8589.2398037607654</v>
      </c>
      <c r="BE49" s="169">
        <f t="shared" si="4"/>
        <v>0</v>
      </c>
    </row>
    <row r="50" spans="1:57" x14ac:dyDescent="0.25">
      <c r="A50" t="s">
        <v>87</v>
      </c>
      <c r="B50" s="165">
        <f>IF('Indicator Date hidden'!C51="x","x",$B$2-'Indicator Date hidden'!C51)</f>
        <v>4</v>
      </c>
      <c r="C50" s="165">
        <f>IF('Indicator Date hidden'!D51="x","x",$C$2-'Indicator Date hidden'!D51)</f>
        <v>4</v>
      </c>
      <c r="D50" s="165">
        <f>IF('Indicator Date hidden'!E51="x","x",$D$2-'Indicator Date hidden'!E51)</f>
        <v>0</v>
      </c>
      <c r="E50" s="165">
        <f>IF('Indicator Date hidden'!F51="x","x",$E$2-'Indicator Date hidden'!F51)</f>
        <v>0</v>
      </c>
      <c r="F50" s="165">
        <f>IF('Indicator Date hidden'!G51="x","x",$F$2-'Indicator Date hidden'!G51)</f>
        <v>0</v>
      </c>
      <c r="G50" s="165">
        <f>IF('Indicator Date hidden'!H51="x","x",$G$2-'Indicator Date hidden'!H51)</f>
        <v>0</v>
      </c>
      <c r="H50" s="165">
        <f>IF('Indicator Date hidden'!I51="x","x",$H$2-'Indicator Date hidden'!I51)</f>
        <v>0</v>
      </c>
      <c r="I50" s="165">
        <f>IF('Indicator Date hidden'!J51="x","x",$I$2-'Indicator Date hidden'!J51)</f>
        <v>2</v>
      </c>
      <c r="J50" s="165">
        <f>IF('Indicator Date hidden'!K51="x","x",$J$2-'Indicator Date hidden'!K51)</f>
        <v>2</v>
      </c>
      <c r="K50" s="165">
        <f>IF('Indicator Date hidden'!L51="x","x",$K$2-'Indicator Date hidden'!L51)</f>
        <v>0</v>
      </c>
      <c r="L50" s="165">
        <f>IF('Indicator Date hidden'!M51="x","x",$L$2-'Indicator Date hidden'!M51)</f>
        <v>0</v>
      </c>
      <c r="M50" s="165">
        <f>IF('Indicator Date hidden'!N51="x","x",$M$2-'Indicator Date hidden'!N51)</f>
        <v>0</v>
      </c>
      <c r="N50" s="165">
        <f>IF('Indicator Date hidden'!O51="x","x",$N$2-'Indicator Date hidden'!O51)</f>
        <v>0</v>
      </c>
      <c r="O50" s="165">
        <f>IF('Indicator Date hidden'!P51="x","x",$O$2-'Indicator Date hidden'!P51)</f>
        <v>0</v>
      </c>
      <c r="P50" s="165">
        <f>IF('Indicator Date hidden'!Q51="x","x",$P$2-'Indicator Date hidden'!Q51)</f>
        <v>0</v>
      </c>
      <c r="Q50" s="165" t="str">
        <f>IF('Indicator Date hidden'!R51="x","x",$Q$2-'Indicator Date hidden'!R51)</f>
        <v>x</v>
      </c>
      <c r="R50" s="165">
        <f>IF('Indicator Date hidden'!S51="x","x",$R$2-'Indicator Date hidden'!S51)</f>
        <v>0</v>
      </c>
      <c r="S50" s="165">
        <f>IF('Indicator Date hidden'!T51="x","x",$S$2-'Indicator Date hidden'!T51)</f>
        <v>0</v>
      </c>
      <c r="T50" s="165">
        <f>IF('Indicator Date hidden'!U51="x","x",$T$2-'Indicator Date hidden'!U51)</f>
        <v>0</v>
      </c>
      <c r="U50" s="165">
        <f>IF('Indicator Date hidden'!V51="x","x",$U$2-'Indicator Date hidden'!V51)</f>
        <v>0</v>
      </c>
      <c r="V50" s="165">
        <f>IF('Indicator Date hidden'!W51="x","x",$V$2-'Indicator Date hidden'!W51)</f>
        <v>0</v>
      </c>
      <c r="W50" s="165" t="str">
        <f>IF('Indicator Date hidden'!X51="x","x",$W$2-'Indicator Date hidden'!X51)</f>
        <v>x</v>
      </c>
      <c r="X50" s="165">
        <f>IF('Indicator Date hidden'!Y51="x","x",$X$2-'Indicator Date hidden'!Y51)</f>
        <v>7</v>
      </c>
      <c r="Y50" s="165">
        <f>IF('Indicator Date hidden'!Z51="x","x",$Y$2-'Indicator Date hidden'!Z51)</f>
        <v>0</v>
      </c>
      <c r="Z50" s="165">
        <f>IF('Indicator Date hidden'!AA51="x","x",$Z$2-'Indicator Date hidden'!AA51)</f>
        <v>0</v>
      </c>
      <c r="AA50" s="165" t="str">
        <f>IF('Indicator Date hidden'!AB51="x","x",$AA$2-'Indicator Date hidden'!AB51)</f>
        <v>x</v>
      </c>
      <c r="AB50" s="165">
        <f>IF('Indicator Date hidden'!AC51="x","x",$AB$2-'Indicator Date hidden'!AC51)</f>
        <v>0</v>
      </c>
      <c r="AC50" s="165" t="str">
        <f>IF('Indicator Date hidden'!AD51="x","x",$AC$2-'Indicator Date hidden'!AD51)</f>
        <v>x</v>
      </c>
      <c r="AD50" s="165" t="str">
        <f>IF('Indicator Date hidden'!AE51="x","x",$AD$2-'Indicator Date hidden'!AE51)</f>
        <v>x</v>
      </c>
      <c r="AE50" s="165" t="str">
        <f>IF('Indicator Date hidden'!AF51="x","x",$AE$2-'Indicator Date hidden'!AF51)</f>
        <v>x</v>
      </c>
      <c r="AF50" s="165">
        <f>IF('Indicator Date hidden'!AG51="x","x",$AF$2-'Indicator Date hidden'!AG51)</f>
        <v>8</v>
      </c>
      <c r="AG50" s="165">
        <f>IF('Indicator Date hidden'!AH51="x","x",$AG$2-'Indicator Date hidden'!AH51)</f>
        <v>1</v>
      </c>
      <c r="AH50" s="165">
        <f>IF('Indicator Date hidden'!AI51="x","x",$AH$2-'Indicator Date hidden'!AI51)</f>
        <v>1</v>
      </c>
      <c r="AI50" s="165">
        <f>IF('Indicator Date hidden'!AJ51="x","x",$AI$2-'Indicator Date hidden'!AJ51)</f>
        <v>1</v>
      </c>
      <c r="AJ50" s="165" t="str">
        <f>IF('Indicator Date hidden'!AK51="x","x",$AJ$2-'Indicator Date hidden'!AK51)</f>
        <v>x</v>
      </c>
      <c r="AK50" s="165">
        <f>IF('Indicator Date hidden'!AL51="x","x",$AK$2-'Indicator Date hidden'!AL51)</f>
        <v>1</v>
      </c>
      <c r="AL50" s="165" t="str">
        <f>IF('Indicator Date hidden'!AM51="x","x",$AL$2-'Indicator Date hidden'!AM51)</f>
        <v>x</v>
      </c>
      <c r="AM50" s="165">
        <f>IF('Indicator Date hidden'!AN51="x","x",$AM$2-'Indicator Date hidden'!AN51)</f>
        <v>41236</v>
      </c>
      <c r="AN50" s="165">
        <f>IF('Indicator Date hidden'!AO51="x","x",$AN$2-'Indicator Date hidden'!AO51)</f>
        <v>41236</v>
      </c>
      <c r="AO50" s="165" t="str">
        <f>IF('Indicator Date hidden'!AP51="x","x",$AO$2-'Indicator Date hidden'!AP51)</f>
        <v>x</v>
      </c>
      <c r="AP50" s="165" t="str">
        <f>IF('Indicator Date hidden'!AQ51="x","x",$AP$2-'Indicator Date hidden'!AQ51)</f>
        <v>x</v>
      </c>
      <c r="AQ50" s="165" t="str">
        <f>IF('Indicator Date hidden'!AR51="x","x",$AQ$2-'Indicator Date hidden'!AR51)</f>
        <v>x</v>
      </c>
      <c r="AR50" s="165">
        <f>IF('Indicator Date hidden'!AS51="x","x",$AR$2-'Indicator Date hidden'!AS51)</f>
        <v>0</v>
      </c>
      <c r="AS50" s="165">
        <f>IF('Indicator Date hidden'!AT51="x","x",$AS$2-'Indicator Date hidden'!AT51)</f>
        <v>0</v>
      </c>
      <c r="AT50" s="165">
        <f>IF('Indicator Date hidden'!AU51="x","x",$AT$2-'Indicator Date hidden'!AU51)</f>
        <v>1</v>
      </c>
      <c r="AU50" s="165" t="str">
        <f>IF('Indicator Date hidden'!AV51="x","x",$AU$2-'Indicator Date hidden'!AV51)</f>
        <v>x</v>
      </c>
      <c r="AV50" s="165">
        <f>IF('Indicator Date hidden'!AW51="x","x",$AV$2-'Indicator Date hidden'!AW51)</f>
        <v>0</v>
      </c>
      <c r="AW50" s="165">
        <f>IF('Indicator Date hidden'!AX51="x","x",$AW$2-'Indicator Date hidden'!AX51)</f>
        <v>1</v>
      </c>
      <c r="AX50" s="165">
        <f>IF('Indicator Date hidden'!AY51="x","x",$AX$2-'Indicator Date hidden'!AY51)</f>
        <v>0</v>
      </c>
      <c r="AY50" s="165">
        <f>IF('Indicator Date hidden'!AZ51="x","x",$AY$2-'Indicator Date hidden'!AZ51)</f>
        <v>10</v>
      </c>
      <c r="AZ50" s="165">
        <f>IF('Indicator Date hidden'!BA51="x","x",$AZ$2-'Indicator Date hidden'!BA51)</f>
        <v>10</v>
      </c>
      <c r="BA50" s="5">
        <f t="shared" si="0"/>
        <v>82525</v>
      </c>
      <c r="BB50" s="166">
        <f t="shared" si="1"/>
        <v>2116.0256410256411</v>
      </c>
      <c r="BC50" s="5">
        <f t="shared" si="2"/>
        <v>16</v>
      </c>
      <c r="BD50" s="166">
        <f t="shared" si="3"/>
        <v>9095.2096929272011</v>
      </c>
      <c r="BE50" s="169">
        <f t="shared" si="4"/>
        <v>0</v>
      </c>
    </row>
    <row r="51" spans="1:57" x14ac:dyDescent="0.25">
      <c r="A51" t="s">
        <v>89</v>
      </c>
      <c r="B51" s="165">
        <f>IF('Indicator Date hidden'!C52="x","x",$B$2-'Indicator Date hidden'!C52)</f>
        <v>4</v>
      </c>
      <c r="C51" s="165">
        <f>IF('Indicator Date hidden'!D52="x","x",$C$2-'Indicator Date hidden'!D52)</f>
        <v>4</v>
      </c>
      <c r="D51" s="165">
        <f>IF('Indicator Date hidden'!E52="x","x",$D$2-'Indicator Date hidden'!E52)</f>
        <v>0</v>
      </c>
      <c r="E51" s="165">
        <f>IF('Indicator Date hidden'!F52="x","x",$E$2-'Indicator Date hidden'!F52)</f>
        <v>0</v>
      </c>
      <c r="F51" s="165">
        <f>IF('Indicator Date hidden'!G52="x","x",$F$2-'Indicator Date hidden'!G52)</f>
        <v>0</v>
      </c>
      <c r="G51" s="165">
        <f>IF('Indicator Date hidden'!H52="x","x",$G$2-'Indicator Date hidden'!H52)</f>
        <v>0</v>
      </c>
      <c r="H51" s="165">
        <f>IF('Indicator Date hidden'!I52="x","x",$H$2-'Indicator Date hidden'!I52)</f>
        <v>0</v>
      </c>
      <c r="I51" s="165">
        <f>IF('Indicator Date hidden'!J52="x","x",$I$2-'Indicator Date hidden'!J52)</f>
        <v>2</v>
      </c>
      <c r="J51" s="165">
        <f>IF('Indicator Date hidden'!K52="x","x",$J$2-'Indicator Date hidden'!K52)</f>
        <v>2</v>
      </c>
      <c r="K51" s="165">
        <f>IF('Indicator Date hidden'!L52="x","x",$K$2-'Indicator Date hidden'!L52)</f>
        <v>0</v>
      </c>
      <c r="L51" s="165">
        <f>IF('Indicator Date hidden'!M52="x","x",$L$2-'Indicator Date hidden'!M52)</f>
        <v>0</v>
      </c>
      <c r="M51" s="165">
        <f>IF('Indicator Date hidden'!N52="x","x",$M$2-'Indicator Date hidden'!N52)</f>
        <v>0</v>
      </c>
      <c r="N51" s="165">
        <f>IF('Indicator Date hidden'!O52="x","x",$N$2-'Indicator Date hidden'!O52)</f>
        <v>0</v>
      </c>
      <c r="O51" s="165">
        <f>IF('Indicator Date hidden'!P52="x","x",$O$2-'Indicator Date hidden'!P52)</f>
        <v>0</v>
      </c>
      <c r="P51" s="165">
        <f>IF('Indicator Date hidden'!Q52="x","x",$P$2-'Indicator Date hidden'!Q52)</f>
        <v>0</v>
      </c>
      <c r="Q51" s="165">
        <f>IF('Indicator Date hidden'!R52="x","x",$Q$2-'Indicator Date hidden'!R52)</f>
        <v>4</v>
      </c>
      <c r="R51" s="165">
        <f>IF('Indicator Date hidden'!S52="x","x",$R$2-'Indicator Date hidden'!S52)</f>
        <v>0</v>
      </c>
      <c r="S51" s="165">
        <f>IF('Indicator Date hidden'!T52="x","x",$S$2-'Indicator Date hidden'!T52)</f>
        <v>0</v>
      </c>
      <c r="T51" s="165">
        <f>IF('Indicator Date hidden'!U52="x","x",$T$2-'Indicator Date hidden'!U52)</f>
        <v>0</v>
      </c>
      <c r="U51" s="165">
        <f>IF('Indicator Date hidden'!V52="x","x",$U$2-'Indicator Date hidden'!V52)</f>
        <v>0</v>
      </c>
      <c r="V51" s="165">
        <f>IF('Indicator Date hidden'!W52="x","x",$V$2-'Indicator Date hidden'!W52)</f>
        <v>0</v>
      </c>
      <c r="W51" s="165">
        <f>IF('Indicator Date hidden'!X52="x","x",$W$2-'Indicator Date hidden'!X52)</f>
        <v>3</v>
      </c>
      <c r="X51" s="165">
        <f>IF('Indicator Date hidden'!Y52="x","x",$X$2-'Indicator Date hidden'!Y52)</f>
        <v>6</v>
      </c>
      <c r="Y51" s="165">
        <f>IF('Indicator Date hidden'!Z52="x","x",$Y$2-'Indicator Date hidden'!Z52)</f>
        <v>0</v>
      </c>
      <c r="Z51" s="165">
        <f>IF('Indicator Date hidden'!AA52="x","x",$Z$2-'Indicator Date hidden'!AA52)</f>
        <v>0</v>
      </c>
      <c r="AA51" s="165">
        <f>IF('Indicator Date hidden'!AB52="x","x",$AA$2-'Indicator Date hidden'!AB52)</f>
        <v>0</v>
      </c>
      <c r="AB51" s="165">
        <f>IF('Indicator Date hidden'!AC52="x","x",$AB$2-'Indicator Date hidden'!AC52)</f>
        <v>0</v>
      </c>
      <c r="AC51" s="165">
        <f>IF('Indicator Date hidden'!AD52="x","x",$AC$2-'Indicator Date hidden'!AD52)</f>
        <v>0</v>
      </c>
      <c r="AD51" s="165">
        <f>IF('Indicator Date hidden'!AE52="x","x",$AD$2-'Indicator Date hidden'!AE52)</f>
        <v>0</v>
      </c>
      <c r="AE51" s="165">
        <f>IF('Indicator Date hidden'!AF52="x","x",$AE$2-'Indicator Date hidden'!AF52)</f>
        <v>0</v>
      </c>
      <c r="AF51" s="165">
        <f>IF('Indicator Date hidden'!AG52="x","x",$AF$2-'Indicator Date hidden'!AG52)</f>
        <v>1</v>
      </c>
      <c r="AG51" s="165">
        <f>IF('Indicator Date hidden'!AH52="x","x",$AG$2-'Indicator Date hidden'!AH52)</f>
        <v>1</v>
      </c>
      <c r="AH51" s="165">
        <f>IF('Indicator Date hidden'!AI52="x","x",$AH$2-'Indicator Date hidden'!AI52)</f>
        <v>1</v>
      </c>
      <c r="AI51" s="165">
        <f>IF('Indicator Date hidden'!AJ52="x","x",$AI$2-'Indicator Date hidden'!AJ52)</f>
        <v>1</v>
      </c>
      <c r="AJ51" s="165" t="str">
        <f>IF('Indicator Date hidden'!AK52="x","x",$AJ$2-'Indicator Date hidden'!AK52)</f>
        <v>x</v>
      </c>
      <c r="AK51" s="165">
        <f>IF('Indicator Date hidden'!AL52="x","x",$AK$2-'Indicator Date hidden'!AL52)</f>
        <v>1</v>
      </c>
      <c r="AL51" s="165" t="str">
        <f>IF('Indicator Date hidden'!AM52="x","x",$AL$2-'Indicator Date hidden'!AM52)</f>
        <v>x</v>
      </c>
      <c r="AM51" s="165">
        <f>IF('Indicator Date hidden'!AN52="x","x",$AM$2-'Indicator Date hidden'!AN52)</f>
        <v>41236</v>
      </c>
      <c r="AN51" s="165">
        <f>IF('Indicator Date hidden'!AO52="x","x",$AN$2-'Indicator Date hidden'!AO52)</f>
        <v>41236</v>
      </c>
      <c r="AO51" s="165">
        <f>IF('Indicator Date hidden'!AP52="x","x",$AO$2-'Indicator Date hidden'!AP52)</f>
        <v>0</v>
      </c>
      <c r="AP51" s="165">
        <f>IF('Indicator Date hidden'!AQ52="x","x",$AP$2-'Indicator Date hidden'!AQ52)</f>
        <v>0</v>
      </c>
      <c r="AQ51" s="165">
        <f>IF('Indicator Date hidden'!AR52="x","x",$AQ$2-'Indicator Date hidden'!AR52)</f>
        <v>0</v>
      </c>
      <c r="AR51" s="165">
        <f>IF('Indicator Date hidden'!AS52="x","x",$AR$2-'Indicator Date hidden'!AS52)</f>
        <v>0</v>
      </c>
      <c r="AS51" s="165">
        <f>IF('Indicator Date hidden'!AT52="x","x",$AS$2-'Indicator Date hidden'!AT52)</f>
        <v>0</v>
      </c>
      <c r="AT51" s="165">
        <f>IF('Indicator Date hidden'!AU52="x","x",$AT$2-'Indicator Date hidden'!AU52)</f>
        <v>1</v>
      </c>
      <c r="AU51" s="165">
        <f>IF('Indicator Date hidden'!AV52="x","x",$AU$2-'Indicator Date hidden'!AV52)</f>
        <v>2</v>
      </c>
      <c r="AV51" s="165">
        <f>IF('Indicator Date hidden'!AW52="x","x",$AV$2-'Indicator Date hidden'!AW52)</f>
        <v>0</v>
      </c>
      <c r="AW51" s="165">
        <f>IF('Indicator Date hidden'!AX52="x","x",$AW$2-'Indicator Date hidden'!AX52)</f>
        <v>0</v>
      </c>
      <c r="AX51" s="165">
        <f>IF('Indicator Date hidden'!AY52="x","x",$AX$2-'Indicator Date hidden'!AY52)</f>
        <v>0</v>
      </c>
      <c r="AY51" s="165">
        <f>IF('Indicator Date hidden'!AZ52="x","x",$AY$2-'Indicator Date hidden'!AZ52)</f>
        <v>2</v>
      </c>
      <c r="AZ51" s="165">
        <f>IF('Indicator Date hidden'!BA52="x","x",$AZ$2-'Indicator Date hidden'!BA52)</f>
        <v>2</v>
      </c>
      <c r="BA51" s="5">
        <f t="shared" si="0"/>
        <v>82509</v>
      </c>
      <c r="BB51" s="166">
        <f t="shared" si="1"/>
        <v>1683.8571428571429</v>
      </c>
      <c r="BC51" s="5">
        <f t="shared" si="2"/>
        <v>18</v>
      </c>
      <c r="BD51" s="166">
        <f t="shared" si="3"/>
        <v>8158.9842079833961</v>
      </c>
      <c r="BE51" s="169">
        <f t="shared" si="4"/>
        <v>0</v>
      </c>
    </row>
    <row r="52" spans="1:57" x14ac:dyDescent="0.25">
      <c r="A52" t="s">
        <v>92</v>
      </c>
      <c r="B52" s="165">
        <f>IF('Indicator Date hidden'!C53="x","x",$B$2-'Indicator Date hidden'!C53)</f>
        <v>4</v>
      </c>
      <c r="C52" s="165">
        <f>IF('Indicator Date hidden'!D53="x","x",$C$2-'Indicator Date hidden'!D53)</f>
        <v>4</v>
      </c>
      <c r="D52" s="165">
        <f>IF('Indicator Date hidden'!E53="x","x",$D$2-'Indicator Date hidden'!E53)</f>
        <v>0</v>
      </c>
      <c r="E52" s="165">
        <f>IF('Indicator Date hidden'!F53="x","x",$E$2-'Indicator Date hidden'!F53)</f>
        <v>0</v>
      </c>
      <c r="F52" s="165">
        <f>IF('Indicator Date hidden'!G53="x","x",$F$2-'Indicator Date hidden'!G53)</f>
        <v>0</v>
      </c>
      <c r="G52" s="165">
        <f>IF('Indicator Date hidden'!H53="x","x",$G$2-'Indicator Date hidden'!H53)</f>
        <v>0</v>
      </c>
      <c r="H52" s="165">
        <f>IF('Indicator Date hidden'!I53="x","x",$H$2-'Indicator Date hidden'!I53)</f>
        <v>0</v>
      </c>
      <c r="I52" s="165">
        <f>IF('Indicator Date hidden'!J53="x","x",$I$2-'Indicator Date hidden'!J53)</f>
        <v>2</v>
      </c>
      <c r="J52" s="165">
        <f>IF('Indicator Date hidden'!K53="x","x",$J$2-'Indicator Date hidden'!K53)</f>
        <v>2</v>
      </c>
      <c r="K52" s="165">
        <f>IF('Indicator Date hidden'!L53="x","x",$K$2-'Indicator Date hidden'!L53)</f>
        <v>0</v>
      </c>
      <c r="L52" s="165">
        <f>IF('Indicator Date hidden'!M53="x","x",$L$2-'Indicator Date hidden'!M53)</f>
        <v>0</v>
      </c>
      <c r="M52" s="165">
        <f>IF('Indicator Date hidden'!N53="x","x",$M$2-'Indicator Date hidden'!N53)</f>
        <v>0</v>
      </c>
      <c r="N52" s="165">
        <f>IF('Indicator Date hidden'!O53="x","x",$N$2-'Indicator Date hidden'!O53)</f>
        <v>0</v>
      </c>
      <c r="O52" s="165">
        <f>IF('Indicator Date hidden'!P53="x","x",$O$2-'Indicator Date hidden'!P53)</f>
        <v>0</v>
      </c>
      <c r="P52" s="165">
        <f>IF('Indicator Date hidden'!Q53="x","x",$P$2-'Indicator Date hidden'!Q53)</f>
        <v>0</v>
      </c>
      <c r="Q52" s="165">
        <f>IF('Indicator Date hidden'!R53="x","x",$Q$2-'Indicator Date hidden'!R53)</f>
        <v>3</v>
      </c>
      <c r="R52" s="165">
        <f>IF('Indicator Date hidden'!S53="x","x",$R$2-'Indicator Date hidden'!S53)</f>
        <v>0</v>
      </c>
      <c r="S52" s="165">
        <f>IF('Indicator Date hidden'!T53="x","x",$S$2-'Indicator Date hidden'!T53)</f>
        <v>0</v>
      </c>
      <c r="T52" s="165">
        <f>IF('Indicator Date hidden'!U53="x","x",$T$2-'Indicator Date hidden'!U53)</f>
        <v>0</v>
      </c>
      <c r="U52" s="165">
        <f>IF('Indicator Date hidden'!V53="x","x",$U$2-'Indicator Date hidden'!V53)</f>
        <v>0</v>
      </c>
      <c r="V52" s="165">
        <f>IF('Indicator Date hidden'!W53="x","x",$V$2-'Indicator Date hidden'!W53)</f>
        <v>0</v>
      </c>
      <c r="W52" s="165">
        <f>IF('Indicator Date hidden'!X53="x","x",$W$2-'Indicator Date hidden'!X53)</f>
        <v>4</v>
      </c>
      <c r="X52" s="165">
        <f>IF('Indicator Date hidden'!Y53="x","x",$X$2-'Indicator Date hidden'!Y53)</f>
        <v>7</v>
      </c>
      <c r="Y52" s="165">
        <f>IF('Indicator Date hidden'!Z53="x","x",$Y$2-'Indicator Date hidden'!Z53)</f>
        <v>0</v>
      </c>
      <c r="Z52" s="165">
        <f>IF('Indicator Date hidden'!AA53="x","x",$Z$2-'Indicator Date hidden'!AA53)</f>
        <v>0</v>
      </c>
      <c r="AA52" s="165">
        <f>IF('Indicator Date hidden'!AB53="x","x",$AA$2-'Indicator Date hidden'!AB53)</f>
        <v>0</v>
      </c>
      <c r="AB52" s="165">
        <f>IF('Indicator Date hidden'!AC53="x","x",$AB$2-'Indicator Date hidden'!AC53)</f>
        <v>0</v>
      </c>
      <c r="AC52" s="165">
        <f>IF('Indicator Date hidden'!AD53="x","x",$AC$2-'Indicator Date hidden'!AD53)</f>
        <v>0</v>
      </c>
      <c r="AD52" s="165">
        <f>IF('Indicator Date hidden'!AE53="x","x",$AD$2-'Indicator Date hidden'!AE53)</f>
        <v>0</v>
      </c>
      <c r="AE52" s="165">
        <f>IF('Indicator Date hidden'!AF53="x","x",$AE$2-'Indicator Date hidden'!AF53)</f>
        <v>0</v>
      </c>
      <c r="AF52" s="165">
        <f>IF('Indicator Date hidden'!AG53="x","x",$AF$2-'Indicator Date hidden'!AG53)</f>
        <v>0</v>
      </c>
      <c r="AG52" s="165">
        <f>IF('Indicator Date hidden'!AH53="x","x",$AG$2-'Indicator Date hidden'!AH53)</f>
        <v>1</v>
      </c>
      <c r="AH52" s="165">
        <f>IF('Indicator Date hidden'!AI53="x","x",$AH$2-'Indicator Date hidden'!AI53)</f>
        <v>1</v>
      </c>
      <c r="AI52" s="165">
        <f>IF('Indicator Date hidden'!AJ53="x","x",$AI$2-'Indicator Date hidden'!AJ53)</f>
        <v>1</v>
      </c>
      <c r="AJ52" s="165" t="str">
        <f>IF('Indicator Date hidden'!AK53="x","x",$AJ$2-'Indicator Date hidden'!AK53)</f>
        <v>x</v>
      </c>
      <c r="AK52" s="165">
        <f>IF('Indicator Date hidden'!AL53="x","x",$AK$2-'Indicator Date hidden'!AL53)</f>
        <v>1</v>
      </c>
      <c r="AL52" s="165" t="str">
        <f>IF('Indicator Date hidden'!AM53="x","x",$AL$2-'Indicator Date hidden'!AM53)</f>
        <v>x</v>
      </c>
      <c r="AM52" s="165">
        <f>IF('Indicator Date hidden'!AN53="x","x",$AM$2-'Indicator Date hidden'!AN53)</f>
        <v>41236</v>
      </c>
      <c r="AN52" s="165">
        <f>IF('Indicator Date hidden'!AO53="x","x",$AN$2-'Indicator Date hidden'!AO53)</f>
        <v>41236</v>
      </c>
      <c r="AO52" s="165">
        <f>IF('Indicator Date hidden'!AP53="x","x",$AO$2-'Indicator Date hidden'!AP53)</f>
        <v>0</v>
      </c>
      <c r="AP52" s="165">
        <f>IF('Indicator Date hidden'!AQ53="x","x",$AP$2-'Indicator Date hidden'!AQ53)</f>
        <v>0</v>
      </c>
      <c r="AQ52" s="165">
        <f>IF('Indicator Date hidden'!AR53="x","x",$AQ$2-'Indicator Date hidden'!AR53)</f>
        <v>0</v>
      </c>
      <c r="AR52" s="165">
        <f>IF('Indicator Date hidden'!AS53="x","x",$AR$2-'Indicator Date hidden'!AS53)</f>
        <v>0</v>
      </c>
      <c r="AS52" s="165">
        <f>IF('Indicator Date hidden'!AT53="x","x",$AS$2-'Indicator Date hidden'!AT53)</f>
        <v>0</v>
      </c>
      <c r="AT52" s="165">
        <f>IF('Indicator Date hidden'!AU53="x","x",$AT$2-'Indicator Date hidden'!AU53)</f>
        <v>1</v>
      </c>
      <c r="AU52" s="165">
        <f>IF('Indicator Date hidden'!AV53="x","x",$AU$2-'Indicator Date hidden'!AV53)</f>
        <v>1</v>
      </c>
      <c r="AV52" s="165">
        <f>IF('Indicator Date hidden'!AW53="x","x",$AV$2-'Indicator Date hidden'!AW53)</f>
        <v>0</v>
      </c>
      <c r="AW52" s="165">
        <f>IF('Indicator Date hidden'!AX53="x","x",$AW$2-'Indicator Date hidden'!AX53)</f>
        <v>0</v>
      </c>
      <c r="AX52" s="165">
        <f>IF('Indicator Date hidden'!AY53="x","x",$AX$2-'Indicator Date hidden'!AY53)</f>
        <v>0</v>
      </c>
      <c r="AY52" s="165">
        <f>IF('Indicator Date hidden'!AZ53="x","x",$AY$2-'Indicator Date hidden'!AZ53)</f>
        <v>2</v>
      </c>
      <c r="AZ52" s="165">
        <f>IF('Indicator Date hidden'!BA53="x","x",$AZ$2-'Indicator Date hidden'!BA53)</f>
        <v>2</v>
      </c>
      <c r="BA52" s="5">
        <f t="shared" si="0"/>
        <v>82508</v>
      </c>
      <c r="BB52" s="166">
        <f t="shared" si="1"/>
        <v>1683.8367346938776</v>
      </c>
      <c r="BC52" s="5">
        <f t="shared" si="2"/>
        <v>17</v>
      </c>
      <c r="BD52" s="166">
        <f t="shared" si="3"/>
        <v>8158.9884310643802</v>
      </c>
      <c r="BE52" s="169">
        <f t="shared" si="4"/>
        <v>0</v>
      </c>
    </row>
    <row r="53" spans="1:57" x14ac:dyDescent="0.25">
      <c r="A53" t="s">
        <v>94</v>
      </c>
      <c r="B53" s="165">
        <f>IF('Indicator Date hidden'!C54="x","x",$B$2-'Indicator Date hidden'!C54)</f>
        <v>4</v>
      </c>
      <c r="C53" s="165">
        <f>IF('Indicator Date hidden'!D54="x","x",$C$2-'Indicator Date hidden'!D54)</f>
        <v>4</v>
      </c>
      <c r="D53" s="165">
        <f>IF('Indicator Date hidden'!E54="x","x",$D$2-'Indicator Date hidden'!E54)</f>
        <v>0</v>
      </c>
      <c r="E53" s="165">
        <f>IF('Indicator Date hidden'!F54="x","x",$E$2-'Indicator Date hidden'!F54)</f>
        <v>0</v>
      </c>
      <c r="F53" s="165">
        <f>IF('Indicator Date hidden'!G54="x","x",$F$2-'Indicator Date hidden'!G54)</f>
        <v>0</v>
      </c>
      <c r="G53" s="165">
        <f>IF('Indicator Date hidden'!H54="x","x",$G$2-'Indicator Date hidden'!H54)</f>
        <v>0</v>
      </c>
      <c r="H53" s="165">
        <f>IF('Indicator Date hidden'!I54="x","x",$H$2-'Indicator Date hidden'!I54)</f>
        <v>0</v>
      </c>
      <c r="I53" s="165">
        <f>IF('Indicator Date hidden'!J54="x","x",$I$2-'Indicator Date hidden'!J54)</f>
        <v>2</v>
      </c>
      <c r="J53" s="165">
        <f>IF('Indicator Date hidden'!K54="x","x",$J$2-'Indicator Date hidden'!K54)</f>
        <v>2</v>
      </c>
      <c r="K53" s="165">
        <f>IF('Indicator Date hidden'!L54="x","x",$K$2-'Indicator Date hidden'!L54)</f>
        <v>0</v>
      </c>
      <c r="L53" s="165">
        <f>IF('Indicator Date hidden'!M54="x","x",$L$2-'Indicator Date hidden'!M54)</f>
        <v>0</v>
      </c>
      <c r="M53" s="165">
        <f>IF('Indicator Date hidden'!N54="x","x",$M$2-'Indicator Date hidden'!N54)</f>
        <v>0</v>
      </c>
      <c r="N53" s="165">
        <f>IF('Indicator Date hidden'!O54="x","x",$N$2-'Indicator Date hidden'!O54)</f>
        <v>0</v>
      </c>
      <c r="O53" s="165">
        <f>IF('Indicator Date hidden'!P54="x","x",$O$2-'Indicator Date hidden'!P54)</f>
        <v>0</v>
      </c>
      <c r="P53" s="165">
        <f>IF('Indicator Date hidden'!Q54="x","x",$P$2-'Indicator Date hidden'!Q54)</f>
        <v>0</v>
      </c>
      <c r="Q53" s="165">
        <f>IF('Indicator Date hidden'!R54="x","x",$Q$2-'Indicator Date hidden'!R54)</f>
        <v>3</v>
      </c>
      <c r="R53" s="165">
        <f>IF('Indicator Date hidden'!S54="x","x",$R$2-'Indicator Date hidden'!S54)</f>
        <v>0</v>
      </c>
      <c r="S53" s="165">
        <f>IF('Indicator Date hidden'!T54="x","x",$S$2-'Indicator Date hidden'!T54)</f>
        <v>0</v>
      </c>
      <c r="T53" s="165">
        <f>IF('Indicator Date hidden'!U54="x","x",$T$2-'Indicator Date hidden'!U54)</f>
        <v>0</v>
      </c>
      <c r="U53" s="165">
        <f>IF('Indicator Date hidden'!V54="x","x",$U$2-'Indicator Date hidden'!V54)</f>
        <v>0</v>
      </c>
      <c r="V53" s="165">
        <f>IF('Indicator Date hidden'!W54="x","x",$V$2-'Indicator Date hidden'!W54)</f>
        <v>0</v>
      </c>
      <c r="W53" s="165">
        <f>IF('Indicator Date hidden'!X54="x","x",$W$2-'Indicator Date hidden'!X54)</f>
        <v>2</v>
      </c>
      <c r="X53" s="165">
        <f>IF('Indicator Date hidden'!Y54="x","x",$X$2-'Indicator Date hidden'!Y54)</f>
        <v>8</v>
      </c>
      <c r="Y53" s="165">
        <f>IF('Indicator Date hidden'!Z54="x","x",$Y$2-'Indicator Date hidden'!Z54)</f>
        <v>0</v>
      </c>
      <c r="Z53" s="165">
        <f>IF('Indicator Date hidden'!AA54="x","x",$Z$2-'Indicator Date hidden'!AA54)</f>
        <v>0</v>
      </c>
      <c r="AA53" s="165">
        <f>IF('Indicator Date hidden'!AB54="x","x",$AA$2-'Indicator Date hidden'!AB54)</f>
        <v>0</v>
      </c>
      <c r="AB53" s="165">
        <f>IF('Indicator Date hidden'!AC54="x","x",$AB$2-'Indicator Date hidden'!AC54)</f>
        <v>0</v>
      </c>
      <c r="AC53" s="165">
        <f>IF('Indicator Date hidden'!AD54="x","x",$AC$2-'Indicator Date hidden'!AD54)</f>
        <v>0</v>
      </c>
      <c r="AD53" s="165">
        <f>IF('Indicator Date hidden'!AE54="x","x",$AD$2-'Indicator Date hidden'!AE54)</f>
        <v>0</v>
      </c>
      <c r="AE53" s="165">
        <f>IF('Indicator Date hidden'!AF54="x","x",$AE$2-'Indicator Date hidden'!AF54)</f>
        <v>0</v>
      </c>
      <c r="AF53" s="165">
        <f>IF('Indicator Date hidden'!AG54="x","x",$AF$2-'Indicator Date hidden'!AG54)</f>
        <v>9</v>
      </c>
      <c r="AG53" s="165">
        <f>IF('Indicator Date hidden'!AH54="x","x",$AG$2-'Indicator Date hidden'!AH54)</f>
        <v>1</v>
      </c>
      <c r="AH53" s="165">
        <f>IF('Indicator Date hidden'!AI54="x","x",$AH$2-'Indicator Date hidden'!AI54)</f>
        <v>1</v>
      </c>
      <c r="AI53" s="165">
        <f>IF('Indicator Date hidden'!AJ54="x","x",$AI$2-'Indicator Date hidden'!AJ54)</f>
        <v>1</v>
      </c>
      <c r="AJ53" s="165">
        <f>IF('Indicator Date hidden'!AK54="x","x",$AJ$2-'Indicator Date hidden'!AK54)</f>
        <v>2</v>
      </c>
      <c r="AK53" s="165">
        <f>IF('Indicator Date hidden'!AL54="x","x",$AK$2-'Indicator Date hidden'!AL54)</f>
        <v>0</v>
      </c>
      <c r="AL53" s="165" t="str">
        <f>IF('Indicator Date hidden'!AM54="x","x",$AL$2-'Indicator Date hidden'!AM54)</f>
        <v>x</v>
      </c>
      <c r="AM53" s="165">
        <f>IF('Indicator Date hidden'!AN54="x","x",$AM$2-'Indicator Date hidden'!AN54)</f>
        <v>41236</v>
      </c>
      <c r="AN53" s="165">
        <f>IF('Indicator Date hidden'!AO54="x","x",$AN$2-'Indicator Date hidden'!AO54)</f>
        <v>41236</v>
      </c>
      <c r="AO53" s="165">
        <f>IF('Indicator Date hidden'!AP54="x","x",$AO$2-'Indicator Date hidden'!AP54)</f>
        <v>0</v>
      </c>
      <c r="AP53" s="165">
        <f>IF('Indicator Date hidden'!AQ54="x","x",$AP$2-'Indicator Date hidden'!AQ54)</f>
        <v>0</v>
      </c>
      <c r="AQ53" s="165">
        <f>IF('Indicator Date hidden'!AR54="x","x",$AQ$2-'Indicator Date hidden'!AR54)</f>
        <v>0</v>
      </c>
      <c r="AR53" s="165">
        <f>IF('Indicator Date hidden'!AS54="x","x",$AR$2-'Indicator Date hidden'!AS54)</f>
        <v>0</v>
      </c>
      <c r="AS53" s="165">
        <f>IF('Indicator Date hidden'!AT54="x","x",$AS$2-'Indicator Date hidden'!AT54)</f>
        <v>0</v>
      </c>
      <c r="AT53" s="165">
        <f>IF('Indicator Date hidden'!AU54="x","x",$AT$2-'Indicator Date hidden'!AU54)</f>
        <v>1</v>
      </c>
      <c r="AU53" s="165">
        <f>IF('Indicator Date hidden'!AV54="x","x",$AU$2-'Indicator Date hidden'!AV54)</f>
        <v>0</v>
      </c>
      <c r="AV53" s="165">
        <f>IF('Indicator Date hidden'!AW54="x","x",$AV$2-'Indicator Date hidden'!AW54)</f>
        <v>0</v>
      </c>
      <c r="AW53" s="165">
        <f>IF('Indicator Date hidden'!AX54="x","x",$AW$2-'Indicator Date hidden'!AX54)</f>
        <v>0</v>
      </c>
      <c r="AX53" s="165">
        <f>IF('Indicator Date hidden'!AY54="x","x",$AX$2-'Indicator Date hidden'!AY54)</f>
        <v>0</v>
      </c>
      <c r="AY53" s="165">
        <f>IF('Indicator Date hidden'!AZ54="x","x",$AY$2-'Indicator Date hidden'!AZ54)</f>
        <v>2</v>
      </c>
      <c r="AZ53" s="165">
        <f>IF('Indicator Date hidden'!BA54="x","x",$AZ$2-'Indicator Date hidden'!BA54)</f>
        <v>2</v>
      </c>
      <c r="BA53" s="5">
        <f t="shared" si="0"/>
        <v>82516</v>
      </c>
      <c r="BB53" s="166">
        <f t="shared" si="1"/>
        <v>1650.32</v>
      </c>
      <c r="BC53" s="5">
        <f t="shared" si="2"/>
        <v>17</v>
      </c>
      <c r="BD53" s="166">
        <f t="shared" si="3"/>
        <v>8080.3933083483007</v>
      </c>
      <c r="BE53" s="169">
        <f t="shared" si="4"/>
        <v>0</v>
      </c>
    </row>
    <row r="54" spans="1:57" x14ac:dyDescent="0.25">
      <c r="A54" t="s">
        <v>96</v>
      </c>
      <c r="B54" s="165">
        <f>IF('Indicator Date hidden'!C55="x","x",$B$2-'Indicator Date hidden'!C55)</f>
        <v>4</v>
      </c>
      <c r="C54" s="165">
        <f>IF('Indicator Date hidden'!D55="x","x",$C$2-'Indicator Date hidden'!D55)</f>
        <v>4</v>
      </c>
      <c r="D54" s="165">
        <f>IF('Indicator Date hidden'!E55="x","x",$D$2-'Indicator Date hidden'!E55)</f>
        <v>0</v>
      </c>
      <c r="E54" s="165">
        <f>IF('Indicator Date hidden'!F55="x","x",$E$2-'Indicator Date hidden'!F55)</f>
        <v>0</v>
      </c>
      <c r="F54" s="165">
        <f>IF('Indicator Date hidden'!G55="x","x",$F$2-'Indicator Date hidden'!G55)</f>
        <v>0</v>
      </c>
      <c r="G54" s="165">
        <f>IF('Indicator Date hidden'!H55="x","x",$G$2-'Indicator Date hidden'!H55)</f>
        <v>0</v>
      </c>
      <c r="H54" s="165">
        <f>IF('Indicator Date hidden'!I55="x","x",$H$2-'Indicator Date hidden'!I55)</f>
        <v>0</v>
      </c>
      <c r="I54" s="165">
        <f>IF('Indicator Date hidden'!J55="x","x",$I$2-'Indicator Date hidden'!J55)</f>
        <v>2</v>
      </c>
      <c r="J54" s="165">
        <f>IF('Indicator Date hidden'!K55="x","x",$J$2-'Indicator Date hidden'!K55)</f>
        <v>2</v>
      </c>
      <c r="K54" s="165">
        <f>IF('Indicator Date hidden'!L55="x","x",$K$2-'Indicator Date hidden'!L55)</f>
        <v>0</v>
      </c>
      <c r="L54" s="165">
        <f>IF('Indicator Date hidden'!M55="x","x",$L$2-'Indicator Date hidden'!M55)</f>
        <v>0</v>
      </c>
      <c r="M54" s="165">
        <f>IF('Indicator Date hidden'!N55="x","x",$M$2-'Indicator Date hidden'!N55)</f>
        <v>0</v>
      </c>
      <c r="N54" s="165">
        <f>IF('Indicator Date hidden'!O55="x","x",$N$2-'Indicator Date hidden'!O55)</f>
        <v>0</v>
      </c>
      <c r="O54" s="165">
        <f>IF('Indicator Date hidden'!P55="x","x",$O$2-'Indicator Date hidden'!P55)</f>
        <v>0</v>
      </c>
      <c r="P54" s="165">
        <f>IF('Indicator Date hidden'!Q55="x","x",$P$2-'Indicator Date hidden'!Q55)</f>
        <v>0</v>
      </c>
      <c r="Q54" s="165" t="str">
        <f>IF('Indicator Date hidden'!R55="x","x",$Q$2-'Indicator Date hidden'!R55)</f>
        <v>x</v>
      </c>
      <c r="R54" s="165">
        <f>IF('Indicator Date hidden'!S55="x","x",$R$2-'Indicator Date hidden'!S55)</f>
        <v>0</v>
      </c>
      <c r="S54" s="165">
        <f>IF('Indicator Date hidden'!T55="x","x",$S$2-'Indicator Date hidden'!T55)</f>
        <v>0</v>
      </c>
      <c r="T54" s="165">
        <f>IF('Indicator Date hidden'!U55="x","x",$T$2-'Indicator Date hidden'!U55)</f>
        <v>0</v>
      </c>
      <c r="U54" s="165">
        <f>IF('Indicator Date hidden'!V55="x","x",$U$2-'Indicator Date hidden'!V55)</f>
        <v>0</v>
      </c>
      <c r="V54" s="165">
        <f>IF('Indicator Date hidden'!W55="x","x",$V$2-'Indicator Date hidden'!W55)</f>
        <v>0</v>
      </c>
      <c r="W54" s="165">
        <f>IF('Indicator Date hidden'!X55="x","x",$W$2-'Indicator Date hidden'!X55)</f>
        <v>8</v>
      </c>
      <c r="X54" s="165">
        <f>IF('Indicator Date hidden'!Y55="x","x",$X$2-'Indicator Date hidden'!Y55)</f>
        <v>8</v>
      </c>
      <c r="Y54" s="165">
        <f>IF('Indicator Date hidden'!Z55="x","x",$Y$2-'Indicator Date hidden'!Z55)</f>
        <v>0</v>
      </c>
      <c r="Z54" s="165">
        <f>IF('Indicator Date hidden'!AA55="x","x",$Z$2-'Indicator Date hidden'!AA55)</f>
        <v>0</v>
      </c>
      <c r="AA54" s="165">
        <f>IF('Indicator Date hidden'!AB55="x","x",$AA$2-'Indicator Date hidden'!AB55)</f>
        <v>0</v>
      </c>
      <c r="AB54" s="165">
        <f>IF('Indicator Date hidden'!AC55="x","x",$AB$2-'Indicator Date hidden'!AC55)</f>
        <v>0</v>
      </c>
      <c r="AC54" s="165">
        <f>IF('Indicator Date hidden'!AD55="x","x",$AC$2-'Indicator Date hidden'!AD55)</f>
        <v>0</v>
      </c>
      <c r="AD54" s="165">
        <f>IF('Indicator Date hidden'!AE55="x","x",$AD$2-'Indicator Date hidden'!AE55)</f>
        <v>0</v>
      </c>
      <c r="AE54" s="165">
        <f>IF('Indicator Date hidden'!AF55="x","x",$AE$2-'Indicator Date hidden'!AF55)</f>
        <v>0</v>
      </c>
      <c r="AF54" s="165">
        <f>IF('Indicator Date hidden'!AG55="x","x",$AF$2-'Indicator Date hidden'!AG55)</f>
        <v>0</v>
      </c>
      <c r="AG54" s="165">
        <f>IF('Indicator Date hidden'!AH55="x","x",$AG$2-'Indicator Date hidden'!AH55)</f>
        <v>1</v>
      </c>
      <c r="AH54" s="165">
        <f>IF('Indicator Date hidden'!AI55="x","x",$AH$2-'Indicator Date hidden'!AI55)</f>
        <v>1</v>
      </c>
      <c r="AI54" s="165">
        <f>IF('Indicator Date hidden'!AJ55="x","x",$AI$2-'Indicator Date hidden'!AJ55)</f>
        <v>1</v>
      </c>
      <c r="AJ54" s="165" t="str">
        <f>IF('Indicator Date hidden'!AK55="x","x",$AJ$2-'Indicator Date hidden'!AK55)</f>
        <v>x</v>
      </c>
      <c r="AK54" s="165">
        <f>IF('Indicator Date hidden'!AL55="x","x",$AK$2-'Indicator Date hidden'!AL55)</f>
        <v>1</v>
      </c>
      <c r="AL54" s="165" t="str">
        <f>IF('Indicator Date hidden'!AM55="x","x",$AL$2-'Indicator Date hidden'!AM55)</f>
        <v>x</v>
      </c>
      <c r="AM54" s="165">
        <f>IF('Indicator Date hidden'!AN55="x","x",$AM$2-'Indicator Date hidden'!AN55)</f>
        <v>41236</v>
      </c>
      <c r="AN54" s="165">
        <f>IF('Indicator Date hidden'!AO55="x","x",$AN$2-'Indicator Date hidden'!AO55)</f>
        <v>41236</v>
      </c>
      <c r="AO54" s="165">
        <f>IF('Indicator Date hidden'!AP55="x","x",$AO$2-'Indicator Date hidden'!AP55)</f>
        <v>0</v>
      </c>
      <c r="AP54" s="165">
        <f>IF('Indicator Date hidden'!AQ55="x","x",$AP$2-'Indicator Date hidden'!AQ55)</f>
        <v>0</v>
      </c>
      <c r="AQ54" s="165">
        <f>IF('Indicator Date hidden'!AR55="x","x",$AQ$2-'Indicator Date hidden'!AR55)</f>
        <v>2</v>
      </c>
      <c r="AR54" s="165">
        <f>IF('Indicator Date hidden'!AS55="x","x",$AR$2-'Indicator Date hidden'!AS55)</f>
        <v>0</v>
      </c>
      <c r="AS54" s="165">
        <f>IF('Indicator Date hidden'!AT55="x","x",$AS$2-'Indicator Date hidden'!AT55)</f>
        <v>0</v>
      </c>
      <c r="AT54" s="165">
        <f>IF('Indicator Date hidden'!AU55="x","x",$AT$2-'Indicator Date hidden'!AU55)</f>
        <v>1</v>
      </c>
      <c r="AU54" s="165">
        <f>IF('Indicator Date hidden'!AV55="x","x",$AU$2-'Indicator Date hidden'!AV55)</f>
        <v>2</v>
      </c>
      <c r="AV54" s="165">
        <f>IF('Indicator Date hidden'!AW55="x","x",$AV$2-'Indicator Date hidden'!AW55)</f>
        <v>0</v>
      </c>
      <c r="AW54" s="165">
        <f>IF('Indicator Date hidden'!AX55="x","x",$AW$2-'Indicator Date hidden'!AX55)</f>
        <v>0</v>
      </c>
      <c r="AX54" s="165">
        <f>IF('Indicator Date hidden'!AY55="x","x",$AX$2-'Indicator Date hidden'!AY55)</f>
        <v>0</v>
      </c>
      <c r="AY54" s="165">
        <f>IF('Indicator Date hidden'!AZ55="x","x",$AY$2-'Indicator Date hidden'!AZ55)</f>
        <v>2</v>
      </c>
      <c r="AZ54" s="165">
        <f>IF('Indicator Date hidden'!BA55="x","x",$AZ$2-'Indicator Date hidden'!BA55)</f>
        <v>2</v>
      </c>
      <c r="BA54" s="5">
        <f t="shared" si="0"/>
        <v>82513</v>
      </c>
      <c r="BB54" s="166">
        <f t="shared" si="1"/>
        <v>1719.0208333333333</v>
      </c>
      <c r="BC54" s="5">
        <f t="shared" si="2"/>
        <v>17</v>
      </c>
      <c r="BD54" s="166">
        <f t="shared" si="3"/>
        <v>8239.8599489756289</v>
      </c>
      <c r="BE54" s="169">
        <f t="shared" si="4"/>
        <v>0</v>
      </c>
    </row>
    <row r="55" spans="1:57" x14ac:dyDescent="0.25">
      <c r="A55" t="s">
        <v>98</v>
      </c>
      <c r="B55" s="165">
        <f>IF('Indicator Date hidden'!C56="x","x",$B$2-'Indicator Date hidden'!C56)</f>
        <v>4</v>
      </c>
      <c r="C55" s="165">
        <f>IF('Indicator Date hidden'!D56="x","x",$C$2-'Indicator Date hidden'!D56)</f>
        <v>4</v>
      </c>
      <c r="D55" s="165">
        <f>IF('Indicator Date hidden'!E56="x","x",$D$2-'Indicator Date hidden'!E56)</f>
        <v>0</v>
      </c>
      <c r="E55" s="165">
        <f>IF('Indicator Date hidden'!F56="x","x",$E$2-'Indicator Date hidden'!F56)</f>
        <v>0</v>
      </c>
      <c r="F55" s="165">
        <f>IF('Indicator Date hidden'!G56="x","x",$F$2-'Indicator Date hidden'!G56)</f>
        <v>0</v>
      </c>
      <c r="G55" s="165">
        <f>IF('Indicator Date hidden'!H56="x","x",$G$2-'Indicator Date hidden'!H56)</f>
        <v>0</v>
      </c>
      <c r="H55" s="165">
        <f>IF('Indicator Date hidden'!I56="x","x",$H$2-'Indicator Date hidden'!I56)</f>
        <v>0</v>
      </c>
      <c r="I55" s="165">
        <f>IF('Indicator Date hidden'!J56="x","x",$I$2-'Indicator Date hidden'!J56)</f>
        <v>2</v>
      </c>
      <c r="J55" s="165">
        <f>IF('Indicator Date hidden'!K56="x","x",$J$2-'Indicator Date hidden'!K56)</f>
        <v>2</v>
      </c>
      <c r="K55" s="165">
        <f>IF('Indicator Date hidden'!L56="x","x",$K$2-'Indicator Date hidden'!L56)</f>
        <v>0</v>
      </c>
      <c r="L55" s="165">
        <f>IF('Indicator Date hidden'!M56="x","x",$L$2-'Indicator Date hidden'!M56)</f>
        <v>0</v>
      </c>
      <c r="M55" s="165">
        <f>IF('Indicator Date hidden'!N56="x","x",$M$2-'Indicator Date hidden'!N56)</f>
        <v>0</v>
      </c>
      <c r="N55" s="165">
        <f>IF('Indicator Date hidden'!O56="x","x",$N$2-'Indicator Date hidden'!O56)</f>
        <v>0</v>
      </c>
      <c r="O55" s="165">
        <f>IF('Indicator Date hidden'!P56="x","x",$O$2-'Indicator Date hidden'!P56)</f>
        <v>0</v>
      </c>
      <c r="P55" s="165">
        <f>IF('Indicator Date hidden'!Q56="x","x",$P$2-'Indicator Date hidden'!Q56)</f>
        <v>0</v>
      </c>
      <c r="Q55" s="165" t="str">
        <f>IF('Indicator Date hidden'!R56="x","x",$Q$2-'Indicator Date hidden'!R56)</f>
        <v>x</v>
      </c>
      <c r="R55" s="165">
        <f>IF('Indicator Date hidden'!S56="x","x",$R$2-'Indicator Date hidden'!S56)</f>
        <v>0</v>
      </c>
      <c r="S55" s="165">
        <f>IF('Indicator Date hidden'!T56="x","x",$S$2-'Indicator Date hidden'!T56)</f>
        <v>0</v>
      </c>
      <c r="T55" s="165">
        <f>IF('Indicator Date hidden'!U56="x","x",$T$2-'Indicator Date hidden'!U56)</f>
        <v>0</v>
      </c>
      <c r="U55" s="165">
        <f>IF('Indicator Date hidden'!V56="x","x",$U$2-'Indicator Date hidden'!V56)</f>
        <v>0</v>
      </c>
      <c r="V55" s="165">
        <f>IF('Indicator Date hidden'!W56="x","x",$V$2-'Indicator Date hidden'!W56)</f>
        <v>0</v>
      </c>
      <c r="W55" s="165">
        <f>IF('Indicator Date hidden'!X56="x","x",$W$2-'Indicator Date hidden'!X56)</f>
        <v>6</v>
      </c>
      <c r="X55" s="165" t="str">
        <f>IF('Indicator Date hidden'!Y56="x","x",$X$2-'Indicator Date hidden'!Y56)</f>
        <v>x</v>
      </c>
      <c r="Y55" s="165">
        <f>IF('Indicator Date hidden'!Z56="x","x",$Y$2-'Indicator Date hidden'!Z56)</f>
        <v>0</v>
      </c>
      <c r="Z55" s="165">
        <f>IF('Indicator Date hidden'!AA56="x","x",$Z$2-'Indicator Date hidden'!AA56)</f>
        <v>0</v>
      </c>
      <c r="AA55" s="165">
        <f>IF('Indicator Date hidden'!AB56="x","x",$AA$2-'Indicator Date hidden'!AB56)</f>
        <v>0</v>
      </c>
      <c r="AB55" s="165">
        <f>IF('Indicator Date hidden'!AC56="x","x",$AB$2-'Indicator Date hidden'!AC56)</f>
        <v>0</v>
      </c>
      <c r="AC55" s="165">
        <f>IF('Indicator Date hidden'!AD56="x","x",$AC$2-'Indicator Date hidden'!AD56)</f>
        <v>0</v>
      </c>
      <c r="AD55" s="165">
        <f>IF('Indicator Date hidden'!AE56="x","x",$AD$2-'Indicator Date hidden'!AE56)</f>
        <v>0</v>
      </c>
      <c r="AE55" s="165" t="str">
        <f>IF('Indicator Date hidden'!AF56="x","x",$AE$2-'Indicator Date hidden'!AF56)</f>
        <v>x</v>
      </c>
      <c r="AF55" s="165" t="str">
        <f>IF('Indicator Date hidden'!AG56="x","x",$AF$2-'Indicator Date hidden'!AG56)</f>
        <v>x</v>
      </c>
      <c r="AG55" s="165">
        <f>IF('Indicator Date hidden'!AH56="x","x",$AG$2-'Indicator Date hidden'!AH56)</f>
        <v>1</v>
      </c>
      <c r="AH55" s="165">
        <f>IF('Indicator Date hidden'!AI56="x","x",$AH$2-'Indicator Date hidden'!AI56)</f>
        <v>1</v>
      </c>
      <c r="AI55" s="165">
        <f>IF('Indicator Date hidden'!AJ56="x","x",$AI$2-'Indicator Date hidden'!AJ56)</f>
        <v>1</v>
      </c>
      <c r="AJ55" s="165" t="str">
        <f>IF('Indicator Date hidden'!AK56="x","x",$AJ$2-'Indicator Date hidden'!AK56)</f>
        <v>x</v>
      </c>
      <c r="AK55" s="165">
        <f>IF('Indicator Date hidden'!AL56="x","x",$AK$2-'Indicator Date hidden'!AL56)</f>
        <v>1</v>
      </c>
      <c r="AL55" s="165" t="str">
        <f>IF('Indicator Date hidden'!AM56="x","x",$AL$2-'Indicator Date hidden'!AM56)</f>
        <v>x</v>
      </c>
      <c r="AM55" s="165">
        <f>IF('Indicator Date hidden'!AN56="x","x",$AM$2-'Indicator Date hidden'!AN56)</f>
        <v>41236</v>
      </c>
      <c r="AN55" s="165">
        <f>IF('Indicator Date hidden'!AO56="x","x",$AN$2-'Indicator Date hidden'!AO56)</f>
        <v>41236</v>
      </c>
      <c r="AO55" s="165" t="str">
        <f>IF('Indicator Date hidden'!AP56="x","x",$AO$2-'Indicator Date hidden'!AP56)</f>
        <v>x</v>
      </c>
      <c r="AP55" s="165" t="str">
        <f>IF('Indicator Date hidden'!AQ56="x","x",$AP$2-'Indicator Date hidden'!AQ56)</f>
        <v>x</v>
      </c>
      <c r="AQ55" s="165" t="str">
        <f>IF('Indicator Date hidden'!AR56="x","x",$AQ$2-'Indicator Date hidden'!AR56)</f>
        <v>x</v>
      </c>
      <c r="AR55" s="165">
        <f>IF('Indicator Date hidden'!AS56="x","x",$AR$2-'Indicator Date hidden'!AS56)</f>
        <v>0</v>
      </c>
      <c r="AS55" s="165">
        <f>IF('Indicator Date hidden'!AT56="x","x",$AS$2-'Indicator Date hidden'!AT56)</f>
        <v>0</v>
      </c>
      <c r="AT55" s="165">
        <f>IF('Indicator Date hidden'!AU56="x","x",$AT$2-'Indicator Date hidden'!AU56)</f>
        <v>1</v>
      </c>
      <c r="AU55" s="165">
        <f>IF('Indicator Date hidden'!AV56="x","x",$AU$2-'Indicator Date hidden'!AV56)</f>
        <v>2</v>
      </c>
      <c r="AV55" s="165">
        <f>IF('Indicator Date hidden'!AW56="x","x",$AV$2-'Indicator Date hidden'!AW56)</f>
        <v>0</v>
      </c>
      <c r="AW55" s="165">
        <f>IF('Indicator Date hidden'!AX56="x","x",$AW$2-'Indicator Date hidden'!AX56)</f>
        <v>1</v>
      </c>
      <c r="AX55" s="165">
        <f>IF('Indicator Date hidden'!AY56="x","x",$AX$2-'Indicator Date hidden'!AY56)</f>
        <v>0</v>
      </c>
      <c r="AY55" s="165">
        <f>IF('Indicator Date hidden'!AZ56="x","x",$AY$2-'Indicator Date hidden'!AZ56)</f>
        <v>2</v>
      </c>
      <c r="AZ55" s="165">
        <f>IF('Indicator Date hidden'!BA56="x","x",$AZ$2-'Indicator Date hidden'!BA56)</f>
        <v>2</v>
      </c>
      <c r="BA55" s="5">
        <f t="shared" si="0"/>
        <v>82502</v>
      </c>
      <c r="BB55" s="166">
        <f t="shared" si="1"/>
        <v>1964.3333333333333</v>
      </c>
      <c r="BC55" s="5">
        <f t="shared" si="2"/>
        <v>16</v>
      </c>
      <c r="BD55" s="166">
        <f t="shared" si="3"/>
        <v>8781.4117225688624</v>
      </c>
      <c r="BE55" s="169">
        <f t="shared" si="4"/>
        <v>0</v>
      </c>
    </row>
    <row r="56" spans="1:57" x14ac:dyDescent="0.25">
      <c r="A56" t="s">
        <v>100</v>
      </c>
      <c r="B56" s="165">
        <f>IF('Indicator Date hidden'!C57="x","x",$B$2-'Indicator Date hidden'!C57)</f>
        <v>4</v>
      </c>
      <c r="C56" s="165">
        <f>IF('Indicator Date hidden'!D57="x","x",$C$2-'Indicator Date hidden'!D57)</f>
        <v>4</v>
      </c>
      <c r="D56" s="165">
        <f>IF('Indicator Date hidden'!E57="x","x",$D$2-'Indicator Date hidden'!E57)</f>
        <v>0</v>
      </c>
      <c r="E56" s="165">
        <f>IF('Indicator Date hidden'!F57="x","x",$E$2-'Indicator Date hidden'!F57)</f>
        <v>0</v>
      </c>
      <c r="F56" s="165">
        <f>IF('Indicator Date hidden'!G57="x","x",$F$2-'Indicator Date hidden'!G57)</f>
        <v>0</v>
      </c>
      <c r="G56" s="165">
        <f>IF('Indicator Date hidden'!H57="x","x",$G$2-'Indicator Date hidden'!H57)</f>
        <v>0</v>
      </c>
      <c r="H56" s="165">
        <f>IF('Indicator Date hidden'!I57="x","x",$H$2-'Indicator Date hidden'!I57)</f>
        <v>0</v>
      </c>
      <c r="I56" s="165">
        <f>IF('Indicator Date hidden'!J57="x","x",$I$2-'Indicator Date hidden'!J57)</f>
        <v>2</v>
      </c>
      <c r="J56" s="165">
        <f>IF('Indicator Date hidden'!K57="x","x",$J$2-'Indicator Date hidden'!K57)</f>
        <v>2</v>
      </c>
      <c r="K56" s="165">
        <f>IF('Indicator Date hidden'!L57="x","x",$K$2-'Indicator Date hidden'!L57)</f>
        <v>0</v>
      </c>
      <c r="L56" s="165">
        <f>IF('Indicator Date hidden'!M57="x","x",$L$2-'Indicator Date hidden'!M57)</f>
        <v>0</v>
      </c>
      <c r="M56" s="165">
        <f>IF('Indicator Date hidden'!N57="x","x",$M$2-'Indicator Date hidden'!N57)</f>
        <v>0</v>
      </c>
      <c r="N56" s="165">
        <f>IF('Indicator Date hidden'!O57="x","x",$N$2-'Indicator Date hidden'!O57)</f>
        <v>0</v>
      </c>
      <c r="O56" s="165">
        <f>IF('Indicator Date hidden'!P57="x","x",$O$2-'Indicator Date hidden'!P57)</f>
        <v>0</v>
      </c>
      <c r="P56" s="165">
        <f>IF('Indicator Date hidden'!Q57="x","x",$P$2-'Indicator Date hidden'!Q57)</f>
        <v>0</v>
      </c>
      <c r="Q56" s="165" t="str">
        <f>IF('Indicator Date hidden'!R57="x","x",$Q$2-'Indicator Date hidden'!R57)</f>
        <v>x</v>
      </c>
      <c r="R56" s="165">
        <f>IF('Indicator Date hidden'!S57="x","x",$R$2-'Indicator Date hidden'!S57)</f>
        <v>0</v>
      </c>
      <c r="S56" s="165">
        <f>IF('Indicator Date hidden'!T57="x","x",$S$2-'Indicator Date hidden'!T57)</f>
        <v>0</v>
      </c>
      <c r="T56" s="165">
        <f>IF('Indicator Date hidden'!U57="x","x",$T$2-'Indicator Date hidden'!U57)</f>
        <v>0</v>
      </c>
      <c r="U56" s="165" t="str">
        <f>IF('Indicator Date hidden'!V57="x","x",$U$2-'Indicator Date hidden'!V57)</f>
        <v>x</v>
      </c>
      <c r="V56" s="165">
        <f>IF('Indicator Date hidden'!W57="x","x",$V$2-'Indicator Date hidden'!W57)</f>
        <v>0</v>
      </c>
      <c r="W56" s="165">
        <f>IF('Indicator Date hidden'!X57="x","x",$W$2-'Indicator Date hidden'!X57)</f>
        <v>6</v>
      </c>
      <c r="X56" s="165" t="str">
        <f>IF('Indicator Date hidden'!Y57="x","x",$X$2-'Indicator Date hidden'!Y57)</f>
        <v>x</v>
      </c>
      <c r="Y56" s="165">
        <f>IF('Indicator Date hidden'!Z57="x","x",$Y$2-'Indicator Date hidden'!Z57)</f>
        <v>0</v>
      </c>
      <c r="Z56" s="165">
        <f>IF('Indicator Date hidden'!AA57="x","x",$Z$2-'Indicator Date hidden'!AA57)</f>
        <v>0</v>
      </c>
      <c r="AA56" s="165">
        <f>IF('Indicator Date hidden'!AB57="x","x",$AA$2-'Indicator Date hidden'!AB57)</f>
        <v>0</v>
      </c>
      <c r="AB56" s="165">
        <f>IF('Indicator Date hidden'!AC57="x","x",$AB$2-'Indicator Date hidden'!AC57)</f>
        <v>0</v>
      </c>
      <c r="AC56" s="165">
        <f>IF('Indicator Date hidden'!AD57="x","x",$AC$2-'Indicator Date hidden'!AD57)</f>
        <v>0</v>
      </c>
      <c r="AD56" s="165">
        <f>IF('Indicator Date hidden'!AE57="x","x",$AD$2-'Indicator Date hidden'!AE57)</f>
        <v>0</v>
      </c>
      <c r="AE56" s="165" t="str">
        <f>IF('Indicator Date hidden'!AF57="x","x",$AE$2-'Indicator Date hidden'!AF57)</f>
        <v>x</v>
      </c>
      <c r="AF56" s="165" t="str">
        <f>IF('Indicator Date hidden'!AG57="x","x",$AF$2-'Indicator Date hidden'!AG57)</f>
        <v>x</v>
      </c>
      <c r="AG56" s="165">
        <f>IF('Indicator Date hidden'!AH57="x","x",$AG$2-'Indicator Date hidden'!AH57)</f>
        <v>1</v>
      </c>
      <c r="AH56" s="165">
        <f>IF('Indicator Date hidden'!AI57="x","x",$AH$2-'Indicator Date hidden'!AI57)</f>
        <v>1</v>
      </c>
      <c r="AI56" s="165">
        <f>IF('Indicator Date hidden'!AJ57="x","x",$AI$2-'Indicator Date hidden'!AJ57)</f>
        <v>1</v>
      </c>
      <c r="AJ56" s="165" t="str">
        <f>IF('Indicator Date hidden'!AK57="x","x",$AJ$2-'Indicator Date hidden'!AK57)</f>
        <v>x</v>
      </c>
      <c r="AK56" s="165">
        <f>IF('Indicator Date hidden'!AL57="x","x",$AK$2-'Indicator Date hidden'!AL57)</f>
        <v>1</v>
      </c>
      <c r="AL56" s="165">
        <f>IF('Indicator Date hidden'!AM57="x","x",$AL$2-'Indicator Date hidden'!AM57)</f>
        <v>0</v>
      </c>
      <c r="AM56" s="165">
        <f>IF('Indicator Date hidden'!AN57="x","x",$AM$2-'Indicator Date hidden'!AN57)</f>
        <v>41236</v>
      </c>
      <c r="AN56" s="165">
        <f>IF('Indicator Date hidden'!AO57="x","x",$AN$2-'Indicator Date hidden'!AO57)</f>
        <v>41236</v>
      </c>
      <c r="AO56" s="165" t="str">
        <f>IF('Indicator Date hidden'!AP57="x","x",$AO$2-'Indicator Date hidden'!AP57)</f>
        <v>x</v>
      </c>
      <c r="AP56" s="165" t="str">
        <f>IF('Indicator Date hidden'!AQ57="x","x",$AP$2-'Indicator Date hidden'!AQ57)</f>
        <v>x</v>
      </c>
      <c r="AQ56" s="165" t="str">
        <f>IF('Indicator Date hidden'!AR57="x","x",$AQ$2-'Indicator Date hidden'!AR57)</f>
        <v>x</v>
      </c>
      <c r="AR56" s="165">
        <f>IF('Indicator Date hidden'!AS57="x","x",$AR$2-'Indicator Date hidden'!AS57)</f>
        <v>0</v>
      </c>
      <c r="AS56" s="165">
        <f>IF('Indicator Date hidden'!AT57="x","x",$AS$2-'Indicator Date hidden'!AT57)</f>
        <v>0</v>
      </c>
      <c r="AT56" s="165">
        <f>IF('Indicator Date hidden'!AU57="x","x",$AT$2-'Indicator Date hidden'!AU57)</f>
        <v>1</v>
      </c>
      <c r="AU56" s="165">
        <f>IF('Indicator Date hidden'!AV57="x","x",$AU$2-'Indicator Date hidden'!AV57)</f>
        <v>2</v>
      </c>
      <c r="AV56" s="165">
        <f>IF('Indicator Date hidden'!AW57="x","x",$AV$2-'Indicator Date hidden'!AW57)</f>
        <v>0</v>
      </c>
      <c r="AW56" s="165">
        <f>IF('Indicator Date hidden'!AX57="x","x",$AW$2-'Indicator Date hidden'!AX57)</f>
        <v>1</v>
      </c>
      <c r="AX56" s="165">
        <f>IF('Indicator Date hidden'!AY57="x","x",$AX$2-'Indicator Date hidden'!AY57)</f>
        <v>0</v>
      </c>
      <c r="AY56" s="165">
        <f>IF('Indicator Date hidden'!AZ57="x","x",$AY$2-'Indicator Date hidden'!AZ57)</f>
        <v>2</v>
      </c>
      <c r="AZ56" s="165">
        <f>IF('Indicator Date hidden'!BA57="x","x",$AZ$2-'Indicator Date hidden'!BA57)</f>
        <v>2</v>
      </c>
      <c r="BA56" s="5">
        <f t="shared" si="0"/>
        <v>82502</v>
      </c>
      <c r="BB56" s="166">
        <f t="shared" si="1"/>
        <v>1964.3333333333333</v>
      </c>
      <c r="BC56" s="5">
        <f t="shared" si="2"/>
        <v>16</v>
      </c>
      <c r="BD56" s="166">
        <f t="shared" si="3"/>
        <v>8781.4117225688624</v>
      </c>
      <c r="BE56" s="169">
        <f t="shared" si="4"/>
        <v>0</v>
      </c>
    </row>
    <row r="57" spans="1:57" x14ac:dyDescent="0.25">
      <c r="A57" t="s">
        <v>102</v>
      </c>
      <c r="B57" s="165">
        <f>IF('Indicator Date hidden'!C58="x","x",$B$2-'Indicator Date hidden'!C58)</f>
        <v>4</v>
      </c>
      <c r="C57" s="165">
        <f>IF('Indicator Date hidden'!D58="x","x",$C$2-'Indicator Date hidden'!D58)</f>
        <v>4</v>
      </c>
      <c r="D57" s="165">
        <f>IF('Indicator Date hidden'!E58="x","x",$D$2-'Indicator Date hidden'!E58)</f>
        <v>0</v>
      </c>
      <c r="E57" s="165">
        <f>IF('Indicator Date hidden'!F58="x","x",$E$2-'Indicator Date hidden'!F58)</f>
        <v>0</v>
      </c>
      <c r="F57" s="165">
        <f>IF('Indicator Date hidden'!G58="x","x",$F$2-'Indicator Date hidden'!G58)</f>
        <v>0</v>
      </c>
      <c r="G57" s="165">
        <f>IF('Indicator Date hidden'!H58="x","x",$G$2-'Indicator Date hidden'!H58)</f>
        <v>0</v>
      </c>
      <c r="H57" s="165">
        <f>IF('Indicator Date hidden'!I58="x","x",$H$2-'Indicator Date hidden'!I58)</f>
        <v>0</v>
      </c>
      <c r="I57" s="165">
        <f>IF('Indicator Date hidden'!J58="x","x",$I$2-'Indicator Date hidden'!J58)</f>
        <v>2</v>
      </c>
      <c r="J57" s="165">
        <f>IF('Indicator Date hidden'!K58="x","x",$J$2-'Indicator Date hidden'!K58)</f>
        <v>2</v>
      </c>
      <c r="K57" s="165">
        <f>IF('Indicator Date hidden'!L58="x","x",$K$2-'Indicator Date hidden'!L58)</f>
        <v>0</v>
      </c>
      <c r="L57" s="165">
        <f>IF('Indicator Date hidden'!M58="x","x",$L$2-'Indicator Date hidden'!M58)</f>
        <v>0</v>
      </c>
      <c r="M57" s="165">
        <f>IF('Indicator Date hidden'!N58="x","x",$M$2-'Indicator Date hidden'!N58)</f>
        <v>0</v>
      </c>
      <c r="N57" s="165">
        <f>IF('Indicator Date hidden'!O58="x","x",$N$2-'Indicator Date hidden'!O58)</f>
        <v>0</v>
      </c>
      <c r="O57" s="165">
        <f>IF('Indicator Date hidden'!P58="x","x",$O$2-'Indicator Date hidden'!P58)</f>
        <v>0</v>
      </c>
      <c r="P57" s="165">
        <f>IF('Indicator Date hidden'!Q58="x","x",$P$2-'Indicator Date hidden'!Q58)</f>
        <v>0</v>
      </c>
      <c r="Q57" s="165" t="str">
        <f>IF('Indicator Date hidden'!R58="x","x",$Q$2-'Indicator Date hidden'!R58)</f>
        <v>x</v>
      </c>
      <c r="R57" s="165">
        <f>IF('Indicator Date hidden'!S58="x","x",$R$2-'Indicator Date hidden'!S58)</f>
        <v>0</v>
      </c>
      <c r="S57" s="165">
        <f>IF('Indicator Date hidden'!T58="x","x",$S$2-'Indicator Date hidden'!T58)</f>
        <v>0</v>
      </c>
      <c r="T57" s="165">
        <f>IF('Indicator Date hidden'!U58="x","x",$T$2-'Indicator Date hidden'!U58)</f>
        <v>0</v>
      </c>
      <c r="U57" s="165" t="str">
        <f>IF('Indicator Date hidden'!V58="x","x",$U$2-'Indicator Date hidden'!V58)</f>
        <v>x</v>
      </c>
      <c r="V57" s="165">
        <f>IF('Indicator Date hidden'!W58="x","x",$V$2-'Indicator Date hidden'!W58)</f>
        <v>0</v>
      </c>
      <c r="W57" s="165" t="str">
        <f>IF('Indicator Date hidden'!X58="x","x",$W$2-'Indicator Date hidden'!X58)</f>
        <v>x</v>
      </c>
      <c r="X57" s="165">
        <f>IF('Indicator Date hidden'!Y58="x","x",$X$2-'Indicator Date hidden'!Y58)</f>
        <v>6</v>
      </c>
      <c r="Y57" s="165">
        <f>IF('Indicator Date hidden'!Z58="x","x",$Y$2-'Indicator Date hidden'!Z58)</f>
        <v>0</v>
      </c>
      <c r="Z57" s="165">
        <f>IF('Indicator Date hidden'!AA58="x","x",$Z$2-'Indicator Date hidden'!AA58)</f>
        <v>0</v>
      </c>
      <c r="AA57" s="165">
        <f>IF('Indicator Date hidden'!AB58="x","x",$AA$2-'Indicator Date hidden'!AB58)</f>
        <v>0</v>
      </c>
      <c r="AB57" s="165">
        <f>IF('Indicator Date hidden'!AC58="x","x",$AB$2-'Indicator Date hidden'!AC58)</f>
        <v>0</v>
      </c>
      <c r="AC57" s="165">
        <f>IF('Indicator Date hidden'!AD58="x","x",$AC$2-'Indicator Date hidden'!AD58)</f>
        <v>0</v>
      </c>
      <c r="AD57" s="165" t="str">
        <f>IF('Indicator Date hidden'!AE58="x","x",$AD$2-'Indicator Date hidden'!AE58)</f>
        <v>x</v>
      </c>
      <c r="AE57" s="165">
        <f>IF('Indicator Date hidden'!AF58="x","x",$AE$2-'Indicator Date hidden'!AF58)</f>
        <v>0</v>
      </c>
      <c r="AF57" s="165">
        <f>IF('Indicator Date hidden'!AG58="x","x",$AF$2-'Indicator Date hidden'!AG58)</f>
        <v>5</v>
      </c>
      <c r="AG57" s="165">
        <f>IF('Indicator Date hidden'!AH58="x","x",$AG$2-'Indicator Date hidden'!AH58)</f>
        <v>1</v>
      </c>
      <c r="AH57" s="165">
        <f>IF('Indicator Date hidden'!AI58="x","x",$AH$2-'Indicator Date hidden'!AI58)</f>
        <v>1</v>
      </c>
      <c r="AI57" s="165">
        <f>IF('Indicator Date hidden'!AJ58="x","x",$AI$2-'Indicator Date hidden'!AJ58)</f>
        <v>1</v>
      </c>
      <c r="AJ57" s="165" t="str">
        <f>IF('Indicator Date hidden'!AK58="x","x",$AJ$2-'Indicator Date hidden'!AK58)</f>
        <v>x</v>
      </c>
      <c r="AK57" s="165">
        <f>IF('Indicator Date hidden'!AL58="x","x",$AK$2-'Indicator Date hidden'!AL58)</f>
        <v>1</v>
      </c>
      <c r="AL57" s="165" t="str">
        <f>IF('Indicator Date hidden'!AM58="x","x",$AL$2-'Indicator Date hidden'!AM58)</f>
        <v>x</v>
      </c>
      <c r="AM57" s="165">
        <f>IF('Indicator Date hidden'!AN58="x","x",$AM$2-'Indicator Date hidden'!AN58)</f>
        <v>41236</v>
      </c>
      <c r="AN57" s="165">
        <f>IF('Indicator Date hidden'!AO58="x","x",$AN$2-'Indicator Date hidden'!AO58)</f>
        <v>41236</v>
      </c>
      <c r="AO57" s="165">
        <f>IF('Indicator Date hidden'!AP58="x","x",$AO$2-'Indicator Date hidden'!AP58)</f>
        <v>0</v>
      </c>
      <c r="AP57" s="165">
        <f>IF('Indicator Date hidden'!AQ58="x","x",$AP$2-'Indicator Date hidden'!AQ58)</f>
        <v>0</v>
      </c>
      <c r="AQ57" s="165" t="str">
        <f>IF('Indicator Date hidden'!AR58="x","x",$AQ$2-'Indicator Date hidden'!AR58)</f>
        <v>x</v>
      </c>
      <c r="AR57" s="165">
        <f>IF('Indicator Date hidden'!AS58="x","x",$AR$2-'Indicator Date hidden'!AS58)</f>
        <v>0</v>
      </c>
      <c r="AS57" s="165">
        <f>IF('Indicator Date hidden'!AT58="x","x",$AS$2-'Indicator Date hidden'!AT58)</f>
        <v>0</v>
      </c>
      <c r="AT57" s="165">
        <f>IF('Indicator Date hidden'!AU58="x","x",$AT$2-'Indicator Date hidden'!AU58)</f>
        <v>1</v>
      </c>
      <c r="AU57" s="165">
        <f>IF('Indicator Date hidden'!AV58="x","x",$AU$2-'Indicator Date hidden'!AV58)</f>
        <v>2</v>
      </c>
      <c r="AV57" s="165">
        <f>IF('Indicator Date hidden'!AW58="x","x",$AV$2-'Indicator Date hidden'!AW58)</f>
        <v>0</v>
      </c>
      <c r="AW57" s="165">
        <f>IF('Indicator Date hidden'!AX58="x","x",$AW$2-'Indicator Date hidden'!AX58)</f>
        <v>0</v>
      </c>
      <c r="AX57" s="165">
        <f>IF('Indicator Date hidden'!AY58="x","x",$AX$2-'Indicator Date hidden'!AY58)</f>
        <v>0</v>
      </c>
      <c r="AY57" s="165">
        <f>IF('Indicator Date hidden'!AZ58="x","x",$AY$2-'Indicator Date hidden'!AZ58)</f>
        <v>2</v>
      </c>
      <c r="AZ57" s="165">
        <f>IF('Indicator Date hidden'!BA58="x","x",$AZ$2-'Indicator Date hidden'!BA58)</f>
        <v>2</v>
      </c>
      <c r="BA57" s="5">
        <f t="shared" si="0"/>
        <v>82506</v>
      </c>
      <c r="BB57" s="166">
        <f t="shared" si="1"/>
        <v>1875.1363636363637</v>
      </c>
      <c r="BC57" s="5">
        <f t="shared" si="2"/>
        <v>16</v>
      </c>
      <c r="BD57" s="166">
        <f t="shared" si="3"/>
        <v>8589.2447402945545</v>
      </c>
      <c r="BE57" s="169">
        <f t="shared" si="4"/>
        <v>0</v>
      </c>
    </row>
    <row r="58" spans="1:57" x14ac:dyDescent="0.25">
      <c r="A58" t="s">
        <v>104</v>
      </c>
      <c r="B58" s="165">
        <f>IF('Indicator Date hidden'!C59="x","x",$B$2-'Indicator Date hidden'!C59)</f>
        <v>4</v>
      </c>
      <c r="C58" s="165">
        <f>IF('Indicator Date hidden'!D59="x","x",$C$2-'Indicator Date hidden'!D59)</f>
        <v>4</v>
      </c>
      <c r="D58" s="165">
        <f>IF('Indicator Date hidden'!E59="x","x",$D$2-'Indicator Date hidden'!E59)</f>
        <v>0</v>
      </c>
      <c r="E58" s="165">
        <f>IF('Indicator Date hidden'!F59="x","x",$E$2-'Indicator Date hidden'!F59)</f>
        <v>0</v>
      </c>
      <c r="F58" s="165">
        <f>IF('Indicator Date hidden'!G59="x","x",$F$2-'Indicator Date hidden'!G59)</f>
        <v>0</v>
      </c>
      <c r="G58" s="165">
        <f>IF('Indicator Date hidden'!H59="x","x",$G$2-'Indicator Date hidden'!H59)</f>
        <v>0</v>
      </c>
      <c r="H58" s="165">
        <f>IF('Indicator Date hidden'!I59="x","x",$H$2-'Indicator Date hidden'!I59)</f>
        <v>0</v>
      </c>
      <c r="I58" s="165">
        <f>IF('Indicator Date hidden'!J59="x","x",$I$2-'Indicator Date hidden'!J59)</f>
        <v>2</v>
      </c>
      <c r="J58" s="165">
        <f>IF('Indicator Date hidden'!K59="x","x",$J$2-'Indicator Date hidden'!K59)</f>
        <v>2</v>
      </c>
      <c r="K58" s="165">
        <f>IF('Indicator Date hidden'!L59="x","x",$K$2-'Indicator Date hidden'!L59)</f>
        <v>0</v>
      </c>
      <c r="L58" s="165">
        <f>IF('Indicator Date hidden'!M59="x","x",$L$2-'Indicator Date hidden'!M59)</f>
        <v>0</v>
      </c>
      <c r="M58" s="165">
        <f>IF('Indicator Date hidden'!N59="x","x",$M$2-'Indicator Date hidden'!N59)</f>
        <v>0</v>
      </c>
      <c r="N58" s="165">
        <f>IF('Indicator Date hidden'!O59="x","x",$N$2-'Indicator Date hidden'!O59)</f>
        <v>0</v>
      </c>
      <c r="O58" s="165">
        <f>IF('Indicator Date hidden'!P59="x","x",$O$2-'Indicator Date hidden'!P59)</f>
        <v>0</v>
      </c>
      <c r="P58" s="165">
        <f>IF('Indicator Date hidden'!Q59="x","x",$P$2-'Indicator Date hidden'!Q59)</f>
        <v>0</v>
      </c>
      <c r="Q58" s="165">
        <f>IF('Indicator Date hidden'!R59="x","x",$Q$2-'Indicator Date hidden'!R59)</f>
        <v>7</v>
      </c>
      <c r="R58" s="165">
        <f>IF('Indicator Date hidden'!S59="x","x",$R$2-'Indicator Date hidden'!S59)</f>
        <v>0</v>
      </c>
      <c r="S58" s="165">
        <f>IF('Indicator Date hidden'!T59="x","x",$S$2-'Indicator Date hidden'!T59)</f>
        <v>0</v>
      </c>
      <c r="T58" s="165">
        <f>IF('Indicator Date hidden'!U59="x","x",$T$2-'Indicator Date hidden'!U59)</f>
        <v>0</v>
      </c>
      <c r="U58" s="165" t="str">
        <f>IF('Indicator Date hidden'!V59="x","x",$U$2-'Indicator Date hidden'!V59)</f>
        <v>x</v>
      </c>
      <c r="V58" s="165">
        <f>IF('Indicator Date hidden'!W59="x","x",$V$2-'Indicator Date hidden'!W59)</f>
        <v>0</v>
      </c>
      <c r="W58" s="165">
        <f>IF('Indicator Date hidden'!X59="x","x",$W$2-'Indicator Date hidden'!X59)</f>
        <v>6</v>
      </c>
      <c r="X58" s="165">
        <f>IF('Indicator Date hidden'!Y59="x","x",$X$2-'Indicator Date hidden'!Y59)</f>
        <v>9</v>
      </c>
      <c r="Y58" s="165">
        <f>IF('Indicator Date hidden'!Z59="x","x",$Y$2-'Indicator Date hidden'!Z59)</f>
        <v>1</v>
      </c>
      <c r="Z58" s="165">
        <f>IF('Indicator Date hidden'!AA59="x","x",$Z$2-'Indicator Date hidden'!AA59)</f>
        <v>1</v>
      </c>
      <c r="AA58" s="165">
        <f>IF('Indicator Date hidden'!AB59="x","x",$AA$2-'Indicator Date hidden'!AB59)</f>
        <v>1</v>
      </c>
      <c r="AB58" s="165">
        <f>IF('Indicator Date hidden'!AC59="x","x",$AB$2-'Indicator Date hidden'!AC59)</f>
        <v>0</v>
      </c>
      <c r="AC58" s="165">
        <f>IF('Indicator Date hidden'!AD59="x","x",$AC$2-'Indicator Date hidden'!AD59)</f>
        <v>0</v>
      </c>
      <c r="AD58" s="165">
        <f>IF('Indicator Date hidden'!AE59="x","x",$AD$2-'Indicator Date hidden'!AE59)</f>
        <v>0</v>
      </c>
      <c r="AE58" s="165">
        <f>IF('Indicator Date hidden'!AF59="x","x",$AE$2-'Indicator Date hidden'!AF59)</f>
        <v>0</v>
      </c>
      <c r="AF58" s="165">
        <f>IF('Indicator Date hidden'!AG59="x","x",$AF$2-'Indicator Date hidden'!AG59)</f>
        <v>8</v>
      </c>
      <c r="AG58" s="165">
        <f>IF('Indicator Date hidden'!AH59="x","x",$AG$2-'Indicator Date hidden'!AH59)</f>
        <v>1</v>
      </c>
      <c r="AH58" s="165">
        <f>IF('Indicator Date hidden'!AI59="x","x",$AH$2-'Indicator Date hidden'!AI59)</f>
        <v>1</v>
      </c>
      <c r="AI58" s="165">
        <f>IF('Indicator Date hidden'!AJ59="x","x",$AI$2-'Indicator Date hidden'!AJ59)</f>
        <v>1</v>
      </c>
      <c r="AJ58" s="165" t="str">
        <f>IF('Indicator Date hidden'!AK59="x","x",$AJ$2-'Indicator Date hidden'!AK59)</f>
        <v>x</v>
      </c>
      <c r="AK58" s="165">
        <f>IF('Indicator Date hidden'!AL59="x","x",$AK$2-'Indicator Date hidden'!AL59)</f>
        <v>1</v>
      </c>
      <c r="AL58" s="165" t="str">
        <f>IF('Indicator Date hidden'!AM59="x","x",$AL$2-'Indicator Date hidden'!AM59)</f>
        <v>x</v>
      </c>
      <c r="AM58" s="165">
        <f>IF('Indicator Date hidden'!AN59="x","x",$AM$2-'Indicator Date hidden'!AN59)</f>
        <v>41236</v>
      </c>
      <c r="AN58" s="165">
        <f>IF('Indicator Date hidden'!AO59="x","x",$AN$2-'Indicator Date hidden'!AO59)</f>
        <v>41236</v>
      </c>
      <c r="AO58" s="165" t="str">
        <f>IF('Indicator Date hidden'!AP59="x","x",$AO$2-'Indicator Date hidden'!AP59)</f>
        <v>x</v>
      </c>
      <c r="AP58" s="165" t="str">
        <f>IF('Indicator Date hidden'!AQ59="x","x",$AP$2-'Indicator Date hidden'!AQ59)</f>
        <v>x</v>
      </c>
      <c r="AQ58" s="165">
        <f>IF('Indicator Date hidden'!AR59="x","x",$AQ$2-'Indicator Date hidden'!AR59)</f>
        <v>0</v>
      </c>
      <c r="AR58" s="165">
        <f>IF('Indicator Date hidden'!AS59="x","x",$AR$2-'Indicator Date hidden'!AS59)</f>
        <v>1</v>
      </c>
      <c r="AS58" s="165">
        <f>IF('Indicator Date hidden'!AT59="x","x",$AS$2-'Indicator Date hidden'!AT59)</f>
        <v>0</v>
      </c>
      <c r="AT58" s="165">
        <f>IF('Indicator Date hidden'!AU59="x","x",$AT$2-'Indicator Date hidden'!AU59)</f>
        <v>1</v>
      </c>
      <c r="AU58" s="165">
        <f>IF('Indicator Date hidden'!AV59="x","x",$AU$2-'Indicator Date hidden'!AV59)</f>
        <v>2</v>
      </c>
      <c r="AV58" s="165">
        <f>IF('Indicator Date hidden'!AW59="x","x",$AV$2-'Indicator Date hidden'!AW59)</f>
        <v>0</v>
      </c>
      <c r="AW58" s="165">
        <f>IF('Indicator Date hidden'!AX59="x","x",$AW$2-'Indicator Date hidden'!AX59)</f>
        <v>1</v>
      </c>
      <c r="AX58" s="165">
        <f>IF('Indicator Date hidden'!AY59="x","x",$AX$2-'Indicator Date hidden'!AY59)</f>
        <v>0</v>
      </c>
      <c r="AY58" s="165">
        <f>IF('Indicator Date hidden'!AZ59="x","x",$AY$2-'Indicator Date hidden'!AZ59)</f>
        <v>2</v>
      </c>
      <c r="AZ58" s="165">
        <f>IF('Indicator Date hidden'!BA59="x","x",$AZ$2-'Indicator Date hidden'!BA59)</f>
        <v>2</v>
      </c>
      <c r="BA58" s="5">
        <f t="shared" si="0"/>
        <v>82530</v>
      </c>
      <c r="BB58" s="166">
        <f t="shared" si="1"/>
        <v>1794.1304347826087</v>
      </c>
      <c r="BC58" s="5">
        <f t="shared" si="2"/>
        <v>23</v>
      </c>
      <c r="BD58" s="166">
        <f t="shared" si="3"/>
        <v>8409.0351243241457</v>
      </c>
      <c r="BE58" s="169">
        <f t="shared" si="4"/>
        <v>0.5</v>
      </c>
    </row>
    <row r="59" spans="1:57" x14ac:dyDescent="0.25">
      <c r="A59" t="s">
        <v>106</v>
      </c>
      <c r="B59" s="165">
        <f>IF('Indicator Date hidden'!C60="x","x",$B$2-'Indicator Date hidden'!C60)</f>
        <v>4</v>
      </c>
      <c r="C59" s="165">
        <f>IF('Indicator Date hidden'!D60="x","x",$C$2-'Indicator Date hidden'!D60)</f>
        <v>4</v>
      </c>
      <c r="D59" s="165">
        <f>IF('Indicator Date hidden'!E60="x","x",$D$2-'Indicator Date hidden'!E60)</f>
        <v>0</v>
      </c>
      <c r="E59" s="165">
        <f>IF('Indicator Date hidden'!F60="x","x",$E$2-'Indicator Date hidden'!F60)</f>
        <v>0</v>
      </c>
      <c r="F59" s="165">
        <f>IF('Indicator Date hidden'!G60="x","x",$F$2-'Indicator Date hidden'!G60)</f>
        <v>0</v>
      </c>
      <c r="G59" s="165">
        <f>IF('Indicator Date hidden'!H60="x","x",$G$2-'Indicator Date hidden'!H60)</f>
        <v>0</v>
      </c>
      <c r="H59" s="165">
        <f>IF('Indicator Date hidden'!I60="x","x",$H$2-'Indicator Date hidden'!I60)</f>
        <v>0</v>
      </c>
      <c r="I59" s="165">
        <f>IF('Indicator Date hidden'!J60="x","x",$I$2-'Indicator Date hidden'!J60)</f>
        <v>2</v>
      </c>
      <c r="J59" s="165">
        <f>IF('Indicator Date hidden'!K60="x","x",$J$2-'Indicator Date hidden'!K60)</f>
        <v>2</v>
      </c>
      <c r="K59" s="165">
        <f>IF('Indicator Date hidden'!L60="x","x",$K$2-'Indicator Date hidden'!L60)</f>
        <v>0</v>
      </c>
      <c r="L59" s="165">
        <f>IF('Indicator Date hidden'!M60="x","x",$L$2-'Indicator Date hidden'!M60)</f>
        <v>0</v>
      </c>
      <c r="M59" s="165">
        <f>IF('Indicator Date hidden'!N60="x","x",$M$2-'Indicator Date hidden'!N60)</f>
        <v>0</v>
      </c>
      <c r="N59" s="165">
        <f>IF('Indicator Date hidden'!O60="x","x",$N$2-'Indicator Date hidden'!O60)</f>
        <v>0</v>
      </c>
      <c r="O59" s="165">
        <f>IF('Indicator Date hidden'!P60="x","x",$O$2-'Indicator Date hidden'!P60)</f>
        <v>0</v>
      </c>
      <c r="P59" s="165">
        <f>IF('Indicator Date hidden'!Q60="x","x",$P$2-'Indicator Date hidden'!Q60)</f>
        <v>0</v>
      </c>
      <c r="Q59" s="165">
        <f>IF('Indicator Date hidden'!R60="x","x",$Q$2-'Indicator Date hidden'!R60)</f>
        <v>1</v>
      </c>
      <c r="R59" s="165">
        <f>IF('Indicator Date hidden'!S60="x","x",$R$2-'Indicator Date hidden'!S60)</f>
        <v>0</v>
      </c>
      <c r="S59" s="165">
        <f>IF('Indicator Date hidden'!T60="x","x",$S$2-'Indicator Date hidden'!T60)</f>
        <v>0</v>
      </c>
      <c r="T59" s="165">
        <f>IF('Indicator Date hidden'!U60="x","x",$T$2-'Indicator Date hidden'!U60)</f>
        <v>0</v>
      </c>
      <c r="U59" s="165">
        <f>IF('Indicator Date hidden'!V60="x","x",$U$2-'Indicator Date hidden'!V60)</f>
        <v>0</v>
      </c>
      <c r="V59" s="165">
        <f>IF('Indicator Date hidden'!W60="x","x",$V$2-'Indicator Date hidden'!W60)</f>
        <v>0</v>
      </c>
      <c r="W59" s="165">
        <f>IF('Indicator Date hidden'!X60="x","x",$W$2-'Indicator Date hidden'!X60)</f>
        <v>0</v>
      </c>
      <c r="X59" s="165">
        <f>IF('Indicator Date hidden'!Y60="x","x",$X$2-'Indicator Date hidden'!Y60)</f>
        <v>8</v>
      </c>
      <c r="Y59" s="165">
        <f>IF('Indicator Date hidden'!Z60="x","x",$Y$2-'Indicator Date hidden'!Z60)</f>
        <v>0</v>
      </c>
      <c r="Z59" s="165">
        <f>IF('Indicator Date hidden'!AA60="x","x",$Z$2-'Indicator Date hidden'!AA60)</f>
        <v>0</v>
      </c>
      <c r="AA59" s="165">
        <f>IF('Indicator Date hidden'!AB60="x","x",$AA$2-'Indicator Date hidden'!AB60)</f>
        <v>0</v>
      </c>
      <c r="AB59" s="165">
        <f>IF('Indicator Date hidden'!AC60="x","x",$AB$2-'Indicator Date hidden'!AC60)</f>
        <v>0</v>
      </c>
      <c r="AC59" s="165">
        <f>IF('Indicator Date hidden'!AD60="x","x",$AC$2-'Indicator Date hidden'!AD60)</f>
        <v>0</v>
      </c>
      <c r="AD59" s="165">
        <f>IF('Indicator Date hidden'!AE60="x","x",$AD$2-'Indicator Date hidden'!AE60)</f>
        <v>0</v>
      </c>
      <c r="AE59" s="165">
        <f>IF('Indicator Date hidden'!AF60="x","x",$AE$2-'Indicator Date hidden'!AF60)</f>
        <v>0</v>
      </c>
      <c r="AF59" s="165">
        <f>IF('Indicator Date hidden'!AG60="x","x",$AF$2-'Indicator Date hidden'!AG60)</f>
        <v>7</v>
      </c>
      <c r="AG59" s="165">
        <f>IF('Indicator Date hidden'!AH60="x","x",$AG$2-'Indicator Date hidden'!AH60)</f>
        <v>1</v>
      </c>
      <c r="AH59" s="165">
        <f>IF('Indicator Date hidden'!AI60="x","x",$AH$2-'Indicator Date hidden'!AI60)</f>
        <v>1</v>
      </c>
      <c r="AI59" s="165">
        <f>IF('Indicator Date hidden'!AJ60="x","x",$AI$2-'Indicator Date hidden'!AJ60)</f>
        <v>1</v>
      </c>
      <c r="AJ59" s="165">
        <f>IF('Indicator Date hidden'!AK60="x","x",$AJ$2-'Indicator Date hidden'!AK60)</f>
        <v>1</v>
      </c>
      <c r="AK59" s="165">
        <f>IF('Indicator Date hidden'!AL60="x","x",$AK$2-'Indicator Date hidden'!AL60)</f>
        <v>1</v>
      </c>
      <c r="AL59" s="165" t="str">
        <f>IF('Indicator Date hidden'!AM60="x","x",$AL$2-'Indicator Date hidden'!AM60)</f>
        <v>x</v>
      </c>
      <c r="AM59" s="165">
        <f>IF('Indicator Date hidden'!AN60="x","x",$AM$2-'Indicator Date hidden'!AN60)</f>
        <v>41236</v>
      </c>
      <c r="AN59" s="165">
        <f>IF('Indicator Date hidden'!AO60="x","x",$AN$2-'Indicator Date hidden'!AO60)</f>
        <v>41236</v>
      </c>
      <c r="AO59" s="165">
        <f>IF('Indicator Date hidden'!AP60="x","x",$AO$2-'Indicator Date hidden'!AP60)</f>
        <v>0</v>
      </c>
      <c r="AP59" s="165">
        <f>IF('Indicator Date hidden'!AQ60="x","x",$AP$2-'Indicator Date hidden'!AQ60)</f>
        <v>0</v>
      </c>
      <c r="AQ59" s="165">
        <f>IF('Indicator Date hidden'!AR60="x","x",$AQ$2-'Indicator Date hidden'!AR60)</f>
        <v>0</v>
      </c>
      <c r="AR59" s="165">
        <f>IF('Indicator Date hidden'!AS60="x","x",$AR$2-'Indicator Date hidden'!AS60)</f>
        <v>0</v>
      </c>
      <c r="AS59" s="165">
        <f>IF('Indicator Date hidden'!AT60="x","x",$AS$2-'Indicator Date hidden'!AT60)</f>
        <v>0</v>
      </c>
      <c r="AT59" s="165">
        <f>IF('Indicator Date hidden'!AU60="x","x",$AT$2-'Indicator Date hidden'!AU60)</f>
        <v>1</v>
      </c>
      <c r="AU59" s="165">
        <f>IF('Indicator Date hidden'!AV60="x","x",$AU$2-'Indicator Date hidden'!AV60)</f>
        <v>2</v>
      </c>
      <c r="AV59" s="165">
        <f>IF('Indicator Date hidden'!AW60="x","x",$AV$2-'Indicator Date hidden'!AW60)</f>
        <v>0</v>
      </c>
      <c r="AW59" s="165">
        <f>IF('Indicator Date hidden'!AX60="x","x",$AW$2-'Indicator Date hidden'!AX60)</f>
        <v>0</v>
      </c>
      <c r="AX59" s="165">
        <f>IF('Indicator Date hidden'!AY60="x","x",$AX$2-'Indicator Date hidden'!AY60)</f>
        <v>0</v>
      </c>
      <c r="AY59" s="165">
        <f>IF('Indicator Date hidden'!AZ60="x","x",$AY$2-'Indicator Date hidden'!AZ60)</f>
        <v>2</v>
      </c>
      <c r="AZ59" s="165">
        <f>IF('Indicator Date hidden'!BA60="x","x",$AZ$2-'Indicator Date hidden'!BA60)</f>
        <v>2</v>
      </c>
      <c r="BA59" s="5">
        <f t="shared" si="0"/>
        <v>82512</v>
      </c>
      <c r="BB59" s="166">
        <f t="shared" si="1"/>
        <v>1650.24</v>
      </c>
      <c r="BC59" s="5">
        <f t="shared" si="2"/>
        <v>18</v>
      </c>
      <c r="BD59" s="166">
        <f t="shared" si="3"/>
        <v>8080.409594964849</v>
      </c>
      <c r="BE59" s="169">
        <f t="shared" si="4"/>
        <v>0</v>
      </c>
    </row>
    <row r="60" spans="1:57" x14ac:dyDescent="0.25">
      <c r="A60" t="s">
        <v>108</v>
      </c>
      <c r="B60" s="165">
        <f>IF('Indicator Date hidden'!C61="x","x",$B$2-'Indicator Date hidden'!C61)</f>
        <v>4</v>
      </c>
      <c r="C60" s="165">
        <f>IF('Indicator Date hidden'!D61="x","x",$C$2-'Indicator Date hidden'!D61)</f>
        <v>4</v>
      </c>
      <c r="D60" s="165">
        <f>IF('Indicator Date hidden'!E61="x","x",$D$2-'Indicator Date hidden'!E61)</f>
        <v>0</v>
      </c>
      <c r="E60" s="165">
        <f>IF('Indicator Date hidden'!F61="x","x",$E$2-'Indicator Date hidden'!F61)</f>
        <v>0</v>
      </c>
      <c r="F60" s="165">
        <f>IF('Indicator Date hidden'!G61="x","x",$F$2-'Indicator Date hidden'!G61)</f>
        <v>0</v>
      </c>
      <c r="G60" s="165">
        <f>IF('Indicator Date hidden'!H61="x","x",$G$2-'Indicator Date hidden'!H61)</f>
        <v>0</v>
      </c>
      <c r="H60" s="165">
        <f>IF('Indicator Date hidden'!I61="x","x",$H$2-'Indicator Date hidden'!I61)</f>
        <v>0</v>
      </c>
      <c r="I60" s="165">
        <f>IF('Indicator Date hidden'!J61="x","x",$I$2-'Indicator Date hidden'!J61)</f>
        <v>2</v>
      </c>
      <c r="J60" s="165">
        <f>IF('Indicator Date hidden'!K61="x","x",$J$2-'Indicator Date hidden'!K61)</f>
        <v>2</v>
      </c>
      <c r="K60" s="165">
        <f>IF('Indicator Date hidden'!L61="x","x",$K$2-'Indicator Date hidden'!L61)</f>
        <v>0</v>
      </c>
      <c r="L60" s="165">
        <f>IF('Indicator Date hidden'!M61="x","x",$L$2-'Indicator Date hidden'!M61)</f>
        <v>0</v>
      </c>
      <c r="M60" s="165">
        <f>IF('Indicator Date hidden'!N61="x","x",$M$2-'Indicator Date hidden'!N61)</f>
        <v>0</v>
      </c>
      <c r="N60" s="165">
        <f>IF('Indicator Date hidden'!O61="x","x",$N$2-'Indicator Date hidden'!O61)</f>
        <v>0</v>
      </c>
      <c r="O60" s="165">
        <f>IF('Indicator Date hidden'!P61="x","x",$O$2-'Indicator Date hidden'!P61)</f>
        <v>0</v>
      </c>
      <c r="P60" s="165">
        <f>IF('Indicator Date hidden'!Q61="x","x",$P$2-'Indicator Date hidden'!Q61)</f>
        <v>0</v>
      </c>
      <c r="Q60" s="165" t="str">
        <f>IF('Indicator Date hidden'!R61="x","x",$Q$2-'Indicator Date hidden'!R61)</f>
        <v>x</v>
      </c>
      <c r="R60" s="165">
        <f>IF('Indicator Date hidden'!S61="x","x",$R$2-'Indicator Date hidden'!S61)</f>
        <v>0</v>
      </c>
      <c r="S60" s="165">
        <f>IF('Indicator Date hidden'!T61="x","x",$S$2-'Indicator Date hidden'!T61)</f>
        <v>0</v>
      </c>
      <c r="T60" s="165">
        <f>IF('Indicator Date hidden'!U61="x","x",$T$2-'Indicator Date hidden'!U61)</f>
        <v>0</v>
      </c>
      <c r="U60" s="165">
        <f>IF('Indicator Date hidden'!V61="x","x",$U$2-'Indicator Date hidden'!V61)</f>
        <v>0</v>
      </c>
      <c r="V60" s="165">
        <f>IF('Indicator Date hidden'!W61="x","x",$V$2-'Indicator Date hidden'!W61)</f>
        <v>0</v>
      </c>
      <c r="W60" s="165" t="str">
        <f>IF('Indicator Date hidden'!X61="x","x",$W$2-'Indicator Date hidden'!X61)</f>
        <v>x</v>
      </c>
      <c r="X60" s="165">
        <f>IF('Indicator Date hidden'!Y61="x","x",$X$2-'Indicator Date hidden'!Y61)</f>
        <v>8</v>
      </c>
      <c r="Y60" s="165">
        <f>IF('Indicator Date hidden'!Z61="x","x",$Y$2-'Indicator Date hidden'!Z61)</f>
        <v>0</v>
      </c>
      <c r="Z60" s="165">
        <f>IF('Indicator Date hidden'!AA61="x","x",$Z$2-'Indicator Date hidden'!AA61)</f>
        <v>0</v>
      </c>
      <c r="AA60" s="165">
        <f>IF('Indicator Date hidden'!AB61="x","x",$AA$2-'Indicator Date hidden'!AB61)</f>
        <v>1</v>
      </c>
      <c r="AB60" s="165">
        <f>IF('Indicator Date hidden'!AC61="x","x",$AB$2-'Indicator Date hidden'!AC61)</f>
        <v>0</v>
      </c>
      <c r="AC60" s="165">
        <f>IF('Indicator Date hidden'!AD61="x","x",$AC$2-'Indicator Date hidden'!AD61)</f>
        <v>0</v>
      </c>
      <c r="AD60" s="165" t="str">
        <f>IF('Indicator Date hidden'!AE61="x","x",$AD$2-'Indicator Date hidden'!AE61)</f>
        <v>x</v>
      </c>
      <c r="AE60" s="165">
        <f>IF('Indicator Date hidden'!AF61="x","x",$AE$2-'Indicator Date hidden'!AF61)</f>
        <v>0</v>
      </c>
      <c r="AF60" s="165">
        <f>IF('Indicator Date hidden'!AG61="x","x",$AF$2-'Indicator Date hidden'!AG61)</f>
        <v>9</v>
      </c>
      <c r="AG60" s="165">
        <f>IF('Indicator Date hidden'!AH61="x","x",$AG$2-'Indicator Date hidden'!AH61)</f>
        <v>1</v>
      </c>
      <c r="AH60" s="165">
        <f>IF('Indicator Date hidden'!AI61="x","x",$AH$2-'Indicator Date hidden'!AI61)</f>
        <v>1</v>
      </c>
      <c r="AI60" s="165">
        <f>IF('Indicator Date hidden'!AJ61="x","x",$AI$2-'Indicator Date hidden'!AJ61)</f>
        <v>1</v>
      </c>
      <c r="AJ60" s="165" t="str">
        <f>IF('Indicator Date hidden'!AK61="x","x",$AJ$2-'Indicator Date hidden'!AK61)</f>
        <v>x</v>
      </c>
      <c r="AK60" s="165">
        <f>IF('Indicator Date hidden'!AL61="x","x",$AK$2-'Indicator Date hidden'!AL61)</f>
        <v>1</v>
      </c>
      <c r="AL60" s="165" t="str">
        <f>IF('Indicator Date hidden'!AM61="x","x",$AL$2-'Indicator Date hidden'!AM61)</f>
        <v>x</v>
      </c>
      <c r="AM60" s="165">
        <f>IF('Indicator Date hidden'!AN61="x","x",$AM$2-'Indicator Date hidden'!AN61)</f>
        <v>41236</v>
      </c>
      <c r="AN60" s="165">
        <f>IF('Indicator Date hidden'!AO61="x","x",$AN$2-'Indicator Date hidden'!AO61)</f>
        <v>41236</v>
      </c>
      <c r="AO60" s="165">
        <f>IF('Indicator Date hidden'!AP61="x","x",$AO$2-'Indicator Date hidden'!AP61)</f>
        <v>0</v>
      </c>
      <c r="AP60" s="165">
        <f>IF('Indicator Date hidden'!AQ61="x","x",$AP$2-'Indicator Date hidden'!AQ61)</f>
        <v>0</v>
      </c>
      <c r="AQ60" s="165">
        <f>IF('Indicator Date hidden'!AR61="x","x",$AQ$2-'Indicator Date hidden'!AR61)</f>
        <v>0</v>
      </c>
      <c r="AR60" s="165">
        <f>IF('Indicator Date hidden'!AS61="x","x",$AR$2-'Indicator Date hidden'!AS61)</f>
        <v>0</v>
      </c>
      <c r="AS60" s="165" t="str">
        <f>IF('Indicator Date hidden'!AT61="x","x",$AS$2-'Indicator Date hidden'!AT61)</f>
        <v>x</v>
      </c>
      <c r="AT60" s="165">
        <f>IF('Indicator Date hidden'!AU61="x","x",$AT$2-'Indicator Date hidden'!AU61)</f>
        <v>1</v>
      </c>
      <c r="AU60" s="165" t="str">
        <f>IF('Indicator Date hidden'!AV61="x","x",$AU$2-'Indicator Date hidden'!AV61)</f>
        <v>x</v>
      </c>
      <c r="AV60" s="165">
        <f>IF('Indicator Date hidden'!AW61="x","x",$AV$2-'Indicator Date hidden'!AW61)</f>
        <v>0</v>
      </c>
      <c r="AW60" s="165">
        <f>IF('Indicator Date hidden'!AX61="x","x",$AW$2-'Indicator Date hidden'!AX61)</f>
        <v>0</v>
      </c>
      <c r="AX60" s="165">
        <f>IF('Indicator Date hidden'!AY61="x","x",$AX$2-'Indicator Date hidden'!AY61)</f>
        <v>0</v>
      </c>
      <c r="AY60" s="165">
        <f>IF('Indicator Date hidden'!AZ61="x","x",$AY$2-'Indicator Date hidden'!AZ61)</f>
        <v>2</v>
      </c>
      <c r="AZ60" s="165">
        <f>IF('Indicator Date hidden'!BA61="x","x",$AZ$2-'Indicator Date hidden'!BA61)</f>
        <v>2</v>
      </c>
      <c r="BA60" s="5">
        <f t="shared" si="0"/>
        <v>82511</v>
      </c>
      <c r="BB60" s="166">
        <f t="shared" si="1"/>
        <v>1875.25</v>
      </c>
      <c r="BC60" s="5">
        <f t="shared" si="2"/>
        <v>16</v>
      </c>
      <c r="BD60" s="166">
        <f t="shared" si="3"/>
        <v>8589.2200384737025</v>
      </c>
      <c r="BE60" s="169">
        <f t="shared" si="4"/>
        <v>0</v>
      </c>
    </row>
    <row r="61" spans="1:57" x14ac:dyDescent="0.25">
      <c r="A61" t="s">
        <v>110</v>
      </c>
      <c r="B61" s="165">
        <f>IF('Indicator Date hidden'!C62="x","x",$B$2-'Indicator Date hidden'!C62)</f>
        <v>4</v>
      </c>
      <c r="C61" s="165">
        <f>IF('Indicator Date hidden'!D62="x","x",$C$2-'Indicator Date hidden'!D62)</f>
        <v>4</v>
      </c>
      <c r="D61" s="165">
        <f>IF('Indicator Date hidden'!E62="x","x",$D$2-'Indicator Date hidden'!E62)</f>
        <v>0</v>
      </c>
      <c r="E61" s="165">
        <f>IF('Indicator Date hidden'!F62="x","x",$E$2-'Indicator Date hidden'!F62)</f>
        <v>0</v>
      </c>
      <c r="F61" s="165">
        <f>IF('Indicator Date hidden'!G62="x","x",$F$2-'Indicator Date hidden'!G62)</f>
        <v>0</v>
      </c>
      <c r="G61" s="165">
        <f>IF('Indicator Date hidden'!H62="x","x",$G$2-'Indicator Date hidden'!H62)</f>
        <v>0</v>
      </c>
      <c r="H61" s="165">
        <f>IF('Indicator Date hidden'!I62="x","x",$H$2-'Indicator Date hidden'!I62)</f>
        <v>0</v>
      </c>
      <c r="I61" s="165">
        <f>IF('Indicator Date hidden'!J62="x","x",$I$2-'Indicator Date hidden'!J62)</f>
        <v>2</v>
      </c>
      <c r="J61" s="165">
        <f>IF('Indicator Date hidden'!K62="x","x",$J$2-'Indicator Date hidden'!K62)</f>
        <v>2</v>
      </c>
      <c r="K61" s="165">
        <f>IF('Indicator Date hidden'!L62="x","x",$K$2-'Indicator Date hidden'!L62)</f>
        <v>0</v>
      </c>
      <c r="L61" s="165">
        <f>IF('Indicator Date hidden'!M62="x","x",$L$2-'Indicator Date hidden'!M62)</f>
        <v>0</v>
      </c>
      <c r="M61" s="165">
        <f>IF('Indicator Date hidden'!N62="x","x",$M$2-'Indicator Date hidden'!N62)</f>
        <v>0</v>
      </c>
      <c r="N61" s="165">
        <f>IF('Indicator Date hidden'!O62="x","x",$N$2-'Indicator Date hidden'!O62)</f>
        <v>0</v>
      </c>
      <c r="O61" s="165">
        <f>IF('Indicator Date hidden'!P62="x","x",$O$2-'Indicator Date hidden'!P62)</f>
        <v>0</v>
      </c>
      <c r="P61" s="165">
        <f>IF('Indicator Date hidden'!Q62="x","x",$P$2-'Indicator Date hidden'!Q62)</f>
        <v>0</v>
      </c>
      <c r="Q61" s="165" t="str">
        <f>IF('Indicator Date hidden'!R62="x","x",$Q$2-'Indicator Date hidden'!R62)</f>
        <v>x</v>
      </c>
      <c r="R61" s="165">
        <f>IF('Indicator Date hidden'!S62="x","x",$R$2-'Indicator Date hidden'!S62)</f>
        <v>0</v>
      </c>
      <c r="S61" s="165">
        <f>IF('Indicator Date hidden'!T62="x","x",$S$2-'Indicator Date hidden'!T62)</f>
        <v>0</v>
      </c>
      <c r="T61" s="165">
        <f>IF('Indicator Date hidden'!U62="x","x",$T$2-'Indicator Date hidden'!U62)</f>
        <v>0</v>
      </c>
      <c r="U61" s="165" t="str">
        <f>IF('Indicator Date hidden'!V62="x","x",$U$2-'Indicator Date hidden'!V62)</f>
        <v>x</v>
      </c>
      <c r="V61" s="165">
        <f>IF('Indicator Date hidden'!W62="x","x",$V$2-'Indicator Date hidden'!W62)</f>
        <v>0</v>
      </c>
      <c r="W61" s="165" t="str">
        <f>IF('Indicator Date hidden'!X62="x","x",$W$2-'Indicator Date hidden'!X62)</f>
        <v>x</v>
      </c>
      <c r="X61" s="165">
        <f>IF('Indicator Date hidden'!Y62="x","x",$X$2-'Indicator Date hidden'!Y62)</f>
        <v>8</v>
      </c>
      <c r="Y61" s="165">
        <f>IF('Indicator Date hidden'!Z62="x","x",$Y$2-'Indicator Date hidden'!Z62)</f>
        <v>0</v>
      </c>
      <c r="Z61" s="165">
        <f>IF('Indicator Date hidden'!AA62="x","x",$Z$2-'Indicator Date hidden'!AA62)</f>
        <v>0</v>
      </c>
      <c r="AA61" s="165" t="str">
        <f>IF('Indicator Date hidden'!AB62="x","x",$AA$2-'Indicator Date hidden'!AB62)</f>
        <v>x</v>
      </c>
      <c r="AB61" s="165">
        <f>IF('Indicator Date hidden'!AC62="x","x",$AB$2-'Indicator Date hidden'!AC62)</f>
        <v>0</v>
      </c>
      <c r="AC61" s="165">
        <f>IF('Indicator Date hidden'!AD62="x","x",$AC$2-'Indicator Date hidden'!AD62)</f>
        <v>0</v>
      </c>
      <c r="AD61" s="165" t="str">
        <f>IF('Indicator Date hidden'!AE62="x","x",$AD$2-'Indicator Date hidden'!AE62)</f>
        <v>x</v>
      </c>
      <c r="AE61" s="165">
        <f>IF('Indicator Date hidden'!AF62="x","x",$AE$2-'Indicator Date hidden'!AF62)</f>
        <v>0</v>
      </c>
      <c r="AF61" s="165">
        <f>IF('Indicator Date hidden'!AG62="x","x",$AF$2-'Indicator Date hidden'!AG62)</f>
        <v>5</v>
      </c>
      <c r="AG61" s="165">
        <f>IF('Indicator Date hidden'!AH62="x","x",$AG$2-'Indicator Date hidden'!AH62)</f>
        <v>1</v>
      </c>
      <c r="AH61" s="165">
        <f>IF('Indicator Date hidden'!AI62="x","x",$AH$2-'Indicator Date hidden'!AI62)</f>
        <v>1</v>
      </c>
      <c r="AI61" s="165">
        <f>IF('Indicator Date hidden'!AJ62="x","x",$AI$2-'Indicator Date hidden'!AJ62)</f>
        <v>1</v>
      </c>
      <c r="AJ61" s="165" t="str">
        <f>IF('Indicator Date hidden'!AK62="x","x",$AJ$2-'Indicator Date hidden'!AK62)</f>
        <v>x</v>
      </c>
      <c r="AK61" s="165">
        <f>IF('Indicator Date hidden'!AL62="x","x",$AK$2-'Indicator Date hidden'!AL62)</f>
        <v>1</v>
      </c>
      <c r="AL61" s="165" t="str">
        <f>IF('Indicator Date hidden'!AM62="x","x",$AL$2-'Indicator Date hidden'!AM62)</f>
        <v>x</v>
      </c>
      <c r="AM61" s="165">
        <f>IF('Indicator Date hidden'!AN62="x","x",$AM$2-'Indicator Date hidden'!AN62)</f>
        <v>41236</v>
      </c>
      <c r="AN61" s="165">
        <f>IF('Indicator Date hidden'!AO62="x","x",$AN$2-'Indicator Date hidden'!AO62)</f>
        <v>41236</v>
      </c>
      <c r="AO61" s="165">
        <f>IF('Indicator Date hidden'!AP62="x","x",$AO$2-'Indicator Date hidden'!AP62)</f>
        <v>0</v>
      </c>
      <c r="AP61" s="165">
        <f>IF('Indicator Date hidden'!AQ62="x","x",$AP$2-'Indicator Date hidden'!AQ62)</f>
        <v>0</v>
      </c>
      <c r="AQ61" s="165">
        <f>IF('Indicator Date hidden'!AR62="x","x",$AQ$2-'Indicator Date hidden'!AR62)</f>
        <v>0</v>
      </c>
      <c r="AR61" s="165">
        <f>IF('Indicator Date hidden'!AS62="x","x",$AR$2-'Indicator Date hidden'!AS62)</f>
        <v>0</v>
      </c>
      <c r="AS61" s="165">
        <f>IF('Indicator Date hidden'!AT62="x","x",$AS$2-'Indicator Date hidden'!AT62)</f>
        <v>0</v>
      </c>
      <c r="AT61" s="165">
        <f>IF('Indicator Date hidden'!AU62="x","x",$AT$2-'Indicator Date hidden'!AU62)</f>
        <v>1</v>
      </c>
      <c r="AU61" s="165" t="str">
        <f>IF('Indicator Date hidden'!AV62="x","x",$AU$2-'Indicator Date hidden'!AV62)</f>
        <v>x</v>
      </c>
      <c r="AV61" s="165">
        <f>IF('Indicator Date hidden'!AW62="x","x",$AV$2-'Indicator Date hidden'!AW62)</f>
        <v>0</v>
      </c>
      <c r="AW61" s="165">
        <f>IF('Indicator Date hidden'!AX62="x","x",$AW$2-'Indicator Date hidden'!AX62)</f>
        <v>0</v>
      </c>
      <c r="AX61" s="165">
        <f>IF('Indicator Date hidden'!AY62="x","x",$AX$2-'Indicator Date hidden'!AY62)</f>
        <v>0</v>
      </c>
      <c r="AY61" s="165">
        <f>IF('Indicator Date hidden'!AZ62="x","x",$AY$2-'Indicator Date hidden'!AZ62)</f>
        <v>2</v>
      </c>
      <c r="AZ61" s="165">
        <f>IF('Indicator Date hidden'!BA62="x","x",$AZ$2-'Indicator Date hidden'!BA62)</f>
        <v>2</v>
      </c>
      <c r="BA61" s="5">
        <f t="shared" si="0"/>
        <v>82506</v>
      </c>
      <c r="BB61" s="166">
        <f t="shared" si="1"/>
        <v>1918.7441860465117</v>
      </c>
      <c r="BC61" s="5">
        <f t="shared" si="2"/>
        <v>15</v>
      </c>
      <c r="BD61" s="166">
        <f t="shared" si="3"/>
        <v>8683.7292736099225</v>
      </c>
      <c r="BE61" s="169">
        <f t="shared" si="4"/>
        <v>0</v>
      </c>
    </row>
    <row r="62" spans="1:57" x14ac:dyDescent="0.25">
      <c r="A62" t="s">
        <v>112</v>
      </c>
      <c r="B62" s="165">
        <f>IF('Indicator Date hidden'!C63="x","x",$B$2-'Indicator Date hidden'!C63)</f>
        <v>4</v>
      </c>
      <c r="C62" s="165">
        <f>IF('Indicator Date hidden'!D63="x","x",$C$2-'Indicator Date hidden'!D63)</f>
        <v>4</v>
      </c>
      <c r="D62" s="165">
        <f>IF('Indicator Date hidden'!E63="x","x",$D$2-'Indicator Date hidden'!E63)</f>
        <v>0</v>
      </c>
      <c r="E62" s="165">
        <f>IF('Indicator Date hidden'!F63="x","x",$E$2-'Indicator Date hidden'!F63)</f>
        <v>0</v>
      </c>
      <c r="F62" s="165">
        <f>IF('Indicator Date hidden'!G63="x","x",$F$2-'Indicator Date hidden'!G63)</f>
        <v>0</v>
      </c>
      <c r="G62" s="165">
        <f>IF('Indicator Date hidden'!H63="x","x",$G$2-'Indicator Date hidden'!H63)</f>
        <v>0</v>
      </c>
      <c r="H62" s="165">
        <f>IF('Indicator Date hidden'!I63="x","x",$H$2-'Indicator Date hidden'!I63)</f>
        <v>0</v>
      </c>
      <c r="I62" s="165">
        <f>IF('Indicator Date hidden'!J63="x","x",$I$2-'Indicator Date hidden'!J63)</f>
        <v>2</v>
      </c>
      <c r="J62" s="165">
        <f>IF('Indicator Date hidden'!K63="x","x",$J$2-'Indicator Date hidden'!K63)</f>
        <v>2</v>
      </c>
      <c r="K62" s="165">
        <f>IF('Indicator Date hidden'!L63="x","x",$K$2-'Indicator Date hidden'!L63)</f>
        <v>0</v>
      </c>
      <c r="L62" s="165">
        <f>IF('Indicator Date hidden'!M63="x","x",$L$2-'Indicator Date hidden'!M63)</f>
        <v>0</v>
      </c>
      <c r="M62" s="165">
        <f>IF('Indicator Date hidden'!N63="x","x",$M$2-'Indicator Date hidden'!N63)</f>
        <v>0</v>
      </c>
      <c r="N62" s="165">
        <f>IF('Indicator Date hidden'!O63="x","x",$N$2-'Indicator Date hidden'!O63)</f>
        <v>0</v>
      </c>
      <c r="O62" s="165">
        <f>IF('Indicator Date hidden'!P63="x","x",$O$2-'Indicator Date hidden'!P63)</f>
        <v>0</v>
      </c>
      <c r="P62" s="165">
        <f>IF('Indicator Date hidden'!Q63="x","x",$P$2-'Indicator Date hidden'!Q63)</f>
        <v>0</v>
      </c>
      <c r="Q62" s="165" t="str">
        <f>IF('Indicator Date hidden'!R63="x","x",$Q$2-'Indicator Date hidden'!R63)</f>
        <v>x</v>
      </c>
      <c r="R62" s="165">
        <f>IF('Indicator Date hidden'!S63="x","x",$R$2-'Indicator Date hidden'!S63)</f>
        <v>0</v>
      </c>
      <c r="S62" s="165">
        <f>IF('Indicator Date hidden'!T63="x","x",$S$2-'Indicator Date hidden'!T63)</f>
        <v>0</v>
      </c>
      <c r="T62" s="165">
        <f>IF('Indicator Date hidden'!U63="x","x",$T$2-'Indicator Date hidden'!U63)</f>
        <v>0</v>
      </c>
      <c r="U62" s="165" t="str">
        <f>IF('Indicator Date hidden'!V63="x","x",$U$2-'Indicator Date hidden'!V63)</f>
        <v>x</v>
      </c>
      <c r="V62" s="165">
        <f>IF('Indicator Date hidden'!W63="x","x",$V$2-'Indicator Date hidden'!W63)</f>
        <v>0</v>
      </c>
      <c r="W62" s="165" t="str">
        <f>IF('Indicator Date hidden'!X63="x","x",$W$2-'Indicator Date hidden'!X63)</f>
        <v>x</v>
      </c>
      <c r="X62" s="165">
        <f>IF('Indicator Date hidden'!Y63="x","x",$X$2-'Indicator Date hidden'!Y63)</f>
        <v>2</v>
      </c>
      <c r="Y62" s="165">
        <f>IF('Indicator Date hidden'!Z63="x","x",$Y$2-'Indicator Date hidden'!Z63)</f>
        <v>0</v>
      </c>
      <c r="Z62" s="165">
        <f>IF('Indicator Date hidden'!AA63="x","x",$Z$2-'Indicator Date hidden'!AA63)</f>
        <v>0</v>
      </c>
      <c r="AA62" s="165">
        <f>IF('Indicator Date hidden'!AB63="x","x",$AA$2-'Indicator Date hidden'!AB63)</f>
        <v>0</v>
      </c>
      <c r="AB62" s="165">
        <f>IF('Indicator Date hidden'!AC63="x","x",$AB$2-'Indicator Date hidden'!AC63)</f>
        <v>0</v>
      </c>
      <c r="AC62" s="165">
        <f>IF('Indicator Date hidden'!AD63="x","x",$AC$2-'Indicator Date hidden'!AD63)</f>
        <v>0</v>
      </c>
      <c r="AD62" s="165" t="str">
        <f>IF('Indicator Date hidden'!AE63="x","x",$AD$2-'Indicator Date hidden'!AE63)</f>
        <v>x</v>
      </c>
      <c r="AE62" s="165">
        <f>IF('Indicator Date hidden'!AF63="x","x",$AE$2-'Indicator Date hidden'!AF63)</f>
        <v>0</v>
      </c>
      <c r="AF62" s="165">
        <f>IF('Indicator Date hidden'!AG63="x","x",$AF$2-'Indicator Date hidden'!AG63)</f>
        <v>5</v>
      </c>
      <c r="AG62" s="165">
        <f>IF('Indicator Date hidden'!AH63="x","x",$AG$2-'Indicator Date hidden'!AH63)</f>
        <v>1</v>
      </c>
      <c r="AH62" s="165">
        <f>IF('Indicator Date hidden'!AI63="x","x",$AH$2-'Indicator Date hidden'!AI63)</f>
        <v>1</v>
      </c>
      <c r="AI62" s="165">
        <f>IF('Indicator Date hidden'!AJ63="x","x",$AI$2-'Indicator Date hidden'!AJ63)</f>
        <v>1</v>
      </c>
      <c r="AJ62" s="165" t="str">
        <f>IF('Indicator Date hidden'!AK63="x","x",$AJ$2-'Indicator Date hidden'!AK63)</f>
        <v>x</v>
      </c>
      <c r="AK62" s="165">
        <f>IF('Indicator Date hidden'!AL63="x","x",$AK$2-'Indicator Date hidden'!AL63)</f>
        <v>1</v>
      </c>
      <c r="AL62" s="165" t="str">
        <f>IF('Indicator Date hidden'!AM63="x","x",$AL$2-'Indicator Date hidden'!AM63)</f>
        <v>x</v>
      </c>
      <c r="AM62" s="165">
        <f>IF('Indicator Date hidden'!AN63="x","x",$AM$2-'Indicator Date hidden'!AN63)</f>
        <v>41236</v>
      </c>
      <c r="AN62" s="165">
        <f>IF('Indicator Date hidden'!AO63="x","x",$AN$2-'Indicator Date hidden'!AO63)</f>
        <v>41236</v>
      </c>
      <c r="AO62" s="165">
        <f>IF('Indicator Date hidden'!AP63="x","x",$AO$2-'Indicator Date hidden'!AP63)</f>
        <v>0</v>
      </c>
      <c r="AP62" s="165">
        <f>IF('Indicator Date hidden'!AQ63="x","x",$AP$2-'Indicator Date hidden'!AQ63)</f>
        <v>0</v>
      </c>
      <c r="AQ62" s="165">
        <f>IF('Indicator Date hidden'!AR63="x","x",$AQ$2-'Indicator Date hidden'!AR63)</f>
        <v>0</v>
      </c>
      <c r="AR62" s="165">
        <f>IF('Indicator Date hidden'!AS63="x","x",$AR$2-'Indicator Date hidden'!AS63)</f>
        <v>0</v>
      </c>
      <c r="AS62" s="165">
        <f>IF('Indicator Date hidden'!AT63="x","x",$AS$2-'Indicator Date hidden'!AT63)</f>
        <v>0</v>
      </c>
      <c r="AT62" s="165">
        <f>IF('Indicator Date hidden'!AU63="x","x",$AT$2-'Indicator Date hidden'!AU63)</f>
        <v>1</v>
      </c>
      <c r="AU62" s="165" t="str">
        <f>IF('Indicator Date hidden'!AV63="x","x",$AU$2-'Indicator Date hidden'!AV63)</f>
        <v>x</v>
      </c>
      <c r="AV62" s="165">
        <f>IF('Indicator Date hidden'!AW63="x","x",$AV$2-'Indicator Date hidden'!AW63)</f>
        <v>0</v>
      </c>
      <c r="AW62" s="165">
        <f>IF('Indicator Date hidden'!AX63="x","x",$AW$2-'Indicator Date hidden'!AX63)</f>
        <v>0</v>
      </c>
      <c r="AX62" s="165">
        <f>IF('Indicator Date hidden'!AY63="x","x",$AX$2-'Indicator Date hidden'!AY63)</f>
        <v>0</v>
      </c>
      <c r="AY62" s="165">
        <f>IF('Indicator Date hidden'!AZ63="x","x",$AY$2-'Indicator Date hidden'!AZ63)</f>
        <v>2</v>
      </c>
      <c r="AZ62" s="165">
        <f>IF('Indicator Date hidden'!BA63="x","x",$AZ$2-'Indicator Date hidden'!BA63)</f>
        <v>2</v>
      </c>
      <c r="BA62" s="5">
        <f t="shared" si="0"/>
        <v>82500</v>
      </c>
      <c r="BB62" s="166">
        <f t="shared" si="1"/>
        <v>1875</v>
      </c>
      <c r="BC62" s="5">
        <f t="shared" si="2"/>
        <v>15</v>
      </c>
      <c r="BD62" s="166">
        <f t="shared" si="3"/>
        <v>8589.2744613690902</v>
      </c>
      <c r="BE62" s="169">
        <f t="shared" si="4"/>
        <v>0</v>
      </c>
    </row>
    <row r="63" spans="1:57" x14ac:dyDescent="0.25">
      <c r="A63" t="s">
        <v>114</v>
      </c>
      <c r="B63" s="165">
        <f>IF('Indicator Date hidden'!C64="x","x",$B$2-'Indicator Date hidden'!C64)</f>
        <v>4</v>
      </c>
      <c r="C63" s="165">
        <f>IF('Indicator Date hidden'!D64="x","x",$C$2-'Indicator Date hidden'!D64)</f>
        <v>4</v>
      </c>
      <c r="D63" s="165">
        <f>IF('Indicator Date hidden'!E64="x","x",$D$2-'Indicator Date hidden'!E64)</f>
        <v>0</v>
      </c>
      <c r="E63" s="165">
        <f>IF('Indicator Date hidden'!F64="x","x",$E$2-'Indicator Date hidden'!F64)</f>
        <v>0</v>
      </c>
      <c r="F63" s="165">
        <f>IF('Indicator Date hidden'!G64="x","x",$F$2-'Indicator Date hidden'!G64)</f>
        <v>0</v>
      </c>
      <c r="G63" s="165">
        <f>IF('Indicator Date hidden'!H64="x","x",$G$2-'Indicator Date hidden'!H64)</f>
        <v>0</v>
      </c>
      <c r="H63" s="165">
        <f>IF('Indicator Date hidden'!I64="x","x",$H$2-'Indicator Date hidden'!I64)</f>
        <v>0</v>
      </c>
      <c r="I63" s="165">
        <f>IF('Indicator Date hidden'!J64="x","x",$I$2-'Indicator Date hidden'!J64)</f>
        <v>2</v>
      </c>
      <c r="J63" s="165">
        <f>IF('Indicator Date hidden'!K64="x","x",$J$2-'Indicator Date hidden'!K64)</f>
        <v>2</v>
      </c>
      <c r="K63" s="165">
        <f>IF('Indicator Date hidden'!L64="x","x",$K$2-'Indicator Date hidden'!L64)</f>
        <v>0</v>
      </c>
      <c r="L63" s="165">
        <f>IF('Indicator Date hidden'!M64="x","x",$L$2-'Indicator Date hidden'!M64)</f>
        <v>0</v>
      </c>
      <c r="M63" s="165">
        <f>IF('Indicator Date hidden'!N64="x","x",$M$2-'Indicator Date hidden'!N64)</f>
        <v>0</v>
      </c>
      <c r="N63" s="165">
        <f>IF('Indicator Date hidden'!O64="x","x",$N$2-'Indicator Date hidden'!O64)</f>
        <v>0</v>
      </c>
      <c r="O63" s="165">
        <f>IF('Indicator Date hidden'!P64="x","x",$O$2-'Indicator Date hidden'!P64)</f>
        <v>0</v>
      </c>
      <c r="P63" s="165">
        <f>IF('Indicator Date hidden'!Q64="x","x",$P$2-'Indicator Date hidden'!Q64)</f>
        <v>0</v>
      </c>
      <c r="Q63" s="165">
        <f>IF('Indicator Date hidden'!R64="x","x",$Q$2-'Indicator Date hidden'!R64)</f>
        <v>5</v>
      </c>
      <c r="R63" s="165">
        <f>IF('Indicator Date hidden'!S64="x","x",$R$2-'Indicator Date hidden'!S64)</f>
        <v>0</v>
      </c>
      <c r="S63" s="165">
        <f>IF('Indicator Date hidden'!T64="x","x",$S$2-'Indicator Date hidden'!T64)</f>
        <v>0</v>
      </c>
      <c r="T63" s="165">
        <f>IF('Indicator Date hidden'!U64="x","x",$T$2-'Indicator Date hidden'!U64)</f>
        <v>0</v>
      </c>
      <c r="U63" s="165">
        <f>IF('Indicator Date hidden'!V64="x","x",$U$2-'Indicator Date hidden'!V64)</f>
        <v>0</v>
      </c>
      <c r="V63" s="165">
        <f>IF('Indicator Date hidden'!W64="x","x",$V$2-'Indicator Date hidden'!W64)</f>
        <v>0</v>
      </c>
      <c r="W63" s="165">
        <f>IF('Indicator Date hidden'!X64="x","x",$W$2-'Indicator Date hidden'!X64)</f>
        <v>4</v>
      </c>
      <c r="X63" s="165">
        <f>IF('Indicator Date hidden'!Y64="x","x",$X$2-'Indicator Date hidden'!Y64)</f>
        <v>2</v>
      </c>
      <c r="Y63" s="165">
        <f>IF('Indicator Date hidden'!Z64="x","x",$Y$2-'Indicator Date hidden'!Z64)</f>
        <v>0</v>
      </c>
      <c r="Z63" s="165">
        <f>IF('Indicator Date hidden'!AA64="x","x",$Z$2-'Indicator Date hidden'!AA64)</f>
        <v>0</v>
      </c>
      <c r="AA63" s="165">
        <f>IF('Indicator Date hidden'!AB64="x","x",$AA$2-'Indicator Date hidden'!AB64)</f>
        <v>0</v>
      </c>
      <c r="AB63" s="165">
        <f>IF('Indicator Date hidden'!AC64="x","x",$AB$2-'Indicator Date hidden'!AC64)</f>
        <v>0</v>
      </c>
      <c r="AC63" s="165">
        <f>IF('Indicator Date hidden'!AD64="x","x",$AC$2-'Indicator Date hidden'!AD64)</f>
        <v>0</v>
      </c>
      <c r="AD63" s="165">
        <f>IF('Indicator Date hidden'!AE64="x","x",$AD$2-'Indicator Date hidden'!AE64)</f>
        <v>0</v>
      </c>
      <c r="AE63" s="165">
        <f>IF('Indicator Date hidden'!AF64="x","x",$AE$2-'Indicator Date hidden'!AF64)</f>
        <v>0</v>
      </c>
      <c r="AF63" s="165">
        <f>IF('Indicator Date hidden'!AG64="x","x",$AF$2-'Indicator Date hidden'!AG64)</f>
        <v>0</v>
      </c>
      <c r="AG63" s="165">
        <f>IF('Indicator Date hidden'!AH64="x","x",$AG$2-'Indicator Date hidden'!AH64)</f>
        <v>1</v>
      </c>
      <c r="AH63" s="165">
        <f>IF('Indicator Date hidden'!AI64="x","x",$AH$2-'Indicator Date hidden'!AI64)</f>
        <v>1</v>
      </c>
      <c r="AI63" s="165">
        <f>IF('Indicator Date hidden'!AJ64="x","x",$AI$2-'Indicator Date hidden'!AJ64)</f>
        <v>1</v>
      </c>
      <c r="AJ63" s="165" t="str">
        <f>IF('Indicator Date hidden'!AK64="x","x",$AJ$2-'Indicator Date hidden'!AK64)</f>
        <v>x</v>
      </c>
      <c r="AK63" s="165">
        <f>IF('Indicator Date hidden'!AL64="x","x",$AK$2-'Indicator Date hidden'!AL64)</f>
        <v>1</v>
      </c>
      <c r="AL63" s="165" t="str">
        <f>IF('Indicator Date hidden'!AM64="x","x",$AL$2-'Indicator Date hidden'!AM64)</f>
        <v>x</v>
      </c>
      <c r="AM63" s="165">
        <f>IF('Indicator Date hidden'!AN64="x","x",$AM$2-'Indicator Date hidden'!AN64)</f>
        <v>41236</v>
      </c>
      <c r="AN63" s="165">
        <f>IF('Indicator Date hidden'!AO64="x","x",$AN$2-'Indicator Date hidden'!AO64)</f>
        <v>41236</v>
      </c>
      <c r="AO63" s="165">
        <f>IF('Indicator Date hidden'!AP64="x","x",$AO$2-'Indicator Date hidden'!AP64)</f>
        <v>0</v>
      </c>
      <c r="AP63" s="165">
        <f>IF('Indicator Date hidden'!AQ64="x","x",$AP$2-'Indicator Date hidden'!AQ64)</f>
        <v>0</v>
      </c>
      <c r="AQ63" s="165">
        <f>IF('Indicator Date hidden'!AR64="x","x",$AQ$2-'Indicator Date hidden'!AR64)</f>
        <v>0</v>
      </c>
      <c r="AR63" s="165">
        <f>IF('Indicator Date hidden'!AS64="x","x",$AR$2-'Indicator Date hidden'!AS64)</f>
        <v>0</v>
      </c>
      <c r="AS63" s="165">
        <f>IF('Indicator Date hidden'!AT64="x","x",$AS$2-'Indicator Date hidden'!AT64)</f>
        <v>0</v>
      </c>
      <c r="AT63" s="165">
        <f>IF('Indicator Date hidden'!AU64="x","x",$AT$2-'Indicator Date hidden'!AU64)</f>
        <v>1</v>
      </c>
      <c r="AU63" s="165">
        <f>IF('Indicator Date hidden'!AV64="x","x",$AU$2-'Indicator Date hidden'!AV64)</f>
        <v>2</v>
      </c>
      <c r="AV63" s="165">
        <f>IF('Indicator Date hidden'!AW64="x","x",$AV$2-'Indicator Date hidden'!AW64)</f>
        <v>0</v>
      </c>
      <c r="AW63" s="165">
        <f>IF('Indicator Date hidden'!AX64="x","x",$AW$2-'Indicator Date hidden'!AX64)</f>
        <v>0</v>
      </c>
      <c r="AX63" s="165">
        <f>IF('Indicator Date hidden'!AY64="x","x",$AX$2-'Indicator Date hidden'!AY64)</f>
        <v>0</v>
      </c>
      <c r="AY63" s="165">
        <f>IF('Indicator Date hidden'!AZ64="x","x",$AY$2-'Indicator Date hidden'!AZ64)</f>
        <v>2</v>
      </c>
      <c r="AZ63" s="165">
        <f>IF('Indicator Date hidden'!BA64="x","x",$AZ$2-'Indicator Date hidden'!BA64)</f>
        <v>2</v>
      </c>
      <c r="BA63" s="5">
        <f t="shared" si="0"/>
        <v>82506</v>
      </c>
      <c r="BB63" s="166">
        <f t="shared" si="1"/>
        <v>1683.795918367347</v>
      </c>
      <c r="BC63" s="5">
        <f t="shared" si="2"/>
        <v>17</v>
      </c>
      <c r="BD63" s="166">
        <f t="shared" si="3"/>
        <v>8158.996822037876</v>
      </c>
      <c r="BE63" s="169">
        <f t="shared" si="4"/>
        <v>0</v>
      </c>
    </row>
    <row r="64" spans="1:57" x14ac:dyDescent="0.25">
      <c r="A64" t="s">
        <v>116</v>
      </c>
      <c r="B64" s="165">
        <f>IF('Indicator Date hidden'!C65="x","x",$B$2-'Indicator Date hidden'!C65)</f>
        <v>4</v>
      </c>
      <c r="C64" s="165">
        <f>IF('Indicator Date hidden'!D65="x","x",$C$2-'Indicator Date hidden'!D65)</f>
        <v>4</v>
      </c>
      <c r="D64" s="165">
        <f>IF('Indicator Date hidden'!E65="x","x",$D$2-'Indicator Date hidden'!E65)</f>
        <v>0</v>
      </c>
      <c r="E64" s="165">
        <f>IF('Indicator Date hidden'!F65="x","x",$E$2-'Indicator Date hidden'!F65)</f>
        <v>0</v>
      </c>
      <c r="F64" s="165">
        <f>IF('Indicator Date hidden'!G65="x","x",$F$2-'Indicator Date hidden'!G65)</f>
        <v>0</v>
      </c>
      <c r="G64" s="165">
        <f>IF('Indicator Date hidden'!H65="x","x",$G$2-'Indicator Date hidden'!H65)</f>
        <v>0</v>
      </c>
      <c r="H64" s="165">
        <f>IF('Indicator Date hidden'!I65="x","x",$H$2-'Indicator Date hidden'!I65)</f>
        <v>0</v>
      </c>
      <c r="I64" s="165">
        <f>IF('Indicator Date hidden'!J65="x","x",$I$2-'Indicator Date hidden'!J65)</f>
        <v>2</v>
      </c>
      <c r="J64" s="165">
        <f>IF('Indicator Date hidden'!K65="x","x",$J$2-'Indicator Date hidden'!K65)</f>
        <v>2</v>
      </c>
      <c r="K64" s="165">
        <f>IF('Indicator Date hidden'!L65="x","x",$K$2-'Indicator Date hidden'!L65)</f>
        <v>0</v>
      </c>
      <c r="L64" s="165">
        <f>IF('Indicator Date hidden'!M65="x","x",$L$2-'Indicator Date hidden'!M65)</f>
        <v>0</v>
      </c>
      <c r="M64" s="165">
        <f>IF('Indicator Date hidden'!N65="x","x",$M$2-'Indicator Date hidden'!N65)</f>
        <v>0</v>
      </c>
      <c r="N64" s="165">
        <f>IF('Indicator Date hidden'!O65="x","x",$N$2-'Indicator Date hidden'!O65)</f>
        <v>0</v>
      </c>
      <c r="O64" s="165">
        <f>IF('Indicator Date hidden'!P65="x","x",$O$2-'Indicator Date hidden'!P65)</f>
        <v>0</v>
      </c>
      <c r="P64" s="165">
        <f>IF('Indicator Date hidden'!Q65="x","x",$P$2-'Indicator Date hidden'!Q65)</f>
        <v>0</v>
      </c>
      <c r="Q64" s="165">
        <f>IF('Indicator Date hidden'!R65="x","x",$Q$2-'Indicator Date hidden'!R65)</f>
        <v>4</v>
      </c>
      <c r="R64" s="165">
        <f>IF('Indicator Date hidden'!S65="x","x",$R$2-'Indicator Date hidden'!S65)</f>
        <v>0</v>
      </c>
      <c r="S64" s="165">
        <f>IF('Indicator Date hidden'!T65="x","x",$S$2-'Indicator Date hidden'!T65)</f>
        <v>0</v>
      </c>
      <c r="T64" s="165">
        <f>IF('Indicator Date hidden'!U65="x","x",$T$2-'Indicator Date hidden'!U65)</f>
        <v>0</v>
      </c>
      <c r="U64" s="165">
        <f>IF('Indicator Date hidden'!V65="x","x",$U$2-'Indicator Date hidden'!V65)</f>
        <v>0</v>
      </c>
      <c r="V64" s="165">
        <f>IF('Indicator Date hidden'!W65="x","x",$V$2-'Indicator Date hidden'!W65)</f>
        <v>0</v>
      </c>
      <c r="W64" s="165">
        <f>IF('Indicator Date hidden'!X65="x","x",$W$2-'Indicator Date hidden'!X65)</f>
        <v>3</v>
      </c>
      <c r="X64" s="165">
        <f>IF('Indicator Date hidden'!Y65="x","x",$X$2-'Indicator Date hidden'!Y65)</f>
        <v>8</v>
      </c>
      <c r="Y64" s="165">
        <f>IF('Indicator Date hidden'!Z65="x","x",$Y$2-'Indicator Date hidden'!Z65)</f>
        <v>0</v>
      </c>
      <c r="Z64" s="165">
        <f>IF('Indicator Date hidden'!AA65="x","x",$Z$2-'Indicator Date hidden'!AA65)</f>
        <v>0</v>
      </c>
      <c r="AA64" s="165">
        <f>IF('Indicator Date hidden'!AB65="x","x",$AA$2-'Indicator Date hidden'!AB65)</f>
        <v>0</v>
      </c>
      <c r="AB64" s="165">
        <f>IF('Indicator Date hidden'!AC65="x","x",$AB$2-'Indicator Date hidden'!AC65)</f>
        <v>0</v>
      </c>
      <c r="AC64" s="165">
        <f>IF('Indicator Date hidden'!AD65="x","x",$AC$2-'Indicator Date hidden'!AD65)</f>
        <v>0</v>
      </c>
      <c r="AD64" s="165">
        <f>IF('Indicator Date hidden'!AE65="x","x",$AD$2-'Indicator Date hidden'!AE65)</f>
        <v>0</v>
      </c>
      <c r="AE64" s="165">
        <f>IF('Indicator Date hidden'!AF65="x","x",$AE$2-'Indicator Date hidden'!AF65)</f>
        <v>0</v>
      </c>
      <c r="AF64" s="165" t="str">
        <f>IF('Indicator Date hidden'!AG65="x","x",$AF$2-'Indicator Date hidden'!AG65)</f>
        <v>x</v>
      </c>
      <c r="AG64" s="165">
        <f>IF('Indicator Date hidden'!AH65="x","x",$AG$2-'Indicator Date hidden'!AH65)</f>
        <v>1</v>
      </c>
      <c r="AH64" s="165">
        <f>IF('Indicator Date hidden'!AI65="x","x",$AH$2-'Indicator Date hidden'!AI65)</f>
        <v>1</v>
      </c>
      <c r="AI64" s="165">
        <f>IF('Indicator Date hidden'!AJ65="x","x",$AI$2-'Indicator Date hidden'!AJ65)</f>
        <v>1</v>
      </c>
      <c r="AJ64" s="165" t="str">
        <f>IF('Indicator Date hidden'!AK65="x","x",$AJ$2-'Indicator Date hidden'!AK65)</f>
        <v>x</v>
      </c>
      <c r="AK64" s="165">
        <f>IF('Indicator Date hidden'!AL65="x","x",$AK$2-'Indicator Date hidden'!AL65)</f>
        <v>1</v>
      </c>
      <c r="AL64" s="165">
        <f>IF('Indicator Date hidden'!AM65="x","x",$AL$2-'Indicator Date hidden'!AM65)</f>
        <v>0</v>
      </c>
      <c r="AM64" s="165">
        <f>IF('Indicator Date hidden'!AN65="x","x",$AM$2-'Indicator Date hidden'!AN65)</f>
        <v>41236</v>
      </c>
      <c r="AN64" s="165">
        <f>IF('Indicator Date hidden'!AO65="x","x",$AN$2-'Indicator Date hidden'!AO65)</f>
        <v>41236</v>
      </c>
      <c r="AO64" s="165">
        <f>IF('Indicator Date hidden'!AP65="x","x",$AO$2-'Indicator Date hidden'!AP65)</f>
        <v>0</v>
      </c>
      <c r="AP64" s="165">
        <f>IF('Indicator Date hidden'!AQ65="x","x",$AP$2-'Indicator Date hidden'!AQ65)</f>
        <v>0</v>
      </c>
      <c r="AQ64" s="165">
        <f>IF('Indicator Date hidden'!AR65="x","x",$AQ$2-'Indicator Date hidden'!AR65)</f>
        <v>0</v>
      </c>
      <c r="AR64" s="165">
        <f>IF('Indicator Date hidden'!AS65="x","x",$AR$2-'Indicator Date hidden'!AS65)</f>
        <v>0</v>
      </c>
      <c r="AS64" s="165">
        <f>IF('Indicator Date hidden'!AT65="x","x",$AS$2-'Indicator Date hidden'!AT65)</f>
        <v>0</v>
      </c>
      <c r="AT64" s="165">
        <f>IF('Indicator Date hidden'!AU65="x","x",$AT$2-'Indicator Date hidden'!AU65)</f>
        <v>1</v>
      </c>
      <c r="AU64" s="165">
        <f>IF('Indicator Date hidden'!AV65="x","x",$AU$2-'Indicator Date hidden'!AV65)</f>
        <v>2</v>
      </c>
      <c r="AV64" s="165">
        <f>IF('Indicator Date hidden'!AW65="x","x",$AV$2-'Indicator Date hidden'!AW65)</f>
        <v>0</v>
      </c>
      <c r="AW64" s="165">
        <f>IF('Indicator Date hidden'!AX65="x","x",$AW$2-'Indicator Date hidden'!AX65)</f>
        <v>1</v>
      </c>
      <c r="AX64" s="165">
        <f>IF('Indicator Date hidden'!AY65="x","x",$AX$2-'Indicator Date hidden'!AY65)</f>
        <v>0</v>
      </c>
      <c r="AY64" s="165">
        <f>IF('Indicator Date hidden'!AZ65="x","x",$AY$2-'Indicator Date hidden'!AZ65)</f>
        <v>2</v>
      </c>
      <c r="AZ64" s="165">
        <f>IF('Indicator Date hidden'!BA65="x","x",$AZ$2-'Indicator Date hidden'!BA65)</f>
        <v>2</v>
      </c>
      <c r="BA64" s="5">
        <f t="shared" si="0"/>
        <v>82511</v>
      </c>
      <c r="BB64" s="166">
        <f t="shared" si="1"/>
        <v>1683.8979591836735</v>
      </c>
      <c r="BC64" s="5">
        <f t="shared" si="2"/>
        <v>18</v>
      </c>
      <c r="BD64" s="166">
        <f t="shared" si="3"/>
        <v>8158.9758191919591</v>
      </c>
      <c r="BE64" s="169">
        <f t="shared" si="4"/>
        <v>0</v>
      </c>
    </row>
    <row r="65" spans="1:57" x14ac:dyDescent="0.25">
      <c r="A65" t="s">
        <v>118</v>
      </c>
      <c r="B65" s="165">
        <f>IF('Indicator Date hidden'!C66="x","x",$B$2-'Indicator Date hidden'!C66)</f>
        <v>4</v>
      </c>
      <c r="C65" s="165">
        <f>IF('Indicator Date hidden'!D66="x","x",$C$2-'Indicator Date hidden'!D66)</f>
        <v>4</v>
      </c>
      <c r="D65" s="165">
        <f>IF('Indicator Date hidden'!E66="x","x",$D$2-'Indicator Date hidden'!E66)</f>
        <v>0</v>
      </c>
      <c r="E65" s="165">
        <f>IF('Indicator Date hidden'!F66="x","x",$E$2-'Indicator Date hidden'!F66)</f>
        <v>0</v>
      </c>
      <c r="F65" s="165">
        <f>IF('Indicator Date hidden'!G66="x","x",$F$2-'Indicator Date hidden'!G66)</f>
        <v>0</v>
      </c>
      <c r="G65" s="165">
        <f>IF('Indicator Date hidden'!H66="x","x",$G$2-'Indicator Date hidden'!H66)</f>
        <v>0</v>
      </c>
      <c r="H65" s="165">
        <f>IF('Indicator Date hidden'!I66="x","x",$H$2-'Indicator Date hidden'!I66)</f>
        <v>0</v>
      </c>
      <c r="I65" s="165">
        <f>IF('Indicator Date hidden'!J66="x","x",$I$2-'Indicator Date hidden'!J66)</f>
        <v>2</v>
      </c>
      <c r="J65" s="165">
        <f>IF('Indicator Date hidden'!K66="x","x",$J$2-'Indicator Date hidden'!K66)</f>
        <v>2</v>
      </c>
      <c r="K65" s="165">
        <f>IF('Indicator Date hidden'!L66="x","x",$K$2-'Indicator Date hidden'!L66)</f>
        <v>0</v>
      </c>
      <c r="L65" s="165">
        <f>IF('Indicator Date hidden'!M66="x","x",$L$2-'Indicator Date hidden'!M66)</f>
        <v>0</v>
      </c>
      <c r="M65" s="165">
        <f>IF('Indicator Date hidden'!N66="x","x",$M$2-'Indicator Date hidden'!N66)</f>
        <v>0</v>
      </c>
      <c r="N65" s="165">
        <f>IF('Indicator Date hidden'!O66="x","x",$N$2-'Indicator Date hidden'!O66)</f>
        <v>0</v>
      </c>
      <c r="O65" s="165">
        <f>IF('Indicator Date hidden'!P66="x","x",$O$2-'Indicator Date hidden'!P66)</f>
        <v>0</v>
      </c>
      <c r="P65" s="165">
        <f>IF('Indicator Date hidden'!Q66="x","x",$P$2-'Indicator Date hidden'!Q66)</f>
        <v>0</v>
      </c>
      <c r="Q65" s="165" t="str">
        <f>IF('Indicator Date hidden'!R66="x","x",$Q$2-'Indicator Date hidden'!R66)</f>
        <v>x</v>
      </c>
      <c r="R65" s="165">
        <f>IF('Indicator Date hidden'!S66="x","x",$R$2-'Indicator Date hidden'!S66)</f>
        <v>0</v>
      </c>
      <c r="S65" s="165">
        <f>IF('Indicator Date hidden'!T66="x","x",$S$2-'Indicator Date hidden'!T66)</f>
        <v>0</v>
      </c>
      <c r="T65" s="165">
        <f>IF('Indicator Date hidden'!U66="x","x",$T$2-'Indicator Date hidden'!U66)</f>
        <v>0</v>
      </c>
      <c r="U65" s="165">
        <f>IF('Indicator Date hidden'!V66="x","x",$U$2-'Indicator Date hidden'!V66)</f>
        <v>0</v>
      </c>
      <c r="V65" s="165">
        <f>IF('Indicator Date hidden'!W66="x","x",$V$2-'Indicator Date hidden'!W66)</f>
        <v>0</v>
      </c>
      <c r="W65" s="165">
        <f>IF('Indicator Date hidden'!X66="x","x",$W$2-'Indicator Date hidden'!X66)</f>
        <v>7</v>
      </c>
      <c r="X65" s="165">
        <f>IF('Indicator Date hidden'!Y66="x","x",$X$2-'Indicator Date hidden'!Y66)</f>
        <v>5</v>
      </c>
      <c r="Y65" s="165">
        <f>IF('Indicator Date hidden'!Z66="x","x",$Y$2-'Indicator Date hidden'!Z66)</f>
        <v>0</v>
      </c>
      <c r="Z65" s="165">
        <f>IF('Indicator Date hidden'!AA66="x","x",$Z$2-'Indicator Date hidden'!AA66)</f>
        <v>0</v>
      </c>
      <c r="AA65" s="165">
        <f>IF('Indicator Date hidden'!AB66="x","x",$AA$2-'Indicator Date hidden'!AB66)</f>
        <v>0</v>
      </c>
      <c r="AB65" s="165">
        <f>IF('Indicator Date hidden'!AC66="x","x",$AB$2-'Indicator Date hidden'!AC66)</f>
        <v>0</v>
      </c>
      <c r="AC65" s="165">
        <f>IF('Indicator Date hidden'!AD66="x","x",$AC$2-'Indicator Date hidden'!AD66)</f>
        <v>0</v>
      </c>
      <c r="AD65" s="165">
        <f>IF('Indicator Date hidden'!AE66="x","x",$AD$2-'Indicator Date hidden'!AE66)</f>
        <v>0</v>
      </c>
      <c r="AE65" s="165">
        <f>IF('Indicator Date hidden'!AF66="x","x",$AE$2-'Indicator Date hidden'!AF66)</f>
        <v>0</v>
      </c>
      <c r="AF65" s="165">
        <f>IF('Indicator Date hidden'!AG66="x","x",$AF$2-'Indicator Date hidden'!AG66)</f>
        <v>0</v>
      </c>
      <c r="AG65" s="165">
        <f>IF('Indicator Date hidden'!AH66="x","x",$AG$2-'Indicator Date hidden'!AH66)</f>
        <v>1</v>
      </c>
      <c r="AH65" s="165">
        <f>IF('Indicator Date hidden'!AI66="x","x",$AH$2-'Indicator Date hidden'!AI66)</f>
        <v>1</v>
      </c>
      <c r="AI65" s="165">
        <f>IF('Indicator Date hidden'!AJ66="x","x",$AI$2-'Indicator Date hidden'!AJ66)</f>
        <v>1</v>
      </c>
      <c r="AJ65" s="165">
        <f>IF('Indicator Date hidden'!AK66="x","x",$AJ$2-'Indicator Date hidden'!AK66)</f>
        <v>2</v>
      </c>
      <c r="AK65" s="165">
        <f>IF('Indicator Date hidden'!AL66="x","x",$AK$2-'Indicator Date hidden'!AL66)</f>
        <v>1</v>
      </c>
      <c r="AL65" s="165" t="str">
        <f>IF('Indicator Date hidden'!AM66="x","x",$AL$2-'Indicator Date hidden'!AM66)</f>
        <v>x</v>
      </c>
      <c r="AM65" s="165">
        <f>IF('Indicator Date hidden'!AN66="x","x",$AM$2-'Indicator Date hidden'!AN66)</f>
        <v>41236</v>
      </c>
      <c r="AN65" s="165">
        <f>IF('Indicator Date hidden'!AO66="x","x",$AN$2-'Indicator Date hidden'!AO66)</f>
        <v>41236</v>
      </c>
      <c r="AO65" s="165" t="str">
        <f>IF('Indicator Date hidden'!AP66="x","x",$AO$2-'Indicator Date hidden'!AP66)</f>
        <v>x</v>
      </c>
      <c r="AP65" s="165" t="str">
        <f>IF('Indicator Date hidden'!AQ66="x","x",$AP$2-'Indicator Date hidden'!AQ66)</f>
        <v>x</v>
      </c>
      <c r="AQ65" s="165">
        <f>IF('Indicator Date hidden'!AR66="x","x",$AQ$2-'Indicator Date hidden'!AR66)</f>
        <v>0</v>
      </c>
      <c r="AR65" s="165">
        <f>IF('Indicator Date hidden'!AS66="x","x",$AR$2-'Indicator Date hidden'!AS66)</f>
        <v>0</v>
      </c>
      <c r="AS65" s="165">
        <f>IF('Indicator Date hidden'!AT66="x","x",$AS$2-'Indicator Date hidden'!AT66)</f>
        <v>0</v>
      </c>
      <c r="AT65" s="165">
        <f>IF('Indicator Date hidden'!AU66="x","x",$AT$2-'Indicator Date hidden'!AU66)</f>
        <v>1</v>
      </c>
      <c r="AU65" s="165">
        <f>IF('Indicator Date hidden'!AV66="x","x",$AU$2-'Indicator Date hidden'!AV66)</f>
        <v>2</v>
      </c>
      <c r="AV65" s="165">
        <f>IF('Indicator Date hidden'!AW66="x","x",$AV$2-'Indicator Date hidden'!AW66)</f>
        <v>0</v>
      </c>
      <c r="AW65" s="165">
        <f>IF('Indicator Date hidden'!AX66="x","x",$AW$2-'Indicator Date hidden'!AX66)</f>
        <v>0</v>
      </c>
      <c r="AX65" s="165">
        <f>IF('Indicator Date hidden'!AY66="x","x",$AX$2-'Indicator Date hidden'!AY66)</f>
        <v>0</v>
      </c>
      <c r="AY65" s="165">
        <f>IF('Indicator Date hidden'!AZ66="x","x",$AY$2-'Indicator Date hidden'!AZ66)</f>
        <v>2</v>
      </c>
      <c r="AZ65" s="165">
        <f>IF('Indicator Date hidden'!BA66="x","x",$AZ$2-'Indicator Date hidden'!BA66)</f>
        <v>2</v>
      </c>
      <c r="BA65" s="5">
        <f t="shared" si="0"/>
        <v>82509</v>
      </c>
      <c r="BB65" s="166">
        <f t="shared" si="1"/>
        <v>1755.5106382978724</v>
      </c>
      <c r="BC65" s="5">
        <f t="shared" si="2"/>
        <v>17</v>
      </c>
      <c r="BD65" s="166">
        <f t="shared" si="3"/>
        <v>8323.2181017341936</v>
      </c>
      <c r="BE65" s="169">
        <f t="shared" si="4"/>
        <v>0</v>
      </c>
    </row>
    <row r="66" spans="1:57" x14ac:dyDescent="0.25">
      <c r="A66" t="s">
        <v>120</v>
      </c>
      <c r="B66" s="165">
        <f>IF('Indicator Date hidden'!C67="x","x",$B$2-'Indicator Date hidden'!C67)</f>
        <v>4</v>
      </c>
      <c r="C66" s="165">
        <f>IF('Indicator Date hidden'!D67="x","x",$C$2-'Indicator Date hidden'!D67)</f>
        <v>4</v>
      </c>
      <c r="D66" s="165">
        <f>IF('Indicator Date hidden'!E67="x","x",$D$2-'Indicator Date hidden'!E67)</f>
        <v>0</v>
      </c>
      <c r="E66" s="165">
        <f>IF('Indicator Date hidden'!F67="x","x",$E$2-'Indicator Date hidden'!F67)</f>
        <v>0</v>
      </c>
      <c r="F66" s="165">
        <f>IF('Indicator Date hidden'!G67="x","x",$F$2-'Indicator Date hidden'!G67)</f>
        <v>0</v>
      </c>
      <c r="G66" s="165">
        <f>IF('Indicator Date hidden'!H67="x","x",$G$2-'Indicator Date hidden'!H67)</f>
        <v>0</v>
      </c>
      <c r="H66" s="165">
        <f>IF('Indicator Date hidden'!I67="x","x",$H$2-'Indicator Date hidden'!I67)</f>
        <v>0</v>
      </c>
      <c r="I66" s="165">
        <f>IF('Indicator Date hidden'!J67="x","x",$I$2-'Indicator Date hidden'!J67)</f>
        <v>2</v>
      </c>
      <c r="J66" s="165">
        <f>IF('Indicator Date hidden'!K67="x","x",$J$2-'Indicator Date hidden'!K67)</f>
        <v>2</v>
      </c>
      <c r="K66" s="165">
        <f>IF('Indicator Date hidden'!L67="x","x",$K$2-'Indicator Date hidden'!L67)</f>
        <v>0</v>
      </c>
      <c r="L66" s="165">
        <f>IF('Indicator Date hidden'!M67="x","x",$L$2-'Indicator Date hidden'!M67)</f>
        <v>0</v>
      </c>
      <c r="M66" s="165">
        <f>IF('Indicator Date hidden'!N67="x","x",$M$2-'Indicator Date hidden'!N67)</f>
        <v>0</v>
      </c>
      <c r="N66" s="165">
        <f>IF('Indicator Date hidden'!O67="x","x",$N$2-'Indicator Date hidden'!O67)</f>
        <v>0</v>
      </c>
      <c r="O66" s="165">
        <f>IF('Indicator Date hidden'!P67="x","x",$O$2-'Indicator Date hidden'!P67)</f>
        <v>0</v>
      </c>
      <c r="P66" s="165">
        <f>IF('Indicator Date hidden'!Q67="x","x",$P$2-'Indicator Date hidden'!Q67)</f>
        <v>0</v>
      </c>
      <c r="Q66" s="165" t="str">
        <f>IF('Indicator Date hidden'!R67="x","x",$Q$2-'Indicator Date hidden'!R67)</f>
        <v>x</v>
      </c>
      <c r="R66" s="165">
        <f>IF('Indicator Date hidden'!S67="x","x",$R$2-'Indicator Date hidden'!S67)</f>
        <v>0</v>
      </c>
      <c r="S66" s="165">
        <f>IF('Indicator Date hidden'!T67="x","x",$S$2-'Indicator Date hidden'!T67)</f>
        <v>0</v>
      </c>
      <c r="T66" s="165">
        <f>IF('Indicator Date hidden'!U67="x","x",$T$2-'Indicator Date hidden'!U67)</f>
        <v>0</v>
      </c>
      <c r="U66" s="165" t="str">
        <f>IF('Indicator Date hidden'!V67="x","x",$U$2-'Indicator Date hidden'!V67)</f>
        <v>x</v>
      </c>
      <c r="V66" s="165">
        <f>IF('Indicator Date hidden'!W67="x","x",$V$2-'Indicator Date hidden'!W67)</f>
        <v>0</v>
      </c>
      <c r="W66" s="165" t="str">
        <f>IF('Indicator Date hidden'!X67="x","x",$W$2-'Indicator Date hidden'!X67)</f>
        <v>x</v>
      </c>
      <c r="X66" s="165">
        <f>IF('Indicator Date hidden'!Y67="x","x",$X$2-'Indicator Date hidden'!Y67)</f>
        <v>6</v>
      </c>
      <c r="Y66" s="165">
        <f>IF('Indicator Date hidden'!Z67="x","x",$Y$2-'Indicator Date hidden'!Z67)</f>
        <v>0</v>
      </c>
      <c r="Z66" s="165">
        <f>IF('Indicator Date hidden'!AA67="x","x",$Z$2-'Indicator Date hidden'!AA67)</f>
        <v>0</v>
      </c>
      <c r="AA66" s="165">
        <f>IF('Indicator Date hidden'!AB67="x","x",$AA$2-'Indicator Date hidden'!AB67)</f>
        <v>0</v>
      </c>
      <c r="AB66" s="165">
        <f>IF('Indicator Date hidden'!AC67="x","x",$AB$2-'Indicator Date hidden'!AC67)</f>
        <v>0</v>
      </c>
      <c r="AC66" s="165">
        <f>IF('Indicator Date hidden'!AD67="x","x",$AC$2-'Indicator Date hidden'!AD67)</f>
        <v>0</v>
      </c>
      <c r="AD66" s="165" t="str">
        <f>IF('Indicator Date hidden'!AE67="x","x",$AD$2-'Indicator Date hidden'!AE67)</f>
        <v>x</v>
      </c>
      <c r="AE66" s="165">
        <f>IF('Indicator Date hidden'!AF67="x","x",$AE$2-'Indicator Date hidden'!AF67)</f>
        <v>0</v>
      </c>
      <c r="AF66" s="165">
        <f>IF('Indicator Date hidden'!AG67="x","x",$AF$2-'Indicator Date hidden'!AG67)</f>
        <v>6</v>
      </c>
      <c r="AG66" s="165">
        <f>IF('Indicator Date hidden'!AH67="x","x",$AG$2-'Indicator Date hidden'!AH67)</f>
        <v>1</v>
      </c>
      <c r="AH66" s="165">
        <f>IF('Indicator Date hidden'!AI67="x","x",$AH$2-'Indicator Date hidden'!AI67)</f>
        <v>1</v>
      </c>
      <c r="AI66" s="165">
        <f>IF('Indicator Date hidden'!AJ67="x","x",$AI$2-'Indicator Date hidden'!AJ67)</f>
        <v>1</v>
      </c>
      <c r="AJ66" s="165" t="str">
        <f>IF('Indicator Date hidden'!AK67="x","x",$AJ$2-'Indicator Date hidden'!AK67)</f>
        <v>x</v>
      </c>
      <c r="AK66" s="165">
        <f>IF('Indicator Date hidden'!AL67="x","x",$AK$2-'Indicator Date hidden'!AL67)</f>
        <v>1</v>
      </c>
      <c r="AL66" s="165" t="str">
        <f>IF('Indicator Date hidden'!AM67="x","x",$AL$2-'Indicator Date hidden'!AM67)</f>
        <v>x</v>
      </c>
      <c r="AM66" s="165">
        <f>IF('Indicator Date hidden'!AN67="x","x",$AM$2-'Indicator Date hidden'!AN67)</f>
        <v>41236</v>
      </c>
      <c r="AN66" s="165">
        <f>IF('Indicator Date hidden'!AO67="x","x",$AN$2-'Indicator Date hidden'!AO67)</f>
        <v>41236</v>
      </c>
      <c r="AO66" s="165">
        <f>IF('Indicator Date hidden'!AP67="x","x",$AO$2-'Indicator Date hidden'!AP67)</f>
        <v>0</v>
      </c>
      <c r="AP66" s="165">
        <f>IF('Indicator Date hidden'!AQ67="x","x",$AP$2-'Indicator Date hidden'!AQ67)</f>
        <v>0</v>
      </c>
      <c r="AQ66" s="165">
        <f>IF('Indicator Date hidden'!AR67="x","x",$AQ$2-'Indicator Date hidden'!AR67)</f>
        <v>0</v>
      </c>
      <c r="AR66" s="165">
        <f>IF('Indicator Date hidden'!AS67="x","x",$AR$2-'Indicator Date hidden'!AS67)</f>
        <v>0</v>
      </c>
      <c r="AS66" s="165">
        <f>IF('Indicator Date hidden'!AT67="x","x",$AS$2-'Indicator Date hidden'!AT67)</f>
        <v>0</v>
      </c>
      <c r="AT66" s="165">
        <f>IF('Indicator Date hidden'!AU67="x","x",$AT$2-'Indicator Date hidden'!AU67)</f>
        <v>1</v>
      </c>
      <c r="AU66" s="165" t="str">
        <f>IF('Indicator Date hidden'!AV67="x","x",$AU$2-'Indicator Date hidden'!AV67)</f>
        <v>x</v>
      </c>
      <c r="AV66" s="165">
        <f>IF('Indicator Date hidden'!AW67="x","x",$AV$2-'Indicator Date hidden'!AW67)</f>
        <v>0</v>
      </c>
      <c r="AW66" s="165">
        <f>IF('Indicator Date hidden'!AX67="x","x",$AW$2-'Indicator Date hidden'!AX67)</f>
        <v>0</v>
      </c>
      <c r="AX66" s="165">
        <f>IF('Indicator Date hidden'!AY67="x","x",$AX$2-'Indicator Date hidden'!AY67)</f>
        <v>0</v>
      </c>
      <c r="AY66" s="165">
        <f>IF('Indicator Date hidden'!AZ67="x","x",$AY$2-'Indicator Date hidden'!AZ67)</f>
        <v>2</v>
      </c>
      <c r="AZ66" s="165">
        <f>IF('Indicator Date hidden'!BA67="x","x",$AZ$2-'Indicator Date hidden'!BA67)</f>
        <v>2</v>
      </c>
      <c r="BA66" s="5">
        <f t="shared" si="0"/>
        <v>82505</v>
      </c>
      <c r="BB66" s="166">
        <f t="shared" si="1"/>
        <v>1875.1136363636363</v>
      </c>
      <c r="BC66" s="5">
        <f t="shared" si="2"/>
        <v>15</v>
      </c>
      <c r="BD66" s="166">
        <f t="shared" si="3"/>
        <v>8589.2497111635512</v>
      </c>
      <c r="BE66" s="169">
        <f t="shared" si="4"/>
        <v>0</v>
      </c>
    </row>
    <row r="67" spans="1:57" x14ac:dyDescent="0.25">
      <c r="A67" t="s">
        <v>122</v>
      </c>
      <c r="B67" s="165">
        <f>IF('Indicator Date hidden'!C68="x","x",$B$2-'Indicator Date hidden'!C68)</f>
        <v>4</v>
      </c>
      <c r="C67" s="165">
        <f>IF('Indicator Date hidden'!D68="x","x",$C$2-'Indicator Date hidden'!D68)</f>
        <v>4</v>
      </c>
      <c r="D67" s="165">
        <f>IF('Indicator Date hidden'!E68="x","x",$D$2-'Indicator Date hidden'!E68)</f>
        <v>0</v>
      </c>
      <c r="E67" s="165">
        <f>IF('Indicator Date hidden'!F68="x","x",$E$2-'Indicator Date hidden'!F68)</f>
        <v>0</v>
      </c>
      <c r="F67" s="165">
        <f>IF('Indicator Date hidden'!G68="x","x",$F$2-'Indicator Date hidden'!G68)</f>
        <v>0</v>
      </c>
      <c r="G67" s="165">
        <f>IF('Indicator Date hidden'!H68="x","x",$G$2-'Indicator Date hidden'!H68)</f>
        <v>0</v>
      </c>
      <c r="H67" s="165">
        <f>IF('Indicator Date hidden'!I68="x","x",$H$2-'Indicator Date hidden'!I68)</f>
        <v>0</v>
      </c>
      <c r="I67" s="165">
        <f>IF('Indicator Date hidden'!J68="x","x",$I$2-'Indicator Date hidden'!J68)</f>
        <v>2</v>
      </c>
      <c r="J67" s="165">
        <f>IF('Indicator Date hidden'!K68="x","x",$J$2-'Indicator Date hidden'!K68)</f>
        <v>2</v>
      </c>
      <c r="K67" s="165">
        <f>IF('Indicator Date hidden'!L68="x","x",$K$2-'Indicator Date hidden'!L68)</f>
        <v>0</v>
      </c>
      <c r="L67" s="165">
        <f>IF('Indicator Date hidden'!M68="x","x",$L$2-'Indicator Date hidden'!M68)</f>
        <v>0</v>
      </c>
      <c r="M67" s="165">
        <f>IF('Indicator Date hidden'!N68="x","x",$M$2-'Indicator Date hidden'!N68)</f>
        <v>0</v>
      </c>
      <c r="N67" s="165">
        <f>IF('Indicator Date hidden'!O68="x","x",$N$2-'Indicator Date hidden'!O68)</f>
        <v>0</v>
      </c>
      <c r="O67" s="165">
        <f>IF('Indicator Date hidden'!P68="x","x",$O$2-'Indicator Date hidden'!P68)</f>
        <v>0</v>
      </c>
      <c r="P67" s="165">
        <f>IF('Indicator Date hidden'!Q68="x","x",$P$2-'Indicator Date hidden'!Q68)</f>
        <v>0</v>
      </c>
      <c r="Q67" s="165">
        <f>IF('Indicator Date hidden'!R68="x","x",$Q$2-'Indicator Date hidden'!R68)</f>
        <v>3</v>
      </c>
      <c r="R67" s="165">
        <f>IF('Indicator Date hidden'!S68="x","x",$R$2-'Indicator Date hidden'!S68)</f>
        <v>0</v>
      </c>
      <c r="S67" s="165">
        <f>IF('Indicator Date hidden'!T68="x","x",$S$2-'Indicator Date hidden'!T68)</f>
        <v>0</v>
      </c>
      <c r="T67" s="165">
        <f>IF('Indicator Date hidden'!U68="x","x",$T$2-'Indicator Date hidden'!U68)</f>
        <v>0</v>
      </c>
      <c r="U67" s="165">
        <f>IF('Indicator Date hidden'!V68="x","x",$U$2-'Indicator Date hidden'!V68)</f>
        <v>0</v>
      </c>
      <c r="V67" s="165">
        <f>IF('Indicator Date hidden'!W68="x","x",$V$2-'Indicator Date hidden'!W68)</f>
        <v>0</v>
      </c>
      <c r="W67" s="165">
        <f>IF('Indicator Date hidden'!X68="x","x",$W$2-'Indicator Date hidden'!X68)</f>
        <v>2</v>
      </c>
      <c r="X67" s="165">
        <f>IF('Indicator Date hidden'!Y68="x","x",$X$2-'Indicator Date hidden'!Y68)</f>
        <v>8</v>
      </c>
      <c r="Y67" s="165">
        <f>IF('Indicator Date hidden'!Z68="x","x",$Y$2-'Indicator Date hidden'!Z68)</f>
        <v>0</v>
      </c>
      <c r="Z67" s="165">
        <f>IF('Indicator Date hidden'!AA68="x","x",$Z$2-'Indicator Date hidden'!AA68)</f>
        <v>0</v>
      </c>
      <c r="AA67" s="165">
        <f>IF('Indicator Date hidden'!AB68="x","x",$AA$2-'Indicator Date hidden'!AB68)</f>
        <v>0</v>
      </c>
      <c r="AB67" s="165">
        <f>IF('Indicator Date hidden'!AC68="x","x",$AB$2-'Indicator Date hidden'!AC68)</f>
        <v>0</v>
      </c>
      <c r="AC67" s="165">
        <f>IF('Indicator Date hidden'!AD68="x","x",$AC$2-'Indicator Date hidden'!AD68)</f>
        <v>0</v>
      </c>
      <c r="AD67" s="165">
        <f>IF('Indicator Date hidden'!AE68="x","x",$AD$2-'Indicator Date hidden'!AE68)</f>
        <v>0</v>
      </c>
      <c r="AE67" s="165">
        <f>IF('Indicator Date hidden'!AF68="x","x",$AE$2-'Indicator Date hidden'!AF68)</f>
        <v>0</v>
      </c>
      <c r="AF67" s="165">
        <f>IF('Indicator Date hidden'!AG68="x","x",$AF$2-'Indicator Date hidden'!AG68)</f>
        <v>12</v>
      </c>
      <c r="AG67" s="165">
        <f>IF('Indicator Date hidden'!AH68="x","x",$AG$2-'Indicator Date hidden'!AH68)</f>
        <v>1</v>
      </c>
      <c r="AH67" s="165">
        <f>IF('Indicator Date hidden'!AI68="x","x",$AH$2-'Indicator Date hidden'!AI68)</f>
        <v>1</v>
      </c>
      <c r="AI67" s="165">
        <f>IF('Indicator Date hidden'!AJ68="x","x",$AI$2-'Indicator Date hidden'!AJ68)</f>
        <v>1</v>
      </c>
      <c r="AJ67" s="165" t="str">
        <f>IF('Indicator Date hidden'!AK68="x","x",$AJ$2-'Indicator Date hidden'!AK68)</f>
        <v>x</v>
      </c>
      <c r="AK67" s="165">
        <f>IF('Indicator Date hidden'!AL68="x","x",$AK$2-'Indicator Date hidden'!AL68)</f>
        <v>0</v>
      </c>
      <c r="AL67" s="165" t="str">
        <f>IF('Indicator Date hidden'!AM68="x","x",$AL$2-'Indicator Date hidden'!AM68)</f>
        <v>x</v>
      </c>
      <c r="AM67" s="165">
        <f>IF('Indicator Date hidden'!AN68="x","x",$AM$2-'Indicator Date hidden'!AN68)</f>
        <v>41236</v>
      </c>
      <c r="AN67" s="165">
        <f>IF('Indicator Date hidden'!AO68="x","x",$AN$2-'Indicator Date hidden'!AO68)</f>
        <v>41236</v>
      </c>
      <c r="AO67" s="165">
        <f>IF('Indicator Date hidden'!AP68="x","x",$AO$2-'Indicator Date hidden'!AP68)</f>
        <v>0</v>
      </c>
      <c r="AP67" s="165">
        <f>IF('Indicator Date hidden'!AQ68="x","x",$AP$2-'Indicator Date hidden'!AQ68)</f>
        <v>0</v>
      </c>
      <c r="AQ67" s="165">
        <f>IF('Indicator Date hidden'!AR68="x","x",$AQ$2-'Indicator Date hidden'!AR68)</f>
        <v>0</v>
      </c>
      <c r="AR67" s="165">
        <f>IF('Indicator Date hidden'!AS68="x","x",$AR$2-'Indicator Date hidden'!AS68)</f>
        <v>0</v>
      </c>
      <c r="AS67" s="165">
        <f>IF('Indicator Date hidden'!AT68="x","x",$AS$2-'Indicator Date hidden'!AT68)</f>
        <v>0</v>
      </c>
      <c r="AT67" s="165">
        <f>IF('Indicator Date hidden'!AU68="x","x",$AT$2-'Indicator Date hidden'!AU68)</f>
        <v>1</v>
      </c>
      <c r="AU67" s="165">
        <f>IF('Indicator Date hidden'!AV68="x","x",$AU$2-'Indicator Date hidden'!AV68)</f>
        <v>2</v>
      </c>
      <c r="AV67" s="165">
        <f>IF('Indicator Date hidden'!AW68="x","x",$AV$2-'Indicator Date hidden'!AW68)</f>
        <v>0</v>
      </c>
      <c r="AW67" s="165">
        <f>IF('Indicator Date hidden'!AX68="x","x",$AW$2-'Indicator Date hidden'!AX68)</f>
        <v>0</v>
      </c>
      <c r="AX67" s="165">
        <f>IF('Indicator Date hidden'!AY68="x","x",$AX$2-'Indicator Date hidden'!AY68)</f>
        <v>0</v>
      </c>
      <c r="AY67" s="165">
        <f>IF('Indicator Date hidden'!AZ68="x","x",$AY$2-'Indicator Date hidden'!AZ68)</f>
        <v>2</v>
      </c>
      <c r="AZ67" s="165">
        <f>IF('Indicator Date hidden'!BA68="x","x",$AZ$2-'Indicator Date hidden'!BA68)</f>
        <v>2</v>
      </c>
      <c r="BA67" s="5">
        <f t="shared" si="0"/>
        <v>82519</v>
      </c>
      <c r="BB67" s="166">
        <f t="shared" si="1"/>
        <v>1684.0612244897959</v>
      </c>
      <c r="BC67" s="5">
        <f t="shared" si="2"/>
        <v>17</v>
      </c>
      <c r="BD67" s="166">
        <f t="shared" si="3"/>
        <v>8158.9422844099827</v>
      </c>
      <c r="BE67" s="169">
        <f t="shared" si="4"/>
        <v>0</v>
      </c>
    </row>
    <row r="68" spans="1:57" x14ac:dyDescent="0.25">
      <c r="A68" t="s">
        <v>124</v>
      </c>
      <c r="B68" s="165">
        <f>IF('Indicator Date hidden'!C69="x","x",$B$2-'Indicator Date hidden'!C69)</f>
        <v>4</v>
      </c>
      <c r="C68" s="165">
        <f>IF('Indicator Date hidden'!D69="x","x",$C$2-'Indicator Date hidden'!D69)</f>
        <v>4</v>
      </c>
      <c r="D68" s="165">
        <f>IF('Indicator Date hidden'!E69="x","x",$D$2-'Indicator Date hidden'!E69)</f>
        <v>0</v>
      </c>
      <c r="E68" s="165">
        <f>IF('Indicator Date hidden'!F69="x","x",$E$2-'Indicator Date hidden'!F69)</f>
        <v>0</v>
      </c>
      <c r="F68" s="165">
        <f>IF('Indicator Date hidden'!G69="x","x",$F$2-'Indicator Date hidden'!G69)</f>
        <v>0</v>
      </c>
      <c r="G68" s="165">
        <f>IF('Indicator Date hidden'!H69="x","x",$G$2-'Indicator Date hidden'!H69)</f>
        <v>0</v>
      </c>
      <c r="H68" s="165">
        <f>IF('Indicator Date hidden'!I69="x","x",$H$2-'Indicator Date hidden'!I69)</f>
        <v>0</v>
      </c>
      <c r="I68" s="165">
        <f>IF('Indicator Date hidden'!J69="x","x",$I$2-'Indicator Date hidden'!J69)</f>
        <v>2</v>
      </c>
      <c r="J68" s="165">
        <f>IF('Indicator Date hidden'!K69="x","x",$J$2-'Indicator Date hidden'!K69)</f>
        <v>2</v>
      </c>
      <c r="K68" s="165">
        <f>IF('Indicator Date hidden'!L69="x","x",$K$2-'Indicator Date hidden'!L69)</f>
        <v>0</v>
      </c>
      <c r="L68" s="165">
        <f>IF('Indicator Date hidden'!M69="x","x",$L$2-'Indicator Date hidden'!M69)</f>
        <v>0</v>
      </c>
      <c r="M68" s="165">
        <f>IF('Indicator Date hidden'!N69="x","x",$M$2-'Indicator Date hidden'!N69)</f>
        <v>0</v>
      </c>
      <c r="N68" s="165">
        <f>IF('Indicator Date hidden'!O69="x","x",$N$2-'Indicator Date hidden'!O69)</f>
        <v>0</v>
      </c>
      <c r="O68" s="165">
        <f>IF('Indicator Date hidden'!P69="x","x",$O$2-'Indicator Date hidden'!P69)</f>
        <v>0</v>
      </c>
      <c r="P68" s="165">
        <f>IF('Indicator Date hidden'!Q69="x","x",$P$2-'Indicator Date hidden'!Q69)</f>
        <v>0</v>
      </c>
      <c r="Q68" s="165" t="str">
        <f>IF('Indicator Date hidden'!R69="x","x",$Q$2-'Indicator Date hidden'!R69)</f>
        <v>x</v>
      </c>
      <c r="R68" s="165">
        <f>IF('Indicator Date hidden'!S69="x","x",$R$2-'Indicator Date hidden'!S69)</f>
        <v>0</v>
      </c>
      <c r="S68" s="165">
        <f>IF('Indicator Date hidden'!T69="x","x",$S$2-'Indicator Date hidden'!T69)</f>
        <v>0</v>
      </c>
      <c r="T68" s="165">
        <f>IF('Indicator Date hidden'!U69="x","x",$T$2-'Indicator Date hidden'!U69)</f>
        <v>0</v>
      </c>
      <c r="U68" s="165" t="str">
        <f>IF('Indicator Date hidden'!V69="x","x",$U$2-'Indicator Date hidden'!V69)</f>
        <v>x</v>
      </c>
      <c r="V68" s="165">
        <f>IF('Indicator Date hidden'!W69="x","x",$V$2-'Indicator Date hidden'!W69)</f>
        <v>0</v>
      </c>
      <c r="W68" s="165" t="str">
        <f>IF('Indicator Date hidden'!X69="x","x",$W$2-'Indicator Date hidden'!X69)</f>
        <v>x</v>
      </c>
      <c r="X68" s="165">
        <f>IF('Indicator Date hidden'!Y69="x","x",$X$2-'Indicator Date hidden'!Y69)</f>
        <v>8</v>
      </c>
      <c r="Y68" s="165">
        <f>IF('Indicator Date hidden'!Z69="x","x",$Y$2-'Indicator Date hidden'!Z69)</f>
        <v>0</v>
      </c>
      <c r="Z68" s="165">
        <f>IF('Indicator Date hidden'!AA69="x","x",$Z$2-'Indicator Date hidden'!AA69)</f>
        <v>0</v>
      </c>
      <c r="AA68" s="165">
        <f>IF('Indicator Date hidden'!AB69="x","x",$AA$2-'Indicator Date hidden'!AB69)</f>
        <v>0</v>
      </c>
      <c r="AB68" s="165">
        <f>IF('Indicator Date hidden'!AC69="x","x",$AB$2-'Indicator Date hidden'!AC69)</f>
        <v>0</v>
      </c>
      <c r="AC68" s="165">
        <f>IF('Indicator Date hidden'!AD69="x","x",$AC$2-'Indicator Date hidden'!AD69)</f>
        <v>0</v>
      </c>
      <c r="AD68" s="165" t="str">
        <f>IF('Indicator Date hidden'!AE69="x","x",$AD$2-'Indicator Date hidden'!AE69)</f>
        <v>x</v>
      </c>
      <c r="AE68" s="165">
        <f>IF('Indicator Date hidden'!AF69="x","x",$AE$2-'Indicator Date hidden'!AF69)</f>
        <v>0</v>
      </c>
      <c r="AF68" s="165">
        <f>IF('Indicator Date hidden'!AG69="x","x",$AF$2-'Indicator Date hidden'!AG69)</f>
        <v>5</v>
      </c>
      <c r="AG68" s="165">
        <f>IF('Indicator Date hidden'!AH69="x","x",$AG$2-'Indicator Date hidden'!AH69)</f>
        <v>1</v>
      </c>
      <c r="AH68" s="165">
        <f>IF('Indicator Date hidden'!AI69="x","x",$AH$2-'Indicator Date hidden'!AI69)</f>
        <v>1</v>
      </c>
      <c r="AI68" s="165">
        <f>IF('Indicator Date hidden'!AJ69="x","x",$AI$2-'Indicator Date hidden'!AJ69)</f>
        <v>1</v>
      </c>
      <c r="AJ68" s="165" t="str">
        <f>IF('Indicator Date hidden'!AK69="x","x",$AJ$2-'Indicator Date hidden'!AK69)</f>
        <v>x</v>
      </c>
      <c r="AK68" s="165">
        <f>IF('Indicator Date hidden'!AL69="x","x",$AK$2-'Indicator Date hidden'!AL69)</f>
        <v>1</v>
      </c>
      <c r="AL68" s="165" t="str">
        <f>IF('Indicator Date hidden'!AM69="x","x",$AL$2-'Indicator Date hidden'!AM69)</f>
        <v>x</v>
      </c>
      <c r="AM68" s="165">
        <f>IF('Indicator Date hidden'!AN69="x","x",$AM$2-'Indicator Date hidden'!AN69)</f>
        <v>41236</v>
      </c>
      <c r="AN68" s="165">
        <f>IF('Indicator Date hidden'!AO69="x","x",$AN$2-'Indicator Date hidden'!AO69)</f>
        <v>41236</v>
      </c>
      <c r="AO68" s="165">
        <f>IF('Indicator Date hidden'!AP69="x","x",$AO$2-'Indicator Date hidden'!AP69)</f>
        <v>0</v>
      </c>
      <c r="AP68" s="165">
        <f>IF('Indicator Date hidden'!AQ69="x","x",$AP$2-'Indicator Date hidden'!AQ69)</f>
        <v>0</v>
      </c>
      <c r="AQ68" s="165">
        <f>IF('Indicator Date hidden'!AR69="x","x",$AQ$2-'Indicator Date hidden'!AR69)</f>
        <v>0</v>
      </c>
      <c r="AR68" s="165">
        <f>IF('Indicator Date hidden'!AS69="x","x",$AR$2-'Indicator Date hidden'!AS69)</f>
        <v>0</v>
      </c>
      <c r="AS68" s="165">
        <f>IF('Indicator Date hidden'!AT69="x","x",$AS$2-'Indicator Date hidden'!AT69)</f>
        <v>0</v>
      </c>
      <c r="AT68" s="165">
        <f>IF('Indicator Date hidden'!AU69="x","x",$AT$2-'Indicator Date hidden'!AU69)</f>
        <v>1</v>
      </c>
      <c r="AU68" s="165">
        <f>IF('Indicator Date hidden'!AV69="x","x",$AU$2-'Indicator Date hidden'!AV69)</f>
        <v>2</v>
      </c>
      <c r="AV68" s="165">
        <f>IF('Indicator Date hidden'!AW69="x","x",$AV$2-'Indicator Date hidden'!AW69)</f>
        <v>0</v>
      </c>
      <c r="AW68" s="165">
        <f>IF('Indicator Date hidden'!AX69="x","x",$AW$2-'Indicator Date hidden'!AX69)</f>
        <v>0</v>
      </c>
      <c r="AX68" s="165">
        <f>IF('Indicator Date hidden'!AY69="x","x",$AX$2-'Indicator Date hidden'!AY69)</f>
        <v>0</v>
      </c>
      <c r="AY68" s="165">
        <f>IF('Indicator Date hidden'!AZ69="x","x",$AY$2-'Indicator Date hidden'!AZ69)</f>
        <v>2</v>
      </c>
      <c r="AZ68" s="165">
        <f>IF('Indicator Date hidden'!BA69="x","x",$AZ$2-'Indicator Date hidden'!BA69)</f>
        <v>2</v>
      </c>
      <c r="BA68" s="5">
        <f t="shared" ref="BA68:BA131" si="5">SUM(B68:AZ68)</f>
        <v>82508</v>
      </c>
      <c r="BB68" s="166">
        <f t="shared" ref="BB68:BB131" si="6">BA68/COUNT(B68:AZ68)</f>
        <v>1833.5111111111112</v>
      </c>
      <c r="BC68" s="5">
        <f t="shared" ref="BC68:BC131" si="7">COUNTIF(B68:AZ68,"&gt;0")</f>
        <v>16</v>
      </c>
      <c r="BD68" s="166">
        <f t="shared" ref="BD68:BD131" si="8">_xlfn.STDEV.P(B68:AZ68)</f>
        <v>8497.7594475046371</v>
      </c>
      <c r="BE68" s="169">
        <f t="shared" ref="BE68:BE131" si="9">MEDIAN(B68:AZ68)</f>
        <v>0</v>
      </c>
    </row>
    <row r="69" spans="1:57" x14ac:dyDescent="0.25">
      <c r="A69" t="s">
        <v>126</v>
      </c>
      <c r="B69" s="165">
        <f>IF('Indicator Date hidden'!C70="x","x",$B$2-'Indicator Date hidden'!C70)</f>
        <v>4</v>
      </c>
      <c r="C69" s="165">
        <f>IF('Indicator Date hidden'!D70="x","x",$C$2-'Indicator Date hidden'!D70)</f>
        <v>4</v>
      </c>
      <c r="D69" s="165">
        <f>IF('Indicator Date hidden'!E70="x","x",$D$2-'Indicator Date hidden'!E70)</f>
        <v>0</v>
      </c>
      <c r="E69" s="165">
        <f>IF('Indicator Date hidden'!F70="x","x",$E$2-'Indicator Date hidden'!F70)</f>
        <v>0</v>
      </c>
      <c r="F69" s="165">
        <f>IF('Indicator Date hidden'!G70="x","x",$F$2-'Indicator Date hidden'!G70)</f>
        <v>0</v>
      </c>
      <c r="G69" s="165">
        <f>IF('Indicator Date hidden'!H70="x","x",$G$2-'Indicator Date hidden'!H70)</f>
        <v>0</v>
      </c>
      <c r="H69" s="165">
        <f>IF('Indicator Date hidden'!I70="x","x",$H$2-'Indicator Date hidden'!I70)</f>
        <v>0</v>
      </c>
      <c r="I69" s="165">
        <f>IF('Indicator Date hidden'!J70="x","x",$I$2-'Indicator Date hidden'!J70)</f>
        <v>2</v>
      </c>
      <c r="J69" s="165">
        <f>IF('Indicator Date hidden'!K70="x","x",$J$2-'Indicator Date hidden'!K70)</f>
        <v>2</v>
      </c>
      <c r="K69" s="165">
        <f>IF('Indicator Date hidden'!L70="x","x",$K$2-'Indicator Date hidden'!L70)</f>
        <v>0</v>
      </c>
      <c r="L69" s="165">
        <f>IF('Indicator Date hidden'!M70="x","x",$L$2-'Indicator Date hidden'!M70)</f>
        <v>0</v>
      </c>
      <c r="M69" s="165">
        <f>IF('Indicator Date hidden'!N70="x","x",$M$2-'Indicator Date hidden'!N70)</f>
        <v>0</v>
      </c>
      <c r="N69" s="165">
        <f>IF('Indicator Date hidden'!O70="x","x",$N$2-'Indicator Date hidden'!O70)</f>
        <v>0</v>
      </c>
      <c r="O69" s="165">
        <f>IF('Indicator Date hidden'!P70="x","x",$O$2-'Indicator Date hidden'!P70)</f>
        <v>0</v>
      </c>
      <c r="P69" s="165">
        <f>IF('Indicator Date hidden'!Q70="x","x",$P$2-'Indicator Date hidden'!Q70)</f>
        <v>0</v>
      </c>
      <c r="Q69" s="165" t="str">
        <f>IF('Indicator Date hidden'!R70="x","x",$Q$2-'Indicator Date hidden'!R70)</f>
        <v>x</v>
      </c>
      <c r="R69" s="165">
        <f>IF('Indicator Date hidden'!S70="x","x",$R$2-'Indicator Date hidden'!S70)</f>
        <v>0</v>
      </c>
      <c r="S69" s="165">
        <f>IF('Indicator Date hidden'!T70="x","x",$S$2-'Indicator Date hidden'!T70)</f>
        <v>0</v>
      </c>
      <c r="T69" s="165">
        <f>IF('Indicator Date hidden'!U70="x","x",$T$2-'Indicator Date hidden'!U70)</f>
        <v>0</v>
      </c>
      <c r="U69" s="165">
        <f>IF('Indicator Date hidden'!V70="x","x",$U$2-'Indicator Date hidden'!V70)</f>
        <v>0</v>
      </c>
      <c r="V69" s="165">
        <f>IF('Indicator Date hidden'!W70="x","x",$V$2-'Indicator Date hidden'!W70)</f>
        <v>0</v>
      </c>
      <c r="W69" s="165" t="str">
        <f>IF('Indicator Date hidden'!X70="x","x",$W$2-'Indicator Date hidden'!X70)</f>
        <v>x</v>
      </c>
      <c r="X69" s="165" t="str">
        <f>IF('Indicator Date hidden'!Y70="x","x",$X$2-'Indicator Date hidden'!Y70)</f>
        <v>x</v>
      </c>
      <c r="Y69" s="165">
        <f>IF('Indicator Date hidden'!Z70="x","x",$Y$2-'Indicator Date hidden'!Z70)</f>
        <v>0</v>
      </c>
      <c r="Z69" s="165">
        <f>IF('Indicator Date hidden'!AA70="x","x",$Z$2-'Indicator Date hidden'!AA70)</f>
        <v>0</v>
      </c>
      <c r="AA69" s="165" t="str">
        <f>IF('Indicator Date hidden'!AB70="x","x",$AA$2-'Indicator Date hidden'!AB70)</f>
        <v>x</v>
      </c>
      <c r="AB69" s="165">
        <f>IF('Indicator Date hidden'!AC70="x","x",$AB$2-'Indicator Date hidden'!AC70)</f>
        <v>0</v>
      </c>
      <c r="AC69" s="165">
        <f>IF('Indicator Date hidden'!AD70="x","x",$AC$2-'Indicator Date hidden'!AD70)</f>
        <v>0</v>
      </c>
      <c r="AD69" s="165" t="str">
        <f>IF('Indicator Date hidden'!AE70="x","x",$AD$2-'Indicator Date hidden'!AE70)</f>
        <v>x</v>
      </c>
      <c r="AE69" s="165" t="str">
        <f>IF('Indicator Date hidden'!AF70="x","x",$AE$2-'Indicator Date hidden'!AF70)</f>
        <v>x</v>
      </c>
      <c r="AF69" s="165">
        <f>IF('Indicator Date hidden'!AG70="x","x",$AF$2-'Indicator Date hidden'!AG70)</f>
        <v>9</v>
      </c>
      <c r="AG69" s="165">
        <f>IF('Indicator Date hidden'!AH70="x","x",$AG$2-'Indicator Date hidden'!AH70)</f>
        <v>1</v>
      </c>
      <c r="AH69" s="165">
        <f>IF('Indicator Date hidden'!AI70="x","x",$AH$2-'Indicator Date hidden'!AI70)</f>
        <v>1</v>
      </c>
      <c r="AI69" s="165">
        <f>IF('Indicator Date hidden'!AJ70="x","x",$AI$2-'Indicator Date hidden'!AJ70)</f>
        <v>1</v>
      </c>
      <c r="AJ69" s="165" t="str">
        <f>IF('Indicator Date hidden'!AK70="x","x",$AJ$2-'Indicator Date hidden'!AK70)</f>
        <v>x</v>
      </c>
      <c r="AK69" s="165">
        <f>IF('Indicator Date hidden'!AL70="x","x",$AK$2-'Indicator Date hidden'!AL70)</f>
        <v>1</v>
      </c>
      <c r="AL69" s="165" t="str">
        <f>IF('Indicator Date hidden'!AM70="x","x",$AL$2-'Indicator Date hidden'!AM70)</f>
        <v>x</v>
      </c>
      <c r="AM69" s="165">
        <f>IF('Indicator Date hidden'!AN70="x","x",$AM$2-'Indicator Date hidden'!AN70)</f>
        <v>41236</v>
      </c>
      <c r="AN69" s="165">
        <f>IF('Indicator Date hidden'!AO70="x","x",$AN$2-'Indicator Date hidden'!AO70)</f>
        <v>41236</v>
      </c>
      <c r="AO69" s="165">
        <f>IF('Indicator Date hidden'!AP70="x","x",$AO$2-'Indicator Date hidden'!AP70)</f>
        <v>0</v>
      </c>
      <c r="AP69" s="165" t="str">
        <f>IF('Indicator Date hidden'!AQ70="x","x",$AP$2-'Indicator Date hidden'!AQ70)</f>
        <v>x</v>
      </c>
      <c r="AQ69" s="165">
        <f>IF('Indicator Date hidden'!AR70="x","x",$AQ$2-'Indicator Date hidden'!AR70)</f>
        <v>2</v>
      </c>
      <c r="AR69" s="165">
        <f>IF('Indicator Date hidden'!AS70="x","x",$AR$2-'Indicator Date hidden'!AS70)</f>
        <v>0</v>
      </c>
      <c r="AS69" s="165">
        <f>IF('Indicator Date hidden'!AT70="x","x",$AS$2-'Indicator Date hidden'!AT70)</f>
        <v>0</v>
      </c>
      <c r="AT69" s="165">
        <f>IF('Indicator Date hidden'!AU70="x","x",$AT$2-'Indicator Date hidden'!AU70)</f>
        <v>1</v>
      </c>
      <c r="AU69" s="165" t="str">
        <f>IF('Indicator Date hidden'!AV70="x","x",$AU$2-'Indicator Date hidden'!AV70)</f>
        <v>x</v>
      </c>
      <c r="AV69" s="165">
        <f>IF('Indicator Date hidden'!AW70="x","x",$AV$2-'Indicator Date hidden'!AW70)</f>
        <v>0</v>
      </c>
      <c r="AW69" s="165">
        <f>IF('Indicator Date hidden'!AX70="x","x",$AW$2-'Indicator Date hidden'!AX70)</f>
        <v>0</v>
      </c>
      <c r="AX69" s="165">
        <f>IF('Indicator Date hidden'!AY70="x","x",$AX$2-'Indicator Date hidden'!AY70)</f>
        <v>0</v>
      </c>
      <c r="AY69" s="165">
        <f>IF('Indicator Date hidden'!AZ70="x","x",$AY$2-'Indicator Date hidden'!AZ70)</f>
        <v>2</v>
      </c>
      <c r="AZ69" s="165">
        <f>IF('Indicator Date hidden'!BA70="x","x",$AZ$2-'Indicator Date hidden'!BA70)</f>
        <v>2</v>
      </c>
      <c r="BA69" s="5">
        <f t="shared" si="5"/>
        <v>82504</v>
      </c>
      <c r="BB69" s="166">
        <f t="shared" si="6"/>
        <v>2012.2926829268292</v>
      </c>
      <c r="BC69" s="5">
        <f t="shared" si="7"/>
        <v>15</v>
      </c>
      <c r="BD69" s="166">
        <f t="shared" si="8"/>
        <v>8882.4207512446501</v>
      </c>
      <c r="BE69" s="169">
        <f t="shared" si="9"/>
        <v>0</v>
      </c>
    </row>
    <row r="70" spans="1:57" x14ac:dyDescent="0.25">
      <c r="A70" t="s">
        <v>128</v>
      </c>
      <c r="B70" s="165">
        <f>IF('Indicator Date hidden'!C71="x","x",$B$2-'Indicator Date hidden'!C71)</f>
        <v>4</v>
      </c>
      <c r="C70" s="165">
        <f>IF('Indicator Date hidden'!D71="x","x",$C$2-'Indicator Date hidden'!D71)</f>
        <v>4</v>
      </c>
      <c r="D70" s="165">
        <f>IF('Indicator Date hidden'!E71="x","x",$D$2-'Indicator Date hidden'!E71)</f>
        <v>0</v>
      </c>
      <c r="E70" s="165">
        <f>IF('Indicator Date hidden'!F71="x","x",$E$2-'Indicator Date hidden'!F71)</f>
        <v>0</v>
      </c>
      <c r="F70" s="165">
        <f>IF('Indicator Date hidden'!G71="x","x",$F$2-'Indicator Date hidden'!G71)</f>
        <v>0</v>
      </c>
      <c r="G70" s="165">
        <f>IF('Indicator Date hidden'!H71="x","x",$G$2-'Indicator Date hidden'!H71)</f>
        <v>0</v>
      </c>
      <c r="H70" s="165">
        <f>IF('Indicator Date hidden'!I71="x","x",$H$2-'Indicator Date hidden'!I71)</f>
        <v>0</v>
      </c>
      <c r="I70" s="165">
        <f>IF('Indicator Date hidden'!J71="x","x",$I$2-'Indicator Date hidden'!J71)</f>
        <v>2</v>
      </c>
      <c r="J70" s="165">
        <f>IF('Indicator Date hidden'!K71="x","x",$J$2-'Indicator Date hidden'!K71)</f>
        <v>2</v>
      </c>
      <c r="K70" s="165">
        <f>IF('Indicator Date hidden'!L71="x","x",$K$2-'Indicator Date hidden'!L71)</f>
        <v>0</v>
      </c>
      <c r="L70" s="165">
        <f>IF('Indicator Date hidden'!M71="x","x",$L$2-'Indicator Date hidden'!M71)</f>
        <v>0</v>
      </c>
      <c r="M70" s="165">
        <f>IF('Indicator Date hidden'!N71="x","x",$M$2-'Indicator Date hidden'!N71)</f>
        <v>0</v>
      </c>
      <c r="N70" s="165">
        <f>IF('Indicator Date hidden'!O71="x","x",$N$2-'Indicator Date hidden'!O71)</f>
        <v>0</v>
      </c>
      <c r="O70" s="165">
        <f>IF('Indicator Date hidden'!P71="x","x",$O$2-'Indicator Date hidden'!P71)</f>
        <v>0</v>
      </c>
      <c r="P70" s="165">
        <f>IF('Indicator Date hidden'!Q71="x","x",$P$2-'Indicator Date hidden'!Q71)</f>
        <v>0</v>
      </c>
      <c r="Q70" s="165">
        <f>IF('Indicator Date hidden'!R71="x","x",$Q$2-'Indicator Date hidden'!R71)</f>
        <v>2</v>
      </c>
      <c r="R70" s="165">
        <f>IF('Indicator Date hidden'!S71="x","x",$R$2-'Indicator Date hidden'!S71)</f>
        <v>0</v>
      </c>
      <c r="S70" s="165">
        <f>IF('Indicator Date hidden'!T71="x","x",$S$2-'Indicator Date hidden'!T71)</f>
        <v>0</v>
      </c>
      <c r="T70" s="165">
        <f>IF('Indicator Date hidden'!U71="x","x",$T$2-'Indicator Date hidden'!U71)</f>
        <v>0</v>
      </c>
      <c r="U70" s="165">
        <f>IF('Indicator Date hidden'!V71="x","x",$U$2-'Indicator Date hidden'!V71)</f>
        <v>0</v>
      </c>
      <c r="V70" s="165">
        <f>IF('Indicator Date hidden'!W71="x","x",$V$2-'Indicator Date hidden'!W71)</f>
        <v>0</v>
      </c>
      <c r="W70" s="165">
        <f>IF('Indicator Date hidden'!X71="x","x",$W$2-'Indicator Date hidden'!X71)</f>
        <v>1</v>
      </c>
      <c r="X70" s="165">
        <f>IF('Indicator Date hidden'!Y71="x","x",$X$2-'Indicator Date hidden'!Y71)</f>
        <v>9</v>
      </c>
      <c r="Y70" s="165">
        <f>IF('Indicator Date hidden'!Z71="x","x",$Y$2-'Indicator Date hidden'!Z71)</f>
        <v>0</v>
      </c>
      <c r="Z70" s="165">
        <f>IF('Indicator Date hidden'!AA71="x","x",$Z$2-'Indicator Date hidden'!AA71)</f>
        <v>0</v>
      </c>
      <c r="AA70" s="165">
        <f>IF('Indicator Date hidden'!AB71="x","x",$AA$2-'Indicator Date hidden'!AB71)</f>
        <v>0</v>
      </c>
      <c r="AB70" s="165">
        <f>IF('Indicator Date hidden'!AC71="x","x",$AB$2-'Indicator Date hidden'!AC71)</f>
        <v>0</v>
      </c>
      <c r="AC70" s="165">
        <f>IF('Indicator Date hidden'!AD71="x","x",$AC$2-'Indicator Date hidden'!AD71)</f>
        <v>0</v>
      </c>
      <c r="AD70" s="165">
        <f>IF('Indicator Date hidden'!AE71="x","x",$AD$2-'Indicator Date hidden'!AE71)</f>
        <v>0</v>
      </c>
      <c r="AE70" s="165">
        <f>IF('Indicator Date hidden'!AF71="x","x",$AE$2-'Indicator Date hidden'!AF71)</f>
        <v>0</v>
      </c>
      <c r="AF70" s="165">
        <f>IF('Indicator Date hidden'!AG71="x","x",$AF$2-'Indicator Date hidden'!AG71)</f>
        <v>3</v>
      </c>
      <c r="AG70" s="165">
        <f>IF('Indicator Date hidden'!AH71="x","x",$AG$2-'Indicator Date hidden'!AH71)</f>
        <v>1</v>
      </c>
      <c r="AH70" s="165">
        <f>IF('Indicator Date hidden'!AI71="x","x",$AH$2-'Indicator Date hidden'!AI71)</f>
        <v>1</v>
      </c>
      <c r="AI70" s="165">
        <f>IF('Indicator Date hidden'!AJ71="x","x",$AI$2-'Indicator Date hidden'!AJ71)</f>
        <v>1</v>
      </c>
      <c r="AJ70" s="165">
        <f>IF('Indicator Date hidden'!AK71="x","x",$AJ$2-'Indicator Date hidden'!AK71)</f>
        <v>2</v>
      </c>
      <c r="AK70" s="165">
        <f>IF('Indicator Date hidden'!AL71="x","x",$AK$2-'Indicator Date hidden'!AL71)</f>
        <v>1</v>
      </c>
      <c r="AL70" s="165" t="str">
        <f>IF('Indicator Date hidden'!AM71="x","x",$AL$2-'Indicator Date hidden'!AM71)</f>
        <v>x</v>
      </c>
      <c r="AM70" s="165">
        <f>IF('Indicator Date hidden'!AN71="x","x",$AM$2-'Indicator Date hidden'!AN71)</f>
        <v>41236</v>
      </c>
      <c r="AN70" s="165">
        <f>IF('Indicator Date hidden'!AO71="x","x",$AN$2-'Indicator Date hidden'!AO71)</f>
        <v>41236</v>
      </c>
      <c r="AO70" s="165">
        <f>IF('Indicator Date hidden'!AP71="x","x",$AO$2-'Indicator Date hidden'!AP71)</f>
        <v>0</v>
      </c>
      <c r="AP70" s="165">
        <f>IF('Indicator Date hidden'!AQ71="x","x",$AP$2-'Indicator Date hidden'!AQ71)</f>
        <v>0</v>
      </c>
      <c r="AQ70" s="165">
        <f>IF('Indicator Date hidden'!AR71="x","x",$AQ$2-'Indicator Date hidden'!AR71)</f>
        <v>0</v>
      </c>
      <c r="AR70" s="165">
        <f>IF('Indicator Date hidden'!AS71="x","x",$AR$2-'Indicator Date hidden'!AS71)</f>
        <v>0</v>
      </c>
      <c r="AS70" s="165">
        <f>IF('Indicator Date hidden'!AT71="x","x",$AS$2-'Indicator Date hidden'!AT71)</f>
        <v>0</v>
      </c>
      <c r="AT70" s="165">
        <f>IF('Indicator Date hidden'!AU71="x","x",$AT$2-'Indicator Date hidden'!AU71)</f>
        <v>1</v>
      </c>
      <c r="AU70" s="165">
        <f>IF('Indicator Date hidden'!AV71="x","x",$AU$2-'Indicator Date hidden'!AV71)</f>
        <v>2</v>
      </c>
      <c r="AV70" s="165">
        <f>IF('Indicator Date hidden'!AW71="x","x",$AV$2-'Indicator Date hidden'!AW71)</f>
        <v>0</v>
      </c>
      <c r="AW70" s="165">
        <f>IF('Indicator Date hidden'!AX71="x","x",$AW$2-'Indicator Date hidden'!AX71)</f>
        <v>0</v>
      </c>
      <c r="AX70" s="165">
        <f>IF('Indicator Date hidden'!AY71="x","x",$AX$2-'Indicator Date hidden'!AY71)</f>
        <v>0</v>
      </c>
      <c r="AY70" s="165">
        <f>IF('Indicator Date hidden'!AZ71="x","x",$AY$2-'Indicator Date hidden'!AZ71)</f>
        <v>2</v>
      </c>
      <c r="AZ70" s="165">
        <f>IF('Indicator Date hidden'!BA71="x","x",$AZ$2-'Indicator Date hidden'!BA71)</f>
        <v>2</v>
      </c>
      <c r="BA70" s="5">
        <f t="shared" si="5"/>
        <v>82512</v>
      </c>
      <c r="BB70" s="166">
        <f t="shared" si="6"/>
        <v>1650.24</v>
      </c>
      <c r="BC70" s="5">
        <f t="shared" si="7"/>
        <v>19</v>
      </c>
      <c r="BD70" s="166">
        <f t="shared" si="8"/>
        <v>8080.4095751638733</v>
      </c>
      <c r="BE70" s="169">
        <f t="shared" si="9"/>
        <v>0</v>
      </c>
    </row>
    <row r="71" spans="1:57" x14ac:dyDescent="0.25">
      <c r="A71" t="s">
        <v>130</v>
      </c>
      <c r="B71" s="165">
        <f>IF('Indicator Date hidden'!C72="x","x",$B$2-'Indicator Date hidden'!C72)</f>
        <v>4</v>
      </c>
      <c r="C71" s="165">
        <f>IF('Indicator Date hidden'!D72="x","x",$C$2-'Indicator Date hidden'!D72)</f>
        <v>4</v>
      </c>
      <c r="D71" s="165">
        <f>IF('Indicator Date hidden'!E72="x","x",$D$2-'Indicator Date hidden'!E72)</f>
        <v>0</v>
      </c>
      <c r="E71" s="165">
        <f>IF('Indicator Date hidden'!F72="x","x",$E$2-'Indicator Date hidden'!F72)</f>
        <v>0</v>
      </c>
      <c r="F71" s="165">
        <f>IF('Indicator Date hidden'!G72="x","x",$F$2-'Indicator Date hidden'!G72)</f>
        <v>0</v>
      </c>
      <c r="G71" s="165">
        <f>IF('Indicator Date hidden'!H72="x","x",$G$2-'Indicator Date hidden'!H72)</f>
        <v>0</v>
      </c>
      <c r="H71" s="165">
        <f>IF('Indicator Date hidden'!I72="x","x",$H$2-'Indicator Date hidden'!I72)</f>
        <v>0</v>
      </c>
      <c r="I71" s="165">
        <f>IF('Indicator Date hidden'!J72="x","x",$I$2-'Indicator Date hidden'!J72)</f>
        <v>2</v>
      </c>
      <c r="J71" s="165">
        <f>IF('Indicator Date hidden'!K72="x","x",$J$2-'Indicator Date hidden'!K72)</f>
        <v>2</v>
      </c>
      <c r="K71" s="165">
        <f>IF('Indicator Date hidden'!L72="x","x",$K$2-'Indicator Date hidden'!L72)</f>
        <v>0</v>
      </c>
      <c r="L71" s="165">
        <f>IF('Indicator Date hidden'!M72="x","x",$L$2-'Indicator Date hidden'!M72)</f>
        <v>0</v>
      </c>
      <c r="M71" s="165">
        <f>IF('Indicator Date hidden'!N72="x","x",$M$2-'Indicator Date hidden'!N72)</f>
        <v>0</v>
      </c>
      <c r="N71" s="165">
        <f>IF('Indicator Date hidden'!O72="x","x",$N$2-'Indicator Date hidden'!O72)</f>
        <v>0</v>
      </c>
      <c r="O71" s="165">
        <f>IF('Indicator Date hidden'!P72="x","x",$O$2-'Indicator Date hidden'!P72)</f>
        <v>0</v>
      </c>
      <c r="P71" s="165">
        <f>IF('Indicator Date hidden'!Q72="x","x",$P$2-'Indicator Date hidden'!Q72)</f>
        <v>0</v>
      </c>
      <c r="Q71" s="165">
        <f>IF('Indicator Date hidden'!R72="x","x",$Q$2-'Indicator Date hidden'!R72)</f>
        <v>1</v>
      </c>
      <c r="R71" s="165">
        <f>IF('Indicator Date hidden'!S72="x","x",$R$2-'Indicator Date hidden'!S72)</f>
        <v>0</v>
      </c>
      <c r="S71" s="165">
        <f>IF('Indicator Date hidden'!T72="x","x",$S$2-'Indicator Date hidden'!T72)</f>
        <v>0</v>
      </c>
      <c r="T71" s="165">
        <f>IF('Indicator Date hidden'!U72="x","x",$T$2-'Indicator Date hidden'!U72)</f>
        <v>0</v>
      </c>
      <c r="U71" s="165">
        <f>IF('Indicator Date hidden'!V72="x","x",$U$2-'Indicator Date hidden'!V72)</f>
        <v>0</v>
      </c>
      <c r="V71" s="165">
        <f>IF('Indicator Date hidden'!W72="x","x",$V$2-'Indicator Date hidden'!W72)</f>
        <v>0</v>
      </c>
      <c r="W71" s="165">
        <f>IF('Indicator Date hidden'!X72="x","x",$W$2-'Indicator Date hidden'!X72)</f>
        <v>0</v>
      </c>
      <c r="X71" s="165">
        <f>IF('Indicator Date hidden'!Y72="x","x",$X$2-'Indicator Date hidden'!Y72)</f>
        <v>2</v>
      </c>
      <c r="Y71" s="165">
        <f>IF('Indicator Date hidden'!Z72="x","x",$Y$2-'Indicator Date hidden'!Z72)</f>
        <v>0</v>
      </c>
      <c r="Z71" s="165">
        <f>IF('Indicator Date hidden'!AA72="x","x",$Z$2-'Indicator Date hidden'!AA72)</f>
        <v>0</v>
      </c>
      <c r="AA71" s="165">
        <f>IF('Indicator Date hidden'!AB72="x","x",$AA$2-'Indicator Date hidden'!AB72)</f>
        <v>0</v>
      </c>
      <c r="AB71" s="165">
        <f>IF('Indicator Date hidden'!AC72="x","x",$AB$2-'Indicator Date hidden'!AC72)</f>
        <v>0</v>
      </c>
      <c r="AC71" s="165">
        <f>IF('Indicator Date hidden'!AD72="x","x",$AC$2-'Indicator Date hidden'!AD72)</f>
        <v>0</v>
      </c>
      <c r="AD71" s="165">
        <f>IF('Indicator Date hidden'!AE72="x","x",$AD$2-'Indicator Date hidden'!AE72)</f>
        <v>0</v>
      </c>
      <c r="AE71" s="165" t="str">
        <f>IF('Indicator Date hidden'!AF72="x","x",$AE$2-'Indicator Date hidden'!AF72)</f>
        <v>x</v>
      </c>
      <c r="AF71" s="165">
        <f>IF('Indicator Date hidden'!AG72="x","x",$AF$2-'Indicator Date hidden'!AG72)</f>
        <v>5</v>
      </c>
      <c r="AG71" s="165">
        <f>IF('Indicator Date hidden'!AH72="x","x",$AG$2-'Indicator Date hidden'!AH72)</f>
        <v>1</v>
      </c>
      <c r="AH71" s="165">
        <f>IF('Indicator Date hidden'!AI72="x","x",$AH$2-'Indicator Date hidden'!AI72)</f>
        <v>1</v>
      </c>
      <c r="AI71" s="165">
        <f>IF('Indicator Date hidden'!AJ72="x","x",$AI$2-'Indicator Date hidden'!AJ72)</f>
        <v>1</v>
      </c>
      <c r="AJ71" s="165" t="str">
        <f>IF('Indicator Date hidden'!AK72="x","x",$AJ$2-'Indicator Date hidden'!AK72)</f>
        <v>x</v>
      </c>
      <c r="AK71" s="165">
        <f>IF('Indicator Date hidden'!AL72="x","x",$AK$2-'Indicator Date hidden'!AL72)</f>
        <v>0</v>
      </c>
      <c r="AL71" s="165" t="str">
        <f>IF('Indicator Date hidden'!AM72="x","x",$AL$2-'Indicator Date hidden'!AM72)</f>
        <v>x</v>
      </c>
      <c r="AM71" s="165">
        <f>IF('Indicator Date hidden'!AN72="x","x",$AM$2-'Indicator Date hidden'!AN72)</f>
        <v>41236</v>
      </c>
      <c r="AN71" s="165">
        <f>IF('Indicator Date hidden'!AO72="x","x",$AN$2-'Indicator Date hidden'!AO72)</f>
        <v>41236</v>
      </c>
      <c r="AO71" s="165">
        <f>IF('Indicator Date hidden'!AP72="x","x",$AO$2-'Indicator Date hidden'!AP72)</f>
        <v>1</v>
      </c>
      <c r="AP71" s="165">
        <f>IF('Indicator Date hidden'!AQ72="x","x",$AP$2-'Indicator Date hidden'!AQ72)</f>
        <v>1</v>
      </c>
      <c r="AQ71" s="165">
        <f>IF('Indicator Date hidden'!AR72="x","x",$AQ$2-'Indicator Date hidden'!AR72)</f>
        <v>0</v>
      </c>
      <c r="AR71" s="165">
        <f>IF('Indicator Date hidden'!AS72="x","x",$AR$2-'Indicator Date hidden'!AS72)</f>
        <v>0</v>
      </c>
      <c r="AS71" s="165">
        <f>IF('Indicator Date hidden'!AT72="x","x",$AS$2-'Indicator Date hidden'!AT72)</f>
        <v>0</v>
      </c>
      <c r="AT71" s="165">
        <f>IF('Indicator Date hidden'!AU72="x","x",$AT$2-'Indicator Date hidden'!AU72)</f>
        <v>1</v>
      </c>
      <c r="AU71" s="165">
        <f>IF('Indicator Date hidden'!AV72="x","x",$AU$2-'Indicator Date hidden'!AV72)</f>
        <v>2</v>
      </c>
      <c r="AV71" s="165">
        <f>IF('Indicator Date hidden'!AW72="x","x",$AV$2-'Indicator Date hidden'!AW72)</f>
        <v>0</v>
      </c>
      <c r="AW71" s="165">
        <f>IF('Indicator Date hidden'!AX72="x","x",$AW$2-'Indicator Date hidden'!AX72)</f>
        <v>1</v>
      </c>
      <c r="AX71" s="165">
        <f>IF('Indicator Date hidden'!AY72="x","x",$AX$2-'Indicator Date hidden'!AY72)</f>
        <v>0</v>
      </c>
      <c r="AY71" s="165">
        <f>IF('Indicator Date hidden'!AZ72="x","x",$AY$2-'Indicator Date hidden'!AZ72)</f>
        <v>2</v>
      </c>
      <c r="AZ71" s="165">
        <f>IF('Indicator Date hidden'!BA72="x","x",$AZ$2-'Indicator Date hidden'!BA72)</f>
        <v>2</v>
      </c>
      <c r="BA71" s="5">
        <f t="shared" si="5"/>
        <v>82505</v>
      </c>
      <c r="BB71" s="166">
        <f t="shared" si="6"/>
        <v>1718.8541666666667</v>
      </c>
      <c r="BC71" s="5">
        <f t="shared" si="7"/>
        <v>19</v>
      </c>
      <c r="BD71" s="166">
        <f t="shared" si="8"/>
        <v>8239.8945912290637</v>
      </c>
      <c r="BE71" s="169">
        <f t="shared" si="9"/>
        <v>0</v>
      </c>
    </row>
    <row r="72" spans="1:57" x14ac:dyDescent="0.25">
      <c r="A72" t="s">
        <v>131</v>
      </c>
      <c r="B72" s="165">
        <f>IF('Indicator Date hidden'!C73="x","x",$B$2-'Indicator Date hidden'!C73)</f>
        <v>4</v>
      </c>
      <c r="C72" s="165">
        <f>IF('Indicator Date hidden'!D73="x","x",$C$2-'Indicator Date hidden'!D73)</f>
        <v>4</v>
      </c>
      <c r="D72" s="165">
        <f>IF('Indicator Date hidden'!E73="x","x",$D$2-'Indicator Date hidden'!E73)</f>
        <v>0</v>
      </c>
      <c r="E72" s="165">
        <f>IF('Indicator Date hidden'!F73="x","x",$E$2-'Indicator Date hidden'!F73)</f>
        <v>0</v>
      </c>
      <c r="F72" s="165">
        <f>IF('Indicator Date hidden'!G73="x","x",$F$2-'Indicator Date hidden'!G73)</f>
        <v>0</v>
      </c>
      <c r="G72" s="165">
        <f>IF('Indicator Date hidden'!H73="x","x",$G$2-'Indicator Date hidden'!H73)</f>
        <v>0</v>
      </c>
      <c r="H72" s="165">
        <f>IF('Indicator Date hidden'!I73="x","x",$H$2-'Indicator Date hidden'!I73)</f>
        <v>0</v>
      </c>
      <c r="I72" s="165">
        <f>IF('Indicator Date hidden'!J73="x","x",$I$2-'Indicator Date hidden'!J73)</f>
        <v>2</v>
      </c>
      <c r="J72" s="165">
        <f>IF('Indicator Date hidden'!K73="x","x",$J$2-'Indicator Date hidden'!K73)</f>
        <v>2</v>
      </c>
      <c r="K72" s="165">
        <f>IF('Indicator Date hidden'!L73="x","x",$K$2-'Indicator Date hidden'!L73)</f>
        <v>0</v>
      </c>
      <c r="L72" s="165">
        <f>IF('Indicator Date hidden'!M73="x","x",$L$2-'Indicator Date hidden'!M73)</f>
        <v>0</v>
      </c>
      <c r="M72" s="165">
        <f>IF('Indicator Date hidden'!N73="x","x",$M$2-'Indicator Date hidden'!N73)</f>
        <v>0</v>
      </c>
      <c r="N72" s="165">
        <f>IF('Indicator Date hidden'!O73="x","x",$N$2-'Indicator Date hidden'!O73)</f>
        <v>0</v>
      </c>
      <c r="O72" s="165">
        <f>IF('Indicator Date hidden'!P73="x","x",$O$2-'Indicator Date hidden'!P73)</f>
        <v>0</v>
      </c>
      <c r="P72" s="165">
        <f>IF('Indicator Date hidden'!Q73="x","x",$P$2-'Indicator Date hidden'!Q73)</f>
        <v>0</v>
      </c>
      <c r="Q72" s="165" t="str">
        <f>IF('Indicator Date hidden'!R73="x","x",$Q$2-'Indicator Date hidden'!R73)</f>
        <v>x</v>
      </c>
      <c r="R72" s="165">
        <f>IF('Indicator Date hidden'!S73="x","x",$R$2-'Indicator Date hidden'!S73)</f>
        <v>0</v>
      </c>
      <c r="S72" s="165">
        <f>IF('Indicator Date hidden'!T73="x","x",$S$2-'Indicator Date hidden'!T73)</f>
        <v>0</v>
      </c>
      <c r="T72" s="165">
        <f>IF('Indicator Date hidden'!U73="x","x",$T$2-'Indicator Date hidden'!U73)</f>
        <v>0</v>
      </c>
      <c r="U72" s="165">
        <f>IF('Indicator Date hidden'!V73="x","x",$U$2-'Indicator Date hidden'!V73)</f>
        <v>0</v>
      </c>
      <c r="V72" s="165">
        <f>IF('Indicator Date hidden'!W73="x","x",$V$2-'Indicator Date hidden'!W73)</f>
        <v>0</v>
      </c>
      <c r="W72" s="165">
        <f>IF('Indicator Date hidden'!X73="x","x",$W$2-'Indicator Date hidden'!X73)</f>
        <v>2</v>
      </c>
      <c r="X72" s="165">
        <f>IF('Indicator Date hidden'!Y73="x","x",$X$2-'Indicator Date hidden'!Y73)</f>
        <v>8</v>
      </c>
      <c r="Y72" s="165">
        <f>IF('Indicator Date hidden'!Z73="x","x",$Y$2-'Indicator Date hidden'!Z73)</f>
        <v>0</v>
      </c>
      <c r="Z72" s="165">
        <f>IF('Indicator Date hidden'!AA73="x","x",$Z$2-'Indicator Date hidden'!AA73)</f>
        <v>0</v>
      </c>
      <c r="AA72" s="165">
        <f>IF('Indicator Date hidden'!AB73="x","x",$AA$2-'Indicator Date hidden'!AB73)</f>
        <v>0</v>
      </c>
      <c r="AB72" s="165">
        <f>IF('Indicator Date hidden'!AC73="x","x",$AB$2-'Indicator Date hidden'!AC73)</f>
        <v>0</v>
      </c>
      <c r="AC72" s="165">
        <f>IF('Indicator Date hidden'!AD73="x","x",$AC$2-'Indicator Date hidden'!AD73)</f>
        <v>0</v>
      </c>
      <c r="AD72" s="165">
        <f>IF('Indicator Date hidden'!AE73="x","x",$AD$2-'Indicator Date hidden'!AE73)</f>
        <v>0</v>
      </c>
      <c r="AE72" s="165" t="str">
        <f>IF('Indicator Date hidden'!AF73="x","x",$AE$2-'Indicator Date hidden'!AF73)</f>
        <v>x</v>
      </c>
      <c r="AF72" s="165">
        <f>IF('Indicator Date hidden'!AG73="x","x",$AF$2-'Indicator Date hidden'!AG73)</f>
        <v>7</v>
      </c>
      <c r="AG72" s="165">
        <f>IF('Indicator Date hidden'!AH73="x","x",$AG$2-'Indicator Date hidden'!AH73)</f>
        <v>1</v>
      </c>
      <c r="AH72" s="165">
        <f>IF('Indicator Date hidden'!AI73="x","x",$AH$2-'Indicator Date hidden'!AI73)</f>
        <v>1</v>
      </c>
      <c r="AI72" s="165">
        <f>IF('Indicator Date hidden'!AJ73="x","x",$AI$2-'Indicator Date hidden'!AJ73)</f>
        <v>1</v>
      </c>
      <c r="AJ72" s="165" t="str">
        <f>IF('Indicator Date hidden'!AK73="x","x",$AJ$2-'Indicator Date hidden'!AK73)</f>
        <v>x</v>
      </c>
      <c r="AK72" s="165">
        <f>IF('Indicator Date hidden'!AL73="x","x",$AK$2-'Indicator Date hidden'!AL73)</f>
        <v>1</v>
      </c>
      <c r="AL72" s="165" t="str">
        <f>IF('Indicator Date hidden'!AM73="x","x",$AL$2-'Indicator Date hidden'!AM73)</f>
        <v>x</v>
      </c>
      <c r="AM72" s="165">
        <f>IF('Indicator Date hidden'!AN73="x","x",$AM$2-'Indicator Date hidden'!AN73)</f>
        <v>41236</v>
      </c>
      <c r="AN72" s="165">
        <f>IF('Indicator Date hidden'!AO73="x","x",$AN$2-'Indicator Date hidden'!AO73)</f>
        <v>41236</v>
      </c>
      <c r="AO72" s="165" t="str">
        <f>IF('Indicator Date hidden'!AP73="x","x",$AO$2-'Indicator Date hidden'!AP73)</f>
        <v>x</v>
      </c>
      <c r="AP72" s="165" t="str">
        <f>IF('Indicator Date hidden'!AQ73="x","x",$AP$2-'Indicator Date hidden'!AQ73)</f>
        <v>x</v>
      </c>
      <c r="AQ72" s="165">
        <f>IF('Indicator Date hidden'!AR73="x","x",$AQ$2-'Indicator Date hidden'!AR73)</f>
        <v>0</v>
      </c>
      <c r="AR72" s="165">
        <f>IF('Indicator Date hidden'!AS73="x","x",$AR$2-'Indicator Date hidden'!AS73)</f>
        <v>0</v>
      </c>
      <c r="AS72" s="165">
        <f>IF('Indicator Date hidden'!AT73="x","x",$AS$2-'Indicator Date hidden'!AT73)</f>
        <v>0</v>
      </c>
      <c r="AT72" s="165">
        <f>IF('Indicator Date hidden'!AU73="x","x",$AT$2-'Indicator Date hidden'!AU73)</f>
        <v>1</v>
      </c>
      <c r="AU72" s="165">
        <f>IF('Indicator Date hidden'!AV73="x","x",$AU$2-'Indicator Date hidden'!AV73)</f>
        <v>2</v>
      </c>
      <c r="AV72" s="165">
        <f>IF('Indicator Date hidden'!AW73="x","x",$AV$2-'Indicator Date hidden'!AW73)</f>
        <v>0</v>
      </c>
      <c r="AW72" s="165">
        <f>IF('Indicator Date hidden'!AX73="x","x",$AW$2-'Indicator Date hidden'!AX73)</f>
        <v>0</v>
      </c>
      <c r="AX72" s="165">
        <f>IF('Indicator Date hidden'!AY73="x","x",$AX$2-'Indicator Date hidden'!AY73)</f>
        <v>0</v>
      </c>
      <c r="AY72" s="165">
        <f>IF('Indicator Date hidden'!AZ73="x","x",$AY$2-'Indicator Date hidden'!AZ73)</f>
        <v>2</v>
      </c>
      <c r="AZ72" s="165">
        <f>IF('Indicator Date hidden'!BA73="x","x",$AZ$2-'Indicator Date hidden'!BA73)</f>
        <v>2</v>
      </c>
      <c r="BA72" s="5">
        <f t="shared" si="5"/>
        <v>82512</v>
      </c>
      <c r="BB72" s="166">
        <f t="shared" si="6"/>
        <v>1833.6</v>
      </c>
      <c r="BC72" s="5">
        <f t="shared" si="7"/>
        <v>17</v>
      </c>
      <c r="BD72" s="166">
        <f t="shared" si="8"/>
        <v>8497.7403046012441</v>
      </c>
      <c r="BE72" s="169">
        <f t="shared" si="9"/>
        <v>0</v>
      </c>
    </row>
    <row r="73" spans="1:57" x14ac:dyDescent="0.25">
      <c r="A73" t="s">
        <v>133</v>
      </c>
      <c r="B73" s="165">
        <f>IF('Indicator Date hidden'!C74="x","x",$B$2-'Indicator Date hidden'!C74)</f>
        <v>4</v>
      </c>
      <c r="C73" s="165">
        <f>IF('Indicator Date hidden'!D74="x","x",$C$2-'Indicator Date hidden'!D74)</f>
        <v>4</v>
      </c>
      <c r="D73" s="165">
        <f>IF('Indicator Date hidden'!E74="x","x",$D$2-'Indicator Date hidden'!E74)</f>
        <v>0</v>
      </c>
      <c r="E73" s="165">
        <f>IF('Indicator Date hidden'!F74="x","x",$E$2-'Indicator Date hidden'!F74)</f>
        <v>0</v>
      </c>
      <c r="F73" s="165">
        <f>IF('Indicator Date hidden'!G74="x","x",$F$2-'Indicator Date hidden'!G74)</f>
        <v>0</v>
      </c>
      <c r="G73" s="165">
        <f>IF('Indicator Date hidden'!H74="x","x",$G$2-'Indicator Date hidden'!H74)</f>
        <v>0</v>
      </c>
      <c r="H73" s="165">
        <f>IF('Indicator Date hidden'!I74="x","x",$H$2-'Indicator Date hidden'!I74)</f>
        <v>0</v>
      </c>
      <c r="I73" s="165">
        <f>IF('Indicator Date hidden'!J74="x","x",$I$2-'Indicator Date hidden'!J74)</f>
        <v>2</v>
      </c>
      <c r="J73" s="165">
        <f>IF('Indicator Date hidden'!K74="x","x",$J$2-'Indicator Date hidden'!K74)</f>
        <v>2</v>
      </c>
      <c r="K73" s="165">
        <f>IF('Indicator Date hidden'!L74="x","x",$K$2-'Indicator Date hidden'!L74)</f>
        <v>0</v>
      </c>
      <c r="L73" s="165">
        <f>IF('Indicator Date hidden'!M74="x","x",$L$2-'Indicator Date hidden'!M74)</f>
        <v>0</v>
      </c>
      <c r="M73" s="165">
        <f>IF('Indicator Date hidden'!N74="x","x",$M$2-'Indicator Date hidden'!N74)</f>
        <v>0</v>
      </c>
      <c r="N73" s="165">
        <f>IF('Indicator Date hidden'!O74="x","x",$N$2-'Indicator Date hidden'!O74)</f>
        <v>0</v>
      </c>
      <c r="O73" s="165">
        <f>IF('Indicator Date hidden'!P74="x","x",$O$2-'Indicator Date hidden'!P74)</f>
        <v>0</v>
      </c>
      <c r="P73" s="165">
        <f>IF('Indicator Date hidden'!Q74="x","x",$P$2-'Indicator Date hidden'!Q74)</f>
        <v>0</v>
      </c>
      <c r="Q73" s="165">
        <f>IF('Indicator Date hidden'!R74="x","x",$Q$2-'Indicator Date hidden'!R74)</f>
        <v>8</v>
      </c>
      <c r="R73" s="165">
        <f>IF('Indicator Date hidden'!S74="x","x",$R$2-'Indicator Date hidden'!S74)</f>
        <v>0</v>
      </c>
      <c r="S73" s="165">
        <f>IF('Indicator Date hidden'!T74="x","x",$S$2-'Indicator Date hidden'!T74)</f>
        <v>0</v>
      </c>
      <c r="T73" s="165">
        <f>IF('Indicator Date hidden'!U74="x","x",$T$2-'Indicator Date hidden'!U74)</f>
        <v>0</v>
      </c>
      <c r="U73" s="165">
        <f>IF('Indicator Date hidden'!V74="x","x",$U$2-'Indicator Date hidden'!V74)</f>
        <v>0</v>
      </c>
      <c r="V73" s="165">
        <f>IF('Indicator Date hidden'!W74="x","x",$V$2-'Indicator Date hidden'!W74)</f>
        <v>0</v>
      </c>
      <c r="W73" s="165">
        <f>IF('Indicator Date hidden'!X74="x","x",$W$2-'Indicator Date hidden'!X74)</f>
        <v>2</v>
      </c>
      <c r="X73" s="165">
        <f>IF('Indicator Date hidden'!Y74="x","x",$X$2-'Indicator Date hidden'!Y74)</f>
        <v>8</v>
      </c>
      <c r="Y73" s="165">
        <f>IF('Indicator Date hidden'!Z74="x","x",$Y$2-'Indicator Date hidden'!Z74)</f>
        <v>0</v>
      </c>
      <c r="Z73" s="165">
        <f>IF('Indicator Date hidden'!AA74="x","x",$Z$2-'Indicator Date hidden'!AA74)</f>
        <v>0</v>
      </c>
      <c r="AA73" s="165">
        <f>IF('Indicator Date hidden'!AB74="x","x",$AA$2-'Indicator Date hidden'!AB74)</f>
        <v>0</v>
      </c>
      <c r="AB73" s="165">
        <f>IF('Indicator Date hidden'!AC74="x","x",$AB$2-'Indicator Date hidden'!AC74)</f>
        <v>0</v>
      </c>
      <c r="AC73" s="165">
        <f>IF('Indicator Date hidden'!AD74="x","x",$AC$2-'Indicator Date hidden'!AD74)</f>
        <v>0</v>
      </c>
      <c r="AD73" s="165">
        <f>IF('Indicator Date hidden'!AE74="x","x",$AD$2-'Indicator Date hidden'!AE74)</f>
        <v>0</v>
      </c>
      <c r="AE73" s="165">
        <f>IF('Indicator Date hidden'!AF74="x","x",$AE$2-'Indicator Date hidden'!AF74)</f>
        <v>0</v>
      </c>
      <c r="AF73" s="165">
        <f>IF('Indicator Date hidden'!AG74="x","x",$AF$2-'Indicator Date hidden'!AG74)</f>
        <v>11</v>
      </c>
      <c r="AG73" s="165">
        <f>IF('Indicator Date hidden'!AH74="x","x",$AG$2-'Indicator Date hidden'!AH74)</f>
        <v>1</v>
      </c>
      <c r="AH73" s="165">
        <f>IF('Indicator Date hidden'!AI74="x","x",$AH$2-'Indicator Date hidden'!AI74)</f>
        <v>1</v>
      </c>
      <c r="AI73" s="165">
        <f>IF('Indicator Date hidden'!AJ74="x","x",$AI$2-'Indicator Date hidden'!AJ74)</f>
        <v>1</v>
      </c>
      <c r="AJ73" s="165" t="str">
        <f>IF('Indicator Date hidden'!AK74="x","x",$AJ$2-'Indicator Date hidden'!AK74)</f>
        <v>x</v>
      </c>
      <c r="AK73" s="165">
        <f>IF('Indicator Date hidden'!AL74="x","x",$AK$2-'Indicator Date hidden'!AL74)</f>
        <v>1</v>
      </c>
      <c r="AL73" s="165" t="str">
        <f>IF('Indicator Date hidden'!AM74="x","x",$AL$2-'Indicator Date hidden'!AM74)</f>
        <v>x</v>
      </c>
      <c r="AM73" s="165">
        <f>IF('Indicator Date hidden'!AN74="x","x",$AM$2-'Indicator Date hidden'!AN74)</f>
        <v>41236</v>
      </c>
      <c r="AN73" s="165">
        <f>IF('Indicator Date hidden'!AO74="x","x",$AN$2-'Indicator Date hidden'!AO74)</f>
        <v>41236</v>
      </c>
      <c r="AO73" s="165" t="str">
        <f>IF('Indicator Date hidden'!AP74="x","x",$AO$2-'Indicator Date hidden'!AP74)</f>
        <v>x</v>
      </c>
      <c r="AP73" s="165" t="str">
        <f>IF('Indicator Date hidden'!AQ74="x","x",$AP$2-'Indicator Date hidden'!AQ74)</f>
        <v>x</v>
      </c>
      <c r="AQ73" s="165" t="str">
        <f>IF('Indicator Date hidden'!AR74="x","x",$AQ$2-'Indicator Date hidden'!AR74)</f>
        <v>x</v>
      </c>
      <c r="AR73" s="165">
        <f>IF('Indicator Date hidden'!AS74="x","x",$AR$2-'Indicator Date hidden'!AS74)</f>
        <v>0</v>
      </c>
      <c r="AS73" s="165">
        <f>IF('Indicator Date hidden'!AT74="x","x",$AS$2-'Indicator Date hidden'!AT74)</f>
        <v>0</v>
      </c>
      <c r="AT73" s="165">
        <f>IF('Indicator Date hidden'!AU74="x","x",$AT$2-'Indicator Date hidden'!AU74)</f>
        <v>1</v>
      </c>
      <c r="AU73" s="165">
        <f>IF('Indicator Date hidden'!AV74="x","x",$AU$2-'Indicator Date hidden'!AV74)</f>
        <v>2</v>
      </c>
      <c r="AV73" s="165">
        <f>IF('Indicator Date hidden'!AW74="x","x",$AV$2-'Indicator Date hidden'!AW74)</f>
        <v>0</v>
      </c>
      <c r="AW73" s="165">
        <f>IF('Indicator Date hidden'!AX74="x","x",$AW$2-'Indicator Date hidden'!AX74)</f>
        <v>0</v>
      </c>
      <c r="AX73" s="165">
        <f>IF('Indicator Date hidden'!AY74="x","x",$AX$2-'Indicator Date hidden'!AY74)</f>
        <v>0</v>
      </c>
      <c r="AY73" s="165">
        <f>IF('Indicator Date hidden'!AZ74="x","x",$AY$2-'Indicator Date hidden'!AZ74)</f>
        <v>2</v>
      </c>
      <c r="AZ73" s="165">
        <f>IF('Indicator Date hidden'!BA74="x","x",$AZ$2-'Indicator Date hidden'!BA74)</f>
        <v>2</v>
      </c>
      <c r="BA73" s="5">
        <f t="shared" si="5"/>
        <v>82524</v>
      </c>
      <c r="BB73" s="166">
        <f t="shared" si="6"/>
        <v>1794</v>
      </c>
      <c r="BC73" s="5">
        <f t="shared" si="7"/>
        <v>18</v>
      </c>
      <c r="BD73" s="166">
        <f t="shared" si="8"/>
        <v>8409.0629757681545</v>
      </c>
      <c r="BE73" s="169">
        <f t="shared" si="9"/>
        <v>0</v>
      </c>
    </row>
    <row r="74" spans="1:57" x14ac:dyDescent="0.25">
      <c r="A74" t="s">
        <v>135</v>
      </c>
      <c r="B74" s="165">
        <f>IF('Indicator Date hidden'!C75="x","x",$B$2-'Indicator Date hidden'!C75)</f>
        <v>4</v>
      </c>
      <c r="C74" s="165">
        <f>IF('Indicator Date hidden'!D75="x","x",$C$2-'Indicator Date hidden'!D75)</f>
        <v>4</v>
      </c>
      <c r="D74" s="165">
        <f>IF('Indicator Date hidden'!E75="x","x",$D$2-'Indicator Date hidden'!E75)</f>
        <v>0</v>
      </c>
      <c r="E74" s="165">
        <f>IF('Indicator Date hidden'!F75="x","x",$E$2-'Indicator Date hidden'!F75)</f>
        <v>0</v>
      </c>
      <c r="F74" s="165">
        <f>IF('Indicator Date hidden'!G75="x","x",$F$2-'Indicator Date hidden'!G75)</f>
        <v>0</v>
      </c>
      <c r="G74" s="165">
        <f>IF('Indicator Date hidden'!H75="x","x",$G$2-'Indicator Date hidden'!H75)</f>
        <v>0</v>
      </c>
      <c r="H74" s="165">
        <f>IF('Indicator Date hidden'!I75="x","x",$H$2-'Indicator Date hidden'!I75)</f>
        <v>0</v>
      </c>
      <c r="I74" s="165">
        <f>IF('Indicator Date hidden'!J75="x","x",$I$2-'Indicator Date hidden'!J75)</f>
        <v>2</v>
      </c>
      <c r="J74" s="165">
        <f>IF('Indicator Date hidden'!K75="x","x",$J$2-'Indicator Date hidden'!K75)</f>
        <v>2</v>
      </c>
      <c r="K74" s="165">
        <f>IF('Indicator Date hidden'!L75="x","x",$K$2-'Indicator Date hidden'!L75)</f>
        <v>0</v>
      </c>
      <c r="L74" s="165">
        <f>IF('Indicator Date hidden'!M75="x","x",$L$2-'Indicator Date hidden'!M75)</f>
        <v>0</v>
      </c>
      <c r="M74" s="165">
        <f>IF('Indicator Date hidden'!N75="x","x",$M$2-'Indicator Date hidden'!N75)</f>
        <v>0</v>
      </c>
      <c r="N74" s="165">
        <f>IF('Indicator Date hidden'!O75="x","x",$N$2-'Indicator Date hidden'!O75)</f>
        <v>0</v>
      </c>
      <c r="O74" s="165">
        <f>IF('Indicator Date hidden'!P75="x","x",$O$2-'Indicator Date hidden'!P75)</f>
        <v>0</v>
      </c>
      <c r="P74" s="165">
        <f>IF('Indicator Date hidden'!Q75="x","x",$P$2-'Indicator Date hidden'!Q75)</f>
        <v>0</v>
      </c>
      <c r="Q74" s="165">
        <f>IF('Indicator Date hidden'!R75="x","x",$Q$2-'Indicator Date hidden'!R75)</f>
        <v>5</v>
      </c>
      <c r="R74" s="165">
        <f>IF('Indicator Date hidden'!S75="x","x",$R$2-'Indicator Date hidden'!S75)</f>
        <v>0</v>
      </c>
      <c r="S74" s="165">
        <f>IF('Indicator Date hidden'!T75="x","x",$S$2-'Indicator Date hidden'!T75)</f>
        <v>0</v>
      </c>
      <c r="T74" s="165">
        <f>IF('Indicator Date hidden'!U75="x","x",$T$2-'Indicator Date hidden'!U75)</f>
        <v>0</v>
      </c>
      <c r="U74" s="165">
        <f>IF('Indicator Date hidden'!V75="x","x",$U$2-'Indicator Date hidden'!V75)</f>
        <v>0</v>
      </c>
      <c r="V74" s="165">
        <f>IF('Indicator Date hidden'!W75="x","x",$V$2-'Indicator Date hidden'!W75)</f>
        <v>0</v>
      </c>
      <c r="W74" s="165">
        <f>IF('Indicator Date hidden'!X75="x","x",$W$2-'Indicator Date hidden'!X75)</f>
        <v>4</v>
      </c>
      <c r="X74" s="165">
        <f>IF('Indicator Date hidden'!Y75="x","x",$X$2-'Indicator Date hidden'!Y75)</f>
        <v>4</v>
      </c>
      <c r="Y74" s="165">
        <f>IF('Indicator Date hidden'!Z75="x","x",$Y$2-'Indicator Date hidden'!Z75)</f>
        <v>0</v>
      </c>
      <c r="Z74" s="165">
        <f>IF('Indicator Date hidden'!AA75="x","x",$Z$2-'Indicator Date hidden'!AA75)</f>
        <v>0</v>
      </c>
      <c r="AA74" s="165">
        <f>IF('Indicator Date hidden'!AB75="x","x",$AA$2-'Indicator Date hidden'!AB75)</f>
        <v>0</v>
      </c>
      <c r="AB74" s="165">
        <f>IF('Indicator Date hidden'!AC75="x","x",$AB$2-'Indicator Date hidden'!AC75)</f>
        <v>0</v>
      </c>
      <c r="AC74" s="165">
        <f>IF('Indicator Date hidden'!AD75="x","x",$AC$2-'Indicator Date hidden'!AD75)</f>
        <v>0</v>
      </c>
      <c r="AD74" s="165">
        <f>IF('Indicator Date hidden'!AE75="x","x",$AD$2-'Indicator Date hidden'!AE75)</f>
        <v>0</v>
      </c>
      <c r="AE74" s="165">
        <f>IF('Indicator Date hidden'!AF75="x","x",$AE$2-'Indicator Date hidden'!AF75)</f>
        <v>0</v>
      </c>
      <c r="AF74" s="165">
        <f>IF('Indicator Date hidden'!AG75="x","x",$AF$2-'Indicator Date hidden'!AG75)</f>
        <v>5</v>
      </c>
      <c r="AG74" s="165">
        <f>IF('Indicator Date hidden'!AH75="x","x",$AG$2-'Indicator Date hidden'!AH75)</f>
        <v>1</v>
      </c>
      <c r="AH74" s="165">
        <f>IF('Indicator Date hidden'!AI75="x","x",$AH$2-'Indicator Date hidden'!AI75)</f>
        <v>1</v>
      </c>
      <c r="AI74" s="165">
        <f>IF('Indicator Date hidden'!AJ75="x","x",$AI$2-'Indicator Date hidden'!AJ75)</f>
        <v>1</v>
      </c>
      <c r="AJ74" s="165">
        <f>IF('Indicator Date hidden'!AK75="x","x",$AJ$2-'Indicator Date hidden'!AK75)</f>
        <v>1</v>
      </c>
      <c r="AK74" s="165">
        <f>IF('Indicator Date hidden'!AL75="x","x",$AK$2-'Indicator Date hidden'!AL75)</f>
        <v>1</v>
      </c>
      <c r="AL74" s="165" t="str">
        <f>IF('Indicator Date hidden'!AM75="x","x",$AL$2-'Indicator Date hidden'!AM75)</f>
        <v>x</v>
      </c>
      <c r="AM74" s="165">
        <f>IF('Indicator Date hidden'!AN75="x","x",$AM$2-'Indicator Date hidden'!AN75)</f>
        <v>41236</v>
      </c>
      <c r="AN74" s="165">
        <f>IF('Indicator Date hidden'!AO75="x","x",$AN$2-'Indicator Date hidden'!AO75)</f>
        <v>41236</v>
      </c>
      <c r="AO74" s="165">
        <f>IF('Indicator Date hidden'!AP75="x","x",$AO$2-'Indicator Date hidden'!AP75)</f>
        <v>0</v>
      </c>
      <c r="AP74" s="165">
        <f>IF('Indicator Date hidden'!AQ75="x","x",$AP$2-'Indicator Date hidden'!AQ75)</f>
        <v>0</v>
      </c>
      <c r="AQ74" s="165">
        <f>IF('Indicator Date hidden'!AR75="x","x",$AQ$2-'Indicator Date hidden'!AR75)</f>
        <v>2</v>
      </c>
      <c r="AR74" s="165">
        <f>IF('Indicator Date hidden'!AS75="x","x",$AR$2-'Indicator Date hidden'!AS75)</f>
        <v>0</v>
      </c>
      <c r="AS74" s="165">
        <f>IF('Indicator Date hidden'!AT75="x","x",$AS$2-'Indicator Date hidden'!AT75)</f>
        <v>0</v>
      </c>
      <c r="AT74" s="165">
        <f>IF('Indicator Date hidden'!AU75="x","x",$AT$2-'Indicator Date hidden'!AU75)</f>
        <v>1</v>
      </c>
      <c r="AU74" s="165">
        <f>IF('Indicator Date hidden'!AV75="x","x",$AU$2-'Indicator Date hidden'!AV75)</f>
        <v>2</v>
      </c>
      <c r="AV74" s="165">
        <f>IF('Indicator Date hidden'!AW75="x","x",$AV$2-'Indicator Date hidden'!AW75)</f>
        <v>0</v>
      </c>
      <c r="AW74" s="165">
        <f>IF('Indicator Date hidden'!AX75="x","x",$AW$2-'Indicator Date hidden'!AX75)</f>
        <v>0</v>
      </c>
      <c r="AX74" s="165">
        <f>IF('Indicator Date hidden'!AY75="x","x",$AX$2-'Indicator Date hidden'!AY75)</f>
        <v>0</v>
      </c>
      <c r="AY74" s="165">
        <f>IF('Indicator Date hidden'!AZ75="x","x",$AY$2-'Indicator Date hidden'!AZ75)</f>
        <v>2</v>
      </c>
      <c r="AZ74" s="165">
        <f>IF('Indicator Date hidden'!BA75="x","x",$AZ$2-'Indicator Date hidden'!BA75)</f>
        <v>2</v>
      </c>
      <c r="BA74" s="5">
        <f t="shared" si="5"/>
        <v>82516</v>
      </c>
      <c r="BB74" s="166">
        <f t="shared" si="6"/>
        <v>1650.32</v>
      </c>
      <c r="BC74" s="5">
        <f t="shared" si="7"/>
        <v>20</v>
      </c>
      <c r="BD74" s="166">
        <f t="shared" si="8"/>
        <v>8080.393221718854</v>
      </c>
      <c r="BE74" s="169">
        <f t="shared" si="9"/>
        <v>0</v>
      </c>
    </row>
    <row r="75" spans="1:57" x14ac:dyDescent="0.25">
      <c r="A75" t="s">
        <v>137</v>
      </c>
      <c r="B75" s="165">
        <f>IF('Indicator Date hidden'!C76="x","x",$B$2-'Indicator Date hidden'!C76)</f>
        <v>4</v>
      </c>
      <c r="C75" s="165">
        <f>IF('Indicator Date hidden'!D76="x","x",$C$2-'Indicator Date hidden'!D76)</f>
        <v>4</v>
      </c>
      <c r="D75" s="165">
        <f>IF('Indicator Date hidden'!E76="x","x",$D$2-'Indicator Date hidden'!E76)</f>
        <v>0</v>
      </c>
      <c r="E75" s="165">
        <f>IF('Indicator Date hidden'!F76="x","x",$E$2-'Indicator Date hidden'!F76)</f>
        <v>0</v>
      </c>
      <c r="F75" s="165">
        <f>IF('Indicator Date hidden'!G76="x","x",$F$2-'Indicator Date hidden'!G76)</f>
        <v>0</v>
      </c>
      <c r="G75" s="165">
        <f>IF('Indicator Date hidden'!H76="x","x",$G$2-'Indicator Date hidden'!H76)</f>
        <v>0</v>
      </c>
      <c r="H75" s="165">
        <f>IF('Indicator Date hidden'!I76="x","x",$H$2-'Indicator Date hidden'!I76)</f>
        <v>0</v>
      </c>
      <c r="I75" s="165">
        <f>IF('Indicator Date hidden'!J76="x","x",$I$2-'Indicator Date hidden'!J76)</f>
        <v>2</v>
      </c>
      <c r="J75" s="165">
        <f>IF('Indicator Date hidden'!K76="x","x",$J$2-'Indicator Date hidden'!K76)</f>
        <v>2</v>
      </c>
      <c r="K75" s="165">
        <f>IF('Indicator Date hidden'!L76="x","x",$K$2-'Indicator Date hidden'!L76)</f>
        <v>0</v>
      </c>
      <c r="L75" s="165">
        <f>IF('Indicator Date hidden'!M76="x","x",$L$2-'Indicator Date hidden'!M76)</f>
        <v>0</v>
      </c>
      <c r="M75" s="165">
        <f>IF('Indicator Date hidden'!N76="x","x",$M$2-'Indicator Date hidden'!N76)</f>
        <v>0</v>
      </c>
      <c r="N75" s="165">
        <f>IF('Indicator Date hidden'!O76="x","x",$N$2-'Indicator Date hidden'!O76)</f>
        <v>0</v>
      </c>
      <c r="O75" s="165">
        <f>IF('Indicator Date hidden'!P76="x","x",$O$2-'Indicator Date hidden'!P76)</f>
        <v>0</v>
      </c>
      <c r="P75" s="165">
        <f>IF('Indicator Date hidden'!Q76="x","x",$P$2-'Indicator Date hidden'!Q76)</f>
        <v>0</v>
      </c>
      <c r="Q75" s="165">
        <f>IF('Indicator Date hidden'!R76="x","x",$Q$2-'Indicator Date hidden'!R76)</f>
        <v>5</v>
      </c>
      <c r="R75" s="165">
        <f>IF('Indicator Date hidden'!S76="x","x",$R$2-'Indicator Date hidden'!S76)</f>
        <v>0</v>
      </c>
      <c r="S75" s="165">
        <f>IF('Indicator Date hidden'!T76="x","x",$S$2-'Indicator Date hidden'!T76)</f>
        <v>0</v>
      </c>
      <c r="T75" s="165">
        <f>IF('Indicator Date hidden'!U76="x","x",$T$2-'Indicator Date hidden'!U76)</f>
        <v>0</v>
      </c>
      <c r="U75" s="165">
        <f>IF('Indicator Date hidden'!V76="x","x",$U$2-'Indicator Date hidden'!V76)</f>
        <v>0</v>
      </c>
      <c r="V75" s="165">
        <f>IF('Indicator Date hidden'!W76="x","x",$V$2-'Indicator Date hidden'!W76)</f>
        <v>0</v>
      </c>
      <c r="W75" s="165">
        <f>IF('Indicator Date hidden'!X76="x","x",$W$2-'Indicator Date hidden'!X76)</f>
        <v>4</v>
      </c>
      <c r="X75" s="165" t="str">
        <f>IF('Indicator Date hidden'!Y76="x","x",$X$2-'Indicator Date hidden'!Y76)</f>
        <v>x</v>
      </c>
      <c r="Y75" s="165">
        <f>IF('Indicator Date hidden'!Z76="x","x",$Y$2-'Indicator Date hidden'!Z76)</f>
        <v>0</v>
      </c>
      <c r="Z75" s="165">
        <f>IF('Indicator Date hidden'!AA76="x","x",$Z$2-'Indicator Date hidden'!AA76)</f>
        <v>0</v>
      </c>
      <c r="AA75" s="165">
        <f>IF('Indicator Date hidden'!AB76="x","x",$AA$2-'Indicator Date hidden'!AB76)</f>
        <v>0</v>
      </c>
      <c r="AB75" s="165">
        <f>IF('Indicator Date hidden'!AC76="x","x",$AB$2-'Indicator Date hidden'!AC76)</f>
        <v>0</v>
      </c>
      <c r="AC75" s="165">
        <f>IF('Indicator Date hidden'!AD76="x","x",$AC$2-'Indicator Date hidden'!AD76)</f>
        <v>0</v>
      </c>
      <c r="AD75" s="165">
        <f>IF('Indicator Date hidden'!AE76="x","x",$AD$2-'Indicator Date hidden'!AE76)</f>
        <v>0</v>
      </c>
      <c r="AE75" s="165">
        <f>IF('Indicator Date hidden'!AF76="x","x",$AE$2-'Indicator Date hidden'!AF76)</f>
        <v>0</v>
      </c>
      <c r="AF75" s="165">
        <f>IF('Indicator Date hidden'!AG76="x","x",$AF$2-'Indicator Date hidden'!AG76)</f>
        <v>0</v>
      </c>
      <c r="AG75" s="165">
        <f>IF('Indicator Date hidden'!AH76="x","x",$AG$2-'Indicator Date hidden'!AH76)</f>
        <v>1</v>
      </c>
      <c r="AH75" s="165">
        <f>IF('Indicator Date hidden'!AI76="x","x",$AH$2-'Indicator Date hidden'!AI76)</f>
        <v>1</v>
      </c>
      <c r="AI75" s="165">
        <f>IF('Indicator Date hidden'!AJ76="x","x",$AI$2-'Indicator Date hidden'!AJ76)</f>
        <v>1</v>
      </c>
      <c r="AJ75" s="165">
        <f>IF('Indicator Date hidden'!AK76="x","x",$AJ$2-'Indicator Date hidden'!AK76)</f>
        <v>2</v>
      </c>
      <c r="AK75" s="165">
        <f>IF('Indicator Date hidden'!AL76="x","x",$AK$2-'Indicator Date hidden'!AL76)</f>
        <v>1</v>
      </c>
      <c r="AL75" s="165" t="str">
        <f>IF('Indicator Date hidden'!AM76="x","x",$AL$2-'Indicator Date hidden'!AM76)</f>
        <v>x</v>
      </c>
      <c r="AM75" s="165">
        <f>IF('Indicator Date hidden'!AN76="x","x",$AM$2-'Indicator Date hidden'!AN76)</f>
        <v>41236</v>
      </c>
      <c r="AN75" s="165">
        <f>IF('Indicator Date hidden'!AO76="x","x",$AN$2-'Indicator Date hidden'!AO76)</f>
        <v>41236</v>
      </c>
      <c r="AO75" s="165">
        <f>IF('Indicator Date hidden'!AP76="x","x",$AO$2-'Indicator Date hidden'!AP76)</f>
        <v>0</v>
      </c>
      <c r="AP75" s="165">
        <f>IF('Indicator Date hidden'!AQ76="x","x",$AP$2-'Indicator Date hidden'!AQ76)</f>
        <v>0</v>
      </c>
      <c r="AQ75" s="165">
        <f>IF('Indicator Date hidden'!AR76="x","x",$AQ$2-'Indicator Date hidden'!AR76)</f>
        <v>2</v>
      </c>
      <c r="AR75" s="165">
        <f>IF('Indicator Date hidden'!AS76="x","x",$AR$2-'Indicator Date hidden'!AS76)</f>
        <v>0</v>
      </c>
      <c r="AS75" s="165">
        <f>IF('Indicator Date hidden'!AT76="x","x",$AS$2-'Indicator Date hidden'!AT76)</f>
        <v>0</v>
      </c>
      <c r="AT75" s="165">
        <f>IF('Indicator Date hidden'!AU76="x","x",$AT$2-'Indicator Date hidden'!AU76)</f>
        <v>1</v>
      </c>
      <c r="AU75" s="165">
        <f>IF('Indicator Date hidden'!AV76="x","x",$AU$2-'Indicator Date hidden'!AV76)</f>
        <v>1</v>
      </c>
      <c r="AV75" s="165">
        <f>IF('Indicator Date hidden'!AW76="x","x",$AV$2-'Indicator Date hidden'!AW76)</f>
        <v>0</v>
      </c>
      <c r="AW75" s="165">
        <f>IF('Indicator Date hidden'!AX76="x","x",$AW$2-'Indicator Date hidden'!AX76)</f>
        <v>0</v>
      </c>
      <c r="AX75" s="165">
        <f>IF('Indicator Date hidden'!AY76="x","x",$AX$2-'Indicator Date hidden'!AY76)</f>
        <v>0</v>
      </c>
      <c r="AY75" s="165">
        <f>IF('Indicator Date hidden'!AZ76="x","x",$AY$2-'Indicator Date hidden'!AZ76)</f>
        <v>2</v>
      </c>
      <c r="AZ75" s="165">
        <f>IF('Indicator Date hidden'!BA76="x","x",$AZ$2-'Indicator Date hidden'!BA76)</f>
        <v>2</v>
      </c>
      <c r="BA75" s="5">
        <f t="shared" si="5"/>
        <v>82507</v>
      </c>
      <c r="BB75" s="166">
        <f t="shared" si="6"/>
        <v>1683.8163265306123</v>
      </c>
      <c r="BC75" s="5">
        <f t="shared" si="7"/>
        <v>18</v>
      </c>
      <c r="BD75" s="166">
        <f t="shared" si="8"/>
        <v>8158.9926115698754</v>
      </c>
      <c r="BE75" s="169">
        <f t="shared" si="9"/>
        <v>0</v>
      </c>
    </row>
    <row r="76" spans="1:57" x14ac:dyDescent="0.25">
      <c r="A76" t="s">
        <v>139</v>
      </c>
      <c r="B76" s="165">
        <f>IF('Indicator Date hidden'!C77="x","x",$B$2-'Indicator Date hidden'!C77)</f>
        <v>4</v>
      </c>
      <c r="C76" s="165">
        <f>IF('Indicator Date hidden'!D77="x","x",$C$2-'Indicator Date hidden'!D77)</f>
        <v>4</v>
      </c>
      <c r="D76" s="165">
        <f>IF('Indicator Date hidden'!E77="x","x",$D$2-'Indicator Date hidden'!E77)</f>
        <v>0</v>
      </c>
      <c r="E76" s="165">
        <f>IF('Indicator Date hidden'!F77="x","x",$E$2-'Indicator Date hidden'!F77)</f>
        <v>0</v>
      </c>
      <c r="F76" s="165">
        <f>IF('Indicator Date hidden'!G77="x","x",$F$2-'Indicator Date hidden'!G77)</f>
        <v>0</v>
      </c>
      <c r="G76" s="165">
        <f>IF('Indicator Date hidden'!H77="x","x",$G$2-'Indicator Date hidden'!H77)</f>
        <v>0</v>
      </c>
      <c r="H76" s="165">
        <f>IF('Indicator Date hidden'!I77="x","x",$H$2-'Indicator Date hidden'!I77)</f>
        <v>0</v>
      </c>
      <c r="I76" s="165">
        <f>IF('Indicator Date hidden'!J77="x","x",$I$2-'Indicator Date hidden'!J77)</f>
        <v>2</v>
      </c>
      <c r="J76" s="165">
        <f>IF('Indicator Date hidden'!K77="x","x",$J$2-'Indicator Date hidden'!K77)</f>
        <v>2</v>
      </c>
      <c r="K76" s="165">
        <f>IF('Indicator Date hidden'!L77="x","x",$K$2-'Indicator Date hidden'!L77)</f>
        <v>0</v>
      </c>
      <c r="L76" s="165">
        <f>IF('Indicator Date hidden'!M77="x","x",$L$2-'Indicator Date hidden'!M77)</f>
        <v>0</v>
      </c>
      <c r="M76" s="165">
        <f>IF('Indicator Date hidden'!N77="x","x",$M$2-'Indicator Date hidden'!N77)</f>
        <v>0</v>
      </c>
      <c r="N76" s="165">
        <f>IF('Indicator Date hidden'!O77="x","x",$N$2-'Indicator Date hidden'!O77)</f>
        <v>0</v>
      </c>
      <c r="O76" s="165">
        <f>IF('Indicator Date hidden'!P77="x","x",$O$2-'Indicator Date hidden'!P77)</f>
        <v>0</v>
      </c>
      <c r="P76" s="165">
        <f>IF('Indicator Date hidden'!Q77="x","x",$P$2-'Indicator Date hidden'!Q77)</f>
        <v>0</v>
      </c>
      <c r="Q76" s="165" t="str">
        <f>IF('Indicator Date hidden'!R77="x","x",$Q$2-'Indicator Date hidden'!R77)</f>
        <v>x</v>
      </c>
      <c r="R76" s="165">
        <f>IF('Indicator Date hidden'!S77="x","x",$R$2-'Indicator Date hidden'!S77)</f>
        <v>0</v>
      </c>
      <c r="S76" s="165">
        <f>IF('Indicator Date hidden'!T77="x","x",$S$2-'Indicator Date hidden'!T77)</f>
        <v>0</v>
      </c>
      <c r="T76" s="165">
        <f>IF('Indicator Date hidden'!U77="x","x",$T$2-'Indicator Date hidden'!U77)</f>
        <v>0</v>
      </c>
      <c r="U76" s="165" t="str">
        <f>IF('Indicator Date hidden'!V77="x","x",$U$2-'Indicator Date hidden'!V77)</f>
        <v>x</v>
      </c>
      <c r="V76" s="165">
        <f>IF('Indicator Date hidden'!W77="x","x",$V$2-'Indicator Date hidden'!W77)</f>
        <v>0</v>
      </c>
      <c r="W76" s="165" t="str">
        <f>IF('Indicator Date hidden'!X77="x","x",$W$2-'Indicator Date hidden'!X77)</f>
        <v>x</v>
      </c>
      <c r="X76" s="165">
        <f>IF('Indicator Date hidden'!Y77="x","x",$X$2-'Indicator Date hidden'!Y77)</f>
        <v>6</v>
      </c>
      <c r="Y76" s="165">
        <f>IF('Indicator Date hidden'!Z77="x","x",$Y$2-'Indicator Date hidden'!Z77)</f>
        <v>0</v>
      </c>
      <c r="Z76" s="165">
        <f>IF('Indicator Date hidden'!AA77="x","x",$Z$2-'Indicator Date hidden'!AA77)</f>
        <v>0</v>
      </c>
      <c r="AA76" s="165">
        <f>IF('Indicator Date hidden'!AB77="x","x",$AA$2-'Indicator Date hidden'!AB77)</f>
        <v>0</v>
      </c>
      <c r="AB76" s="165">
        <f>IF('Indicator Date hidden'!AC77="x","x",$AB$2-'Indicator Date hidden'!AC77)</f>
        <v>0</v>
      </c>
      <c r="AC76" s="165">
        <f>IF('Indicator Date hidden'!AD77="x","x",$AC$2-'Indicator Date hidden'!AD77)</f>
        <v>0</v>
      </c>
      <c r="AD76" s="165" t="str">
        <f>IF('Indicator Date hidden'!AE77="x","x",$AD$2-'Indicator Date hidden'!AE77)</f>
        <v>x</v>
      </c>
      <c r="AE76" s="165">
        <f>IF('Indicator Date hidden'!AF77="x","x",$AE$2-'Indicator Date hidden'!AF77)</f>
        <v>0</v>
      </c>
      <c r="AF76" s="165">
        <f>IF('Indicator Date hidden'!AG77="x","x",$AF$2-'Indicator Date hidden'!AG77)</f>
        <v>5</v>
      </c>
      <c r="AG76" s="165">
        <f>IF('Indicator Date hidden'!AH77="x","x",$AG$2-'Indicator Date hidden'!AH77)</f>
        <v>1</v>
      </c>
      <c r="AH76" s="165">
        <f>IF('Indicator Date hidden'!AI77="x","x",$AH$2-'Indicator Date hidden'!AI77)</f>
        <v>1</v>
      </c>
      <c r="AI76" s="165">
        <f>IF('Indicator Date hidden'!AJ77="x","x",$AI$2-'Indicator Date hidden'!AJ77)</f>
        <v>1</v>
      </c>
      <c r="AJ76" s="165" t="str">
        <f>IF('Indicator Date hidden'!AK77="x","x",$AJ$2-'Indicator Date hidden'!AK77)</f>
        <v>x</v>
      </c>
      <c r="AK76" s="165">
        <f>IF('Indicator Date hidden'!AL77="x","x",$AK$2-'Indicator Date hidden'!AL77)</f>
        <v>1</v>
      </c>
      <c r="AL76" s="165" t="str">
        <f>IF('Indicator Date hidden'!AM77="x","x",$AL$2-'Indicator Date hidden'!AM77)</f>
        <v>x</v>
      </c>
      <c r="AM76" s="165">
        <f>IF('Indicator Date hidden'!AN77="x","x",$AM$2-'Indicator Date hidden'!AN77)</f>
        <v>41236</v>
      </c>
      <c r="AN76" s="165">
        <f>IF('Indicator Date hidden'!AO77="x","x",$AN$2-'Indicator Date hidden'!AO77)</f>
        <v>41236</v>
      </c>
      <c r="AO76" s="165">
        <f>IF('Indicator Date hidden'!AP77="x","x",$AO$2-'Indicator Date hidden'!AP77)</f>
        <v>0</v>
      </c>
      <c r="AP76" s="165">
        <f>IF('Indicator Date hidden'!AQ77="x","x",$AP$2-'Indicator Date hidden'!AQ77)</f>
        <v>0</v>
      </c>
      <c r="AQ76" s="165">
        <f>IF('Indicator Date hidden'!AR77="x","x",$AQ$2-'Indicator Date hidden'!AR77)</f>
        <v>0</v>
      </c>
      <c r="AR76" s="165">
        <f>IF('Indicator Date hidden'!AS77="x","x",$AR$2-'Indicator Date hidden'!AS77)</f>
        <v>0</v>
      </c>
      <c r="AS76" s="165">
        <f>IF('Indicator Date hidden'!AT77="x","x",$AS$2-'Indicator Date hidden'!AT77)</f>
        <v>0</v>
      </c>
      <c r="AT76" s="165">
        <f>IF('Indicator Date hidden'!AU77="x","x",$AT$2-'Indicator Date hidden'!AU77)</f>
        <v>1</v>
      </c>
      <c r="AU76" s="165">
        <f>IF('Indicator Date hidden'!AV77="x","x",$AU$2-'Indicator Date hidden'!AV77)</f>
        <v>2</v>
      </c>
      <c r="AV76" s="165">
        <f>IF('Indicator Date hidden'!AW77="x","x",$AV$2-'Indicator Date hidden'!AW77)</f>
        <v>0</v>
      </c>
      <c r="AW76" s="165">
        <f>IF('Indicator Date hidden'!AX77="x","x",$AW$2-'Indicator Date hidden'!AX77)</f>
        <v>0</v>
      </c>
      <c r="AX76" s="165">
        <f>IF('Indicator Date hidden'!AY77="x","x",$AX$2-'Indicator Date hidden'!AY77)</f>
        <v>0</v>
      </c>
      <c r="AY76" s="165">
        <f>IF('Indicator Date hidden'!AZ77="x","x",$AY$2-'Indicator Date hidden'!AZ77)</f>
        <v>2</v>
      </c>
      <c r="AZ76" s="165">
        <f>IF('Indicator Date hidden'!BA77="x","x",$AZ$2-'Indicator Date hidden'!BA77)</f>
        <v>2</v>
      </c>
      <c r="BA76" s="5">
        <f t="shared" si="5"/>
        <v>82506</v>
      </c>
      <c r="BB76" s="166">
        <f t="shared" si="6"/>
        <v>1833.4666666666667</v>
      </c>
      <c r="BC76" s="5">
        <f t="shared" si="7"/>
        <v>16</v>
      </c>
      <c r="BD76" s="166">
        <f t="shared" si="8"/>
        <v>8497.769000286029</v>
      </c>
      <c r="BE76" s="169">
        <f t="shared" si="9"/>
        <v>0</v>
      </c>
    </row>
    <row r="77" spans="1:57" x14ac:dyDescent="0.25">
      <c r="A77" t="s">
        <v>141</v>
      </c>
      <c r="B77" s="165">
        <f>IF('Indicator Date hidden'!C78="x","x",$B$2-'Indicator Date hidden'!C78)</f>
        <v>4</v>
      </c>
      <c r="C77" s="165">
        <f>IF('Indicator Date hidden'!D78="x","x",$C$2-'Indicator Date hidden'!D78)</f>
        <v>4</v>
      </c>
      <c r="D77" s="165">
        <f>IF('Indicator Date hidden'!E78="x","x",$D$2-'Indicator Date hidden'!E78)</f>
        <v>0</v>
      </c>
      <c r="E77" s="165">
        <f>IF('Indicator Date hidden'!F78="x","x",$E$2-'Indicator Date hidden'!F78)</f>
        <v>0</v>
      </c>
      <c r="F77" s="165">
        <f>IF('Indicator Date hidden'!G78="x","x",$F$2-'Indicator Date hidden'!G78)</f>
        <v>0</v>
      </c>
      <c r="G77" s="165">
        <f>IF('Indicator Date hidden'!H78="x","x",$G$2-'Indicator Date hidden'!H78)</f>
        <v>0</v>
      </c>
      <c r="H77" s="165">
        <f>IF('Indicator Date hidden'!I78="x","x",$H$2-'Indicator Date hidden'!I78)</f>
        <v>0</v>
      </c>
      <c r="I77" s="165">
        <f>IF('Indicator Date hidden'!J78="x","x",$I$2-'Indicator Date hidden'!J78)</f>
        <v>2</v>
      </c>
      <c r="J77" s="165">
        <f>IF('Indicator Date hidden'!K78="x","x",$J$2-'Indicator Date hidden'!K78)</f>
        <v>2</v>
      </c>
      <c r="K77" s="165">
        <f>IF('Indicator Date hidden'!L78="x","x",$K$2-'Indicator Date hidden'!L78)</f>
        <v>0</v>
      </c>
      <c r="L77" s="165">
        <f>IF('Indicator Date hidden'!M78="x","x",$L$2-'Indicator Date hidden'!M78)</f>
        <v>0</v>
      </c>
      <c r="M77" s="165">
        <f>IF('Indicator Date hidden'!N78="x","x",$M$2-'Indicator Date hidden'!N78)</f>
        <v>0</v>
      </c>
      <c r="N77" s="165">
        <f>IF('Indicator Date hidden'!O78="x","x",$N$2-'Indicator Date hidden'!O78)</f>
        <v>0</v>
      </c>
      <c r="O77" s="165">
        <f>IF('Indicator Date hidden'!P78="x","x",$O$2-'Indicator Date hidden'!P78)</f>
        <v>0</v>
      </c>
      <c r="P77" s="165">
        <f>IF('Indicator Date hidden'!Q78="x","x",$P$2-'Indicator Date hidden'!Q78)</f>
        <v>0</v>
      </c>
      <c r="Q77" s="165" t="str">
        <f>IF('Indicator Date hidden'!R78="x","x",$Q$2-'Indicator Date hidden'!R78)</f>
        <v>x</v>
      </c>
      <c r="R77" s="165">
        <f>IF('Indicator Date hidden'!S78="x","x",$R$2-'Indicator Date hidden'!S78)</f>
        <v>0</v>
      </c>
      <c r="S77" s="165">
        <f>IF('Indicator Date hidden'!T78="x","x",$S$2-'Indicator Date hidden'!T78)</f>
        <v>0</v>
      </c>
      <c r="T77" s="165">
        <f>IF('Indicator Date hidden'!U78="x","x",$T$2-'Indicator Date hidden'!U78)</f>
        <v>0</v>
      </c>
      <c r="U77" s="165" t="str">
        <f>IF('Indicator Date hidden'!V78="x","x",$U$2-'Indicator Date hidden'!V78)</f>
        <v>x</v>
      </c>
      <c r="V77" s="165">
        <f>IF('Indicator Date hidden'!W78="x","x",$V$2-'Indicator Date hidden'!W78)</f>
        <v>0</v>
      </c>
      <c r="W77" s="165" t="str">
        <f>IF('Indicator Date hidden'!X78="x","x",$W$2-'Indicator Date hidden'!X78)</f>
        <v>x</v>
      </c>
      <c r="X77" s="165">
        <f>IF('Indicator Date hidden'!Y78="x","x",$X$2-'Indicator Date hidden'!Y78)</f>
        <v>3</v>
      </c>
      <c r="Y77" s="165">
        <f>IF('Indicator Date hidden'!Z78="x","x",$Y$2-'Indicator Date hidden'!Z78)</f>
        <v>0</v>
      </c>
      <c r="Z77" s="165">
        <f>IF('Indicator Date hidden'!AA78="x","x",$Z$2-'Indicator Date hidden'!AA78)</f>
        <v>0</v>
      </c>
      <c r="AA77" s="165" t="str">
        <f>IF('Indicator Date hidden'!AB78="x","x",$AA$2-'Indicator Date hidden'!AB78)</f>
        <v>x</v>
      </c>
      <c r="AB77" s="165">
        <f>IF('Indicator Date hidden'!AC78="x","x",$AB$2-'Indicator Date hidden'!AC78)</f>
        <v>0</v>
      </c>
      <c r="AC77" s="165">
        <f>IF('Indicator Date hidden'!AD78="x","x",$AC$2-'Indicator Date hidden'!AD78)</f>
        <v>0</v>
      </c>
      <c r="AD77" s="165" t="str">
        <f>IF('Indicator Date hidden'!AE78="x","x",$AD$2-'Indicator Date hidden'!AE78)</f>
        <v>x</v>
      </c>
      <c r="AE77" s="165">
        <f>IF('Indicator Date hidden'!AF78="x","x",$AE$2-'Indicator Date hidden'!AF78)</f>
        <v>0</v>
      </c>
      <c r="AF77" s="165">
        <f>IF('Indicator Date hidden'!AG78="x","x",$AF$2-'Indicator Date hidden'!AG78)</f>
        <v>5</v>
      </c>
      <c r="AG77" s="165">
        <f>IF('Indicator Date hidden'!AH78="x","x",$AG$2-'Indicator Date hidden'!AH78)</f>
        <v>1</v>
      </c>
      <c r="AH77" s="165">
        <f>IF('Indicator Date hidden'!AI78="x","x",$AH$2-'Indicator Date hidden'!AI78)</f>
        <v>1</v>
      </c>
      <c r="AI77" s="165">
        <f>IF('Indicator Date hidden'!AJ78="x","x",$AI$2-'Indicator Date hidden'!AJ78)</f>
        <v>1</v>
      </c>
      <c r="AJ77" s="165" t="str">
        <f>IF('Indicator Date hidden'!AK78="x","x",$AJ$2-'Indicator Date hidden'!AK78)</f>
        <v>x</v>
      </c>
      <c r="AK77" s="165">
        <f>IF('Indicator Date hidden'!AL78="x","x",$AK$2-'Indicator Date hidden'!AL78)</f>
        <v>1</v>
      </c>
      <c r="AL77" s="165" t="str">
        <f>IF('Indicator Date hidden'!AM78="x","x",$AL$2-'Indicator Date hidden'!AM78)</f>
        <v>x</v>
      </c>
      <c r="AM77" s="165">
        <f>IF('Indicator Date hidden'!AN78="x","x",$AM$2-'Indicator Date hidden'!AN78)</f>
        <v>41236</v>
      </c>
      <c r="AN77" s="165">
        <f>IF('Indicator Date hidden'!AO78="x","x",$AN$2-'Indicator Date hidden'!AO78)</f>
        <v>41236</v>
      </c>
      <c r="AO77" s="165">
        <f>IF('Indicator Date hidden'!AP78="x","x",$AO$2-'Indicator Date hidden'!AP78)</f>
        <v>0</v>
      </c>
      <c r="AP77" s="165">
        <f>IF('Indicator Date hidden'!AQ78="x","x",$AP$2-'Indicator Date hidden'!AQ78)</f>
        <v>0</v>
      </c>
      <c r="AQ77" s="165" t="str">
        <f>IF('Indicator Date hidden'!AR78="x","x",$AQ$2-'Indicator Date hidden'!AR78)</f>
        <v>x</v>
      </c>
      <c r="AR77" s="165">
        <f>IF('Indicator Date hidden'!AS78="x","x",$AR$2-'Indicator Date hidden'!AS78)</f>
        <v>0</v>
      </c>
      <c r="AS77" s="165">
        <f>IF('Indicator Date hidden'!AT78="x","x",$AS$2-'Indicator Date hidden'!AT78)</f>
        <v>0</v>
      </c>
      <c r="AT77" s="165">
        <f>IF('Indicator Date hidden'!AU78="x","x",$AT$2-'Indicator Date hidden'!AU78)</f>
        <v>1</v>
      </c>
      <c r="AU77" s="165" t="str">
        <f>IF('Indicator Date hidden'!AV78="x","x",$AU$2-'Indicator Date hidden'!AV78)</f>
        <v>x</v>
      </c>
      <c r="AV77" s="165">
        <f>IF('Indicator Date hidden'!AW78="x","x",$AV$2-'Indicator Date hidden'!AW78)</f>
        <v>0</v>
      </c>
      <c r="AW77" s="165">
        <f>IF('Indicator Date hidden'!AX78="x","x",$AW$2-'Indicator Date hidden'!AX78)</f>
        <v>0</v>
      </c>
      <c r="AX77" s="165">
        <f>IF('Indicator Date hidden'!AY78="x","x",$AX$2-'Indicator Date hidden'!AY78)</f>
        <v>0</v>
      </c>
      <c r="AY77" s="165">
        <f>IF('Indicator Date hidden'!AZ78="x","x",$AY$2-'Indicator Date hidden'!AZ78)</f>
        <v>2</v>
      </c>
      <c r="AZ77" s="165">
        <f>IF('Indicator Date hidden'!BA78="x","x",$AZ$2-'Indicator Date hidden'!BA78)</f>
        <v>2</v>
      </c>
      <c r="BA77" s="5">
        <f t="shared" si="5"/>
        <v>82501</v>
      </c>
      <c r="BB77" s="166">
        <f t="shared" si="6"/>
        <v>1964.3095238095239</v>
      </c>
      <c r="BC77" s="5">
        <f t="shared" si="7"/>
        <v>15</v>
      </c>
      <c r="BD77" s="166">
        <f t="shared" si="8"/>
        <v>8781.4170390500658</v>
      </c>
      <c r="BE77" s="169">
        <f t="shared" si="9"/>
        <v>0</v>
      </c>
    </row>
    <row r="78" spans="1:57" x14ac:dyDescent="0.25">
      <c r="A78" t="s">
        <v>143</v>
      </c>
      <c r="B78" s="165">
        <f>IF('Indicator Date hidden'!C79="x","x",$B$2-'Indicator Date hidden'!C79)</f>
        <v>4</v>
      </c>
      <c r="C78" s="165">
        <f>IF('Indicator Date hidden'!D79="x","x",$C$2-'Indicator Date hidden'!D79)</f>
        <v>4</v>
      </c>
      <c r="D78" s="165">
        <f>IF('Indicator Date hidden'!E79="x","x",$D$2-'Indicator Date hidden'!E79)</f>
        <v>0</v>
      </c>
      <c r="E78" s="165">
        <f>IF('Indicator Date hidden'!F79="x","x",$E$2-'Indicator Date hidden'!F79)</f>
        <v>0</v>
      </c>
      <c r="F78" s="165">
        <f>IF('Indicator Date hidden'!G79="x","x",$F$2-'Indicator Date hidden'!G79)</f>
        <v>0</v>
      </c>
      <c r="G78" s="165">
        <f>IF('Indicator Date hidden'!H79="x","x",$G$2-'Indicator Date hidden'!H79)</f>
        <v>0</v>
      </c>
      <c r="H78" s="165">
        <f>IF('Indicator Date hidden'!I79="x","x",$H$2-'Indicator Date hidden'!I79)</f>
        <v>0</v>
      </c>
      <c r="I78" s="165">
        <f>IF('Indicator Date hidden'!J79="x","x",$I$2-'Indicator Date hidden'!J79)</f>
        <v>2</v>
      </c>
      <c r="J78" s="165">
        <f>IF('Indicator Date hidden'!K79="x","x",$J$2-'Indicator Date hidden'!K79)</f>
        <v>2</v>
      </c>
      <c r="K78" s="165">
        <f>IF('Indicator Date hidden'!L79="x","x",$K$2-'Indicator Date hidden'!L79)</f>
        <v>0</v>
      </c>
      <c r="L78" s="165">
        <f>IF('Indicator Date hidden'!M79="x","x",$L$2-'Indicator Date hidden'!M79)</f>
        <v>0</v>
      </c>
      <c r="M78" s="165">
        <f>IF('Indicator Date hidden'!N79="x","x",$M$2-'Indicator Date hidden'!N79)</f>
        <v>0</v>
      </c>
      <c r="N78" s="165">
        <f>IF('Indicator Date hidden'!O79="x","x",$N$2-'Indicator Date hidden'!O79)</f>
        <v>0</v>
      </c>
      <c r="O78" s="165">
        <f>IF('Indicator Date hidden'!P79="x","x",$O$2-'Indicator Date hidden'!P79)</f>
        <v>0</v>
      </c>
      <c r="P78" s="165">
        <f>IF('Indicator Date hidden'!Q79="x","x",$P$2-'Indicator Date hidden'!Q79)</f>
        <v>0</v>
      </c>
      <c r="Q78" s="165">
        <f>IF('Indicator Date hidden'!R79="x","x",$Q$2-'Indicator Date hidden'!R79)</f>
        <v>1</v>
      </c>
      <c r="R78" s="165">
        <f>IF('Indicator Date hidden'!S79="x","x",$R$2-'Indicator Date hidden'!S79)</f>
        <v>0</v>
      </c>
      <c r="S78" s="165">
        <f>IF('Indicator Date hidden'!T79="x","x",$S$2-'Indicator Date hidden'!T79)</f>
        <v>0</v>
      </c>
      <c r="T78" s="165">
        <f>IF('Indicator Date hidden'!U79="x","x",$T$2-'Indicator Date hidden'!U79)</f>
        <v>0</v>
      </c>
      <c r="U78" s="165">
        <f>IF('Indicator Date hidden'!V79="x","x",$U$2-'Indicator Date hidden'!V79)</f>
        <v>0</v>
      </c>
      <c r="V78" s="165">
        <f>IF('Indicator Date hidden'!W79="x","x",$V$2-'Indicator Date hidden'!W79)</f>
        <v>0</v>
      </c>
      <c r="W78" s="165">
        <f>IF('Indicator Date hidden'!X79="x","x",$W$2-'Indicator Date hidden'!X79)</f>
        <v>10</v>
      </c>
      <c r="X78" s="165">
        <f>IF('Indicator Date hidden'!Y79="x","x",$X$2-'Indicator Date hidden'!Y79)</f>
        <v>2</v>
      </c>
      <c r="Y78" s="165">
        <f>IF('Indicator Date hidden'!Z79="x","x",$Y$2-'Indicator Date hidden'!Z79)</f>
        <v>0</v>
      </c>
      <c r="Z78" s="165">
        <f>IF('Indicator Date hidden'!AA79="x","x",$Z$2-'Indicator Date hidden'!AA79)</f>
        <v>0</v>
      </c>
      <c r="AA78" s="165">
        <f>IF('Indicator Date hidden'!AB79="x","x",$AA$2-'Indicator Date hidden'!AB79)</f>
        <v>0</v>
      </c>
      <c r="AB78" s="165">
        <f>IF('Indicator Date hidden'!AC79="x","x",$AB$2-'Indicator Date hidden'!AC79)</f>
        <v>0</v>
      </c>
      <c r="AC78" s="165">
        <f>IF('Indicator Date hidden'!AD79="x","x",$AC$2-'Indicator Date hidden'!AD79)</f>
        <v>0</v>
      </c>
      <c r="AD78" s="165">
        <f>IF('Indicator Date hidden'!AE79="x","x",$AD$2-'Indicator Date hidden'!AE79)</f>
        <v>0</v>
      </c>
      <c r="AE78" s="165">
        <f>IF('Indicator Date hidden'!AF79="x","x",$AE$2-'Indicator Date hidden'!AF79)</f>
        <v>0</v>
      </c>
      <c r="AF78" s="165">
        <f>IF('Indicator Date hidden'!AG79="x","x",$AF$2-'Indicator Date hidden'!AG79)</f>
        <v>8</v>
      </c>
      <c r="AG78" s="165">
        <f>IF('Indicator Date hidden'!AH79="x","x",$AG$2-'Indicator Date hidden'!AH79)</f>
        <v>1</v>
      </c>
      <c r="AH78" s="165">
        <f>IF('Indicator Date hidden'!AI79="x","x",$AH$2-'Indicator Date hidden'!AI79)</f>
        <v>1</v>
      </c>
      <c r="AI78" s="165">
        <f>IF('Indicator Date hidden'!AJ79="x","x",$AI$2-'Indicator Date hidden'!AJ79)</f>
        <v>1</v>
      </c>
      <c r="AJ78" s="165">
        <f>IF('Indicator Date hidden'!AK79="x","x",$AJ$2-'Indicator Date hidden'!AK79)</f>
        <v>2</v>
      </c>
      <c r="AK78" s="165">
        <f>IF('Indicator Date hidden'!AL79="x","x",$AK$2-'Indicator Date hidden'!AL79)</f>
        <v>1</v>
      </c>
      <c r="AL78" s="165" t="str">
        <f>IF('Indicator Date hidden'!AM79="x","x",$AL$2-'Indicator Date hidden'!AM79)</f>
        <v>x</v>
      </c>
      <c r="AM78" s="165">
        <f>IF('Indicator Date hidden'!AN79="x","x",$AM$2-'Indicator Date hidden'!AN79)</f>
        <v>41236</v>
      </c>
      <c r="AN78" s="165">
        <f>IF('Indicator Date hidden'!AO79="x","x",$AN$2-'Indicator Date hidden'!AO79)</f>
        <v>41236</v>
      </c>
      <c r="AO78" s="165">
        <f>IF('Indicator Date hidden'!AP79="x","x",$AO$2-'Indicator Date hidden'!AP79)</f>
        <v>0</v>
      </c>
      <c r="AP78" s="165">
        <f>IF('Indicator Date hidden'!AQ79="x","x",$AP$2-'Indicator Date hidden'!AQ79)</f>
        <v>0</v>
      </c>
      <c r="AQ78" s="165">
        <f>IF('Indicator Date hidden'!AR79="x","x",$AQ$2-'Indicator Date hidden'!AR79)</f>
        <v>0</v>
      </c>
      <c r="AR78" s="165">
        <f>IF('Indicator Date hidden'!AS79="x","x",$AR$2-'Indicator Date hidden'!AS79)</f>
        <v>0</v>
      </c>
      <c r="AS78" s="165">
        <f>IF('Indicator Date hidden'!AT79="x","x",$AS$2-'Indicator Date hidden'!AT79)</f>
        <v>0</v>
      </c>
      <c r="AT78" s="165">
        <f>IF('Indicator Date hidden'!AU79="x","x",$AT$2-'Indicator Date hidden'!AU79)</f>
        <v>1</v>
      </c>
      <c r="AU78" s="165">
        <f>IF('Indicator Date hidden'!AV79="x","x",$AU$2-'Indicator Date hidden'!AV79)</f>
        <v>2</v>
      </c>
      <c r="AV78" s="165">
        <f>IF('Indicator Date hidden'!AW79="x","x",$AV$2-'Indicator Date hidden'!AW79)</f>
        <v>0</v>
      </c>
      <c r="AW78" s="165">
        <f>IF('Indicator Date hidden'!AX79="x","x",$AW$2-'Indicator Date hidden'!AX79)</f>
        <v>0</v>
      </c>
      <c r="AX78" s="165">
        <f>IF('Indicator Date hidden'!AY79="x","x",$AX$2-'Indicator Date hidden'!AY79)</f>
        <v>0</v>
      </c>
      <c r="AY78" s="165">
        <f>IF('Indicator Date hidden'!AZ79="x","x",$AY$2-'Indicator Date hidden'!AZ79)</f>
        <v>2</v>
      </c>
      <c r="AZ78" s="165">
        <f>IF('Indicator Date hidden'!BA79="x","x",$AZ$2-'Indicator Date hidden'!BA79)</f>
        <v>2</v>
      </c>
      <c r="BA78" s="5">
        <f t="shared" si="5"/>
        <v>82518</v>
      </c>
      <c r="BB78" s="166">
        <f t="shared" si="6"/>
        <v>1650.36</v>
      </c>
      <c r="BC78" s="5">
        <f t="shared" si="7"/>
        <v>19</v>
      </c>
      <c r="BD78" s="166">
        <f t="shared" si="8"/>
        <v>8080.3851585428774</v>
      </c>
      <c r="BE78" s="169">
        <f t="shared" si="9"/>
        <v>0</v>
      </c>
    </row>
    <row r="79" spans="1:57" x14ac:dyDescent="0.25">
      <c r="A79" t="s">
        <v>145</v>
      </c>
      <c r="B79" s="165">
        <f>IF('Indicator Date hidden'!C80="x","x",$B$2-'Indicator Date hidden'!C80)</f>
        <v>4</v>
      </c>
      <c r="C79" s="165">
        <f>IF('Indicator Date hidden'!D80="x","x",$C$2-'Indicator Date hidden'!D80)</f>
        <v>4</v>
      </c>
      <c r="D79" s="165">
        <f>IF('Indicator Date hidden'!E80="x","x",$D$2-'Indicator Date hidden'!E80)</f>
        <v>0</v>
      </c>
      <c r="E79" s="165">
        <f>IF('Indicator Date hidden'!F80="x","x",$E$2-'Indicator Date hidden'!F80)</f>
        <v>0</v>
      </c>
      <c r="F79" s="165">
        <f>IF('Indicator Date hidden'!G80="x","x",$F$2-'Indicator Date hidden'!G80)</f>
        <v>0</v>
      </c>
      <c r="G79" s="165">
        <f>IF('Indicator Date hidden'!H80="x","x",$G$2-'Indicator Date hidden'!H80)</f>
        <v>0</v>
      </c>
      <c r="H79" s="165">
        <f>IF('Indicator Date hidden'!I80="x","x",$H$2-'Indicator Date hidden'!I80)</f>
        <v>0</v>
      </c>
      <c r="I79" s="165">
        <f>IF('Indicator Date hidden'!J80="x","x",$I$2-'Indicator Date hidden'!J80)</f>
        <v>2</v>
      </c>
      <c r="J79" s="165">
        <f>IF('Indicator Date hidden'!K80="x","x",$J$2-'Indicator Date hidden'!K80)</f>
        <v>2</v>
      </c>
      <c r="K79" s="165">
        <f>IF('Indicator Date hidden'!L80="x","x",$K$2-'Indicator Date hidden'!L80)</f>
        <v>0</v>
      </c>
      <c r="L79" s="165">
        <f>IF('Indicator Date hidden'!M80="x","x",$L$2-'Indicator Date hidden'!M80)</f>
        <v>0</v>
      </c>
      <c r="M79" s="165">
        <f>IF('Indicator Date hidden'!N80="x","x",$M$2-'Indicator Date hidden'!N80)</f>
        <v>0</v>
      </c>
      <c r="N79" s="165">
        <f>IF('Indicator Date hidden'!O80="x","x",$N$2-'Indicator Date hidden'!O80)</f>
        <v>0</v>
      </c>
      <c r="O79" s="165">
        <f>IF('Indicator Date hidden'!P80="x","x",$O$2-'Indicator Date hidden'!P80)</f>
        <v>0</v>
      </c>
      <c r="P79" s="165">
        <f>IF('Indicator Date hidden'!Q80="x","x",$P$2-'Indicator Date hidden'!Q80)</f>
        <v>0</v>
      </c>
      <c r="Q79" s="165">
        <f>IF('Indicator Date hidden'!R80="x","x",$Q$2-'Indicator Date hidden'!R80)</f>
        <v>5</v>
      </c>
      <c r="R79" s="165">
        <f>IF('Indicator Date hidden'!S80="x","x",$R$2-'Indicator Date hidden'!S80)</f>
        <v>0</v>
      </c>
      <c r="S79" s="165">
        <f>IF('Indicator Date hidden'!T80="x","x",$S$2-'Indicator Date hidden'!T80)</f>
        <v>0</v>
      </c>
      <c r="T79" s="165">
        <f>IF('Indicator Date hidden'!U80="x","x",$T$2-'Indicator Date hidden'!U80)</f>
        <v>0</v>
      </c>
      <c r="U79" s="165">
        <f>IF('Indicator Date hidden'!V80="x","x",$U$2-'Indicator Date hidden'!V80)</f>
        <v>0</v>
      </c>
      <c r="V79" s="165">
        <f>IF('Indicator Date hidden'!W80="x","x",$V$2-'Indicator Date hidden'!W80)</f>
        <v>0</v>
      </c>
      <c r="W79" s="165">
        <f>IF('Indicator Date hidden'!X80="x","x",$W$2-'Indicator Date hidden'!X80)</f>
        <v>3</v>
      </c>
      <c r="X79" s="165">
        <f>IF('Indicator Date hidden'!Y80="x","x",$X$2-'Indicator Date hidden'!Y80)</f>
        <v>6</v>
      </c>
      <c r="Y79" s="165">
        <f>IF('Indicator Date hidden'!Z80="x","x",$Y$2-'Indicator Date hidden'!Z80)</f>
        <v>0</v>
      </c>
      <c r="Z79" s="165">
        <f>IF('Indicator Date hidden'!AA80="x","x",$Z$2-'Indicator Date hidden'!AA80)</f>
        <v>0</v>
      </c>
      <c r="AA79" s="165">
        <f>IF('Indicator Date hidden'!AB80="x","x",$AA$2-'Indicator Date hidden'!AB80)</f>
        <v>0</v>
      </c>
      <c r="AB79" s="165">
        <f>IF('Indicator Date hidden'!AC80="x","x",$AB$2-'Indicator Date hidden'!AC80)</f>
        <v>0</v>
      </c>
      <c r="AC79" s="165">
        <f>IF('Indicator Date hidden'!AD80="x","x",$AC$2-'Indicator Date hidden'!AD80)</f>
        <v>0</v>
      </c>
      <c r="AD79" s="165">
        <f>IF('Indicator Date hidden'!AE80="x","x",$AD$2-'Indicator Date hidden'!AE80)</f>
        <v>0</v>
      </c>
      <c r="AE79" s="165">
        <f>IF('Indicator Date hidden'!AF80="x","x",$AE$2-'Indicator Date hidden'!AF80)</f>
        <v>0</v>
      </c>
      <c r="AF79" s="165">
        <f>IF('Indicator Date hidden'!AG80="x","x",$AF$2-'Indicator Date hidden'!AG80)</f>
        <v>0</v>
      </c>
      <c r="AG79" s="165">
        <f>IF('Indicator Date hidden'!AH80="x","x",$AG$2-'Indicator Date hidden'!AH80)</f>
        <v>1</v>
      </c>
      <c r="AH79" s="165">
        <f>IF('Indicator Date hidden'!AI80="x","x",$AH$2-'Indicator Date hidden'!AI80)</f>
        <v>1</v>
      </c>
      <c r="AI79" s="165">
        <f>IF('Indicator Date hidden'!AJ80="x","x",$AI$2-'Indicator Date hidden'!AJ80)</f>
        <v>1</v>
      </c>
      <c r="AJ79" s="165">
        <f>IF('Indicator Date hidden'!AK80="x","x",$AJ$2-'Indicator Date hidden'!AK80)</f>
        <v>1</v>
      </c>
      <c r="AK79" s="165">
        <f>IF('Indicator Date hidden'!AL80="x","x",$AK$2-'Indicator Date hidden'!AL80)</f>
        <v>1</v>
      </c>
      <c r="AL79" s="165" t="str">
        <f>IF('Indicator Date hidden'!AM80="x","x",$AL$2-'Indicator Date hidden'!AM80)</f>
        <v>x</v>
      </c>
      <c r="AM79" s="165">
        <f>IF('Indicator Date hidden'!AN80="x","x",$AM$2-'Indicator Date hidden'!AN80)</f>
        <v>41236</v>
      </c>
      <c r="AN79" s="165">
        <f>IF('Indicator Date hidden'!AO80="x","x",$AN$2-'Indicator Date hidden'!AO80)</f>
        <v>41236</v>
      </c>
      <c r="AO79" s="165">
        <f>IF('Indicator Date hidden'!AP80="x","x",$AO$2-'Indicator Date hidden'!AP80)</f>
        <v>0</v>
      </c>
      <c r="AP79" s="165">
        <f>IF('Indicator Date hidden'!AQ80="x","x",$AP$2-'Indicator Date hidden'!AQ80)</f>
        <v>0</v>
      </c>
      <c r="AQ79" s="165">
        <f>IF('Indicator Date hidden'!AR80="x","x",$AQ$2-'Indicator Date hidden'!AR80)</f>
        <v>0</v>
      </c>
      <c r="AR79" s="165">
        <f>IF('Indicator Date hidden'!AS80="x","x",$AR$2-'Indicator Date hidden'!AS80)</f>
        <v>0</v>
      </c>
      <c r="AS79" s="165">
        <f>IF('Indicator Date hidden'!AT80="x","x",$AS$2-'Indicator Date hidden'!AT80)</f>
        <v>0</v>
      </c>
      <c r="AT79" s="165">
        <f>IF('Indicator Date hidden'!AU80="x","x",$AT$2-'Indicator Date hidden'!AU80)</f>
        <v>1</v>
      </c>
      <c r="AU79" s="165">
        <f>IF('Indicator Date hidden'!AV80="x","x",$AU$2-'Indicator Date hidden'!AV80)</f>
        <v>1</v>
      </c>
      <c r="AV79" s="165">
        <f>IF('Indicator Date hidden'!AW80="x","x",$AV$2-'Indicator Date hidden'!AW80)</f>
        <v>0</v>
      </c>
      <c r="AW79" s="165">
        <f>IF('Indicator Date hidden'!AX80="x","x",$AW$2-'Indicator Date hidden'!AX80)</f>
        <v>0</v>
      </c>
      <c r="AX79" s="165">
        <f>IF('Indicator Date hidden'!AY80="x","x",$AX$2-'Indicator Date hidden'!AY80)</f>
        <v>0</v>
      </c>
      <c r="AY79" s="165">
        <f>IF('Indicator Date hidden'!AZ80="x","x",$AY$2-'Indicator Date hidden'!AZ80)</f>
        <v>2</v>
      </c>
      <c r="AZ79" s="165">
        <f>IF('Indicator Date hidden'!BA80="x","x",$AZ$2-'Indicator Date hidden'!BA80)</f>
        <v>2</v>
      </c>
      <c r="BA79" s="5">
        <f t="shared" si="5"/>
        <v>82509</v>
      </c>
      <c r="BB79" s="166">
        <f t="shared" si="6"/>
        <v>1650.18</v>
      </c>
      <c r="BC79" s="5">
        <f t="shared" si="7"/>
        <v>18</v>
      </c>
      <c r="BD79" s="166">
        <f t="shared" si="8"/>
        <v>8080.4217902037763</v>
      </c>
      <c r="BE79" s="169">
        <f t="shared" si="9"/>
        <v>0</v>
      </c>
    </row>
    <row r="80" spans="1:57" x14ac:dyDescent="0.25">
      <c r="A80" t="s">
        <v>146</v>
      </c>
      <c r="B80" s="165">
        <f>IF('Indicator Date hidden'!C81="x","x",$B$2-'Indicator Date hidden'!C81)</f>
        <v>4</v>
      </c>
      <c r="C80" s="165">
        <f>IF('Indicator Date hidden'!D81="x","x",$C$2-'Indicator Date hidden'!D81)</f>
        <v>4</v>
      </c>
      <c r="D80" s="165">
        <f>IF('Indicator Date hidden'!E81="x","x",$D$2-'Indicator Date hidden'!E81)</f>
        <v>0</v>
      </c>
      <c r="E80" s="165">
        <f>IF('Indicator Date hidden'!F81="x","x",$E$2-'Indicator Date hidden'!F81)</f>
        <v>0</v>
      </c>
      <c r="F80" s="165">
        <f>IF('Indicator Date hidden'!G81="x","x",$F$2-'Indicator Date hidden'!G81)</f>
        <v>0</v>
      </c>
      <c r="G80" s="165">
        <f>IF('Indicator Date hidden'!H81="x","x",$G$2-'Indicator Date hidden'!H81)</f>
        <v>0</v>
      </c>
      <c r="H80" s="165">
        <f>IF('Indicator Date hidden'!I81="x","x",$H$2-'Indicator Date hidden'!I81)</f>
        <v>0</v>
      </c>
      <c r="I80" s="165">
        <f>IF('Indicator Date hidden'!J81="x","x",$I$2-'Indicator Date hidden'!J81)</f>
        <v>2</v>
      </c>
      <c r="J80" s="165">
        <f>IF('Indicator Date hidden'!K81="x","x",$J$2-'Indicator Date hidden'!K81)</f>
        <v>2</v>
      </c>
      <c r="K80" s="165">
        <f>IF('Indicator Date hidden'!L81="x","x",$K$2-'Indicator Date hidden'!L81)</f>
        <v>0</v>
      </c>
      <c r="L80" s="165">
        <f>IF('Indicator Date hidden'!M81="x","x",$L$2-'Indicator Date hidden'!M81)</f>
        <v>0</v>
      </c>
      <c r="M80" s="165">
        <f>IF('Indicator Date hidden'!N81="x","x",$M$2-'Indicator Date hidden'!N81)</f>
        <v>0</v>
      </c>
      <c r="N80" s="165">
        <f>IF('Indicator Date hidden'!O81="x","x",$N$2-'Indicator Date hidden'!O81)</f>
        <v>0</v>
      </c>
      <c r="O80" s="165">
        <f>IF('Indicator Date hidden'!P81="x","x",$O$2-'Indicator Date hidden'!P81)</f>
        <v>0</v>
      </c>
      <c r="P80" s="165">
        <f>IF('Indicator Date hidden'!Q81="x","x",$P$2-'Indicator Date hidden'!Q81)</f>
        <v>0</v>
      </c>
      <c r="Q80" s="165" t="str">
        <f>IF('Indicator Date hidden'!R81="x","x",$Q$2-'Indicator Date hidden'!R81)</f>
        <v>x</v>
      </c>
      <c r="R80" s="165">
        <f>IF('Indicator Date hidden'!S81="x","x",$R$2-'Indicator Date hidden'!S81)</f>
        <v>0</v>
      </c>
      <c r="S80" s="165">
        <f>IF('Indicator Date hidden'!T81="x","x",$S$2-'Indicator Date hidden'!T81)</f>
        <v>0</v>
      </c>
      <c r="T80" s="165">
        <f>IF('Indicator Date hidden'!U81="x","x",$T$2-'Indicator Date hidden'!U81)</f>
        <v>0</v>
      </c>
      <c r="U80" s="165">
        <f>IF('Indicator Date hidden'!V81="x","x",$U$2-'Indicator Date hidden'!V81)</f>
        <v>0</v>
      </c>
      <c r="V80" s="165">
        <f>IF('Indicator Date hidden'!W81="x","x",$V$2-'Indicator Date hidden'!W81)</f>
        <v>0</v>
      </c>
      <c r="W80" s="165" t="str">
        <f>IF('Indicator Date hidden'!X81="x","x",$W$2-'Indicator Date hidden'!X81)</f>
        <v>x</v>
      </c>
      <c r="X80" s="165">
        <f>IF('Indicator Date hidden'!Y81="x","x",$X$2-'Indicator Date hidden'!Y81)</f>
        <v>8</v>
      </c>
      <c r="Y80" s="165">
        <f>IF('Indicator Date hidden'!Z81="x","x",$Y$2-'Indicator Date hidden'!Z81)</f>
        <v>0</v>
      </c>
      <c r="Z80" s="165">
        <f>IF('Indicator Date hidden'!AA81="x","x",$Z$2-'Indicator Date hidden'!AA81)</f>
        <v>0</v>
      </c>
      <c r="AA80" s="165">
        <f>IF('Indicator Date hidden'!AB81="x","x",$AA$2-'Indicator Date hidden'!AB81)</f>
        <v>0</v>
      </c>
      <c r="AB80" s="165">
        <f>IF('Indicator Date hidden'!AC81="x","x",$AB$2-'Indicator Date hidden'!AC81)</f>
        <v>0</v>
      </c>
      <c r="AC80" s="165">
        <f>IF('Indicator Date hidden'!AD81="x","x",$AC$2-'Indicator Date hidden'!AD81)</f>
        <v>0</v>
      </c>
      <c r="AD80" s="165">
        <f>IF('Indicator Date hidden'!AE81="x","x",$AD$2-'Indicator Date hidden'!AE81)</f>
        <v>0</v>
      </c>
      <c r="AE80" s="165">
        <f>IF('Indicator Date hidden'!AF81="x","x",$AE$2-'Indicator Date hidden'!AF81)</f>
        <v>0</v>
      </c>
      <c r="AF80" s="165">
        <f>IF('Indicator Date hidden'!AG81="x","x",$AF$2-'Indicator Date hidden'!AG81)</f>
        <v>4</v>
      </c>
      <c r="AG80" s="165">
        <f>IF('Indicator Date hidden'!AH81="x","x",$AG$2-'Indicator Date hidden'!AH81)</f>
        <v>1</v>
      </c>
      <c r="AH80" s="165">
        <f>IF('Indicator Date hidden'!AI81="x","x",$AH$2-'Indicator Date hidden'!AI81)</f>
        <v>1</v>
      </c>
      <c r="AI80" s="165">
        <f>IF('Indicator Date hidden'!AJ81="x","x",$AI$2-'Indicator Date hidden'!AJ81)</f>
        <v>1</v>
      </c>
      <c r="AJ80" s="165" t="str">
        <f>IF('Indicator Date hidden'!AK81="x","x",$AJ$2-'Indicator Date hidden'!AK81)</f>
        <v>x</v>
      </c>
      <c r="AK80" s="165">
        <f>IF('Indicator Date hidden'!AL81="x","x",$AK$2-'Indicator Date hidden'!AL81)</f>
        <v>1</v>
      </c>
      <c r="AL80" s="165">
        <f>IF('Indicator Date hidden'!AM81="x","x",$AL$2-'Indicator Date hidden'!AM81)</f>
        <v>0</v>
      </c>
      <c r="AM80" s="165">
        <f>IF('Indicator Date hidden'!AN81="x","x",$AM$2-'Indicator Date hidden'!AN81)</f>
        <v>41236</v>
      </c>
      <c r="AN80" s="165">
        <f>IF('Indicator Date hidden'!AO81="x","x",$AN$2-'Indicator Date hidden'!AO81)</f>
        <v>41236</v>
      </c>
      <c r="AO80" s="165">
        <f>IF('Indicator Date hidden'!AP81="x","x",$AO$2-'Indicator Date hidden'!AP81)</f>
        <v>0</v>
      </c>
      <c r="AP80" s="165">
        <f>IF('Indicator Date hidden'!AQ81="x","x",$AP$2-'Indicator Date hidden'!AQ81)</f>
        <v>0</v>
      </c>
      <c r="AQ80" s="165">
        <f>IF('Indicator Date hidden'!AR81="x","x",$AQ$2-'Indicator Date hidden'!AR81)</f>
        <v>2</v>
      </c>
      <c r="AR80" s="165">
        <f>IF('Indicator Date hidden'!AS81="x","x",$AR$2-'Indicator Date hidden'!AS81)</f>
        <v>0</v>
      </c>
      <c r="AS80" s="165">
        <f>IF('Indicator Date hidden'!AT81="x","x",$AS$2-'Indicator Date hidden'!AT81)</f>
        <v>0</v>
      </c>
      <c r="AT80" s="165">
        <f>IF('Indicator Date hidden'!AU81="x","x",$AT$2-'Indicator Date hidden'!AU81)</f>
        <v>1</v>
      </c>
      <c r="AU80" s="165">
        <f>IF('Indicator Date hidden'!AV81="x","x",$AU$2-'Indicator Date hidden'!AV81)</f>
        <v>2</v>
      </c>
      <c r="AV80" s="165">
        <f>IF('Indicator Date hidden'!AW81="x","x",$AV$2-'Indicator Date hidden'!AW81)</f>
        <v>0</v>
      </c>
      <c r="AW80" s="165">
        <f>IF('Indicator Date hidden'!AX81="x","x",$AW$2-'Indicator Date hidden'!AX81)</f>
        <v>0</v>
      </c>
      <c r="AX80" s="165">
        <f>IF('Indicator Date hidden'!AY81="x","x",$AX$2-'Indicator Date hidden'!AY81)</f>
        <v>0</v>
      </c>
      <c r="AY80" s="165">
        <f>IF('Indicator Date hidden'!AZ81="x","x",$AY$2-'Indicator Date hidden'!AZ81)</f>
        <v>2</v>
      </c>
      <c r="AZ80" s="165">
        <f>IF('Indicator Date hidden'!BA81="x","x",$AZ$2-'Indicator Date hidden'!BA81)</f>
        <v>2</v>
      </c>
      <c r="BA80" s="5">
        <f t="shared" si="5"/>
        <v>82509</v>
      </c>
      <c r="BB80" s="166">
        <f t="shared" si="6"/>
        <v>1718.9375</v>
      </c>
      <c r="BC80" s="5">
        <f t="shared" si="7"/>
        <v>17</v>
      </c>
      <c r="BD80" s="166">
        <f t="shared" si="8"/>
        <v>8239.8772730702985</v>
      </c>
      <c r="BE80" s="169">
        <f t="shared" si="9"/>
        <v>0</v>
      </c>
    </row>
    <row r="81" spans="1:57" x14ac:dyDescent="0.25">
      <c r="A81" t="s">
        <v>148</v>
      </c>
      <c r="B81" s="165">
        <f>IF('Indicator Date hidden'!C82="x","x",$B$2-'Indicator Date hidden'!C82)</f>
        <v>4</v>
      </c>
      <c r="C81" s="165">
        <f>IF('Indicator Date hidden'!D82="x","x",$C$2-'Indicator Date hidden'!D82)</f>
        <v>4</v>
      </c>
      <c r="D81" s="165">
        <f>IF('Indicator Date hidden'!E82="x","x",$D$2-'Indicator Date hidden'!E82)</f>
        <v>0</v>
      </c>
      <c r="E81" s="165">
        <f>IF('Indicator Date hidden'!F82="x","x",$E$2-'Indicator Date hidden'!F82)</f>
        <v>0</v>
      </c>
      <c r="F81" s="165">
        <f>IF('Indicator Date hidden'!G82="x","x",$F$2-'Indicator Date hidden'!G82)</f>
        <v>0</v>
      </c>
      <c r="G81" s="165">
        <f>IF('Indicator Date hidden'!H82="x","x",$G$2-'Indicator Date hidden'!H82)</f>
        <v>0</v>
      </c>
      <c r="H81" s="165">
        <f>IF('Indicator Date hidden'!I82="x","x",$H$2-'Indicator Date hidden'!I82)</f>
        <v>0</v>
      </c>
      <c r="I81" s="165">
        <f>IF('Indicator Date hidden'!J82="x","x",$I$2-'Indicator Date hidden'!J82)</f>
        <v>2</v>
      </c>
      <c r="J81" s="165">
        <f>IF('Indicator Date hidden'!K82="x","x",$J$2-'Indicator Date hidden'!K82)</f>
        <v>2</v>
      </c>
      <c r="K81" s="165">
        <f>IF('Indicator Date hidden'!L82="x","x",$K$2-'Indicator Date hidden'!L82)</f>
        <v>0</v>
      </c>
      <c r="L81" s="165">
        <f>IF('Indicator Date hidden'!M82="x","x",$L$2-'Indicator Date hidden'!M82)</f>
        <v>0</v>
      </c>
      <c r="M81" s="165">
        <f>IF('Indicator Date hidden'!N82="x","x",$M$2-'Indicator Date hidden'!N82)</f>
        <v>0</v>
      </c>
      <c r="N81" s="165">
        <f>IF('Indicator Date hidden'!O82="x","x",$N$2-'Indicator Date hidden'!O82)</f>
        <v>0</v>
      </c>
      <c r="O81" s="165">
        <f>IF('Indicator Date hidden'!P82="x","x",$O$2-'Indicator Date hidden'!P82)</f>
        <v>0</v>
      </c>
      <c r="P81" s="165">
        <f>IF('Indicator Date hidden'!Q82="x","x",$P$2-'Indicator Date hidden'!Q82)</f>
        <v>0</v>
      </c>
      <c r="Q81" s="165">
        <f>IF('Indicator Date hidden'!R82="x","x",$Q$2-'Indicator Date hidden'!R82)</f>
        <v>6</v>
      </c>
      <c r="R81" s="165">
        <f>IF('Indicator Date hidden'!S82="x","x",$R$2-'Indicator Date hidden'!S82)</f>
        <v>0</v>
      </c>
      <c r="S81" s="165">
        <f>IF('Indicator Date hidden'!T82="x","x",$S$2-'Indicator Date hidden'!T82)</f>
        <v>0</v>
      </c>
      <c r="T81" s="165">
        <f>IF('Indicator Date hidden'!U82="x","x",$T$2-'Indicator Date hidden'!U82)</f>
        <v>0</v>
      </c>
      <c r="U81" s="165">
        <f>IF('Indicator Date hidden'!V82="x","x",$U$2-'Indicator Date hidden'!V82)</f>
        <v>0</v>
      </c>
      <c r="V81" s="165">
        <f>IF('Indicator Date hidden'!W82="x","x",$V$2-'Indicator Date hidden'!W82)</f>
        <v>0</v>
      </c>
      <c r="W81" s="165">
        <f>IF('Indicator Date hidden'!X82="x","x",$W$2-'Indicator Date hidden'!X82)</f>
        <v>5</v>
      </c>
      <c r="X81" s="165">
        <f>IF('Indicator Date hidden'!Y82="x","x",$X$2-'Indicator Date hidden'!Y82)</f>
        <v>8</v>
      </c>
      <c r="Y81" s="165">
        <f>IF('Indicator Date hidden'!Z82="x","x",$Y$2-'Indicator Date hidden'!Z82)</f>
        <v>0</v>
      </c>
      <c r="Z81" s="165">
        <f>IF('Indicator Date hidden'!AA82="x","x",$Z$2-'Indicator Date hidden'!AA82)</f>
        <v>0</v>
      </c>
      <c r="AA81" s="165" t="str">
        <f>IF('Indicator Date hidden'!AB82="x","x",$AA$2-'Indicator Date hidden'!AB82)</f>
        <v>x</v>
      </c>
      <c r="AB81" s="165">
        <f>IF('Indicator Date hidden'!AC82="x","x",$AB$2-'Indicator Date hidden'!AC82)</f>
        <v>1</v>
      </c>
      <c r="AC81" s="165">
        <f>IF('Indicator Date hidden'!AD82="x","x",$AC$2-'Indicator Date hidden'!AD82)</f>
        <v>0</v>
      </c>
      <c r="AD81" s="165">
        <f>IF('Indicator Date hidden'!AE82="x","x",$AD$2-'Indicator Date hidden'!AE82)</f>
        <v>0</v>
      </c>
      <c r="AE81" s="165">
        <f>IF('Indicator Date hidden'!AF82="x","x",$AE$2-'Indicator Date hidden'!AF82)</f>
        <v>0</v>
      </c>
      <c r="AF81" s="165">
        <f>IF('Indicator Date hidden'!AG82="x","x",$AF$2-'Indicator Date hidden'!AG82)</f>
        <v>5</v>
      </c>
      <c r="AG81" s="165">
        <f>IF('Indicator Date hidden'!AH82="x","x",$AG$2-'Indicator Date hidden'!AH82)</f>
        <v>1</v>
      </c>
      <c r="AH81" s="165">
        <f>IF('Indicator Date hidden'!AI82="x","x",$AH$2-'Indicator Date hidden'!AI82)</f>
        <v>1</v>
      </c>
      <c r="AI81" s="165">
        <f>IF('Indicator Date hidden'!AJ82="x","x",$AI$2-'Indicator Date hidden'!AJ82)</f>
        <v>1</v>
      </c>
      <c r="AJ81" s="165">
        <f>IF('Indicator Date hidden'!AK82="x","x",$AJ$2-'Indicator Date hidden'!AK82)</f>
        <v>0</v>
      </c>
      <c r="AK81" s="165">
        <f>IF('Indicator Date hidden'!AL82="x","x",$AK$2-'Indicator Date hidden'!AL82)</f>
        <v>0</v>
      </c>
      <c r="AL81" s="165">
        <f>IF('Indicator Date hidden'!AM82="x","x",$AL$2-'Indicator Date hidden'!AM82)</f>
        <v>0</v>
      </c>
      <c r="AM81" s="165">
        <f>IF('Indicator Date hidden'!AN82="x","x",$AM$2-'Indicator Date hidden'!AN82)</f>
        <v>41236</v>
      </c>
      <c r="AN81" s="165">
        <f>IF('Indicator Date hidden'!AO82="x","x",$AN$2-'Indicator Date hidden'!AO82)</f>
        <v>41236</v>
      </c>
      <c r="AO81" s="165">
        <f>IF('Indicator Date hidden'!AP82="x","x",$AO$2-'Indicator Date hidden'!AP82)</f>
        <v>0</v>
      </c>
      <c r="AP81" s="165">
        <f>IF('Indicator Date hidden'!AQ82="x","x",$AP$2-'Indicator Date hidden'!AQ82)</f>
        <v>0</v>
      </c>
      <c r="AQ81" s="165">
        <f>IF('Indicator Date hidden'!AR82="x","x",$AQ$2-'Indicator Date hidden'!AR82)</f>
        <v>0</v>
      </c>
      <c r="AR81" s="165">
        <f>IF('Indicator Date hidden'!AS82="x","x",$AR$2-'Indicator Date hidden'!AS82)</f>
        <v>0</v>
      </c>
      <c r="AS81" s="165">
        <f>IF('Indicator Date hidden'!AT82="x","x",$AS$2-'Indicator Date hidden'!AT82)</f>
        <v>0</v>
      </c>
      <c r="AT81" s="165">
        <f>IF('Indicator Date hidden'!AU82="x","x",$AT$2-'Indicator Date hidden'!AU82)</f>
        <v>1</v>
      </c>
      <c r="AU81" s="165">
        <f>IF('Indicator Date hidden'!AV82="x","x",$AU$2-'Indicator Date hidden'!AV82)</f>
        <v>2</v>
      </c>
      <c r="AV81" s="165">
        <f>IF('Indicator Date hidden'!AW82="x","x",$AV$2-'Indicator Date hidden'!AW82)</f>
        <v>0</v>
      </c>
      <c r="AW81" s="165">
        <f>IF('Indicator Date hidden'!AX82="x","x",$AW$2-'Indicator Date hidden'!AX82)</f>
        <v>0</v>
      </c>
      <c r="AX81" s="165">
        <f>IF('Indicator Date hidden'!AY82="x","x",$AX$2-'Indicator Date hidden'!AY82)</f>
        <v>0</v>
      </c>
      <c r="AY81" s="165">
        <f>IF('Indicator Date hidden'!AZ82="x","x",$AY$2-'Indicator Date hidden'!AZ82)</f>
        <v>2</v>
      </c>
      <c r="AZ81" s="165">
        <f>IF('Indicator Date hidden'!BA82="x","x",$AZ$2-'Indicator Date hidden'!BA82)</f>
        <v>2</v>
      </c>
      <c r="BA81" s="5">
        <f t="shared" si="5"/>
        <v>82519</v>
      </c>
      <c r="BB81" s="166">
        <f t="shared" si="6"/>
        <v>1650.38</v>
      </c>
      <c r="BC81" s="5">
        <f t="shared" si="7"/>
        <v>18</v>
      </c>
      <c r="BD81" s="166">
        <f t="shared" si="8"/>
        <v>8080.3810451983018</v>
      </c>
      <c r="BE81" s="169">
        <f t="shared" si="9"/>
        <v>0</v>
      </c>
    </row>
    <row r="82" spans="1:57" x14ac:dyDescent="0.25">
      <c r="A82" t="s">
        <v>150</v>
      </c>
      <c r="B82" s="165">
        <f>IF('Indicator Date hidden'!C83="x","x",$B$2-'Indicator Date hidden'!C83)</f>
        <v>4</v>
      </c>
      <c r="C82" s="165">
        <f>IF('Indicator Date hidden'!D83="x","x",$C$2-'Indicator Date hidden'!D83)</f>
        <v>4</v>
      </c>
      <c r="D82" s="165">
        <f>IF('Indicator Date hidden'!E83="x","x",$D$2-'Indicator Date hidden'!E83)</f>
        <v>0</v>
      </c>
      <c r="E82" s="165">
        <f>IF('Indicator Date hidden'!F83="x","x",$E$2-'Indicator Date hidden'!F83)</f>
        <v>0</v>
      </c>
      <c r="F82" s="165">
        <f>IF('Indicator Date hidden'!G83="x","x",$F$2-'Indicator Date hidden'!G83)</f>
        <v>0</v>
      </c>
      <c r="G82" s="165">
        <f>IF('Indicator Date hidden'!H83="x","x",$G$2-'Indicator Date hidden'!H83)</f>
        <v>0</v>
      </c>
      <c r="H82" s="165">
        <f>IF('Indicator Date hidden'!I83="x","x",$H$2-'Indicator Date hidden'!I83)</f>
        <v>0</v>
      </c>
      <c r="I82" s="165">
        <f>IF('Indicator Date hidden'!J83="x","x",$I$2-'Indicator Date hidden'!J83)</f>
        <v>2</v>
      </c>
      <c r="J82" s="165">
        <f>IF('Indicator Date hidden'!K83="x","x",$J$2-'Indicator Date hidden'!K83)</f>
        <v>2</v>
      </c>
      <c r="K82" s="165">
        <f>IF('Indicator Date hidden'!L83="x","x",$K$2-'Indicator Date hidden'!L83)</f>
        <v>0</v>
      </c>
      <c r="L82" s="165">
        <f>IF('Indicator Date hidden'!M83="x","x",$L$2-'Indicator Date hidden'!M83)</f>
        <v>0</v>
      </c>
      <c r="M82" s="165">
        <f>IF('Indicator Date hidden'!N83="x","x",$M$2-'Indicator Date hidden'!N83)</f>
        <v>0</v>
      </c>
      <c r="N82" s="165">
        <f>IF('Indicator Date hidden'!O83="x","x",$N$2-'Indicator Date hidden'!O83)</f>
        <v>0</v>
      </c>
      <c r="O82" s="165">
        <f>IF('Indicator Date hidden'!P83="x","x",$O$2-'Indicator Date hidden'!P83)</f>
        <v>0</v>
      </c>
      <c r="P82" s="165">
        <f>IF('Indicator Date hidden'!Q83="x","x",$P$2-'Indicator Date hidden'!Q83)</f>
        <v>0</v>
      </c>
      <c r="Q82" s="165" t="str">
        <f>IF('Indicator Date hidden'!R83="x","x",$Q$2-'Indicator Date hidden'!R83)</f>
        <v>x</v>
      </c>
      <c r="R82" s="165">
        <f>IF('Indicator Date hidden'!S83="x","x",$R$2-'Indicator Date hidden'!S83)</f>
        <v>0</v>
      </c>
      <c r="S82" s="165">
        <f>IF('Indicator Date hidden'!T83="x","x",$S$2-'Indicator Date hidden'!T83)</f>
        <v>0</v>
      </c>
      <c r="T82" s="165">
        <f>IF('Indicator Date hidden'!U83="x","x",$T$2-'Indicator Date hidden'!U83)</f>
        <v>0</v>
      </c>
      <c r="U82" s="165" t="str">
        <f>IF('Indicator Date hidden'!V83="x","x",$U$2-'Indicator Date hidden'!V83)</f>
        <v>x</v>
      </c>
      <c r="V82" s="165">
        <f>IF('Indicator Date hidden'!W83="x","x",$V$2-'Indicator Date hidden'!W83)</f>
        <v>0</v>
      </c>
      <c r="W82" s="165" t="str">
        <f>IF('Indicator Date hidden'!X83="x","x",$W$2-'Indicator Date hidden'!X83)</f>
        <v>x</v>
      </c>
      <c r="X82" s="165">
        <f>IF('Indicator Date hidden'!Y83="x","x",$X$2-'Indicator Date hidden'!Y83)</f>
        <v>2</v>
      </c>
      <c r="Y82" s="165">
        <f>IF('Indicator Date hidden'!Z83="x","x",$Y$2-'Indicator Date hidden'!Z83)</f>
        <v>0</v>
      </c>
      <c r="Z82" s="165">
        <f>IF('Indicator Date hidden'!AA83="x","x",$Z$2-'Indicator Date hidden'!AA83)</f>
        <v>0</v>
      </c>
      <c r="AA82" s="165">
        <f>IF('Indicator Date hidden'!AB83="x","x",$AA$2-'Indicator Date hidden'!AB83)</f>
        <v>0</v>
      </c>
      <c r="AB82" s="165">
        <f>IF('Indicator Date hidden'!AC83="x","x",$AB$2-'Indicator Date hidden'!AC83)</f>
        <v>0</v>
      </c>
      <c r="AC82" s="165">
        <f>IF('Indicator Date hidden'!AD83="x","x",$AC$2-'Indicator Date hidden'!AD83)</f>
        <v>0</v>
      </c>
      <c r="AD82" s="165" t="str">
        <f>IF('Indicator Date hidden'!AE83="x","x",$AD$2-'Indicator Date hidden'!AE83)</f>
        <v>x</v>
      </c>
      <c r="AE82" s="165">
        <f>IF('Indicator Date hidden'!AF83="x","x",$AE$2-'Indicator Date hidden'!AF83)</f>
        <v>0</v>
      </c>
      <c r="AF82" s="165">
        <f>IF('Indicator Date hidden'!AG83="x","x",$AF$2-'Indicator Date hidden'!AG83)</f>
        <v>5</v>
      </c>
      <c r="AG82" s="165">
        <f>IF('Indicator Date hidden'!AH83="x","x",$AG$2-'Indicator Date hidden'!AH83)</f>
        <v>1</v>
      </c>
      <c r="AH82" s="165">
        <f>IF('Indicator Date hidden'!AI83="x","x",$AH$2-'Indicator Date hidden'!AI83)</f>
        <v>1</v>
      </c>
      <c r="AI82" s="165">
        <f>IF('Indicator Date hidden'!AJ83="x","x",$AI$2-'Indicator Date hidden'!AJ83)</f>
        <v>1</v>
      </c>
      <c r="AJ82" s="165" t="str">
        <f>IF('Indicator Date hidden'!AK83="x","x",$AJ$2-'Indicator Date hidden'!AK83)</f>
        <v>x</v>
      </c>
      <c r="AK82" s="165">
        <f>IF('Indicator Date hidden'!AL83="x","x",$AK$2-'Indicator Date hidden'!AL83)</f>
        <v>1</v>
      </c>
      <c r="AL82" s="165" t="str">
        <f>IF('Indicator Date hidden'!AM83="x","x",$AL$2-'Indicator Date hidden'!AM83)</f>
        <v>x</v>
      </c>
      <c r="AM82" s="165">
        <f>IF('Indicator Date hidden'!AN83="x","x",$AM$2-'Indicator Date hidden'!AN83)</f>
        <v>41236</v>
      </c>
      <c r="AN82" s="165">
        <f>IF('Indicator Date hidden'!AO83="x","x",$AN$2-'Indicator Date hidden'!AO83)</f>
        <v>41236</v>
      </c>
      <c r="AO82" s="165">
        <f>IF('Indicator Date hidden'!AP83="x","x",$AO$2-'Indicator Date hidden'!AP83)</f>
        <v>0</v>
      </c>
      <c r="AP82" s="165">
        <f>IF('Indicator Date hidden'!AQ83="x","x",$AP$2-'Indicator Date hidden'!AQ83)</f>
        <v>0</v>
      </c>
      <c r="AQ82" s="165" t="str">
        <f>IF('Indicator Date hidden'!AR83="x","x",$AQ$2-'Indicator Date hidden'!AR83)</f>
        <v>x</v>
      </c>
      <c r="AR82" s="165">
        <f>IF('Indicator Date hidden'!AS83="x","x",$AR$2-'Indicator Date hidden'!AS83)</f>
        <v>0</v>
      </c>
      <c r="AS82" s="165">
        <f>IF('Indicator Date hidden'!AT83="x","x",$AS$2-'Indicator Date hidden'!AT83)</f>
        <v>0</v>
      </c>
      <c r="AT82" s="165">
        <f>IF('Indicator Date hidden'!AU83="x","x",$AT$2-'Indicator Date hidden'!AU83)</f>
        <v>1</v>
      </c>
      <c r="AU82" s="165" t="str">
        <f>IF('Indicator Date hidden'!AV83="x","x",$AU$2-'Indicator Date hidden'!AV83)</f>
        <v>x</v>
      </c>
      <c r="AV82" s="165">
        <f>IF('Indicator Date hidden'!AW83="x","x",$AV$2-'Indicator Date hidden'!AW83)</f>
        <v>0</v>
      </c>
      <c r="AW82" s="165">
        <f>IF('Indicator Date hidden'!AX83="x","x",$AW$2-'Indicator Date hidden'!AX83)</f>
        <v>0</v>
      </c>
      <c r="AX82" s="165">
        <f>IF('Indicator Date hidden'!AY83="x","x",$AX$2-'Indicator Date hidden'!AY83)</f>
        <v>0</v>
      </c>
      <c r="AY82" s="165">
        <f>IF('Indicator Date hidden'!AZ83="x","x",$AY$2-'Indicator Date hidden'!AZ83)</f>
        <v>2</v>
      </c>
      <c r="AZ82" s="165">
        <f>IF('Indicator Date hidden'!BA83="x","x",$AZ$2-'Indicator Date hidden'!BA83)</f>
        <v>2</v>
      </c>
      <c r="BA82" s="5">
        <f t="shared" si="5"/>
        <v>82500</v>
      </c>
      <c r="BB82" s="166">
        <f t="shared" si="6"/>
        <v>1918.6046511627908</v>
      </c>
      <c r="BC82" s="5">
        <f t="shared" si="7"/>
        <v>15</v>
      </c>
      <c r="BD82" s="166">
        <f t="shared" si="8"/>
        <v>8683.7600235165919</v>
      </c>
      <c r="BE82" s="169">
        <f t="shared" si="9"/>
        <v>0</v>
      </c>
    </row>
    <row r="83" spans="1:57" x14ac:dyDescent="0.25">
      <c r="A83" t="s">
        <v>152</v>
      </c>
      <c r="B83" s="165">
        <f>IF('Indicator Date hidden'!C84="x","x",$B$2-'Indicator Date hidden'!C84)</f>
        <v>4</v>
      </c>
      <c r="C83" s="165">
        <f>IF('Indicator Date hidden'!D84="x","x",$C$2-'Indicator Date hidden'!D84)</f>
        <v>4</v>
      </c>
      <c r="D83" s="165">
        <f>IF('Indicator Date hidden'!E84="x","x",$D$2-'Indicator Date hidden'!E84)</f>
        <v>0</v>
      </c>
      <c r="E83" s="165">
        <f>IF('Indicator Date hidden'!F84="x","x",$E$2-'Indicator Date hidden'!F84)</f>
        <v>0</v>
      </c>
      <c r="F83" s="165">
        <f>IF('Indicator Date hidden'!G84="x","x",$F$2-'Indicator Date hidden'!G84)</f>
        <v>0</v>
      </c>
      <c r="G83" s="165">
        <f>IF('Indicator Date hidden'!H84="x","x",$G$2-'Indicator Date hidden'!H84)</f>
        <v>0</v>
      </c>
      <c r="H83" s="165">
        <f>IF('Indicator Date hidden'!I84="x","x",$H$2-'Indicator Date hidden'!I84)</f>
        <v>0</v>
      </c>
      <c r="I83" s="165">
        <f>IF('Indicator Date hidden'!J84="x","x",$I$2-'Indicator Date hidden'!J84)</f>
        <v>2</v>
      </c>
      <c r="J83" s="165">
        <f>IF('Indicator Date hidden'!K84="x","x",$J$2-'Indicator Date hidden'!K84)</f>
        <v>2</v>
      </c>
      <c r="K83" s="165">
        <f>IF('Indicator Date hidden'!L84="x","x",$K$2-'Indicator Date hidden'!L84)</f>
        <v>0</v>
      </c>
      <c r="L83" s="165">
        <f>IF('Indicator Date hidden'!M84="x","x",$L$2-'Indicator Date hidden'!M84)</f>
        <v>0</v>
      </c>
      <c r="M83" s="165">
        <f>IF('Indicator Date hidden'!N84="x","x",$M$2-'Indicator Date hidden'!N84)</f>
        <v>0</v>
      </c>
      <c r="N83" s="165">
        <f>IF('Indicator Date hidden'!O84="x","x",$N$2-'Indicator Date hidden'!O84)</f>
        <v>0</v>
      </c>
      <c r="O83" s="165">
        <f>IF('Indicator Date hidden'!P84="x","x",$O$2-'Indicator Date hidden'!P84)</f>
        <v>0</v>
      </c>
      <c r="P83" s="165">
        <f>IF('Indicator Date hidden'!Q84="x","x",$P$2-'Indicator Date hidden'!Q84)</f>
        <v>0</v>
      </c>
      <c r="Q83" s="165" t="str">
        <f>IF('Indicator Date hidden'!R84="x","x",$Q$2-'Indicator Date hidden'!R84)</f>
        <v>x</v>
      </c>
      <c r="R83" s="165">
        <f>IF('Indicator Date hidden'!S84="x","x",$R$2-'Indicator Date hidden'!S84)</f>
        <v>0</v>
      </c>
      <c r="S83" s="165">
        <f>IF('Indicator Date hidden'!T84="x","x",$S$2-'Indicator Date hidden'!T84)</f>
        <v>0</v>
      </c>
      <c r="T83" s="165">
        <f>IF('Indicator Date hidden'!U84="x","x",$T$2-'Indicator Date hidden'!U84)</f>
        <v>0</v>
      </c>
      <c r="U83" s="165" t="str">
        <f>IF('Indicator Date hidden'!V84="x","x",$U$2-'Indicator Date hidden'!V84)</f>
        <v>x</v>
      </c>
      <c r="V83" s="165">
        <f>IF('Indicator Date hidden'!W84="x","x",$V$2-'Indicator Date hidden'!W84)</f>
        <v>0</v>
      </c>
      <c r="W83" s="165" t="str">
        <f>IF('Indicator Date hidden'!X84="x","x",$W$2-'Indicator Date hidden'!X84)</f>
        <v>x</v>
      </c>
      <c r="X83" s="165">
        <f>IF('Indicator Date hidden'!Y84="x","x",$X$2-'Indicator Date hidden'!Y84)</f>
        <v>6</v>
      </c>
      <c r="Y83" s="165">
        <f>IF('Indicator Date hidden'!Z84="x","x",$Y$2-'Indicator Date hidden'!Z84)</f>
        <v>0</v>
      </c>
      <c r="Z83" s="165">
        <f>IF('Indicator Date hidden'!AA84="x","x",$Z$2-'Indicator Date hidden'!AA84)</f>
        <v>0</v>
      </c>
      <c r="AA83" s="165" t="str">
        <f>IF('Indicator Date hidden'!AB84="x","x",$AA$2-'Indicator Date hidden'!AB84)</f>
        <v>x</v>
      </c>
      <c r="AB83" s="165">
        <f>IF('Indicator Date hidden'!AC84="x","x",$AB$2-'Indicator Date hidden'!AC84)</f>
        <v>0</v>
      </c>
      <c r="AC83" s="165">
        <f>IF('Indicator Date hidden'!AD84="x","x",$AC$2-'Indicator Date hidden'!AD84)</f>
        <v>0</v>
      </c>
      <c r="AD83" s="165" t="str">
        <f>IF('Indicator Date hidden'!AE84="x","x",$AD$2-'Indicator Date hidden'!AE84)</f>
        <v>x</v>
      </c>
      <c r="AE83" s="165">
        <f>IF('Indicator Date hidden'!AF84="x","x",$AE$2-'Indicator Date hidden'!AF84)</f>
        <v>0</v>
      </c>
      <c r="AF83" s="165">
        <f>IF('Indicator Date hidden'!AG84="x","x",$AF$2-'Indicator Date hidden'!AG84)</f>
        <v>7</v>
      </c>
      <c r="AG83" s="165">
        <f>IF('Indicator Date hidden'!AH84="x","x",$AG$2-'Indicator Date hidden'!AH84)</f>
        <v>1</v>
      </c>
      <c r="AH83" s="165">
        <f>IF('Indicator Date hidden'!AI84="x","x",$AH$2-'Indicator Date hidden'!AI84)</f>
        <v>1</v>
      </c>
      <c r="AI83" s="165">
        <f>IF('Indicator Date hidden'!AJ84="x","x",$AI$2-'Indicator Date hidden'!AJ84)</f>
        <v>1</v>
      </c>
      <c r="AJ83" s="165" t="str">
        <f>IF('Indicator Date hidden'!AK84="x","x",$AJ$2-'Indicator Date hidden'!AK84)</f>
        <v>x</v>
      </c>
      <c r="AK83" s="165">
        <f>IF('Indicator Date hidden'!AL84="x","x",$AK$2-'Indicator Date hidden'!AL84)</f>
        <v>1</v>
      </c>
      <c r="AL83" s="165" t="str">
        <f>IF('Indicator Date hidden'!AM84="x","x",$AL$2-'Indicator Date hidden'!AM84)</f>
        <v>x</v>
      </c>
      <c r="AM83" s="165">
        <f>IF('Indicator Date hidden'!AN84="x","x",$AM$2-'Indicator Date hidden'!AN84)</f>
        <v>41236</v>
      </c>
      <c r="AN83" s="165">
        <f>IF('Indicator Date hidden'!AO84="x","x",$AN$2-'Indicator Date hidden'!AO84)</f>
        <v>41236</v>
      </c>
      <c r="AO83" s="165">
        <f>IF('Indicator Date hidden'!AP84="x","x",$AO$2-'Indicator Date hidden'!AP84)</f>
        <v>0</v>
      </c>
      <c r="AP83" s="165">
        <f>IF('Indicator Date hidden'!AQ84="x","x",$AP$2-'Indicator Date hidden'!AQ84)</f>
        <v>0</v>
      </c>
      <c r="AQ83" s="165" t="str">
        <f>IF('Indicator Date hidden'!AR84="x","x",$AQ$2-'Indicator Date hidden'!AR84)</f>
        <v>x</v>
      </c>
      <c r="AR83" s="165">
        <f>IF('Indicator Date hidden'!AS84="x","x",$AR$2-'Indicator Date hidden'!AS84)</f>
        <v>0</v>
      </c>
      <c r="AS83" s="165">
        <f>IF('Indicator Date hidden'!AT84="x","x",$AS$2-'Indicator Date hidden'!AT84)</f>
        <v>0</v>
      </c>
      <c r="AT83" s="165">
        <f>IF('Indicator Date hidden'!AU84="x","x",$AT$2-'Indicator Date hidden'!AU84)</f>
        <v>1</v>
      </c>
      <c r="AU83" s="165" t="str">
        <f>IF('Indicator Date hidden'!AV84="x","x",$AU$2-'Indicator Date hidden'!AV84)</f>
        <v>x</v>
      </c>
      <c r="AV83" s="165">
        <f>IF('Indicator Date hidden'!AW84="x","x",$AV$2-'Indicator Date hidden'!AW84)</f>
        <v>0</v>
      </c>
      <c r="AW83" s="165">
        <f>IF('Indicator Date hidden'!AX84="x","x",$AW$2-'Indicator Date hidden'!AX84)</f>
        <v>0</v>
      </c>
      <c r="AX83" s="165">
        <f>IF('Indicator Date hidden'!AY84="x","x",$AX$2-'Indicator Date hidden'!AY84)</f>
        <v>0</v>
      </c>
      <c r="AY83" s="165">
        <f>IF('Indicator Date hidden'!AZ84="x","x",$AY$2-'Indicator Date hidden'!AZ84)</f>
        <v>2</v>
      </c>
      <c r="AZ83" s="165">
        <f>IF('Indicator Date hidden'!BA84="x","x",$AZ$2-'Indicator Date hidden'!BA84)</f>
        <v>2</v>
      </c>
      <c r="BA83" s="5">
        <f t="shared" si="5"/>
        <v>82506</v>
      </c>
      <c r="BB83" s="166">
        <f t="shared" si="6"/>
        <v>1964.4285714285713</v>
      </c>
      <c r="BC83" s="5">
        <f t="shared" si="7"/>
        <v>15</v>
      </c>
      <c r="BD83" s="166">
        <f t="shared" si="8"/>
        <v>8781.3904776571944</v>
      </c>
      <c r="BE83" s="169">
        <f t="shared" si="9"/>
        <v>0</v>
      </c>
    </row>
    <row r="84" spans="1:57" x14ac:dyDescent="0.25">
      <c r="A84" t="s">
        <v>154</v>
      </c>
      <c r="B84" s="165">
        <f>IF('Indicator Date hidden'!C85="x","x",$B$2-'Indicator Date hidden'!C85)</f>
        <v>4</v>
      </c>
      <c r="C84" s="165">
        <f>IF('Indicator Date hidden'!D85="x","x",$C$2-'Indicator Date hidden'!D85)</f>
        <v>4</v>
      </c>
      <c r="D84" s="165">
        <f>IF('Indicator Date hidden'!E85="x","x",$D$2-'Indicator Date hidden'!E85)</f>
        <v>0</v>
      </c>
      <c r="E84" s="165">
        <f>IF('Indicator Date hidden'!F85="x","x",$E$2-'Indicator Date hidden'!F85)</f>
        <v>0</v>
      </c>
      <c r="F84" s="165">
        <f>IF('Indicator Date hidden'!G85="x","x",$F$2-'Indicator Date hidden'!G85)</f>
        <v>0</v>
      </c>
      <c r="G84" s="165">
        <f>IF('Indicator Date hidden'!H85="x","x",$G$2-'Indicator Date hidden'!H85)</f>
        <v>0</v>
      </c>
      <c r="H84" s="165">
        <f>IF('Indicator Date hidden'!I85="x","x",$H$2-'Indicator Date hidden'!I85)</f>
        <v>0</v>
      </c>
      <c r="I84" s="165">
        <f>IF('Indicator Date hidden'!J85="x","x",$I$2-'Indicator Date hidden'!J85)</f>
        <v>2</v>
      </c>
      <c r="J84" s="165">
        <f>IF('Indicator Date hidden'!K85="x","x",$J$2-'Indicator Date hidden'!K85)</f>
        <v>2</v>
      </c>
      <c r="K84" s="165">
        <f>IF('Indicator Date hidden'!L85="x","x",$K$2-'Indicator Date hidden'!L85)</f>
        <v>0</v>
      </c>
      <c r="L84" s="165">
        <f>IF('Indicator Date hidden'!M85="x","x",$L$2-'Indicator Date hidden'!M85)</f>
        <v>0</v>
      </c>
      <c r="M84" s="165">
        <f>IF('Indicator Date hidden'!N85="x","x",$M$2-'Indicator Date hidden'!N85)</f>
        <v>0</v>
      </c>
      <c r="N84" s="165">
        <f>IF('Indicator Date hidden'!O85="x","x",$N$2-'Indicator Date hidden'!O85)</f>
        <v>0</v>
      </c>
      <c r="O84" s="165">
        <f>IF('Indicator Date hidden'!P85="x","x",$O$2-'Indicator Date hidden'!P85)</f>
        <v>0</v>
      </c>
      <c r="P84" s="165">
        <f>IF('Indicator Date hidden'!Q85="x","x",$P$2-'Indicator Date hidden'!Q85)</f>
        <v>0</v>
      </c>
      <c r="Q84" s="165" t="str">
        <f>IF('Indicator Date hidden'!R85="x","x",$Q$2-'Indicator Date hidden'!R85)</f>
        <v>x</v>
      </c>
      <c r="R84" s="165">
        <f>IF('Indicator Date hidden'!S85="x","x",$R$2-'Indicator Date hidden'!S85)</f>
        <v>0</v>
      </c>
      <c r="S84" s="165">
        <f>IF('Indicator Date hidden'!T85="x","x",$S$2-'Indicator Date hidden'!T85)</f>
        <v>0</v>
      </c>
      <c r="T84" s="165">
        <f>IF('Indicator Date hidden'!U85="x","x",$T$2-'Indicator Date hidden'!U85)</f>
        <v>0</v>
      </c>
      <c r="U84" s="165" t="str">
        <f>IF('Indicator Date hidden'!V85="x","x",$U$2-'Indicator Date hidden'!V85)</f>
        <v>x</v>
      </c>
      <c r="V84" s="165">
        <f>IF('Indicator Date hidden'!W85="x","x",$V$2-'Indicator Date hidden'!W85)</f>
        <v>0</v>
      </c>
      <c r="W84" s="165" t="str">
        <f>IF('Indicator Date hidden'!X85="x","x",$W$2-'Indicator Date hidden'!X85)</f>
        <v>x</v>
      </c>
      <c r="X84" s="165">
        <f>IF('Indicator Date hidden'!Y85="x","x",$X$2-'Indicator Date hidden'!Y85)</f>
        <v>2</v>
      </c>
      <c r="Y84" s="165">
        <f>IF('Indicator Date hidden'!Z85="x","x",$Y$2-'Indicator Date hidden'!Z85)</f>
        <v>0</v>
      </c>
      <c r="Z84" s="165">
        <f>IF('Indicator Date hidden'!AA85="x","x",$Z$2-'Indicator Date hidden'!AA85)</f>
        <v>0</v>
      </c>
      <c r="AA84" s="165">
        <f>IF('Indicator Date hidden'!AB85="x","x",$AA$2-'Indicator Date hidden'!AB85)</f>
        <v>0</v>
      </c>
      <c r="AB84" s="165">
        <f>IF('Indicator Date hidden'!AC85="x","x",$AB$2-'Indicator Date hidden'!AC85)</f>
        <v>0</v>
      </c>
      <c r="AC84" s="165">
        <f>IF('Indicator Date hidden'!AD85="x","x",$AC$2-'Indicator Date hidden'!AD85)</f>
        <v>0</v>
      </c>
      <c r="AD84" s="165" t="str">
        <f>IF('Indicator Date hidden'!AE85="x","x",$AD$2-'Indicator Date hidden'!AE85)</f>
        <v>x</v>
      </c>
      <c r="AE84" s="165">
        <f>IF('Indicator Date hidden'!AF85="x","x",$AE$2-'Indicator Date hidden'!AF85)</f>
        <v>0</v>
      </c>
      <c r="AF84" s="165">
        <f>IF('Indicator Date hidden'!AG85="x","x",$AF$2-'Indicator Date hidden'!AG85)</f>
        <v>5</v>
      </c>
      <c r="AG84" s="165">
        <f>IF('Indicator Date hidden'!AH85="x","x",$AG$2-'Indicator Date hidden'!AH85)</f>
        <v>1</v>
      </c>
      <c r="AH84" s="165">
        <f>IF('Indicator Date hidden'!AI85="x","x",$AH$2-'Indicator Date hidden'!AI85)</f>
        <v>1</v>
      </c>
      <c r="AI84" s="165">
        <f>IF('Indicator Date hidden'!AJ85="x","x",$AI$2-'Indicator Date hidden'!AJ85)</f>
        <v>1</v>
      </c>
      <c r="AJ84" s="165" t="str">
        <f>IF('Indicator Date hidden'!AK85="x","x",$AJ$2-'Indicator Date hidden'!AK85)</f>
        <v>x</v>
      </c>
      <c r="AK84" s="165">
        <f>IF('Indicator Date hidden'!AL85="x","x",$AK$2-'Indicator Date hidden'!AL85)</f>
        <v>1</v>
      </c>
      <c r="AL84" s="165" t="str">
        <f>IF('Indicator Date hidden'!AM85="x","x",$AL$2-'Indicator Date hidden'!AM85)</f>
        <v>x</v>
      </c>
      <c r="AM84" s="165">
        <f>IF('Indicator Date hidden'!AN85="x","x",$AM$2-'Indicator Date hidden'!AN85)</f>
        <v>41236</v>
      </c>
      <c r="AN84" s="165">
        <f>IF('Indicator Date hidden'!AO85="x","x",$AN$2-'Indicator Date hidden'!AO85)</f>
        <v>41236</v>
      </c>
      <c r="AO84" s="165">
        <f>IF('Indicator Date hidden'!AP85="x","x",$AO$2-'Indicator Date hidden'!AP85)</f>
        <v>0</v>
      </c>
      <c r="AP84" s="165">
        <f>IF('Indicator Date hidden'!AQ85="x","x",$AP$2-'Indicator Date hidden'!AQ85)</f>
        <v>0</v>
      </c>
      <c r="AQ84" s="165">
        <f>IF('Indicator Date hidden'!AR85="x","x",$AQ$2-'Indicator Date hidden'!AR85)</f>
        <v>0</v>
      </c>
      <c r="AR84" s="165">
        <f>IF('Indicator Date hidden'!AS85="x","x",$AR$2-'Indicator Date hidden'!AS85)</f>
        <v>0</v>
      </c>
      <c r="AS84" s="165">
        <f>IF('Indicator Date hidden'!AT85="x","x",$AS$2-'Indicator Date hidden'!AT85)</f>
        <v>0</v>
      </c>
      <c r="AT84" s="165">
        <f>IF('Indicator Date hidden'!AU85="x","x",$AT$2-'Indicator Date hidden'!AU85)</f>
        <v>1</v>
      </c>
      <c r="AU84" s="165">
        <f>IF('Indicator Date hidden'!AV85="x","x",$AU$2-'Indicator Date hidden'!AV85)</f>
        <v>2</v>
      </c>
      <c r="AV84" s="165">
        <f>IF('Indicator Date hidden'!AW85="x","x",$AV$2-'Indicator Date hidden'!AW85)</f>
        <v>0</v>
      </c>
      <c r="AW84" s="165">
        <f>IF('Indicator Date hidden'!AX85="x","x",$AW$2-'Indicator Date hidden'!AX85)</f>
        <v>0</v>
      </c>
      <c r="AX84" s="165">
        <f>IF('Indicator Date hidden'!AY85="x","x",$AX$2-'Indicator Date hidden'!AY85)</f>
        <v>0</v>
      </c>
      <c r="AY84" s="165">
        <f>IF('Indicator Date hidden'!AZ85="x","x",$AY$2-'Indicator Date hidden'!AZ85)</f>
        <v>2</v>
      </c>
      <c r="AZ84" s="165">
        <f>IF('Indicator Date hidden'!BA85="x","x",$AZ$2-'Indicator Date hidden'!BA85)</f>
        <v>2</v>
      </c>
      <c r="BA84" s="5">
        <f t="shared" si="5"/>
        <v>82502</v>
      </c>
      <c r="BB84" s="166">
        <f t="shared" si="6"/>
        <v>1833.3777777777777</v>
      </c>
      <c r="BC84" s="5">
        <f t="shared" si="7"/>
        <v>16</v>
      </c>
      <c r="BD84" s="166">
        <f t="shared" si="8"/>
        <v>8497.788136499963</v>
      </c>
      <c r="BE84" s="169">
        <f t="shared" si="9"/>
        <v>0</v>
      </c>
    </row>
    <row r="85" spans="1:57" x14ac:dyDescent="0.25">
      <c r="A85" t="s">
        <v>156</v>
      </c>
      <c r="B85" s="165">
        <f>IF('Indicator Date hidden'!C86="x","x",$B$2-'Indicator Date hidden'!C86)</f>
        <v>4</v>
      </c>
      <c r="C85" s="165">
        <f>IF('Indicator Date hidden'!D86="x","x",$C$2-'Indicator Date hidden'!D86)</f>
        <v>4</v>
      </c>
      <c r="D85" s="165">
        <f>IF('Indicator Date hidden'!E86="x","x",$D$2-'Indicator Date hidden'!E86)</f>
        <v>0</v>
      </c>
      <c r="E85" s="165">
        <f>IF('Indicator Date hidden'!F86="x","x",$E$2-'Indicator Date hidden'!F86)</f>
        <v>0</v>
      </c>
      <c r="F85" s="165">
        <f>IF('Indicator Date hidden'!G86="x","x",$F$2-'Indicator Date hidden'!G86)</f>
        <v>0</v>
      </c>
      <c r="G85" s="165">
        <f>IF('Indicator Date hidden'!H86="x","x",$G$2-'Indicator Date hidden'!H86)</f>
        <v>0</v>
      </c>
      <c r="H85" s="165">
        <f>IF('Indicator Date hidden'!I86="x","x",$H$2-'Indicator Date hidden'!I86)</f>
        <v>0</v>
      </c>
      <c r="I85" s="165">
        <f>IF('Indicator Date hidden'!J86="x","x",$I$2-'Indicator Date hidden'!J86)</f>
        <v>2</v>
      </c>
      <c r="J85" s="165">
        <f>IF('Indicator Date hidden'!K86="x","x",$J$2-'Indicator Date hidden'!K86)</f>
        <v>2</v>
      </c>
      <c r="K85" s="165">
        <f>IF('Indicator Date hidden'!L86="x","x",$K$2-'Indicator Date hidden'!L86)</f>
        <v>0</v>
      </c>
      <c r="L85" s="165">
        <f>IF('Indicator Date hidden'!M86="x","x",$L$2-'Indicator Date hidden'!M86)</f>
        <v>0</v>
      </c>
      <c r="M85" s="165">
        <f>IF('Indicator Date hidden'!N86="x","x",$M$2-'Indicator Date hidden'!N86)</f>
        <v>0</v>
      </c>
      <c r="N85" s="165">
        <f>IF('Indicator Date hidden'!O86="x","x",$N$2-'Indicator Date hidden'!O86)</f>
        <v>0</v>
      </c>
      <c r="O85" s="165">
        <f>IF('Indicator Date hidden'!P86="x","x",$O$2-'Indicator Date hidden'!P86)</f>
        <v>0</v>
      </c>
      <c r="P85" s="165">
        <f>IF('Indicator Date hidden'!Q86="x","x",$P$2-'Indicator Date hidden'!Q86)</f>
        <v>0</v>
      </c>
      <c r="Q85" s="165">
        <f>IF('Indicator Date hidden'!R86="x","x",$Q$2-'Indicator Date hidden'!R86)</f>
        <v>5</v>
      </c>
      <c r="R85" s="165">
        <f>IF('Indicator Date hidden'!S86="x","x",$R$2-'Indicator Date hidden'!S86)</f>
        <v>0</v>
      </c>
      <c r="S85" s="165">
        <f>IF('Indicator Date hidden'!T86="x","x",$S$2-'Indicator Date hidden'!T86)</f>
        <v>0</v>
      </c>
      <c r="T85" s="165">
        <f>IF('Indicator Date hidden'!U86="x","x",$T$2-'Indicator Date hidden'!U86)</f>
        <v>0</v>
      </c>
      <c r="U85" s="165">
        <f>IF('Indicator Date hidden'!V86="x","x",$U$2-'Indicator Date hidden'!V86)</f>
        <v>0</v>
      </c>
      <c r="V85" s="165">
        <f>IF('Indicator Date hidden'!W86="x","x",$V$2-'Indicator Date hidden'!W86)</f>
        <v>0</v>
      </c>
      <c r="W85" s="165">
        <f>IF('Indicator Date hidden'!X86="x","x",$W$2-'Indicator Date hidden'!X86)</f>
        <v>4</v>
      </c>
      <c r="X85" s="165">
        <f>IF('Indicator Date hidden'!Y86="x","x",$X$2-'Indicator Date hidden'!Y86)</f>
        <v>2</v>
      </c>
      <c r="Y85" s="165">
        <f>IF('Indicator Date hidden'!Z86="x","x",$Y$2-'Indicator Date hidden'!Z86)</f>
        <v>0</v>
      </c>
      <c r="Z85" s="165">
        <f>IF('Indicator Date hidden'!AA86="x","x",$Z$2-'Indicator Date hidden'!AA86)</f>
        <v>0</v>
      </c>
      <c r="AA85" s="165">
        <f>IF('Indicator Date hidden'!AB86="x","x",$AA$2-'Indicator Date hidden'!AB86)</f>
        <v>0</v>
      </c>
      <c r="AB85" s="165">
        <f>IF('Indicator Date hidden'!AC86="x","x",$AB$2-'Indicator Date hidden'!AC86)</f>
        <v>0</v>
      </c>
      <c r="AC85" s="165">
        <f>IF('Indicator Date hidden'!AD86="x","x",$AC$2-'Indicator Date hidden'!AD86)</f>
        <v>0</v>
      </c>
      <c r="AD85" s="165" t="str">
        <f>IF('Indicator Date hidden'!AE86="x","x",$AD$2-'Indicator Date hidden'!AE86)</f>
        <v>x</v>
      </c>
      <c r="AE85" s="165">
        <f>IF('Indicator Date hidden'!AF86="x","x",$AE$2-'Indicator Date hidden'!AF86)</f>
        <v>0</v>
      </c>
      <c r="AF85" s="165" t="str">
        <f>IF('Indicator Date hidden'!AG86="x","x",$AF$2-'Indicator Date hidden'!AG86)</f>
        <v>x</v>
      </c>
      <c r="AG85" s="165">
        <f>IF('Indicator Date hidden'!AH86="x","x",$AG$2-'Indicator Date hidden'!AH86)</f>
        <v>1</v>
      </c>
      <c r="AH85" s="165">
        <f>IF('Indicator Date hidden'!AI86="x","x",$AH$2-'Indicator Date hidden'!AI86)</f>
        <v>1</v>
      </c>
      <c r="AI85" s="165">
        <f>IF('Indicator Date hidden'!AJ86="x","x",$AI$2-'Indicator Date hidden'!AJ86)</f>
        <v>1</v>
      </c>
      <c r="AJ85" s="165" t="str">
        <f>IF('Indicator Date hidden'!AK86="x","x",$AJ$2-'Indicator Date hidden'!AK86)</f>
        <v>x</v>
      </c>
      <c r="AK85" s="165">
        <f>IF('Indicator Date hidden'!AL86="x","x",$AK$2-'Indicator Date hidden'!AL86)</f>
        <v>1</v>
      </c>
      <c r="AL85" s="165" t="str">
        <f>IF('Indicator Date hidden'!AM86="x","x",$AL$2-'Indicator Date hidden'!AM86)</f>
        <v>x</v>
      </c>
      <c r="AM85" s="165">
        <f>IF('Indicator Date hidden'!AN86="x","x",$AM$2-'Indicator Date hidden'!AN86)</f>
        <v>41236</v>
      </c>
      <c r="AN85" s="165">
        <f>IF('Indicator Date hidden'!AO86="x","x",$AN$2-'Indicator Date hidden'!AO86)</f>
        <v>41236</v>
      </c>
      <c r="AO85" s="165">
        <f>IF('Indicator Date hidden'!AP86="x","x",$AO$2-'Indicator Date hidden'!AP86)</f>
        <v>0</v>
      </c>
      <c r="AP85" s="165">
        <f>IF('Indicator Date hidden'!AQ86="x","x",$AP$2-'Indicator Date hidden'!AQ86)</f>
        <v>0</v>
      </c>
      <c r="AQ85" s="165">
        <f>IF('Indicator Date hidden'!AR86="x","x",$AQ$2-'Indicator Date hidden'!AR86)</f>
        <v>2</v>
      </c>
      <c r="AR85" s="165">
        <f>IF('Indicator Date hidden'!AS86="x","x",$AR$2-'Indicator Date hidden'!AS86)</f>
        <v>0</v>
      </c>
      <c r="AS85" s="165">
        <f>IF('Indicator Date hidden'!AT86="x","x",$AS$2-'Indicator Date hidden'!AT86)</f>
        <v>0</v>
      </c>
      <c r="AT85" s="165">
        <f>IF('Indicator Date hidden'!AU86="x","x",$AT$2-'Indicator Date hidden'!AU86)</f>
        <v>1</v>
      </c>
      <c r="AU85" s="165">
        <f>IF('Indicator Date hidden'!AV86="x","x",$AU$2-'Indicator Date hidden'!AV86)</f>
        <v>2</v>
      </c>
      <c r="AV85" s="165">
        <f>IF('Indicator Date hidden'!AW86="x","x",$AV$2-'Indicator Date hidden'!AW86)</f>
        <v>0</v>
      </c>
      <c r="AW85" s="165">
        <f>IF('Indicator Date hidden'!AX86="x","x",$AW$2-'Indicator Date hidden'!AX86)</f>
        <v>0</v>
      </c>
      <c r="AX85" s="165">
        <f>IF('Indicator Date hidden'!AY86="x","x",$AX$2-'Indicator Date hidden'!AY86)</f>
        <v>0</v>
      </c>
      <c r="AY85" s="165">
        <f>IF('Indicator Date hidden'!AZ86="x","x",$AY$2-'Indicator Date hidden'!AZ86)</f>
        <v>2</v>
      </c>
      <c r="AZ85" s="165">
        <f>IF('Indicator Date hidden'!BA86="x","x",$AZ$2-'Indicator Date hidden'!BA86)</f>
        <v>2</v>
      </c>
      <c r="BA85" s="5">
        <f t="shared" si="5"/>
        <v>82508</v>
      </c>
      <c r="BB85" s="166">
        <f t="shared" si="6"/>
        <v>1755.4893617021276</v>
      </c>
      <c r="BC85" s="5">
        <f t="shared" si="7"/>
        <v>18</v>
      </c>
      <c r="BD85" s="166">
        <f t="shared" si="8"/>
        <v>8323.2225522415374</v>
      </c>
      <c r="BE85" s="169">
        <f t="shared" si="9"/>
        <v>0</v>
      </c>
    </row>
    <row r="86" spans="1:57" x14ac:dyDescent="0.25">
      <c r="A86" t="s">
        <v>158</v>
      </c>
      <c r="B86" s="165">
        <f>IF('Indicator Date hidden'!C87="x","x",$B$2-'Indicator Date hidden'!C87)</f>
        <v>4</v>
      </c>
      <c r="C86" s="165">
        <f>IF('Indicator Date hidden'!D87="x","x",$C$2-'Indicator Date hidden'!D87)</f>
        <v>4</v>
      </c>
      <c r="D86" s="165">
        <f>IF('Indicator Date hidden'!E87="x","x",$D$2-'Indicator Date hidden'!E87)</f>
        <v>0</v>
      </c>
      <c r="E86" s="165">
        <f>IF('Indicator Date hidden'!F87="x","x",$E$2-'Indicator Date hidden'!F87)</f>
        <v>0</v>
      </c>
      <c r="F86" s="165">
        <f>IF('Indicator Date hidden'!G87="x","x",$F$2-'Indicator Date hidden'!G87)</f>
        <v>0</v>
      </c>
      <c r="G86" s="165">
        <f>IF('Indicator Date hidden'!H87="x","x",$G$2-'Indicator Date hidden'!H87)</f>
        <v>0</v>
      </c>
      <c r="H86" s="165">
        <f>IF('Indicator Date hidden'!I87="x","x",$H$2-'Indicator Date hidden'!I87)</f>
        <v>0</v>
      </c>
      <c r="I86" s="165">
        <f>IF('Indicator Date hidden'!J87="x","x",$I$2-'Indicator Date hidden'!J87)</f>
        <v>2</v>
      </c>
      <c r="J86" s="165">
        <f>IF('Indicator Date hidden'!K87="x","x",$J$2-'Indicator Date hidden'!K87)</f>
        <v>2</v>
      </c>
      <c r="K86" s="165">
        <f>IF('Indicator Date hidden'!L87="x","x",$K$2-'Indicator Date hidden'!L87)</f>
        <v>0</v>
      </c>
      <c r="L86" s="165">
        <f>IF('Indicator Date hidden'!M87="x","x",$L$2-'Indicator Date hidden'!M87)</f>
        <v>0</v>
      </c>
      <c r="M86" s="165">
        <f>IF('Indicator Date hidden'!N87="x","x",$M$2-'Indicator Date hidden'!N87)</f>
        <v>0</v>
      </c>
      <c r="N86" s="165">
        <f>IF('Indicator Date hidden'!O87="x","x",$N$2-'Indicator Date hidden'!O87)</f>
        <v>0</v>
      </c>
      <c r="O86" s="165">
        <f>IF('Indicator Date hidden'!P87="x","x",$O$2-'Indicator Date hidden'!P87)</f>
        <v>0</v>
      </c>
      <c r="P86" s="165">
        <f>IF('Indicator Date hidden'!Q87="x","x",$P$2-'Indicator Date hidden'!Q87)</f>
        <v>0</v>
      </c>
      <c r="Q86" s="165" t="str">
        <f>IF('Indicator Date hidden'!R87="x","x",$Q$2-'Indicator Date hidden'!R87)</f>
        <v>x</v>
      </c>
      <c r="R86" s="165">
        <f>IF('Indicator Date hidden'!S87="x","x",$R$2-'Indicator Date hidden'!S87)</f>
        <v>0</v>
      </c>
      <c r="S86" s="165">
        <f>IF('Indicator Date hidden'!T87="x","x",$S$2-'Indicator Date hidden'!T87)</f>
        <v>0</v>
      </c>
      <c r="T86" s="165">
        <f>IF('Indicator Date hidden'!U87="x","x",$T$2-'Indicator Date hidden'!U87)</f>
        <v>0</v>
      </c>
      <c r="U86" s="165" t="str">
        <f>IF('Indicator Date hidden'!V87="x","x",$U$2-'Indicator Date hidden'!V87)</f>
        <v>x</v>
      </c>
      <c r="V86" s="165">
        <f>IF('Indicator Date hidden'!W87="x","x",$V$2-'Indicator Date hidden'!W87)</f>
        <v>0</v>
      </c>
      <c r="W86" s="165">
        <f>IF('Indicator Date hidden'!X87="x","x",$W$2-'Indicator Date hidden'!X87)</f>
        <v>6</v>
      </c>
      <c r="X86" s="165">
        <f>IF('Indicator Date hidden'!Y87="x","x",$X$2-'Indicator Date hidden'!Y87)</f>
        <v>8</v>
      </c>
      <c r="Y86" s="165">
        <f>IF('Indicator Date hidden'!Z87="x","x",$Y$2-'Indicator Date hidden'!Z87)</f>
        <v>0</v>
      </c>
      <c r="Z86" s="165">
        <f>IF('Indicator Date hidden'!AA87="x","x",$Z$2-'Indicator Date hidden'!AA87)</f>
        <v>0</v>
      </c>
      <c r="AA86" s="165">
        <f>IF('Indicator Date hidden'!AB87="x","x",$AA$2-'Indicator Date hidden'!AB87)</f>
        <v>0</v>
      </c>
      <c r="AB86" s="165">
        <f>IF('Indicator Date hidden'!AC87="x","x",$AB$2-'Indicator Date hidden'!AC87)</f>
        <v>0</v>
      </c>
      <c r="AC86" s="165">
        <f>IF('Indicator Date hidden'!AD87="x","x",$AC$2-'Indicator Date hidden'!AD87)</f>
        <v>0</v>
      </c>
      <c r="AD86" s="165" t="str">
        <f>IF('Indicator Date hidden'!AE87="x","x",$AD$2-'Indicator Date hidden'!AE87)</f>
        <v>x</v>
      </c>
      <c r="AE86" s="165">
        <f>IF('Indicator Date hidden'!AF87="x","x",$AE$2-'Indicator Date hidden'!AF87)</f>
        <v>0</v>
      </c>
      <c r="AF86" s="165">
        <f>IF('Indicator Date hidden'!AG87="x","x",$AF$2-'Indicator Date hidden'!AG87)</f>
        <v>9</v>
      </c>
      <c r="AG86" s="165">
        <f>IF('Indicator Date hidden'!AH87="x","x",$AG$2-'Indicator Date hidden'!AH87)</f>
        <v>1</v>
      </c>
      <c r="AH86" s="165">
        <f>IF('Indicator Date hidden'!AI87="x","x",$AH$2-'Indicator Date hidden'!AI87)</f>
        <v>1</v>
      </c>
      <c r="AI86" s="165">
        <f>IF('Indicator Date hidden'!AJ87="x","x",$AI$2-'Indicator Date hidden'!AJ87)</f>
        <v>1</v>
      </c>
      <c r="AJ86" s="165" t="str">
        <f>IF('Indicator Date hidden'!AK87="x","x",$AJ$2-'Indicator Date hidden'!AK87)</f>
        <v>x</v>
      </c>
      <c r="AK86" s="165">
        <f>IF('Indicator Date hidden'!AL87="x","x",$AK$2-'Indicator Date hidden'!AL87)</f>
        <v>1</v>
      </c>
      <c r="AL86" s="165" t="str">
        <f>IF('Indicator Date hidden'!AM87="x","x",$AL$2-'Indicator Date hidden'!AM87)</f>
        <v>x</v>
      </c>
      <c r="AM86" s="165">
        <f>IF('Indicator Date hidden'!AN87="x","x",$AM$2-'Indicator Date hidden'!AN87)</f>
        <v>41236</v>
      </c>
      <c r="AN86" s="165">
        <f>IF('Indicator Date hidden'!AO87="x","x",$AN$2-'Indicator Date hidden'!AO87)</f>
        <v>41236</v>
      </c>
      <c r="AO86" s="165">
        <f>IF('Indicator Date hidden'!AP87="x","x",$AO$2-'Indicator Date hidden'!AP87)</f>
        <v>0</v>
      </c>
      <c r="AP86" s="165">
        <f>IF('Indicator Date hidden'!AQ87="x","x",$AP$2-'Indicator Date hidden'!AQ87)</f>
        <v>0</v>
      </c>
      <c r="AQ86" s="165">
        <f>IF('Indicator Date hidden'!AR87="x","x",$AQ$2-'Indicator Date hidden'!AR87)</f>
        <v>2</v>
      </c>
      <c r="AR86" s="165">
        <f>IF('Indicator Date hidden'!AS87="x","x",$AR$2-'Indicator Date hidden'!AS87)</f>
        <v>0</v>
      </c>
      <c r="AS86" s="165">
        <f>IF('Indicator Date hidden'!AT87="x","x",$AS$2-'Indicator Date hidden'!AT87)</f>
        <v>0</v>
      </c>
      <c r="AT86" s="165">
        <f>IF('Indicator Date hidden'!AU87="x","x",$AT$2-'Indicator Date hidden'!AU87)</f>
        <v>1</v>
      </c>
      <c r="AU86" s="165" t="str">
        <f>IF('Indicator Date hidden'!AV87="x","x",$AU$2-'Indicator Date hidden'!AV87)</f>
        <v>x</v>
      </c>
      <c r="AV86" s="165">
        <f>IF('Indicator Date hidden'!AW87="x","x",$AV$2-'Indicator Date hidden'!AW87)</f>
        <v>0</v>
      </c>
      <c r="AW86" s="165">
        <f>IF('Indicator Date hidden'!AX87="x","x",$AW$2-'Indicator Date hidden'!AX87)</f>
        <v>0</v>
      </c>
      <c r="AX86" s="165">
        <f>IF('Indicator Date hidden'!AY87="x","x",$AX$2-'Indicator Date hidden'!AY87)</f>
        <v>0</v>
      </c>
      <c r="AY86" s="165">
        <f>IF('Indicator Date hidden'!AZ87="x","x",$AY$2-'Indicator Date hidden'!AZ87)</f>
        <v>2</v>
      </c>
      <c r="AZ86" s="165">
        <f>IF('Indicator Date hidden'!BA87="x","x",$AZ$2-'Indicator Date hidden'!BA87)</f>
        <v>2</v>
      </c>
      <c r="BA86" s="5">
        <f t="shared" si="5"/>
        <v>82518</v>
      </c>
      <c r="BB86" s="166">
        <f t="shared" si="6"/>
        <v>1833.7333333333333</v>
      </c>
      <c r="BC86" s="5">
        <f t="shared" si="7"/>
        <v>17</v>
      </c>
      <c r="BD86" s="166">
        <f t="shared" si="8"/>
        <v>8497.7116171878224</v>
      </c>
      <c r="BE86" s="169">
        <f t="shared" si="9"/>
        <v>0</v>
      </c>
    </row>
    <row r="87" spans="1:57" x14ac:dyDescent="0.25">
      <c r="A87" t="s">
        <v>160</v>
      </c>
      <c r="B87" s="165">
        <f>IF('Indicator Date hidden'!C88="x","x",$B$2-'Indicator Date hidden'!C88)</f>
        <v>4</v>
      </c>
      <c r="C87" s="165">
        <f>IF('Indicator Date hidden'!D88="x","x",$C$2-'Indicator Date hidden'!D88)</f>
        <v>4</v>
      </c>
      <c r="D87" s="165">
        <f>IF('Indicator Date hidden'!E88="x","x",$D$2-'Indicator Date hidden'!E88)</f>
        <v>0</v>
      </c>
      <c r="E87" s="165">
        <f>IF('Indicator Date hidden'!F88="x","x",$E$2-'Indicator Date hidden'!F88)</f>
        <v>0</v>
      </c>
      <c r="F87" s="165">
        <f>IF('Indicator Date hidden'!G88="x","x",$F$2-'Indicator Date hidden'!G88)</f>
        <v>0</v>
      </c>
      <c r="G87" s="165">
        <f>IF('Indicator Date hidden'!H88="x","x",$G$2-'Indicator Date hidden'!H88)</f>
        <v>0</v>
      </c>
      <c r="H87" s="165">
        <f>IF('Indicator Date hidden'!I88="x","x",$H$2-'Indicator Date hidden'!I88)</f>
        <v>0</v>
      </c>
      <c r="I87" s="165">
        <f>IF('Indicator Date hidden'!J88="x","x",$I$2-'Indicator Date hidden'!J88)</f>
        <v>2</v>
      </c>
      <c r="J87" s="165">
        <f>IF('Indicator Date hidden'!K88="x","x",$J$2-'Indicator Date hidden'!K88)</f>
        <v>2</v>
      </c>
      <c r="K87" s="165">
        <f>IF('Indicator Date hidden'!L88="x","x",$K$2-'Indicator Date hidden'!L88)</f>
        <v>0</v>
      </c>
      <c r="L87" s="165">
        <f>IF('Indicator Date hidden'!M88="x","x",$L$2-'Indicator Date hidden'!M88)</f>
        <v>0</v>
      </c>
      <c r="M87" s="165">
        <f>IF('Indicator Date hidden'!N88="x","x",$M$2-'Indicator Date hidden'!N88)</f>
        <v>0</v>
      </c>
      <c r="N87" s="165">
        <f>IF('Indicator Date hidden'!O88="x","x",$N$2-'Indicator Date hidden'!O88)</f>
        <v>0</v>
      </c>
      <c r="O87" s="165">
        <f>IF('Indicator Date hidden'!P88="x","x",$O$2-'Indicator Date hidden'!P88)</f>
        <v>0</v>
      </c>
      <c r="P87" s="165">
        <f>IF('Indicator Date hidden'!Q88="x","x",$P$2-'Indicator Date hidden'!Q88)</f>
        <v>0</v>
      </c>
      <c r="Q87" s="165">
        <f>IF('Indicator Date hidden'!R88="x","x",$Q$2-'Indicator Date hidden'!R88)</f>
        <v>5</v>
      </c>
      <c r="R87" s="165">
        <f>IF('Indicator Date hidden'!S88="x","x",$R$2-'Indicator Date hidden'!S88)</f>
        <v>0</v>
      </c>
      <c r="S87" s="165">
        <f>IF('Indicator Date hidden'!T88="x","x",$S$2-'Indicator Date hidden'!T88)</f>
        <v>0</v>
      </c>
      <c r="T87" s="165">
        <f>IF('Indicator Date hidden'!U88="x","x",$T$2-'Indicator Date hidden'!U88)</f>
        <v>0</v>
      </c>
      <c r="U87" s="165">
        <f>IF('Indicator Date hidden'!V88="x","x",$U$2-'Indicator Date hidden'!V88)</f>
        <v>0</v>
      </c>
      <c r="V87" s="165">
        <f>IF('Indicator Date hidden'!W88="x","x",$V$2-'Indicator Date hidden'!W88)</f>
        <v>0</v>
      </c>
      <c r="W87" s="165">
        <f>IF('Indicator Date hidden'!X88="x","x",$W$2-'Indicator Date hidden'!X88)</f>
        <v>4</v>
      </c>
      <c r="X87" s="165">
        <f>IF('Indicator Date hidden'!Y88="x","x",$X$2-'Indicator Date hidden'!Y88)</f>
        <v>8</v>
      </c>
      <c r="Y87" s="165">
        <f>IF('Indicator Date hidden'!Z88="x","x",$Y$2-'Indicator Date hidden'!Z88)</f>
        <v>0</v>
      </c>
      <c r="Z87" s="165">
        <f>IF('Indicator Date hidden'!AA88="x","x",$Z$2-'Indicator Date hidden'!AA88)</f>
        <v>0</v>
      </c>
      <c r="AA87" s="165">
        <f>IF('Indicator Date hidden'!AB88="x","x",$AA$2-'Indicator Date hidden'!AB88)</f>
        <v>1</v>
      </c>
      <c r="AB87" s="165">
        <f>IF('Indicator Date hidden'!AC88="x","x",$AB$2-'Indicator Date hidden'!AC88)</f>
        <v>0</v>
      </c>
      <c r="AC87" s="165">
        <f>IF('Indicator Date hidden'!AD88="x","x",$AC$2-'Indicator Date hidden'!AD88)</f>
        <v>0</v>
      </c>
      <c r="AD87" s="165" t="str">
        <f>IF('Indicator Date hidden'!AE88="x","x",$AD$2-'Indicator Date hidden'!AE88)</f>
        <v>x</v>
      </c>
      <c r="AE87" s="165">
        <f>IF('Indicator Date hidden'!AF88="x","x",$AE$2-'Indicator Date hidden'!AF88)</f>
        <v>0</v>
      </c>
      <c r="AF87" s="165">
        <f>IF('Indicator Date hidden'!AG88="x","x",$AF$2-'Indicator Date hidden'!AG88)</f>
        <v>7</v>
      </c>
      <c r="AG87" s="165">
        <f>IF('Indicator Date hidden'!AH88="x","x",$AG$2-'Indicator Date hidden'!AH88)</f>
        <v>1</v>
      </c>
      <c r="AH87" s="165">
        <f>IF('Indicator Date hidden'!AI88="x","x",$AH$2-'Indicator Date hidden'!AI88)</f>
        <v>1</v>
      </c>
      <c r="AI87" s="165">
        <f>IF('Indicator Date hidden'!AJ88="x","x",$AI$2-'Indicator Date hidden'!AJ88)</f>
        <v>1</v>
      </c>
      <c r="AJ87" s="165" t="str">
        <f>IF('Indicator Date hidden'!AK88="x","x",$AJ$2-'Indicator Date hidden'!AK88)</f>
        <v>x</v>
      </c>
      <c r="AK87" s="165">
        <f>IF('Indicator Date hidden'!AL88="x","x",$AK$2-'Indicator Date hidden'!AL88)</f>
        <v>0</v>
      </c>
      <c r="AL87" s="165" t="str">
        <f>IF('Indicator Date hidden'!AM88="x","x",$AL$2-'Indicator Date hidden'!AM88)</f>
        <v>x</v>
      </c>
      <c r="AM87" s="165">
        <f>IF('Indicator Date hidden'!AN88="x","x",$AM$2-'Indicator Date hidden'!AN88)</f>
        <v>41236</v>
      </c>
      <c r="AN87" s="165">
        <f>IF('Indicator Date hidden'!AO88="x","x",$AN$2-'Indicator Date hidden'!AO88)</f>
        <v>41236</v>
      </c>
      <c r="AO87" s="165">
        <f>IF('Indicator Date hidden'!AP88="x","x",$AO$2-'Indicator Date hidden'!AP88)</f>
        <v>0</v>
      </c>
      <c r="AP87" s="165">
        <f>IF('Indicator Date hidden'!AQ88="x","x",$AP$2-'Indicator Date hidden'!AQ88)</f>
        <v>0</v>
      </c>
      <c r="AQ87" s="165">
        <f>IF('Indicator Date hidden'!AR88="x","x",$AQ$2-'Indicator Date hidden'!AR88)</f>
        <v>2</v>
      </c>
      <c r="AR87" s="165">
        <f>IF('Indicator Date hidden'!AS88="x","x",$AR$2-'Indicator Date hidden'!AS88)</f>
        <v>0</v>
      </c>
      <c r="AS87" s="165">
        <f>IF('Indicator Date hidden'!AT88="x","x",$AS$2-'Indicator Date hidden'!AT88)</f>
        <v>0</v>
      </c>
      <c r="AT87" s="165">
        <f>IF('Indicator Date hidden'!AU88="x","x",$AT$2-'Indicator Date hidden'!AU88)</f>
        <v>1</v>
      </c>
      <c r="AU87" s="165">
        <f>IF('Indicator Date hidden'!AV88="x","x",$AU$2-'Indicator Date hidden'!AV88)</f>
        <v>2</v>
      </c>
      <c r="AV87" s="165">
        <f>IF('Indicator Date hidden'!AW88="x","x",$AV$2-'Indicator Date hidden'!AW88)</f>
        <v>0</v>
      </c>
      <c r="AW87" s="165">
        <f>IF('Indicator Date hidden'!AX88="x","x",$AW$2-'Indicator Date hidden'!AX88)</f>
        <v>1</v>
      </c>
      <c r="AX87" s="165">
        <f>IF('Indicator Date hidden'!AY88="x","x",$AX$2-'Indicator Date hidden'!AY88)</f>
        <v>0</v>
      </c>
      <c r="AY87" s="165">
        <f>IF('Indicator Date hidden'!AZ88="x","x",$AY$2-'Indicator Date hidden'!AZ88)</f>
        <v>2</v>
      </c>
      <c r="AZ87" s="165">
        <f>IF('Indicator Date hidden'!BA88="x","x",$AZ$2-'Indicator Date hidden'!BA88)</f>
        <v>2</v>
      </c>
      <c r="BA87" s="5">
        <f t="shared" si="5"/>
        <v>82522</v>
      </c>
      <c r="BB87" s="166">
        <f t="shared" si="6"/>
        <v>1719.2083333333333</v>
      </c>
      <c r="BC87" s="5">
        <f t="shared" si="7"/>
        <v>20</v>
      </c>
      <c r="BD87" s="166">
        <f t="shared" si="8"/>
        <v>8239.8208641489218</v>
      </c>
      <c r="BE87" s="169">
        <f t="shared" si="9"/>
        <v>0</v>
      </c>
    </row>
    <row r="88" spans="1:57" x14ac:dyDescent="0.25">
      <c r="A88" t="s">
        <v>162</v>
      </c>
      <c r="B88" s="165">
        <f>IF('Indicator Date hidden'!C89="x","x",$B$2-'Indicator Date hidden'!C89)</f>
        <v>4</v>
      </c>
      <c r="C88" s="165">
        <f>IF('Indicator Date hidden'!D89="x","x",$C$2-'Indicator Date hidden'!D89)</f>
        <v>4</v>
      </c>
      <c r="D88" s="165">
        <f>IF('Indicator Date hidden'!E89="x","x",$D$2-'Indicator Date hidden'!E89)</f>
        <v>0</v>
      </c>
      <c r="E88" s="165">
        <f>IF('Indicator Date hidden'!F89="x","x",$E$2-'Indicator Date hidden'!F89)</f>
        <v>0</v>
      </c>
      <c r="F88" s="165">
        <f>IF('Indicator Date hidden'!G89="x","x",$F$2-'Indicator Date hidden'!G89)</f>
        <v>0</v>
      </c>
      <c r="G88" s="165">
        <f>IF('Indicator Date hidden'!H89="x","x",$G$2-'Indicator Date hidden'!H89)</f>
        <v>0</v>
      </c>
      <c r="H88" s="165">
        <f>IF('Indicator Date hidden'!I89="x","x",$H$2-'Indicator Date hidden'!I89)</f>
        <v>0</v>
      </c>
      <c r="I88" s="165">
        <f>IF('Indicator Date hidden'!J89="x","x",$I$2-'Indicator Date hidden'!J89)</f>
        <v>2</v>
      </c>
      <c r="J88" s="165">
        <f>IF('Indicator Date hidden'!K89="x","x",$J$2-'Indicator Date hidden'!K89)</f>
        <v>2</v>
      </c>
      <c r="K88" s="165">
        <f>IF('Indicator Date hidden'!L89="x","x",$K$2-'Indicator Date hidden'!L89)</f>
        <v>0</v>
      </c>
      <c r="L88" s="165">
        <f>IF('Indicator Date hidden'!M89="x","x",$L$2-'Indicator Date hidden'!M89)</f>
        <v>0</v>
      </c>
      <c r="M88" s="165">
        <f>IF('Indicator Date hidden'!N89="x","x",$M$2-'Indicator Date hidden'!N89)</f>
        <v>0</v>
      </c>
      <c r="N88" s="165">
        <f>IF('Indicator Date hidden'!O89="x","x",$N$2-'Indicator Date hidden'!O89)</f>
        <v>0</v>
      </c>
      <c r="O88" s="165">
        <f>IF('Indicator Date hidden'!P89="x","x",$O$2-'Indicator Date hidden'!P89)</f>
        <v>0</v>
      </c>
      <c r="P88" s="165">
        <f>IF('Indicator Date hidden'!Q89="x","x",$P$2-'Indicator Date hidden'!Q89)</f>
        <v>0</v>
      </c>
      <c r="Q88" s="165">
        <f>IF('Indicator Date hidden'!R89="x","x",$Q$2-'Indicator Date hidden'!R89)</f>
        <v>2</v>
      </c>
      <c r="R88" s="165">
        <f>IF('Indicator Date hidden'!S89="x","x",$R$2-'Indicator Date hidden'!S89)</f>
        <v>0</v>
      </c>
      <c r="S88" s="165">
        <f>IF('Indicator Date hidden'!T89="x","x",$S$2-'Indicator Date hidden'!T89)</f>
        <v>0</v>
      </c>
      <c r="T88" s="165">
        <f>IF('Indicator Date hidden'!U89="x","x",$T$2-'Indicator Date hidden'!U89)</f>
        <v>0</v>
      </c>
      <c r="U88" s="165">
        <f>IF('Indicator Date hidden'!V89="x","x",$U$2-'Indicator Date hidden'!V89)</f>
        <v>0</v>
      </c>
      <c r="V88" s="165">
        <f>IF('Indicator Date hidden'!W89="x","x",$V$2-'Indicator Date hidden'!W89)</f>
        <v>0</v>
      </c>
      <c r="W88" s="165">
        <f>IF('Indicator Date hidden'!X89="x","x",$W$2-'Indicator Date hidden'!X89)</f>
        <v>6</v>
      </c>
      <c r="X88" s="165">
        <f>IF('Indicator Date hidden'!Y89="x","x",$X$2-'Indicator Date hidden'!Y89)</f>
        <v>5</v>
      </c>
      <c r="Y88" s="165">
        <f>IF('Indicator Date hidden'!Z89="x","x",$Y$2-'Indicator Date hidden'!Z89)</f>
        <v>0</v>
      </c>
      <c r="Z88" s="165">
        <f>IF('Indicator Date hidden'!AA89="x","x",$Z$2-'Indicator Date hidden'!AA89)</f>
        <v>0</v>
      </c>
      <c r="AA88" s="165">
        <f>IF('Indicator Date hidden'!AB89="x","x",$AA$2-'Indicator Date hidden'!AB89)</f>
        <v>0</v>
      </c>
      <c r="AB88" s="165">
        <f>IF('Indicator Date hidden'!AC89="x","x",$AB$2-'Indicator Date hidden'!AC89)</f>
        <v>0</v>
      </c>
      <c r="AC88" s="165">
        <f>IF('Indicator Date hidden'!AD89="x","x",$AC$2-'Indicator Date hidden'!AD89)</f>
        <v>0</v>
      </c>
      <c r="AD88" s="165" t="str">
        <f>IF('Indicator Date hidden'!AE89="x","x",$AD$2-'Indicator Date hidden'!AE89)</f>
        <v>x</v>
      </c>
      <c r="AE88" s="165">
        <f>IF('Indicator Date hidden'!AF89="x","x",$AE$2-'Indicator Date hidden'!AF89)</f>
        <v>0</v>
      </c>
      <c r="AF88" s="165">
        <f>IF('Indicator Date hidden'!AG89="x","x",$AF$2-'Indicator Date hidden'!AG89)</f>
        <v>0</v>
      </c>
      <c r="AG88" s="165">
        <f>IF('Indicator Date hidden'!AH89="x","x",$AG$2-'Indicator Date hidden'!AH89)</f>
        <v>1</v>
      </c>
      <c r="AH88" s="165">
        <f>IF('Indicator Date hidden'!AI89="x","x",$AH$2-'Indicator Date hidden'!AI89)</f>
        <v>1</v>
      </c>
      <c r="AI88" s="165">
        <f>IF('Indicator Date hidden'!AJ89="x","x",$AI$2-'Indicator Date hidden'!AJ89)</f>
        <v>1</v>
      </c>
      <c r="AJ88" s="165" t="str">
        <f>IF('Indicator Date hidden'!AK89="x","x",$AJ$2-'Indicator Date hidden'!AK89)</f>
        <v>x</v>
      </c>
      <c r="AK88" s="165">
        <f>IF('Indicator Date hidden'!AL89="x","x",$AK$2-'Indicator Date hidden'!AL89)</f>
        <v>1</v>
      </c>
      <c r="AL88" s="165" t="str">
        <f>IF('Indicator Date hidden'!AM89="x","x",$AL$2-'Indicator Date hidden'!AM89)</f>
        <v>x</v>
      </c>
      <c r="AM88" s="165">
        <f>IF('Indicator Date hidden'!AN89="x","x",$AM$2-'Indicator Date hidden'!AN89)</f>
        <v>41236</v>
      </c>
      <c r="AN88" s="165">
        <f>IF('Indicator Date hidden'!AO89="x","x",$AN$2-'Indicator Date hidden'!AO89)</f>
        <v>41236</v>
      </c>
      <c r="AO88" s="165" t="str">
        <f>IF('Indicator Date hidden'!AP89="x","x",$AO$2-'Indicator Date hidden'!AP89)</f>
        <v>x</v>
      </c>
      <c r="AP88" s="165" t="str">
        <f>IF('Indicator Date hidden'!AQ89="x","x",$AP$2-'Indicator Date hidden'!AQ89)</f>
        <v>x</v>
      </c>
      <c r="AQ88" s="165">
        <f>IF('Indicator Date hidden'!AR89="x","x",$AQ$2-'Indicator Date hidden'!AR89)</f>
        <v>2</v>
      </c>
      <c r="AR88" s="165">
        <f>IF('Indicator Date hidden'!AS89="x","x",$AR$2-'Indicator Date hidden'!AS89)</f>
        <v>0</v>
      </c>
      <c r="AS88" s="165">
        <f>IF('Indicator Date hidden'!AT89="x","x",$AS$2-'Indicator Date hidden'!AT89)</f>
        <v>0</v>
      </c>
      <c r="AT88" s="165">
        <f>IF('Indicator Date hidden'!AU89="x","x",$AT$2-'Indicator Date hidden'!AU89)</f>
        <v>1</v>
      </c>
      <c r="AU88" s="165">
        <f>IF('Indicator Date hidden'!AV89="x","x",$AU$2-'Indicator Date hidden'!AV89)</f>
        <v>2</v>
      </c>
      <c r="AV88" s="165">
        <f>IF('Indicator Date hidden'!AW89="x","x",$AV$2-'Indicator Date hidden'!AW89)</f>
        <v>0</v>
      </c>
      <c r="AW88" s="165">
        <f>IF('Indicator Date hidden'!AX89="x","x",$AW$2-'Indicator Date hidden'!AX89)</f>
        <v>0</v>
      </c>
      <c r="AX88" s="165">
        <f>IF('Indicator Date hidden'!AY89="x","x",$AX$2-'Indicator Date hidden'!AY89)</f>
        <v>0</v>
      </c>
      <c r="AY88" s="165">
        <f>IF('Indicator Date hidden'!AZ89="x","x",$AY$2-'Indicator Date hidden'!AZ89)</f>
        <v>2</v>
      </c>
      <c r="AZ88" s="165">
        <f>IF('Indicator Date hidden'!BA89="x","x",$AZ$2-'Indicator Date hidden'!BA89)</f>
        <v>2</v>
      </c>
      <c r="BA88" s="5">
        <f t="shared" si="5"/>
        <v>82510</v>
      </c>
      <c r="BB88" s="166">
        <f t="shared" si="6"/>
        <v>1793.695652173913</v>
      </c>
      <c r="BC88" s="5">
        <f t="shared" si="7"/>
        <v>18</v>
      </c>
      <c r="BD88" s="166">
        <f t="shared" si="8"/>
        <v>8409.127662118537</v>
      </c>
      <c r="BE88" s="169">
        <f t="shared" si="9"/>
        <v>0</v>
      </c>
    </row>
    <row r="89" spans="1:57" x14ac:dyDescent="0.25">
      <c r="A89" t="s">
        <v>164</v>
      </c>
      <c r="B89" s="165">
        <f>IF('Indicator Date hidden'!C90="x","x",$B$2-'Indicator Date hidden'!C90)</f>
        <v>4</v>
      </c>
      <c r="C89" s="165">
        <f>IF('Indicator Date hidden'!D90="x","x",$C$2-'Indicator Date hidden'!D90)</f>
        <v>4</v>
      </c>
      <c r="D89" s="165">
        <f>IF('Indicator Date hidden'!E90="x","x",$D$2-'Indicator Date hidden'!E90)</f>
        <v>0</v>
      </c>
      <c r="E89" s="165">
        <f>IF('Indicator Date hidden'!F90="x","x",$E$2-'Indicator Date hidden'!F90)</f>
        <v>0</v>
      </c>
      <c r="F89" s="165">
        <f>IF('Indicator Date hidden'!G90="x","x",$F$2-'Indicator Date hidden'!G90)</f>
        <v>0</v>
      </c>
      <c r="G89" s="165">
        <f>IF('Indicator Date hidden'!H90="x","x",$G$2-'Indicator Date hidden'!H90)</f>
        <v>0</v>
      </c>
      <c r="H89" s="165">
        <f>IF('Indicator Date hidden'!I90="x","x",$H$2-'Indicator Date hidden'!I90)</f>
        <v>0</v>
      </c>
      <c r="I89" s="165">
        <f>IF('Indicator Date hidden'!J90="x","x",$I$2-'Indicator Date hidden'!J90)</f>
        <v>2</v>
      </c>
      <c r="J89" s="165">
        <f>IF('Indicator Date hidden'!K90="x","x",$J$2-'Indicator Date hidden'!K90)</f>
        <v>2</v>
      </c>
      <c r="K89" s="165">
        <f>IF('Indicator Date hidden'!L90="x","x",$K$2-'Indicator Date hidden'!L90)</f>
        <v>0</v>
      </c>
      <c r="L89" s="165">
        <f>IF('Indicator Date hidden'!M90="x","x",$L$2-'Indicator Date hidden'!M90)</f>
        <v>0</v>
      </c>
      <c r="M89" s="165">
        <f>IF('Indicator Date hidden'!N90="x","x",$M$2-'Indicator Date hidden'!N90)</f>
        <v>0</v>
      </c>
      <c r="N89" s="165">
        <f>IF('Indicator Date hidden'!O90="x","x",$N$2-'Indicator Date hidden'!O90)</f>
        <v>0</v>
      </c>
      <c r="O89" s="165">
        <f>IF('Indicator Date hidden'!P90="x","x",$O$2-'Indicator Date hidden'!P90)</f>
        <v>0</v>
      </c>
      <c r="P89" s="165">
        <f>IF('Indicator Date hidden'!Q90="x","x",$P$2-'Indicator Date hidden'!Q90)</f>
        <v>0</v>
      </c>
      <c r="Q89" s="165">
        <f>IF('Indicator Date hidden'!R90="x","x",$Q$2-'Indicator Date hidden'!R90)</f>
        <v>3</v>
      </c>
      <c r="R89" s="165">
        <f>IF('Indicator Date hidden'!S90="x","x",$R$2-'Indicator Date hidden'!S90)</f>
        <v>0</v>
      </c>
      <c r="S89" s="165">
        <f>IF('Indicator Date hidden'!T90="x","x",$S$2-'Indicator Date hidden'!T90)</f>
        <v>0</v>
      </c>
      <c r="T89" s="165">
        <f>IF('Indicator Date hidden'!U90="x","x",$T$2-'Indicator Date hidden'!U90)</f>
        <v>0</v>
      </c>
      <c r="U89" s="165">
        <f>IF('Indicator Date hidden'!V90="x","x",$U$2-'Indicator Date hidden'!V90)</f>
        <v>0</v>
      </c>
      <c r="V89" s="165">
        <f>IF('Indicator Date hidden'!W90="x","x",$V$2-'Indicator Date hidden'!W90)</f>
        <v>0</v>
      </c>
      <c r="W89" s="165">
        <f>IF('Indicator Date hidden'!X90="x","x",$W$2-'Indicator Date hidden'!X90)</f>
        <v>2</v>
      </c>
      <c r="X89" s="165">
        <f>IF('Indicator Date hidden'!Y90="x","x",$X$2-'Indicator Date hidden'!Y90)</f>
        <v>5</v>
      </c>
      <c r="Y89" s="165">
        <f>IF('Indicator Date hidden'!Z90="x","x",$Y$2-'Indicator Date hidden'!Z90)</f>
        <v>0</v>
      </c>
      <c r="Z89" s="165">
        <f>IF('Indicator Date hidden'!AA90="x","x",$Z$2-'Indicator Date hidden'!AA90)</f>
        <v>0</v>
      </c>
      <c r="AA89" s="165">
        <f>IF('Indicator Date hidden'!AB90="x","x",$AA$2-'Indicator Date hidden'!AB90)</f>
        <v>0</v>
      </c>
      <c r="AB89" s="165">
        <f>IF('Indicator Date hidden'!AC90="x","x",$AB$2-'Indicator Date hidden'!AC90)</f>
        <v>0</v>
      </c>
      <c r="AC89" s="165">
        <f>IF('Indicator Date hidden'!AD90="x","x",$AC$2-'Indicator Date hidden'!AD90)</f>
        <v>0</v>
      </c>
      <c r="AD89" s="165">
        <f>IF('Indicator Date hidden'!AE90="x","x",$AD$2-'Indicator Date hidden'!AE90)</f>
        <v>0</v>
      </c>
      <c r="AE89" s="165">
        <f>IF('Indicator Date hidden'!AF90="x","x",$AE$2-'Indicator Date hidden'!AF90)</f>
        <v>0</v>
      </c>
      <c r="AF89" s="165">
        <f>IF('Indicator Date hidden'!AG90="x","x",$AF$2-'Indicator Date hidden'!AG90)</f>
        <v>12</v>
      </c>
      <c r="AG89" s="165">
        <f>IF('Indicator Date hidden'!AH90="x","x",$AG$2-'Indicator Date hidden'!AH90)</f>
        <v>1</v>
      </c>
      <c r="AH89" s="165">
        <f>IF('Indicator Date hidden'!AI90="x","x",$AH$2-'Indicator Date hidden'!AI90)</f>
        <v>1</v>
      </c>
      <c r="AI89" s="165">
        <f>IF('Indicator Date hidden'!AJ90="x","x",$AI$2-'Indicator Date hidden'!AJ90)</f>
        <v>1</v>
      </c>
      <c r="AJ89" s="165">
        <f>IF('Indicator Date hidden'!AK90="x","x",$AJ$2-'Indicator Date hidden'!AK90)</f>
        <v>2</v>
      </c>
      <c r="AK89" s="165">
        <f>IF('Indicator Date hidden'!AL90="x","x",$AK$2-'Indicator Date hidden'!AL90)</f>
        <v>0</v>
      </c>
      <c r="AL89" s="165" t="str">
        <f>IF('Indicator Date hidden'!AM90="x","x",$AL$2-'Indicator Date hidden'!AM90)</f>
        <v>x</v>
      </c>
      <c r="AM89" s="165">
        <f>IF('Indicator Date hidden'!AN90="x","x",$AM$2-'Indicator Date hidden'!AN90)</f>
        <v>41236</v>
      </c>
      <c r="AN89" s="165">
        <f>IF('Indicator Date hidden'!AO90="x","x",$AN$2-'Indicator Date hidden'!AO90)</f>
        <v>41236</v>
      </c>
      <c r="AO89" s="165">
        <f>IF('Indicator Date hidden'!AP90="x","x",$AO$2-'Indicator Date hidden'!AP90)</f>
        <v>1</v>
      </c>
      <c r="AP89" s="165">
        <f>IF('Indicator Date hidden'!AQ90="x","x",$AP$2-'Indicator Date hidden'!AQ90)</f>
        <v>0</v>
      </c>
      <c r="AQ89" s="165">
        <f>IF('Indicator Date hidden'!AR90="x","x",$AQ$2-'Indicator Date hidden'!AR90)</f>
        <v>0</v>
      </c>
      <c r="AR89" s="165">
        <f>IF('Indicator Date hidden'!AS90="x","x",$AR$2-'Indicator Date hidden'!AS90)</f>
        <v>0</v>
      </c>
      <c r="AS89" s="165">
        <f>IF('Indicator Date hidden'!AT90="x","x",$AS$2-'Indicator Date hidden'!AT90)</f>
        <v>0</v>
      </c>
      <c r="AT89" s="165">
        <f>IF('Indicator Date hidden'!AU90="x","x",$AT$2-'Indicator Date hidden'!AU90)</f>
        <v>1</v>
      </c>
      <c r="AU89" s="165">
        <f>IF('Indicator Date hidden'!AV90="x","x",$AU$2-'Indicator Date hidden'!AV90)</f>
        <v>2</v>
      </c>
      <c r="AV89" s="165">
        <f>IF('Indicator Date hidden'!AW90="x","x",$AV$2-'Indicator Date hidden'!AW90)</f>
        <v>0</v>
      </c>
      <c r="AW89" s="165">
        <f>IF('Indicator Date hidden'!AX90="x","x",$AW$2-'Indicator Date hidden'!AX90)</f>
        <v>0</v>
      </c>
      <c r="AX89" s="165">
        <f>IF('Indicator Date hidden'!AY90="x","x",$AX$2-'Indicator Date hidden'!AY90)</f>
        <v>0</v>
      </c>
      <c r="AY89" s="165">
        <f>IF('Indicator Date hidden'!AZ90="x","x",$AY$2-'Indicator Date hidden'!AZ90)</f>
        <v>2</v>
      </c>
      <c r="AZ89" s="165">
        <f>IF('Indicator Date hidden'!BA90="x","x",$AZ$2-'Indicator Date hidden'!BA90)</f>
        <v>2</v>
      </c>
      <c r="BA89" s="5">
        <f t="shared" si="5"/>
        <v>82519</v>
      </c>
      <c r="BB89" s="166">
        <f t="shared" si="6"/>
        <v>1650.38</v>
      </c>
      <c r="BC89" s="5">
        <f t="shared" si="7"/>
        <v>19</v>
      </c>
      <c r="BD89" s="166">
        <f t="shared" si="8"/>
        <v>8080.3810897506564</v>
      </c>
      <c r="BE89" s="169">
        <f t="shared" si="9"/>
        <v>0</v>
      </c>
    </row>
    <row r="90" spans="1:57" x14ac:dyDescent="0.25">
      <c r="A90" t="s">
        <v>166</v>
      </c>
      <c r="B90" s="165">
        <f>IF('Indicator Date hidden'!C91="x","x",$B$2-'Indicator Date hidden'!C91)</f>
        <v>4</v>
      </c>
      <c r="C90" s="165">
        <f>IF('Indicator Date hidden'!D91="x","x",$C$2-'Indicator Date hidden'!D91)</f>
        <v>4</v>
      </c>
      <c r="D90" s="165">
        <f>IF('Indicator Date hidden'!E91="x","x",$D$2-'Indicator Date hidden'!E91)</f>
        <v>0</v>
      </c>
      <c r="E90" s="165">
        <f>IF('Indicator Date hidden'!F91="x","x",$E$2-'Indicator Date hidden'!F91)</f>
        <v>0</v>
      </c>
      <c r="F90" s="165">
        <f>IF('Indicator Date hidden'!G91="x","x",$F$2-'Indicator Date hidden'!G91)</f>
        <v>0</v>
      </c>
      <c r="G90" s="165">
        <f>IF('Indicator Date hidden'!H91="x","x",$G$2-'Indicator Date hidden'!H91)</f>
        <v>0</v>
      </c>
      <c r="H90" s="165">
        <f>IF('Indicator Date hidden'!I91="x","x",$H$2-'Indicator Date hidden'!I91)</f>
        <v>0</v>
      </c>
      <c r="I90" s="165">
        <f>IF('Indicator Date hidden'!J91="x","x",$I$2-'Indicator Date hidden'!J91)</f>
        <v>2</v>
      </c>
      <c r="J90" s="165">
        <f>IF('Indicator Date hidden'!K91="x","x",$J$2-'Indicator Date hidden'!K91)</f>
        <v>2</v>
      </c>
      <c r="K90" s="165">
        <f>IF('Indicator Date hidden'!L91="x","x",$K$2-'Indicator Date hidden'!L91)</f>
        <v>0</v>
      </c>
      <c r="L90" s="165">
        <f>IF('Indicator Date hidden'!M91="x","x",$L$2-'Indicator Date hidden'!M91)</f>
        <v>0</v>
      </c>
      <c r="M90" s="165">
        <f>IF('Indicator Date hidden'!N91="x","x",$M$2-'Indicator Date hidden'!N91)</f>
        <v>0</v>
      </c>
      <c r="N90" s="165">
        <f>IF('Indicator Date hidden'!O91="x","x",$N$2-'Indicator Date hidden'!O91)</f>
        <v>0</v>
      </c>
      <c r="O90" s="165">
        <f>IF('Indicator Date hidden'!P91="x","x",$O$2-'Indicator Date hidden'!P91)</f>
        <v>0</v>
      </c>
      <c r="P90" s="165" t="str">
        <f>IF('Indicator Date hidden'!Q91="x","x",$P$2-'Indicator Date hidden'!Q91)</f>
        <v>x</v>
      </c>
      <c r="Q90" s="165" t="str">
        <f>IF('Indicator Date hidden'!R91="x","x",$Q$2-'Indicator Date hidden'!R91)</f>
        <v>x</v>
      </c>
      <c r="R90" s="165">
        <f>IF('Indicator Date hidden'!S91="x","x",$R$2-'Indicator Date hidden'!S91)</f>
        <v>0</v>
      </c>
      <c r="S90" s="165">
        <f>IF('Indicator Date hidden'!T91="x","x",$S$2-'Indicator Date hidden'!T91)</f>
        <v>0</v>
      </c>
      <c r="T90" s="165">
        <f>IF('Indicator Date hidden'!U91="x","x",$T$2-'Indicator Date hidden'!U91)</f>
        <v>0</v>
      </c>
      <c r="U90" s="165">
        <f>IF('Indicator Date hidden'!V91="x","x",$U$2-'Indicator Date hidden'!V91)</f>
        <v>0</v>
      </c>
      <c r="V90" s="165">
        <f>IF('Indicator Date hidden'!W91="x","x",$V$2-'Indicator Date hidden'!W91)</f>
        <v>0</v>
      </c>
      <c r="W90" s="165">
        <f>IF('Indicator Date hidden'!X91="x","x",$W$2-'Indicator Date hidden'!X91)</f>
        <v>7</v>
      </c>
      <c r="X90" s="165">
        <f>IF('Indicator Date hidden'!Y91="x","x",$X$2-'Indicator Date hidden'!Y91)</f>
        <v>8</v>
      </c>
      <c r="Y90" s="165">
        <f>IF('Indicator Date hidden'!Z91="x","x",$Y$2-'Indicator Date hidden'!Z91)</f>
        <v>0</v>
      </c>
      <c r="Z90" s="165">
        <f>IF('Indicator Date hidden'!AA91="x","x",$Z$2-'Indicator Date hidden'!AA91)</f>
        <v>0</v>
      </c>
      <c r="AA90" s="165" t="str">
        <f>IF('Indicator Date hidden'!AB91="x","x",$AA$2-'Indicator Date hidden'!AB91)</f>
        <v>x</v>
      </c>
      <c r="AB90" s="165">
        <f>IF('Indicator Date hidden'!AC91="x","x",$AB$2-'Indicator Date hidden'!AC91)</f>
        <v>0</v>
      </c>
      <c r="AC90" s="165">
        <f>IF('Indicator Date hidden'!AD91="x","x",$AC$2-'Indicator Date hidden'!AD91)</f>
        <v>0</v>
      </c>
      <c r="AD90" s="165" t="str">
        <f>IF('Indicator Date hidden'!AE91="x","x",$AD$2-'Indicator Date hidden'!AE91)</f>
        <v>x</v>
      </c>
      <c r="AE90" s="165" t="str">
        <f>IF('Indicator Date hidden'!AF91="x","x",$AE$2-'Indicator Date hidden'!AF91)</f>
        <v>x</v>
      </c>
      <c r="AF90" s="165">
        <f>IF('Indicator Date hidden'!AG91="x","x",$AF$2-'Indicator Date hidden'!AG91)</f>
        <v>11</v>
      </c>
      <c r="AG90" s="165">
        <f>IF('Indicator Date hidden'!AH91="x","x",$AG$2-'Indicator Date hidden'!AH91)</f>
        <v>1</v>
      </c>
      <c r="AH90" s="165">
        <f>IF('Indicator Date hidden'!AI91="x","x",$AH$2-'Indicator Date hidden'!AI91)</f>
        <v>1</v>
      </c>
      <c r="AI90" s="165">
        <f>IF('Indicator Date hidden'!AJ91="x","x",$AI$2-'Indicator Date hidden'!AJ91)</f>
        <v>1</v>
      </c>
      <c r="AJ90" s="165" t="str">
        <f>IF('Indicator Date hidden'!AK91="x","x",$AJ$2-'Indicator Date hidden'!AK91)</f>
        <v>x</v>
      </c>
      <c r="AK90" s="165" t="str">
        <f>IF('Indicator Date hidden'!AL91="x","x",$AK$2-'Indicator Date hidden'!AL91)</f>
        <v>x</v>
      </c>
      <c r="AL90" s="165" t="str">
        <f>IF('Indicator Date hidden'!AM91="x","x",$AL$2-'Indicator Date hidden'!AM91)</f>
        <v>x</v>
      </c>
      <c r="AM90" s="165">
        <f>IF('Indicator Date hidden'!AN91="x","x",$AM$2-'Indicator Date hidden'!AN91)</f>
        <v>41236</v>
      </c>
      <c r="AN90" s="165">
        <f>IF('Indicator Date hidden'!AO91="x","x",$AN$2-'Indicator Date hidden'!AO91)</f>
        <v>41236</v>
      </c>
      <c r="AO90" s="165" t="str">
        <f>IF('Indicator Date hidden'!AP91="x","x",$AO$2-'Indicator Date hidden'!AP91)</f>
        <v>x</v>
      </c>
      <c r="AP90" s="165" t="str">
        <f>IF('Indicator Date hidden'!AQ91="x","x",$AP$2-'Indicator Date hidden'!AQ91)</f>
        <v>x</v>
      </c>
      <c r="AQ90" s="165" t="str">
        <f>IF('Indicator Date hidden'!AR91="x","x",$AQ$2-'Indicator Date hidden'!AR91)</f>
        <v>x</v>
      </c>
      <c r="AR90" s="165">
        <f>IF('Indicator Date hidden'!AS91="x","x",$AR$2-'Indicator Date hidden'!AS91)</f>
        <v>0</v>
      </c>
      <c r="AS90" s="165" t="str">
        <f>IF('Indicator Date hidden'!AT91="x","x",$AS$2-'Indicator Date hidden'!AT91)</f>
        <v>x</v>
      </c>
      <c r="AT90" s="165">
        <f>IF('Indicator Date hidden'!AU91="x","x",$AT$2-'Indicator Date hidden'!AU91)</f>
        <v>1</v>
      </c>
      <c r="AU90" s="165" t="str">
        <f>IF('Indicator Date hidden'!AV91="x","x",$AU$2-'Indicator Date hidden'!AV91)</f>
        <v>x</v>
      </c>
      <c r="AV90" s="165">
        <f>IF('Indicator Date hidden'!AW91="x","x",$AV$2-'Indicator Date hidden'!AW91)</f>
        <v>0</v>
      </c>
      <c r="AW90" s="165">
        <f>IF('Indicator Date hidden'!AX91="x","x",$AW$2-'Indicator Date hidden'!AX91)</f>
        <v>0</v>
      </c>
      <c r="AX90" s="165">
        <f>IF('Indicator Date hidden'!AY91="x","x",$AX$2-'Indicator Date hidden'!AY91)</f>
        <v>0</v>
      </c>
      <c r="AY90" s="165">
        <f>IF('Indicator Date hidden'!AZ91="x","x",$AY$2-'Indicator Date hidden'!AZ91)</f>
        <v>2</v>
      </c>
      <c r="AZ90" s="165">
        <f>IF('Indicator Date hidden'!BA91="x","x",$AZ$2-'Indicator Date hidden'!BA91)</f>
        <v>2</v>
      </c>
      <c r="BA90" s="5">
        <f t="shared" si="5"/>
        <v>82518</v>
      </c>
      <c r="BB90" s="166">
        <f t="shared" si="6"/>
        <v>2171.5263157894738</v>
      </c>
      <c r="BC90" s="5">
        <f t="shared" si="7"/>
        <v>15</v>
      </c>
      <c r="BD90" s="166">
        <f t="shared" si="8"/>
        <v>9207.5850732364361</v>
      </c>
      <c r="BE90" s="169">
        <f t="shared" si="9"/>
        <v>0</v>
      </c>
    </row>
    <row r="91" spans="1:57" x14ac:dyDescent="0.25">
      <c r="A91" t="s">
        <v>297</v>
      </c>
      <c r="B91" s="165">
        <f>IF('Indicator Date hidden'!C92="x","x",$B$2-'Indicator Date hidden'!C92)</f>
        <v>4</v>
      </c>
      <c r="C91" s="165">
        <f>IF('Indicator Date hidden'!D92="x","x",$C$2-'Indicator Date hidden'!D92)</f>
        <v>4</v>
      </c>
      <c r="D91" s="165">
        <f>IF('Indicator Date hidden'!E92="x","x",$D$2-'Indicator Date hidden'!E92)</f>
        <v>0</v>
      </c>
      <c r="E91" s="165">
        <f>IF('Indicator Date hidden'!F92="x","x",$E$2-'Indicator Date hidden'!F92)</f>
        <v>0</v>
      </c>
      <c r="F91" s="165">
        <f>IF('Indicator Date hidden'!G92="x","x",$F$2-'Indicator Date hidden'!G92)</f>
        <v>0</v>
      </c>
      <c r="G91" s="165">
        <f>IF('Indicator Date hidden'!H92="x","x",$G$2-'Indicator Date hidden'!H92)</f>
        <v>0</v>
      </c>
      <c r="H91" s="165">
        <f>IF('Indicator Date hidden'!I92="x","x",$H$2-'Indicator Date hidden'!I92)</f>
        <v>0</v>
      </c>
      <c r="I91" s="165">
        <f>IF('Indicator Date hidden'!J92="x","x",$I$2-'Indicator Date hidden'!J92)</f>
        <v>2</v>
      </c>
      <c r="J91" s="165">
        <f>IF('Indicator Date hidden'!K92="x","x",$J$2-'Indicator Date hidden'!K92)</f>
        <v>2</v>
      </c>
      <c r="K91" s="165">
        <f>IF('Indicator Date hidden'!L92="x","x",$K$2-'Indicator Date hidden'!L92)</f>
        <v>0</v>
      </c>
      <c r="L91" s="165">
        <f>IF('Indicator Date hidden'!M92="x","x",$L$2-'Indicator Date hidden'!M92)</f>
        <v>0</v>
      </c>
      <c r="M91" s="165">
        <f>IF('Indicator Date hidden'!N92="x","x",$M$2-'Indicator Date hidden'!N92)</f>
        <v>0</v>
      </c>
      <c r="N91" s="165">
        <f>IF('Indicator Date hidden'!O92="x","x",$N$2-'Indicator Date hidden'!O92)</f>
        <v>0</v>
      </c>
      <c r="O91" s="165">
        <f>IF('Indicator Date hidden'!P92="x","x",$O$2-'Indicator Date hidden'!P92)</f>
        <v>0</v>
      </c>
      <c r="P91" s="165">
        <f>IF('Indicator Date hidden'!Q92="x","x",$P$2-'Indicator Date hidden'!Q92)</f>
        <v>0</v>
      </c>
      <c r="Q91" s="165" t="str">
        <f>IF('Indicator Date hidden'!R92="x","x",$Q$2-'Indicator Date hidden'!R92)</f>
        <v>x</v>
      </c>
      <c r="R91" s="165">
        <f>IF('Indicator Date hidden'!S92="x","x",$R$2-'Indicator Date hidden'!S92)</f>
        <v>0</v>
      </c>
      <c r="S91" s="165">
        <f>IF('Indicator Date hidden'!T92="x","x",$S$2-'Indicator Date hidden'!T92)</f>
        <v>0</v>
      </c>
      <c r="T91" s="165">
        <f>IF('Indicator Date hidden'!U92="x","x",$T$2-'Indicator Date hidden'!U92)</f>
        <v>0</v>
      </c>
      <c r="U91" s="165" t="str">
        <f>IF('Indicator Date hidden'!V92="x","x",$U$2-'Indicator Date hidden'!V92)</f>
        <v>x</v>
      </c>
      <c r="V91" s="165">
        <f>IF('Indicator Date hidden'!W92="x","x",$V$2-'Indicator Date hidden'!W92)</f>
        <v>0</v>
      </c>
      <c r="W91" s="165">
        <f>IF('Indicator Date hidden'!X92="x","x",$W$2-'Indicator Date hidden'!X92)</f>
        <v>4</v>
      </c>
      <c r="X91" s="165" t="str">
        <f>IF('Indicator Date hidden'!Y92="x","x",$X$2-'Indicator Date hidden'!Y92)</f>
        <v>x</v>
      </c>
      <c r="Y91" s="165">
        <f>IF('Indicator Date hidden'!Z92="x","x",$Y$2-'Indicator Date hidden'!Z92)</f>
        <v>0</v>
      </c>
      <c r="Z91" s="165">
        <f>IF('Indicator Date hidden'!AA92="x","x",$Z$2-'Indicator Date hidden'!AA92)</f>
        <v>0</v>
      </c>
      <c r="AA91" s="165" t="str">
        <f>IF('Indicator Date hidden'!AB92="x","x",$AA$2-'Indicator Date hidden'!AB92)</f>
        <v>x</v>
      </c>
      <c r="AB91" s="165" t="str">
        <f>IF('Indicator Date hidden'!AC92="x","x",$AB$2-'Indicator Date hidden'!AC92)</f>
        <v>x</v>
      </c>
      <c r="AC91" s="165">
        <f>IF('Indicator Date hidden'!AD92="x","x",$AC$2-'Indicator Date hidden'!AD92)</f>
        <v>0</v>
      </c>
      <c r="AD91" s="165">
        <f>IF('Indicator Date hidden'!AE92="x","x",$AD$2-'Indicator Date hidden'!AE92)</f>
        <v>0</v>
      </c>
      <c r="AE91" s="165">
        <f>IF('Indicator Date hidden'!AF92="x","x",$AE$2-'Indicator Date hidden'!AF92)</f>
        <v>0</v>
      </c>
      <c r="AF91" s="165" t="str">
        <f>IF('Indicator Date hidden'!AG92="x","x",$AF$2-'Indicator Date hidden'!AG92)</f>
        <v>x</v>
      </c>
      <c r="AG91" s="165">
        <f>IF('Indicator Date hidden'!AH92="x","x",$AG$2-'Indicator Date hidden'!AH92)</f>
        <v>1</v>
      </c>
      <c r="AH91" s="165">
        <f>IF('Indicator Date hidden'!AI92="x","x",$AH$2-'Indicator Date hidden'!AI92)</f>
        <v>1</v>
      </c>
      <c r="AI91" s="165">
        <f>IF('Indicator Date hidden'!AJ92="x","x",$AI$2-'Indicator Date hidden'!AJ92)</f>
        <v>1</v>
      </c>
      <c r="AJ91" s="165" t="str">
        <f>IF('Indicator Date hidden'!AK92="x","x",$AJ$2-'Indicator Date hidden'!AK92)</f>
        <v>x</v>
      </c>
      <c r="AK91" s="165" t="str">
        <f>IF('Indicator Date hidden'!AL92="x","x",$AK$2-'Indicator Date hidden'!AL92)</f>
        <v>x</v>
      </c>
      <c r="AL91" s="165" t="str">
        <f>IF('Indicator Date hidden'!AM92="x","x",$AL$2-'Indicator Date hidden'!AM92)</f>
        <v>x</v>
      </c>
      <c r="AM91" s="165">
        <f>IF('Indicator Date hidden'!AN92="x","x",$AM$2-'Indicator Date hidden'!AN92)</f>
        <v>41236</v>
      </c>
      <c r="AN91" s="165">
        <f>IF('Indicator Date hidden'!AO92="x","x",$AN$2-'Indicator Date hidden'!AO92)</f>
        <v>41236</v>
      </c>
      <c r="AO91" s="165" t="str">
        <f>IF('Indicator Date hidden'!AP92="x","x",$AO$2-'Indicator Date hidden'!AP92)</f>
        <v>x</v>
      </c>
      <c r="AP91" s="165" t="str">
        <f>IF('Indicator Date hidden'!AQ92="x","x",$AP$2-'Indicator Date hidden'!AQ92)</f>
        <v>x</v>
      </c>
      <c r="AQ91" s="165" t="str">
        <f>IF('Indicator Date hidden'!AR92="x","x",$AQ$2-'Indicator Date hidden'!AR92)</f>
        <v>x</v>
      </c>
      <c r="AR91" s="165">
        <f>IF('Indicator Date hidden'!AS92="x","x",$AR$2-'Indicator Date hidden'!AS92)</f>
        <v>0</v>
      </c>
      <c r="AS91" s="165">
        <f>IF('Indicator Date hidden'!AT92="x","x",$AS$2-'Indicator Date hidden'!AT92)</f>
        <v>0</v>
      </c>
      <c r="AT91" s="165">
        <f>IF('Indicator Date hidden'!AU92="x","x",$AT$2-'Indicator Date hidden'!AU92)</f>
        <v>1</v>
      </c>
      <c r="AU91" s="165">
        <f>IF('Indicator Date hidden'!AV92="x","x",$AU$2-'Indicator Date hidden'!AV92)</f>
        <v>2</v>
      </c>
      <c r="AV91" s="165" t="str">
        <f>IF('Indicator Date hidden'!AW92="x","x",$AV$2-'Indicator Date hidden'!AW92)</f>
        <v>x</v>
      </c>
      <c r="AW91" s="165">
        <f>IF('Indicator Date hidden'!AX92="x","x",$AW$2-'Indicator Date hidden'!AX92)</f>
        <v>1</v>
      </c>
      <c r="AX91" s="165">
        <f>IF('Indicator Date hidden'!AY92="x","x",$AX$2-'Indicator Date hidden'!AY92)</f>
        <v>0</v>
      </c>
      <c r="AY91" s="165">
        <f>IF('Indicator Date hidden'!AZ92="x","x",$AY$2-'Indicator Date hidden'!AZ92)</f>
        <v>2</v>
      </c>
      <c r="AZ91" s="165">
        <f>IF('Indicator Date hidden'!BA92="x","x",$AZ$2-'Indicator Date hidden'!BA92)</f>
        <v>2</v>
      </c>
      <c r="BA91" s="5">
        <f t="shared" si="5"/>
        <v>82499</v>
      </c>
      <c r="BB91" s="166">
        <f t="shared" si="6"/>
        <v>2171.0263157894738</v>
      </c>
      <c r="BC91" s="5">
        <f t="shared" si="7"/>
        <v>15</v>
      </c>
      <c r="BD91" s="166">
        <f t="shared" si="8"/>
        <v>9207.7026750400146</v>
      </c>
      <c r="BE91" s="169">
        <f t="shared" si="9"/>
        <v>0</v>
      </c>
    </row>
    <row r="92" spans="1:57" x14ac:dyDescent="0.25">
      <c r="A92" t="s">
        <v>167</v>
      </c>
      <c r="B92" s="165">
        <f>IF('Indicator Date hidden'!C93="x","x",$B$2-'Indicator Date hidden'!C93)</f>
        <v>4</v>
      </c>
      <c r="C92" s="165">
        <f>IF('Indicator Date hidden'!D93="x","x",$C$2-'Indicator Date hidden'!D93)</f>
        <v>4</v>
      </c>
      <c r="D92" s="165">
        <f>IF('Indicator Date hidden'!E93="x","x",$D$2-'Indicator Date hidden'!E93)</f>
        <v>0</v>
      </c>
      <c r="E92" s="165">
        <f>IF('Indicator Date hidden'!F93="x","x",$E$2-'Indicator Date hidden'!F93)</f>
        <v>0</v>
      </c>
      <c r="F92" s="165">
        <f>IF('Indicator Date hidden'!G93="x","x",$F$2-'Indicator Date hidden'!G93)</f>
        <v>0</v>
      </c>
      <c r="G92" s="165">
        <f>IF('Indicator Date hidden'!H93="x","x",$G$2-'Indicator Date hidden'!H93)</f>
        <v>0</v>
      </c>
      <c r="H92" s="165">
        <f>IF('Indicator Date hidden'!I93="x","x",$H$2-'Indicator Date hidden'!I93)</f>
        <v>0</v>
      </c>
      <c r="I92" s="165">
        <f>IF('Indicator Date hidden'!J93="x","x",$I$2-'Indicator Date hidden'!J93)</f>
        <v>2</v>
      </c>
      <c r="J92" s="165">
        <f>IF('Indicator Date hidden'!K93="x","x",$J$2-'Indicator Date hidden'!K93)</f>
        <v>2</v>
      </c>
      <c r="K92" s="165">
        <f>IF('Indicator Date hidden'!L93="x","x",$K$2-'Indicator Date hidden'!L93)</f>
        <v>0</v>
      </c>
      <c r="L92" s="165">
        <f>IF('Indicator Date hidden'!M93="x","x",$L$2-'Indicator Date hidden'!M93)</f>
        <v>0</v>
      </c>
      <c r="M92" s="165">
        <f>IF('Indicator Date hidden'!N93="x","x",$M$2-'Indicator Date hidden'!N93)</f>
        <v>0</v>
      </c>
      <c r="N92" s="165">
        <f>IF('Indicator Date hidden'!O93="x","x",$N$2-'Indicator Date hidden'!O93)</f>
        <v>0</v>
      </c>
      <c r="O92" s="165">
        <f>IF('Indicator Date hidden'!P93="x","x",$O$2-'Indicator Date hidden'!P93)</f>
        <v>0</v>
      </c>
      <c r="P92" s="165">
        <f>IF('Indicator Date hidden'!Q93="x","x",$P$2-'Indicator Date hidden'!Q93)</f>
        <v>0</v>
      </c>
      <c r="Q92" s="165" t="str">
        <f>IF('Indicator Date hidden'!R93="x","x",$Q$2-'Indicator Date hidden'!R93)</f>
        <v>x</v>
      </c>
      <c r="R92" s="165">
        <f>IF('Indicator Date hidden'!S93="x","x",$R$2-'Indicator Date hidden'!S93)</f>
        <v>0</v>
      </c>
      <c r="S92" s="165">
        <f>IF('Indicator Date hidden'!T93="x","x",$S$2-'Indicator Date hidden'!T93)</f>
        <v>0</v>
      </c>
      <c r="T92" s="165">
        <f>IF('Indicator Date hidden'!U93="x","x",$T$2-'Indicator Date hidden'!U93)</f>
        <v>0</v>
      </c>
      <c r="U92" s="165" t="str">
        <f>IF('Indicator Date hidden'!V93="x","x",$U$2-'Indicator Date hidden'!V93)</f>
        <v>x</v>
      </c>
      <c r="V92" s="165">
        <f>IF('Indicator Date hidden'!W93="x","x",$V$2-'Indicator Date hidden'!W93)</f>
        <v>0</v>
      </c>
      <c r="W92" s="165">
        <f>IF('Indicator Date hidden'!X93="x","x",$W$2-'Indicator Date hidden'!X93)</f>
        <v>6</v>
      </c>
      <c r="X92" s="165">
        <f>IF('Indicator Date hidden'!Y93="x","x",$X$2-'Indicator Date hidden'!Y93)</f>
        <v>2</v>
      </c>
      <c r="Y92" s="165">
        <f>IF('Indicator Date hidden'!Z93="x","x",$Y$2-'Indicator Date hidden'!Z93)</f>
        <v>0</v>
      </c>
      <c r="Z92" s="165">
        <f>IF('Indicator Date hidden'!AA93="x","x",$Z$2-'Indicator Date hidden'!AA93)</f>
        <v>0</v>
      </c>
      <c r="AA92" s="165" t="str">
        <f>IF('Indicator Date hidden'!AB93="x","x",$AA$2-'Indicator Date hidden'!AB93)</f>
        <v>x</v>
      </c>
      <c r="AB92" s="165">
        <f>IF('Indicator Date hidden'!AC93="x","x",$AB$2-'Indicator Date hidden'!AC93)</f>
        <v>0</v>
      </c>
      <c r="AC92" s="165">
        <f>IF('Indicator Date hidden'!AD93="x","x",$AC$2-'Indicator Date hidden'!AD93)</f>
        <v>0</v>
      </c>
      <c r="AD92" s="165">
        <f>IF('Indicator Date hidden'!AE93="x","x",$AD$2-'Indicator Date hidden'!AE93)</f>
        <v>0</v>
      </c>
      <c r="AE92" s="165">
        <f>IF('Indicator Date hidden'!AF93="x","x",$AE$2-'Indicator Date hidden'!AF93)</f>
        <v>0</v>
      </c>
      <c r="AF92" s="165" t="str">
        <f>IF('Indicator Date hidden'!AG93="x","x",$AF$2-'Indicator Date hidden'!AG93)</f>
        <v>x</v>
      </c>
      <c r="AG92" s="165">
        <f>IF('Indicator Date hidden'!AH93="x","x",$AG$2-'Indicator Date hidden'!AH93)</f>
        <v>1</v>
      </c>
      <c r="AH92" s="165">
        <f>IF('Indicator Date hidden'!AI93="x","x",$AH$2-'Indicator Date hidden'!AI93)</f>
        <v>1</v>
      </c>
      <c r="AI92" s="165">
        <f>IF('Indicator Date hidden'!AJ93="x","x",$AI$2-'Indicator Date hidden'!AJ93)</f>
        <v>1</v>
      </c>
      <c r="AJ92" s="165" t="str">
        <f>IF('Indicator Date hidden'!AK93="x","x",$AJ$2-'Indicator Date hidden'!AK93)</f>
        <v>x</v>
      </c>
      <c r="AK92" s="165">
        <f>IF('Indicator Date hidden'!AL93="x","x",$AK$2-'Indicator Date hidden'!AL93)</f>
        <v>1</v>
      </c>
      <c r="AL92" s="165" t="str">
        <f>IF('Indicator Date hidden'!AM93="x","x",$AL$2-'Indicator Date hidden'!AM93)</f>
        <v>x</v>
      </c>
      <c r="AM92" s="165">
        <f>IF('Indicator Date hidden'!AN93="x","x",$AM$2-'Indicator Date hidden'!AN93)</f>
        <v>41236</v>
      </c>
      <c r="AN92" s="165">
        <f>IF('Indicator Date hidden'!AO93="x","x",$AN$2-'Indicator Date hidden'!AO93)</f>
        <v>41236</v>
      </c>
      <c r="AO92" s="165">
        <f>IF('Indicator Date hidden'!AP93="x","x",$AO$2-'Indicator Date hidden'!AP93)</f>
        <v>0</v>
      </c>
      <c r="AP92" s="165">
        <f>IF('Indicator Date hidden'!AQ93="x","x",$AP$2-'Indicator Date hidden'!AQ93)</f>
        <v>0</v>
      </c>
      <c r="AQ92" s="165">
        <f>IF('Indicator Date hidden'!AR93="x","x",$AQ$2-'Indicator Date hidden'!AR93)</f>
        <v>2</v>
      </c>
      <c r="AR92" s="165">
        <f>IF('Indicator Date hidden'!AS93="x","x",$AR$2-'Indicator Date hidden'!AS93)</f>
        <v>0</v>
      </c>
      <c r="AS92" s="165">
        <f>IF('Indicator Date hidden'!AT93="x","x",$AS$2-'Indicator Date hidden'!AT93)</f>
        <v>0</v>
      </c>
      <c r="AT92" s="165">
        <f>IF('Indicator Date hidden'!AU93="x","x",$AT$2-'Indicator Date hidden'!AU93)</f>
        <v>1</v>
      </c>
      <c r="AU92" s="165">
        <f>IF('Indicator Date hidden'!AV93="x","x",$AU$2-'Indicator Date hidden'!AV93)</f>
        <v>9</v>
      </c>
      <c r="AV92" s="165">
        <f>IF('Indicator Date hidden'!AW93="x","x",$AV$2-'Indicator Date hidden'!AW93)</f>
        <v>0</v>
      </c>
      <c r="AW92" s="165">
        <f>IF('Indicator Date hidden'!AX93="x","x",$AW$2-'Indicator Date hidden'!AX93)</f>
        <v>0</v>
      </c>
      <c r="AX92" s="165">
        <f>IF('Indicator Date hidden'!AY93="x","x",$AX$2-'Indicator Date hidden'!AY93)</f>
        <v>0</v>
      </c>
      <c r="AY92" s="165">
        <f>IF('Indicator Date hidden'!AZ93="x","x",$AY$2-'Indicator Date hidden'!AZ93)</f>
        <v>2</v>
      </c>
      <c r="AZ92" s="165">
        <f>IF('Indicator Date hidden'!BA93="x","x",$AZ$2-'Indicator Date hidden'!BA93)</f>
        <v>5</v>
      </c>
      <c r="BA92" s="5">
        <f t="shared" si="5"/>
        <v>82515</v>
      </c>
      <c r="BB92" s="166">
        <f t="shared" si="6"/>
        <v>1833.6666666666667</v>
      </c>
      <c r="BC92" s="5">
        <f t="shared" si="7"/>
        <v>17</v>
      </c>
      <c r="BD92" s="166">
        <f t="shared" si="8"/>
        <v>8497.7259520153711</v>
      </c>
      <c r="BE92" s="169">
        <f t="shared" si="9"/>
        <v>0</v>
      </c>
    </row>
    <row r="93" spans="1:57" x14ac:dyDescent="0.25">
      <c r="A93" t="s">
        <v>169</v>
      </c>
      <c r="B93" s="165">
        <f>IF('Indicator Date hidden'!C94="x","x",$B$2-'Indicator Date hidden'!C94)</f>
        <v>4</v>
      </c>
      <c r="C93" s="165">
        <f>IF('Indicator Date hidden'!D94="x","x",$C$2-'Indicator Date hidden'!D94)</f>
        <v>4</v>
      </c>
      <c r="D93" s="165">
        <f>IF('Indicator Date hidden'!E94="x","x",$D$2-'Indicator Date hidden'!E94)</f>
        <v>0</v>
      </c>
      <c r="E93" s="165">
        <f>IF('Indicator Date hidden'!F94="x","x",$E$2-'Indicator Date hidden'!F94)</f>
        <v>0</v>
      </c>
      <c r="F93" s="165">
        <f>IF('Indicator Date hidden'!G94="x","x",$F$2-'Indicator Date hidden'!G94)</f>
        <v>0</v>
      </c>
      <c r="G93" s="165">
        <f>IF('Indicator Date hidden'!H94="x","x",$G$2-'Indicator Date hidden'!H94)</f>
        <v>0</v>
      </c>
      <c r="H93" s="165">
        <f>IF('Indicator Date hidden'!I94="x","x",$H$2-'Indicator Date hidden'!I94)</f>
        <v>0</v>
      </c>
      <c r="I93" s="165">
        <f>IF('Indicator Date hidden'!J94="x","x",$I$2-'Indicator Date hidden'!J94)</f>
        <v>2</v>
      </c>
      <c r="J93" s="165">
        <f>IF('Indicator Date hidden'!K94="x","x",$J$2-'Indicator Date hidden'!K94)</f>
        <v>2</v>
      </c>
      <c r="K93" s="165">
        <f>IF('Indicator Date hidden'!L94="x","x",$K$2-'Indicator Date hidden'!L94)</f>
        <v>0</v>
      </c>
      <c r="L93" s="165">
        <f>IF('Indicator Date hidden'!M94="x","x",$L$2-'Indicator Date hidden'!M94)</f>
        <v>0</v>
      </c>
      <c r="M93" s="165">
        <f>IF('Indicator Date hidden'!N94="x","x",$M$2-'Indicator Date hidden'!N94)</f>
        <v>0</v>
      </c>
      <c r="N93" s="165">
        <f>IF('Indicator Date hidden'!O94="x","x",$N$2-'Indicator Date hidden'!O94)</f>
        <v>0</v>
      </c>
      <c r="O93" s="165">
        <f>IF('Indicator Date hidden'!P94="x","x",$O$2-'Indicator Date hidden'!P94)</f>
        <v>0</v>
      </c>
      <c r="P93" s="165">
        <f>IF('Indicator Date hidden'!Q94="x","x",$P$2-'Indicator Date hidden'!Q94)</f>
        <v>0</v>
      </c>
      <c r="Q93" s="165" t="str">
        <f>IF('Indicator Date hidden'!R94="x","x",$Q$2-'Indicator Date hidden'!R94)</f>
        <v>x</v>
      </c>
      <c r="R93" s="165">
        <f>IF('Indicator Date hidden'!S94="x","x",$R$2-'Indicator Date hidden'!S94)</f>
        <v>0</v>
      </c>
      <c r="S93" s="165">
        <f>IF('Indicator Date hidden'!T94="x","x",$S$2-'Indicator Date hidden'!T94)</f>
        <v>0</v>
      </c>
      <c r="T93" s="165">
        <f>IF('Indicator Date hidden'!U94="x","x",$T$2-'Indicator Date hidden'!U94)</f>
        <v>0</v>
      </c>
      <c r="U93" s="165" t="str">
        <f>IF('Indicator Date hidden'!V94="x","x",$U$2-'Indicator Date hidden'!V94)</f>
        <v>x</v>
      </c>
      <c r="V93" s="165">
        <f>IF('Indicator Date hidden'!W94="x","x",$V$2-'Indicator Date hidden'!W94)</f>
        <v>0</v>
      </c>
      <c r="W93" s="165">
        <f>IF('Indicator Date hidden'!X94="x","x",$W$2-'Indicator Date hidden'!X94)</f>
        <v>2</v>
      </c>
      <c r="X93" s="165">
        <f>IF('Indicator Date hidden'!Y94="x","x",$X$2-'Indicator Date hidden'!Y94)</f>
        <v>6</v>
      </c>
      <c r="Y93" s="165">
        <f>IF('Indicator Date hidden'!Z94="x","x",$Y$2-'Indicator Date hidden'!Z94)</f>
        <v>0</v>
      </c>
      <c r="Z93" s="165">
        <f>IF('Indicator Date hidden'!AA94="x","x",$Z$2-'Indicator Date hidden'!AA94)</f>
        <v>0</v>
      </c>
      <c r="AA93" s="165">
        <f>IF('Indicator Date hidden'!AB94="x","x",$AA$2-'Indicator Date hidden'!AB94)</f>
        <v>0</v>
      </c>
      <c r="AB93" s="165">
        <f>IF('Indicator Date hidden'!AC94="x","x",$AB$2-'Indicator Date hidden'!AC94)</f>
        <v>0</v>
      </c>
      <c r="AC93" s="165">
        <f>IF('Indicator Date hidden'!AD94="x","x",$AC$2-'Indicator Date hidden'!AD94)</f>
        <v>0</v>
      </c>
      <c r="AD93" s="165" t="str">
        <f>IF('Indicator Date hidden'!AE94="x","x",$AD$2-'Indicator Date hidden'!AE94)</f>
        <v>x</v>
      </c>
      <c r="AE93" s="165">
        <f>IF('Indicator Date hidden'!AF94="x","x",$AE$2-'Indicator Date hidden'!AF94)</f>
        <v>0</v>
      </c>
      <c r="AF93" s="165" t="str">
        <f>IF('Indicator Date hidden'!AG94="x","x",$AF$2-'Indicator Date hidden'!AG94)</f>
        <v>x</v>
      </c>
      <c r="AG93" s="165">
        <f>IF('Indicator Date hidden'!AH94="x","x",$AG$2-'Indicator Date hidden'!AH94)</f>
        <v>1</v>
      </c>
      <c r="AH93" s="165">
        <f>IF('Indicator Date hidden'!AI94="x","x",$AH$2-'Indicator Date hidden'!AI94)</f>
        <v>1</v>
      </c>
      <c r="AI93" s="165">
        <f>IF('Indicator Date hidden'!AJ94="x","x",$AI$2-'Indicator Date hidden'!AJ94)</f>
        <v>1</v>
      </c>
      <c r="AJ93" s="165" t="str">
        <f>IF('Indicator Date hidden'!AK94="x","x",$AJ$2-'Indicator Date hidden'!AK94)</f>
        <v>x</v>
      </c>
      <c r="AK93" s="165">
        <f>IF('Indicator Date hidden'!AL94="x","x",$AK$2-'Indicator Date hidden'!AL94)</f>
        <v>1</v>
      </c>
      <c r="AL93" s="165" t="str">
        <f>IF('Indicator Date hidden'!AM94="x","x",$AL$2-'Indicator Date hidden'!AM94)</f>
        <v>x</v>
      </c>
      <c r="AM93" s="165">
        <f>IF('Indicator Date hidden'!AN94="x","x",$AM$2-'Indicator Date hidden'!AN94)</f>
        <v>41236</v>
      </c>
      <c r="AN93" s="165">
        <f>IF('Indicator Date hidden'!AO94="x","x",$AN$2-'Indicator Date hidden'!AO94)</f>
        <v>41236</v>
      </c>
      <c r="AO93" s="165">
        <f>IF('Indicator Date hidden'!AP94="x","x",$AO$2-'Indicator Date hidden'!AP94)</f>
        <v>0</v>
      </c>
      <c r="AP93" s="165">
        <f>IF('Indicator Date hidden'!AQ94="x","x",$AP$2-'Indicator Date hidden'!AQ94)</f>
        <v>0</v>
      </c>
      <c r="AQ93" s="165" t="str">
        <f>IF('Indicator Date hidden'!AR94="x","x",$AQ$2-'Indicator Date hidden'!AR94)</f>
        <v>x</v>
      </c>
      <c r="AR93" s="165">
        <f>IF('Indicator Date hidden'!AS94="x","x",$AR$2-'Indicator Date hidden'!AS94)</f>
        <v>0</v>
      </c>
      <c r="AS93" s="165">
        <f>IF('Indicator Date hidden'!AT94="x","x",$AS$2-'Indicator Date hidden'!AT94)</f>
        <v>0</v>
      </c>
      <c r="AT93" s="165">
        <f>IF('Indicator Date hidden'!AU94="x","x",$AT$2-'Indicator Date hidden'!AU94)</f>
        <v>1</v>
      </c>
      <c r="AU93" s="165">
        <f>IF('Indicator Date hidden'!AV94="x","x",$AU$2-'Indicator Date hidden'!AV94)</f>
        <v>0</v>
      </c>
      <c r="AV93" s="165">
        <f>IF('Indicator Date hidden'!AW94="x","x",$AV$2-'Indicator Date hidden'!AW94)</f>
        <v>0</v>
      </c>
      <c r="AW93" s="165">
        <f>IF('Indicator Date hidden'!AX94="x","x",$AW$2-'Indicator Date hidden'!AX94)</f>
        <v>0</v>
      </c>
      <c r="AX93" s="165">
        <f>IF('Indicator Date hidden'!AY94="x","x",$AX$2-'Indicator Date hidden'!AY94)</f>
        <v>0</v>
      </c>
      <c r="AY93" s="165">
        <f>IF('Indicator Date hidden'!AZ94="x","x",$AY$2-'Indicator Date hidden'!AZ94)</f>
        <v>2</v>
      </c>
      <c r="AZ93" s="165">
        <f>IF('Indicator Date hidden'!BA94="x","x",$AZ$2-'Indicator Date hidden'!BA94)</f>
        <v>2</v>
      </c>
      <c r="BA93" s="5">
        <f t="shared" si="5"/>
        <v>82501</v>
      </c>
      <c r="BB93" s="166">
        <f t="shared" si="6"/>
        <v>1875.0227272727273</v>
      </c>
      <c r="BC93" s="5">
        <f t="shared" si="7"/>
        <v>15</v>
      </c>
      <c r="BD93" s="166">
        <f t="shared" si="8"/>
        <v>8589.2695146291699</v>
      </c>
      <c r="BE93" s="169">
        <f t="shared" si="9"/>
        <v>0</v>
      </c>
    </row>
    <row r="94" spans="1:57" x14ac:dyDescent="0.25">
      <c r="A94" t="s">
        <v>171</v>
      </c>
      <c r="B94" s="165">
        <f>IF('Indicator Date hidden'!C95="x","x",$B$2-'Indicator Date hidden'!C95)</f>
        <v>4</v>
      </c>
      <c r="C94" s="165">
        <f>IF('Indicator Date hidden'!D95="x","x",$C$2-'Indicator Date hidden'!D95)</f>
        <v>4</v>
      </c>
      <c r="D94" s="165">
        <f>IF('Indicator Date hidden'!E95="x","x",$D$2-'Indicator Date hidden'!E95)</f>
        <v>0</v>
      </c>
      <c r="E94" s="165">
        <f>IF('Indicator Date hidden'!F95="x","x",$E$2-'Indicator Date hidden'!F95)</f>
        <v>0</v>
      </c>
      <c r="F94" s="165">
        <f>IF('Indicator Date hidden'!G95="x","x",$F$2-'Indicator Date hidden'!G95)</f>
        <v>0</v>
      </c>
      <c r="G94" s="165">
        <f>IF('Indicator Date hidden'!H95="x","x",$G$2-'Indicator Date hidden'!H95)</f>
        <v>0</v>
      </c>
      <c r="H94" s="165">
        <f>IF('Indicator Date hidden'!I95="x","x",$H$2-'Indicator Date hidden'!I95)</f>
        <v>0</v>
      </c>
      <c r="I94" s="165">
        <f>IF('Indicator Date hidden'!J95="x","x",$I$2-'Indicator Date hidden'!J95)</f>
        <v>2</v>
      </c>
      <c r="J94" s="165">
        <f>IF('Indicator Date hidden'!K95="x","x",$J$2-'Indicator Date hidden'!K95)</f>
        <v>2</v>
      </c>
      <c r="K94" s="165">
        <f>IF('Indicator Date hidden'!L95="x","x",$K$2-'Indicator Date hidden'!L95)</f>
        <v>0</v>
      </c>
      <c r="L94" s="165">
        <f>IF('Indicator Date hidden'!M95="x","x",$L$2-'Indicator Date hidden'!M95)</f>
        <v>0</v>
      </c>
      <c r="M94" s="165">
        <f>IF('Indicator Date hidden'!N95="x","x",$M$2-'Indicator Date hidden'!N95)</f>
        <v>0</v>
      </c>
      <c r="N94" s="165">
        <f>IF('Indicator Date hidden'!O95="x","x",$N$2-'Indicator Date hidden'!O95)</f>
        <v>0</v>
      </c>
      <c r="O94" s="165">
        <f>IF('Indicator Date hidden'!P95="x","x",$O$2-'Indicator Date hidden'!P95)</f>
        <v>0</v>
      </c>
      <c r="P94" s="165">
        <f>IF('Indicator Date hidden'!Q95="x","x",$P$2-'Indicator Date hidden'!Q95)</f>
        <v>0</v>
      </c>
      <c r="Q94" s="165">
        <f>IF('Indicator Date hidden'!R95="x","x",$Q$2-'Indicator Date hidden'!R95)</f>
        <v>3</v>
      </c>
      <c r="R94" s="165">
        <f>IF('Indicator Date hidden'!S95="x","x",$R$2-'Indicator Date hidden'!S95)</f>
        <v>0</v>
      </c>
      <c r="S94" s="165">
        <f>IF('Indicator Date hidden'!T95="x","x",$S$2-'Indicator Date hidden'!T95)</f>
        <v>0</v>
      </c>
      <c r="T94" s="165">
        <f>IF('Indicator Date hidden'!U95="x","x",$T$2-'Indicator Date hidden'!U95)</f>
        <v>0</v>
      </c>
      <c r="U94" s="165">
        <f>IF('Indicator Date hidden'!V95="x","x",$U$2-'Indicator Date hidden'!V95)</f>
        <v>0</v>
      </c>
      <c r="V94" s="165">
        <f>IF('Indicator Date hidden'!W95="x","x",$V$2-'Indicator Date hidden'!W95)</f>
        <v>0</v>
      </c>
      <c r="W94" s="165">
        <f>IF('Indicator Date hidden'!X95="x","x",$W$2-'Indicator Date hidden'!X95)</f>
        <v>2</v>
      </c>
      <c r="X94" s="165">
        <f>IF('Indicator Date hidden'!Y95="x","x",$X$2-'Indicator Date hidden'!Y95)</f>
        <v>5</v>
      </c>
      <c r="Y94" s="165">
        <f>IF('Indicator Date hidden'!Z95="x","x",$Y$2-'Indicator Date hidden'!Z95)</f>
        <v>0</v>
      </c>
      <c r="Z94" s="165">
        <f>IF('Indicator Date hidden'!AA95="x","x",$Z$2-'Indicator Date hidden'!AA95)</f>
        <v>0</v>
      </c>
      <c r="AA94" s="165">
        <f>IF('Indicator Date hidden'!AB95="x","x",$AA$2-'Indicator Date hidden'!AB95)</f>
        <v>0</v>
      </c>
      <c r="AB94" s="165">
        <f>IF('Indicator Date hidden'!AC95="x","x",$AB$2-'Indicator Date hidden'!AC95)</f>
        <v>0</v>
      </c>
      <c r="AC94" s="165">
        <f>IF('Indicator Date hidden'!AD95="x","x",$AC$2-'Indicator Date hidden'!AD95)</f>
        <v>0</v>
      </c>
      <c r="AD94" s="165">
        <f>IF('Indicator Date hidden'!AE95="x","x",$AD$2-'Indicator Date hidden'!AE95)</f>
        <v>0</v>
      </c>
      <c r="AE94" s="165">
        <f>IF('Indicator Date hidden'!AF95="x","x",$AE$2-'Indicator Date hidden'!AF95)</f>
        <v>0</v>
      </c>
      <c r="AF94" s="165">
        <f>IF('Indicator Date hidden'!AG95="x","x",$AF$2-'Indicator Date hidden'!AG95)</f>
        <v>0</v>
      </c>
      <c r="AG94" s="165">
        <f>IF('Indicator Date hidden'!AH95="x","x",$AG$2-'Indicator Date hidden'!AH95)</f>
        <v>1</v>
      </c>
      <c r="AH94" s="165">
        <f>IF('Indicator Date hidden'!AI95="x","x",$AH$2-'Indicator Date hidden'!AI95)</f>
        <v>1</v>
      </c>
      <c r="AI94" s="165">
        <f>IF('Indicator Date hidden'!AJ95="x","x",$AI$2-'Indicator Date hidden'!AJ95)</f>
        <v>1</v>
      </c>
      <c r="AJ94" s="165" t="str">
        <f>IF('Indicator Date hidden'!AK95="x","x",$AJ$2-'Indicator Date hidden'!AK95)</f>
        <v>x</v>
      </c>
      <c r="AK94" s="165">
        <f>IF('Indicator Date hidden'!AL95="x","x",$AK$2-'Indicator Date hidden'!AL95)</f>
        <v>1</v>
      </c>
      <c r="AL94" s="165" t="str">
        <f>IF('Indicator Date hidden'!AM95="x","x",$AL$2-'Indicator Date hidden'!AM95)</f>
        <v>x</v>
      </c>
      <c r="AM94" s="165">
        <f>IF('Indicator Date hidden'!AN95="x","x",$AM$2-'Indicator Date hidden'!AN95)</f>
        <v>41236</v>
      </c>
      <c r="AN94" s="165">
        <f>IF('Indicator Date hidden'!AO95="x","x",$AN$2-'Indicator Date hidden'!AO95)</f>
        <v>41236</v>
      </c>
      <c r="AO94" s="165" t="str">
        <f>IF('Indicator Date hidden'!AP95="x","x",$AO$2-'Indicator Date hidden'!AP95)</f>
        <v>x</v>
      </c>
      <c r="AP94" s="165" t="str">
        <f>IF('Indicator Date hidden'!AQ95="x","x",$AP$2-'Indicator Date hidden'!AQ95)</f>
        <v>x</v>
      </c>
      <c r="AQ94" s="165">
        <f>IF('Indicator Date hidden'!AR95="x","x",$AQ$2-'Indicator Date hidden'!AR95)</f>
        <v>0</v>
      </c>
      <c r="AR94" s="165">
        <f>IF('Indicator Date hidden'!AS95="x","x",$AR$2-'Indicator Date hidden'!AS95)</f>
        <v>0</v>
      </c>
      <c r="AS94" s="165">
        <f>IF('Indicator Date hidden'!AT95="x","x",$AS$2-'Indicator Date hidden'!AT95)</f>
        <v>0</v>
      </c>
      <c r="AT94" s="165">
        <f>IF('Indicator Date hidden'!AU95="x","x",$AT$2-'Indicator Date hidden'!AU95)</f>
        <v>1</v>
      </c>
      <c r="AU94" s="165">
        <f>IF('Indicator Date hidden'!AV95="x","x",$AU$2-'Indicator Date hidden'!AV95)</f>
        <v>2</v>
      </c>
      <c r="AV94" s="165">
        <f>IF('Indicator Date hidden'!AW95="x","x",$AV$2-'Indicator Date hidden'!AW95)</f>
        <v>0</v>
      </c>
      <c r="AW94" s="165">
        <f>IF('Indicator Date hidden'!AX95="x","x",$AW$2-'Indicator Date hidden'!AX95)</f>
        <v>0</v>
      </c>
      <c r="AX94" s="165">
        <f>IF('Indicator Date hidden'!AY95="x","x",$AX$2-'Indicator Date hidden'!AY95)</f>
        <v>0</v>
      </c>
      <c r="AY94" s="165">
        <f>IF('Indicator Date hidden'!AZ95="x","x",$AY$2-'Indicator Date hidden'!AZ95)</f>
        <v>2</v>
      </c>
      <c r="AZ94" s="165">
        <f>IF('Indicator Date hidden'!BA95="x","x",$AZ$2-'Indicator Date hidden'!BA95)</f>
        <v>2</v>
      </c>
      <c r="BA94" s="5">
        <f t="shared" si="5"/>
        <v>82505</v>
      </c>
      <c r="BB94" s="166">
        <f t="shared" si="6"/>
        <v>1755.4255319148936</v>
      </c>
      <c r="BC94" s="5">
        <f t="shared" si="7"/>
        <v>17</v>
      </c>
      <c r="BD94" s="166">
        <f t="shared" si="8"/>
        <v>8323.2360005619357</v>
      </c>
      <c r="BE94" s="169">
        <f t="shared" si="9"/>
        <v>0</v>
      </c>
    </row>
    <row r="95" spans="1:57" x14ac:dyDescent="0.25">
      <c r="A95" t="s">
        <v>172</v>
      </c>
      <c r="B95" s="165">
        <f>IF('Indicator Date hidden'!C96="x","x",$B$2-'Indicator Date hidden'!C96)</f>
        <v>4</v>
      </c>
      <c r="C95" s="165">
        <f>IF('Indicator Date hidden'!D96="x","x",$C$2-'Indicator Date hidden'!D96)</f>
        <v>4</v>
      </c>
      <c r="D95" s="165">
        <f>IF('Indicator Date hidden'!E96="x","x",$D$2-'Indicator Date hidden'!E96)</f>
        <v>0</v>
      </c>
      <c r="E95" s="165">
        <f>IF('Indicator Date hidden'!F96="x","x",$E$2-'Indicator Date hidden'!F96)</f>
        <v>0</v>
      </c>
      <c r="F95" s="165">
        <f>IF('Indicator Date hidden'!G96="x","x",$F$2-'Indicator Date hidden'!G96)</f>
        <v>0</v>
      </c>
      <c r="G95" s="165">
        <f>IF('Indicator Date hidden'!H96="x","x",$G$2-'Indicator Date hidden'!H96)</f>
        <v>0</v>
      </c>
      <c r="H95" s="165">
        <f>IF('Indicator Date hidden'!I96="x","x",$H$2-'Indicator Date hidden'!I96)</f>
        <v>0</v>
      </c>
      <c r="I95" s="165">
        <f>IF('Indicator Date hidden'!J96="x","x",$I$2-'Indicator Date hidden'!J96)</f>
        <v>2</v>
      </c>
      <c r="J95" s="165">
        <f>IF('Indicator Date hidden'!K96="x","x",$J$2-'Indicator Date hidden'!K96)</f>
        <v>2</v>
      </c>
      <c r="K95" s="165">
        <f>IF('Indicator Date hidden'!L96="x","x",$K$2-'Indicator Date hidden'!L96)</f>
        <v>0</v>
      </c>
      <c r="L95" s="165">
        <f>IF('Indicator Date hidden'!M96="x","x",$L$2-'Indicator Date hidden'!M96)</f>
        <v>0</v>
      </c>
      <c r="M95" s="165">
        <f>IF('Indicator Date hidden'!N96="x","x",$M$2-'Indicator Date hidden'!N96)</f>
        <v>0</v>
      </c>
      <c r="N95" s="165">
        <f>IF('Indicator Date hidden'!O96="x","x",$N$2-'Indicator Date hidden'!O96)</f>
        <v>0</v>
      </c>
      <c r="O95" s="165">
        <f>IF('Indicator Date hidden'!P96="x","x",$O$2-'Indicator Date hidden'!P96)</f>
        <v>0</v>
      </c>
      <c r="P95" s="165">
        <f>IF('Indicator Date hidden'!Q96="x","x",$P$2-'Indicator Date hidden'!Q96)</f>
        <v>0</v>
      </c>
      <c r="Q95" s="165">
        <f>IF('Indicator Date hidden'!R96="x","x",$Q$2-'Indicator Date hidden'!R96)</f>
        <v>5</v>
      </c>
      <c r="R95" s="165">
        <f>IF('Indicator Date hidden'!S96="x","x",$R$2-'Indicator Date hidden'!S96)</f>
        <v>0</v>
      </c>
      <c r="S95" s="165">
        <f>IF('Indicator Date hidden'!T96="x","x",$S$2-'Indicator Date hidden'!T96)</f>
        <v>0</v>
      </c>
      <c r="T95" s="165">
        <f>IF('Indicator Date hidden'!U96="x","x",$T$2-'Indicator Date hidden'!U96)</f>
        <v>0</v>
      </c>
      <c r="U95" s="165">
        <f>IF('Indicator Date hidden'!V96="x","x",$U$2-'Indicator Date hidden'!V96)</f>
        <v>0</v>
      </c>
      <c r="V95" s="165">
        <f>IF('Indicator Date hidden'!W96="x","x",$V$2-'Indicator Date hidden'!W96)</f>
        <v>0</v>
      </c>
      <c r="W95" s="165">
        <f>IF('Indicator Date hidden'!X96="x","x",$W$2-'Indicator Date hidden'!X96)</f>
        <v>5</v>
      </c>
      <c r="X95" s="165">
        <f>IF('Indicator Date hidden'!Y96="x","x",$X$2-'Indicator Date hidden'!Y96)</f>
        <v>6</v>
      </c>
      <c r="Y95" s="165">
        <f>IF('Indicator Date hidden'!Z96="x","x",$Y$2-'Indicator Date hidden'!Z96)</f>
        <v>0</v>
      </c>
      <c r="Z95" s="165">
        <f>IF('Indicator Date hidden'!AA96="x","x",$Z$2-'Indicator Date hidden'!AA96)</f>
        <v>0</v>
      </c>
      <c r="AA95" s="165">
        <f>IF('Indicator Date hidden'!AB96="x","x",$AA$2-'Indicator Date hidden'!AB96)</f>
        <v>0</v>
      </c>
      <c r="AB95" s="165">
        <f>IF('Indicator Date hidden'!AC96="x","x",$AB$2-'Indicator Date hidden'!AC96)</f>
        <v>0</v>
      </c>
      <c r="AC95" s="165">
        <f>IF('Indicator Date hidden'!AD96="x","x",$AC$2-'Indicator Date hidden'!AD96)</f>
        <v>0</v>
      </c>
      <c r="AD95" s="165">
        <f>IF('Indicator Date hidden'!AE96="x","x",$AD$2-'Indicator Date hidden'!AE96)</f>
        <v>0</v>
      </c>
      <c r="AE95" s="165">
        <f>IF('Indicator Date hidden'!AF96="x","x",$AE$2-'Indicator Date hidden'!AF96)</f>
        <v>2</v>
      </c>
      <c r="AF95" s="165">
        <f>IF('Indicator Date hidden'!AG96="x","x",$AF$2-'Indicator Date hidden'!AG96)</f>
        <v>5</v>
      </c>
      <c r="AG95" s="165">
        <f>IF('Indicator Date hidden'!AH96="x","x",$AG$2-'Indicator Date hidden'!AH96)</f>
        <v>1</v>
      </c>
      <c r="AH95" s="165">
        <f>IF('Indicator Date hidden'!AI96="x","x",$AH$2-'Indicator Date hidden'!AI96)</f>
        <v>1</v>
      </c>
      <c r="AI95" s="165">
        <f>IF('Indicator Date hidden'!AJ96="x","x",$AI$2-'Indicator Date hidden'!AJ96)</f>
        <v>1</v>
      </c>
      <c r="AJ95" s="165" t="str">
        <f>IF('Indicator Date hidden'!AK96="x","x",$AJ$2-'Indicator Date hidden'!AK96)</f>
        <v>x</v>
      </c>
      <c r="AK95" s="165">
        <f>IF('Indicator Date hidden'!AL96="x","x",$AK$2-'Indicator Date hidden'!AL96)</f>
        <v>1</v>
      </c>
      <c r="AL95" s="165" t="str">
        <f>IF('Indicator Date hidden'!AM96="x","x",$AL$2-'Indicator Date hidden'!AM96)</f>
        <v>x</v>
      </c>
      <c r="AM95" s="165">
        <f>IF('Indicator Date hidden'!AN96="x","x",$AM$2-'Indicator Date hidden'!AN96)</f>
        <v>41236</v>
      </c>
      <c r="AN95" s="165">
        <f>IF('Indicator Date hidden'!AO96="x","x",$AN$2-'Indicator Date hidden'!AO96)</f>
        <v>41236</v>
      </c>
      <c r="AO95" s="165">
        <f>IF('Indicator Date hidden'!AP96="x","x",$AO$2-'Indicator Date hidden'!AP96)</f>
        <v>2</v>
      </c>
      <c r="AP95" s="165">
        <f>IF('Indicator Date hidden'!AQ96="x","x",$AP$2-'Indicator Date hidden'!AQ96)</f>
        <v>1</v>
      </c>
      <c r="AQ95" s="165">
        <f>IF('Indicator Date hidden'!AR96="x","x",$AQ$2-'Indicator Date hidden'!AR96)</f>
        <v>0</v>
      </c>
      <c r="AR95" s="165">
        <f>IF('Indicator Date hidden'!AS96="x","x",$AR$2-'Indicator Date hidden'!AS96)</f>
        <v>0</v>
      </c>
      <c r="AS95" s="165">
        <f>IF('Indicator Date hidden'!AT96="x","x",$AS$2-'Indicator Date hidden'!AT96)</f>
        <v>0</v>
      </c>
      <c r="AT95" s="165">
        <f>IF('Indicator Date hidden'!AU96="x","x",$AT$2-'Indicator Date hidden'!AU96)</f>
        <v>1</v>
      </c>
      <c r="AU95" s="165">
        <f>IF('Indicator Date hidden'!AV96="x","x",$AU$2-'Indicator Date hidden'!AV96)</f>
        <v>2</v>
      </c>
      <c r="AV95" s="165">
        <f>IF('Indicator Date hidden'!AW96="x","x",$AV$2-'Indicator Date hidden'!AW96)</f>
        <v>0</v>
      </c>
      <c r="AW95" s="165">
        <f>IF('Indicator Date hidden'!AX96="x","x",$AW$2-'Indicator Date hidden'!AX96)</f>
        <v>0</v>
      </c>
      <c r="AX95" s="165">
        <f>IF('Indicator Date hidden'!AY96="x","x",$AX$2-'Indicator Date hidden'!AY96)</f>
        <v>0</v>
      </c>
      <c r="AY95" s="165">
        <f>IF('Indicator Date hidden'!AZ96="x","x",$AY$2-'Indicator Date hidden'!AZ96)</f>
        <v>2</v>
      </c>
      <c r="AZ95" s="165">
        <f>IF('Indicator Date hidden'!BA96="x","x",$AZ$2-'Indicator Date hidden'!BA96)</f>
        <v>2</v>
      </c>
      <c r="BA95" s="5">
        <f t="shared" si="5"/>
        <v>82521</v>
      </c>
      <c r="BB95" s="166">
        <f t="shared" si="6"/>
        <v>1684.1020408163265</v>
      </c>
      <c r="BC95" s="5">
        <f t="shared" si="7"/>
        <v>21</v>
      </c>
      <c r="BD95" s="166">
        <f t="shared" si="8"/>
        <v>8158.9337344695487</v>
      </c>
      <c r="BE95" s="169">
        <f t="shared" si="9"/>
        <v>0</v>
      </c>
    </row>
    <row r="96" spans="1:57" x14ac:dyDescent="0.25">
      <c r="A96" t="s">
        <v>173</v>
      </c>
      <c r="B96" s="165">
        <f>IF('Indicator Date hidden'!C97="x","x",$B$2-'Indicator Date hidden'!C97)</f>
        <v>4</v>
      </c>
      <c r="C96" s="165">
        <f>IF('Indicator Date hidden'!D97="x","x",$C$2-'Indicator Date hidden'!D97)</f>
        <v>4</v>
      </c>
      <c r="D96" s="165">
        <f>IF('Indicator Date hidden'!E97="x","x",$D$2-'Indicator Date hidden'!E97)</f>
        <v>0</v>
      </c>
      <c r="E96" s="165">
        <f>IF('Indicator Date hidden'!F97="x","x",$E$2-'Indicator Date hidden'!F97)</f>
        <v>0</v>
      </c>
      <c r="F96" s="165">
        <f>IF('Indicator Date hidden'!G97="x","x",$F$2-'Indicator Date hidden'!G97)</f>
        <v>0</v>
      </c>
      <c r="G96" s="165">
        <f>IF('Indicator Date hidden'!H97="x","x",$G$2-'Indicator Date hidden'!H97)</f>
        <v>0</v>
      </c>
      <c r="H96" s="165">
        <f>IF('Indicator Date hidden'!I97="x","x",$H$2-'Indicator Date hidden'!I97)</f>
        <v>0</v>
      </c>
      <c r="I96" s="165">
        <f>IF('Indicator Date hidden'!J97="x","x",$I$2-'Indicator Date hidden'!J97)</f>
        <v>2</v>
      </c>
      <c r="J96" s="165">
        <f>IF('Indicator Date hidden'!K97="x","x",$J$2-'Indicator Date hidden'!K97)</f>
        <v>2</v>
      </c>
      <c r="K96" s="165">
        <f>IF('Indicator Date hidden'!L97="x","x",$K$2-'Indicator Date hidden'!L97)</f>
        <v>0</v>
      </c>
      <c r="L96" s="165">
        <f>IF('Indicator Date hidden'!M97="x","x",$L$2-'Indicator Date hidden'!M97)</f>
        <v>0</v>
      </c>
      <c r="M96" s="165">
        <f>IF('Indicator Date hidden'!N97="x","x",$M$2-'Indicator Date hidden'!N97)</f>
        <v>0</v>
      </c>
      <c r="N96" s="165">
        <f>IF('Indicator Date hidden'!O97="x","x",$N$2-'Indicator Date hidden'!O97)</f>
        <v>0</v>
      </c>
      <c r="O96" s="165">
        <f>IF('Indicator Date hidden'!P97="x","x",$O$2-'Indicator Date hidden'!P97)</f>
        <v>0</v>
      </c>
      <c r="P96" s="165">
        <f>IF('Indicator Date hidden'!Q97="x","x",$P$2-'Indicator Date hidden'!Q97)</f>
        <v>0</v>
      </c>
      <c r="Q96" s="165" t="str">
        <f>IF('Indicator Date hidden'!R97="x","x",$Q$2-'Indicator Date hidden'!R97)</f>
        <v>x</v>
      </c>
      <c r="R96" s="165">
        <f>IF('Indicator Date hidden'!S97="x","x",$R$2-'Indicator Date hidden'!S97)</f>
        <v>0</v>
      </c>
      <c r="S96" s="165">
        <f>IF('Indicator Date hidden'!T97="x","x",$S$2-'Indicator Date hidden'!T97)</f>
        <v>0</v>
      </c>
      <c r="T96" s="165">
        <f>IF('Indicator Date hidden'!U97="x","x",$T$2-'Indicator Date hidden'!U97)</f>
        <v>0</v>
      </c>
      <c r="U96" s="165" t="str">
        <f>IF('Indicator Date hidden'!V97="x","x",$U$2-'Indicator Date hidden'!V97)</f>
        <v>x</v>
      </c>
      <c r="V96" s="165">
        <f>IF('Indicator Date hidden'!W97="x","x",$V$2-'Indicator Date hidden'!W97)</f>
        <v>0</v>
      </c>
      <c r="W96" s="165" t="str">
        <f>IF('Indicator Date hidden'!X97="x","x",$W$2-'Indicator Date hidden'!X97)</f>
        <v>x</v>
      </c>
      <c r="X96" s="165">
        <f>IF('Indicator Date hidden'!Y97="x","x",$X$2-'Indicator Date hidden'!Y97)</f>
        <v>6</v>
      </c>
      <c r="Y96" s="165">
        <f>IF('Indicator Date hidden'!Z97="x","x",$Y$2-'Indicator Date hidden'!Z97)</f>
        <v>0</v>
      </c>
      <c r="Z96" s="165">
        <f>IF('Indicator Date hidden'!AA97="x","x",$Z$2-'Indicator Date hidden'!AA97)</f>
        <v>0</v>
      </c>
      <c r="AA96" s="165">
        <f>IF('Indicator Date hidden'!AB97="x","x",$AA$2-'Indicator Date hidden'!AB97)</f>
        <v>1</v>
      </c>
      <c r="AB96" s="165">
        <f>IF('Indicator Date hidden'!AC97="x","x",$AB$2-'Indicator Date hidden'!AC97)</f>
        <v>0</v>
      </c>
      <c r="AC96" s="165">
        <f>IF('Indicator Date hidden'!AD97="x","x",$AC$2-'Indicator Date hidden'!AD97)</f>
        <v>0</v>
      </c>
      <c r="AD96" s="165" t="str">
        <f>IF('Indicator Date hidden'!AE97="x","x",$AD$2-'Indicator Date hidden'!AE97)</f>
        <v>x</v>
      </c>
      <c r="AE96" s="165">
        <f>IF('Indicator Date hidden'!AF97="x","x",$AE$2-'Indicator Date hidden'!AF97)</f>
        <v>0</v>
      </c>
      <c r="AF96" s="165">
        <f>IF('Indicator Date hidden'!AG97="x","x",$AF$2-'Indicator Date hidden'!AG97)</f>
        <v>5</v>
      </c>
      <c r="AG96" s="165">
        <f>IF('Indicator Date hidden'!AH97="x","x",$AG$2-'Indicator Date hidden'!AH97)</f>
        <v>1</v>
      </c>
      <c r="AH96" s="165">
        <f>IF('Indicator Date hidden'!AI97="x","x",$AH$2-'Indicator Date hidden'!AI97)</f>
        <v>1</v>
      </c>
      <c r="AI96" s="165">
        <f>IF('Indicator Date hidden'!AJ97="x","x",$AI$2-'Indicator Date hidden'!AJ97)</f>
        <v>1</v>
      </c>
      <c r="AJ96" s="165" t="str">
        <f>IF('Indicator Date hidden'!AK97="x","x",$AJ$2-'Indicator Date hidden'!AK97)</f>
        <v>x</v>
      </c>
      <c r="AK96" s="165">
        <f>IF('Indicator Date hidden'!AL97="x","x",$AK$2-'Indicator Date hidden'!AL97)</f>
        <v>1</v>
      </c>
      <c r="AL96" s="165" t="str">
        <f>IF('Indicator Date hidden'!AM97="x","x",$AL$2-'Indicator Date hidden'!AM97)</f>
        <v>x</v>
      </c>
      <c r="AM96" s="165">
        <f>IF('Indicator Date hidden'!AN97="x","x",$AM$2-'Indicator Date hidden'!AN97)</f>
        <v>41236</v>
      </c>
      <c r="AN96" s="165">
        <f>IF('Indicator Date hidden'!AO97="x","x",$AN$2-'Indicator Date hidden'!AO97)</f>
        <v>41236</v>
      </c>
      <c r="AO96" s="165">
        <f>IF('Indicator Date hidden'!AP97="x","x",$AO$2-'Indicator Date hidden'!AP97)</f>
        <v>0</v>
      </c>
      <c r="AP96" s="165">
        <f>IF('Indicator Date hidden'!AQ97="x","x",$AP$2-'Indicator Date hidden'!AQ97)</f>
        <v>0</v>
      </c>
      <c r="AQ96" s="165" t="str">
        <f>IF('Indicator Date hidden'!AR97="x","x",$AQ$2-'Indicator Date hidden'!AR97)</f>
        <v>x</v>
      </c>
      <c r="AR96" s="165">
        <f>IF('Indicator Date hidden'!AS97="x","x",$AR$2-'Indicator Date hidden'!AS97)</f>
        <v>0</v>
      </c>
      <c r="AS96" s="165">
        <f>IF('Indicator Date hidden'!AT97="x","x",$AS$2-'Indicator Date hidden'!AT97)</f>
        <v>0</v>
      </c>
      <c r="AT96" s="165">
        <f>IF('Indicator Date hidden'!AU97="x","x",$AT$2-'Indicator Date hidden'!AU97)</f>
        <v>1</v>
      </c>
      <c r="AU96" s="165">
        <f>IF('Indicator Date hidden'!AV97="x","x",$AU$2-'Indicator Date hidden'!AV97)</f>
        <v>2</v>
      </c>
      <c r="AV96" s="165">
        <f>IF('Indicator Date hidden'!AW97="x","x",$AV$2-'Indicator Date hidden'!AW97)</f>
        <v>0</v>
      </c>
      <c r="AW96" s="165">
        <f>IF('Indicator Date hidden'!AX97="x","x",$AW$2-'Indicator Date hidden'!AX97)</f>
        <v>0</v>
      </c>
      <c r="AX96" s="165">
        <f>IF('Indicator Date hidden'!AY97="x","x",$AX$2-'Indicator Date hidden'!AY97)</f>
        <v>0</v>
      </c>
      <c r="AY96" s="165">
        <f>IF('Indicator Date hidden'!AZ97="x","x",$AY$2-'Indicator Date hidden'!AZ97)</f>
        <v>2</v>
      </c>
      <c r="AZ96" s="165">
        <f>IF('Indicator Date hidden'!BA97="x","x",$AZ$2-'Indicator Date hidden'!BA97)</f>
        <v>2</v>
      </c>
      <c r="BA96" s="5">
        <f t="shared" si="5"/>
        <v>82507</v>
      </c>
      <c r="BB96" s="166">
        <f t="shared" si="6"/>
        <v>1875.159090909091</v>
      </c>
      <c r="BC96" s="5">
        <f t="shared" si="7"/>
        <v>17</v>
      </c>
      <c r="BD96" s="166">
        <f t="shared" si="8"/>
        <v>8589.2397799466144</v>
      </c>
      <c r="BE96" s="169">
        <f t="shared" si="9"/>
        <v>0</v>
      </c>
    </row>
    <row r="97" spans="1:57" x14ac:dyDescent="0.25">
      <c r="A97" t="s">
        <v>175</v>
      </c>
      <c r="B97" s="165">
        <f>IF('Indicator Date hidden'!C98="x","x",$B$2-'Indicator Date hidden'!C98)</f>
        <v>4</v>
      </c>
      <c r="C97" s="165">
        <f>IF('Indicator Date hidden'!D98="x","x",$C$2-'Indicator Date hidden'!D98)</f>
        <v>4</v>
      </c>
      <c r="D97" s="165">
        <f>IF('Indicator Date hidden'!E98="x","x",$D$2-'Indicator Date hidden'!E98)</f>
        <v>0</v>
      </c>
      <c r="E97" s="165">
        <f>IF('Indicator Date hidden'!F98="x","x",$E$2-'Indicator Date hidden'!F98)</f>
        <v>0</v>
      </c>
      <c r="F97" s="165">
        <f>IF('Indicator Date hidden'!G98="x","x",$F$2-'Indicator Date hidden'!G98)</f>
        <v>0</v>
      </c>
      <c r="G97" s="165">
        <f>IF('Indicator Date hidden'!H98="x","x",$G$2-'Indicator Date hidden'!H98)</f>
        <v>0</v>
      </c>
      <c r="H97" s="165">
        <f>IF('Indicator Date hidden'!I98="x","x",$H$2-'Indicator Date hidden'!I98)</f>
        <v>0</v>
      </c>
      <c r="I97" s="165">
        <f>IF('Indicator Date hidden'!J98="x","x",$I$2-'Indicator Date hidden'!J98)</f>
        <v>2</v>
      </c>
      <c r="J97" s="165">
        <f>IF('Indicator Date hidden'!K98="x","x",$J$2-'Indicator Date hidden'!K98)</f>
        <v>2</v>
      </c>
      <c r="K97" s="165">
        <f>IF('Indicator Date hidden'!L98="x","x",$K$2-'Indicator Date hidden'!L98)</f>
        <v>0</v>
      </c>
      <c r="L97" s="165">
        <f>IF('Indicator Date hidden'!M98="x","x",$L$2-'Indicator Date hidden'!M98)</f>
        <v>0</v>
      </c>
      <c r="M97" s="165">
        <f>IF('Indicator Date hidden'!N98="x","x",$M$2-'Indicator Date hidden'!N98)</f>
        <v>0</v>
      </c>
      <c r="N97" s="165">
        <f>IF('Indicator Date hidden'!O98="x","x",$N$2-'Indicator Date hidden'!O98)</f>
        <v>0</v>
      </c>
      <c r="O97" s="165">
        <f>IF('Indicator Date hidden'!P98="x","x",$O$2-'Indicator Date hidden'!P98)</f>
        <v>0</v>
      </c>
      <c r="P97" s="165">
        <f>IF('Indicator Date hidden'!Q98="x","x",$P$2-'Indicator Date hidden'!Q98)</f>
        <v>0</v>
      </c>
      <c r="Q97" s="165" t="str">
        <f>IF('Indicator Date hidden'!R98="x","x",$Q$2-'Indicator Date hidden'!R98)</f>
        <v>x</v>
      </c>
      <c r="R97" s="165">
        <f>IF('Indicator Date hidden'!S98="x","x",$R$2-'Indicator Date hidden'!S98)</f>
        <v>0</v>
      </c>
      <c r="S97" s="165">
        <f>IF('Indicator Date hidden'!T98="x","x",$S$2-'Indicator Date hidden'!T98)</f>
        <v>0</v>
      </c>
      <c r="T97" s="165">
        <f>IF('Indicator Date hidden'!U98="x","x",$T$2-'Indicator Date hidden'!U98)</f>
        <v>0</v>
      </c>
      <c r="U97" s="165">
        <f>IF('Indicator Date hidden'!V98="x","x",$U$2-'Indicator Date hidden'!V98)</f>
        <v>0</v>
      </c>
      <c r="V97" s="165">
        <f>IF('Indicator Date hidden'!W98="x","x",$V$2-'Indicator Date hidden'!W98)</f>
        <v>0</v>
      </c>
      <c r="W97" s="165" t="str">
        <f>IF('Indicator Date hidden'!X98="x","x",$W$2-'Indicator Date hidden'!X98)</f>
        <v>x</v>
      </c>
      <c r="X97" s="165">
        <f>IF('Indicator Date hidden'!Y98="x","x",$X$2-'Indicator Date hidden'!Y98)</f>
        <v>7</v>
      </c>
      <c r="Y97" s="165">
        <f>IF('Indicator Date hidden'!Z98="x","x",$Y$2-'Indicator Date hidden'!Z98)</f>
        <v>0</v>
      </c>
      <c r="Z97" s="165">
        <f>IF('Indicator Date hidden'!AA98="x","x",$Z$2-'Indicator Date hidden'!AA98)</f>
        <v>0</v>
      </c>
      <c r="AA97" s="165">
        <f>IF('Indicator Date hidden'!AB98="x","x",$AA$2-'Indicator Date hidden'!AB98)</f>
        <v>0</v>
      </c>
      <c r="AB97" s="165">
        <f>IF('Indicator Date hidden'!AC98="x","x",$AB$2-'Indicator Date hidden'!AC98)</f>
        <v>0</v>
      </c>
      <c r="AC97" s="165">
        <f>IF('Indicator Date hidden'!AD98="x","x",$AC$2-'Indicator Date hidden'!AD98)</f>
        <v>0</v>
      </c>
      <c r="AD97" s="165" t="str">
        <f>IF('Indicator Date hidden'!AE98="x","x",$AD$2-'Indicator Date hidden'!AE98)</f>
        <v>x</v>
      </c>
      <c r="AE97" s="165">
        <f>IF('Indicator Date hidden'!AF98="x","x",$AE$2-'Indicator Date hidden'!AF98)</f>
        <v>0</v>
      </c>
      <c r="AF97" s="165" t="str">
        <f>IF('Indicator Date hidden'!AG98="x","x",$AF$2-'Indicator Date hidden'!AG98)</f>
        <v>x</v>
      </c>
      <c r="AG97" s="165">
        <f>IF('Indicator Date hidden'!AH98="x","x",$AG$2-'Indicator Date hidden'!AH98)</f>
        <v>1</v>
      </c>
      <c r="AH97" s="165">
        <f>IF('Indicator Date hidden'!AI98="x","x",$AH$2-'Indicator Date hidden'!AI98)</f>
        <v>1</v>
      </c>
      <c r="AI97" s="165">
        <f>IF('Indicator Date hidden'!AJ98="x","x",$AI$2-'Indicator Date hidden'!AJ98)</f>
        <v>1</v>
      </c>
      <c r="AJ97" s="165">
        <f>IF('Indicator Date hidden'!AK98="x","x",$AJ$2-'Indicator Date hidden'!AK98)</f>
        <v>2</v>
      </c>
      <c r="AK97" s="165">
        <f>IF('Indicator Date hidden'!AL98="x","x",$AK$2-'Indicator Date hidden'!AL98)</f>
        <v>0</v>
      </c>
      <c r="AL97" s="165" t="str">
        <f>IF('Indicator Date hidden'!AM98="x","x",$AL$2-'Indicator Date hidden'!AM98)</f>
        <v>x</v>
      </c>
      <c r="AM97" s="165">
        <f>IF('Indicator Date hidden'!AN98="x","x",$AM$2-'Indicator Date hidden'!AN98)</f>
        <v>41236</v>
      </c>
      <c r="AN97" s="165">
        <f>IF('Indicator Date hidden'!AO98="x","x",$AN$2-'Indicator Date hidden'!AO98)</f>
        <v>41236</v>
      </c>
      <c r="AO97" s="165" t="str">
        <f>IF('Indicator Date hidden'!AP98="x","x",$AO$2-'Indicator Date hidden'!AP98)</f>
        <v>x</v>
      </c>
      <c r="AP97" s="165" t="str">
        <f>IF('Indicator Date hidden'!AQ98="x","x",$AP$2-'Indicator Date hidden'!AQ98)</f>
        <v>x</v>
      </c>
      <c r="AQ97" s="165">
        <f>IF('Indicator Date hidden'!AR98="x","x",$AQ$2-'Indicator Date hidden'!AR98)</f>
        <v>0</v>
      </c>
      <c r="AR97" s="165">
        <f>IF('Indicator Date hidden'!AS98="x","x",$AR$2-'Indicator Date hidden'!AS98)</f>
        <v>0</v>
      </c>
      <c r="AS97" s="165">
        <f>IF('Indicator Date hidden'!AT98="x","x",$AS$2-'Indicator Date hidden'!AT98)</f>
        <v>0</v>
      </c>
      <c r="AT97" s="165">
        <f>IF('Indicator Date hidden'!AU98="x","x",$AT$2-'Indicator Date hidden'!AU98)</f>
        <v>1</v>
      </c>
      <c r="AU97" s="165">
        <f>IF('Indicator Date hidden'!AV98="x","x",$AU$2-'Indicator Date hidden'!AV98)</f>
        <v>2</v>
      </c>
      <c r="AV97" s="165">
        <f>IF('Indicator Date hidden'!AW98="x","x",$AV$2-'Indicator Date hidden'!AW98)</f>
        <v>0</v>
      </c>
      <c r="AW97" s="165">
        <f>IF('Indicator Date hidden'!AX98="x","x",$AW$2-'Indicator Date hidden'!AX98)</f>
        <v>1</v>
      </c>
      <c r="AX97" s="165">
        <f>IF('Indicator Date hidden'!AY98="x","x",$AX$2-'Indicator Date hidden'!AY98)</f>
        <v>0</v>
      </c>
      <c r="AY97" s="165">
        <f>IF('Indicator Date hidden'!AZ98="x","x",$AY$2-'Indicator Date hidden'!AZ98)</f>
        <v>2</v>
      </c>
      <c r="AZ97" s="165">
        <f>IF('Indicator Date hidden'!BA98="x","x",$AZ$2-'Indicator Date hidden'!BA98)</f>
        <v>2</v>
      </c>
      <c r="BA97" s="5">
        <f t="shared" si="5"/>
        <v>82504</v>
      </c>
      <c r="BB97" s="166">
        <f t="shared" si="6"/>
        <v>1875.090909090909</v>
      </c>
      <c r="BC97" s="5">
        <f t="shared" si="7"/>
        <v>16</v>
      </c>
      <c r="BD97" s="166">
        <f t="shared" si="8"/>
        <v>8589.2546528633975</v>
      </c>
      <c r="BE97" s="169">
        <f t="shared" si="9"/>
        <v>0</v>
      </c>
    </row>
    <row r="98" spans="1:57" x14ac:dyDescent="0.25">
      <c r="A98" t="s">
        <v>177</v>
      </c>
      <c r="B98" s="165">
        <f>IF('Indicator Date hidden'!C99="x","x",$B$2-'Indicator Date hidden'!C99)</f>
        <v>4</v>
      </c>
      <c r="C98" s="165">
        <f>IF('Indicator Date hidden'!D99="x","x",$C$2-'Indicator Date hidden'!D99)</f>
        <v>4</v>
      </c>
      <c r="D98" s="165">
        <f>IF('Indicator Date hidden'!E99="x","x",$D$2-'Indicator Date hidden'!E99)</f>
        <v>0</v>
      </c>
      <c r="E98" s="165">
        <f>IF('Indicator Date hidden'!F99="x","x",$E$2-'Indicator Date hidden'!F99)</f>
        <v>0</v>
      </c>
      <c r="F98" s="165">
        <f>IF('Indicator Date hidden'!G99="x","x",$F$2-'Indicator Date hidden'!G99)</f>
        <v>0</v>
      </c>
      <c r="G98" s="165">
        <f>IF('Indicator Date hidden'!H99="x","x",$G$2-'Indicator Date hidden'!H99)</f>
        <v>0</v>
      </c>
      <c r="H98" s="165">
        <f>IF('Indicator Date hidden'!I99="x","x",$H$2-'Indicator Date hidden'!I99)</f>
        <v>0</v>
      </c>
      <c r="I98" s="165">
        <f>IF('Indicator Date hidden'!J99="x","x",$I$2-'Indicator Date hidden'!J99)</f>
        <v>2</v>
      </c>
      <c r="J98" s="165">
        <f>IF('Indicator Date hidden'!K99="x","x",$J$2-'Indicator Date hidden'!K99)</f>
        <v>2</v>
      </c>
      <c r="K98" s="165">
        <f>IF('Indicator Date hidden'!L99="x","x",$K$2-'Indicator Date hidden'!L99)</f>
        <v>0</v>
      </c>
      <c r="L98" s="165">
        <f>IF('Indicator Date hidden'!M99="x","x",$L$2-'Indicator Date hidden'!M99)</f>
        <v>0</v>
      </c>
      <c r="M98" s="165">
        <f>IF('Indicator Date hidden'!N99="x","x",$M$2-'Indicator Date hidden'!N99)</f>
        <v>0</v>
      </c>
      <c r="N98" s="165">
        <f>IF('Indicator Date hidden'!O99="x","x",$N$2-'Indicator Date hidden'!O99)</f>
        <v>0</v>
      </c>
      <c r="O98" s="165">
        <f>IF('Indicator Date hidden'!P99="x","x",$O$2-'Indicator Date hidden'!P99)</f>
        <v>0</v>
      </c>
      <c r="P98" s="165">
        <f>IF('Indicator Date hidden'!Q99="x","x",$P$2-'Indicator Date hidden'!Q99)</f>
        <v>0</v>
      </c>
      <c r="Q98" s="165">
        <f>IF('Indicator Date hidden'!R99="x","x",$Q$2-'Indicator Date hidden'!R99)</f>
        <v>8</v>
      </c>
      <c r="R98" s="165">
        <f>IF('Indicator Date hidden'!S99="x","x",$R$2-'Indicator Date hidden'!S99)</f>
        <v>0</v>
      </c>
      <c r="S98" s="165">
        <f>IF('Indicator Date hidden'!T99="x","x",$S$2-'Indicator Date hidden'!T99)</f>
        <v>0</v>
      </c>
      <c r="T98" s="165">
        <f>IF('Indicator Date hidden'!U99="x","x",$T$2-'Indicator Date hidden'!U99)</f>
        <v>0</v>
      </c>
      <c r="U98" s="165">
        <f>IF('Indicator Date hidden'!V99="x","x",$U$2-'Indicator Date hidden'!V99)</f>
        <v>0</v>
      </c>
      <c r="V98" s="165">
        <f>IF('Indicator Date hidden'!W99="x","x",$V$2-'Indicator Date hidden'!W99)</f>
        <v>0</v>
      </c>
      <c r="W98" s="165">
        <f>IF('Indicator Date hidden'!X99="x","x",$W$2-'Indicator Date hidden'!X99)</f>
        <v>2</v>
      </c>
      <c r="X98" s="165" t="str">
        <f>IF('Indicator Date hidden'!Y99="x","x",$X$2-'Indicator Date hidden'!Y99)</f>
        <v>x</v>
      </c>
      <c r="Y98" s="165">
        <f>IF('Indicator Date hidden'!Z99="x","x",$Y$2-'Indicator Date hidden'!Z99)</f>
        <v>0</v>
      </c>
      <c r="Z98" s="165">
        <f>IF('Indicator Date hidden'!AA99="x","x",$Z$2-'Indicator Date hidden'!AA99)</f>
        <v>0</v>
      </c>
      <c r="AA98" s="165">
        <f>IF('Indicator Date hidden'!AB99="x","x",$AA$2-'Indicator Date hidden'!AB99)</f>
        <v>0</v>
      </c>
      <c r="AB98" s="165">
        <f>IF('Indicator Date hidden'!AC99="x","x",$AB$2-'Indicator Date hidden'!AC99)</f>
        <v>0</v>
      </c>
      <c r="AC98" s="165">
        <f>IF('Indicator Date hidden'!AD99="x","x",$AC$2-'Indicator Date hidden'!AD99)</f>
        <v>0</v>
      </c>
      <c r="AD98" s="165" t="str">
        <f>IF('Indicator Date hidden'!AE99="x","x",$AD$2-'Indicator Date hidden'!AE99)</f>
        <v>x</v>
      </c>
      <c r="AE98" s="165">
        <f>IF('Indicator Date hidden'!AF99="x","x",$AE$2-'Indicator Date hidden'!AF99)</f>
        <v>0</v>
      </c>
      <c r="AF98" s="165">
        <f>IF('Indicator Date hidden'!AG99="x","x",$AF$2-'Indicator Date hidden'!AG99)</f>
        <v>7</v>
      </c>
      <c r="AG98" s="165">
        <f>IF('Indicator Date hidden'!AH99="x","x",$AG$2-'Indicator Date hidden'!AH99)</f>
        <v>1</v>
      </c>
      <c r="AH98" s="165">
        <f>IF('Indicator Date hidden'!AI99="x","x",$AH$2-'Indicator Date hidden'!AI99)</f>
        <v>1</v>
      </c>
      <c r="AI98" s="165">
        <f>IF('Indicator Date hidden'!AJ99="x","x",$AI$2-'Indicator Date hidden'!AJ99)</f>
        <v>1</v>
      </c>
      <c r="AJ98" s="165" t="str">
        <f>IF('Indicator Date hidden'!AK99="x","x",$AJ$2-'Indicator Date hidden'!AK99)</f>
        <v>x</v>
      </c>
      <c r="AK98" s="165">
        <f>IF('Indicator Date hidden'!AL99="x","x",$AK$2-'Indicator Date hidden'!AL99)</f>
        <v>1</v>
      </c>
      <c r="AL98" s="165" t="str">
        <f>IF('Indicator Date hidden'!AM99="x","x",$AL$2-'Indicator Date hidden'!AM99)</f>
        <v>x</v>
      </c>
      <c r="AM98" s="165">
        <f>IF('Indicator Date hidden'!AN99="x","x",$AM$2-'Indicator Date hidden'!AN99)</f>
        <v>41236</v>
      </c>
      <c r="AN98" s="165">
        <f>IF('Indicator Date hidden'!AO99="x","x",$AN$2-'Indicator Date hidden'!AO99)</f>
        <v>41236</v>
      </c>
      <c r="AO98" s="165">
        <f>IF('Indicator Date hidden'!AP99="x","x",$AO$2-'Indicator Date hidden'!AP99)</f>
        <v>0</v>
      </c>
      <c r="AP98" s="165">
        <f>IF('Indicator Date hidden'!AQ99="x","x",$AP$2-'Indicator Date hidden'!AQ99)</f>
        <v>0</v>
      </c>
      <c r="AQ98" s="165">
        <f>IF('Indicator Date hidden'!AR99="x","x",$AQ$2-'Indicator Date hidden'!AR99)</f>
        <v>0</v>
      </c>
      <c r="AR98" s="165">
        <f>IF('Indicator Date hidden'!AS99="x","x",$AR$2-'Indicator Date hidden'!AS99)</f>
        <v>0</v>
      </c>
      <c r="AS98" s="165">
        <f>IF('Indicator Date hidden'!AT99="x","x",$AS$2-'Indicator Date hidden'!AT99)</f>
        <v>0</v>
      </c>
      <c r="AT98" s="165">
        <f>IF('Indicator Date hidden'!AU99="x","x",$AT$2-'Indicator Date hidden'!AU99)</f>
        <v>1</v>
      </c>
      <c r="AU98" s="165">
        <f>IF('Indicator Date hidden'!AV99="x","x",$AU$2-'Indicator Date hidden'!AV99)</f>
        <v>2</v>
      </c>
      <c r="AV98" s="165">
        <f>IF('Indicator Date hidden'!AW99="x","x",$AV$2-'Indicator Date hidden'!AW99)</f>
        <v>0</v>
      </c>
      <c r="AW98" s="165">
        <f>IF('Indicator Date hidden'!AX99="x","x",$AW$2-'Indicator Date hidden'!AX99)</f>
        <v>0</v>
      </c>
      <c r="AX98" s="165">
        <f>IF('Indicator Date hidden'!AY99="x","x",$AX$2-'Indicator Date hidden'!AY99)</f>
        <v>0</v>
      </c>
      <c r="AY98" s="165">
        <f>IF('Indicator Date hidden'!AZ99="x","x",$AY$2-'Indicator Date hidden'!AZ99)</f>
        <v>2</v>
      </c>
      <c r="AZ98" s="165">
        <f>IF('Indicator Date hidden'!BA99="x","x",$AZ$2-'Indicator Date hidden'!BA99)</f>
        <v>2</v>
      </c>
      <c r="BA98" s="5">
        <f t="shared" si="5"/>
        <v>82512</v>
      </c>
      <c r="BB98" s="166">
        <f t="shared" si="6"/>
        <v>1755.5744680851064</v>
      </c>
      <c r="BC98" s="5">
        <f t="shared" si="7"/>
        <v>17</v>
      </c>
      <c r="BD98" s="166">
        <f t="shared" si="8"/>
        <v>8323.2046885203836</v>
      </c>
      <c r="BE98" s="169">
        <f t="shared" si="9"/>
        <v>0</v>
      </c>
    </row>
    <row r="99" spans="1:57" x14ac:dyDescent="0.25">
      <c r="A99" t="s">
        <v>179</v>
      </c>
      <c r="B99" s="165">
        <f>IF('Indicator Date hidden'!C100="x","x",$B$2-'Indicator Date hidden'!C100)</f>
        <v>4</v>
      </c>
      <c r="C99" s="165">
        <f>IF('Indicator Date hidden'!D100="x","x",$C$2-'Indicator Date hidden'!D100)</f>
        <v>4</v>
      </c>
      <c r="D99" s="165">
        <f>IF('Indicator Date hidden'!E100="x","x",$D$2-'Indicator Date hidden'!E100)</f>
        <v>0</v>
      </c>
      <c r="E99" s="165">
        <f>IF('Indicator Date hidden'!F100="x","x",$E$2-'Indicator Date hidden'!F100)</f>
        <v>0</v>
      </c>
      <c r="F99" s="165">
        <f>IF('Indicator Date hidden'!G100="x","x",$F$2-'Indicator Date hidden'!G100)</f>
        <v>0</v>
      </c>
      <c r="G99" s="165">
        <f>IF('Indicator Date hidden'!H100="x","x",$G$2-'Indicator Date hidden'!H100)</f>
        <v>0</v>
      </c>
      <c r="H99" s="165">
        <f>IF('Indicator Date hidden'!I100="x","x",$H$2-'Indicator Date hidden'!I100)</f>
        <v>0</v>
      </c>
      <c r="I99" s="165">
        <f>IF('Indicator Date hidden'!J100="x","x",$I$2-'Indicator Date hidden'!J100)</f>
        <v>2</v>
      </c>
      <c r="J99" s="165">
        <f>IF('Indicator Date hidden'!K100="x","x",$J$2-'Indicator Date hidden'!K100)</f>
        <v>2</v>
      </c>
      <c r="K99" s="165">
        <f>IF('Indicator Date hidden'!L100="x","x",$K$2-'Indicator Date hidden'!L100)</f>
        <v>0</v>
      </c>
      <c r="L99" s="165">
        <f>IF('Indicator Date hidden'!M100="x","x",$L$2-'Indicator Date hidden'!M100)</f>
        <v>0</v>
      </c>
      <c r="M99" s="165">
        <f>IF('Indicator Date hidden'!N100="x","x",$M$2-'Indicator Date hidden'!N100)</f>
        <v>0</v>
      </c>
      <c r="N99" s="165">
        <f>IF('Indicator Date hidden'!O100="x","x",$N$2-'Indicator Date hidden'!O100)</f>
        <v>0</v>
      </c>
      <c r="O99" s="165">
        <f>IF('Indicator Date hidden'!P100="x","x",$O$2-'Indicator Date hidden'!P100)</f>
        <v>0</v>
      </c>
      <c r="P99" s="165">
        <f>IF('Indicator Date hidden'!Q100="x","x",$P$2-'Indicator Date hidden'!Q100)</f>
        <v>0</v>
      </c>
      <c r="Q99" s="165">
        <f>IF('Indicator Date hidden'!R100="x","x",$Q$2-'Indicator Date hidden'!R100)</f>
        <v>4</v>
      </c>
      <c r="R99" s="165">
        <f>IF('Indicator Date hidden'!S100="x","x",$R$2-'Indicator Date hidden'!S100)</f>
        <v>0</v>
      </c>
      <c r="S99" s="165">
        <f>IF('Indicator Date hidden'!T100="x","x",$S$2-'Indicator Date hidden'!T100)</f>
        <v>0</v>
      </c>
      <c r="T99" s="165">
        <f>IF('Indicator Date hidden'!U100="x","x",$T$2-'Indicator Date hidden'!U100)</f>
        <v>0</v>
      </c>
      <c r="U99" s="165">
        <f>IF('Indicator Date hidden'!V100="x","x",$U$2-'Indicator Date hidden'!V100)</f>
        <v>0</v>
      </c>
      <c r="V99" s="165">
        <f>IF('Indicator Date hidden'!W100="x","x",$V$2-'Indicator Date hidden'!W100)</f>
        <v>0</v>
      </c>
      <c r="W99" s="165">
        <f>IF('Indicator Date hidden'!X100="x","x",$W$2-'Indicator Date hidden'!X100)</f>
        <v>3</v>
      </c>
      <c r="X99" s="165">
        <f>IF('Indicator Date hidden'!Y100="x","x",$X$2-'Indicator Date hidden'!Y100)</f>
        <v>8</v>
      </c>
      <c r="Y99" s="165">
        <f>IF('Indicator Date hidden'!Z100="x","x",$Y$2-'Indicator Date hidden'!Z100)</f>
        <v>0</v>
      </c>
      <c r="Z99" s="165">
        <f>IF('Indicator Date hidden'!AA100="x","x",$Z$2-'Indicator Date hidden'!AA100)</f>
        <v>0</v>
      </c>
      <c r="AA99" s="165">
        <f>IF('Indicator Date hidden'!AB100="x","x",$AA$2-'Indicator Date hidden'!AB100)</f>
        <v>0</v>
      </c>
      <c r="AB99" s="165">
        <f>IF('Indicator Date hidden'!AC100="x","x",$AB$2-'Indicator Date hidden'!AC100)</f>
        <v>0</v>
      </c>
      <c r="AC99" s="165">
        <f>IF('Indicator Date hidden'!AD100="x","x",$AC$2-'Indicator Date hidden'!AD100)</f>
        <v>0</v>
      </c>
      <c r="AD99" s="165">
        <f>IF('Indicator Date hidden'!AE100="x","x",$AD$2-'Indicator Date hidden'!AE100)</f>
        <v>0</v>
      </c>
      <c r="AE99" s="165">
        <f>IF('Indicator Date hidden'!AF100="x","x",$AE$2-'Indicator Date hidden'!AF100)</f>
        <v>0</v>
      </c>
      <c r="AF99" s="165">
        <f>IF('Indicator Date hidden'!AG100="x","x",$AF$2-'Indicator Date hidden'!AG100)</f>
        <v>10</v>
      </c>
      <c r="AG99" s="165">
        <f>IF('Indicator Date hidden'!AH100="x","x",$AG$2-'Indicator Date hidden'!AH100)</f>
        <v>1</v>
      </c>
      <c r="AH99" s="165">
        <f>IF('Indicator Date hidden'!AI100="x","x",$AH$2-'Indicator Date hidden'!AI100)</f>
        <v>1</v>
      </c>
      <c r="AI99" s="165">
        <f>IF('Indicator Date hidden'!AJ100="x","x",$AI$2-'Indicator Date hidden'!AJ100)</f>
        <v>1</v>
      </c>
      <c r="AJ99" s="165" t="str">
        <f>IF('Indicator Date hidden'!AK100="x","x",$AJ$2-'Indicator Date hidden'!AK100)</f>
        <v>x</v>
      </c>
      <c r="AK99" s="165">
        <f>IF('Indicator Date hidden'!AL100="x","x",$AK$2-'Indicator Date hidden'!AL100)</f>
        <v>0</v>
      </c>
      <c r="AL99" s="165" t="str">
        <f>IF('Indicator Date hidden'!AM100="x","x",$AL$2-'Indicator Date hidden'!AM100)</f>
        <v>x</v>
      </c>
      <c r="AM99" s="165">
        <f>IF('Indicator Date hidden'!AN100="x","x",$AM$2-'Indicator Date hidden'!AN100)</f>
        <v>41236</v>
      </c>
      <c r="AN99" s="165">
        <f>IF('Indicator Date hidden'!AO100="x","x",$AN$2-'Indicator Date hidden'!AO100)</f>
        <v>41236</v>
      </c>
      <c r="AO99" s="165" t="str">
        <f>IF('Indicator Date hidden'!AP100="x","x",$AO$2-'Indicator Date hidden'!AP100)</f>
        <v>x</v>
      </c>
      <c r="AP99" s="165" t="str">
        <f>IF('Indicator Date hidden'!AQ100="x","x",$AP$2-'Indicator Date hidden'!AQ100)</f>
        <v>x</v>
      </c>
      <c r="AQ99" s="165" t="str">
        <f>IF('Indicator Date hidden'!AR100="x","x",$AQ$2-'Indicator Date hidden'!AR100)</f>
        <v>x</v>
      </c>
      <c r="AR99" s="165">
        <f>IF('Indicator Date hidden'!AS100="x","x",$AR$2-'Indicator Date hidden'!AS100)</f>
        <v>0</v>
      </c>
      <c r="AS99" s="165">
        <f>IF('Indicator Date hidden'!AT100="x","x",$AS$2-'Indicator Date hidden'!AT100)</f>
        <v>0</v>
      </c>
      <c r="AT99" s="165">
        <f>IF('Indicator Date hidden'!AU100="x","x",$AT$2-'Indicator Date hidden'!AU100)</f>
        <v>1</v>
      </c>
      <c r="AU99" s="165">
        <f>IF('Indicator Date hidden'!AV100="x","x",$AU$2-'Indicator Date hidden'!AV100)</f>
        <v>2</v>
      </c>
      <c r="AV99" s="165">
        <f>IF('Indicator Date hidden'!AW100="x","x",$AV$2-'Indicator Date hidden'!AW100)</f>
        <v>0</v>
      </c>
      <c r="AW99" s="165">
        <f>IF('Indicator Date hidden'!AX100="x","x",$AW$2-'Indicator Date hidden'!AX100)</f>
        <v>1</v>
      </c>
      <c r="AX99" s="165">
        <f>IF('Indicator Date hidden'!AY100="x","x",$AX$2-'Indicator Date hidden'!AY100)</f>
        <v>0</v>
      </c>
      <c r="AY99" s="165">
        <f>IF('Indicator Date hidden'!AZ100="x","x",$AY$2-'Indicator Date hidden'!AZ100)</f>
        <v>2</v>
      </c>
      <c r="AZ99" s="165">
        <f>IF('Indicator Date hidden'!BA100="x","x",$AZ$2-'Indicator Date hidden'!BA100)</f>
        <v>2</v>
      </c>
      <c r="BA99" s="5">
        <f t="shared" si="5"/>
        <v>82520</v>
      </c>
      <c r="BB99" s="166">
        <f t="shared" si="6"/>
        <v>1793.9130434782608</v>
      </c>
      <c r="BC99" s="5">
        <f t="shared" si="7"/>
        <v>18</v>
      </c>
      <c r="BD99" s="166">
        <f t="shared" si="8"/>
        <v>8409.0814439847709</v>
      </c>
      <c r="BE99" s="169">
        <f t="shared" si="9"/>
        <v>0</v>
      </c>
    </row>
    <row r="100" spans="1:57" x14ac:dyDescent="0.25">
      <c r="A100" t="s">
        <v>181</v>
      </c>
      <c r="B100" s="165">
        <f>IF('Indicator Date hidden'!C101="x","x",$B$2-'Indicator Date hidden'!C101)</f>
        <v>4</v>
      </c>
      <c r="C100" s="165">
        <f>IF('Indicator Date hidden'!D101="x","x",$C$2-'Indicator Date hidden'!D101)</f>
        <v>4</v>
      </c>
      <c r="D100" s="165">
        <f>IF('Indicator Date hidden'!E101="x","x",$D$2-'Indicator Date hidden'!E101)</f>
        <v>0</v>
      </c>
      <c r="E100" s="165">
        <f>IF('Indicator Date hidden'!F101="x","x",$E$2-'Indicator Date hidden'!F101)</f>
        <v>0</v>
      </c>
      <c r="F100" s="165">
        <f>IF('Indicator Date hidden'!G101="x","x",$F$2-'Indicator Date hidden'!G101)</f>
        <v>0</v>
      </c>
      <c r="G100" s="165">
        <f>IF('Indicator Date hidden'!H101="x","x",$G$2-'Indicator Date hidden'!H101)</f>
        <v>0</v>
      </c>
      <c r="H100" s="165">
        <f>IF('Indicator Date hidden'!I101="x","x",$H$2-'Indicator Date hidden'!I101)</f>
        <v>0</v>
      </c>
      <c r="I100" s="165">
        <f>IF('Indicator Date hidden'!J101="x","x",$I$2-'Indicator Date hidden'!J101)</f>
        <v>2</v>
      </c>
      <c r="J100" s="165">
        <f>IF('Indicator Date hidden'!K101="x","x",$J$2-'Indicator Date hidden'!K101)</f>
        <v>2</v>
      </c>
      <c r="K100" s="165">
        <f>IF('Indicator Date hidden'!L101="x","x",$K$2-'Indicator Date hidden'!L101)</f>
        <v>0</v>
      </c>
      <c r="L100" s="165">
        <f>IF('Indicator Date hidden'!M101="x","x",$L$2-'Indicator Date hidden'!M101)</f>
        <v>0</v>
      </c>
      <c r="M100" s="165">
        <f>IF('Indicator Date hidden'!N101="x","x",$M$2-'Indicator Date hidden'!N101)</f>
        <v>0</v>
      </c>
      <c r="N100" s="165">
        <f>IF('Indicator Date hidden'!O101="x","x",$N$2-'Indicator Date hidden'!O101)</f>
        <v>0</v>
      </c>
      <c r="O100" s="165">
        <f>IF('Indicator Date hidden'!P101="x","x",$O$2-'Indicator Date hidden'!P101)</f>
        <v>0</v>
      </c>
      <c r="P100" s="165">
        <f>IF('Indicator Date hidden'!Q101="x","x",$P$2-'Indicator Date hidden'!Q101)</f>
        <v>0</v>
      </c>
      <c r="Q100" s="165">
        <f>IF('Indicator Date hidden'!R101="x","x",$Q$2-'Indicator Date hidden'!R101)</f>
        <v>10</v>
      </c>
      <c r="R100" s="165">
        <f>IF('Indicator Date hidden'!S101="x","x",$R$2-'Indicator Date hidden'!S101)</f>
        <v>0</v>
      </c>
      <c r="S100" s="165">
        <f>IF('Indicator Date hidden'!T101="x","x",$S$2-'Indicator Date hidden'!T101)</f>
        <v>0</v>
      </c>
      <c r="T100" s="165">
        <f>IF('Indicator Date hidden'!U101="x","x",$T$2-'Indicator Date hidden'!U101)</f>
        <v>0</v>
      </c>
      <c r="U100" s="165">
        <f>IF('Indicator Date hidden'!V101="x","x",$U$2-'Indicator Date hidden'!V101)</f>
        <v>0</v>
      </c>
      <c r="V100" s="165" t="str">
        <f>IF('Indicator Date hidden'!W101="x","x",$V$2-'Indicator Date hidden'!W101)</f>
        <v>x</v>
      </c>
      <c r="W100" s="165">
        <f>IF('Indicator Date hidden'!X101="x","x",$W$2-'Indicator Date hidden'!X101)</f>
        <v>9</v>
      </c>
      <c r="X100" s="165">
        <f>IF('Indicator Date hidden'!Y101="x","x",$X$2-'Indicator Date hidden'!Y101)</f>
        <v>8</v>
      </c>
      <c r="Y100" s="165">
        <f>IF('Indicator Date hidden'!Z101="x","x",$Y$2-'Indicator Date hidden'!Z101)</f>
        <v>0</v>
      </c>
      <c r="Z100" s="165">
        <f>IF('Indicator Date hidden'!AA101="x","x",$Z$2-'Indicator Date hidden'!AA101)</f>
        <v>0</v>
      </c>
      <c r="AA100" s="165" t="str">
        <f>IF('Indicator Date hidden'!AB101="x","x",$AA$2-'Indicator Date hidden'!AB101)</f>
        <v>x</v>
      </c>
      <c r="AB100" s="165">
        <f>IF('Indicator Date hidden'!AC101="x","x",$AB$2-'Indicator Date hidden'!AC101)</f>
        <v>5</v>
      </c>
      <c r="AC100" s="165">
        <f>IF('Indicator Date hidden'!AD101="x","x",$AC$2-'Indicator Date hidden'!AD101)</f>
        <v>0</v>
      </c>
      <c r="AD100" s="165" t="str">
        <f>IF('Indicator Date hidden'!AE101="x","x",$AD$2-'Indicator Date hidden'!AE101)</f>
        <v>x</v>
      </c>
      <c r="AE100" s="165">
        <f>IF('Indicator Date hidden'!AF101="x","x",$AE$2-'Indicator Date hidden'!AF101)</f>
        <v>0</v>
      </c>
      <c r="AF100" s="165" t="str">
        <f>IF('Indicator Date hidden'!AG101="x","x",$AF$2-'Indicator Date hidden'!AG101)</f>
        <v>x</v>
      </c>
      <c r="AG100" s="165">
        <f>IF('Indicator Date hidden'!AH101="x","x",$AG$2-'Indicator Date hidden'!AH101)</f>
        <v>1</v>
      </c>
      <c r="AH100" s="165">
        <f>IF('Indicator Date hidden'!AI101="x","x",$AH$2-'Indicator Date hidden'!AI101)</f>
        <v>1</v>
      </c>
      <c r="AI100" s="165">
        <f>IF('Indicator Date hidden'!AJ101="x","x",$AI$2-'Indicator Date hidden'!AJ101)</f>
        <v>1</v>
      </c>
      <c r="AJ100" s="165">
        <f>IF('Indicator Date hidden'!AK101="x","x",$AJ$2-'Indicator Date hidden'!AK101)</f>
        <v>1</v>
      </c>
      <c r="AK100" s="165">
        <f>IF('Indicator Date hidden'!AL101="x","x",$AK$2-'Indicator Date hidden'!AL101)</f>
        <v>1</v>
      </c>
      <c r="AL100" s="165" t="str">
        <f>IF('Indicator Date hidden'!AM101="x","x",$AL$2-'Indicator Date hidden'!AM101)</f>
        <v>x</v>
      </c>
      <c r="AM100" s="165">
        <f>IF('Indicator Date hidden'!AN101="x","x",$AM$2-'Indicator Date hidden'!AN101)</f>
        <v>41236</v>
      </c>
      <c r="AN100" s="165">
        <f>IF('Indicator Date hidden'!AO101="x","x",$AN$2-'Indicator Date hidden'!AO101)</f>
        <v>41236</v>
      </c>
      <c r="AO100" s="165" t="str">
        <f>IF('Indicator Date hidden'!AP101="x","x",$AO$2-'Indicator Date hidden'!AP101)</f>
        <v>x</v>
      </c>
      <c r="AP100" s="165" t="str">
        <f>IF('Indicator Date hidden'!AQ101="x","x",$AP$2-'Indicator Date hidden'!AQ101)</f>
        <v>x</v>
      </c>
      <c r="AQ100" s="165" t="str">
        <f>IF('Indicator Date hidden'!AR101="x","x",$AQ$2-'Indicator Date hidden'!AR101)</f>
        <v>x</v>
      </c>
      <c r="AR100" s="165">
        <f>IF('Indicator Date hidden'!AS101="x","x",$AR$2-'Indicator Date hidden'!AS101)</f>
        <v>0</v>
      </c>
      <c r="AS100" s="165">
        <f>IF('Indicator Date hidden'!AT101="x","x",$AS$2-'Indicator Date hidden'!AT101)</f>
        <v>0</v>
      </c>
      <c r="AT100" s="165">
        <f>IF('Indicator Date hidden'!AU101="x","x",$AT$2-'Indicator Date hidden'!AU101)</f>
        <v>1</v>
      </c>
      <c r="AU100" s="165">
        <f>IF('Indicator Date hidden'!AV101="x","x",$AU$2-'Indicator Date hidden'!AV101)</f>
        <v>2</v>
      </c>
      <c r="AV100" s="165">
        <f>IF('Indicator Date hidden'!AW101="x","x",$AV$2-'Indicator Date hidden'!AW101)</f>
        <v>0</v>
      </c>
      <c r="AW100" s="165">
        <f>IF('Indicator Date hidden'!AX101="x","x",$AW$2-'Indicator Date hidden'!AX101)</f>
        <v>1</v>
      </c>
      <c r="AX100" s="165">
        <f>IF('Indicator Date hidden'!AY101="x","x",$AX$2-'Indicator Date hidden'!AY101)</f>
        <v>0</v>
      </c>
      <c r="AY100" s="165">
        <f>IF('Indicator Date hidden'!AZ101="x","x",$AY$2-'Indicator Date hidden'!AZ101)</f>
        <v>2</v>
      </c>
      <c r="AZ100" s="165" t="str">
        <f>IF('Indicator Date hidden'!BA101="x","x",$AZ$2-'Indicator Date hidden'!BA101)</f>
        <v>x</v>
      </c>
      <c r="BA100" s="5">
        <f t="shared" si="5"/>
        <v>82527</v>
      </c>
      <c r="BB100" s="166">
        <f t="shared" si="6"/>
        <v>1964.9285714285713</v>
      </c>
      <c r="BC100" s="5">
        <f t="shared" si="7"/>
        <v>19</v>
      </c>
      <c r="BD100" s="166">
        <f t="shared" si="8"/>
        <v>8781.2788644307366</v>
      </c>
      <c r="BE100" s="169">
        <f t="shared" si="9"/>
        <v>0</v>
      </c>
    </row>
    <row r="101" spans="1:57" x14ac:dyDescent="0.25">
      <c r="A101" t="s">
        <v>183</v>
      </c>
      <c r="B101" s="165">
        <f>IF('Indicator Date hidden'!C102="x","x",$B$2-'Indicator Date hidden'!C102)</f>
        <v>4</v>
      </c>
      <c r="C101" s="165">
        <f>IF('Indicator Date hidden'!D102="x","x",$C$2-'Indicator Date hidden'!D102)</f>
        <v>4</v>
      </c>
      <c r="D101" s="165">
        <f>IF('Indicator Date hidden'!E102="x","x",$D$2-'Indicator Date hidden'!E102)</f>
        <v>0</v>
      </c>
      <c r="E101" s="165">
        <f>IF('Indicator Date hidden'!F102="x","x",$E$2-'Indicator Date hidden'!F102)</f>
        <v>0</v>
      </c>
      <c r="F101" s="165">
        <f>IF('Indicator Date hidden'!G102="x","x",$F$2-'Indicator Date hidden'!G102)</f>
        <v>0</v>
      </c>
      <c r="G101" s="165">
        <f>IF('Indicator Date hidden'!H102="x","x",$G$2-'Indicator Date hidden'!H102)</f>
        <v>0</v>
      </c>
      <c r="H101" s="165">
        <f>IF('Indicator Date hidden'!I102="x","x",$H$2-'Indicator Date hidden'!I102)</f>
        <v>0</v>
      </c>
      <c r="I101" s="165">
        <f>IF('Indicator Date hidden'!J102="x","x",$I$2-'Indicator Date hidden'!J102)</f>
        <v>2</v>
      </c>
      <c r="J101" s="165">
        <f>IF('Indicator Date hidden'!K102="x","x",$J$2-'Indicator Date hidden'!K102)</f>
        <v>2</v>
      </c>
      <c r="K101" s="165">
        <f>IF('Indicator Date hidden'!L102="x","x",$K$2-'Indicator Date hidden'!L102)</f>
        <v>0</v>
      </c>
      <c r="L101" s="165">
        <f>IF('Indicator Date hidden'!M102="x","x",$L$2-'Indicator Date hidden'!M102)</f>
        <v>0</v>
      </c>
      <c r="M101" s="165">
        <f>IF('Indicator Date hidden'!N102="x","x",$M$2-'Indicator Date hidden'!N102)</f>
        <v>0</v>
      </c>
      <c r="N101" s="165">
        <f>IF('Indicator Date hidden'!O102="x","x",$N$2-'Indicator Date hidden'!O102)</f>
        <v>0</v>
      </c>
      <c r="O101" s="165">
        <f>IF('Indicator Date hidden'!P102="x","x",$O$2-'Indicator Date hidden'!P102)</f>
        <v>0</v>
      </c>
      <c r="P101" s="165">
        <f>IF('Indicator Date hidden'!Q102="x","x",$P$2-'Indicator Date hidden'!Q102)</f>
        <v>0</v>
      </c>
      <c r="Q101" s="165" t="str">
        <f>IF('Indicator Date hidden'!R102="x","x",$Q$2-'Indicator Date hidden'!R102)</f>
        <v>x</v>
      </c>
      <c r="R101" s="165">
        <f>IF('Indicator Date hidden'!S102="x","x",$R$2-'Indicator Date hidden'!S102)</f>
        <v>0</v>
      </c>
      <c r="S101" s="165">
        <f>IF('Indicator Date hidden'!T102="x","x",$S$2-'Indicator Date hidden'!T102)</f>
        <v>0</v>
      </c>
      <c r="T101" s="165">
        <f>IF('Indicator Date hidden'!U102="x","x",$T$2-'Indicator Date hidden'!U102)</f>
        <v>0</v>
      </c>
      <c r="U101" s="165" t="str">
        <f>IF('Indicator Date hidden'!V102="x","x",$U$2-'Indicator Date hidden'!V102)</f>
        <v>x</v>
      </c>
      <c r="V101" s="165">
        <f>IF('Indicator Date hidden'!W102="x","x",$V$2-'Indicator Date hidden'!W102)</f>
        <v>2</v>
      </c>
      <c r="W101" s="165" t="str">
        <f>IF('Indicator Date hidden'!X102="x","x",$W$2-'Indicator Date hidden'!X102)</f>
        <v>x</v>
      </c>
      <c r="X101" s="165" t="str">
        <f>IF('Indicator Date hidden'!Y102="x","x",$X$2-'Indicator Date hidden'!Y102)</f>
        <v>x</v>
      </c>
      <c r="Y101" s="165" t="str">
        <f>IF('Indicator Date hidden'!Z102="x","x",$Y$2-'Indicator Date hidden'!Z102)</f>
        <v>x</v>
      </c>
      <c r="Z101" s="165" t="str">
        <f>IF('Indicator Date hidden'!AA102="x","x",$Z$2-'Indicator Date hidden'!AA102)</f>
        <v>x</v>
      </c>
      <c r="AA101" s="165" t="str">
        <f>IF('Indicator Date hidden'!AB102="x","x",$AA$2-'Indicator Date hidden'!AB102)</f>
        <v>x</v>
      </c>
      <c r="AB101" s="165" t="str">
        <f>IF('Indicator Date hidden'!AC102="x","x",$AB$2-'Indicator Date hidden'!AC102)</f>
        <v>x</v>
      </c>
      <c r="AC101" s="165" t="str">
        <f>IF('Indicator Date hidden'!AD102="x","x",$AC$2-'Indicator Date hidden'!AD102)</f>
        <v>x</v>
      </c>
      <c r="AD101" s="165" t="str">
        <f>IF('Indicator Date hidden'!AE102="x","x",$AD$2-'Indicator Date hidden'!AE102)</f>
        <v>x</v>
      </c>
      <c r="AE101" s="165" t="str">
        <f>IF('Indicator Date hidden'!AF102="x","x",$AE$2-'Indicator Date hidden'!AF102)</f>
        <v>x</v>
      </c>
      <c r="AF101" s="165" t="str">
        <f>IF('Indicator Date hidden'!AG102="x","x",$AF$2-'Indicator Date hidden'!AG102)</f>
        <v>x</v>
      </c>
      <c r="AG101" s="165">
        <f>IF('Indicator Date hidden'!AH102="x","x",$AG$2-'Indicator Date hidden'!AH102)</f>
        <v>1</v>
      </c>
      <c r="AH101" s="165">
        <f>IF('Indicator Date hidden'!AI102="x","x",$AH$2-'Indicator Date hidden'!AI102)</f>
        <v>1</v>
      </c>
      <c r="AI101" s="165">
        <f>IF('Indicator Date hidden'!AJ102="x","x",$AI$2-'Indicator Date hidden'!AJ102)</f>
        <v>1</v>
      </c>
      <c r="AJ101" s="165" t="str">
        <f>IF('Indicator Date hidden'!AK102="x","x",$AJ$2-'Indicator Date hidden'!AK102)</f>
        <v>x</v>
      </c>
      <c r="AK101" s="165">
        <f>IF('Indicator Date hidden'!AL102="x","x",$AK$2-'Indicator Date hidden'!AL102)</f>
        <v>1</v>
      </c>
      <c r="AL101" s="165" t="str">
        <f>IF('Indicator Date hidden'!AM102="x","x",$AL$2-'Indicator Date hidden'!AM102)</f>
        <v>x</v>
      </c>
      <c r="AM101" s="165">
        <f>IF('Indicator Date hidden'!AN102="x","x",$AM$2-'Indicator Date hidden'!AN102)</f>
        <v>41236</v>
      </c>
      <c r="AN101" s="165">
        <f>IF('Indicator Date hidden'!AO102="x","x",$AN$2-'Indicator Date hidden'!AO102)</f>
        <v>41236</v>
      </c>
      <c r="AO101" s="165" t="str">
        <f>IF('Indicator Date hidden'!AP102="x","x",$AO$2-'Indicator Date hidden'!AP102)</f>
        <v>x</v>
      </c>
      <c r="AP101" s="165" t="str">
        <f>IF('Indicator Date hidden'!AQ102="x","x",$AP$2-'Indicator Date hidden'!AQ102)</f>
        <v>x</v>
      </c>
      <c r="AQ101" s="165" t="str">
        <f>IF('Indicator Date hidden'!AR102="x","x",$AQ$2-'Indicator Date hidden'!AR102)</f>
        <v>x</v>
      </c>
      <c r="AR101" s="165">
        <f>IF('Indicator Date hidden'!AS102="x","x",$AR$2-'Indicator Date hidden'!AS102)</f>
        <v>0</v>
      </c>
      <c r="AS101" s="165" t="str">
        <f>IF('Indicator Date hidden'!AT102="x","x",$AS$2-'Indicator Date hidden'!AT102)</f>
        <v>x</v>
      </c>
      <c r="AT101" s="165">
        <f>IF('Indicator Date hidden'!AU102="x","x",$AT$2-'Indicator Date hidden'!AU102)</f>
        <v>1</v>
      </c>
      <c r="AU101" s="165" t="str">
        <f>IF('Indicator Date hidden'!AV102="x","x",$AU$2-'Indicator Date hidden'!AV102)</f>
        <v>x</v>
      </c>
      <c r="AV101" s="165">
        <f>IF('Indicator Date hidden'!AW102="x","x",$AV$2-'Indicator Date hidden'!AW102)</f>
        <v>0</v>
      </c>
      <c r="AW101" s="165">
        <f>IF('Indicator Date hidden'!AX102="x","x",$AW$2-'Indicator Date hidden'!AX102)</f>
        <v>0</v>
      </c>
      <c r="AX101" s="165">
        <f>IF('Indicator Date hidden'!AY102="x","x",$AX$2-'Indicator Date hidden'!AY102)</f>
        <v>0</v>
      </c>
      <c r="AY101" s="165" t="str">
        <f>IF('Indicator Date hidden'!AZ102="x","x",$AY$2-'Indicator Date hidden'!AZ102)</f>
        <v>x</v>
      </c>
      <c r="AZ101" s="165" t="str">
        <f>IF('Indicator Date hidden'!BA102="x","x",$AZ$2-'Indicator Date hidden'!BA102)</f>
        <v>x</v>
      </c>
      <c r="BA101" s="5">
        <f t="shared" si="5"/>
        <v>82491</v>
      </c>
      <c r="BB101" s="166">
        <f t="shared" si="6"/>
        <v>2749.7</v>
      </c>
      <c r="BC101" s="5">
        <f t="shared" si="7"/>
        <v>12</v>
      </c>
      <c r="BD101" s="166">
        <f t="shared" si="8"/>
        <v>10285.896393120047</v>
      </c>
      <c r="BE101" s="169">
        <f t="shared" si="9"/>
        <v>0</v>
      </c>
    </row>
    <row r="102" spans="1:57" x14ac:dyDescent="0.25">
      <c r="A102" t="s">
        <v>185</v>
      </c>
      <c r="B102" s="165">
        <f>IF('Indicator Date hidden'!C103="x","x",$B$2-'Indicator Date hidden'!C103)</f>
        <v>4</v>
      </c>
      <c r="C102" s="165">
        <f>IF('Indicator Date hidden'!D103="x","x",$C$2-'Indicator Date hidden'!D103)</f>
        <v>4</v>
      </c>
      <c r="D102" s="165">
        <f>IF('Indicator Date hidden'!E103="x","x",$D$2-'Indicator Date hidden'!E103)</f>
        <v>0</v>
      </c>
      <c r="E102" s="165">
        <f>IF('Indicator Date hidden'!F103="x","x",$E$2-'Indicator Date hidden'!F103)</f>
        <v>0</v>
      </c>
      <c r="F102" s="165">
        <f>IF('Indicator Date hidden'!G103="x","x",$F$2-'Indicator Date hidden'!G103)</f>
        <v>0</v>
      </c>
      <c r="G102" s="165">
        <f>IF('Indicator Date hidden'!H103="x","x",$G$2-'Indicator Date hidden'!H103)</f>
        <v>0</v>
      </c>
      <c r="H102" s="165">
        <f>IF('Indicator Date hidden'!I103="x","x",$H$2-'Indicator Date hidden'!I103)</f>
        <v>0</v>
      </c>
      <c r="I102" s="165">
        <f>IF('Indicator Date hidden'!J103="x","x",$I$2-'Indicator Date hidden'!J103)</f>
        <v>2</v>
      </c>
      <c r="J102" s="165">
        <f>IF('Indicator Date hidden'!K103="x","x",$J$2-'Indicator Date hidden'!K103)</f>
        <v>2</v>
      </c>
      <c r="K102" s="165">
        <f>IF('Indicator Date hidden'!L103="x","x",$K$2-'Indicator Date hidden'!L103)</f>
        <v>0</v>
      </c>
      <c r="L102" s="165">
        <f>IF('Indicator Date hidden'!M103="x","x",$L$2-'Indicator Date hidden'!M103)</f>
        <v>0</v>
      </c>
      <c r="M102" s="165">
        <f>IF('Indicator Date hidden'!N103="x","x",$M$2-'Indicator Date hidden'!N103)</f>
        <v>0</v>
      </c>
      <c r="N102" s="165">
        <f>IF('Indicator Date hidden'!O103="x","x",$N$2-'Indicator Date hidden'!O103)</f>
        <v>0</v>
      </c>
      <c r="O102" s="165">
        <f>IF('Indicator Date hidden'!P103="x","x",$O$2-'Indicator Date hidden'!P103)</f>
        <v>0</v>
      </c>
      <c r="P102" s="165">
        <f>IF('Indicator Date hidden'!Q103="x","x",$P$2-'Indicator Date hidden'!Q103)</f>
        <v>0</v>
      </c>
      <c r="Q102" s="165" t="str">
        <f>IF('Indicator Date hidden'!R103="x","x",$Q$2-'Indicator Date hidden'!R103)</f>
        <v>x</v>
      </c>
      <c r="R102" s="165">
        <f>IF('Indicator Date hidden'!S103="x","x",$R$2-'Indicator Date hidden'!S103)</f>
        <v>0</v>
      </c>
      <c r="S102" s="165">
        <f>IF('Indicator Date hidden'!T103="x","x",$S$2-'Indicator Date hidden'!T103)</f>
        <v>0</v>
      </c>
      <c r="T102" s="165">
        <f>IF('Indicator Date hidden'!U103="x","x",$T$2-'Indicator Date hidden'!U103)</f>
        <v>0</v>
      </c>
      <c r="U102" s="165" t="str">
        <f>IF('Indicator Date hidden'!V103="x","x",$U$2-'Indicator Date hidden'!V103)</f>
        <v>x</v>
      </c>
      <c r="V102" s="165">
        <f>IF('Indicator Date hidden'!W103="x","x",$V$2-'Indicator Date hidden'!W103)</f>
        <v>2</v>
      </c>
      <c r="W102" s="165" t="str">
        <f>IF('Indicator Date hidden'!X103="x","x",$W$2-'Indicator Date hidden'!X103)</f>
        <v>x</v>
      </c>
      <c r="X102" s="165">
        <f>IF('Indicator Date hidden'!Y103="x","x",$X$2-'Indicator Date hidden'!Y103)</f>
        <v>6</v>
      </c>
      <c r="Y102" s="165">
        <f>IF('Indicator Date hidden'!Z103="x","x",$Y$2-'Indicator Date hidden'!Z103)</f>
        <v>0</v>
      </c>
      <c r="Z102" s="165">
        <f>IF('Indicator Date hidden'!AA103="x","x",$Z$2-'Indicator Date hidden'!AA103)</f>
        <v>0</v>
      </c>
      <c r="AA102" s="165">
        <f>IF('Indicator Date hidden'!AB103="x","x",$AA$2-'Indicator Date hidden'!AB103)</f>
        <v>0</v>
      </c>
      <c r="AB102" s="165">
        <f>IF('Indicator Date hidden'!AC103="x","x",$AB$2-'Indicator Date hidden'!AC103)</f>
        <v>0</v>
      </c>
      <c r="AC102" s="165">
        <f>IF('Indicator Date hidden'!AD103="x","x",$AC$2-'Indicator Date hidden'!AD103)</f>
        <v>0</v>
      </c>
      <c r="AD102" s="165" t="str">
        <f>IF('Indicator Date hidden'!AE103="x","x",$AD$2-'Indicator Date hidden'!AE103)</f>
        <v>x</v>
      </c>
      <c r="AE102" s="165">
        <f>IF('Indicator Date hidden'!AF103="x","x",$AE$2-'Indicator Date hidden'!AF103)</f>
        <v>0</v>
      </c>
      <c r="AF102" s="165">
        <f>IF('Indicator Date hidden'!AG103="x","x",$AF$2-'Indicator Date hidden'!AG103)</f>
        <v>5</v>
      </c>
      <c r="AG102" s="165">
        <f>IF('Indicator Date hidden'!AH103="x","x",$AG$2-'Indicator Date hidden'!AH103)</f>
        <v>1</v>
      </c>
      <c r="AH102" s="165">
        <f>IF('Indicator Date hidden'!AI103="x","x",$AH$2-'Indicator Date hidden'!AI103)</f>
        <v>1</v>
      </c>
      <c r="AI102" s="165">
        <f>IF('Indicator Date hidden'!AJ103="x","x",$AI$2-'Indicator Date hidden'!AJ103)</f>
        <v>1</v>
      </c>
      <c r="AJ102" s="165" t="str">
        <f>IF('Indicator Date hidden'!AK103="x","x",$AJ$2-'Indicator Date hidden'!AK103)</f>
        <v>x</v>
      </c>
      <c r="AK102" s="165">
        <f>IF('Indicator Date hidden'!AL103="x","x",$AK$2-'Indicator Date hidden'!AL103)</f>
        <v>1</v>
      </c>
      <c r="AL102" s="165" t="str">
        <f>IF('Indicator Date hidden'!AM103="x","x",$AL$2-'Indicator Date hidden'!AM103)</f>
        <v>x</v>
      </c>
      <c r="AM102" s="165">
        <f>IF('Indicator Date hidden'!AN103="x","x",$AM$2-'Indicator Date hidden'!AN103)</f>
        <v>41236</v>
      </c>
      <c r="AN102" s="165">
        <f>IF('Indicator Date hidden'!AO103="x","x",$AN$2-'Indicator Date hidden'!AO103)</f>
        <v>41236</v>
      </c>
      <c r="AO102" s="165">
        <f>IF('Indicator Date hidden'!AP103="x","x",$AO$2-'Indicator Date hidden'!AP103)</f>
        <v>0</v>
      </c>
      <c r="AP102" s="165">
        <f>IF('Indicator Date hidden'!AQ103="x","x",$AP$2-'Indicator Date hidden'!AQ103)</f>
        <v>0</v>
      </c>
      <c r="AQ102" s="165" t="str">
        <f>IF('Indicator Date hidden'!AR103="x","x",$AQ$2-'Indicator Date hidden'!AR103)</f>
        <v>x</v>
      </c>
      <c r="AR102" s="165">
        <f>IF('Indicator Date hidden'!AS103="x","x",$AR$2-'Indicator Date hidden'!AS103)</f>
        <v>0</v>
      </c>
      <c r="AS102" s="165">
        <f>IF('Indicator Date hidden'!AT103="x","x",$AS$2-'Indicator Date hidden'!AT103)</f>
        <v>0</v>
      </c>
      <c r="AT102" s="165">
        <f>IF('Indicator Date hidden'!AU103="x","x",$AT$2-'Indicator Date hidden'!AU103)</f>
        <v>1</v>
      </c>
      <c r="AU102" s="165">
        <f>IF('Indicator Date hidden'!AV103="x","x",$AU$2-'Indicator Date hidden'!AV103)</f>
        <v>2</v>
      </c>
      <c r="AV102" s="165">
        <f>IF('Indicator Date hidden'!AW103="x","x",$AV$2-'Indicator Date hidden'!AW103)</f>
        <v>0</v>
      </c>
      <c r="AW102" s="165">
        <f>IF('Indicator Date hidden'!AX103="x","x",$AW$2-'Indicator Date hidden'!AX103)</f>
        <v>0</v>
      </c>
      <c r="AX102" s="165">
        <f>IF('Indicator Date hidden'!AY103="x","x",$AX$2-'Indicator Date hidden'!AY103)</f>
        <v>0</v>
      </c>
      <c r="AY102" s="165">
        <f>IF('Indicator Date hidden'!AZ103="x","x",$AY$2-'Indicator Date hidden'!AZ103)</f>
        <v>2</v>
      </c>
      <c r="AZ102" s="165">
        <f>IF('Indicator Date hidden'!BA103="x","x",$AZ$2-'Indicator Date hidden'!BA103)</f>
        <v>2</v>
      </c>
      <c r="BA102" s="5">
        <f t="shared" si="5"/>
        <v>82508</v>
      </c>
      <c r="BB102" s="166">
        <f t="shared" si="6"/>
        <v>1875.1818181818182</v>
      </c>
      <c r="BC102" s="5">
        <f t="shared" si="7"/>
        <v>17</v>
      </c>
      <c r="BD102" s="166">
        <f t="shared" si="8"/>
        <v>8589.2348221816883</v>
      </c>
      <c r="BE102" s="169">
        <f t="shared" si="9"/>
        <v>0</v>
      </c>
    </row>
    <row r="103" spans="1:57" x14ac:dyDescent="0.25">
      <c r="A103" t="s">
        <v>188</v>
      </c>
      <c r="B103" s="165">
        <f>IF('Indicator Date hidden'!C104="x","x",$B$2-'Indicator Date hidden'!C104)</f>
        <v>4</v>
      </c>
      <c r="C103" s="165">
        <f>IF('Indicator Date hidden'!D104="x","x",$C$2-'Indicator Date hidden'!D104)</f>
        <v>4</v>
      </c>
      <c r="D103" s="165">
        <f>IF('Indicator Date hidden'!E104="x","x",$D$2-'Indicator Date hidden'!E104)</f>
        <v>0</v>
      </c>
      <c r="E103" s="165">
        <f>IF('Indicator Date hidden'!F104="x","x",$E$2-'Indicator Date hidden'!F104)</f>
        <v>0</v>
      </c>
      <c r="F103" s="165">
        <f>IF('Indicator Date hidden'!G104="x","x",$F$2-'Indicator Date hidden'!G104)</f>
        <v>0</v>
      </c>
      <c r="G103" s="165">
        <f>IF('Indicator Date hidden'!H104="x","x",$G$2-'Indicator Date hidden'!H104)</f>
        <v>0</v>
      </c>
      <c r="H103" s="165">
        <f>IF('Indicator Date hidden'!I104="x","x",$H$2-'Indicator Date hidden'!I104)</f>
        <v>0</v>
      </c>
      <c r="I103" s="165">
        <f>IF('Indicator Date hidden'!J104="x","x",$I$2-'Indicator Date hidden'!J104)</f>
        <v>2</v>
      </c>
      <c r="J103" s="165">
        <f>IF('Indicator Date hidden'!K104="x","x",$J$2-'Indicator Date hidden'!K104)</f>
        <v>2</v>
      </c>
      <c r="K103" s="165">
        <f>IF('Indicator Date hidden'!L104="x","x",$K$2-'Indicator Date hidden'!L104)</f>
        <v>0</v>
      </c>
      <c r="L103" s="165">
        <f>IF('Indicator Date hidden'!M104="x","x",$L$2-'Indicator Date hidden'!M104)</f>
        <v>0</v>
      </c>
      <c r="M103" s="165">
        <f>IF('Indicator Date hidden'!N104="x","x",$M$2-'Indicator Date hidden'!N104)</f>
        <v>0</v>
      </c>
      <c r="N103" s="165">
        <f>IF('Indicator Date hidden'!O104="x","x",$N$2-'Indicator Date hidden'!O104)</f>
        <v>0</v>
      </c>
      <c r="O103" s="165">
        <f>IF('Indicator Date hidden'!P104="x","x",$O$2-'Indicator Date hidden'!P104)</f>
        <v>0</v>
      </c>
      <c r="P103" s="165">
        <f>IF('Indicator Date hidden'!Q104="x","x",$P$2-'Indicator Date hidden'!Q104)</f>
        <v>0</v>
      </c>
      <c r="Q103" s="165" t="str">
        <f>IF('Indicator Date hidden'!R104="x","x",$Q$2-'Indicator Date hidden'!R104)</f>
        <v>x</v>
      </c>
      <c r="R103" s="165">
        <f>IF('Indicator Date hidden'!S104="x","x",$R$2-'Indicator Date hidden'!S104)</f>
        <v>0</v>
      </c>
      <c r="S103" s="165">
        <f>IF('Indicator Date hidden'!T104="x","x",$S$2-'Indicator Date hidden'!T104)</f>
        <v>0</v>
      </c>
      <c r="T103" s="165">
        <f>IF('Indicator Date hidden'!U104="x","x",$T$2-'Indicator Date hidden'!U104)</f>
        <v>0</v>
      </c>
      <c r="U103" s="165" t="str">
        <f>IF('Indicator Date hidden'!V104="x","x",$U$2-'Indicator Date hidden'!V104)</f>
        <v>x</v>
      </c>
      <c r="V103" s="165">
        <f>IF('Indicator Date hidden'!W104="x","x",$V$2-'Indicator Date hidden'!W104)</f>
        <v>2</v>
      </c>
      <c r="W103" s="165" t="str">
        <f>IF('Indicator Date hidden'!X104="x","x",$W$2-'Indicator Date hidden'!X104)</f>
        <v>x</v>
      </c>
      <c r="X103" s="165">
        <f>IF('Indicator Date hidden'!Y104="x","x",$X$2-'Indicator Date hidden'!Y104)</f>
        <v>2</v>
      </c>
      <c r="Y103" s="165">
        <f>IF('Indicator Date hidden'!Z104="x","x",$Y$2-'Indicator Date hidden'!Z104)</f>
        <v>0</v>
      </c>
      <c r="Z103" s="165">
        <f>IF('Indicator Date hidden'!AA104="x","x",$Z$2-'Indicator Date hidden'!AA104)</f>
        <v>0</v>
      </c>
      <c r="AA103" s="165">
        <f>IF('Indicator Date hidden'!AB104="x","x",$AA$2-'Indicator Date hidden'!AB104)</f>
        <v>0</v>
      </c>
      <c r="AB103" s="165">
        <f>IF('Indicator Date hidden'!AC104="x","x",$AB$2-'Indicator Date hidden'!AC104)</f>
        <v>0</v>
      </c>
      <c r="AC103" s="165">
        <f>IF('Indicator Date hidden'!AD104="x","x",$AC$2-'Indicator Date hidden'!AD104)</f>
        <v>0</v>
      </c>
      <c r="AD103" s="165" t="str">
        <f>IF('Indicator Date hidden'!AE104="x","x",$AD$2-'Indicator Date hidden'!AE104)</f>
        <v>x</v>
      </c>
      <c r="AE103" s="165">
        <f>IF('Indicator Date hidden'!AF104="x","x",$AE$2-'Indicator Date hidden'!AF104)</f>
        <v>0</v>
      </c>
      <c r="AF103" s="165">
        <f>IF('Indicator Date hidden'!AG104="x","x",$AF$2-'Indicator Date hidden'!AG104)</f>
        <v>5</v>
      </c>
      <c r="AG103" s="165">
        <f>IF('Indicator Date hidden'!AH104="x","x",$AG$2-'Indicator Date hidden'!AH104)</f>
        <v>1</v>
      </c>
      <c r="AH103" s="165">
        <f>IF('Indicator Date hidden'!AI104="x","x",$AH$2-'Indicator Date hidden'!AI104)</f>
        <v>1</v>
      </c>
      <c r="AI103" s="165">
        <f>IF('Indicator Date hidden'!AJ104="x","x",$AI$2-'Indicator Date hidden'!AJ104)</f>
        <v>1</v>
      </c>
      <c r="AJ103" s="165" t="str">
        <f>IF('Indicator Date hidden'!AK104="x","x",$AJ$2-'Indicator Date hidden'!AK104)</f>
        <v>x</v>
      </c>
      <c r="AK103" s="165">
        <f>IF('Indicator Date hidden'!AL104="x","x",$AK$2-'Indicator Date hidden'!AL104)</f>
        <v>1</v>
      </c>
      <c r="AL103" s="165" t="str">
        <f>IF('Indicator Date hidden'!AM104="x","x",$AL$2-'Indicator Date hidden'!AM104)</f>
        <v>x</v>
      </c>
      <c r="AM103" s="165">
        <f>IF('Indicator Date hidden'!AN104="x","x",$AM$2-'Indicator Date hidden'!AN104)</f>
        <v>41236</v>
      </c>
      <c r="AN103" s="165">
        <f>IF('Indicator Date hidden'!AO104="x","x",$AN$2-'Indicator Date hidden'!AO104)</f>
        <v>41236</v>
      </c>
      <c r="AO103" s="165">
        <f>IF('Indicator Date hidden'!AP104="x","x",$AO$2-'Indicator Date hidden'!AP104)</f>
        <v>0</v>
      </c>
      <c r="AP103" s="165">
        <f>IF('Indicator Date hidden'!AQ104="x","x",$AP$2-'Indicator Date hidden'!AQ104)</f>
        <v>0</v>
      </c>
      <c r="AQ103" s="165" t="str">
        <f>IF('Indicator Date hidden'!AR104="x","x",$AQ$2-'Indicator Date hidden'!AR104)</f>
        <v>x</v>
      </c>
      <c r="AR103" s="165">
        <f>IF('Indicator Date hidden'!AS104="x","x",$AR$2-'Indicator Date hidden'!AS104)</f>
        <v>0</v>
      </c>
      <c r="AS103" s="165">
        <f>IF('Indicator Date hidden'!AT104="x","x",$AS$2-'Indicator Date hidden'!AT104)</f>
        <v>0</v>
      </c>
      <c r="AT103" s="165">
        <f>IF('Indicator Date hidden'!AU104="x","x",$AT$2-'Indicator Date hidden'!AU104)</f>
        <v>1</v>
      </c>
      <c r="AU103" s="165" t="str">
        <f>IF('Indicator Date hidden'!AV104="x","x",$AU$2-'Indicator Date hidden'!AV104)</f>
        <v>x</v>
      </c>
      <c r="AV103" s="165">
        <f>IF('Indicator Date hidden'!AW104="x","x",$AV$2-'Indicator Date hidden'!AW104)</f>
        <v>0</v>
      </c>
      <c r="AW103" s="165">
        <f>IF('Indicator Date hidden'!AX104="x","x",$AW$2-'Indicator Date hidden'!AX104)</f>
        <v>0</v>
      </c>
      <c r="AX103" s="165">
        <f>IF('Indicator Date hidden'!AY104="x","x",$AX$2-'Indicator Date hidden'!AY104)</f>
        <v>0</v>
      </c>
      <c r="AY103" s="165">
        <f>IF('Indicator Date hidden'!AZ104="x","x",$AY$2-'Indicator Date hidden'!AZ104)</f>
        <v>2</v>
      </c>
      <c r="AZ103" s="165">
        <f>IF('Indicator Date hidden'!BA104="x","x",$AZ$2-'Indicator Date hidden'!BA104)</f>
        <v>2</v>
      </c>
      <c r="BA103" s="5">
        <f t="shared" si="5"/>
        <v>82502</v>
      </c>
      <c r="BB103" s="166">
        <f t="shared" si="6"/>
        <v>1918.6511627906978</v>
      </c>
      <c r="BC103" s="5">
        <f t="shared" si="7"/>
        <v>16</v>
      </c>
      <c r="BD103" s="166">
        <f t="shared" si="8"/>
        <v>8683.7497523842503</v>
      </c>
      <c r="BE103" s="169">
        <f t="shared" si="9"/>
        <v>0</v>
      </c>
    </row>
    <row r="104" spans="1:57" x14ac:dyDescent="0.25">
      <c r="A104" t="s">
        <v>190</v>
      </c>
      <c r="B104" s="165">
        <f>IF('Indicator Date hidden'!C105="x","x",$B$2-'Indicator Date hidden'!C105)</f>
        <v>4</v>
      </c>
      <c r="C104" s="165">
        <f>IF('Indicator Date hidden'!D105="x","x",$C$2-'Indicator Date hidden'!D105)</f>
        <v>4</v>
      </c>
      <c r="D104" s="165">
        <f>IF('Indicator Date hidden'!E105="x","x",$D$2-'Indicator Date hidden'!E105)</f>
        <v>0</v>
      </c>
      <c r="E104" s="165">
        <f>IF('Indicator Date hidden'!F105="x","x",$E$2-'Indicator Date hidden'!F105)</f>
        <v>0</v>
      </c>
      <c r="F104" s="165">
        <f>IF('Indicator Date hidden'!G105="x","x",$F$2-'Indicator Date hidden'!G105)</f>
        <v>0</v>
      </c>
      <c r="G104" s="165">
        <f>IF('Indicator Date hidden'!H105="x","x",$G$2-'Indicator Date hidden'!H105)</f>
        <v>0</v>
      </c>
      <c r="H104" s="165">
        <f>IF('Indicator Date hidden'!I105="x","x",$H$2-'Indicator Date hidden'!I105)</f>
        <v>0</v>
      </c>
      <c r="I104" s="165">
        <f>IF('Indicator Date hidden'!J105="x","x",$I$2-'Indicator Date hidden'!J105)</f>
        <v>2</v>
      </c>
      <c r="J104" s="165">
        <f>IF('Indicator Date hidden'!K105="x","x",$J$2-'Indicator Date hidden'!K105)</f>
        <v>2</v>
      </c>
      <c r="K104" s="165">
        <f>IF('Indicator Date hidden'!L105="x","x",$K$2-'Indicator Date hidden'!L105)</f>
        <v>0</v>
      </c>
      <c r="L104" s="165">
        <f>IF('Indicator Date hidden'!M105="x","x",$L$2-'Indicator Date hidden'!M105)</f>
        <v>0</v>
      </c>
      <c r="M104" s="165">
        <f>IF('Indicator Date hidden'!N105="x","x",$M$2-'Indicator Date hidden'!N105)</f>
        <v>0</v>
      </c>
      <c r="N104" s="165">
        <f>IF('Indicator Date hidden'!O105="x","x",$N$2-'Indicator Date hidden'!O105)</f>
        <v>0</v>
      </c>
      <c r="O104" s="165">
        <f>IF('Indicator Date hidden'!P105="x","x",$O$2-'Indicator Date hidden'!P105)</f>
        <v>0</v>
      </c>
      <c r="P104" s="165">
        <f>IF('Indicator Date hidden'!Q105="x","x",$P$2-'Indicator Date hidden'!Q105)</f>
        <v>0</v>
      </c>
      <c r="Q104" s="165">
        <f>IF('Indicator Date hidden'!R105="x","x",$Q$2-'Indicator Date hidden'!R105)</f>
        <v>8</v>
      </c>
      <c r="R104" s="165">
        <f>IF('Indicator Date hidden'!S105="x","x",$R$2-'Indicator Date hidden'!S105)</f>
        <v>0</v>
      </c>
      <c r="S104" s="165">
        <f>IF('Indicator Date hidden'!T105="x","x",$S$2-'Indicator Date hidden'!T105)</f>
        <v>0</v>
      </c>
      <c r="T104" s="165">
        <f>IF('Indicator Date hidden'!U105="x","x",$T$2-'Indicator Date hidden'!U105)</f>
        <v>0</v>
      </c>
      <c r="U104" s="165">
        <f>IF('Indicator Date hidden'!V105="x","x",$U$2-'Indicator Date hidden'!V105)</f>
        <v>0</v>
      </c>
      <c r="V104" s="165">
        <f>IF('Indicator Date hidden'!W105="x","x",$V$2-'Indicator Date hidden'!W105)</f>
        <v>2</v>
      </c>
      <c r="W104" s="165" t="str">
        <f>IF('Indicator Date hidden'!X105="x","x",$W$2-'Indicator Date hidden'!X105)</f>
        <v>x</v>
      </c>
      <c r="X104" s="165">
        <f>IF('Indicator Date hidden'!Y105="x","x",$X$2-'Indicator Date hidden'!Y105)</f>
        <v>8</v>
      </c>
      <c r="Y104" s="165">
        <f>IF('Indicator Date hidden'!Z105="x","x",$Y$2-'Indicator Date hidden'!Z105)</f>
        <v>0</v>
      </c>
      <c r="Z104" s="165">
        <f>IF('Indicator Date hidden'!AA105="x","x",$Z$2-'Indicator Date hidden'!AA105)</f>
        <v>0</v>
      </c>
      <c r="AA104" s="165">
        <f>IF('Indicator Date hidden'!AB105="x","x",$AA$2-'Indicator Date hidden'!AB105)</f>
        <v>0</v>
      </c>
      <c r="AB104" s="165">
        <f>IF('Indicator Date hidden'!AC105="x","x",$AB$2-'Indicator Date hidden'!AC105)</f>
        <v>0</v>
      </c>
      <c r="AC104" s="165">
        <f>IF('Indicator Date hidden'!AD105="x","x",$AC$2-'Indicator Date hidden'!AD105)</f>
        <v>0</v>
      </c>
      <c r="AD104" s="165">
        <f>IF('Indicator Date hidden'!AE105="x","x",$AD$2-'Indicator Date hidden'!AE105)</f>
        <v>0</v>
      </c>
      <c r="AE104" s="165" t="str">
        <f>IF('Indicator Date hidden'!AF105="x","x",$AE$2-'Indicator Date hidden'!AF105)</f>
        <v>x</v>
      </c>
      <c r="AF104" s="165">
        <f>IF('Indicator Date hidden'!AG105="x","x",$AF$2-'Indicator Date hidden'!AG105)</f>
        <v>7</v>
      </c>
      <c r="AG104" s="165">
        <f>IF('Indicator Date hidden'!AH105="x","x",$AG$2-'Indicator Date hidden'!AH105)</f>
        <v>1</v>
      </c>
      <c r="AH104" s="165">
        <f>IF('Indicator Date hidden'!AI105="x","x",$AH$2-'Indicator Date hidden'!AI105)</f>
        <v>1</v>
      </c>
      <c r="AI104" s="165">
        <f>IF('Indicator Date hidden'!AJ105="x","x",$AI$2-'Indicator Date hidden'!AJ105)</f>
        <v>1</v>
      </c>
      <c r="AJ104" s="165" t="str">
        <f>IF('Indicator Date hidden'!AK105="x","x",$AJ$2-'Indicator Date hidden'!AK105)</f>
        <v>x</v>
      </c>
      <c r="AK104" s="165">
        <f>IF('Indicator Date hidden'!AL105="x","x",$AK$2-'Indicator Date hidden'!AL105)</f>
        <v>1</v>
      </c>
      <c r="AL104" s="165" t="str">
        <f>IF('Indicator Date hidden'!AM105="x","x",$AL$2-'Indicator Date hidden'!AM105)</f>
        <v>x</v>
      </c>
      <c r="AM104" s="165">
        <f>IF('Indicator Date hidden'!AN105="x","x",$AM$2-'Indicator Date hidden'!AN105)</f>
        <v>41236</v>
      </c>
      <c r="AN104" s="165">
        <f>IF('Indicator Date hidden'!AO105="x","x",$AN$2-'Indicator Date hidden'!AO105)</f>
        <v>41236</v>
      </c>
      <c r="AO104" s="165">
        <f>IF('Indicator Date hidden'!AP105="x","x",$AO$2-'Indicator Date hidden'!AP105)</f>
        <v>0</v>
      </c>
      <c r="AP104" s="165">
        <f>IF('Indicator Date hidden'!AQ105="x","x",$AP$2-'Indicator Date hidden'!AQ105)</f>
        <v>0</v>
      </c>
      <c r="AQ104" s="165">
        <f>IF('Indicator Date hidden'!AR105="x","x",$AQ$2-'Indicator Date hidden'!AR105)</f>
        <v>0</v>
      </c>
      <c r="AR104" s="165">
        <f>IF('Indicator Date hidden'!AS105="x","x",$AR$2-'Indicator Date hidden'!AS105)</f>
        <v>0</v>
      </c>
      <c r="AS104" s="165">
        <f>IF('Indicator Date hidden'!AT105="x","x",$AS$2-'Indicator Date hidden'!AT105)</f>
        <v>0</v>
      </c>
      <c r="AT104" s="165">
        <f>IF('Indicator Date hidden'!AU105="x","x",$AT$2-'Indicator Date hidden'!AU105)</f>
        <v>1</v>
      </c>
      <c r="AU104" s="165">
        <f>IF('Indicator Date hidden'!AV105="x","x",$AU$2-'Indicator Date hidden'!AV105)</f>
        <v>2</v>
      </c>
      <c r="AV104" s="165">
        <f>IF('Indicator Date hidden'!AW105="x","x",$AV$2-'Indicator Date hidden'!AW105)</f>
        <v>0</v>
      </c>
      <c r="AW104" s="165">
        <f>IF('Indicator Date hidden'!AX105="x","x",$AW$2-'Indicator Date hidden'!AX105)</f>
        <v>0</v>
      </c>
      <c r="AX104" s="165">
        <f>IF('Indicator Date hidden'!AY105="x","x",$AX$2-'Indicator Date hidden'!AY105)</f>
        <v>0</v>
      </c>
      <c r="AY104" s="165">
        <f>IF('Indicator Date hidden'!AZ105="x","x",$AY$2-'Indicator Date hidden'!AZ105)</f>
        <v>2</v>
      </c>
      <c r="AZ104" s="165">
        <f>IF('Indicator Date hidden'!BA105="x","x",$AZ$2-'Indicator Date hidden'!BA105)</f>
        <v>2</v>
      </c>
      <c r="BA104" s="5">
        <f t="shared" si="5"/>
        <v>82520</v>
      </c>
      <c r="BB104" s="166">
        <f t="shared" si="6"/>
        <v>1755.7446808510638</v>
      </c>
      <c r="BC104" s="5">
        <f t="shared" si="7"/>
        <v>18</v>
      </c>
      <c r="BD104" s="166">
        <f t="shared" si="8"/>
        <v>8323.1688663252135</v>
      </c>
      <c r="BE104" s="169">
        <f t="shared" si="9"/>
        <v>0</v>
      </c>
    </row>
    <row r="105" spans="1:57" x14ac:dyDescent="0.25">
      <c r="A105" t="s">
        <v>192</v>
      </c>
      <c r="B105" s="165">
        <f>IF('Indicator Date hidden'!C106="x","x",$B$2-'Indicator Date hidden'!C106)</f>
        <v>4</v>
      </c>
      <c r="C105" s="165">
        <f>IF('Indicator Date hidden'!D106="x","x",$C$2-'Indicator Date hidden'!D106)</f>
        <v>4</v>
      </c>
      <c r="D105" s="165">
        <f>IF('Indicator Date hidden'!E106="x","x",$D$2-'Indicator Date hidden'!E106)</f>
        <v>0</v>
      </c>
      <c r="E105" s="165">
        <f>IF('Indicator Date hidden'!F106="x","x",$E$2-'Indicator Date hidden'!F106)</f>
        <v>0</v>
      </c>
      <c r="F105" s="165">
        <f>IF('Indicator Date hidden'!G106="x","x",$F$2-'Indicator Date hidden'!G106)</f>
        <v>0</v>
      </c>
      <c r="G105" s="165">
        <f>IF('Indicator Date hidden'!H106="x","x",$G$2-'Indicator Date hidden'!H106)</f>
        <v>0</v>
      </c>
      <c r="H105" s="165">
        <f>IF('Indicator Date hidden'!I106="x","x",$H$2-'Indicator Date hidden'!I106)</f>
        <v>0</v>
      </c>
      <c r="I105" s="165">
        <f>IF('Indicator Date hidden'!J106="x","x",$I$2-'Indicator Date hidden'!J106)</f>
        <v>2</v>
      </c>
      <c r="J105" s="165">
        <f>IF('Indicator Date hidden'!K106="x","x",$J$2-'Indicator Date hidden'!K106)</f>
        <v>2</v>
      </c>
      <c r="K105" s="165">
        <f>IF('Indicator Date hidden'!L106="x","x",$K$2-'Indicator Date hidden'!L106)</f>
        <v>0</v>
      </c>
      <c r="L105" s="165">
        <f>IF('Indicator Date hidden'!M106="x","x",$L$2-'Indicator Date hidden'!M106)</f>
        <v>0</v>
      </c>
      <c r="M105" s="165">
        <f>IF('Indicator Date hidden'!N106="x","x",$M$2-'Indicator Date hidden'!N106)</f>
        <v>0</v>
      </c>
      <c r="N105" s="165">
        <f>IF('Indicator Date hidden'!O106="x","x",$N$2-'Indicator Date hidden'!O106)</f>
        <v>0</v>
      </c>
      <c r="O105" s="165">
        <f>IF('Indicator Date hidden'!P106="x","x",$O$2-'Indicator Date hidden'!P106)</f>
        <v>0</v>
      </c>
      <c r="P105" s="165">
        <f>IF('Indicator Date hidden'!Q106="x","x",$P$2-'Indicator Date hidden'!Q106)</f>
        <v>0</v>
      </c>
      <c r="Q105" s="165">
        <f>IF('Indicator Date hidden'!R106="x","x",$Q$2-'Indicator Date hidden'!R106)</f>
        <v>1</v>
      </c>
      <c r="R105" s="165">
        <f>IF('Indicator Date hidden'!S106="x","x",$R$2-'Indicator Date hidden'!S106)</f>
        <v>0</v>
      </c>
      <c r="S105" s="165">
        <f>IF('Indicator Date hidden'!T106="x","x",$S$2-'Indicator Date hidden'!T106)</f>
        <v>0</v>
      </c>
      <c r="T105" s="165">
        <f>IF('Indicator Date hidden'!U106="x","x",$T$2-'Indicator Date hidden'!U106)</f>
        <v>0</v>
      </c>
      <c r="U105" s="165">
        <f>IF('Indicator Date hidden'!V106="x","x",$U$2-'Indicator Date hidden'!V106)</f>
        <v>0</v>
      </c>
      <c r="V105" s="165">
        <f>IF('Indicator Date hidden'!W106="x","x",$V$2-'Indicator Date hidden'!W106)</f>
        <v>2</v>
      </c>
      <c r="W105" s="165">
        <f>IF('Indicator Date hidden'!X106="x","x",$W$2-'Indicator Date hidden'!X106)</f>
        <v>2</v>
      </c>
      <c r="X105" s="165">
        <f>IF('Indicator Date hidden'!Y106="x","x",$X$2-'Indicator Date hidden'!Y106)</f>
        <v>8</v>
      </c>
      <c r="Y105" s="165">
        <f>IF('Indicator Date hidden'!Z106="x","x",$Y$2-'Indicator Date hidden'!Z106)</f>
        <v>0</v>
      </c>
      <c r="Z105" s="165">
        <f>IF('Indicator Date hidden'!AA106="x","x",$Z$2-'Indicator Date hidden'!AA106)</f>
        <v>0</v>
      </c>
      <c r="AA105" s="165">
        <f>IF('Indicator Date hidden'!AB106="x","x",$AA$2-'Indicator Date hidden'!AB106)</f>
        <v>0</v>
      </c>
      <c r="AB105" s="165">
        <f>IF('Indicator Date hidden'!AC106="x","x",$AB$2-'Indicator Date hidden'!AC106)</f>
        <v>0</v>
      </c>
      <c r="AC105" s="165">
        <f>IF('Indicator Date hidden'!AD106="x","x",$AC$2-'Indicator Date hidden'!AD106)</f>
        <v>0</v>
      </c>
      <c r="AD105" s="165">
        <f>IF('Indicator Date hidden'!AE106="x","x",$AD$2-'Indicator Date hidden'!AE106)</f>
        <v>0</v>
      </c>
      <c r="AE105" s="165">
        <f>IF('Indicator Date hidden'!AF106="x","x",$AE$2-'Indicator Date hidden'!AF106)</f>
        <v>0</v>
      </c>
      <c r="AF105" s="165">
        <f>IF('Indicator Date hidden'!AG106="x","x",$AF$2-'Indicator Date hidden'!AG106)</f>
        <v>7</v>
      </c>
      <c r="AG105" s="165">
        <f>IF('Indicator Date hidden'!AH106="x","x",$AG$2-'Indicator Date hidden'!AH106)</f>
        <v>1</v>
      </c>
      <c r="AH105" s="165">
        <f>IF('Indicator Date hidden'!AI106="x","x",$AH$2-'Indicator Date hidden'!AI106)</f>
        <v>1</v>
      </c>
      <c r="AI105" s="165">
        <f>IF('Indicator Date hidden'!AJ106="x","x",$AI$2-'Indicator Date hidden'!AJ106)</f>
        <v>1</v>
      </c>
      <c r="AJ105" s="165" t="str">
        <f>IF('Indicator Date hidden'!AK106="x","x",$AJ$2-'Indicator Date hidden'!AK106)</f>
        <v>x</v>
      </c>
      <c r="AK105" s="165">
        <f>IF('Indicator Date hidden'!AL106="x","x",$AK$2-'Indicator Date hidden'!AL106)</f>
        <v>0</v>
      </c>
      <c r="AL105" s="165" t="str">
        <f>IF('Indicator Date hidden'!AM106="x","x",$AL$2-'Indicator Date hidden'!AM106)</f>
        <v>x</v>
      </c>
      <c r="AM105" s="165">
        <f>IF('Indicator Date hidden'!AN106="x","x",$AM$2-'Indicator Date hidden'!AN106)</f>
        <v>41236</v>
      </c>
      <c r="AN105" s="165">
        <f>IF('Indicator Date hidden'!AO106="x","x",$AN$2-'Indicator Date hidden'!AO106)</f>
        <v>41236</v>
      </c>
      <c r="AO105" s="165">
        <f>IF('Indicator Date hidden'!AP106="x","x",$AO$2-'Indicator Date hidden'!AP106)</f>
        <v>1</v>
      </c>
      <c r="AP105" s="165">
        <f>IF('Indicator Date hidden'!AQ106="x","x",$AP$2-'Indicator Date hidden'!AQ106)</f>
        <v>1</v>
      </c>
      <c r="AQ105" s="165">
        <f>IF('Indicator Date hidden'!AR106="x","x",$AQ$2-'Indicator Date hidden'!AR106)</f>
        <v>0</v>
      </c>
      <c r="AR105" s="165">
        <f>IF('Indicator Date hidden'!AS106="x","x",$AR$2-'Indicator Date hidden'!AS106)</f>
        <v>0</v>
      </c>
      <c r="AS105" s="165">
        <f>IF('Indicator Date hidden'!AT106="x","x",$AS$2-'Indicator Date hidden'!AT106)</f>
        <v>0</v>
      </c>
      <c r="AT105" s="165">
        <f>IF('Indicator Date hidden'!AU106="x","x",$AT$2-'Indicator Date hidden'!AU106)</f>
        <v>1</v>
      </c>
      <c r="AU105" s="165">
        <f>IF('Indicator Date hidden'!AV106="x","x",$AU$2-'Indicator Date hidden'!AV106)</f>
        <v>2</v>
      </c>
      <c r="AV105" s="165">
        <f>IF('Indicator Date hidden'!AW106="x","x",$AV$2-'Indicator Date hidden'!AW106)</f>
        <v>0</v>
      </c>
      <c r="AW105" s="165">
        <f>IF('Indicator Date hidden'!AX106="x","x",$AW$2-'Indicator Date hidden'!AX106)</f>
        <v>0</v>
      </c>
      <c r="AX105" s="165">
        <f>IF('Indicator Date hidden'!AY106="x","x",$AX$2-'Indicator Date hidden'!AY106)</f>
        <v>0</v>
      </c>
      <c r="AY105" s="165">
        <f>IF('Indicator Date hidden'!AZ106="x","x",$AY$2-'Indicator Date hidden'!AZ106)</f>
        <v>2</v>
      </c>
      <c r="AZ105" s="165">
        <f>IF('Indicator Date hidden'!BA106="x","x",$AZ$2-'Indicator Date hidden'!BA106)</f>
        <v>2</v>
      </c>
      <c r="BA105" s="5">
        <f t="shared" si="5"/>
        <v>82516</v>
      </c>
      <c r="BB105" s="166">
        <f t="shared" si="6"/>
        <v>1684</v>
      </c>
      <c r="BC105" s="5">
        <f t="shared" si="7"/>
        <v>20</v>
      </c>
      <c r="BD105" s="166">
        <f t="shared" si="8"/>
        <v>8158.9548000078676</v>
      </c>
      <c r="BE105" s="169">
        <f t="shared" si="9"/>
        <v>0</v>
      </c>
    </row>
    <row r="106" spans="1:57" x14ac:dyDescent="0.25">
      <c r="A106" t="s">
        <v>194</v>
      </c>
      <c r="B106" s="165">
        <f>IF('Indicator Date hidden'!C107="x","x",$B$2-'Indicator Date hidden'!C107)</f>
        <v>4</v>
      </c>
      <c r="C106" s="165">
        <f>IF('Indicator Date hidden'!D107="x","x",$C$2-'Indicator Date hidden'!D107)</f>
        <v>4</v>
      </c>
      <c r="D106" s="165">
        <f>IF('Indicator Date hidden'!E107="x","x",$D$2-'Indicator Date hidden'!E107)</f>
        <v>0</v>
      </c>
      <c r="E106" s="165">
        <f>IF('Indicator Date hidden'!F107="x","x",$E$2-'Indicator Date hidden'!F107)</f>
        <v>0</v>
      </c>
      <c r="F106" s="165">
        <f>IF('Indicator Date hidden'!G107="x","x",$F$2-'Indicator Date hidden'!G107)</f>
        <v>0</v>
      </c>
      <c r="G106" s="165">
        <f>IF('Indicator Date hidden'!H107="x","x",$G$2-'Indicator Date hidden'!H107)</f>
        <v>0</v>
      </c>
      <c r="H106" s="165">
        <f>IF('Indicator Date hidden'!I107="x","x",$H$2-'Indicator Date hidden'!I107)</f>
        <v>0</v>
      </c>
      <c r="I106" s="165">
        <f>IF('Indicator Date hidden'!J107="x","x",$I$2-'Indicator Date hidden'!J107)</f>
        <v>2</v>
      </c>
      <c r="J106" s="165">
        <f>IF('Indicator Date hidden'!K107="x","x",$J$2-'Indicator Date hidden'!K107)</f>
        <v>2</v>
      </c>
      <c r="K106" s="165">
        <f>IF('Indicator Date hidden'!L107="x","x",$K$2-'Indicator Date hidden'!L107)</f>
        <v>0</v>
      </c>
      <c r="L106" s="165">
        <f>IF('Indicator Date hidden'!M107="x","x",$L$2-'Indicator Date hidden'!M107)</f>
        <v>0</v>
      </c>
      <c r="M106" s="165">
        <f>IF('Indicator Date hidden'!N107="x","x",$M$2-'Indicator Date hidden'!N107)</f>
        <v>0</v>
      </c>
      <c r="N106" s="165">
        <f>IF('Indicator Date hidden'!O107="x","x",$N$2-'Indicator Date hidden'!O107)</f>
        <v>0</v>
      </c>
      <c r="O106" s="165">
        <f>IF('Indicator Date hidden'!P107="x","x",$O$2-'Indicator Date hidden'!P107)</f>
        <v>0</v>
      </c>
      <c r="P106" s="165">
        <f>IF('Indicator Date hidden'!Q107="x","x",$P$2-'Indicator Date hidden'!Q107)</f>
        <v>0</v>
      </c>
      <c r="Q106" s="165" t="str">
        <f>IF('Indicator Date hidden'!R107="x","x",$Q$2-'Indicator Date hidden'!R107)</f>
        <v>x</v>
      </c>
      <c r="R106" s="165">
        <f>IF('Indicator Date hidden'!S107="x","x",$R$2-'Indicator Date hidden'!S107)</f>
        <v>0</v>
      </c>
      <c r="S106" s="165">
        <f>IF('Indicator Date hidden'!T107="x","x",$S$2-'Indicator Date hidden'!T107)</f>
        <v>0</v>
      </c>
      <c r="T106" s="165">
        <f>IF('Indicator Date hidden'!U107="x","x",$T$2-'Indicator Date hidden'!U107)</f>
        <v>0</v>
      </c>
      <c r="U106" s="165">
        <f>IF('Indicator Date hidden'!V107="x","x",$U$2-'Indicator Date hidden'!V107)</f>
        <v>0</v>
      </c>
      <c r="V106" s="165">
        <f>IF('Indicator Date hidden'!W107="x","x",$V$2-'Indicator Date hidden'!W107)</f>
        <v>2</v>
      </c>
      <c r="W106" s="165">
        <f>IF('Indicator Date hidden'!X107="x","x",$W$2-'Indicator Date hidden'!X107)</f>
        <v>0</v>
      </c>
      <c r="X106" s="165">
        <f>IF('Indicator Date hidden'!Y107="x","x",$X$2-'Indicator Date hidden'!Y107)</f>
        <v>8</v>
      </c>
      <c r="Y106" s="165">
        <f>IF('Indicator Date hidden'!Z107="x","x",$Y$2-'Indicator Date hidden'!Z107)</f>
        <v>0</v>
      </c>
      <c r="Z106" s="165">
        <f>IF('Indicator Date hidden'!AA107="x","x",$Z$2-'Indicator Date hidden'!AA107)</f>
        <v>0</v>
      </c>
      <c r="AA106" s="165">
        <f>IF('Indicator Date hidden'!AB107="x","x",$AA$2-'Indicator Date hidden'!AB107)</f>
        <v>0</v>
      </c>
      <c r="AB106" s="165">
        <f>IF('Indicator Date hidden'!AC107="x","x",$AB$2-'Indicator Date hidden'!AC107)</f>
        <v>0</v>
      </c>
      <c r="AC106" s="165">
        <f>IF('Indicator Date hidden'!AD107="x","x",$AC$2-'Indicator Date hidden'!AD107)</f>
        <v>0</v>
      </c>
      <c r="AD106" s="165">
        <f>IF('Indicator Date hidden'!AE107="x","x",$AD$2-'Indicator Date hidden'!AE107)</f>
        <v>0</v>
      </c>
      <c r="AE106" s="165">
        <f>IF('Indicator Date hidden'!AF107="x","x",$AE$2-'Indicator Date hidden'!AF107)</f>
        <v>0</v>
      </c>
      <c r="AF106" s="165">
        <f>IF('Indicator Date hidden'!AG107="x","x",$AF$2-'Indicator Date hidden'!AG107)</f>
        <v>8</v>
      </c>
      <c r="AG106" s="165">
        <f>IF('Indicator Date hidden'!AH107="x","x",$AG$2-'Indicator Date hidden'!AH107)</f>
        <v>1</v>
      </c>
      <c r="AH106" s="165">
        <f>IF('Indicator Date hidden'!AI107="x","x",$AH$2-'Indicator Date hidden'!AI107)</f>
        <v>1</v>
      </c>
      <c r="AI106" s="165">
        <f>IF('Indicator Date hidden'!AJ107="x","x",$AI$2-'Indicator Date hidden'!AJ107)</f>
        <v>1</v>
      </c>
      <c r="AJ106" s="165" t="str">
        <f>IF('Indicator Date hidden'!AK107="x","x",$AJ$2-'Indicator Date hidden'!AK107)</f>
        <v>x</v>
      </c>
      <c r="AK106" s="165">
        <f>IF('Indicator Date hidden'!AL107="x","x",$AK$2-'Indicator Date hidden'!AL107)</f>
        <v>1</v>
      </c>
      <c r="AL106" s="165" t="str">
        <f>IF('Indicator Date hidden'!AM107="x","x",$AL$2-'Indicator Date hidden'!AM107)</f>
        <v>x</v>
      </c>
      <c r="AM106" s="165">
        <f>IF('Indicator Date hidden'!AN107="x","x",$AM$2-'Indicator Date hidden'!AN107)</f>
        <v>41236</v>
      </c>
      <c r="AN106" s="165">
        <f>IF('Indicator Date hidden'!AO107="x","x",$AN$2-'Indicator Date hidden'!AO107)</f>
        <v>41236</v>
      </c>
      <c r="AO106" s="165">
        <f>IF('Indicator Date hidden'!AP107="x","x",$AO$2-'Indicator Date hidden'!AP107)</f>
        <v>0</v>
      </c>
      <c r="AP106" s="165">
        <f>IF('Indicator Date hidden'!AQ107="x","x",$AP$2-'Indicator Date hidden'!AQ107)</f>
        <v>0</v>
      </c>
      <c r="AQ106" s="165">
        <f>IF('Indicator Date hidden'!AR107="x","x",$AQ$2-'Indicator Date hidden'!AR107)</f>
        <v>2</v>
      </c>
      <c r="AR106" s="165">
        <f>IF('Indicator Date hidden'!AS107="x","x",$AR$2-'Indicator Date hidden'!AS107)</f>
        <v>0</v>
      </c>
      <c r="AS106" s="165">
        <f>IF('Indicator Date hidden'!AT107="x","x",$AS$2-'Indicator Date hidden'!AT107)</f>
        <v>0</v>
      </c>
      <c r="AT106" s="165">
        <f>IF('Indicator Date hidden'!AU107="x","x",$AT$2-'Indicator Date hidden'!AU107)</f>
        <v>1</v>
      </c>
      <c r="AU106" s="165">
        <f>IF('Indicator Date hidden'!AV107="x","x",$AU$2-'Indicator Date hidden'!AV107)</f>
        <v>2</v>
      </c>
      <c r="AV106" s="165">
        <f>IF('Indicator Date hidden'!AW107="x","x",$AV$2-'Indicator Date hidden'!AW107)</f>
        <v>0</v>
      </c>
      <c r="AW106" s="165">
        <f>IF('Indicator Date hidden'!AX107="x","x",$AW$2-'Indicator Date hidden'!AX107)</f>
        <v>0</v>
      </c>
      <c r="AX106" s="165">
        <f>IF('Indicator Date hidden'!AY107="x","x",$AX$2-'Indicator Date hidden'!AY107)</f>
        <v>0</v>
      </c>
      <c r="AY106" s="165">
        <f>IF('Indicator Date hidden'!AZ107="x","x",$AY$2-'Indicator Date hidden'!AZ107)</f>
        <v>2</v>
      </c>
      <c r="AZ106" s="165">
        <f>IF('Indicator Date hidden'!BA107="x","x",$AZ$2-'Indicator Date hidden'!BA107)</f>
        <v>2</v>
      </c>
      <c r="BA106" s="5">
        <f t="shared" si="5"/>
        <v>82515</v>
      </c>
      <c r="BB106" s="166">
        <f t="shared" si="6"/>
        <v>1719.0625</v>
      </c>
      <c r="BC106" s="5">
        <f t="shared" si="7"/>
        <v>18</v>
      </c>
      <c r="BD106" s="166">
        <f t="shared" si="8"/>
        <v>8239.8512613149614</v>
      </c>
      <c r="BE106" s="169">
        <f t="shared" si="9"/>
        <v>0</v>
      </c>
    </row>
    <row r="107" spans="1:57" x14ac:dyDescent="0.25">
      <c r="A107" t="s">
        <v>196</v>
      </c>
      <c r="B107" s="165">
        <f>IF('Indicator Date hidden'!C108="x","x",$B$2-'Indicator Date hidden'!C108)</f>
        <v>4</v>
      </c>
      <c r="C107" s="165">
        <f>IF('Indicator Date hidden'!D108="x","x",$C$2-'Indicator Date hidden'!D108)</f>
        <v>4</v>
      </c>
      <c r="D107" s="165">
        <f>IF('Indicator Date hidden'!E108="x","x",$D$2-'Indicator Date hidden'!E108)</f>
        <v>0</v>
      </c>
      <c r="E107" s="165">
        <f>IF('Indicator Date hidden'!F108="x","x",$E$2-'Indicator Date hidden'!F108)</f>
        <v>0</v>
      </c>
      <c r="F107" s="165">
        <f>IF('Indicator Date hidden'!G108="x","x",$F$2-'Indicator Date hidden'!G108)</f>
        <v>0</v>
      </c>
      <c r="G107" s="165">
        <f>IF('Indicator Date hidden'!H108="x","x",$G$2-'Indicator Date hidden'!H108)</f>
        <v>0</v>
      </c>
      <c r="H107" s="165">
        <f>IF('Indicator Date hidden'!I108="x","x",$H$2-'Indicator Date hidden'!I108)</f>
        <v>0</v>
      </c>
      <c r="I107" s="165">
        <f>IF('Indicator Date hidden'!J108="x","x",$I$2-'Indicator Date hidden'!J108)</f>
        <v>2</v>
      </c>
      <c r="J107" s="165">
        <f>IF('Indicator Date hidden'!K108="x","x",$J$2-'Indicator Date hidden'!K108)</f>
        <v>2</v>
      </c>
      <c r="K107" s="165">
        <f>IF('Indicator Date hidden'!L108="x","x",$K$2-'Indicator Date hidden'!L108)</f>
        <v>0</v>
      </c>
      <c r="L107" s="165">
        <f>IF('Indicator Date hidden'!M108="x","x",$L$2-'Indicator Date hidden'!M108)</f>
        <v>0</v>
      </c>
      <c r="M107" s="165">
        <f>IF('Indicator Date hidden'!N108="x","x",$M$2-'Indicator Date hidden'!N108)</f>
        <v>0</v>
      </c>
      <c r="N107" s="165">
        <f>IF('Indicator Date hidden'!O108="x","x",$N$2-'Indicator Date hidden'!O108)</f>
        <v>0</v>
      </c>
      <c r="O107" s="165">
        <f>IF('Indicator Date hidden'!P108="x","x",$O$2-'Indicator Date hidden'!P108)</f>
        <v>0</v>
      </c>
      <c r="P107" s="165">
        <f>IF('Indicator Date hidden'!Q108="x","x",$P$2-'Indicator Date hidden'!Q108)</f>
        <v>0</v>
      </c>
      <c r="Q107" s="165">
        <f>IF('Indicator Date hidden'!R108="x","x",$Q$2-'Indicator Date hidden'!R108)</f>
        <v>8</v>
      </c>
      <c r="R107" s="165">
        <f>IF('Indicator Date hidden'!S108="x","x",$R$2-'Indicator Date hidden'!S108)</f>
        <v>0</v>
      </c>
      <c r="S107" s="165">
        <f>IF('Indicator Date hidden'!T108="x","x",$S$2-'Indicator Date hidden'!T108)</f>
        <v>0</v>
      </c>
      <c r="T107" s="165">
        <f>IF('Indicator Date hidden'!U108="x","x",$T$2-'Indicator Date hidden'!U108)</f>
        <v>0</v>
      </c>
      <c r="U107" s="165">
        <f>IF('Indicator Date hidden'!V108="x","x",$U$2-'Indicator Date hidden'!V108)</f>
        <v>0</v>
      </c>
      <c r="V107" s="165">
        <f>IF('Indicator Date hidden'!W108="x","x",$V$2-'Indicator Date hidden'!W108)</f>
        <v>2</v>
      </c>
      <c r="W107" s="165">
        <f>IF('Indicator Date hidden'!X108="x","x",$W$2-'Indicator Date hidden'!X108)</f>
        <v>7</v>
      </c>
      <c r="X107" s="165">
        <f>IF('Indicator Date hidden'!Y108="x","x",$X$2-'Indicator Date hidden'!Y108)</f>
        <v>8</v>
      </c>
      <c r="Y107" s="165">
        <f>IF('Indicator Date hidden'!Z108="x","x",$Y$2-'Indicator Date hidden'!Z108)</f>
        <v>0</v>
      </c>
      <c r="Z107" s="165">
        <f>IF('Indicator Date hidden'!AA108="x","x",$Z$2-'Indicator Date hidden'!AA108)</f>
        <v>0</v>
      </c>
      <c r="AA107" s="165">
        <f>IF('Indicator Date hidden'!AB108="x","x",$AA$2-'Indicator Date hidden'!AB108)</f>
        <v>4</v>
      </c>
      <c r="AB107" s="165">
        <f>IF('Indicator Date hidden'!AC108="x","x",$AB$2-'Indicator Date hidden'!AC108)</f>
        <v>0</v>
      </c>
      <c r="AC107" s="165">
        <f>IF('Indicator Date hidden'!AD108="x","x",$AC$2-'Indicator Date hidden'!AD108)</f>
        <v>0</v>
      </c>
      <c r="AD107" s="165" t="str">
        <f>IF('Indicator Date hidden'!AE108="x","x",$AD$2-'Indicator Date hidden'!AE108)</f>
        <v>x</v>
      </c>
      <c r="AE107" s="165">
        <f>IF('Indicator Date hidden'!AF108="x","x",$AE$2-'Indicator Date hidden'!AF108)</f>
        <v>0</v>
      </c>
      <c r="AF107" s="165">
        <f>IF('Indicator Date hidden'!AG108="x","x",$AF$2-'Indicator Date hidden'!AG108)</f>
        <v>8</v>
      </c>
      <c r="AG107" s="165">
        <f>IF('Indicator Date hidden'!AH108="x","x",$AG$2-'Indicator Date hidden'!AH108)</f>
        <v>1</v>
      </c>
      <c r="AH107" s="165">
        <f>IF('Indicator Date hidden'!AI108="x","x",$AH$2-'Indicator Date hidden'!AI108)</f>
        <v>1</v>
      </c>
      <c r="AI107" s="165">
        <f>IF('Indicator Date hidden'!AJ108="x","x",$AI$2-'Indicator Date hidden'!AJ108)</f>
        <v>1</v>
      </c>
      <c r="AJ107" s="165" t="str">
        <f>IF('Indicator Date hidden'!AK108="x","x",$AJ$2-'Indicator Date hidden'!AK108)</f>
        <v>x</v>
      </c>
      <c r="AK107" s="165" t="str">
        <f>IF('Indicator Date hidden'!AL108="x","x",$AK$2-'Indicator Date hidden'!AL108)</f>
        <v>x</v>
      </c>
      <c r="AL107" s="165" t="str">
        <f>IF('Indicator Date hidden'!AM108="x","x",$AL$2-'Indicator Date hidden'!AM108)</f>
        <v>x</v>
      </c>
      <c r="AM107" s="165">
        <f>IF('Indicator Date hidden'!AN108="x","x",$AM$2-'Indicator Date hidden'!AN108)</f>
        <v>41236</v>
      </c>
      <c r="AN107" s="165">
        <f>IF('Indicator Date hidden'!AO108="x","x",$AN$2-'Indicator Date hidden'!AO108)</f>
        <v>41236</v>
      </c>
      <c r="AO107" s="165">
        <f>IF('Indicator Date hidden'!AP108="x","x",$AO$2-'Indicator Date hidden'!AP108)</f>
        <v>1</v>
      </c>
      <c r="AP107" s="165">
        <f>IF('Indicator Date hidden'!AQ108="x","x",$AP$2-'Indicator Date hidden'!AQ108)</f>
        <v>1</v>
      </c>
      <c r="AQ107" s="165">
        <f>IF('Indicator Date hidden'!AR108="x","x",$AQ$2-'Indicator Date hidden'!AR108)</f>
        <v>2</v>
      </c>
      <c r="AR107" s="165">
        <f>IF('Indicator Date hidden'!AS108="x","x",$AR$2-'Indicator Date hidden'!AS108)</f>
        <v>0</v>
      </c>
      <c r="AS107" s="165">
        <f>IF('Indicator Date hidden'!AT108="x","x",$AS$2-'Indicator Date hidden'!AT108)</f>
        <v>0</v>
      </c>
      <c r="AT107" s="165">
        <f>IF('Indicator Date hidden'!AU108="x","x",$AT$2-'Indicator Date hidden'!AU108)</f>
        <v>1</v>
      </c>
      <c r="AU107" s="165">
        <f>IF('Indicator Date hidden'!AV108="x","x",$AU$2-'Indicator Date hidden'!AV108)</f>
        <v>2</v>
      </c>
      <c r="AV107" s="165">
        <f>IF('Indicator Date hidden'!AW108="x","x",$AV$2-'Indicator Date hidden'!AW108)</f>
        <v>0</v>
      </c>
      <c r="AW107" s="165">
        <f>IF('Indicator Date hidden'!AX108="x","x",$AW$2-'Indicator Date hidden'!AX108)</f>
        <v>0</v>
      </c>
      <c r="AX107" s="165">
        <f>IF('Indicator Date hidden'!AY108="x","x",$AX$2-'Indicator Date hidden'!AY108)</f>
        <v>0</v>
      </c>
      <c r="AY107" s="165">
        <f>IF('Indicator Date hidden'!AZ108="x","x",$AY$2-'Indicator Date hidden'!AZ108)</f>
        <v>2</v>
      </c>
      <c r="AZ107" s="165">
        <f>IF('Indicator Date hidden'!BA108="x","x",$AZ$2-'Indicator Date hidden'!BA108)</f>
        <v>2</v>
      </c>
      <c r="BA107" s="5">
        <f t="shared" si="5"/>
        <v>82535</v>
      </c>
      <c r="BB107" s="166">
        <f t="shared" si="6"/>
        <v>1756.063829787234</v>
      </c>
      <c r="BC107" s="5">
        <f t="shared" si="7"/>
        <v>22</v>
      </c>
      <c r="BD107" s="166">
        <f t="shared" si="8"/>
        <v>8323.1016451756586</v>
      </c>
      <c r="BE107" s="169">
        <f t="shared" si="9"/>
        <v>0</v>
      </c>
    </row>
    <row r="108" spans="1:57" x14ac:dyDescent="0.25">
      <c r="A108" t="s">
        <v>198</v>
      </c>
      <c r="B108" s="165">
        <f>IF('Indicator Date hidden'!C109="x","x",$B$2-'Indicator Date hidden'!C109)</f>
        <v>4</v>
      </c>
      <c r="C108" s="165">
        <f>IF('Indicator Date hidden'!D109="x","x",$C$2-'Indicator Date hidden'!D109)</f>
        <v>4</v>
      </c>
      <c r="D108" s="165">
        <f>IF('Indicator Date hidden'!E109="x","x",$D$2-'Indicator Date hidden'!E109)</f>
        <v>0</v>
      </c>
      <c r="E108" s="165">
        <f>IF('Indicator Date hidden'!F109="x","x",$E$2-'Indicator Date hidden'!F109)</f>
        <v>0</v>
      </c>
      <c r="F108" s="165">
        <f>IF('Indicator Date hidden'!G109="x","x",$F$2-'Indicator Date hidden'!G109)</f>
        <v>0</v>
      </c>
      <c r="G108" s="165">
        <f>IF('Indicator Date hidden'!H109="x","x",$G$2-'Indicator Date hidden'!H109)</f>
        <v>0</v>
      </c>
      <c r="H108" s="165">
        <f>IF('Indicator Date hidden'!I109="x","x",$H$2-'Indicator Date hidden'!I109)</f>
        <v>0</v>
      </c>
      <c r="I108" s="165">
        <f>IF('Indicator Date hidden'!J109="x","x",$I$2-'Indicator Date hidden'!J109)</f>
        <v>2</v>
      </c>
      <c r="J108" s="165">
        <f>IF('Indicator Date hidden'!K109="x","x",$J$2-'Indicator Date hidden'!K109)</f>
        <v>2</v>
      </c>
      <c r="K108" s="165">
        <f>IF('Indicator Date hidden'!L109="x","x",$K$2-'Indicator Date hidden'!L109)</f>
        <v>0</v>
      </c>
      <c r="L108" s="165">
        <f>IF('Indicator Date hidden'!M109="x","x",$L$2-'Indicator Date hidden'!M109)</f>
        <v>0</v>
      </c>
      <c r="M108" s="165">
        <f>IF('Indicator Date hidden'!N109="x","x",$M$2-'Indicator Date hidden'!N109)</f>
        <v>0</v>
      </c>
      <c r="N108" s="165">
        <f>IF('Indicator Date hidden'!O109="x","x",$N$2-'Indicator Date hidden'!O109)</f>
        <v>0</v>
      </c>
      <c r="O108" s="165">
        <f>IF('Indicator Date hidden'!P109="x","x",$O$2-'Indicator Date hidden'!P109)</f>
        <v>0</v>
      </c>
      <c r="P108" s="165">
        <f>IF('Indicator Date hidden'!Q109="x","x",$P$2-'Indicator Date hidden'!Q109)</f>
        <v>0</v>
      </c>
      <c r="Q108" s="165">
        <f>IF('Indicator Date hidden'!R109="x","x",$Q$2-'Indicator Date hidden'!R109)</f>
        <v>2</v>
      </c>
      <c r="R108" s="165">
        <f>IF('Indicator Date hidden'!S109="x","x",$R$2-'Indicator Date hidden'!S109)</f>
        <v>0</v>
      </c>
      <c r="S108" s="165">
        <f>IF('Indicator Date hidden'!T109="x","x",$S$2-'Indicator Date hidden'!T109)</f>
        <v>0</v>
      </c>
      <c r="T108" s="165">
        <f>IF('Indicator Date hidden'!U109="x","x",$T$2-'Indicator Date hidden'!U109)</f>
        <v>0</v>
      </c>
      <c r="U108" s="165">
        <f>IF('Indicator Date hidden'!V109="x","x",$U$2-'Indicator Date hidden'!V109)</f>
        <v>0</v>
      </c>
      <c r="V108" s="165">
        <f>IF('Indicator Date hidden'!W109="x","x",$V$2-'Indicator Date hidden'!W109)</f>
        <v>2</v>
      </c>
      <c r="W108" s="165">
        <f>IF('Indicator Date hidden'!X109="x","x",$W$2-'Indicator Date hidden'!X109)</f>
        <v>10</v>
      </c>
      <c r="X108" s="165">
        <f>IF('Indicator Date hidden'!Y109="x","x",$X$2-'Indicator Date hidden'!Y109)</f>
        <v>8</v>
      </c>
      <c r="Y108" s="165">
        <f>IF('Indicator Date hidden'!Z109="x","x",$Y$2-'Indicator Date hidden'!Z109)</f>
        <v>0</v>
      </c>
      <c r="Z108" s="165">
        <f>IF('Indicator Date hidden'!AA109="x","x",$Z$2-'Indicator Date hidden'!AA109)</f>
        <v>0</v>
      </c>
      <c r="AA108" s="165">
        <f>IF('Indicator Date hidden'!AB109="x","x",$AA$2-'Indicator Date hidden'!AB109)</f>
        <v>0</v>
      </c>
      <c r="AB108" s="165">
        <f>IF('Indicator Date hidden'!AC109="x","x",$AB$2-'Indicator Date hidden'!AC109)</f>
        <v>0</v>
      </c>
      <c r="AC108" s="165">
        <f>IF('Indicator Date hidden'!AD109="x","x",$AC$2-'Indicator Date hidden'!AD109)</f>
        <v>0</v>
      </c>
      <c r="AD108" s="165">
        <f>IF('Indicator Date hidden'!AE109="x","x",$AD$2-'Indicator Date hidden'!AE109)</f>
        <v>0</v>
      </c>
      <c r="AE108" s="165">
        <f>IF('Indicator Date hidden'!AF109="x","x",$AE$2-'Indicator Date hidden'!AF109)</f>
        <v>0</v>
      </c>
      <c r="AF108" s="165">
        <f>IF('Indicator Date hidden'!AG109="x","x",$AF$2-'Indicator Date hidden'!AG109)</f>
        <v>8</v>
      </c>
      <c r="AG108" s="165">
        <f>IF('Indicator Date hidden'!AH109="x","x",$AG$2-'Indicator Date hidden'!AH109)</f>
        <v>1</v>
      </c>
      <c r="AH108" s="165">
        <f>IF('Indicator Date hidden'!AI109="x","x",$AH$2-'Indicator Date hidden'!AI109)</f>
        <v>1</v>
      </c>
      <c r="AI108" s="165">
        <f>IF('Indicator Date hidden'!AJ109="x","x",$AI$2-'Indicator Date hidden'!AJ109)</f>
        <v>1</v>
      </c>
      <c r="AJ108" s="165">
        <f>IF('Indicator Date hidden'!AK109="x","x",$AJ$2-'Indicator Date hidden'!AK109)</f>
        <v>1</v>
      </c>
      <c r="AK108" s="165">
        <f>IF('Indicator Date hidden'!AL109="x","x",$AK$2-'Indicator Date hidden'!AL109)</f>
        <v>1</v>
      </c>
      <c r="AL108" s="165">
        <f>IF('Indicator Date hidden'!AM109="x","x",$AL$2-'Indicator Date hidden'!AM109)</f>
        <v>0</v>
      </c>
      <c r="AM108" s="165">
        <f>IF('Indicator Date hidden'!AN109="x","x",$AM$2-'Indicator Date hidden'!AN109)</f>
        <v>41236</v>
      </c>
      <c r="AN108" s="165">
        <f>IF('Indicator Date hidden'!AO109="x","x",$AN$2-'Indicator Date hidden'!AO109)</f>
        <v>41236</v>
      </c>
      <c r="AO108" s="165">
        <f>IF('Indicator Date hidden'!AP109="x","x",$AO$2-'Indicator Date hidden'!AP109)</f>
        <v>0</v>
      </c>
      <c r="AP108" s="165">
        <f>IF('Indicator Date hidden'!AQ109="x","x",$AP$2-'Indicator Date hidden'!AQ109)</f>
        <v>0</v>
      </c>
      <c r="AQ108" s="165">
        <f>IF('Indicator Date hidden'!AR109="x","x",$AQ$2-'Indicator Date hidden'!AR109)</f>
        <v>0</v>
      </c>
      <c r="AR108" s="165">
        <f>IF('Indicator Date hidden'!AS109="x","x",$AR$2-'Indicator Date hidden'!AS109)</f>
        <v>0</v>
      </c>
      <c r="AS108" s="165">
        <f>IF('Indicator Date hidden'!AT109="x","x",$AS$2-'Indicator Date hidden'!AT109)</f>
        <v>0</v>
      </c>
      <c r="AT108" s="165">
        <f>IF('Indicator Date hidden'!AU109="x","x",$AT$2-'Indicator Date hidden'!AU109)</f>
        <v>1</v>
      </c>
      <c r="AU108" s="165">
        <f>IF('Indicator Date hidden'!AV109="x","x",$AU$2-'Indicator Date hidden'!AV109)</f>
        <v>2</v>
      </c>
      <c r="AV108" s="165">
        <f>IF('Indicator Date hidden'!AW109="x","x",$AV$2-'Indicator Date hidden'!AW109)</f>
        <v>0</v>
      </c>
      <c r="AW108" s="165">
        <f>IF('Indicator Date hidden'!AX109="x","x",$AW$2-'Indicator Date hidden'!AX109)</f>
        <v>1</v>
      </c>
      <c r="AX108" s="165">
        <f>IF('Indicator Date hidden'!AY109="x","x",$AX$2-'Indicator Date hidden'!AY109)</f>
        <v>0</v>
      </c>
      <c r="AY108" s="165">
        <f>IF('Indicator Date hidden'!AZ109="x","x",$AY$2-'Indicator Date hidden'!AZ109)</f>
        <v>2</v>
      </c>
      <c r="AZ108" s="165">
        <f>IF('Indicator Date hidden'!BA109="x","x",$AZ$2-'Indicator Date hidden'!BA109)</f>
        <v>2</v>
      </c>
      <c r="BA108" s="5">
        <f t="shared" si="5"/>
        <v>82527</v>
      </c>
      <c r="BB108" s="166">
        <f t="shared" si="6"/>
        <v>1618.1764705882354</v>
      </c>
      <c r="BC108" s="5">
        <f t="shared" si="7"/>
        <v>21</v>
      </c>
      <c r="BD108" s="166">
        <f t="shared" si="8"/>
        <v>8004.009335292305</v>
      </c>
      <c r="BE108" s="169">
        <f t="shared" si="9"/>
        <v>0</v>
      </c>
    </row>
    <row r="109" spans="1:57" x14ac:dyDescent="0.25">
      <c r="A109" t="s">
        <v>200</v>
      </c>
      <c r="B109" s="165">
        <f>IF('Indicator Date hidden'!C110="x","x",$B$2-'Indicator Date hidden'!C110)</f>
        <v>4</v>
      </c>
      <c r="C109" s="165">
        <f>IF('Indicator Date hidden'!D110="x","x",$C$2-'Indicator Date hidden'!D110)</f>
        <v>4</v>
      </c>
      <c r="D109" s="165">
        <f>IF('Indicator Date hidden'!E110="x","x",$D$2-'Indicator Date hidden'!E110)</f>
        <v>0</v>
      </c>
      <c r="E109" s="165">
        <f>IF('Indicator Date hidden'!F110="x","x",$E$2-'Indicator Date hidden'!F110)</f>
        <v>0</v>
      </c>
      <c r="F109" s="165">
        <f>IF('Indicator Date hidden'!G110="x","x",$F$2-'Indicator Date hidden'!G110)</f>
        <v>0</v>
      </c>
      <c r="G109" s="165">
        <f>IF('Indicator Date hidden'!H110="x","x",$G$2-'Indicator Date hidden'!H110)</f>
        <v>0</v>
      </c>
      <c r="H109" s="165">
        <f>IF('Indicator Date hidden'!I110="x","x",$H$2-'Indicator Date hidden'!I110)</f>
        <v>0</v>
      </c>
      <c r="I109" s="165">
        <f>IF('Indicator Date hidden'!J110="x","x",$I$2-'Indicator Date hidden'!J110)</f>
        <v>2</v>
      </c>
      <c r="J109" s="165">
        <f>IF('Indicator Date hidden'!K110="x","x",$J$2-'Indicator Date hidden'!K110)</f>
        <v>2</v>
      </c>
      <c r="K109" s="165">
        <f>IF('Indicator Date hidden'!L110="x","x",$K$2-'Indicator Date hidden'!L110)</f>
        <v>0</v>
      </c>
      <c r="L109" s="165">
        <f>IF('Indicator Date hidden'!M110="x","x",$L$2-'Indicator Date hidden'!M110)</f>
        <v>0</v>
      </c>
      <c r="M109" s="165">
        <f>IF('Indicator Date hidden'!N110="x","x",$M$2-'Indicator Date hidden'!N110)</f>
        <v>0</v>
      </c>
      <c r="N109" s="165">
        <f>IF('Indicator Date hidden'!O110="x","x",$N$2-'Indicator Date hidden'!O110)</f>
        <v>0</v>
      </c>
      <c r="O109" s="165">
        <f>IF('Indicator Date hidden'!P110="x","x",$O$2-'Indicator Date hidden'!P110)</f>
        <v>0</v>
      </c>
      <c r="P109" s="165" t="str">
        <f>IF('Indicator Date hidden'!Q110="x","x",$P$2-'Indicator Date hidden'!Q110)</f>
        <v>x</v>
      </c>
      <c r="Q109" s="165" t="str">
        <f>IF('Indicator Date hidden'!R110="x","x",$Q$2-'Indicator Date hidden'!R110)</f>
        <v>x</v>
      </c>
      <c r="R109" s="165">
        <f>IF('Indicator Date hidden'!S110="x","x",$R$2-'Indicator Date hidden'!S110)</f>
        <v>0</v>
      </c>
      <c r="S109" s="165">
        <f>IF('Indicator Date hidden'!T110="x","x",$S$2-'Indicator Date hidden'!T110)</f>
        <v>0</v>
      </c>
      <c r="T109" s="165">
        <f>IF('Indicator Date hidden'!U110="x","x",$T$2-'Indicator Date hidden'!U110)</f>
        <v>0</v>
      </c>
      <c r="U109" s="165" t="str">
        <f>IF('Indicator Date hidden'!V110="x","x",$U$2-'Indicator Date hidden'!V110)</f>
        <v>x</v>
      </c>
      <c r="V109" s="165">
        <f>IF('Indicator Date hidden'!W110="x","x",$V$2-'Indicator Date hidden'!W110)</f>
        <v>2</v>
      </c>
      <c r="W109" s="165" t="str">
        <f>IF('Indicator Date hidden'!X110="x","x",$W$2-'Indicator Date hidden'!X110)</f>
        <v>x</v>
      </c>
      <c r="X109" s="165">
        <f>IF('Indicator Date hidden'!Y110="x","x",$X$2-'Indicator Date hidden'!Y110)</f>
        <v>3</v>
      </c>
      <c r="Y109" s="165">
        <f>IF('Indicator Date hidden'!Z110="x","x",$Y$2-'Indicator Date hidden'!Z110)</f>
        <v>0</v>
      </c>
      <c r="Z109" s="165">
        <f>IF('Indicator Date hidden'!AA110="x","x",$Z$2-'Indicator Date hidden'!AA110)</f>
        <v>0</v>
      </c>
      <c r="AA109" s="165">
        <f>IF('Indicator Date hidden'!AB110="x","x",$AA$2-'Indicator Date hidden'!AB110)</f>
        <v>1</v>
      </c>
      <c r="AB109" s="165">
        <f>IF('Indicator Date hidden'!AC110="x","x",$AB$2-'Indicator Date hidden'!AC110)</f>
        <v>0</v>
      </c>
      <c r="AC109" s="165">
        <f>IF('Indicator Date hidden'!AD110="x","x",$AC$2-'Indicator Date hidden'!AD110)</f>
        <v>0</v>
      </c>
      <c r="AD109" s="165" t="str">
        <f>IF('Indicator Date hidden'!AE110="x","x",$AD$2-'Indicator Date hidden'!AE110)</f>
        <v>x</v>
      </c>
      <c r="AE109" s="165">
        <f>IF('Indicator Date hidden'!AF110="x","x",$AE$2-'Indicator Date hidden'!AF110)</f>
        <v>0</v>
      </c>
      <c r="AF109" s="165" t="str">
        <f>IF('Indicator Date hidden'!AG110="x","x",$AF$2-'Indicator Date hidden'!AG110)</f>
        <v>x</v>
      </c>
      <c r="AG109" s="165">
        <f>IF('Indicator Date hidden'!AH110="x","x",$AG$2-'Indicator Date hidden'!AH110)</f>
        <v>1</v>
      </c>
      <c r="AH109" s="165">
        <f>IF('Indicator Date hidden'!AI110="x","x",$AH$2-'Indicator Date hidden'!AI110)</f>
        <v>1</v>
      </c>
      <c r="AI109" s="165">
        <f>IF('Indicator Date hidden'!AJ110="x","x",$AI$2-'Indicator Date hidden'!AJ110)</f>
        <v>1</v>
      </c>
      <c r="AJ109" s="165" t="str">
        <f>IF('Indicator Date hidden'!AK110="x","x",$AJ$2-'Indicator Date hidden'!AK110)</f>
        <v>x</v>
      </c>
      <c r="AK109" s="165">
        <f>IF('Indicator Date hidden'!AL110="x","x",$AK$2-'Indicator Date hidden'!AL110)</f>
        <v>1</v>
      </c>
      <c r="AL109" s="165" t="str">
        <f>IF('Indicator Date hidden'!AM110="x","x",$AL$2-'Indicator Date hidden'!AM110)</f>
        <v>x</v>
      </c>
      <c r="AM109" s="165">
        <f>IF('Indicator Date hidden'!AN110="x","x",$AM$2-'Indicator Date hidden'!AN110)</f>
        <v>41236</v>
      </c>
      <c r="AN109" s="165">
        <f>IF('Indicator Date hidden'!AO110="x","x",$AN$2-'Indicator Date hidden'!AO110)</f>
        <v>41236</v>
      </c>
      <c r="AO109" s="165">
        <f>IF('Indicator Date hidden'!AP110="x","x",$AO$2-'Indicator Date hidden'!AP110)</f>
        <v>0</v>
      </c>
      <c r="AP109" s="165">
        <f>IF('Indicator Date hidden'!AQ110="x","x",$AP$2-'Indicator Date hidden'!AQ110)</f>
        <v>0</v>
      </c>
      <c r="AQ109" s="165" t="str">
        <f>IF('Indicator Date hidden'!AR110="x","x",$AQ$2-'Indicator Date hidden'!AR110)</f>
        <v>x</v>
      </c>
      <c r="AR109" s="165">
        <f>IF('Indicator Date hidden'!AS110="x","x",$AR$2-'Indicator Date hidden'!AS110)</f>
        <v>0</v>
      </c>
      <c r="AS109" s="165">
        <f>IF('Indicator Date hidden'!AT110="x","x",$AS$2-'Indicator Date hidden'!AT110)</f>
        <v>0</v>
      </c>
      <c r="AT109" s="165">
        <f>IF('Indicator Date hidden'!AU110="x","x",$AT$2-'Indicator Date hidden'!AU110)</f>
        <v>1</v>
      </c>
      <c r="AU109" s="165">
        <f>IF('Indicator Date hidden'!AV110="x","x",$AU$2-'Indicator Date hidden'!AV110)</f>
        <v>2</v>
      </c>
      <c r="AV109" s="165">
        <f>IF('Indicator Date hidden'!AW110="x","x",$AV$2-'Indicator Date hidden'!AW110)</f>
        <v>0</v>
      </c>
      <c r="AW109" s="165">
        <f>IF('Indicator Date hidden'!AX110="x","x",$AW$2-'Indicator Date hidden'!AX110)</f>
        <v>0</v>
      </c>
      <c r="AX109" s="165">
        <f>IF('Indicator Date hidden'!AY110="x","x",$AX$2-'Indicator Date hidden'!AY110)</f>
        <v>0</v>
      </c>
      <c r="AY109" s="165">
        <f>IF('Indicator Date hidden'!AZ110="x","x",$AY$2-'Indicator Date hidden'!AZ110)</f>
        <v>2</v>
      </c>
      <c r="AZ109" s="165">
        <f>IF('Indicator Date hidden'!BA110="x","x",$AZ$2-'Indicator Date hidden'!BA110)</f>
        <v>2</v>
      </c>
      <c r="BA109" s="5">
        <f t="shared" si="5"/>
        <v>82501</v>
      </c>
      <c r="BB109" s="166">
        <f t="shared" si="6"/>
        <v>1964.3095238095239</v>
      </c>
      <c r="BC109" s="5">
        <f t="shared" si="7"/>
        <v>17</v>
      </c>
      <c r="BD109" s="166">
        <f t="shared" si="8"/>
        <v>8781.4170173592393</v>
      </c>
      <c r="BE109" s="169">
        <f t="shared" si="9"/>
        <v>0</v>
      </c>
    </row>
    <row r="110" spans="1:57" x14ac:dyDescent="0.25">
      <c r="A110" t="s">
        <v>202</v>
      </c>
      <c r="B110" s="165">
        <f>IF('Indicator Date hidden'!C111="x","x",$B$2-'Indicator Date hidden'!C111)</f>
        <v>4</v>
      </c>
      <c r="C110" s="165">
        <f>IF('Indicator Date hidden'!D111="x","x",$C$2-'Indicator Date hidden'!D111)</f>
        <v>4</v>
      </c>
      <c r="D110" s="165">
        <f>IF('Indicator Date hidden'!E111="x","x",$D$2-'Indicator Date hidden'!E111)</f>
        <v>0</v>
      </c>
      <c r="E110" s="165">
        <f>IF('Indicator Date hidden'!F111="x","x",$E$2-'Indicator Date hidden'!F111)</f>
        <v>0</v>
      </c>
      <c r="F110" s="165">
        <f>IF('Indicator Date hidden'!G111="x","x",$F$2-'Indicator Date hidden'!G111)</f>
        <v>0</v>
      </c>
      <c r="G110" s="165">
        <f>IF('Indicator Date hidden'!H111="x","x",$G$2-'Indicator Date hidden'!H111)</f>
        <v>0</v>
      </c>
      <c r="H110" s="165">
        <f>IF('Indicator Date hidden'!I111="x","x",$H$2-'Indicator Date hidden'!I111)</f>
        <v>0</v>
      </c>
      <c r="I110" s="165">
        <f>IF('Indicator Date hidden'!J111="x","x",$I$2-'Indicator Date hidden'!J111)</f>
        <v>2</v>
      </c>
      <c r="J110" s="165">
        <f>IF('Indicator Date hidden'!K111="x","x",$J$2-'Indicator Date hidden'!K111)</f>
        <v>2</v>
      </c>
      <c r="K110" s="165">
        <f>IF('Indicator Date hidden'!L111="x","x",$K$2-'Indicator Date hidden'!L111)</f>
        <v>0</v>
      </c>
      <c r="L110" s="165">
        <f>IF('Indicator Date hidden'!M111="x","x",$L$2-'Indicator Date hidden'!M111)</f>
        <v>0</v>
      </c>
      <c r="M110" s="165">
        <f>IF('Indicator Date hidden'!N111="x","x",$M$2-'Indicator Date hidden'!N111)</f>
        <v>0</v>
      </c>
      <c r="N110" s="165">
        <f>IF('Indicator Date hidden'!O111="x","x",$N$2-'Indicator Date hidden'!O111)</f>
        <v>0</v>
      </c>
      <c r="O110" s="165">
        <f>IF('Indicator Date hidden'!P111="x","x",$O$2-'Indicator Date hidden'!P111)</f>
        <v>0</v>
      </c>
      <c r="P110" s="165">
        <f>IF('Indicator Date hidden'!Q111="x","x",$P$2-'Indicator Date hidden'!Q111)</f>
        <v>0</v>
      </c>
      <c r="Q110" s="165" t="str">
        <f>IF('Indicator Date hidden'!R111="x","x",$Q$2-'Indicator Date hidden'!R111)</f>
        <v>x</v>
      </c>
      <c r="R110" s="165">
        <f>IF('Indicator Date hidden'!S111="x","x",$R$2-'Indicator Date hidden'!S111)</f>
        <v>0</v>
      </c>
      <c r="S110" s="165">
        <f>IF('Indicator Date hidden'!T111="x","x",$S$2-'Indicator Date hidden'!T111)</f>
        <v>0</v>
      </c>
      <c r="T110" s="165">
        <f>IF('Indicator Date hidden'!U111="x","x",$T$2-'Indicator Date hidden'!U111)</f>
        <v>0</v>
      </c>
      <c r="U110" s="165">
        <f>IF('Indicator Date hidden'!V111="x","x",$U$2-'Indicator Date hidden'!V111)</f>
        <v>0</v>
      </c>
      <c r="V110" s="165">
        <f>IF('Indicator Date hidden'!W111="x","x",$V$2-'Indicator Date hidden'!W111)</f>
        <v>2</v>
      </c>
      <c r="W110" s="165">
        <f>IF('Indicator Date hidden'!X111="x","x",$W$2-'Indicator Date hidden'!X111)</f>
        <v>9</v>
      </c>
      <c r="X110" s="165">
        <f>IF('Indicator Date hidden'!Y111="x","x",$X$2-'Indicator Date hidden'!Y111)</f>
        <v>8</v>
      </c>
      <c r="Y110" s="165">
        <f>IF('Indicator Date hidden'!Z111="x","x",$Y$2-'Indicator Date hidden'!Z111)</f>
        <v>0</v>
      </c>
      <c r="Z110" s="165">
        <f>IF('Indicator Date hidden'!AA111="x","x",$Z$2-'Indicator Date hidden'!AA111)</f>
        <v>0</v>
      </c>
      <c r="AA110" s="165" t="str">
        <f>IF('Indicator Date hidden'!AB111="x","x",$AA$2-'Indicator Date hidden'!AB111)</f>
        <v>x</v>
      </c>
      <c r="AB110" s="165">
        <f>IF('Indicator Date hidden'!AC111="x","x",$AB$2-'Indicator Date hidden'!AC111)</f>
        <v>0</v>
      </c>
      <c r="AC110" s="165" t="str">
        <f>IF('Indicator Date hidden'!AD111="x","x",$AC$2-'Indicator Date hidden'!AD111)</f>
        <v>x</v>
      </c>
      <c r="AD110" s="165" t="str">
        <f>IF('Indicator Date hidden'!AE111="x","x",$AD$2-'Indicator Date hidden'!AE111)</f>
        <v>x</v>
      </c>
      <c r="AE110" s="165" t="str">
        <f>IF('Indicator Date hidden'!AF111="x","x",$AE$2-'Indicator Date hidden'!AF111)</f>
        <v>x</v>
      </c>
      <c r="AF110" s="165" t="str">
        <f>IF('Indicator Date hidden'!AG111="x","x",$AF$2-'Indicator Date hidden'!AG111)</f>
        <v>x</v>
      </c>
      <c r="AG110" s="165">
        <f>IF('Indicator Date hidden'!AH111="x","x",$AG$2-'Indicator Date hidden'!AH111)</f>
        <v>1</v>
      </c>
      <c r="AH110" s="165">
        <f>IF('Indicator Date hidden'!AI111="x","x",$AH$2-'Indicator Date hidden'!AI111)</f>
        <v>1</v>
      </c>
      <c r="AI110" s="165">
        <f>IF('Indicator Date hidden'!AJ111="x","x",$AI$2-'Indicator Date hidden'!AJ111)</f>
        <v>1</v>
      </c>
      <c r="AJ110" s="165" t="str">
        <f>IF('Indicator Date hidden'!AK111="x","x",$AJ$2-'Indicator Date hidden'!AK111)</f>
        <v>x</v>
      </c>
      <c r="AK110" s="165" t="str">
        <f>IF('Indicator Date hidden'!AL111="x","x",$AK$2-'Indicator Date hidden'!AL111)</f>
        <v>x</v>
      </c>
      <c r="AL110" s="165" t="str">
        <f>IF('Indicator Date hidden'!AM111="x","x",$AL$2-'Indicator Date hidden'!AM111)</f>
        <v>x</v>
      </c>
      <c r="AM110" s="165">
        <f>IF('Indicator Date hidden'!AN111="x","x",$AM$2-'Indicator Date hidden'!AN111)</f>
        <v>41236</v>
      </c>
      <c r="AN110" s="165">
        <f>IF('Indicator Date hidden'!AO111="x","x",$AN$2-'Indicator Date hidden'!AO111)</f>
        <v>41236</v>
      </c>
      <c r="AO110" s="165" t="str">
        <f>IF('Indicator Date hidden'!AP111="x","x",$AO$2-'Indicator Date hidden'!AP111)</f>
        <v>x</v>
      </c>
      <c r="AP110" s="165" t="str">
        <f>IF('Indicator Date hidden'!AQ111="x","x",$AP$2-'Indicator Date hidden'!AQ111)</f>
        <v>x</v>
      </c>
      <c r="AQ110" s="165">
        <f>IF('Indicator Date hidden'!AR111="x","x",$AQ$2-'Indicator Date hidden'!AR111)</f>
        <v>2</v>
      </c>
      <c r="AR110" s="165">
        <f>IF('Indicator Date hidden'!AS111="x","x",$AR$2-'Indicator Date hidden'!AS111)</f>
        <v>0</v>
      </c>
      <c r="AS110" s="165" t="str">
        <f>IF('Indicator Date hidden'!AT111="x","x",$AS$2-'Indicator Date hidden'!AT111)</f>
        <v>x</v>
      </c>
      <c r="AT110" s="165">
        <f>IF('Indicator Date hidden'!AU111="x","x",$AT$2-'Indicator Date hidden'!AU111)</f>
        <v>1</v>
      </c>
      <c r="AU110" s="165">
        <f>IF('Indicator Date hidden'!AV111="x","x",$AU$2-'Indicator Date hidden'!AV111)</f>
        <v>2</v>
      </c>
      <c r="AV110" s="165">
        <f>IF('Indicator Date hidden'!AW111="x","x",$AV$2-'Indicator Date hidden'!AW111)</f>
        <v>0</v>
      </c>
      <c r="AW110" s="165">
        <f>IF('Indicator Date hidden'!AX111="x","x",$AW$2-'Indicator Date hidden'!AX111)</f>
        <v>2</v>
      </c>
      <c r="AX110" s="165">
        <f>IF('Indicator Date hidden'!AY111="x","x",$AX$2-'Indicator Date hidden'!AY111)</f>
        <v>0</v>
      </c>
      <c r="AY110" s="165">
        <f>IF('Indicator Date hidden'!AZ111="x","x",$AY$2-'Indicator Date hidden'!AZ111)</f>
        <v>2</v>
      </c>
      <c r="AZ110" s="165">
        <f>IF('Indicator Date hidden'!BA111="x","x",$AZ$2-'Indicator Date hidden'!BA111)</f>
        <v>2</v>
      </c>
      <c r="BA110" s="5">
        <f t="shared" si="5"/>
        <v>82517</v>
      </c>
      <c r="BB110" s="166">
        <f t="shared" si="6"/>
        <v>2115.8205128205127</v>
      </c>
      <c r="BC110" s="5">
        <f t="shared" si="7"/>
        <v>18</v>
      </c>
      <c r="BD110" s="166">
        <f t="shared" si="8"/>
        <v>9095.2572083329815</v>
      </c>
      <c r="BE110" s="169">
        <f t="shared" si="9"/>
        <v>0</v>
      </c>
    </row>
    <row r="111" spans="1:57" x14ac:dyDescent="0.25">
      <c r="A111" t="s">
        <v>204</v>
      </c>
      <c r="B111" s="165">
        <f>IF('Indicator Date hidden'!C112="x","x",$B$2-'Indicator Date hidden'!C112)</f>
        <v>4</v>
      </c>
      <c r="C111" s="165">
        <f>IF('Indicator Date hidden'!D112="x","x",$C$2-'Indicator Date hidden'!D112)</f>
        <v>4</v>
      </c>
      <c r="D111" s="165">
        <f>IF('Indicator Date hidden'!E112="x","x",$D$2-'Indicator Date hidden'!E112)</f>
        <v>0</v>
      </c>
      <c r="E111" s="165">
        <f>IF('Indicator Date hidden'!F112="x","x",$E$2-'Indicator Date hidden'!F112)</f>
        <v>0</v>
      </c>
      <c r="F111" s="165">
        <f>IF('Indicator Date hidden'!G112="x","x",$F$2-'Indicator Date hidden'!G112)</f>
        <v>0</v>
      </c>
      <c r="G111" s="165">
        <f>IF('Indicator Date hidden'!H112="x","x",$G$2-'Indicator Date hidden'!H112)</f>
        <v>0</v>
      </c>
      <c r="H111" s="165">
        <f>IF('Indicator Date hidden'!I112="x","x",$H$2-'Indicator Date hidden'!I112)</f>
        <v>0</v>
      </c>
      <c r="I111" s="165">
        <f>IF('Indicator Date hidden'!J112="x","x",$I$2-'Indicator Date hidden'!J112)</f>
        <v>2</v>
      </c>
      <c r="J111" s="165">
        <f>IF('Indicator Date hidden'!K112="x","x",$J$2-'Indicator Date hidden'!K112)</f>
        <v>2</v>
      </c>
      <c r="K111" s="165">
        <f>IF('Indicator Date hidden'!L112="x","x",$K$2-'Indicator Date hidden'!L112)</f>
        <v>0</v>
      </c>
      <c r="L111" s="165">
        <f>IF('Indicator Date hidden'!M112="x","x",$L$2-'Indicator Date hidden'!M112)</f>
        <v>0</v>
      </c>
      <c r="M111" s="165">
        <f>IF('Indicator Date hidden'!N112="x","x",$M$2-'Indicator Date hidden'!N112)</f>
        <v>0</v>
      </c>
      <c r="N111" s="165">
        <f>IF('Indicator Date hidden'!O112="x","x",$N$2-'Indicator Date hidden'!O112)</f>
        <v>0</v>
      </c>
      <c r="O111" s="165">
        <f>IF('Indicator Date hidden'!P112="x","x",$O$2-'Indicator Date hidden'!P112)</f>
        <v>0</v>
      </c>
      <c r="P111" s="165">
        <f>IF('Indicator Date hidden'!Q112="x","x",$P$2-'Indicator Date hidden'!Q112)</f>
        <v>0</v>
      </c>
      <c r="Q111" s="165">
        <f>IF('Indicator Date hidden'!R112="x","x",$Q$2-'Indicator Date hidden'!R112)</f>
        <v>2</v>
      </c>
      <c r="R111" s="165">
        <f>IF('Indicator Date hidden'!S112="x","x",$R$2-'Indicator Date hidden'!S112)</f>
        <v>0</v>
      </c>
      <c r="S111" s="165">
        <f>IF('Indicator Date hidden'!T112="x","x",$S$2-'Indicator Date hidden'!T112)</f>
        <v>0</v>
      </c>
      <c r="T111" s="165">
        <f>IF('Indicator Date hidden'!U112="x","x",$T$2-'Indicator Date hidden'!U112)</f>
        <v>0</v>
      </c>
      <c r="U111" s="165">
        <f>IF('Indicator Date hidden'!V112="x","x",$U$2-'Indicator Date hidden'!V112)</f>
        <v>0</v>
      </c>
      <c r="V111" s="165">
        <f>IF('Indicator Date hidden'!W112="x","x",$V$2-'Indicator Date hidden'!W112)</f>
        <v>2</v>
      </c>
      <c r="W111" s="165">
        <f>IF('Indicator Date hidden'!X112="x","x",$W$2-'Indicator Date hidden'!X112)</f>
        <v>4</v>
      </c>
      <c r="X111" s="165">
        <f>IF('Indicator Date hidden'!Y112="x","x",$X$2-'Indicator Date hidden'!Y112)</f>
        <v>8</v>
      </c>
      <c r="Y111" s="165">
        <f>IF('Indicator Date hidden'!Z112="x","x",$Y$2-'Indicator Date hidden'!Z112)</f>
        <v>0</v>
      </c>
      <c r="Z111" s="165">
        <f>IF('Indicator Date hidden'!AA112="x","x",$Z$2-'Indicator Date hidden'!AA112)</f>
        <v>0</v>
      </c>
      <c r="AA111" s="165">
        <f>IF('Indicator Date hidden'!AB112="x","x",$AA$2-'Indicator Date hidden'!AB112)</f>
        <v>0</v>
      </c>
      <c r="AB111" s="165">
        <f>IF('Indicator Date hidden'!AC112="x","x",$AB$2-'Indicator Date hidden'!AC112)</f>
        <v>0</v>
      </c>
      <c r="AC111" s="165">
        <f>IF('Indicator Date hidden'!AD112="x","x",$AC$2-'Indicator Date hidden'!AD112)</f>
        <v>0</v>
      </c>
      <c r="AD111" s="165">
        <f>IF('Indicator Date hidden'!AE112="x","x",$AD$2-'Indicator Date hidden'!AE112)</f>
        <v>0</v>
      </c>
      <c r="AE111" s="165">
        <f>IF('Indicator Date hidden'!AF112="x","x",$AE$2-'Indicator Date hidden'!AF112)</f>
        <v>0</v>
      </c>
      <c r="AF111" s="165">
        <f>IF('Indicator Date hidden'!AG112="x","x",$AF$2-'Indicator Date hidden'!AG112)</f>
        <v>3</v>
      </c>
      <c r="AG111" s="165">
        <f>IF('Indicator Date hidden'!AH112="x","x",$AG$2-'Indicator Date hidden'!AH112)</f>
        <v>1</v>
      </c>
      <c r="AH111" s="165">
        <f>IF('Indicator Date hidden'!AI112="x","x",$AH$2-'Indicator Date hidden'!AI112)</f>
        <v>1</v>
      </c>
      <c r="AI111" s="165">
        <f>IF('Indicator Date hidden'!AJ112="x","x",$AI$2-'Indicator Date hidden'!AJ112)</f>
        <v>1</v>
      </c>
      <c r="AJ111" s="165" t="str">
        <f>IF('Indicator Date hidden'!AK112="x","x",$AJ$2-'Indicator Date hidden'!AK112)</f>
        <v>x</v>
      </c>
      <c r="AK111" s="165">
        <f>IF('Indicator Date hidden'!AL112="x","x",$AK$2-'Indicator Date hidden'!AL112)</f>
        <v>0</v>
      </c>
      <c r="AL111" s="165" t="str">
        <f>IF('Indicator Date hidden'!AM112="x","x",$AL$2-'Indicator Date hidden'!AM112)</f>
        <v>x</v>
      </c>
      <c r="AM111" s="165">
        <f>IF('Indicator Date hidden'!AN112="x","x",$AM$2-'Indicator Date hidden'!AN112)</f>
        <v>41236</v>
      </c>
      <c r="AN111" s="165">
        <f>IF('Indicator Date hidden'!AO112="x","x",$AN$2-'Indicator Date hidden'!AO112)</f>
        <v>41236</v>
      </c>
      <c r="AO111" s="165">
        <f>IF('Indicator Date hidden'!AP112="x","x",$AO$2-'Indicator Date hidden'!AP112)</f>
        <v>0</v>
      </c>
      <c r="AP111" s="165">
        <f>IF('Indicator Date hidden'!AQ112="x","x",$AP$2-'Indicator Date hidden'!AQ112)</f>
        <v>0</v>
      </c>
      <c r="AQ111" s="165">
        <f>IF('Indicator Date hidden'!AR112="x","x",$AQ$2-'Indicator Date hidden'!AR112)</f>
        <v>2</v>
      </c>
      <c r="AR111" s="165">
        <f>IF('Indicator Date hidden'!AS112="x","x",$AR$2-'Indicator Date hidden'!AS112)</f>
        <v>0</v>
      </c>
      <c r="AS111" s="165">
        <f>IF('Indicator Date hidden'!AT112="x","x",$AS$2-'Indicator Date hidden'!AT112)</f>
        <v>0</v>
      </c>
      <c r="AT111" s="165">
        <f>IF('Indicator Date hidden'!AU112="x","x",$AT$2-'Indicator Date hidden'!AU112)</f>
        <v>1</v>
      </c>
      <c r="AU111" s="165">
        <f>IF('Indicator Date hidden'!AV112="x","x",$AU$2-'Indicator Date hidden'!AV112)</f>
        <v>2</v>
      </c>
      <c r="AV111" s="165">
        <f>IF('Indicator Date hidden'!AW112="x","x",$AV$2-'Indicator Date hidden'!AW112)</f>
        <v>0</v>
      </c>
      <c r="AW111" s="165">
        <f>IF('Indicator Date hidden'!AX112="x","x",$AW$2-'Indicator Date hidden'!AX112)</f>
        <v>0</v>
      </c>
      <c r="AX111" s="165">
        <f>IF('Indicator Date hidden'!AY112="x","x",$AX$2-'Indicator Date hidden'!AY112)</f>
        <v>0</v>
      </c>
      <c r="AY111" s="165">
        <f>IF('Indicator Date hidden'!AZ112="x","x",$AY$2-'Indicator Date hidden'!AZ112)</f>
        <v>2</v>
      </c>
      <c r="AZ111" s="165">
        <f>IF('Indicator Date hidden'!BA112="x","x",$AZ$2-'Indicator Date hidden'!BA112)</f>
        <v>2</v>
      </c>
      <c r="BA111" s="5">
        <f t="shared" si="5"/>
        <v>82515</v>
      </c>
      <c r="BB111" s="166">
        <f t="shared" si="6"/>
        <v>1683.9795918367347</v>
      </c>
      <c r="BC111" s="5">
        <f t="shared" si="7"/>
        <v>19</v>
      </c>
      <c r="BD111" s="166">
        <f t="shared" si="8"/>
        <v>8158.9589834402932</v>
      </c>
      <c r="BE111" s="169">
        <f t="shared" si="9"/>
        <v>0</v>
      </c>
    </row>
    <row r="112" spans="1:57" x14ac:dyDescent="0.25">
      <c r="A112" t="s">
        <v>206</v>
      </c>
      <c r="B112" s="165">
        <f>IF('Indicator Date hidden'!C113="x","x",$B$2-'Indicator Date hidden'!C113)</f>
        <v>4</v>
      </c>
      <c r="C112" s="165">
        <f>IF('Indicator Date hidden'!D113="x","x",$C$2-'Indicator Date hidden'!D113)</f>
        <v>4</v>
      </c>
      <c r="D112" s="165">
        <f>IF('Indicator Date hidden'!E113="x","x",$D$2-'Indicator Date hidden'!E113)</f>
        <v>0</v>
      </c>
      <c r="E112" s="165">
        <f>IF('Indicator Date hidden'!F113="x","x",$E$2-'Indicator Date hidden'!F113)</f>
        <v>0</v>
      </c>
      <c r="F112" s="165">
        <f>IF('Indicator Date hidden'!G113="x","x",$F$2-'Indicator Date hidden'!G113)</f>
        <v>0</v>
      </c>
      <c r="G112" s="165">
        <f>IF('Indicator Date hidden'!H113="x","x",$G$2-'Indicator Date hidden'!H113)</f>
        <v>0</v>
      </c>
      <c r="H112" s="165">
        <f>IF('Indicator Date hidden'!I113="x","x",$H$2-'Indicator Date hidden'!I113)</f>
        <v>0</v>
      </c>
      <c r="I112" s="165">
        <f>IF('Indicator Date hidden'!J113="x","x",$I$2-'Indicator Date hidden'!J113)</f>
        <v>2</v>
      </c>
      <c r="J112" s="165">
        <f>IF('Indicator Date hidden'!K113="x","x",$J$2-'Indicator Date hidden'!K113)</f>
        <v>2</v>
      </c>
      <c r="K112" s="165">
        <f>IF('Indicator Date hidden'!L113="x","x",$K$2-'Indicator Date hidden'!L113)</f>
        <v>0</v>
      </c>
      <c r="L112" s="165">
        <f>IF('Indicator Date hidden'!M113="x","x",$L$2-'Indicator Date hidden'!M113)</f>
        <v>0</v>
      </c>
      <c r="M112" s="165">
        <f>IF('Indicator Date hidden'!N113="x","x",$M$2-'Indicator Date hidden'!N113)</f>
        <v>0</v>
      </c>
      <c r="N112" s="165">
        <f>IF('Indicator Date hidden'!O113="x","x",$N$2-'Indicator Date hidden'!O113)</f>
        <v>0</v>
      </c>
      <c r="O112" s="165">
        <f>IF('Indicator Date hidden'!P113="x","x",$O$2-'Indicator Date hidden'!P113)</f>
        <v>0</v>
      </c>
      <c r="P112" s="165">
        <f>IF('Indicator Date hidden'!Q113="x","x",$P$2-'Indicator Date hidden'!Q113)</f>
        <v>0</v>
      </c>
      <c r="Q112" s="165" t="str">
        <f>IF('Indicator Date hidden'!R113="x","x",$Q$2-'Indicator Date hidden'!R113)</f>
        <v>x</v>
      </c>
      <c r="R112" s="165">
        <f>IF('Indicator Date hidden'!S113="x","x",$R$2-'Indicator Date hidden'!S113)</f>
        <v>0</v>
      </c>
      <c r="S112" s="165">
        <f>IF('Indicator Date hidden'!T113="x","x",$S$2-'Indicator Date hidden'!T113)</f>
        <v>0</v>
      </c>
      <c r="T112" s="165">
        <f>IF('Indicator Date hidden'!U113="x","x",$T$2-'Indicator Date hidden'!U113)</f>
        <v>0</v>
      </c>
      <c r="U112" s="165">
        <f>IF('Indicator Date hidden'!V113="x","x",$U$2-'Indicator Date hidden'!V113)</f>
        <v>0</v>
      </c>
      <c r="V112" s="165">
        <f>IF('Indicator Date hidden'!W113="x","x",$V$2-'Indicator Date hidden'!W113)</f>
        <v>2</v>
      </c>
      <c r="W112" s="165" t="str">
        <f>IF('Indicator Date hidden'!X113="x","x",$W$2-'Indicator Date hidden'!X113)</f>
        <v>x</v>
      </c>
      <c r="X112" s="165" t="str">
        <f>IF('Indicator Date hidden'!Y113="x","x",$X$2-'Indicator Date hidden'!Y113)</f>
        <v>x</v>
      </c>
      <c r="Y112" s="165">
        <f>IF('Indicator Date hidden'!Z113="x","x",$Y$2-'Indicator Date hidden'!Z113)</f>
        <v>0</v>
      </c>
      <c r="Z112" s="165">
        <f>IF('Indicator Date hidden'!AA113="x","x",$Z$2-'Indicator Date hidden'!AA113)</f>
        <v>0</v>
      </c>
      <c r="AA112" s="165">
        <f>IF('Indicator Date hidden'!AB113="x","x",$AA$2-'Indicator Date hidden'!AB113)</f>
        <v>2</v>
      </c>
      <c r="AB112" s="165">
        <f>IF('Indicator Date hidden'!AC113="x","x",$AB$2-'Indicator Date hidden'!AC113)</f>
        <v>0</v>
      </c>
      <c r="AC112" s="165">
        <f>IF('Indicator Date hidden'!AD113="x","x",$AC$2-'Indicator Date hidden'!AD113)</f>
        <v>0</v>
      </c>
      <c r="AD112" s="165" t="str">
        <f>IF('Indicator Date hidden'!AE113="x","x",$AD$2-'Indicator Date hidden'!AE113)</f>
        <v>x</v>
      </c>
      <c r="AE112" s="165">
        <f>IF('Indicator Date hidden'!AF113="x","x",$AE$2-'Indicator Date hidden'!AF113)</f>
        <v>0</v>
      </c>
      <c r="AF112" s="165">
        <f>IF('Indicator Date hidden'!AG113="x","x",$AF$2-'Indicator Date hidden'!AG113)</f>
        <v>5</v>
      </c>
      <c r="AG112" s="165">
        <f>IF('Indicator Date hidden'!AH113="x","x",$AG$2-'Indicator Date hidden'!AH113)</f>
        <v>1</v>
      </c>
      <c r="AH112" s="165">
        <f>IF('Indicator Date hidden'!AI113="x","x",$AH$2-'Indicator Date hidden'!AI113)</f>
        <v>1</v>
      </c>
      <c r="AI112" s="165">
        <f>IF('Indicator Date hidden'!AJ113="x","x",$AI$2-'Indicator Date hidden'!AJ113)</f>
        <v>1</v>
      </c>
      <c r="AJ112" s="165" t="str">
        <f>IF('Indicator Date hidden'!AK113="x","x",$AJ$2-'Indicator Date hidden'!AK113)</f>
        <v>x</v>
      </c>
      <c r="AK112" s="165">
        <f>IF('Indicator Date hidden'!AL113="x","x",$AK$2-'Indicator Date hidden'!AL113)</f>
        <v>1</v>
      </c>
      <c r="AL112" s="165" t="str">
        <f>IF('Indicator Date hidden'!AM113="x","x",$AL$2-'Indicator Date hidden'!AM113)</f>
        <v>x</v>
      </c>
      <c r="AM112" s="165">
        <f>IF('Indicator Date hidden'!AN113="x","x",$AM$2-'Indicator Date hidden'!AN113)</f>
        <v>41236</v>
      </c>
      <c r="AN112" s="165">
        <f>IF('Indicator Date hidden'!AO113="x","x",$AN$2-'Indicator Date hidden'!AO113)</f>
        <v>41236</v>
      </c>
      <c r="AO112" s="165">
        <f>IF('Indicator Date hidden'!AP113="x","x",$AO$2-'Indicator Date hidden'!AP113)</f>
        <v>0</v>
      </c>
      <c r="AP112" s="165">
        <f>IF('Indicator Date hidden'!AQ113="x","x",$AP$2-'Indicator Date hidden'!AQ113)</f>
        <v>0</v>
      </c>
      <c r="AQ112" s="165">
        <f>IF('Indicator Date hidden'!AR113="x","x",$AQ$2-'Indicator Date hidden'!AR113)</f>
        <v>0</v>
      </c>
      <c r="AR112" s="165">
        <f>IF('Indicator Date hidden'!AS113="x","x",$AR$2-'Indicator Date hidden'!AS113)</f>
        <v>0</v>
      </c>
      <c r="AS112" s="165">
        <f>IF('Indicator Date hidden'!AT113="x","x",$AS$2-'Indicator Date hidden'!AT113)</f>
        <v>0</v>
      </c>
      <c r="AT112" s="165">
        <f>IF('Indicator Date hidden'!AU113="x","x",$AT$2-'Indicator Date hidden'!AU113)</f>
        <v>1</v>
      </c>
      <c r="AU112" s="165">
        <f>IF('Indicator Date hidden'!AV113="x","x",$AU$2-'Indicator Date hidden'!AV113)</f>
        <v>2</v>
      </c>
      <c r="AV112" s="165">
        <f>IF('Indicator Date hidden'!AW113="x","x",$AV$2-'Indicator Date hidden'!AW113)</f>
        <v>0</v>
      </c>
      <c r="AW112" s="165">
        <f>IF('Indicator Date hidden'!AX113="x","x",$AW$2-'Indicator Date hidden'!AX113)</f>
        <v>0</v>
      </c>
      <c r="AX112" s="165">
        <f>IF('Indicator Date hidden'!AY113="x","x",$AX$2-'Indicator Date hidden'!AY113)</f>
        <v>0</v>
      </c>
      <c r="AY112" s="165">
        <f>IF('Indicator Date hidden'!AZ113="x","x",$AY$2-'Indicator Date hidden'!AZ113)</f>
        <v>2</v>
      </c>
      <c r="AZ112" s="165">
        <f>IF('Indicator Date hidden'!BA113="x","x",$AZ$2-'Indicator Date hidden'!BA113)</f>
        <v>2</v>
      </c>
      <c r="BA112" s="5">
        <f t="shared" si="5"/>
        <v>82504</v>
      </c>
      <c r="BB112" s="166">
        <f t="shared" si="6"/>
        <v>1833.4222222222222</v>
      </c>
      <c r="BC112" s="5">
        <f t="shared" si="7"/>
        <v>17</v>
      </c>
      <c r="BD112" s="166">
        <f t="shared" si="8"/>
        <v>8497.778552824233</v>
      </c>
      <c r="BE112" s="169">
        <f t="shared" si="9"/>
        <v>0</v>
      </c>
    </row>
    <row r="113" spans="1:57" x14ac:dyDescent="0.25">
      <c r="A113" t="s">
        <v>208</v>
      </c>
      <c r="B113" s="165">
        <f>IF('Indicator Date hidden'!C114="x","x",$B$2-'Indicator Date hidden'!C114)</f>
        <v>4</v>
      </c>
      <c r="C113" s="165">
        <f>IF('Indicator Date hidden'!D114="x","x",$C$2-'Indicator Date hidden'!D114)</f>
        <v>4</v>
      </c>
      <c r="D113" s="165">
        <f>IF('Indicator Date hidden'!E114="x","x",$D$2-'Indicator Date hidden'!E114)</f>
        <v>0</v>
      </c>
      <c r="E113" s="165">
        <f>IF('Indicator Date hidden'!F114="x","x",$E$2-'Indicator Date hidden'!F114)</f>
        <v>0</v>
      </c>
      <c r="F113" s="165">
        <f>IF('Indicator Date hidden'!G114="x","x",$F$2-'Indicator Date hidden'!G114)</f>
        <v>0</v>
      </c>
      <c r="G113" s="165">
        <f>IF('Indicator Date hidden'!H114="x","x",$G$2-'Indicator Date hidden'!H114)</f>
        <v>0</v>
      </c>
      <c r="H113" s="165">
        <f>IF('Indicator Date hidden'!I114="x","x",$H$2-'Indicator Date hidden'!I114)</f>
        <v>0</v>
      </c>
      <c r="I113" s="165">
        <f>IF('Indicator Date hidden'!J114="x","x",$I$2-'Indicator Date hidden'!J114)</f>
        <v>2</v>
      </c>
      <c r="J113" s="165">
        <f>IF('Indicator Date hidden'!K114="x","x",$J$2-'Indicator Date hidden'!K114)</f>
        <v>2</v>
      </c>
      <c r="K113" s="165">
        <f>IF('Indicator Date hidden'!L114="x","x",$K$2-'Indicator Date hidden'!L114)</f>
        <v>0</v>
      </c>
      <c r="L113" s="165">
        <f>IF('Indicator Date hidden'!M114="x","x",$L$2-'Indicator Date hidden'!M114)</f>
        <v>0</v>
      </c>
      <c r="M113" s="165">
        <f>IF('Indicator Date hidden'!N114="x","x",$M$2-'Indicator Date hidden'!N114)</f>
        <v>0</v>
      </c>
      <c r="N113" s="165">
        <f>IF('Indicator Date hidden'!O114="x","x",$N$2-'Indicator Date hidden'!O114)</f>
        <v>0</v>
      </c>
      <c r="O113" s="165">
        <f>IF('Indicator Date hidden'!P114="x","x",$O$2-'Indicator Date hidden'!P114)</f>
        <v>0</v>
      </c>
      <c r="P113" s="165">
        <f>IF('Indicator Date hidden'!Q114="x","x",$P$2-'Indicator Date hidden'!Q114)</f>
        <v>0</v>
      </c>
      <c r="Q113" s="165">
        <f>IF('Indicator Date hidden'!R114="x","x",$Q$2-'Indicator Date hidden'!R114)</f>
        <v>1</v>
      </c>
      <c r="R113" s="165">
        <f>IF('Indicator Date hidden'!S114="x","x",$R$2-'Indicator Date hidden'!S114)</f>
        <v>0</v>
      </c>
      <c r="S113" s="165">
        <f>IF('Indicator Date hidden'!T114="x","x",$S$2-'Indicator Date hidden'!T114)</f>
        <v>0</v>
      </c>
      <c r="T113" s="165">
        <f>IF('Indicator Date hidden'!U114="x","x",$T$2-'Indicator Date hidden'!U114)</f>
        <v>0</v>
      </c>
      <c r="U113" s="165">
        <f>IF('Indicator Date hidden'!V114="x","x",$U$2-'Indicator Date hidden'!V114)</f>
        <v>0</v>
      </c>
      <c r="V113" s="165">
        <f>IF('Indicator Date hidden'!W114="x","x",$V$2-'Indicator Date hidden'!W114)</f>
        <v>2</v>
      </c>
      <c r="W113" s="165">
        <f>IF('Indicator Date hidden'!X114="x","x",$W$2-'Indicator Date hidden'!X114)</f>
        <v>4</v>
      </c>
      <c r="X113" s="165">
        <f>IF('Indicator Date hidden'!Y114="x","x",$X$2-'Indicator Date hidden'!Y114)</f>
        <v>7</v>
      </c>
      <c r="Y113" s="165">
        <f>IF('Indicator Date hidden'!Z114="x","x",$Y$2-'Indicator Date hidden'!Z114)</f>
        <v>0</v>
      </c>
      <c r="Z113" s="165">
        <f>IF('Indicator Date hidden'!AA114="x","x",$Z$2-'Indicator Date hidden'!AA114)</f>
        <v>0</v>
      </c>
      <c r="AA113" s="165">
        <f>IF('Indicator Date hidden'!AB114="x","x",$AA$2-'Indicator Date hidden'!AB114)</f>
        <v>0</v>
      </c>
      <c r="AB113" s="165">
        <f>IF('Indicator Date hidden'!AC114="x","x",$AB$2-'Indicator Date hidden'!AC114)</f>
        <v>0</v>
      </c>
      <c r="AC113" s="165">
        <f>IF('Indicator Date hidden'!AD114="x","x",$AC$2-'Indicator Date hidden'!AD114)</f>
        <v>0</v>
      </c>
      <c r="AD113" s="165">
        <f>IF('Indicator Date hidden'!AE114="x","x",$AD$2-'Indicator Date hidden'!AE114)</f>
        <v>0</v>
      </c>
      <c r="AE113" s="165">
        <f>IF('Indicator Date hidden'!AF114="x","x",$AE$2-'Indicator Date hidden'!AF114)</f>
        <v>0</v>
      </c>
      <c r="AF113" s="165">
        <f>IF('Indicator Date hidden'!AG114="x","x",$AF$2-'Indicator Date hidden'!AG114)</f>
        <v>1</v>
      </c>
      <c r="AG113" s="165">
        <f>IF('Indicator Date hidden'!AH114="x","x",$AG$2-'Indicator Date hidden'!AH114)</f>
        <v>1</v>
      </c>
      <c r="AH113" s="165">
        <f>IF('Indicator Date hidden'!AI114="x","x",$AH$2-'Indicator Date hidden'!AI114)</f>
        <v>1</v>
      </c>
      <c r="AI113" s="165">
        <f>IF('Indicator Date hidden'!AJ114="x","x",$AI$2-'Indicator Date hidden'!AJ114)</f>
        <v>1</v>
      </c>
      <c r="AJ113" s="165">
        <f>IF('Indicator Date hidden'!AK114="x","x",$AJ$2-'Indicator Date hidden'!AK114)</f>
        <v>2</v>
      </c>
      <c r="AK113" s="165">
        <f>IF('Indicator Date hidden'!AL114="x","x",$AK$2-'Indicator Date hidden'!AL114)</f>
        <v>1</v>
      </c>
      <c r="AL113" s="165" t="str">
        <f>IF('Indicator Date hidden'!AM114="x","x",$AL$2-'Indicator Date hidden'!AM114)</f>
        <v>x</v>
      </c>
      <c r="AM113" s="165">
        <f>IF('Indicator Date hidden'!AN114="x","x",$AM$2-'Indicator Date hidden'!AN114)</f>
        <v>41236</v>
      </c>
      <c r="AN113" s="165">
        <f>IF('Indicator Date hidden'!AO114="x","x",$AN$2-'Indicator Date hidden'!AO114)</f>
        <v>41236</v>
      </c>
      <c r="AO113" s="165">
        <f>IF('Indicator Date hidden'!AP114="x","x",$AO$2-'Indicator Date hidden'!AP114)</f>
        <v>0</v>
      </c>
      <c r="AP113" s="165">
        <f>IF('Indicator Date hidden'!AQ114="x","x",$AP$2-'Indicator Date hidden'!AQ114)</f>
        <v>0</v>
      </c>
      <c r="AQ113" s="165">
        <f>IF('Indicator Date hidden'!AR114="x","x",$AQ$2-'Indicator Date hidden'!AR114)</f>
        <v>0</v>
      </c>
      <c r="AR113" s="165">
        <f>IF('Indicator Date hidden'!AS114="x","x",$AR$2-'Indicator Date hidden'!AS114)</f>
        <v>0</v>
      </c>
      <c r="AS113" s="165">
        <f>IF('Indicator Date hidden'!AT114="x","x",$AS$2-'Indicator Date hidden'!AT114)</f>
        <v>0</v>
      </c>
      <c r="AT113" s="165">
        <f>IF('Indicator Date hidden'!AU114="x","x",$AT$2-'Indicator Date hidden'!AU114)</f>
        <v>1</v>
      </c>
      <c r="AU113" s="165">
        <f>IF('Indicator Date hidden'!AV114="x","x",$AU$2-'Indicator Date hidden'!AV114)</f>
        <v>2</v>
      </c>
      <c r="AV113" s="165">
        <f>IF('Indicator Date hidden'!AW114="x","x",$AV$2-'Indicator Date hidden'!AW114)</f>
        <v>0</v>
      </c>
      <c r="AW113" s="165">
        <f>IF('Indicator Date hidden'!AX114="x","x",$AW$2-'Indicator Date hidden'!AX114)</f>
        <v>0</v>
      </c>
      <c r="AX113" s="165">
        <f>IF('Indicator Date hidden'!AY114="x","x",$AX$2-'Indicator Date hidden'!AY114)</f>
        <v>0</v>
      </c>
      <c r="AY113" s="165">
        <f>IF('Indicator Date hidden'!AZ114="x","x",$AY$2-'Indicator Date hidden'!AZ114)</f>
        <v>2</v>
      </c>
      <c r="AZ113" s="165">
        <f>IF('Indicator Date hidden'!BA114="x","x",$AZ$2-'Indicator Date hidden'!BA114)</f>
        <v>2</v>
      </c>
      <c r="BA113" s="5">
        <f t="shared" si="5"/>
        <v>82512</v>
      </c>
      <c r="BB113" s="166">
        <f t="shared" si="6"/>
        <v>1650.24</v>
      </c>
      <c r="BC113" s="5">
        <f t="shared" si="7"/>
        <v>20</v>
      </c>
      <c r="BD113" s="166">
        <f t="shared" si="8"/>
        <v>8080.4095454624076</v>
      </c>
      <c r="BE113" s="169">
        <f t="shared" si="9"/>
        <v>0</v>
      </c>
    </row>
    <row r="114" spans="1:57" x14ac:dyDescent="0.25">
      <c r="A114" t="s">
        <v>209</v>
      </c>
      <c r="B114" s="165">
        <f>IF('Indicator Date hidden'!C115="x","x",$B$2-'Indicator Date hidden'!C115)</f>
        <v>4</v>
      </c>
      <c r="C114" s="165">
        <f>IF('Indicator Date hidden'!D115="x","x",$C$2-'Indicator Date hidden'!D115)</f>
        <v>4</v>
      </c>
      <c r="D114" s="165">
        <f>IF('Indicator Date hidden'!E115="x","x",$D$2-'Indicator Date hidden'!E115)</f>
        <v>0</v>
      </c>
      <c r="E114" s="165">
        <f>IF('Indicator Date hidden'!F115="x","x",$E$2-'Indicator Date hidden'!F115)</f>
        <v>0</v>
      </c>
      <c r="F114" s="165">
        <f>IF('Indicator Date hidden'!G115="x","x",$F$2-'Indicator Date hidden'!G115)</f>
        <v>0</v>
      </c>
      <c r="G114" s="165">
        <f>IF('Indicator Date hidden'!H115="x","x",$G$2-'Indicator Date hidden'!H115)</f>
        <v>0</v>
      </c>
      <c r="H114" s="165">
        <f>IF('Indicator Date hidden'!I115="x","x",$H$2-'Indicator Date hidden'!I115)</f>
        <v>0</v>
      </c>
      <c r="I114" s="165">
        <f>IF('Indicator Date hidden'!J115="x","x",$I$2-'Indicator Date hidden'!J115)</f>
        <v>2</v>
      </c>
      <c r="J114" s="165">
        <f>IF('Indicator Date hidden'!K115="x","x",$J$2-'Indicator Date hidden'!K115)</f>
        <v>2</v>
      </c>
      <c r="K114" s="165">
        <f>IF('Indicator Date hidden'!L115="x","x",$K$2-'Indicator Date hidden'!L115)</f>
        <v>0</v>
      </c>
      <c r="L114" s="165">
        <f>IF('Indicator Date hidden'!M115="x","x",$L$2-'Indicator Date hidden'!M115)</f>
        <v>0</v>
      </c>
      <c r="M114" s="165">
        <f>IF('Indicator Date hidden'!N115="x","x",$M$2-'Indicator Date hidden'!N115)</f>
        <v>0</v>
      </c>
      <c r="N114" s="165">
        <f>IF('Indicator Date hidden'!O115="x","x",$N$2-'Indicator Date hidden'!O115)</f>
        <v>0</v>
      </c>
      <c r="O114" s="165">
        <f>IF('Indicator Date hidden'!P115="x","x",$O$2-'Indicator Date hidden'!P115)</f>
        <v>0</v>
      </c>
      <c r="P114" s="165">
        <f>IF('Indicator Date hidden'!Q115="x","x",$P$2-'Indicator Date hidden'!Q115)</f>
        <v>0</v>
      </c>
      <c r="Q114" s="165" t="str">
        <f>IF('Indicator Date hidden'!R115="x","x",$Q$2-'Indicator Date hidden'!R115)</f>
        <v>x</v>
      </c>
      <c r="R114" s="165">
        <f>IF('Indicator Date hidden'!S115="x","x",$R$2-'Indicator Date hidden'!S115)</f>
        <v>0</v>
      </c>
      <c r="S114" s="165">
        <f>IF('Indicator Date hidden'!T115="x","x",$S$2-'Indicator Date hidden'!T115)</f>
        <v>0</v>
      </c>
      <c r="T114" s="165">
        <f>IF('Indicator Date hidden'!U115="x","x",$T$2-'Indicator Date hidden'!U115)</f>
        <v>0</v>
      </c>
      <c r="U114" s="165">
        <f>IF('Indicator Date hidden'!V115="x","x",$U$2-'Indicator Date hidden'!V115)</f>
        <v>0</v>
      </c>
      <c r="V114" s="165">
        <f>IF('Indicator Date hidden'!W115="x","x",$V$2-'Indicator Date hidden'!W115)</f>
        <v>2</v>
      </c>
      <c r="W114" s="165" t="str">
        <f>IF('Indicator Date hidden'!X115="x","x",$W$2-'Indicator Date hidden'!X115)</f>
        <v>x</v>
      </c>
      <c r="X114" s="165">
        <f>IF('Indicator Date hidden'!Y115="x","x",$X$2-'Indicator Date hidden'!Y115)</f>
        <v>8</v>
      </c>
      <c r="Y114" s="165">
        <f>IF('Indicator Date hidden'!Z115="x","x",$Y$2-'Indicator Date hidden'!Z115)</f>
        <v>0</v>
      </c>
      <c r="Z114" s="165">
        <f>IF('Indicator Date hidden'!AA115="x","x",$Z$2-'Indicator Date hidden'!AA115)</f>
        <v>0</v>
      </c>
      <c r="AA114" s="165" t="str">
        <f>IF('Indicator Date hidden'!AB115="x","x",$AA$2-'Indicator Date hidden'!AB115)</f>
        <v>x</v>
      </c>
      <c r="AB114" s="165">
        <f>IF('Indicator Date hidden'!AC115="x","x",$AB$2-'Indicator Date hidden'!AC115)</f>
        <v>0</v>
      </c>
      <c r="AC114" s="165">
        <f>IF('Indicator Date hidden'!AD115="x","x",$AC$2-'Indicator Date hidden'!AD115)</f>
        <v>0</v>
      </c>
      <c r="AD114" s="165" t="str">
        <f>IF('Indicator Date hidden'!AE115="x","x",$AD$2-'Indicator Date hidden'!AE115)</f>
        <v>x</v>
      </c>
      <c r="AE114" s="165" t="str">
        <f>IF('Indicator Date hidden'!AF115="x","x",$AE$2-'Indicator Date hidden'!AF115)</f>
        <v>x</v>
      </c>
      <c r="AF114" s="165" t="str">
        <f>IF('Indicator Date hidden'!AG115="x","x",$AF$2-'Indicator Date hidden'!AG115)</f>
        <v>x</v>
      </c>
      <c r="AG114" s="165">
        <f>IF('Indicator Date hidden'!AH115="x","x",$AG$2-'Indicator Date hidden'!AH115)</f>
        <v>1</v>
      </c>
      <c r="AH114" s="165">
        <f>IF('Indicator Date hidden'!AI115="x","x",$AH$2-'Indicator Date hidden'!AI115)</f>
        <v>1</v>
      </c>
      <c r="AI114" s="165">
        <f>IF('Indicator Date hidden'!AJ115="x","x",$AI$2-'Indicator Date hidden'!AJ115)</f>
        <v>1</v>
      </c>
      <c r="AJ114" s="165" t="str">
        <f>IF('Indicator Date hidden'!AK115="x","x",$AJ$2-'Indicator Date hidden'!AK115)</f>
        <v>x</v>
      </c>
      <c r="AK114" s="165">
        <f>IF('Indicator Date hidden'!AL115="x","x",$AK$2-'Indicator Date hidden'!AL115)</f>
        <v>1</v>
      </c>
      <c r="AL114" s="165" t="str">
        <f>IF('Indicator Date hidden'!AM115="x","x",$AL$2-'Indicator Date hidden'!AM115)</f>
        <v>x</v>
      </c>
      <c r="AM114" s="165">
        <f>IF('Indicator Date hidden'!AN115="x","x",$AM$2-'Indicator Date hidden'!AN115)</f>
        <v>41236</v>
      </c>
      <c r="AN114" s="165">
        <f>IF('Indicator Date hidden'!AO115="x","x",$AN$2-'Indicator Date hidden'!AO115)</f>
        <v>41236</v>
      </c>
      <c r="AO114" s="165" t="str">
        <f>IF('Indicator Date hidden'!AP115="x","x",$AO$2-'Indicator Date hidden'!AP115)</f>
        <v>x</v>
      </c>
      <c r="AP114" s="165" t="str">
        <f>IF('Indicator Date hidden'!AQ115="x","x",$AP$2-'Indicator Date hidden'!AQ115)</f>
        <v>x</v>
      </c>
      <c r="AQ114" s="165">
        <f>IF('Indicator Date hidden'!AR115="x","x",$AQ$2-'Indicator Date hidden'!AR115)</f>
        <v>2</v>
      </c>
      <c r="AR114" s="165">
        <f>IF('Indicator Date hidden'!AS115="x","x",$AR$2-'Indicator Date hidden'!AS115)</f>
        <v>0</v>
      </c>
      <c r="AS114" s="165" t="str">
        <f>IF('Indicator Date hidden'!AT115="x","x",$AS$2-'Indicator Date hidden'!AT115)</f>
        <v>x</v>
      </c>
      <c r="AT114" s="165">
        <f>IF('Indicator Date hidden'!AU115="x","x",$AT$2-'Indicator Date hidden'!AU115)</f>
        <v>1</v>
      </c>
      <c r="AU114" s="165" t="str">
        <f>IF('Indicator Date hidden'!AV115="x","x",$AU$2-'Indicator Date hidden'!AV115)</f>
        <v>x</v>
      </c>
      <c r="AV114" s="165">
        <f>IF('Indicator Date hidden'!AW115="x","x",$AV$2-'Indicator Date hidden'!AW115)</f>
        <v>0</v>
      </c>
      <c r="AW114" s="165">
        <f>IF('Indicator Date hidden'!AX115="x","x",$AW$2-'Indicator Date hidden'!AX115)</f>
        <v>0</v>
      </c>
      <c r="AX114" s="165">
        <f>IF('Indicator Date hidden'!AY115="x","x",$AX$2-'Indicator Date hidden'!AY115)</f>
        <v>0</v>
      </c>
      <c r="AY114" s="165">
        <f>IF('Indicator Date hidden'!AZ115="x","x",$AY$2-'Indicator Date hidden'!AZ115)</f>
        <v>2</v>
      </c>
      <c r="AZ114" s="165">
        <f>IF('Indicator Date hidden'!BA115="x","x",$AZ$2-'Indicator Date hidden'!BA115)</f>
        <v>2</v>
      </c>
      <c r="BA114" s="5">
        <f t="shared" si="5"/>
        <v>82505</v>
      </c>
      <c r="BB114" s="166">
        <f t="shared" si="6"/>
        <v>2115.5128205128203</v>
      </c>
      <c r="BC114" s="5">
        <f t="shared" si="7"/>
        <v>16</v>
      </c>
      <c r="BD114" s="166">
        <f t="shared" si="8"/>
        <v>9095.3286569557658</v>
      </c>
      <c r="BE114" s="169">
        <f t="shared" si="9"/>
        <v>0</v>
      </c>
    </row>
    <row r="115" spans="1:57" x14ac:dyDescent="0.25">
      <c r="A115" t="s">
        <v>210</v>
      </c>
      <c r="B115" s="165">
        <f>IF('Indicator Date hidden'!C116="x","x",$B$2-'Indicator Date hidden'!C116)</f>
        <v>4</v>
      </c>
      <c r="C115" s="165">
        <f>IF('Indicator Date hidden'!D116="x","x",$C$2-'Indicator Date hidden'!D116)</f>
        <v>4</v>
      </c>
      <c r="D115" s="165">
        <f>IF('Indicator Date hidden'!E116="x","x",$D$2-'Indicator Date hidden'!E116)</f>
        <v>0</v>
      </c>
      <c r="E115" s="165">
        <f>IF('Indicator Date hidden'!F116="x","x",$E$2-'Indicator Date hidden'!F116)</f>
        <v>0</v>
      </c>
      <c r="F115" s="165">
        <f>IF('Indicator Date hidden'!G116="x","x",$F$2-'Indicator Date hidden'!G116)</f>
        <v>0</v>
      </c>
      <c r="G115" s="165">
        <f>IF('Indicator Date hidden'!H116="x","x",$G$2-'Indicator Date hidden'!H116)</f>
        <v>0</v>
      </c>
      <c r="H115" s="165">
        <f>IF('Indicator Date hidden'!I116="x","x",$H$2-'Indicator Date hidden'!I116)</f>
        <v>0</v>
      </c>
      <c r="I115" s="165">
        <f>IF('Indicator Date hidden'!J116="x","x",$I$2-'Indicator Date hidden'!J116)</f>
        <v>2</v>
      </c>
      <c r="J115" s="165">
        <f>IF('Indicator Date hidden'!K116="x","x",$J$2-'Indicator Date hidden'!K116)</f>
        <v>2</v>
      </c>
      <c r="K115" s="165">
        <f>IF('Indicator Date hidden'!L116="x","x",$K$2-'Indicator Date hidden'!L116)</f>
        <v>0</v>
      </c>
      <c r="L115" s="165">
        <f>IF('Indicator Date hidden'!M116="x","x",$L$2-'Indicator Date hidden'!M116)</f>
        <v>0</v>
      </c>
      <c r="M115" s="165">
        <f>IF('Indicator Date hidden'!N116="x","x",$M$2-'Indicator Date hidden'!N116)</f>
        <v>0</v>
      </c>
      <c r="N115" s="165">
        <f>IF('Indicator Date hidden'!O116="x","x",$N$2-'Indicator Date hidden'!O116)</f>
        <v>0</v>
      </c>
      <c r="O115" s="165">
        <f>IF('Indicator Date hidden'!P116="x","x",$O$2-'Indicator Date hidden'!P116)</f>
        <v>0</v>
      </c>
      <c r="P115" s="165">
        <f>IF('Indicator Date hidden'!Q116="x","x",$P$2-'Indicator Date hidden'!Q116)</f>
        <v>0</v>
      </c>
      <c r="Q115" s="165">
        <f>IF('Indicator Date hidden'!R116="x","x",$Q$2-'Indicator Date hidden'!R116)</f>
        <v>5</v>
      </c>
      <c r="R115" s="165">
        <f>IF('Indicator Date hidden'!S116="x","x",$R$2-'Indicator Date hidden'!S116)</f>
        <v>0</v>
      </c>
      <c r="S115" s="165">
        <f>IF('Indicator Date hidden'!T116="x","x",$S$2-'Indicator Date hidden'!T116)</f>
        <v>0</v>
      </c>
      <c r="T115" s="165">
        <f>IF('Indicator Date hidden'!U116="x","x",$T$2-'Indicator Date hidden'!U116)</f>
        <v>0</v>
      </c>
      <c r="U115" s="165">
        <f>IF('Indicator Date hidden'!V116="x","x",$U$2-'Indicator Date hidden'!V116)</f>
        <v>0</v>
      </c>
      <c r="V115" s="165">
        <f>IF('Indicator Date hidden'!W116="x","x",$V$2-'Indicator Date hidden'!W116)</f>
        <v>2</v>
      </c>
      <c r="W115" s="165">
        <f>IF('Indicator Date hidden'!X116="x","x",$W$2-'Indicator Date hidden'!X116)</f>
        <v>4</v>
      </c>
      <c r="X115" s="165">
        <f>IF('Indicator Date hidden'!Y116="x","x",$X$2-'Indicator Date hidden'!Y116)</f>
        <v>5</v>
      </c>
      <c r="Y115" s="165">
        <f>IF('Indicator Date hidden'!Z116="x","x",$Y$2-'Indicator Date hidden'!Z116)</f>
        <v>0</v>
      </c>
      <c r="Z115" s="165">
        <f>IF('Indicator Date hidden'!AA116="x","x",$Z$2-'Indicator Date hidden'!AA116)</f>
        <v>0</v>
      </c>
      <c r="AA115" s="165">
        <f>IF('Indicator Date hidden'!AB116="x","x",$AA$2-'Indicator Date hidden'!AB116)</f>
        <v>0</v>
      </c>
      <c r="AB115" s="165">
        <f>IF('Indicator Date hidden'!AC116="x","x",$AB$2-'Indicator Date hidden'!AC116)</f>
        <v>0</v>
      </c>
      <c r="AC115" s="165">
        <f>IF('Indicator Date hidden'!AD116="x","x",$AC$2-'Indicator Date hidden'!AD116)</f>
        <v>0</v>
      </c>
      <c r="AD115" s="165" t="str">
        <f>IF('Indicator Date hidden'!AE116="x","x",$AD$2-'Indicator Date hidden'!AE116)</f>
        <v>x</v>
      </c>
      <c r="AE115" s="165">
        <f>IF('Indicator Date hidden'!AF116="x","x",$AE$2-'Indicator Date hidden'!AF116)</f>
        <v>0</v>
      </c>
      <c r="AF115" s="165">
        <f>IF('Indicator Date hidden'!AG116="x","x",$AF$2-'Indicator Date hidden'!AG116)</f>
        <v>0</v>
      </c>
      <c r="AG115" s="165">
        <f>IF('Indicator Date hidden'!AH116="x","x",$AG$2-'Indicator Date hidden'!AH116)</f>
        <v>1</v>
      </c>
      <c r="AH115" s="165">
        <f>IF('Indicator Date hidden'!AI116="x","x",$AH$2-'Indicator Date hidden'!AI116)</f>
        <v>1</v>
      </c>
      <c r="AI115" s="165">
        <f>IF('Indicator Date hidden'!AJ116="x","x",$AI$2-'Indicator Date hidden'!AJ116)</f>
        <v>1</v>
      </c>
      <c r="AJ115" s="165" t="str">
        <f>IF('Indicator Date hidden'!AK116="x","x",$AJ$2-'Indicator Date hidden'!AK116)</f>
        <v>x</v>
      </c>
      <c r="AK115" s="165">
        <f>IF('Indicator Date hidden'!AL116="x","x",$AK$2-'Indicator Date hidden'!AL116)</f>
        <v>1</v>
      </c>
      <c r="AL115" s="165" t="str">
        <f>IF('Indicator Date hidden'!AM116="x","x",$AL$2-'Indicator Date hidden'!AM116)</f>
        <v>x</v>
      </c>
      <c r="AM115" s="165">
        <f>IF('Indicator Date hidden'!AN116="x","x",$AM$2-'Indicator Date hidden'!AN116)</f>
        <v>41236</v>
      </c>
      <c r="AN115" s="165">
        <f>IF('Indicator Date hidden'!AO116="x","x",$AN$2-'Indicator Date hidden'!AO116)</f>
        <v>41236</v>
      </c>
      <c r="AO115" s="165">
        <f>IF('Indicator Date hidden'!AP116="x","x",$AO$2-'Indicator Date hidden'!AP116)</f>
        <v>1</v>
      </c>
      <c r="AP115" s="165">
        <f>IF('Indicator Date hidden'!AQ116="x","x",$AP$2-'Indicator Date hidden'!AQ116)</f>
        <v>1</v>
      </c>
      <c r="AQ115" s="165">
        <f>IF('Indicator Date hidden'!AR116="x","x",$AQ$2-'Indicator Date hidden'!AR116)</f>
        <v>2</v>
      </c>
      <c r="AR115" s="165">
        <f>IF('Indicator Date hidden'!AS116="x","x",$AR$2-'Indicator Date hidden'!AS116)</f>
        <v>0</v>
      </c>
      <c r="AS115" s="165">
        <f>IF('Indicator Date hidden'!AT116="x","x",$AS$2-'Indicator Date hidden'!AT116)</f>
        <v>0</v>
      </c>
      <c r="AT115" s="165">
        <f>IF('Indicator Date hidden'!AU116="x","x",$AT$2-'Indicator Date hidden'!AU116)</f>
        <v>1</v>
      </c>
      <c r="AU115" s="165">
        <f>IF('Indicator Date hidden'!AV116="x","x",$AU$2-'Indicator Date hidden'!AV116)</f>
        <v>2</v>
      </c>
      <c r="AV115" s="165">
        <f>IF('Indicator Date hidden'!AW116="x","x",$AV$2-'Indicator Date hidden'!AW116)</f>
        <v>0</v>
      </c>
      <c r="AW115" s="165">
        <f>IF('Indicator Date hidden'!AX116="x","x",$AW$2-'Indicator Date hidden'!AX116)</f>
        <v>0</v>
      </c>
      <c r="AX115" s="165">
        <f>IF('Indicator Date hidden'!AY116="x","x",$AX$2-'Indicator Date hidden'!AY116)</f>
        <v>0</v>
      </c>
      <c r="AY115" s="165">
        <f>IF('Indicator Date hidden'!AZ116="x","x",$AY$2-'Indicator Date hidden'!AZ116)</f>
        <v>2</v>
      </c>
      <c r="AZ115" s="165">
        <f>IF('Indicator Date hidden'!BA116="x","x",$AZ$2-'Indicator Date hidden'!BA116)</f>
        <v>2</v>
      </c>
      <c r="BA115" s="5">
        <f t="shared" si="5"/>
        <v>82515</v>
      </c>
      <c r="BB115" s="166">
        <f t="shared" si="6"/>
        <v>1719.0625</v>
      </c>
      <c r="BC115" s="5">
        <f t="shared" si="7"/>
        <v>21</v>
      </c>
      <c r="BD115" s="166">
        <f t="shared" si="8"/>
        <v>8239.8511854640765</v>
      </c>
      <c r="BE115" s="169">
        <f t="shared" si="9"/>
        <v>0</v>
      </c>
    </row>
    <row r="116" spans="1:57" x14ac:dyDescent="0.25">
      <c r="A116" t="s">
        <v>212</v>
      </c>
      <c r="B116" s="165">
        <f>IF('Indicator Date hidden'!C117="x","x",$B$2-'Indicator Date hidden'!C117)</f>
        <v>4</v>
      </c>
      <c r="C116" s="165">
        <f>IF('Indicator Date hidden'!D117="x","x",$C$2-'Indicator Date hidden'!D117)</f>
        <v>4</v>
      </c>
      <c r="D116" s="165">
        <f>IF('Indicator Date hidden'!E117="x","x",$D$2-'Indicator Date hidden'!E117)</f>
        <v>0</v>
      </c>
      <c r="E116" s="165">
        <f>IF('Indicator Date hidden'!F117="x","x",$E$2-'Indicator Date hidden'!F117)</f>
        <v>0</v>
      </c>
      <c r="F116" s="165">
        <f>IF('Indicator Date hidden'!G117="x","x",$F$2-'Indicator Date hidden'!G117)</f>
        <v>0</v>
      </c>
      <c r="G116" s="165">
        <f>IF('Indicator Date hidden'!H117="x","x",$G$2-'Indicator Date hidden'!H117)</f>
        <v>0</v>
      </c>
      <c r="H116" s="165">
        <f>IF('Indicator Date hidden'!I117="x","x",$H$2-'Indicator Date hidden'!I117)</f>
        <v>0</v>
      </c>
      <c r="I116" s="165">
        <f>IF('Indicator Date hidden'!J117="x","x",$I$2-'Indicator Date hidden'!J117)</f>
        <v>2</v>
      </c>
      <c r="J116" s="165">
        <f>IF('Indicator Date hidden'!K117="x","x",$J$2-'Indicator Date hidden'!K117)</f>
        <v>2</v>
      </c>
      <c r="K116" s="165">
        <f>IF('Indicator Date hidden'!L117="x","x",$K$2-'Indicator Date hidden'!L117)</f>
        <v>0</v>
      </c>
      <c r="L116" s="165">
        <f>IF('Indicator Date hidden'!M117="x","x",$L$2-'Indicator Date hidden'!M117)</f>
        <v>0</v>
      </c>
      <c r="M116" s="165">
        <f>IF('Indicator Date hidden'!N117="x","x",$M$2-'Indicator Date hidden'!N117)</f>
        <v>0</v>
      </c>
      <c r="N116" s="165">
        <f>IF('Indicator Date hidden'!O117="x","x",$N$2-'Indicator Date hidden'!O117)</f>
        <v>0</v>
      </c>
      <c r="O116" s="165">
        <f>IF('Indicator Date hidden'!P117="x","x",$O$2-'Indicator Date hidden'!P117)</f>
        <v>0</v>
      </c>
      <c r="P116" s="165">
        <f>IF('Indicator Date hidden'!Q117="x","x",$P$2-'Indicator Date hidden'!Q117)</f>
        <v>0</v>
      </c>
      <c r="Q116" s="165">
        <f>IF('Indicator Date hidden'!R117="x","x",$Q$2-'Indicator Date hidden'!R117)</f>
        <v>7</v>
      </c>
      <c r="R116" s="165">
        <f>IF('Indicator Date hidden'!S117="x","x",$R$2-'Indicator Date hidden'!S117)</f>
        <v>0</v>
      </c>
      <c r="S116" s="165">
        <f>IF('Indicator Date hidden'!T117="x","x",$S$2-'Indicator Date hidden'!T117)</f>
        <v>0</v>
      </c>
      <c r="T116" s="165">
        <f>IF('Indicator Date hidden'!U117="x","x",$T$2-'Indicator Date hidden'!U117)</f>
        <v>0</v>
      </c>
      <c r="U116" s="165">
        <f>IF('Indicator Date hidden'!V117="x","x",$U$2-'Indicator Date hidden'!V117)</f>
        <v>0</v>
      </c>
      <c r="V116" s="165">
        <f>IF('Indicator Date hidden'!W117="x","x",$V$2-'Indicator Date hidden'!W117)</f>
        <v>2</v>
      </c>
      <c r="W116" s="165">
        <f>IF('Indicator Date hidden'!X117="x","x",$W$2-'Indicator Date hidden'!X117)</f>
        <v>3</v>
      </c>
      <c r="X116" s="165">
        <f>IF('Indicator Date hidden'!Y117="x","x",$X$2-'Indicator Date hidden'!Y117)</f>
        <v>7</v>
      </c>
      <c r="Y116" s="165">
        <f>IF('Indicator Date hidden'!Z117="x","x",$Y$2-'Indicator Date hidden'!Z117)</f>
        <v>0</v>
      </c>
      <c r="Z116" s="165">
        <f>IF('Indicator Date hidden'!AA117="x","x",$Z$2-'Indicator Date hidden'!AA117)</f>
        <v>0</v>
      </c>
      <c r="AA116" s="165">
        <f>IF('Indicator Date hidden'!AB117="x","x",$AA$2-'Indicator Date hidden'!AB117)</f>
        <v>0</v>
      </c>
      <c r="AB116" s="165">
        <f>IF('Indicator Date hidden'!AC117="x","x",$AB$2-'Indicator Date hidden'!AC117)</f>
        <v>0</v>
      </c>
      <c r="AC116" s="165">
        <f>IF('Indicator Date hidden'!AD117="x","x",$AC$2-'Indicator Date hidden'!AD117)</f>
        <v>0</v>
      </c>
      <c r="AD116" s="165" t="str">
        <f>IF('Indicator Date hidden'!AE117="x","x",$AD$2-'Indicator Date hidden'!AE117)</f>
        <v>x</v>
      </c>
      <c r="AE116" s="165">
        <f>IF('Indicator Date hidden'!AF117="x","x",$AE$2-'Indicator Date hidden'!AF117)</f>
        <v>0</v>
      </c>
      <c r="AF116" s="165">
        <f>IF('Indicator Date hidden'!AG117="x","x",$AF$2-'Indicator Date hidden'!AG117)</f>
        <v>1</v>
      </c>
      <c r="AG116" s="165">
        <f>IF('Indicator Date hidden'!AH117="x","x",$AG$2-'Indicator Date hidden'!AH117)</f>
        <v>1</v>
      </c>
      <c r="AH116" s="165">
        <f>IF('Indicator Date hidden'!AI117="x","x",$AH$2-'Indicator Date hidden'!AI117)</f>
        <v>1</v>
      </c>
      <c r="AI116" s="165">
        <f>IF('Indicator Date hidden'!AJ117="x","x",$AI$2-'Indicator Date hidden'!AJ117)</f>
        <v>1</v>
      </c>
      <c r="AJ116" s="165" t="str">
        <f>IF('Indicator Date hidden'!AK117="x","x",$AJ$2-'Indicator Date hidden'!AK117)</f>
        <v>x</v>
      </c>
      <c r="AK116" s="165">
        <f>IF('Indicator Date hidden'!AL117="x","x",$AK$2-'Indicator Date hidden'!AL117)</f>
        <v>1</v>
      </c>
      <c r="AL116" s="165" t="str">
        <f>IF('Indicator Date hidden'!AM117="x","x",$AL$2-'Indicator Date hidden'!AM117)</f>
        <v>x</v>
      </c>
      <c r="AM116" s="165">
        <f>IF('Indicator Date hidden'!AN117="x","x",$AM$2-'Indicator Date hidden'!AN117)</f>
        <v>41236</v>
      </c>
      <c r="AN116" s="165">
        <f>IF('Indicator Date hidden'!AO117="x","x",$AN$2-'Indicator Date hidden'!AO117)</f>
        <v>41236</v>
      </c>
      <c r="AO116" s="165">
        <f>IF('Indicator Date hidden'!AP117="x","x",$AO$2-'Indicator Date hidden'!AP117)</f>
        <v>3</v>
      </c>
      <c r="AP116" s="165">
        <f>IF('Indicator Date hidden'!AQ117="x","x",$AP$2-'Indicator Date hidden'!AQ117)</f>
        <v>2</v>
      </c>
      <c r="AQ116" s="165">
        <f>IF('Indicator Date hidden'!AR117="x","x",$AQ$2-'Indicator Date hidden'!AR117)</f>
        <v>0</v>
      </c>
      <c r="AR116" s="165">
        <f>IF('Indicator Date hidden'!AS117="x","x",$AR$2-'Indicator Date hidden'!AS117)</f>
        <v>0</v>
      </c>
      <c r="AS116" s="165">
        <f>IF('Indicator Date hidden'!AT117="x","x",$AS$2-'Indicator Date hidden'!AT117)</f>
        <v>0</v>
      </c>
      <c r="AT116" s="165">
        <f>IF('Indicator Date hidden'!AU117="x","x",$AT$2-'Indicator Date hidden'!AU117)</f>
        <v>1</v>
      </c>
      <c r="AU116" s="165">
        <f>IF('Indicator Date hidden'!AV117="x","x",$AU$2-'Indicator Date hidden'!AV117)</f>
        <v>2</v>
      </c>
      <c r="AV116" s="165">
        <f>IF('Indicator Date hidden'!AW117="x","x",$AV$2-'Indicator Date hidden'!AW117)</f>
        <v>0</v>
      </c>
      <c r="AW116" s="165">
        <f>IF('Indicator Date hidden'!AX117="x","x",$AW$2-'Indicator Date hidden'!AX117)</f>
        <v>0</v>
      </c>
      <c r="AX116" s="165">
        <f>IF('Indicator Date hidden'!AY117="x","x",$AX$2-'Indicator Date hidden'!AY117)</f>
        <v>0</v>
      </c>
      <c r="AY116" s="165">
        <f>IF('Indicator Date hidden'!AZ117="x","x",$AY$2-'Indicator Date hidden'!AZ117)</f>
        <v>2</v>
      </c>
      <c r="AZ116" s="165">
        <f>IF('Indicator Date hidden'!BA117="x","x",$AZ$2-'Indicator Date hidden'!BA117)</f>
        <v>2</v>
      </c>
      <c r="BA116" s="5">
        <f t="shared" si="5"/>
        <v>82520</v>
      </c>
      <c r="BB116" s="166">
        <f t="shared" si="6"/>
        <v>1719.1666666666667</v>
      </c>
      <c r="BC116" s="5">
        <f t="shared" si="7"/>
        <v>21</v>
      </c>
      <c r="BD116" s="166">
        <f t="shared" si="8"/>
        <v>8239.8295146535384</v>
      </c>
      <c r="BE116" s="169">
        <f t="shared" si="9"/>
        <v>0</v>
      </c>
    </row>
    <row r="117" spans="1:57" x14ac:dyDescent="0.25">
      <c r="A117" t="s">
        <v>214</v>
      </c>
      <c r="B117" s="165">
        <f>IF('Indicator Date hidden'!C118="x","x",$B$2-'Indicator Date hidden'!C118)</f>
        <v>4</v>
      </c>
      <c r="C117" s="165">
        <f>IF('Indicator Date hidden'!D118="x","x",$C$2-'Indicator Date hidden'!D118)</f>
        <v>4</v>
      </c>
      <c r="D117" s="165">
        <f>IF('Indicator Date hidden'!E118="x","x",$D$2-'Indicator Date hidden'!E118)</f>
        <v>0</v>
      </c>
      <c r="E117" s="165">
        <f>IF('Indicator Date hidden'!F118="x","x",$E$2-'Indicator Date hidden'!F118)</f>
        <v>0</v>
      </c>
      <c r="F117" s="165">
        <f>IF('Indicator Date hidden'!G118="x","x",$F$2-'Indicator Date hidden'!G118)</f>
        <v>0</v>
      </c>
      <c r="G117" s="165">
        <f>IF('Indicator Date hidden'!H118="x","x",$G$2-'Indicator Date hidden'!H118)</f>
        <v>0</v>
      </c>
      <c r="H117" s="165">
        <f>IF('Indicator Date hidden'!I118="x","x",$H$2-'Indicator Date hidden'!I118)</f>
        <v>0</v>
      </c>
      <c r="I117" s="165">
        <f>IF('Indicator Date hidden'!J118="x","x",$I$2-'Indicator Date hidden'!J118)</f>
        <v>2</v>
      </c>
      <c r="J117" s="165">
        <f>IF('Indicator Date hidden'!K118="x","x",$J$2-'Indicator Date hidden'!K118)</f>
        <v>2</v>
      </c>
      <c r="K117" s="165">
        <f>IF('Indicator Date hidden'!L118="x","x",$K$2-'Indicator Date hidden'!L118)</f>
        <v>0</v>
      </c>
      <c r="L117" s="165">
        <f>IF('Indicator Date hidden'!M118="x","x",$L$2-'Indicator Date hidden'!M118)</f>
        <v>0</v>
      </c>
      <c r="M117" s="165">
        <f>IF('Indicator Date hidden'!N118="x","x",$M$2-'Indicator Date hidden'!N118)</f>
        <v>0</v>
      </c>
      <c r="N117" s="165">
        <f>IF('Indicator Date hidden'!O118="x","x",$N$2-'Indicator Date hidden'!O118)</f>
        <v>0</v>
      </c>
      <c r="O117" s="165">
        <f>IF('Indicator Date hidden'!P118="x","x",$O$2-'Indicator Date hidden'!P118)</f>
        <v>0</v>
      </c>
      <c r="P117" s="165">
        <f>IF('Indicator Date hidden'!Q118="x","x",$P$2-'Indicator Date hidden'!Q118)</f>
        <v>0</v>
      </c>
      <c r="Q117" s="165">
        <f>IF('Indicator Date hidden'!R118="x","x",$Q$2-'Indicator Date hidden'!R118)</f>
        <v>4</v>
      </c>
      <c r="R117" s="165">
        <f>IF('Indicator Date hidden'!S118="x","x",$R$2-'Indicator Date hidden'!S118)</f>
        <v>0</v>
      </c>
      <c r="S117" s="165">
        <f>IF('Indicator Date hidden'!T118="x","x",$S$2-'Indicator Date hidden'!T118)</f>
        <v>0</v>
      </c>
      <c r="T117" s="165">
        <f>IF('Indicator Date hidden'!U118="x","x",$T$2-'Indicator Date hidden'!U118)</f>
        <v>0</v>
      </c>
      <c r="U117" s="165">
        <f>IF('Indicator Date hidden'!V118="x","x",$U$2-'Indicator Date hidden'!V118)</f>
        <v>0</v>
      </c>
      <c r="V117" s="165">
        <f>IF('Indicator Date hidden'!W118="x","x",$V$2-'Indicator Date hidden'!W118)</f>
        <v>2</v>
      </c>
      <c r="W117" s="165">
        <f>IF('Indicator Date hidden'!X118="x","x",$W$2-'Indicator Date hidden'!X118)</f>
        <v>3</v>
      </c>
      <c r="X117" s="165">
        <f>IF('Indicator Date hidden'!Y118="x","x",$X$2-'Indicator Date hidden'!Y118)</f>
        <v>3</v>
      </c>
      <c r="Y117" s="165">
        <f>IF('Indicator Date hidden'!Z118="x","x",$Y$2-'Indicator Date hidden'!Z118)</f>
        <v>0</v>
      </c>
      <c r="Z117" s="165">
        <f>IF('Indicator Date hidden'!AA118="x","x",$Z$2-'Indicator Date hidden'!AA118)</f>
        <v>0</v>
      </c>
      <c r="AA117" s="165">
        <f>IF('Indicator Date hidden'!AB118="x","x",$AA$2-'Indicator Date hidden'!AB118)</f>
        <v>0</v>
      </c>
      <c r="AB117" s="165">
        <f>IF('Indicator Date hidden'!AC118="x","x",$AB$2-'Indicator Date hidden'!AC118)</f>
        <v>0</v>
      </c>
      <c r="AC117" s="165">
        <f>IF('Indicator Date hidden'!AD118="x","x",$AC$2-'Indicator Date hidden'!AD118)</f>
        <v>0</v>
      </c>
      <c r="AD117" s="165" t="str">
        <f>IF('Indicator Date hidden'!AE118="x","x",$AD$2-'Indicator Date hidden'!AE118)</f>
        <v>x</v>
      </c>
      <c r="AE117" s="165">
        <f>IF('Indicator Date hidden'!AF118="x","x",$AE$2-'Indicator Date hidden'!AF118)</f>
        <v>0</v>
      </c>
      <c r="AF117" s="165">
        <f>IF('Indicator Date hidden'!AG118="x","x",$AF$2-'Indicator Date hidden'!AG118)</f>
        <v>3</v>
      </c>
      <c r="AG117" s="165">
        <f>IF('Indicator Date hidden'!AH118="x","x",$AG$2-'Indicator Date hidden'!AH118)</f>
        <v>1</v>
      </c>
      <c r="AH117" s="165">
        <f>IF('Indicator Date hidden'!AI118="x","x",$AH$2-'Indicator Date hidden'!AI118)</f>
        <v>1</v>
      </c>
      <c r="AI117" s="165">
        <f>IF('Indicator Date hidden'!AJ118="x","x",$AI$2-'Indicator Date hidden'!AJ118)</f>
        <v>1</v>
      </c>
      <c r="AJ117" s="165" t="str">
        <f>IF('Indicator Date hidden'!AK118="x","x",$AJ$2-'Indicator Date hidden'!AK118)</f>
        <v>x</v>
      </c>
      <c r="AK117" s="165">
        <f>IF('Indicator Date hidden'!AL118="x","x",$AK$2-'Indicator Date hidden'!AL118)</f>
        <v>1</v>
      </c>
      <c r="AL117" s="165" t="str">
        <f>IF('Indicator Date hidden'!AM118="x","x",$AL$2-'Indicator Date hidden'!AM118)</f>
        <v>x</v>
      </c>
      <c r="AM117" s="165">
        <f>IF('Indicator Date hidden'!AN118="x","x",$AM$2-'Indicator Date hidden'!AN118)</f>
        <v>41236</v>
      </c>
      <c r="AN117" s="165">
        <f>IF('Indicator Date hidden'!AO118="x","x",$AN$2-'Indicator Date hidden'!AO118)</f>
        <v>41236</v>
      </c>
      <c r="AO117" s="165">
        <f>IF('Indicator Date hidden'!AP118="x","x",$AO$2-'Indicator Date hidden'!AP118)</f>
        <v>3</v>
      </c>
      <c r="AP117" s="165" t="str">
        <f>IF('Indicator Date hidden'!AQ118="x","x",$AP$2-'Indicator Date hidden'!AQ118)</f>
        <v>x</v>
      </c>
      <c r="AQ117" s="165">
        <f>IF('Indicator Date hidden'!AR118="x","x",$AQ$2-'Indicator Date hidden'!AR118)</f>
        <v>2</v>
      </c>
      <c r="AR117" s="165">
        <f>IF('Indicator Date hidden'!AS118="x","x",$AR$2-'Indicator Date hidden'!AS118)</f>
        <v>0</v>
      </c>
      <c r="AS117" s="165">
        <f>IF('Indicator Date hidden'!AT118="x","x",$AS$2-'Indicator Date hidden'!AT118)</f>
        <v>0</v>
      </c>
      <c r="AT117" s="165">
        <f>IF('Indicator Date hidden'!AU118="x","x",$AT$2-'Indicator Date hidden'!AU118)</f>
        <v>1</v>
      </c>
      <c r="AU117" s="165">
        <f>IF('Indicator Date hidden'!AV118="x","x",$AU$2-'Indicator Date hidden'!AV118)</f>
        <v>2</v>
      </c>
      <c r="AV117" s="165">
        <f>IF('Indicator Date hidden'!AW118="x","x",$AV$2-'Indicator Date hidden'!AW118)</f>
        <v>0</v>
      </c>
      <c r="AW117" s="165">
        <f>IF('Indicator Date hidden'!AX118="x","x",$AW$2-'Indicator Date hidden'!AX118)</f>
        <v>0</v>
      </c>
      <c r="AX117" s="165">
        <f>IF('Indicator Date hidden'!AY118="x","x",$AX$2-'Indicator Date hidden'!AY118)</f>
        <v>0</v>
      </c>
      <c r="AY117" s="165">
        <f>IF('Indicator Date hidden'!AZ118="x","x",$AY$2-'Indicator Date hidden'!AZ118)</f>
        <v>2</v>
      </c>
      <c r="AZ117" s="165">
        <f>IF('Indicator Date hidden'!BA118="x","x",$AZ$2-'Indicator Date hidden'!BA118)</f>
        <v>2</v>
      </c>
      <c r="BA117" s="5">
        <f t="shared" si="5"/>
        <v>82515</v>
      </c>
      <c r="BB117" s="166">
        <f t="shared" si="6"/>
        <v>1755.6382978723404</v>
      </c>
      <c r="BC117" s="5">
        <f t="shared" si="7"/>
        <v>21</v>
      </c>
      <c r="BD117" s="166">
        <f t="shared" si="8"/>
        <v>8323.1911520929243</v>
      </c>
      <c r="BE117" s="169">
        <f t="shared" si="9"/>
        <v>0</v>
      </c>
    </row>
    <row r="118" spans="1:57" x14ac:dyDescent="0.25">
      <c r="A118" t="s">
        <v>216</v>
      </c>
      <c r="B118" s="165">
        <f>IF('Indicator Date hidden'!C119="x","x",$B$2-'Indicator Date hidden'!C119)</f>
        <v>4</v>
      </c>
      <c r="C118" s="165">
        <f>IF('Indicator Date hidden'!D119="x","x",$C$2-'Indicator Date hidden'!D119)</f>
        <v>4</v>
      </c>
      <c r="D118" s="165">
        <f>IF('Indicator Date hidden'!E119="x","x",$D$2-'Indicator Date hidden'!E119)</f>
        <v>0</v>
      </c>
      <c r="E118" s="165">
        <f>IF('Indicator Date hidden'!F119="x","x",$E$2-'Indicator Date hidden'!F119)</f>
        <v>0</v>
      </c>
      <c r="F118" s="165">
        <f>IF('Indicator Date hidden'!G119="x","x",$F$2-'Indicator Date hidden'!G119)</f>
        <v>0</v>
      </c>
      <c r="G118" s="165">
        <f>IF('Indicator Date hidden'!H119="x","x",$G$2-'Indicator Date hidden'!H119)</f>
        <v>0</v>
      </c>
      <c r="H118" s="165">
        <f>IF('Indicator Date hidden'!I119="x","x",$H$2-'Indicator Date hidden'!I119)</f>
        <v>0</v>
      </c>
      <c r="I118" s="165">
        <f>IF('Indicator Date hidden'!J119="x","x",$I$2-'Indicator Date hidden'!J119)</f>
        <v>2</v>
      </c>
      <c r="J118" s="165">
        <f>IF('Indicator Date hidden'!K119="x","x",$J$2-'Indicator Date hidden'!K119)</f>
        <v>2</v>
      </c>
      <c r="K118" s="165">
        <f>IF('Indicator Date hidden'!L119="x","x",$K$2-'Indicator Date hidden'!L119)</f>
        <v>0</v>
      </c>
      <c r="L118" s="165">
        <f>IF('Indicator Date hidden'!M119="x","x",$L$2-'Indicator Date hidden'!M119)</f>
        <v>0</v>
      </c>
      <c r="M118" s="165">
        <f>IF('Indicator Date hidden'!N119="x","x",$M$2-'Indicator Date hidden'!N119)</f>
        <v>0</v>
      </c>
      <c r="N118" s="165">
        <f>IF('Indicator Date hidden'!O119="x","x",$N$2-'Indicator Date hidden'!O119)</f>
        <v>0</v>
      </c>
      <c r="O118" s="165">
        <f>IF('Indicator Date hidden'!P119="x","x",$O$2-'Indicator Date hidden'!P119)</f>
        <v>0</v>
      </c>
      <c r="P118" s="165">
        <f>IF('Indicator Date hidden'!Q119="x","x",$P$2-'Indicator Date hidden'!Q119)</f>
        <v>0</v>
      </c>
      <c r="Q118" s="165">
        <f>IF('Indicator Date hidden'!R119="x","x",$Q$2-'Indicator Date hidden'!R119)</f>
        <v>6</v>
      </c>
      <c r="R118" s="165">
        <f>IF('Indicator Date hidden'!S119="x","x",$R$2-'Indicator Date hidden'!S119)</f>
        <v>0</v>
      </c>
      <c r="S118" s="165">
        <f>IF('Indicator Date hidden'!T119="x","x",$S$2-'Indicator Date hidden'!T119)</f>
        <v>0</v>
      </c>
      <c r="T118" s="165">
        <f>IF('Indicator Date hidden'!U119="x","x",$T$2-'Indicator Date hidden'!U119)</f>
        <v>0</v>
      </c>
      <c r="U118" s="165">
        <f>IF('Indicator Date hidden'!V119="x","x",$U$2-'Indicator Date hidden'!V119)</f>
        <v>0</v>
      </c>
      <c r="V118" s="165">
        <f>IF('Indicator Date hidden'!W119="x","x",$V$2-'Indicator Date hidden'!W119)</f>
        <v>2</v>
      </c>
      <c r="W118" s="165">
        <f>IF('Indicator Date hidden'!X119="x","x",$W$2-'Indicator Date hidden'!X119)</f>
        <v>5</v>
      </c>
      <c r="X118" s="165">
        <f>IF('Indicator Date hidden'!Y119="x","x",$X$2-'Indicator Date hidden'!Y119)</f>
        <v>8</v>
      </c>
      <c r="Y118" s="165">
        <f>IF('Indicator Date hidden'!Z119="x","x",$Y$2-'Indicator Date hidden'!Z119)</f>
        <v>0</v>
      </c>
      <c r="Z118" s="165">
        <f>IF('Indicator Date hidden'!AA119="x","x",$Z$2-'Indicator Date hidden'!AA119)</f>
        <v>0</v>
      </c>
      <c r="AA118" s="165">
        <f>IF('Indicator Date hidden'!AB119="x","x",$AA$2-'Indicator Date hidden'!AB119)</f>
        <v>0</v>
      </c>
      <c r="AB118" s="165">
        <f>IF('Indicator Date hidden'!AC119="x","x",$AB$2-'Indicator Date hidden'!AC119)</f>
        <v>0</v>
      </c>
      <c r="AC118" s="165">
        <f>IF('Indicator Date hidden'!AD119="x","x",$AC$2-'Indicator Date hidden'!AD119)</f>
        <v>0</v>
      </c>
      <c r="AD118" s="165" t="str">
        <f>IF('Indicator Date hidden'!AE119="x","x",$AD$2-'Indicator Date hidden'!AE119)</f>
        <v>x</v>
      </c>
      <c r="AE118" s="165">
        <f>IF('Indicator Date hidden'!AF119="x","x",$AE$2-'Indicator Date hidden'!AF119)</f>
        <v>0</v>
      </c>
      <c r="AF118" s="165">
        <f>IF('Indicator Date hidden'!AG119="x","x",$AF$2-'Indicator Date hidden'!AG119)</f>
        <v>10</v>
      </c>
      <c r="AG118" s="165">
        <f>IF('Indicator Date hidden'!AH119="x","x",$AG$2-'Indicator Date hidden'!AH119)</f>
        <v>1</v>
      </c>
      <c r="AH118" s="165">
        <f>IF('Indicator Date hidden'!AI119="x","x",$AH$2-'Indicator Date hidden'!AI119)</f>
        <v>1</v>
      </c>
      <c r="AI118" s="165">
        <f>IF('Indicator Date hidden'!AJ119="x","x",$AI$2-'Indicator Date hidden'!AJ119)</f>
        <v>1</v>
      </c>
      <c r="AJ118" s="165" t="str">
        <f>IF('Indicator Date hidden'!AK119="x","x",$AJ$2-'Indicator Date hidden'!AK119)</f>
        <v>x</v>
      </c>
      <c r="AK118" s="165">
        <f>IF('Indicator Date hidden'!AL119="x","x",$AK$2-'Indicator Date hidden'!AL119)</f>
        <v>1</v>
      </c>
      <c r="AL118" s="165" t="str">
        <f>IF('Indicator Date hidden'!AM119="x","x",$AL$2-'Indicator Date hidden'!AM119)</f>
        <v>x</v>
      </c>
      <c r="AM118" s="165">
        <f>IF('Indicator Date hidden'!AN119="x","x",$AM$2-'Indicator Date hidden'!AN119)</f>
        <v>41236</v>
      </c>
      <c r="AN118" s="165">
        <f>IF('Indicator Date hidden'!AO119="x","x",$AN$2-'Indicator Date hidden'!AO119)</f>
        <v>41236</v>
      </c>
      <c r="AO118" s="165">
        <f>IF('Indicator Date hidden'!AP119="x","x",$AO$2-'Indicator Date hidden'!AP119)</f>
        <v>0</v>
      </c>
      <c r="AP118" s="165">
        <f>IF('Indicator Date hidden'!AQ119="x","x",$AP$2-'Indicator Date hidden'!AQ119)</f>
        <v>0</v>
      </c>
      <c r="AQ118" s="165">
        <f>IF('Indicator Date hidden'!AR119="x","x",$AQ$2-'Indicator Date hidden'!AR119)</f>
        <v>2</v>
      </c>
      <c r="AR118" s="165">
        <f>IF('Indicator Date hidden'!AS119="x","x",$AR$2-'Indicator Date hidden'!AS119)</f>
        <v>0</v>
      </c>
      <c r="AS118" s="165">
        <f>IF('Indicator Date hidden'!AT119="x","x",$AS$2-'Indicator Date hidden'!AT119)</f>
        <v>0</v>
      </c>
      <c r="AT118" s="165">
        <f>IF('Indicator Date hidden'!AU119="x","x",$AT$2-'Indicator Date hidden'!AU119)</f>
        <v>1</v>
      </c>
      <c r="AU118" s="165">
        <f>IF('Indicator Date hidden'!AV119="x","x",$AU$2-'Indicator Date hidden'!AV119)</f>
        <v>2</v>
      </c>
      <c r="AV118" s="165">
        <f>IF('Indicator Date hidden'!AW119="x","x",$AV$2-'Indicator Date hidden'!AW119)</f>
        <v>0</v>
      </c>
      <c r="AW118" s="165">
        <f>IF('Indicator Date hidden'!AX119="x","x",$AW$2-'Indicator Date hidden'!AX119)</f>
        <v>0</v>
      </c>
      <c r="AX118" s="165">
        <f>IF('Indicator Date hidden'!AY119="x","x",$AX$2-'Indicator Date hidden'!AY119)</f>
        <v>0</v>
      </c>
      <c r="AY118" s="165">
        <f>IF('Indicator Date hidden'!AZ119="x","x",$AY$2-'Indicator Date hidden'!AZ119)</f>
        <v>2</v>
      </c>
      <c r="AZ118" s="165">
        <f>IF('Indicator Date hidden'!BA119="x","x",$AZ$2-'Indicator Date hidden'!BA119)</f>
        <v>2</v>
      </c>
      <c r="BA118" s="5">
        <f t="shared" si="5"/>
        <v>82528</v>
      </c>
      <c r="BB118" s="166">
        <f t="shared" si="6"/>
        <v>1719.3333333333333</v>
      </c>
      <c r="BC118" s="5">
        <f t="shared" si="7"/>
        <v>20</v>
      </c>
      <c r="BD118" s="166">
        <f t="shared" si="8"/>
        <v>8239.7948759190731</v>
      </c>
      <c r="BE118" s="169">
        <f t="shared" si="9"/>
        <v>0</v>
      </c>
    </row>
    <row r="119" spans="1:57" x14ac:dyDescent="0.25">
      <c r="A119" t="s">
        <v>218</v>
      </c>
      <c r="B119" s="165">
        <f>IF('Indicator Date hidden'!C120="x","x",$B$2-'Indicator Date hidden'!C120)</f>
        <v>4</v>
      </c>
      <c r="C119" s="165">
        <f>IF('Indicator Date hidden'!D120="x","x",$C$2-'Indicator Date hidden'!D120)</f>
        <v>4</v>
      </c>
      <c r="D119" s="165">
        <f>IF('Indicator Date hidden'!E120="x","x",$D$2-'Indicator Date hidden'!E120)</f>
        <v>0</v>
      </c>
      <c r="E119" s="165">
        <f>IF('Indicator Date hidden'!F120="x","x",$E$2-'Indicator Date hidden'!F120)</f>
        <v>0</v>
      </c>
      <c r="F119" s="165">
        <f>IF('Indicator Date hidden'!G120="x","x",$F$2-'Indicator Date hidden'!G120)</f>
        <v>0</v>
      </c>
      <c r="G119" s="165">
        <f>IF('Indicator Date hidden'!H120="x","x",$G$2-'Indicator Date hidden'!H120)</f>
        <v>0</v>
      </c>
      <c r="H119" s="165">
        <f>IF('Indicator Date hidden'!I120="x","x",$H$2-'Indicator Date hidden'!I120)</f>
        <v>0</v>
      </c>
      <c r="I119" s="165">
        <f>IF('Indicator Date hidden'!J120="x","x",$I$2-'Indicator Date hidden'!J120)</f>
        <v>2</v>
      </c>
      <c r="J119" s="165">
        <f>IF('Indicator Date hidden'!K120="x","x",$J$2-'Indicator Date hidden'!K120)</f>
        <v>2</v>
      </c>
      <c r="K119" s="165">
        <f>IF('Indicator Date hidden'!L120="x","x",$K$2-'Indicator Date hidden'!L120)</f>
        <v>0</v>
      </c>
      <c r="L119" s="165">
        <f>IF('Indicator Date hidden'!M120="x","x",$L$2-'Indicator Date hidden'!M120)</f>
        <v>0</v>
      </c>
      <c r="M119" s="165">
        <f>IF('Indicator Date hidden'!N120="x","x",$M$2-'Indicator Date hidden'!N120)</f>
        <v>0</v>
      </c>
      <c r="N119" s="165">
        <f>IF('Indicator Date hidden'!O120="x","x",$N$2-'Indicator Date hidden'!O120)</f>
        <v>0</v>
      </c>
      <c r="O119" s="165">
        <f>IF('Indicator Date hidden'!P120="x","x",$O$2-'Indicator Date hidden'!P120)</f>
        <v>0</v>
      </c>
      <c r="P119" s="165">
        <f>IF('Indicator Date hidden'!Q120="x","x",$P$2-'Indicator Date hidden'!Q120)</f>
        <v>0</v>
      </c>
      <c r="Q119" s="165">
        <f>IF('Indicator Date hidden'!R120="x","x",$Q$2-'Indicator Date hidden'!R120)</f>
        <v>6</v>
      </c>
      <c r="R119" s="165">
        <f>IF('Indicator Date hidden'!S120="x","x",$R$2-'Indicator Date hidden'!S120)</f>
        <v>0</v>
      </c>
      <c r="S119" s="165">
        <f>IF('Indicator Date hidden'!T120="x","x",$S$2-'Indicator Date hidden'!T120)</f>
        <v>0</v>
      </c>
      <c r="T119" s="165">
        <f>IF('Indicator Date hidden'!U120="x","x",$T$2-'Indicator Date hidden'!U120)</f>
        <v>0</v>
      </c>
      <c r="U119" s="165">
        <f>IF('Indicator Date hidden'!V120="x","x",$U$2-'Indicator Date hidden'!V120)</f>
        <v>0</v>
      </c>
      <c r="V119" s="165">
        <f>IF('Indicator Date hidden'!W120="x","x",$V$2-'Indicator Date hidden'!W120)</f>
        <v>2</v>
      </c>
      <c r="W119" s="165">
        <f>IF('Indicator Date hidden'!X120="x","x",$W$2-'Indicator Date hidden'!X120)</f>
        <v>5</v>
      </c>
      <c r="X119" s="165">
        <f>IF('Indicator Date hidden'!Y120="x","x",$X$2-'Indicator Date hidden'!Y120)</f>
        <v>6</v>
      </c>
      <c r="Y119" s="165">
        <f>IF('Indicator Date hidden'!Z120="x","x",$Y$2-'Indicator Date hidden'!Z120)</f>
        <v>0</v>
      </c>
      <c r="Z119" s="165">
        <f>IF('Indicator Date hidden'!AA120="x","x",$Z$2-'Indicator Date hidden'!AA120)</f>
        <v>0</v>
      </c>
      <c r="AA119" s="165">
        <f>IF('Indicator Date hidden'!AB120="x","x",$AA$2-'Indicator Date hidden'!AB120)</f>
        <v>0</v>
      </c>
      <c r="AB119" s="165">
        <f>IF('Indicator Date hidden'!AC120="x","x",$AB$2-'Indicator Date hidden'!AC120)</f>
        <v>0</v>
      </c>
      <c r="AC119" s="165">
        <f>IF('Indicator Date hidden'!AD120="x","x",$AC$2-'Indicator Date hidden'!AD120)</f>
        <v>0</v>
      </c>
      <c r="AD119" s="165">
        <f>IF('Indicator Date hidden'!AE120="x","x",$AD$2-'Indicator Date hidden'!AE120)</f>
        <v>0</v>
      </c>
      <c r="AE119" s="165">
        <f>IF('Indicator Date hidden'!AF120="x","x",$AE$2-'Indicator Date hidden'!AF120)</f>
        <v>0</v>
      </c>
      <c r="AF119" s="165">
        <f>IF('Indicator Date hidden'!AG120="x","x",$AF$2-'Indicator Date hidden'!AG120)</f>
        <v>9</v>
      </c>
      <c r="AG119" s="165">
        <f>IF('Indicator Date hidden'!AH120="x","x",$AG$2-'Indicator Date hidden'!AH120)</f>
        <v>1</v>
      </c>
      <c r="AH119" s="165">
        <f>IF('Indicator Date hidden'!AI120="x","x",$AH$2-'Indicator Date hidden'!AI120)</f>
        <v>1</v>
      </c>
      <c r="AI119" s="165">
        <f>IF('Indicator Date hidden'!AJ120="x","x",$AI$2-'Indicator Date hidden'!AJ120)</f>
        <v>1</v>
      </c>
      <c r="AJ119" s="165">
        <f>IF('Indicator Date hidden'!AK120="x","x",$AJ$2-'Indicator Date hidden'!AK120)</f>
        <v>2</v>
      </c>
      <c r="AK119" s="165">
        <f>IF('Indicator Date hidden'!AL120="x","x",$AK$2-'Indicator Date hidden'!AL120)</f>
        <v>0</v>
      </c>
      <c r="AL119" s="165">
        <f>IF('Indicator Date hidden'!AM120="x","x",$AL$2-'Indicator Date hidden'!AM120)</f>
        <v>0</v>
      </c>
      <c r="AM119" s="165">
        <f>IF('Indicator Date hidden'!AN120="x","x",$AM$2-'Indicator Date hidden'!AN120)</f>
        <v>41236</v>
      </c>
      <c r="AN119" s="165">
        <f>IF('Indicator Date hidden'!AO120="x","x",$AN$2-'Indicator Date hidden'!AO120)</f>
        <v>41236</v>
      </c>
      <c r="AO119" s="165">
        <f>IF('Indicator Date hidden'!AP120="x","x",$AO$2-'Indicator Date hidden'!AP120)</f>
        <v>2</v>
      </c>
      <c r="AP119" s="165">
        <f>IF('Indicator Date hidden'!AQ120="x","x",$AP$2-'Indicator Date hidden'!AQ120)</f>
        <v>2</v>
      </c>
      <c r="AQ119" s="165">
        <f>IF('Indicator Date hidden'!AR120="x","x",$AQ$2-'Indicator Date hidden'!AR120)</f>
        <v>0</v>
      </c>
      <c r="AR119" s="165">
        <f>IF('Indicator Date hidden'!AS120="x","x",$AR$2-'Indicator Date hidden'!AS120)</f>
        <v>0</v>
      </c>
      <c r="AS119" s="165">
        <f>IF('Indicator Date hidden'!AT120="x","x",$AS$2-'Indicator Date hidden'!AT120)</f>
        <v>0</v>
      </c>
      <c r="AT119" s="165">
        <f>IF('Indicator Date hidden'!AU120="x","x",$AT$2-'Indicator Date hidden'!AU120)</f>
        <v>1</v>
      </c>
      <c r="AU119" s="165">
        <f>IF('Indicator Date hidden'!AV120="x","x",$AU$2-'Indicator Date hidden'!AV120)</f>
        <v>2</v>
      </c>
      <c r="AV119" s="165">
        <f>IF('Indicator Date hidden'!AW120="x","x",$AV$2-'Indicator Date hidden'!AW120)</f>
        <v>0</v>
      </c>
      <c r="AW119" s="165">
        <f>IF('Indicator Date hidden'!AX120="x","x",$AW$2-'Indicator Date hidden'!AX120)</f>
        <v>0</v>
      </c>
      <c r="AX119" s="165">
        <f>IF('Indicator Date hidden'!AY120="x","x",$AX$2-'Indicator Date hidden'!AY120)</f>
        <v>0</v>
      </c>
      <c r="AY119" s="165">
        <f>IF('Indicator Date hidden'!AZ120="x","x",$AY$2-'Indicator Date hidden'!AZ120)</f>
        <v>2</v>
      </c>
      <c r="AZ119" s="165">
        <f>IF('Indicator Date hidden'!BA120="x","x",$AZ$2-'Indicator Date hidden'!BA120)</f>
        <v>2</v>
      </c>
      <c r="BA119" s="5">
        <f t="shared" si="5"/>
        <v>82528</v>
      </c>
      <c r="BB119" s="166">
        <f t="shared" si="6"/>
        <v>1618.1960784313726</v>
      </c>
      <c r="BC119" s="5">
        <f t="shared" si="7"/>
        <v>21</v>
      </c>
      <c r="BD119" s="166">
        <f t="shared" si="8"/>
        <v>8004.0053160157349</v>
      </c>
      <c r="BE119" s="169">
        <f t="shared" si="9"/>
        <v>0</v>
      </c>
    </row>
    <row r="120" spans="1:57" x14ac:dyDescent="0.25">
      <c r="A120" t="s">
        <v>219</v>
      </c>
      <c r="B120" s="165">
        <f>IF('Indicator Date hidden'!C121="x","x",$B$2-'Indicator Date hidden'!C121)</f>
        <v>4</v>
      </c>
      <c r="C120" s="165">
        <f>IF('Indicator Date hidden'!D121="x","x",$C$2-'Indicator Date hidden'!D121)</f>
        <v>4</v>
      </c>
      <c r="D120" s="165">
        <f>IF('Indicator Date hidden'!E121="x","x",$D$2-'Indicator Date hidden'!E121)</f>
        <v>0</v>
      </c>
      <c r="E120" s="165">
        <f>IF('Indicator Date hidden'!F121="x","x",$E$2-'Indicator Date hidden'!F121)</f>
        <v>0</v>
      </c>
      <c r="F120" s="165">
        <f>IF('Indicator Date hidden'!G121="x","x",$F$2-'Indicator Date hidden'!G121)</f>
        <v>0</v>
      </c>
      <c r="G120" s="165">
        <f>IF('Indicator Date hidden'!H121="x","x",$G$2-'Indicator Date hidden'!H121)</f>
        <v>0</v>
      </c>
      <c r="H120" s="165">
        <f>IF('Indicator Date hidden'!I121="x","x",$H$2-'Indicator Date hidden'!I121)</f>
        <v>0</v>
      </c>
      <c r="I120" s="165">
        <f>IF('Indicator Date hidden'!J121="x","x",$I$2-'Indicator Date hidden'!J121)</f>
        <v>2</v>
      </c>
      <c r="J120" s="165">
        <f>IF('Indicator Date hidden'!K121="x","x",$J$2-'Indicator Date hidden'!K121)</f>
        <v>2</v>
      </c>
      <c r="K120" s="165">
        <f>IF('Indicator Date hidden'!L121="x","x",$K$2-'Indicator Date hidden'!L121)</f>
        <v>0</v>
      </c>
      <c r="L120" s="165">
        <f>IF('Indicator Date hidden'!M121="x","x",$L$2-'Indicator Date hidden'!M121)</f>
        <v>0</v>
      </c>
      <c r="M120" s="165">
        <f>IF('Indicator Date hidden'!N121="x","x",$M$2-'Indicator Date hidden'!N121)</f>
        <v>0</v>
      </c>
      <c r="N120" s="165">
        <f>IF('Indicator Date hidden'!O121="x","x",$N$2-'Indicator Date hidden'!O121)</f>
        <v>0</v>
      </c>
      <c r="O120" s="165">
        <f>IF('Indicator Date hidden'!P121="x","x",$O$2-'Indicator Date hidden'!P121)</f>
        <v>0</v>
      </c>
      <c r="P120" s="165">
        <f>IF('Indicator Date hidden'!Q121="x","x",$P$2-'Indicator Date hidden'!Q121)</f>
        <v>0</v>
      </c>
      <c r="Q120" s="165">
        <f>IF('Indicator Date hidden'!R121="x","x",$Q$2-'Indicator Date hidden'!R121)</f>
        <v>1</v>
      </c>
      <c r="R120" s="165">
        <f>IF('Indicator Date hidden'!S121="x","x",$R$2-'Indicator Date hidden'!S121)</f>
        <v>0</v>
      </c>
      <c r="S120" s="165">
        <f>IF('Indicator Date hidden'!T121="x","x",$S$2-'Indicator Date hidden'!T121)</f>
        <v>0</v>
      </c>
      <c r="T120" s="165">
        <f>IF('Indicator Date hidden'!U121="x","x",$T$2-'Indicator Date hidden'!U121)</f>
        <v>0</v>
      </c>
      <c r="U120" s="165">
        <f>IF('Indicator Date hidden'!V121="x","x",$U$2-'Indicator Date hidden'!V121)</f>
        <v>0</v>
      </c>
      <c r="V120" s="165">
        <f>IF('Indicator Date hidden'!W121="x","x",$V$2-'Indicator Date hidden'!W121)</f>
        <v>2</v>
      </c>
      <c r="W120" s="165">
        <f>IF('Indicator Date hidden'!X121="x","x",$W$2-'Indicator Date hidden'!X121)</f>
        <v>0</v>
      </c>
      <c r="X120" s="165">
        <f>IF('Indicator Date hidden'!Y121="x","x",$X$2-'Indicator Date hidden'!Y121)</f>
        <v>6</v>
      </c>
      <c r="Y120" s="165">
        <f>IF('Indicator Date hidden'!Z121="x","x",$Y$2-'Indicator Date hidden'!Z121)</f>
        <v>0</v>
      </c>
      <c r="Z120" s="165">
        <f>IF('Indicator Date hidden'!AA121="x","x",$Z$2-'Indicator Date hidden'!AA121)</f>
        <v>0</v>
      </c>
      <c r="AA120" s="165">
        <f>IF('Indicator Date hidden'!AB121="x","x",$AA$2-'Indicator Date hidden'!AB121)</f>
        <v>0</v>
      </c>
      <c r="AB120" s="165">
        <f>IF('Indicator Date hidden'!AC121="x","x",$AB$2-'Indicator Date hidden'!AC121)</f>
        <v>0</v>
      </c>
      <c r="AC120" s="165">
        <f>IF('Indicator Date hidden'!AD121="x","x",$AC$2-'Indicator Date hidden'!AD121)</f>
        <v>0</v>
      </c>
      <c r="AD120" s="165">
        <f>IF('Indicator Date hidden'!AE121="x","x",$AD$2-'Indicator Date hidden'!AE121)</f>
        <v>0</v>
      </c>
      <c r="AE120" s="165">
        <f>IF('Indicator Date hidden'!AF121="x","x",$AE$2-'Indicator Date hidden'!AF121)</f>
        <v>0</v>
      </c>
      <c r="AF120" s="165" t="str">
        <f>IF('Indicator Date hidden'!AG121="x","x",$AF$2-'Indicator Date hidden'!AG121)</f>
        <v>x</v>
      </c>
      <c r="AG120" s="165">
        <f>IF('Indicator Date hidden'!AH121="x","x",$AG$2-'Indicator Date hidden'!AH121)</f>
        <v>1</v>
      </c>
      <c r="AH120" s="165">
        <f>IF('Indicator Date hidden'!AI121="x","x",$AH$2-'Indicator Date hidden'!AI121)</f>
        <v>1</v>
      </c>
      <c r="AI120" s="165">
        <f>IF('Indicator Date hidden'!AJ121="x","x",$AI$2-'Indicator Date hidden'!AJ121)</f>
        <v>1</v>
      </c>
      <c r="AJ120" s="165">
        <f>IF('Indicator Date hidden'!AK121="x","x",$AJ$2-'Indicator Date hidden'!AK121)</f>
        <v>1</v>
      </c>
      <c r="AK120" s="165">
        <f>IF('Indicator Date hidden'!AL121="x","x",$AK$2-'Indicator Date hidden'!AL121)</f>
        <v>1</v>
      </c>
      <c r="AL120" s="165">
        <f>IF('Indicator Date hidden'!AM121="x","x",$AL$2-'Indicator Date hidden'!AM121)</f>
        <v>0</v>
      </c>
      <c r="AM120" s="165">
        <f>IF('Indicator Date hidden'!AN121="x","x",$AM$2-'Indicator Date hidden'!AN121)</f>
        <v>41236</v>
      </c>
      <c r="AN120" s="165">
        <f>IF('Indicator Date hidden'!AO121="x","x",$AN$2-'Indicator Date hidden'!AO121)</f>
        <v>41236</v>
      </c>
      <c r="AO120" s="165">
        <f>IF('Indicator Date hidden'!AP121="x","x",$AO$2-'Indicator Date hidden'!AP121)</f>
        <v>1</v>
      </c>
      <c r="AP120" s="165">
        <f>IF('Indicator Date hidden'!AQ121="x","x",$AP$2-'Indicator Date hidden'!AQ121)</f>
        <v>1</v>
      </c>
      <c r="AQ120" s="165">
        <f>IF('Indicator Date hidden'!AR121="x","x",$AQ$2-'Indicator Date hidden'!AR121)</f>
        <v>2</v>
      </c>
      <c r="AR120" s="165">
        <f>IF('Indicator Date hidden'!AS121="x","x",$AR$2-'Indicator Date hidden'!AS121)</f>
        <v>0</v>
      </c>
      <c r="AS120" s="165">
        <f>IF('Indicator Date hidden'!AT121="x","x",$AS$2-'Indicator Date hidden'!AT121)</f>
        <v>0</v>
      </c>
      <c r="AT120" s="165">
        <f>IF('Indicator Date hidden'!AU121="x","x",$AT$2-'Indicator Date hidden'!AU121)</f>
        <v>1</v>
      </c>
      <c r="AU120" s="165">
        <f>IF('Indicator Date hidden'!AV121="x","x",$AU$2-'Indicator Date hidden'!AV121)</f>
        <v>1</v>
      </c>
      <c r="AV120" s="165">
        <f>IF('Indicator Date hidden'!AW121="x","x",$AV$2-'Indicator Date hidden'!AW121)</f>
        <v>0</v>
      </c>
      <c r="AW120" s="165">
        <f>IF('Indicator Date hidden'!AX121="x","x",$AW$2-'Indicator Date hidden'!AX121)</f>
        <v>0</v>
      </c>
      <c r="AX120" s="165">
        <f>IF('Indicator Date hidden'!AY121="x","x",$AX$2-'Indicator Date hidden'!AY121)</f>
        <v>0</v>
      </c>
      <c r="AY120" s="165">
        <f>IF('Indicator Date hidden'!AZ121="x","x",$AY$2-'Indicator Date hidden'!AZ121)</f>
        <v>2</v>
      </c>
      <c r="AZ120" s="165">
        <f>IF('Indicator Date hidden'!BA121="x","x",$AZ$2-'Indicator Date hidden'!BA121)</f>
        <v>2</v>
      </c>
      <c r="BA120" s="5">
        <f t="shared" si="5"/>
        <v>82508</v>
      </c>
      <c r="BB120" s="166">
        <f t="shared" si="6"/>
        <v>1650.16</v>
      </c>
      <c r="BC120" s="5">
        <f t="shared" si="7"/>
        <v>21</v>
      </c>
      <c r="BD120" s="166">
        <f t="shared" si="8"/>
        <v>8080.4258461048948</v>
      </c>
      <c r="BE120" s="169">
        <f t="shared" si="9"/>
        <v>0</v>
      </c>
    </row>
    <row r="121" spans="1:57" x14ac:dyDescent="0.25">
      <c r="A121" t="s">
        <v>221</v>
      </c>
      <c r="B121" s="165">
        <f>IF('Indicator Date hidden'!C122="x","x",$B$2-'Indicator Date hidden'!C122)</f>
        <v>4</v>
      </c>
      <c r="C121" s="165">
        <f>IF('Indicator Date hidden'!D122="x","x",$C$2-'Indicator Date hidden'!D122)</f>
        <v>4</v>
      </c>
      <c r="D121" s="165">
        <f>IF('Indicator Date hidden'!E122="x","x",$D$2-'Indicator Date hidden'!E122)</f>
        <v>0</v>
      </c>
      <c r="E121" s="165">
        <f>IF('Indicator Date hidden'!F122="x","x",$E$2-'Indicator Date hidden'!F122)</f>
        <v>0</v>
      </c>
      <c r="F121" s="165">
        <f>IF('Indicator Date hidden'!G122="x","x",$F$2-'Indicator Date hidden'!G122)</f>
        <v>0</v>
      </c>
      <c r="G121" s="165">
        <f>IF('Indicator Date hidden'!H122="x","x",$G$2-'Indicator Date hidden'!H122)</f>
        <v>0</v>
      </c>
      <c r="H121" s="165">
        <f>IF('Indicator Date hidden'!I122="x","x",$H$2-'Indicator Date hidden'!I122)</f>
        <v>0</v>
      </c>
      <c r="I121" s="165">
        <f>IF('Indicator Date hidden'!J122="x","x",$I$2-'Indicator Date hidden'!J122)</f>
        <v>2</v>
      </c>
      <c r="J121" s="165">
        <f>IF('Indicator Date hidden'!K122="x","x",$J$2-'Indicator Date hidden'!K122)</f>
        <v>2</v>
      </c>
      <c r="K121" s="165">
        <f>IF('Indicator Date hidden'!L122="x","x",$K$2-'Indicator Date hidden'!L122)</f>
        <v>0</v>
      </c>
      <c r="L121" s="165">
        <f>IF('Indicator Date hidden'!M122="x","x",$L$2-'Indicator Date hidden'!M122)</f>
        <v>0</v>
      </c>
      <c r="M121" s="165">
        <f>IF('Indicator Date hidden'!N122="x","x",$M$2-'Indicator Date hidden'!N122)</f>
        <v>0</v>
      </c>
      <c r="N121" s="165">
        <f>IF('Indicator Date hidden'!O122="x","x",$N$2-'Indicator Date hidden'!O122)</f>
        <v>0</v>
      </c>
      <c r="O121" s="165">
        <f>IF('Indicator Date hidden'!P122="x","x",$O$2-'Indicator Date hidden'!P122)</f>
        <v>0</v>
      </c>
      <c r="P121" s="165" t="str">
        <f>IF('Indicator Date hidden'!Q122="x","x",$P$2-'Indicator Date hidden'!Q122)</f>
        <v>x</v>
      </c>
      <c r="Q121" s="165">
        <f>IF('Indicator Date hidden'!R122="x","x",$Q$2-'Indicator Date hidden'!R122)</f>
        <v>4</v>
      </c>
      <c r="R121" s="165">
        <f>IF('Indicator Date hidden'!S122="x","x",$R$2-'Indicator Date hidden'!S122)</f>
        <v>0</v>
      </c>
      <c r="S121" s="165">
        <f>IF('Indicator Date hidden'!T122="x","x",$S$2-'Indicator Date hidden'!T122)</f>
        <v>0</v>
      </c>
      <c r="T121" s="165">
        <f>IF('Indicator Date hidden'!U122="x","x",$T$2-'Indicator Date hidden'!U122)</f>
        <v>0</v>
      </c>
      <c r="U121" s="165">
        <f>IF('Indicator Date hidden'!V122="x","x",$U$2-'Indicator Date hidden'!V122)</f>
        <v>0</v>
      </c>
      <c r="V121" s="165">
        <f>IF('Indicator Date hidden'!W122="x","x",$V$2-'Indicator Date hidden'!W122)</f>
        <v>2</v>
      </c>
      <c r="W121" s="165">
        <f>IF('Indicator Date hidden'!X122="x","x",$W$2-'Indicator Date hidden'!X122)</f>
        <v>3</v>
      </c>
      <c r="X121" s="165">
        <f>IF('Indicator Date hidden'!Y122="x","x",$X$2-'Indicator Date hidden'!Y122)</f>
        <v>8</v>
      </c>
      <c r="Y121" s="165">
        <f>IF('Indicator Date hidden'!Z122="x","x",$Y$2-'Indicator Date hidden'!Z122)</f>
        <v>0</v>
      </c>
      <c r="Z121" s="165">
        <f>IF('Indicator Date hidden'!AA122="x","x",$Z$2-'Indicator Date hidden'!AA122)</f>
        <v>0</v>
      </c>
      <c r="AA121" s="165">
        <f>IF('Indicator Date hidden'!AB122="x","x",$AA$2-'Indicator Date hidden'!AB122)</f>
        <v>0</v>
      </c>
      <c r="AB121" s="165">
        <f>IF('Indicator Date hidden'!AC122="x","x",$AB$2-'Indicator Date hidden'!AC122)</f>
        <v>0</v>
      </c>
      <c r="AC121" s="165">
        <f>IF('Indicator Date hidden'!AD122="x","x",$AC$2-'Indicator Date hidden'!AD122)</f>
        <v>0</v>
      </c>
      <c r="AD121" s="165">
        <f>IF('Indicator Date hidden'!AE122="x","x",$AD$2-'Indicator Date hidden'!AE122)</f>
        <v>0</v>
      </c>
      <c r="AE121" s="165">
        <f>IF('Indicator Date hidden'!AF122="x","x",$AE$2-'Indicator Date hidden'!AF122)</f>
        <v>0</v>
      </c>
      <c r="AF121" s="165">
        <f>IF('Indicator Date hidden'!AG122="x","x",$AF$2-'Indicator Date hidden'!AG122)</f>
        <v>8</v>
      </c>
      <c r="AG121" s="165">
        <f>IF('Indicator Date hidden'!AH122="x","x",$AG$2-'Indicator Date hidden'!AH122)</f>
        <v>1</v>
      </c>
      <c r="AH121" s="165">
        <f>IF('Indicator Date hidden'!AI122="x","x",$AH$2-'Indicator Date hidden'!AI122)</f>
        <v>1</v>
      </c>
      <c r="AI121" s="165">
        <f>IF('Indicator Date hidden'!AJ122="x","x",$AI$2-'Indicator Date hidden'!AJ122)</f>
        <v>1</v>
      </c>
      <c r="AJ121" s="165" t="str">
        <f>IF('Indicator Date hidden'!AK122="x","x",$AJ$2-'Indicator Date hidden'!AK122)</f>
        <v>x</v>
      </c>
      <c r="AK121" s="165">
        <f>IF('Indicator Date hidden'!AL122="x","x",$AK$2-'Indicator Date hidden'!AL122)</f>
        <v>1</v>
      </c>
      <c r="AL121" s="165">
        <f>IF('Indicator Date hidden'!AM122="x","x",$AL$2-'Indicator Date hidden'!AM122)</f>
        <v>0</v>
      </c>
      <c r="AM121" s="165">
        <f>IF('Indicator Date hidden'!AN122="x","x",$AM$2-'Indicator Date hidden'!AN122)</f>
        <v>41236</v>
      </c>
      <c r="AN121" s="165">
        <f>IF('Indicator Date hidden'!AO122="x","x",$AN$2-'Indicator Date hidden'!AO122)</f>
        <v>41236</v>
      </c>
      <c r="AO121" s="165">
        <f>IF('Indicator Date hidden'!AP122="x","x",$AO$2-'Indicator Date hidden'!AP122)</f>
        <v>1</v>
      </c>
      <c r="AP121" s="165">
        <f>IF('Indicator Date hidden'!AQ122="x","x",$AP$2-'Indicator Date hidden'!AQ122)</f>
        <v>1</v>
      </c>
      <c r="AQ121" s="165">
        <f>IF('Indicator Date hidden'!AR122="x","x",$AQ$2-'Indicator Date hidden'!AR122)</f>
        <v>2</v>
      </c>
      <c r="AR121" s="165">
        <f>IF('Indicator Date hidden'!AS122="x","x",$AR$2-'Indicator Date hidden'!AS122)</f>
        <v>0</v>
      </c>
      <c r="AS121" s="165">
        <f>IF('Indicator Date hidden'!AT122="x","x",$AS$2-'Indicator Date hidden'!AT122)</f>
        <v>0</v>
      </c>
      <c r="AT121" s="165">
        <f>IF('Indicator Date hidden'!AU122="x","x",$AT$2-'Indicator Date hidden'!AU122)</f>
        <v>1</v>
      </c>
      <c r="AU121" s="165">
        <f>IF('Indicator Date hidden'!AV122="x","x",$AU$2-'Indicator Date hidden'!AV122)</f>
        <v>2</v>
      </c>
      <c r="AV121" s="165">
        <f>IF('Indicator Date hidden'!AW122="x","x",$AV$2-'Indicator Date hidden'!AW122)</f>
        <v>0</v>
      </c>
      <c r="AW121" s="165">
        <f>IF('Indicator Date hidden'!AX122="x","x",$AW$2-'Indicator Date hidden'!AX122)</f>
        <v>0</v>
      </c>
      <c r="AX121" s="165">
        <f>IF('Indicator Date hidden'!AY122="x","x",$AX$2-'Indicator Date hidden'!AY122)</f>
        <v>0</v>
      </c>
      <c r="AY121" s="165">
        <f>IF('Indicator Date hidden'!AZ122="x","x",$AY$2-'Indicator Date hidden'!AZ122)</f>
        <v>2</v>
      </c>
      <c r="AZ121" s="165">
        <f>IF('Indicator Date hidden'!BA122="x","x",$AZ$2-'Indicator Date hidden'!BA122)</f>
        <v>2</v>
      </c>
      <c r="BA121" s="5">
        <f t="shared" si="5"/>
        <v>82524</v>
      </c>
      <c r="BB121" s="166">
        <f t="shared" si="6"/>
        <v>1684.1632653061224</v>
      </c>
      <c r="BC121" s="5">
        <f t="shared" si="7"/>
        <v>22</v>
      </c>
      <c r="BD121" s="166">
        <f t="shared" si="8"/>
        <v>8158.921150537697</v>
      </c>
      <c r="BE121" s="169">
        <f t="shared" si="9"/>
        <v>0</v>
      </c>
    </row>
    <row r="122" spans="1:57" x14ac:dyDescent="0.25">
      <c r="A122" t="s">
        <v>223</v>
      </c>
      <c r="B122" s="165">
        <f>IF('Indicator Date hidden'!C123="x","x",$B$2-'Indicator Date hidden'!C123)</f>
        <v>4</v>
      </c>
      <c r="C122" s="165">
        <f>IF('Indicator Date hidden'!D123="x","x",$C$2-'Indicator Date hidden'!D123)</f>
        <v>4</v>
      </c>
      <c r="D122" s="165">
        <f>IF('Indicator Date hidden'!E123="x","x",$D$2-'Indicator Date hidden'!E123)</f>
        <v>0</v>
      </c>
      <c r="E122" s="165">
        <f>IF('Indicator Date hidden'!F123="x","x",$E$2-'Indicator Date hidden'!F123)</f>
        <v>0</v>
      </c>
      <c r="F122" s="165">
        <f>IF('Indicator Date hidden'!G123="x","x",$F$2-'Indicator Date hidden'!G123)</f>
        <v>0</v>
      </c>
      <c r="G122" s="165">
        <f>IF('Indicator Date hidden'!H123="x","x",$G$2-'Indicator Date hidden'!H123)</f>
        <v>0</v>
      </c>
      <c r="H122" s="165">
        <f>IF('Indicator Date hidden'!I123="x","x",$H$2-'Indicator Date hidden'!I123)</f>
        <v>0</v>
      </c>
      <c r="I122" s="165">
        <f>IF('Indicator Date hidden'!J123="x","x",$I$2-'Indicator Date hidden'!J123)</f>
        <v>2</v>
      </c>
      <c r="J122" s="165">
        <f>IF('Indicator Date hidden'!K123="x","x",$J$2-'Indicator Date hidden'!K123)</f>
        <v>2</v>
      </c>
      <c r="K122" s="165">
        <f>IF('Indicator Date hidden'!L123="x","x",$K$2-'Indicator Date hidden'!L123)</f>
        <v>0</v>
      </c>
      <c r="L122" s="165">
        <f>IF('Indicator Date hidden'!M123="x","x",$L$2-'Indicator Date hidden'!M123)</f>
        <v>0</v>
      </c>
      <c r="M122" s="165">
        <f>IF('Indicator Date hidden'!N123="x","x",$M$2-'Indicator Date hidden'!N123)</f>
        <v>0</v>
      </c>
      <c r="N122" s="165">
        <f>IF('Indicator Date hidden'!O123="x","x",$N$2-'Indicator Date hidden'!O123)</f>
        <v>0</v>
      </c>
      <c r="O122" s="165">
        <f>IF('Indicator Date hidden'!P123="x","x",$O$2-'Indicator Date hidden'!P123)</f>
        <v>0</v>
      </c>
      <c r="P122" s="165">
        <f>IF('Indicator Date hidden'!Q123="x","x",$P$2-'Indicator Date hidden'!Q123)</f>
        <v>0</v>
      </c>
      <c r="Q122" s="165" t="str">
        <f>IF('Indicator Date hidden'!R123="x","x",$Q$2-'Indicator Date hidden'!R123)</f>
        <v>x</v>
      </c>
      <c r="R122" s="165">
        <f>IF('Indicator Date hidden'!S123="x","x",$R$2-'Indicator Date hidden'!S123)</f>
        <v>0</v>
      </c>
      <c r="S122" s="165">
        <f>IF('Indicator Date hidden'!T123="x","x",$S$2-'Indicator Date hidden'!T123)</f>
        <v>0</v>
      </c>
      <c r="T122" s="165">
        <f>IF('Indicator Date hidden'!U123="x","x",$T$2-'Indicator Date hidden'!U123)</f>
        <v>0</v>
      </c>
      <c r="U122" s="165">
        <f>IF('Indicator Date hidden'!V123="x","x",$U$2-'Indicator Date hidden'!V123)</f>
        <v>0</v>
      </c>
      <c r="V122" s="165">
        <f>IF('Indicator Date hidden'!W123="x","x",$V$2-'Indicator Date hidden'!W123)</f>
        <v>2</v>
      </c>
      <c r="W122" s="165">
        <f>IF('Indicator Date hidden'!X123="x","x",$W$2-'Indicator Date hidden'!X123)</f>
        <v>9</v>
      </c>
      <c r="X122" s="165">
        <f>IF('Indicator Date hidden'!Y123="x","x",$X$2-'Indicator Date hidden'!Y123)</f>
        <v>8</v>
      </c>
      <c r="Y122" s="165">
        <f>IF('Indicator Date hidden'!Z123="x","x",$Y$2-'Indicator Date hidden'!Z123)</f>
        <v>0</v>
      </c>
      <c r="Z122" s="165">
        <f>IF('Indicator Date hidden'!AA123="x","x",$Z$2-'Indicator Date hidden'!AA123)</f>
        <v>0</v>
      </c>
      <c r="AA122" s="165" t="str">
        <f>IF('Indicator Date hidden'!AB123="x","x",$AA$2-'Indicator Date hidden'!AB123)</f>
        <v>x</v>
      </c>
      <c r="AB122" s="165">
        <f>IF('Indicator Date hidden'!AC123="x","x",$AB$2-'Indicator Date hidden'!AC123)</f>
        <v>0</v>
      </c>
      <c r="AC122" s="165" t="str">
        <f>IF('Indicator Date hidden'!AD123="x","x",$AC$2-'Indicator Date hidden'!AD123)</f>
        <v>x</v>
      </c>
      <c r="AD122" s="165" t="str">
        <f>IF('Indicator Date hidden'!AE123="x","x",$AD$2-'Indicator Date hidden'!AE123)</f>
        <v>x</v>
      </c>
      <c r="AE122" s="165" t="str">
        <f>IF('Indicator Date hidden'!AF123="x","x",$AE$2-'Indicator Date hidden'!AF123)</f>
        <v>x</v>
      </c>
      <c r="AF122" s="165" t="str">
        <f>IF('Indicator Date hidden'!AG123="x","x",$AF$2-'Indicator Date hidden'!AG123)</f>
        <v>x</v>
      </c>
      <c r="AG122" s="165">
        <f>IF('Indicator Date hidden'!AH123="x","x",$AG$2-'Indicator Date hidden'!AH123)</f>
        <v>1</v>
      </c>
      <c r="AH122" s="165">
        <f>IF('Indicator Date hidden'!AI123="x","x",$AH$2-'Indicator Date hidden'!AI123)</f>
        <v>1</v>
      </c>
      <c r="AI122" s="165">
        <f>IF('Indicator Date hidden'!AJ123="x","x",$AI$2-'Indicator Date hidden'!AJ123)</f>
        <v>1</v>
      </c>
      <c r="AJ122" s="165" t="str">
        <f>IF('Indicator Date hidden'!AK123="x","x",$AJ$2-'Indicator Date hidden'!AK123)</f>
        <v>x</v>
      </c>
      <c r="AK122" s="165">
        <f>IF('Indicator Date hidden'!AL123="x","x",$AK$2-'Indicator Date hidden'!AL123)</f>
        <v>1</v>
      </c>
      <c r="AL122" s="165" t="str">
        <f>IF('Indicator Date hidden'!AM123="x","x",$AL$2-'Indicator Date hidden'!AM123)</f>
        <v>x</v>
      </c>
      <c r="AM122" s="165">
        <f>IF('Indicator Date hidden'!AN123="x","x",$AM$2-'Indicator Date hidden'!AN123)</f>
        <v>41236</v>
      </c>
      <c r="AN122" s="165">
        <f>IF('Indicator Date hidden'!AO123="x","x",$AN$2-'Indicator Date hidden'!AO123)</f>
        <v>41236</v>
      </c>
      <c r="AO122" s="165" t="str">
        <f>IF('Indicator Date hidden'!AP123="x","x",$AO$2-'Indicator Date hidden'!AP123)</f>
        <v>x</v>
      </c>
      <c r="AP122" s="165" t="str">
        <f>IF('Indicator Date hidden'!AQ123="x","x",$AP$2-'Indicator Date hidden'!AQ123)</f>
        <v>x</v>
      </c>
      <c r="AQ122" s="165">
        <f>IF('Indicator Date hidden'!AR123="x","x",$AQ$2-'Indicator Date hidden'!AR123)</f>
        <v>2</v>
      </c>
      <c r="AR122" s="165">
        <f>IF('Indicator Date hidden'!AS123="x","x",$AR$2-'Indicator Date hidden'!AS123)</f>
        <v>0</v>
      </c>
      <c r="AS122" s="165" t="str">
        <f>IF('Indicator Date hidden'!AT123="x","x",$AS$2-'Indicator Date hidden'!AT123)</f>
        <v>x</v>
      </c>
      <c r="AT122" s="165">
        <f>IF('Indicator Date hidden'!AU123="x","x",$AT$2-'Indicator Date hidden'!AU123)</f>
        <v>1</v>
      </c>
      <c r="AU122" s="165" t="str">
        <f>IF('Indicator Date hidden'!AV123="x","x",$AU$2-'Indicator Date hidden'!AV123)</f>
        <v>x</v>
      </c>
      <c r="AV122" s="165">
        <f>IF('Indicator Date hidden'!AW123="x","x",$AV$2-'Indicator Date hidden'!AW123)</f>
        <v>5</v>
      </c>
      <c r="AW122" s="165">
        <f>IF('Indicator Date hidden'!AX123="x","x",$AW$2-'Indicator Date hidden'!AX123)</f>
        <v>1</v>
      </c>
      <c r="AX122" s="165">
        <f>IF('Indicator Date hidden'!AY123="x","x",$AX$2-'Indicator Date hidden'!AY123)</f>
        <v>0</v>
      </c>
      <c r="AY122" s="165">
        <f>IF('Indicator Date hidden'!AZ123="x","x",$AY$2-'Indicator Date hidden'!AZ123)</f>
        <v>2</v>
      </c>
      <c r="AZ122" s="165">
        <f>IF('Indicator Date hidden'!BA123="x","x",$AZ$2-'Indicator Date hidden'!BA123)</f>
        <v>2</v>
      </c>
      <c r="BA122" s="5">
        <f t="shared" si="5"/>
        <v>82520</v>
      </c>
      <c r="BB122" s="166">
        <f t="shared" si="6"/>
        <v>2115.897435897436</v>
      </c>
      <c r="BC122" s="5">
        <f t="shared" si="7"/>
        <v>19</v>
      </c>
      <c r="BD122" s="166">
        <f t="shared" si="8"/>
        <v>9095.2393402343878</v>
      </c>
      <c r="BE122" s="169">
        <f t="shared" si="9"/>
        <v>0</v>
      </c>
    </row>
    <row r="123" spans="1:57" x14ac:dyDescent="0.25">
      <c r="A123" t="s">
        <v>225</v>
      </c>
      <c r="B123" s="165">
        <f>IF('Indicator Date hidden'!C124="x","x",$B$2-'Indicator Date hidden'!C124)</f>
        <v>4</v>
      </c>
      <c r="C123" s="165">
        <f>IF('Indicator Date hidden'!D124="x","x",$C$2-'Indicator Date hidden'!D124)</f>
        <v>4</v>
      </c>
      <c r="D123" s="165">
        <f>IF('Indicator Date hidden'!E124="x","x",$D$2-'Indicator Date hidden'!E124)</f>
        <v>0</v>
      </c>
      <c r="E123" s="165">
        <f>IF('Indicator Date hidden'!F124="x","x",$E$2-'Indicator Date hidden'!F124)</f>
        <v>0</v>
      </c>
      <c r="F123" s="165">
        <f>IF('Indicator Date hidden'!G124="x","x",$F$2-'Indicator Date hidden'!G124)</f>
        <v>0</v>
      </c>
      <c r="G123" s="165">
        <f>IF('Indicator Date hidden'!H124="x","x",$G$2-'Indicator Date hidden'!H124)</f>
        <v>0</v>
      </c>
      <c r="H123" s="165">
        <f>IF('Indicator Date hidden'!I124="x","x",$H$2-'Indicator Date hidden'!I124)</f>
        <v>0</v>
      </c>
      <c r="I123" s="165">
        <f>IF('Indicator Date hidden'!J124="x","x",$I$2-'Indicator Date hidden'!J124)</f>
        <v>2</v>
      </c>
      <c r="J123" s="165">
        <f>IF('Indicator Date hidden'!K124="x","x",$J$2-'Indicator Date hidden'!K124)</f>
        <v>2</v>
      </c>
      <c r="K123" s="165">
        <f>IF('Indicator Date hidden'!L124="x","x",$K$2-'Indicator Date hidden'!L124)</f>
        <v>0</v>
      </c>
      <c r="L123" s="165">
        <f>IF('Indicator Date hidden'!M124="x","x",$L$2-'Indicator Date hidden'!M124)</f>
        <v>0</v>
      </c>
      <c r="M123" s="165">
        <f>IF('Indicator Date hidden'!N124="x","x",$M$2-'Indicator Date hidden'!N124)</f>
        <v>0</v>
      </c>
      <c r="N123" s="165">
        <f>IF('Indicator Date hidden'!O124="x","x",$N$2-'Indicator Date hidden'!O124)</f>
        <v>0</v>
      </c>
      <c r="O123" s="165">
        <f>IF('Indicator Date hidden'!P124="x","x",$O$2-'Indicator Date hidden'!P124)</f>
        <v>0</v>
      </c>
      <c r="P123" s="165">
        <f>IF('Indicator Date hidden'!Q124="x","x",$P$2-'Indicator Date hidden'!Q124)</f>
        <v>0</v>
      </c>
      <c r="Q123" s="165">
        <f>IF('Indicator Date hidden'!R124="x","x",$Q$2-'Indicator Date hidden'!R124)</f>
        <v>1</v>
      </c>
      <c r="R123" s="165">
        <f>IF('Indicator Date hidden'!S124="x","x",$R$2-'Indicator Date hidden'!S124)</f>
        <v>0</v>
      </c>
      <c r="S123" s="165">
        <f>IF('Indicator Date hidden'!T124="x","x",$S$2-'Indicator Date hidden'!T124)</f>
        <v>0</v>
      </c>
      <c r="T123" s="165">
        <f>IF('Indicator Date hidden'!U124="x","x",$T$2-'Indicator Date hidden'!U124)</f>
        <v>0</v>
      </c>
      <c r="U123" s="165">
        <f>IF('Indicator Date hidden'!V124="x","x",$U$2-'Indicator Date hidden'!V124)</f>
        <v>0</v>
      </c>
      <c r="V123" s="165">
        <f>IF('Indicator Date hidden'!W124="x","x",$V$2-'Indicator Date hidden'!W124)</f>
        <v>2</v>
      </c>
      <c r="W123" s="165">
        <f>IF('Indicator Date hidden'!X124="x","x",$W$2-'Indicator Date hidden'!X124)</f>
        <v>0</v>
      </c>
      <c r="X123" s="165" t="str">
        <f>IF('Indicator Date hidden'!Y124="x","x",$X$2-'Indicator Date hidden'!Y124)</f>
        <v>x</v>
      </c>
      <c r="Y123" s="165">
        <f>IF('Indicator Date hidden'!Z124="x","x",$Y$2-'Indicator Date hidden'!Z124)</f>
        <v>0</v>
      </c>
      <c r="Z123" s="165">
        <f>IF('Indicator Date hidden'!AA124="x","x",$Z$2-'Indicator Date hidden'!AA124)</f>
        <v>0</v>
      </c>
      <c r="AA123" s="165">
        <f>IF('Indicator Date hidden'!AB124="x","x",$AA$2-'Indicator Date hidden'!AB124)</f>
        <v>0</v>
      </c>
      <c r="AB123" s="165">
        <f>IF('Indicator Date hidden'!AC124="x","x",$AB$2-'Indicator Date hidden'!AC124)</f>
        <v>0</v>
      </c>
      <c r="AC123" s="165">
        <f>IF('Indicator Date hidden'!AD124="x","x",$AC$2-'Indicator Date hidden'!AD124)</f>
        <v>0</v>
      </c>
      <c r="AD123" s="165">
        <f>IF('Indicator Date hidden'!AE124="x","x",$AD$2-'Indicator Date hidden'!AE124)</f>
        <v>0</v>
      </c>
      <c r="AE123" s="165">
        <f>IF('Indicator Date hidden'!AF124="x","x",$AE$2-'Indicator Date hidden'!AF124)</f>
        <v>0</v>
      </c>
      <c r="AF123" s="165">
        <f>IF('Indicator Date hidden'!AG124="x","x",$AF$2-'Indicator Date hidden'!AG124)</f>
        <v>7</v>
      </c>
      <c r="AG123" s="165">
        <f>IF('Indicator Date hidden'!AH124="x","x",$AG$2-'Indicator Date hidden'!AH124)</f>
        <v>1</v>
      </c>
      <c r="AH123" s="165">
        <f>IF('Indicator Date hidden'!AI124="x","x",$AH$2-'Indicator Date hidden'!AI124)</f>
        <v>1</v>
      </c>
      <c r="AI123" s="165">
        <f>IF('Indicator Date hidden'!AJ124="x","x",$AI$2-'Indicator Date hidden'!AJ124)</f>
        <v>1</v>
      </c>
      <c r="AJ123" s="165">
        <f>IF('Indicator Date hidden'!AK124="x","x",$AJ$2-'Indicator Date hidden'!AK124)</f>
        <v>2</v>
      </c>
      <c r="AK123" s="165">
        <f>IF('Indicator Date hidden'!AL124="x","x",$AK$2-'Indicator Date hidden'!AL124)</f>
        <v>1</v>
      </c>
      <c r="AL123" s="165" t="str">
        <f>IF('Indicator Date hidden'!AM124="x","x",$AL$2-'Indicator Date hidden'!AM124)</f>
        <v>x</v>
      </c>
      <c r="AM123" s="165">
        <f>IF('Indicator Date hidden'!AN124="x","x",$AM$2-'Indicator Date hidden'!AN124)</f>
        <v>41236</v>
      </c>
      <c r="AN123" s="165">
        <f>IF('Indicator Date hidden'!AO124="x","x",$AN$2-'Indicator Date hidden'!AO124)</f>
        <v>41236</v>
      </c>
      <c r="AO123" s="165">
        <f>IF('Indicator Date hidden'!AP124="x","x",$AO$2-'Indicator Date hidden'!AP124)</f>
        <v>0</v>
      </c>
      <c r="AP123" s="165">
        <f>IF('Indicator Date hidden'!AQ124="x","x",$AP$2-'Indicator Date hidden'!AQ124)</f>
        <v>0</v>
      </c>
      <c r="AQ123" s="165">
        <f>IF('Indicator Date hidden'!AR124="x","x",$AQ$2-'Indicator Date hidden'!AR124)</f>
        <v>0</v>
      </c>
      <c r="AR123" s="165">
        <f>IF('Indicator Date hidden'!AS124="x","x",$AR$2-'Indicator Date hidden'!AS124)</f>
        <v>0</v>
      </c>
      <c r="AS123" s="165">
        <f>IF('Indicator Date hidden'!AT124="x","x",$AS$2-'Indicator Date hidden'!AT124)</f>
        <v>0</v>
      </c>
      <c r="AT123" s="165">
        <f>IF('Indicator Date hidden'!AU124="x","x",$AT$2-'Indicator Date hidden'!AU124)</f>
        <v>1</v>
      </c>
      <c r="AU123" s="165">
        <f>IF('Indicator Date hidden'!AV124="x","x",$AU$2-'Indicator Date hidden'!AV124)</f>
        <v>2</v>
      </c>
      <c r="AV123" s="165">
        <f>IF('Indicator Date hidden'!AW124="x","x",$AV$2-'Indicator Date hidden'!AW124)</f>
        <v>0</v>
      </c>
      <c r="AW123" s="165">
        <f>IF('Indicator Date hidden'!AX124="x","x",$AW$2-'Indicator Date hidden'!AX124)</f>
        <v>0</v>
      </c>
      <c r="AX123" s="165">
        <f>IF('Indicator Date hidden'!AY124="x","x",$AX$2-'Indicator Date hidden'!AY124)</f>
        <v>0</v>
      </c>
      <c r="AY123" s="165">
        <f>IF('Indicator Date hidden'!AZ124="x","x",$AY$2-'Indicator Date hidden'!AZ124)</f>
        <v>2</v>
      </c>
      <c r="AZ123" s="165">
        <f>IF('Indicator Date hidden'!BA124="x","x",$AZ$2-'Indicator Date hidden'!BA124)</f>
        <v>2</v>
      </c>
      <c r="BA123" s="5">
        <f t="shared" si="5"/>
        <v>82507</v>
      </c>
      <c r="BB123" s="166">
        <f t="shared" si="6"/>
        <v>1683.8163265306123</v>
      </c>
      <c r="BC123" s="5">
        <f t="shared" si="7"/>
        <v>18</v>
      </c>
      <c r="BD123" s="166">
        <f t="shared" si="8"/>
        <v>8158.9926265777303</v>
      </c>
      <c r="BE123" s="169">
        <f t="shared" si="9"/>
        <v>0</v>
      </c>
    </row>
    <row r="124" spans="1:57" x14ac:dyDescent="0.25">
      <c r="A124" t="s">
        <v>227</v>
      </c>
      <c r="B124" s="165">
        <f>IF('Indicator Date hidden'!C125="x","x",$B$2-'Indicator Date hidden'!C125)</f>
        <v>4</v>
      </c>
      <c r="C124" s="165">
        <f>IF('Indicator Date hidden'!D125="x","x",$C$2-'Indicator Date hidden'!D125)</f>
        <v>4</v>
      </c>
      <c r="D124" s="165">
        <f>IF('Indicator Date hidden'!E125="x","x",$D$2-'Indicator Date hidden'!E125)</f>
        <v>0</v>
      </c>
      <c r="E124" s="165">
        <f>IF('Indicator Date hidden'!F125="x","x",$E$2-'Indicator Date hidden'!F125)</f>
        <v>0</v>
      </c>
      <c r="F124" s="165">
        <f>IF('Indicator Date hidden'!G125="x","x",$F$2-'Indicator Date hidden'!G125)</f>
        <v>0</v>
      </c>
      <c r="G124" s="165">
        <f>IF('Indicator Date hidden'!H125="x","x",$G$2-'Indicator Date hidden'!H125)</f>
        <v>0</v>
      </c>
      <c r="H124" s="165">
        <f>IF('Indicator Date hidden'!I125="x","x",$H$2-'Indicator Date hidden'!I125)</f>
        <v>0</v>
      </c>
      <c r="I124" s="165">
        <f>IF('Indicator Date hidden'!J125="x","x",$I$2-'Indicator Date hidden'!J125)</f>
        <v>2</v>
      </c>
      <c r="J124" s="165">
        <f>IF('Indicator Date hidden'!K125="x","x",$J$2-'Indicator Date hidden'!K125)</f>
        <v>2</v>
      </c>
      <c r="K124" s="165">
        <f>IF('Indicator Date hidden'!L125="x","x",$K$2-'Indicator Date hidden'!L125)</f>
        <v>0</v>
      </c>
      <c r="L124" s="165">
        <f>IF('Indicator Date hidden'!M125="x","x",$L$2-'Indicator Date hidden'!M125)</f>
        <v>0</v>
      </c>
      <c r="M124" s="165">
        <f>IF('Indicator Date hidden'!N125="x","x",$M$2-'Indicator Date hidden'!N125)</f>
        <v>0</v>
      </c>
      <c r="N124" s="165">
        <f>IF('Indicator Date hidden'!O125="x","x",$N$2-'Indicator Date hidden'!O125)</f>
        <v>0</v>
      </c>
      <c r="O124" s="165">
        <f>IF('Indicator Date hidden'!P125="x","x",$O$2-'Indicator Date hidden'!P125)</f>
        <v>0</v>
      </c>
      <c r="P124" s="165">
        <f>IF('Indicator Date hidden'!Q125="x","x",$P$2-'Indicator Date hidden'!Q125)</f>
        <v>0</v>
      </c>
      <c r="Q124" s="165" t="str">
        <f>IF('Indicator Date hidden'!R125="x","x",$Q$2-'Indicator Date hidden'!R125)</f>
        <v>x</v>
      </c>
      <c r="R124" s="165">
        <f>IF('Indicator Date hidden'!S125="x","x",$R$2-'Indicator Date hidden'!S125)</f>
        <v>0</v>
      </c>
      <c r="S124" s="165">
        <f>IF('Indicator Date hidden'!T125="x","x",$S$2-'Indicator Date hidden'!T125)</f>
        <v>0</v>
      </c>
      <c r="T124" s="165">
        <f>IF('Indicator Date hidden'!U125="x","x",$T$2-'Indicator Date hidden'!U125)</f>
        <v>0</v>
      </c>
      <c r="U124" s="165" t="str">
        <f>IF('Indicator Date hidden'!V125="x","x",$U$2-'Indicator Date hidden'!V125)</f>
        <v>x</v>
      </c>
      <c r="V124" s="165">
        <f>IF('Indicator Date hidden'!W125="x","x",$V$2-'Indicator Date hidden'!W125)</f>
        <v>2</v>
      </c>
      <c r="W124" s="165" t="str">
        <f>IF('Indicator Date hidden'!X125="x","x",$W$2-'Indicator Date hidden'!X125)</f>
        <v>x</v>
      </c>
      <c r="X124" s="165">
        <f>IF('Indicator Date hidden'!Y125="x","x",$X$2-'Indicator Date hidden'!Y125)</f>
        <v>8</v>
      </c>
      <c r="Y124" s="165">
        <f>IF('Indicator Date hidden'!Z125="x","x",$Y$2-'Indicator Date hidden'!Z125)</f>
        <v>0</v>
      </c>
      <c r="Z124" s="165">
        <f>IF('Indicator Date hidden'!AA125="x","x",$Z$2-'Indicator Date hidden'!AA125)</f>
        <v>0</v>
      </c>
      <c r="AA124" s="165">
        <f>IF('Indicator Date hidden'!AB125="x","x",$AA$2-'Indicator Date hidden'!AB125)</f>
        <v>0</v>
      </c>
      <c r="AB124" s="165">
        <f>IF('Indicator Date hidden'!AC125="x","x",$AB$2-'Indicator Date hidden'!AC125)</f>
        <v>0</v>
      </c>
      <c r="AC124" s="165">
        <f>IF('Indicator Date hidden'!AD125="x","x",$AC$2-'Indicator Date hidden'!AD125)</f>
        <v>0</v>
      </c>
      <c r="AD124" s="165" t="str">
        <f>IF('Indicator Date hidden'!AE125="x","x",$AD$2-'Indicator Date hidden'!AE125)</f>
        <v>x</v>
      </c>
      <c r="AE124" s="165">
        <f>IF('Indicator Date hidden'!AF125="x","x",$AE$2-'Indicator Date hidden'!AF125)</f>
        <v>0</v>
      </c>
      <c r="AF124" s="165">
        <f>IF('Indicator Date hidden'!AG125="x","x",$AF$2-'Indicator Date hidden'!AG125)</f>
        <v>5</v>
      </c>
      <c r="AG124" s="165">
        <f>IF('Indicator Date hidden'!AH125="x","x",$AG$2-'Indicator Date hidden'!AH125)</f>
        <v>1</v>
      </c>
      <c r="AH124" s="165">
        <f>IF('Indicator Date hidden'!AI125="x","x",$AH$2-'Indicator Date hidden'!AI125)</f>
        <v>1</v>
      </c>
      <c r="AI124" s="165">
        <f>IF('Indicator Date hidden'!AJ125="x","x",$AI$2-'Indicator Date hidden'!AJ125)</f>
        <v>1</v>
      </c>
      <c r="AJ124" s="165" t="str">
        <f>IF('Indicator Date hidden'!AK125="x","x",$AJ$2-'Indicator Date hidden'!AK125)</f>
        <v>x</v>
      </c>
      <c r="AK124" s="165">
        <f>IF('Indicator Date hidden'!AL125="x","x",$AK$2-'Indicator Date hidden'!AL125)</f>
        <v>1</v>
      </c>
      <c r="AL124" s="165" t="str">
        <f>IF('Indicator Date hidden'!AM125="x","x",$AL$2-'Indicator Date hidden'!AM125)</f>
        <v>x</v>
      </c>
      <c r="AM124" s="165">
        <f>IF('Indicator Date hidden'!AN125="x","x",$AM$2-'Indicator Date hidden'!AN125)</f>
        <v>41236</v>
      </c>
      <c r="AN124" s="165">
        <f>IF('Indicator Date hidden'!AO125="x","x",$AN$2-'Indicator Date hidden'!AO125)</f>
        <v>41236</v>
      </c>
      <c r="AO124" s="165">
        <f>IF('Indicator Date hidden'!AP125="x","x",$AO$2-'Indicator Date hidden'!AP125)</f>
        <v>0</v>
      </c>
      <c r="AP124" s="165">
        <f>IF('Indicator Date hidden'!AQ125="x","x",$AP$2-'Indicator Date hidden'!AQ125)</f>
        <v>0</v>
      </c>
      <c r="AQ124" s="165">
        <f>IF('Indicator Date hidden'!AR125="x","x",$AQ$2-'Indicator Date hidden'!AR125)</f>
        <v>0</v>
      </c>
      <c r="AR124" s="165">
        <f>IF('Indicator Date hidden'!AS125="x","x",$AR$2-'Indicator Date hidden'!AS125)</f>
        <v>0</v>
      </c>
      <c r="AS124" s="165">
        <f>IF('Indicator Date hidden'!AT125="x","x",$AS$2-'Indicator Date hidden'!AT125)</f>
        <v>0</v>
      </c>
      <c r="AT124" s="165">
        <f>IF('Indicator Date hidden'!AU125="x","x",$AT$2-'Indicator Date hidden'!AU125)</f>
        <v>1</v>
      </c>
      <c r="AU124" s="165" t="str">
        <f>IF('Indicator Date hidden'!AV125="x","x",$AU$2-'Indicator Date hidden'!AV125)</f>
        <v>x</v>
      </c>
      <c r="AV124" s="165">
        <f>IF('Indicator Date hidden'!AW125="x","x",$AV$2-'Indicator Date hidden'!AW125)</f>
        <v>0</v>
      </c>
      <c r="AW124" s="165">
        <f>IF('Indicator Date hidden'!AX125="x","x",$AW$2-'Indicator Date hidden'!AX125)</f>
        <v>0</v>
      </c>
      <c r="AX124" s="165">
        <f>IF('Indicator Date hidden'!AY125="x","x",$AX$2-'Indicator Date hidden'!AY125)</f>
        <v>0</v>
      </c>
      <c r="AY124" s="165">
        <f>IF('Indicator Date hidden'!AZ125="x","x",$AY$2-'Indicator Date hidden'!AZ125)</f>
        <v>2</v>
      </c>
      <c r="AZ124" s="165">
        <f>IF('Indicator Date hidden'!BA125="x","x",$AZ$2-'Indicator Date hidden'!BA125)</f>
        <v>2</v>
      </c>
      <c r="BA124" s="5">
        <f t="shared" si="5"/>
        <v>82508</v>
      </c>
      <c r="BB124" s="166">
        <f t="shared" si="6"/>
        <v>1875.1818181818182</v>
      </c>
      <c r="BC124" s="5">
        <f t="shared" si="7"/>
        <v>16</v>
      </c>
      <c r="BD124" s="166">
        <f t="shared" si="8"/>
        <v>8589.2348539339091</v>
      </c>
      <c r="BE124" s="169">
        <f t="shared" si="9"/>
        <v>0</v>
      </c>
    </row>
    <row r="125" spans="1:57" x14ac:dyDescent="0.25">
      <c r="A125" t="s">
        <v>229</v>
      </c>
      <c r="B125" s="165">
        <f>IF('Indicator Date hidden'!C126="x","x",$B$2-'Indicator Date hidden'!C126)</f>
        <v>4</v>
      </c>
      <c r="C125" s="165">
        <f>IF('Indicator Date hidden'!D126="x","x",$C$2-'Indicator Date hidden'!D126)</f>
        <v>4</v>
      </c>
      <c r="D125" s="165">
        <f>IF('Indicator Date hidden'!E126="x","x",$D$2-'Indicator Date hidden'!E126)</f>
        <v>0</v>
      </c>
      <c r="E125" s="165">
        <f>IF('Indicator Date hidden'!F126="x","x",$E$2-'Indicator Date hidden'!F126)</f>
        <v>0</v>
      </c>
      <c r="F125" s="165">
        <f>IF('Indicator Date hidden'!G126="x","x",$F$2-'Indicator Date hidden'!G126)</f>
        <v>0</v>
      </c>
      <c r="G125" s="165">
        <f>IF('Indicator Date hidden'!H126="x","x",$G$2-'Indicator Date hidden'!H126)</f>
        <v>0</v>
      </c>
      <c r="H125" s="165">
        <f>IF('Indicator Date hidden'!I126="x","x",$H$2-'Indicator Date hidden'!I126)</f>
        <v>0</v>
      </c>
      <c r="I125" s="165">
        <f>IF('Indicator Date hidden'!J126="x","x",$I$2-'Indicator Date hidden'!J126)</f>
        <v>2</v>
      </c>
      <c r="J125" s="165">
        <f>IF('Indicator Date hidden'!K126="x","x",$J$2-'Indicator Date hidden'!K126)</f>
        <v>2</v>
      </c>
      <c r="K125" s="165">
        <f>IF('Indicator Date hidden'!L126="x","x",$K$2-'Indicator Date hidden'!L126)</f>
        <v>0</v>
      </c>
      <c r="L125" s="165">
        <f>IF('Indicator Date hidden'!M126="x","x",$L$2-'Indicator Date hidden'!M126)</f>
        <v>0</v>
      </c>
      <c r="M125" s="165">
        <f>IF('Indicator Date hidden'!N126="x","x",$M$2-'Indicator Date hidden'!N126)</f>
        <v>0</v>
      </c>
      <c r="N125" s="165">
        <f>IF('Indicator Date hidden'!O126="x","x",$N$2-'Indicator Date hidden'!O126)</f>
        <v>0</v>
      </c>
      <c r="O125" s="165">
        <f>IF('Indicator Date hidden'!P126="x","x",$O$2-'Indicator Date hidden'!P126)</f>
        <v>0</v>
      </c>
      <c r="P125" s="165">
        <f>IF('Indicator Date hidden'!Q126="x","x",$P$2-'Indicator Date hidden'!Q126)</f>
        <v>0</v>
      </c>
      <c r="Q125" s="165" t="str">
        <f>IF('Indicator Date hidden'!R126="x","x",$Q$2-'Indicator Date hidden'!R126)</f>
        <v>x</v>
      </c>
      <c r="R125" s="165">
        <f>IF('Indicator Date hidden'!S126="x","x",$R$2-'Indicator Date hidden'!S126)</f>
        <v>0</v>
      </c>
      <c r="S125" s="165">
        <f>IF('Indicator Date hidden'!T126="x","x",$S$2-'Indicator Date hidden'!T126)</f>
        <v>0</v>
      </c>
      <c r="T125" s="165">
        <f>IF('Indicator Date hidden'!U126="x","x",$T$2-'Indicator Date hidden'!U126)</f>
        <v>0</v>
      </c>
      <c r="U125" s="165" t="str">
        <f>IF('Indicator Date hidden'!V126="x","x",$U$2-'Indicator Date hidden'!V126)</f>
        <v>x</v>
      </c>
      <c r="V125" s="165">
        <f>IF('Indicator Date hidden'!W126="x","x",$V$2-'Indicator Date hidden'!W126)</f>
        <v>2</v>
      </c>
      <c r="W125" s="165" t="str">
        <f>IF('Indicator Date hidden'!X126="x","x",$W$2-'Indicator Date hidden'!X126)</f>
        <v>x</v>
      </c>
      <c r="X125" s="165">
        <f>IF('Indicator Date hidden'!Y126="x","x",$X$2-'Indicator Date hidden'!Y126)</f>
        <v>8</v>
      </c>
      <c r="Y125" s="165">
        <f>IF('Indicator Date hidden'!Z126="x","x",$Y$2-'Indicator Date hidden'!Z126)</f>
        <v>0</v>
      </c>
      <c r="Z125" s="165">
        <f>IF('Indicator Date hidden'!AA126="x","x",$Z$2-'Indicator Date hidden'!AA126)</f>
        <v>0</v>
      </c>
      <c r="AA125" s="165">
        <f>IF('Indicator Date hidden'!AB126="x","x",$AA$2-'Indicator Date hidden'!AB126)</f>
        <v>0</v>
      </c>
      <c r="AB125" s="165">
        <f>IF('Indicator Date hidden'!AC126="x","x",$AB$2-'Indicator Date hidden'!AC126)</f>
        <v>0</v>
      </c>
      <c r="AC125" s="165">
        <f>IF('Indicator Date hidden'!AD126="x","x",$AC$2-'Indicator Date hidden'!AD126)</f>
        <v>0</v>
      </c>
      <c r="AD125" s="165" t="str">
        <f>IF('Indicator Date hidden'!AE126="x","x",$AD$2-'Indicator Date hidden'!AE126)</f>
        <v>x</v>
      </c>
      <c r="AE125" s="165">
        <f>IF('Indicator Date hidden'!AF126="x","x",$AE$2-'Indicator Date hidden'!AF126)</f>
        <v>0</v>
      </c>
      <c r="AF125" s="165" t="str">
        <f>IF('Indicator Date hidden'!AG126="x","x",$AF$2-'Indicator Date hidden'!AG126)</f>
        <v>x</v>
      </c>
      <c r="AG125" s="165">
        <f>IF('Indicator Date hidden'!AH126="x","x",$AG$2-'Indicator Date hidden'!AH126)</f>
        <v>1</v>
      </c>
      <c r="AH125" s="165">
        <f>IF('Indicator Date hidden'!AI126="x","x",$AH$2-'Indicator Date hidden'!AI126)</f>
        <v>1</v>
      </c>
      <c r="AI125" s="165">
        <f>IF('Indicator Date hidden'!AJ126="x","x",$AI$2-'Indicator Date hidden'!AJ126)</f>
        <v>1</v>
      </c>
      <c r="AJ125" s="165" t="str">
        <f>IF('Indicator Date hidden'!AK126="x","x",$AJ$2-'Indicator Date hidden'!AK126)</f>
        <v>x</v>
      </c>
      <c r="AK125" s="165">
        <f>IF('Indicator Date hidden'!AL126="x","x",$AK$2-'Indicator Date hidden'!AL126)</f>
        <v>1</v>
      </c>
      <c r="AL125" s="165" t="str">
        <f>IF('Indicator Date hidden'!AM126="x","x",$AL$2-'Indicator Date hidden'!AM126)</f>
        <v>x</v>
      </c>
      <c r="AM125" s="165">
        <f>IF('Indicator Date hidden'!AN126="x","x",$AM$2-'Indicator Date hidden'!AN126)</f>
        <v>41236</v>
      </c>
      <c r="AN125" s="165">
        <f>IF('Indicator Date hidden'!AO126="x","x",$AN$2-'Indicator Date hidden'!AO126)</f>
        <v>41236</v>
      </c>
      <c r="AO125" s="165">
        <f>IF('Indicator Date hidden'!AP126="x","x",$AO$2-'Indicator Date hidden'!AP126)</f>
        <v>2</v>
      </c>
      <c r="AP125" s="165" t="str">
        <f>IF('Indicator Date hidden'!AQ126="x","x",$AP$2-'Indicator Date hidden'!AQ126)</f>
        <v>x</v>
      </c>
      <c r="AQ125" s="165">
        <f>IF('Indicator Date hidden'!AR126="x","x",$AQ$2-'Indicator Date hidden'!AR126)</f>
        <v>0</v>
      </c>
      <c r="AR125" s="165">
        <f>IF('Indicator Date hidden'!AS126="x","x",$AR$2-'Indicator Date hidden'!AS126)</f>
        <v>0</v>
      </c>
      <c r="AS125" s="165">
        <f>IF('Indicator Date hidden'!AT126="x","x",$AS$2-'Indicator Date hidden'!AT126)</f>
        <v>0</v>
      </c>
      <c r="AT125" s="165">
        <f>IF('Indicator Date hidden'!AU126="x","x",$AT$2-'Indicator Date hidden'!AU126)</f>
        <v>1</v>
      </c>
      <c r="AU125" s="165" t="str">
        <f>IF('Indicator Date hidden'!AV126="x","x",$AU$2-'Indicator Date hidden'!AV126)</f>
        <v>x</v>
      </c>
      <c r="AV125" s="165">
        <f>IF('Indicator Date hidden'!AW126="x","x",$AV$2-'Indicator Date hidden'!AW126)</f>
        <v>0</v>
      </c>
      <c r="AW125" s="165">
        <f>IF('Indicator Date hidden'!AX126="x","x",$AW$2-'Indicator Date hidden'!AX126)</f>
        <v>0</v>
      </c>
      <c r="AX125" s="165">
        <f>IF('Indicator Date hidden'!AY126="x","x",$AX$2-'Indicator Date hidden'!AY126)</f>
        <v>0</v>
      </c>
      <c r="AY125" s="165" t="str">
        <f>IF('Indicator Date hidden'!AZ126="x","x",$AY$2-'Indicator Date hidden'!AZ126)</f>
        <v>x</v>
      </c>
      <c r="AZ125" s="165">
        <f>IF('Indicator Date hidden'!BA126="x","x",$AZ$2-'Indicator Date hidden'!BA126)</f>
        <v>2</v>
      </c>
      <c r="BA125" s="5">
        <f t="shared" si="5"/>
        <v>82503</v>
      </c>
      <c r="BB125" s="166">
        <f t="shared" si="6"/>
        <v>2012.2682926829268</v>
      </c>
      <c r="BC125" s="5">
        <f t="shared" si="7"/>
        <v>15</v>
      </c>
      <c r="BD125" s="166">
        <f t="shared" si="8"/>
        <v>8882.426253424861</v>
      </c>
      <c r="BE125" s="169">
        <f t="shared" si="9"/>
        <v>0</v>
      </c>
    </row>
    <row r="126" spans="1:57" x14ac:dyDescent="0.25">
      <c r="A126" t="s">
        <v>231</v>
      </c>
      <c r="B126" s="165">
        <f>IF('Indicator Date hidden'!C127="x","x",$B$2-'Indicator Date hidden'!C127)</f>
        <v>4</v>
      </c>
      <c r="C126" s="165">
        <f>IF('Indicator Date hidden'!D127="x","x",$C$2-'Indicator Date hidden'!D127)</f>
        <v>4</v>
      </c>
      <c r="D126" s="165">
        <f>IF('Indicator Date hidden'!E127="x","x",$D$2-'Indicator Date hidden'!E127)</f>
        <v>0</v>
      </c>
      <c r="E126" s="165">
        <f>IF('Indicator Date hidden'!F127="x","x",$E$2-'Indicator Date hidden'!F127)</f>
        <v>0</v>
      </c>
      <c r="F126" s="165">
        <f>IF('Indicator Date hidden'!G127="x","x",$F$2-'Indicator Date hidden'!G127)</f>
        <v>0</v>
      </c>
      <c r="G126" s="165">
        <f>IF('Indicator Date hidden'!H127="x","x",$G$2-'Indicator Date hidden'!H127)</f>
        <v>0</v>
      </c>
      <c r="H126" s="165">
        <f>IF('Indicator Date hidden'!I127="x","x",$H$2-'Indicator Date hidden'!I127)</f>
        <v>0</v>
      </c>
      <c r="I126" s="165">
        <f>IF('Indicator Date hidden'!J127="x","x",$I$2-'Indicator Date hidden'!J127)</f>
        <v>2</v>
      </c>
      <c r="J126" s="165">
        <f>IF('Indicator Date hidden'!K127="x","x",$J$2-'Indicator Date hidden'!K127)</f>
        <v>2</v>
      </c>
      <c r="K126" s="165">
        <f>IF('Indicator Date hidden'!L127="x","x",$K$2-'Indicator Date hidden'!L127)</f>
        <v>0</v>
      </c>
      <c r="L126" s="165">
        <f>IF('Indicator Date hidden'!M127="x","x",$L$2-'Indicator Date hidden'!M127)</f>
        <v>0</v>
      </c>
      <c r="M126" s="165">
        <f>IF('Indicator Date hidden'!N127="x","x",$M$2-'Indicator Date hidden'!N127)</f>
        <v>0</v>
      </c>
      <c r="N126" s="165">
        <f>IF('Indicator Date hidden'!O127="x","x",$N$2-'Indicator Date hidden'!O127)</f>
        <v>0</v>
      </c>
      <c r="O126" s="165">
        <f>IF('Indicator Date hidden'!P127="x","x",$O$2-'Indicator Date hidden'!P127)</f>
        <v>0</v>
      </c>
      <c r="P126" s="165">
        <f>IF('Indicator Date hidden'!Q127="x","x",$P$2-'Indicator Date hidden'!Q127)</f>
        <v>0</v>
      </c>
      <c r="Q126" s="165">
        <f>IF('Indicator Date hidden'!R127="x","x",$Q$2-'Indicator Date hidden'!R127)</f>
        <v>5</v>
      </c>
      <c r="R126" s="165">
        <f>IF('Indicator Date hidden'!S127="x","x",$R$2-'Indicator Date hidden'!S127)</f>
        <v>0</v>
      </c>
      <c r="S126" s="165">
        <f>IF('Indicator Date hidden'!T127="x","x",$S$2-'Indicator Date hidden'!T127)</f>
        <v>0</v>
      </c>
      <c r="T126" s="165">
        <f>IF('Indicator Date hidden'!U127="x","x",$T$2-'Indicator Date hidden'!U127)</f>
        <v>0</v>
      </c>
      <c r="U126" s="165">
        <f>IF('Indicator Date hidden'!V127="x","x",$U$2-'Indicator Date hidden'!V127)</f>
        <v>0</v>
      </c>
      <c r="V126" s="165">
        <f>IF('Indicator Date hidden'!W127="x","x",$V$2-'Indicator Date hidden'!W127)</f>
        <v>2</v>
      </c>
      <c r="W126" s="165">
        <f>IF('Indicator Date hidden'!X127="x","x",$W$2-'Indicator Date hidden'!X127)</f>
        <v>10</v>
      </c>
      <c r="X126" s="165">
        <f>IF('Indicator Date hidden'!Y127="x","x",$X$2-'Indicator Date hidden'!Y127)</f>
        <v>4</v>
      </c>
      <c r="Y126" s="165">
        <f>IF('Indicator Date hidden'!Z127="x","x",$Y$2-'Indicator Date hidden'!Z127)</f>
        <v>0</v>
      </c>
      <c r="Z126" s="165">
        <f>IF('Indicator Date hidden'!AA127="x","x",$Z$2-'Indicator Date hidden'!AA127)</f>
        <v>0</v>
      </c>
      <c r="AA126" s="165">
        <f>IF('Indicator Date hidden'!AB127="x","x",$AA$2-'Indicator Date hidden'!AB127)</f>
        <v>0</v>
      </c>
      <c r="AB126" s="165">
        <f>IF('Indicator Date hidden'!AC127="x","x",$AB$2-'Indicator Date hidden'!AC127)</f>
        <v>0</v>
      </c>
      <c r="AC126" s="165">
        <f>IF('Indicator Date hidden'!AD127="x","x",$AC$2-'Indicator Date hidden'!AD127)</f>
        <v>0</v>
      </c>
      <c r="AD126" s="165">
        <f>IF('Indicator Date hidden'!AE127="x","x",$AD$2-'Indicator Date hidden'!AE127)</f>
        <v>0</v>
      </c>
      <c r="AE126" s="165">
        <f>IF('Indicator Date hidden'!AF127="x","x",$AE$2-'Indicator Date hidden'!AF127)</f>
        <v>0</v>
      </c>
      <c r="AF126" s="165">
        <f>IF('Indicator Date hidden'!AG127="x","x",$AF$2-'Indicator Date hidden'!AG127)</f>
        <v>3</v>
      </c>
      <c r="AG126" s="165">
        <f>IF('Indicator Date hidden'!AH127="x","x",$AG$2-'Indicator Date hidden'!AH127)</f>
        <v>1</v>
      </c>
      <c r="AH126" s="165">
        <f>IF('Indicator Date hidden'!AI127="x","x",$AH$2-'Indicator Date hidden'!AI127)</f>
        <v>1</v>
      </c>
      <c r="AI126" s="165">
        <f>IF('Indicator Date hidden'!AJ127="x","x",$AI$2-'Indicator Date hidden'!AJ127)</f>
        <v>1</v>
      </c>
      <c r="AJ126" s="165" t="str">
        <f>IF('Indicator Date hidden'!AK127="x","x",$AJ$2-'Indicator Date hidden'!AK127)</f>
        <v>x</v>
      </c>
      <c r="AK126" s="165">
        <f>IF('Indicator Date hidden'!AL127="x","x",$AK$2-'Indicator Date hidden'!AL127)</f>
        <v>1</v>
      </c>
      <c r="AL126" s="165" t="str">
        <f>IF('Indicator Date hidden'!AM127="x","x",$AL$2-'Indicator Date hidden'!AM127)</f>
        <v>x</v>
      </c>
      <c r="AM126" s="165">
        <f>IF('Indicator Date hidden'!AN127="x","x",$AM$2-'Indicator Date hidden'!AN127)</f>
        <v>41236</v>
      </c>
      <c r="AN126" s="165">
        <f>IF('Indicator Date hidden'!AO127="x","x",$AN$2-'Indicator Date hidden'!AO127)</f>
        <v>41236</v>
      </c>
      <c r="AO126" s="165">
        <f>IF('Indicator Date hidden'!AP127="x","x",$AO$2-'Indicator Date hidden'!AP127)</f>
        <v>0</v>
      </c>
      <c r="AP126" s="165">
        <f>IF('Indicator Date hidden'!AQ127="x","x",$AP$2-'Indicator Date hidden'!AQ127)</f>
        <v>0</v>
      </c>
      <c r="AQ126" s="165">
        <f>IF('Indicator Date hidden'!AR127="x","x",$AQ$2-'Indicator Date hidden'!AR127)</f>
        <v>2</v>
      </c>
      <c r="AR126" s="165">
        <f>IF('Indicator Date hidden'!AS127="x","x",$AR$2-'Indicator Date hidden'!AS127)</f>
        <v>0</v>
      </c>
      <c r="AS126" s="165">
        <f>IF('Indicator Date hidden'!AT127="x","x",$AS$2-'Indicator Date hidden'!AT127)</f>
        <v>0</v>
      </c>
      <c r="AT126" s="165">
        <f>IF('Indicator Date hidden'!AU127="x","x",$AT$2-'Indicator Date hidden'!AU127)</f>
        <v>1</v>
      </c>
      <c r="AU126" s="165">
        <f>IF('Indicator Date hidden'!AV127="x","x",$AU$2-'Indicator Date hidden'!AV127)</f>
        <v>2</v>
      </c>
      <c r="AV126" s="165">
        <f>IF('Indicator Date hidden'!AW127="x","x",$AV$2-'Indicator Date hidden'!AW127)</f>
        <v>0</v>
      </c>
      <c r="AW126" s="165">
        <f>IF('Indicator Date hidden'!AX127="x","x",$AW$2-'Indicator Date hidden'!AX127)</f>
        <v>0</v>
      </c>
      <c r="AX126" s="165">
        <f>IF('Indicator Date hidden'!AY127="x","x",$AX$2-'Indicator Date hidden'!AY127)</f>
        <v>0</v>
      </c>
      <c r="AY126" s="165">
        <f>IF('Indicator Date hidden'!AZ127="x","x",$AY$2-'Indicator Date hidden'!AZ127)</f>
        <v>2</v>
      </c>
      <c r="AZ126" s="165">
        <f>IF('Indicator Date hidden'!BA127="x","x",$AZ$2-'Indicator Date hidden'!BA127)</f>
        <v>2</v>
      </c>
      <c r="BA126" s="5">
        <f t="shared" si="5"/>
        <v>82521</v>
      </c>
      <c r="BB126" s="166">
        <f t="shared" si="6"/>
        <v>1684.1020408163265</v>
      </c>
      <c r="BC126" s="5">
        <f t="shared" si="7"/>
        <v>20</v>
      </c>
      <c r="BD126" s="166">
        <f t="shared" si="8"/>
        <v>8158.9337819947668</v>
      </c>
      <c r="BE126" s="169">
        <f t="shared" si="9"/>
        <v>0</v>
      </c>
    </row>
    <row r="127" spans="1:57" x14ac:dyDescent="0.25">
      <c r="A127" t="s">
        <v>233</v>
      </c>
      <c r="B127" s="165">
        <f>IF('Indicator Date hidden'!C128="x","x",$B$2-'Indicator Date hidden'!C128)</f>
        <v>4</v>
      </c>
      <c r="C127" s="165">
        <f>IF('Indicator Date hidden'!D128="x","x",$C$2-'Indicator Date hidden'!D128)</f>
        <v>4</v>
      </c>
      <c r="D127" s="165">
        <f>IF('Indicator Date hidden'!E128="x","x",$D$2-'Indicator Date hidden'!E128)</f>
        <v>0</v>
      </c>
      <c r="E127" s="165">
        <f>IF('Indicator Date hidden'!F128="x","x",$E$2-'Indicator Date hidden'!F128)</f>
        <v>0</v>
      </c>
      <c r="F127" s="165">
        <f>IF('Indicator Date hidden'!G128="x","x",$F$2-'Indicator Date hidden'!G128)</f>
        <v>0</v>
      </c>
      <c r="G127" s="165">
        <f>IF('Indicator Date hidden'!H128="x","x",$G$2-'Indicator Date hidden'!H128)</f>
        <v>0</v>
      </c>
      <c r="H127" s="165">
        <f>IF('Indicator Date hidden'!I128="x","x",$H$2-'Indicator Date hidden'!I128)</f>
        <v>0</v>
      </c>
      <c r="I127" s="165">
        <f>IF('Indicator Date hidden'!J128="x","x",$I$2-'Indicator Date hidden'!J128)</f>
        <v>2</v>
      </c>
      <c r="J127" s="165">
        <f>IF('Indicator Date hidden'!K128="x","x",$J$2-'Indicator Date hidden'!K128)</f>
        <v>2</v>
      </c>
      <c r="K127" s="165">
        <f>IF('Indicator Date hidden'!L128="x","x",$K$2-'Indicator Date hidden'!L128)</f>
        <v>0</v>
      </c>
      <c r="L127" s="165">
        <f>IF('Indicator Date hidden'!M128="x","x",$L$2-'Indicator Date hidden'!M128)</f>
        <v>0</v>
      </c>
      <c r="M127" s="165">
        <f>IF('Indicator Date hidden'!N128="x","x",$M$2-'Indicator Date hidden'!N128)</f>
        <v>0</v>
      </c>
      <c r="N127" s="165">
        <f>IF('Indicator Date hidden'!O128="x","x",$N$2-'Indicator Date hidden'!O128)</f>
        <v>0</v>
      </c>
      <c r="O127" s="165">
        <f>IF('Indicator Date hidden'!P128="x","x",$O$2-'Indicator Date hidden'!P128)</f>
        <v>0</v>
      </c>
      <c r="P127" s="165">
        <f>IF('Indicator Date hidden'!Q128="x","x",$P$2-'Indicator Date hidden'!Q128)</f>
        <v>0</v>
      </c>
      <c r="Q127" s="165">
        <f>IF('Indicator Date hidden'!R128="x","x",$Q$2-'Indicator Date hidden'!R128)</f>
        <v>5</v>
      </c>
      <c r="R127" s="165">
        <f>IF('Indicator Date hidden'!S128="x","x",$R$2-'Indicator Date hidden'!S128)</f>
        <v>0</v>
      </c>
      <c r="S127" s="165">
        <f>IF('Indicator Date hidden'!T128="x","x",$S$2-'Indicator Date hidden'!T128)</f>
        <v>0</v>
      </c>
      <c r="T127" s="165">
        <f>IF('Indicator Date hidden'!U128="x","x",$T$2-'Indicator Date hidden'!U128)</f>
        <v>0</v>
      </c>
      <c r="U127" s="165">
        <f>IF('Indicator Date hidden'!V128="x","x",$U$2-'Indicator Date hidden'!V128)</f>
        <v>0</v>
      </c>
      <c r="V127" s="165">
        <f>IF('Indicator Date hidden'!W128="x","x",$V$2-'Indicator Date hidden'!W128)</f>
        <v>2</v>
      </c>
      <c r="W127" s="165">
        <f>IF('Indicator Date hidden'!X128="x","x",$W$2-'Indicator Date hidden'!X128)</f>
        <v>0</v>
      </c>
      <c r="X127" s="165">
        <f>IF('Indicator Date hidden'!Y128="x","x",$X$2-'Indicator Date hidden'!Y128)</f>
        <v>8</v>
      </c>
      <c r="Y127" s="165">
        <f>IF('Indicator Date hidden'!Z128="x","x",$Y$2-'Indicator Date hidden'!Z128)</f>
        <v>0</v>
      </c>
      <c r="Z127" s="165">
        <f>IF('Indicator Date hidden'!AA128="x","x",$Z$2-'Indicator Date hidden'!AA128)</f>
        <v>0</v>
      </c>
      <c r="AA127" s="165">
        <f>IF('Indicator Date hidden'!AB128="x","x",$AA$2-'Indicator Date hidden'!AB128)</f>
        <v>0</v>
      </c>
      <c r="AB127" s="165">
        <f>IF('Indicator Date hidden'!AC128="x","x",$AB$2-'Indicator Date hidden'!AC128)</f>
        <v>0</v>
      </c>
      <c r="AC127" s="165">
        <f>IF('Indicator Date hidden'!AD128="x","x",$AC$2-'Indicator Date hidden'!AD128)</f>
        <v>0</v>
      </c>
      <c r="AD127" s="165">
        <f>IF('Indicator Date hidden'!AE128="x","x",$AD$2-'Indicator Date hidden'!AE128)</f>
        <v>0</v>
      </c>
      <c r="AE127" s="165">
        <f>IF('Indicator Date hidden'!AF128="x","x",$AE$2-'Indicator Date hidden'!AF128)</f>
        <v>0</v>
      </c>
      <c r="AF127" s="165">
        <f>IF('Indicator Date hidden'!AG128="x","x",$AF$2-'Indicator Date hidden'!AG128)</f>
        <v>3</v>
      </c>
      <c r="AG127" s="165">
        <f>IF('Indicator Date hidden'!AH128="x","x",$AG$2-'Indicator Date hidden'!AH128)</f>
        <v>1</v>
      </c>
      <c r="AH127" s="165">
        <f>IF('Indicator Date hidden'!AI128="x","x",$AH$2-'Indicator Date hidden'!AI128)</f>
        <v>1</v>
      </c>
      <c r="AI127" s="165">
        <f>IF('Indicator Date hidden'!AJ128="x","x",$AI$2-'Indicator Date hidden'!AJ128)</f>
        <v>1</v>
      </c>
      <c r="AJ127" s="165">
        <f>IF('Indicator Date hidden'!AK128="x","x",$AJ$2-'Indicator Date hidden'!AK128)</f>
        <v>2</v>
      </c>
      <c r="AK127" s="165">
        <f>IF('Indicator Date hidden'!AL128="x","x",$AK$2-'Indicator Date hidden'!AL128)</f>
        <v>0</v>
      </c>
      <c r="AL127" s="165" t="str">
        <f>IF('Indicator Date hidden'!AM128="x","x",$AL$2-'Indicator Date hidden'!AM128)</f>
        <v>x</v>
      </c>
      <c r="AM127" s="165">
        <f>IF('Indicator Date hidden'!AN128="x","x",$AM$2-'Indicator Date hidden'!AN128)</f>
        <v>41236</v>
      </c>
      <c r="AN127" s="165">
        <f>IF('Indicator Date hidden'!AO128="x","x",$AN$2-'Indicator Date hidden'!AO128)</f>
        <v>41236</v>
      </c>
      <c r="AO127" s="165">
        <f>IF('Indicator Date hidden'!AP128="x","x",$AO$2-'Indicator Date hidden'!AP128)</f>
        <v>0</v>
      </c>
      <c r="AP127" s="165">
        <f>IF('Indicator Date hidden'!AQ128="x","x",$AP$2-'Indicator Date hidden'!AQ128)</f>
        <v>0</v>
      </c>
      <c r="AQ127" s="165">
        <f>IF('Indicator Date hidden'!AR128="x","x",$AQ$2-'Indicator Date hidden'!AR128)</f>
        <v>0</v>
      </c>
      <c r="AR127" s="165">
        <f>IF('Indicator Date hidden'!AS128="x","x",$AR$2-'Indicator Date hidden'!AS128)</f>
        <v>0</v>
      </c>
      <c r="AS127" s="165">
        <f>IF('Indicator Date hidden'!AT128="x","x",$AS$2-'Indicator Date hidden'!AT128)</f>
        <v>0</v>
      </c>
      <c r="AT127" s="165">
        <f>IF('Indicator Date hidden'!AU128="x","x",$AT$2-'Indicator Date hidden'!AU128)</f>
        <v>1</v>
      </c>
      <c r="AU127" s="165">
        <f>IF('Indicator Date hidden'!AV128="x","x",$AU$2-'Indicator Date hidden'!AV128)</f>
        <v>2</v>
      </c>
      <c r="AV127" s="165">
        <f>IF('Indicator Date hidden'!AW128="x","x",$AV$2-'Indicator Date hidden'!AW128)</f>
        <v>0</v>
      </c>
      <c r="AW127" s="165">
        <f>IF('Indicator Date hidden'!AX128="x","x",$AW$2-'Indicator Date hidden'!AX128)</f>
        <v>0</v>
      </c>
      <c r="AX127" s="165">
        <f>IF('Indicator Date hidden'!AY128="x","x",$AX$2-'Indicator Date hidden'!AY128)</f>
        <v>0</v>
      </c>
      <c r="AY127" s="165">
        <f>IF('Indicator Date hidden'!AZ128="x","x",$AY$2-'Indicator Date hidden'!AZ128)</f>
        <v>2</v>
      </c>
      <c r="AZ127" s="165">
        <f>IF('Indicator Date hidden'!BA128="x","x",$AZ$2-'Indicator Date hidden'!BA128)</f>
        <v>2</v>
      </c>
      <c r="BA127" s="5">
        <f t="shared" si="5"/>
        <v>82514</v>
      </c>
      <c r="BB127" s="166">
        <f t="shared" si="6"/>
        <v>1650.28</v>
      </c>
      <c r="BC127" s="5">
        <f t="shared" si="7"/>
        <v>18</v>
      </c>
      <c r="BD127" s="166">
        <f t="shared" si="8"/>
        <v>8080.4014133952523</v>
      </c>
      <c r="BE127" s="169">
        <f t="shared" si="9"/>
        <v>0</v>
      </c>
    </row>
    <row r="128" spans="1:57" x14ac:dyDescent="0.25">
      <c r="A128" t="s">
        <v>235</v>
      </c>
      <c r="B128" s="165">
        <f>IF('Indicator Date hidden'!C129="x","x",$B$2-'Indicator Date hidden'!C129)</f>
        <v>4</v>
      </c>
      <c r="C128" s="165">
        <f>IF('Indicator Date hidden'!D129="x","x",$C$2-'Indicator Date hidden'!D129)</f>
        <v>4</v>
      </c>
      <c r="D128" s="165">
        <f>IF('Indicator Date hidden'!E129="x","x",$D$2-'Indicator Date hidden'!E129)</f>
        <v>0</v>
      </c>
      <c r="E128" s="165">
        <f>IF('Indicator Date hidden'!F129="x","x",$E$2-'Indicator Date hidden'!F129)</f>
        <v>0</v>
      </c>
      <c r="F128" s="165">
        <f>IF('Indicator Date hidden'!G129="x","x",$F$2-'Indicator Date hidden'!G129)</f>
        <v>0</v>
      </c>
      <c r="G128" s="165">
        <f>IF('Indicator Date hidden'!H129="x","x",$G$2-'Indicator Date hidden'!H129)</f>
        <v>0</v>
      </c>
      <c r="H128" s="165">
        <f>IF('Indicator Date hidden'!I129="x","x",$H$2-'Indicator Date hidden'!I129)</f>
        <v>0</v>
      </c>
      <c r="I128" s="165">
        <f>IF('Indicator Date hidden'!J129="x","x",$I$2-'Indicator Date hidden'!J129)</f>
        <v>2</v>
      </c>
      <c r="J128" s="165">
        <f>IF('Indicator Date hidden'!K129="x","x",$J$2-'Indicator Date hidden'!K129)</f>
        <v>2</v>
      </c>
      <c r="K128" s="165">
        <f>IF('Indicator Date hidden'!L129="x","x",$K$2-'Indicator Date hidden'!L129)</f>
        <v>0</v>
      </c>
      <c r="L128" s="165">
        <f>IF('Indicator Date hidden'!M129="x","x",$L$2-'Indicator Date hidden'!M129)</f>
        <v>0</v>
      </c>
      <c r="M128" s="165">
        <f>IF('Indicator Date hidden'!N129="x","x",$M$2-'Indicator Date hidden'!N129)</f>
        <v>0</v>
      </c>
      <c r="N128" s="165">
        <f>IF('Indicator Date hidden'!O129="x","x",$N$2-'Indicator Date hidden'!O129)</f>
        <v>0</v>
      </c>
      <c r="O128" s="165">
        <f>IF('Indicator Date hidden'!P129="x","x",$O$2-'Indicator Date hidden'!P129)</f>
        <v>0</v>
      </c>
      <c r="P128" s="165">
        <f>IF('Indicator Date hidden'!Q129="x","x",$P$2-'Indicator Date hidden'!Q129)</f>
        <v>0</v>
      </c>
      <c r="Q128" s="165">
        <f>IF('Indicator Date hidden'!R129="x","x",$Q$2-'Indicator Date hidden'!R129)</f>
        <v>0</v>
      </c>
      <c r="R128" s="165">
        <f>IF('Indicator Date hidden'!S129="x","x",$R$2-'Indicator Date hidden'!S129)</f>
        <v>0</v>
      </c>
      <c r="S128" s="165">
        <f>IF('Indicator Date hidden'!T129="x","x",$S$2-'Indicator Date hidden'!T129)</f>
        <v>0</v>
      </c>
      <c r="T128" s="165">
        <f>IF('Indicator Date hidden'!U129="x","x",$T$2-'Indicator Date hidden'!U129)</f>
        <v>0</v>
      </c>
      <c r="U128" s="165">
        <f>IF('Indicator Date hidden'!V129="x","x",$U$2-'Indicator Date hidden'!V129)</f>
        <v>0</v>
      </c>
      <c r="V128" s="165">
        <f>IF('Indicator Date hidden'!W129="x","x",$V$2-'Indicator Date hidden'!W129)</f>
        <v>2</v>
      </c>
      <c r="W128" s="165">
        <f>IF('Indicator Date hidden'!X129="x","x",$W$2-'Indicator Date hidden'!X129)</f>
        <v>0</v>
      </c>
      <c r="X128" s="165">
        <f>IF('Indicator Date hidden'!Y129="x","x",$X$2-'Indicator Date hidden'!Y129)</f>
        <v>8</v>
      </c>
      <c r="Y128" s="165">
        <f>IF('Indicator Date hidden'!Z129="x","x",$Y$2-'Indicator Date hidden'!Z129)</f>
        <v>0</v>
      </c>
      <c r="Z128" s="165">
        <f>IF('Indicator Date hidden'!AA129="x","x",$Z$2-'Indicator Date hidden'!AA129)</f>
        <v>0</v>
      </c>
      <c r="AA128" s="165">
        <f>IF('Indicator Date hidden'!AB129="x","x",$AA$2-'Indicator Date hidden'!AB129)</f>
        <v>0</v>
      </c>
      <c r="AB128" s="165">
        <f>IF('Indicator Date hidden'!AC129="x","x",$AB$2-'Indicator Date hidden'!AC129)</f>
        <v>0</v>
      </c>
      <c r="AC128" s="165">
        <f>IF('Indicator Date hidden'!AD129="x","x",$AC$2-'Indicator Date hidden'!AD129)</f>
        <v>0</v>
      </c>
      <c r="AD128" s="165">
        <f>IF('Indicator Date hidden'!AE129="x","x",$AD$2-'Indicator Date hidden'!AE129)</f>
        <v>0</v>
      </c>
      <c r="AE128" s="165" t="str">
        <f>IF('Indicator Date hidden'!AF129="x","x",$AE$2-'Indicator Date hidden'!AF129)</f>
        <v>x</v>
      </c>
      <c r="AF128" s="165">
        <f>IF('Indicator Date hidden'!AG129="x","x",$AF$2-'Indicator Date hidden'!AG129)</f>
        <v>8</v>
      </c>
      <c r="AG128" s="165">
        <f>IF('Indicator Date hidden'!AH129="x","x",$AG$2-'Indicator Date hidden'!AH129)</f>
        <v>1</v>
      </c>
      <c r="AH128" s="165">
        <f>IF('Indicator Date hidden'!AI129="x","x",$AH$2-'Indicator Date hidden'!AI129)</f>
        <v>1</v>
      </c>
      <c r="AI128" s="165">
        <f>IF('Indicator Date hidden'!AJ129="x","x",$AI$2-'Indicator Date hidden'!AJ129)</f>
        <v>1</v>
      </c>
      <c r="AJ128" s="165">
        <f>IF('Indicator Date hidden'!AK129="x","x",$AJ$2-'Indicator Date hidden'!AK129)</f>
        <v>1</v>
      </c>
      <c r="AK128" s="165">
        <f>IF('Indicator Date hidden'!AL129="x","x",$AK$2-'Indicator Date hidden'!AL129)</f>
        <v>1</v>
      </c>
      <c r="AL128" s="165">
        <f>IF('Indicator Date hidden'!AM129="x","x",$AL$2-'Indicator Date hidden'!AM129)</f>
        <v>0</v>
      </c>
      <c r="AM128" s="165">
        <f>IF('Indicator Date hidden'!AN129="x","x",$AM$2-'Indicator Date hidden'!AN129)</f>
        <v>41236</v>
      </c>
      <c r="AN128" s="165">
        <f>IF('Indicator Date hidden'!AO129="x","x",$AN$2-'Indicator Date hidden'!AO129)</f>
        <v>41236</v>
      </c>
      <c r="AO128" s="165">
        <f>IF('Indicator Date hidden'!AP129="x","x",$AO$2-'Indicator Date hidden'!AP129)</f>
        <v>1</v>
      </c>
      <c r="AP128" s="165">
        <f>IF('Indicator Date hidden'!AQ129="x","x",$AP$2-'Indicator Date hidden'!AQ129)</f>
        <v>1</v>
      </c>
      <c r="AQ128" s="165">
        <f>IF('Indicator Date hidden'!AR129="x","x",$AQ$2-'Indicator Date hidden'!AR129)</f>
        <v>0</v>
      </c>
      <c r="AR128" s="165">
        <f>IF('Indicator Date hidden'!AS129="x","x",$AR$2-'Indicator Date hidden'!AS129)</f>
        <v>0</v>
      </c>
      <c r="AS128" s="165">
        <f>IF('Indicator Date hidden'!AT129="x","x",$AS$2-'Indicator Date hidden'!AT129)</f>
        <v>0</v>
      </c>
      <c r="AT128" s="165">
        <f>IF('Indicator Date hidden'!AU129="x","x",$AT$2-'Indicator Date hidden'!AU129)</f>
        <v>1</v>
      </c>
      <c r="AU128" s="165">
        <f>IF('Indicator Date hidden'!AV129="x","x",$AU$2-'Indicator Date hidden'!AV129)</f>
        <v>2</v>
      </c>
      <c r="AV128" s="165">
        <f>IF('Indicator Date hidden'!AW129="x","x",$AV$2-'Indicator Date hidden'!AW129)</f>
        <v>0</v>
      </c>
      <c r="AW128" s="165">
        <f>IF('Indicator Date hidden'!AX129="x","x",$AW$2-'Indicator Date hidden'!AX129)</f>
        <v>0</v>
      </c>
      <c r="AX128" s="165">
        <f>IF('Indicator Date hidden'!AY129="x","x",$AX$2-'Indicator Date hidden'!AY129)</f>
        <v>0</v>
      </c>
      <c r="AY128" s="165">
        <f>IF('Indicator Date hidden'!AZ129="x","x",$AY$2-'Indicator Date hidden'!AZ129)</f>
        <v>2</v>
      </c>
      <c r="AZ128" s="165">
        <f>IF('Indicator Date hidden'!BA129="x","x",$AZ$2-'Indicator Date hidden'!BA129)</f>
        <v>2</v>
      </c>
      <c r="BA128" s="5">
        <f t="shared" si="5"/>
        <v>82516</v>
      </c>
      <c r="BB128" s="166">
        <f t="shared" si="6"/>
        <v>1650.32</v>
      </c>
      <c r="BC128" s="5">
        <f t="shared" si="7"/>
        <v>20</v>
      </c>
      <c r="BD128" s="166">
        <f t="shared" si="8"/>
        <v>8080.3932811219038</v>
      </c>
      <c r="BE128" s="169">
        <f t="shared" si="9"/>
        <v>0</v>
      </c>
    </row>
    <row r="129" spans="1:57" x14ac:dyDescent="0.25">
      <c r="A129" t="s">
        <v>238</v>
      </c>
      <c r="B129" s="165">
        <f>IF('Indicator Date hidden'!C130="x","x",$B$2-'Indicator Date hidden'!C130)</f>
        <v>4</v>
      </c>
      <c r="C129" s="165">
        <f>IF('Indicator Date hidden'!D130="x","x",$C$2-'Indicator Date hidden'!D130)</f>
        <v>4</v>
      </c>
      <c r="D129" s="165">
        <f>IF('Indicator Date hidden'!E130="x","x",$D$2-'Indicator Date hidden'!E130)</f>
        <v>0</v>
      </c>
      <c r="E129" s="165">
        <f>IF('Indicator Date hidden'!F130="x","x",$E$2-'Indicator Date hidden'!F130)</f>
        <v>0</v>
      </c>
      <c r="F129" s="165">
        <f>IF('Indicator Date hidden'!G130="x","x",$F$2-'Indicator Date hidden'!G130)</f>
        <v>0</v>
      </c>
      <c r="G129" s="165">
        <f>IF('Indicator Date hidden'!H130="x","x",$G$2-'Indicator Date hidden'!H130)</f>
        <v>0</v>
      </c>
      <c r="H129" s="165">
        <f>IF('Indicator Date hidden'!I130="x","x",$H$2-'Indicator Date hidden'!I130)</f>
        <v>0</v>
      </c>
      <c r="I129" s="165">
        <f>IF('Indicator Date hidden'!J130="x","x",$I$2-'Indicator Date hidden'!J130)</f>
        <v>2</v>
      </c>
      <c r="J129" s="165">
        <f>IF('Indicator Date hidden'!K130="x","x",$J$2-'Indicator Date hidden'!K130)</f>
        <v>2</v>
      </c>
      <c r="K129" s="165">
        <f>IF('Indicator Date hidden'!L130="x","x",$K$2-'Indicator Date hidden'!L130)</f>
        <v>0</v>
      </c>
      <c r="L129" s="165">
        <f>IF('Indicator Date hidden'!M130="x","x",$L$2-'Indicator Date hidden'!M130)</f>
        <v>0</v>
      </c>
      <c r="M129" s="165">
        <f>IF('Indicator Date hidden'!N130="x","x",$M$2-'Indicator Date hidden'!N130)</f>
        <v>0</v>
      </c>
      <c r="N129" s="165">
        <f>IF('Indicator Date hidden'!O130="x","x",$N$2-'Indicator Date hidden'!O130)</f>
        <v>0</v>
      </c>
      <c r="O129" s="165">
        <f>IF('Indicator Date hidden'!P130="x","x",$O$2-'Indicator Date hidden'!P130)</f>
        <v>0</v>
      </c>
      <c r="P129" s="165">
        <f>IF('Indicator Date hidden'!Q130="x","x",$P$2-'Indicator Date hidden'!Q130)</f>
        <v>0</v>
      </c>
      <c r="Q129" s="165">
        <f>IF('Indicator Date hidden'!R130="x","x",$Q$2-'Indicator Date hidden'!R130)</f>
        <v>6</v>
      </c>
      <c r="R129" s="165">
        <f>IF('Indicator Date hidden'!S130="x","x",$R$2-'Indicator Date hidden'!S130)</f>
        <v>0</v>
      </c>
      <c r="S129" s="165">
        <f>IF('Indicator Date hidden'!T130="x","x",$S$2-'Indicator Date hidden'!T130)</f>
        <v>0</v>
      </c>
      <c r="T129" s="165">
        <f>IF('Indicator Date hidden'!U130="x","x",$T$2-'Indicator Date hidden'!U130)</f>
        <v>0</v>
      </c>
      <c r="U129" s="165">
        <f>IF('Indicator Date hidden'!V130="x","x",$U$2-'Indicator Date hidden'!V130)</f>
        <v>0</v>
      </c>
      <c r="V129" s="165">
        <f>IF('Indicator Date hidden'!W130="x","x",$V$2-'Indicator Date hidden'!W130)</f>
        <v>2</v>
      </c>
      <c r="W129" s="165">
        <f>IF('Indicator Date hidden'!X130="x","x",$W$2-'Indicator Date hidden'!X130)</f>
        <v>5</v>
      </c>
      <c r="X129" s="165">
        <f>IF('Indicator Date hidden'!Y130="x","x",$X$2-'Indicator Date hidden'!Y130)</f>
        <v>8</v>
      </c>
      <c r="Y129" s="165">
        <f>IF('Indicator Date hidden'!Z130="x","x",$Y$2-'Indicator Date hidden'!Z130)</f>
        <v>0</v>
      </c>
      <c r="Z129" s="165">
        <f>IF('Indicator Date hidden'!AA130="x","x",$Z$2-'Indicator Date hidden'!AA130)</f>
        <v>0</v>
      </c>
      <c r="AA129" s="165">
        <f>IF('Indicator Date hidden'!AB130="x","x",$AA$2-'Indicator Date hidden'!AB130)</f>
        <v>0</v>
      </c>
      <c r="AB129" s="165">
        <f>IF('Indicator Date hidden'!AC130="x","x",$AB$2-'Indicator Date hidden'!AC130)</f>
        <v>0</v>
      </c>
      <c r="AC129" s="165">
        <f>IF('Indicator Date hidden'!AD130="x","x",$AC$2-'Indicator Date hidden'!AD130)</f>
        <v>0</v>
      </c>
      <c r="AD129" s="165" t="str">
        <f>IF('Indicator Date hidden'!AE130="x","x",$AD$2-'Indicator Date hidden'!AE130)</f>
        <v>x</v>
      </c>
      <c r="AE129" s="165">
        <f>IF('Indicator Date hidden'!AF130="x","x",$AE$2-'Indicator Date hidden'!AF130)</f>
        <v>0</v>
      </c>
      <c r="AF129" s="165">
        <f>IF('Indicator Date hidden'!AG130="x","x",$AF$2-'Indicator Date hidden'!AG130)</f>
        <v>9</v>
      </c>
      <c r="AG129" s="165">
        <f>IF('Indicator Date hidden'!AH130="x","x",$AG$2-'Indicator Date hidden'!AH130)</f>
        <v>1</v>
      </c>
      <c r="AH129" s="165">
        <f>IF('Indicator Date hidden'!AI130="x","x",$AH$2-'Indicator Date hidden'!AI130)</f>
        <v>1</v>
      </c>
      <c r="AI129" s="165">
        <f>IF('Indicator Date hidden'!AJ130="x","x",$AI$2-'Indicator Date hidden'!AJ130)</f>
        <v>1</v>
      </c>
      <c r="AJ129" s="165">
        <f>IF('Indicator Date hidden'!AK130="x","x",$AJ$2-'Indicator Date hidden'!AK130)</f>
        <v>1</v>
      </c>
      <c r="AK129" s="165">
        <f>IF('Indicator Date hidden'!AL130="x","x",$AK$2-'Indicator Date hidden'!AL130)</f>
        <v>1</v>
      </c>
      <c r="AL129" s="165" t="str">
        <f>IF('Indicator Date hidden'!AM130="x","x",$AL$2-'Indicator Date hidden'!AM130)</f>
        <v>x</v>
      </c>
      <c r="AM129" s="165">
        <f>IF('Indicator Date hidden'!AN130="x","x",$AM$2-'Indicator Date hidden'!AN130)</f>
        <v>41236</v>
      </c>
      <c r="AN129" s="165">
        <f>IF('Indicator Date hidden'!AO130="x","x",$AN$2-'Indicator Date hidden'!AO130)</f>
        <v>41236</v>
      </c>
      <c r="AO129" s="165">
        <f>IF('Indicator Date hidden'!AP130="x","x",$AO$2-'Indicator Date hidden'!AP130)</f>
        <v>1</v>
      </c>
      <c r="AP129" s="165">
        <f>IF('Indicator Date hidden'!AQ130="x","x",$AP$2-'Indicator Date hidden'!AQ130)</f>
        <v>1</v>
      </c>
      <c r="AQ129" s="165">
        <f>IF('Indicator Date hidden'!AR130="x","x",$AQ$2-'Indicator Date hidden'!AR130)</f>
        <v>0</v>
      </c>
      <c r="AR129" s="165">
        <f>IF('Indicator Date hidden'!AS130="x","x",$AR$2-'Indicator Date hidden'!AS130)</f>
        <v>0</v>
      </c>
      <c r="AS129" s="165">
        <f>IF('Indicator Date hidden'!AT130="x","x",$AS$2-'Indicator Date hidden'!AT130)</f>
        <v>0</v>
      </c>
      <c r="AT129" s="165">
        <f>IF('Indicator Date hidden'!AU130="x","x",$AT$2-'Indicator Date hidden'!AU130)</f>
        <v>1</v>
      </c>
      <c r="AU129" s="165">
        <f>IF('Indicator Date hidden'!AV130="x","x",$AU$2-'Indicator Date hidden'!AV130)</f>
        <v>2</v>
      </c>
      <c r="AV129" s="165">
        <f>IF('Indicator Date hidden'!AW130="x","x",$AV$2-'Indicator Date hidden'!AW130)</f>
        <v>0</v>
      </c>
      <c r="AW129" s="165">
        <f>IF('Indicator Date hidden'!AX130="x","x",$AW$2-'Indicator Date hidden'!AX130)</f>
        <v>0</v>
      </c>
      <c r="AX129" s="165">
        <f>IF('Indicator Date hidden'!AY130="x","x",$AX$2-'Indicator Date hidden'!AY130)</f>
        <v>0</v>
      </c>
      <c r="AY129" s="165">
        <f>IF('Indicator Date hidden'!AZ130="x","x",$AY$2-'Indicator Date hidden'!AZ130)</f>
        <v>2</v>
      </c>
      <c r="AZ129" s="165">
        <f>IF('Indicator Date hidden'!BA130="x","x",$AZ$2-'Indicator Date hidden'!BA130)</f>
        <v>2</v>
      </c>
      <c r="BA129" s="5">
        <f t="shared" si="5"/>
        <v>82528</v>
      </c>
      <c r="BB129" s="166">
        <f t="shared" si="6"/>
        <v>1684.2448979591836</v>
      </c>
      <c r="BC129" s="5">
        <f t="shared" si="7"/>
        <v>22</v>
      </c>
      <c r="BD129" s="166">
        <f t="shared" si="8"/>
        <v>8158.9043620454686</v>
      </c>
      <c r="BE129" s="169">
        <f t="shared" si="9"/>
        <v>0</v>
      </c>
    </row>
    <row r="130" spans="1:57" x14ac:dyDescent="0.25">
      <c r="A130" t="s">
        <v>240</v>
      </c>
      <c r="B130" s="165">
        <f>IF('Indicator Date hidden'!C131="x","x",$B$2-'Indicator Date hidden'!C131)</f>
        <v>4</v>
      </c>
      <c r="C130" s="165">
        <f>IF('Indicator Date hidden'!D131="x","x",$C$2-'Indicator Date hidden'!D131)</f>
        <v>4</v>
      </c>
      <c r="D130" s="165">
        <f>IF('Indicator Date hidden'!E131="x","x",$D$2-'Indicator Date hidden'!E131)</f>
        <v>0</v>
      </c>
      <c r="E130" s="165">
        <f>IF('Indicator Date hidden'!F131="x","x",$E$2-'Indicator Date hidden'!F131)</f>
        <v>0</v>
      </c>
      <c r="F130" s="165">
        <f>IF('Indicator Date hidden'!G131="x","x",$F$2-'Indicator Date hidden'!G131)</f>
        <v>0</v>
      </c>
      <c r="G130" s="165">
        <f>IF('Indicator Date hidden'!H131="x","x",$G$2-'Indicator Date hidden'!H131)</f>
        <v>0</v>
      </c>
      <c r="H130" s="165">
        <f>IF('Indicator Date hidden'!I131="x","x",$H$2-'Indicator Date hidden'!I131)</f>
        <v>0</v>
      </c>
      <c r="I130" s="165">
        <f>IF('Indicator Date hidden'!J131="x","x",$I$2-'Indicator Date hidden'!J131)</f>
        <v>2</v>
      </c>
      <c r="J130" s="165">
        <f>IF('Indicator Date hidden'!K131="x","x",$J$2-'Indicator Date hidden'!K131)</f>
        <v>2</v>
      </c>
      <c r="K130" s="165">
        <f>IF('Indicator Date hidden'!L131="x","x",$K$2-'Indicator Date hidden'!L131)</f>
        <v>0</v>
      </c>
      <c r="L130" s="165">
        <f>IF('Indicator Date hidden'!M131="x","x",$L$2-'Indicator Date hidden'!M131)</f>
        <v>0</v>
      </c>
      <c r="M130" s="165">
        <f>IF('Indicator Date hidden'!N131="x","x",$M$2-'Indicator Date hidden'!N131)</f>
        <v>0</v>
      </c>
      <c r="N130" s="165">
        <f>IF('Indicator Date hidden'!O131="x","x",$N$2-'Indicator Date hidden'!O131)</f>
        <v>0</v>
      </c>
      <c r="O130" s="165">
        <f>IF('Indicator Date hidden'!P131="x","x",$O$2-'Indicator Date hidden'!P131)</f>
        <v>0</v>
      </c>
      <c r="P130" s="165">
        <f>IF('Indicator Date hidden'!Q131="x","x",$P$2-'Indicator Date hidden'!Q131)</f>
        <v>0</v>
      </c>
      <c r="Q130" s="165" t="str">
        <f>IF('Indicator Date hidden'!R131="x","x",$Q$2-'Indicator Date hidden'!R131)</f>
        <v>x</v>
      </c>
      <c r="R130" s="165">
        <f>IF('Indicator Date hidden'!S131="x","x",$R$2-'Indicator Date hidden'!S131)</f>
        <v>0</v>
      </c>
      <c r="S130" s="165">
        <f>IF('Indicator Date hidden'!T131="x","x",$S$2-'Indicator Date hidden'!T131)</f>
        <v>0</v>
      </c>
      <c r="T130" s="165">
        <f>IF('Indicator Date hidden'!U131="x","x",$T$2-'Indicator Date hidden'!U131)</f>
        <v>0</v>
      </c>
      <c r="U130" s="165" t="str">
        <f>IF('Indicator Date hidden'!V131="x","x",$U$2-'Indicator Date hidden'!V131)</f>
        <v>x</v>
      </c>
      <c r="V130" s="165">
        <f>IF('Indicator Date hidden'!W131="x","x",$V$2-'Indicator Date hidden'!W131)</f>
        <v>2</v>
      </c>
      <c r="W130" s="165" t="str">
        <f>IF('Indicator Date hidden'!X131="x","x",$W$2-'Indicator Date hidden'!X131)</f>
        <v>x</v>
      </c>
      <c r="X130" s="165">
        <f>IF('Indicator Date hidden'!Y131="x","x",$X$2-'Indicator Date hidden'!Y131)</f>
        <v>6</v>
      </c>
      <c r="Y130" s="165">
        <f>IF('Indicator Date hidden'!Z131="x","x",$Y$2-'Indicator Date hidden'!Z131)</f>
        <v>0</v>
      </c>
      <c r="Z130" s="165">
        <f>IF('Indicator Date hidden'!AA131="x","x",$Z$2-'Indicator Date hidden'!AA131)</f>
        <v>0</v>
      </c>
      <c r="AA130" s="165">
        <f>IF('Indicator Date hidden'!AB131="x","x",$AA$2-'Indicator Date hidden'!AB131)</f>
        <v>0</v>
      </c>
      <c r="AB130" s="165">
        <f>IF('Indicator Date hidden'!AC131="x","x",$AB$2-'Indicator Date hidden'!AC131)</f>
        <v>0</v>
      </c>
      <c r="AC130" s="165">
        <f>IF('Indicator Date hidden'!AD131="x","x",$AC$2-'Indicator Date hidden'!AD131)</f>
        <v>0</v>
      </c>
      <c r="AD130" s="165" t="str">
        <f>IF('Indicator Date hidden'!AE131="x","x",$AD$2-'Indicator Date hidden'!AE131)</f>
        <v>x</v>
      </c>
      <c r="AE130" s="165">
        <f>IF('Indicator Date hidden'!AF131="x","x",$AE$2-'Indicator Date hidden'!AF131)</f>
        <v>0</v>
      </c>
      <c r="AF130" s="165">
        <f>IF('Indicator Date hidden'!AG131="x","x",$AF$2-'Indicator Date hidden'!AG131)</f>
        <v>5</v>
      </c>
      <c r="AG130" s="165">
        <f>IF('Indicator Date hidden'!AH131="x","x",$AG$2-'Indicator Date hidden'!AH131)</f>
        <v>1</v>
      </c>
      <c r="AH130" s="165">
        <f>IF('Indicator Date hidden'!AI131="x","x",$AH$2-'Indicator Date hidden'!AI131)</f>
        <v>1</v>
      </c>
      <c r="AI130" s="165">
        <f>IF('Indicator Date hidden'!AJ131="x","x",$AI$2-'Indicator Date hidden'!AJ131)</f>
        <v>1</v>
      </c>
      <c r="AJ130" s="165" t="str">
        <f>IF('Indicator Date hidden'!AK131="x","x",$AJ$2-'Indicator Date hidden'!AK131)</f>
        <v>x</v>
      </c>
      <c r="AK130" s="165">
        <f>IF('Indicator Date hidden'!AL131="x","x",$AK$2-'Indicator Date hidden'!AL131)</f>
        <v>1</v>
      </c>
      <c r="AL130" s="165" t="str">
        <f>IF('Indicator Date hidden'!AM131="x","x",$AL$2-'Indicator Date hidden'!AM131)</f>
        <v>x</v>
      </c>
      <c r="AM130" s="165">
        <f>IF('Indicator Date hidden'!AN131="x","x",$AM$2-'Indicator Date hidden'!AN131)</f>
        <v>41236</v>
      </c>
      <c r="AN130" s="165">
        <f>IF('Indicator Date hidden'!AO131="x","x",$AN$2-'Indicator Date hidden'!AO131)</f>
        <v>41236</v>
      </c>
      <c r="AO130" s="165">
        <f>IF('Indicator Date hidden'!AP131="x","x",$AO$2-'Indicator Date hidden'!AP131)</f>
        <v>0</v>
      </c>
      <c r="AP130" s="165">
        <f>IF('Indicator Date hidden'!AQ131="x","x",$AP$2-'Indicator Date hidden'!AQ131)</f>
        <v>0</v>
      </c>
      <c r="AQ130" s="165">
        <f>IF('Indicator Date hidden'!AR131="x","x",$AQ$2-'Indicator Date hidden'!AR131)</f>
        <v>0</v>
      </c>
      <c r="AR130" s="165">
        <f>IF('Indicator Date hidden'!AS131="x","x",$AR$2-'Indicator Date hidden'!AS131)</f>
        <v>0</v>
      </c>
      <c r="AS130" s="165">
        <f>IF('Indicator Date hidden'!AT131="x","x",$AS$2-'Indicator Date hidden'!AT131)</f>
        <v>0</v>
      </c>
      <c r="AT130" s="165">
        <f>IF('Indicator Date hidden'!AU131="x","x",$AT$2-'Indicator Date hidden'!AU131)</f>
        <v>1</v>
      </c>
      <c r="AU130" s="165" t="str">
        <f>IF('Indicator Date hidden'!AV131="x","x",$AU$2-'Indicator Date hidden'!AV131)</f>
        <v>x</v>
      </c>
      <c r="AV130" s="165">
        <f>IF('Indicator Date hidden'!AW131="x","x",$AV$2-'Indicator Date hidden'!AW131)</f>
        <v>0</v>
      </c>
      <c r="AW130" s="165">
        <f>IF('Indicator Date hidden'!AX131="x","x",$AW$2-'Indicator Date hidden'!AX131)</f>
        <v>0</v>
      </c>
      <c r="AX130" s="165">
        <f>IF('Indicator Date hidden'!AY131="x","x",$AX$2-'Indicator Date hidden'!AY131)</f>
        <v>0</v>
      </c>
      <c r="AY130" s="165">
        <f>IF('Indicator Date hidden'!AZ131="x","x",$AY$2-'Indicator Date hidden'!AZ131)</f>
        <v>2</v>
      </c>
      <c r="AZ130" s="165">
        <f>IF('Indicator Date hidden'!BA131="x","x",$AZ$2-'Indicator Date hidden'!BA131)</f>
        <v>2</v>
      </c>
      <c r="BA130" s="5">
        <f t="shared" si="5"/>
        <v>82506</v>
      </c>
      <c r="BB130" s="166">
        <f t="shared" si="6"/>
        <v>1875.1363636363637</v>
      </c>
      <c r="BC130" s="5">
        <f t="shared" si="7"/>
        <v>16</v>
      </c>
      <c r="BD130" s="166">
        <f t="shared" si="8"/>
        <v>8589.2447402945545</v>
      </c>
      <c r="BE130" s="169">
        <f t="shared" si="9"/>
        <v>0</v>
      </c>
    </row>
    <row r="131" spans="1:57" x14ac:dyDescent="0.25">
      <c r="A131" t="s">
        <v>242</v>
      </c>
      <c r="B131" s="165">
        <f>IF('Indicator Date hidden'!C132="x","x",$B$2-'Indicator Date hidden'!C132)</f>
        <v>4</v>
      </c>
      <c r="C131" s="165">
        <f>IF('Indicator Date hidden'!D132="x","x",$C$2-'Indicator Date hidden'!D132)</f>
        <v>4</v>
      </c>
      <c r="D131" s="165">
        <f>IF('Indicator Date hidden'!E132="x","x",$D$2-'Indicator Date hidden'!E132)</f>
        <v>0</v>
      </c>
      <c r="E131" s="165">
        <f>IF('Indicator Date hidden'!F132="x","x",$E$2-'Indicator Date hidden'!F132)</f>
        <v>0</v>
      </c>
      <c r="F131" s="165">
        <f>IF('Indicator Date hidden'!G132="x","x",$F$2-'Indicator Date hidden'!G132)</f>
        <v>0</v>
      </c>
      <c r="G131" s="165">
        <f>IF('Indicator Date hidden'!H132="x","x",$G$2-'Indicator Date hidden'!H132)</f>
        <v>0</v>
      </c>
      <c r="H131" s="165">
        <f>IF('Indicator Date hidden'!I132="x","x",$H$2-'Indicator Date hidden'!I132)</f>
        <v>0</v>
      </c>
      <c r="I131" s="165">
        <f>IF('Indicator Date hidden'!J132="x","x",$I$2-'Indicator Date hidden'!J132)</f>
        <v>2</v>
      </c>
      <c r="J131" s="165">
        <f>IF('Indicator Date hidden'!K132="x","x",$J$2-'Indicator Date hidden'!K132)</f>
        <v>2</v>
      </c>
      <c r="K131" s="165">
        <f>IF('Indicator Date hidden'!L132="x","x",$K$2-'Indicator Date hidden'!L132)</f>
        <v>0</v>
      </c>
      <c r="L131" s="165">
        <f>IF('Indicator Date hidden'!M132="x","x",$L$2-'Indicator Date hidden'!M132)</f>
        <v>0</v>
      </c>
      <c r="M131" s="165">
        <f>IF('Indicator Date hidden'!N132="x","x",$M$2-'Indicator Date hidden'!N132)</f>
        <v>0</v>
      </c>
      <c r="N131" s="165">
        <f>IF('Indicator Date hidden'!O132="x","x",$N$2-'Indicator Date hidden'!O132)</f>
        <v>0</v>
      </c>
      <c r="O131" s="165">
        <f>IF('Indicator Date hidden'!P132="x","x",$O$2-'Indicator Date hidden'!P132)</f>
        <v>0</v>
      </c>
      <c r="P131" s="165">
        <f>IF('Indicator Date hidden'!Q132="x","x",$P$2-'Indicator Date hidden'!Q132)</f>
        <v>0</v>
      </c>
      <c r="Q131" s="165" t="str">
        <f>IF('Indicator Date hidden'!R132="x","x",$Q$2-'Indicator Date hidden'!R132)</f>
        <v>x</v>
      </c>
      <c r="R131" s="165">
        <f>IF('Indicator Date hidden'!S132="x","x",$R$2-'Indicator Date hidden'!S132)</f>
        <v>0</v>
      </c>
      <c r="S131" s="165">
        <f>IF('Indicator Date hidden'!T132="x","x",$S$2-'Indicator Date hidden'!T132)</f>
        <v>0</v>
      </c>
      <c r="T131" s="165">
        <f>IF('Indicator Date hidden'!U132="x","x",$T$2-'Indicator Date hidden'!U132)</f>
        <v>0</v>
      </c>
      <c r="U131" s="165" t="str">
        <f>IF('Indicator Date hidden'!V132="x","x",$U$2-'Indicator Date hidden'!V132)</f>
        <v>x</v>
      </c>
      <c r="V131" s="165">
        <f>IF('Indicator Date hidden'!W132="x","x",$V$2-'Indicator Date hidden'!W132)</f>
        <v>2</v>
      </c>
      <c r="W131" s="165">
        <f>IF('Indicator Date hidden'!X132="x","x",$W$2-'Indicator Date hidden'!X132)</f>
        <v>7</v>
      </c>
      <c r="X131" s="165">
        <f>IF('Indicator Date hidden'!Y132="x","x",$X$2-'Indicator Date hidden'!Y132)</f>
        <v>2</v>
      </c>
      <c r="Y131" s="165">
        <f>IF('Indicator Date hidden'!Z132="x","x",$Y$2-'Indicator Date hidden'!Z132)</f>
        <v>0</v>
      </c>
      <c r="Z131" s="165">
        <f>IF('Indicator Date hidden'!AA132="x","x",$Z$2-'Indicator Date hidden'!AA132)</f>
        <v>0</v>
      </c>
      <c r="AA131" s="165">
        <f>IF('Indicator Date hidden'!AB132="x","x",$AA$2-'Indicator Date hidden'!AB132)</f>
        <v>3</v>
      </c>
      <c r="AB131" s="165">
        <f>IF('Indicator Date hidden'!AC132="x","x",$AB$2-'Indicator Date hidden'!AC132)</f>
        <v>0</v>
      </c>
      <c r="AC131" s="165">
        <f>IF('Indicator Date hidden'!AD132="x","x",$AC$2-'Indicator Date hidden'!AD132)</f>
        <v>0</v>
      </c>
      <c r="AD131" s="165" t="str">
        <f>IF('Indicator Date hidden'!AE132="x","x",$AD$2-'Indicator Date hidden'!AE132)</f>
        <v>x</v>
      </c>
      <c r="AE131" s="165">
        <f>IF('Indicator Date hidden'!AF132="x","x",$AE$2-'Indicator Date hidden'!AF132)</f>
        <v>0</v>
      </c>
      <c r="AF131" s="165" t="str">
        <f>IF('Indicator Date hidden'!AG132="x","x",$AF$2-'Indicator Date hidden'!AG132)</f>
        <v>x</v>
      </c>
      <c r="AG131" s="165">
        <f>IF('Indicator Date hidden'!AH132="x","x",$AG$2-'Indicator Date hidden'!AH132)</f>
        <v>1</v>
      </c>
      <c r="AH131" s="165">
        <f>IF('Indicator Date hidden'!AI132="x","x",$AH$2-'Indicator Date hidden'!AI132)</f>
        <v>1</v>
      </c>
      <c r="AI131" s="165">
        <f>IF('Indicator Date hidden'!AJ132="x","x",$AI$2-'Indicator Date hidden'!AJ132)</f>
        <v>1</v>
      </c>
      <c r="AJ131" s="165" t="str">
        <f>IF('Indicator Date hidden'!AK132="x","x",$AJ$2-'Indicator Date hidden'!AK132)</f>
        <v>x</v>
      </c>
      <c r="AK131" s="165">
        <f>IF('Indicator Date hidden'!AL132="x","x",$AK$2-'Indicator Date hidden'!AL132)</f>
        <v>2</v>
      </c>
      <c r="AL131" s="165" t="str">
        <f>IF('Indicator Date hidden'!AM132="x","x",$AL$2-'Indicator Date hidden'!AM132)</f>
        <v>x</v>
      </c>
      <c r="AM131" s="165">
        <f>IF('Indicator Date hidden'!AN132="x","x",$AM$2-'Indicator Date hidden'!AN132)</f>
        <v>41236</v>
      </c>
      <c r="AN131" s="165">
        <f>IF('Indicator Date hidden'!AO132="x","x",$AN$2-'Indicator Date hidden'!AO132)</f>
        <v>41236</v>
      </c>
      <c r="AO131" s="165">
        <f>IF('Indicator Date hidden'!AP132="x","x",$AO$2-'Indicator Date hidden'!AP132)</f>
        <v>0</v>
      </c>
      <c r="AP131" s="165">
        <f>IF('Indicator Date hidden'!AQ132="x","x",$AP$2-'Indicator Date hidden'!AQ132)</f>
        <v>0</v>
      </c>
      <c r="AQ131" s="165" t="str">
        <f>IF('Indicator Date hidden'!AR132="x","x",$AQ$2-'Indicator Date hidden'!AR132)</f>
        <v>x</v>
      </c>
      <c r="AR131" s="165">
        <f>IF('Indicator Date hidden'!AS132="x","x",$AR$2-'Indicator Date hidden'!AS132)</f>
        <v>0</v>
      </c>
      <c r="AS131" s="165">
        <f>IF('Indicator Date hidden'!AT132="x","x",$AS$2-'Indicator Date hidden'!AT132)</f>
        <v>0</v>
      </c>
      <c r="AT131" s="165">
        <f>IF('Indicator Date hidden'!AU132="x","x",$AT$2-'Indicator Date hidden'!AU132)</f>
        <v>1</v>
      </c>
      <c r="AU131" s="165">
        <f>IF('Indicator Date hidden'!AV132="x","x",$AU$2-'Indicator Date hidden'!AV132)</f>
        <v>0</v>
      </c>
      <c r="AV131" s="165">
        <f>IF('Indicator Date hidden'!AW132="x","x",$AV$2-'Indicator Date hidden'!AW132)</f>
        <v>0</v>
      </c>
      <c r="AW131" s="165">
        <f>IF('Indicator Date hidden'!AX132="x","x",$AW$2-'Indicator Date hidden'!AX132)</f>
        <v>0</v>
      </c>
      <c r="AX131" s="165">
        <f>IF('Indicator Date hidden'!AY132="x","x",$AX$2-'Indicator Date hidden'!AY132)</f>
        <v>0</v>
      </c>
      <c r="AY131" s="165">
        <f>IF('Indicator Date hidden'!AZ132="x","x",$AY$2-'Indicator Date hidden'!AZ132)</f>
        <v>2</v>
      </c>
      <c r="AZ131" s="165">
        <f>IF('Indicator Date hidden'!BA132="x","x",$AZ$2-'Indicator Date hidden'!BA132)</f>
        <v>2</v>
      </c>
      <c r="BA131" s="5">
        <f t="shared" si="5"/>
        <v>82508</v>
      </c>
      <c r="BB131" s="166">
        <f t="shared" si="6"/>
        <v>1875.1818181818182</v>
      </c>
      <c r="BC131" s="5">
        <f t="shared" si="7"/>
        <v>17</v>
      </c>
      <c r="BD131" s="166">
        <f t="shared" si="8"/>
        <v>8589.2348221816883</v>
      </c>
      <c r="BE131" s="169">
        <f t="shared" si="9"/>
        <v>0</v>
      </c>
    </row>
    <row r="132" spans="1:57" x14ac:dyDescent="0.25">
      <c r="A132" t="s">
        <v>237</v>
      </c>
      <c r="B132" s="165">
        <f>IF('Indicator Date hidden'!C133="x","x",$B$2-'Indicator Date hidden'!C133)</f>
        <v>4</v>
      </c>
      <c r="C132" s="165">
        <f>IF('Indicator Date hidden'!D133="x","x",$C$2-'Indicator Date hidden'!D133)</f>
        <v>4</v>
      </c>
      <c r="D132" s="165">
        <f>IF('Indicator Date hidden'!E133="x","x",$D$2-'Indicator Date hidden'!E133)</f>
        <v>0</v>
      </c>
      <c r="E132" s="165">
        <f>IF('Indicator Date hidden'!F133="x","x",$E$2-'Indicator Date hidden'!F133)</f>
        <v>0</v>
      </c>
      <c r="F132" s="165">
        <f>IF('Indicator Date hidden'!G133="x","x",$F$2-'Indicator Date hidden'!G133)</f>
        <v>0</v>
      </c>
      <c r="G132" s="165">
        <f>IF('Indicator Date hidden'!H133="x","x",$G$2-'Indicator Date hidden'!H133)</f>
        <v>0</v>
      </c>
      <c r="H132" s="165">
        <f>IF('Indicator Date hidden'!I133="x","x",$H$2-'Indicator Date hidden'!I133)</f>
        <v>0</v>
      </c>
      <c r="I132" s="165">
        <f>IF('Indicator Date hidden'!J133="x","x",$I$2-'Indicator Date hidden'!J133)</f>
        <v>2</v>
      </c>
      <c r="J132" s="165">
        <f>IF('Indicator Date hidden'!K133="x","x",$J$2-'Indicator Date hidden'!K133)</f>
        <v>2</v>
      </c>
      <c r="K132" s="165">
        <f>IF('Indicator Date hidden'!L133="x","x",$K$2-'Indicator Date hidden'!L133)</f>
        <v>0</v>
      </c>
      <c r="L132" s="165">
        <f>IF('Indicator Date hidden'!M133="x","x",$L$2-'Indicator Date hidden'!M133)</f>
        <v>0</v>
      </c>
      <c r="M132" s="165">
        <f>IF('Indicator Date hidden'!N133="x","x",$M$2-'Indicator Date hidden'!N133)</f>
        <v>0</v>
      </c>
      <c r="N132" s="165">
        <f>IF('Indicator Date hidden'!O133="x","x",$N$2-'Indicator Date hidden'!O133)</f>
        <v>0</v>
      </c>
      <c r="O132" s="165">
        <f>IF('Indicator Date hidden'!P133="x","x",$O$2-'Indicator Date hidden'!P133)</f>
        <v>0</v>
      </c>
      <c r="P132" s="165">
        <f>IF('Indicator Date hidden'!Q133="x","x",$P$2-'Indicator Date hidden'!Q133)</f>
        <v>0</v>
      </c>
      <c r="Q132" s="165">
        <f>IF('Indicator Date hidden'!R133="x","x",$Q$2-'Indicator Date hidden'!R133)</f>
        <v>4</v>
      </c>
      <c r="R132" s="165">
        <f>IF('Indicator Date hidden'!S133="x","x",$R$2-'Indicator Date hidden'!S133)</f>
        <v>0</v>
      </c>
      <c r="S132" s="165">
        <f>IF('Indicator Date hidden'!T133="x","x",$S$2-'Indicator Date hidden'!T133)</f>
        <v>0</v>
      </c>
      <c r="T132" s="165">
        <f>IF('Indicator Date hidden'!U133="x","x",$T$2-'Indicator Date hidden'!U133)</f>
        <v>0</v>
      </c>
      <c r="U132" s="165">
        <f>IF('Indicator Date hidden'!V133="x","x",$U$2-'Indicator Date hidden'!V133)</f>
        <v>0</v>
      </c>
      <c r="V132" s="165">
        <f>IF('Indicator Date hidden'!W133="x","x",$V$2-'Indicator Date hidden'!W133)</f>
        <v>2</v>
      </c>
      <c r="W132" s="165">
        <f>IF('Indicator Date hidden'!X133="x","x",$W$2-'Indicator Date hidden'!X133)</f>
        <v>4</v>
      </c>
      <c r="X132" s="165">
        <f>IF('Indicator Date hidden'!Y133="x","x",$X$2-'Indicator Date hidden'!Y133)</f>
        <v>8</v>
      </c>
      <c r="Y132" s="165">
        <f>IF('Indicator Date hidden'!Z133="x","x",$Y$2-'Indicator Date hidden'!Z133)</f>
        <v>0</v>
      </c>
      <c r="Z132" s="165">
        <f>IF('Indicator Date hidden'!AA133="x","x",$Z$2-'Indicator Date hidden'!AA133)</f>
        <v>0</v>
      </c>
      <c r="AA132" s="165">
        <f>IF('Indicator Date hidden'!AB133="x","x",$AA$2-'Indicator Date hidden'!AB133)</f>
        <v>0</v>
      </c>
      <c r="AB132" s="165">
        <f>IF('Indicator Date hidden'!AC133="x","x",$AB$2-'Indicator Date hidden'!AC133)</f>
        <v>0</v>
      </c>
      <c r="AC132" s="165">
        <f>IF('Indicator Date hidden'!AD133="x","x",$AC$2-'Indicator Date hidden'!AD133)</f>
        <v>0</v>
      </c>
      <c r="AD132" s="165">
        <f>IF('Indicator Date hidden'!AE133="x","x",$AD$2-'Indicator Date hidden'!AE133)</f>
        <v>0</v>
      </c>
      <c r="AE132" s="165">
        <f>IF('Indicator Date hidden'!AF133="x","x",$AE$2-'Indicator Date hidden'!AF133)</f>
        <v>0</v>
      </c>
      <c r="AF132" s="165">
        <f>IF('Indicator Date hidden'!AG133="x","x",$AF$2-'Indicator Date hidden'!AG133)</f>
        <v>7</v>
      </c>
      <c r="AG132" s="165">
        <f>IF('Indicator Date hidden'!AH133="x","x",$AG$2-'Indicator Date hidden'!AH133)</f>
        <v>1</v>
      </c>
      <c r="AH132" s="165">
        <f>IF('Indicator Date hidden'!AI133="x","x",$AH$2-'Indicator Date hidden'!AI133)</f>
        <v>1</v>
      </c>
      <c r="AI132" s="165">
        <f>IF('Indicator Date hidden'!AJ133="x","x",$AI$2-'Indicator Date hidden'!AJ133)</f>
        <v>1</v>
      </c>
      <c r="AJ132" s="165">
        <f>IF('Indicator Date hidden'!AK133="x","x",$AJ$2-'Indicator Date hidden'!AK133)</f>
        <v>1</v>
      </c>
      <c r="AK132" s="165">
        <f>IF('Indicator Date hidden'!AL133="x","x",$AK$2-'Indicator Date hidden'!AL133)</f>
        <v>1</v>
      </c>
      <c r="AL132" s="165">
        <f>IF('Indicator Date hidden'!AM133="x","x",$AL$2-'Indicator Date hidden'!AM133)</f>
        <v>0</v>
      </c>
      <c r="AM132" s="165">
        <f>IF('Indicator Date hidden'!AN133="x","x",$AM$2-'Indicator Date hidden'!AN133)</f>
        <v>41236</v>
      </c>
      <c r="AN132" s="165">
        <f>IF('Indicator Date hidden'!AO133="x","x",$AN$2-'Indicator Date hidden'!AO133)</f>
        <v>41236</v>
      </c>
      <c r="AO132" s="165">
        <f>IF('Indicator Date hidden'!AP133="x","x",$AO$2-'Indicator Date hidden'!AP133)</f>
        <v>0</v>
      </c>
      <c r="AP132" s="165">
        <f>IF('Indicator Date hidden'!AQ133="x","x",$AP$2-'Indicator Date hidden'!AQ133)</f>
        <v>0</v>
      </c>
      <c r="AQ132" s="165">
        <f>IF('Indicator Date hidden'!AR133="x","x",$AQ$2-'Indicator Date hidden'!AR133)</f>
        <v>0</v>
      </c>
      <c r="AR132" s="165">
        <f>IF('Indicator Date hidden'!AS133="x","x",$AR$2-'Indicator Date hidden'!AS133)</f>
        <v>0</v>
      </c>
      <c r="AS132" s="165">
        <f>IF('Indicator Date hidden'!AT133="x","x",$AS$2-'Indicator Date hidden'!AT133)</f>
        <v>0</v>
      </c>
      <c r="AT132" s="165">
        <f>IF('Indicator Date hidden'!AU133="x","x",$AT$2-'Indicator Date hidden'!AU133)</f>
        <v>1</v>
      </c>
      <c r="AU132" s="165">
        <f>IF('Indicator Date hidden'!AV133="x","x",$AU$2-'Indicator Date hidden'!AV133)</f>
        <v>2</v>
      </c>
      <c r="AV132" s="165">
        <f>IF('Indicator Date hidden'!AW133="x","x",$AV$2-'Indicator Date hidden'!AW133)</f>
        <v>0</v>
      </c>
      <c r="AW132" s="165">
        <f>IF('Indicator Date hidden'!AX133="x","x",$AW$2-'Indicator Date hidden'!AX133)</f>
        <v>0</v>
      </c>
      <c r="AX132" s="165">
        <f>IF('Indicator Date hidden'!AY133="x","x",$AX$2-'Indicator Date hidden'!AY133)</f>
        <v>0</v>
      </c>
      <c r="AY132" s="165">
        <f>IF('Indicator Date hidden'!AZ133="x","x",$AY$2-'Indicator Date hidden'!AZ133)</f>
        <v>2</v>
      </c>
      <c r="AZ132" s="165">
        <f>IF('Indicator Date hidden'!BA133="x","x",$AZ$2-'Indicator Date hidden'!BA133)</f>
        <v>2</v>
      </c>
      <c r="BA132" s="5">
        <f t="shared" ref="BA132:BA193" si="10">SUM(B132:AZ132)</f>
        <v>82521</v>
      </c>
      <c r="BB132" s="166">
        <f t="shared" ref="BB132:BB193" si="11">BA132/COUNT(B132:AZ132)</f>
        <v>1618.0588235294117</v>
      </c>
      <c r="BC132" s="5">
        <f t="shared" ref="BC132:BC193" si="12">COUNTIF(B132:AZ132,"&gt;0")</f>
        <v>20</v>
      </c>
      <c r="BD132" s="166">
        <f t="shared" ref="BD132:BD193" si="13">_xlfn.STDEV.P(B132:AZ132)</f>
        <v>8004.0330113962036</v>
      </c>
      <c r="BE132" s="169">
        <f t="shared" ref="BE132:BE193" si="14">MEDIAN(B132:AZ132)</f>
        <v>0</v>
      </c>
    </row>
    <row r="133" spans="1:57" x14ac:dyDescent="0.25">
      <c r="A133" t="s">
        <v>244</v>
      </c>
      <c r="B133" s="165">
        <f>IF('Indicator Date hidden'!C134="x","x",$B$2-'Indicator Date hidden'!C134)</f>
        <v>4</v>
      </c>
      <c r="C133" s="165">
        <f>IF('Indicator Date hidden'!D134="x","x",$C$2-'Indicator Date hidden'!D134)</f>
        <v>4</v>
      </c>
      <c r="D133" s="165">
        <f>IF('Indicator Date hidden'!E134="x","x",$D$2-'Indicator Date hidden'!E134)</f>
        <v>0</v>
      </c>
      <c r="E133" s="165">
        <f>IF('Indicator Date hidden'!F134="x","x",$E$2-'Indicator Date hidden'!F134)</f>
        <v>0</v>
      </c>
      <c r="F133" s="165">
        <f>IF('Indicator Date hidden'!G134="x","x",$F$2-'Indicator Date hidden'!G134)</f>
        <v>0</v>
      </c>
      <c r="G133" s="165">
        <f>IF('Indicator Date hidden'!H134="x","x",$G$2-'Indicator Date hidden'!H134)</f>
        <v>0</v>
      </c>
      <c r="H133" s="165">
        <f>IF('Indicator Date hidden'!I134="x","x",$H$2-'Indicator Date hidden'!I134)</f>
        <v>0</v>
      </c>
      <c r="I133" s="165">
        <f>IF('Indicator Date hidden'!J134="x","x",$I$2-'Indicator Date hidden'!J134)</f>
        <v>2</v>
      </c>
      <c r="J133" s="165">
        <f>IF('Indicator Date hidden'!K134="x","x",$J$2-'Indicator Date hidden'!K134)</f>
        <v>2</v>
      </c>
      <c r="K133" s="165">
        <f>IF('Indicator Date hidden'!L134="x","x",$K$2-'Indicator Date hidden'!L134)</f>
        <v>0</v>
      </c>
      <c r="L133" s="165">
        <f>IF('Indicator Date hidden'!M134="x","x",$L$2-'Indicator Date hidden'!M134)</f>
        <v>0</v>
      </c>
      <c r="M133" s="165">
        <f>IF('Indicator Date hidden'!N134="x","x",$M$2-'Indicator Date hidden'!N134)</f>
        <v>0</v>
      </c>
      <c r="N133" s="165">
        <f>IF('Indicator Date hidden'!O134="x","x",$N$2-'Indicator Date hidden'!O134)</f>
        <v>0</v>
      </c>
      <c r="O133" s="165">
        <f>IF('Indicator Date hidden'!P134="x","x",$O$2-'Indicator Date hidden'!P134)</f>
        <v>0</v>
      </c>
      <c r="P133" s="165">
        <f>IF('Indicator Date hidden'!Q134="x","x",$P$2-'Indicator Date hidden'!Q134)</f>
        <v>0</v>
      </c>
      <c r="Q133" s="165" t="str">
        <f>IF('Indicator Date hidden'!R134="x","x",$Q$2-'Indicator Date hidden'!R134)</f>
        <v>x</v>
      </c>
      <c r="R133" s="165">
        <f>IF('Indicator Date hidden'!S134="x","x",$R$2-'Indicator Date hidden'!S134)</f>
        <v>0</v>
      </c>
      <c r="S133" s="165">
        <f>IF('Indicator Date hidden'!T134="x","x",$S$2-'Indicator Date hidden'!T134)</f>
        <v>0</v>
      </c>
      <c r="T133" s="165">
        <f>IF('Indicator Date hidden'!U134="x","x",$T$2-'Indicator Date hidden'!U134)</f>
        <v>0</v>
      </c>
      <c r="U133" s="165">
        <f>IF('Indicator Date hidden'!V134="x","x",$U$2-'Indicator Date hidden'!V134)</f>
        <v>0</v>
      </c>
      <c r="V133" s="165">
        <f>IF('Indicator Date hidden'!W134="x","x",$V$2-'Indicator Date hidden'!W134)</f>
        <v>2</v>
      </c>
      <c r="W133" s="165">
        <f>IF('Indicator Date hidden'!X134="x","x",$W$2-'Indicator Date hidden'!X134)</f>
        <v>6</v>
      </c>
      <c r="X133" s="165">
        <f>IF('Indicator Date hidden'!Y134="x","x",$X$2-'Indicator Date hidden'!Y134)</f>
        <v>8</v>
      </c>
      <c r="Y133" s="165">
        <f>IF('Indicator Date hidden'!Z134="x","x",$Y$2-'Indicator Date hidden'!Z134)</f>
        <v>0</v>
      </c>
      <c r="Z133" s="165">
        <f>IF('Indicator Date hidden'!AA134="x","x",$Z$2-'Indicator Date hidden'!AA134)</f>
        <v>0</v>
      </c>
      <c r="AA133" s="165" t="str">
        <f>IF('Indicator Date hidden'!AB134="x","x",$AA$2-'Indicator Date hidden'!AB134)</f>
        <v>x</v>
      </c>
      <c r="AB133" s="165">
        <f>IF('Indicator Date hidden'!AC134="x","x",$AB$2-'Indicator Date hidden'!AC134)</f>
        <v>0</v>
      </c>
      <c r="AC133" s="165" t="str">
        <f>IF('Indicator Date hidden'!AD134="x","x",$AC$2-'Indicator Date hidden'!AD134)</f>
        <v>x</v>
      </c>
      <c r="AD133" s="165" t="str">
        <f>IF('Indicator Date hidden'!AE134="x","x",$AD$2-'Indicator Date hidden'!AE134)</f>
        <v>x</v>
      </c>
      <c r="AE133" s="165" t="str">
        <f>IF('Indicator Date hidden'!AF134="x","x",$AE$2-'Indicator Date hidden'!AF134)</f>
        <v>x</v>
      </c>
      <c r="AF133" s="165" t="str">
        <f>IF('Indicator Date hidden'!AG134="x","x",$AF$2-'Indicator Date hidden'!AG134)</f>
        <v>x</v>
      </c>
      <c r="AG133" s="165">
        <f>IF('Indicator Date hidden'!AH134="x","x",$AG$2-'Indicator Date hidden'!AH134)</f>
        <v>1</v>
      </c>
      <c r="AH133" s="165">
        <f>IF('Indicator Date hidden'!AI134="x","x",$AH$2-'Indicator Date hidden'!AI134)</f>
        <v>1</v>
      </c>
      <c r="AI133" s="165">
        <f>IF('Indicator Date hidden'!AJ134="x","x",$AI$2-'Indicator Date hidden'!AJ134)</f>
        <v>1</v>
      </c>
      <c r="AJ133" s="165" t="str">
        <f>IF('Indicator Date hidden'!AK134="x","x",$AJ$2-'Indicator Date hidden'!AK134)</f>
        <v>x</v>
      </c>
      <c r="AK133" s="165">
        <f>IF('Indicator Date hidden'!AL134="x","x",$AK$2-'Indicator Date hidden'!AL134)</f>
        <v>1</v>
      </c>
      <c r="AL133" s="165" t="str">
        <f>IF('Indicator Date hidden'!AM134="x","x",$AL$2-'Indicator Date hidden'!AM134)</f>
        <v>x</v>
      </c>
      <c r="AM133" s="165">
        <f>IF('Indicator Date hidden'!AN134="x","x",$AM$2-'Indicator Date hidden'!AN134)</f>
        <v>41236</v>
      </c>
      <c r="AN133" s="165">
        <f>IF('Indicator Date hidden'!AO134="x","x",$AN$2-'Indicator Date hidden'!AO134)</f>
        <v>41236</v>
      </c>
      <c r="AO133" s="165" t="str">
        <f>IF('Indicator Date hidden'!AP134="x","x",$AO$2-'Indicator Date hidden'!AP134)</f>
        <v>x</v>
      </c>
      <c r="AP133" s="165" t="str">
        <f>IF('Indicator Date hidden'!AQ134="x","x",$AP$2-'Indicator Date hidden'!AQ134)</f>
        <v>x</v>
      </c>
      <c r="AQ133" s="165">
        <f>IF('Indicator Date hidden'!AR134="x","x",$AQ$2-'Indicator Date hidden'!AR134)</f>
        <v>2</v>
      </c>
      <c r="AR133" s="165">
        <f>IF('Indicator Date hidden'!AS134="x","x",$AR$2-'Indicator Date hidden'!AS134)</f>
        <v>0</v>
      </c>
      <c r="AS133" s="165" t="str">
        <f>IF('Indicator Date hidden'!AT134="x","x",$AS$2-'Indicator Date hidden'!AT134)</f>
        <v>x</v>
      </c>
      <c r="AT133" s="165">
        <f>IF('Indicator Date hidden'!AU134="x","x",$AT$2-'Indicator Date hidden'!AU134)</f>
        <v>1</v>
      </c>
      <c r="AU133" s="165">
        <f>IF('Indicator Date hidden'!AV134="x","x",$AU$2-'Indicator Date hidden'!AV134)</f>
        <v>2</v>
      </c>
      <c r="AV133" s="165" t="str">
        <f>IF('Indicator Date hidden'!AW134="x","x",$AV$2-'Indicator Date hidden'!AW134)</f>
        <v>x</v>
      </c>
      <c r="AW133" s="165">
        <f>IF('Indicator Date hidden'!AX134="x","x",$AW$2-'Indicator Date hidden'!AX134)</f>
        <v>2</v>
      </c>
      <c r="AX133" s="165">
        <f>IF('Indicator Date hidden'!AY134="x","x",$AX$2-'Indicator Date hidden'!AY134)</f>
        <v>0</v>
      </c>
      <c r="AY133" s="165">
        <f>IF('Indicator Date hidden'!AZ134="x","x",$AY$2-'Indicator Date hidden'!AZ134)</f>
        <v>2</v>
      </c>
      <c r="AZ133" s="165">
        <f>IF('Indicator Date hidden'!BA134="x","x",$AZ$2-'Indicator Date hidden'!BA134)</f>
        <v>6</v>
      </c>
      <c r="BA133" s="5">
        <f t="shared" si="10"/>
        <v>82519</v>
      </c>
      <c r="BB133" s="166">
        <f t="shared" si="11"/>
        <v>2115.8717948717949</v>
      </c>
      <c r="BC133" s="5">
        <f t="shared" si="12"/>
        <v>19</v>
      </c>
      <c r="BD133" s="166">
        <f t="shared" si="13"/>
        <v>9095.2452615737002</v>
      </c>
      <c r="BE133" s="169">
        <f t="shared" si="14"/>
        <v>0</v>
      </c>
    </row>
    <row r="134" spans="1:57" x14ac:dyDescent="0.25">
      <c r="A134" t="s">
        <v>246</v>
      </c>
      <c r="B134" s="165">
        <f>IF('Indicator Date hidden'!C135="x","x",$B$2-'Indicator Date hidden'!C135)</f>
        <v>4</v>
      </c>
      <c r="C134" s="165">
        <f>IF('Indicator Date hidden'!D135="x","x",$C$2-'Indicator Date hidden'!D135)</f>
        <v>4</v>
      </c>
      <c r="D134" s="165">
        <f>IF('Indicator Date hidden'!E135="x","x",$D$2-'Indicator Date hidden'!E135)</f>
        <v>0</v>
      </c>
      <c r="E134" s="165">
        <f>IF('Indicator Date hidden'!F135="x","x",$E$2-'Indicator Date hidden'!F135)</f>
        <v>0</v>
      </c>
      <c r="F134" s="165">
        <f>IF('Indicator Date hidden'!G135="x","x",$F$2-'Indicator Date hidden'!G135)</f>
        <v>0</v>
      </c>
      <c r="G134" s="165">
        <f>IF('Indicator Date hidden'!H135="x","x",$G$2-'Indicator Date hidden'!H135)</f>
        <v>0</v>
      </c>
      <c r="H134" s="165">
        <f>IF('Indicator Date hidden'!I135="x","x",$H$2-'Indicator Date hidden'!I135)</f>
        <v>0</v>
      </c>
      <c r="I134" s="165">
        <f>IF('Indicator Date hidden'!J135="x","x",$I$2-'Indicator Date hidden'!J135)</f>
        <v>2</v>
      </c>
      <c r="J134" s="165">
        <f>IF('Indicator Date hidden'!K135="x","x",$J$2-'Indicator Date hidden'!K135)</f>
        <v>2</v>
      </c>
      <c r="K134" s="165">
        <f>IF('Indicator Date hidden'!L135="x","x",$K$2-'Indicator Date hidden'!L135)</f>
        <v>0</v>
      </c>
      <c r="L134" s="165">
        <f>IF('Indicator Date hidden'!M135="x","x",$L$2-'Indicator Date hidden'!M135)</f>
        <v>0</v>
      </c>
      <c r="M134" s="165">
        <f>IF('Indicator Date hidden'!N135="x","x",$M$2-'Indicator Date hidden'!N135)</f>
        <v>0</v>
      </c>
      <c r="N134" s="165">
        <f>IF('Indicator Date hidden'!O135="x","x",$N$2-'Indicator Date hidden'!O135)</f>
        <v>0</v>
      </c>
      <c r="O134" s="165">
        <f>IF('Indicator Date hidden'!P135="x","x",$O$2-'Indicator Date hidden'!P135)</f>
        <v>0</v>
      </c>
      <c r="P134" s="165">
        <f>IF('Indicator Date hidden'!Q135="x","x",$P$2-'Indicator Date hidden'!Q135)</f>
        <v>0</v>
      </c>
      <c r="Q134" s="165">
        <f>IF('Indicator Date hidden'!R135="x","x",$Q$2-'Indicator Date hidden'!R135)</f>
        <v>3</v>
      </c>
      <c r="R134" s="165">
        <f>IF('Indicator Date hidden'!S135="x","x",$R$2-'Indicator Date hidden'!S135)</f>
        <v>0</v>
      </c>
      <c r="S134" s="165">
        <f>IF('Indicator Date hidden'!T135="x","x",$S$2-'Indicator Date hidden'!T135)</f>
        <v>0</v>
      </c>
      <c r="T134" s="165">
        <f>IF('Indicator Date hidden'!U135="x","x",$T$2-'Indicator Date hidden'!U135)</f>
        <v>0</v>
      </c>
      <c r="U134" s="165">
        <f>IF('Indicator Date hidden'!V135="x","x",$U$2-'Indicator Date hidden'!V135)</f>
        <v>0</v>
      </c>
      <c r="V134" s="165">
        <f>IF('Indicator Date hidden'!W135="x","x",$V$2-'Indicator Date hidden'!W135)</f>
        <v>2</v>
      </c>
      <c r="W134" s="165">
        <f>IF('Indicator Date hidden'!X135="x","x",$W$2-'Indicator Date hidden'!X135)</f>
        <v>2</v>
      </c>
      <c r="X134" s="165">
        <f>IF('Indicator Date hidden'!Y135="x","x",$X$2-'Indicator Date hidden'!Y135)</f>
        <v>6</v>
      </c>
      <c r="Y134" s="165">
        <f>IF('Indicator Date hidden'!Z135="x","x",$Y$2-'Indicator Date hidden'!Z135)</f>
        <v>5</v>
      </c>
      <c r="Z134" s="165">
        <f>IF('Indicator Date hidden'!AA135="x","x",$Z$2-'Indicator Date hidden'!AA135)</f>
        <v>0</v>
      </c>
      <c r="AA134" s="165" t="str">
        <f>IF('Indicator Date hidden'!AB135="x","x",$AA$2-'Indicator Date hidden'!AB135)</f>
        <v>x</v>
      </c>
      <c r="AB134" s="165" t="str">
        <f>IF('Indicator Date hidden'!AC135="x","x",$AB$2-'Indicator Date hidden'!AC135)</f>
        <v>x</v>
      </c>
      <c r="AC134" s="165">
        <f>IF('Indicator Date hidden'!AD135="x","x",$AC$2-'Indicator Date hidden'!AD135)</f>
        <v>0</v>
      </c>
      <c r="AD134" s="165" t="str">
        <f>IF('Indicator Date hidden'!AE135="x","x",$AD$2-'Indicator Date hidden'!AE135)</f>
        <v>x</v>
      </c>
      <c r="AE134" s="165" t="str">
        <f>IF('Indicator Date hidden'!AF135="x","x",$AE$2-'Indicator Date hidden'!AF135)</f>
        <v>x</v>
      </c>
      <c r="AF134" s="165">
        <f>IF('Indicator Date hidden'!AG135="x","x",$AF$2-'Indicator Date hidden'!AG135)</f>
        <v>8</v>
      </c>
      <c r="AG134" s="165">
        <f>IF('Indicator Date hidden'!AH135="x","x",$AG$2-'Indicator Date hidden'!AH135)</f>
        <v>1</v>
      </c>
      <c r="AH134" s="165">
        <f>IF('Indicator Date hidden'!AI135="x","x",$AH$2-'Indicator Date hidden'!AI135)</f>
        <v>1</v>
      </c>
      <c r="AI134" s="165">
        <f>IF('Indicator Date hidden'!AJ135="x","x",$AI$2-'Indicator Date hidden'!AJ135)</f>
        <v>1</v>
      </c>
      <c r="AJ134" s="165">
        <f>IF('Indicator Date hidden'!AK135="x","x",$AJ$2-'Indicator Date hidden'!AK135)</f>
        <v>1</v>
      </c>
      <c r="AK134" s="165">
        <f>IF('Indicator Date hidden'!AL135="x","x",$AK$2-'Indicator Date hidden'!AL135)</f>
        <v>1</v>
      </c>
      <c r="AL134" s="165" t="str">
        <f>IF('Indicator Date hidden'!AM135="x","x",$AL$2-'Indicator Date hidden'!AM135)</f>
        <v>x</v>
      </c>
      <c r="AM134" s="165">
        <f>IF('Indicator Date hidden'!AN135="x","x",$AM$2-'Indicator Date hidden'!AN135)</f>
        <v>41236</v>
      </c>
      <c r="AN134" s="165">
        <f>IF('Indicator Date hidden'!AO135="x","x",$AN$2-'Indicator Date hidden'!AO135)</f>
        <v>41236</v>
      </c>
      <c r="AO134" s="165" t="str">
        <f>IF('Indicator Date hidden'!AP135="x","x",$AO$2-'Indicator Date hidden'!AP135)</f>
        <v>x</v>
      </c>
      <c r="AP134" s="165" t="str">
        <f>IF('Indicator Date hidden'!AQ135="x","x",$AP$2-'Indicator Date hidden'!AQ135)</f>
        <v>x</v>
      </c>
      <c r="AQ134" s="165">
        <f>IF('Indicator Date hidden'!AR135="x","x",$AQ$2-'Indicator Date hidden'!AR135)</f>
        <v>0</v>
      </c>
      <c r="AR134" s="165">
        <f>IF('Indicator Date hidden'!AS135="x","x",$AR$2-'Indicator Date hidden'!AS135)</f>
        <v>0</v>
      </c>
      <c r="AS134" s="165" t="str">
        <f>IF('Indicator Date hidden'!AT135="x","x",$AS$2-'Indicator Date hidden'!AT135)</f>
        <v>x</v>
      </c>
      <c r="AT134" s="165">
        <f>IF('Indicator Date hidden'!AU135="x","x",$AT$2-'Indicator Date hidden'!AU135)</f>
        <v>1</v>
      </c>
      <c r="AU134" s="165">
        <f>IF('Indicator Date hidden'!AV135="x","x",$AU$2-'Indicator Date hidden'!AV135)</f>
        <v>1</v>
      </c>
      <c r="AV134" s="165">
        <f>IF('Indicator Date hidden'!AW135="x","x",$AV$2-'Indicator Date hidden'!AW135)</f>
        <v>0</v>
      </c>
      <c r="AW134" s="165">
        <f>IF('Indicator Date hidden'!AX135="x","x",$AW$2-'Indicator Date hidden'!AX135)</f>
        <v>0</v>
      </c>
      <c r="AX134" s="165">
        <f>IF('Indicator Date hidden'!AY135="x","x",$AX$2-'Indicator Date hidden'!AY135)</f>
        <v>0</v>
      </c>
      <c r="AY134" s="165">
        <f>IF('Indicator Date hidden'!AZ135="x","x",$AY$2-'Indicator Date hidden'!AZ135)</f>
        <v>2</v>
      </c>
      <c r="AZ134" s="165">
        <f>IF('Indicator Date hidden'!BA135="x","x",$AZ$2-'Indicator Date hidden'!BA135)</f>
        <v>2</v>
      </c>
      <c r="BA134" s="5">
        <f t="shared" si="10"/>
        <v>82521</v>
      </c>
      <c r="BB134" s="166">
        <f t="shared" si="11"/>
        <v>1919.0930232558139</v>
      </c>
      <c r="BC134" s="5">
        <f t="shared" si="12"/>
        <v>21</v>
      </c>
      <c r="BD134" s="166">
        <f t="shared" si="13"/>
        <v>8683.6522613470552</v>
      </c>
      <c r="BE134" s="169">
        <f t="shared" si="14"/>
        <v>0</v>
      </c>
    </row>
    <row r="135" spans="1:57" x14ac:dyDescent="0.25">
      <c r="A135" t="s">
        <v>248</v>
      </c>
      <c r="B135" s="165">
        <f>IF('Indicator Date hidden'!C136="x","x",$B$2-'Indicator Date hidden'!C136)</f>
        <v>4</v>
      </c>
      <c r="C135" s="165">
        <f>IF('Indicator Date hidden'!D136="x","x",$C$2-'Indicator Date hidden'!D136)</f>
        <v>4</v>
      </c>
      <c r="D135" s="165">
        <f>IF('Indicator Date hidden'!E136="x","x",$D$2-'Indicator Date hidden'!E136)</f>
        <v>0</v>
      </c>
      <c r="E135" s="165">
        <f>IF('Indicator Date hidden'!F136="x","x",$E$2-'Indicator Date hidden'!F136)</f>
        <v>0</v>
      </c>
      <c r="F135" s="165">
        <f>IF('Indicator Date hidden'!G136="x","x",$F$2-'Indicator Date hidden'!G136)</f>
        <v>0</v>
      </c>
      <c r="G135" s="165">
        <f>IF('Indicator Date hidden'!H136="x","x",$G$2-'Indicator Date hidden'!H136)</f>
        <v>0</v>
      </c>
      <c r="H135" s="165">
        <f>IF('Indicator Date hidden'!I136="x","x",$H$2-'Indicator Date hidden'!I136)</f>
        <v>0</v>
      </c>
      <c r="I135" s="165">
        <f>IF('Indicator Date hidden'!J136="x","x",$I$2-'Indicator Date hidden'!J136)</f>
        <v>2</v>
      </c>
      <c r="J135" s="165">
        <f>IF('Indicator Date hidden'!K136="x","x",$J$2-'Indicator Date hidden'!K136)</f>
        <v>2</v>
      </c>
      <c r="K135" s="165">
        <f>IF('Indicator Date hidden'!L136="x","x",$K$2-'Indicator Date hidden'!L136)</f>
        <v>0</v>
      </c>
      <c r="L135" s="165">
        <f>IF('Indicator Date hidden'!M136="x","x",$L$2-'Indicator Date hidden'!M136)</f>
        <v>0</v>
      </c>
      <c r="M135" s="165">
        <f>IF('Indicator Date hidden'!N136="x","x",$M$2-'Indicator Date hidden'!N136)</f>
        <v>0</v>
      </c>
      <c r="N135" s="165">
        <f>IF('Indicator Date hidden'!O136="x","x",$N$2-'Indicator Date hidden'!O136)</f>
        <v>0</v>
      </c>
      <c r="O135" s="165">
        <f>IF('Indicator Date hidden'!P136="x","x",$O$2-'Indicator Date hidden'!P136)</f>
        <v>0</v>
      </c>
      <c r="P135" s="165">
        <f>IF('Indicator Date hidden'!Q136="x","x",$P$2-'Indicator Date hidden'!Q136)</f>
        <v>0</v>
      </c>
      <c r="Q135" s="165" t="str">
        <f>IF('Indicator Date hidden'!R136="x","x",$Q$2-'Indicator Date hidden'!R136)</f>
        <v>x</v>
      </c>
      <c r="R135" s="165">
        <f>IF('Indicator Date hidden'!S136="x","x",$R$2-'Indicator Date hidden'!S136)</f>
        <v>0</v>
      </c>
      <c r="S135" s="165">
        <f>IF('Indicator Date hidden'!T136="x","x",$S$2-'Indicator Date hidden'!T136)</f>
        <v>0</v>
      </c>
      <c r="T135" s="165">
        <f>IF('Indicator Date hidden'!U136="x","x",$T$2-'Indicator Date hidden'!U136)</f>
        <v>0</v>
      </c>
      <c r="U135" s="165">
        <f>IF('Indicator Date hidden'!V136="x","x",$U$2-'Indicator Date hidden'!V136)</f>
        <v>0</v>
      </c>
      <c r="V135" s="165">
        <f>IF('Indicator Date hidden'!W136="x","x",$V$2-'Indicator Date hidden'!W136)</f>
        <v>2</v>
      </c>
      <c r="W135" s="165">
        <f>IF('Indicator Date hidden'!X136="x","x",$W$2-'Indicator Date hidden'!X136)</f>
        <v>8</v>
      </c>
      <c r="X135" s="165">
        <f>IF('Indicator Date hidden'!Y136="x","x",$X$2-'Indicator Date hidden'!Y136)</f>
        <v>5</v>
      </c>
      <c r="Y135" s="165">
        <f>IF('Indicator Date hidden'!Z136="x","x",$Y$2-'Indicator Date hidden'!Z136)</f>
        <v>0</v>
      </c>
      <c r="Z135" s="165">
        <f>IF('Indicator Date hidden'!AA136="x","x",$Z$2-'Indicator Date hidden'!AA136)</f>
        <v>0</v>
      </c>
      <c r="AA135" s="165">
        <f>IF('Indicator Date hidden'!AB136="x","x",$AA$2-'Indicator Date hidden'!AB136)</f>
        <v>0</v>
      </c>
      <c r="AB135" s="165">
        <f>IF('Indicator Date hidden'!AC136="x","x",$AB$2-'Indicator Date hidden'!AC136)</f>
        <v>0</v>
      </c>
      <c r="AC135" s="165">
        <f>IF('Indicator Date hidden'!AD136="x","x",$AC$2-'Indicator Date hidden'!AD136)</f>
        <v>0</v>
      </c>
      <c r="AD135" s="165">
        <f>IF('Indicator Date hidden'!AE136="x","x",$AD$2-'Indicator Date hidden'!AE136)</f>
        <v>0</v>
      </c>
      <c r="AE135" s="165">
        <f>IF('Indicator Date hidden'!AF136="x","x",$AE$2-'Indicator Date hidden'!AF136)</f>
        <v>0</v>
      </c>
      <c r="AF135" s="165">
        <f>IF('Indicator Date hidden'!AG136="x","x",$AF$2-'Indicator Date hidden'!AG136)</f>
        <v>0</v>
      </c>
      <c r="AG135" s="165">
        <f>IF('Indicator Date hidden'!AH136="x","x",$AG$2-'Indicator Date hidden'!AH136)</f>
        <v>1</v>
      </c>
      <c r="AH135" s="165">
        <f>IF('Indicator Date hidden'!AI136="x","x",$AH$2-'Indicator Date hidden'!AI136)</f>
        <v>1</v>
      </c>
      <c r="AI135" s="165">
        <f>IF('Indicator Date hidden'!AJ136="x","x",$AI$2-'Indicator Date hidden'!AJ136)</f>
        <v>1</v>
      </c>
      <c r="AJ135" s="165" t="str">
        <f>IF('Indicator Date hidden'!AK136="x","x",$AJ$2-'Indicator Date hidden'!AK136)</f>
        <v>x</v>
      </c>
      <c r="AK135" s="165">
        <f>IF('Indicator Date hidden'!AL136="x","x",$AK$2-'Indicator Date hidden'!AL136)</f>
        <v>1</v>
      </c>
      <c r="AL135" s="165" t="str">
        <f>IF('Indicator Date hidden'!AM136="x","x",$AL$2-'Indicator Date hidden'!AM136)</f>
        <v>x</v>
      </c>
      <c r="AM135" s="165">
        <f>IF('Indicator Date hidden'!AN136="x","x",$AM$2-'Indicator Date hidden'!AN136)</f>
        <v>41236</v>
      </c>
      <c r="AN135" s="165">
        <f>IF('Indicator Date hidden'!AO136="x","x",$AN$2-'Indicator Date hidden'!AO136)</f>
        <v>41236</v>
      </c>
      <c r="AO135" s="165">
        <f>IF('Indicator Date hidden'!AP136="x","x",$AO$2-'Indicator Date hidden'!AP136)</f>
        <v>0</v>
      </c>
      <c r="AP135" s="165">
        <f>IF('Indicator Date hidden'!AQ136="x","x",$AP$2-'Indicator Date hidden'!AQ136)</f>
        <v>0</v>
      </c>
      <c r="AQ135" s="165">
        <f>IF('Indicator Date hidden'!AR136="x","x",$AQ$2-'Indicator Date hidden'!AR136)</f>
        <v>2</v>
      </c>
      <c r="AR135" s="165">
        <f>IF('Indicator Date hidden'!AS136="x","x",$AR$2-'Indicator Date hidden'!AS136)</f>
        <v>0</v>
      </c>
      <c r="AS135" s="165">
        <f>IF('Indicator Date hidden'!AT136="x","x",$AS$2-'Indicator Date hidden'!AT136)</f>
        <v>0</v>
      </c>
      <c r="AT135" s="165">
        <f>IF('Indicator Date hidden'!AU136="x","x",$AT$2-'Indicator Date hidden'!AU136)</f>
        <v>1</v>
      </c>
      <c r="AU135" s="165">
        <f>IF('Indicator Date hidden'!AV136="x","x",$AU$2-'Indicator Date hidden'!AV136)</f>
        <v>2</v>
      </c>
      <c r="AV135" s="165">
        <f>IF('Indicator Date hidden'!AW136="x","x",$AV$2-'Indicator Date hidden'!AW136)</f>
        <v>0</v>
      </c>
      <c r="AW135" s="165">
        <f>IF('Indicator Date hidden'!AX136="x","x",$AW$2-'Indicator Date hidden'!AX136)</f>
        <v>0</v>
      </c>
      <c r="AX135" s="165">
        <f>IF('Indicator Date hidden'!AY136="x","x",$AX$2-'Indicator Date hidden'!AY136)</f>
        <v>0</v>
      </c>
      <c r="AY135" s="165">
        <f>IF('Indicator Date hidden'!AZ136="x","x",$AY$2-'Indicator Date hidden'!AZ136)</f>
        <v>2</v>
      </c>
      <c r="AZ135" s="165">
        <f>IF('Indicator Date hidden'!BA136="x","x",$AZ$2-'Indicator Date hidden'!BA136)</f>
        <v>2</v>
      </c>
      <c r="BA135" s="5">
        <f t="shared" si="10"/>
        <v>82512</v>
      </c>
      <c r="BB135" s="166">
        <f t="shared" si="11"/>
        <v>1719</v>
      </c>
      <c r="BC135" s="5">
        <f t="shared" si="12"/>
        <v>18</v>
      </c>
      <c r="BD135" s="166">
        <f t="shared" si="13"/>
        <v>8239.8642510055961</v>
      </c>
      <c r="BE135" s="169">
        <f t="shared" si="14"/>
        <v>0</v>
      </c>
    </row>
    <row r="136" spans="1:57" x14ac:dyDescent="0.25">
      <c r="A136" t="s">
        <v>250</v>
      </c>
      <c r="B136" s="165">
        <f>IF('Indicator Date hidden'!C137="x","x",$B$2-'Indicator Date hidden'!C137)</f>
        <v>4</v>
      </c>
      <c r="C136" s="165">
        <f>IF('Indicator Date hidden'!D137="x","x",$C$2-'Indicator Date hidden'!D137)</f>
        <v>4</v>
      </c>
      <c r="D136" s="165">
        <f>IF('Indicator Date hidden'!E137="x","x",$D$2-'Indicator Date hidden'!E137)</f>
        <v>0</v>
      </c>
      <c r="E136" s="165">
        <f>IF('Indicator Date hidden'!F137="x","x",$E$2-'Indicator Date hidden'!F137)</f>
        <v>0</v>
      </c>
      <c r="F136" s="165">
        <f>IF('Indicator Date hidden'!G137="x","x",$F$2-'Indicator Date hidden'!G137)</f>
        <v>0</v>
      </c>
      <c r="G136" s="165">
        <f>IF('Indicator Date hidden'!H137="x","x",$G$2-'Indicator Date hidden'!H137)</f>
        <v>0</v>
      </c>
      <c r="H136" s="165">
        <f>IF('Indicator Date hidden'!I137="x","x",$H$2-'Indicator Date hidden'!I137)</f>
        <v>0</v>
      </c>
      <c r="I136" s="165">
        <f>IF('Indicator Date hidden'!J137="x","x",$I$2-'Indicator Date hidden'!J137)</f>
        <v>2</v>
      </c>
      <c r="J136" s="165">
        <f>IF('Indicator Date hidden'!K137="x","x",$J$2-'Indicator Date hidden'!K137)</f>
        <v>2</v>
      </c>
      <c r="K136" s="165">
        <f>IF('Indicator Date hidden'!L137="x","x",$K$2-'Indicator Date hidden'!L137)</f>
        <v>0</v>
      </c>
      <c r="L136" s="165">
        <f>IF('Indicator Date hidden'!M137="x","x",$L$2-'Indicator Date hidden'!M137)</f>
        <v>0</v>
      </c>
      <c r="M136" s="165">
        <f>IF('Indicator Date hidden'!N137="x","x",$M$2-'Indicator Date hidden'!N137)</f>
        <v>0</v>
      </c>
      <c r="N136" s="165">
        <f>IF('Indicator Date hidden'!O137="x","x",$N$2-'Indicator Date hidden'!O137)</f>
        <v>0</v>
      </c>
      <c r="O136" s="165">
        <f>IF('Indicator Date hidden'!P137="x","x",$O$2-'Indicator Date hidden'!P137)</f>
        <v>0</v>
      </c>
      <c r="P136" s="165">
        <f>IF('Indicator Date hidden'!Q137="x","x",$P$2-'Indicator Date hidden'!Q137)</f>
        <v>0</v>
      </c>
      <c r="Q136" s="165" t="str">
        <f>IF('Indicator Date hidden'!R137="x","x",$Q$2-'Indicator Date hidden'!R137)</f>
        <v>x</v>
      </c>
      <c r="R136" s="165">
        <f>IF('Indicator Date hidden'!S137="x","x",$R$2-'Indicator Date hidden'!S137)</f>
        <v>0</v>
      </c>
      <c r="S136" s="165">
        <f>IF('Indicator Date hidden'!T137="x","x",$S$2-'Indicator Date hidden'!T137)</f>
        <v>0</v>
      </c>
      <c r="T136" s="165">
        <f>IF('Indicator Date hidden'!U137="x","x",$T$2-'Indicator Date hidden'!U137)</f>
        <v>0</v>
      </c>
      <c r="U136" s="165">
        <f>IF('Indicator Date hidden'!V137="x","x",$U$2-'Indicator Date hidden'!V137)</f>
        <v>0</v>
      </c>
      <c r="V136" s="165">
        <f>IF('Indicator Date hidden'!W137="x","x",$V$2-'Indicator Date hidden'!W137)</f>
        <v>2</v>
      </c>
      <c r="W136" s="165">
        <f>IF('Indicator Date hidden'!X137="x","x",$W$2-'Indicator Date hidden'!X137)</f>
        <v>5</v>
      </c>
      <c r="X136" s="165">
        <f>IF('Indicator Date hidden'!Y137="x","x",$X$2-'Indicator Date hidden'!Y137)</f>
        <v>8</v>
      </c>
      <c r="Y136" s="165">
        <f>IF('Indicator Date hidden'!Z137="x","x",$Y$2-'Indicator Date hidden'!Z137)</f>
        <v>0</v>
      </c>
      <c r="Z136" s="165">
        <f>IF('Indicator Date hidden'!AA137="x","x",$Z$2-'Indicator Date hidden'!AA137)</f>
        <v>0</v>
      </c>
      <c r="AA136" s="165">
        <f>IF('Indicator Date hidden'!AB137="x","x",$AA$2-'Indicator Date hidden'!AB137)</f>
        <v>0</v>
      </c>
      <c r="AB136" s="165">
        <f>IF('Indicator Date hidden'!AC137="x","x",$AB$2-'Indicator Date hidden'!AC137)</f>
        <v>0</v>
      </c>
      <c r="AC136" s="165">
        <f>IF('Indicator Date hidden'!AD137="x","x",$AC$2-'Indicator Date hidden'!AD137)</f>
        <v>0</v>
      </c>
      <c r="AD136" s="165">
        <f>IF('Indicator Date hidden'!AE137="x","x",$AD$2-'Indicator Date hidden'!AE137)</f>
        <v>0</v>
      </c>
      <c r="AE136" s="165">
        <f>IF('Indicator Date hidden'!AF137="x","x",$AE$2-'Indicator Date hidden'!AF137)</f>
        <v>0</v>
      </c>
      <c r="AF136" s="165">
        <f>IF('Indicator Date hidden'!AG137="x","x",$AF$2-'Indicator Date hidden'!AG137)</f>
        <v>8</v>
      </c>
      <c r="AG136" s="165">
        <f>IF('Indicator Date hidden'!AH137="x","x",$AG$2-'Indicator Date hidden'!AH137)</f>
        <v>1</v>
      </c>
      <c r="AH136" s="165">
        <f>IF('Indicator Date hidden'!AI137="x","x",$AH$2-'Indicator Date hidden'!AI137)</f>
        <v>1</v>
      </c>
      <c r="AI136" s="165">
        <f>IF('Indicator Date hidden'!AJ137="x","x",$AI$2-'Indicator Date hidden'!AJ137)</f>
        <v>1</v>
      </c>
      <c r="AJ136" s="165">
        <f>IF('Indicator Date hidden'!AK137="x","x",$AJ$2-'Indicator Date hidden'!AK137)</f>
        <v>1</v>
      </c>
      <c r="AK136" s="165">
        <f>IF('Indicator Date hidden'!AL137="x","x",$AK$2-'Indicator Date hidden'!AL137)</f>
        <v>1</v>
      </c>
      <c r="AL136" s="165" t="str">
        <f>IF('Indicator Date hidden'!AM137="x","x",$AL$2-'Indicator Date hidden'!AM137)</f>
        <v>x</v>
      </c>
      <c r="AM136" s="165">
        <f>IF('Indicator Date hidden'!AN137="x","x",$AM$2-'Indicator Date hidden'!AN137)</f>
        <v>41236</v>
      </c>
      <c r="AN136" s="165">
        <f>IF('Indicator Date hidden'!AO137="x","x",$AN$2-'Indicator Date hidden'!AO137)</f>
        <v>41236</v>
      </c>
      <c r="AO136" s="165" t="str">
        <f>IF('Indicator Date hidden'!AP137="x","x",$AO$2-'Indicator Date hidden'!AP137)</f>
        <v>x</v>
      </c>
      <c r="AP136" s="165" t="str">
        <f>IF('Indicator Date hidden'!AQ137="x","x",$AP$2-'Indicator Date hidden'!AQ137)</f>
        <v>x</v>
      </c>
      <c r="AQ136" s="165">
        <f>IF('Indicator Date hidden'!AR137="x","x",$AQ$2-'Indicator Date hidden'!AR137)</f>
        <v>2</v>
      </c>
      <c r="AR136" s="165">
        <f>IF('Indicator Date hidden'!AS137="x","x",$AR$2-'Indicator Date hidden'!AS137)</f>
        <v>0</v>
      </c>
      <c r="AS136" s="165">
        <f>IF('Indicator Date hidden'!AT137="x","x",$AS$2-'Indicator Date hidden'!AT137)</f>
        <v>0</v>
      </c>
      <c r="AT136" s="165">
        <f>IF('Indicator Date hidden'!AU137="x","x",$AT$2-'Indicator Date hidden'!AU137)</f>
        <v>1</v>
      </c>
      <c r="AU136" s="165">
        <f>IF('Indicator Date hidden'!AV137="x","x",$AU$2-'Indicator Date hidden'!AV137)</f>
        <v>2</v>
      </c>
      <c r="AV136" s="165">
        <f>IF('Indicator Date hidden'!AW137="x","x",$AV$2-'Indicator Date hidden'!AW137)</f>
        <v>0</v>
      </c>
      <c r="AW136" s="165">
        <f>IF('Indicator Date hidden'!AX137="x","x",$AW$2-'Indicator Date hidden'!AX137)</f>
        <v>1</v>
      </c>
      <c r="AX136" s="165">
        <f>IF('Indicator Date hidden'!AY137="x","x",$AX$2-'Indicator Date hidden'!AY137)</f>
        <v>0</v>
      </c>
      <c r="AY136" s="165">
        <f>IF('Indicator Date hidden'!AZ137="x","x",$AY$2-'Indicator Date hidden'!AZ137)</f>
        <v>2</v>
      </c>
      <c r="AZ136" s="165">
        <f>IF('Indicator Date hidden'!BA137="x","x",$AZ$2-'Indicator Date hidden'!BA137)</f>
        <v>2</v>
      </c>
      <c r="BA136" s="5">
        <f t="shared" si="10"/>
        <v>82522</v>
      </c>
      <c r="BB136" s="166">
        <f t="shared" si="11"/>
        <v>1755.7872340425531</v>
      </c>
      <c r="BC136" s="5">
        <f t="shared" si="12"/>
        <v>21</v>
      </c>
      <c r="BD136" s="166">
        <f t="shared" si="13"/>
        <v>8323.1598667511244</v>
      </c>
      <c r="BE136" s="169">
        <f t="shared" si="14"/>
        <v>0</v>
      </c>
    </row>
    <row r="137" spans="1:57" x14ac:dyDescent="0.25">
      <c r="A137" t="s">
        <v>252</v>
      </c>
      <c r="B137" s="165">
        <f>IF('Indicator Date hidden'!C138="x","x",$B$2-'Indicator Date hidden'!C138)</f>
        <v>4</v>
      </c>
      <c r="C137" s="165">
        <f>IF('Indicator Date hidden'!D138="x","x",$C$2-'Indicator Date hidden'!D138)</f>
        <v>4</v>
      </c>
      <c r="D137" s="165">
        <f>IF('Indicator Date hidden'!E138="x","x",$D$2-'Indicator Date hidden'!E138)</f>
        <v>0</v>
      </c>
      <c r="E137" s="165">
        <f>IF('Indicator Date hidden'!F138="x","x",$E$2-'Indicator Date hidden'!F138)</f>
        <v>0</v>
      </c>
      <c r="F137" s="165">
        <f>IF('Indicator Date hidden'!G138="x","x",$F$2-'Indicator Date hidden'!G138)</f>
        <v>0</v>
      </c>
      <c r="G137" s="165">
        <f>IF('Indicator Date hidden'!H138="x","x",$G$2-'Indicator Date hidden'!H138)</f>
        <v>0</v>
      </c>
      <c r="H137" s="165">
        <f>IF('Indicator Date hidden'!I138="x","x",$H$2-'Indicator Date hidden'!I138)</f>
        <v>0</v>
      </c>
      <c r="I137" s="165">
        <f>IF('Indicator Date hidden'!J138="x","x",$I$2-'Indicator Date hidden'!J138)</f>
        <v>2</v>
      </c>
      <c r="J137" s="165">
        <f>IF('Indicator Date hidden'!K138="x","x",$J$2-'Indicator Date hidden'!K138)</f>
        <v>2</v>
      </c>
      <c r="K137" s="165">
        <f>IF('Indicator Date hidden'!L138="x","x",$K$2-'Indicator Date hidden'!L138)</f>
        <v>0</v>
      </c>
      <c r="L137" s="165">
        <f>IF('Indicator Date hidden'!M138="x","x",$L$2-'Indicator Date hidden'!M138)</f>
        <v>0</v>
      </c>
      <c r="M137" s="165">
        <f>IF('Indicator Date hidden'!N138="x","x",$M$2-'Indicator Date hidden'!N138)</f>
        <v>0</v>
      </c>
      <c r="N137" s="165">
        <f>IF('Indicator Date hidden'!O138="x","x",$N$2-'Indicator Date hidden'!O138)</f>
        <v>0</v>
      </c>
      <c r="O137" s="165">
        <f>IF('Indicator Date hidden'!P138="x","x",$O$2-'Indicator Date hidden'!P138)</f>
        <v>0</v>
      </c>
      <c r="P137" s="165">
        <f>IF('Indicator Date hidden'!Q138="x","x",$P$2-'Indicator Date hidden'!Q138)</f>
        <v>0</v>
      </c>
      <c r="Q137" s="165">
        <f>IF('Indicator Date hidden'!R138="x","x",$Q$2-'Indicator Date hidden'!R138)</f>
        <v>1</v>
      </c>
      <c r="R137" s="165">
        <f>IF('Indicator Date hidden'!S138="x","x",$R$2-'Indicator Date hidden'!S138)</f>
        <v>0</v>
      </c>
      <c r="S137" s="165">
        <f>IF('Indicator Date hidden'!T138="x","x",$S$2-'Indicator Date hidden'!T138)</f>
        <v>0</v>
      </c>
      <c r="T137" s="165">
        <f>IF('Indicator Date hidden'!U138="x","x",$T$2-'Indicator Date hidden'!U138)</f>
        <v>0</v>
      </c>
      <c r="U137" s="165">
        <f>IF('Indicator Date hidden'!V138="x","x",$U$2-'Indicator Date hidden'!V138)</f>
        <v>0</v>
      </c>
      <c r="V137" s="165">
        <f>IF('Indicator Date hidden'!W138="x","x",$V$2-'Indicator Date hidden'!W138)</f>
        <v>2</v>
      </c>
      <c r="W137" s="165">
        <f>IF('Indicator Date hidden'!X138="x","x",$W$2-'Indicator Date hidden'!X138)</f>
        <v>0</v>
      </c>
      <c r="X137" s="165">
        <f>IF('Indicator Date hidden'!Y138="x","x",$X$2-'Indicator Date hidden'!Y138)</f>
        <v>6</v>
      </c>
      <c r="Y137" s="165">
        <f>IF('Indicator Date hidden'!Z138="x","x",$Y$2-'Indicator Date hidden'!Z138)</f>
        <v>0</v>
      </c>
      <c r="Z137" s="165">
        <f>IF('Indicator Date hidden'!AA138="x","x",$Z$2-'Indicator Date hidden'!AA138)</f>
        <v>0</v>
      </c>
      <c r="AA137" s="165">
        <f>IF('Indicator Date hidden'!AB138="x","x",$AA$2-'Indicator Date hidden'!AB138)</f>
        <v>0</v>
      </c>
      <c r="AB137" s="165">
        <f>IF('Indicator Date hidden'!AC138="x","x",$AB$2-'Indicator Date hidden'!AC138)</f>
        <v>0</v>
      </c>
      <c r="AC137" s="165">
        <f>IF('Indicator Date hidden'!AD138="x","x",$AC$2-'Indicator Date hidden'!AD138)</f>
        <v>0</v>
      </c>
      <c r="AD137" s="165">
        <f>IF('Indicator Date hidden'!AE138="x","x",$AD$2-'Indicator Date hidden'!AE138)</f>
        <v>0</v>
      </c>
      <c r="AE137" s="165">
        <f>IF('Indicator Date hidden'!AF138="x","x",$AE$2-'Indicator Date hidden'!AF138)</f>
        <v>0</v>
      </c>
      <c r="AF137" s="165">
        <f>IF('Indicator Date hidden'!AG138="x","x",$AF$2-'Indicator Date hidden'!AG138)</f>
        <v>0</v>
      </c>
      <c r="AG137" s="165">
        <f>IF('Indicator Date hidden'!AH138="x","x",$AG$2-'Indicator Date hidden'!AH138)</f>
        <v>1</v>
      </c>
      <c r="AH137" s="165">
        <f>IF('Indicator Date hidden'!AI138="x","x",$AH$2-'Indicator Date hidden'!AI138)</f>
        <v>1</v>
      </c>
      <c r="AI137" s="165">
        <f>IF('Indicator Date hidden'!AJ138="x","x",$AI$2-'Indicator Date hidden'!AJ138)</f>
        <v>1</v>
      </c>
      <c r="AJ137" s="165" t="str">
        <f>IF('Indicator Date hidden'!AK138="x","x",$AJ$2-'Indicator Date hidden'!AK138)</f>
        <v>x</v>
      </c>
      <c r="AK137" s="165">
        <f>IF('Indicator Date hidden'!AL138="x","x",$AK$2-'Indicator Date hidden'!AL138)</f>
        <v>1</v>
      </c>
      <c r="AL137" s="165" t="str">
        <f>IF('Indicator Date hidden'!AM138="x","x",$AL$2-'Indicator Date hidden'!AM138)</f>
        <v>x</v>
      </c>
      <c r="AM137" s="165">
        <f>IF('Indicator Date hidden'!AN138="x","x",$AM$2-'Indicator Date hidden'!AN138)</f>
        <v>41236</v>
      </c>
      <c r="AN137" s="165">
        <f>IF('Indicator Date hidden'!AO138="x","x",$AN$2-'Indicator Date hidden'!AO138)</f>
        <v>41236</v>
      </c>
      <c r="AO137" s="165">
        <f>IF('Indicator Date hidden'!AP138="x","x",$AO$2-'Indicator Date hidden'!AP138)</f>
        <v>1</v>
      </c>
      <c r="AP137" s="165">
        <f>IF('Indicator Date hidden'!AQ138="x","x",$AP$2-'Indicator Date hidden'!AQ138)</f>
        <v>1</v>
      </c>
      <c r="AQ137" s="165">
        <f>IF('Indicator Date hidden'!AR138="x","x",$AQ$2-'Indicator Date hidden'!AR138)</f>
        <v>2</v>
      </c>
      <c r="AR137" s="165">
        <f>IF('Indicator Date hidden'!AS138="x","x",$AR$2-'Indicator Date hidden'!AS138)</f>
        <v>0</v>
      </c>
      <c r="AS137" s="165">
        <f>IF('Indicator Date hidden'!AT138="x","x",$AS$2-'Indicator Date hidden'!AT138)</f>
        <v>0</v>
      </c>
      <c r="AT137" s="165">
        <f>IF('Indicator Date hidden'!AU138="x","x",$AT$2-'Indicator Date hidden'!AU138)</f>
        <v>1</v>
      </c>
      <c r="AU137" s="165">
        <f>IF('Indicator Date hidden'!AV138="x","x",$AU$2-'Indicator Date hidden'!AV138)</f>
        <v>2</v>
      </c>
      <c r="AV137" s="165">
        <f>IF('Indicator Date hidden'!AW138="x","x",$AV$2-'Indicator Date hidden'!AW138)</f>
        <v>0</v>
      </c>
      <c r="AW137" s="165">
        <f>IF('Indicator Date hidden'!AX138="x","x",$AW$2-'Indicator Date hidden'!AX138)</f>
        <v>0</v>
      </c>
      <c r="AX137" s="165">
        <f>IF('Indicator Date hidden'!AY138="x","x",$AX$2-'Indicator Date hidden'!AY138)</f>
        <v>0</v>
      </c>
      <c r="AY137" s="165">
        <f>IF('Indicator Date hidden'!AZ138="x","x",$AY$2-'Indicator Date hidden'!AZ138)</f>
        <v>2</v>
      </c>
      <c r="AZ137" s="165">
        <f>IF('Indicator Date hidden'!BA138="x","x",$AZ$2-'Indicator Date hidden'!BA138)</f>
        <v>2</v>
      </c>
      <c r="BA137" s="5">
        <f t="shared" si="10"/>
        <v>82508</v>
      </c>
      <c r="BB137" s="166">
        <f t="shared" si="11"/>
        <v>1683.8367346938776</v>
      </c>
      <c r="BC137" s="5">
        <f t="shared" si="12"/>
        <v>20</v>
      </c>
      <c r="BD137" s="166">
        <f t="shared" si="13"/>
        <v>8158.9884010486549</v>
      </c>
      <c r="BE137" s="169">
        <f t="shared" si="14"/>
        <v>0</v>
      </c>
    </row>
    <row r="138" spans="1:57" x14ac:dyDescent="0.25">
      <c r="A138" t="s">
        <v>254</v>
      </c>
      <c r="B138" s="165">
        <f>IF('Indicator Date hidden'!C139="x","x",$B$2-'Indicator Date hidden'!C139)</f>
        <v>4</v>
      </c>
      <c r="C138" s="165">
        <f>IF('Indicator Date hidden'!D139="x","x",$C$2-'Indicator Date hidden'!D139)</f>
        <v>4</v>
      </c>
      <c r="D138" s="165">
        <f>IF('Indicator Date hidden'!E139="x","x",$D$2-'Indicator Date hidden'!E139)</f>
        <v>0</v>
      </c>
      <c r="E138" s="165">
        <f>IF('Indicator Date hidden'!F139="x","x",$E$2-'Indicator Date hidden'!F139)</f>
        <v>0</v>
      </c>
      <c r="F138" s="165">
        <f>IF('Indicator Date hidden'!G139="x","x",$F$2-'Indicator Date hidden'!G139)</f>
        <v>0</v>
      </c>
      <c r="G138" s="165">
        <f>IF('Indicator Date hidden'!H139="x","x",$G$2-'Indicator Date hidden'!H139)</f>
        <v>0</v>
      </c>
      <c r="H138" s="165">
        <f>IF('Indicator Date hidden'!I139="x","x",$H$2-'Indicator Date hidden'!I139)</f>
        <v>0</v>
      </c>
      <c r="I138" s="165">
        <f>IF('Indicator Date hidden'!J139="x","x",$I$2-'Indicator Date hidden'!J139)</f>
        <v>2</v>
      </c>
      <c r="J138" s="165">
        <f>IF('Indicator Date hidden'!K139="x","x",$J$2-'Indicator Date hidden'!K139)</f>
        <v>2</v>
      </c>
      <c r="K138" s="165">
        <f>IF('Indicator Date hidden'!L139="x","x",$K$2-'Indicator Date hidden'!L139)</f>
        <v>0</v>
      </c>
      <c r="L138" s="165">
        <f>IF('Indicator Date hidden'!M139="x","x",$L$2-'Indicator Date hidden'!M139)</f>
        <v>0</v>
      </c>
      <c r="M138" s="165">
        <f>IF('Indicator Date hidden'!N139="x","x",$M$2-'Indicator Date hidden'!N139)</f>
        <v>0</v>
      </c>
      <c r="N138" s="165">
        <f>IF('Indicator Date hidden'!O139="x","x",$N$2-'Indicator Date hidden'!O139)</f>
        <v>0</v>
      </c>
      <c r="O138" s="165">
        <f>IF('Indicator Date hidden'!P139="x","x",$O$2-'Indicator Date hidden'!P139)</f>
        <v>0</v>
      </c>
      <c r="P138" s="165">
        <f>IF('Indicator Date hidden'!Q139="x","x",$P$2-'Indicator Date hidden'!Q139)</f>
        <v>0</v>
      </c>
      <c r="Q138" s="165">
        <f>IF('Indicator Date hidden'!R139="x","x",$Q$2-'Indicator Date hidden'!R139)</f>
        <v>5</v>
      </c>
      <c r="R138" s="165">
        <f>IF('Indicator Date hidden'!S139="x","x",$R$2-'Indicator Date hidden'!S139)</f>
        <v>0</v>
      </c>
      <c r="S138" s="165">
        <f>IF('Indicator Date hidden'!T139="x","x",$S$2-'Indicator Date hidden'!T139)</f>
        <v>0</v>
      </c>
      <c r="T138" s="165">
        <f>IF('Indicator Date hidden'!U139="x","x",$T$2-'Indicator Date hidden'!U139)</f>
        <v>0</v>
      </c>
      <c r="U138" s="165">
        <f>IF('Indicator Date hidden'!V139="x","x",$U$2-'Indicator Date hidden'!V139)</f>
        <v>0</v>
      </c>
      <c r="V138" s="165">
        <f>IF('Indicator Date hidden'!W139="x","x",$V$2-'Indicator Date hidden'!W139)</f>
        <v>2</v>
      </c>
      <c r="W138" s="165">
        <f>IF('Indicator Date hidden'!X139="x","x",$W$2-'Indicator Date hidden'!X139)</f>
        <v>0</v>
      </c>
      <c r="X138" s="165">
        <f>IF('Indicator Date hidden'!Y139="x","x",$X$2-'Indicator Date hidden'!Y139)</f>
        <v>6</v>
      </c>
      <c r="Y138" s="165">
        <f>IF('Indicator Date hidden'!Z139="x","x",$Y$2-'Indicator Date hidden'!Z139)</f>
        <v>0</v>
      </c>
      <c r="Z138" s="165">
        <f>IF('Indicator Date hidden'!AA139="x","x",$Z$2-'Indicator Date hidden'!AA139)</f>
        <v>0</v>
      </c>
      <c r="AA138" s="165">
        <f>IF('Indicator Date hidden'!AB139="x","x",$AA$2-'Indicator Date hidden'!AB139)</f>
        <v>0</v>
      </c>
      <c r="AB138" s="165">
        <f>IF('Indicator Date hidden'!AC139="x","x",$AB$2-'Indicator Date hidden'!AC139)</f>
        <v>0</v>
      </c>
      <c r="AC138" s="165">
        <f>IF('Indicator Date hidden'!AD139="x","x",$AC$2-'Indicator Date hidden'!AD139)</f>
        <v>0</v>
      </c>
      <c r="AD138" s="165">
        <f>IF('Indicator Date hidden'!AE139="x","x",$AD$2-'Indicator Date hidden'!AE139)</f>
        <v>0</v>
      </c>
      <c r="AE138" s="165">
        <f>IF('Indicator Date hidden'!AF139="x","x",$AE$2-'Indicator Date hidden'!AF139)</f>
        <v>0</v>
      </c>
      <c r="AF138" s="165">
        <f>IF('Indicator Date hidden'!AG139="x","x",$AF$2-'Indicator Date hidden'!AG139)</f>
        <v>0</v>
      </c>
      <c r="AG138" s="165">
        <f>IF('Indicator Date hidden'!AH139="x","x",$AG$2-'Indicator Date hidden'!AH139)</f>
        <v>1</v>
      </c>
      <c r="AH138" s="165">
        <f>IF('Indicator Date hidden'!AI139="x","x",$AH$2-'Indicator Date hidden'!AI139)</f>
        <v>1</v>
      </c>
      <c r="AI138" s="165">
        <f>IF('Indicator Date hidden'!AJ139="x","x",$AI$2-'Indicator Date hidden'!AJ139)</f>
        <v>1</v>
      </c>
      <c r="AJ138" s="165">
        <f>IF('Indicator Date hidden'!AK139="x","x",$AJ$2-'Indicator Date hidden'!AK139)</f>
        <v>2</v>
      </c>
      <c r="AK138" s="165">
        <f>IF('Indicator Date hidden'!AL139="x","x",$AK$2-'Indicator Date hidden'!AL139)</f>
        <v>1</v>
      </c>
      <c r="AL138" s="165" t="str">
        <f>IF('Indicator Date hidden'!AM139="x","x",$AL$2-'Indicator Date hidden'!AM139)</f>
        <v>x</v>
      </c>
      <c r="AM138" s="165">
        <f>IF('Indicator Date hidden'!AN139="x","x",$AM$2-'Indicator Date hidden'!AN139)</f>
        <v>41236</v>
      </c>
      <c r="AN138" s="165">
        <f>IF('Indicator Date hidden'!AO139="x","x",$AN$2-'Indicator Date hidden'!AO139)</f>
        <v>41236</v>
      </c>
      <c r="AO138" s="165">
        <f>IF('Indicator Date hidden'!AP139="x","x",$AO$2-'Indicator Date hidden'!AP139)</f>
        <v>0</v>
      </c>
      <c r="AP138" s="165">
        <f>IF('Indicator Date hidden'!AQ139="x","x",$AP$2-'Indicator Date hidden'!AQ139)</f>
        <v>0</v>
      </c>
      <c r="AQ138" s="165">
        <f>IF('Indicator Date hidden'!AR139="x","x",$AQ$2-'Indicator Date hidden'!AR139)</f>
        <v>0</v>
      </c>
      <c r="AR138" s="165">
        <f>IF('Indicator Date hidden'!AS139="x","x",$AR$2-'Indicator Date hidden'!AS139)</f>
        <v>0</v>
      </c>
      <c r="AS138" s="165">
        <f>IF('Indicator Date hidden'!AT139="x","x",$AS$2-'Indicator Date hidden'!AT139)</f>
        <v>0</v>
      </c>
      <c r="AT138" s="165">
        <f>IF('Indicator Date hidden'!AU139="x","x",$AT$2-'Indicator Date hidden'!AU139)</f>
        <v>1</v>
      </c>
      <c r="AU138" s="165">
        <f>IF('Indicator Date hidden'!AV139="x","x",$AU$2-'Indicator Date hidden'!AV139)</f>
        <v>1</v>
      </c>
      <c r="AV138" s="165">
        <f>IF('Indicator Date hidden'!AW139="x","x",$AV$2-'Indicator Date hidden'!AW139)</f>
        <v>0</v>
      </c>
      <c r="AW138" s="165">
        <f>IF('Indicator Date hidden'!AX139="x","x",$AW$2-'Indicator Date hidden'!AX139)</f>
        <v>0</v>
      </c>
      <c r="AX138" s="165">
        <f>IF('Indicator Date hidden'!AY139="x","x",$AX$2-'Indicator Date hidden'!AY139)</f>
        <v>0</v>
      </c>
      <c r="AY138" s="165">
        <f>IF('Indicator Date hidden'!AZ139="x","x",$AY$2-'Indicator Date hidden'!AZ139)</f>
        <v>2</v>
      </c>
      <c r="AZ138" s="165">
        <f>IF('Indicator Date hidden'!BA139="x","x",$AZ$2-'Indicator Date hidden'!BA139)</f>
        <v>2</v>
      </c>
      <c r="BA138" s="5">
        <f t="shared" si="10"/>
        <v>82509</v>
      </c>
      <c r="BB138" s="166">
        <f t="shared" si="11"/>
        <v>1650.18</v>
      </c>
      <c r="BC138" s="5">
        <f t="shared" si="12"/>
        <v>18</v>
      </c>
      <c r="BD138" s="166">
        <f t="shared" si="13"/>
        <v>8080.4217877286583</v>
      </c>
      <c r="BE138" s="169">
        <f t="shared" si="14"/>
        <v>0</v>
      </c>
    </row>
    <row r="139" spans="1:57" x14ac:dyDescent="0.25">
      <c r="A139" t="s">
        <v>256</v>
      </c>
      <c r="B139" s="165">
        <f>IF('Indicator Date hidden'!C140="x","x",$B$2-'Indicator Date hidden'!C140)</f>
        <v>4</v>
      </c>
      <c r="C139" s="165">
        <f>IF('Indicator Date hidden'!D140="x","x",$C$2-'Indicator Date hidden'!D140)</f>
        <v>4</v>
      </c>
      <c r="D139" s="165">
        <f>IF('Indicator Date hidden'!E140="x","x",$D$2-'Indicator Date hidden'!E140)</f>
        <v>0</v>
      </c>
      <c r="E139" s="165">
        <f>IF('Indicator Date hidden'!F140="x","x",$E$2-'Indicator Date hidden'!F140)</f>
        <v>0</v>
      </c>
      <c r="F139" s="165">
        <f>IF('Indicator Date hidden'!G140="x","x",$F$2-'Indicator Date hidden'!G140)</f>
        <v>0</v>
      </c>
      <c r="G139" s="165">
        <f>IF('Indicator Date hidden'!H140="x","x",$G$2-'Indicator Date hidden'!H140)</f>
        <v>0</v>
      </c>
      <c r="H139" s="165">
        <f>IF('Indicator Date hidden'!I140="x","x",$H$2-'Indicator Date hidden'!I140)</f>
        <v>0</v>
      </c>
      <c r="I139" s="165">
        <f>IF('Indicator Date hidden'!J140="x","x",$I$2-'Indicator Date hidden'!J140)</f>
        <v>2</v>
      </c>
      <c r="J139" s="165">
        <f>IF('Indicator Date hidden'!K140="x","x",$J$2-'Indicator Date hidden'!K140)</f>
        <v>2</v>
      </c>
      <c r="K139" s="165">
        <f>IF('Indicator Date hidden'!L140="x","x",$K$2-'Indicator Date hidden'!L140)</f>
        <v>0</v>
      </c>
      <c r="L139" s="165">
        <f>IF('Indicator Date hidden'!M140="x","x",$L$2-'Indicator Date hidden'!M140)</f>
        <v>0</v>
      </c>
      <c r="M139" s="165">
        <f>IF('Indicator Date hidden'!N140="x","x",$M$2-'Indicator Date hidden'!N140)</f>
        <v>0</v>
      </c>
      <c r="N139" s="165">
        <f>IF('Indicator Date hidden'!O140="x","x",$N$2-'Indicator Date hidden'!O140)</f>
        <v>0</v>
      </c>
      <c r="O139" s="165">
        <f>IF('Indicator Date hidden'!P140="x","x",$O$2-'Indicator Date hidden'!P140)</f>
        <v>0</v>
      </c>
      <c r="P139" s="165">
        <f>IF('Indicator Date hidden'!Q140="x","x",$P$2-'Indicator Date hidden'!Q140)</f>
        <v>0</v>
      </c>
      <c r="Q139" s="165">
        <f>IF('Indicator Date hidden'!R140="x","x",$Q$2-'Indicator Date hidden'!R140)</f>
        <v>4</v>
      </c>
      <c r="R139" s="165">
        <f>IF('Indicator Date hidden'!S140="x","x",$R$2-'Indicator Date hidden'!S140)</f>
        <v>0</v>
      </c>
      <c r="S139" s="165">
        <f>IF('Indicator Date hidden'!T140="x","x",$S$2-'Indicator Date hidden'!T140)</f>
        <v>0</v>
      </c>
      <c r="T139" s="165">
        <f>IF('Indicator Date hidden'!U140="x","x",$T$2-'Indicator Date hidden'!U140)</f>
        <v>0</v>
      </c>
      <c r="U139" s="165">
        <f>IF('Indicator Date hidden'!V140="x","x",$U$2-'Indicator Date hidden'!V140)</f>
        <v>0</v>
      </c>
      <c r="V139" s="165">
        <f>IF('Indicator Date hidden'!W140="x","x",$V$2-'Indicator Date hidden'!W140)</f>
        <v>2</v>
      </c>
      <c r="W139" s="165">
        <f>IF('Indicator Date hidden'!X140="x","x",$W$2-'Indicator Date hidden'!X140)</f>
        <v>5</v>
      </c>
      <c r="X139" s="165" t="str">
        <f>IF('Indicator Date hidden'!Y140="x","x",$X$2-'Indicator Date hidden'!Y140)</f>
        <v>x</v>
      </c>
      <c r="Y139" s="165">
        <f>IF('Indicator Date hidden'!Z140="x","x",$Y$2-'Indicator Date hidden'!Z140)</f>
        <v>0</v>
      </c>
      <c r="Z139" s="165">
        <f>IF('Indicator Date hidden'!AA140="x","x",$Z$2-'Indicator Date hidden'!AA140)</f>
        <v>0</v>
      </c>
      <c r="AA139" s="165">
        <f>IF('Indicator Date hidden'!AB140="x","x",$AA$2-'Indicator Date hidden'!AB140)</f>
        <v>0</v>
      </c>
      <c r="AB139" s="165">
        <f>IF('Indicator Date hidden'!AC140="x","x",$AB$2-'Indicator Date hidden'!AC140)</f>
        <v>0</v>
      </c>
      <c r="AC139" s="165">
        <f>IF('Indicator Date hidden'!AD140="x","x",$AC$2-'Indicator Date hidden'!AD140)</f>
        <v>0</v>
      </c>
      <c r="AD139" s="165">
        <f>IF('Indicator Date hidden'!AE140="x","x",$AD$2-'Indicator Date hidden'!AE140)</f>
        <v>0</v>
      </c>
      <c r="AE139" s="165">
        <f>IF('Indicator Date hidden'!AF140="x","x",$AE$2-'Indicator Date hidden'!AF140)</f>
        <v>0</v>
      </c>
      <c r="AF139" s="165">
        <f>IF('Indicator Date hidden'!AG140="x","x",$AF$2-'Indicator Date hidden'!AG140)</f>
        <v>5</v>
      </c>
      <c r="AG139" s="165">
        <f>IF('Indicator Date hidden'!AH140="x","x",$AG$2-'Indicator Date hidden'!AH140)</f>
        <v>1</v>
      </c>
      <c r="AH139" s="165">
        <f>IF('Indicator Date hidden'!AI140="x","x",$AH$2-'Indicator Date hidden'!AI140)</f>
        <v>1</v>
      </c>
      <c r="AI139" s="165">
        <f>IF('Indicator Date hidden'!AJ140="x","x",$AI$2-'Indicator Date hidden'!AJ140)</f>
        <v>1</v>
      </c>
      <c r="AJ139" s="165">
        <f>IF('Indicator Date hidden'!AK140="x","x",$AJ$2-'Indicator Date hidden'!AK140)</f>
        <v>1</v>
      </c>
      <c r="AK139" s="165">
        <f>IF('Indicator Date hidden'!AL140="x","x",$AK$2-'Indicator Date hidden'!AL140)</f>
        <v>1</v>
      </c>
      <c r="AL139" s="165" t="str">
        <f>IF('Indicator Date hidden'!AM140="x","x",$AL$2-'Indicator Date hidden'!AM140)</f>
        <v>x</v>
      </c>
      <c r="AM139" s="165">
        <f>IF('Indicator Date hidden'!AN140="x","x",$AM$2-'Indicator Date hidden'!AN140)</f>
        <v>41236</v>
      </c>
      <c r="AN139" s="165">
        <f>IF('Indicator Date hidden'!AO140="x","x",$AN$2-'Indicator Date hidden'!AO140)</f>
        <v>41236</v>
      </c>
      <c r="AO139" s="165">
        <f>IF('Indicator Date hidden'!AP140="x","x",$AO$2-'Indicator Date hidden'!AP140)</f>
        <v>0</v>
      </c>
      <c r="AP139" s="165">
        <f>IF('Indicator Date hidden'!AQ140="x","x",$AP$2-'Indicator Date hidden'!AQ140)</f>
        <v>0</v>
      </c>
      <c r="AQ139" s="165">
        <f>IF('Indicator Date hidden'!AR140="x","x",$AQ$2-'Indicator Date hidden'!AR140)</f>
        <v>0</v>
      </c>
      <c r="AR139" s="165">
        <f>IF('Indicator Date hidden'!AS140="x","x",$AR$2-'Indicator Date hidden'!AS140)</f>
        <v>0</v>
      </c>
      <c r="AS139" s="165">
        <f>IF('Indicator Date hidden'!AT140="x","x",$AS$2-'Indicator Date hidden'!AT140)</f>
        <v>0</v>
      </c>
      <c r="AT139" s="165">
        <f>IF('Indicator Date hidden'!AU140="x","x",$AT$2-'Indicator Date hidden'!AU140)</f>
        <v>1</v>
      </c>
      <c r="AU139" s="165">
        <f>IF('Indicator Date hidden'!AV140="x","x",$AU$2-'Indicator Date hidden'!AV140)</f>
        <v>2</v>
      </c>
      <c r="AV139" s="165">
        <f>IF('Indicator Date hidden'!AW140="x","x",$AV$2-'Indicator Date hidden'!AW140)</f>
        <v>0</v>
      </c>
      <c r="AW139" s="165">
        <f>IF('Indicator Date hidden'!AX140="x","x",$AW$2-'Indicator Date hidden'!AX140)</f>
        <v>0</v>
      </c>
      <c r="AX139" s="165">
        <f>IF('Indicator Date hidden'!AY140="x","x",$AX$2-'Indicator Date hidden'!AY140)</f>
        <v>0</v>
      </c>
      <c r="AY139" s="165">
        <f>IF('Indicator Date hidden'!AZ140="x","x",$AY$2-'Indicator Date hidden'!AZ140)</f>
        <v>2</v>
      </c>
      <c r="AZ139" s="165">
        <f>IF('Indicator Date hidden'!BA140="x","x",$AZ$2-'Indicator Date hidden'!BA140)</f>
        <v>2</v>
      </c>
      <c r="BA139" s="5">
        <f t="shared" si="10"/>
        <v>82512</v>
      </c>
      <c r="BB139" s="166">
        <f t="shared" si="11"/>
        <v>1683.9183673469388</v>
      </c>
      <c r="BC139" s="5">
        <f t="shared" si="12"/>
        <v>19</v>
      </c>
      <c r="BD139" s="166">
        <f t="shared" si="13"/>
        <v>8158.971583444727</v>
      </c>
      <c r="BE139" s="169">
        <f t="shared" si="14"/>
        <v>0</v>
      </c>
    </row>
    <row r="140" spans="1:57" x14ac:dyDescent="0.25">
      <c r="A140" t="s">
        <v>258</v>
      </c>
      <c r="B140" s="165">
        <f>IF('Indicator Date hidden'!C141="x","x",$B$2-'Indicator Date hidden'!C141)</f>
        <v>4</v>
      </c>
      <c r="C140" s="165">
        <f>IF('Indicator Date hidden'!D141="x","x",$C$2-'Indicator Date hidden'!D141)</f>
        <v>4</v>
      </c>
      <c r="D140" s="165">
        <f>IF('Indicator Date hidden'!E141="x","x",$D$2-'Indicator Date hidden'!E141)</f>
        <v>0</v>
      </c>
      <c r="E140" s="165">
        <f>IF('Indicator Date hidden'!F141="x","x",$E$2-'Indicator Date hidden'!F141)</f>
        <v>0</v>
      </c>
      <c r="F140" s="165">
        <f>IF('Indicator Date hidden'!G141="x","x",$F$2-'Indicator Date hidden'!G141)</f>
        <v>0</v>
      </c>
      <c r="G140" s="165">
        <f>IF('Indicator Date hidden'!H141="x","x",$G$2-'Indicator Date hidden'!H141)</f>
        <v>0</v>
      </c>
      <c r="H140" s="165">
        <f>IF('Indicator Date hidden'!I141="x","x",$H$2-'Indicator Date hidden'!I141)</f>
        <v>0</v>
      </c>
      <c r="I140" s="165">
        <f>IF('Indicator Date hidden'!J141="x","x",$I$2-'Indicator Date hidden'!J141)</f>
        <v>2</v>
      </c>
      <c r="J140" s="165">
        <f>IF('Indicator Date hidden'!K141="x","x",$J$2-'Indicator Date hidden'!K141)</f>
        <v>2</v>
      </c>
      <c r="K140" s="165">
        <f>IF('Indicator Date hidden'!L141="x","x",$K$2-'Indicator Date hidden'!L141)</f>
        <v>0</v>
      </c>
      <c r="L140" s="165">
        <f>IF('Indicator Date hidden'!M141="x","x",$L$2-'Indicator Date hidden'!M141)</f>
        <v>0</v>
      </c>
      <c r="M140" s="165">
        <f>IF('Indicator Date hidden'!N141="x","x",$M$2-'Indicator Date hidden'!N141)</f>
        <v>0</v>
      </c>
      <c r="N140" s="165">
        <f>IF('Indicator Date hidden'!O141="x","x",$N$2-'Indicator Date hidden'!O141)</f>
        <v>0</v>
      </c>
      <c r="O140" s="165">
        <f>IF('Indicator Date hidden'!P141="x","x",$O$2-'Indicator Date hidden'!P141)</f>
        <v>0</v>
      </c>
      <c r="P140" s="165">
        <f>IF('Indicator Date hidden'!Q141="x","x",$P$2-'Indicator Date hidden'!Q141)</f>
        <v>0</v>
      </c>
      <c r="Q140" s="165" t="str">
        <f>IF('Indicator Date hidden'!R141="x","x",$Q$2-'Indicator Date hidden'!R141)</f>
        <v>x</v>
      </c>
      <c r="R140" s="165">
        <f>IF('Indicator Date hidden'!S141="x","x",$R$2-'Indicator Date hidden'!S141)</f>
        <v>0</v>
      </c>
      <c r="S140" s="165">
        <f>IF('Indicator Date hidden'!T141="x","x",$S$2-'Indicator Date hidden'!T141)</f>
        <v>0</v>
      </c>
      <c r="T140" s="165">
        <f>IF('Indicator Date hidden'!U141="x","x",$T$2-'Indicator Date hidden'!U141)</f>
        <v>0</v>
      </c>
      <c r="U140" s="165" t="str">
        <f>IF('Indicator Date hidden'!V141="x","x",$U$2-'Indicator Date hidden'!V141)</f>
        <v>x</v>
      </c>
      <c r="V140" s="165">
        <f>IF('Indicator Date hidden'!W141="x","x",$V$2-'Indicator Date hidden'!W141)</f>
        <v>2</v>
      </c>
      <c r="W140" s="165" t="str">
        <f>IF('Indicator Date hidden'!X141="x","x",$W$2-'Indicator Date hidden'!X141)</f>
        <v>x</v>
      </c>
      <c r="X140" s="165">
        <f>IF('Indicator Date hidden'!Y141="x","x",$X$2-'Indicator Date hidden'!Y141)</f>
        <v>6</v>
      </c>
      <c r="Y140" s="165">
        <f>IF('Indicator Date hidden'!Z141="x","x",$Y$2-'Indicator Date hidden'!Z141)</f>
        <v>0</v>
      </c>
      <c r="Z140" s="165">
        <f>IF('Indicator Date hidden'!AA141="x","x",$Z$2-'Indicator Date hidden'!AA141)</f>
        <v>0</v>
      </c>
      <c r="AA140" s="165">
        <f>IF('Indicator Date hidden'!AB141="x","x",$AA$2-'Indicator Date hidden'!AB141)</f>
        <v>3</v>
      </c>
      <c r="AB140" s="165">
        <f>IF('Indicator Date hidden'!AC141="x","x",$AB$2-'Indicator Date hidden'!AC141)</f>
        <v>0</v>
      </c>
      <c r="AC140" s="165">
        <f>IF('Indicator Date hidden'!AD141="x","x",$AC$2-'Indicator Date hidden'!AD141)</f>
        <v>0</v>
      </c>
      <c r="AD140" s="165" t="str">
        <f>IF('Indicator Date hidden'!AE141="x","x",$AD$2-'Indicator Date hidden'!AE141)</f>
        <v>x</v>
      </c>
      <c r="AE140" s="165">
        <f>IF('Indicator Date hidden'!AF141="x","x",$AE$2-'Indicator Date hidden'!AF141)</f>
        <v>0</v>
      </c>
      <c r="AF140" s="165">
        <f>IF('Indicator Date hidden'!AG141="x","x",$AF$2-'Indicator Date hidden'!AG141)</f>
        <v>3</v>
      </c>
      <c r="AG140" s="165">
        <f>IF('Indicator Date hidden'!AH141="x","x",$AG$2-'Indicator Date hidden'!AH141)</f>
        <v>1</v>
      </c>
      <c r="AH140" s="165">
        <f>IF('Indicator Date hidden'!AI141="x","x",$AH$2-'Indicator Date hidden'!AI141)</f>
        <v>1</v>
      </c>
      <c r="AI140" s="165">
        <f>IF('Indicator Date hidden'!AJ141="x","x",$AI$2-'Indicator Date hidden'!AJ141)</f>
        <v>1</v>
      </c>
      <c r="AJ140" s="165" t="str">
        <f>IF('Indicator Date hidden'!AK141="x","x",$AJ$2-'Indicator Date hidden'!AK141)</f>
        <v>x</v>
      </c>
      <c r="AK140" s="165">
        <f>IF('Indicator Date hidden'!AL141="x","x",$AK$2-'Indicator Date hidden'!AL141)</f>
        <v>1</v>
      </c>
      <c r="AL140" s="165" t="str">
        <f>IF('Indicator Date hidden'!AM141="x","x",$AL$2-'Indicator Date hidden'!AM141)</f>
        <v>x</v>
      </c>
      <c r="AM140" s="165">
        <f>IF('Indicator Date hidden'!AN141="x","x",$AM$2-'Indicator Date hidden'!AN141)</f>
        <v>41236</v>
      </c>
      <c r="AN140" s="165">
        <f>IF('Indicator Date hidden'!AO141="x","x",$AN$2-'Indicator Date hidden'!AO141)</f>
        <v>41236</v>
      </c>
      <c r="AO140" s="165">
        <f>IF('Indicator Date hidden'!AP141="x","x",$AO$2-'Indicator Date hidden'!AP141)</f>
        <v>0</v>
      </c>
      <c r="AP140" s="165">
        <f>IF('Indicator Date hidden'!AQ141="x","x",$AP$2-'Indicator Date hidden'!AQ141)</f>
        <v>0</v>
      </c>
      <c r="AQ140" s="165">
        <f>IF('Indicator Date hidden'!AR141="x","x",$AQ$2-'Indicator Date hidden'!AR141)</f>
        <v>0</v>
      </c>
      <c r="AR140" s="165">
        <f>IF('Indicator Date hidden'!AS141="x","x",$AR$2-'Indicator Date hidden'!AS141)</f>
        <v>0</v>
      </c>
      <c r="AS140" s="165">
        <f>IF('Indicator Date hidden'!AT141="x","x",$AS$2-'Indicator Date hidden'!AT141)</f>
        <v>0</v>
      </c>
      <c r="AT140" s="165">
        <f>IF('Indicator Date hidden'!AU141="x","x",$AT$2-'Indicator Date hidden'!AU141)</f>
        <v>1</v>
      </c>
      <c r="AU140" s="165">
        <f>IF('Indicator Date hidden'!AV141="x","x",$AU$2-'Indicator Date hidden'!AV141)</f>
        <v>2</v>
      </c>
      <c r="AV140" s="165">
        <f>IF('Indicator Date hidden'!AW141="x","x",$AV$2-'Indicator Date hidden'!AW141)</f>
        <v>0</v>
      </c>
      <c r="AW140" s="165">
        <f>IF('Indicator Date hidden'!AX141="x","x",$AW$2-'Indicator Date hidden'!AX141)</f>
        <v>0</v>
      </c>
      <c r="AX140" s="165">
        <f>IF('Indicator Date hidden'!AY141="x","x",$AX$2-'Indicator Date hidden'!AY141)</f>
        <v>0</v>
      </c>
      <c r="AY140" s="165">
        <f>IF('Indicator Date hidden'!AZ141="x","x",$AY$2-'Indicator Date hidden'!AZ141)</f>
        <v>2</v>
      </c>
      <c r="AZ140" s="165">
        <f>IF('Indicator Date hidden'!BA141="x","x",$AZ$2-'Indicator Date hidden'!BA141)</f>
        <v>2</v>
      </c>
      <c r="BA140" s="5">
        <f t="shared" si="10"/>
        <v>82509</v>
      </c>
      <c r="BB140" s="166">
        <f t="shared" si="11"/>
        <v>1833.5333333333333</v>
      </c>
      <c r="BC140" s="5">
        <f t="shared" si="12"/>
        <v>18</v>
      </c>
      <c r="BD140" s="166">
        <f t="shared" si="13"/>
        <v>8497.7546121836731</v>
      </c>
      <c r="BE140" s="169">
        <f t="shared" si="14"/>
        <v>0</v>
      </c>
    </row>
    <row r="141" spans="1:57" x14ac:dyDescent="0.25">
      <c r="A141" t="s">
        <v>260</v>
      </c>
      <c r="B141" s="165">
        <f>IF('Indicator Date hidden'!C142="x","x",$B$2-'Indicator Date hidden'!C142)</f>
        <v>4</v>
      </c>
      <c r="C141" s="165">
        <f>IF('Indicator Date hidden'!D142="x","x",$C$2-'Indicator Date hidden'!D142)</f>
        <v>4</v>
      </c>
      <c r="D141" s="165">
        <f>IF('Indicator Date hidden'!E142="x","x",$D$2-'Indicator Date hidden'!E142)</f>
        <v>0</v>
      </c>
      <c r="E141" s="165">
        <f>IF('Indicator Date hidden'!F142="x","x",$E$2-'Indicator Date hidden'!F142)</f>
        <v>0</v>
      </c>
      <c r="F141" s="165">
        <f>IF('Indicator Date hidden'!G142="x","x",$F$2-'Indicator Date hidden'!G142)</f>
        <v>0</v>
      </c>
      <c r="G141" s="165">
        <f>IF('Indicator Date hidden'!H142="x","x",$G$2-'Indicator Date hidden'!H142)</f>
        <v>0</v>
      </c>
      <c r="H141" s="165">
        <f>IF('Indicator Date hidden'!I142="x","x",$H$2-'Indicator Date hidden'!I142)</f>
        <v>0</v>
      </c>
      <c r="I141" s="165">
        <f>IF('Indicator Date hidden'!J142="x","x",$I$2-'Indicator Date hidden'!J142)</f>
        <v>2</v>
      </c>
      <c r="J141" s="165">
        <f>IF('Indicator Date hidden'!K142="x","x",$J$2-'Indicator Date hidden'!K142)</f>
        <v>2</v>
      </c>
      <c r="K141" s="165">
        <f>IF('Indicator Date hidden'!L142="x","x",$K$2-'Indicator Date hidden'!L142)</f>
        <v>0</v>
      </c>
      <c r="L141" s="165">
        <f>IF('Indicator Date hidden'!M142="x","x",$L$2-'Indicator Date hidden'!M142)</f>
        <v>0</v>
      </c>
      <c r="M141" s="165">
        <f>IF('Indicator Date hidden'!N142="x","x",$M$2-'Indicator Date hidden'!N142)</f>
        <v>0</v>
      </c>
      <c r="N141" s="165">
        <f>IF('Indicator Date hidden'!O142="x","x",$N$2-'Indicator Date hidden'!O142)</f>
        <v>0</v>
      </c>
      <c r="O141" s="165">
        <f>IF('Indicator Date hidden'!P142="x","x",$O$2-'Indicator Date hidden'!P142)</f>
        <v>0</v>
      </c>
      <c r="P141" s="165">
        <f>IF('Indicator Date hidden'!Q142="x","x",$P$2-'Indicator Date hidden'!Q142)</f>
        <v>0</v>
      </c>
      <c r="Q141" s="165" t="str">
        <f>IF('Indicator Date hidden'!R142="x","x",$Q$2-'Indicator Date hidden'!R142)</f>
        <v>x</v>
      </c>
      <c r="R141" s="165">
        <f>IF('Indicator Date hidden'!S142="x","x",$R$2-'Indicator Date hidden'!S142)</f>
        <v>0</v>
      </c>
      <c r="S141" s="165">
        <f>IF('Indicator Date hidden'!T142="x","x",$S$2-'Indicator Date hidden'!T142)</f>
        <v>0</v>
      </c>
      <c r="T141" s="165">
        <f>IF('Indicator Date hidden'!U142="x","x",$T$2-'Indicator Date hidden'!U142)</f>
        <v>0</v>
      </c>
      <c r="U141" s="165" t="str">
        <f>IF('Indicator Date hidden'!V142="x","x",$U$2-'Indicator Date hidden'!V142)</f>
        <v>x</v>
      </c>
      <c r="V141" s="165">
        <f>IF('Indicator Date hidden'!W142="x","x",$V$2-'Indicator Date hidden'!W142)</f>
        <v>2</v>
      </c>
      <c r="W141" s="165" t="str">
        <f>IF('Indicator Date hidden'!X142="x","x",$W$2-'Indicator Date hidden'!X142)</f>
        <v>x</v>
      </c>
      <c r="X141" s="165">
        <f>IF('Indicator Date hidden'!Y142="x","x",$X$2-'Indicator Date hidden'!Y142)</f>
        <v>6</v>
      </c>
      <c r="Y141" s="165">
        <f>IF('Indicator Date hidden'!Z142="x","x",$Y$2-'Indicator Date hidden'!Z142)</f>
        <v>0</v>
      </c>
      <c r="Z141" s="165">
        <f>IF('Indicator Date hidden'!AA142="x","x",$Z$2-'Indicator Date hidden'!AA142)</f>
        <v>0</v>
      </c>
      <c r="AA141" s="165">
        <f>IF('Indicator Date hidden'!AB142="x","x",$AA$2-'Indicator Date hidden'!AB142)</f>
        <v>0</v>
      </c>
      <c r="AB141" s="165">
        <f>IF('Indicator Date hidden'!AC142="x","x",$AB$2-'Indicator Date hidden'!AC142)</f>
        <v>0</v>
      </c>
      <c r="AC141" s="165">
        <f>IF('Indicator Date hidden'!AD142="x","x",$AC$2-'Indicator Date hidden'!AD142)</f>
        <v>0</v>
      </c>
      <c r="AD141" s="165" t="str">
        <f>IF('Indicator Date hidden'!AE142="x","x",$AD$2-'Indicator Date hidden'!AE142)</f>
        <v>x</v>
      </c>
      <c r="AE141" s="165">
        <f>IF('Indicator Date hidden'!AF142="x","x",$AE$2-'Indicator Date hidden'!AF142)</f>
        <v>0</v>
      </c>
      <c r="AF141" s="165">
        <f>IF('Indicator Date hidden'!AG142="x","x",$AF$2-'Indicator Date hidden'!AG142)</f>
        <v>5</v>
      </c>
      <c r="AG141" s="165">
        <f>IF('Indicator Date hidden'!AH142="x","x",$AG$2-'Indicator Date hidden'!AH142)</f>
        <v>1</v>
      </c>
      <c r="AH141" s="165">
        <f>IF('Indicator Date hidden'!AI142="x","x",$AH$2-'Indicator Date hidden'!AI142)</f>
        <v>1</v>
      </c>
      <c r="AI141" s="165">
        <f>IF('Indicator Date hidden'!AJ142="x","x",$AI$2-'Indicator Date hidden'!AJ142)</f>
        <v>1</v>
      </c>
      <c r="AJ141" s="165" t="str">
        <f>IF('Indicator Date hidden'!AK142="x","x",$AJ$2-'Indicator Date hidden'!AK142)</f>
        <v>x</v>
      </c>
      <c r="AK141" s="165">
        <f>IF('Indicator Date hidden'!AL142="x","x",$AK$2-'Indicator Date hidden'!AL142)</f>
        <v>1</v>
      </c>
      <c r="AL141" s="165" t="str">
        <f>IF('Indicator Date hidden'!AM142="x","x",$AL$2-'Indicator Date hidden'!AM142)</f>
        <v>x</v>
      </c>
      <c r="AM141" s="165">
        <f>IF('Indicator Date hidden'!AN142="x","x",$AM$2-'Indicator Date hidden'!AN142)</f>
        <v>41236</v>
      </c>
      <c r="AN141" s="165">
        <f>IF('Indicator Date hidden'!AO142="x","x",$AN$2-'Indicator Date hidden'!AO142)</f>
        <v>41236</v>
      </c>
      <c r="AO141" s="165">
        <f>IF('Indicator Date hidden'!AP142="x","x",$AO$2-'Indicator Date hidden'!AP142)</f>
        <v>0</v>
      </c>
      <c r="AP141" s="165">
        <f>IF('Indicator Date hidden'!AQ142="x","x",$AP$2-'Indicator Date hidden'!AQ142)</f>
        <v>0</v>
      </c>
      <c r="AQ141" s="165">
        <f>IF('Indicator Date hidden'!AR142="x","x",$AQ$2-'Indicator Date hidden'!AR142)</f>
        <v>0</v>
      </c>
      <c r="AR141" s="165">
        <f>IF('Indicator Date hidden'!AS142="x","x",$AR$2-'Indicator Date hidden'!AS142)</f>
        <v>0</v>
      </c>
      <c r="AS141" s="165">
        <f>IF('Indicator Date hidden'!AT142="x","x",$AS$2-'Indicator Date hidden'!AT142)</f>
        <v>0</v>
      </c>
      <c r="AT141" s="165">
        <f>IF('Indicator Date hidden'!AU142="x","x",$AT$2-'Indicator Date hidden'!AU142)</f>
        <v>1</v>
      </c>
      <c r="AU141" s="165">
        <f>IF('Indicator Date hidden'!AV142="x","x",$AU$2-'Indicator Date hidden'!AV142)</f>
        <v>2</v>
      </c>
      <c r="AV141" s="165">
        <f>IF('Indicator Date hidden'!AW142="x","x",$AV$2-'Indicator Date hidden'!AW142)</f>
        <v>2</v>
      </c>
      <c r="AW141" s="165">
        <f>IF('Indicator Date hidden'!AX142="x","x",$AW$2-'Indicator Date hidden'!AX142)</f>
        <v>0</v>
      </c>
      <c r="AX141" s="165">
        <f>IF('Indicator Date hidden'!AY142="x","x",$AX$2-'Indicator Date hidden'!AY142)</f>
        <v>0</v>
      </c>
      <c r="AY141" s="165">
        <f>IF('Indicator Date hidden'!AZ142="x","x",$AY$2-'Indicator Date hidden'!AZ142)</f>
        <v>2</v>
      </c>
      <c r="AZ141" s="165">
        <f>IF('Indicator Date hidden'!BA142="x","x",$AZ$2-'Indicator Date hidden'!BA142)</f>
        <v>2</v>
      </c>
      <c r="BA141" s="5">
        <f t="shared" si="10"/>
        <v>82510</v>
      </c>
      <c r="BB141" s="166">
        <f t="shared" si="11"/>
        <v>1833.5555555555557</v>
      </c>
      <c r="BC141" s="5">
        <f t="shared" si="12"/>
        <v>18</v>
      </c>
      <c r="BD141" s="166">
        <f t="shared" si="13"/>
        <v>8497.7498317183436</v>
      </c>
      <c r="BE141" s="169">
        <f t="shared" si="14"/>
        <v>0</v>
      </c>
    </row>
    <row r="142" spans="1:57" x14ac:dyDescent="0.25">
      <c r="A142" t="s">
        <v>262</v>
      </c>
      <c r="B142" s="165">
        <f>IF('Indicator Date hidden'!C143="x","x",$B$2-'Indicator Date hidden'!C143)</f>
        <v>4</v>
      </c>
      <c r="C142" s="165">
        <f>IF('Indicator Date hidden'!D143="x","x",$C$2-'Indicator Date hidden'!D143)</f>
        <v>4</v>
      </c>
      <c r="D142" s="165">
        <f>IF('Indicator Date hidden'!E143="x","x",$D$2-'Indicator Date hidden'!E143)</f>
        <v>0</v>
      </c>
      <c r="E142" s="165">
        <f>IF('Indicator Date hidden'!F143="x","x",$E$2-'Indicator Date hidden'!F143)</f>
        <v>0</v>
      </c>
      <c r="F142" s="165">
        <f>IF('Indicator Date hidden'!G143="x","x",$F$2-'Indicator Date hidden'!G143)</f>
        <v>0</v>
      </c>
      <c r="G142" s="165">
        <f>IF('Indicator Date hidden'!H143="x","x",$G$2-'Indicator Date hidden'!H143)</f>
        <v>0</v>
      </c>
      <c r="H142" s="165">
        <f>IF('Indicator Date hidden'!I143="x","x",$H$2-'Indicator Date hidden'!I143)</f>
        <v>0</v>
      </c>
      <c r="I142" s="165">
        <f>IF('Indicator Date hidden'!J143="x","x",$I$2-'Indicator Date hidden'!J143)</f>
        <v>2</v>
      </c>
      <c r="J142" s="165">
        <f>IF('Indicator Date hidden'!K143="x","x",$J$2-'Indicator Date hidden'!K143)</f>
        <v>2</v>
      </c>
      <c r="K142" s="165">
        <f>IF('Indicator Date hidden'!L143="x","x",$K$2-'Indicator Date hidden'!L143)</f>
        <v>0</v>
      </c>
      <c r="L142" s="165">
        <f>IF('Indicator Date hidden'!M143="x","x",$L$2-'Indicator Date hidden'!M143)</f>
        <v>0</v>
      </c>
      <c r="M142" s="165">
        <f>IF('Indicator Date hidden'!N143="x","x",$M$2-'Indicator Date hidden'!N143)</f>
        <v>0</v>
      </c>
      <c r="N142" s="165">
        <f>IF('Indicator Date hidden'!O143="x","x",$N$2-'Indicator Date hidden'!O143)</f>
        <v>0</v>
      </c>
      <c r="O142" s="165">
        <f>IF('Indicator Date hidden'!P143="x","x",$O$2-'Indicator Date hidden'!P143)</f>
        <v>0</v>
      </c>
      <c r="P142" s="165">
        <f>IF('Indicator Date hidden'!Q143="x","x",$P$2-'Indicator Date hidden'!Q143)</f>
        <v>0</v>
      </c>
      <c r="Q142" s="165" t="str">
        <f>IF('Indicator Date hidden'!R143="x","x",$Q$2-'Indicator Date hidden'!R143)</f>
        <v>x</v>
      </c>
      <c r="R142" s="165">
        <f>IF('Indicator Date hidden'!S143="x","x",$R$2-'Indicator Date hidden'!S143)</f>
        <v>0</v>
      </c>
      <c r="S142" s="165">
        <f>IF('Indicator Date hidden'!T143="x","x",$S$2-'Indicator Date hidden'!T143)</f>
        <v>0</v>
      </c>
      <c r="T142" s="165">
        <f>IF('Indicator Date hidden'!U143="x","x",$T$2-'Indicator Date hidden'!U143)</f>
        <v>0</v>
      </c>
      <c r="U142" s="165" t="str">
        <f>IF('Indicator Date hidden'!V143="x","x",$U$2-'Indicator Date hidden'!V143)</f>
        <v>x</v>
      </c>
      <c r="V142" s="165">
        <f>IF('Indicator Date hidden'!W143="x","x",$V$2-'Indicator Date hidden'!W143)</f>
        <v>2</v>
      </c>
      <c r="W142" s="165" t="str">
        <f>IF('Indicator Date hidden'!X143="x","x",$W$2-'Indicator Date hidden'!X143)</f>
        <v>x</v>
      </c>
      <c r="X142" s="165">
        <f>IF('Indicator Date hidden'!Y143="x","x",$X$2-'Indicator Date hidden'!Y143)</f>
        <v>8</v>
      </c>
      <c r="Y142" s="165">
        <f>IF('Indicator Date hidden'!Z143="x","x",$Y$2-'Indicator Date hidden'!Z143)</f>
        <v>0</v>
      </c>
      <c r="Z142" s="165">
        <f>IF('Indicator Date hidden'!AA143="x","x",$Z$2-'Indicator Date hidden'!AA143)</f>
        <v>0</v>
      </c>
      <c r="AA142" s="165">
        <f>IF('Indicator Date hidden'!AB143="x","x",$AA$2-'Indicator Date hidden'!AB143)</f>
        <v>0</v>
      </c>
      <c r="AB142" s="165">
        <f>IF('Indicator Date hidden'!AC143="x","x",$AB$2-'Indicator Date hidden'!AC143)</f>
        <v>0</v>
      </c>
      <c r="AC142" s="165">
        <f>IF('Indicator Date hidden'!AD143="x","x",$AC$2-'Indicator Date hidden'!AD143)</f>
        <v>0</v>
      </c>
      <c r="AD142" s="165" t="str">
        <f>IF('Indicator Date hidden'!AE143="x","x",$AD$2-'Indicator Date hidden'!AE143)</f>
        <v>x</v>
      </c>
      <c r="AE142" s="165">
        <f>IF('Indicator Date hidden'!AF143="x","x",$AE$2-'Indicator Date hidden'!AF143)</f>
        <v>0</v>
      </c>
      <c r="AF142" s="165" t="str">
        <f>IF('Indicator Date hidden'!AG143="x","x",$AF$2-'Indicator Date hidden'!AG143)</f>
        <v>x</v>
      </c>
      <c r="AG142" s="165">
        <f>IF('Indicator Date hidden'!AH143="x","x",$AG$2-'Indicator Date hidden'!AH143)</f>
        <v>1</v>
      </c>
      <c r="AH142" s="165">
        <f>IF('Indicator Date hidden'!AI143="x","x",$AH$2-'Indicator Date hidden'!AI143)</f>
        <v>1</v>
      </c>
      <c r="AI142" s="165">
        <f>IF('Indicator Date hidden'!AJ143="x","x",$AI$2-'Indicator Date hidden'!AJ143)</f>
        <v>1</v>
      </c>
      <c r="AJ142" s="165" t="str">
        <f>IF('Indicator Date hidden'!AK143="x","x",$AJ$2-'Indicator Date hidden'!AK143)</f>
        <v>x</v>
      </c>
      <c r="AK142" s="165">
        <f>IF('Indicator Date hidden'!AL143="x","x",$AK$2-'Indicator Date hidden'!AL143)</f>
        <v>1</v>
      </c>
      <c r="AL142" s="165" t="str">
        <f>IF('Indicator Date hidden'!AM143="x","x",$AL$2-'Indicator Date hidden'!AM143)</f>
        <v>x</v>
      </c>
      <c r="AM142" s="165">
        <f>IF('Indicator Date hidden'!AN143="x","x",$AM$2-'Indicator Date hidden'!AN143)</f>
        <v>41236</v>
      </c>
      <c r="AN142" s="165">
        <f>IF('Indicator Date hidden'!AO143="x","x",$AN$2-'Indicator Date hidden'!AO143)</f>
        <v>41236</v>
      </c>
      <c r="AO142" s="165">
        <f>IF('Indicator Date hidden'!AP143="x","x",$AO$2-'Indicator Date hidden'!AP143)</f>
        <v>0</v>
      </c>
      <c r="AP142" s="165">
        <f>IF('Indicator Date hidden'!AQ143="x","x",$AP$2-'Indicator Date hidden'!AQ143)</f>
        <v>0</v>
      </c>
      <c r="AQ142" s="165">
        <f>IF('Indicator Date hidden'!AR143="x","x",$AQ$2-'Indicator Date hidden'!AR143)</f>
        <v>0</v>
      </c>
      <c r="AR142" s="165">
        <f>IF('Indicator Date hidden'!AS143="x","x",$AR$2-'Indicator Date hidden'!AS143)</f>
        <v>0</v>
      </c>
      <c r="AS142" s="165">
        <f>IF('Indicator Date hidden'!AT143="x","x",$AS$2-'Indicator Date hidden'!AT143)</f>
        <v>0</v>
      </c>
      <c r="AT142" s="165">
        <f>IF('Indicator Date hidden'!AU143="x","x",$AT$2-'Indicator Date hidden'!AU143)</f>
        <v>1</v>
      </c>
      <c r="AU142" s="165">
        <f>IF('Indicator Date hidden'!AV143="x","x",$AU$2-'Indicator Date hidden'!AV143)</f>
        <v>2</v>
      </c>
      <c r="AV142" s="165">
        <f>IF('Indicator Date hidden'!AW143="x","x",$AV$2-'Indicator Date hidden'!AW143)</f>
        <v>0</v>
      </c>
      <c r="AW142" s="165">
        <f>IF('Indicator Date hidden'!AX143="x","x",$AW$2-'Indicator Date hidden'!AX143)</f>
        <v>0</v>
      </c>
      <c r="AX142" s="165">
        <f>IF('Indicator Date hidden'!AY143="x","x",$AX$2-'Indicator Date hidden'!AY143)</f>
        <v>0</v>
      </c>
      <c r="AY142" s="165">
        <f>IF('Indicator Date hidden'!AZ143="x","x",$AY$2-'Indicator Date hidden'!AZ143)</f>
        <v>2</v>
      </c>
      <c r="AZ142" s="165">
        <f>IF('Indicator Date hidden'!BA143="x","x",$AZ$2-'Indicator Date hidden'!BA143)</f>
        <v>2</v>
      </c>
      <c r="BA142" s="5">
        <f t="shared" si="10"/>
        <v>82505</v>
      </c>
      <c r="BB142" s="166">
        <f t="shared" si="11"/>
        <v>1875.1136363636363</v>
      </c>
      <c r="BC142" s="5">
        <f t="shared" si="12"/>
        <v>16</v>
      </c>
      <c r="BD142" s="166">
        <f t="shared" si="13"/>
        <v>8589.2497111635512</v>
      </c>
      <c r="BE142" s="169">
        <f t="shared" si="14"/>
        <v>0</v>
      </c>
    </row>
    <row r="143" spans="1:57" x14ac:dyDescent="0.25">
      <c r="A143" t="s">
        <v>263</v>
      </c>
      <c r="B143" s="165">
        <f>IF('Indicator Date hidden'!C144="x","x",$B$2-'Indicator Date hidden'!C144)</f>
        <v>4</v>
      </c>
      <c r="C143" s="165">
        <f>IF('Indicator Date hidden'!D144="x","x",$C$2-'Indicator Date hidden'!D144)</f>
        <v>4</v>
      </c>
      <c r="D143" s="165">
        <f>IF('Indicator Date hidden'!E144="x","x",$D$2-'Indicator Date hidden'!E144)</f>
        <v>0</v>
      </c>
      <c r="E143" s="165">
        <f>IF('Indicator Date hidden'!F144="x","x",$E$2-'Indicator Date hidden'!F144)</f>
        <v>0</v>
      </c>
      <c r="F143" s="165">
        <f>IF('Indicator Date hidden'!G144="x","x",$F$2-'Indicator Date hidden'!G144)</f>
        <v>0</v>
      </c>
      <c r="G143" s="165">
        <f>IF('Indicator Date hidden'!H144="x","x",$G$2-'Indicator Date hidden'!H144)</f>
        <v>0</v>
      </c>
      <c r="H143" s="165">
        <f>IF('Indicator Date hidden'!I144="x","x",$H$2-'Indicator Date hidden'!I144)</f>
        <v>0</v>
      </c>
      <c r="I143" s="165">
        <f>IF('Indicator Date hidden'!J144="x","x",$I$2-'Indicator Date hidden'!J144)</f>
        <v>2</v>
      </c>
      <c r="J143" s="165">
        <f>IF('Indicator Date hidden'!K144="x","x",$J$2-'Indicator Date hidden'!K144)</f>
        <v>2</v>
      </c>
      <c r="K143" s="165">
        <f>IF('Indicator Date hidden'!L144="x","x",$K$2-'Indicator Date hidden'!L144)</f>
        <v>0</v>
      </c>
      <c r="L143" s="165">
        <f>IF('Indicator Date hidden'!M144="x","x",$L$2-'Indicator Date hidden'!M144)</f>
        <v>0</v>
      </c>
      <c r="M143" s="165">
        <f>IF('Indicator Date hidden'!N144="x","x",$M$2-'Indicator Date hidden'!N144)</f>
        <v>0</v>
      </c>
      <c r="N143" s="165">
        <f>IF('Indicator Date hidden'!O144="x","x",$N$2-'Indicator Date hidden'!O144)</f>
        <v>0</v>
      </c>
      <c r="O143" s="165">
        <f>IF('Indicator Date hidden'!P144="x","x",$O$2-'Indicator Date hidden'!P144)</f>
        <v>0</v>
      </c>
      <c r="P143" s="165">
        <f>IF('Indicator Date hidden'!Q144="x","x",$P$2-'Indicator Date hidden'!Q144)</f>
        <v>0</v>
      </c>
      <c r="Q143" s="165" t="str">
        <f>IF('Indicator Date hidden'!R144="x","x",$Q$2-'Indicator Date hidden'!R144)</f>
        <v>x</v>
      </c>
      <c r="R143" s="165">
        <f>IF('Indicator Date hidden'!S144="x","x",$R$2-'Indicator Date hidden'!S144)</f>
        <v>0</v>
      </c>
      <c r="S143" s="165">
        <f>IF('Indicator Date hidden'!T144="x","x",$S$2-'Indicator Date hidden'!T144)</f>
        <v>0</v>
      </c>
      <c r="T143" s="165">
        <f>IF('Indicator Date hidden'!U144="x","x",$T$2-'Indicator Date hidden'!U144)</f>
        <v>0</v>
      </c>
      <c r="U143" s="165" t="str">
        <f>IF('Indicator Date hidden'!V144="x","x",$U$2-'Indicator Date hidden'!V144)</f>
        <v>x</v>
      </c>
      <c r="V143" s="165">
        <f>IF('Indicator Date hidden'!W144="x","x",$V$2-'Indicator Date hidden'!W144)</f>
        <v>2</v>
      </c>
      <c r="W143" s="165" t="str">
        <f>IF('Indicator Date hidden'!X144="x","x",$W$2-'Indicator Date hidden'!X144)</f>
        <v>x</v>
      </c>
      <c r="X143" s="165">
        <f>IF('Indicator Date hidden'!Y144="x","x",$X$2-'Indicator Date hidden'!Y144)</f>
        <v>6</v>
      </c>
      <c r="Y143" s="165">
        <f>IF('Indicator Date hidden'!Z144="x","x",$Y$2-'Indicator Date hidden'!Z144)</f>
        <v>0</v>
      </c>
      <c r="Z143" s="165">
        <f>IF('Indicator Date hidden'!AA144="x","x",$Z$2-'Indicator Date hidden'!AA144)</f>
        <v>0</v>
      </c>
      <c r="AA143" s="165">
        <f>IF('Indicator Date hidden'!AB144="x","x",$AA$2-'Indicator Date hidden'!AB144)</f>
        <v>0</v>
      </c>
      <c r="AB143" s="165">
        <f>IF('Indicator Date hidden'!AC144="x","x",$AB$2-'Indicator Date hidden'!AC144)</f>
        <v>0</v>
      </c>
      <c r="AC143" s="165">
        <f>IF('Indicator Date hidden'!AD144="x","x",$AC$2-'Indicator Date hidden'!AD144)</f>
        <v>0</v>
      </c>
      <c r="AD143" s="165" t="str">
        <f>IF('Indicator Date hidden'!AE144="x","x",$AD$2-'Indicator Date hidden'!AE144)</f>
        <v>x</v>
      </c>
      <c r="AE143" s="165">
        <f>IF('Indicator Date hidden'!AF144="x","x",$AE$2-'Indicator Date hidden'!AF144)</f>
        <v>0</v>
      </c>
      <c r="AF143" s="165">
        <f>IF('Indicator Date hidden'!AG144="x","x",$AF$2-'Indicator Date hidden'!AG144)</f>
        <v>1</v>
      </c>
      <c r="AG143" s="165">
        <f>IF('Indicator Date hidden'!AH144="x","x",$AG$2-'Indicator Date hidden'!AH144)</f>
        <v>1</v>
      </c>
      <c r="AH143" s="165">
        <f>IF('Indicator Date hidden'!AI144="x","x",$AH$2-'Indicator Date hidden'!AI144)</f>
        <v>1</v>
      </c>
      <c r="AI143" s="165">
        <f>IF('Indicator Date hidden'!AJ144="x","x",$AI$2-'Indicator Date hidden'!AJ144)</f>
        <v>1</v>
      </c>
      <c r="AJ143" s="165" t="str">
        <f>IF('Indicator Date hidden'!AK144="x","x",$AJ$2-'Indicator Date hidden'!AK144)</f>
        <v>x</v>
      </c>
      <c r="AK143" s="165">
        <f>IF('Indicator Date hidden'!AL144="x","x",$AK$2-'Indicator Date hidden'!AL144)</f>
        <v>1</v>
      </c>
      <c r="AL143" s="165" t="str">
        <f>IF('Indicator Date hidden'!AM144="x","x",$AL$2-'Indicator Date hidden'!AM144)</f>
        <v>x</v>
      </c>
      <c r="AM143" s="165">
        <f>IF('Indicator Date hidden'!AN144="x","x",$AM$2-'Indicator Date hidden'!AN144)</f>
        <v>41236</v>
      </c>
      <c r="AN143" s="165">
        <f>IF('Indicator Date hidden'!AO144="x","x",$AN$2-'Indicator Date hidden'!AO144)</f>
        <v>41236</v>
      </c>
      <c r="AO143" s="165">
        <f>IF('Indicator Date hidden'!AP144="x","x",$AO$2-'Indicator Date hidden'!AP144)</f>
        <v>0</v>
      </c>
      <c r="AP143" s="165">
        <f>IF('Indicator Date hidden'!AQ144="x","x",$AP$2-'Indicator Date hidden'!AQ144)</f>
        <v>0</v>
      </c>
      <c r="AQ143" s="165">
        <f>IF('Indicator Date hidden'!AR144="x","x",$AQ$2-'Indicator Date hidden'!AR144)</f>
        <v>0</v>
      </c>
      <c r="AR143" s="165">
        <f>IF('Indicator Date hidden'!AS144="x","x",$AR$2-'Indicator Date hidden'!AS144)</f>
        <v>0</v>
      </c>
      <c r="AS143" s="165">
        <f>IF('Indicator Date hidden'!AT144="x","x",$AS$2-'Indicator Date hidden'!AT144)</f>
        <v>0</v>
      </c>
      <c r="AT143" s="165">
        <f>IF('Indicator Date hidden'!AU144="x","x",$AT$2-'Indicator Date hidden'!AU144)</f>
        <v>1</v>
      </c>
      <c r="AU143" s="165">
        <f>IF('Indicator Date hidden'!AV144="x","x",$AU$2-'Indicator Date hidden'!AV144)</f>
        <v>2</v>
      </c>
      <c r="AV143" s="165">
        <f>IF('Indicator Date hidden'!AW144="x","x",$AV$2-'Indicator Date hidden'!AW144)</f>
        <v>0</v>
      </c>
      <c r="AW143" s="165">
        <f>IF('Indicator Date hidden'!AX144="x","x",$AW$2-'Indicator Date hidden'!AX144)</f>
        <v>0</v>
      </c>
      <c r="AX143" s="165">
        <f>IF('Indicator Date hidden'!AY144="x","x",$AX$2-'Indicator Date hidden'!AY144)</f>
        <v>0</v>
      </c>
      <c r="AY143" s="165">
        <f>IF('Indicator Date hidden'!AZ144="x","x",$AY$2-'Indicator Date hidden'!AZ144)</f>
        <v>2</v>
      </c>
      <c r="AZ143" s="165">
        <f>IF('Indicator Date hidden'!BA144="x","x",$AZ$2-'Indicator Date hidden'!BA144)</f>
        <v>2</v>
      </c>
      <c r="BA143" s="5">
        <f t="shared" si="10"/>
        <v>82504</v>
      </c>
      <c r="BB143" s="166">
        <f t="shared" si="11"/>
        <v>1833.4222222222222</v>
      </c>
      <c r="BC143" s="5">
        <f t="shared" si="12"/>
        <v>17</v>
      </c>
      <c r="BD143" s="166">
        <f t="shared" si="13"/>
        <v>8497.7785632844825</v>
      </c>
      <c r="BE143" s="169">
        <f t="shared" si="14"/>
        <v>0</v>
      </c>
    </row>
    <row r="144" spans="1:57" x14ac:dyDescent="0.25">
      <c r="A144" t="s">
        <v>265</v>
      </c>
      <c r="B144" s="165">
        <f>IF('Indicator Date hidden'!C145="x","x",$B$2-'Indicator Date hidden'!C145)</f>
        <v>4</v>
      </c>
      <c r="C144" s="165">
        <f>IF('Indicator Date hidden'!D145="x","x",$C$2-'Indicator Date hidden'!D145)</f>
        <v>4</v>
      </c>
      <c r="D144" s="165">
        <f>IF('Indicator Date hidden'!E145="x","x",$D$2-'Indicator Date hidden'!E145)</f>
        <v>0</v>
      </c>
      <c r="E144" s="165">
        <f>IF('Indicator Date hidden'!F145="x","x",$E$2-'Indicator Date hidden'!F145)</f>
        <v>0</v>
      </c>
      <c r="F144" s="165">
        <f>IF('Indicator Date hidden'!G145="x","x",$F$2-'Indicator Date hidden'!G145)</f>
        <v>0</v>
      </c>
      <c r="G144" s="165">
        <f>IF('Indicator Date hidden'!H145="x","x",$G$2-'Indicator Date hidden'!H145)</f>
        <v>0</v>
      </c>
      <c r="H144" s="165">
        <f>IF('Indicator Date hidden'!I145="x","x",$H$2-'Indicator Date hidden'!I145)</f>
        <v>0</v>
      </c>
      <c r="I144" s="165">
        <f>IF('Indicator Date hidden'!J145="x","x",$I$2-'Indicator Date hidden'!J145)</f>
        <v>2</v>
      </c>
      <c r="J144" s="165">
        <f>IF('Indicator Date hidden'!K145="x","x",$J$2-'Indicator Date hidden'!K145)</f>
        <v>2</v>
      </c>
      <c r="K144" s="165">
        <f>IF('Indicator Date hidden'!L145="x","x",$K$2-'Indicator Date hidden'!L145)</f>
        <v>0</v>
      </c>
      <c r="L144" s="165">
        <f>IF('Indicator Date hidden'!M145="x","x",$L$2-'Indicator Date hidden'!M145)</f>
        <v>0</v>
      </c>
      <c r="M144" s="165">
        <f>IF('Indicator Date hidden'!N145="x","x",$M$2-'Indicator Date hidden'!N145)</f>
        <v>0</v>
      </c>
      <c r="N144" s="165">
        <f>IF('Indicator Date hidden'!O145="x","x",$N$2-'Indicator Date hidden'!O145)</f>
        <v>0</v>
      </c>
      <c r="O144" s="165">
        <f>IF('Indicator Date hidden'!P145="x","x",$O$2-'Indicator Date hidden'!P145)</f>
        <v>0</v>
      </c>
      <c r="P144" s="165">
        <f>IF('Indicator Date hidden'!Q145="x","x",$P$2-'Indicator Date hidden'!Q145)</f>
        <v>0</v>
      </c>
      <c r="Q144" s="165" t="str">
        <f>IF('Indicator Date hidden'!R145="x","x",$Q$2-'Indicator Date hidden'!R145)</f>
        <v>x</v>
      </c>
      <c r="R144" s="165">
        <f>IF('Indicator Date hidden'!S145="x","x",$R$2-'Indicator Date hidden'!S145)</f>
        <v>0</v>
      </c>
      <c r="S144" s="165">
        <f>IF('Indicator Date hidden'!T145="x","x",$S$2-'Indicator Date hidden'!T145)</f>
        <v>0</v>
      </c>
      <c r="T144" s="165">
        <f>IF('Indicator Date hidden'!U145="x","x",$T$2-'Indicator Date hidden'!U145)</f>
        <v>0</v>
      </c>
      <c r="U144" s="165" t="str">
        <f>IF('Indicator Date hidden'!V145="x","x",$U$2-'Indicator Date hidden'!V145)</f>
        <v>x</v>
      </c>
      <c r="V144" s="165">
        <f>IF('Indicator Date hidden'!W145="x","x",$V$2-'Indicator Date hidden'!W145)</f>
        <v>2</v>
      </c>
      <c r="W144" s="165" t="str">
        <f>IF('Indicator Date hidden'!X145="x","x",$W$2-'Indicator Date hidden'!X145)</f>
        <v>x</v>
      </c>
      <c r="X144" s="165">
        <f>IF('Indicator Date hidden'!Y145="x","x",$X$2-'Indicator Date hidden'!Y145)</f>
        <v>8</v>
      </c>
      <c r="Y144" s="165">
        <f>IF('Indicator Date hidden'!Z145="x","x",$Y$2-'Indicator Date hidden'!Z145)</f>
        <v>0</v>
      </c>
      <c r="Z144" s="165">
        <f>IF('Indicator Date hidden'!AA145="x","x",$Z$2-'Indicator Date hidden'!AA145)</f>
        <v>0</v>
      </c>
      <c r="AA144" s="165">
        <f>IF('Indicator Date hidden'!AB145="x","x",$AA$2-'Indicator Date hidden'!AB145)</f>
        <v>0</v>
      </c>
      <c r="AB144" s="165">
        <f>IF('Indicator Date hidden'!AC145="x","x",$AB$2-'Indicator Date hidden'!AC145)</f>
        <v>0</v>
      </c>
      <c r="AC144" s="165">
        <f>IF('Indicator Date hidden'!AD145="x","x",$AC$2-'Indicator Date hidden'!AD145)</f>
        <v>0</v>
      </c>
      <c r="AD144" s="165" t="str">
        <f>IF('Indicator Date hidden'!AE145="x","x",$AD$2-'Indicator Date hidden'!AE145)</f>
        <v>x</v>
      </c>
      <c r="AE144" s="165">
        <f>IF('Indicator Date hidden'!AF145="x","x",$AE$2-'Indicator Date hidden'!AF145)</f>
        <v>0</v>
      </c>
      <c r="AF144" s="165">
        <f>IF('Indicator Date hidden'!AG145="x","x",$AF$2-'Indicator Date hidden'!AG145)</f>
        <v>5</v>
      </c>
      <c r="AG144" s="165">
        <f>IF('Indicator Date hidden'!AH145="x","x",$AG$2-'Indicator Date hidden'!AH145)</f>
        <v>1</v>
      </c>
      <c r="AH144" s="165">
        <f>IF('Indicator Date hidden'!AI145="x","x",$AH$2-'Indicator Date hidden'!AI145)</f>
        <v>1</v>
      </c>
      <c r="AI144" s="165">
        <f>IF('Indicator Date hidden'!AJ145="x","x",$AI$2-'Indicator Date hidden'!AJ145)</f>
        <v>1</v>
      </c>
      <c r="AJ144" s="165">
        <f>IF('Indicator Date hidden'!AK145="x","x",$AJ$2-'Indicator Date hidden'!AK145)</f>
        <v>2</v>
      </c>
      <c r="AK144" s="165">
        <f>IF('Indicator Date hidden'!AL145="x","x",$AK$2-'Indicator Date hidden'!AL145)</f>
        <v>1</v>
      </c>
      <c r="AL144" s="165">
        <f>IF('Indicator Date hidden'!AM145="x","x",$AL$2-'Indicator Date hidden'!AM145)</f>
        <v>0</v>
      </c>
      <c r="AM144" s="165">
        <f>IF('Indicator Date hidden'!AN145="x","x",$AM$2-'Indicator Date hidden'!AN145)</f>
        <v>41236</v>
      </c>
      <c r="AN144" s="165">
        <f>IF('Indicator Date hidden'!AO145="x","x",$AN$2-'Indicator Date hidden'!AO145)</f>
        <v>41236</v>
      </c>
      <c r="AO144" s="165">
        <f>IF('Indicator Date hidden'!AP145="x","x",$AO$2-'Indicator Date hidden'!AP145)</f>
        <v>0</v>
      </c>
      <c r="AP144" s="165">
        <f>IF('Indicator Date hidden'!AQ145="x","x",$AP$2-'Indicator Date hidden'!AQ145)</f>
        <v>0</v>
      </c>
      <c r="AQ144" s="165" t="str">
        <f>IF('Indicator Date hidden'!AR145="x","x",$AQ$2-'Indicator Date hidden'!AR145)</f>
        <v>x</v>
      </c>
      <c r="AR144" s="165">
        <f>IF('Indicator Date hidden'!AS145="x","x",$AR$2-'Indicator Date hidden'!AS145)</f>
        <v>0</v>
      </c>
      <c r="AS144" s="165">
        <f>IF('Indicator Date hidden'!AT145="x","x",$AS$2-'Indicator Date hidden'!AT145)</f>
        <v>0</v>
      </c>
      <c r="AT144" s="165">
        <f>IF('Indicator Date hidden'!AU145="x","x",$AT$2-'Indicator Date hidden'!AU145)</f>
        <v>1</v>
      </c>
      <c r="AU144" s="165">
        <f>IF('Indicator Date hidden'!AV145="x","x",$AU$2-'Indicator Date hidden'!AV145)</f>
        <v>2</v>
      </c>
      <c r="AV144" s="165">
        <f>IF('Indicator Date hidden'!AW145="x","x",$AV$2-'Indicator Date hidden'!AW145)</f>
        <v>0</v>
      </c>
      <c r="AW144" s="165">
        <f>IF('Indicator Date hidden'!AX145="x","x",$AW$2-'Indicator Date hidden'!AX145)</f>
        <v>0</v>
      </c>
      <c r="AX144" s="165">
        <f>IF('Indicator Date hidden'!AY145="x","x",$AX$2-'Indicator Date hidden'!AY145)</f>
        <v>0</v>
      </c>
      <c r="AY144" s="165">
        <f>IF('Indicator Date hidden'!AZ145="x","x",$AY$2-'Indicator Date hidden'!AZ145)</f>
        <v>2</v>
      </c>
      <c r="AZ144" s="165">
        <f>IF('Indicator Date hidden'!BA145="x","x",$AZ$2-'Indicator Date hidden'!BA145)</f>
        <v>2</v>
      </c>
      <c r="BA144" s="5">
        <f t="shared" si="10"/>
        <v>82512</v>
      </c>
      <c r="BB144" s="166">
        <f t="shared" si="11"/>
        <v>1793.7391304347825</v>
      </c>
      <c r="BC144" s="5">
        <f t="shared" si="12"/>
        <v>18</v>
      </c>
      <c r="BD144" s="166">
        <f t="shared" si="13"/>
        <v>8409.1184241320752</v>
      </c>
      <c r="BE144" s="169">
        <f t="shared" si="14"/>
        <v>0</v>
      </c>
    </row>
    <row r="145" spans="1:57" x14ac:dyDescent="0.25">
      <c r="A145" t="s">
        <v>267</v>
      </c>
      <c r="B145" s="165">
        <f>IF('Indicator Date hidden'!C146="x","x",$B$2-'Indicator Date hidden'!C146)</f>
        <v>4</v>
      </c>
      <c r="C145" s="165">
        <f>IF('Indicator Date hidden'!D146="x","x",$C$2-'Indicator Date hidden'!D146)</f>
        <v>4</v>
      </c>
      <c r="D145" s="165">
        <f>IF('Indicator Date hidden'!E146="x","x",$D$2-'Indicator Date hidden'!E146)</f>
        <v>0</v>
      </c>
      <c r="E145" s="165">
        <f>IF('Indicator Date hidden'!F146="x","x",$E$2-'Indicator Date hidden'!F146)</f>
        <v>0</v>
      </c>
      <c r="F145" s="165">
        <f>IF('Indicator Date hidden'!G146="x","x",$F$2-'Indicator Date hidden'!G146)</f>
        <v>0</v>
      </c>
      <c r="G145" s="165">
        <f>IF('Indicator Date hidden'!H146="x","x",$G$2-'Indicator Date hidden'!H146)</f>
        <v>0</v>
      </c>
      <c r="H145" s="165">
        <f>IF('Indicator Date hidden'!I146="x","x",$H$2-'Indicator Date hidden'!I146)</f>
        <v>0</v>
      </c>
      <c r="I145" s="165">
        <f>IF('Indicator Date hidden'!J146="x","x",$I$2-'Indicator Date hidden'!J146)</f>
        <v>2</v>
      </c>
      <c r="J145" s="165">
        <f>IF('Indicator Date hidden'!K146="x","x",$J$2-'Indicator Date hidden'!K146)</f>
        <v>2</v>
      </c>
      <c r="K145" s="165">
        <f>IF('Indicator Date hidden'!L146="x","x",$K$2-'Indicator Date hidden'!L146)</f>
        <v>0</v>
      </c>
      <c r="L145" s="165">
        <f>IF('Indicator Date hidden'!M146="x","x",$L$2-'Indicator Date hidden'!M146)</f>
        <v>0</v>
      </c>
      <c r="M145" s="165">
        <f>IF('Indicator Date hidden'!N146="x","x",$M$2-'Indicator Date hidden'!N146)</f>
        <v>0</v>
      </c>
      <c r="N145" s="165">
        <f>IF('Indicator Date hidden'!O146="x","x",$N$2-'Indicator Date hidden'!O146)</f>
        <v>0</v>
      </c>
      <c r="O145" s="165">
        <f>IF('Indicator Date hidden'!P146="x","x",$O$2-'Indicator Date hidden'!P146)</f>
        <v>0</v>
      </c>
      <c r="P145" s="165">
        <f>IF('Indicator Date hidden'!Q146="x","x",$P$2-'Indicator Date hidden'!Q146)</f>
        <v>0</v>
      </c>
      <c r="Q145" s="165">
        <f>IF('Indicator Date hidden'!R146="x","x",$Q$2-'Indicator Date hidden'!R146)</f>
        <v>2</v>
      </c>
      <c r="R145" s="165">
        <f>IF('Indicator Date hidden'!S146="x","x",$R$2-'Indicator Date hidden'!S146)</f>
        <v>0</v>
      </c>
      <c r="S145" s="165">
        <f>IF('Indicator Date hidden'!T146="x","x",$S$2-'Indicator Date hidden'!T146)</f>
        <v>0</v>
      </c>
      <c r="T145" s="165">
        <f>IF('Indicator Date hidden'!U146="x","x",$T$2-'Indicator Date hidden'!U146)</f>
        <v>0</v>
      </c>
      <c r="U145" s="165">
        <f>IF('Indicator Date hidden'!V146="x","x",$U$2-'Indicator Date hidden'!V146)</f>
        <v>0</v>
      </c>
      <c r="V145" s="165">
        <f>IF('Indicator Date hidden'!W146="x","x",$V$2-'Indicator Date hidden'!W146)</f>
        <v>2</v>
      </c>
      <c r="W145" s="165">
        <f>IF('Indicator Date hidden'!X146="x","x",$W$2-'Indicator Date hidden'!X146)</f>
        <v>6</v>
      </c>
      <c r="X145" s="165">
        <f>IF('Indicator Date hidden'!Y146="x","x",$X$2-'Indicator Date hidden'!Y146)</f>
        <v>8</v>
      </c>
      <c r="Y145" s="165">
        <f>IF('Indicator Date hidden'!Z146="x","x",$Y$2-'Indicator Date hidden'!Z146)</f>
        <v>0</v>
      </c>
      <c r="Z145" s="165">
        <f>IF('Indicator Date hidden'!AA146="x","x",$Z$2-'Indicator Date hidden'!AA146)</f>
        <v>0</v>
      </c>
      <c r="AA145" s="165">
        <f>IF('Indicator Date hidden'!AB146="x","x",$AA$2-'Indicator Date hidden'!AB146)</f>
        <v>0</v>
      </c>
      <c r="AB145" s="165">
        <f>IF('Indicator Date hidden'!AC146="x","x",$AB$2-'Indicator Date hidden'!AC146)</f>
        <v>0</v>
      </c>
      <c r="AC145" s="165">
        <f>IF('Indicator Date hidden'!AD146="x","x",$AC$2-'Indicator Date hidden'!AD146)</f>
        <v>0</v>
      </c>
      <c r="AD145" s="165">
        <f>IF('Indicator Date hidden'!AE146="x","x",$AD$2-'Indicator Date hidden'!AE146)</f>
        <v>0</v>
      </c>
      <c r="AE145" s="165">
        <f>IF('Indicator Date hidden'!AF146="x","x",$AE$2-'Indicator Date hidden'!AF146)</f>
        <v>0</v>
      </c>
      <c r="AF145" s="165">
        <f>IF('Indicator Date hidden'!AG146="x","x",$AF$2-'Indicator Date hidden'!AG146)</f>
        <v>7</v>
      </c>
      <c r="AG145" s="165">
        <f>IF('Indicator Date hidden'!AH146="x","x",$AG$2-'Indicator Date hidden'!AH146)</f>
        <v>1</v>
      </c>
      <c r="AH145" s="165">
        <f>IF('Indicator Date hidden'!AI146="x","x",$AH$2-'Indicator Date hidden'!AI146)</f>
        <v>1</v>
      </c>
      <c r="AI145" s="165">
        <f>IF('Indicator Date hidden'!AJ146="x","x",$AI$2-'Indicator Date hidden'!AJ146)</f>
        <v>1</v>
      </c>
      <c r="AJ145" s="165" t="str">
        <f>IF('Indicator Date hidden'!AK146="x","x",$AJ$2-'Indicator Date hidden'!AK146)</f>
        <v>x</v>
      </c>
      <c r="AK145" s="165">
        <f>IF('Indicator Date hidden'!AL146="x","x",$AK$2-'Indicator Date hidden'!AL146)</f>
        <v>0</v>
      </c>
      <c r="AL145" s="165">
        <f>IF('Indicator Date hidden'!AM146="x","x",$AL$2-'Indicator Date hidden'!AM146)</f>
        <v>0</v>
      </c>
      <c r="AM145" s="165">
        <f>IF('Indicator Date hidden'!AN146="x","x",$AM$2-'Indicator Date hidden'!AN146)</f>
        <v>41236</v>
      </c>
      <c r="AN145" s="165">
        <f>IF('Indicator Date hidden'!AO146="x","x",$AN$2-'Indicator Date hidden'!AO146)</f>
        <v>41236</v>
      </c>
      <c r="AO145" s="165">
        <f>IF('Indicator Date hidden'!AP146="x","x",$AO$2-'Indicator Date hidden'!AP146)</f>
        <v>1</v>
      </c>
      <c r="AP145" s="165">
        <f>IF('Indicator Date hidden'!AQ146="x","x",$AP$2-'Indicator Date hidden'!AQ146)</f>
        <v>1</v>
      </c>
      <c r="AQ145" s="165">
        <f>IF('Indicator Date hidden'!AR146="x","x",$AQ$2-'Indicator Date hidden'!AR146)</f>
        <v>0</v>
      </c>
      <c r="AR145" s="165">
        <f>IF('Indicator Date hidden'!AS146="x","x",$AR$2-'Indicator Date hidden'!AS146)</f>
        <v>0</v>
      </c>
      <c r="AS145" s="165">
        <f>IF('Indicator Date hidden'!AT146="x","x",$AS$2-'Indicator Date hidden'!AT146)</f>
        <v>0</v>
      </c>
      <c r="AT145" s="165">
        <f>IF('Indicator Date hidden'!AU146="x","x",$AT$2-'Indicator Date hidden'!AU146)</f>
        <v>1</v>
      </c>
      <c r="AU145" s="165">
        <f>IF('Indicator Date hidden'!AV146="x","x",$AU$2-'Indicator Date hidden'!AV146)</f>
        <v>2</v>
      </c>
      <c r="AV145" s="165">
        <f>IF('Indicator Date hidden'!AW146="x","x",$AV$2-'Indicator Date hidden'!AW146)</f>
        <v>0</v>
      </c>
      <c r="AW145" s="165">
        <f>IF('Indicator Date hidden'!AX146="x","x",$AW$2-'Indicator Date hidden'!AX146)</f>
        <v>0</v>
      </c>
      <c r="AX145" s="165">
        <f>IF('Indicator Date hidden'!AY146="x","x",$AX$2-'Indicator Date hidden'!AY146)</f>
        <v>0</v>
      </c>
      <c r="AY145" s="165">
        <f>IF('Indicator Date hidden'!AZ146="x","x",$AY$2-'Indicator Date hidden'!AZ146)</f>
        <v>2</v>
      </c>
      <c r="AZ145" s="165">
        <f>IF('Indicator Date hidden'!BA146="x","x",$AZ$2-'Indicator Date hidden'!BA146)</f>
        <v>2</v>
      </c>
      <c r="BA145" s="5">
        <f t="shared" si="10"/>
        <v>82521</v>
      </c>
      <c r="BB145" s="166">
        <f t="shared" si="11"/>
        <v>1650.42</v>
      </c>
      <c r="BC145" s="5">
        <f t="shared" si="12"/>
        <v>20</v>
      </c>
      <c r="BD145" s="166">
        <f t="shared" si="13"/>
        <v>8080.372885182961</v>
      </c>
      <c r="BE145" s="169">
        <f t="shared" si="14"/>
        <v>0</v>
      </c>
    </row>
    <row r="146" spans="1:57" x14ac:dyDescent="0.25">
      <c r="A146" t="s">
        <v>269</v>
      </c>
      <c r="B146" s="165">
        <f>IF('Indicator Date hidden'!C147="x","x",$B$2-'Indicator Date hidden'!C147)</f>
        <v>4</v>
      </c>
      <c r="C146" s="165">
        <f>IF('Indicator Date hidden'!D147="x","x",$C$2-'Indicator Date hidden'!D147)</f>
        <v>4</v>
      </c>
      <c r="D146" s="165">
        <f>IF('Indicator Date hidden'!E147="x","x",$D$2-'Indicator Date hidden'!E147)</f>
        <v>0</v>
      </c>
      <c r="E146" s="165">
        <f>IF('Indicator Date hidden'!F147="x","x",$E$2-'Indicator Date hidden'!F147)</f>
        <v>0</v>
      </c>
      <c r="F146" s="165">
        <f>IF('Indicator Date hidden'!G147="x","x",$F$2-'Indicator Date hidden'!G147)</f>
        <v>0</v>
      </c>
      <c r="G146" s="165">
        <f>IF('Indicator Date hidden'!H147="x","x",$G$2-'Indicator Date hidden'!H147)</f>
        <v>0</v>
      </c>
      <c r="H146" s="165">
        <f>IF('Indicator Date hidden'!I147="x","x",$H$2-'Indicator Date hidden'!I147)</f>
        <v>0</v>
      </c>
      <c r="I146" s="165">
        <f>IF('Indicator Date hidden'!J147="x","x",$I$2-'Indicator Date hidden'!J147)</f>
        <v>2</v>
      </c>
      <c r="J146" s="165">
        <f>IF('Indicator Date hidden'!K147="x","x",$J$2-'Indicator Date hidden'!K147)</f>
        <v>2</v>
      </c>
      <c r="K146" s="165">
        <f>IF('Indicator Date hidden'!L147="x","x",$K$2-'Indicator Date hidden'!L147)</f>
        <v>0</v>
      </c>
      <c r="L146" s="165">
        <f>IF('Indicator Date hidden'!M147="x","x",$L$2-'Indicator Date hidden'!M147)</f>
        <v>0</v>
      </c>
      <c r="M146" s="165">
        <f>IF('Indicator Date hidden'!N147="x","x",$M$2-'Indicator Date hidden'!N147)</f>
        <v>0</v>
      </c>
      <c r="N146" s="165">
        <f>IF('Indicator Date hidden'!O147="x","x",$N$2-'Indicator Date hidden'!O147)</f>
        <v>0</v>
      </c>
      <c r="O146" s="165">
        <f>IF('Indicator Date hidden'!P147="x","x",$O$2-'Indicator Date hidden'!P147)</f>
        <v>0</v>
      </c>
      <c r="P146" s="165">
        <f>IF('Indicator Date hidden'!Q147="x","x",$P$2-'Indicator Date hidden'!Q147)</f>
        <v>0</v>
      </c>
      <c r="Q146" s="165" t="str">
        <f>IF('Indicator Date hidden'!R147="x","x",$Q$2-'Indicator Date hidden'!R147)</f>
        <v>x</v>
      </c>
      <c r="R146" s="165">
        <f>IF('Indicator Date hidden'!S147="x","x",$R$2-'Indicator Date hidden'!S147)</f>
        <v>0</v>
      </c>
      <c r="S146" s="165">
        <f>IF('Indicator Date hidden'!T147="x","x",$S$2-'Indicator Date hidden'!T147)</f>
        <v>0</v>
      </c>
      <c r="T146" s="165">
        <f>IF('Indicator Date hidden'!U147="x","x",$T$2-'Indicator Date hidden'!U147)</f>
        <v>0</v>
      </c>
      <c r="U146" s="165" t="str">
        <f>IF('Indicator Date hidden'!V147="x","x",$U$2-'Indicator Date hidden'!V147)</f>
        <v>x</v>
      </c>
      <c r="V146" s="165">
        <f>IF('Indicator Date hidden'!W147="x","x",$V$2-'Indicator Date hidden'!W147)</f>
        <v>2</v>
      </c>
      <c r="W146" s="165" t="str">
        <f>IF('Indicator Date hidden'!X147="x","x",$W$2-'Indicator Date hidden'!X147)</f>
        <v>x</v>
      </c>
      <c r="X146" s="165" t="str">
        <f>IF('Indicator Date hidden'!Y147="x","x",$X$2-'Indicator Date hidden'!Y147)</f>
        <v>x</v>
      </c>
      <c r="Y146" s="165">
        <f>IF('Indicator Date hidden'!Z147="x","x",$Y$2-'Indicator Date hidden'!Z147)</f>
        <v>0</v>
      </c>
      <c r="Z146" s="165">
        <f>IF('Indicator Date hidden'!AA147="x","x",$Z$2-'Indicator Date hidden'!AA147)</f>
        <v>0</v>
      </c>
      <c r="AA146" s="165" t="str">
        <f>IF('Indicator Date hidden'!AB147="x","x",$AA$2-'Indicator Date hidden'!AB147)</f>
        <v>x</v>
      </c>
      <c r="AB146" s="165">
        <f>IF('Indicator Date hidden'!AC147="x","x",$AB$2-'Indicator Date hidden'!AC147)</f>
        <v>0</v>
      </c>
      <c r="AC146" s="165" t="str">
        <f>IF('Indicator Date hidden'!AD147="x","x",$AC$2-'Indicator Date hidden'!AD147)</f>
        <v>x</v>
      </c>
      <c r="AD146" s="165" t="str">
        <f>IF('Indicator Date hidden'!AE147="x","x",$AD$2-'Indicator Date hidden'!AE147)</f>
        <v>x</v>
      </c>
      <c r="AE146" s="165" t="str">
        <f>IF('Indicator Date hidden'!AF147="x","x",$AE$2-'Indicator Date hidden'!AF147)</f>
        <v>x</v>
      </c>
      <c r="AF146" s="165">
        <f>IF('Indicator Date hidden'!AG147="x","x",$AF$2-'Indicator Date hidden'!AG147)</f>
        <v>8</v>
      </c>
      <c r="AG146" s="165">
        <f>IF('Indicator Date hidden'!AH147="x","x",$AG$2-'Indicator Date hidden'!AH147)</f>
        <v>1</v>
      </c>
      <c r="AH146" s="165">
        <f>IF('Indicator Date hidden'!AI147="x","x",$AH$2-'Indicator Date hidden'!AI147)</f>
        <v>1</v>
      </c>
      <c r="AI146" s="165">
        <f>IF('Indicator Date hidden'!AJ147="x","x",$AI$2-'Indicator Date hidden'!AJ147)</f>
        <v>1</v>
      </c>
      <c r="AJ146" s="165" t="str">
        <f>IF('Indicator Date hidden'!AK147="x","x",$AJ$2-'Indicator Date hidden'!AK147)</f>
        <v>x</v>
      </c>
      <c r="AK146" s="165">
        <f>IF('Indicator Date hidden'!AL147="x","x",$AK$2-'Indicator Date hidden'!AL147)</f>
        <v>1</v>
      </c>
      <c r="AL146" s="165" t="str">
        <f>IF('Indicator Date hidden'!AM147="x","x",$AL$2-'Indicator Date hidden'!AM147)</f>
        <v>x</v>
      </c>
      <c r="AM146" s="165">
        <f>IF('Indicator Date hidden'!AN147="x","x",$AM$2-'Indicator Date hidden'!AN147)</f>
        <v>41236</v>
      </c>
      <c r="AN146" s="165">
        <f>IF('Indicator Date hidden'!AO147="x","x",$AN$2-'Indicator Date hidden'!AO147)</f>
        <v>41236</v>
      </c>
      <c r="AO146" s="165">
        <f>IF('Indicator Date hidden'!AP147="x","x",$AO$2-'Indicator Date hidden'!AP147)</f>
        <v>0</v>
      </c>
      <c r="AP146" s="165" t="str">
        <f>IF('Indicator Date hidden'!AQ147="x","x",$AP$2-'Indicator Date hidden'!AQ147)</f>
        <v>x</v>
      </c>
      <c r="AQ146" s="165">
        <f>IF('Indicator Date hidden'!AR147="x","x",$AQ$2-'Indicator Date hidden'!AR147)</f>
        <v>0</v>
      </c>
      <c r="AR146" s="165">
        <f>IF('Indicator Date hidden'!AS147="x","x",$AR$2-'Indicator Date hidden'!AS147)</f>
        <v>0</v>
      </c>
      <c r="AS146" s="165" t="str">
        <f>IF('Indicator Date hidden'!AT147="x","x",$AS$2-'Indicator Date hidden'!AT147)</f>
        <v>x</v>
      </c>
      <c r="AT146" s="165">
        <f>IF('Indicator Date hidden'!AU147="x","x",$AT$2-'Indicator Date hidden'!AU147)</f>
        <v>1</v>
      </c>
      <c r="AU146" s="165" t="str">
        <f>IF('Indicator Date hidden'!AV147="x","x",$AU$2-'Indicator Date hidden'!AV147)</f>
        <v>x</v>
      </c>
      <c r="AV146" s="165">
        <f>IF('Indicator Date hidden'!AW147="x","x",$AV$2-'Indicator Date hidden'!AW147)</f>
        <v>0</v>
      </c>
      <c r="AW146" s="165">
        <f>IF('Indicator Date hidden'!AX147="x","x",$AW$2-'Indicator Date hidden'!AX147)</f>
        <v>0</v>
      </c>
      <c r="AX146" s="165">
        <f>IF('Indicator Date hidden'!AY147="x","x",$AX$2-'Indicator Date hidden'!AY147)</f>
        <v>0</v>
      </c>
      <c r="AY146" s="165">
        <f>IF('Indicator Date hidden'!AZ147="x","x",$AY$2-'Indicator Date hidden'!AZ147)</f>
        <v>10</v>
      </c>
      <c r="AZ146" s="165">
        <f>IF('Indicator Date hidden'!BA147="x","x",$AZ$2-'Indicator Date hidden'!BA147)</f>
        <v>2</v>
      </c>
      <c r="BA146" s="5">
        <f t="shared" si="10"/>
        <v>82511</v>
      </c>
      <c r="BB146" s="166">
        <f t="shared" si="11"/>
        <v>2171.3421052631579</v>
      </c>
      <c r="BC146" s="5">
        <f t="shared" si="12"/>
        <v>15</v>
      </c>
      <c r="BD146" s="166">
        <f t="shared" si="13"/>
        <v>9207.6284170884373</v>
      </c>
      <c r="BE146" s="169">
        <f t="shared" si="14"/>
        <v>0</v>
      </c>
    </row>
    <row r="147" spans="1:57" x14ac:dyDescent="0.25">
      <c r="A147" t="s">
        <v>271</v>
      </c>
      <c r="B147" s="165">
        <f>IF('Indicator Date hidden'!C148="x","x",$B$2-'Indicator Date hidden'!C148)</f>
        <v>4</v>
      </c>
      <c r="C147" s="165">
        <f>IF('Indicator Date hidden'!D148="x","x",$C$2-'Indicator Date hidden'!D148)</f>
        <v>4</v>
      </c>
      <c r="D147" s="165">
        <f>IF('Indicator Date hidden'!E148="x","x",$D$2-'Indicator Date hidden'!E148)</f>
        <v>0</v>
      </c>
      <c r="E147" s="165">
        <f>IF('Indicator Date hidden'!F148="x","x",$E$2-'Indicator Date hidden'!F148)</f>
        <v>0</v>
      </c>
      <c r="F147" s="165">
        <f>IF('Indicator Date hidden'!G148="x","x",$F$2-'Indicator Date hidden'!G148)</f>
        <v>0</v>
      </c>
      <c r="G147" s="165">
        <f>IF('Indicator Date hidden'!H148="x","x",$G$2-'Indicator Date hidden'!H148)</f>
        <v>0</v>
      </c>
      <c r="H147" s="165">
        <f>IF('Indicator Date hidden'!I148="x","x",$H$2-'Indicator Date hidden'!I148)</f>
        <v>0</v>
      </c>
      <c r="I147" s="165">
        <f>IF('Indicator Date hidden'!J148="x","x",$I$2-'Indicator Date hidden'!J148)</f>
        <v>2</v>
      </c>
      <c r="J147" s="165">
        <f>IF('Indicator Date hidden'!K148="x","x",$J$2-'Indicator Date hidden'!K148)</f>
        <v>2</v>
      </c>
      <c r="K147" s="165">
        <f>IF('Indicator Date hidden'!L148="x","x",$K$2-'Indicator Date hidden'!L148)</f>
        <v>0</v>
      </c>
      <c r="L147" s="165">
        <f>IF('Indicator Date hidden'!M148="x","x",$L$2-'Indicator Date hidden'!M148)</f>
        <v>0</v>
      </c>
      <c r="M147" s="165">
        <f>IF('Indicator Date hidden'!N148="x","x",$M$2-'Indicator Date hidden'!N148)</f>
        <v>0</v>
      </c>
      <c r="N147" s="165">
        <f>IF('Indicator Date hidden'!O148="x","x",$N$2-'Indicator Date hidden'!O148)</f>
        <v>0</v>
      </c>
      <c r="O147" s="165">
        <f>IF('Indicator Date hidden'!P148="x","x",$O$2-'Indicator Date hidden'!P148)</f>
        <v>0</v>
      </c>
      <c r="P147" s="165">
        <f>IF('Indicator Date hidden'!Q148="x","x",$P$2-'Indicator Date hidden'!Q148)</f>
        <v>0</v>
      </c>
      <c r="Q147" s="165">
        <f>IF('Indicator Date hidden'!R148="x","x",$Q$2-'Indicator Date hidden'!R148)</f>
        <v>5</v>
      </c>
      <c r="R147" s="165">
        <f>IF('Indicator Date hidden'!S148="x","x",$R$2-'Indicator Date hidden'!S148)</f>
        <v>0</v>
      </c>
      <c r="S147" s="165">
        <f>IF('Indicator Date hidden'!T148="x","x",$S$2-'Indicator Date hidden'!T148)</f>
        <v>0</v>
      </c>
      <c r="T147" s="165">
        <f>IF('Indicator Date hidden'!U148="x","x",$T$2-'Indicator Date hidden'!U148)</f>
        <v>0</v>
      </c>
      <c r="U147" s="165">
        <f>IF('Indicator Date hidden'!V148="x","x",$U$2-'Indicator Date hidden'!V148)</f>
        <v>0</v>
      </c>
      <c r="V147" s="165">
        <f>IF('Indicator Date hidden'!W148="x","x",$V$2-'Indicator Date hidden'!W148)</f>
        <v>2</v>
      </c>
      <c r="W147" s="165">
        <f>IF('Indicator Date hidden'!X148="x","x",$W$2-'Indicator Date hidden'!X148)</f>
        <v>4</v>
      </c>
      <c r="X147" s="165">
        <f>IF('Indicator Date hidden'!Y148="x","x",$X$2-'Indicator Date hidden'!Y148)</f>
        <v>6</v>
      </c>
      <c r="Y147" s="165">
        <f>IF('Indicator Date hidden'!Z148="x","x",$Y$2-'Indicator Date hidden'!Z148)</f>
        <v>0</v>
      </c>
      <c r="Z147" s="165">
        <f>IF('Indicator Date hidden'!AA148="x","x",$Z$2-'Indicator Date hidden'!AA148)</f>
        <v>0</v>
      </c>
      <c r="AA147" s="165" t="str">
        <f>IF('Indicator Date hidden'!AB148="x","x",$AA$2-'Indicator Date hidden'!AB148)</f>
        <v>x</v>
      </c>
      <c r="AB147" s="165">
        <f>IF('Indicator Date hidden'!AC148="x","x",$AB$2-'Indicator Date hidden'!AC148)</f>
        <v>0</v>
      </c>
      <c r="AC147" s="165">
        <f>IF('Indicator Date hidden'!AD148="x","x",$AC$2-'Indicator Date hidden'!AD148)</f>
        <v>0</v>
      </c>
      <c r="AD147" s="165" t="str">
        <f>IF('Indicator Date hidden'!AE148="x","x",$AD$2-'Indicator Date hidden'!AE148)</f>
        <v>x</v>
      </c>
      <c r="AE147" s="165">
        <f>IF('Indicator Date hidden'!AF148="x","x",$AE$2-'Indicator Date hidden'!AF148)</f>
        <v>0</v>
      </c>
      <c r="AF147" s="165">
        <f>IF('Indicator Date hidden'!AG148="x","x",$AF$2-'Indicator Date hidden'!AG148)</f>
        <v>12</v>
      </c>
      <c r="AG147" s="165">
        <f>IF('Indicator Date hidden'!AH148="x","x",$AG$2-'Indicator Date hidden'!AH148)</f>
        <v>1</v>
      </c>
      <c r="AH147" s="165">
        <f>IF('Indicator Date hidden'!AI148="x","x",$AH$2-'Indicator Date hidden'!AI148)</f>
        <v>1</v>
      </c>
      <c r="AI147" s="165">
        <f>IF('Indicator Date hidden'!AJ148="x","x",$AI$2-'Indicator Date hidden'!AJ148)</f>
        <v>1</v>
      </c>
      <c r="AJ147" s="165" t="str">
        <f>IF('Indicator Date hidden'!AK148="x","x",$AJ$2-'Indicator Date hidden'!AK148)</f>
        <v>x</v>
      </c>
      <c r="AK147" s="165">
        <f>IF('Indicator Date hidden'!AL148="x","x",$AK$2-'Indicator Date hidden'!AL148)</f>
        <v>1</v>
      </c>
      <c r="AL147" s="165" t="str">
        <f>IF('Indicator Date hidden'!AM148="x","x",$AL$2-'Indicator Date hidden'!AM148)</f>
        <v>x</v>
      </c>
      <c r="AM147" s="165">
        <f>IF('Indicator Date hidden'!AN148="x","x",$AM$2-'Indicator Date hidden'!AN148)</f>
        <v>41236</v>
      </c>
      <c r="AN147" s="165">
        <f>IF('Indicator Date hidden'!AO148="x","x",$AN$2-'Indicator Date hidden'!AO148)</f>
        <v>41236</v>
      </c>
      <c r="AO147" s="165">
        <f>IF('Indicator Date hidden'!AP148="x","x",$AO$2-'Indicator Date hidden'!AP148)</f>
        <v>0</v>
      </c>
      <c r="AP147" s="165">
        <f>IF('Indicator Date hidden'!AQ148="x","x",$AP$2-'Indicator Date hidden'!AQ148)</f>
        <v>0</v>
      </c>
      <c r="AQ147" s="165">
        <f>IF('Indicator Date hidden'!AR148="x","x",$AQ$2-'Indicator Date hidden'!AR148)</f>
        <v>2</v>
      </c>
      <c r="AR147" s="165">
        <f>IF('Indicator Date hidden'!AS148="x","x",$AR$2-'Indicator Date hidden'!AS148)</f>
        <v>0</v>
      </c>
      <c r="AS147" s="165">
        <f>IF('Indicator Date hidden'!AT148="x","x",$AS$2-'Indicator Date hidden'!AT148)</f>
        <v>0</v>
      </c>
      <c r="AT147" s="165">
        <f>IF('Indicator Date hidden'!AU148="x","x",$AT$2-'Indicator Date hidden'!AU148)</f>
        <v>1</v>
      </c>
      <c r="AU147" s="165" t="str">
        <f>IF('Indicator Date hidden'!AV148="x","x",$AU$2-'Indicator Date hidden'!AV148)</f>
        <v>x</v>
      </c>
      <c r="AV147" s="165">
        <f>IF('Indicator Date hidden'!AW148="x","x",$AV$2-'Indicator Date hidden'!AW148)</f>
        <v>0</v>
      </c>
      <c r="AW147" s="165">
        <f>IF('Indicator Date hidden'!AX148="x","x",$AW$2-'Indicator Date hidden'!AX148)</f>
        <v>0</v>
      </c>
      <c r="AX147" s="165">
        <f>IF('Indicator Date hidden'!AY148="x","x",$AX$2-'Indicator Date hidden'!AY148)</f>
        <v>0</v>
      </c>
      <c r="AY147" s="165">
        <f>IF('Indicator Date hidden'!AZ148="x","x",$AY$2-'Indicator Date hidden'!AZ148)</f>
        <v>2</v>
      </c>
      <c r="AZ147" s="165">
        <f>IF('Indicator Date hidden'!BA148="x","x",$AZ$2-'Indicator Date hidden'!BA148)</f>
        <v>2</v>
      </c>
      <c r="BA147" s="5">
        <f t="shared" si="10"/>
        <v>82524</v>
      </c>
      <c r="BB147" s="166">
        <f t="shared" si="11"/>
        <v>1794</v>
      </c>
      <c r="BC147" s="5">
        <f t="shared" si="12"/>
        <v>19</v>
      </c>
      <c r="BD147" s="166">
        <f t="shared" si="13"/>
        <v>8409.0629395753203</v>
      </c>
      <c r="BE147" s="169">
        <f t="shared" si="14"/>
        <v>0</v>
      </c>
    </row>
    <row r="148" spans="1:57" x14ac:dyDescent="0.25">
      <c r="A148" t="s">
        <v>273</v>
      </c>
      <c r="B148" s="165">
        <f>IF('Indicator Date hidden'!C149="x","x",$B$2-'Indicator Date hidden'!C149)</f>
        <v>4</v>
      </c>
      <c r="C148" s="165">
        <f>IF('Indicator Date hidden'!D149="x","x",$C$2-'Indicator Date hidden'!D149)</f>
        <v>4</v>
      </c>
      <c r="D148" s="165">
        <f>IF('Indicator Date hidden'!E149="x","x",$D$2-'Indicator Date hidden'!E149)</f>
        <v>0</v>
      </c>
      <c r="E148" s="165">
        <f>IF('Indicator Date hidden'!F149="x","x",$E$2-'Indicator Date hidden'!F149)</f>
        <v>0</v>
      </c>
      <c r="F148" s="165">
        <f>IF('Indicator Date hidden'!G149="x","x",$F$2-'Indicator Date hidden'!G149)</f>
        <v>0</v>
      </c>
      <c r="G148" s="165">
        <f>IF('Indicator Date hidden'!H149="x","x",$G$2-'Indicator Date hidden'!H149)</f>
        <v>0</v>
      </c>
      <c r="H148" s="165">
        <f>IF('Indicator Date hidden'!I149="x","x",$H$2-'Indicator Date hidden'!I149)</f>
        <v>0</v>
      </c>
      <c r="I148" s="165">
        <f>IF('Indicator Date hidden'!J149="x","x",$I$2-'Indicator Date hidden'!J149)</f>
        <v>2</v>
      </c>
      <c r="J148" s="165">
        <f>IF('Indicator Date hidden'!K149="x","x",$J$2-'Indicator Date hidden'!K149)</f>
        <v>2</v>
      </c>
      <c r="K148" s="165">
        <f>IF('Indicator Date hidden'!L149="x","x",$K$2-'Indicator Date hidden'!L149)</f>
        <v>0</v>
      </c>
      <c r="L148" s="165">
        <f>IF('Indicator Date hidden'!M149="x","x",$L$2-'Indicator Date hidden'!M149)</f>
        <v>0</v>
      </c>
      <c r="M148" s="165">
        <f>IF('Indicator Date hidden'!N149="x","x",$M$2-'Indicator Date hidden'!N149)</f>
        <v>0</v>
      </c>
      <c r="N148" s="165">
        <f>IF('Indicator Date hidden'!O149="x","x",$N$2-'Indicator Date hidden'!O149)</f>
        <v>0</v>
      </c>
      <c r="O148" s="165">
        <f>IF('Indicator Date hidden'!P149="x","x",$O$2-'Indicator Date hidden'!P149)</f>
        <v>0</v>
      </c>
      <c r="P148" s="165">
        <f>IF('Indicator Date hidden'!Q149="x","x",$P$2-'Indicator Date hidden'!Q149)</f>
        <v>0</v>
      </c>
      <c r="Q148" s="165" t="str">
        <f>IF('Indicator Date hidden'!R149="x","x",$Q$2-'Indicator Date hidden'!R149)</f>
        <v>x</v>
      </c>
      <c r="R148" s="165">
        <f>IF('Indicator Date hidden'!S149="x","x",$R$2-'Indicator Date hidden'!S149)</f>
        <v>0</v>
      </c>
      <c r="S148" s="165">
        <f>IF('Indicator Date hidden'!T149="x","x",$S$2-'Indicator Date hidden'!T149)</f>
        <v>0</v>
      </c>
      <c r="T148" s="165">
        <f>IF('Indicator Date hidden'!U149="x","x",$T$2-'Indicator Date hidden'!U149)</f>
        <v>0</v>
      </c>
      <c r="U148" s="165">
        <f>IF('Indicator Date hidden'!V149="x","x",$U$2-'Indicator Date hidden'!V149)</f>
        <v>0</v>
      </c>
      <c r="V148" s="165">
        <f>IF('Indicator Date hidden'!W149="x","x",$V$2-'Indicator Date hidden'!W149)</f>
        <v>2</v>
      </c>
      <c r="W148" s="165" t="str">
        <f>IF('Indicator Date hidden'!X149="x","x",$W$2-'Indicator Date hidden'!X149)</f>
        <v>x</v>
      </c>
      <c r="X148" s="165">
        <f>IF('Indicator Date hidden'!Y149="x","x",$X$2-'Indicator Date hidden'!Y149)</f>
        <v>6</v>
      </c>
      <c r="Y148" s="165">
        <f>IF('Indicator Date hidden'!Z149="x","x",$Y$2-'Indicator Date hidden'!Z149)</f>
        <v>0</v>
      </c>
      <c r="Z148" s="165">
        <f>IF('Indicator Date hidden'!AA149="x","x",$Z$2-'Indicator Date hidden'!AA149)</f>
        <v>0</v>
      </c>
      <c r="AA148" s="165" t="str">
        <f>IF('Indicator Date hidden'!AB149="x","x",$AA$2-'Indicator Date hidden'!AB149)</f>
        <v>x</v>
      </c>
      <c r="AB148" s="165">
        <f>IF('Indicator Date hidden'!AC149="x","x",$AB$2-'Indicator Date hidden'!AC149)</f>
        <v>0</v>
      </c>
      <c r="AC148" s="165">
        <f>IF('Indicator Date hidden'!AD149="x","x",$AC$2-'Indicator Date hidden'!AD149)</f>
        <v>0</v>
      </c>
      <c r="AD148" s="165" t="str">
        <f>IF('Indicator Date hidden'!AE149="x","x",$AD$2-'Indicator Date hidden'!AE149)</f>
        <v>x</v>
      </c>
      <c r="AE148" s="165" t="str">
        <f>IF('Indicator Date hidden'!AF149="x","x",$AE$2-'Indicator Date hidden'!AF149)</f>
        <v>x</v>
      </c>
      <c r="AF148" s="165">
        <f>IF('Indicator Date hidden'!AG149="x","x",$AF$2-'Indicator Date hidden'!AG149)</f>
        <v>9</v>
      </c>
      <c r="AG148" s="165">
        <f>IF('Indicator Date hidden'!AH149="x","x",$AG$2-'Indicator Date hidden'!AH149)</f>
        <v>1</v>
      </c>
      <c r="AH148" s="165">
        <f>IF('Indicator Date hidden'!AI149="x","x",$AH$2-'Indicator Date hidden'!AI149)</f>
        <v>1</v>
      </c>
      <c r="AI148" s="165">
        <f>IF('Indicator Date hidden'!AJ149="x","x",$AI$2-'Indicator Date hidden'!AJ149)</f>
        <v>1</v>
      </c>
      <c r="AJ148" s="165" t="str">
        <f>IF('Indicator Date hidden'!AK149="x","x",$AJ$2-'Indicator Date hidden'!AK149)</f>
        <v>x</v>
      </c>
      <c r="AK148" s="165">
        <f>IF('Indicator Date hidden'!AL149="x","x",$AK$2-'Indicator Date hidden'!AL149)</f>
        <v>1</v>
      </c>
      <c r="AL148" s="165" t="str">
        <f>IF('Indicator Date hidden'!AM149="x","x",$AL$2-'Indicator Date hidden'!AM149)</f>
        <v>x</v>
      </c>
      <c r="AM148" s="165">
        <f>IF('Indicator Date hidden'!AN149="x","x",$AM$2-'Indicator Date hidden'!AN149)</f>
        <v>41236</v>
      </c>
      <c r="AN148" s="165">
        <f>IF('Indicator Date hidden'!AO149="x","x",$AN$2-'Indicator Date hidden'!AO149)</f>
        <v>41236</v>
      </c>
      <c r="AO148" s="165">
        <f>IF('Indicator Date hidden'!AP149="x","x",$AO$2-'Indicator Date hidden'!AP149)</f>
        <v>0</v>
      </c>
      <c r="AP148" s="165">
        <f>IF('Indicator Date hidden'!AQ149="x","x",$AP$2-'Indicator Date hidden'!AQ149)</f>
        <v>0</v>
      </c>
      <c r="AQ148" s="165" t="str">
        <f>IF('Indicator Date hidden'!AR149="x","x",$AQ$2-'Indicator Date hidden'!AR149)</f>
        <v>x</v>
      </c>
      <c r="AR148" s="165">
        <f>IF('Indicator Date hidden'!AS149="x","x",$AR$2-'Indicator Date hidden'!AS149)</f>
        <v>0</v>
      </c>
      <c r="AS148" s="165">
        <f>IF('Indicator Date hidden'!AT149="x","x",$AS$2-'Indicator Date hidden'!AT149)</f>
        <v>0</v>
      </c>
      <c r="AT148" s="165">
        <f>IF('Indicator Date hidden'!AU149="x","x",$AT$2-'Indicator Date hidden'!AU149)</f>
        <v>1</v>
      </c>
      <c r="AU148" s="165" t="str">
        <f>IF('Indicator Date hidden'!AV149="x","x",$AU$2-'Indicator Date hidden'!AV149)</f>
        <v>x</v>
      </c>
      <c r="AV148" s="165">
        <f>IF('Indicator Date hidden'!AW149="x","x",$AV$2-'Indicator Date hidden'!AW149)</f>
        <v>0</v>
      </c>
      <c r="AW148" s="165">
        <f>IF('Indicator Date hidden'!AX149="x","x",$AW$2-'Indicator Date hidden'!AX149)</f>
        <v>0</v>
      </c>
      <c r="AX148" s="165">
        <f>IF('Indicator Date hidden'!AY149="x","x",$AX$2-'Indicator Date hidden'!AY149)</f>
        <v>0</v>
      </c>
      <c r="AY148" s="165">
        <f>IF('Indicator Date hidden'!AZ149="x","x",$AY$2-'Indicator Date hidden'!AZ149)</f>
        <v>10</v>
      </c>
      <c r="AZ148" s="165">
        <f>IF('Indicator Date hidden'!BA149="x","x",$AZ$2-'Indicator Date hidden'!BA149)</f>
        <v>2</v>
      </c>
      <c r="BA148" s="5">
        <f t="shared" si="10"/>
        <v>82518</v>
      </c>
      <c r="BB148" s="166">
        <f t="shared" si="11"/>
        <v>1964.7142857142858</v>
      </c>
      <c r="BC148" s="5">
        <f t="shared" si="12"/>
        <v>16</v>
      </c>
      <c r="BD148" s="166">
        <f t="shared" si="13"/>
        <v>8781.326736416353</v>
      </c>
      <c r="BE148" s="169">
        <f t="shared" si="14"/>
        <v>0</v>
      </c>
    </row>
    <row r="149" spans="1:57" x14ac:dyDescent="0.25">
      <c r="A149" t="s">
        <v>275</v>
      </c>
      <c r="B149" s="165">
        <f>IF('Indicator Date hidden'!C150="x","x",$B$2-'Indicator Date hidden'!C150)</f>
        <v>4</v>
      </c>
      <c r="C149" s="165">
        <f>IF('Indicator Date hidden'!D150="x","x",$C$2-'Indicator Date hidden'!D150)</f>
        <v>4</v>
      </c>
      <c r="D149" s="165">
        <f>IF('Indicator Date hidden'!E150="x","x",$D$2-'Indicator Date hidden'!E150)</f>
        <v>0</v>
      </c>
      <c r="E149" s="165">
        <f>IF('Indicator Date hidden'!F150="x","x",$E$2-'Indicator Date hidden'!F150)</f>
        <v>0</v>
      </c>
      <c r="F149" s="165">
        <f>IF('Indicator Date hidden'!G150="x","x",$F$2-'Indicator Date hidden'!G150)</f>
        <v>0</v>
      </c>
      <c r="G149" s="165">
        <f>IF('Indicator Date hidden'!H150="x","x",$G$2-'Indicator Date hidden'!H150)</f>
        <v>0</v>
      </c>
      <c r="H149" s="165">
        <f>IF('Indicator Date hidden'!I150="x","x",$H$2-'Indicator Date hidden'!I150)</f>
        <v>0</v>
      </c>
      <c r="I149" s="165">
        <f>IF('Indicator Date hidden'!J150="x","x",$I$2-'Indicator Date hidden'!J150)</f>
        <v>2</v>
      </c>
      <c r="J149" s="165">
        <f>IF('Indicator Date hidden'!K150="x","x",$J$2-'Indicator Date hidden'!K150)</f>
        <v>2</v>
      </c>
      <c r="K149" s="165">
        <f>IF('Indicator Date hidden'!L150="x","x",$K$2-'Indicator Date hidden'!L150)</f>
        <v>0</v>
      </c>
      <c r="L149" s="165">
        <f>IF('Indicator Date hidden'!M150="x","x",$L$2-'Indicator Date hidden'!M150)</f>
        <v>0</v>
      </c>
      <c r="M149" s="165">
        <f>IF('Indicator Date hidden'!N150="x","x",$M$2-'Indicator Date hidden'!N150)</f>
        <v>0</v>
      </c>
      <c r="N149" s="165">
        <f>IF('Indicator Date hidden'!O150="x","x",$N$2-'Indicator Date hidden'!O150)</f>
        <v>0</v>
      </c>
      <c r="O149" s="165">
        <f>IF('Indicator Date hidden'!P150="x","x",$O$2-'Indicator Date hidden'!P150)</f>
        <v>0</v>
      </c>
      <c r="P149" s="165">
        <f>IF('Indicator Date hidden'!Q150="x","x",$P$2-'Indicator Date hidden'!Q150)</f>
        <v>0</v>
      </c>
      <c r="Q149" s="165" t="str">
        <f>IF('Indicator Date hidden'!R150="x","x",$Q$2-'Indicator Date hidden'!R150)</f>
        <v>x</v>
      </c>
      <c r="R149" s="165">
        <f>IF('Indicator Date hidden'!S150="x","x",$R$2-'Indicator Date hidden'!S150)</f>
        <v>0</v>
      </c>
      <c r="S149" s="165">
        <f>IF('Indicator Date hidden'!T150="x","x",$S$2-'Indicator Date hidden'!T150)</f>
        <v>0</v>
      </c>
      <c r="T149" s="165">
        <f>IF('Indicator Date hidden'!U150="x","x",$T$2-'Indicator Date hidden'!U150)</f>
        <v>0</v>
      </c>
      <c r="U149" s="165">
        <f>IF('Indicator Date hidden'!V150="x","x",$U$2-'Indicator Date hidden'!V150)</f>
        <v>0</v>
      </c>
      <c r="V149" s="165">
        <f>IF('Indicator Date hidden'!W150="x","x",$V$2-'Indicator Date hidden'!W150)</f>
        <v>2</v>
      </c>
      <c r="W149" s="165">
        <f>IF('Indicator Date hidden'!X150="x","x",$W$2-'Indicator Date hidden'!X150)</f>
        <v>2</v>
      </c>
      <c r="X149" s="165">
        <f>IF('Indicator Date hidden'!Y150="x","x",$X$2-'Indicator Date hidden'!Y150)</f>
        <v>8</v>
      </c>
      <c r="Y149" s="165">
        <f>IF('Indicator Date hidden'!Z150="x","x",$Y$2-'Indicator Date hidden'!Z150)</f>
        <v>0</v>
      </c>
      <c r="Z149" s="165">
        <f>IF('Indicator Date hidden'!AA150="x","x",$Z$2-'Indicator Date hidden'!AA150)</f>
        <v>0</v>
      </c>
      <c r="AA149" s="165" t="str">
        <f>IF('Indicator Date hidden'!AB150="x","x",$AA$2-'Indicator Date hidden'!AB150)</f>
        <v>x</v>
      </c>
      <c r="AB149" s="165">
        <f>IF('Indicator Date hidden'!AC150="x","x",$AB$2-'Indicator Date hidden'!AC150)</f>
        <v>0</v>
      </c>
      <c r="AC149" s="165">
        <f>IF('Indicator Date hidden'!AD150="x","x",$AC$2-'Indicator Date hidden'!AD150)</f>
        <v>0</v>
      </c>
      <c r="AD149" s="165" t="str">
        <f>IF('Indicator Date hidden'!AE150="x","x",$AD$2-'Indicator Date hidden'!AE150)</f>
        <v>x</v>
      </c>
      <c r="AE149" s="165">
        <f>IF('Indicator Date hidden'!AF150="x","x",$AE$2-'Indicator Date hidden'!AF150)</f>
        <v>0</v>
      </c>
      <c r="AF149" s="165">
        <f>IF('Indicator Date hidden'!AG150="x","x",$AF$2-'Indicator Date hidden'!AG150)</f>
        <v>9</v>
      </c>
      <c r="AG149" s="165">
        <f>IF('Indicator Date hidden'!AH150="x","x",$AG$2-'Indicator Date hidden'!AH150)</f>
        <v>1</v>
      </c>
      <c r="AH149" s="165">
        <f>IF('Indicator Date hidden'!AI150="x","x",$AH$2-'Indicator Date hidden'!AI150)</f>
        <v>1</v>
      </c>
      <c r="AI149" s="165">
        <f>IF('Indicator Date hidden'!AJ150="x","x",$AI$2-'Indicator Date hidden'!AJ150)</f>
        <v>1</v>
      </c>
      <c r="AJ149" s="165" t="str">
        <f>IF('Indicator Date hidden'!AK150="x","x",$AJ$2-'Indicator Date hidden'!AK150)</f>
        <v>x</v>
      </c>
      <c r="AK149" s="165">
        <f>IF('Indicator Date hidden'!AL150="x","x",$AK$2-'Indicator Date hidden'!AL150)</f>
        <v>1</v>
      </c>
      <c r="AL149" s="165" t="str">
        <f>IF('Indicator Date hidden'!AM150="x","x",$AL$2-'Indicator Date hidden'!AM150)</f>
        <v>x</v>
      </c>
      <c r="AM149" s="165">
        <f>IF('Indicator Date hidden'!AN150="x","x",$AM$2-'Indicator Date hidden'!AN150)</f>
        <v>41236</v>
      </c>
      <c r="AN149" s="165">
        <f>IF('Indicator Date hidden'!AO150="x","x",$AN$2-'Indicator Date hidden'!AO150)</f>
        <v>41236</v>
      </c>
      <c r="AO149" s="165" t="str">
        <f>IF('Indicator Date hidden'!AP150="x","x",$AO$2-'Indicator Date hidden'!AP150)</f>
        <v>x</v>
      </c>
      <c r="AP149" s="165" t="str">
        <f>IF('Indicator Date hidden'!AQ150="x","x",$AP$2-'Indicator Date hidden'!AQ150)</f>
        <v>x</v>
      </c>
      <c r="AQ149" s="165">
        <f>IF('Indicator Date hidden'!AR150="x","x",$AQ$2-'Indicator Date hidden'!AR150)</f>
        <v>2</v>
      </c>
      <c r="AR149" s="165">
        <f>IF('Indicator Date hidden'!AS150="x","x",$AR$2-'Indicator Date hidden'!AS150)</f>
        <v>0</v>
      </c>
      <c r="AS149" s="165" t="str">
        <f>IF('Indicator Date hidden'!AT150="x","x",$AS$2-'Indicator Date hidden'!AT150)</f>
        <v>x</v>
      </c>
      <c r="AT149" s="165">
        <f>IF('Indicator Date hidden'!AU150="x","x",$AT$2-'Indicator Date hidden'!AU150)</f>
        <v>1</v>
      </c>
      <c r="AU149" s="165">
        <f>IF('Indicator Date hidden'!AV150="x","x",$AU$2-'Indicator Date hidden'!AV150)</f>
        <v>2</v>
      </c>
      <c r="AV149" s="165">
        <f>IF('Indicator Date hidden'!AW150="x","x",$AV$2-'Indicator Date hidden'!AW150)</f>
        <v>0</v>
      </c>
      <c r="AW149" s="165">
        <f>IF('Indicator Date hidden'!AX150="x","x",$AW$2-'Indicator Date hidden'!AX150)</f>
        <v>0</v>
      </c>
      <c r="AX149" s="165">
        <f>IF('Indicator Date hidden'!AY150="x","x",$AX$2-'Indicator Date hidden'!AY150)</f>
        <v>0</v>
      </c>
      <c r="AY149" s="165">
        <f>IF('Indicator Date hidden'!AZ150="x","x",$AY$2-'Indicator Date hidden'!AZ150)</f>
        <v>2</v>
      </c>
      <c r="AZ149" s="165">
        <f>IF('Indicator Date hidden'!BA150="x","x",$AZ$2-'Indicator Date hidden'!BA150)</f>
        <v>2</v>
      </c>
      <c r="BA149" s="5">
        <f t="shared" si="10"/>
        <v>82518</v>
      </c>
      <c r="BB149" s="166">
        <f t="shared" si="11"/>
        <v>1919.0232558139535</v>
      </c>
      <c r="BC149" s="5">
        <f t="shared" si="12"/>
        <v>19</v>
      </c>
      <c r="BD149" s="166">
        <f t="shared" si="13"/>
        <v>8683.6677024688724</v>
      </c>
      <c r="BE149" s="169">
        <f t="shared" si="14"/>
        <v>0</v>
      </c>
    </row>
    <row r="150" spans="1:57" x14ac:dyDescent="0.25">
      <c r="A150" t="s">
        <v>277</v>
      </c>
      <c r="B150" s="165">
        <f>IF('Indicator Date hidden'!C151="x","x",$B$2-'Indicator Date hidden'!C151)</f>
        <v>4</v>
      </c>
      <c r="C150" s="165">
        <f>IF('Indicator Date hidden'!D151="x","x",$C$2-'Indicator Date hidden'!D151)</f>
        <v>4</v>
      </c>
      <c r="D150" s="165">
        <f>IF('Indicator Date hidden'!E151="x","x",$D$2-'Indicator Date hidden'!E151)</f>
        <v>0</v>
      </c>
      <c r="E150" s="165">
        <f>IF('Indicator Date hidden'!F151="x","x",$E$2-'Indicator Date hidden'!F151)</f>
        <v>0</v>
      </c>
      <c r="F150" s="165">
        <f>IF('Indicator Date hidden'!G151="x","x",$F$2-'Indicator Date hidden'!G151)</f>
        <v>0</v>
      </c>
      <c r="G150" s="165">
        <f>IF('Indicator Date hidden'!H151="x","x",$G$2-'Indicator Date hidden'!H151)</f>
        <v>0</v>
      </c>
      <c r="H150" s="165">
        <f>IF('Indicator Date hidden'!I151="x","x",$H$2-'Indicator Date hidden'!I151)</f>
        <v>0</v>
      </c>
      <c r="I150" s="165">
        <f>IF('Indicator Date hidden'!J151="x","x",$I$2-'Indicator Date hidden'!J151)</f>
        <v>2</v>
      </c>
      <c r="J150" s="165">
        <f>IF('Indicator Date hidden'!K151="x","x",$J$2-'Indicator Date hidden'!K151)</f>
        <v>2</v>
      </c>
      <c r="K150" s="165">
        <f>IF('Indicator Date hidden'!L151="x","x",$K$2-'Indicator Date hidden'!L151)</f>
        <v>0</v>
      </c>
      <c r="L150" s="165">
        <f>IF('Indicator Date hidden'!M151="x","x",$L$2-'Indicator Date hidden'!M151)</f>
        <v>0</v>
      </c>
      <c r="M150" s="165">
        <f>IF('Indicator Date hidden'!N151="x","x",$M$2-'Indicator Date hidden'!N151)</f>
        <v>0</v>
      </c>
      <c r="N150" s="165">
        <f>IF('Indicator Date hidden'!O151="x","x",$N$2-'Indicator Date hidden'!O151)</f>
        <v>0</v>
      </c>
      <c r="O150" s="165">
        <f>IF('Indicator Date hidden'!P151="x","x",$O$2-'Indicator Date hidden'!P151)</f>
        <v>0</v>
      </c>
      <c r="P150" s="165">
        <f>IF('Indicator Date hidden'!Q151="x","x",$P$2-'Indicator Date hidden'!Q151)</f>
        <v>0</v>
      </c>
      <c r="Q150" s="165">
        <f>IF('Indicator Date hidden'!R151="x","x",$Q$2-'Indicator Date hidden'!R151)</f>
        <v>8</v>
      </c>
      <c r="R150" s="165">
        <f>IF('Indicator Date hidden'!S151="x","x",$R$2-'Indicator Date hidden'!S151)</f>
        <v>0</v>
      </c>
      <c r="S150" s="165">
        <f>IF('Indicator Date hidden'!T151="x","x",$S$2-'Indicator Date hidden'!T151)</f>
        <v>0</v>
      </c>
      <c r="T150" s="165">
        <f>IF('Indicator Date hidden'!U151="x","x",$T$2-'Indicator Date hidden'!U151)</f>
        <v>0</v>
      </c>
      <c r="U150" s="165">
        <f>IF('Indicator Date hidden'!V151="x","x",$U$2-'Indicator Date hidden'!V151)</f>
        <v>0</v>
      </c>
      <c r="V150" s="165">
        <f>IF('Indicator Date hidden'!W151="x","x",$V$2-'Indicator Date hidden'!W151)</f>
        <v>2</v>
      </c>
      <c r="W150" s="165">
        <f>IF('Indicator Date hidden'!X151="x","x",$W$2-'Indicator Date hidden'!X151)</f>
        <v>8</v>
      </c>
      <c r="X150" s="165" t="str">
        <f>IF('Indicator Date hidden'!Y151="x","x",$X$2-'Indicator Date hidden'!Y151)</f>
        <v>x</v>
      </c>
      <c r="Y150" s="165">
        <f>IF('Indicator Date hidden'!Z151="x","x",$Y$2-'Indicator Date hidden'!Z151)</f>
        <v>0</v>
      </c>
      <c r="Z150" s="165">
        <f>IF('Indicator Date hidden'!AA151="x","x",$Z$2-'Indicator Date hidden'!AA151)</f>
        <v>0</v>
      </c>
      <c r="AA150" s="165">
        <f>IF('Indicator Date hidden'!AB151="x","x",$AA$2-'Indicator Date hidden'!AB151)</f>
        <v>3</v>
      </c>
      <c r="AB150" s="165">
        <f>IF('Indicator Date hidden'!AC151="x","x",$AB$2-'Indicator Date hidden'!AC151)</f>
        <v>0</v>
      </c>
      <c r="AC150" s="165">
        <f>IF('Indicator Date hidden'!AD151="x","x",$AC$2-'Indicator Date hidden'!AD151)</f>
        <v>0</v>
      </c>
      <c r="AD150" s="165">
        <f>IF('Indicator Date hidden'!AE151="x","x",$AD$2-'Indicator Date hidden'!AE151)</f>
        <v>0</v>
      </c>
      <c r="AE150" s="165">
        <f>IF('Indicator Date hidden'!AF151="x","x",$AE$2-'Indicator Date hidden'!AF151)</f>
        <v>0</v>
      </c>
      <c r="AF150" s="165">
        <f>IF('Indicator Date hidden'!AG151="x","x",$AF$2-'Indicator Date hidden'!AG151)</f>
        <v>7</v>
      </c>
      <c r="AG150" s="165">
        <f>IF('Indicator Date hidden'!AH151="x","x",$AG$2-'Indicator Date hidden'!AH151)</f>
        <v>1</v>
      </c>
      <c r="AH150" s="165">
        <f>IF('Indicator Date hidden'!AI151="x","x",$AH$2-'Indicator Date hidden'!AI151)</f>
        <v>1</v>
      </c>
      <c r="AI150" s="165">
        <f>IF('Indicator Date hidden'!AJ151="x","x",$AI$2-'Indicator Date hidden'!AJ151)</f>
        <v>1</v>
      </c>
      <c r="AJ150" s="165" t="str">
        <f>IF('Indicator Date hidden'!AK151="x","x",$AJ$2-'Indicator Date hidden'!AK151)</f>
        <v>x</v>
      </c>
      <c r="AK150" s="165">
        <f>IF('Indicator Date hidden'!AL151="x","x",$AK$2-'Indicator Date hidden'!AL151)</f>
        <v>1</v>
      </c>
      <c r="AL150" s="165" t="str">
        <f>IF('Indicator Date hidden'!AM151="x","x",$AL$2-'Indicator Date hidden'!AM151)</f>
        <v>x</v>
      </c>
      <c r="AM150" s="165">
        <f>IF('Indicator Date hidden'!AN151="x","x",$AM$2-'Indicator Date hidden'!AN151)</f>
        <v>41236</v>
      </c>
      <c r="AN150" s="165">
        <f>IF('Indicator Date hidden'!AO151="x","x",$AN$2-'Indicator Date hidden'!AO151)</f>
        <v>41236</v>
      </c>
      <c r="AO150" s="165">
        <f>IF('Indicator Date hidden'!AP151="x","x",$AO$2-'Indicator Date hidden'!AP151)</f>
        <v>3</v>
      </c>
      <c r="AP150" s="165" t="str">
        <f>IF('Indicator Date hidden'!AQ151="x","x",$AP$2-'Indicator Date hidden'!AQ151)</f>
        <v>x</v>
      </c>
      <c r="AQ150" s="165" t="str">
        <f>IF('Indicator Date hidden'!AR151="x","x",$AQ$2-'Indicator Date hidden'!AR151)</f>
        <v>x</v>
      </c>
      <c r="AR150" s="165">
        <f>IF('Indicator Date hidden'!AS151="x","x",$AR$2-'Indicator Date hidden'!AS151)</f>
        <v>0</v>
      </c>
      <c r="AS150" s="165">
        <f>IF('Indicator Date hidden'!AT151="x","x",$AS$2-'Indicator Date hidden'!AT151)</f>
        <v>0</v>
      </c>
      <c r="AT150" s="165">
        <f>IF('Indicator Date hidden'!AU151="x","x",$AT$2-'Indicator Date hidden'!AU151)</f>
        <v>1</v>
      </c>
      <c r="AU150" s="165">
        <f>IF('Indicator Date hidden'!AV151="x","x",$AU$2-'Indicator Date hidden'!AV151)</f>
        <v>2</v>
      </c>
      <c r="AV150" s="165">
        <f>IF('Indicator Date hidden'!AW151="x","x",$AV$2-'Indicator Date hidden'!AW151)</f>
        <v>0</v>
      </c>
      <c r="AW150" s="165">
        <f>IF('Indicator Date hidden'!AX151="x","x",$AW$2-'Indicator Date hidden'!AX151)</f>
        <v>0</v>
      </c>
      <c r="AX150" s="165">
        <f>IF('Indicator Date hidden'!AY151="x","x",$AX$2-'Indicator Date hidden'!AY151)</f>
        <v>0</v>
      </c>
      <c r="AY150" s="165">
        <f>IF('Indicator Date hidden'!AZ151="x","x",$AY$2-'Indicator Date hidden'!AZ151)</f>
        <v>2</v>
      </c>
      <c r="AZ150" s="165">
        <f>IF('Indicator Date hidden'!BA151="x","x",$AZ$2-'Indicator Date hidden'!BA151)</f>
        <v>2</v>
      </c>
      <c r="BA150" s="5">
        <f t="shared" si="10"/>
        <v>82526</v>
      </c>
      <c r="BB150" s="166">
        <f t="shared" si="11"/>
        <v>1794.0434782608695</v>
      </c>
      <c r="BC150" s="5">
        <f t="shared" si="12"/>
        <v>20</v>
      </c>
      <c r="BD150" s="166">
        <f t="shared" si="13"/>
        <v>8409.0536301436077</v>
      </c>
      <c r="BE150" s="169">
        <f t="shared" si="14"/>
        <v>0</v>
      </c>
    </row>
    <row r="151" spans="1:57" x14ac:dyDescent="0.25">
      <c r="A151" t="s">
        <v>279</v>
      </c>
      <c r="B151" s="165">
        <f>IF('Indicator Date hidden'!C152="x","x",$B$2-'Indicator Date hidden'!C152)</f>
        <v>4</v>
      </c>
      <c r="C151" s="165">
        <f>IF('Indicator Date hidden'!D152="x","x",$C$2-'Indicator Date hidden'!D152)</f>
        <v>4</v>
      </c>
      <c r="D151" s="165">
        <f>IF('Indicator Date hidden'!E152="x","x",$D$2-'Indicator Date hidden'!E152)</f>
        <v>0</v>
      </c>
      <c r="E151" s="165">
        <f>IF('Indicator Date hidden'!F152="x","x",$E$2-'Indicator Date hidden'!F152)</f>
        <v>0</v>
      </c>
      <c r="F151" s="165">
        <f>IF('Indicator Date hidden'!G152="x","x",$F$2-'Indicator Date hidden'!G152)</f>
        <v>0</v>
      </c>
      <c r="G151" s="165">
        <f>IF('Indicator Date hidden'!H152="x","x",$G$2-'Indicator Date hidden'!H152)</f>
        <v>0</v>
      </c>
      <c r="H151" s="165">
        <f>IF('Indicator Date hidden'!I152="x","x",$H$2-'Indicator Date hidden'!I152)</f>
        <v>0</v>
      </c>
      <c r="I151" s="165">
        <f>IF('Indicator Date hidden'!J152="x","x",$I$2-'Indicator Date hidden'!J152)</f>
        <v>2</v>
      </c>
      <c r="J151" s="165">
        <f>IF('Indicator Date hidden'!K152="x","x",$J$2-'Indicator Date hidden'!K152)</f>
        <v>2</v>
      </c>
      <c r="K151" s="165">
        <f>IF('Indicator Date hidden'!L152="x","x",$K$2-'Indicator Date hidden'!L152)</f>
        <v>0</v>
      </c>
      <c r="L151" s="165">
        <f>IF('Indicator Date hidden'!M152="x","x",$L$2-'Indicator Date hidden'!M152)</f>
        <v>0</v>
      </c>
      <c r="M151" s="165">
        <f>IF('Indicator Date hidden'!N152="x","x",$M$2-'Indicator Date hidden'!N152)</f>
        <v>0</v>
      </c>
      <c r="N151" s="165">
        <f>IF('Indicator Date hidden'!O152="x","x",$N$2-'Indicator Date hidden'!O152)</f>
        <v>0</v>
      </c>
      <c r="O151" s="165">
        <f>IF('Indicator Date hidden'!P152="x","x",$O$2-'Indicator Date hidden'!P152)</f>
        <v>0</v>
      </c>
      <c r="P151" s="165">
        <f>IF('Indicator Date hidden'!Q152="x","x",$P$2-'Indicator Date hidden'!Q152)</f>
        <v>0</v>
      </c>
      <c r="Q151" s="165" t="str">
        <f>IF('Indicator Date hidden'!R152="x","x",$Q$2-'Indicator Date hidden'!R152)</f>
        <v>x</v>
      </c>
      <c r="R151" s="165">
        <f>IF('Indicator Date hidden'!S152="x","x",$R$2-'Indicator Date hidden'!S152)</f>
        <v>0</v>
      </c>
      <c r="S151" s="165">
        <f>IF('Indicator Date hidden'!T152="x","x",$S$2-'Indicator Date hidden'!T152)</f>
        <v>0</v>
      </c>
      <c r="T151" s="165">
        <f>IF('Indicator Date hidden'!U152="x","x",$T$2-'Indicator Date hidden'!U152)</f>
        <v>0</v>
      </c>
      <c r="U151" s="165" t="str">
        <f>IF('Indicator Date hidden'!V152="x","x",$U$2-'Indicator Date hidden'!V152)</f>
        <v>x</v>
      </c>
      <c r="V151" s="165">
        <f>IF('Indicator Date hidden'!W152="x","x",$V$2-'Indicator Date hidden'!W152)</f>
        <v>2</v>
      </c>
      <c r="W151" s="165" t="str">
        <f>IF('Indicator Date hidden'!X152="x","x",$W$2-'Indicator Date hidden'!X152)</f>
        <v>x</v>
      </c>
      <c r="X151" s="165">
        <f>IF('Indicator Date hidden'!Y152="x","x",$X$2-'Indicator Date hidden'!Y152)</f>
        <v>6</v>
      </c>
      <c r="Y151" s="165">
        <f>IF('Indicator Date hidden'!Z152="x","x",$Y$2-'Indicator Date hidden'!Z152)</f>
        <v>0</v>
      </c>
      <c r="Z151" s="165">
        <f>IF('Indicator Date hidden'!AA152="x","x",$Z$2-'Indicator Date hidden'!AA152)</f>
        <v>0</v>
      </c>
      <c r="AA151" s="165">
        <f>IF('Indicator Date hidden'!AB152="x","x",$AA$2-'Indicator Date hidden'!AB152)</f>
        <v>1</v>
      </c>
      <c r="AB151" s="165">
        <f>IF('Indicator Date hidden'!AC152="x","x",$AB$2-'Indicator Date hidden'!AC152)</f>
        <v>0</v>
      </c>
      <c r="AC151" s="165">
        <f>IF('Indicator Date hidden'!AD152="x","x",$AC$2-'Indicator Date hidden'!AD152)</f>
        <v>0</v>
      </c>
      <c r="AD151" s="165">
        <f>IF('Indicator Date hidden'!AE152="x","x",$AD$2-'Indicator Date hidden'!AE152)</f>
        <v>0</v>
      </c>
      <c r="AE151" s="165">
        <f>IF('Indicator Date hidden'!AF152="x","x",$AE$2-'Indicator Date hidden'!AF152)</f>
        <v>0</v>
      </c>
      <c r="AF151" s="165" t="str">
        <f>IF('Indicator Date hidden'!AG152="x","x",$AF$2-'Indicator Date hidden'!AG152)</f>
        <v>x</v>
      </c>
      <c r="AG151" s="165">
        <f>IF('Indicator Date hidden'!AH152="x","x",$AG$2-'Indicator Date hidden'!AH152)</f>
        <v>1</v>
      </c>
      <c r="AH151" s="165">
        <f>IF('Indicator Date hidden'!AI152="x","x",$AH$2-'Indicator Date hidden'!AI152)</f>
        <v>1</v>
      </c>
      <c r="AI151" s="165">
        <f>IF('Indicator Date hidden'!AJ152="x","x",$AI$2-'Indicator Date hidden'!AJ152)</f>
        <v>1</v>
      </c>
      <c r="AJ151" s="165" t="str">
        <f>IF('Indicator Date hidden'!AK152="x","x",$AJ$2-'Indicator Date hidden'!AK152)</f>
        <v>x</v>
      </c>
      <c r="AK151" s="165">
        <f>IF('Indicator Date hidden'!AL152="x","x",$AK$2-'Indicator Date hidden'!AL152)</f>
        <v>2</v>
      </c>
      <c r="AL151" s="165" t="str">
        <f>IF('Indicator Date hidden'!AM152="x","x",$AL$2-'Indicator Date hidden'!AM152)</f>
        <v>x</v>
      </c>
      <c r="AM151" s="165">
        <f>IF('Indicator Date hidden'!AN152="x","x",$AM$2-'Indicator Date hidden'!AN152)</f>
        <v>41236</v>
      </c>
      <c r="AN151" s="165">
        <f>IF('Indicator Date hidden'!AO152="x","x",$AN$2-'Indicator Date hidden'!AO152)</f>
        <v>41236</v>
      </c>
      <c r="AO151" s="165">
        <f>IF('Indicator Date hidden'!AP152="x","x",$AO$2-'Indicator Date hidden'!AP152)</f>
        <v>1</v>
      </c>
      <c r="AP151" s="165">
        <f>IF('Indicator Date hidden'!AQ152="x","x",$AP$2-'Indicator Date hidden'!AQ152)</f>
        <v>0</v>
      </c>
      <c r="AQ151" s="165" t="str">
        <f>IF('Indicator Date hidden'!AR152="x","x",$AQ$2-'Indicator Date hidden'!AR152)</f>
        <v>x</v>
      </c>
      <c r="AR151" s="165">
        <f>IF('Indicator Date hidden'!AS152="x","x",$AR$2-'Indicator Date hidden'!AS152)</f>
        <v>0</v>
      </c>
      <c r="AS151" s="165">
        <f>IF('Indicator Date hidden'!AT152="x","x",$AS$2-'Indicator Date hidden'!AT152)</f>
        <v>0</v>
      </c>
      <c r="AT151" s="165">
        <f>IF('Indicator Date hidden'!AU152="x","x",$AT$2-'Indicator Date hidden'!AU152)</f>
        <v>1</v>
      </c>
      <c r="AU151" s="165">
        <f>IF('Indicator Date hidden'!AV152="x","x",$AU$2-'Indicator Date hidden'!AV152)</f>
        <v>2</v>
      </c>
      <c r="AV151" s="165">
        <f>IF('Indicator Date hidden'!AW152="x","x",$AV$2-'Indicator Date hidden'!AW152)</f>
        <v>0</v>
      </c>
      <c r="AW151" s="165">
        <f>IF('Indicator Date hidden'!AX152="x","x",$AW$2-'Indicator Date hidden'!AX152)</f>
        <v>0</v>
      </c>
      <c r="AX151" s="165">
        <f>IF('Indicator Date hidden'!AY152="x","x",$AX$2-'Indicator Date hidden'!AY152)</f>
        <v>0</v>
      </c>
      <c r="AY151" s="165">
        <f>IF('Indicator Date hidden'!AZ152="x","x",$AY$2-'Indicator Date hidden'!AZ152)</f>
        <v>2</v>
      </c>
      <c r="AZ151" s="165">
        <f>IF('Indicator Date hidden'!BA152="x","x",$AZ$2-'Indicator Date hidden'!BA152)</f>
        <v>2</v>
      </c>
      <c r="BA151" s="5">
        <f t="shared" si="10"/>
        <v>82506</v>
      </c>
      <c r="BB151" s="166">
        <f t="shared" si="11"/>
        <v>1875.1363636363637</v>
      </c>
      <c r="BC151" s="5">
        <f t="shared" si="12"/>
        <v>18</v>
      </c>
      <c r="BD151" s="166">
        <f t="shared" si="13"/>
        <v>8589.2447191264328</v>
      </c>
      <c r="BE151" s="169">
        <f t="shared" si="14"/>
        <v>0</v>
      </c>
    </row>
    <row r="152" spans="1:57" x14ac:dyDescent="0.25">
      <c r="A152" t="s">
        <v>281</v>
      </c>
      <c r="B152" s="165">
        <f>IF('Indicator Date hidden'!C153="x","x",$B$2-'Indicator Date hidden'!C153)</f>
        <v>4</v>
      </c>
      <c r="C152" s="165">
        <f>IF('Indicator Date hidden'!D153="x","x",$C$2-'Indicator Date hidden'!D153)</f>
        <v>4</v>
      </c>
      <c r="D152" s="165">
        <f>IF('Indicator Date hidden'!E153="x","x",$D$2-'Indicator Date hidden'!E153)</f>
        <v>0</v>
      </c>
      <c r="E152" s="165">
        <f>IF('Indicator Date hidden'!F153="x","x",$E$2-'Indicator Date hidden'!F153)</f>
        <v>0</v>
      </c>
      <c r="F152" s="165">
        <f>IF('Indicator Date hidden'!G153="x","x",$F$2-'Indicator Date hidden'!G153)</f>
        <v>0</v>
      </c>
      <c r="G152" s="165">
        <f>IF('Indicator Date hidden'!H153="x","x",$G$2-'Indicator Date hidden'!H153)</f>
        <v>0</v>
      </c>
      <c r="H152" s="165">
        <f>IF('Indicator Date hidden'!I153="x","x",$H$2-'Indicator Date hidden'!I153)</f>
        <v>0</v>
      </c>
      <c r="I152" s="165">
        <f>IF('Indicator Date hidden'!J153="x","x",$I$2-'Indicator Date hidden'!J153)</f>
        <v>2</v>
      </c>
      <c r="J152" s="165">
        <f>IF('Indicator Date hidden'!K153="x","x",$J$2-'Indicator Date hidden'!K153)</f>
        <v>2</v>
      </c>
      <c r="K152" s="165">
        <f>IF('Indicator Date hidden'!L153="x","x",$K$2-'Indicator Date hidden'!L153)</f>
        <v>0</v>
      </c>
      <c r="L152" s="165">
        <f>IF('Indicator Date hidden'!M153="x","x",$L$2-'Indicator Date hidden'!M153)</f>
        <v>0</v>
      </c>
      <c r="M152" s="165">
        <f>IF('Indicator Date hidden'!N153="x","x",$M$2-'Indicator Date hidden'!N153)</f>
        <v>0</v>
      </c>
      <c r="N152" s="165">
        <f>IF('Indicator Date hidden'!O153="x","x",$N$2-'Indicator Date hidden'!O153)</f>
        <v>0</v>
      </c>
      <c r="O152" s="165">
        <f>IF('Indicator Date hidden'!P153="x","x",$O$2-'Indicator Date hidden'!P153)</f>
        <v>0</v>
      </c>
      <c r="P152" s="165">
        <f>IF('Indicator Date hidden'!Q153="x","x",$P$2-'Indicator Date hidden'!Q153)</f>
        <v>0</v>
      </c>
      <c r="Q152" s="165">
        <f>IF('Indicator Date hidden'!R153="x","x",$Q$2-'Indicator Date hidden'!R153)</f>
        <v>1</v>
      </c>
      <c r="R152" s="165">
        <f>IF('Indicator Date hidden'!S153="x","x",$R$2-'Indicator Date hidden'!S153)</f>
        <v>0</v>
      </c>
      <c r="S152" s="165">
        <f>IF('Indicator Date hidden'!T153="x","x",$S$2-'Indicator Date hidden'!T153)</f>
        <v>0</v>
      </c>
      <c r="T152" s="165">
        <f>IF('Indicator Date hidden'!U153="x","x",$T$2-'Indicator Date hidden'!U153)</f>
        <v>0</v>
      </c>
      <c r="U152" s="165">
        <f>IF('Indicator Date hidden'!V153="x","x",$U$2-'Indicator Date hidden'!V153)</f>
        <v>0</v>
      </c>
      <c r="V152" s="165">
        <f>IF('Indicator Date hidden'!W153="x","x",$V$2-'Indicator Date hidden'!W153)</f>
        <v>2</v>
      </c>
      <c r="W152" s="165">
        <f>IF('Indicator Date hidden'!X153="x","x",$W$2-'Indicator Date hidden'!X153)</f>
        <v>0</v>
      </c>
      <c r="X152" s="165">
        <f>IF('Indicator Date hidden'!Y153="x","x",$X$2-'Indicator Date hidden'!Y153)</f>
        <v>2</v>
      </c>
      <c r="Y152" s="165">
        <f>IF('Indicator Date hidden'!Z153="x","x",$Y$2-'Indicator Date hidden'!Z153)</f>
        <v>0</v>
      </c>
      <c r="Z152" s="165">
        <f>IF('Indicator Date hidden'!AA153="x","x",$Z$2-'Indicator Date hidden'!AA153)</f>
        <v>0</v>
      </c>
      <c r="AA152" s="165">
        <f>IF('Indicator Date hidden'!AB153="x","x",$AA$2-'Indicator Date hidden'!AB153)</f>
        <v>0</v>
      </c>
      <c r="AB152" s="165">
        <f>IF('Indicator Date hidden'!AC153="x","x",$AB$2-'Indicator Date hidden'!AC153)</f>
        <v>0</v>
      </c>
      <c r="AC152" s="165">
        <f>IF('Indicator Date hidden'!AD153="x","x",$AC$2-'Indicator Date hidden'!AD153)</f>
        <v>0</v>
      </c>
      <c r="AD152" s="165">
        <f>IF('Indicator Date hidden'!AE153="x","x",$AD$2-'Indicator Date hidden'!AE153)</f>
        <v>0</v>
      </c>
      <c r="AE152" s="165">
        <f>IF('Indicator Date hidden'!AF153="x","x",$AE$2-'Indicator Date hidden'!AF153)</f>
        <v>0</v>
      </c>
      <c r="AF152" s="165">
        <f>IF('Indicator Date hidden'!AG153="x","x",$AF$2-'Indicator Date hidden'!AG153)</f>
        <v>6</v>
      </c>
      <c r="AG152" s="165">
        <f>IF('Indicator Date hidden'!AH153="x","x",$AG$2-'Indicator Date hidden'!AH153)</f>
        <v>1</v>
      </c>
      <c r="AH152" s="165">
        <f>IF('Indicator Date hidden'!AI153="x","x",$AH$2-'Indicator Date hidden'!AI153)</f>
        <v>1</v>
      </c>
      <c r="AI152" s="165">
        <f>IF('Indicator Date hidden'!AJ153="x","x",$AI$2-'Indicator Date hidden'!AJ153)</f>
        <v>1</v>
      </c>
      <c r="AJ152" s="165">
        <f>IF('Indicator Date hidden'!AK153="x","x",$AJ$2-'Indicator Date hidden'!AK153)</f>
        <v>2</v>
      </c>
      <c r="AK152" s="165">
        <f>IF('Indicator Date hidden'!AL153="x","x",$AK$2-'Indicator Date hidden'!AL153)</f>
        <v>1</v>
      </c>
      <c r="AL152" s="165" t="str">
        <f>IF('Indicator Date hidden'!AM153="x","x",$AL$2-'Indicator Date hidden'!AM153)</f>
        <v>x</v>
      </c>
      <c r="AM152" s="165">
        <f>IF('Indicator Date hidden'!AN153="x","x",$AM$2-'Indicator Date hidden'!AN153)</f>
        <v>41236</v>
      </c>
      <c r="AN152" s="165">
        <f>IF('Indicator Date hidden'!AO153="x","x",$AN$2-'Indicator Date hidden'!AO153)</f>
        <v>41236</v>
      </c>
      <c r="AO152" s="165">
        <f>IF('Indicator Date hidden'!AP153="x","x",$AO$2-'Indicator Date hidden'!AP153)</f>
        <v>0</v>
      </c>
      <c r="AP152" s="165">
        <f>IF('Indicator Date hidden'!AQ153="x","x",$AP$2-'Indicator Date hidden'!AQ153)</f>
        <v>0</v>
      </c>
      <c r="AQ152" s="165">
        <f>IF('Indicator Date hidden'!AR153="x","x",$AQ$2-'Indicator Date hidden'!AR153)</f>
        <v>0</v>
      </c>
      <c r="AR152" s="165">
        <f>IF('Indicator Date hidden'!AS153="x","x",$AR$2-'Indicator Date hidden'!AS153)</f>
        <v>0</v>
      </c>
      <c r="AS152" s="165">
        <f>IF('Indicator Date hidden'!AT153="x","x",$AS$2-'Indicator Date hidden'!AT153)</f>
        <v>0</v>
      </c>
      <c r="AT152" s="165">
        <f>IF('Indicator Date hidden'!AU153="x","x",$AT$2-'Indicator Date hidden'!AU153)</f>
        <v>1</v>
      </c>
      <c r="AU152" s="165">
        <f>IF('Indicator Date hidden'!AV153="x","x",$AU$2-'Indicator Date hidden'!AV153)</f>
        <v>0</v>
      </c>
      <c r="AV152" s="165">
        <f>IF('Indicator Date hidden'!AW153="x","x",$AV$2-'Indicator Date hidden'!AW153)</f>
        <v>0</v>
      </c>
      <c r="AW152" s="165">
        <f>IF('Indicator Date hidden'!AX153="x","x",$AW$2-'Indicator Date hidden'!AX153)</f>
        <v>0</v>
      </c>
      <c r="AX152" s="165">
        <f>IF('Indicator Date hidden'!AY153="x","x",$AX$2-'Indicator Date hidden'!AY153)</f>
        <v>0</v>
      </c>
      <c r="AY152" s="165">
        <f>IF('Indicator Date hidden'!AZ153="x","x",$AY$2-'Indicator Date hidden'!AZ153)</f>
        <v>2</v>
      </c>
      <c r="AZ152" s="165">
        <f>IF('Indicator Date hidden'!BA153="x","x",$AZ$2-'Indicator Date hidden'!BA153)</f>
        <v>2</v>
      </c>
      <c r="BA152" s="5">
        <f t="shared" si="10"/>
        <v>82506</v>
      </c>
      <c r="BB152" s="166">
        <f t="shared" si="11"/>
        <v>1650.12</v>
      </c>
      <c r="BC152" s="5">
        <f t="shared" si="12"/>
        <v>18</v>
      </c>
      <c r="BD152" s="166">
        <f t="shared" si="13"/>
        <v>8080.4340146801514</v>
      </c>
      <c r="BE152" s="169">
        <f t="shared" si="14"/>
        <v>0</v>
      </c>
    </row>
    <row r="153" spans="1:57" x14ac:dyDescent="0.25">
      <c r="A153" t="s">
        <v>283</v>
      </c>
      <c r="B153" s="165">
        <f>IF('Indicator Date hidden'!C154="x","x",$B$2-'Indicator Date hidden'!C154)</f>
        <v>4</v>
      </c>
      <c r="C153" s="165">
        <f>IF('Indicator Date hidden'!D154="x","x",$C$2-'Indicator Date hidden'!D154)</f>
        <v>4</v>
      </c>
      <c r="D153" s="165">
        <f>IF('Indicator Date hidden'!E154="x","x",$D$2-'Indicator Date hidden'!E154)</f>
        <v>0</v>
      </c>
      <c r="E153" s="165">
        <f>IF('Indicator Date hidden'!F154="x","x",$E$2-'Indicator Date hidden'!F154)</f>
        <v>0</v>
      </c>
      <c r="F153" s="165">
        <f>IF('Indicator Date hidden'!G154="x","x",$F$2-'Indicator Date hidden'!G154)</f>
        <v>0</v>
      </c>
      <c r="G153" s="165">
        <f>IF('Indicator Date hidden'!H154="x","x",$G$2-'Indicator Date hidden'!H154)</f>
        <v>0</v>
      </c>
      <c r="H153" s="165">
        <f>IF('Indicator Date hidden'!I154="x","x",$H$2-'Indicator Date hidden'!I154)</f>
        <v>0</v>
      </c>
      <c r="I153" s="165">
        <f>IF('Indicator Date hidden'!J154="x","x",$I$2-'Indicator Date hidden'!J154)</f>
        <v>2</v>
      </c>
      <c r="J153" s="165">
        <f>IF('Indicator Date hidden'!K154="x","x",$J$2-'Indicator Date hidden'!K154)</f>
        <v>2</v>
      </c>
      <c r="K153" s="165">
        <f>IF('Indicator Date hidden'!L154="x","x",$K$2-'Indicator Date hidden'!L154)</f>
        <v>0</v>
      </c>
      <c r="L153" s="165">
        <f>IF('Indicator Date hidden'!M154="x","x",$L$2-'Indicator Date hidden'!M154)</f>
        <v>0</v>
      </c>
      <c r="M153" s="165">
        <f>IF('Indicator Date hidden'!N154="x","x",$M$2-'Indicator Date hidden'!N154)</f>
        <v>0</v>
      </c>
      <c r="N153" s="165">
        <f>IF('Indicator Date hidden'!O154="x","x",$N$2-'Indicator Date hidden'!O154)</f>
        <v>0</v>
      </c>
      <c r="O153" s="165">
        <f>IF('Indicator Date hidden'!P154="x","x",$O$2-'Indicator Date hidden'!P154)</f>
        <v>0</v>
      </c>
      <c r="P153" s="165">
        <f>IF('Indicator Date hidden'!Q154="x","x",$P$2-'Indicator Date hidden'!Q154)</f>
        <v>0</v>
      </c>
      <c r="Q153" s="165">
        <f>IF('Indicator Date hidden'!R154="x","x",$Q$2-'Indicator Date hidden'!R154)</f>
        <v>3</v>
      </c>
      <c r="R153" s="165">
        <f>IF('Indicator Date hidden'!S154="x","x",$R$2-'Indicator Date hidden'!S154)</f>
        <v>0</v>
      </c>
      <c r="S153" s="165">
        <f>IF('Indicator Date hidden'!T154="x","x",$S$2-'Indicator Date hidden'!T154)</f>
        <v>0</v>
      </c>
      <c r="T153" s="165">
        <f>IF('Indicator Date hidden'!U154="x","x",$T$2-'Indicator Date hidden'!U154)</f>
        <v>0</v>
      </c>
      <c r="U153" s="165">
        <f>IF('Indicator Date hidden'!V154="x","x",$U$2-'Indicator Date hidden'!V154)</f>
        <v>0</v>
      </c>
      <c r="V153" s="165">
        <f>IF('Indicator Date hidden'!W154="x","x",$V$2-'Indicator Date hidden'!W154)</f>
        <v>2</v>
      </c>
      <c r="W153" s="165">
        <f>IF('Indicator Date hidden'!X154="x","x",$W$2-'Indicator Date hidden'!X154)</f>
        <v>2</v>
      </c>
      <c r="X153" s="165">
        <f>IF('Indicator Date hidden'!Y154="x","x",$X$2-'Indicator Date hidden'!Y154)</f>
        <v>8</v>
      </c>
      <c r="Y153" s="165">
        <f>IF('Indicator Date hidden'!Z154="x","x",$Y$2-'Indicator Date hidden'!Z154)</f>
        <v>0</v>
      </c>
      <c r="Z153" s="165">
        <f>IF('Indicator Date hidden'!AA154="x","x",$Z$2-'Indicator Date hidden'!AA154)</f>
        <v>0</v>
      </c>
      <c r="AA153" s="165">
        <f>IF('Indicator Date hidden'!AB154="x","x",$AA$2-'Indicator Date hidden'!AB154)</f>
        <v>0</v>
      </c>
      <c r="AB153" s="165">
        <f>IF('Indicator Date hidden'!AC154="x","x",$AB$2-'Indicator Date hidden'!AC154)</f>
        <v>0</v>
      </c>
      <c r="AC153" s="165">
        <f>IF('Indicator Date hidden'!AD154="x","x",$AC$2-'Indicator Date hidden'!AD154)</f>
        <v>0</v>
      </c>
      <c r="AD153" s="165" t="str">
        <f>IF('Indicator Date hidden'!AE154="x","x",$AD$2-'Indicator Date hidden'!AE154)</f>
        <v>x</v>
      </c>
      <c r="AE153" s="165">
        <f>IF('Indicator Date hidden'!AF154="x","x",$AE$2-'Indicator Date hidden'!AF154)</f>
        <v>0</v>
      </c>
      <c r="AF153" s="165">
        <f>IF('Indicator Date hidden'!AG154="x","x",$AF$2-'Indicator Date hidden'!AG154)</f>
        <v>7</v>
      </c>
      <c r="AG153" s="165">
        <f>IF('Indicator Date hidden'!AH154="x","x",$AG$2-'Indicator Date hidden'!AH154)</f>
        <v>1</v>
      </c>
      <c r="AH153" s="165">
        <f>IF('Indicator Date hidden'!AI154="x","x",$AH$2-'Indicator Date hidden'!AI154)</f>
        <v>1</v>
      </c>
      <c r="AI153" s="165">
        <f>IF('Indicator Date hidden'!AJ154="x","x",$AI$2-'Indicator Date hidden'!AJ154)</f>
        <v>1</v>
      </c>
      <c r="AJ153" s="165" t="str">
        <f>IF('Indicator Date hidden'!AK154="x","x",$AJ$2-'Indicator Date hidden'!AK154)</f>
        <v>x</v>
      </c>
      <c r="AK153" s="165">
        <f>IF('Indicator Date hidden'!AL154="x","x",$AK$2-'Indicator Date hidden'!AL154)</f>
        <v>1</v>
      </c>
      <c r="AL153" s="165" t="str">
        <f>IF('Indicator Date hidden'!AM154="x","x",$AL$2-'Indicator Date hidden'!AM154)</f>
        <v>x</v>
      </c>
      <c r="AM153" s="165">
        <f>IF('Indicator Date hidden'!AN154="x","x",$AM$2-'Indicator Date hidden'!AN154)</f>
        <v>41236</v>
      </c>
      <c r="AN153" s="165">
        <f>IF('Indicator Date hidden'!AO154="x","x",$AN$2-'Indicator Date hidden'!AO154)</f>
        <v>41236</v>
      </c>
      <c r="AO153" s="165">
        <f>IF('Indicator Date hidden'!AP154="x","x",$AO$2-'Indicator Date hidden'!AP154)</f>
        <v>3</v>
      </c>
      <c r="AP153" s="165">
        <f>IF('Indicator Date hidden'!AQ154="x","x",$AP$2-'Indicator Date hidden'!AQ154)</f>
        <v>2</v>
      </c>
      <c r="AQ153" s="165">
        <f>IF('Indicator Date hidden'!AR154="x","x",$AQ$2-'Indicator Date hidden'!AR154)</f>
        <v>0</v>
      </c>
      <c r="AR153" s="165">
        <f>IF('Indicator Date hidden'!AS154="x","x",$AR$2-'Indicator Date hidden'!AS154)</f>
        <v>0</v>
      </c>
      <c r="AS153" s="165">
        <f>IF('Indicator Date hidden'!AT154="x","x",$AS$2-'Indicator Date hidden'!AT154)</f>
        <v>0</v>
      </c>
      <c r="AT153" s="165">
        <f>IF('Indicator Date hidden'!AU154="x","x",$AT$2-'Indicator Date hidden'!AU154)</f>
        <v>1</v>
      </c>
      <c r="AU153" s="165">
        <f>IF('Indicator Date hidden'!AV154="x","x",$AU$2-'Indicator Date hidden'!AV154)</f>
        <v>1</v>
      </c>
      <c r="AV153" s="165">
        <f>IF('Indicator Date hidden'!AW154="x","x",$AV$2-'Indicator Date hidden'!AW154)</f>
        <v>0</v>
      </c>
      <c r="AW153" s="165">
        <f>IF('Indicator Date hidden'!AX154="x","x",$AW$2-'Indicator Date hidden'!AX154)</f>
        <v>0</v>
      </c>
      <c r="AX153" s="165">
        <f>IF('Indicator Date hidden'!AY154="x","x",$AX$2-'Indicator Date hidden'!AY154)</f>
        <v>0</v>
      </c>
      <c r="AY153" s="165">
        <f>IF('Indicator Date hidden'!AZ154="x","x",$AY$2-'Indicator Date hidden'!AZ154)</f>
        <v>2</v>
      </c>
      <c r="AZ153" s="165">
        <f>IF('Indicator Date hidden'!BA154="x","x",$AZ$2-'Indicator Date hidden'!BA154)</f>
        <v>2</v>
      </c>
      <c r="BA153" s="5">
        <f t="shared" si="10"/>
        <v>82521</v>
      </c>
      <c r="BB153" s="166">
        <f t="shared" si="11"/>
        <v>1719.1875</v>
      </c>
      <c r="BC153" s="5">
        <f t="shared" si="12"/>
        <v>21</v>
      </c>
      <c r="BD153" s="166">
        <f t="shared" si="13"/>
        <v>8239.8251869003307</v>
      </c>
      <c r="BE153" s="169">
        <f t="shared" si="14"/>
        <v>0</v>
      </c>
    </row>
    <row r="154" spans="1:57" x14ac:dyDescent="0.25">
      <c r="A154" t="s">
        <v>285</v>
      </c>
      <c r="B154" s="165">
        <f>IF('Indicator Date hidden'!C155="x","x",$B$2-'Indicator Date hidden'!C155)</f>
        <v>4</v>
      </c>
      <c r="C154" s="165">
        <f>IF('Indicator Date hidden'!D155="x","x",$C$2-'Indicator Date hidden'!D155)</f>
        <v>4</v>
      </c>
      <c r="D154" s="165">
        <f>IF('Indicator Date hidden'!E155="x","x",$D$2-'Indicator Date hidden'!E155)</f>
        <v>0</v>
      </c>
      <c r="E154" s="165">
        <f>IF('Indicator Date hidden'!F155="x","x",$E$2-'Indicator Date hidden'!F155)</f>
        <v>0</v>
      </c>
      <c r="F154" s="165">
        <f>IF('Indicator Date hidden'!G155="x","x",$F$2-'Indicator Date hidden'!G155)</f>
        <v>0</v>
      </c>
      <c r="G154" s="165">
        <f>IF('Indicator Date hidden'!H155="x","x",$G$2-'Indicator Date hidden'!H155)</f>
        <v>0</v>
      </c>
      <c r="H154" s="165">
        <f>IF('Indicator Date hidden'!I155="x","x",$H$2-'Indicator Date hidden'!I155)</f>
        <v>0</v>
      </c>
      <c r="I154" s="165">
        <f>IF('Indicator Date hidden'!J155="x","x",$I$2-'Indicator Date hidden'!J155)</f>
        <v>2</v>
      </c>
      <c r="J154" s="165">
        <f>IF('Indicator Date hidden'!K155="x","x",$J$2-'Indicator Date hidden'!K155)</f>
        <v>2</v>
      </c>
      <c r="K154" s="165">
        <f>IF('Indicator Date hidden'!L155="x","x",$K$2-'Indicator Date hidden'!L155)</f>
        <v>0</v>
      </c>
      <c r="L154" s="165">
        <f>IF('Indicator Date hidden'!M155="x","x",$L$2-'Indicator Date hidden'!M155)</f>
        <v>0</v>
      </c>
      <c r="M154" s="165">
        <f>IF('Indicator Date hidden'!N155="x","x",$M$2-'Indicator Date hidden'!N155)</f>
        <v>0</v>
      </c>
      <c r="N154" s="165">
        <f>IF('Indicator Date hidden'!O155="x","x",$N$2-'Indicator Date hidden'!O155)</f>
        <v>0</v>
      </c>
      <c r="O154" s="165">
        <f>IF('Indicator Date hidden'!P155="x","x",$O$2-'Indicator Date hidden'!P155)</f>
        <v>0</v>
      </c>
      <c r="P154" s="165">
        <f>IF('Indicator Date hidden'!Q155="x","x",$P$2-'Indicator Date hidden'!Q155)</f>
        <v>0</v>
      </c>
      <c r="Q154" s="165" t="str">
        <f>IF('Indicator Date hidden'!R155="x","x",$Q$2-'Indicator Date hidden'!R155)</f>
        <v>x</v>
      </c>
      <c r="R154" s="165">
        <f>IF('Indicator Date hidden'!S155="x","x",$R$2-'Indicator Date hidden'!S155)</f>
        <v>0</v>
      </c>
      <c r="S154" s="165">
        <f>IF('Indicator Date hidden'!T155="x","x",$S$2-'Indicator Date hidden'!T155)</f>
        <v>0</v>
      </c>
      <c r="T154" s="165">
        <f>IF('Indicator Date hidden'!U155="x","x",$T$2-'Indicator Date hidden'!U155)</f>
        <v>0</v>
      </c>
      <c r="U154" s="165">
        <f>IF('Indicator Date hidden'!V155="x","x",$U$2-'Indicator Date hidden'!V155)</f>
        <v>0</v>
      </c>
      <c r="V154" s="165">
        <f>IF('Indicator Date hidden'!W155="x","x",$V$2-'Indicator Date hidden'!W155)</f>
        <v>2</v>
      </c>
      <c r="W154" s="165">
        <f>IF('Indicator Date hidden'!X155="x","x",$W$2-'Indicator Date hidden'!X155)</f>
        <v>4</v>
      </c>
      <c r="X154" s="165">
        <f>IF('Indicator Date hidden'!Y155="x","x",$X$2-'Indicator Date hidden'!Y155)</f>
        <v>6</v>
      </c>
      <c r="Y154" s="165">
        <f>IF('Indicator Date hidden'!Z155="x","x",$Y$2-'Indicator Date hidden'!Z155)</f>
        <v>0</v>
      </c>
      <c r="Z154" s="165">
        <f>IF('Indicator Date hidden'!AA155="x","x",$Z$2-'Indicator Date hidden'!AA155)</f>
        <v>0</v>
      </c>
      <c r="AA154" s="165" t="str">
        <f>IF('Indicator Date hidden'!AB155="x","x",$AA$2-'Indicator Date hidden'!AB155)</f>
        <v>x</v>
      </c>
      <c r="AB154" s="165">
        <f>IF('Indicator Date hidden'!AC155="x","x",$AB$2-'Indicator Date hidden'!AC155)</f>
        <v>0</v>
      </c>
      <c r="AC154" s="165" t="str">
        <f>IF('Indicator Date hidden'!AD155="x","x",$AC$2-'Indicator Date hidden'!AD155)</f>
        <v>x</v>
      </c>
      <c r="AD154" s="165" t="str">
        <f>IF('Indicator Date hidden'!AE155="x","x",$AD$2-'Indicator Date hidden'!AE155)</f>
        <v>x</v>
      </c>
      <c r="AE154" s="165" t="str">
        <f>IF('Indicator Date hidden'!AF155="x","x",$AE$2-'Indicator Date hidden'!AF155)</f>
        <v>x</v>
      </c>
      <c r="AF154" s="165">
        <f>IF('Indicator Date hidden'!AG155="x","x",$AF$2-'Indicator Date hidden'!AG155)</f>
        <v>11</v>
      </c>
      <c r="AG154" s="165">
        <f>IF('Indicator Date hidden'!AH155="x","x",$AG$2-'Indicator Date hidden'!AH155)</f>
        <v>1</v>
      </c>
      <c r="AH154" s="165">
        <f>IF('Indicator Date hidden'!AI155="x","x",$AH$2-'Indicator Date hidden'!AI155)</f>
        <v>1</v>
      </c>
      <c r="AI154" s="165">
        <f>IF('Indicator Date hidden'!AJ155="x","x",$AI$2-'Indicator Date hidden'!AJ155)</f>
        <v>1</v>
      </c>
      <c r="AJ154" s="165" t="str">
        <f>IF('Indicator Date hidden'!AK155="x","x",$AJ$2-'Indicator Date hidden'!AK155)</f>
        <v>x</v>
      </c>
      <c r="AK154" s="165">
        <f>IF('Indicator Date hidden'!AL155="x","x",$AK$2-'Indicator Date hidden'!AL155)</f>
        <v>1</v>
      </c>
      <c r="AL154" s="165" t="str">
        <f>IF('Indicator Date hidden'!AM155="x","x",$AL$2-'Indicator Date hidden'!AM155)</f>
        <v>x</v>
      </c>
      <c r="AM154" s="165">
        <f>IF('Indicator Date hidden'!AN155="x","x",$AM$2-'Indicator Date hidden'!AN155)</f>
        <v>41236</v>
      </c>
      <c r="AN154" s="165">
        <f>IF('Indicator Date hidden'!AO155="x","x",$AN$2-'Indicator Date hidden'!AO155)</f>
        <v>41236</v>
      </c>
      <c r="AO154" s="165">
        <f>IF('Indicator Date hidden'!AP155="x","x",$AO$2-'Indicator Date hidden'!AP155)</f>
        <v>1</v>
      </c>
      <c r="AP154" s="165">
        <f>IF('Indicator Date hidden'!AQ155="x","x",$AP$2-'Indicator Date hidden'!AQ155)</f>
        <v>1</v>
      </c>
      <c r="AQ154" s="165">
        <f>IF('Indicator Date hidden'!AR155="x","x",$AQ$2-'Indicator Date hidden'!AR155)</f>
        <v>0</v>
      </c>
      <c r="AR154" s="165">
        <f>IF('Indicator Date hidden'!AS155="x","x",$AR$2-'Indicator Date hidden'!AS155)</f>
        <v>0</v>
      </c>
      <c r="AS154" s="165">
        <f>IF('Indicator Date hidden'!AT155="x","x",$AS$2-'Indicator Date hidden'!AT155)</f>
        <v>0</v>
      </c>
      <c r="AT154" s="165">
        <f>IF('Indicator Date hidden'!AU155="x","x",$AT$2-'Indicator Date hidden'!AU155)</f>
        <v>1</v>
      </c>
      <c r="AU154" s="165">
        <f>IF('Indicator Date hidden'!AV155="x","x",$AU$2-'Indicator Date hidden'!AV155)</f>
        <v>2</v>
      </c>
      <c r="AV154" s="165">
        <f>IF('Indicator Date hidden'!AW155="x","x",$AV$2-'Indicator Date hidden'!AW155)</f>
        <v>0</v>
      </c>
      <c r="AW154" s="165">
        <f>IF('Indicator Date hidden'!AX155="x","x",$AW$2-'Indicator Date hidden'!AX155)</f>
        <v>0</v>
      </c>
      <c r="AX154" s="165">
        <f>IF('Indicator Date hidden'!AY155="x","x",$AX$2-'Indicator Date hidden'!AY155)</f>
        <v>0</v>
      </c>
      <c r="AY154" s="165">
        <f>IF('Indicator Date hidden'!AZ155="x","x",$AY$2-'Indicator Date hidden'!AZ155)</f>
        <v>2</v>
      </c>
      <c r="AZ154" s="165">
        <f>IF('Indicator Date hidden'!BA155="x","x",$AZ$2-'Indicator Date hidden'!BA155)</f>
        <v>2</v>
      </c>
      <c r="BA154" s="5">
        <f t="shared" si="10"/>
        <v>82520</v>
      </c>
      <c r="BB154" s="166">
        <f t="shared" si="11"/>
        <v>1875.4545454545455</v>
      </c>
      <c r="BC154" s="5">
        <f t="shared" si="12"/>
        <v>20</v>
      </c>
      <c r="BD154" s="166">
        <f t="shared" si="13"/>
        <v>8589.1754272841099</v>
      </c>
      <c r="BE154" s="169">
        <f t="shared" si="14"/>
        <v>0</v>
      </c>
    </row>
    <row r="155" spans="1:57" x14ac:dyDescent="0.25">
      <c r="A155" t="s">
        <v>287</v>
      </c>
      <c r="B155" s="165">
        <f>IF('Indicator Date hidden'!C156="x","x",$B$2-'Indicator Date hidden'!C156)</f>
        <v>4</v>
      </c>
      <c r="C155" s="165">
        <f>IF('Indicator Date hidden'!D156="x","x",$C$2-'Indicator Date hidden'!D156)</f>
        <v>4</v>
      </c>
      <c r="D155" s="165">
        <f>IF('Indicator Date hidden'!E156="x","x",$D$2-'Indicator Date hidden'!E156)</f>
        <v>0</v>
      </c>
      <c r="E155" s="165">
        <f>IF('Indicator Date hidden'!F156="x","x",$E$2-'Indicator Date hidden'!F156)</f>
        <v>0</v>
      </c>
      <c r="F155" s="165">
        <f>IF('Indicator Date hidden'!G156="x","x",$F$2-'Indicator Date hidden'!G156)</f>
        <v>0</v>
      </c>
      <c r="G155" s="165">
        <f>IF('Indicator Date hidden'!H156="x","x",$G$2-'Indicator Date hidden'!H156)</f>
        <v>0</v>
      </c>
      <c r="H155" s="165">
        <f>IF('Indicator Date hidden'!I156="x","x",$H$2-'Indicator Date hidden'!I156)</f>
        <v>0</v>
      </c>
      <c r="I155" s="165">
        <f>IF('Indicator Date hidden'!J156="x","x",$I$2-'Indicator Date hidden'!J156)</f>
        <v>2</v>
      </c>
      <c r="J155" s="165">
        <f>IF('Indicator Date hidden'!K156="x","x",$J$2-'Indicator Date hidden'!K156)</f>
        <v>2</v>
      </c>
      <c r="K155" s="165">
        <f>IF('Indicator Date hidden'!L156="x","x",$K$2-'Indicator Date hidden'!L156)</f>
        <v>0</v>
      </c>
      <c r="L155" s="165">
        <f>IF('Indicator Date hidden'!M156="x","x",$L$2-'Indicator Date hidden'!M156)</f>
        <v>0</v>
      </c>
      <c r="M155" s="165">
        <f>IF('Indicator Date hidden'!N156="x","x",$M$2-'Indicator Date hidden'!N156)</f>
        <v>0</v>
      </c>
      <c r="N155" s="165">
        <f>IF('Indicator Date hidden'!O156="x","x",$N$2-'Indicator Date hidden'!O156)</f>
        <v>0</v>
      </c>
      <c r="O155" s="165">
        <f>IF('Indicator Date hidden'!P156="x","x",$O$2-'Indicator Date hidden'!P156)</f>
        <v>0</v>
      </c>
      <c r="P155" s="165">
        <f>IF('Indicator Date hidden'!Q156="x","x",$P$2-'Indicator Date hidden'!Q156)</f>
        <v>0</v>
      </c>
      <c r="Q155" s="165">
        <f>IF('Indicator Date hidden'!R156="x","x",$Q$2-'Indicator Date hidden'!R156)</f>
        <v>4</v>
      </c>
      <c r="R155" s="165">
        <f>IF('Indicator Date hidden'!S156="x","x",$R$2-'Indicator Date hidden'!S156)</f>
        <v>0</v>
      </c>
      <c r="S155" s="165">
        <f>IF('Indicator Date hidden'!T156="x","x",$S$2-'Indicator Date hidden'!T156)</f>
        <v>0</v>
      </c>
      <c r="T155" s="165">
        <f>IF('Indicator Date hidden'!U156="x","x",$T$2-'Indicator Date hidden'!U156)</f>
        <v>0</v>
      </c>
      <c r="U155" s="165">
        <f>IF('Indicator Date hidden'!V156="x","x",$U$2-'Indicator Date hidden'!V156)</f>
        <v>0</v>
      </c>
      <c r="V155" s="165">
        <f>IF('Indicator Date hidden'!W156="x","x",$V$2-'Indicator Date hidden'!W156)</f>
        <v>2</v>
      </c>
      <c r="W155" s="165">
        <f>IF('Indicator Date hidden'!X156="x","x",$W$2-'Indicator Date hidden'!X156)</f>
        <v>3</v>
      </c>
      <c r="X155" s="165">
        <f>IF('Indicator Date hidden'!Y156="x","x",$X$2-'Indicator Date hidden'!Y156)</f>
        <v>8</v>
      </c>
      <c r="Y155" s="165">
        <f>IF('Indicator Date hidden'!Z156="x","x",$Y$2-'Indicator Date hidden'!Z156)</f>
        <v>0</v>
      </c>
      <c r="Z155" s="165">
        <f>IF('Indicator Date hidden'!AA156="x","x",$Z$2-'Indicator Date hidden'!AA156)</f>
        <v>0</v>
      </c>
      <c r="AA155" s="165">
        <f>IF('Indicator Date hidden'!AB156="x","x",$AA$2-'Indicator Date hidden'!AB156)</f>
        <v>0</v>
      </c>
      <c r="AB155" s="165">
        <f>IF('Indicator Date hidden'!AC156="x","x",$AB$2-'Indicator Date hidden'!AC156)</f>
        <v>0</v>
      </c>
      <c r="AC155" s="165">
        <f>IF('Indicator Date hidden'!AD156="x","x",$AC$2-'Indicator Date hidden'!AD156)</f>
        <v>0</v>
      </c>
      <c r="AD155" s="165">
        <f>IF('Indicator Date hidden'!AE156="x","x",$AD$2-'Indicator Date hidden'!AE156)</f>
        <v>0</v>
      </c>
      <c r="AE155" s="165">
        <f>IF('Indicator Date hidden'!AF156="x","x",$AE$2-'Indicator Date hidden'!AF156)</f>
        <v>0</v>
      </c>
      <c r="AF155" s="165">
        <f>IF('Indicator Date hidden'!AG156="x","x",$AF$2-'Indicator Date hidden'!AG156)</f>
        <v>6</v>
      </c>
      <c r="AG155" s="165">
        <f>IF('Indicator Date hidden'!AH156="x","x",$AG$2-'Indicator Date hidden'!AH156)</f>
        <v>1</v>
      </c>
      <c r="AH155" s="165">
        <f>IF('Indicator Date hidden'!AI156="x","x",$AH$2-'Indicator Date hidden'!AI156)</f>
        <v>1</v>
      </c>
      <c r="AI155" s="165">
        <f>IF('Indicator Date hidden'!AJ156="x","x",$AI$2-'Indicator Date hidden'!AJ156)</f>
        <v>1</v>
      </c>
      <c r="AJ155" s="165" t="str">
        <f>IF('Indicator Date hidden'!AK156="x","x",$AJ$2-'Indicator Date hidden'!AK156)</f>
        <v>x</v>
      </c>
      <c r="AK155" s="165">
        <f>IF('Indicator Date hidden'!AL156="x","x",$AK$2-'Indicator Date hidden'!AL156)</f>
        <v>1</v>
      </c>
      <c r="AL155" s="165" t="str">
        <f>IF('Indicator Date hidden'!AM156="x","x",$AL$2-'Indicator Date hidden'!AM156)</f>
        <v>x</v>
      </c>
      <c r="AM155" s="165">
        <f>IF('Indicator Date hidden'!AN156="x","x",$AM$2-'Indicator Date hidden'!AN156)</f>
        <v>41236</v>
      </c>
      <c r="AN155" s="165">
        <f>IF('Indicator Date hidden'!AO156="x","x",$AN$2-'Indicator Date hidden'!AO156)</f>
        <v>41236</v>
      </c>
      <c r="AO155" s="165">
        <f>IF('Indicator Date hidden'!AP156="x","x",$AO$2-'Indicator Date hidden'!AP156)</f>
        <v>0</v>
      </c>
      <c r="AP155" s="165">
        <f>IF('Indicator Date hidden'!AQ156="x","x",$AP$2-'Indicator Date hidden'!AQ156)</f>
        <v>0</v>
      </c>
      <c r="AQ155" s="165">
        <f>IF('Indicator Date hidden'!AR156="x","x",$AQ$2-'Indicator Date hidden'!AR156)</f>
        <v>2</v>
      </c>
      <c r="AR155" s="165">
        <f>IF('Indicator Date hidden'!AS156="x","x",$AR$2-'Indicator Date hidden'!AS156)</f>
        <v>0</v>
      </c>
      <c r="AS155" s="165">
        <f>IF('Indicator Date hidden'!AT156="x","x",$AS$2-'Indicator Date hidden'!AT156)</f>
        <v>0</v>
      </c>
      <c r="AT155" s="165">
        <f>IF('Indicator Date hidden'!AU156="x","x",$AT$2-'Indicator Date hidden'!AU156)</f>
        <v>1</v>
      </c>
      <c r="AU155" s="165">
        <f>IF('Indicator Date hidden'!AV156="x","x",$AU$2-'Indicator Date hidden'!AV156)</f>
        <v>2</v>
      </c>
      <c r="AV155" s="165">
        <f>IF('Indicator Date hidden'!AW156="x","x",$AV$2-'Indicator Date hidden'!AW156)</f>
        <v>0</v>
      </c>
      <c r="AW155" s="165">
        <f>IF('Indicator Date hidden'!AX156="x","x",$AW$2-'Indicator Date hidden'!AX156)</f>
        <v>1</v>
      </c>
      <c r="AX155" s="165">
        <f>IF('Indicator Date hidden'!AY156="x","x",$AX$2-'Indicator Date hidden'!AY156)</f>
        <v>0</v>
      </c>
      <c r="AY155" s="165">
        <f>IF('Indicator Date hidden'!AZ156="x","x",$AY$2-'Indicator Date hidden'!AZ156)</f>
        <v>2</v>
      </c>
      <c r="AZ155" s="165">
        <f>IF('Indicator Date hidden'!BA156="x","x",$AZ$2-'Indicator Date hidden'!BA156)</f>
        <v>2</v>
      </c>
      <c r="BA155" s="5">
        <f t="shared" si="10"/>
        <v>82521</v>
      </c>
      <c r="BB155" s="166">
        <f t="shared" si="11"/>
        <v>1684.1020408163265</v>
      </c>
      <c r="BC155" s="5">
        <f t="shared" si="12"/>
        <v>21</v>
      </c>
      <c r="BD155" s="166">
        <f t="shared" si="13"/>
        <v>8158.9337519788396</v>
      </c>
      <c r="BE155" s="169">
        <f t="shared" si="14"/>
        <v>0</v>
      </c>
    </row>
    <row r="156" spans="1:57" x14ac:dyDescent="0.25">
      <c r="A156" t="s">
        <v>289</v>
      </c>
      <c r="B156" s="165">
        <f>IF('Indicator Date hidden'!C157="x","x",$B$2-'Indicator Date hidden'!C157)</f>
        <v>4</v>
      </c>
      <c r="C156" s="165">
        <f>IF('Indicator Date hidden'!D157="x","x",$C$2-'Indicator Date hidden'!D157)</f>
        <v>4</v>
      </c>
      <c r="D156" s="165">
        <f>IF('Indicator Date hidden'!E157="x","x",$D$2-'Indicator Date hidden'!E157)</f>
        <v>0</v>
      </c>
      <c r="E156" s="165">
        <f>IF('Indicator Date hidden'!F157="x","x",$E$2-'Indicator Date hidden'!F157)</f>
        <v>0</v>
      </c>
      <c r="F156" s="165">
        <f>IF('Indicator Date hidden'!G157="x","x",$F$2-'Indicator Date hidden'!G157)</f>
        <v>0</v>
      </c>
      <c r="G156" s="165">
        <f>IF('Indicator Date hidden'!H157="x","x",$G$2-'Indicator Date hidden'!H157)</f>
        <v>0</v>
      </c>
      <c r="H156" s="165">
        <f>IF('Indicator Date hidden'!I157="x","x",$H$2-'Indicator Date hidden'!I157)</f>
        <v>0</v>
      </c>
      <c r="I156" s="165">
        <f>IF('Indicator Date hidden'!J157="x","x",$I$2-'Indicator Date hidden'!J157)</f>
        <v>2</v>
      </c>
      <c r="J156" s="165">
        <f>IF('Indicator Date hidden'!K157="x","x",$J$2-'Indicator Date hidden'!K157)</f>
        <v>2</v>
      </c>
      <c r="K156" s="165">
        <f>IF('Indicator Date hidden'!L157="x","x",$K$2-'Indicator Date hidden'!L157)</f>
        <v>0</v>
      </c>
      <c r="L156" s="165">
        <f>IF('Indicator Date hidden'!M157="x","x",$L$2-'Indicator Date hidden'!M157)</f>
        <v>0</v>
      </c>
      <c r="M156" s="165">
        <f>IF('Indicator Date hidden'!N157="x","x",$M$2-'Indicator Date hidden'!N157)</f>
        <v>0</v>
      </c>
      <c r="N156" s="165">
        <f>IF('Indicator Date hidden'!O157="x","x",$N$2-'Indicator Date hidden'!O157)</f>
        <v>0</v>
      </c>
      <c r="O156" s="165">
        <f>IF('Indicator Date hidden'!P157="x","x",$O$2-'Indicator Date hidden'!P157)</f>
        <v>0</v>
      </c>
      <c r="P156" s="165">
        <f>IF('Indicator Date hidden'!Q157="x","x",$P$2-'Indicator Date hidden'!Q157)</f>
        <v>0</v>
      </c>
      <c r="Q156" s="165" t="str">
        <f>IF('Indicator Date hidden'!R157="x","x",$Q$2-'Indicator Date hidden'!R157)</f>
        <v>x</v>
      </c>
      <c r="R156" s="165">
        <f>IF('Indicator Date hidden'!S157="x","x",$R$2-'Indicator Date hidden'!S157)</f>
        <v>0</v>
      </c>
      <c r="S156" s="165">
        <f>IF('Indicator Date hidden'!T157="x","x",$S$2-'Indicator Date hidden'!T157)</f>
        <v>0</v>
      </c>
      <c r="T156" s="165">
        <f>IF('Indicator Date hidden'!U157="x","x",$T$2-'Indicator Date hidden'!U157)</f>
        <v>0</v>
      </c>
      <c r="U156" s="165" t="str">
        <f>IF('Indicator Date hidden'!V157="x","x",$U$2-'Indicator Date hidden'!V157)</f>
        <v>x</v>
      </c>
      <c r="V156" s="165">
        <f>IF('Indicator Date hidden'!W157="x","x",$V$2-'Indicator Date hidden'!W157)</f>
        <v>2</v>
      </c>
      <c r="W156" s="165" t="str">
        <f>IF('Indicator Date hidden'!X157="x","x",$W$2-'Indicator Date hidden'!X157)</f>
        <v>x</v>
      </c>
      <c r="X156" s="165">
        <f>IF('Indicator Date hidden'!Y157="x","x",$X$2-'Indicator Date hidden'!Y157)</f>
        <v>2</v>
      </c>
      <c r="Y156" s="165">
        <f>IF('Indicator Date hidden'!Z157="x","x",$Y$2-'Indicator Date hidden'!Z157)</f>
        <v>0</v>
      </c>
      <c r="Z156" s="165">
        <f>IF('Indicator Date hidden'!AA157="x","x",$Z$2-'Indicator Date hidden'!AA157)</f>
        <v>0</v>
      </c>
      <c r="AA156" s="165">
        <f>IF('Indicator Date hidden'!AB157="x","x",$AA$2-'Indicator Date hidden'!AB157)</f>
        <v>0</v>
      </c>
      <c r="AB156" s="165">
        <f>IF('Indicator Date hidden'!AC157="x","x",$AB$2-'Indicator Date hidden'!AC157)</f>
        <v>0</v>
      </c>
      <c r="AC156" s="165">
        <f>IF('Indicator Date hidden'!AD157="x","x",$AC$2-'Indicator Date hidden'!AD157)</f>
        <v>0</v>
      </c>
      <c r="AD156" s="165" t="str">
        <f>IF('Indicator Date hidden'!AE157="x","x",$AD$2-'Indicator Date hidden'!AE157)</f>
        <v>x</v>
      </c>
      <c r="AE156" s="165">
        <f>IF('Indicator Date hidden'!AF157="x","x",$AE$2-'Indicator Date hidden'!AF157)</f>
        <v>0</v>
      </c>
      <c r="AF156" s="165" t="str">
        <f>IF('Indicator Date hidden'!AG157="x","x",$AF$2-'Indicator Date hidden'!AG157)</f>
        <v>x</v>
      </c>
      <c r="AG156" s="165">
        <f>IF('Indicator Date hidden'!AH157="x","x",$AG$2-'Indicator Date hidden'!AH157)</f>
        <v>1</v>
      </c>
      <c r="AH156" s="165">
        <f>IF('Indicator Date hidden'!AI157="x","x",$AH$2-'Indicator Date hidden'!AI157)</f>
        <v>1</v>
      </c>
      <c r="AI156" s="165">
        <f>IF('Indicator Date hidden'!AJ157="x","x",$AI$2-'Indicator Date hidden'!AJ157)</f>
        <v>1</v>
      </c>
      <c r="AJ156" s="165" t="str">
        <f>IF('Indicator Date hidden'!AK157="x","x",$AJ$2-'Indicator Date hidden'!AK157)</f>
        <v>x</v>
      </c>
      <c r="AK156" s="165">
        <f>IF('Indicator Date hidden'!AL157="x","x",$AK$2-'Indicator Date hidden'!AL157)</f>
        <v>1</v>
      </c>
      <c r="AL156" s="165" t="str">
        <f>IF('Indicator Date hidden'!AM157="x","x",$AL$2-'Indicator Date hidden'!AM157)</f>
        <v>x</v>
      </c>
      <c r="AM156" s="165">
        <f>IF('Indicator Date hidden'!AN157="x","x",$AM$2-'Indicator Date hidden'!AN157)</f>
        <v>41236</v>
      </c>
      <c r="AN156" s="165">
        <f>IF('Indicator Date hidden'!AO157="x","x",$AN$2-'Indicator Date hidden'!AO157)</f>
        <v>41236</v>
      </c>
      <c r="AO156" s="165">
        <f>IF('Indicator Date hidden'!AP157="x","x",$AO$2-'Indicator Date hidden'!AP157)</f>
        <v>0</v>
      </c>
      <c r="AP156" s="165">
        <f>IF('Indicator Date hidden'!AQ157="x","x",$AP$2-'Indicator Date hidden'!AQ157)</f>
        <v>0</v>
      </c>
      <c r="AQ156" s="165">
        <f>IF('Indicator Date hidden'!AR157="x","x",$AQ$2-'Indicator Date hidden'!AR157)</f>
        <v>2</v>
      </c>
      <c r="AR156" s="165">
        <f>IF('Indicator Date hidden'!AS157="x","x",$AR$2-'Indicator Date hidden'!AS157)</f>
        <v>0</v>
      </c>
      <c r="AS156" s="165">
        <f>IF('Indicator Date hidden'!AT157="x","x",$AS$2-'Indicator Date hidden'!AT157)</f>
        <v>0</v>
      </c>
      <c r="AT156" s="165">
        <f>IF('Indicator Date hidden'!AU157="x","x",$AT$2-'Indicator Date hidden'!AU157)</f>
        <v>1</v>
      </c>
      <c r="AU156" s="165">
        <f>IF('Indicator Date hidden'!AV157="x","x",$AU$2-'Indicator Date hidden'!AV157)</f>
        <v>1</v>
      </c>
      <c r="AV156" s="165">
        <f>IF('Indicator Date hidden'!AW157="x","x",$AV$2-'Indicator Date hidden'!AW157)</f>
        <v>0</v>
      </c>
      <c r="AW156" s="165">
        <f>IF('Indicator Date hidden'!AX157="x","x",$AW$2-'Indicator Date hidden'!AX157)</f>
        <v>0</v>
      </c>
      <c r="AX156" s="165">
        <f>IF('Indicator Date hidden'!AY157="x","x",$AX$2-'Indicator Date hidden'!AY157)</f>
        <v>0</v>
      </c>
      <c r="AY156" s="165">
        <f>IF('Indicator Date hidden'!AZ157="x","x",$AY$2-'Indicator Date hidden'!AZ157)</f>
        <v>2</v>
      </c>
      <c r="AZ156" s="165">
        <f>IF('Indicator Date hidden'!BA157="x","x",$AZ$2-'Indicator Date hidden'!BA157)</f>
        <v>2</v>
      </c>
      <c r="BA156" s="5">
        <f t="shared" si="10"/>
        <v>82500</v>
      </c>
      <c r="BB156" s="166">
        <f t="shared" si="11"/>
        <v>1875</v>
      </c>
      <c r="BC156" s="5">
        <f t="shared" si="12"/>
        <v>17</v>
      </c>
      <c r="BD156" s="166">
        <f t="shared" si="13"/>
        <v>8589.2744402010412</v>
      </c>
      <c r="BE156" s="169">
        <f t="shared" si="14"/>
        <v>0</v>
      </c>
    </row>
    <row r="157" spans="1:57" x14ac:dyDescent="0.25">
      <c r="A157" t="s">
        <v>291</v>
      </c>
      <c r="B157" s="165">
        <f>IF('Indicator Date hidden'!C158="x","x",$B$2-'Indicator Date hidden'!C158)</f>
        <v>4</v>
      </c>
      <c r="C157" s="165">
        <f>IF('Indicator Date hidden'!D158="x","x",$C$2-'Indicator Date hidden'!D158)</f>
        <v>4</v>
      </c>
      <c r="D157" s="165">
        <f>IF('Indicator Date hidden'!E158="x","x",$D$2-'Indicator Date hidden'!E158)</f>
        <v>0</v>
      </c>
      <c r="E157" s="165">
        <f>IF('Indicator Date hidden'!F158="x","x",$E$2-'Indicator Date hidden'!F158)</f>
        <v>0</v>
      </c>
      <c r="F157" s="165">
        <f>IF('Indicator Date hidden'!G158="x","x",$F$2-'Indicator Date hidden'!G158)</f>
        <v>0</v>
      </c>
      <c r="G157" s="165">
        <f>IF('Indicator Date hidden'!H158="x","x",$G$2-'Indicator Date hidden'!H158)</f>
        <v>0</v>
      </c>
      <c r="H157" s="165">
        <f>IF('Indicator Date hidden'!I158="x","x",$H$2-'Indicator Date hidden'!I158)</f>
        <v>0</v>
      </c>
      <c r="I157" s="165">
        <f>IF('Indicator Date hidden'!J158="x","x",$I$2-'Indicator Date hidden'!J158)</f>
        <v>2</v>
      </c>
      <c r="J157" s="165">
        <f>IF('Indicator Date hidden'!K158="x","x",$J$2-'Indicator Date hidden'!K158)</f>
        <v>2</v>
      </c>
      <c r="K157" s="165">
        <f>IF('Indicator Date hidden'!L158="x","x",$K$2-'Indicator Date hidden'!L158)</f>
        <v>0</v>
      </c>
      <c r="L157" s="165">
        <f>IF('Indicator Date hidden'!M158="x","x",$L$2-'Indicator Date hidden'!M158)</f>
        <v>0</v>
      </c>
      <c r="M157" s="165">
        <f>IF('Indicator Date hidden'!N158="x","x",$M$2-'Indicator Date hidden'!N158)</f>
        <v>0</v>
      </c>
      <c r="N157" s="165">
        <f>IF('Indicator Date hidden'!O158="x","x",$N$2-'Indicator Date hidden'!O158)</f>
        <v>0</v>
      </c>
      <c r="O157" s="165">
        <f>IF('Indicator Date hidden'!P158="x","x",$O$2-'Indicator Date hidden'!P158)</f>
        <v>0</v>
      </c>
      <c r="P157" s="165">
        <f>IF('Indicator Date hidden'!Q158="x","x",$P$2-'Indicator Date hidden'!Q158)</f>
        <v>0</v>
      </c>
      <c r="Q157" s="165" t="str">
        <f>IF('Indicator Date hidden'!R158="x","x",$Q$2-'Indicator Date hidden'!R158)</f>
        <v>x</v>
      </c>
      <c r="R157" s="165">
        <f>IF('Indicator Date hidden'!S158="x","x",$R$2-'Indicator Date hidden'!S158)</f>
        <v>0</v>
      </c>
      <c r="S157" s="165">
        <f>IF('Indicator Date hidden'!T158="x","x",$S$2-'Indicator Date hidden'!T158)</f>
        <v>0</v>
      </c>
      <c r="T157" s="165">
        <f>IF('Indicator Date hidden'!U158="x","x",$T$2-'Indicator Date hidden'!U158)</f>
        <v>0</v>
      </c>
      <c r="U157" s="165" t="str">
        <f>IF('Indicator Date hidden'!V158="x","x",$U$2-'Indicator Date hidden'!V158)</f>
        <v>x</v>
      </c>
      <c r="V157" s="165">
        <f>IF('Indicator Date hidden'!W158="x","x",$V$2-'Indicator Date hidden'!W158)</f>
        <v>2</v>
      </c>
      <c r="W157" s="165" t="str">
        <f>IF('Indicator Date hidden'!X158="x","x",$W$2-'Indicator Date hidden'!X158)</f>
        <v>x</v>
      </c>
      <c r="X157" s="165">
        <f>IF('Indicator Date hidden'!Y158="x","x",$X$2-'Indicator Date hidden'!Y158)</f>
        <v>6</v>
      </c>
      <c r="Y157" s="165">
        <f>IF('Indicator Date hidden'!Z158="x","x",$Y$2-'Indicator Date hidden'!Z158)</f>
        <v>0</v>
      </c>
      <c r="Z157" s="165">
        <f>IF('Indicator Date hidden'!AA158="x","x",$Z$2-'Indicator Date hidden'!AA158)</f>
        <v>0</v>
      </c>
      <c r="AA157" s="165">
        <f>IF('Indicator Date hidden'!AB158="x","x",$AA$2-'Indicator Date hidden'!AB158)</f>
        <v>0</v>
      </c>
      <c r="AB157" s="165">
        <f>IF('Indicator Date hidden'!AC158="x","x",$AB$2-'Indicator Date hidden'!AC158)</f>
        <v>0</v>
      </c>
      <c r="AC157" s="165">
        <f>IF('Indicator Date hidden'!AD158="x","x",$AC$2-'Indicator Date hidden'!AD158)</f>
        <v>0</v>
      </c>
      <c r="AD157" s="165" t="str">
        <f>IF('Indicator Date hidden'!AE158="x","x",$AD$2-'Indicator Date hidden'!AE158)</f>
        <v>x</v>
      </c>
      <c r="AE157" s="165">
        <f>IF('Indicator Date hidden'!AF158="x","x",$AE$2-'Indicator Date hidden'!AF158)</f>
        <v>0</v>
      </c>
      <c r="AF157" s="165">
        <f>IF('Indicator Date hidden'!AG158="x","x",$AF$2-'Indicator Date hidden'!AG158)</f>
        <v>5</v>
      </c>
      <c r="AG157" s="165">
        <f>IF('Indicator Date hidden'!AH158="x","x",$AG$2-'Indicator Date hidden'!AH158)</f>
        <v>1</v>
      </c>
      <c r="AH157" s="165">
        <f>IF('Indicator Date hidden'!AI158="x","x",$AH$2-'Indicator Date hidden'!AI158)</f>
        <v>1</v>
      </c>
      <c r="AI157" s="165">
        <f>IF('Indicator Date hidden'!AJ158="x","x",$AI$2-'Indicator Date hidden'!AJ158)</f>
        <v>1</v>
      </c>
      <c r="AJ157" s="165" t="str">
        <f>IF('Indicator Date hidden'!AK158="x","x",$AJ$2-'Indicator Date hidden'!AK158)</f>
        <v>x</v>
      </c>
      <c r="AK157" s="165">
        <f>IF('Indicator Date hidden'!AL158="x","x",$AK$2-'Indicator Date hidden'!AL158)</f>
        <v>1</v>
      </c>
      <c r="AL157" s="165" t="str">
        <f>IF('Indicator Date hidden'!AM158="x","x",$AL$2-'Indicator Date hidden'!AM158)</f>
        <v>x</v>
      </c>
      <c r="AM157" s="165">
        <f>IF('Indicator Date hidden'!AN158="x","x",$AM$2-'Indicator Date hidden'!AN158)</f>
        <v>41236</v>
      </c>
      <c r="AN157" s="165">
        <f>IF('Indicator Date hidden'!AO158="x","x",$AN$2-'Indicator Date hidden'!AO158)</f>
        <v>41236</v>
      </c>
      <c r="AO157" s="165">
        <f>IF('Indicator Date hidden'!AP158="x","x",$AO$2-'Indicator Date hidden'!AP158)</f>
        <v>0</v>
      </c>
      <c r="AP157" s="165">
        <f>IF('Indicator Date hidden'!AQ158="x","x",$AP$2-'Indicator Date hidden'!AQ158)</f>
        <v>0</v>
      </c>
      <c r="AQ157" s="165">
        <f>IF('Indicator Date hidden'!AR158="x","x",$AQ$2-'Indicator Date hidden'!AR158)</f>
        <v>0</v>
      </c>
      <c r="AR157" s="165">
        <f>IF('Indicator Date hidden'!AS158="x","x",$AR$2-'Indicator Date hidden'!AS158)</f>
        <v>0</v>
      </c>
      <c r="AS157" s="165">
        <f>IF('Indicator Date hidden'!AT158="x","x",$AS$2-'Indicator Date hidden'!AT158)</f>
        <v>0</v>
      </c>
      <c r="AT157" s="165">
        <f>IF('Indicator Date hidden'!AU158="x","x",$AT$2-'Indicator Date hidden'!AU158)</f>
        <v>1</v>
      </c>
      <c r="AU157" s="165" t="str">
        <f>IF('Indicator Date hidden'!AV158="x","x",$AU$2-'Indicator Date hidden'!AV158)</f>
        <v>x</v>
      </c>
      <c r="AV157" s="165">
        <f>IF('Indicator Date hidden'!AW158="x","x",$AV$2-'Indicator Date hidden'!AW158)</f>
        <v>0</v>
      </c>
      <c r="AW157" s="165">
        <f>IF('Indicator Date hidden'!AX158="x","x",$AW$2-'Indicator Date hidden'!AX158)</f>
        <v>0</v>
      </c>
      <c r="AX157" s="165">
        <f>IF('Indicator Date hidden'!AY158="x","x",$AX$2-'Indicator Date hidden'!AY158)</f>
        <v>0</v>
      </c>
      <c r="AY157" s="165">
        <f>IF('Indicator Date hidden'!AZ158="x","x",$AY$2-'Indicator Date hidden'!AZ158)</f>
        <v>2</v>
      </c>
      <c r="AZ157" s="165">
        <f>IF('Indicator Date hidden'!BA158="x","x",$AZ$2-'Indicator Date hidden'!BA158)</f>
        <v>2</v>
      </c>
      <c r="BA157" s="5">
        <f t="shared" si="10"/>
        <v>82506</v>
      </c>
      <c r="BB157" s="166">
        <f t="shared" si="11"/>
        <v>1875.1363636363637</v>
      </c>
      <c r="BC157" s="5">
        <f t="shared" si="12"/>
        <v>16</v>
      </c>
      <c r="BD157" s="166">
        <f t="shared" si="13"/>
        <v>8589.2447402945545</v>
      </c>
      <c r="BE157" s="169">
        <f t="shared" si="14"/>
        <v>0</v>
      </c>
    </row>
    <row r="158" spans="1:57" x14ac:dyDescent="0.25">
      <c r="A158" t="s">
        <v>293</v>
      </c>
      <c r="B158" s="165">
        <f>IF('Indicator Date hidden'!C159="x","x",$B$2-'Indicator Date hidden'!C159)</f>
        <v>4</v>
      </c>
      <c r="C158" s="165">
        <f>IF('Indicator Date hidden'!D159="x","x",$C$2-'Indicator Date hidden'!D159)</f>
        <v>4</v>
      </c>
      <c r="D158" s="165">
        <f>IF('Indicator Date hidden'!E159="x","x",$D$2-'Indicator Date hidden'!E159)</f>
        <v>0</v>
      </c>
      <c r="E158" s="165">
        <f>IF('Indicator Date hidden'!F159="x","x",$E$2-'Indicator Date hidden'!F159)</f>
        <v>0</v>
      </c>
      <c r="F158" s="165">
        <f>IF('Indicator Date hidden'!G159="x","x",$F$2-'Indicator Date hidden'!G159)</f>
        <v>0</v>
      </c>
      <c r="G158" s="165">
        <f>IF('Indicator Date hidden'!H159="x","x",$G$2-'Indicator Date hidden'!H159)</f>
        <v>0</v>
      </c>
      <c r="H158" s="165">
        <f>IF('Indicator Date hidden'!I159="x","x",$H$2-'Indicator Date hidden'!I159)</f>
        <v>0</v>
      </c>
      <c r="I158" s="165">
        <f>IF('Indicator Date hidden'!J159="x","x",$I$2-'Indicator Date hidden'!J159)</f>
        <v>2</v>
      </c>
      <c r="J158" s="165">
        <f>IF('Indicator Date hidden'!K159="x","x",$J$2-'Indicator Date hidden'!K159)</f>
        <v>2</v>
      </c>
      <c r="K158" s="165">
        <f>IF('Indicator Date hidden'!L159="x","x",$K$2-'Indicator Date hidden'!L159)</f>
        <v>0</v>
      </c>
      <c r="L158" s="165">
        <f>IF('Indicator Date hidden'!M159="x","x",$L$2-'Indicator Date hidden'!M159)</f>
        <v>0</v>
      </c>
      <c r="M158" s="165">
        <f>IF('Indicator Date hidden'!N159="x","x",$M$2-'Indicator Date hidden'!N159)</f>
        <v>0</v>
      </c>
      <c r="N158" s="165">
        <f>IF('Indicator Date hidden'!O159="x","x",$N$2-'Indicator Date hidden'!O159)</f>
        <v>0</v>
      </c>
      <c r="O158" s="165">
        <f>IF('Indicator Date hidden'!P159="x","x",$O$2-'Indicator Date hidden'!P159)</f>
        <v>0</v>
      </c>
      <c r="P158" s="165" t="str">
        <f>IF('Indicator Date hidden'!Q159="x","x",$P$2-'Indicator Date hidden'!Q159)</f>
        <v>x</v>
      </c>
      <c r="Q158" s="165" t="str">
        <f>IF('Indicator Date hidden'!R159="x","x",$Q$2-'Indicator Date hidden'!R159)</f>
        <v>x</v>
      </c>
      <c r="R158" s="165">
        <f>IF('Indicator Date hidden'!S159="x","x",$R$2-'Indicator Date hidden'!S159)</f>
        <v>0</v>
      </c>
      <c r="S158" s="165">
        <f>IF('Indicator Date hidden'!T159="x","x",$S$2-'Indicator Date hidden'!T159)</f>
        <v>0</v>
      </c>
      <c r="T158" s="165">
        <f>IF('Indicator Date hidden'!U159="x","x",$T$2-'Indicator Date hidden'!U159)</f>
        <v>0</v>
      </c>
      <c r="U158" s="165" t="str">
        <f>IF('Indicator Date hidden'!V159="x","x",$U$2-'Indicator Date hidden'!V159)</f>
        <v>x</v>
      </c>
      <c r="V158" s="165">
        <f>IF('Indicator Date hidden'!W159="x","x",$V$2-'Indicator Date hidden'!W159)</f>
        <v>2</v>
      </c>
      <c r="W158" s="165" t="str">
        <f>IF('Indicator Date hidden'!X159="x","x",$W$2-'Indicator Date hidden'!X159)</f>
        <v>x</v>
      </c>
      <c r="X158" s="165">
        <f>IF('Indicator Date hidden'!Y159="x","x",$X$2-'Indicator Date hidden'!Y159)</f>
        <v>7</v>
      </c>
      <c r="Y158" s="165">
        <f>IF('Indicator Date hidden'!Z159="x","x",$Y$2-'Indicator Date hidden'!Z159)</f>
        <v>0</v>
      </c>
      <c r="Z158" s="165">
        <f>IF('Indicator Date hidden'!AA159="x","x",$Z$2-'Indicator Date hidden'!AA159)</f>
        <v>0</v>
      </c>
      <c r="AA158" s="165">
        <f>IF('Indicator Date hidden'!AB159="x","x",$AA$2-'Indicator Date hidden'!AB159)</f>
        <v>0</v>
      </c>
      <c r="AB158" s="165">
        <f>IF('Indicator Date hidden'!AC159="x","x",$AB$2-'Indicator Date hidden'!AC159)</f>
        <v>0</v>
      </c>
      <c r="AC158" s="165">
        <f>IF('Indicator Date hidden'!AD159="x","x",$AC$2-'Indicator Date hidden'!AD159)</f>
        <v>0</v>
      </c>
      <c r="AD158" s="165" t="str">
        <f>IF('Indicator Date hidden'!AE159="x","x",$AD$2-'Indicator Date hidden'!AE159)</f>
        <v>x</v>
      </c>
      <c r="AE158" s="165">
        <f>IF('Indicator Date hidden'!AF159="x","x",$AE$2-'Indicator Date hidden'!AF159)</f>
        <v>0</v>
      </c>
      <c r="AF158" s="165">
        <f>IF('Indicator Date hidden'!AG159="x","x",$AF$2-'Indicator Date hidden'!AG159)</f>
        <v>5</v>
      </c>
      <c r="AG158" s="165">
        <f>IF('Indicator Date hidden'!AH159="x","x",$AG$2-'Indicator Date hidden'!AH159)</f>
        <v>1</v>
      </c>
      <c r="AH158" s="165">
        <f>IF('Indicator Date hidden'!AI159="x","x",$AH$2-'Indicator Date hidden'!AI159)</f>
        <v>1</v>
      </c>
      <c r="AI158" s="165">
        <f>IF('Indicator Date hidden'!AJ159="x","x",$AI$2-'Indicator Date hidden'!AJ159)</f>
        <v>1</v>
      </c>
      <c r="AJ158" s="165" t="str">
        <f>IF('Indicator Date hidden'!AK159="x","x",$AJ$2-'Indicator Date hidden'!AK159)</f>
        <v>x</v>
      </c>
      <c r="AK158" s="165">
        <f>IF('Indicator Date hidden'!AL159="x","x",$AK$2-'Indicator Date hidden'!AL159)</f>
        <v>1</v>
      </c>
      <c r="AL158" s="165" t="str">
        <f>IF('Indicator Date hidden'!AM159="x","x",$AL$2-'Indicator Date hidden'!AM159)</f>
        <v>x</v>
      </c>
      <c r="AM158" s="165">
        <f>IF('Indicator Date hidden'!AN159="x","x",$AM$2-'Indicator Date hidden'!AN159)</f>
        <v>41236</v>
      </c>
      <c r="AN158" s="165">
        <f>IF('Indicator Date hidden'!AO159="x","x",$AN$2-'Indicator Date hidden'!AO159)</f>
        <v>41236</v>
      </c>
      <c r="AO158" s="165">
        <f>IF('Indicator Date hidden'!AP159="x","x",$AO$2-'Indicator Date hidden'!AP159)</f>
        <v>0</v>
      </c>
      <c r="AP158" s="165">
        <f>IF('Indicator Date hidden'!AQ159="x","x",$AP$2-'Indicator Date hidden'!AQ159)</f>
        <v>0</v>
      </c>
      <c r="AQ158" s="165">
        <f>IF('Indicator Date hidden'!AR159="x","x",$AQ$2-'Indicator Date hidden'!AR159)</f>
        <v>0</v>
      </c>
      <c r="AR158" s="165">
        <f>IF('Indicator Date hidden'!AS159="x","x",$AR$2-'Indicator Date hidden'!AS159)</f>
        <v>0</v>
      </c>
      <c r="AS158" s="165">
        <f>IF('Indicator Date hidden'!AT159="x","x",$AS$2-'Indicator Date hidden'!AT159)</f>
        <v>0</v>
      </c>
      <c r="AT158" s="165">
        <f>IF('Indicator Date hidden'!AU159="x","x",$AT$2-'Indicator Date hidden'!AU159)</f>
        <v>1</v>
      </c>
      <c r="AU158" s="165">
        <f>IF('Indicator Date hidden'!AV159="x","x",$AU$2-'Indicator Date hidden'!AV159)</f>
        <v>2</v>
      </c>
      <c r="AV158" s="165">
        <f>IF('Indicator Date hidden'!AW159="x","x",$AV$2-'Indicator Date hidden'!AW159)</f>
        <v>0</v>
      </c>
      <c r="AW158" s="165">
        <f>IF('Indicator Date hidden'!AX159="x","x",$AW$2-'Indicator Date hidden'!AX159)</f>
        <v>0</v>
      </c>
      <c r="AX158" s="165">
        <f>IF('Indicator Date hidden'!AY159="x","x",$AX$2-'Indicator Date hidden'!AY159)</f>
        <v>0</v>
      </c>
      <c r="AY158" s="165">
        <f>IF('Indicator Date hidden'!AZ159="x","x",$AY$2-'Indicator Date hidden'!AZ159)</f>
        <v>2</v>
      </c>
      <c r="AZ158" s="165">
        <f>IF('Indicator Date hidden'!BA159="x","x",$AZ$2-'Indicator Date hidden'!BA159)</f>
        <v>2</v>
      </c>
      <c r="BA158" s="5">
        <f t="shared" si="10"/>
        <v>82509</v>
      </c>
      <c r="BB158" s="166">
        <f t="shared" si="11"/>
        <v>1875.2045454545455</v>
      </c>
      <c r="BC158" s="5">
        <f t="shared" si="12"/>
        <v>17</v>
      </c>
      <c r="BD158" s="166">
        <f t="shared" si="13"/>
        <v>8589.2298775838644</v>
      </c>
      <c r="BE158" s="169">
        <f t="shared" si="14"/>
        <v>0</v>
      </c>
    </row>
    <row r="159" spans="1:57" x14ac:dyDescent="0.25">
      <c r="A159" t="s">
        <v>295</v>
      </c>
      <c r="B159" s="165">
        <f>IF('Indicator Date hidden'!C160="x","x",$B$2-'Indicator Date hidden'!C160)</f>
        <v>4</v>
      </c>
      <c r="C159" s="165">
        <f>IF('Indicator Date hidden'!D160="x","x",$C$2-'Indicator Date hidden'!D160)</f>
        <v>4</v>
      </c>
      <c r="D159" s="165">
        <f>IF('Indicator Date hidden'!E160="x","x",$D$2-'Indicator Date hidden'!E160)</f>
        <v>0</v>
      </c>
      <c r="E159" s="165">
        <f>IF('Indicator Date hidden'!F160="x","x",$E$2-'Indicator Date hidden'!F160)</f>
        <v>0</v>
      </c>
      <c r="F159" s="165">
        <f>IF('Indicator Date hidden'!G160="x","x",$F$2-'Indicator Date hidden'!G160)</f>
        <v>0</v>
      </c>
      <c r="G159" s="165">
        <f>IF('Indicator Date hidden'!H160="x","x",$G$2-'Indicator Date hidden'!H160)</f>
        <v>0</v>
      </c>
      <c r="H159" s="165">
        <f>IF('Indicator Date hidden'!I160="x","x",$H$2-'Indicator Date hidden'!I160)</f>
        <v>0</v>
      </c>
      <c r="I159" s="165">
        <f>IF('Indicator Date hidden'!J160="x","x",$I$2-'Indicator Date hidden'!J160)</f>
        <v>2</v>
      </c>
      <c r="J159" s="165">
        <f>IF('Indicator Date hidden'!K160="x","x",$J$2-'Indicator Date hidden'!K160)</f>
        <v>2</v>
      </c>
      <c r="K159" s="165">
        <f>IF('Indicator Date hidden'!L160="x","x",$K$2-'Indicator Date hidden'!L160)</f>
        <v>0</v>
      </c>
      <c r="L159" s="165">
        <f>IF('Indicator Date hidden'!M160="x","x",$L$2-'Indicator Date hidden'!M160)</f>
        <v>0</v>
      </c>
      <c r="M159" s="165">
        <f>IF('Indicator Date hidden'!N160="x","x",$M$2-'Indicator Date hidden'!N160)</f>
        <v>0</v>
      </c>
      <c r="N159" s="165">
        <f>IF('Indicator Date hidden'!O160="x","x",$N$2-'Indicator Date hidden'!O160)</f>
        <v>0</v>
      </c>
      <c r="O159" s="165">
        <f>IF('Indicator Date hidden'!P160="x","x",$O$2-'Indicator Date hidden'!P160)</f>
        <v>0</v>
      </c>
      <c r="P159" s="165">
        <f>IF('Indicator Date hidden'!Q160="x","x",$P$2-'Indicator Date hidden'!Q160)</f>
        <v>0</v>
      </c>
      <c r="Q159" s="165" t="str">
        <f>IF('Indicator Date hidden'!R160="x","x",$Q$2-'Indicator Date hidden'!R160)</f>
        <v>x</v>
      </c>
      <c r="R159" s="165">
        <f>IF('Indicator Date hidden'!S160="x","x",$R$2-'Indicator Date hidden'!S160)</f>
        <v>0</v>
      </c>
      <c r="S159" s="165">
        <f>IF('Indicator Date hidden'!T160="x","x",$S$2-'Indicator Date hidden'!T160)</f>
        <v>0</v>
      </c>
      <c r="T159" s="165">
        <f>IF('Indicator Date hidden'!U160="x","x",$T$2-'Indicator Date hidden'!U160)</f>
        <v>0</v>
      </c>
      <c r="U159" s="165">
        <f>IF('Indicator Date hidden'!V160="x","x",$U$2-'Indicator Date hidden'!V160)</f>
        <v>0</v>
      </c>
      <c r="V159" s="165">
        <f>IF('Indicator Date hidden'!W160="x","x",$V$2-'Indicator Date hidden'!W160)</f>
        <v>2</v>
      </c>
      <c r="W159" s="165">
        <f>IF('Indicator Date hidden'!X160="x","x",$W$2-'Indicator Date hidden'!X160)</f>
        <v>9</v>
      </c>
      <c r="X159" s="165">
        <f>IF('Indicator Date hidden'!Y160="x","x",$X$2-'Indicator Date hidden'!Y160)</f>
        <v>8</v>
      </c>
      <c r="Y159" s="165">
        <f>IF('Indicator Date hidden'!Z160="x","x",$Y$2-'Indicator Date hidden'!Z160)</f>
        <v>0</v>
      </c>
      <c r="Z159" s="165">
        <f>IF('Indicator Date hidden'!AA160="x","x",$Z$2-'Indicator Date hidden'!AA160)</f>
        <v>0</v>
      </c>
      <c r="AA159" s="165" t="str">
        <f>IF('Indicator Date hidden'!AB160="x","x",$AA$2-'Indicator Date hidden'!AB160)</f>
        <v>x</v>
      </c>
      <c r="AB159" s="165">
        <f>IF('Indicator Date hidden'!AC160="x","x",$AB$2-'Indicator Date hidden'!AC160)</f>
        <v>0</v>
      </c>
      <c r="AC159" s="165">
        <f>IF('Indicator Date hidden'!AD160="x","x",$AC$2-'Indicator Date hidden'!AD160)</f>
        <v>0</v>
      </c>
      <c r="AD159" s="165">
        <f>IF('Indicator Date hidden'!AE160="x","x",$AD$2-'Indicator Date hidden'!AE160)</f>
        <v>0</v>
      </c>
      <c r="AE159" s="165" t="str">
        <f>IF('Indicator Date hidden'!AF160="x","x",$AE$2-'Indicator Date hidden'!AF160)</f>
        <v>x</v>
      </c>
      <c r="AF159" s="165">
        <f>IF('Indicator Date hidden'!AG160="x","x",$AF$2-'Indicator Date hidden'!AG160)</f>
        <v>12</v>
      </c>
      <c r="AG159" s="165">
        <f>IF('Indicator Date hidden'!AH160="x","x",$AG$2-'Indicator Date hidden'!AH160)</f>
        <v>1</v>
      </c>
      <c r="AH159" s="165">
        <f>IF('Indicator Date hidden'!AI160="x","x",$AH$2-'Indicator Date hidden'!AI160)</f>
        <v>1</v>
      </c>
      <c r="AI159" s="165">
        <f>IF('Indicator Date hidden'!AJ160="x","x",$AI$2-'Indicator Date hidden'!AJ160)</f>
        <v>1</v>
      </c>
      <c r="AJ159" s="165" t="str">
        <f>IF('Indicator Date hidden'!AK160="x","x",$AJ$2-'Indicator Date hidden'!AK160)</f>
        <v>x</v>
      </c>
      <c r="AK159" s="165">
        <f>IF('Indicator Date hidden'!AL160="x","x",$AK$2-'Indicator Date hidden'!AL160)</f>
        <v>1</v>
      </c>
      <c r="AL159" s="165" t="str">
        <f>IF('Indicator Date hidden'!AM160="x","x",$AL$2-'Indicator Date hidden'!AM160)</f>
        <v>x</v>
      </c>
      <c r="AM159" s="165">
        <f>IF('Indicator Date hidden'!AN160="x","x",$AM$2-'Indicator Date hidden'!AN160)</f>
        <v>41236</v>
      </c>
      <c r="AN159" s="165">
        <f>IF('Indicator Date hidden'!AO160="x","x",$AN$2-'Indicator Date hidden'!AO160)</f>
        <v>41236</v>
      </c>
      <c r="AO159" s="165" t="str">
        <f>IF('Indicator Date hidden'!AP160="x","x",$AO$2-'Indicator Date hidden'!AP160)</f>
        <v>x</v>
      </c>
      <c r="AP159" s="165" t="str">
        <f>IF('Indicator Date hidden'!AQ160="x","x",$AP$2-'Indicator Date hidden'!AQ160)</f>
        <v>x</v>
      </c>
      <c r="AQ159" s="165">
        <f>IF('Indicator Date hidden'!AR160="x","x",$AQ$2-'Indicator Date hidden'!AR160)</f>
        <v>2</v>
      </c>
      <c r="AR159" s="165">
        <f>IF('Indicator Date hidden'!AS160="x","x",$AR$2-'Indicator Date hidden'!AS160)</f>
        <v>0</v>
      </c>
      <c r="AS159" s="165">
        <f>IF('Indicator Date hidden'!AT160="x","x",$AS$2-'Indicator Date hidden'!AT160)</f>
        <v>0</v>
      </c>
      <c r="AT159" s="165">
        <f>IF('Indicator Date hidden'!AU160="x","x",$AT$2-'Indicator Date hidden'!AU160)</f>
        <v>1</v>
      </c>
      <c r="AU159" s="165" t="str">
        <f>IF('Indicator Date hidden'!AV160="x","x",$AU$2-'Indicator Date hidden'!AV160)</f>
        <v>x</v>
      </c>
      <c r="AV159" s="165">
        <f>IF('Indicator Date hidden'!AW160="x","x",$AV$2-'Indicator Date hidden'!AW160)</f>
        <v>0</v>
      </c>
      <c r="AW159" s="165">
        <f>IF('Indicator Date hidden'!AX160="x","x",$AW$2-'Indicator Date hidden'!AX160)</f>
        <v>0</v>
      </c>
      <c r="AX159" s="165">
        <f>IF('Indicator Date hidden'!AY160="x","x",$AX$2-'Indicator Date hidden'!AY160)</f>
        <v>0</v>
      </c>
      <c r="AY159" s="165">
        <f>IF('Indicator Date hidden'!AZ160="x","x",$AY$2-'Indicator Date hidden'!AZ160)</f>
        <v>2</v>
      </c>
      <c r="AZ159" s="165">
        <f>IF('Indicator Date hidden'!BA160="x","x",$AZ$2-'Indicator Date hidden'!BA160)</f>
        <v>2</v>
      </c>
      <c r="BA159" s="5">
        <f t="shared" si="10"/>
        <v>82526</v>
      </c>
      <c r="BB159" s="166">
        <f t="shared" si="11"/>
        <v>1919.2093023255813</v>
      </c>
      <c r="BC159" s="5">
        <f t="shared" si="12"/>
        <v>18</v>
      </c>
      <c r="BD159" s="166">
        <f t="shared" si="13"/>
        <v>8683.6267676537936</v>
      </c>
      <c r="BE159" s="169">
        <f t="shared" si="14"/>
        <v>0</v>
      </c>
    </row>
    <row r="160" spans="1:57" x14ac:dyDescent="0.25">
      <c r="A160" t="s">
        <v>298</v>
      </c>
      <c r="B160" s="165">
        <f>IF('Indicator Date hidden'!C161="x","x",$B$2-'Indicator Date hidden'!C161)</f>
        <v>4</v>
      </c>
      <c r="C160" s="165">
        <f>IF('Indicator Date hidden'!D161="x","x",$C$2-'Indicator Date hidden'!D161)</f>
        <v>4</v>
      </c>
      <c r="D160" s="165">
        <f>IF('Indicator Date hidden'!E161="x","x",$D$2-'Indicator Date hidden'!E161)</f>
        <v>0</v>
      </c>
      <c r="E160" s="165">
        <f>IF('Indicator Date hidden'!F161="x","x",$E$2-'Indicator Date hidden'!F161)</f>
        <v>0</v>
      </c>
      <c r="F160" s="165">
        <f>IF('Indicator Date hidden'!G161="x","x",$F$2-'Indicator Date hidden'!G161)</f>
        <v>0</v>
      </c>
      <c r="G160" s="165">
        <f>IF('Indicator Date hidden'!H161="x","x",$G$2-'Indicator Date hidden'!H161)</f>
        <v>0</v>
      </c>
      <c r="H160" s="165">
        <f>IF('Indicator Date hidden'!I161="x","x",$H$2-'Indicator Date hidden'!I161)</f>
        <v>0</v>
      </c>
      <c r="I160" s="165">
        <f>IF('Indicator Date hidden'!J161="x","x",$I$2-'Indicator Date hidden'!J161)</f>
        <v>2</v>
      </c>
      <c r="J160" s="165">
        <f>IF('Indicator Date hidden'!K161="x","x",$J$2-'Indicator Date hidden'!K161)</f>
        <v>2</v>
      </c>
      <c r="K160" s="165">
        <f>IF('Indicator Date hidden'!L161="x","x",$K$2-'Indicator Date hidden'!L161)</f>
        <v>0</v>
      </c>
      <c r="L160" s="165">
        <f>IF('Indicator Date hidden'!M161="x","x",$L$2-'Indicator Date hidden'!M161)</f>
        <v>0</v>
      </c>
      <c r="M160" s="165">
        <f>IF('Indicator Date hidden'!N161="x","x",$M$2-'Indicator Date hidden'!N161)</f>
        <v>0</v>
      </c>
      <c r="N160" s="165">
        <f>IF('Indicator Date hidden'!O161="x","x",$N$2-'Indicator Date hidden'!O161)</f>
        <v>0</v>
      </c>
      <c r="O160" s="165">
        <f>IF('Indicator Date hidden'!P161="x","x",$O$2-'Indicator Date hidden'!P161)</f>
        <v>0</v>
      </c>
      <c r="P160" s="165">
        <f>IF('Indicator Date hidden'!Q161="x","x",$P$2-'Indicator Date hidden'!Q161)</f>
        <v>0</v>
      </c>
      <c r="Q160" s="165" t="str">
        <f>IF('Indicator Date hidden'!R161="x","x",$Q$2-'Indicator Date hidden'!R161)</f>
        <v>x</v>
      </c>
      <c r="R160" s="165">
        <f>IF('Indicator Date hidden'!S161="x","x",$R$2-'Indicator Date hidden'!S161)</f>
        <v>0</v>
      </c>
      <c r="S160" s="165">
        <f>IF('Indicator Date hidden'!T161="x","x",$S$2-'Indicator Date hidden'!T161)</f>
        <v>0</v>
      </c>
      <c r="T160" s="165">
        <f>IF('Indicator Date hidden'!U161="x","x",$T$2-'Indicator Date hidden'!U161)</f>
        <v>0</v>
      </c>
      <c r="U160" s="165">
        <f>IF('Indicator Date hidden'!V161="x","x",$U$2-'Indicator Date hidden'!V161)</f>
        <v>0</v>
      </c>
      <c r="V160" s="165">
        <f>IF('Indicator Date hidden'!W161="x","x",$V$2-'Indicator Date hidden'!W161)</f>
        <v>2</v>
      </c>
      <c r="W160" s="165">
        <f>IF('Indicator Date hidden'!X161="x","x",$W$2-'Indicator Date hidden'!X161)</f>
        <v>7</v>
      </c>
      <c r="X160" s="165">
        <f>IF('Indicator Date hidden'!Y161="x","x",$X$2-'Indicator Date hidden'!Y161)</f>
        <v>8</v>
      </c>
      <c r="Y160" s="165">
        <f>IF('Indicator Date hidden'!Z161="x","x",$Y$2-'Indicator Date hidden'!Z161)</f>
        <v>0</v>
      </c>
      <c r="Z160" s="165">
        <f>IF('Indicator Date hidden'!AA161="x","x",$Z$2-'Indicator Date hidden'!AA161)</f>
        <v>0</v>
      </c>
      <c r="AA160" s="165">
        <f>IF('Indicator Date hidden'!AB161="x","x",$AA$2-'Indicator Date hidden'!AB161)</f>
        <v>0</v>
      </c>
      <c r="AB160" s="165" t="str">
        <f>IF('Indicator Date hidden'!AC161="x","x",$AB$2-'Indicator Date hidden'!AC161)</f>
        <v>x</v>
      </c>
      <c r="AC160" s="165">
        <f>IF('Indicator Date hidden'!AD161="x","x",$AC$2-'Indicator Date hidden'!AD161)</f>
        <v>0</v>
      </c>
      <c r="AD160" s="165">
        <f>IF('Indicator Date hidden'!AE161="x","x",$AD$2-'Indicator Date hidden'!AE161)</f>
        <v>0</v>
      </c>
      <c r="AE160" s="165">
        <f>IF('Indicator Date hidden'!AF161="x","x",$AE$2-'Indicator Date hidden'!AF161)</f>
        <v>5</v>
      </c>
      <c r="AF160" s="165" t="str">
        <f>IF('Indicator Date hidden'!AG161="x","x",$AF$2-'Indicator Date hidden'!AG161)</f>
        <v>x</v>
      </c>
      <c r="AG160" s="165">
        <f>IF('Indicator Date hidden'!AH161="x","x",$AG$2-'Indicator Date hidden'!AH161)</f>
        <v>1</v>
      </c>
      <c r="AH160" s="165">
        <f>IF('Indicator Date hidden'!AI161="x","x",$AH$2-'Indicator Date hidden'!AI161)</f>
        <v>1</v>
      </c>
      <c r="AI160" s="165">
        <f>IF('Indicator Date hidden'!AJ161="x","x",$AI$2-'Indicator Date hidden'!AJ161)</f>
        <v>1</v>
      </c>
      <c r="AJ160" s="165">
        <f>IF('Indicator Date hidden'!AK161="x","x",$AJ$2-'Indicator Date hidden'!AK161)</f>
        <v>2</v>
      </c>
      <c r="AK160" s="165">
        <f>IF('Indicator Date hidden'!AL161="x","x",$AK$2-'Indicator Date hidden'!AL161)</f>
        <v>2</v>
      </c>
      <c r="AL160" s="165">
        <f>IF('Indicator Date hidden'!AM161="x","x",$AL$2-'Indicator Date hidden'!AM161)</f>
        <v>0</v>
      </c>
      <c r="AM160" s="165">
        <f>IF('Indicator Date hidden'!AN161="x","x",$AM$2-'Indicator Date hidden'!AN161)</f>
        <v>41236</v>
      </c>
      <c r="AN160" s="165">
        <f>IF('Indicator Date hidden'!AO161="x","x",$AN$2-'Indicator Date hidden'!AO161)</f>
        <v>41236</v>
      </c>
      <c r="AO160" s="165" t="str">
        <f>IF('Indicator Date hidden'!AP161="x","x",$AO$2-'Indicator Date hidden'!AP161)</f>
        <v>x</v>
      </c>
      <c r="AP160" s="165" t="str">
        <f>IF('Indicator Date hidden'!AQ161="x","x",$AP$2-'Indicator Date hidden'!AQ161)</f>
        <v>x</v>
      </c>
      <c r="AQ160" s="165" t="str">
        <f>IF('Indicator Date hidden'!AR161="x","x",$AQ$2-'Indicator Date hidden'!AR161)</f>
        <v>x</v>
      </c>
      <c r="AR160" s="165">
        <f>IF('Indicator Date hidden'!AS161="x","x",$AR$2-'Indicator Date hidden'!AS161)</f>
        <v>0</v>
      </c>
      <c r="AS160" s="165">
        <f>IF('Indicator Date hidden'!AT161="x","x",$AS$2-'Indicator Date hidden'!AT161)</f>
        <v>0</v>
      </c>
      <c r="AT160" s="165">
        <f>IF('Indicator Date hidden'!AU161="x","x",$AT$2-'Indicator Date hidden'!AU161)</f>
        <v>1</v>
      </c>
      <c r="AU160" s="165" t="str">
        <f>IF('Indicator Date hidden'!AV161="x","x",$AU$2-'Indicator Date hidden'!AV161)</f>
        <v>x</v>
      </c>
      <c r="AV160" s="165">
        <f>IF('Indicator Date hidden'!AW161="x","x",$AV$2-'Indicator Date hidden'!AW161)</f>
        <v>0</v>
      </c>
      <c r="AW160" s="165">
        <f>IF('Indicator Date hidden'!AX161="x","x",$AW$2-'Indicator Date hidden'!AX161)</f>
        <v>1</v>
      </c>
      <c r="AX160" s="165">
        <f>IF('Indicator Date hidden'!AY161="x","x",$AX$2-'Indicator Date hidden'!AY161)</f>
        <v>0</v>
      </c>
      <c r="AY160" s="165">
        <f>IF('Indicator Date hidden'!AZ161="x","x",$AY$2-'Indicator Date hidden'!AZ161)</f>
        <v>6</v>
      </c>
      <c r="AZ160" s="165">
        <f>IF('Indicator Date hidden'!BA161="x","x",$AZ$2-'Indicator Date hidden'!BA161)</f>
        <v>6</v>
      </c>
      <c r="BA160" s="5">
        <f t="shared" si="10"/>
        <v>82527</v>
      </c>
      <c r="BB160" s="166">
        <f t="shared" si="11"/>
        <v>1875.6136363636363</v>
      </c>
      <c r="BC160" s="5">
        <f t="shared" si="12"/>
        <v>19</v>
      </c>
      <c r="BD160" s="166">
        <f t="shared" si="13"/>
        <v>8589.140729104367</v>
      </c>
      <c r="BE160" s="169">
        <f t="shared" si="14"/>
        <v>0</v>
      </c>
    </row>
    <row r="161" spans="1:57" x14ac:dyDescent="0.25">
      <c r="A161" t="s">
        <v>300</v>
      </c>
      <c r="B161" s="165">
        <f>IF('Indicator Date hidden'!C162="x","x",$B$2-'Indicator Date hidden'!C162)</f>
        <v>4</v>
      </c>
      <c r="C161" s="165">
        <f>IF('Indicator Date hidden'!D162="x","x",$C$2-'Indicator Date hidden'!D162)</f>
        <v>4</v>
      </c>
      <c r="D161" s="165">
        <f>IF('Indicator Date hidden'!E162="x","x",$D$2-'Indicator Date hidden'!E162)</f>
        <v>0</v>
      </c>
      <c r="E161" s="165">
        <f>IF('Indicator Date hidden'!F162="x","x",$E$2-'Indicator Date hidden'!F162)</f>
        <v>0</v>
      </c>
      <c r="F161" s="165">
        <f>IF('Indicator Date hidden'!G162="x","x",$F$2-'Indicator Date hidden'!G162)</f>
        <v>0</v>
      </c>
      <c r="G161" s="165">
        <f>IF('Indicator Date hidden'!H162="x","x",$G$2-'Indicator Date hidden'!H162)</f>
        <v>0</v>
      </c>
      <c r="H161" s="165">
        <f>IF('Indicator Date hidden'!I162="x","x",$H$2-'Indicator Date hidden'!I162)</f>
        <v>0</v>
      </c>
      <c r="I161" s="165">
        <f>IF('Indicator Date hidden'!J162="x","x",$I$2-'Indicator Date hidden'!J162)</f>
        <v>2</v>
      </c>
      <c r="J161" s="165">
        <f>IF('Indicator Date hidden'!K162="x","x",$J$2-'Indicator Date hidden'!K162)</f>
        <v>2</v>
      </c>
      <c r="K161" s="165">
        <f>IF('Indicator Date hidden'!L162="x","x",$K$2-'Indicator Date hidden'!L162)</f>
        <v>0</v>
      </c>
      <c r="L161" s="165">
        <f>IF('Indicator Date hidden'!M162="x","x",$L$2-'Indicator Date hidden'!M162)</f>
        <v>0</v>
      </c>
      <c r="M161" s="165">
        <f>IF('Indicator Date hidden'!N162="x","x",$M$2-'Indicator Date hidden'!N162)</f>
        <v>0</v>
      </c>
      <c r="N161" s="165">
        <f>IF('Indicator Date hidden'!O162="x","x",$N$2-'Indicator Date hidden'!O162)</f>
        <v>0</v>
      </c>
      <c r="O161" s="165">
        <f>IF('Indicator Date hidden'!P162="x","x",$O$2-'Indicator Date hidden'!P162)</f>
        <v>0</v>
      </c>
      <c r="P161" s="165">
        <f>IF('Indicator Date hidden'!Q162="x","x",$P$2-'Indicator Date hidden'!Q162)</f>
        <v>0</v>
      </c>
      <c r="Q161" s="165">
        <f>IF('Indicator Date hidden'!R162="x","x",$Q$2-'Indicator Date hidden'!R162)</f>
        <v>2</v>
      </c>
      <c r="R161" s="165">
        <f>IF('Indicator Date hidden'!S162="x","x",$R$2-'Indicator Date hidden'!S162)</f>
        <v>0</v>
      </c>
      <c r="S161" s="165">
        <f>IF('Indicator Date hidden'!T162="x","x",$S$2-'Indicator Date hidden'!T162)</f>
        <v>0</v>
      </c>
      <c r="T161" s="165">
        <f>IF('Indicator Date hidden'!U162="x","x",$T$2-'Indicator Date hidden'!U162)</f>
        <v>0</v>
      </c>
      <c r="U161" s="165">
        <f>IF('Indicator Date hidden'!V162="x","x",$U$2-'Indicator Date hidden'!V162)</f>
        <v>0</v>
      </c>
      <c r="V161" s="165">
        <f>IF('Indicator Date hidden'!W162="x","x",$V$2-'Indicator Date hidden'!W162)</f>
        <v>2</v>
      </c>
      <c r="W161" s="165">
        <f>IF('Indicator Date hidden'!X162="x","x",$W$2-'Indicator Date hidden'!X162)</f>
        <v>0</v>
      </c>
      <c r="X161" s="165">
        <f>IF('Indicator Date hidden'!Y162="x","x",$X$2-'Indicator Date hidden'!Y162)</f>
        <v>2</v>
      </c>
      <c r="Y161" s="165">
        <f>IF('Indicator Date hidden'!Z162="x","x",$Y$2-'Indicator Date hidden'!Z162)</f>
        <v>0</v>
      </c>
      <c r="Z161" s="165">
        <f>IF('Indicator Date hidden'!AA162="x","x",$Z$2-'Indicator Date hidden'!AA162)</f>
        <v>0</v>
      </c>
      <c r="AA161" s="165">
        <f>IF('Indicator Date hidden'!AB162="x","x",$AA$2-'Indicator Date hidden'!AB162)</f>
        <v>0</v>
      </c>
      <c r="AB161" s="165">
        <f>IF('Indicator Date hidden'!AC162="x","x",$AB$2-'Indicator Date hidden'!AC162)</f>
        <v>0</v>
      </c>
      <c r="AC161" s="165">
        <f>IF('Indicator Date hidden'!AD162="x","x",$AC$2-'Indicator Date hidden'!AD162)</f>
        <v>0</v>
      </c>
      <c r="AD161" s="165">
        <f>IF('Indicator Date hidden'!AE162="x","x",$AD$2-'Indicator Date hidden'!AE162)</f>
        <v>0</v>
      </c>
      <c r="AE161" s="165">
        <f>IF('Indicator Date hidden'!AF162="x","x",$AE$2-'Indicator Date hidden'!AF162)</f>
        <v>0</v>
      </c>
      <c r="AF161" s="165">
        <f>IF('Indicator Date hidden'!AG162="x","x",$AF$2-'Indicator Date hidden'!AG162)</f>
        <v>6</v>
      </c>
      <c r="AG161" s="165">
        <f>IF('Indicator Date hidden'!AH162="x","x",$AG$2-'Indicator Date hidden'!AH162)</f>
        <v>1</v>
      </c>
      <c r="AH161" s="165">
        <f>IF('Indicator Date hidden'!AI162="x","x",$AH$2-'Indicator Date hidden'!AI162)</f>
        <v>1</v>
      </c>
      <c r="AI161" s="165">
        <f>IF('Indicator Date hidden'!AJ162="x","x",$AI$2-'Indicator Date hidden'!AJ162)</f>
        <v>1</v>
      </c>
      <c r="AJ161" s="165" t="str">
        <f>IF('Indicator Date hidden'!AK162="x","x",$AJ$2-'Indicator Date hidden'!AK162)</f>
        <v>x</v>
      </c>
      <c r="AK161" s="165">
        <f>IF('Indicator Date hidden'!AL162="x","x",$AK$2-'Indicator Date hidden'!AL162)</f>
        <v>1</v>
      </c>
      <c r="AL161" s="165" t="str">
        <f>IF('Indicator Date hidden'!AM162="x","x",$AL$2-'Indicator Date hidden'!AM162)</f>
        <v>x</v>
      </c>
      <c r="AM161" s="165">
        <f>IF('Indicator Date hidden'!AN162="x","x",$AM$2-'Indicator Date hidden'!AN162)</f>
        <v>41236</v>
      </c>
      <c r="AN161" s="165">
        <f>IF('Indicator Date hidden'!AO162="x","x",$AN$2-'Indicator Date hidden'!AO162)</f>
        <v>41236</v>
      </c>
      <c r="AO161" s="165">
        <f>IF('Indicator Date hidden'!AP162="x","x",$AO$2-'Indicator Date hidden'!AP162)</f>
        <v>0</v>
      </c>
      <c r="AP161" s="165">
        <f>IF('Indicator Date hidden'!AQ162="x","x",$AP$2-'Indicator Date hidden'!AQ162)</f>
        <v>0</v>
      </c>
      <c r="AQ161" s="165">
        <f>IF('Indicator Date hidden'!AR162="x","x",$AQ$2-'Indicator Date hidden'!AR162)</f>
        <v>0</v>
      </c>
      <c r="AR161" s="165">
        <f>IF('Indicator Date hidden'!AS162="x","x",$AR$2-'Indicator Date hidden'!AS162)</f>
        <v>0</v>
      </c>
      <c r="AS161" s="165">
        <f>IF('Indicator Date hidden'!AT162="x","x",$AS$2-'Indicator Date hidden'!AT162)</f>
        <v>0</v>
      </c>
      <c r="AT161" s="165">
        <f>IF('Indicator Date hidden'!AU162="x","x",$AT$2-'Indicator Date hidden'!AU162)</f>
        <v>1</v>
      </c>
      <c r="AU161" s="165">
        <f>IF('Indicator Date hidden'!AV162="x","x",$AU$2-'Indicator Date hidden'!AV162)</f>
        <v>2</v>
      </c>
      <c r="AV161" s="165">
        <f>IF('Indicator Date hidden'!AW162="x","x",$AV$2-'Indicator Date hidden'!AW162)</f>
        <v>0</v>
      </c>
      <c r="AW161" s="165">
        <f>IF('Indicator Date hidden'!AX162="x","x",$AW$2-'Indicator Date hidden'!AX162)</f>
        <v>0</v>
      </c>
      <c r="AX161" s="165">
        <f>IF('Indicator Date hidden'!AY162="x","x",$AX$2-'Indicator Date hidden'!AY162)</f>
        <v>0</v>
      </c>
      <c r="AY161" s="165">
        <f>IF('Indicator Date hidden'!AZ162="x","x",$AY$2-'Indicator Date hidden'!AZ162)</f>
        <v>2</v>
      </c>
      <c r="AZ161" s="165">
        <f>IF('Indicator Date hidden'!BA162="x","x",$AZ$2-'Indicator Date hidden'!BA162)</f>
        <v>2</v>
      </c>
      <c r="BA161" s="5">
        <f t="shared" si="10"/>
        <v>82507</v>
      </c>
      <c r="BB161" s="166">
        <f t="shared" si="11"/>
        <v>1683.8163265306123</v>
      </c>
      <c r="BC161" s="5">
        <f t="shared" si="12"/>
        <v>18</v>
      </c>
      <c r="BD161" s="166">
        <f t="shared" si="13"/>
        <v>8158.9926140711841</v>
      </c>
      <c r="BE161" s="169">
        <f t="shared" si="14"/>
        <v>0</v>
      </c>
    </row>
    <row r="162" spans="1:57" x14ac:dyDescent="0.25">
      <c r="A162" t="s">
        <v>302</v>
      </c>
      <c r="B162" s="165">
        <f>IF('Indicator Date hidden'!C163="x","x",$B$2-'Indicator Date hidden'!C163)</f>
        <v>4</v>
      </c>
      <c r="C162" s="165">
        <f>IF('Indicator Date hidden'!D163="x","x",$C$2-'Indicator Date hidden'!D163)</f>
        <v>4</v>
      </c>
      <c r="D162" s="165">
        <f>IF('Indicator Date hidden'!E163="x","x",$D$2-'Indicator Date hidden'!E163)</f>
        <v>0</v>
      </c>
      <c r="E162" s="165">
        <f>IF('Indicator Date hidden'!F163="x","x",$E$2-'Indicator Date hidden'!F163)</f>
        <v>0</v>
      </c>
      <c r="F162" s="165">
        <f>IF('Indicator Date hidden'!G163="x","x",$F$2-'Indicator Date hidden'!G163)</f>
        <v>0</v>
      </c>
      <c r="G162" s="165">
        <f>IF('Indicator Date hidden'!H163="x","x",$G$2-'Indicator Date hidden'!H163)</f>
        <v>0</v>
      </c>
      <c r="H162" s="165">
        <f>IF('Indicator Date hidden'!I163="x","x",$H$2-'Indicator Date hidden'!I163)</f>
        <v>0</v>
      </c>
      <c r="I162" s="165">
        <f>IF('Indicator Date hidden'!J163="x","x",$I$2-'Indicator Date hidden'!J163)</f>
        <v>2</v>
      </c>
      <c r="J162" s="165">
        <f>IF('Indicator Date hidden'!K163="x","x",$J$2-'Indicator Date hidden'!K163)</f>
        <v>2</v>
      </c>
      <c r="K162" s="165">
        <f>IF('Indicator Date hidden'!L163="x","x",$K$2-'Indicator Date hidden'!L163)</f>
        <v>0</v>
      </c>
      <c r="L162" s="165">
        <f>IF('Indicator Date hidden'!M163="x","x",$L$2-'Indicator Date hidden'!M163)</f>
        <v>0</v>
      </c>
      <c r="M162" s="165">
        <f>IF('Indicator Date hidden'!N163="x","x",$M$2-'Indicator Date hidden'!N163)</f>
        <v>0</v>
      </c>
      <c r="N162" s="165">
        <f>IF('Indicator Date hidden'!O163="x","x",$N$2-'Indicator Date hidden'!O163)</f>
        <v>0</v>
      </c>
      <c r="O162" s="165">
        <f>IF('Indicator Date hidden'!P163="x","x",$O$2-'Indicator Date hidden'!P163)</f>
        <v>0</v>
      </c>
      <c r="P162" s="165">
        <f>IF('Indicator Date hidden'!Q163="x","x",$P$2-'Indicator Date hidden'!Q163)</f>
        <v>0</v>
      </c>
      <c r="Q162" s="165">
        <f>IF('Indicator Date hidden'!R163="x","x",$Q$2-'Indicator Date hidden'!R163)</f>
        <v>7</v>
      </c>
      <c r="R162" s="165">
        <f>IF('Indicator Date hidden'!S163="x","x",$R$2-'Indicator Date hidden'!S163)</f>
        <v>0</v>
      </c>
      <c r="S162" s="165">
        <f>IF('Indicator Date hidden'!T163="x","x",$S$2-'Indicator Date hidden'!T163)</f>
        <v>0</v>
      </c>
      <c r="T162" s="165">
        <f>IF('Indicator Date hidden'!U163="x","x",$T$2-'Indicator Date hidden'!U163)</f>
        <v>0</v>
      </c>
      <c r="U162" s="165" t="str">
        <f>IF('Indicator Date hidden'!V163="x","x",$U$2-'Indicator Date hidden'!V163)</f>
        <v>x</v>
      </c>
      <c r="V162" s="165">
        <f>IF('Indicator Date hidden'!W163="x","x",$V$2-'Indicator Date hidden'!W163)</f>
        <v>2</v>
      </c>
      <c r="W162" s="165">
        <f>IF('Indicator Date hidden'!X163="x","x",$W$2-'Indicator Date hidden'!X163)</f>
        <v>6</v>
      </c>
      <c r="X162" s="165" t="str">
        <f>IF('Indicator Date hidden'!Y163="x","x",$X$2-'Indicator Date hidden'!Y163)</f>
        <v>x</v>
      </c>
      <c r="Y162" s="165">
        <f>IF('Indicator Date hidden'!Z163="x","x",$Y$2-'Indicator Date hidden'!Z163)</f>
        <v>0</v>
      </c>
      <c r="Z162" s="165">
        <f>IF('Indicator Date hidden'!AA163="x","x",$Z$2-'Indicator Date hidden'!AA163)</f>
        <v>0</v>
      </c>
      <c r="AA162" s="165">
        <f>IF('Indicator Date hidden'!AB163="x","x",$AA$2-'Indicator Date hidden'!AB163)</f>
        <v>0</v>
      </c>
      <c r="AB162" s="165">
        <f>IF('Indicator Date hidden'!AC163="x","x",$AB$2-'Indicator Date hidden'!AC163)</f>
        <v>1</v>
      </c>
      <c r="AC162" s="165">
        <f>IF('Indicator Date hidden'!AD163="x","x",$AC$2-'Indicator Date hidden'!AD163)</f>
        <v>0</v>
      </c>
      <c r="AD162" s="165">
        <f>IF('Indicator Date hidden'!AE163="x","x",$AD$2-'Indicator Date hidden'!AE163)</f>
        <v>0</v>
      </c>
      <c r="AE162" s="165" t="str">
        <f>IF('Indicator Date hidden'!AF163="x","x",$AE$2-'Indicator Date hidden'!AF163)</f>
        <v>x</v>
      </c>
      <c r="AF162" s="165" t="str">
        <f>IF('Indicator Date hidden'!AG163="x","x",$AF$2-'Indicator Date hidden'!AG163)</f>
        <v>x</v>
      </c>
      <c r="AG162" s="165">
        <f>IF('Indicator Date hidden'!AH163="x","x",$AG$2-'Indicator Date hidden'!AH163)</f>
        <v>1</v>
      </c>
      <c r="AH162" s="165">
        <f>IF('Indicator Date hidden'!AI163="x","x",$AH$2-'Indicator Date hidden'!AI163)</f>
        <v>1</v>
      </c>
      <c r="AI162" s="165">
        <f>IF('Indicator Date hidden'!AJ163="x","x",$AI$2-'Indicator Date hidden'!AJ163)</f>
        <v>1</v>
      </c>
      <c r="AJ162" s="165">
        <f>IF('Indicator Date hidden'!AK163="x","x",$AJ$2-'Indicator Date hidden'!AK163)</f>
        <v>1</v>
      </c>
      <c r="AK162" s="165">
        <f>IF('Indicator Date hidden'!AL163="x","x",$AK$2-'Indicator Date hidden'!AL163)</f>
        <v>0</v>
      </c>
      <c r="AL162" s="165" t="str">
        <f>IF('Indicator Date hidden'!AM163="x","x",$AL$2-'Indicator Date hidden'!AM163)</f>
        <v>x</v>
      </c>
      <c r="AM162" s="165">
        <f>IF('Indicator Date hidden'!AN163="x","x",$AM$2-'Indicator Date hidden'!AN163)</f>
        <v>41236</v>
      </c>
      <c r="AN162" s="165">
        <f>IF('Indicator Date hidden'!AO163="x","x",$AN$2-'Indicator Date hidden'!AO163)</f>
        <v>41236</v>
      </c>
      <c r="AO162" s="165" t="str">
        <f>IF('Indicator Date hidden'!AP163="x","x",$AO$2-'Indicator Date hidden'!AP163)</f>
        <v>x</v>
      </c>
      <c r="AP162" s="165" t="str">
        <f>IF('Indicator Date hidden'!AQ163="x","x",$AP$2-'Indicator Date hidden'!AQ163)</f>
        <v>x</v>
      </c>
      <c r="AQ162" s="165" t="str">
        <f>IF('Indicator Date hidden'!AR163="x","x",$AQ$2-'Indicator Date hidden'!AR163)</f>
        <v>x</v>
      </c>
      <c r="AR162" s="165">
        <f>IF('Indicator Date hidden'!AS163="x","x",$AR$2-'Indicator Date hidden'!AS163)</f>
        <v>0</v>
      </c>
      <c r="AS162" s="165">
        <f>IF('Indicator Date hidden'!AT163="x","x",$AS$2-'Indicator Date hidden'!AT163)</f>
        <v>0</v>
      </c>
      <c r="AT162" s="165">
        <f>IF('Indicator Date hidden'!AU163="x","x",$AT$2-'Indicator Date hidden'!AU163)</f>
        <v>1</v>
      </c>
      <c r="AU162" s="165">
        <f>IF('Indicator Date hidden'!AV163="x","x",$AU$2-'Indicator Date hidden'!AV163)</f>
        <v>2</v>
      </c>
      <c r="AV162" s="165">
        <f>IF('Indicator Date hidden'!AW163="x","x",$AV$2-'Indicator Date hidden'!AW163)</f>
        <v>0</v>
      </c>
      <c r="AW162" s="165">
        <f>IF('Indicator Date hidden'!AX163="x","x",$AW$2-'Indicator Date hidden'!AX163)</f>
        <v>0</v>
      </c>
      <c r="AX162" s="165">
        <f>IF('Indicator Date hidden'!AY163="x","x",$AX$2-'Indicator Date hidden'!AY163)</f>
        <v>0</v>
      </c>
      <c r="AY162" s="165">
        <f>IF('Indicator Date hidden'!AZ163="x","x",$AY$2-'Indicator Date hidden'!AZ163)</f>
        <v>2</v>
      </c>
      <c r="AZ162" s="165">
        <f>IF('Indicator Date hidden'!BA163="x","x",$AZ$2-'Indicator Date hidden'!BA163)</f>
        <v>2</v>
      </c>
      <c r="BA162" s="5">
        <f t="shared" si="10"/>
        <v>82511</v>
      </c>
      <c r="BB162" s="166">
        <f t="shared" si="11"/>
        <v>1918.8604651162791</v>
      </c>
      <c r="BC162" s="5">
        <f t="shared" si="12"/>
        <v>18</v>
      </c>
      <c r="BD162" s="166">
        <f t="shared" si="13"/>
        <v>8683.703586634565</v>
      </c>
      <c r="BE162" s="169">
        <f t="shared" si="14"/>
        <v>0</v>
      </c>
    </row>
    <row r="163" spans="1:57" x14ac:dyDescent="0.25">
      <c r="A163" t="s">
        <v>304</v>
      </c>
      <c r="B163" s="165">
        <f>IF('Indicator Date hidden'!C164="x","x",$B$2-'Indicator Date hidden'!C164)</f>
        <v>4</v>
      </c>
      <c r="C163" s="165">
        <f>IF('Indicator Date hidden'!D164="x","x",$C$2-'Indicator Date hidden'!D164)</f>
        <v>4</v>
      </c>
      <c r="D163" s="165">
        <f>IF('Indicator Date hidden'!E164="x","x",$D$2-'Indicator Date hidden'!E164)</f>
        <v>0</v>
      </c>
      <c r="E163" s="165">
        <f>IF('Indicator Date hidden'!F164="x","x",$E$2-'Indicator Date hidden'!F164)</f>
        <v>0</v>
      </c>
      <c r="F163" s="165">
        <f>IF('Indicator Date hidden'!G164="x","x",$F$2-'Indicator Date hidden'!G164)</f>
        <v>0</v>
      </c>
      <c r="G163" s="165">
        <f>IF('Indicator Date hidden'!H164="x","x",$G$2-'Indicator Date hidden'!H164)</f>
        <v>0</v>
      </c>
      <c r="H163" s="165">
        <f>IF('Indicator Date hidden'!I164="x","x",$H$2-'Indicator Date hidden'!I164)</f>
        <v>0</v>
      </c>
      <c r="I163" s="165">
        <f>IF('Indicator Date hidden'!J164="x","x",$I$2-'Indicator Date hidden'!J164)</f>
        <v>2</v>
      </c>
      <c r="J163" s="165">
        <f>IF('Indicator Date hidden'!K164="x","x",$J$2-'Indicator Date hidden'!K164)</f>
        <v>2</v>
      </c>
      <c r="K163" s="165">
        <f>IF('Indicator Date hidden'!L164="x","x",$K$2-'Indicator Date hidden'!L164)</f>
        <v>0</v>
      </c>
      <c r="L163" s="165">
        <f>IF('Indicator Date hidden'!M164="x","x",$L$2-'Indicator Date hidden'!M164)</f>
        <v>0</v>
      </c>
      <c r="M163" s="165">
        <f>IF('Indicator Date hidden'!N164="x","x",$M$2-'Indicator Date hidden'!N164)</f>
        <v>0</v>
      </c>
      <c r="N163" s="165">
        <f>IF('Indicator Date hidden'!O164="x","x",$N$2-'Indicator Date hidden'!O164)</f>
        <v>0</v>
      </c>
      <c r="O163" s="165">
        <f>IF('Indicator Date hidden'!P164="x","x",$O$2-'Indicator Date hidden'!P164)</f>
        <v>0</v>
      </c>
      <c r="P163" s="165">
        <f>IF('Indicator Date hidden'!Q164="x","x",$P$2-'Indicator Date hidden'!Q164)</f>
        <v>0</v>
      </c>
      <c r="Q163" s="165" t="str">
        <f>IF('Indicator Date hidden'!R164="x","x",$Q$2-'Indicator Date hidden'!R164)</f>
        <v>x</v>
      </c>
      <c r="R163" s="165">
        <f>IF('Indicator Date hidden'!S164="x","x",$R$2-'Indicator Date hidden'!S164)</f>
        <v>0</v>
      </c>
      <c r="S163" s="165">
        <f>IF('Indicator Date hidden'!T164="x","x",$S$2-'Indicator Date hidden'!T164)</f>
        <v>0</v>
      </c>
      <c r="T163" s="165">
        <f>IF('Indicator Date hidden'!U164="x","x",$T$2-'Indicator Date hidden'!U164)</f>
        <v>0</v>
      </c>
      <c r="U163" s="165" t="str">
        <f>IF('Indicator Date hidden'!V164="x","x",$U$2-'Indicator Date hidden'!V164)</f>
        <v>x</v>
      </c>
      <c r="V163" s="165">
        <f>IF('Indicator Date hidden'!W164="x","x",$V$2-'Indicator Date hidden'!W164)</f>
        <v>2</v>
      </c>
      <c r="W163" s="165" t="str">
        <f>IF('Indicator Date hidden'!X164="x","x",$W$2-'Indicator Date hidden'!X164)</f>
        <v>x</v>
      </c>
      <c r="X163" s="165">
        <f>IF('Indicator Date hidden'!Y164="x","x",$X$2-'Indicator Date hidden'!Y164)</f>
        <v>5</v>
      </c>
      <c r="Y163" s="165">
        <f>IF('Indicator Date hidden'!Z164="x","x",$Y$2-'Indicator Date hidden'!Z164)</f>
        <v>0</v>
      </c>
      <c r="Z163" s="165">
        <f>IF('Indicator Date hidden'!AA164="x","x",$Z$2-'Indicator Date hidden'!AA164)</f>
        <v>0</v>
      </c>
      <c r="AA163" s="165">
        <f>IF('Indicator Date hidden'!AB164="x","x",$AA$2-'Indicator Date hidden'!AB164)</f>
        <v>0</v>
      </c>
      <c r="AB163" s="165">
        <f>IF('Indicator Date hidden'!AC164="x","x",$AB$2-'Indicator Date hidden'!AC164)</f>
        <v>0</v>
      </c>
      <c r="AC163" s="165">
        <f>IF('Indicator Date hidden'!AD164="x","x",$AC$2-'Indicator Date hidden'!AD164)</f>
        <v>0</v>
      </c>
      <c r="AD163" s="165" t="str">
        <f>IF('Indicator Date hidden'!AE164="x","x",$AD$2-'Indicator Date hidden'!AE164)</f>
        <v>x</v>
      </c>
      <c r="AE163" s="165">
        <f>IF('Indicator Date hidden'!AF164="x","x",$AE$2-'Indicator Date hidden'!AF164)</f>
        <v>0</v>
      </c>
      <c r="AF163" s="165">
        <f>IF('Indicator Date hidden'!AG164="x","x",$AF$2-'Indicator Date hidden'!AG164)</f>
        <v>5</v>
      </c>
      <c r="AG163" s="165">
        <f>IF('Indicator Date hidden'!AH164="x","x",$AG$2-'Indicator Date hidden'!AH164)</f>
        <v>1</v>
      </c>
      <c r="AH163" s="165">
        <f>IF('Indicator Date hidden'!AI164="x","x",$AH$2-'Indicator Date hidden'!AI164)</f>
        <v>1</v>
      </c>
      <c r="AI163" s="165">
        <f>IF('Indicator Date hidden'!AJ164="x","x",$AI$2-'Indicator Date hidden'!AJ164)</f>
        <v>1</v>
      </c>
      <c r="AJ163" s="165" t="str">
        <f>IF('Indicator Date hidden'!AK164="x","x",$AJ$2-'Indicator Date hidden'!AK164)</f>
        <v>x</v>
      </c>
      <c r="AK163" s="165">
        <f>IF('Indicator Date hidden'!AL164="x","x",$AK$2-'Indicator Date hidden'!AL164)</f>
        <v>1</v>
      </c>
      <c r="AL163" s="165" t="str">
        <f>IF('Indicator Date hidden'!AM164="x","x",$AL$2-'Indicator Date hidden'!AM164)</f>
        <v>x</v>
      </c>
      <c r="AM163" s="165">
        <f>IF('Indicator Date hidden'!AN164="x","x",$AM$2-'Indicator Date hidden'!AN164)</f>
        <v>41236</v>
      </c>
      <c r="AN163" s="165">
        <f>IF('Indicator Date hidden'!AO164="x","x",$AN$2-'Indicator Date hidden'!AO164)</f>
        <v>41236</v>
      </c>
      <c r="AO163" s="165">
        <f>IF('Indicator Date hidden'!AP164="x","x",$AO$2-'Indicator Date hidden'!AP164)</f>
        <v>0</v>
      </c>
      <c r="AP163" s="165">
        <f>IF('Indicator Date hidden'!AQ164="x","x",$AP$2-'Indicator Date hidden'!AQ164)</f>
        <v>0</v>
      </c>
      <c r="AQ163" s="165">
        <f>IF('Indicator Date hidden'!AR164="x","x",$AQ$2-'Indicator Date hidden'!AR164)</f>
        <v>0</v>
      </c>
      <c r="AR163" s="165">
        <f>IF('Indicator Date hidden'!AS164="x","x",$AR$2-'Indicator Date hidden'!AS164)</f>
        <v>0</v>
      </c>
      <c r="AS163" s="165">
        <f>IF('Indicator Date hidden'!AT164="x","x",$AS$2-'Indicator Date hidden'!AT164)</f>
        <v>0</v>
      </c>
      <c r="AT163" s="165">
        <f>IF('Indicator Date hidden'!AU164="x","x",$AT$2-'Indicator Date hidden'!AU164)</f>
        <v>1</v>
      </c>
      <c r="AU163" s="165">
        <f>IF('Indicator Date hidden'!AV164="x","x",$AU$2-'Indicator Date hidden'!AV164)</f>
        <v>1</v>
      </c>
      <c r="AV163" s="165">
        <f>IF('Indicator Date hidden'!AW164="x","x",$AV$2-'Indicator Date hidden'!AW164)</f>
        <v>0</v>
      </c>
      <c r="AW163" s="165">
        <f>IF('Indicator Date hidden'!AX164="x","x",$AW$2-'Indicator Date hidden'!AX164)</f>
        <v>0</v>
      </c>
      <c r="AX163" s="165">
        <f>IF('Indicator Date hidden'!AY164="x","x",$AX$2-'Indicator Date hidden'!AY164)</f>
        <v>0</v>
      </c>
      <c r="AY163" s="165">
        <f>IF('Indicator Date hidden'!AZ164="x","x",$AY$2-'Indicator Date hidden'!AZ164)</f>
        <v>2</v>
      </c>
      <c r="AZ163" s="165">
        <f>IF('Indicator Date hidden'!BA164="x","x",$AZ$2-'Indicator Date hidden'!BA164)</f>
        <v>2</v>
      </c>
      <c r="BA163" s="5">
        <f t="shared" si="10"/>
        <v>82506</v>
      </c>
      <c r="BB163" s="166">
        <f t="shared" si="11"/>
        <v>1833.4666666666667</v>
      </c>
      <c r="BC163" s="5">
        <f t="shared" si="12"/>
        <v>17</v>
      </c>
      <c r="BD163" s="166">
        <f t="shared" si="13"/>
        <v>8497.7689872107021</v>
      </c>
      <c r="BE163" s="169">
        <f t="shared" si="14"/>
        <v>0</v>
      </c>
    </row>
    <row r="164" spans="1:57" x14ac:dyDescent="0.25">
      <c r="A164" t="s">
        <v>306</v>
      </c>
      <c r="B164" s="165">
        <f>IF('Indicator Date hidden'!C165="x","x",$B$2-'Indicator Date hidden'!C165)</f>
        <v>4</v>
      </c>
      <c r="C164" s="165">
        <f>IF('Indicator Date hidden'!D165="x","x",$C$2-'Indicator Date hidden'!D165)</f>
        <v>4</v>
      </c>
      <c r="D164" s="165">
        <f>IF('Indicator Date hidden'!E165="x","x",$D$2-'Indicator Date hidden'!E165)</f>
        <v>0</v>
      </c>
      <c r="E164" s="165">
        <f>IF('Indicator Date hidden'!F165="x","x",$E$2-'Indicator Date hidden'!F165)</f>
        <v>0</v>
      </c>
      <c r="F164" s="165">
        <f>IF('Indicator Date hidden'!G165="x","x",$F$2-'Indicator Date hidden'!G165)</f>
        <v>0</v>
      </c>
      <c r="G164" s="165">
        <f>IF('Indicator Date hidden'!H165="x","x",$G$2-'Indicator Date hidden'!H165)</f>
        <v>0</v>
      </c>
      <c r="H164" s="165">
        <f>IF('Indicator Date hidden'!I165="x","x",$H$2-'Indicator Date hidden'!I165)</f>
        <v>0</v>
      </c>
      <c r="I164" s="165">
        <f>IF('Indicator Date hidden'!J165="x","x",$I$2-'Indicator Date hidden'!J165)</f>
        <v>2</v>
      </c>
      <c r="J164" s="165">
        <f>IF('Indicator Date hidden'!K165="x","x",$J$2-'Indicator Date hidden'!K165)</f>
        <v>2</v>
      </c>
      <c r="K164" s="165">
        <f>IF('Indicator Date hidden'!L165="x","x",$K$2-'Indicator Date hidden'!L165)</f>
        <v>0</v>
      </c>
      <c r="L164" s="165">
        <f>IF('Indicator Date hidden'!M165="x","x",$L$2-'Indicator Date hidden'!M165)</f>
        <v>0</v>
      </c>
      <c r="M164" s="165">
        <f>IF('Indicator Date hidden'!N165="x","x",$M$2-'Indicator Date hidden'!N165)</f>
        <v>0</v>
      </c>
      <c r="N164" s="165">
        <f>IF('Indicator Date hidden'!O165="x","x",$N$2-'Indicator Date hidden'!O165)</f>
        <v>0</v>
      </c>
      <c r="O164" s="165">
        <f>IF('Indicator Date hidden'!P165="x","x",$O$2-'Indicator Date hidden'!P165)</f>
        <v>0</v>
      </c>
      <c r="P164" s="165">
        <f>IF('Indicator Date hidden'!Q165="x","x",$P$2-'Indicator Date hidden'!Q165)</f>
        <v>0</v>
      </c>
      <c r="Q164" s="165" t="str">
        <f>IF('Indicator Date hidden'!R165="x","x",$Q$2-'Indicator Date hidden'!R165)</f>
        <v>x</v>
      </c>
      <c r="R164" s="165">
        <f>IF('Indicator Date hidden'!S165="x","x",$R$2-'Indicator Date hidden'!S165)</f>
        <v>0</v>
      </c>
      <c r="S164" s="165">
        <f>IF('Indicator Date hidden'!T165="x","x",$S$2-'Indicator Date hidden'!T165)</f>
        <v>0</v>
      </c>
      <c r="T164" s="165">
        <f>IF('Indicator Date hidden'!U165="x","x",$T$2-'Indicator Date hidden'!U165)</f>
        <v>0</v>
      </c>
      <c r="U164" s="165">
        <f>IF('Indicator Date hidden'!V165="x","x",$U$2-'Indicator Date hidden'!V165)</f>
        <v>0</v>
      </c>
      <c r="V164" s="165">
        <f>IF('Indicator Date hidden'!W165="x","x",$V$2-'Indicator Date hidden'!W165)</f>
        <v>2</v>
      </c>
      <c r="W164" s="165">
        <f>IF('Indicator Date hidden'!X165="x","x",$W$2-'Indicator Date hidden'!X165)</f>
        <v>0</v>
      </c>
      <c r="X164" s="165">
        <f>IF('Indicator Date hidden'!Y165="x","x",$X$2-'Indicator Date hidden'!Y165)</f>
        <v>8</v>
      </c>
      <c r="Y164" s="165">
        <f>IF('Indicator Date hidden'!Z165="x","x",$Y$2-'Indicator Date hidden'!Z165)</f>
        <v>0</v>
      </c>
      <c r="Z164" s="165">
        <f>IF('Indicator Date hidden'!AA165="x","x",$Z$2-'Indicator Date hidden'!AA165)</f>
        <v>0</v>
      </c>
      <c r="AA164" s="165">
        <f>IF('Indicator Date hidden'!AB165="x","x",$AA$2-'Indicator Date hidden'!AB165)</f>
        <v>0</v>
      </c>
      <c r="AB164" s="165">
        <f>IF('Indicator Date hidden'!AC165="x","x",$AB$2-'Indicator Date hidden'!AC165)</f>
        <v>0</v>
      </c>
      <c r="AC164" s="165">
        <f>IF('Indicator Date hidden'!AD165="x","x",$AC$2-'Indicator Date hidden'!AD165)</f>
        <v>0</v>
      </c>
      <c r="AD164" s="165">
        <f>IF('Indicator Date hidden'!AE165="x","x",$AD$2-'Indicator Date hidden'!AE165)</f>
        <v>0</v>
      </c>
      <c r="AE164" s="165">
        <f>IF('Indicator Date hidden'!AF165="x","x",$AE$2-'Indicator Date hidden'!AF165)</f>
        <v>0</v>
      </c>
      <c r="AF164" s="165">
        <f>IF('Indicator Date hidden'!AG165="x","x",$AF$2-'Indicator Date hidden'!AG165)</f>
        <v>1</v>
      </c>
      <c r="AG164" s="165">
        <f>IF('Indicator Date hidden'!AH165="x","x",$AG$2-'Indicator Date hidden'!AH165)</f>
        <v>1</v>
      </c>
      <c r="AH164" s="165">
        <f>IF('Indicator Date hidden'!AI165="x","x",$AH$2-'Indicator Date hidden'!AI165)</f>
        <v>1</v>
      </c>
      <c r="AI164" s="165">
        <f>IF('Indicator Date hidden'!AJ165="x","x",$AI$2-'Indicator Date hidden'!AJ165)</f>
        <v>1</v>
      </c>
      <c r="AJ164" s="165">
        <f>IF('Indicator Date hidden'!AK165="x","x",$AJ$2-'Indicator Date hidden'!AK165)</f>
        <v>2</v>
      </c>
      <c r="AK164" s="165">
        <f>IF('Indicator Date hidden'!AL165="x","x",$AK$2-'Indicator Date hidden'!AL165)</f>
        <v>1</v>
      </c>
      <c r="AL164" s="165">
        <f>IF('Indicator Date hidden'!AM165="x","x",$AL$2-'Indicator Date hidden'!AM165)</f>
        <v>0</v>
      </c>
      <c r="AM164" s="165">
        <f>IF('Indicator Date hidden'!AN165="x","x",$AM$2-'Indicator Date hidden'!AN165)</f>
        <v>41236</v>
      </c>
      <c r="AN164" s="165">
        <f>IF('Indicator Date hidden'!AO165="x","x",$AN$2-'Indicator Date hidden'!AO165)</f>
        <v>41236</v>
      </c>
      <c r="AO164" s="165">
        <f>IF('Indicator Date hidden'!AP165="x","x",$AO$2-'Indicator Date hidden'!AP165)</f>
        <v>0</v>
      </c>
      <c r="AP164" s="165">
        <f>IF('Indicator Date hidden'!AQ165="x","x",$AP$2-'Indicator Date hidden'!AQ165)</f>
        <v>0</v>
      </c>
      <c r="AQ164" s="165">
        <f>IF('Indicator Date hidden'!AR165="x","x",$AQ$2-'Indicator Date hidden'!AR165)</f>
        <v>0</v>
      </c>
      <c r="AR164" s="165">
        <f>IF('Indicator Date hidden'!AS165="x","x",$AR$2-'Indicator Date hidden'!AS165)</f>
        <v>0</v>
      </c>
      <c r="AS164" s="165">
        <f>IF('Indicator Date hidden'!AT165="x","x",$AS$2-'Indicator Date hidden'!AT165)</f>
        <v>0</v>
      </c>
      <c r="AT164" s="165">
        <f>IF('Indicator Date hidden'!AU165="x","x",$AT$2-'Indicator Date hidden'!AU165)</f>
        <v>1</v>
      </c>
      <c r="AU164" s="165">
        <f>IF('Indicator Date hidden'!AV165="x","x",$AU$2-'Indicator Date hidden'!AV165)</f>
        <v>0</v>
      </c>
      <c r="AV164" s="165">
        <f>IF('Indicator Date hidden'!AW165="x","x",$AV$2-'Indicator Date hidden'!AW165)</f>
        <v>0</v>
      </c>
      <c r="AW164" s="165">
        <f>IF('Indicator Date hidden'!AX165="x","x",$AW$2-'Indicator Date hidden'!AX165)</f>
        <v>0</v>
      </c>
      <c r="AX164" s="165">
        <f>IF('Indicator Date hidden'!AY165="x","x",$AX$2-'Indicator Date hidden'!AY165)</f>
        <v>0</v>
      </c>
      <c r="AY164" s="165">
        <f>IF('Indicator Date hidden'!AZ165="x","x",$AY$2-'Indicator Date hidden'!AZ165)</f>
        <v>2</v>
      </c>
      <c r="AZ164" s="165">
        <f>IF('Indicator Date hidden'!BA165="x","x",$AZ$2-'Indicator Date hidden'!BA165)</f>
        <v>2</v>
      </c>
      <c r="BA164" s="5">
        <f t="shared" si="10"/>
        <v>82506</v>
      </c>
      <c r="BB164" s="166">
        <f t="shared" si="11"/>
        <v>1650.12</v>
      </c>
      <c r="BC164" s="5">
        <f t="shared" si="12"/>
        <v>17</v>
      </c>
      <c r="BD164" s="166">
        <f t="shared" si="13"/>
        <v>8080.4340443815272</v>
      </c>
      <c r="BE164" s="169">
        <f t="shared" si="14"/>
        <v>0</v>
      </c>
    </row>
    <row r="165" spans="1:57" x14ac:dyDescent="0.25">
      <c r="A165" t="s">
        <v>308</v>
      </c>
      <c r="B165" s="165">
        <f>IF('Indicator Date hidden'!C166="x","x",$B$2-'Indicator Date hidden'!C166)</f>
        <v>4</v>
      </c>
      <c r="C165" s="165">
        <f>IF('Indicator Date hidden'!D166="x","x",$C$2-'Indicator Date hidden'!D166)</f>
        <v>4</v>
      </c>
      <c r="D165" s="165">
        <f>IF('Indicator Date hidden'!E166="x","x",$D$2-'Indicator Date hidden'!E166)</f>
        <v>0</v>
      </c>
      <c r="E165" s="165">
        <f>IF('Indicator Date hidden'!F166="x","x",$E$2-'Indicator Date hidden'!F166)</f>
        <v>0</v>
      </c>
      <c r="F165" s="165">
        <f>IF('Indicator Date hidden'!G166="x","x",$F$2-'Indicator Date hidden'!G166)</f>
        <v>0</v>
      </c>
      <c r="G165" s="165">
        <f>IF('Indicator Date hidden'!H166="x","x",$G$2-'Indicator Date hidden'!H166)</f>
        <v>0</v>
      </c>
      <c r="H165" s="165">
        <f>IF('Indicator Date hidden'!I166="x","x",$H$2-'Indicator Date hidden'!I166)</f>
        <v>0</v>
      </c>
      <c r="I165" s="165">
        <f>IF('Indicator Date hidden'!J166="x","x",$I$2-'Indicator Date hidden'!J166)</f>
        <v>2</v>
      </c>
      <c r="J165" s="165">
        <f>IF('Indicator Date hidden'!K166="x","x",$J$2-'Indicator Date hidden'!K166)</f>
        <v>2</v>
      </c>
      <c r="K165" s="165">
        <f>IF('Indicator Date hidden'!L166="x","x",$K$2-'Indicator Date hidden'!L166)</f>
        <v>0</v>
      </c>
      <c r="L165" s="165">
        <f>IF('Indicator Date hidden'!M166="x","x",$L$2-'Indicator Date hidden'!M166)</f>
        <v>0</v>
      </c>
      <c r="M165" s="165">
        <f>IF('Indicator Date hidden'!N166="x","x",$M$2-'Indicator Date hidden'!N166)</f>
        <v>0</v>
      </c>
      <c r="N165" s="165">
        <f>IF('Indicator Date hidden'!O166="x","x",$N$2-'Indicator Date hidden'!O166)</f>
        <v>0</v>
      </c>
      <c r="O165" s="165">
        <f>IF('Indicator Date hidden'!P166="x","x",$O$2-'Indicator Date hidden'!P166)</f>
        <v>0</v>
      </c>
      <c r="P165" s="165">
        <f>IF('Indicator Date hidden'!Q166="x","x",$P$2-'Indicator Date hidden'!Q166)</f>
        <v>0</v>
      </c>
      <c r="Q165" s="165">
        <f>IF('Indicator Date hidden'!R166="x","x",$Q$2-'Indicator Date hidden'!R166)</f>
        <v>7</v>
      </c>
      <c r="R165" s="165">
        <f>IF('Indicator Date hidden'!S166="x","x",$R$2-'Indicator Date hidden'!S166)</f>
        <v>0</v>
      </c>
      <c r="S165" s="165">
        <f>IF('Indicator Date hidden'!T166="x","x",$S$2-'Indicator Date hidden'!T166)</f>
        <v>0</v>
      </c>
      <c r="T165" s="165">
        <f>IF('Indicator Date hidden'!U166="x","x",$T$2-'Indicator Date hidden'!U166)</f>
        <v>0</v>
      </c>
      <c r="U165" s="165">
        <f>IF('Indicator Date hidden'!V166="x","x",$U$2-'Indicator Date hidden'!V166)</f>
        <v>0</v>
      </c>
      <c r="V165" s="165">
        <f>IF('Indicator Date hidden'!W166="x","x",$V$2-'Indicator Date hidden'!W166)</f>
        <v>2</v>
      </c>
      <c r="W165" s="165">
        <f>IF('Indicator Date hidden'!X166="x","x",$W$2-'Indicator Date hidden'!X166)</f>
        <v>2</v>
      </c>
      <c r="X165" s="165">
        <f>IF('Indicator Date hidden'!Y166="x","x",$X$2-'Indicator Date hidden'!Y166)</f>
        <v>8</v>
      </c>
      <c r="Y165" s="165">
        <f>IF('Indicator Date hidden'!Z166="x","x",$Y$2-'Indicator Date hidden'!Z166)</f>
        <v>0</v>
      </c>
      <c r="Z165" s="165">
        <f>IF('Indicator Date hidden'!AA166="x","x",$Z$2-'Indicator Date hidden'!AA166)</f>
        <v>0</v>
      </c>
      <c r="AA165" s="165">
        <f>IF('Indicator Date hidden'!AB166="x","x",$AA$2-'Indicator Date hidden'!AB166)</f>
        <v>0</v>
      </c>
      <c r="AB165" s="165">
        <f>IF('Indicator Date hidden'!AC166="x","x",$AB$2-'Indicator Date hidden'!AC166)</f>
        <v>0</v>
      </c>
      <c r="AC165" s="165">
        <f>IF('Indicator Date hidden'!AD166="x","x",$AC$2-'Indicator Date hidden'!AD166)</f>
        <v>0</v>
      </c>
      <c r="AD165" s="165">
        <f>IF('Indicator Date hidden'!AE166="x","x",$AD$2-'Indicator Date hidden'!AE166)</f>
        <v>0</v>
      </c>
      <c r="AE165" s="165">
        <f>IF('Indicator Date hidden'!AF166="x","x",$AE$2-'Indicator Date hidden'!AF166)</f>
        <v>0</v>
      </c>
      <c r="AF165" s="165">
        <f>IF('Indicator Date hidden'!AG166="x","x",$AF$2-'Indicator Date hidden'!AG166)</f>
        <v>8</v>
      </c>
      <c r="AG165" s="165">
        <f>IF('Indicator Date hidden'!AH166="x","x",$AG$2-'Indicator Date hidden'!AH166)</f>
        <v>1</v>
      </c>
      <c r="AH165" s="165">
        <f>IF('Indicator Date hidden'!AI166="x","x",$AH$2-'Indicator Date hidden'!AI166)</f>
        <v>1</v>
      </c>
      <c r="AI165" s="165">
        <f>IF('Indicator Date hidden'!AJ166="x","x",$AI$2-'Indicator Date hidden'!AJ166)</f>
        <v>1</v>
      </c>
      <c r="AJ165" s="165">
        <f>IF('Indicator Date hidden'!AK166="x","x",$AJ$2-'Indicator Date hidden'!AK166)</f>
        <v>2</v>
      </c>
      <c r="AK165" s="165">
        <f>IF('Indicator Date hidden'!AL166="x","x",$AK$2-'Indicator Date hidden'!AL166)</f>
        <v>0</v>
      </c>
      <c r="AL165" s="165">
        <f>IF('Indicator Date hidden'!AM166="x","x",$AL$2-'Indicator Date hidden'!AM166)</f>
        <v>0</v>
      </c>
      <c r="AM165" s="165">
        <f>IF('Indicator Date hidden'!AN166="x","x",$AM$2-'Indicator Date hidden'!AN166)</f>
        <v>41236</v>
      </c>
      <c r="AN165" s="165">
        <f>IF('Indicator Date hidden'!AO166="x","x",$AN$2-'Indicator Date hidden'!AO166)</f>
        <v>41236</v>
      </c>
      <c r="AO165" s="165" t="str">
        <f>IF('Indicator Date hidden'!AP166="x","x",$AO$2-'Indicator Date hidden'!AP166)</f>
        <v>x</v>
      </c>
      <c r="AP165" s="165" t="str">
        <f>IF('Indicator Date hidden'!AQ166="x","x",$AP$2-'Indicator Date hidden'!AQ166)</f>
        <v>x</v>
      </c>
      <c r="AQ165" s="165">
        <f>IF('Indicator Date hidden'!AR166="x","x",$AQ$2-'Indicator Date hidden'!AR166)</f>
        <v>2</v>
      </c>
      <c r="AR165" s="165">
        <f>IF('Indicator Date hidden'!AS166="x","x",$AR$2-'Indicator Date hidden'!AS166)</f>
        <v>0</v>
      </c>
      <c r="AS165" s="165">
        <f>IF('Indicator Date hidden'!AT166="x","x",$AS$2-'Indicator Date hidden'!AT166)</f>
        <v>0</v>
      </c>
      <c r="AT165" s="165">
        <f>IF('Indicator Date hidden'!AU166="x","x",$AT$2-'Indicator Date hidden'!AU166)</f>
        <v>1</v>
      </c>
      <c r="AU165" s="165">
        <f>IF('Indicator Date hidden'!AV166="x","x",$AU$2-'Indicator Date hidden'!AV166)</f>
        <v>2</v>
      </c>
      <c r="AV165" s="165">
        <f>IF('Indicator Date hidden'!AW166="x","x",$AV$2-'Indicator Date hidden'!AW166)</f>
        <v>0</v>
      </c>
      <c r="AW165" s="165">
        <f>IF('Indicator Date hidden'!AX166="x","x",$AW$2-'Indicator Date hidden'!AX166)</f>
        <v>0</v>
      </c>
      <c r="AX165" s="165">
        <f>IF('Indicator Date hidden'!AY166="x","x",$AX$2-'Indicator Date hidden'!AY166)</f>
        <v>0</v>
      </c>
      <c r="AY165" s="165">
        <f>IF('Indicator Date hidden'!AZ166="x","x",$AY$2-'Indicator Date hidden'!AZ166)</f>
        <v>3</v>
      </c>
      <c r="AZ165" s="165">
        <f>IF('Indicator Date hidden'!BA166="x","x",$AZ$2-'Indicator Date hidden'!BA166)</f>
        <v>3</v>
      </c>
      <c r="BA165" s="5">
        <f t="shared" si="10"/>
        <v>82527</v>
      </c>
      <c r="BB165" s="166">
        <f t="shared" si="11"/>
        <v>1684.2244897959183</v>
      </c>
      <c r="BC165" s="5">
        <f t="shared" si="12"/>
        <v>20</v>
      </c>
      <c r="BD165" s="166">
        <f t="shared" si="13"/>
        <v>8158.9085611243372</v>
      </c>
      <c r="BE165" s="169">
        <f t="shared" si="14"/>
        <v>0</v>
      </c>
    </row>
    <row r="166" spans="1:57" x14ac:dyDescent="0.25">
      <c r="A166" t="s">
        <v>310</v>
      </c>
      <c r="B166" s="165">
        <f>IF('Indicator Date hidden'!C167="x","x",$B$2-'Indicator Date hidden'!C167)</f>
        <v>4</v>
      </c>
      <c r="C166" s="165">
        <f>IF('Indicator Date hidden'!D167="x","x",$C$2-'Indicator Date hidden'!D167)</f>
        <v>4</v>
      </c>
      <c r="D166" s="165">
        <f>IF('Indicator Date hidden'!E167="x","x",$D$2-'Indicator Date hidden'!E167)</f>
        <v>0</v>
      </c>
      <c r="E166" s="165">
        <f>IF('Indicator Date hidden'!F167="x","x",$E$2-'Indicator Date hidden'!F167)</f>
        <v>0</v>
      </c>
      <c r="F166" s="165">
        <f>IF('Indicator Date hidden'!G167="x","x",$F$2-'Indicator Date hidden'!G167)</f>
        <v>0</v>
      </c>
      <c r="G166" s="165">
        <f>IF('Indicator Date hidden'!H167="x","x",$G$2-'Indicator Date hidden'!H167)</f>
        <v>0</v>
      </c>
      <c r="H166" s="165">
        <f>IF('Indicator Date hidden'!I167="x","x",$H$2-'Indicator Date hidden'!I167)</f>
        <v>0</v>
      </c>
      <c r="I166" s="165">
        <f>IF('Indicator Date hidden'!J167="x","x",$I$2-'Indicator Date hidden'!J167)</f>
        <v>2</v>
      </c>
      <c r="J166" s="165">
        <f>IF('Indicator Date hidden'!K167="x","x",$J$2-'Indicator Date hidden'!K167)</f>
        <v>2</v>
      </c>
      <c r="K166" s="165">
        <f>IF('Indicator Date hidden'!L167="x","x",$K$2-'Indicator Date hidden'!L167)</f>
        <v>0</v>
      </c>
      <c r="L166" s="165">
        <f>IF('Indicator Date hidden'!M167="x","x",$L$2-'Indicator Date hidden'!M167)</f>
        <v>0</v>
      </c>
      <c r="M166" s="165">
        <f>IF('Indicator Date hidden'!N167="x","x",$M$2-'Indicator Date hidden'!N167)</f>
        <v>0</v>
      </c>
      <c r="N166" s="165">
        <f>IF('Indicator Date hidden'!O167="x","x",$N$2-'Indicator Date hidden'!O167)</f>
        <v>0</v>
      </c>
      <c r="O166" s="165">
        <f>IF('Indicator Date hidden'!P167="x","x",$O$2-'Indicator Date hidden'!P167)</f>
        <v>0</v>
      </c>
      <c r="P166" s="165">
        <f>IF('Indicator Date hidden'!Q167="x","x",$P$2-'Indicator Date hidden'!Q167)</f>
        <v>0</v>
      </c>
      <c r="Q166" s="165">
        <f>IF('Indicator Date hidden'!R167="x","x",$Q$2-'Indicator Date hidden'!R167)</f>
        <v>7</v>
      </c>
      <c r="R166" s="165">
        <f>IF('Indicator Date hidden'!S167="x","x",$R$2-'Indicator Date hidden'!S167)</f>
        <v>0</v>
      </c>
      <c r="S166" s="165">
        <f>IF('Indicator Date hidden'!T167="x","x",$S$2-'Indicator Date hidden'!T167)</f>
        <v>0</v>
      </c>
      <c r="T166" s="165">
        <f>IF('Indicator Date hidden'!U167="x","x",$T$2-'Indicator Date hidden'!U167)</f>
        <v>0</v>
      </c>
      <c r="U166" s="165">
        <f>IF('Indicator Date hidden'!V167="x","x",$U$2-'Indicator Date hidden'!V167)</f>
        <v>0</v>
      </c>
      <c r="V166" s="165">
        <f>IF('Indicator Date hidden'!W167="x","x",$V$2-'Indicator Date hidden'!W167)</f>
        <v>2</v>
      </c>
      <c r="W166" s="165">
        <f>IF('Indicator Date hidden'!X167="x","x",$W$2-'Indicator Date hidden'!X167)</f>
        <v>6</v>
      </c>
      <c r="X166" s="165">
        <f>IF('Indicator Date hidden'!Y167="x","x",$X$2-'Indicator Date hidden'!Y167)</f>
        <v>6</v>
      </c>
      <c r="Y166" s="165">
        <f>IF('Indicator Date hidden'!Z167="x","x",$Y$2-'Indicator Date hidden'!Z167)</f>
        <v>0</v>
      </c>
      <c r="Z166" s="165">
        <f>IF('Indicator Date hidden'!AA167="x","x",$Z$2-'Indicator Date hidden'!AA167)</f>
        <v>0</v>
      </c>
      <c r="AA166" s="165">
        <f>IF('Indicator Date hidden'!AB167="x","x",$AA$2-'Indicator Date hidden'!AB167)</f>
        <v>0</v>
      </c>
      <c r="AB166" s="165">
        <f>IF('Indicator Date hidden'!AC167="x","x",$AB$2-'Indicator Date hidden'!AC167)</f>
        <v>0</v>
      </c>
      <c r="AC166" s="165">
        <f>IF('Indicator Date hidden'!AD167="x","x",$AC$2-'Indicator Date hidden'!AD167)</f>
        <v>0</v>
      </c>
      <c r="AD166" s="165">
        <f>IF('Indicator Date hidden'!AE167="x","x",$AD$2-'Indicator Date hidden'!AE167)</f>
        <v>0</v>
      </c>
      <c r="AE166" s="165">
        <f>IF('Indicator Date hidden'!AF167="x","x",$AE$2-'Indicator Date hidden'!AF167)</f>
        <v>0</v>
      </c>
      <c r="AF166" s="165" t="str">
        <f>IF('Indicator Date hidden'!AG167="x","x",$AF$2-'Indicator Date hidden'!AG167)</f>
        <v>x</v>
      </c>
      <c r="AG166" s="165">
        <f>IF('Indicator Date hidden'!AH167="x","x",$AG$2-'Indicator Date hidden'!AH167)</f>
        <v>1</v>
      </c>
      <c r="AH166" s="165">
        <f>IF('Indicator Date hidden'!AI167="x","x",$AH$2-'Indicator Date hidden'!AI167)</f>
        <v>1</v>
      </c>
      <c r="AI166" s="165">
        <f>IF('Indicator Date hidden'!AJ167="x","x",$AI$2-'Indicator Date hidden'!AJ167)</f>
        <v>1</v>
      </c>
      <c r="AJ166" s="165" t="str">
        <f>IF('Indicator Date hidden'!AK167="x","x",$AJ$2-'Indicator Date hidden'!AK167)</f>
        <v>x</v>
      </c>
      <c r="AK166" s="165">
        <f>IF('Indicator Date hidden'!AL167="x","x",$AK$2-'Indicator Date hidden'!AL167)</f>
        <v>1</v>
      </c>
      <c r="AL166" s="165" t="str">
        <f>IF('Indicator Date hidden'!AM167="x","x",$AL$2-'Indicator Date hidden'!AM167)</f>
        <v>x</v>
      </c>
      <c r="AM166" s="165">
        <f>IF('Indicator Date hidden'!AN167="x","x",$AM$2-'Indicator Date hidden'!AN167)</f>
        <v>41236</v>
      </c>
      <c r="AN166" s="165">
        <f>IF('Indicator Date hidden'!AO167="x","x",$AN$2-'Indicator Date hidden'!AO167)</f>
        <v>41236</v>
      </c>
      <c r="AO166" s="165">
        <f>IF('Indicator Date hidden'!AP167="x","x",$AO$2-'Indicator Date hidden'!AP167)</f>
        <v>1</v>
      </c>
      <c r="AP166" s="165">
        <f>IF('Indicator Date hidden'!AQ167="x","x",$AP$2-'Indicator Date hidden'!AQ167)</f>
        <v>1</v>
      </c>
      <c r="AQ166" s="165" t="str">
        <f>IF('Indicator Date hidden'!AR167="x","x",$AQ$2-'Indicator Date hidden'!AR167)</f>
        <v>x</v>
      </c>
      <c r="AR166" s="165">
        <f>IF('Indicator Date hidden'!AS167="x","x",$AR$2-'Indicator Date hidden'!AS167)</f>
        <v>0</v>
      </c>
      <c r="AS166" s="165">
        <f>IF('Indicator Date hidden'!AT167="x","x",$AS$2-'Indicator Date hidden'!AT167)</f>
        <v>0</v>
      </c>
      <c r="AT166" s="165">
        <f>IF('Indicator Date hidden'!AU167="x","x",$AT$2-'Indicator Date hidden'!AU167)</f>
        <v>1</v>
      </c>
      <c r="AU166" s="165">
        <f>IF('Indicator Date hidden'!AV167="x","x",$AU$2-'Indicator Date hidden'!AV167)</f>
        <v>2</v>
      </c>
      <c r="AV166" s="165">
        <f>IF('Indicator Date hidden'!AW167="x","x",$AV$2-'Indicator Date hidden'!AW167)</f>
        <v>0</v>
      </c>
      <c r="AW166" s="165">
        <f>IF('Indicator Date hidden'!AX167="x","x",$AW$2-'Indicator Date hidden'!AX167)</f>
        <v>0</v>
      </c>
      <c r="AX166" s="165">
        <f>IF('Indicator Date hidden'!AY167="x","x",$AX$2-'Indicator Date hidden'!AY167)</f>
        <v>0</v>
      </c>
      <c r="AY166" s="165">
        <f>IF('Indicator Date hidden'!AZ167="x","x",$AY$2-'Indicator Date hidden'!AZ167)</f>
        <v>2</v>
      </c>
      <c r="AZ166" s="165">
        <f>IF('Indicator Date hidden'!BA167="x","x",$AZ$2-'Indicator Date hidden'!BA167)</f>
        <v>2</v>
      </c>
      <c r="BA166" s="5">
        <f t="shared" si="10"/>
        <v>82518</v>
      </c>
      <c r="BB166" s="166">
        <f t="shared" si="11"/>
        <v>1755.7021276595744</v>
      </c>
      <c r="BC166" s="5">
        <f t="shared" si="12"/>
        <v>20</v>
      </c>
      <c r="BD166" s="166">
        <f t="shared" si="13"/>
        <v>8323.1777736449676</v>
      </c>
      <c r="BE166" s="169">
        <f t="shared" si="14"/>
        <v>0</v>
      </c>
    </row>
    <row r="167" spans="1:57" x14ac:dyDescent="0.25">
      <c r="A167" t="s">
        <v>312</v>
      </c>
      <c r="B167" s="165">
        <f>IF('Indicator Date hidden'!C168="x","x",$B$2-'Indicator Date hidden'!C168)</f>
        <v>4</v>
      </c>
      <c r="C167" s="165">
        <f>IF('Indicator Date hidden'!D168="x","x",$C$2-'Indicator Date hidden'!D168)</f>
        <v>4</v>
      </c>
      <c r="D167" s="165">
        <f>IF('Indicator Date hidden'!E168="x","x",$D$2-'Indicator Date hidden'!E168)</f>
        <v>0</v>
      </c>
      <c r="E167" s="165">
        <f>IF('Indicator Date hidden'!F168="x","x",$E$2-'Indicator Date hidden'!F168)</f>
        <v>0</v>
      </c>
      <c r="F167" s="165">
        <f>IF('Indicator Date hidden'!G168="x","x",$F$2-'Indicator Date hidden'!G168)</f>
        <v>0</v>
      </c>
      <c r="G167" s="165">
        <f>IF('Indicator Date hidden'!H168="x","x",$G$2-'Indicator Date hidden'!H168)</f>
        <v>0</v>
      </c>
      <c r="H167" s="165">
        <f>IF('Indicator Date hidden'!I168="x","x",$H$2-'Indicator Date hidden'!I168)</f>
        <v>0</v>
      </c>
      <c r="I167" s="165">
        <f>IF('Indicator Date hidden'!J168="x","x",$I$2-'Indicator Date hidden'!J168)</f>
        <v>2</v>
      </c>
      <c r="J167" s="165">
        <f>IF('Indicator Date hidden'!K168="x","x",$J$2-'Indicator Date hidden'!K168)</f>
        <v>2</v>
      </c>
      <c r="K167" s="165">
        <f>IF('Indicator Date hidden'!L168="x","x",$K$2-'Indicator Date hidden'!L168)</f>
        <v>0</v>
      </c>
      <c r="L167" s="165">
        <f>IF('Indicator Date hidden'!M168="x","x",$L$2-'Indicator Date hidden'!M168)</f>
        <v>0</v>
      </c>
      <c r="M167" s="165">
        <f>IF('Indicator Date hidden'!N168="x","x",$M$2-'Indicator Date hidden'!N168)</f>
        <v>0</v>
      </c>
      <c r="N167" s="165">
        <f>IF('Indicator Date hidden'!O168="x","x",$N$2-'Indicator Date hidden'!O168)</f>
        <v>0</v>
      </c>
      <c r="O167" s="165">
        <f>IF('Indicator Date hidden'!P168="x","x",$O$2-'Indicator Date hidden'!P168)</f>
        <v>0</v>
      </c>
      <c r="P167" s="165">
        <f>IF('Indicator Date hidden'!Q168="x","x",$P$2-'Indicator Date hidden'!Q168)</f>
        <v>0</v>
      </c>
      <c r="Q167" s="165" t="str">
        <f>IF('Indicator Date hidden'!R168="x","x",$Q$2-'Indicator Date hidden'!R168)</f>
        <v>x</v>
      </c>
      <c r="R167" s="165">
        <f>IF('Indicator Date hidden'!S168="x","x",$R$2-'Indicator Date hidden'!S168)</f>
        <v>0</v>
      </c>
      <c r="S167" s="165">
        <f>IF('Indicator Date hidden'!T168="x","x",$S$2-'Indicator Date hidden'!T168)</f>
        <v>0</v>
      </c>
      <c r="T167" s="165">
        <f>IF('Indicator Date hidden'!U168="x","x",$T$2-'Indicator Date hidden'!U168)</f>
        <v>0</v>
      </c>
      <c r="U167" s="165" t="str">
        <f>IF('Indicator Date hidden'!V168="x","x",$U$2-'Indicator Date hidden'!V168)</f>
        <v>x</v>
      </c>
      <c r="V167" s="165">
        <f>IF('Indicator Date hidden'!W168="x","x",$V$2-'Indicator Date hidden'!W168)</f>
        <v>2</v>
      </c>
      <c r="W167" s="165" t="str">
        <f>IF('Indicator Date hidden'!X168="x","x",$W$2-'Indicator Date hidden'!X168)</f>
        <v>x</v>
      </c>
      <c r="X167" s="165">
        <f>IF('Indicator Date hidden'!Y168="x","x",$X$2-'Indicator Date hidden'!Y168)</f>
        <v>7</v>
      </c>
      <c r="Y167" s="165">
        <f>IF('Indicator Date hidden'!Z168="x","x",$Y$2-'Indicator Date hidden'!Z168)</f>
        <v>0</v>
      </c>
      <c r="Z167" s="165">
        <f>IF('Indicator Date hidden'!AA168="x","x",$Z$2-'Indicator Date hidden'!AA168)</f>
        <v>0</v>
      </c>
      <c r="AA167" s="165">
        <f>IF('Indicator Date hidden'!AB168="x","x",$AA$2-'Indicator Date hidden'!AB168)</f>
        <v>1</v>
      </c>
      <c r="AB167" s="165">
        <f>IF('Indicator Date hidden'!AC168="x","x",$AB$2-'Indicator Date hidden'!AC168)</f>
        <v>0</v>
      </c>
      <c r="AC167" s="165">
        <f>IF('Indicator Date hidden'!AD168="x","x",$AC$2-'Indicator Date hidden'!AD168)</f>
        <v>0</v>
      </c>
      <c r="AD167" s="165" t="str">
        <f>IF('Indicator Date hidden'!AE168="x","x",$AD$2-'Indicator Date hidden'!AE168)</f>
        <v>x</v>
      </c>
      <c r="AE167" s="165">
        <f>IF('Indicator Date hidden'!AF168="x","x",$AE$2-'Indicator Date hidden'!AF168)</f>
        <v>0</v>
      </c>
      <c r="AF167" s="165">
        <f>IF('Indicator Date hidden'!AG168="x","x",$AF$2-'Indicator Date hidden'!AG168)</f>
        <v>5</v>
      </c>
      <c r="AG167" s="165">
        <f>IF('Indicator Date hidden'!AH168="x","x",$AG$2-'Indicator Date hidden'!AH168)</f>
        <v>1</v>
      </c>
      <c r="AH167" s="165">
        <f>IF('Indicator Date hidden'!AI168="x","x",$AH$2-'Indicator Date hidden'!AI168)</f>
        <v>1</v>
      </c>
      <c r="AI167" s="165">
        <f>IF('Indicator Date hidden'!AJ168="x","x",$AI$2-'Indicator Date hidden'!AJ168)</f>
        <v>1</v>
      </c>
      <c r="AJ167" s="165" t="str">
        <f>IF('Indicator Date hidden'!AK168="x","x",$AJ$2-'Indicator Date hidden'!AK168)</f>
        <v>x</v>
      </c>
      <c r="AK167" s="165">
        <f>IF('Indicator Date hidden'!AL168="x","x",$AK$2-'Indicator Date hidden'!AL168)</f>
        <v>1</v>
      </c>
      <c r="AL167" s="165" t="str">
        <f>IF('Indicator Date hidden'!AM168="x","x",$AL$2-'Indicator Date hidden'!AM168)</f>
        <v>x</v>
      </c>
      <c r="AM167" s="165">
        <f>IF('Indicator Date hidden'!AN168="x","x",$AM$2-'Indicator Date hidden'!AN168)</f>
        <v>41236</v>
      </c>
      <c r="AN167" s="165">
        <f>IF('Indicator Date hidden'!AO168="x","x",$AN$2-'Indicator Date hidden'!AO168)</f>
        <v>41236</v>
      </c>
      <c r="AO167" s="165">
        <f>IF('Indicator Date hidden'!AP168="x","x",$AO$2-'Indicator Date hidden'!AP168)</f>
        <v>0</v>
      </c>
      <c r="AP167" s="165">
        <f>IF('Indicator Date hidden'!AQ168="x","x",$AP$2-'Indicator Date hidden'!AQ168)</f>
        <v>0</v>
      </c>
      <c r="AQ167" s="165">
        <f>IF('Indicator Date hidden'!AR168="x","x",$AQ$2-'Indicator Date hidden'!AR168)</f>
        <v>0</v>
      </c>
      <c r="AR167" s="165">
        <f>IF('Indicator Date hidden'!AS168="x","x",$AR$2-'Indicator Date hidden'!AS168)</f>
        <v>0</v>
      </c>
      <c r="AS167" s="165">
        <f>IF('Indicator Date hidden'!AT168="x","x",$AS$2-'Indicator Date hidden'!AT168)</f>
        <v>0</v>
      </c>
      <c r="AT167" s="165">
        <f>IF('Indicator Date hidden'!AU168="x","x",$AT$2-'Indicator Date hidden'!AU168)</f>
        <v>1</v>
      </c>
      <c r="AU167" s="165" t="str">
        <f>IF('Indicator Date hidden'!AV168="x","x",$AU$2-'Indicator Date hidden'!AV168)</f>
        <v>x</v>
      </c>
      <c r="AV167" s="165">
        <f>IF('Indicator Date hidden'!AW168="x","x",$AV$2-'Indicator Date hidden'!AW168)</f>
        <v>0</v>
      </c>
      <c r="AW167" s="165">
        <f>IF('Indicator Date hidden'!AX168="x","x",$AW$2-'Indicator Date hidden'!AX168)</f>
        <v>0</v>
      </c>
      <c r="AX167" s="165">
        <f>IF('Indicator Date hidden'!AY168="x","x",$AX$2-'Indicator Date hidden'!AY168)</f>
        <v>0</v>
      </c>
      <c r="AY167" s="165">
        <f>IF('Indicator Date hidden'!AZ168="x","x",$AY$2-'Indicator Date hidden'!AZ168)</f>
        <v>2</v>
      </c>
      <c r="AZ167" s="165">
        <f>IF('Indicator Date hidden'!BA168="x","x",$AZ$2-'Indicator Date hidden'!BA168)</f>
        <v>2</v>
      </c>
      <c r="BA167" s="5">
        <f t="shared" si="10"/>
        <v>82508</v>
      </c>
      <c r="BB167" s="166">
        <f t="shared" si="11"/>
        <v>1875.1818181818182</v>
      </c>
      <c r="BC167" s="5">
        <f t="shared" si="12"/>
        <v>17</v>
      </c>
      <c r="BD167" s="166">
        <f t="shared" si="13"/>
        <v>8589.2348354117803</v>
      </c>
      <c r="BE167" s="169">
        <f t="shared" si="14"/>
        <v>0</v>
      </c>
    </row>
    <row r="168" spans="1:57" x14ac:dyDescent="0.25">
      <c r="A168" t="s">
        <v>314</v>
      </c>
      <c r="B168" s="165">
        <f>IF('Indicator Date hidden'!C169="x","x",$B$2-'Indicator Date hidden'!C169)</f>
        <v>4</v>
      </c>
      <c r="C168" s="165">
        <f>IF('Indicator Date hidden'!D169="x","x",$C$2-'Indicator Date hidden'!D169)</f>
        <v>4</v>
      </c>
      <c r="D168" s="165">
        <f>IF('Indicator Date hidden'!E169="x","x",$D$2-'Indicator Date hidden'!E169)</f>
        <v>0</v>
      </c>
      <c r="E168" s="165">
        <f>IF('Indicator Date hidden'!F169="x","x",$E$2-'Indicator Date hidden'!F169)</f>
        <v>0</v>
      </c>
      <c r="F168" s="165">
        <f>IF('Indicator Date hidden'!G169="x","x",$F$2-'Indicator Date hidden'!G169)</f>
        <v>0</v>
      </c>
      <c r="G168" s="165">
        <f>IF('Indicator Date hidden'!H169="x","x",$G$2-'Indicator Date hidden'!H169)</f>
        <v>0</v>
      </c>
      <c r="H168" s="165">
        <f>IF('Indicator Date hidden'!I169="x","x",$H$2-'Indicator Date hidden'!I169)</f>
        <v>0</v>
      </c>
      <c r="I168" s="165">
        <f>IF('Indicator Date hidden'!J169="x","x",$I$2-'Indicator Date hidden'!J169)</f>
        <v>2</v>
      </c>
      <c r="J168" s="165">
        <f>IF('Indicator Date hidden'!K169="x","x",$J$2-'Indicator Date hidden'!K169)</f>
        <v>2</v>
      </c>
      <c r="K168" s="165">
        <f>IF('Indicator Date hidden'!L169="x","x",$K$2-'Indicator Date hidden'!L169)</f>
        <v>0</v>
      </c>
      <c r="L168" s="165">
        <f>IF('Indicator Date hidden'!M169="x","x",$L$2-'Indicator Date hidden'!M169)</f>
        <v>0</v>
      </c>
      <c r="M168" s="165">
        <f>IF('Indicator Date hidden'!N169="x","x",$M$2-'Indicator Date hidden'!N169)</f>
        <v>0</v>
      </c>
      <c r="N168" s="165">
        <f>IF('Indicator Date hidden'!O169="x","x",$N$2-'Indicator Date hidden'!O169)</f>
        <v>0</v>
      </c>
      <c r="O168" s="165">
        <f>IF('Indicator Date hidden'!P169="x","x",$O$2-'Indicator Date hidden'!P169)</f>
        <v>0</v>
      </c>
      <c r="P168" s="165">
        <f>IF('Indicator Date hidden'!Q169="x","x",$P$2-'Indicator Date hidden'!Q169)</f>
        <v>0</v>
      </c>
      <c r="Q168" s="165" t="str">
        <f>IF('Indicator Date hidden'!R169="x","x",$Q$2-'Indicator Date hidden'!R169)</f>
        <v>x</v>
      </c>
      <c r="R168" s="165">
        <f>IF('Indicator Date hidden'!S169="x","x",$R$2-'Indicator Date hidden'!S169)</f>
        <v>0</v>
      </c>
      <c r="S168" s="165">
        <f>IF('Indicator Date hidden'!T169="x","x",$S$2-'Indicator Date hidden'!T169)</f>
        <v>0</v>
      </c>
      <c r="T168" s="165">
        <f>IF('Indicator Date hidden'!U169="x","x",$T$2-'Indicator Date hidden'!U169)</f>
        <v>0</v>
      </c>
      <c r="U168" s="165" t="str">
        <f>IF('Indicator Date hidden'!V169="x","x",$U$2-'Indicator Date hidden'!V169)</f>
        <v>x</v>
      </c>
      <c r="V168" s="165">
        <f>IF('Indicator Date hidden'!W169="x","x",$V$2-'Indicator Date hidden'!W169)</f>
        <v>2</v>
      </c>
      <c r="W168" s="165" t="str">
        <f>IF('Indicator Date hidden'!X169="x","x",$W$2-'Indicator Date hidden'!X169)</f>
        <v>x</v>
      </c>
      <c r="X168" s="165">
        <f>IF('Indicator Date hidden'!Y169="x","x",$X$2-'Indicator Date hidden'!Y169)</f>
        <v>2</v>
      </c>
      <c r="Y168" s="165">
        <f>IF('Indicator Date hidden'!Z169="x","x",$Y$2-'Indicator Date hidden'!Z169)</f>
        <v>0</v>
      </c>
      <c r="Z168" s="165">
        <f>IF('Indicator Date hidden'!AA169="x","x",$Z$2-'Indicator Date hidden'!AA169)</f>
        <v>0</v>
      </c>
      <c r="AA168" s="165">
        <f>IF('Indicator Date hidden'!AB169="x","x",$AA$2-'Indicator Date hidden'!AB169)</f>
        <v>4</v>
      </c>
      <c r="AB168" s="165">
        <f>IF('Indicator Date hidden'!AC169="x","x",$AB$2-'Indicator Date hidden'!AC169)</f>
        <v>0</v>
      </c>
      <c r="AC168" s="165">
        <f>IF('Indicator Date hidden'!AD169="x","x",$AC$2-'Indicator Date hidden'!AD169)</f>
        <v>0</v>
      </c>
      <c r="AD168" s="165" t="str">
        <f>IF('Indicator Date hidden'!AE169="x","x",$AD$2-'Indicator Date hidden'!AE169)</f>
        <v>x</v>
      </c>
      <c r="AE168" s="165">
        <f>IF('Indicator Date hidden'!AF169="x","x",$AE$2-'Indicator Date hidden'!AF169)</f>
        <v>0</v>
      </c>
      <c r="AF168" s="165">
        <f>IF('Indicator Date hidden'!AG169="x","x",$AF$2-'Indicator Date hidden'!AG169)</f>
        <v>5</v>
      </c>
      <c r="AG168" s="165">
        <f>IF('Indicator Date hidden'!AH169="x","x",$AG$2-'Indicator Date hidden'!AH169)</f>
        <v>1</v>
      </c>
      <c r="AH168" s="165">
        <f>IF('Indicator Date hidden'!AI169="x","x",$AH$2-'Indicator Date hidden'!AI169)</f>
        <v>1</v>
      </c>
      <c r="AI168" s="165">
        <f>IF('Indicator Date hidden'!AJ169="x","x",$AI$2-'Indicator Date hidden'!AJ169)</f>
        <v>1</v>
      </c>
      <c r="AJ168" s="165" t="str">
        <f>IF('Indicator Date hidden'!AK169="x","x",$AJ$2-'Indicator Date hidden'!AK169)</f>
        <v>x</v>
      </c>
      <c r="AK168" s="165">
        <f>IF('Indicator Date hidden'!AL169="x","x",$AK$2-'Indicator Date hidden'!AL169)</f>
        <v>1</v>
      </c>
      <c r="AL168" s="165" t="str">
        <f>IF('Indicator Date hidden'!AM169="x","x",$AL$2-'Indicator Date hidden'!AM169)</f>
        <v>x</v>
      </c>
      <c r="AM168" s="165">
        <f>IF('Indicator Date hidden'!AN169="x","x",$AM$2-'Indicator Date hidden'!AN169)</f>
        <v>41236</v>
      </c>
      <c r="AN168" s="165">
        <f>IF('Indicator Date hidden'!AO169="x","x",$AN$2-'Indicator Date hidden'!AO169)</f>
        <v>41236</v>
      </c>
      <c r="AO168" s="165">
        <f>IF('Indicator Date hidden'!AP169="x","x",$AO$2-'Indicator Date hidden'!AP169)</f>
        <v>0</v>
      </c>
      <c r="AP168" s="165">
        <f>IF('Indicator Date hidden'!AQ169="x","x",$AP$2-'Indicator Date hidden'!AQ169)</f>
        <v>0</v>
      </c>
      <c r="AQ168" s="165">
        <f>IF('Indicator Date hidden'!AR169="x","x",$AQ$2-'Indicator Date hidden'!AR169)</f>
        <v>0</v>
      </c>
      <c r="AR168" s="165">
        <f>IF('Indicator Date hidden'!AS169="x","x",$AR$2-'Indicator Date hidden'!AS169)</f>
        <v>0</v>
      </c>
      <c r="AS168" s="165">
        <f>IF('Indicator Date hidden'!AT169="x","x",$AS$2-'Indicator Date hidden'!AT169)</f>
        <v>0</v>
      </c>
      <c r="AT168" s="165">
        <f>IF('Indicator Date hidden'!AU169="x","x",$AT$2-'Indicator Date hidden'!AU169)</f>
        <v>1</v>
      </c>
      <c r="AU168" s="165" t="str">
        <f>IF('Indicator Date hidden'!AV169="x","x",$AU$2-'Indicator Date hidden'!AV169)</f>
        <v>x</v>
      </c>
      <c r="AV168" s="165">
        <f>IF('Indicator Date hidden'!AW169="x","x",$AV$2-'Indicator Date hidden'!AW169)</f>
        <v>0</v>
      </c>
      <c r="AW168" s="165">
        <f>IF('Indicator Date hidden'!AX169="x","x",$AW$2-'Indicator Date hidden'!AX169)</f>
        <v>0</v>
      </c>
      <c r="AX168" s="165">
        <f>IF('Indicator Date hidden'!AY169="x","x",$AX$2-'Indicator Date hidden'!AY169)</f>
        <v>0</v>
      </c>
      <c r="AY168" s="165">
        <f>IF('Indicator Date hidden'!AZ169="x","x",$AY$2-'Indicator Date hidden'!AZ169)</f>
        <v>2</v>
      </c>
      <c r="AZ168" s="165">
        <f>IF('Indicator Date hidden'!BA169="x","x",$AZ$2-'Indicator Date hidden'!BA169)</f>
        <v>2</v>
      </c>
      <c r="BA168" s="5">
        <f t="shared" si="10"/>
        <v>82506</v>
      </c>
      <c r="BB168" s="166">
        <f t="shared" si="11"/>
        <v>1875.1363636363637</v>
      </c>
      <c r="BC168" s="5">
        <f t="shared" si="12"/>
        <v>17</v>
      </c>
      <c r="BD168" s="166">
        <f t="shared" si="13"/>
        <v>8589.2447191264328</v>
      </c>
      <c r="BE168" s="169">
        <f t="shared" si="14"/>
        <v>0</v>
      </c>
    </row>
    <row r="169" spans="1:57" x14ac:dyDescent="0.25">
      <c r="A169" t="s">
        <v>316</v>
      </c>
      <c r="B169" s="165">
        <f>IF('Indicator Date hidden'!C170="x","x",$B$2-'Indicator Date hidden'!C170)</f>
        <v>4</v>
      </c>
      <c r="C169" s="165">
        <f>IF('Indicator Date hidden'!D170="x","x",$C$2-'Indicator Date hidden'!D170)</f>
        <v>4</v>
      </c>
      <c r="D169" s="165">
        <f>IF('Indicator Date hidden'!E170="x","x",$D$2-'Indicator Date hidden'!E170)</f>
        <v>0</v>
      </c>
      <c r="E169" s="165">
        <f>IF('Indicator Date hidden'!F170="x","x",$E$2-'Indicator Date hidden'!F170)</f>
        <v>0</v>
      </c>
      <c r="F169" s="165">
        <f>IF('Indicator Date hidden'!G170="x","x",$F$2-'Indicator Date hidden'!G170)</f>
        <v>0</v>
      </c>
      <c r="G169" s="165">
        <f>IF('Indicator Date hidden'!H170="x","x",$G$2-'Indicator Date hidden'!H170)</f>
        <v>0</v>
      </c>
      <c r="H169" s="165">
        <f>IF('Indicator Date hidden'!I170="x","x",$H$2-'Indicator Date hidden'!I170)</f>
        <v>0</v>
      </c>
      <c r="I169" s="165">
        <f>IF('Indicator Date hidden'!J170="x","x",$I$2-'Indicator Date hidden'!J170)</f>
        <v>2</v>
      </c>
      <c r="J169" s="165">
        <f>IF('Indicator Date hidden'!K170="x","x",$J$2-'Indicator Date hidden'!K170)</f>
        <v>2</v>
      </c>
      <c r="K169" s="165">
        <f>IF('Indicator Date hidden'!L170="x","x",$K$2-'Indicator Date hidden'!L170)</f>
        <v>0</v>
      </c>
      <c r="L169" s="165">
        <f>IF('Indicator Date hidden'!M170="x","x",$L$2-'Indicator Date hidden'!M170)</f>
        <v>0</v>
      </c>
      <c r="M169" s="165">
        <f>IF('Indicator Date hidden'!N170="x","x",$M$2-'Indicator Date hidden'!N170)</f>
        <v>0</v>
      </c>
      <c r="N169" s="165">
        <f>IF('Indicator Date hidden'!O170="x","x",$N$2-'Indicator Date hidden'!O170)</f>
        <v>0</v>
      </c>
      <c r="O169" s="165">
        <f>IF('Indicator Date hidden'!P170="x","x",$O$2-'Indicator Date hidden'!P170)</f>
        <v>0</v>
      </c>
      <c r="P169" s="165">
        <f>IF('Indicator Date hidden'!Q170="x","x",$P$2-'Indicator Date hidden'!Q170)</f>
        <v>0</v>
      </c>
      <c r="Q169" s="165">
        <f>IF('Indicator Date hidden'!R170="x","x",$Q$2-'Indicator Date hidden'!R170)</f>
        <v>8</v>
      </c>
      <c r="R169" s="165">
        <f>IF('Indicator Date hidden'!S170="x","x",$R$2-'Indicator Date hidden'!S170)</f>
        <v>0</v>
      </c>
      <c r="S169" s="165">
        <f>IF('Indicator Date hidden'!T170="x","x",$S$2-'Indicator Date hidden'!T170)</f>
        <v>0</v>
      </c>
      <c r="T169" s="165">
        <f>IF('Indicator Date hidden'!U170="x","x",$T$2-'Indicator Date hidden'!U170)</f>
        <v>0</v>
      </c>
      <c r="U169" s="165" t="str">
        <f>IF('Indicator Date hidden'!V170="x","x",$U$2-'Indicator Date hidden'!V170)</f>
        <v>x</v>
      </c>
      <c r="V169" s="165">
        <f>IF('Indicator Date hidden'!W170="x","x",$V$2-'Indicator Date hidden'!W170)</f>
        <v>2</v>
      </c>
      <c r="W169" s="165">
        <f>IF('Indicator Date hidden'!X170="x","x",$W$2-'Indicator Date hidden'!X170)</f>
        <v>7</v>
      </c>
      <c r="X169" s="165">
        <f>IF('Indicator Date hidden'!Y170="x","x",$X$2-'Indicator Date hidden'!Y170)</f>
        <v>8</v>
      </c>
      <c r="Y169" s="165">
        <f>IF('Indicator Date hidden'!Z170="x","x",$Y$2-'Indicator Date hidden'!Z170)</f>
        <v>0</v>
      </c>
      <c r="Z169" s="165">
        <f>IF('Indicator Date hidden'!AA170="x","x",$Z$2-'Indicator Date hidden'!AA170)</f>
        <v>0</v>
      </c>
      <c r="AA169" s="165">
        <f>IF('Indicator Date hidden'!AB170="x","x",$AA$2-'Indicator Date hidden'!AB170)</f>
        <v>3</v>
      </c>
      <c r="AB169" s="165">
        <f>IF('Indicator Date hidden'!AC170="x","x",$AB$2-'Indicator Date hidden'!AC170)</f>
        <v>4</v>
      </c>
      <c r="AC169" s="165">
        <f>IF('Indicator Date hidden'!AD170="x","x",$AC$2-'Indicator Date hidden'!AD170)</f>
        <v>0</v>
      </c>
      <c r="AD169" s="165" t="str">
        <f>IF('Indicator Date hidden'!AE170="x","x",$AD$2-'Indicator Date hidden'!AE170)</f>
        <v>x</v>
      </c>
      <c r="AE169" s="165">
        <f>IF('Indicator Date hidden'!AF170="x","x",$AE$2-'Indicator Date hidden'!AF170)</f>
        <v>0</v>
      </c>
      <c r="AF169" s="165" t="str">
        <f>IF('Indicator Date hidden'!AG170="x","x",$AF$2-'Indicator Date hidden'!AG170)</f>
        <v>x</v>
      </c>
      <c r="AG169" s="165">
        <f>IF('Indicator Date hidden'!AH170="x","x",$AG$2-'Indicator Date hidden'!AH170)</f>
        <v>1</v>
      </c>
      <c r="AH169" s="165">
        <f>IF('Indicator Date hidden'!AI170="x","x",$AH$2-'Indicator Date hidden'!AI170)</f>
        <v>1</v>
      </c>
      <c r="AI169" s="165">
        <f>IF('Indicator Date hidden'!AJ170="x","x",$AI$2-'Indicator Date hidden'!AJ170)</f>
        <v>1</v>
      </c>
      <c r="AJ169" s="165">
        <f>IF('Indicator Date hidden'!AK170="x","x",$AJ$2-'Indicator Date hidden'!AK170)</f>
        <v>1</v>
      </c>
      <c r="AK169" s="165">
        <f>IF('Indicator Date hidden'!AL170="x","x",$AK$2-'Indicator Date hidden'!AL170)</f>
        <v>1</v>
      </c>
      <c r="AL169" s="165">
        <f>IF('Indicator Date hidden'!AM170="x","x",$AL$2-'Indicator Date hidden'!AM170)</f>
        <v>0</v>
      </c>
      <c r="AM169" s="165">
        <f>IF('Indicator Date hidden'!AN170="x","x",$AM$2-'Indicator Date hidden'!AN170)</f>
        <v>41236</v>
      </c>
      <c r="AN169" s="165">
        <f>IF('Indicator Date hidden'!AO170="x","x",$AN$2-'Indicator Date hidden'!AO170)</f>
        <v>41236</v>
      </c>
      <c r="AO169" s="165" t="str">
        <f>IF('Indicator Date hidden'!AP170="x","x",$AO$2-'Indicator Date hidden'!AP170)</f>
        <v>x</v>
      </c>
      <c r="AP169" s="165" t="str">
        <f>IF('Indicator Date hidden'!AQ170="x","x",$AP$2-'Indicator Date hidden'!AQ170)</f>
        <v>x</v>
      </c>
      <c r="AQ169" s="165">
        <f>IF('Indicator Date hidden'!AR170="x","x",$AQ$2-'Indicator Date hidden'!AR170)</f>
        <v>2</v>
      </c>
      <c r="AR169" s="165">
        <f>IF('Indicator Date hidden'!AS170="x","x",$AR$2-'Indicator Date hidden'!AS170)</f>
        <v>0</v>
      </c>
      <c r="AS169" s="165">
        <f>IF('Indicator Date hidden'!AT170="x","x",$AS$2-'Indicator Date hidden'!AT170)</f>
        <v>0</v>
      </c>
      <c r="AT169" s="165">
        <f>IF('Indicator Date hidden'!AU170="x","x",$AT$2-'Indicator Date hidden'!AU170)</f>
        <v>1</v>
      </c>
      <c r="AU169" s="165">
        <f>IF('Indicator Date hidden'!AV170="x","x",$AU$2-'Indicator Date hidden'!AV170)</f>
        <v>2</v>
      </c>
      <c r="AV169" s="165">
        <f>IF('Indicator Date hidden'!AW170="x","x",$AV$2-'Indicator Date hidden'!AW170)</f>
        <v>0</v>
      </c>
      <c r="AW169" s="165">
        <f>IF('Indicator Date hidden'!AX170="x","x",$AW$2-'Indicator Date hidden'!AX170)</f>
        <v>0</v>
      </c>
      <c r="AX169" s="165">
        <f>IF('Indicator Date hidden'!AY170="x","x",$AX$2-'Indicator Date hidden'!AY170)</f>
        <v>0</v>
      </c>
      <c r="AY169" s="165">
        <f>IF('Indicator Date hidden'!AZ170="x","x",$AY$2-'Indicator Date hidden'!AZ170)</f>
        <v>2</v>
      </c>
      <c r="AZ169" s="165">
        <f>IF('Indicator Date hidden'!BA170="x","x",$AZ$2-'Indicator Date hidden'!BA170)</f>
        <v>2</v>
      </c>
      <c r="BA169" s="5">
        <f t="shared" si="10"/>
        <v>82530</v>
      </c>
      <c r="BB169" s="166">
        <f t="shared" si="11"/>
        <v>1794.1304347826087</v>
      </c>
      <c r="BC169" s="5">
        <f t="shared" si="12"/>
        <v>22</v>
      </c>
      <c r="BD169" s="166">
        <f t="shared" si="13"/>
        <v>8409.0350933016143</v>
      </c>
      <c r="BE169" s="169">
        <f t="shared" si="14"/>
        <v>0</v>
      </c>
    </row>
    <row r="170" spans="1:57" x14ac:dyDescent="0.25">
      <c r="A170" t="s">
        <v>318</v>
      </c>
      <c r="B170" s="165">
        <f>IF('Indicator Date hidden'!C171="x","x",$B$2-'Indicator Date hidden'!C171)</f>
        <v>4</v>
      </c>
      <c r="C170" s="165">
        <f>IF('Indicator Date hidden'!D171="x","x",$C$2-'Indicator Date hidden'!D171)</f>
        <v>4</v>
      </c>
      <c r="D170" s="165">
        <f>IF('Indicator Date hidden'!E171="x","x",$D$2-'Indicator Date hidden'!E171)</f>
        <v>0</v>
      </c>
      <c r="E170" s="165">
        <f>IF('Indicator Date hidden'!F171="x","x",$E$2-'Indicator Date hidden'!F171)</f>
        <v>0</v>
      </c>
      <c r="F170" s="165">
        <f>IF('Indicator Date hidden'!G171="x","x",$F$2-'Indicator Date hidden'!G171)</f>
        <v>0</v>
      </c>
      <c r="G170" s="165">
        <f>IF('Indicator Date hidden'!H171="x","x",$G$2-'Indicator Date hidden'!H171)</f>
        <v>0</v>
      </c>
      <c r="H170" s="165">
        <f>IF('Indicator Date hidden'!I171="x","x",$H$2-'Indicator Date hidden'!I171)</f>
        <v>0</v>
      </c>
      <c r="I170" s="165">
        <f>IF('Indicator Date hidden'!J171="x","x",$I$2-'Indicator Date hidden'!J171)</f>
        <v>2</v>
      </c>
      <c r="J170" s="165">
        <f>IF('Indicator Date hidden'!K171="x","x",$J$2-'Indicator Date hidden'!K171)</f>
        <v>2</v>
      </c>
      <c r="K170" s="165">
        <f>IF('Indicator Date hidden'!L171="x","x",$K$2-'Indicator Date hidden'!L171)</f>
        <v>0</v>
      </c>
      <c r="L170" s="165">
        <f>IF('Indicator Date hidden'!M171="x","x",$L$2-'Indicator Date hidden'!M171)</f>
        <v>0</v>
      </c>
      <c r="M170" s="165">
        <f>IF('Indicator Date hidden'!N171="x","x",$M$2-'Indicator Date hidden'!N171)</f>
        <v>0</v>
      </c>
      <c r="N170" s="165">
        <f>IF('Indicator Date hidden'!O171="x","x",$N$2-'Indicator Date hidden'!O171)</f>
        <v>0</v>
      </c>
      <c r="O170" s="165">
        <f>IF('Indicator Date hidden'!P171="x","x",$O$2-'Indicator Date hidden'!P171)</f>
        <v>0</v>
      </c>
      <c r="P170" s="165">
        <f>IF('Indicator Date hidden'!Q171="x","x",$P$2-'Indicator Date hidden'!Q171)</f>
        <v>0</v>
      </c>
      <c r="Q170" s="165">
        <f>IF('Indicator Date hidden'!R171="x","x",$Q$2-'Indicator Date hidden'!R171)</f>
        <v>5</v>
      </c>
      <c r="R170" s="165">
        <f>IF('Indicator Date hidden'!S171="x","x",$R$2-'Indicator Date hidden'!S171)</f>
        <v>0</v>
      </c>
      <c r="S170" s="165">
        <f>IF('Indicator Date hidden'!T171="x","x",$S$2-'Indicator Date hidden'!T171)</f>
        <v>0</v>
      </c>
      <c r="T170" s="165">
        <f>IF('Indicator Date hidden'!U171="x","x",$T$2-'Indicator Date hidden'!U171)</f>
        <v>0</v>
      </c>
      <c r="U170" s="165">
        <f>IF('Indicator Date hidden'!V171="x","x",$U$2-'Indicator Date hidden'!V171)</f>
        <v>0</v>
      </c>
      <c r="V170" s="165">
        <f>IF('Indicator Date hidden'!W171="x","x",$V$2-'Indicator Date hidden'!W171)</f>
        <v>2</v>
      </c>
      <c r="W170" s="165">
        <f>IF('Indicator Date hidden'!X171="x","x",$W$2-'Indicator Date hidden'!X171)</f>
        <v>4</v>
      </c>
      <c r="X170" s="165">
        <f>IF('Indicator Date hidden'!Y171="x","x",$X$2-'Indicator Date hidden'!Y171)</f>
        <v>5</v>
      </c>
      <c r="Y170" s="165">
        <f>IF('Indicator Date hidden'!Z171="x","x",$Y$2-'Indicator Date hidden'!Z171)</f>
        <v>0</v>
      </c>
      <c r="Z170" s="165">
        <f>IF('Indicator Date hidden'!AA171="x","x",$Z$2-'Indicator Date hidden'!AA171)</f>
        <v>0</v>
      </c>
      <c r="AA170" s="165">
        <f>IF('Indicator Date hidden'!AB171="x","x",$AA$2-'Indicator Date hidden'!AB171)</f>
        <v>0</v>
      </c>
      <c r="AB170" s="165">
        <f>IF('Indicator Date hidden'!AC171="x","x",$AB$2-'Indicator Date hidden'!AC171)</f>
        <v>0</v>
      </c>
      <c r="AC170" s="165">
        <f>IF('Indicator Date hidden'!AD171="x","x",$AC$2-'Indicator Date hidden'!AD171)</f>
        <v>0</v>
      </c>
      <c r="AD170" s="165">
        <f>IF('Indicator Date hidden'!AE171="x","x",$AD$2-'Indicator Date hidden'!AE171)</f>
        <v>0</v>
      </c>
      <c r="AE170" s="165">
        <f>IF('Indicator Date hidden'!AF171="x","x",$AE$2-'Indicator Date hidden'!AF171)</f>
        <v>0</v>
      </c>
      <c r="AF170" s="165">
        <f>IF('Indicator Date hidden'!AG171="x","x",$AF$2-'Indicator Date hidden'!AG171)</f>
        <v>3</v>
      </c>
      <c r="AG170" s="165">
        <f>IF('Indicator Date hidden'!AH171="x","x",$AG$2-'Indicator Date hidden'!AH171)</f>
        <v>1</v>
      </c>
      <c r="AH170" s="165">
        <f>IF('Indicator Date hidden'!AI171="x","x",$AH$2-'Indicator Date hidden'!AI171)</f>
        <v>1</v>
      </c>
      <c r="AI170" s="165">
        <f>IF('Indicator Date hidden'!AJ171="x","x",$AI$2-'Indicator Date hidden'!AJ171)</f>
        <v>1</v>
      </c>
      <c r="AJ170" s="165" t="str">
        <f>IF('Indicator Date hidden'!AK171="x","x",$AJ$2-'Indicator Date hidden'!AK171)</f>
        <v>x</v>
      </c>
      <c r="AK170" s="165">
        <f>IF('Indicator Date hidden'!AL171="x","x",$AK$2-'Indicator Date hidden'!AL171)</f>
        <v>1</v>
      </c>
      <c r="AL170" s="165" t="str">
        <f>IF('Indicator Date hidden'!AM171="x","x",$AL$2-'Indicator Date hidden'!AM171)</f>
        <v>x</v>
      </c>
      <c r="AM170" s="165">
        <f>IF('Indicator Date hidden'!AN171="x","x",$AM$2-'Indicator Date hidden'!AN171)</f>
        <v>41236</v>
      </c>
      <c r="AN170" s="165">
        <f>IF('Indicator Date hidden'!AO171="x","x",$AN$2-'Indicator Date hidden'!AO171)</f>
        <v>41236</v>
      </c>
      <c r="AO170" s="165" t="str">
        <f>IF('Indicator Date hidden'!AP171="x","x",$AO$2-'Indicator Date hidden'!AP171)</f>
        <v>x</v>
      </c>
      <c r="AP170" s="165" t="str">
        <f>IF('Indicator Date hidden'!AQ171="x","x",$AP$2-'Indicator Date hidden'!AQ171)</f>
        <v>x</v>
      </c>
      <c r="AQ170" s="165">
        <f>IF('Indicator Date hidden'!AR171="x","x",$AQ$2-'Indicator Date hidden'!AR171)</f>
        <v>2</v>
      </c>
      <c r="AR170" s="165">
        <f>IF('Indicator Date hidden'!AS171="x","x",$AR$2-'Indicator Date hidden'!AS171)</f>
        <v>0</v>
      </c>
      <c r="AS170" s="165">
        <f>IF('Indicator Date hidden'!AT171="x","x",$AS$2-'Indicator Date hidden'!AT171)</f>
        <v>0</v>
      </c>
      <c r="AT170" s="165">
        <f>IF('Indicator Date hidden'!AU171="x","x",$AT$2-'Indicator Date hidden'!AU171)</f>
        <v>1</v>
      </c>
      <c r="AU170" s="165">
        <f>IF('Indicator Date hidden'!AV171="x","x",$AU$2-'Indicator Date hidden'!AV171)</f>
        <v>2</v>
      </c>
      <c r="AV170" s="165">
        <f>IF('Indicator Date hidden'!AW171="x","x",$AV$2-'Indicator Date hidden'!AW171)</f>
        <v>0</v>
      </c>
      <c r="AW170" s="165">
        <f>IF('Indicator Date hidden'!AX171="x","x",$AW$2-'Indicator Date hidden'!AX171)</f>
        <v>1</v>
      </c>
      <c r="AX170" s="165">
        <f>IF('Indicator Date hidden'!AY171="x","x",$AX$2-'Indicator Date hidden'!AY171)</f>
        <v>0</v>
      </c>
      <c r="AY170" s="165">
        <f>IF('Indicator Date hidden'!AZ171="x","x",$AY$2-'Indicator Date hidden'!AZ171)</f>
        <v>2</v>
      </c>
      <c r="AZ170" s="165">
        <f>IF('Indicator Date hidden'!BA171="x","x",$AZ$2-'Indicator Date hidden'!BA171)</f>
        <v>2</v>
      </c>
      <c r="BA170" s="5">
        <f t="shared" si="10"/>
        <v>82517</v>
      </c>
      <c r="BB170" s="166">
        <f t="shared" si="11"/>
        <v>1755.6808510638298</v>
      </c>
      <c r="BC170" s="5">
        <f t="shared" si="12"/>
        <v>21</v>
      </c>
      <c r="BD170" s="166">
        <f t="shared" si="13"/>
        <v>8323.1822067692428</v>
      </c>
      <c r="BE170" s="169">
        <f t="shared" si="14"/>
        <v>0</v>
      </c>
    </row>
    <row r="171" spans="1:57" x14ac:dyDescent="0.25">
      <c r="A171" t="s">
        <v>319</v>
      </c>
      <c r="B171" s="165">
        <f>IF('Indicator Date hidden'!C172="x","x",$B$2-'Indicator Date hidden'!C172)</f>
        <v>4</v>
      </c>
      <c r="C171" s="165">
        <f>IF('Indicator Date hidden'!D172="x","x",$C$2-'Indicator Date hidden'!D172)</f>
        <v>4</v>
      </c>
      <c r="D171" s="165">
        <f>IF('Indicator Date hidden'!E172="x","x",$D$2-'Indicator Date hidden'!E172)</f>
        <v>0</v>
      </c>
      <c r="E171" s="165">
        <f>IF('Indicator Date hidden'!F172="x","x",$E$2-'Indicator Date hidden'!F172)</f>
        <v>0</v>
      </c>
      <c r="F171" s="165">
        <f>IF('Indicator Date hidden'!G172="x","x",$F$2-'Indicator Date hidden'!G172)</f>
        <v>0</v>
      </c>
      <c r="G171" s="165">
        <f>IF('Indicator Date hidden'!H172="x","x",$G$2-'Indicator Date hidden'!H172)</f>
        <v>0</v>
      </c>
      <c r="H171" s="165">
        <f>IF('Indicator Date hidden'!I172="x","x",$H$2-'Indicator Date hidden'!I172)</f>
        <v>0</v>
      </c>
      <c r="I171" s="165">
        <f>IF('Indicator Date hidden'!J172="x","x",$I$2-'Indicator Date hidden'!J172)</f>
        <v>2</v>
      </c>
      <c r="J171" s="165">
        <f>IF('Indicator Date hidden'!K172="x","x",$J$2-'Indicator Date hidden'!K172)</f>
        <v>2</v>
      </c>
      <c r="K171" s="165">
        <f>IF('Indicator Date hidden'!L172="x","x",$K$2-'Indicator Date hidden'!L172)</f>
        <v>0</v>
      </c>
      <c r="L171" s="165">
        <f>IF('Indicator Date hidden'!M172="x","x",$L$2-'Indicator Date hidden'!M172)</f>
        <v>0</v>
      </c>
      <c r="M171" s="165">
        <f>IF('Indicator Date hidden'!N172="x","x",$M$2-'Indicator Date hidden'!N172)</f>
        <v>0</v>
      </c>
      <c r="N171" s="165">
        <f>IF('Indicator Date hidden'!O172="x","x",$N$2-'Indicator Date hidden'!O172)</f>
        <v>0</v>
      </c>
      <c r="O171" s="165">
        <f>IF('Indicator Date hidden'!P172="x","x",$O$2-'Indicator Date hidden'!P172)</f>
        <v>0</v>
      </c>
      <c r="P171" s="165">
        <f>IF('Indicator Date hidden'!Q172="x","x",$P$2-'Indicator Date hidden'!Q172)</f>
        <v>0</v>
      </c>
      <c r="Q171" s="165">
        <f>IF('Indicator Date hidden'!R172="x","x",$Q$2-'Indicator Date hidden'!R172)</f>
        <v>1</v>
      </c>
      <c r="R171" s="165">
        <f>IF('Indicator Date hidden'!S172="x","x",$R$2-'Indicator Date hidden'!S172)</f>
        <v>0</v>
      </c>
      <c r="S171" s="165">
        <f>IF('Indicator Date hidden'!T172="x","x",$S$2-'Indicator Date hidden'!T172)</f>
        <v>0</v>
      </c>
      <c r="T171" s="165">
        <f>IF('Indicator Date hidden'!U172="x","x",$T$2-'Indicator Date hidden'!U172)</f>
        <v>0</v>
      </c>
      <c r="U171" s="165">
        <f>IF('Indicator Date hidden'!V172="x","x",$U$2-'Indicator Date hidden'!V172)</f>
        <v>0</v>
      </c>
      <c r="V171" s="165">
        <f>IF('Indicator Date hidden'!W172="x","x",$V$2-'Indicator Date hidden'!W172)</f>
        <v>2</v>
      </c>
      <c r="W171" s="165">
        <f>IF('Indicator Date hidden'!X172="x","x",$W$2-'Indicator Date hidden'!X172)</f>
        <v>5</v>
      </c>
      <c r="X171" s="165">
        <f>IF('Indicator Date hidden'!Y172="x","x",$X$2-'Indicator Date hidden'!Y172)</f>
        <v>6</v>
      </c>
      <c r="Y171" s="165">
        <f>IF('Indicator Date hidden'!Z172="x","x",$Y$2-'Indicator Date hidden'!Z172)</f>
        <v>0</v>
      </c>
      <c r="Z171" s="165">
        <f>IF('Indicator Date hidden'!AA172="x","x",$Z$2-'Indicator Date hidden'!AA172)</f>
        <v>0</v>
      </c>
      <c r="AA171" s="165">
        <f>IF('Indicator Date hidden'!AB172="x","x",$AA$2-'Indicator Date hidden'!AB172)</f>
        <v>0</v>
      </c>
      <c r="AB171" s="165">
        <f>IF('Indicator Date hidden'!AC172="x","x",$AB$2-'Indicator Date hidden'!AC172)</f>
        <v>0</v>
      </c>
      <c r="AC171" s="165">
        <f>IF('Indicator Date hidden'!AD172="x","x",$AC$2-'Indicator Date hidden'!AD172)</f>
        <v>0</v>
      </c>
      <c r="AD171" s="165">
        <f>IF('Indicator Date hidden'!AE172="x","x",$AD$2-'Indicator Date hidden'!AE172)</f>
        <v>0</v>
      </c>
      <c r="AE171" s="165">
        <f>IF('Indicator Date hidden'!AF172="x","x",$AE$2-'Indicator Date hidden'!AF172)</f>
        <v>0</v>
      </c>
      <c r="AF171" s="165">
        <f>IF('Indicator Date hidden'!AG172="x","x",$AF$2-'Indicator Date hidden'!AG172)</f>
        <v>6</v>
      </c>
      <c r="AG171" s="165">
        <f>IF('Indicator Date hidden'!AH172="x","x",$AG$2-'Indicator Date hidden'!AH172)</f>
        <v>1</v>
      </c>
      <c r="AH171" s="165">
        <f>IF('Indicator Date hidden'!AI172="x","x",$AH$2-'Indicator Date hidden'!AI172)</f>
        <v>1</v>
      </c>
      <c r="AI171" s="165">
        <f>IF('Indicator Date hidden'!AJ172="x","x",$AI$2-'Indicator Date hidden'!AJ172)</f>
        <v>1</v>
      </c>
      <c r="AJ171" s="165" t="str">
        <f>IF('Indicator Date hidden'!AK172="x","x",$AJ$2-'Indicator Date hidden'!AK172)</f>
        <v>x</v>
      </c>
      <c r="AK171" s="165">
        <f>IF('Indicator Date hidden'!AL172="x","x",$AK$2-'Indicator Date hidden'!AL172)</f>
        <v>0</v>
      </c>
      <c r="AL171" s="165" t="str">
        <f>IF('Indicator Date hidden'!AM172="x","x",$AL$2-'Indicator Date hidden'!AM172)</f>
        <v>x</v>
      </c>
      <c r="AM171" s="165">
        <f>IF('Indicator Date hidden'!AN172="x","x",$AM$2-'Indicator Date hidden'!AN172)</f>
        <v>41236</v>
      </c>
      <c r="AN171" s="165">
        <f>IF('Indicator Date hidden'!AO172="x","x",$AN$2-'Indicator Date hidden'!AO172)</f>
        <v>41236</v>
      </c>
      <c r="AO171" s="165">
        <f>IF('Indicator Date hidden'!AP172="x","x",$AO$2-'Indicator Date hidden'!AP172)</f>
        <v>1</v>
      </c>
      <c r="AP171" s="165">
        <f>IF('Indicator Date hidden'!AQ172="x","x",$AP$2-'Indicator Date hidden'!AQ172)</f>
        <v>0</v>
      </c>
      <c r="AQ171" s="165">
        <f>IF('Indicator Date hidden'!AR172="x","x",$AQ$2-'Indicator Date hidden'!AR172)</f>
        <v>0</v>
      </c>
      <c r="AR171" s="165">
        <f>IF('Indicator Date hidden'!AS172="x","x",$AR$2-'Indicator Date hidden'!AS172)</f>
        <v>0</v>
      </c>
      <c r="AS171" s="165">
        <f>IF('Indicator Date hidden'!AT172="x","x",$AS$2-'Indicator Date hidden'!AT172)</f>
        <v>0</v>
      </c>
      <c r="AT171" s="165">
        <f>IF('Indicator Date hidden'!AU172="x","x",$AT$2-'Indicator Date hidden'!AU172)</f>
        <v>1</v>
      </c>
      <c r="AU171" s="165">
        <f>IF('Indicator Date hidden'!AV172="x","x",$AU$2-'Indicator Date hidden'!AV172)</f>
        <v>2</v>
      </c>
      <c r="AV171" s="165">
        <f>IF('Indicator Date hidden'!AW172="x","x",$AV$2-'Indicator Date hidden'!AW172)</f>
        <v>0</v>
      </c>
      <c r="AW171" s="165">
        <f>IF('Indicator Date hidden'!AX172="x","x",$AW$2-'Indicator Date hidden'!AX172)</f>
        <v>0</v>
      </c>
      <c r="AX171" s="165">
        <f>IF('Indicator Date hidden'!AY172="x","x",$AX$2-'Indicator Date hidden'!AY172)</f>
        <v>0</v>
      </c>
      <c r="AY171" s="165">
        <f>IF('Indicator Date hidden'!AZ172="x","x",$AY$2-'Indicator Date hidden'!AZ172)</f>
        <v>2</v>
      </c>
      <c r="AZ171" s="165">
        <f>IF('Indicator Date hidden'!BA172="x","x",$AZ$2-'Indicator Date hidden'!BA172)</f>
        <v>2</v>
      </c>
      <c r="BA171" s="5">
        <f t="shared" si="10"/>
        <v>82515</v>
      </c>
      <c r="BB171" s="166">
        <f t="shared" si="11"/>
        <v>1683.9795918367347</v>
      </c>
      <c r="BC171" s="5">
        <f t="shared" si="12"/>
        <v>19</v>
      </c>
      <c r="BD171" s="166">
        <f t="shared" si="13"/>
        <v>8158.9589859416119</v>
      </c>
      <c r="BE171" s="169">
        <f t="shared" si="14"/>
        <v>0</v>
      </c>
    </row>
    <row r="172" spans="1:57" x14ac:dyDescent="0.25">
      <c r="A172" t="s">
        <v>187</v>
      </c>
      <c r="B172" s="165">
        <f>IF('Indicator Date hidden'!C173="x","x",$B$2-'Indicator Date hidden'!C173)</f>
        <v>4</v>
      </c>
      <c r="C172" s="165">
        <f>IF('Indicator Date hidden'!D173="x","x",$C$2-'Indicator Date hidden'!D173)</f>
        <v>4</v>
      </c>
      <c r="D172" s="165">
        <f>IF('Indicator Date hidden'!E173="x","x",$D$2-'Indicator Date hidden'!E173)</f>
        <v>0</v>
      </c>
      <c r="E172" s="165">
        <f>IF('Indicator Date hidden'!F173="x","x",$E$2-'Indicator Date hidden'!F173)</f>
        <v>0</v>
      </c>
      <c r="F172" s="165">
        <f>IF('Indicator Date hidden'!G173="x","x",$F$2-'Indicator Date hidden'!G173)</f>
        <v>0</v>
      </c>
      <c r="G172" s="165">
        <f>IF('Indicator Date hidden'!H173="x","x",$G$2-'Indicator Date hidden'!H173)</f>
        <v>0</v>
      </c>
      <c r="H172" s="165">
        <f>IF('Indicator Date hidden'!I173="x","x",$H$2-'Indicator Date hidden'!I173)</f>
        <v>0</v>
      </c>
      <c r="I172" s="165">
        <f>IF('Indicator Date hidden'!J173="x","x",$I$2-'Indicator Date hidden'!J173)</f>
        <v>2</v>
      </c>
      <c r="J172" s="165">
        <f>IF('Indicator Date hidden'!K173="x","x",$J$2-'Indicator Date hidden'!K173)</f>
        <v>2</v>
      </c>
      <c r="K172" s="165">
        <f>IF('Indicator Date hidden'!L173="x","x",$K$2-'Indicator Date hidden'!L173)</f>
        <v>0</v>
      </c>
      <c r="L172" s="165">
        <f>IF('Indicator Date hidden'!M173="x","x",$L$2-'Indicator Date hidden'!M173)</f>
        <v>0</v>
      </c>
      <c r="M172" s="165">
        <f>IF('Indicator Date hidden'!N173="x","x",$M$2-'Indicator Date hidden'!N173)</f>
        <v>0</v>
      </c>
      <c r="N172" s="165">
        <f>IF('Indicator Date hidden'!O173="x","x",$N$2-'Indicator Date hidden'!O173)</f>
        <v>0</v>
      </c>
      <c r="O172" s="165">
        <f>IF('Indicator Date hidden'!P173="x","x",$O$2-'Indicator Date hidden'!P173)</f>
        <v>0</v>
      </c>
      <c r="P172" s="165">
        <f>IF('Indicator Date hidden'!Q173="x","x",$P$2-'Indicator Date hidden'!Q173)</f>
        <v>0</v>
      </c>
      <c r="Q172" s="165">
        <f>IF('Indicator Date hidden'!R173="x","x",$Q$2-'Indicator Date hidden'!R173)</f>
        <v>1</v>
      </c>
      <c r="R172" s="165">
        <f>IF('Indicator Date hidden'!S173="x","x",$R$2-'Indicator Date hidden'!S173)</f>
        <v>0</v>
      </c>
      <c r="S172" s="165">
        <f>IF('Indicator Date hidden'!T173="x","x",$S$2-'Indicator Date hidden'!T173)</f>
        <v>0</v>
      </c>
      <c r="T172" s="165">
        <f>IF('Indicator Date hidden'!U173="x","x",$T$2-'Indicator Date hidden'!U173)</f>
        <v>0</v>
      </c>
      <c r="U172" s="165">
        <f>IF('Indicator Date hidden'!V173="x","x",$U$2-'Indicator Date hidden'!V173)</f>
        <v>0</v>
      </c>
      <c r="V172" s="165">
        <f>IF('Indicator Date hidden'!W173="x","x",$V$2-'Indicator Date hidden'!W173)</f>
        <v>2</v>
      </c>
      <c r="W172" s="165">
        <f>IF('Indicator Date hidden'!X173="x","x",$W$2-'Indicator Date hidden'!X173)</f>
        <v>0</v>
      </c>
      <c r="X172" s="165">
        <f>IF('Indicator Date hidden'!Y173="x","x",$X$2-'Indicator Date hidden'!Y173)</f>
        <v>8</v>
      </c>
      <c r="Y172" s="165">
        <f>IF('Indicator Date hidden'!Z173="x","x",$Y$2-'Indicator Date hidden'!Z173)</f>
        <v>0</v>
      </c>
      <c r="Z172" s="165">
        <f>IF('Indicator Date hidden'!AA173="x","x",$Z$2-'Indicator Date hidden'!AA173)</f>
        <v>0</v>
      </c>
      <c r="AA172" s="165">
        <f>IF('Indicator Date hidden'!AB173="x","x",$AA$2-'Indicator Date hidden'!AB173)</f>
        <v>0</v>
      </c>
      <c r="AB172" s="165">
        <f>IF('Indicator Date hidden'!AC173="x","x",$AB$2-'Indicator Date hidden'!AC173)</f>
        <v>0</v>
      </c>
      <c r="AC172" s="165">
        <f>IF('Indicator Date hidden'!AD173="x","x",$AC$2-'Indicator Date hidden'!AD173)</f>
        <v>0</v>
      </c>
      <c r="AD172" s="165">
        <f>IF('Indicator Date hidden'!AE173="x","x",$AD$2-'Indicator Date hidden'!AE173)</f>
        <v>0</v>
      </c>
      <c r="AE172" s="165">
        <f>IF('Indicator Date hidden'!AF173="x","x",$AE$2-'Indicator Date hidden'!AF173)</f>
        <v>0</v>
      </c>
      <c r="AF172" s="165">
        <f>IF('Indicator Date hidden'!AG173="x","x",$AF$2-'Indicator Date hidden'!AG173)</f>
        <v>0</v>
      </c>
      <c r="AG172" s="165">
        <f>IF('Indicator Date hidden'!AH173="x","x",$AG$2-'Indicator Date hidden'!AH173)</f>
        <v>1</v>
      </c>
      <c r="AH172" s="165">
        <f>IF('Indicator Date hidden'!AI173="x","x",$AH$2-'Indicator Date hidden'!AI173)</f>
        <v>1</v>
      </c>
      <c r="AI172" s="165">
        <f>IF('Indicator Date hidden'!AJ173="x","x",$AI$2-'Indicator Date hidden'!AJ173)</f>
        <v>1</v>
      </c>
      <c r="AJ172" s="165">
        <f>IF('Indicator Date hidden'!AK173="x","x",$AJ$2-'Indicator Date hidden'!AK173)</f>
        <v>1</v>
      </c>
      <c r="AK172" s="165">
        <f>IF('Indicator Date hidden'!AL173="x","x",$AK$2-'Indicator Date hidden'!AL173)</f>
        <v>1</v>
      </c>
      <c r="AL172" s="165" t="str">
        <f>IF('Indicator Date hidden'!AM173="x","x",$AL$2-'Indicator Date hidden'!AM173)</f>
        <v>x</v>
      </c>
      <c r="AM172" s="165">
        <f>IF('Indicator Date hidden'!AN173="x","x",$AM$2-'Indicator Date hidden'!AN173)</f>
        <v>41236</v>
      </c>
      <c r="AN172" s="165">
        <f>IF('Indicator Date hidden'!AO173="x","x",$AN$2-'Indicator Date hidden'!AO173)</f>
        <v>41236</v>
      </c>
      <c r="AO172" s="165">
        <f>IF('Indicator Date hidden'!AP173="x","x",$AO$2-'Indicator Date hidden'!AP173)</f>
        <v>0</v>
      </c>
      <c r="AP172" s="165">
        <f>IF('Indicator Date hidden'!AQ173="x","x",$AP$2-'Indicator Date hidden'!AQ173)</f>
        <v>0</v>
      </c>
      <c r="AQ172" s="165">
        <f>IF('Indicator Date hidden'!AR173="x","x",$AQ$2-'Indicator Date hidden'!AR173)</f>
        <v>0</v>
      </c>
      <c r="AR172" s="165">
        <f>IF('Indicator Date hidden'!AS173="x","x",$AR$2-'Indicator Date hidden'!AS173)</f>
        <v>0</v>
      </c>
      <c r="AS172" s="165">
        <f>IF('Indicator Date hidden'!AT173="x","x",$AS$2-'Indicator Date hidden'!AT173)</f>
        <v>0</v>
      </c>
      <c r="AT172" s="165">
        <f>IF('Indicator Date hidden'!AU173="x","x",$AT$2-'Indicator Date hidden'!AU173)</f>
        <v>1</v>
      </c>
      <c r="AU172" s="165">
        <f>IF('Indicator Date hidden'!AV173="x","x",$AU$2-'Indicator Date hidden'!AV173)</f>
        <v>2</v>
      </c>
      <c r="AV172" s="165">
        <f>IF('Indicator Date hidden'!AW173="x","x",$AV$2-'Indicator Date hidden'!AW173)</f>
        <v>0</v>
      </c>
      <c r="AW172" s="165">
        <f>IF('Indicator Date hidden'!AX173="x","x",$AW$2-'Indicator Date hidden'!AX173)</f>
        <v>0</v>
      </c>
      <c r="AX172" s="165">
        <f>IF('Indicator Date hidden'!AY173="x","x",$AX$2-'Indicator Date hidden'!AY173)</f>
        <v>0</v>
      </c>
      <c r="AY172" s="165">
        <f>IF('Indicator Date hidden'!AZ173="x","x",$AY$2-'Indicator Date hidden'!AZ173)</f>
        <v>2</v>
      </c>
      <c r="AZ172" s="165">
        <f>IF('Indicator Date hidden'!BA173="x","x",$AZ$2-'Indicator Date hidden'!BA173)</f>
        <v>2</v>
      </c>
      <c r="BA172" s="5">
        <f t="shared" si="10"/>
        <v>82507</v>
      </c>
      <c r="BB172" s="166">
        <f t="shared" si="11"/>
        <v>1650.14</v>
      </c>
      <c r="BC172" s="5">
        <f t="shared" si="12"/>
        <v>18</v>
      </c>
      <c r="BD172" s="166">
        <f t="shared" si="13"/>
        <v>8080.4299613572539</v>
      </c>
      <c r="BE172" s="169">
        <f t="shared" si="14"/>
        <v>0</v>
      </c>
    </row>
    <row r="173" spans="1:57" x14ac:dyDescent="0.25">
      <c r="A173" t="s">
        <v>91</v>
      </c>
      <c r="B173" s="165">
        <f>IF('Indicator Date hidden'!C174="x","x",$B$2-'Indicator Date hidden'!C174)</f>
        <v>4</v>
      </c>
      <c r="C173" s="165">
        <f>IF('Indicator Date hidden'!D174="x","x",$C$2-'Indicator Date hidden'!D174)</f>
        <v>4</v>
      </c>
      <c r="D173" s="165">
        <f>IF('Indicator Date hidden'!E174="x","x",$D$2-'Indicator Date hidden'!E174)</f>
        <v>0</v>
      </c>
      <c r="E173" s="165">
        <f>IF('Indicator Date hidden'!F174="x","x",$E$2-'Indicator Date hidden'!F174)</f>
        <v>0</v>
      </c>
      <c r="F173" s="165">
        <f>IF('Indicator Date hidden'!G174="x","x",$F$2-'Indicator Date hidden'!G174)</f>
        <v>0</v>
      </c>
      <c r="G173" s="165">
        <f>IF('Indicator Date hidden'!H174="x","x",$G$2-'Indicator Date hidden'!H174)</f>
        <v>0</v>
      </c>
      <c r="H173" s="165">
        <f>IF('Indicator Date hidden'!I174="x","x",$H$2-'Indicator Date hidden'!I174)</f>
        <v>0</v>
      </c>
      <c r="I173" s="165">
        <f>IF('Indicator Date hidden'!J174="x","x",$I$2-'Indicator Date hidden'!J174)</f>
        <v>2</v>
      </c>
      <c r="J173" s="165">
        <f>IF('Indicator Date hidden'!K174="x","x",$J$2-'Indicator Date hidden'!K174)</f>
        <v>2</v>
      </c>
      <c r="K173" s="165">
        <f>IF('Indicator Date hidden'!L174="x","x",$K$2-'Indicator Date hidden'!L174)</f>
        <v>0</v>
      </c>
      <c r="L173" s="165">
        <f>IF('Indicator Date hidden'!M174="x","x",$L$2-'Indicator Date hidden'!M174)</f>
        <v>0</v>
      </c>
      <c r="M173" s="165">
        <f>IF('Indicator Date hidden'!N174="x","x",$M$2-'Indicator Date hidden'!N174)</f>
        <v>0</v>
      </c>
      <c r="N173" s="165">
        <f>IF('Indicator Date hidden'!O174="x","x",$N$2-'Indicator Date hidden'!O174)</f>
        <v>0</v>
      </c>
      <c r="O173" s="165">
        <f>IF('Indicator Date hidden'!P174="x","x",$O$2-'Indicator Date hidden'!P174)</f>
        <v>0</v>
      </c>
      <c r="P173" s="165">
        <f>IF('Indicator Date hidden'!Q174="x","x",$P$2-'Indicator Date hidden'!Q174)</f>
        <v>0</v>
      </c>
      <c r="Q173" s="165">
        <f>IF('Indicator Date hidden'!R174="x","x",$Q$2-'Indicator Date hidden'!R174)</f>
        <v>1</v>
      </c>
      <c r="R173" s="165">
        <f>IF('Indicator Date hidden'!S174="x","x",$R$2-'Indicator Date hidden'!S174)</f>
        <v>0</v>
      </c>
      <c r="S173" s="165">
        <f>IF('Indicator Date hidden'!T174="x","x",$S$2-'Indicator Date hidden'!T174)</f>
        <v>0</v>
      </c>
      <c r="T173" s="165">
        <f>IF('Indicator Date hidden'!U174="x","x",$T$2-'Indicator Date hidden'!U174)</f>
        <v>0</v>
      </c>
      <c r="U173" s="165">
        <f>IF('Indicator Date hidden'!V174="x","x",$U$2-'Indicator Date hidden'!V174)</f>
        <v>0</v>
      </c>
      <c r="V173" s="165">
        <f>IF('Indicator Date hidden'!W174="x","x",$V$2-'Indicator Date hidden'!W174)</f>
        <v>2</v>
      </c>
      <c r="W173" s="165">
        <f>IF('Indicator Date hidden'!X174="x","x",$W$2-'Indicator Date hidden'!X174)</f>
        <v>7</v>
      </c>
      <c r="X173" s="165">
        <f>IF('Indicator Date hidden'!Y174="x","x",$X$2-'Indicator Date hidden'!Y174)</f>
        <v>7</v>
      </c>
      <c r="Y173" s="165">
        <f>IF('Indicator Date hidden'!Z174="x","x",$Y$2-'Indicator Date hidden'!Z174)</f>
        <v>0</v>
      </c>
      <c r="Z173" s="165">
        <f>IF('Indicator Date hidden'!AA174="x","x",$Z$2-'Indicator Date hidden'!AA174)</f>
        <v>0</v>
      </c>
      <c r="AA173" s="165" t="str">
        <f>IF('Indicator Date hidden'!AB174="x","x",$AA$2-'Indicator Date hidden'!AB174)</f>
        <v>x</v>
      </c>
      <c r="AB173" s="165">
        <f>IF('Indicator Date hidden'!AC174="x","x",$AB$2-'Indicator Date hidden'!AC174)</f>
        <v>0</v>
      </c>
      <c r="AC173" s="165">
        <f>IF('Indicator Date hidden'!AD174="x","x",$AC$2-'Indicator Date hidden'!AD174)</f>
        <v>0</v>
      </c>
      <c r="AD173" s="165">
        <f>IF('Indicator Date hidden'!AE174="x","x",$AD$2-'Indicator Date hidden'!AE174)</f>
        <v>0</v>
      </c>
      <c r="AE173" s="165" t="str">
        <f>IF('Indicator Date hidden'!AF174="x","x",$AE$2-'Indicator Date hidden'!AF174)</f>
        <v>x</v>
      </c>
      <c r="AF173" s="165">
        <f>IF('Indicator Date hidden'!AG174="x","x",$AF$2-'Indicator Date hidden'!AG174)</f>
        <v>10</v>
      </c>
      <c r="AG173" s="165">
        <f>IF('Indicator Date hidden'!AH174="x","x",$AG$2-'Indicator Date hidden'!AH174)</f>
        <v>1</v>
      </c>
      <c r="AH173" s="165">
        <f>IF('Indicator Date hidden'!AI174="x","x",$AH$2-'Indicator Date hidden'!AI174)</f>
        <v>1</v>
      </c>
      <c r="AI173" s="165">
        <f>IF('Indicator Date hidden'!AJ174="x","x",$AI$2-'Indicator Date hidden'!AJ174)</f>
        <v>1</v>
      </c>
      <c r="AJ173" s="165" t="str">
        <f>IF('Indicator Date hidden'!AK174="x","x",$AJ$2-'Indicator Date hidden'!AK174)</f>
        <v>x</v>
      </c>
      <c r="AK173" s="165">
        <f>IF('Indicator Date hidden'!AL174="x","x",$AK$2-'Indicator Date hidden'!AL174)</f>
        <v>1</v>
      </c>
      <c r="AL173" s="165" t="str">
        <f>IF('Indicator Date hidden'!AM174="x","x",$AL$2-'Indicator Date hidden'!AM174)</f>
        <v>x</v>
      </c>
      <c r="AM173" s="165">
        <f>IF('Indicator Date hidden'!AN174="x","x",$AM$2-'Indicator Date hidden'!AN174)</f>
        <v>41236</v>
      </c>
      <c r="AN173" s="165">
        <f>IF('Indicator Date hidden'!AO174="x","x",$AN$2-'Indicator Date hidden'!AO174)</f>
        <v>41236</v>
      </c>
      <c r="AO173" s="165" t="str">
        <f>IF('Indicator Date hidden'!AP174="x","x",$AO$2-'Indicator Date hidden'!AP174)</f>
        <v>x</v>
      </c>
      <c r="AP173" s="165" t="str">
        <f>IF('Indicator Date hidden'!AQ174="x","x",$AP$2-'Indicator Date hidden'!AQ174)</f>
        <v>x</v>
      </c>
      <c r="AQ173" s="165">
        <f>IF('Indicator Date hidden'!AR174="x","x",$AQ$2-'Indicator Date hidden'!AR174)</f>
        <v>2</v>
      </c>
      <c r="AR173" s="165">
        <f>IF('Indicator Date hidden'!AS174="x","x",$AR$2-'Indicator Date hidden'!AS174)</f>
        <v>0</v>
      </c>
      <c r="AS173" s="165">
        <f>IF('Indicator Date hidden'!AT174="x","x",$AS$2-'Indicator Date hidden'!AT174)</f>
        <v>0</v>
      </c>
      <c r="AT173" s="165">
        <f>IF('Indicator Date hidden'!AU174="x","x",$AT$2-'Indicator Date hidden'!AU174)</f>
        <v>1</v>
      </c>
      <c r="AU173" s="165">
        <f>IF('Indicator Date hidden'!AV174="x","x",$AU$2-'Indicator Date hidden'!AV174)</f>
        <v>2</v>
      </c>
      <c r="AV173" s="165">
        <f>IF('Indicator Date hidden'!AW174="x","x",$AV$2-'Indicator Date hidden'!AW174)</f>
        <v>0</v>
      </c>
      <c r="AW173" s="165">
        <f>IF('Indicator Date hidden'!AX174="x","x",$AW$2-'Indicator Date hidden'!AX174)</f>
        <v>0</v>
      </c>
      <c r="AX173" s="165">
        <f>IF('Indicator Date hidden'!AY174="x","x",$AX$2-'Indicator Date hidden'!AY174)</f>
        <v>0</v>
      </c>
      <c r="AY173" s="165">
        <f>IF('Indicator Date hidden'!AZ174="x","x",$AY$2-'Indicator Date hidden'!AZ174)</f>
        <v>2</v>
      </c>
      <c r="AZ173" s="165">
        <f>IF('Indicator Date hidden'!BA174="x","x",$AZ$2-'Indicator Date hidden'!BA174)</f>
        <v>2</v>
      </c>
      <c r="BA173" s="5">
        <f t="shared" si="10"/>
        <v>82524</v>
      </c>
      <c r="BB173" s="166">
        <f t="shared" si="11"/>
        <v>1833.8666666666666</v>
      </c>
      <c r="BC173" s="5">
        <f t="shared" si="12"/>
        <v>20</v>
      </c>
      <c r="BD173" s="166">
        <f t="shared" si="13"/>
        <v>8497.6828778987347</v>
      </c>
      <c r="BE173" s="169">
        <f t="shared" si="14"/>
        <v>0</v>
      </c>
    </row>
    <row r="174" spans="1:57" x14ac:dyDescent="0.25">
      <c r="A174" t="s">
        <v>321</v>
      </c>
      <c r="B174" s="165">
        <f>IF('Indicator Date hidden'!C175="x","x",$B$2-'Indicator Date hidden'!C175)</f>
        <v>4</v>
      </c>
      <c r="C174" s="165">
        <f>IF('Indicator Date hidden'!D175="x","x",$C$2-'Indicator Date hidden'!D175)</f>
        <v>4</v>
      </c>
      <c r="D174" s="165">
        <f>IF('Indicator Date hidden'!E175="x","x",$D$2-'Indicator Date hidden'!E175)</f>
        <v>0</v>
      </c>
      <c r="E174" s="165">
        <f>IF('Indicator Date hidden'!F175="x","x",$E$2-'Indicator Date hidden'!F175)</f>
        <v>0</v>
      </c>
      <c r="F174" s="165">
        <f>IF('Indicator Date hidden'!G175="x","x",$F$2-'Indicator Date hidden'!G175)</f>
        <v>0</v>
      </c>
      <c r="G174" s="165">
        <f>IF('Indicator Date hidden'!H175="x","x",$G$2-'Indicator Date hidden'!H175)</f>
        <v>0</v>
      </c>
      <c r="H174" s="165">
        <f>IF('Indicator Date hidden'!I175="x","x",$H$2-'Indicator Date hidden'!I175)</f>
        <v>0</v>
      </c>
      <c r="I174" s="165">
        <f>IF('Indicator Date hidden'!J175="x","x",$I$2-'Indicator Date hidden'!J175)</f>
        <v>2</v>
      </c>
      <c r="J174" s="165">
        <f>IF('Indicator Date hidden'!K175="x","x",$J$2-'Indicator Date hidden'!K175)</f>
        <v>2</v>
      </c>
      <c r="K174" s="165">
        <f>IF('Indicator Date hidden'!L175="x","x",$K$2-'Indicator Date hidden'!L175)</f>
        <v>0</v>
      </c>
      <c r="L174" s="165">
        <f>IF('Indicator Date hidden'!M175="x","x",$L$2-'Indicator Date hidden'!M175)</f>
        <v>0</v>
      </c>
      <c r="M174" s="165">
        <f>IF('Indicator Date hidden'!N175="x","x",$M$2-'Indicator Date hidden'!N175)</f>
        <v>0</v>
      </c>
      <c r="N174" s="165">
        <f>IF('Indicator Date hidden'!O175="x","x",$N$2-'Indicator Date hidden'!O175)</f>
        <v>0</v>
      </c>
      <c r="O174" s="165">
        <f>IF('Indicator Date hidden'!P175="x","x",$O$2-'Indicator Date hidden'!P175)</f>
        <v>0</v>
      </c>
      <c r="P174" s="165">
        <f>IF('Indicator Date hidden'!Q175="x","x",$P$2-'Indicator Date hidden'!Q175)</f>
        <v>0</v>
      </c>
      <c r="Q174" s="165">
        <f>IF('Indicator Date hidden'!R175="x","x",$Q$2-'Indicator Date hidden'!R175)</f>
        <v>3</v>
      </c>
      <c r="R174" s="165">
        <f>IF('Indicator Date hidden'!S175="x","x",$R$2-'Indicator Date hidden'!S175)</f>
        <v>0</v>
      </c>
      <c r="S174" s="165">
        <f>IF('Indicator Date hidden'!T175="x","x",$S$2-'Indicator Date hidden'!T175)</f>
        <v>0</v>
      </c>
      <c r="T174" s="165">
        <f>IF('Indicator Date hidden'!U175="x","x",$T$2-'Indicator Date hidden'!U175)</f>
        <v>0</v>
      </c>
      <c r="U174" s="165">
        <f>IF('Indicator Date hidden'!V175="x","x",$U$2-'Indicator Date hidden'!V175)</f>
        <v>0</v>
      </c>
      <c r="V174" s="165">
        <f>IF('Indicator Date hidden'!W175="x","x",$V$2-'Indicator Date hidden'!W175)</f>
        <v>2</v>
      </c>
      <c r="W174" s="165">
        <f>IF('Indicator Date hidden'!X175="x","x",$W$2-'Indicator Date hidden'!X175)</f>
        <v>2</v>
      </c>
      <c r="X174" s="165">
        <f>IF('Indicator Date hidden'!Y175="x","x",$X$2-'Indicator Date hidden'!Y175)</f>
        <v>8</v>
      </c>
      <c r="Y174" s="165">
        <f>IF('Indicator Date hidden'!Z175="x","x",$Y$2-'Indicator Date hidden'!Z175)</f>
        <v>0</v>
      </c>
      <c r="Z174" s="165">
        <f>IF('Indicator Date hidden'!AA175="x","x",$Z$2-'Indicator Date hidden'!AA175)</f>
        <v>0</v>
      </c>
      <c r="AA174" s="165">
        <f>IF('Indicator Date hidden'!AB175="x","x",$AA$2-'Indicator Date hidden'!AB175)</f>
        <v>0</v>
      </c>
      <c r="AB174" s="165">
        <f>IF('Indicator Date hidden'!AC175="x","x",$AB$2-'Indicator Date hidden'!AC175)</f>
        <v>0</v>
      </c>
      <c r="AC174" s="165">
        <f>IF('Indicator Date hidden'!AD175="x","x",$AC$2-'Indicator Date hidden'!AD175)</f>
        <v>0</v>
      </c>
      <c r="AD174" s="165">
        <f>IF('Indicator Date hidden'!AE175="x","x",$AD$2-'Indicator Date hidden'!AE175)</f>
        <v>0</v>
      </c>
      <c r="AE174" s="165">
        <f>IF('Indicator Date hidden'!AF175="x","x",$AE$2-'Indicator Date hidden'!AF175)</f>
        <v>0</v>
      </c>
      <c r="AF174" s="165">
        <f>IF('Indicator Date hidden'!AG175="x","x",$AF$2-'Indicator Date hidden'!AG175)</f>
        <v>6</v>
      </c>
      <c r="AG174" s="165">
        <f>IF('Indicator Date hidden'!AH175="x","x",$AG$2-'Indicator Date hidden'!AH175)</f>
        <v>1</v>
      </c>
      <c r="AH174" s="165">
        <f>IF('Indicator Date hidden'!AI175="x","x",$AH$2-'Indicator Date hidden'!AI175)</f>
        <v>1</v>
      </c>
      <c r="AI174" s="165">
        <f>IF('Indicator Date hidden'!AJ175="x","x",$AI$2-'Indicator Date hidden'!AJ175)</f>
        <v>1</v>
      </c>
      <c r="AJ174" s="165" t="str">
        <f>IF('Indicator Date hidden'!AK175="x","x",$AJ$2-'Indicator Date hidden'!AK175)</f>
        <v>x</v>
      </c>
      <c r="AK174" s="165">
        <f>IF('Indicator Date hidden'!AL175="x","x",$AK$2-'Indicator Date hidden'!AL175)</f>
        <v>0</v>
      </c>
      <c r="AL174" s="165" t="str">
        <f>IF('Indicator Date hidden'!AM175="x","x",$AL$2-'Indicator Date hidden'!AM175)</f>
        <v>x</v>
      </c>
      <c r="AM174" s="165">
        <f>IF('Indicator Date hidden'!AN175="x","x",$AM$2-'Indicator Date hidden'!AN175)</f>
        <v>41236</v>
      </c>
      <c r="AN174" s="165">
        <f>IF('Indicator Date hidden'!AO175="x","x",$AN$2-'Indicator Date hidden'!AO175)</f>
        <v>41236</v>
      </c>
      <c r="AO174" s="165">
        <f>IF('Indicator Date hidden'!AP175="x","x",$AO$2-'Indicator Date hidden'!AP175)</f>
        <v>0</v>
      </c>
      <c r="AP174" s="165">
        <f>IF('Indicator Date hidden'!AQ175="x","x",$AP$2-'Indicator Date hidden'!AQ175)</f>
        <v>0</v>
      </c>
      <c r="AQ174" s="165">
        <f>IF('Indicator Date hidden'!AR175="x","x",$AQ$2-'Indicator Date hidden'!AR175)</f>
        <v>0</v>
      </c>
      <c r="AR174" s="165">
        <f>IF('Indicator Date hidden'!AS175="x","x",$AR$2-'Indicator Date hidden'!AS175)</f>
        <v>0</v>
      </c>
      <c r="AS174" s="165">
        <f>IF('Indicator Date hidden'!AT175="x","x",$AS$2-'Indicator Date hidden'!AT175)</f>
        <v>0</v>
      </c>
      <c r="AT174" s="165">
        <f>IF('Indicator Date hidden'!AU175="x","x",$AT$2-'Indicator Date hidden'!AU175)</f>
        <v>1</v>
      </c>
      <c r="AU174" s="165">
        <f>IF('Indicator Date hidden'!AV175="x","x",$AU$2-'Indicator Date hidden'!AV175)</f>
        <v>2</v>
      </c>
      <c r="AV174" s="165">
        <f>IF('Indicator Date hidden'!AW175="x","x",$AV$2-'Indicator Date hidden'!AW175)</f>
        <v>0</v>
      </c>
      <c r="AW174" s="165">
        <f>IF('Indicator Date hidden'!AX175="x","x",$AW$2-'Indicator Date hidden'!AX175)</f>
        <v>0</v>
      </c>
      <c r="AX174" s="165">
        <f>IF('Indicator Date hidden'!AY175="x","x",$AX$2-'Indicator Date hidden'!AY175)</f>
        <v>0</v>
      </c>
      <c r="AY174" s="165">
        <f>IF('Indicator Date hidden'!AZ175="x","x",$AY$2-'Indicator Date hidden'!AZ175)</f>
        <v>2</v>
      </c>
      <c r="AZ174" s="165">
        <f>IF('Indicator Date hidden'!BA175="x","x",$AZ$2-'Indicator Date hidden'!BA175)</f>
        <v>2</v>
      </c>
      <c r="BA174" s="5">
        <f t="shared" si="10"/>
        <v>82515</v>
      </c>
      <c r="BB174" s="166">
        <f t="shared" si="11"/>
        <v>1683.9795918367347</v>
      </c>
      <c r="BC174" s="5">
        <f t="shared" si="12"/>
        <v>18</v>
      </c>
      <c r="BD174" s="166">
        <f t="shared" si="13"/>
        <v>8158.9590034508492</v>
      </c>
      <c r="BE174" s="169">
        <f t="shared" si="14"/>
        <v>0</v>
      </c>
    </row>
    <row r="175" spans="1:57" x14ac:dyDescent="0.25">
      <c r="A175" t="s">
        <v>323</v>
      </c>
      <c r="B175" s="165">
        <f>IF('Indicator Date hidden'!C176="x","x",$B$2-'Indicator Date hidden'!C176)</f>
        <v>4</v>
      </c>
      <c r="C175" s="165">
        <f>IF('Indicator Date hidden'!D176="x","x",$C$2-'Indicator Date hidden'!D176)</f>
        <v>4</v>
      </c>
      <c r="D175" s="165">
        <f>IF('Indicator Date hidden'!E176="x","x",$D$2-'Indicator Date hidden'!E176)</f>
        <v>0</v>
      </c>
      <c r="E175" s="165">
        <f>IF('Indicator Date hidden'!F176="x","x",$E$2-'Indicator Date hidden'!F176)</f>
        <v>0</v>
      </c>
      <c r="F175" s="165">
        <f>IF('Indicator Date hidden'!G176="x","x",$F$2-'Indicator Date hidden'!G176)</f>
        <v>0</v>
      </c>
      <c r="G175" s="165">
        <f>IF('Indicator Date hidden'!H176="x","x",$G$2-'Indicator Date hidden'!H176)</f>
        <v>0</v>
      </c>
      <c r="H175" s="165">
        <f>IF('Indicator Date hidden'!I176="x","x",$H$2-'Indicator Date hidden'!I176)</f>
        <v>0</v>
      </c>
      <c r="I175" s="165">
        <f>IF('Indicator Date hidden'!J176="x","x",$I$2-'Indicator Date hidden'!J176)</f>
        <v>2</v>
      </c>
      <c r="J175" s="165">
        <f>IF('Indicator Date hidden'!K176="x","x",$J$2-'Indicator Date hidden'!K176)</f>
        <v>2</v>
      </c>
      <c r="K175" s="165">
        <f>IF('Indicator Date hidden'!L176="x","x",$K$2-'Indicator Date hidden'!L176)</f>
        <v>0</v>
      </c>
      <c r="L175" s="165">
        <f>IF('Indicator Date hidden'!M176="x","x",$L$2-'Indicator Date hidden'!M176)</f>
        <v>0</v>
      </c>
      <c r="M175" s="165">
        <f>IF('Indicator Date hidden'!N176="x","x",$M$2-'Indicator Date hidden'!N176)</f>
        <v>0</v>
      </c>
      <c r="N175" s="165">
        <f>IF('Indicator Date hidden'!O176="x","x",$N$2-'Indicator Date hidden'!O176)</f>
        <v>0</v>
      </c>
      <c r="O175" s="165">
        <f>IF('Indicator Date hidden'!P176="x","x",$O$2-'Indicator Date hidden'!P176)</f>
        <v>0</v>
      </c>
      <c r="P175" s="165">
        <f>IF('Indicator Date hidden'!Q176="x","x",$P$2-'Indicator Date hidden'!Q176)</f>
        <v>0</v>
      </c>
      <c r="Q175" s="165" t="str">
        <f>IF('Indicator Date hidden'!R176="x","x",$Q$2-'Indicator Date hidden'!R176)</f>
        <v>x</v>
      </c>
      <c r="R175" s="165">
        <f>IF('Indicator Date hidden'!S176="x","x",$R$2-'Indicator Date hidden'!S176)</f>
        <v>0</v>
      </c>
      <c r="S175" s="165">
        <f>IF('Indicator Date hidden'!T176="x","x",$S$2-'Indicator Date hidden'!T176)</f>
        <v>0</v>
      </c>
      <c r="T175" s="165">
        <f>IF('Indicator Date hidden'!U176="x","x",$T$2-'Indicator Date hidden'!U176)</f>
        <v>0</v>
      </c>
      <c r="U175" s="165">
        <f>IF('Indicator Date hidden'!V176="x","x",$U$2-'Indicator Date hidden'!V176)</f>
        <v>0</v>
      </c>
      <c r="V175" s="165">
        <f>IF('Indicator Date hidden'!W176="x","x",$V$2-'Indicator Date hidden'!W176)</f>
        <v>2</v>
      </c>
      <c r="W175" s="165">
        <f>IF('Indicator Date hidden'!X176="x","x",$W$2-'Indicator Date hidden'!X176)</f>
        <v>4</v>
      </c>
      <c r="X175" s="165">
        <f>IF('Indicator Date hidden'!Y176="x","x",$X$2-'Indicator Date hidden'!Y176)</f>
        <v>8</v>
      </c>
      <c r="Y175" s="165">
        <f>IF('Indicator Date hidden'!Z176="x","x",$Y$2-'Indicator Date hidden'!Z176)</f>
        <v>0</v>
      </c>
      <c r="Z175" s="165">
        <f>IF('Indicator Date hidden'!AA176="x","x",$Z$2-'Indicator Date hidden'!AA176)</f>
        <v>0</v>
      </c>
      <c r="AA175" s="165" t="str">
        <f>IF('Indicator Date hidden'!AB176="x","x",$AA$2-'Indicator Date hidden'!AB176)</f>
        <v>x</v>
      </c>
      <c r="AB175" s="165">
        <f>IF('Indicator Date hidden'!AC176="x","x",$AB$2-'Indicator Date hidden'!AC176)</f>
        <v>0</v>
      </c>
      <c r="AC175" s="165">
        <f>IF('Indicator Date hidden'!AD176="x","x",$AC$2-'Indicator Date hidden'!AD176)</f>
        <v>0</v>
      </c>
      <c r="AD175" s="165" t="str">
        <f>IF('Indicator Date hidden'!AE176="x","x",$AD$2-'Indicator Date hidden'!AE176)</f>
        <v>x</v>
      </c>
      <c r="AE175" s="165">
        <f>IF('Indicator Date hidden'!AF176="x","x",$AE$2-'Indicator Date hidden'!AF176)</f>
        <v>0</v>
      </c>
      <c r="AF175" s="165">
        <f>IF('Indicator Date hidden'!AG176="x","x",$AF$2-'Indicator Date hidden'!AG176)</f>
        <v>8</v>
      </c>
      <c r="AG175" s="165">
        <f>IF('Indicator Date hidden'!AH176="x","x",$AG$2-'Indicator Date hidden'!AH176)</f>
        <v>1</v>
      </c>
      <c r="AH175" s="165">
        <f>IF('Indicator Date hidden'!AI176="x","x",$AH$2-'Indicator Date hidden'!AI176)</f>
        <v>1</v>
      </c>
      <c r="AI175" s="165">
        <f>IF('Indicator Date hidden'!AJ176="x","x",$AI$2-'Indicator Date hidden'!AJ176)</f>
        <v>1</v>
      </c>
      <c r="AJ175" s="165" t="str">
        <f>IF('Indicator Date hidden'!AK176="x","x",$AJ$2-'Indicator Date hidden'!AK176)</f>
        <v>x</v>
      </c>
      <c r="AK175" s="165">
        <f>IF('Indicator Date hidden'!AL176="x","x",$AK$2-'Indicator Date hidden'!AL176)</f>
        <v>1</v>
      </c>
      <c r="AL175" s="165" t="str">
        <f>IF('Indicator Date hidden'!AM176="x","x",$AL$2-'Indicator Date hidden'!AM176)</f>
        <v>x</v>
      </c>
      <c r="AM175" s="165">
        <f>IF('Indicator Date hidden'!AN176="x","x",$AM$2-'Indicator Date hidden'!AN176)</f>
        <v>41236</v>
      </c>
      <c r="AN175" s="165">
        <f>IF('Indicator Date hidden'!AO176="x","x",$AN$2-'Indicator Date hidden'!AO176)</f>
        <v>41236</v>
      </c>
      <c r="AO175" s="165" t="str">
        <f>IF('Indicator Date hidden'!AP176="x","x",$AO$2-'Indicator Date hidden'!AP176)</f>
        <v>x</v>
      </c>
      <c r="AP175" s="165" t="str">
        <f>IF('Indicator Date hidden'!AQ176="x","x",$AP$2-'Indicator Date hidden'!AQ176)</f>
        <v>x</v>
      </c>
      <c r="AQ175" s="165">
        <f>IF('Indicator Date hidden'!AR176="x","x",$AQ$2-'Indicator Date hidden'!AR176)</f>
        <v>2</v>
      </c>
      <c r="AR175" s="165">
        <f>IF('Indicator Date hidden'!AS176="x","x",$AR$2-'Indicator Date hidden'!AS176)</f>
        <v>0</v>
      </c>
      <c r="AS175" s="165" t="str">
        <f>IF('Indicator Date hidden'!AT176="x","x",$AS$2-'Indicator Date hidden'!AT176)</f>
        <v>x</v>
      </c>
      <c r="AT175" s="165">
        <f>IF('Indicator Date hidden'!AU176="x","x",$AT$2-'Indicator Date hidden'!AU176)</f>
        <v>1</v>
      </c>
      <c r="AU175" s="165">
        <f>IF('Indicator Date hidden'!AV176="x","x",$AU$2-'Indicator Date hidden'!AV176)</f>
        <v>2</v>
      </c>
      <c r="AV175" s="165">
        <f>IF('Indicator Date hidden'!AW176="x","x",$AV$2-'Indicator Date hidden'!AW176)</f>
        <v>0</v>
      </c>
      <c r="AW175" s="165">
        <f>IF('Indicator Date hidden'!AX176="x","x",$AW$2-'Indicator Date hidden'!AX176)</f>
        <v>1</v>
      </c>
      <c r="AX175" s="165">
        <f>IF('Indicator Date hidden'!AY176="x","x",$AX$2-'Indicator Date hidden'!AY176)</f>
        <v>0</v>
      </c>
      <c r="AY175" s="165">
        <f>IF('Indicator Date hidden'!AZ176="x","x",$AY$2-'Indicator Date hidden'!AZ176)</f>
        <v>2</v>
      </c>
      <c r="AZ175" s="165">
        <f>IF('Indicator Date hidden'!BA176="x","x",$AZ$2-'Indicator Date hidden'!BA176)</f>
        <v>2</v>
      </c>
      <c r="BA175" s="5">
        <f t="shared" si="10"/>
        <v>82520</v>
      </c>
      <c r="BB175" s="166">
        <f t="shared" si="11"/>
        <v>1919.0697674418604</v>
      </c>
      <c r="BC175" s="5">
        <f t="shared" si="12"/>
        <v>20</v>
      </c>
      <c r="BD175" s="166">
        <f t="shared" si="13"/>
        <v>8683.6574182727418</v>
      </c>
      <c r="BE175" s="169">
        <f t="shared" si="14"/>
        <v>0</v>
      </c>
    </row>
    <row r="176" spans="1:57" x14ac:dyDescent="0.25">
      <c r="A176" t="s">
        <v>325</v>
      </c>
      <c r="B176" s="165">
        <f>IF('Indicator Date hidden'!C177="x","x",$B$2-'Indicator Date hidden'!C177)</f>
        <v>4</v>
      </c>
      <c r="C176" s="165">
        <f>IF('Indicator Date hidden'!D177="x","x",$C$2-'Indicator Date hidden'!D177)</f>
        <v>4</v>
      </c>
      <c r="D176" s="165">
        <f>IF('Indicator Date hidden'!E177="x","x",$D$2-'Indicator Date hidden'!E177)</f>
        <v>0</v>
      </c>
      <c r="E176" s="165">
        <f>IF('Indicator Date hidden'!F177="x","x",$E$2-'Indicator Date hidden'!F177)</f>
        <v>0</v>
      </c>
      <c r="F176" s="165">
        <f>IF('Indicator Date hidden'!G177="x","x",$F$2-'Indicator Date hidden'!G177)</f>
        <v>0</v>
      </c>
      <c r="G176" s="165">
        <f>IF('Indicator Date hidden'!H177="x","x",$G$2-'Indicator Date hidden'!H177)</f>
        <v>0</v>
      </c>
      <c r="H176" s="165">
        <f>IF('Indicator Date hidden'!I177="x","x",$H$2-'Indicator Date hidden'!I177)</f>
        <v>0</v>
      </c>
      <c r="I176" s="165">
        <f>IF('Indicator Date hidden'!J177="x","x",$I$2-'Indicator Date hidden'!J177)</f>
        <v>2</v>
      </c>
      <c r="J176" s="165">
        <f>IF('Indicator Date hidden'!K177="x","x",$J$2-'Indicator Date hidden'!K177)</f>
        <v>2</v>
      </c>
      <c r="K176" s="165">
        <f>IF('Indicator Date hidden'!L177="x","x",$K$2-'Indicator Date hidden'!L177)</f>
        <v>0</v>
      </c>
      <c r="L176" s="165">
        <f>IF('Indicator Date hidden'!M177="x","x",$L$2-'Indicator Date hidden'!M177)</f>
        <v>0</v>
      </c>
      <c r="M176" s="165">
        <f>IF('Indicator Date hidden'!N177="x","x",$M$2-'Indicator Date hidden'!N177)</f>
        <v>0</v>
      </c>
      <c r="N176" s="165">
        <f>IF('Indicator Date hidden'!O177="x","x",$N$2-'Indicator Date hidden'!O177)</f>
        <v>0</v>
      </c>
      <c r="O176" s="165">
        <f>IF('Indicator Date hidden'!P177="x","x",$O$2-'Indicator Date hidden'!P177)</f>
        <v>0</v>
      </c>
      <c r="P176" s="165">
        <f>IF('Indicator Date hidden'!Q177="x","x",$P$2-'Indicator Date hidden'!Q177)</f>
        <v>0</v>
      </c>
      <c r="Q176" s="165" t="str">
        <f>IF('Indicator Date hidden'!R177="x","x",$Q$2-'Indicator Date hidden'!R177)</f>
        <v>x</v>
      </c>
      <c r="R176" s="165">
        <f>IF('Indicator Date hidden'!S177="x","x",$R$2-'Indicator Date hidden'!S177)</f>
        <v>0</v>
      </c>
      <c r="S176" s="165">
        <f>IF('Indicator Date hidden'!T177="x","x",$S$2-'Indicator Date hidden'!T177)</f>
        <v>0</v>
      </c>
      <c r="T176" s="165">
        <f>IF('Indicator Date hidden'!U177="x","x",$T$2-'Indicator Date hidden'!U177)</f>
        <v>0</v>
      </c>
      <c r="U176" s="165" t="str">
        <f>IF('Indicator Date hidden'!V177="x","x",$U$2-'Indicator Date hidden'!V177)</f>
        <v>x</v>
      </c>
      <c r="V176" s="165">
        <f>IF('Indicator Date hidden'!W177="x","x",$V$2-'Indicator Date hidden'!W177)</f>
        <v>2</v>
      </c>
      <c r="W176" s="165" t="str">
        <f>IF('Indicator Date hidden'!X177="x","x",$W$2-'Indicator Date hidden'!X177)</f>
        <v>x</v>
      </c>
      <c r="X176" s="165">
        <f>IF('Indicator Date hidden'!Y177="x","x",$X$2-'Indicator Date hidden'!Y177)</f>
        <v>8</v>
      </c>
      <c r="Y176" s="165">
        <f>IF('Indicator Date hidden'!Z177="x","x",$Y$2-'Indicator Date hidden'!Z177)</f>
        <v>0</v>
      </c>
      <c r="Z176" s="165">
        <f>IF('Indicator Date hidden'!AA177="x","x",$Z$2-'Indicator Date hidden'!AA177)</f>
        <v>0</v>
      </c>
      <c r="AA176" s="165">
        <f>IF('Indicator Date hidden'!AB177="x","x",$AA$2-'Indicator Date hidden'!AB177)</f>
        <v>0</v>
      </c>
      <c r="AB176" s="165">
        <f>IF('Indicator Date hidden'!AC177="x","x",$AB$2-'Indicator Date hidden'!AC177)</f>
        <v>0</v>
      </c>
      <c r="AC176" s="165">
        <f>IF('Indicator Date hidden'!AD177="x","x",$AC$2-'Indicator Date hidden'!AD177)</f>
        <v>0</v>
      </c>
      <c r="AD176" s="165" t="str">
        <f>IF('Indicator Date hidden'!AE177="x","x",$AD$2-'Indicator Date hidden'!AE177)</f>
        <v>x</v>
      </c>
      <c r="AE176" s="165">
        <f>IF('Indicator Date hidden'!AF177="x","x",$AE$2-'Indicator Date hidden'!AF177)</f>
        <v>0</v>
      </c>
      <c r="AF176" s="165">
        <f>IF('Indicator Date hidden'!AG177="x","x",$AF$2-'Indicator Date hidden'!AG177)</f>
        <v>12</v>
      </c>
      <c r="AG176" s="165">
        <f>IF('Indicator Date hidden'!AH177="x","x",$AG$2-'Indicator Date hidden'!AH177)</f>
        <v>1</v>
      </c>
      <c r="AH176" s="165">
        <f>IF('Indicator Date hidden'!AI177="x","x",$AH$2-'Indicator Date hidden'!AI177)</f>
        <v>1</v>
      </c>
      <c r="AI176" s="165">
        <f>IF('Indicator Date hidden'!AJ177="x","x",$AI$2-'Indicator Date hidden'!AJ177)</f>
        <v>1</v>
      </c>
      <c r="AJ176" s="165" t="str">
        <f>IF('Indicator Date hidden'!AK177="x","x",$AJ$2-'Indicator Date hidden'!AK177)</f>
        <v>x</v>
      </c>
      <c r="AK176" s="165">
        <f>IF('Indicator Date hidden'!AL177="x","x",$AK$2-'Indicator Date hidden'!AL177)</f>
        <v>1</v>
      </c>
      <c r="AL176" s="165" t="str">
        <f>IF('Indicator Date hidden'!AM177="x","x",$AL$2-'Indicator Date hidden'!AM177)</f>
        <v>x</v>
      </c>
      <c r="AM176" s="165">
        <f>IF('Indicator Date hidden'!AN177="x","x",$AM$2-'Indicator Date hidden'!AN177)</f>
        <v>41236</v>
      </c>
      <c r="AN176" s="165">
        <f>IF('Indicator Date hidden'!AO177="x","x",$AN$2-'Indicator Date hidden'!AO177)</f>
        <v>41236</v>
      </c>
      <c r="AO176" s="165">
        <f>IF('Indicator Date hidden'!AP177="x","x",$AO$2-'Indicator Date hidden'!AP177)</f>
        <v>1</v>
      </c>
      <c r="AP176" s="165">
        <f>IF('Indicator Date hidden'!AQ177="x","x",$AP$2-'Indicator Date hidden'!AQ177)</f>
        <v>1</v>
      </c>
      <c r="AQ176" s="165">
        <f>IF('Indicator Date hidden'!AR177="x","x",$AQ$2-'Indicator Date hidden'!AR177)</f>
        <v>2</v>
      </c>
      <c r="AR176" s="165">
        <f>IF('Indicator Date hidden'!AS177="x","x",$AR$2-'Indicator Date hidden'!AS177)</f>
        <v>0</v>
      </c>
      <c r="AS176" s="165">
        <f>IF('Indicator Date hidden'!AT177="x","x",$AS$2-'Indicator Date hidden'!AT177)</f>
        <v>0</v>
      </c>
      <c r="AT176" s="165">
        <f>IF('Indicator Date hidden'!AU177="x","x",$AT$2-'Indicator Date hidden'!AU177)</f>
        <v>1</v>
      </c>
      <c r="AU176" s="165">
        <f>IF('Indicator Date hidden'!AV177="x","x",$AU$2-'Indicator Date hidden'!AV177)</f>
        <v>2</v>
      </c>
      <c r="AV176" s="165">
        <f>IF('Indicator Date hidden'!AW177="x","x",$AV$2-'Indicator Date hidden'!AW177)</f>
        <v>0</v>
      </c>
      <c r="AW176" s="165">
        <f>IF('Indicator Date hidden'!AX177="x","x",$AW$2-'Indicator Date hidden'!AX177)</f>
        <v>0</v>
      </c>
      <c r="AX176" s="165">
        <f>IF('Indicator Date hidden'!AY177="x","x",$AX$2-'Indicator Date hidden'!AY177)</f>
        <v>0</v>
      </c>
      <c r="AY176" s="165">
        <f>IF('Indicator Date hidden'!AZ177="x","x",$AY$2-'Indicator Date hidden'!AZ177)</f>
        <v>2</v>
      </c>
      <c r="AZ176" s="165">
        <f>IF('Indicator Date hidden'!BA177="x","x",$AZ$2-'Indicator Date hidden'!BA177)</f>
        <v>2</v>
      </c>
      <c r="BA176" s="5">
        <f t="shared" si="10"/>
        <v>82521</v>
      </c>
      <c r="BB176" s="166">
        <f t="shared" si="11"/>
        <v>1833.8</v>
      </c>
      <c r="BC176" s="5">
        <f t="shared" si="12"/>
        <v>20</v>
      </c>
      <c r="BD176" s="166">
        <f t="shared" si="13"/>
        <v>8497.6972791979879</v>
      </c>
      <c r="BE176" s="169">
        <f t="shared" si="14"/>
        <v>0</v>
      </c>
    </row>
    <row r="177" spans="1:57" x14ac:dyDescent="0.25">
      <c r="A177" t="s">
        <v>327</v>
      </c>
      <c r="B177" s="165">
        <f>IF('Indicator Date hidden'!C178="x","x",$B$2-'Indicator Date hidden'!C178)</f>
        <v>4</v>
      </c>
      <c r="C177" s="165">
        <f>IF('Indicator Date hidden'!D178="x","x",$C$2-'Indicator Date hidden'!D178)</f>
        <v>4</v>
      </c>
      <c r="D177" s="165">
        <f>IF('Indicator Date hidden'!E178="x","x",$D$2-'Indicator Date hidden'!E178)</f>
        <v>0</v>
      </c>
      <c r="E177" s="165">
        <f>IF('Indicator Date hidden'!F178="x","x",$E$2-'Indicator Date hidden'!F178)</f>
        <v>0</v>
      </c>
      <c r="F177" s="165">
        <f>IF('Indicator Date hidden'!G178="x","x",$F$2-'Indicator Date hidden'!G178)</f>
        <v>0</v>
      </c>
      <c r="G177" s="165">
        <f>IF('Indicator Date hidden'!H178="x","x",$G$2-'Indicator Date hidden'!H178)</f>
        <v>0</v>
      </c>
      <c r="H177" s="165">
        <f>IF('Indicator Date hidden'!I178="x","x",$H$2-'Indicator Date hidden'!I178)</f>
        <v>0</v>
      </c>
      <c r="I177" s="165">
        <f>IF('Indicator Date hidden'!J178="x","x",$I$2-'Indicator Date hidden'!J178)</f>
        <v>2</v>
      </c>
      <c r="J177" s="165">
        <f>IF('Indicator Date hidden'!K178="x","x",$J$2-'Indicator Date hidden'!K178)</f>
        <v>2</v>
      </c>
      <c r="K177" s="165">
        <f>IF('Indicator Date hidden'!L178="x","x",$K$2-'Indicator Date hidden'!L178)</f>
        <v>0</v>
      </c>
      <c r="L177" s="165">
        <f>IF('Indicator Date hidden'!M178="x","x",$L$2-'Indicator Date hidden'!M178)</f>
        <v>0</v>
      </c>
      <c r="M177" s="165">
        <f>IF('Indicator Date hidden'!N178="x","x",$M$2-'Indicator Date hidden'!N178)</f>
        <v>0</v>
      </c>
      <c r="N177" s="165">
        <f>IF('Indicator Date hidden'!O178="x","x",$N$2-'Indicator Date hidden'!O178)</f>
        <v>0</v>
      </c>
      <c r="O177" s="165">
        <f>IF('Indicator Date hidden'!P178="x","x",$O$2-'Indicator Date hidden'!P178)</f>
        <v>0</v>
      </c>
      <c r="P177" s="165">
        <f>IF('Indicator Date hidden'!Q178="x","x",$P$2-'Indicator Date hidden'!Q178)</f>
        <v>0</v>
      </c>
      <c r="Q177" s="165">
        <f>IF('Indicator Date hidden'!R178="x","x",$Q$2-'Indicator Date hidden'!R178)</f>
        <v>5</v>
      </c>
      <c r="R177" s="165">
        <f>IF('Indicator Date hidden'!S178="x","x",$R$2-'Indicator Date hidden'!S178)</f>
        <v>0</v>
      </c>
      <c r="S177" s="165">
        <f>IF('Indicator Date hidden'!T178="x","x",$S$2-'Indicator Date hidden'!T178)</f>
        <v>0</v>
      </c>
      <c r="T177" s="165">
        <f>IF('Indicator Date hidden'!U178="x","x",$T$2-'Indicator Date hidden'!U178)</f>
        <v>0</v>
      </c>
      <c r="U177" s="165">
        <f>IF('Indicator Date hidden'!V178="x","x",$U$2-'Indicator Date hidden'!V178)</f>
        <v>0</v>
      </c>
      <c r="V177" s="165">
        <f>IF('Indicator Date hidden'!W178="x","x",$V$2-'Indicator Date hidden'!W178)</f>
        <v>2</v>
      </c>
      <c r="W177" s="165">
        <f>IF('Indicator Date hidden'!X178="x","x",$W$2-'Indicator Date hidden'!X178)</f>
        <v>4</v>
      </c>
      <c r="X177" s="165">
        <f>IF('Indicator Date hidden'!Y178="x","x",$X$2-'Indicator Date hidden'!Y178)</f>
        <v>8</v>
      </c>
      <c r="Y177" s="165">
        <f>IF('Indicator Date hidden'!Z178="x","x",$Y$2-'Indicator Date hidden'!Z178)</f>
        <v>0</v>
      </c>
      <c r="Z177" s="165">
        <f>IF('Indicator Date hidden'!AA178="x","x",$Z$2-'Indicator Date hidden'!AA178)</f>
        <v>0</v>
      </c>
      <c r="AA177" s="165">
        <f>IF('Indicator Date hidden'!AB178="x","x",$AA$2-'Indicator Date hidden'!AB178)</f>
        <v>0</v>
      </c>
      <c r="AB177" s="165">
        <f>IF('Indicator Date hidden'!AC178="x","x",$AB$2-'Indicator Date hidden'!AC178)</f>
        <v>0</v>
      </c>
      <c r="AC177" s="165">
        <f>IF('Indicator Date hidden'!AD178="x","x",$AC$2-'Indicator Date hidden'!AD178)</f>
        <v>0</v>
      </c>
      <c r="AD177" s="165" t="str">
        <f>IF('Indicator Date hidden'!AE178="x","x",$AD$2-'Indicator Date hidden'!AE178)</f>
        <v>x</v>
      </c>
      <c r="AE177" s="165">
        <f>IF('Indicator Date hidden'!AF178="x","x",$AE$2-'Indicator Date hidden'!AF178)</f>
        <v>0</v>
      </c>
      <c r="AF177" s="165">
        <f>IF('Indicator Date hidden'!AG178="x","x",$AF$2-'Indicator Date hidden'!AG178)</f>
        <v>7</v>
      </c>
      <c r="AG177" s="165">
        <f>IF('Indicator Date hidden'!AH178="x","x",$AG$2-'Indicator Date hidden'!AH178)</f>
        <v>1</v>
      </c>
      <c r="AH177" s="165">
        <f>IF('Indicator Date hidden'!AI178="x","x",$AH$2-'Indicator Date hidden'!AI178)</f>
        <v>1</v>
      </c>
      <c r="AI177" s="165">
        <f>IF('Indicator Date hidden'!AJ178="x","x",$AI$2-'Indicator Date hidden'!AJ178)</f>
        <v>1</v>
      </c>
      <c r="AJ177" s="165" t="str">
        <f>IF('Indicator Date hidden'!AK178="x","x",$AJ$2-'Indicator Date hidden'!AK178)</f>
        <v>x</v>
      </c>
      <c r="AK177" s="165">
        <f>IF('Indicator Date hidden'!AL178="x","x",$AK$2-'Indicator Date hidden'!AL178)</f>
        <v>1</v>
      </c>
      <c r="AL177" s="165" t="str">
        <f>IF('Indicator Date hidden'!AM178="x","x",$AL$2-'Indicator Date hidden'!AM178)</f>
        <v>x</v>
      </c>
      <c r="AM177" s="165">
        <f>IF('Indicator Date hidden'!AN178="x","x",$AM$2-'Indicator Date hidden'!AN178)</f>
        <v>41236</v>
      </c>
      <c r="AN177" s="165">
        <f>IF('Indicator Date hidden'!AO178="x","x",$AN$2-'Indicator Date hidden'!AO178)</f>
        <v>41236</v>
      </c>
      <c r="AO177" s="165">
        <f>IF('Indicator Date hidden'!AP178="x","x",$AO$2-'Indicator Date hidden'!AP178)</f>
        <v>0</v>
      </c>
      <c r="AP177" s="165">
        <f>IF('Indicator Date hidden'!AQ178="x","x",$AP$2-'Indicator Date hidden'!AQ178)</f>
        <v>0</v>
      </c>
      <c r="AQ177" s="165">
        <f>IF('Indicator Date hidden'!AR178="x","x",$AQ$2-'Indicator Date hidden'!AR178)</f>
        <v>2</v>
      </c>
      <c r="AR177" s="165">
        <f>IF('Indicator Date hidden'!AS178="x","x",$AR$2-'Indicator Date hidden'!AS178)</f>
        <v>0</v>
      </c>
      <c r="AS177" s="165">
        <f>IF('Indicator Date hidden'!AT178="x","x",$AS$2-'Indicator Date hidden'!AT178)</f>
        <v>0</v>
      </c>
      <c r="AT177" s="165">
        <f>IF('Indicator Date hidden'!AU178="x","x",$AT$2-'Indicator Date hidden'!AU178)</f>
        <v>1</v>
      </c>
      <c r="AU177" s="165">
        <f>IF('Indicator Date hidden'!AV178="x","x",$AU$2-'Indicator Date hidden'!AV178)</f>
        <v>2</v>
      </c>
      <c r="AV177" s="165">
        <f>IF('Indicator Date hidden'!AW178="x","x",$AV$2-'Indicator Date hidden'!AW178)</f>
        <v>0</v>
      </c>
      <c r="AW177" s="165">
        <f>IF('Indicator Date hidden'!AX178="x","x",$AW$2-'Indicator Date hidden'!AX178)</f>
        <v>0</v>
      </c>
      <c r="AX177" s="165">
        <f>IF('Indicator Date hidden'!AY178="x","x",$AX$2-'Indicator Date hidden'!AY178)</f>
        <v>0</v>
      </c>
      <c r="AY177" s="165">
        <f>IF('Indicator Date hidden'!AZ178="x","x",$AY$2-'Indicator Date hidden'!AZ178)</f>
        <v>2</v>
      </c>
      <c r="AZ177" s="165">
        <f>IF('Indicator Date hidden'!BA178="x","x",$AZ$2-'Indicator Date hidden'!BA178)</f>
        <v>2</v>
      </c>
      <c r="BA177" s="5">
        <f t="shared" si="10"/>
        <v>82523</v>
      </c>
      <c r="BB177" s="166">
        <f t="shared" si="11"/>
        <v>1719.2291666666667</v>
      </c>
      <c r="BC177" s="5">
        <f t="shared" si="12"/>
        <v>20</v>
      </c>
      <c r="BD177" s="166">
        <f t="shared" si="13"/>
        <v>8239.8165211155829</v>
      </c>
      <c r="BE177" s="169">
        <f t="shared" si="14"/>
        <v>0</v>
      </c>
    </row>
    <row r="178" spans="1:57" x14ac:dyDescent="0.25">
      <c r="A178" t="s">
        <v>329</v>
      </c>
      <c r="B178" s="165">
        <f>IF('Indicator Date hidden'!C179="x","x",$B$2-'Indicator Date hidden'!C179)</f>
        <v>4</v>
      </c>
      <c r="C178" s="165">
        <f>IF('Indicator Date hidden'!D179="x","x",$C$2-'Indicator Date hidden'!D179)</f>
        <v>4</v>
      </c>
      <c r="D178" s="165">
        <f>IF('Indicator Date hidden'!E179="x","x",$D$2-'Indicator Date hidden'!E179)</f>
        <v>0</v>
      </c>
      <c r="E178" s="165">
        <f>IF('Indicator Date hidden'!F179="x","x",$E$2-'Indicator Date hidden'!F179)</f>
        <v>0</v>
      </c>
      <c r="F178" s="165">
        <f>IF('Indicator Date hidden'!G179="x","x",$F$2-'Indicator Date hidden'!G179)</f>
        <v>0</v>
      </c>
      <c r="G178" s="165">
        <f>IF('Indicator Date hidden'!H179="x","x",$G$2-'Indicator Date hidden'!H179)</f>
        <v>0</v>
      </c>
      <c r="H178" s="165">
        <f>IF('Indicator Date hidden'!I179="x","x",$H$2-'Indicator Date hidden'!I179)</f>
        <v>0</v>
      </c>
      <c r="I178" s="165">
        <f>IF('Indicator Date hidden'!J179="x","x",$I$2-'Indicator Date hidden'!J179)</f>
        <v>2</v>
      </c>
      <c r="J178" s="165">
        <f>IF('Indicator Date hidden'!K179="x","x",$J$2-'Indicator Date hidden'!K179)</f>
        <v>2</v>
      </c>
      <c r="K178" s="165">
        <f>IF('Indicator Date hidden'!L179="x","x",$K$2-'Indicator Date hidden'!L179)</f>
        <v>0</v>
      </c>
      <c r="L178" s="165">
        <f>IF('Indicator Date hidden'!M179="x","x",$L$2-'Indicator Date hidden'!M179)</f>
        <v>0</v>
      </c>
      <c r="M178" s="165">
        <f>IF('Indicator Date hidden'!N179="x","x",$M$2-'Indicator Date hidden'!N179)</f>
        <v>0</v>
      </c>
      <c r="N178" s="165">
        <f>IF('Indicator Date hidden'!O179="x","x",$N$2-'Indicator Date hidden'!O179)</f>
        <v>0</v>
      </c>
      <c r="O178" s="165">
        <f>IF('Indicator Date hidden'!P179="x","x",$O$2-'Indicator Date hidden'!P179)</f>
        <v>0</v>
      </c>
      <c r="P178" s="165">
        <f>IF('Indicator Date hidden'!Q179="x","x",$P$2-'Indicator Date hidden'!Q179)</f>
        <v>0</v>
      </c>
      <c r="Q178" s="165" t="str">
        <f>IF('Indicator Date hidden'!R179="x","x",$Q$2-'Indicator Date hidden'!R179)</f>
        <v>x</v>
      </c>
      <c r="R178" s="165">
        <f>IF('Indicator Date hidden'!S179="x","x",$R$2-'Indicator Date hidden'!S179)</f>
        <v>0</v>
      </c>
      <c r="S178" s="165">
        <f>IF('Indicator Date hidden'!T179="x","x",$S$2-'Indicator Date hidden'!T179)</f>
        <v>0</v>
      </c>
      <c r="T178" s="165">
        <f>IF('Indicator Date hidden'!U179="x","x",$T$2-'Indicator Date hidden'!U179)</f>
        <v>0</v>
      </c>
      <c r="U178" s="165">
        <f>IF('Indicator Date hidden'!V179="x","x",$U$2-'Indicator Date hidden'!V179)</f>
        <v>0</v>
      </c>
      <c r="V178" s="165">
        <f>IF('Indicator Date hidden'!W179="x","x",$V$2-'Indicator Date hidden'!W179)</f>
        <v>2</v>
      </c>
      <c r="W178" s="165">
        <f>IF('Indicator Date hidden'!X179="x","x",$W$2-'Indicator Date hidden'!X179)</f>
        <v>3</v>
      </c>
      <c r="X178" s="165">
        <f>IF('Indicator Date hidden'!Y179="x","x",$X$2-'Indicator Date hidden'!Y179)</f>
        <v>7</v>
      </c>
      <c r="Y178" s="165">
        <f>IF('Indicator Date hidden'!Z179="x","x",$Y$2-'Indicator Date hidden'!Z179)</f>
        <v>0</v>
      </c>
      <c r="Z178" s="165">
        <f>IF('Indicator Date hidden'!AA179="x","x",$Z$2-'Indicator Date hidden'!AA179)</f>
        <v>0</v>
      </c>
      <c r="AA178" s="165" t="str">
        <f>IF('Indicator Date hidden'!AB179="x","x",$AA$2-'Indicator Date hidden'!AB179)</f>
        <v>x</v>
      </c>
      <c r="AB178" s="165">
        <f>IF('Indicator Date hidden'!AC179="x","x",$AB$2-'Indicator Date hidden'!AC179)</f>
        <v>0</v>
      </c>
      <c r="AC178" s="165">
        <f>IF('Indicator Date hidden'!AD179="x","x",$AC$2-'Indicator Date hidden'!AD179)</f>
        <v>0</v>
      </c>
      <c r="AD178" s="165">
        <f>IF('Indicator Date hidden'!AE179="x","x",$AD$2-'Indicator Date hidden'!AE179)</f>
        <v>0</v>
      </c>
      <c r="AE178" s="165">
        <f>IF('Indicator Date hidden'!AF179="x","x",$AE$2-'Indicator Date hidden'!AF179)</f>
        <v>0</v>
      </c>
      <c r="AF178" s="165">
        <f>IF('Indicator Date hidden'!AG179="x","x",$AF$2-'Indicator Date hidden'!AG179)</f>
        <v>1</v>
      </c>
      <c r="AG178" s="165">
        <f>IF('Indicator Date hidden'!AH179="x","x",$AG$2-'Indicator Date hidden'!AH179)</f>
        <v>1</v>
      </c>
      <c r="AH178" s="165">
        <f>IF('Indicator Date hidden'!AI179="x","x",$AH$2-'Indicator Date hidden'!AI179)</f>
        <v>1</v>
      </c>
      <c r="AI178" s="165">
        <f>IF('Indicator Date hidden'!AJ179="x","x",$AI$2-'Indicator Date hidden'!AJ179)</f>
        <v>1</v>
      </c>
      <c r="AJ178" s="165">
        <f>IF('Indicator Date hidden'!AK179="x","x",$AJ$2-'Indicator Date hidden'!AK179)</f>
        <v>2</v>
      </c>
      <c r="AK178" s="165">
        <f>IF('Indicator Date hidden'!AL179="x","x",$AK$2-'Indicator Date hidden'!AL179)</f>
        <v>0</v>
      </c>
      <c r="AL178" s="165">
        <f>IF('Indicator Date hidden'!AM179="x","x",$AL$2-'Indicator Date hidden'!AM179)</f>
        <v>0</v>
      </c>
      <c r="AM178" s="165">
        <f>IF('Indicator Date hidden'!AN179="x","x",$AM$2-'Indicator Date hidden'!AN179)</f>
        <v>41236</v>
      </c>
      <c r="AN178" s="165">
        <f>IF('Indicator Date hidden'!AO179="x","x",$AN$2-'Indicator Date hidden'!AO179)</f>
        <v>41236</v>
      </c>
      <c r="AO178" s="165">
        <f>IF('Indicator Date hidden'!AP179="x","x",$AO$2-'Indicator Date hidden'!AP179)</f>
        <v>0</v>
      </c>
      <c r="AP178" s="165">
        <f>IF('Indicator Date hidden'!AQ179="x","x",$AP$2-'Indicator Date hidden'!AQ179)</f>
        <v>0</v>
      </c>
      <c r="AQ178" s="165">
        <f>IF('Indicator Date hidden'!AR179="x","x",$AQ$2-'Indicator Date hidden'!AR179)</f>
        <v>0</v>
      </c>
      <c r="AR178" s="165">
        <f>IF('Indicator Date hidden'!AS179="x","x",$AR$2-'Indicator Date hidden'!AS179)</f>
        <v>0</v>
      </c>
      <c r="AS178" s="165">
        <f>IF('Indicator Date hidden'!AT179="x","x",$AS$2-'Indicator Date hidden'!AT179)</f>
        <v>0</v>
      </c>
      <c r="AT178" s="165">
        <f>IF('Indicator Date hidden'!AU179="x","x",$AT$2-'Indicator Date hidden'!AU179)</f>
        <v>1</v>
      </c>
      <c r="AU178" s="165">
        <f>IF('Indicator Date hidden'!AV179="x","x",$AU$2-'Indicator Date hidden'!AV179)</f>
        <v>2</v>
      </c>
      <c r="AV178" s="165">
        <f>IF('Indicator Date hidden'!AW179="x","x",$AV$2-'Indicator Date hidden'!AW179)</f>
        <v>0</v>
      </c>
      <c r="AW178" s="165">
        <f>IF('Indicator Date hidden'!AX179="x","x",$AW$2-'Indicator Date hidden'!AX179)</f>
        <v>0</v>
      </c>
      <c r="AX178" s="165">
        <f>IF('Indicator Date hidden'!AY179="x","x",$AX$2-'Indicator Date hidden'!AY179)</f>
        <v>0</v>
      </c>
      <c r="AY178" s="165">
        <f>IF('Indicator Date hidden'!AZ179="x","x",$AY$2-'Indicator Date hidden'!AZ179)</f>
        <v>2</v>
      </c>
      <c r="AZ178" s="165">
        <f>IF('Indicator Date hidden'!BA179="x","x",$AZ$2-'Indicator Date hidden'!BA179)</f>
        <v>2</v>
      </c>
      <c r="BA178" s="5">
        <f t="shared" si="10"/>
        <v>82509</v>
      </c>
      <c r="BB178" s="166">
        <f t="shared" si="11"/>
        <v>1683.8571428571429</v>
      </c>
      <c r="BC178" s="5">
        <f t="shared" si="12"/>
        <v>18</v>
      </c>
      <c r="BD178" s="166">
        <f t="shared" si="13"/>
        <v>8158.9842129860199</v>
      </c>
      <c r="BE178" s="169">
        <f t="shared" si="14"/>
        <v>0</v>
      </c>
    </row>
    <row r="179" spans="1:57" x14ac:dyDescent="0.25">
      <c r="A179" t="s">
        <v>331</v>
      </c>
      <c r="B179" s="165">
        <f>IF('Indicator Date hidden'!C180="x","x",$B$2-'Indicator Date hidden'!C180)</f>
        <v>4</v>
      </c>
      <c r="C179" s="165">
        <f>IF('Indicator Date hidden'!D180="x","x",$C$2-'Indicator Date hidden'!D180)</f>
        <v>4</v>
      </c>
      <c r="D179" s="165">
        <f>IF('Indicator Date hidden'!E180="x","x",$D$2-'Indicator Date hidden'!E180)</f>
        <v>0</v>
      </c>
      <c r="E179" s="165">
        <f>IF('Indicator Date hidden'!F180="x","x",$E$2-'Indicator Date hidden'!F180)</f>
        <v>0</v>
      </c>
      <c r="F179" s="165">
        <f>IF('Indicator Date hidden'!G180="x","x",$F$2-'Indicator Date hidden'!G180)</f>
        <v>0</v>
      </c>
      <c r="G179" s="165">
        <f>IF('Indicator Date hidden'!H180="x","x",$G$2-'Indicator Date hidden'!H180)</f>
        <v>0</v>
      </c>
      <c r="H179" s="165">
        <f>IF('Indicator Date hidden'!I180="x","x",$H$2-'Indicator Date hidden'!I180)</f>
        <v>0</v>
      </c>
      <c r="I179" s="165">
        <f>IF('Indicator Date hidden'!J180="x","x",$I$2-'Indicator Date hidden'!J180)</f>
        <v>2</v>
      </c>
      <c r="J179" s="165">
        <f>IF('Indicator Date hidden'!K180="x","x",$J$2-'Indicator Date hidden'!K180)</f>
        <v>2</v>
      </c>
      <c r="K179" s="165">
        <f>IF('Indicator Date hidden'!L180="x","x",$K$2-'Indicator Date hidden'!L180)</f>
        <v>0</v>
      </c>
      <c r="L179" s="165">
        <f>IF('Indicator Date hidden'!M180="x","x",$L$2-'Indicator Date hidden'!M180)</f>
        <v>0</v>
      </c>
      <c r="M179" s="165">
        <f>IF('Indicator Date hidden'!N180="x","x",$M$2-'Indicator Date hidden'!N180)</f>
        <v>0</v>
      </c>
      <c r="N179" s="165">
        <f>IF('Indicator Date hidden'!O180="x","x",$N$2-'Indicator Date hidden'!O180)</f>
        <v>0</v>
      </c>
      <c r="O179" s="165">
        <f>IF('Indicator Date hidden'!P180="x","x",$O$2-'Indicator Date hidden'!P180)</f>
        <v>0</v>
      </c>
      <c r="P179" s="165">
        <f>IF('Indicator Date hidden'!Q180="x","x",$P$2-'Indicator Date hidden'!Q180)</f>
        <v>0</v>
      </c>
      <c r="Q179" s="165">
        <f>IF('Indicator Date hidden'!R180="x","x",$Q$2-'Indicator Date hidden'!R180)</f>
        <v>1</v>
      </c>
      <c r="R179" s="165">
        <f>IF('Indicator Date hidden'!S180="x","x",$R$2-'Indicator Date hidden'!S180)</f>
        <v>0</v>
      </c>
      <c r="S179" s="165">
        <f>IF('Indicator Date hidden'!T180="x","x",$S$2-'Indicator Date hidden'!T180)</f>
        <v>0</v>
      </c>
      <c r="T179" s="165">
        <f>IF('Indicator Date hidden'!U180="x","x",$T$2-'Indicator Date hidden'!U180)</f>
        <v>0</v>
      </c>
      <c r="U179" s="165">
        <f>IF('Indicator Date hidden'!V180="x","x",$U$2-'Indicator Date hidden'!V180)</f>
        <v>0</v>
      </c>
      <c r="V179" s="165">
        <f>IF('Indicator Date hidden'!W180="x","x",$V$2-'Indicator Date hidden'!W180)</f>
        <v>2</v>
      </c>
      <c r="W179" s="165" t="str">
        <f>IF('Indicator Date hidden'!X180="x","x",$W$2-'Indicator Date hidden'!X180)</f>
        <v>x</v>
      </c>
      <c r="X179" s="165">
        <f>IF('Indicator Date hidden'!Y180="x","x",$X$2-'Indicator Date hidden'!Y180)</f>
        <v>8</v>
      </c>
      <c r="Y179" s="165">
        <f>IF('Indicator Date hidden'!Z180="x","x",$Y$2-'Indicator Date hidden'!Z180)</f>
        <v>0</v>
      </c>
      <c r="Z179" s="165">
        <f>IF('Indicator Date hidden'!AA180="x","x",$Z$2-'Indicator Date hidden'!AA180)</f>
        <v>0</v>
      </c>
      <c r="AA179" s="165" t="str">
        <f>IF('Indicator Date hidden'!AB180="x","x",$AA$2-'Indicator Date hidden'!AB180)</f>
        <v>x</v>
      </c>
      <c r="AB179" s="165">
        <f>IF('Indicator Date hidden'!AC180="x","x",$AB$2-'Indicator Date hidden'!AC180)</f>
        <v>0</v>
      </c>
      <c r="AC179" s="165">
        <f>IF('Indicator Date hidden'!AD180="x","x",$AC$2-'Indicator Date hidden'!AD180)</f>
        <v>0</v>
      </c>
      <c r="AD179" s="165">
        <f>IF('Indicator Date hidden'!AE180="x","x",$AD$2-'Indicator Date hidden'!AE180)</f>
        <v>0</v>
      </c>
      <c r="AE179" s="165" t="str">
        <f>IF('Indicator Date hidden'!AF180="x","x",$AE$2-'Indicator Date hidden'!AF180)</f>
        <v>x</v>
      </c>
      <c r="AF179" s="165" t="str">
        <f>IF('Indicator Date hidden'!AG180="x","x",$AF$2-'Indicator Date hidden'!AG180)</f>
        <v>x</v>
      </c>
      <c r="AG179" s="165">
        <f>IF('Indicator Date hidden'!AH180="x","x",$AG$2-'Indicator Date hidden'!AH180)</f>
        <v>1</v>
      </c>
      <c r="AH179" s="165">
        <f>IF('Indicator Date hidden'!AI180="x","x",$AH$2-'Indicator Date hidden'!AI180)</f>
        <v>1</v>
      </c>
      <c r="AI179" s="165">
        <f>IF('Indicator Date hidden'!AJ180="x","x",$AI$2-'Indicator Date hidden'!AJ180)</f>
        <v>1</v>
      </c>
      <c r="AJ179" s="165" t="str">
        <f>IF('Indicator Date hidden'!AK180="x","x",$AJ$2-'Indicator Date hidden'!AK180)</f>
        <v>x</v>
      </c>
      <c r="AK179" s="165">
        <f>IF('Indicator Date hidden'!AL180="x","x",$AK$2-'Indicator Date hidden'!AL180)</f>
        <v>1</v>
      </c>
      <c r="AL179" s="165" t="str">
        <f>IF('Indicator Date hidden'!AM180="x","x",$AL$2-'Indicator Date hidden'!AM180)</f>
        <v>x</v>
      </c>
      <c r="AM179" s="165">
        <f>IF('Indicator Date hidden'!AN180="x","x",$AM$2-'Indicator Date hidden'!AN180)</f>
        <v>41236</v>
      </c>
      <c r="AN179" s="165">
        <f>IF('Indicator Date hidden'!AO180="x","x",$AN$2-'Indicator Date hidden'!AO180)</f>
        <v>41236</v>
      </c>
      <c r="AO179" s="165" t="str">
        <f>IF('Indicator Date hidden'!AP180="x","x",$AO$2-'Indicator Date hidden'!AP180)</f>
        <v>x</v>
      </c>
      <c r="AP179" s="165" t="str">
        <f>IF('Indicator Date hidden'!AQ180="x","x",$AP$2-'Indicator Date hidden'!AQ180)</f>
        <v>x</v>
      </c>
      <c r="AQ179" s="165" t="str">
        <f>IF('Indicator Date hidden'!AR180="x","x",$AQ$2-'Indicator Date hidden'!AR180)</f>
        <v>x</v>
      </c>
      <c r="AR179" s="165">
        <f>IF('Indicator Date hidden'!AS180="x","x",$AR$2-'Indicator Date hidden'!AS180)</f>
        <v>0</v>
      </c>
      <c r="AS179" s="165">
        <f>IF('Indicator Date hidden'!AT180="x","x",$AS$2-'Indicator Date hidden'!AT180)</f>
        <v>0</v>
      </c>
      <c r="AT179" s="165">
        <f>IF('Indicator Date hidden'!AU180="x","x",$AT$2-'Indicator Date hidden'!AU180)</f>
        <v>1</v>
      </c>
      <c r="AU179" s="165">
        <f>IF('Indicator Date hidden'!AV180="x","x",$AU$2-'Indicator Date hidden'!AV180)</f>
        <v>2</v>
      </c>
      <c r="AV179" s="165">
        <f>IF('Indicator Date hidden'!AW180="x","x",$AV$2-'Indicator Date hidden'!AW180)</f>
        <v>0</v>
      </c>
      <c r="AW179" s="165">
        <f>IF('Indicator Date hidden'!AX180="x","x",$AW$2-'Indicator Date hidden'!AX180)</f>
        <v>1</v>
      </c>
      <c r="AX179" s="165">
        <f>IF('Indicator Date hidden'!AY180="x","x",$AX$2-'Indicator Date hidden'!AY180)</f>
        <v>0</v>
      </c>
      <c r="AY179" s="165">
        <f>IF('Indicator Date hidden'!AZ180="x","x",$AY$2-'Indicator Date hidden'!AZ180)</f>
        <v>11</v>
      </c>
      <c r="AZ179" s="165">
        <f>IF('Indicator Date hidden'!BA180="x","x",$AZ$2-'Indicator Date hidden'!BA180)</f>
        <v>11</v>
      </c>
      <c r="BA179" s="5">
        <f t="shared" si="10"/>
        <v>82525</v>
      </c>
      <c r="BB179" s="166">
        <f t="shared" si="11"/>
        <v>1964.8809523809523</v>
      </c>
      <c r="BC179" s="5">
        <f t="shared" si="12"/>
        <v>18</v>
      </c>
      <c r="BD179" s="166">
        <f t="shared" si="13"/>
        <v>8781.2895684989035</v>
      </c>
      <c r="BE179" s="169">
        <f t="shared" si="14"/>
        <v>0</v>
      </c>
    </row>
    <row r="180" spans="1:57" x14ac:dyDescent="0.25">
      <c r="A180" t="s">
        <v>333</v>
      </c>
      <c r="B180" s="165">
        <f>IF('Indicator Date hidden'!C181="x","x",$B$2-'Indicator Date hidden'!C181)</f>
        <v>4</v>
      </c>
      <c r="C180" s="165">
        <f>IF('Indicator Date hidden'!D181="x","x",$C$2-'Indicator Date hidden'!D181)</f>
        <v>4</v>
      </c>
      <c r="D180" s="165">
        <f>IF('Indicator Date hidden'!E181="x","x",$D$2-'Indicator Date hidden'!E181)</f>
        <v>0</v>
      </c>
      <c r="E180" s="165">
        <f>IF('Indicator Date hidden'!F181="x","x",$E$2-'Indicator Date hidden'!F181)</f>
        <v>0</v>
      </c>
      <c r="F180" s="165">
        <f>IF('Indicator Date hidden'!G181="x","x",$F$2-'Indicator Date hidden'!G181)</f>
        <v>0</v>
      </c>
      <c r="G180" s="165">
        <f>IF('Indicator Date hidden'!H181="x","x",$G$2-'Indicator Date hidden'!H181)</f>
        <v>0</v>
      </c>
      <c r="H180" s="165">
        <f>IF('Indicator Date hidden'!I181="x","x",$H$2-'Indicator Date hidden'!I181)</f>
        <v>0</v>
      </c>
      <c r="I180" s="165">
        <f>IF('Indicator Date hidden'!J181="x","x",$I$2-'Indicator Date hidden'!J181)</f>
        <v>2</v>
      </c>
      <c r="J180" s="165">
        <f>IF('Indicator Date hidden'!K181="x","x",$J$2-'Indicator Date hidden'!K181)</f>
        <v>2</v>
      </c>
      <c r="K180" s="165">
        <f>IF('Indicator Date hidden'!L181="x","x",$K$2-'Indicator Date hidden'!L181)</f>
        <v>0</v>
      </c>
      <c r="L180" s="165">
        <f>IF('Indicator Date hidden'!M181="x","x",$L$2-'Indicator Date hidden'!M181)</f>
        <v>0</v>
      </c>
      <c r="M180" s="165">
        <f>IF('Indicator Date hidden'!N181="x","x",$M$2-'Indicator Date hidden'!N181)</f>
        <v>0</v>
      </c>
      <c r="N180" s="165">
        <f>IF('Indicator Date hidden'!O181="x","x",$N$2-'Indicator Date hidden'!O181)</f>
        <v>0</v>
      </c>
      <c r="O180" s="165">
        <f>IF('Indicator Date hidden'!P181="x","x",$O$2-'Indicator Date hidden'!P181)</f>
        <v>0</v>
      </c>
      <c r="P180" s="165" t="str">
        <f>IF('Indicator Date hidden'!Q181="x","x",$P$2-'Indicator Date hidden'!Q181)</f>
        <v>x</v>
      </c>
      <c r="Q180" s="165" t="str">
        <f>IF('Indicator Date hidden'!R181="x","x",$Q$2-'Indicator Date hidden'!R181)</f>
        <v>x</v>
      </c>
      <c r="R180" s="165">
        <f>IF('Indicator Date hidden'!S181="x","x",$R$2-'Indicator Date hidden'!S181)</f>
        <v>0</v>
      </c>
      <c r="S180" s="165">
        <f>IF('Indicator Date hidden'!T181="x","x",$S$2-'Indicator Date hidden'!T181)</f>
        <v>0</v>
      </c>
      <c r="T180" s="165">
        <f>IF('Indicator Date hidden'!U181="x","x",$T$2-'Indicator Date hidden'!U181)</f>
        <v>0</v>
      </c>
      <c r="U180" s="165">
        <f>IF('Indicator Date hidden'!V181="x","x",$U$2-'Indicator Date hidden'!V181)</f>
        <v>0</v>
      </c>
      <c r="V180" s="165">
        <f>IF('Indicator Date hidden'!W181="x","x",$V$2-'Indicator Date hidden'!W181)</f>
        <v>2</v>
      </c>
      <c r="W180" s="165">
        <f>IF('Indicator Date hidden'!X181="x","x",$W$2-'Indicator Date hidden'!X181)</f>
        <v>9</v>
      </c>
      <c r="X180" s="165">
        <f>IF('Indicator Date hidden'!Y181="x","x",$X$2-'Indicator Date hidden'!Y181)</f>
        <v>8</v>
      </c>
      <c r="Y180" s="165">
        <f>IF('Indicator Date hidden'!Z181="x","x",$Y$2-'Indicator Date hidden'!Z181)</f>
        <v>0</v>
      </c>
      <c r="Z180" s="165">
        <f>IF('Indicator Date hidden'!AA181="x","x",$Z$2-'Indicator Date hidden'!AA181)</f>
        <v>0</v>
      </c>
      <c r="AA180" s="165" t="str">
        <f>IF('Indicator Date hidden'!AB181="x","x",$AA$2-'Indicator Date hidden'!AB181)</f>
        <v>x</v>
      </c>
      <c r="AB180" s="165">
        <f>IF('Indicator Date hidden'!AC181="x","x",$AB$2-'Indicator Date hidden'!AC181)</f>
        <v>0</v>
      </c>
      <c r="AC180" s="165" t="str">
        <f>IF('Indicator Date hidden'!AD181="x","x",$AC$2-'Indicator Date hidden'!AD181)</f>
        <v>x</v>
      </c>
      <c r="AD180" s="165" t="str">
        <f>IF('Indicator Date hidden'!AE181="x","x",$AD$2-'Indicator Date hidden'!AE181)</f>
        <v>x</v>
      </c>
      <c r="AE180" s="165" t="str">
        <f>IF('Indicator Date hidden'!AF181="x","x",$AE$2-'Indicator Date hidden'!AF181)</f>
        <v>x</v>
      </c>
      <c r="AF180" s="165" t="str">
        <f>IF('Indicator Date hidden'!AG181="x","x",$AF$2-'Indicator Date hidden'!AG181)</f>
        <v>x</v>
      </c>
      <c r="AG180" s="165">
        <f>IF('Indicator Date hidden'!AH181="x","x",$AG$2-'Indicator Date hidden'!AH181)</f>
        <v>1</v>
      </c>
      <c r="AH180" s="165">
        <f>IF('Indicator Date hidden'!AI181="x","x",$AH$2-'Indicator Date hidden'!AI181)</f>
        <v>1</v>
      </c>
      <c r="AI180" s="165">
        <f>IF('Indicator Date hidden'!AJ181="x","x",$AI$2-'Indicator Date hidden'!AJ181)</f>
        <v>1</v>
      </c>
      <c r="AJ180" s="165" t="str">
        <f>IF('Indicator Date hidden'!AK181="x","x",$AJ$2-'Indicator Date hidden'!AK181)</f>
        <v>x</v>
      </c>
      <c r="AK180" s="165" t="str">
        <f>IF('Indicator Date hidden'!AL181="x","x",$AK$2-'Indicator Date hidden'!AL181)</f>
        <v>x</v>
      </c>
      <c r="AL180" s="165" t="str">
        <f>IF('Indicator Date hidden'!AM181="x","x",$AL$2-'Indicator Date hidden'!AM181)</f>
        <v>x</v>
      </c>
      <c r="AM180" s="165">
        <f>IF('Indicator Date hidden'!AN181="x","x",$AM$2-'Indicator Date hidden'!AN181)</f>
        <v>41236</v>
      </c>
      <c r="AN180" s="165">
        <f>IF('Indicator Date hidden'!AO181="x","x",$AN$2-'Indicator Date hidden'!AO181)</f>
        <v>41236</v>
      </c>
      <c r="AO180" s="165" t="str">
        <f>IF('Indicator Date hidden'!AP181="x","x",$AO$2-'Indicator Date hidden'!AP181)</f>
        <v>x</v>
      </c>
      <c r="AP180" s="165" t="str">
        <f>IF('Indicator Date hidden'!AQ181="x","x",$AP$2-'Indicator Date hidden'!AQ181)</f>
        <v>x</v>
      </c>
      <c r="AQ180" s="165" t="str">
        <f>IF('Indicator Date hidden'!AR181="x","x",$AQ$2-'Indicator Date hidden'!AR181)</f>
        <v>x</v>
      </c>
      <c r="AR180" s="165">
        <f>IF('Indicator Date hidden'!AS181="x","x",$AR$2-'Indicator Date hidden'!AS181)</f>
        <v>0</v>
      </c>
      <c r="AS180" s="165" t="str">
        <f>IF('Indicator Date hidden'!AT181="x","x",$AS$2-'Indicator Date hidden'!AT181)</f>
        <v>x</v>
      </c>
      <c r="AT180" s="165">
        <f>IF('Indicator Date hidden'!AU181="x","x",$AT$2-'Indicator Date hidden'!AU181)</f>
        <v>1</v>
      </c>
      <c r="AU180" s="165" t="str">
        <f>IF('Indicator Date hidden'!AV181="x","x",$AU$2-'Indicator Date hidden'!AV181)</f>
        <v>x</v>
      </c>
      <c r="AV180" s="165">
        <f>IF('Indicator Date hidden'!AW181="x","x",$AV$2-'Indicator Date hidden'!AW181)</f>
        <v>0</v>
      </c>
      <c r="AW180" s="165">
        <f>IF('Indicator Date hidden'!AX181="x","x",$AW$2-'Indicator Date hidden'!AX181)</f>
        <v>1</v>
      </c>
      <c r="AX180" s="165">
        <f>IF('Indicator Date hidden'!AY181="x","x",$AX$2-'Indicator Date hidden'!AY181)</f>
        <v>0</v>
      </c>
      <c r="AY180" s="165">
        <f>IF('Indicator Date hidden'!AZ181="x","x",$AY$2-'Indicator Date hidden'!AZ181)</f>
        <v>4</v>
      </c>
      <c r="AZ180" s="165">
        <f>IF('Indicator Date hidden'!BA181="x","x",$AZ$2-'Indicator Date hidden'!BA181)</f>
        <v>2</v>
      </c>
      <c r="BA180" s="5">
        <f t="shared" si="10"/>
        <v>82514</v>
      </c>
      <c r="BB180" s="166">
        <f t="shared" si="11"/>
        <v>2292.0555555555557</v>
      </c>
      <c r="BC180" s="5">
        <f t="shared" si="12"/>
        <v>16</v>
      </c>
      <c r="BD180" s="166">
        <f t="shared" si="13"/>
        <v>9445.294145600421</v>
      </c>
      <c r="BE180" s="169">
        <f t="shared" si="14"/>
        <v>0</v>
      </c>
    </row>
    <row r="181" spans="1:57" x14ac:dyDescent="0.25">
      <c r="A181" t="s">
        <v>335</v>
      </c>
      <c r="B181" s="165">
        <f>IF('Indicator Date hidden'!C182="x","x",$B$2-'Indicator Date hidden'!C182)</f>
        <v>4</v>
      </c>
      <c r="C181" s="165">
        <f>IF('Indicator Date hidden'!D182="x","x",$C$2-'Indicator Date hidden'!D182)</f>
        <v>4</v>
      </c>
      <c r="D181" s="165">
        <f>IF('Indicator Date hidden'!E182="x","x",$D$2-'Indicator Date hidden'!E182)</f>
        <v>0</v>
      </c>
      <c r="E181" s="165">
        <f>IF('Indicator Date hidden'!F182="x","x",$E$2-'Indicator Date hidden'!F182)</f>
        <v>0</v>
      </c>
      <c r="F181" s="165">
        <f>IF('Indicator Date hidden'!G182="x","x",$F$2-'Indicator Date hidden'!G182)</f>
        <v>0</v>
      </c>
      <c r="G181" s="165">
        <f>IF('Indicator Date hidden'!H182="x","x",$G$2-'Indicator Date hidden'!H182)</f>
        <v>0</v>
      </c>
      <c r="H181" s="165">
        <f>IF('Indicator Date hidden'!I182="x","x",$H$2-'Indicator Date hidden'!I182)</f>
        <v>0</v>
      </c>
      <c r="I181" s="165">
        <f>IF('Indicator Date hidden'!J182="x","x",$I$2-'Indicator Date hidden'!J182)</f>
        <v>2</v>
      </c>
      <c r="J181" s="165">
        <f>IF('Indicator Date hidden'!K182="x","x",$J$2-'Indicator Date hidden'!K182)</f>
        <v>2</v>
      </c>
      <c r="K181" s="165">
        <f>IF('Indicator Date hidden'!L182="x","x",$K$2-'Indicator Date hidden'!L182)</f>
        <v>0</v>
      </c>
      <c r="L181" s="165">
        <f>IF('Indicator Date hidden'!M182="x","x",$L$2-'Indicator Date hidden'!M182)</f>
        <v>0</v>
      </c>
      <c r="M181" s="165">
        <f>IF('Indicator Date hidden'!N182="x","x",$M$2-'Indicator Date hidden'!N182)</f>
        <v>0</v>
      </c>
      <c r="N181" s="165">
        <f>IF('Indicator Date hidden'!O182="x","x",$N$2-'Indicator Date hidden'!O182)</f>
        <v>0</v>
      </c>
      <c r="O181" s="165">
        <f>IF('Indicator Date hidden'!P182="x","x",$O$2-'Indicator Date hidden'!P182)</f>
        <v>0</v>
      </c>
      <c r="P181" s="165">
        <f>IF('Indicator Date hidden'!Q182="x","x",$P$2-'Indicator Date hidden'!Q182)</f>
        <v>0</v>
      </c>
      <c r="Q181" s="165">
        <f>IF('Indicator Date hidden'!R182="x","x",$Q$2-'Indicator Date hidden'!R182)</f>
        <v>1</v>
      </c>
      <c r="R181" s="165">
        <f>IF('Indicator Date hidden'!S182="x","x",$R$2-'Indicator Date hidden'!S182)</f>
        <v>0</v>
      </c>
      <c r="S181" s="165">
        <f>IF('Indicator Date hidden'!T182="x","x",$S$2-'Indicator Date hidden'!T182)</f>
        <v>0</v>
      </c>
      <c r="T181" s="165">
        <f>IF('Indicator Date hidden'!U182="x","x",$T$2-'Indicator Date hidden'!U182)</f>
        <v>0</v>
      </c>
      <c r="U181" s="165">
        <f>IF('Indicator Date hidden'!V182="x","x",$U$2-'Indicator Date hidden'!V182)</f>
        <v>0</v>
      </c>
      <c r="V181" s="165">
        <f>IF('Indicator Date hidden'!W182="x","x",$V$2-'Indicator Date hidden'!W182)</f>
        <v>2</v>
      </c>
      <c r="W181" s="165">
        <f>IF('Indicator Date hidden'!X182="x","x",$W$2-'Indicator Date hidden'!X182)</f>
        <v>0</v>
      </c>
      <c r="X181" s="165">
        <f>IF('Indicator Date hidden'!Y182="x","x",$X$2-'Indicator Date hidden'!Y182)</f>
        <v>8</v>
      </c>
      <c r="Y181" s="165">
        <f>IF('Indicator Date hidden'!Z182="x","x",$Y$2-'Indicator Date hidden'!Z182)</f>
        <v>0</v>
      </c>
      <c r="Z181" s="165">
        <f>IF('Indicator Date hidden'!AA182="x","x",$Z$2-'Indicator Date hidden'!AA182)</f>
        <v>0</v>
      </c>
      <c r="AA181" s="165">
        <f>IF('Indicator Date hidden'!AB182="x","x",$AA$2-'Indicator Date hidden'!AB182)</f>
        <v>0</v>
      </c>
      <c r="AB181" s="165">
        <f>IF('Indicator Date hidden'!AC182="x","x",$AB$2-'Indicator Date hidden'!AC182)</f>
        <v>0</v>
      </c>
      <c r="AC181" s="165">
        <f>IF('Indicator Date hidden'!AD182="x","x",$AC$2-'Indicator Date hidden'!AD182)</f>
        <v>0</v>
      </c>
      <c r="AD181" s="165">
        <f>IF('Indicator Date hidden'!AE182="x","x",$AD$2-'Indicator Date hidden'!AE182)</f>
        <v>0</v>
      </c>
      <c r="AE181" s="165">
        <f>IF('Indicator Date hidden'!AF182="x","x",$AE$2-'Indicator Date hidden'!AF182)</f>
        <v>0</v>
      </c>
      <c r="AF181" s="165">
        <f>IF('Indicator Date hidden'!AG182="x","x",$AF$2-'Indicator Date hidden'!AG182)</f>
        <v>5</v>
      </c>
      <c r="AG181" s="165">
        <f>IF('Indicator Date hidden'!AH182="x","x",$AG$2-'Indicator Date hidden'!AH182)</f>
        <v>1</v>
      </c>
      <c r="AH181" s="165">
        <f>IF('Indicator Date hidden'!AI182="x","x",$AH$2-'Indicator Date hidden'!AI182)</f>
        <v>1</v>
      </c>
      <c r="AI181" s="165">
        <f>IF('Indicator Date hidden'!AJ182="x","x",$AI$2-'Indicator Date hidden'!AJ182)</f>
        <v>1</v>
      </c>
      <c r="AJ181" s="165">
        <f>IF('Indicator Date hidden'!AK182="x","x",$AJ$2-'Indicator Date hidden'!AK182)</f>
        <v>2</v>
      </c>
      <c r="AK181" s="165">
        <f>IF('Indicator Date hidden'!AL182="x","x",$AK$2-'Indicator Date hidden'!AL182)</f>
        <v>0</v>
      </c>
      <c r="AL181" s="165">
        <f>IF('Indicator Date hidden'!AM182="x","x",$AL$2-'Indicator Date hidden'!AM182)</f>
        <v>0</v>
      </c>
      <c r="AM181" s="165">
        <f>IF('Indicator Date hidden'!AN182="x","x",$AM$2-'Indicator Date hidden'!AN182)</f>
        <v>41236</v>
      </c>
      <c r="AN181" s="165">
        <f>IF('Indicator Date hidden'!AO182="x","x",$AN$2-'Indicator Date hidden'!AO182)</f>
        <v>41236</v>
      </c>
      <c r="AO181" s="165">
        <f>IF('Indicator Date hidden'!AP182="x","x",$AO$2-'Indicator Date hidden'!AP182)</f>
        <v>1</v>
      </c>
      <c r="AP181" s="165">
        <f>IF('Indicator Date hidden'!AQ182="x","x",$AP$2-'Indicator Date hidden'!AQ182)</f>
        <v>0</v>
      </c>
      <c r="AQ181" s="165" t="str">
        <f>IF('Indicator Date hidden'!AR182="x","x",$AQ$2-'Indicator Date hidden'!AR182)</f>
        <v>x</v>
      </c>
      <c r="AR181" s="165">
        <f>IF('Indicator Date hidden'!AS182="x","x",$AR$2-'Indicator Date hidden'!AS182)</f>
        <v>0</v>
      </c>
      <c r="AS181" s="165">
        <f>IF('Indicator Date hidden'!AT182="x","x",$AS$2-'Indicator Date hidden'!AT182)</f>
        <v>0</v>
      </c>
      <c r="AT181" s="165">
        <f>IF('Indicator Date hidden'!AU182="x","x",$AT$2-'Indicator Date hidden'!AU182)</f>
        <v>1</v>
      </c>
      <c r="AU181" s="165">
        <f>IF('Indicator Date hidden'!AV182="x","x",$AU$2-'Indicator Date hidden'!AV182)</f>
        <v>2</v>
      </c>
      <c r="AV181" s="165">
        <f>IF('Indicator Date hidden'!AW182="x","x",$AV$2-'Indicator Date hidden'!AW182)</f>
        <v>0</v>
      </c>
      <c r="AW181" s="165">
        <f>IF('Indicator Date hidden'!AX182="x","x",$AW$2-'Indicator Date hidden'!AX182)</f>
        <v>0</v>
      </c>
      <c r="AX181" s="165">
        <f>IF('Indicator Date hidden'!AY182="x","x",$AX$2-'Indicator Date hidden'!AY182)</f>
        <v>0</v>
      </c>
      <c r="AY181" s="165">
        <f>IF('Indicator Date hidden'!AZ182="x","x",$AY$2-'Indicator Date hidden'!AZ182)</f>
        <v>2</v>
      </c>
      <c r="AZ181" s="165">
        <f>IF('Indicator Date hidden'!BA182="x","x",$AZ$2-'Indicator Date hidden'!BA182)</f>
        <v>2</v>
      </c>
      <c r="BA181" s="5">
        <f t="shared" si="10"/>
        <v>82513</v>
      </c>
      <c r="BB181" s="166">
        <f t="shared" si="11"/>
        <v>1650.26</v>
      </c>
      <c r="BC181" s="5">
        <f t="shared" si="12"/>
        <v>19</v>
      </c>
      <c r="BD181" s="166">
        <f t="shared" si="13"/>
        <v>8080.4054893550983</v>
      </c>
      <c r="BE181" s="169">
        <f t="shared" si="14"/>
        <v>0</v>
      </c>
    </row>
    <row r="182" spans="1:57" x14ac:dyDescent="0.25">
      <c r="A182" t="s">
        <v>337</v>
      </c>
      <c r="B182" s="165">
        <f>IF('Indicator Date hidden'!C183="x","x",$B$2-'Indicator Date hidden'!C183)</f>
        <v>4</v>
      </c>
      <c r="C182" s="165">
        <f>IF('Indicator Date hidden'!D183="x","x",$C$2-'Indicator Date hidden'!D183)</f>
        <v>4</v>
      </c>
      <c r="D182" s="165">
        <f>IF('Indicator Date hidden'!E183="x","x",$D$2-'Indicator Date hidden'!E183)</f>
        <v>0</v>
      </c>
      <c r="E182" s="165">
        <f>IF('Indicator Date hidden'!F183="x","x",$E$2-'Indicator Date hidden'!F183)</f>
        <v>0</v>
      </c>
      <c r="F182" s="165">
        <f>IF('Indicator Date hidden'!G183="x","x",$F$2-'Indicator Date hidden'!G183)</f>
        <v>0</v>
      </c>
      <c r="G182" s="165">
        <f>IF('Indicator Date hidden'!H183="x","x",$G$2-'Indicator Date hidden'!H183)</f>
        <v>0</v>
      </c>
      <c r="H182" s="165">
        <f>IF('Indicator Date hidden'!I183="x","x",$H$2-'Indicator Date hidden'!I183)</f>
        <v>0</v>
      </c>
      <c r="I182" s="165">
        <f>IF('Indicator Date hidden'!J183="x","x",$I$2-'Indicator Date hidden'!J183)</f>
        <v>2</v>
      </c>
      <c r="J182" s="165">
        <f>IF('Indicator Date hidden'!K183="x","x",$J$2-'Indicator Date hidden'!K183)</f>
        <v>2</v>
      </c>
      <c r="K182" s="165">
        <f>IF('Indicator Date hidden'!L183="x","x",$K$2-'Indicator Date hidden'!L183)</f>
        <v>0</v>
      </c>
      <c r="L182" s="165">
        <f>IF('Indicator Date hidden'!M183="x","x",$L$2-'Indicator Date hidden'!M183)</f>
        <v>0</v>
      </c>
      <c r="M182" s="165">
        <f>IF('Indicator Date hidden'!N183="x","x",$M$2-'Indicator Date hidden'!N183)</f>
        <v>0</v>
      </c>
      <c r="N182" s="165">
        <f>IF('Indicator Date hidden'!O183="x","x",$N$2-'Indicator Date hidden'!O183)</f>
        <v>0</v>
      </c>
      <c r="O182" s="165">
        <f>IF('Indicator Date hidden'!P183="x","x",$O$2-'Indicator Date hidden'!P183)</f>
        <v>0</v>
      </c>
      <c r="P182" s="165">
        <f>IF('Indicator Date hidden'!Q183="x","x",$P$2-'Indicator Date hidden'!Q183)</f>
        <v>0</v>
      </c>
      <c r="Q182" s="165">
        <f>IF('Indicator Date hidden'!R183="x","x",$Q$2-'Indicator Date hidden'!R183)</f>
        <v>5</v>
      </c>
      <c r="R182" s="165">
        <f>IF('Indicator Date hidden'!S183="x","x",$R$2-'Indicator Date hidden'!S183)</f>
        <v>0</v>
      </c>
      <c r="S182" s="165">
        <f>IF('Indicator Date hidden'!T183="x","x",$S$2-'Indicator Date hidden'!T183)</f>
        <v>0</v>
      </c>
      <c r="T182" s="165">
        <f>IF('Indicator Date hidden'!U183="x","x",$T$2-'Indicator Date hidden'!U183)</f>
        <v>0</v>
      </c>
      <c r="U182" s="165">
        <f>IF('Indicator Date hidden'!V183="x","x",$U$2-'Indicator Date hidden'!V183)</f>
        <v>0</v>
      </c>
      <c r="V182" s="165">
        <f>IF('Indicator Date hidden'!W183="x","x",$V$2-'Indicator Date hidden'!W183)</f>
        <v>2</v>
      </c>
      <c r="W182" s="165" t="str">
        <f>IF('Indicator Date hidden'!X183="x","x",$W$2-'Indicator Date hidden'!X183)</f>
        <v>x</v>
      </c>
      <c r="X182" s="165">
        <f>IF('Indicator Date hidden'!Y183="x","x",$X$2-'Indicator Date hidden'!Y183)</f>
        <v>5</v>
      </c>
      <c r="Y182" s="165">
        <f>IF('Indicator Date hidden'!Z183="x","x",$Y$2-'Indicator Date hidden'!Z183)</f>
        <v>0</v>
      </c>
      <c r="Z182" s="165">
        <f>IF('Indicator Date hidden'!AA183="x","x",$Z$2-'Indicator Date hidden'!AA183)</f>
        <v>0</v>
      </c>
      <c r="AA182" s="165">
        <f>IF('Indicator Date hidden'!AB183="x","x",$AA$2-'Indicator Date hidden'!AB183)</f>
        <v>0</v>
      </c>
      <c r="AB182" s="165">
        <f>IF('Indicator Date hidden'!AC183="x","x",$AB$2-'Indicator Date hidden'!AC183)</f>
        <v>0</v>
      </c>
      <c r="AC182" s="165">
        <f>IF('Indicator Date hidden'!AD183="x","x",$AC$2-'Indicator Date hidden'!AD183)</f>
        <v>0</v>
      </c>
      <c r="AD182" s="165" t="str">
        <f>IF('Indicator Date hidden'!AE183="x","x",$AD$2-'Indicator Date hidden'!AE183)</f>
        <v>x</v>
      </c>
      <c r="AE182" s="165">
        <f>IF('Indicator Date hidden'!AF183="x","x",$AE$2-'Indicator Date hidden'!AF183)</f>
        <v>0</v>
      </c>
      <c r="AF182" s="165">
        <f>IF('Indicator Date hidden'!AG183="x","x",$AF$2-'Indicator Date hidden'!AG183)</f>
        <v>1</v>
      </c>
      <c r="AG182" s="165">
        <f>IF('Indicator Date hidden'!AH183="x","x",$AG$2-'Indicator Date hidden'!AH183)</f>
        <v>1</v>
      </c>
      <c r="AH182" s="165">
        <f>IF('Indicator Date hidden'!AI183="x","x",$AH$2-'Indicator Date hidden'!AI183)</f>
        <v>1</v>
      </c>
      <c r="AI182" s="165">
        <f>IF('Indicator Date hidden'!AJ183="x","x",$AI$2-'Indicator Date hidden'!AJ183)</f>
        <v>1</v>
      </c>
      <c r="AJ182" s="165">
        <f>IF('Indicator Date hidden'!AK183="x","x",$AJ$2-'Indicator Date hidden'!AK183)</f>
        <v>2</v>
      </c>
      <c r="AK182" s="165">
        <f>IF('Indicator Date hidden'!AL183="x","x",$AK$2-'Indicator Date hidden'!AL183)</f>
        <v>1</v>
      </c>
      <c r="AL182" s="165" t="str">
        <f>IF('Indicator Date hidden'!AM183="x","x",$AL$2-'Indicator Date hidden'!AM183)</f>
        <v>x</v>
      </c>
      <c r="AM182" s="165">
        <f>IF('Indicator Date hidden'!AN183="x","x",$AM$2-'Indicator Date hidden'!AN183)</f>
        <v>41236</v>
      </c>
      <c r="AN182" s="165">
        <f>IF('Indicator Date hidden'!AO183="x","x",$AN$2-'Indicator Date hidden'!AO183)</f>
        <v>41236</v>
      </c>
      <c r="AO182" s="165">
        <f>IF('Indicator Date hidden'!AP183="x","x",$AO$2-'Indicator Date hidden'!AP183)</f>
        <v>1</v>
      </c>
      <c r="AP182" s="165">
        <f>IF('Indicator Date hidden'!AQ183="x","x",$AP$2-'Indicator Date hidden'!AQ183)</f>
        <v>0</v>
      </c>
      <c r="AQ182" s="165" t="str">
        <f>IF('Indicator Date hidden'!AR183="x","x",$AQ$2-'Indicator Date hidden'!AR183)</f>
        <v>x</v>
      </c>
      <c r="AR182" s="165">
        <f>IF('Indicator Date hidden'!AS183="x","x",$AR$2-'Indicator Date hidden'!AS183)</f>
        <v>0</v>
      </c>
      <c r="AS182" s="165">
        <f>IF('Indicator Date hidden'!AT183="x","x",$AS$2-'Indicator Date hidden'!AT183)</f>
        <v>0</v>
      </c>
      <c r="AT182" s="165">
        <f>IF('Indicator Date hidden'!AU183="x","x",$AT$2-'Indicator Date hidden'!AU183)</f>
        <v>1</v>
      </c>
      <c r="AU182" s="165">
        <f>IF('Indicator Date hidden'!AV183="x","x",$AU$2-'Indicator Date hidden'!AV183)</f>
        <v>2</v>
      </c>
      <c r="AV182" s="165">
        <f>IF('Indicator Date hidden'!AW183="x","x",$AV$2-'Indicator Date hidden'!AW183)</f>
        <v>0</v>
      </c>
      <c r="AW182" s="165">
        <f>IF('Indicator Date hidden'!AX183="x","x",$AW$2-'Indicator Date hidden'!AX183)</f>
        <v>0</v>
      </c>
      <c r="AX182" s="165">
        <f>IF('Indicator Date hidden'!AY183="x","x",$AX$2-'Indicator Date hidden'!AY183)</f>
        <v>0</v>
      </c>
      <c r="AY182" s="165">
        <f>IF('Indicator Date hidden'!AZ183="x","x",$AY$2-'Indicator Date hidden'!AZ183)</f>
        <v>2</v>
      </c>
      <c r="AZ182" s="165">
        <f>IF('Indicator Date hidden'!BA183="x","x",$AZ$2-'Indicator Date hidden'!BA183)</f>
        <v>2</v>
      </c>
      <c r="BA182" s="5">
        <f t="shared" si="10"/>
        <v>82511</v>
      </c>
      <c r="BB182" s="166">
        <f t="shared" si="11"/>
        <v>1755.5531914893618</v>
      </c>
      <c r="BC182" s="5">
        <f t="shared" si="12"/>
        <v>20</v>
      </c>
      <c r="BD182" s="166">
        <f t="shared" si="13"/>
        <v>8323.2091034099085</v>
      </c>
      <c r="BE182" s="169">
        <f t="shared" si="14"/>
        <v>0</v>
      </c>
    </row>
    <row r="183" spans="1:57" x14ac:dyDescent="0.25">
      <c r="A183" t="s">
        <v>339</v>
      </c>
      <c r="B183" s="165">
        <f>IF('Indicator Date hidden'!C184="x","x",$B$2-'Indicator Date hidden'!C184)</f>
        <v>4</v>
      </c>
      <c r="C183" s="165">
        <f>IF('Indicator Date hidden'!D184="x","x",$C$2-'Indicator Date hidden'!D184)</f>
        <v>4</v>
      </c>
      <c r="D183" s="165">
        <f>IF('Indicator Date hidden'!E184="x","x",$D$2-'Indicator Date hidden'!E184)</f>
        <v>0</v>
      </c>
      <c r="E183" s="165">
        <f>IF('Indicator Date hidden'!F184="x","x",$E$2-'Indicator Date hidden'!F184)</f>
        <v>0</v>
      </c>
      <c r="F183" s="165">
        <f>IF('Indicator Date hidden'!G184="x","x",$F$2-'Indicator Date hidden'!G184)</f>
        <v>0</v>
      </c>
      <c r="G183" s="165">
        <f>IF('Indicator Date hidden'!H184="x","x",$G$2-'Indicator Date hidden'!H184)</f>
        <v>0</v>
      </c>
      <c r="H183" s="165">
        <f>IF('Indicator Date hidden'!I184="x","x",$H$2-'Indicator Date hidden'!I184)</f>
        <v>0</v>
      </c>
      <c r="I183" s="165">
        <f>IF('Indicator Date hidden'!J184="x","x",$I$2-'Indicator Date hidden'!J184)</f>
        <v>2</v>
      </c>
      <c r="J183" s="165">
        <f>IF('Indicator Date hidden'!K184="x","x",$J$2-'Indicator Date hidden'!K184)</f>
        <v>2</v>
      </c>
      <c r="K183" s="165">
        <f>IF('Indicator Date hidden'!L184="x","x",$K$2-'Indicator Date hidden'!L184)</f>
        <v>0</v>
      </c>
      <c r="L183" s="165">
        <f>IF('Indicator Date hidden'!M184="x","x",$L$2-'Indicator Date hidden'!M184)</f>
        <v>0</v>
      </c>
      <c r="M183" s="165">
        <f>IF('Indicator Date hidden'!N184="x","x",$M$2-'Indicator Date hidden'!N184)</f>
        <v>0</v>
      </c>
      <c r="N183" s="165">
        <f>IF('Indicator Date hidden'!O184="x","x",$N$2-'Indicator Date hidden'!O184)</f>
        <v>0</v>
      </c>
      <c r="O183" s="165">
        <f>IF('Indicator Date hidden'!P184="x","x",$O$2-'Indicator Date hidden'!P184)</f>
        <v>0</v>
      </c>
      <c r="P183" s="165">
        <f>IF('Indicator Date hidden'!Q184="x","x",$P$2-'Indicator Date hidden'!Q184)</f>
        <v>0</v>
      </c>
      <c r="Q183" s="165" t="str">
        <f>IF('Indicator Date hidden'!R184="x","x",$Q$2-'Indicator Date hidden'!R184)</f>
        <v>x</v>
      </c>
      <c r="R183" s="165">
        <f>IF('Indicator Date hidden'!S184="x","x",$R$2-'Indicator Date hidden'!S184)</f>
        <v>0</v>
      </c>
      <c r="S183" s="165">
        <f>IF('Indicator Date hidden'!T184="x","x",$S$2-'Indicator Date hidden'!T184)</f>
        <v>0</v>
      </c>
      <c r="T183" s="165">
        <f>IF('Indicator Date hidden'!U184="x","x",$T$2-'Indicator Date hidden'!U184)</f>
        <v>0</v>
      </c>
      <c r="U183" s="165" t="str">
        <f>IF('Indicator Date hidden'!V184="x","x",$U$2-'Indicator Date hidden'!V184)</f>
        <v>x</v>
      </c>
      <c r="V183" s="165">
        <f>IF('Indicator Date hidden'!W184="x","x",$V$2-'Indicator Date hidden'!W184)</f>
        <v>2</v>
      </c>
      <c r="W183" s="165" t="str">
        <f>IF('Indicator Date hidden'!X184="x","x",$W$2-'Indicator Date hidden'!X184)</f>
        <v>x</v>
      </c>
      <c r="X183" s="165">
        <f>IF('Indicator Date hidden'!Y184="x","x",$X$2-'Indicator Date hidden'!Y184)</f>
        <v>8</v>
      </c>
      <c r="Y183" s="165">
        <f>IF('Indicator Date hidden'!Z184="x","x",$Y$2-'Indicator Date hidden'!Z184)</f>
        <v>0</v>
      </c>
      <c r="Z183" s="165">
        <f>IF('Indicator Date hidden'!AA184="x","x",$Z$2-'Indicator Date hidden'!AA184)</f>
        <v>0</v>
      </c>
      <c r="AA183" s="165" t="str">
        <f>IF('Indicator Date hidden'!AB184="x","x",$AA$2-'Indicator Date hidden'!AB184)</f>
        <v>x</v>
      </c>
      <c r="AB183" s="165">
        <f>IF('Indicator Date hidden'!AC184="x","x",$AB$2-'Indicator Date hidden'!AC184)</f>
        <v>0</v>
      </c>
      <c r="AC183" s="165">
        <f>IF('Indicator Date hidden'!AD184="x","x",$AC$2-'Indicator Date hidden'!AD184)</f>
        <v>0</v>
      </c>
      <c r="AD183" s="165" t="str">
        <f>IF('Indicator Date hidden'!AE184="x","x",$AD$2-'Indicator Date hidden'!AE184)</f>
        <v>x</v>
      </c>
      <c r="AE183" s="165">
        <f>IF('Indicator Date hidden'!AF184="x","x",$AE$2-'Indicator Date hidden'!AF184)</f>
        <v>0</v>
      </c>
      <c r="AF183" s="165" t="str">
        <f>IF('Indicator Date hidden'!AG184="x","x",$AF$2-'Indicator Date hidden'!AG184)</f>
        <v>x</v>
      </c>
      <c r="AG183" s="165">
        <f>IF('Indicator Date hidden'!AH184="x","x",$AG$2-'Indicator Date hidden'!AH184)</f>
        <v>1</v>
      </c>
      <c r="AH183" s="165">
        <f>IF('Indicator Date hidden'!AI184="x","x",$AH$2-'Indicator Date hidden'!AI184)</f>
        <v>1</v>
      </c>
      <c r="AI183" s="165">
        <f>IF('Indicator Date hidden'!AJ184="x","x",$AI$2-'Indicator Date hidden'!AJ184)</f>
        <v>1</v>
      </c>
      <c r="AJ183" s="165" t="str">
        <f>IF('Indicator Date hidden'!AK184="x","x",$AJ$2-'Indicator Date hidden'!AK184)</f>
        <v>x</v>
      </c>
      <c r="AK183" s="165">
        <f>IF('Indicator Date hidden'!AL184="x","x",$AK$2-'Indicator Date hidden'!AL184)</f>
        <v>1</v>
      </c>
      <c r="AL183" s="165" t="str">
        <f>IF('Indicator Date hidden'!AM184="x","x",$AL$2-'Indicator Date hidden'!AM184)</f>
        <v>x</v>
      </c>
      <c r="AM183" s="165">
        <f>IF('Indicator Date hidden'!AN184="x","x",$AM$2-'Indicator Date hidden'!AN184)</f>
        <v>41236</v>
      </c>
      <c r="AN183" s="165">
        <f>IF('Indicator Date hidden'!AO184="x","x",$AN$2-'Indicator Date hidden'!AO184)</f>
        <v>41236</v>
      </c>
      <c r="AO183" s="165" t="str">
        <f>IF('Indicator Date hidden'!AP184="x","x",$AO$2-'Indicator Date hidden'!AP184)</f>
        <v>x</v>
      </c>
      <c r="AP183" s="165" t="str">
        <f>IF('Indicator Date hidden'!AQ184="x","x",$AP$2-'Indicator Date hidden'!AQ184)</f>
        <v>x</v>
      </c>
      <c r="AQ183" s="165">
        <f>IF('Indicator Date hidden'!AR184="x","x",$AQ$2-'Indicator Date hidden'!AR184)</f>
        <v>0</v>
      </c>
      <c r="AR183" s="165">
        <f>IF('Indicator Date hidden'!AS184="x","x",$AR$2-'Indicator Date hidden'!AS184)</f>
        <v>0</v>
      </c>
      <c r="AS183" s="165">
        <f>IF('Indicator Date hidden'!AT184="x","x",$AS$2-'Indicator Date hidden'!AT184)</f>
        <v>0</v>
      </c>
      <c r="AT183" s="165">
        <f>IF('Indicator Date hidden'!AU184="x","x",$AT$2-'Indicator Date hidden'!AU184)</f>
        <v>1</v>
      </c>
      <c r="AU183" s="165">
        <f>IF('Indicator Date hidden'!AV184="x","x",$AU$2-'Indicator Date hidden'!AV184)</f>
        <v>2</v>
      </c>
      <c r="AV183" s="165">
        <f>IF('Indicator Date hidden'!AW184="x","x",$AV$2-'Indicator Date hidden'!AW184)</f>
        <v>0</v>
      </c>
      <c r="AW183" s="165">
        <f>IF('Indicator Date hidden'!AX184="x","x",$AW$2-'Indicator Date hidden'!AX184)</f>
        <v>0</v>
      </c>
      <c r="AX183" s="165">
        <f>IF('Indicator Date hidden'!AY184="x","x",$AX$2-'Indicator Date hidden'!AY184)</f>
        <v>0</v>
      </c>
      <c r="AY183" s="165">
        <f>IF('Indicator Date hidden'!AZ184="x","x",$AY$2-'Indicator Date hidden'!AZ184)</f>
        <v>2</v>
      </c>
      <c r="AZ183" s="165">
        <f>IF('Indicator Date hidden'!BA184="x","x",$AZ$2-'Indicator Date hidden'!BA184)</f>
        <v>2</v>
      </c>
      <c r="BA183" s="5">
        <f t="shared" si="10"/>
        <v>82505</v>
      </c>
      <c r="BB183" s="166">
        <f t="shared" si="11"/>
        <v>2012.3170731707316</v>
      </c>
      <c r="BC183" s="5">
        <f t="shared" si="12"/>
        <v>16</v>
      </c>
      <c r="BD183" s="166">
        <f t="shared" si="13"/>
        <v>8882.4152078055231</v>
      </c>
      <c r="BE183" s="169">
        <f t="shared" si="14"/>
        <v>0</v>
      </c>
    </row>
    <row r="184" spans="1:57" x14ac:dyDescent="0.25">
      <c r="A184" t="s">
        <v>341</v>
      </c>
      <c r="B184" s="165">
        <f>IF('Indicator Date hidden'!C185="x","x",$B$2-'Indicator Date hidden'!C185)</f>
        <v>4</v>
      </c>
      <c r="C184" s="165">
        <f>IF('Indicator Date hidden'!D185="x","x",$C$2-'Indicator Date hidden'!D185)</f>
        <v>4</v>
      </c>
      <c r="D184" s="165">
        <f>IF('Indicator Date hidden'!E185="x","x",$D$2-'Indicator Date hidden'!E185)</f>
        <v>0</v>
      </c>
      <c r="E184" s="165">
        <f>IF('Indicator Date hidden'!F185="x","x",$E$2-'Indicator Date hidden'!F185)</f>
        <v>0</v>
      </c>
      <c r="F184" s="165">
        <f>IF('Indicator Date hidden'!G185="x","x",$F$2-'Indicator Date hidden'!G185)</f>
        <v>0</v>
      </c>
      <c r="G184" s="165">
        <f>IF('Indicator Date hidden'!H185="x","x",$G$2-'Indicator Date hidden'!H185)</f>
        <v>0</v>
      </c>
      <c r="H184" s="165">
        <f>IF('Indicator Date hidden'!I185="x","x",$H$2-'Indicator Date hidden'!I185)</f>
        <v>0</v>
      </c>
      <c r="I184" s="165">
        <f>IF('Indicator Date hidden'!J185="x","x",$I$2-'Indicator Date hidden'!J185)</f>
        <v>2</v>
      </c>
      <c r="J184" s="165">
        <f>IF('Indicator Date hidden'!K185="x","x",$J$2-'Indicator Date hidden'!K185)</f>
        <v>2</v>
      </c>
      <c r="K184" s="165">
        <f>IF('Indicator Date hidden'!L185="x","x",$K$2-'Indicator Date hidden'!L185)</f>
        <v>0</v>
      </c>
      <c r="L184" s="165">
        <f>IF('Indicator Date hidden'!M185="x","x",$L$2-'Indicator Date hidden'!M185)</f>
        <v>0</v>
      </c>
      <c r="M184" s="165">
        <f>IF('Indicator Date hidden'!N185="x","x",$M$2-'Indicator Date hidden'!N185)</f>
        <v>0</v>
      </c>
      <c r="N184" s="165">
        <f>IF('Indicator Date hidden'!O185="x","x",$N$2-'Indicator Date hidden'!O185)</f>
        <v>0</v>
      </c>
      <c r="O184" s="165">
        <f>IF('Indicator Date hidden'!P185="x","x",$O$2-'Indicator Date hidden'!P185)</f>
        <v>0</v>
      </c>
      <c r="P184" s="165">
        <f>IF('Indicator Date hidden'!Q185="x","x",$P$2-'Indicator Date hidden'!Q185)</f>
        <v>0</v>
      </c>
      <c r="Q184" s="165" t="str">
        <f>IF('Indicator Date hidden'!R185="x","x",$Q$2-'Indicator Date hidden'!R185)</f>
        <v>x</v>
      </c>
      <c r="R184" s="165">
        <f>IF('Indicator Date hidden'!S185="x","x",$R$2-'Indicator Date hidden'!S185)</f>
        <v>0</v>
      </c>
      <c r="S184" s="165">
        <f>IF('Indicator Date hidden'!T185="x","x",$S$2-'Indicator Date hidden'!T185)</f>
        <v>0</v>
      </c>
      <c r="T184" s="165">
        <f>IF('Indicator Date hidden'!U185="x","x",$T$2-'Indicator Date hidden'!U185)</f>
        <v>0</v>
      </c>
      <c r="U184" s="165" t="str">
        <f>IF('Indicator Date hidden'!V185="x","x",$U$2-'Indicator Date hidden'!V185)</f>
        <v>x</v>
      </c>
      <c r="V184" s="165">
        <f>IF('Indicator Date hidden'!W185="x","x",$V$2-'Indicator Date hidden'!W185)</f>
        <v>2</v>
      </c>
      <c r="W184" s="165" t="str">
        <f>IF('Indicator Date hidden'!X185="x","x",$W$2-'Indicator Date hidden'!X185)</f>
        <v>x</v>
      </c>
      <c r="X184" s="165">
        <f>IF('Indicator Date hidden'!Y185="x","x",$X$2-'Indicator Date hidden'!Y185)</f>
        <v>2</v>
      </c>
      <c r="Y184" s="165">
        <f>IF('Indicator Date hidden'!Z185="x","x",$Y$2-'Indicator Date hidden'!Z185)</f>
        <v>0</v>
      </c>
      <c r="Z184" s="165">
        <f>IF('Indicator Date hidden'!AA185="x","x",$Z$2-'Indicator Date hidden'!AA185)</f>
        <v>0</v>
      </c>
      <c r="AA184" s="165">
        <f>IF('Indicator Date hidden'!AB185="x","x",$AA$2-'Indicator Date hidden'!AB185)</f>
        <v>4</v>
      </c>
      <c r="AB184" s="165">
        <f>IF('Indicator Date hidden'!AC185="x","x",$AB$2-'Indicator Date hidden'!AC185)</f>
        <v>0</v>
      </c>
      <c r="AC184" s="165">
        <f>IF('Indicator Date hidden'!AD185="x","x",$AC$2-'Indicator Date hidden'!AD185)</f>
        <v>0</v>
      </c>
      <c r="AD184" s="165" t="str">
        <f>IF('Indicator Date hidden'!AE185="x","x",$AD$2-'Indicator Date hidden'!AE185)</f>
        <v>x</v>
      </c>
      <c r="AE184" s="165">
        <f>IF('Indicator Date hidden'!AF185="x","x",$AE$2-'Indicator Date hidden'!AF185)</f>
        <v>0</v>
      </c>
      <c r="AF184" s="165">
        <f>IF('Indicator Date hidden'!AG185="x","x",$AF$2-'Indicator Date hidden'!AG185)</f>
        <v>5</v>
      </c>
      <c r="AG184" s="165">
        <f>IF('Indicator Date hidden'!AH185="x","x",$AG$2-'Indicator Date hidden'!AH185)</f>
        <v>1</v>
      </c>
      <c r="AH184" s="165">
        <f>IF('Indicator Date hidden'!AI185="x","x",$AH$2-'Indicator Date hidden'!AI185)</f>
        <v>1</v>
      </c>
      <c r="AI184" s="165">
        <f>IF('Indicator Date hidden'!AJ185="x","x",$AI$2-'Indicator Date hidden'!AJ185)</f>
        <v>1</v>
      </c>
      <c r="AJ184" s="165" t="str">
        <f>IF('Indicator Date hidden'!AK185="x","x",$AJ$2-'Indicator Date hidden'!AK185)</f>
        <v>x</v>
      </c>
      <c r="AK184" s="165">
        <f>IF('Indicator Date hidden'!AL185="x","x",$AK$2-'Indicator Date hidden'!AL185)</f>
        <v>1</v>
      </c>
      <c r="AL184" s="165" t="str">
        <f>IF('Indicator Date hidden'!AM185="x","x",$AL$2-'Indicator Date hidden'!AM185)</f>
        <v>x</v>
      </c>
      <c r="AM184" s="165">
        <f>IF('Indicator Date hidden'!AN185="x","x",$AM$2-'Indicator Date hidden'!AN185)</f>
        <v>41236</v>
      </c>
      <c r="AN184" s="165">
        <f>IF('Indicator Date hidden'!AO185="x","x",$AN$2-'Indicator Date hidden'!AO185)</f>
        <v>41236</v>
      </c>
      <c r="AO184" s="165">
        <f>IF('Indicator Date hidden'!AP185="x","x",$AO$2-'Indicator Date hidden'!AP185)</f>
        <v>0</v>
      </c>
      <c r="AP184" s="165">
        <f>IF('Indicator Date hidden'!AQ185="x","x",$AP$2-'Indicator Date hidden'!AQ185)</f>
        <v>0</v>
      </c>
      <c r="AQ184" s="165">
        <f>IF('Indicator Date hidden'!AR185="x","x",$AQ$2-'Indicator Date hidden'!AR185)</f>
        <v>0</v>
      </c>
      <c r="AR184" s="165">
        <f>IF('Indicator Date hidden'!AS185="x","x",$AR$2-'Indicator Date hidden'!AS185)</f>
        <v>0</v>
      </c>
      <c r="AS184" s="165">
        <f>IF('Indicator Date hidden'!AT185="x","x",$AS$2-'Indicator Date hidden'!AT185)</f>
        <v>0</v>
      </c>
      <c r="AT184" s="165">
        <f>IF('Indicator Date hidden'!AU185="x","x",$AT$2-'Indicator Date hidden'!AU185)</f>
        <v>1</v>
      </c>
      <c r="AU184" s="165" t="str">
        <f>IF('Indicator Date hidden'!AV185="x","x",$AU$2-'Indicator Date hidden'!AV185)</f>
        <v>x</v>
      </c>
      <c r="AV184" s="165">
        <f>IF('Indicator Date hidden'!AW185="x","x",$AV$2-'Indicator Date hidden'!AW185)</f>
        <v>0</v>
      </c>
      <c r="AW184" s="165">
        <f>IF('Indicator Date hidden'!AX185="x","x",$AW$2-'Indicator Date hidden'!AX185)</f>
        <v>0</v>
      </c>
      <c r="AX184" s="165">
        <f>IF('Indicator Date hidden'!AY185="x","x",$AX$2-'Indicator Date hidden'!AY185)</f>
        <v>0</v>
      </c>
      <c r="AY184" s="165">
        <f>IF('Indicator Date hidden'!AZ185="x","x",$AY$2-'Indicator Date hidden'!AZ185)</f>
        <v>2</v>
      </c>
      <c r="AZ184" s="165">
        <f>IF('Indicator Date hidden'!BA185="x","x",$AZ$2-'Indicator Date hidden'!BA185)</f>
        <v>2</v>
      </c>
      <c r="BA184" s="5">
        <f t="shared" si="10"/>
        <v>82506</v>
      </c>
      <c r="BB184" s="166">
        <f t="shared" si="11"/>
        <v>1875.1363636363637</v>
      </c>
      <c r="BC184" s="5">
        <f t="shared" si="12"/>
        <v>17</v>
      </c>
      <c r="BD184" s="166">
        <f t="shared" si="13"/>
        <v>8589.2447191264328</v>
      </c>
      <c r="BE184" s="169">
        <f t="shared" si="14"/>
        <v>0</v>
      </c>
    </row>
    <row r="185" spans="1:57" x14ac:dyDescent="0.25">
      <c r="A185" t="s">
        <v>342</v>
      </c>
      <c r="B185" s="165">
        <f>IF('Indicator Date hidden'!C186="x","x",$B$2-'Indicator Date hidden'!C186)</f>
        <v>4</v>
      </c>
      <c r="C185" s="165">
        <f>IF('Indicator Date hidden'!D186="x","x",$C$2-'Indicator Date hidden'!D186)</f>
        <v>4</v>
      </c>
      <c r="D185" s="165">
        <f>IF('Indicator Date hidden'!E186="x","x",$D$2-'Indicator Date hidden'!E186)</f>
        <v>0</v>
      </c>
      <c r="E185" s="165">
        <f>IF('Indicator Date hidden'!F186="x","x",$E$2-'Indicator Date hidden'!F186)</f>
        <v>0</v>
      </c>
      <c r="F185" s="165">
        <f>IF('Indicator Date hidden'!G186="x","x",$F$2-'Indicator Date hidden'!G186)</f>
        <v>0</v>
      </c>
      <c r="G185" s="165">
        <f>IF('Indicator Date hidden'!H186="x","x",$G$2-'Indicator Date hidden'!H186)</f>
        <v>0</v>
      </c>
      <c r="H185" s="165">
        <f>IF('Indicator Date hidden'!I186="x","x",$H$2-'Indicator Date hidden'!I186)</f>
        <v>0</v>
      </c>
      <c r="I185" s="165">
        <f>IF('Indicator Date hidden'!J186="x","x",$I$2-'Indicator Date hidden'!J186)</f>
        <v>2</v>
      </c>
      <c r="J185" s="165">
        <f>IF('Indicator Date hidden'!K186="x","x",$J$2-'Indicator Date hidden'!K186)</f>
        <v>2</v>
      </c>
      <c r="K185" s="165">
        <f>IF('Indicator Date hidden'!L186="x","x",$K$2-'Indicator Date hidden'!L186)</f>
        <v>0</v>
      </c>
      <c r="L185" s="165">
        <f>IF('Indicator Date hidden'!M186="x","x",$L$2-'Indicator Date hidden'!M186)</f>
        <v>0</v>
      </c>
      <c r="M185" s="165">
        <f>IF('Indicator Date hidden'!N186="x","x",$M$2-'Indicator Date hidden'!N186)</f>
        <v>0</v>
      </c>
      <c r="N185" s="165">
        <f>IF('Indicator Date hidden'!O186="x","x",$N$2-'Indicator Date hidden'!O186)</f>
        <v>0</v>
      </c>
      <c r="O185" s="165">
        <f>IF('Indicator Date hidden'!P186="x","x",$O$2-'Indicator Date hidden'!P186)</f>
        <v>0</v>
      </c>
      <c r="P185" s="165">
        <f>IF('Indicator Date hidden'!Q186="x","x",$P$2-'Indicator Date hidden'!Q186)</f>
        <v>0</v>
      </c>
      <c r="Q185" s="165" t="str">
        <f>IF('Indicator Date hidden'!R186="x","x",$Q$2-'Indicator Date hidden'!R186)</f>
        <v>x</v>
      </c>
      <c r="R185" s="165">
        <f>IF('Indicator Date hidden'!S186="x","x",$R$2-'Indicator Date hidden'!S186)</f>
        <v>0</v>
      </c>
      <c r="S185" s="165">
        <f>IF('Indicator Date hidden'!T186="x","x",$S$2-'Indicator Date hidden'!T186)</f>
        <v>0</v>
      </c>
      <c r="T185" s="165">
        <f>IF('Indicator Date hidden'!U186="x","x",$T$2-'Indicator Date hidden'!U186)</f>
        <v>0</v>
      </c>
      <c r="U185" s="165" t="str">
        <f>IF('Indicator Date hidden'!V186="x","x",$U$2-'Indicator Date hidden'!V186)</f>
        <v>x</v>
      </c>
      <c r="V185" s="165">
        <f>IF('Indicator Date hidden'!W186="x","x",$V$2-'Indicator Date hidden'!W186)</f>
        <v>2</v>
      </c>
      <c r="W185" s="165">
        <f>IF('Indicator Date hidden'!X186="x","x",$W$2-'Indicator Date hidden'!X186)</f>
        <v>4</v>
      </c>
      <c r="X185" s="165">
        <f>IF('Indicator Date hidden'!Y186="x","x",$X$2-'Indicator Date hidden'!Y186)</f>
        <v>7</v>
      </c>
      <c r="Y185" s="165">
        <f>IF('Indicator Date hidden'!Z186="x","x",$Y$2-'Indicator Date hidden'!Z186)</f>
        <v>0</v>
      </c>
      <c r="Z185" s="165">
        <f>IF('Indicator Date hidden'!AA186="x","x",$Z$2-'Indicator Date hidden'!AA186)</f>
        <v>0</v>
      </c>
      <c r="AA185" s="165" t="str">
        <f>IF('Indicator Date hidden'!AB186="x","x",$AA$2-'Indicator Date hidden'!AB186)</f>
        <v>x</v>
      </c>
      <c r="AB185" s="165">
        <f>IF('Indicator Date hidden'!AC186="x","x",$AB$2-'Indicator Date hidden'!AC186)</f>
        <v>0</v>
      </c>
      <c r="AC185" s="165">
        <f>IF('Indicator Date hidden'!AD186="x","x",$AC$2-'Indicator Date hidden'!AD186)</f>
        <v>0</v>
      </c>
      <c r="AD185" s="165" t="str">
        <f>IF('Indicator Date hidden'!AE186="x","x",$AD$2-'Indicator Date hidden'!AE186)</f>
        <v>x</v>
      </c>
      <c r="AE185" s="165">
        <f>IF('Indicator Date hidden'!AF186="x","x",$AE$2-'Indicator Date hidden'!AF186)</f>
        <v>0</v>
      </c>
      <c r="AF185" s="165">
        <f>IF('Indicator Date hidden'!AG186="x","x",$AF$2-'Indicator Date hidden'!AG186)</f>
        <v>1</v>
      </c>
      <c r="AG185" s="165">
        <f>IF('Indicator Date hidden'!AH186="x","x",$AG$2-'Indicator Date hidden'!AH186)</f>
        <v>1</v>
      </c>
      <c r="AH185" s="165">
        <f>IF('Indicator Date hidden'!AI186="x","x",$AH$2-'Indicator Date hidden'!AI186)</f>
        <v>1</v>
      </c>
      <c r="AI185" s="165">
        <f>IF('Indicator Date hidden'!AJ186="x","x",$AI$2-'Indicator Date hidden'!AJ186)</f>
        <v>1</v>
      </c>
      <c r="AJ185" s="165" t="str">
        <f>IF('Indicator Date hidden'!AK186="x","x",$AJ$2-'Indicator Date hidden'!AK186)</f>
        <v>x</v>
      </c>
      <c r="AK185" s="165">
        <f>IF('Indicator Date hidden'!AL186="x","x",$AK$2-'Indicator Date hidden'!AL186)</f>
        <v>1</v>
      </c>
      <c r="AL185" s="165" t="str">
        <f>IF('Indicator Date hidden'!AM186="x","x",$AL$2-'Indicator Date hidden'!AM186)</f>
        <v>x</v>
      </c>
      <c r="AM185" s="165">
        <f>IF('Indicator Date hidden'!AN186="x","x",$AM$2-'Indicator Date hidden'!AN186)</f>
        <v>41236</v>
      </c>
      <c r="AN185" s="165">
        <f>IF('Indicator Date hidden'!AO186="x","x",$AN$2-'Indicator Date hidden'!AO186)</f>
        <v>41236</v>
      </c>
      <c r="AO185" s="165">
        <f>IF('Indicator Date hidden'!AP186="x","x",$AO$2-'Indicator Date hidden'!AP186)</f>
        <v>0</v>
      </c>
      <c r="AP185" s="165">
        <f>IF('Indicator Date hidden'!AQ186="x","x",$AP$2-'Indicator Date hidden'!AQ186)</f>
        <v>0</v>
      </c>
      <c r="AQ185" s="165">
        <f>IF('Indicator Date hidden'!AR186="x","x",$AQ$2-'Indicator Date hidden'!AR186)</f>
        <v>2</v>
      </c>
      <c r="AR185" s="165">
        <f>IF('Indicator Date hidden'!AS186="x","x",$AR$2-'Indicator Date hidden'!AS186)</f>
        <v>0</v>
      </c>
      <c r="AS185" s="165">
        <f>IF('Indicator Date hidden'!AT186="x","x",$AS$2-'Indicator Date hidden'!AT186)</f>
        <v>0</v>
      </c>
      <c r="AT185" s="165">
        <f>IF('Indicator Date hidden'!AU186="x","x",$AT$2-'Indicator Date hidden'!AU186)</f>
        <v>1</v>
      </c>
      <c r="AU185" s="165" t="str">
        <f>IF('Indicator Date hidden'!AV186="x","x",$AU$2-'Indicator Date hidden'!AV186)</f>
        <v>x</v>
      </c>
      <c r="AV185" s="165">
        <f>IF('Indicator Date hidden'!AW186="x","x",$AV$2-'Indicator Date hidden'!AW186)</f>
        <v>0</v>
      </c>
      <c r="AW185" s="165">
        <f>IF('Indicator Date hidden'!AX186="x","x",$AW$2-'Indicator Date hidden'!AX186)</f>
        <v>0</v>
      </c>
      <c r="AX185" s="165">
        <f>IF('Indicator Date hidden'!AY186="x","x",$AX$2-'Indicator Date hidden'!AY186)</f>
        <v>1</v>
      </c>
      <c r="AY185" s="165">
        <f>IF('Indicator Date hidden'!AZ186="x","x",$AY$2-'Indicator Date hidden'!AZ186)</f>
        <v>2</v>
      </c>
      <c r="AZ185" s="165">
        <f>IF('Indicator Date hidden'!BA186="x","x",$AZ$2-'Indicator Date hidden'!BA186)</f>
        <v>2</v>
      </c>
      <c r="BA185" s="5">
        <f t="shared" si="10"/>
        <v>82510</v>
      </c>
      <c r="BB185" s="166">
        <f t="shared" si="11"/>
        <v>1875.2272727272727</v>
      </c>
      <c r="BC185" s="5">
        <f t="shared" si="12"/>
        <v>19</v>
      </c>
      <c r="BD185" s="166">
        <f t="shared" si="13"/>
        <v>8589.224906462845</v>
      </c>
      <c r="BE185" s="169">
        <f t="shared" si="14"/>
        <v>0</v>
      </c>
    </row>
    <row r="186" spans="1:57" x14ac:dyDescent="0.25">
      <c r="A186" t="s">
        <v>344</v>
      </c>
      <c r="B186" s="165">
        <f>IF('Indicator Date hidden'!C187="x","x",$B$2-'Indicator Date hidden'!C187)</f>
        <v>4</v>
      </c>
      <c r="C186" s="165">
        <f>IF('Indicator Date hidden'!D187="x","x",$C$2-'Indicator Date hidden'!D187)</f>
        <v>4</v>
      </c>
      <c r="D186" s="165">
        <f>IF('Indicator Date hidden'!E187="x","x",$D$2-'Indicator Date hidden'!E187)</f>
        <v>0</v>
      </c>
      <c r="E186" s="165">
        <f>IF('Indicator Date hidden'!F187="x","x",$E$2-'Indicator Date hidden'!F187)</f>
        <v>0</v>
      </c>
      <c r="F186" s="165">
        <f>IF('Indicator Date hidden'!G187="x","x",$F$2-'Indicator Date hidden'!G187)</f>
        <v>0</v>
      </c>
      <c r="G186" s="165">
        <f>IF('Indicator Date hidden'!H187="x","x",$G$2-'Indicator Date hidden'!H187)</f>
        <v>0</v>
      </c>
      <c r="H186" s="165">
        <f>IF('Indicator Date hidden'!I187="x","x",$H$2-'Indicator Date hidden'!I187)</f>
        <v>0</v>
      </c>
      <c r="I186" s="165">
        <f>IF('Indicator Date hidden'!J187="x","x",$I$2-'Indicator Date hidden'!J187)</f>
        <v>2</v>
      </c>
      <c r="J186" s="165">
        <f>IF('Indicator Date hidden'!K187="x","x",$J$2-'Indicator Date hidden'!K187)</f>
        <v>2</v>
      </c>
      <c r="K186" s="165">
        <f>IF('Indicator Date hidden'!L187="x","x",$K$2-'Indicator Date hidden'!L187)</f>
        <v>0</v>
      </c>
      <c r="L186" s="165">
        <f>IF('Indicator Date hidden'!M187="x","x",$L$2-'Indicator Date hidden'!M187)</f>
        <v>0</v>
      </c>
      <c r="M186" s="165">
        <f>IF('Indicator Date hidden'!N187="x","x",$M$2-'Indicator Date hidden'!N187)</f>
        <v>0</v>
      </c>
      <c r="N186" s="165">
        <f>IF('Indicator Date hidden'!O187="x","x",$N$2-'Indicator Date hidden'!O187)</f>
        <v>0</v>
      </c>
      <c r="O186" s="165">
        <f>IF('Indicator Date hidden'!P187="x","x",$O$2-'Indicator Date hidden'!P187)</f>
        <v>0</v>
      </c>
      <c r="P186" s="165">
        <f>IF('Indicator Date hidden'!Q187="x","x",$P$2-'Indicator Date hidden'!Q187)</f>
        <v>0</v>
      </c>
      <c r="Q186" s="165" t="str">
        <f>IF('Indicator Date hidden'!R187="x","x",$Q$2-'Indicator Date hidden'!R187)</f>
        <v>x</v>
      </c>
      <c r="R186" s="165">
        <f>IF('Indicator Date hidden'!S187="x","x",$R$2-'Indicator Date hidden'!S187)</f>
        <v>0</v>
      </c>
      <c r="S186" s="165">
        <f>IF('Indicator Date hidden'!T187="x","x",$S$2-'Indicator Date hidden'!T187)</f>
        <v>0</v>
      </c>
      <c r="T186" s="165">
        <f>IF('Indicator Date hidden'!U187="x","x",$T$2-'Indicator Date hidden'!U187)</f>
        <v>0</v>
      </c>
      <c r="U186" s="165">
        <f>IF('Indicator Date hidden'!V187="x","x",$U$2-'Indicator Date hidden'!V187)</f>
        <v>0</v>
      </c>
      <c r="V186" s="165">
        <f>IF('Indicator Date hidden'!W187="x","x",$V$2-'Indicator Date hidden'!W187)</f>
        <v>2</v>
      </c>
      <c r="W186" s="165">
        <f>IF('Indicator Date hidden'!X187="x","x",$W$2-'Indicator Date hidden'!X187)</f>
        <v>5</v>
      </c>
      <c r="X186" s="165">
        <f>IF('Indicator Date hidden'!Y187="x","x",$X$2-'Indicator Date hidden'!Y187)</f>
        <v>8</v>
      </c>
      <c r="Y186" s="165">
        <f>IF('Indicator Date hidden'!Z187="x","x",$Y$2-'Indicator Date hidden'!Z187)</f>
        <v>0</v>
      </c>
      <c r="Z186" s="165">
        <f>IF('Indicator Date hidden'!AA187="x","x",$Z$2-'Indicator Date hidden'!AA187)</f>
        <v>0</v>
      </c>
      <c r="AA186" s="165">
        <f>IF('Indicator Date hidden'!AB187="x","x",$AA$2-'Indicator Date hidden'!AB187)</f>
        <v>0</v>
      </c>
      <c r="AB186" s="165">
        <f>IF('Indicator Date hidden'!AC187="x","x",$AB$2-'Indicator Date hidden'!AC187)</f>
        <v>0</v>
      </c>
      <c r="AC186" s="165">
        <f>IF('Indicator Date hidden'!AD187="x","x",$AC$2-'Indicator Date hidden'!AD187)</f>
        <v>0</v>
      </c>
      <c r="AD186" s="165" t="str">
        <f>IF('Indicator Date hidden'!AE187="x","x",$AD$2-'Indicator Date hidden'!AE187)</f>
        <v>x</v>
      </c>
      <c r="AE186" s="165">
        <f>IF('Indicator Date hidden'!AF187="x","x",$AE$2-'Indicator Date hidden'!AF187)</f>
        <v>0</v>
      </c>
      <c r="AF186" s="165">
        <f>IF('Indicator Date hidden'!AG187="x","x",$AF$2-'Indicator Date hidden'!AG187)</f>
        <v>0</v>
      </c>
      <c r="AG186" s="165">
        <f>IF('Indicator Date hidden'!AH187="x","x",$AG$2-'Indicator Date hidden'!AH187)</f>
        <v>1</v>
      </c>
      <c r="AH186" s="165">
        <f>IF('Indicator Date hidden'!AI187="x","x",$AH$2-'Indicator Date hidden'!AI187)</f>
        <v>1</v>
      </c>
      <c r="AI186" s="165">
        <f>IF('Indicator Date hidden'!AJ187="x","x",$AI$2-'Indicator Date hidden'!AJ187)</f>
        <v>1</v>
      </c>
      <c r="AJ186" s="165" t="str">
        <f>IF('Indicator Date hidden'!AK187="x","x",$AJ$2-'Indicator Date hidden'!AK187)</f>
        <v>x</v>
      </c>
      <c r="AK186" s="165">
        <f>IF('Indicator Date hidden'!AL187="x","x",$AK$2-'Indicator Date hidden'!AL187)</f>
        <v>1</v>
      </c>
      <c r="AL186" s="165" t="str">
        <f>IF('Indicator Date hidden'!AM187="x","x",$AL$2-'Indicator Date hidden'!AM187)</f>
        <v>x</v>
      </c>
      <c r="AM186" s="165">
        <f>IF('Indicator Date hidden'!AN187="x","x",$AM$2-'Indicator Date hidden'!AN187)</f>
        <v>41236</v>
      </c>
      <c r="AN186" s="165">
        <f>IF('Indicator Date hidden'!AO187="x","x",$AN$2-'Indicator Date hidden'!AO187)</f>
        <v>41236</v>
      </c>
      <c r="AO186" s="165">
        <f>IF('Indicator Date hidden'!AP187="x","x",$AO$2-'Indicator Date hidden'!AP187)</f>
        <v>0</v>
      </c>
      <c r="AP186" s="165">
        <f>IF('Indicator Date hidden'!AQ187="x","x",$AP$2-'Indicator Date hidden'!AQ187)</f>
        <v>0</v>
      </c>
      <c r="AQ186" s="165">
        <f>IF('Indicator Date hidden'!AR187="x","x",$AQ$2-'Indicator Date hidden'!AR187)</f>
        <v>2</v>
      </c>
      <c r="AR186" s="165">
        <f>IF('Indicator Date hidden'!AS187="x","x",$AR$2-'Indicator Date hidden'!AS187)</f>
        <v>0</v>
      </c>
      <c r="AS186" s="165">
        <f>IF('Indicator Date hidden'!AT187="x","x",$AS$2-'Indicator Date hidden'!AT187)</f>
        <v>0</v>
      </c>
      <c r="AT186" s="165">
        <f>IF('Indicator Date hidden'!AU187="x","x",$AT$2-'Indicator Date hidden'!AU187)</f>
        <v>1</v>
      </c>
      <c r="AU186" s="165">
        <f>IF('Indicator Date hidden'!AV187="x","x",$AU$2-'Indicator Date hidden'!AV187)</f>
        <v>0</v>
      </c>
      <c r="AV186" s="165">
        <f>IF('Indicator Date hidden'!AW187="x","x",$AV$2-'Indicator Date hidden'!AW187)</f>
        <v>0</v>
      </c>
      <c r="AW186" s="165">
        <f>IF('Indicator Date hidden'!AX187="x","x",$AW$2-'Indicator Date hidden'!AX187)</f>
        <v>0</v>
      </c>
      <c r="AX186" s="165">
        <f>IF('Indicator Date hidden'!AY187="x","x",$AX$2-'Indicator Date hidden'!AY187)</f>
        <v>0</v>
      </c>
      <c r="AY186" s="165">
        <f>IF('Indicator Date hidden'!AZ187="x","x",$AY$2-'Indicator Date hidden'!AZ187)</f>
        <v>2</v>
      </c>
      <c r="AZ186" s="165">
        <f>IF('Indicator Date hidden'!BA187="x","x",$AZ$2-'Indicator Date hidden'!BA187)</f>
        <v>2</v>
      </c>
      <c r="BA186" s="5">
        <f t="shared" si="10"/>
        <v>82510</v>
      </c>
      <c r="BB186" s="166">
        <f t="shared" si="11"/>
        <v>1755.5319148936171</v>
      </c>
      <c r="BC186" s="5">
        <f t="shared" si="12"/>
        <v>17</v>
      </c>
      <c r="BD186" s="166">
        <f t="shared" si="13"/>
        <v>8323.213633276011</v>
      </c>
      <c r="BE186" s="169">
        <f t="shared" si="14"/>
        <v>0</v>
      </c>
    </row>
    <row r="187" spans="1:57" x14ac:dyDescent="0.25">
      <c r="A187" t="s">
        <v>346</v>
      </c>
      <c r="B187" s="165">
        <f>IF('Indicator Date hidden'!C188="x","x",$B$2-'Indicator Date hidden'!C188)</f>
        <v>4</v>
      </c>
      <c r="C187" s="165">
        <f>IF('Indicator Date hidden'!D188="x","x",$C$2-'Indicator Date hidden'!D188)</f>
        <v>4</v>
      </c>
      <c r="D187" s="165">
        <f>IF('Indicator Date hidden'!E188="x","x",$D$2-'Indicator Date hidden'!E188)</f>
        <v>0</v>
      </c>
      <c r="E187" s="165">
        <f>IF('Indicator Date hidden'!F188="x","x",$E$2-'Indicator Date hidden'!F188)</f>
        <v>0</v>
      </c>
      <c r="F187" s="165">
        <f>IF('Indicator Date hidden'!G188="x","x",$F$2-'Indicator Date hidden'!G188)</f>
        <v>0</v>
      </c>
      <c r="G187" s="165">
        <f>IF('Indicator Date hidden'!H188="x","x",$G$2-'Indicator Date hidden'!H188)</f>
        <v>0</v>
      </c>
      <c r="H187" s="165">
        <f>IF('Indicator Date hidden'!I188="x","x",$H$2-'Indicator Date hidden'!I188)</f>
        <v>0</v>
      </c>
      <c r="I187" s="165">
        <f>IF('Indicator Date hidden'!J188="x","x",$I$2-'Indicator Date hidden'!J188)</f>
        <v>2</v>
      </c>
      <c r="J187" s="165">
        <f>IF('Indicator Date hidden'!K188="x","x",$J$2-'Indicator Date hidden'!K188)</f>
        <v>2</v>
      </c>
      <c r="K187" s="165">
        <f>IF('Indicator Date hidden'!L188="x","x",$K$2-'Indicator Date hidden'!L188)</f>
        <v>0</v>
      </c>
      <c r="L187" s="165">
        <f>IF('Indicator Date hidden'!M188="x","x",$L$2-'Indicator Date hidden'!M188)</f>
        <v>0</v>
      </c>
      <c r="M187" s="165">
        <f>IF('Indicator Date hidden'!N188="x","x",$M$2-'Indicator Date hidden'!N188)</f>
        <v>0</v>
      </c>
      <c r="N187" s="165">
        <f>IF('Indicator Date hidden'!O188="x","x",$N$2-'Indicator Date hidden'!O188)</f>
        <v>0</v>
      </c>
      <c r="O187" s="165">
        <f>IF('Indicator Date hidden'!P188="x","x",$O$2-'Indicator Date hidden'!P188)</f>
        <v>0</v>
      </c>
      <c r="P187" s="165">
        <f>IF('Indicator Date hidden'!Q188="x","x",$P$2-'Indicator Date hidden'!Q188)</f>
        <v>0</v>
      </c>
      <c r="Q187" s="165" t="str">
        <f>IF('Indicator Date hidden'!R188="x","x",$Q$2-'Indicator Date hidden'!R188)</f>
        <v>x</v>
      </c>
      <c r="R187" s="165">
        <f>IF('Indicator Date hidden'!S188="x","x",$R$2-'Indicator Date hidden'!S188)</f>
        <v>0</v>
      </c>
      <c r="S187" s="165">
        <f>IF('Indicator Date hidden'!T188="x","x",$S$2-'Indicator Date hidden'!T188)</f>
        <v>0</v>
      </c>
      <c r="T187" s="165">
        <f>IF('Indicator Date hidden'!U188="x","x",$T$2-'Indicator Date hidden'!U188)</f>
        <v>0</v>
      </c>
      <c r="U187" s="165">
        <f>IF('Indicator Date hidden'!V188="x","x",$U$2-'Indicator Date hidden'!V188)</f>
        <v>0</v>
      </c>
      <c r="V187" s="165">
        <f>IF('Indicator Date hidden'!W188="x","x",$V$2-'Indicator Date hidden'!W188)</f>
        <v>2</v>
      </c>
      <c r="W187" s="165">
        <f>IF('Indicator Date hidden'!X188="x","x",$W$2-'Indicator Date hidden'!X188)</f>
        <v>10</v>
      </c>
      <c r="X187" s="165">
        <f>IF('Indicator Date hidden'!Y188="x","x",$X$2-'Indicator Date hidden'!Y188)</f>
        <v>5</v>
      </c>
      <c r="Y187" s="165">
        <f>IF('Indicator Date hidden'!Z188="x","x",$Y$2-'Indicator Date hidden'!Z188)</f>
        <v>0</v>
      </c>
      <c r="Z187" s="165">
        <f>IF('Indicator Date hidden'!AA188="x","x",$Z$2-'Indicator Date hidden'!AA188)</f>
        <v>0</v>
      </c>
      <c r="AA187" s="165">
        <f>IF('Indicator Date hidden'!AB188="x","x",$AA$2-'Indicator Date hidden'!AB188)</f>
        <v>0</v>
      </c>
      <c r="AB187" s="165">
        <f>IF('Indicator Date hidden'!AC188="x","x",$AB$2-'Indicator Date hidden'!AC188)</f>
        <v>0</v>
      </c>
      <c r="AC187" s="165">
        <f>IF('Indicator Date hidden'!AD188="x","x",$AC$2-'Indicator Date hidden'!AD188)</f>
        <v>0</v>
      </c>
      <c r="AD187" s="165">
        <f>IF('Indicator Date hidden'!AE188="x","x",$AD$2-'Indicator Date hidden'!AE188)</f>
        <v>0</v>
      </c>
      <c r="AE187" s="165">
        <f>IF('Indicator Date hidden'!AF188="x","x",$AE$2-'Indicator Date hidden'!AF188)</f>
        <v>0</v>
      </c>
      <c r="AF187" s="165" t="str">
        <f>IF('Indicator Date hidden'!AG188="x","x",$AF$2-'Indicator Date hidden'!AG188)</f>
        <v>x</v>
      </c>
      <c r="AG187" s="165">
        <f>IF('Indicator Date hidden'!AH188="x","x",$AG$2-'Indicator Date hidden'!AH188)</f>
        <v>1</v>
      </c>
      <c r="AH187" s="165">
        <f>IF('Indicator Date hidden'!AI188="x","x",$AH$2-'Indicator Date hidden'!AI188)</f>
        <v>1</v>
      </c>
      <c r="AI187" s="165">
        <f>IF('Indicator Date hidden'!AJ188="x","x",$AI$2-'Indicator Date hidden'!AJ188)</f>
        <v>1</v>
      </c>
      <c r="AJ187" s="165" t="str">
        <f>IF('Indicator Date hidden'!AK188="x","x",$AJ$2-'Indicator Date hidden'!AK188)</f>
        <v>x</v>
      </c>
      <c r="AK187" s="165">
        <f>IF('Indicator Date hidden'!AL188="x","x",$AK$2-'Indicator Date hidden'!AL188)</f>
        <v>1</v>
      </c>
      <c r="AL187" s="165">
        <f>IF('Indicator Date hidden'!AM188="x","x",$AL$2-'Indicator Date hidden'!AM188)</f>
        <v>0</v>
      </c>
      <c r="AM187" s="165">
        <f>IF('Indicator Date hidden'!AN188="x","x",$AM$2-'Indicator Date hidden'!AN188)</f>
        <v>41236</v>
      </c>
      <c r="AN187" s="165">
        <f>IF('Indicator Date hidden'!AO188="x","x",$AN$2-'Indicator Date hidden'!AO188)</f>
        <v>41236</v>
      </c>
      <c r="AO187" s="165" t="str">
        <f>IF('Indicator Date hidden'!AP188="x","x",$AO$2-'Indicator Date hidden'!AP188)</f>
        <v>x</v>
      </c>
      <c r="AP187" s="165" t="str">
        <f>IF('Indicator Date hidden'!AQ188="x","x",$AP$2-'Indicator Date hidden'!AQ188)</f>
        <v>x</v>
      </c>
      <c r="AQ187" s="165">
        <f>IF('Indicator Date hidden'!AR188="x","x",$AQ$2-'Indicator Date hidden'!AR188)</f>
        <v>2</v>
      </c>
      <c r="AR187" s="165">
        <f>IF('Indicator Date hidden'!AS188="x","x",$AR$2-'Indicator Date hidden'!AS188)</f>
        <v>0</v>
      </c>
      <c r="AS187" s="165">
        <f>IF('Indicator Date hidden'!AT188="x","x",$AS$2-'Indicator Date hidden'!AT188)</f>
        <v>0</v>
      </c>
      <c r="AT187" s="165">
        <f>IF('Indicator Date hidden'!AU188="x","x",$AT$2-'Indicator Date hidden'!AU188)</f>
        <v>1</v>
      </c>
      <c r="AU187" s="165">
        <f>IF('Indicator Date hidden'!AV188="x","x",$AU$2-'Indicator Date hidden'!AV188)</f>
        <v>2</v>
      </c>
      <c r="AV187" s="165">
        <f>IF('Indicator Date hidden'!AW188="x","x",$AV$2-'Indicator Date hidden'!AW188)</f>
        <v>0</v>
      </c>
      <c r="AW187" s="165">
        <f>IF('Indicator Date hidden'!AX188="x","x",$AW$2-'Indicator Date hidden'!AX188)</f>
        <v>0</v>
      </c>
      <c r="AX187" s="165">
        <f>IF('Indicator Date hidden'!AY188="x","x",$AX$2-'Indicator Date hidden'!AY188)</f>
        <v>0</v>
      </c>
      <c r="AY187" s="165">
        <f>IF('Indicator Date hidden'!AZ188="x","x",$AY$2-'Indicator Date hidden'!AZ188)</f>
        <v>2</v>
      </c>
      <c r="AZ187" s="165">
        <f>IF('Indicator Date hidden'!BA188="x","x",$AZ$2-'Indicator Date hidden'!BA188)</f>
        <v>5</v>
      </c>
      <c r="BA187" s="5">
        <f t="shared" si="10"/>
        <v>82517</v>
      </c>
      <c r="BB187" s="166">
        <f t="shared" si="11"/>
        <v>1793.8478260869565</v>
      </c>
      <c r="BC187" s="5">
        <f t="shared" si="12"/>
        <v>18</v>
      </c>
      <c r="BD187" s="166">
        <f t="shared" si="13"/>
        <v>8409.0953113342675</v>
      </c>
      <c r="BE187" s="169">
        <f t="shared" si="14"/>
        <v>0</v>
      </c>
    </row>
    <row r="188" spans="1:57" x14ac:dyDescent="0.25">
      <c r="A188" t="s">
        <v>348</v>
      </c>
      <c r="B188" s="165">
        <f>IF('Indicator Date hidden'!C189="x","x",$B$2-'Indicator Date hidden'!C189)</f>
        <v>4</v>
      </c>
      <c r="C188" s="165">
        <f>IF('Indicator Date hidden'!D189="x","x",$C$2-'Indicator Date hidden'!D189)</f>
        <v>4</v>
      </c>
      <c r="D188" s="165">
        <f>IF('Indicator Date hidden'!E189="x","x",$D$2-'Indicator Date hidden'!E189)</f>
        <v>0</v>
      </c>
      <c r="E188" s="165">
        <f>IF('Indicator Date hidden'!F189="x","x",$E$2-'Indicator Date hidden'!F189)</f>
        <v>0</v>
      </c>
      <c r="F188" s="165">
        <f>IF('Indicator Date hidden'!G189="x","x",$F$2-'Indicator Date hidden'!G189)</f>
        <v>0</v>
      </c>
      <c r="G188" s="165">
        <f>IF('Indicator Date hidden'!H189="x","x",$G$2-'Indicator Date hidden'!H189)</f>
        <v>0</v>
      </c>
      <c r="H188" s="165">
        <f>IF('Indicator Date hidden'!I189="x","x",$H$2-'Indicator Date hidden'!I189)</f>
        <v>0</v>
      </c>
      <c r="I188" s="165">
        <f>IF('Indicator Date hidden'!J189="x","x",$I$2-'Indicator Date hidden'!J189)</f>
        <v>2</v>
      </c>
      <c r="J188" s="165">
        <f>IF('Indicator Date hidden'!K189="x","x",$J$2-'Indicator Date hidden'!K189)</f>
        <v>2</v>
      </c>
      <c r="K188" s="165">
        <f>IF('Indicator Date hidden'!L189="x","x",$K$2-'Indicator Date hidden'!L189)</f>
        <v>0</v>
      </c>
      <c r="L188" s="165">
        <f>IF('Indicator Date hidden'!M189="x","x",$L$2-'Indicator Date hidden'!M189)</f>
        <v>0</v>
      </c>
      <c r="M188" s="165">
        <f>IF('Indicator Date hidden'!N189="x","x",$M$2-'Indicator Date hidden'!N189)</f>
        <v>0</v>
      </c>
      <c r="N188" s="165">
        <f>IF('Indicator Date hidden'!O189="x","x",$N$2-'Indicator Date hidden'!O189)</f>
        <v>0</v>
      </c>
      <c r="O188" s="165">
        <f>IF('Indicator Date hidden'!P189="x","x",$O$2-'Indicator Date hidden'!P189)</f>
        <v>0</v>
      </c>
      <c r="P188" s="165">
        <f>IF('Indicator Date hidden'!Q189="x","x",$P$2-'Indicator Date hidden'!Q189)</f>
        <v>0</v>
      </c>
      <c r="Q188" s="165">
        <f>IF('Indicator Date hidden'!R189="x","x",$Q$2-'Indicator Date hidden'!R189)</f>
        <v>10</v>
      </c>
      <c r="R188" s="165">
        <f>IF('Indicator Date hidden'!S189="x","x",$R$2-'Indicator Date hidden'!S189)</f>
        <v>0</v>
      </c>
      <c r="S188" s="165">
        <f>IF('Indicator Date hidden'!T189="x","x",$S$2-'Indicator Date hidden'!T189)</f>
        <v>0</v>
      </c>
      <c r="T188" s="165">
        <f>IF('Indicator Date hidden'!U189="x","x",$T$2-'Indicator Date hidden'!U189)</f>
        <v>0</v>
      </c>
      <c r="U188" s="165">
        <f>IF('Indicator Date hidden'!V189="x","x",$U$2-'Indicator Date hidden'!V189)</f>
        <v>0</v>
      </c>
      <c r="V188" s="165">
        <f>IF('Indicator Date hidden'!W189="x","x",$V$2-'Indicator Date hidden'!W189)</f>
        <v>2</v>
      </c>
      <c r="W188" s="165">
        <f>IF('Indicator Date hidden'!X189="x","x",$W$2-'Indicator Date hidden'!X189)</f>
        <v>3</v>
      </c>
      <c r="X188" s="165">
        <f>IF('Indicator Date hidden'!Y189="x","x",$X$2-'Indicator Date hidden'!Y189)</f>
        <v>8</v>
      </c>
      <c r="Y188" s="165">
        <f>IF('Indicator Date hidden'!Z189="x","x",$Y$2-'Indicator Date hidden'!Z189)</f>
        <v>0</v>
      </c>
      <c r="Z188" s="165">
        <f>IF('Indicator Date hidden'!AA189="x","x",$Z$2-'Indicator Date hidden'!AA189)</f>
        <v>0</v>
      </c>
      <c r="AA188" s="165" t="str">
        <f>IF('Indicator Date hidden'!AB189="x","x",$AA$2-'Indicator Date hidden'!AB189)</f>
        <v>x</v>
      </c>
      <c r="AB188" s="165">
        <f>IF('Indicator Date hidden'!AC189="x","x",$AB$2-'Indicator Date hidden'!AC189)</f>
        <v>0</v>
      </c>
      <c r="AC188" s="165">
        <f>IF('Indicator Date hidden'!AD189="x","x",$AC$2-'Indicator Date hidden'!AD189)</f>
        <v>0</v>
      </c>
      <c r="AD188" s="165">
        <f>IF('Indicator Date hidden'!AE189="x","x",$AD$2-'Indicator Date hidden'!AE189)</f>
        <v>0</v>
      </c>
      <c r="AE188" s="165" t="str">
        <f>IF('Indicator Date hidden'!AF189="x","x",$AE$2-'Indicator Date hidden'!AF189)</f>
        <v>x</v>
      </c>
      <c r="AF188" s="165">
        <f>IF('Indicator Date hidden'!AG189="x","x",$AF$2-'Indicator Date hidden'!AG189)</f>
        <v>7</v>
      </c>
      <c r="AG188" s="165">
        <f>IF('Indicator Date hidden'!AH189="x","x",$AG$2-'Indicator Date hidden'!AH189)</f>
        <v>1</v>
      </c>
      <c r="AH188" s="165">
        <f>IF('Indicator Date hidden'!AI189="x","x",$AH$2-'Indicator Date hidden'!AI189)</f>
        <v>1</v>
      </c>
      <c r="AI188" s="165">
        <f>IF('Indicator Date hidden'!AJ189="x","x",$AI$2-'Indicator Date hidden'!AJ189)</f>
        <v>1</v>
      </c>
      <c r="AJ188" s="165" t="str">
        <f>IF('Indicator Date hidden'!AK189="x","x",$AJ$2-'Indicator Date hidden'!AK189)</f>
        <v>x</v>
      </c>
      <c r="AK188" s="165">
        <f>IF('Indicator Date hidden'!AL189="x","x",$AK$2-'Indicator Date hidden'!AL189)</f>
        <v>1</v>
      </c>
      <c r="AL188" s="165" t="str">
        <f>IF('Indicator Date hidden'!AM189="x","x",$AL$2-'Indicator Date hidden'!AM189)</f>
        <v>x</v>
      </c>
      <c r="AM188" s="165">
        <f>IF('Indicator Date hidden'!AN189="x","x",$AM$2-'Indicator Date hidden'!AN189)</f>
        <v>41236</v>
      </c>
      <c r="AN188" s="165">
        <f>IF('Indicator Date hidden'!AO189="x","x",$AN$2-'Indicator Date hidden'!AO189)</f>
        <v>41236</v>
      </c>
      <c r="AO188" s="165" t="str">
        <f>IF('Indicator Date hidden'!AP189="x","x",$AO$2-'Indicator Date hidden'!AP189)</f>
        <v>x</v>
      </c>
      <c r="AP188" s="165" t="str">
        <f>IF('Indicator Date hidden'!AQ189="x","x",$AP$2-'Indicator Date hidden'!AQ189)</f>
        <v>x</v>
      </c>
      <c r="AQ188" s="165">
        <f>IF('Indicator Date hidden'!AR189="x","x",$AQ$2-'Indicator Date hidden'!AR189)</f>
        <v>2</v>
      </c>
      <c r="AR188" s="165">
        <f>IF('Indicator Date hidden'!AS189="x","x",$AR$2-'Indicator Date hidden'!AS189)</f>
        <v>0</v>
      </c>
      <c r="AS188" s="165">
        <f>IF('Indicator Date hidden'!AT189="x","x",$AS$2-'Indicator Date hidden'!AT189)</f>
        <v>0</v>
      </c>
      <c r="AT188" s="165">
        <f>IF('Indicator Date hidden'!AU189="x","x",$AT$2-'Indicator Date hidden'!AU189)</f>
        <v>1</v>
      </c>
      <c r="AU188" s="165">
        <f>IF('Indicator Date hidden'!AV189="x","x",$AU$2-'Indicator Date hidden'!AV189)</f>
        <v>2</v>
      </c>
      <c r="AV188" s="165">
        <f>IF('Indicator Date hidden'!AW189="x","x",$AV$2-'Indicator Date hidden'!AW189)</f>
        <v>0</v>
      </c>
      <c r="AW188" s="165">
        <f>IF('Indicator Date hidden'!AX189="x","x",$AW$2-'Indicator Date hidden'!AX189)</f>
        <v>0</v>
      </c>
      <c r="AX188" s="165">
        <f>IF('Indicator Date hidden'!AY189="x","x",$AX$2-'Indicator Date hidden'!AY189)</f>
        <v>0</v>
      </c>
      <c r="AY188" s="165">
        <f>IF('Indicator Date hidden'!AZ189="x","x",$AY$2-'Indicator Date hidden'!AZ189)</f>
        <v>2</v>
      </c>
      <c r="AZ188" s="165">
        <f>IF('Indicator Date hidden'!BA189="x","x",$AZ$2-'Indicator Date hidden'!BA189)</f>
        <v>2</v>
      </c>
      <c r="BA188" s="5">
        <f t="shared" si="10"/>
        <v>82527</v>
      </c>
      <c r="BB188" s="166">
        <f t="shared" si="11"/>
        <v>1833.9333333333334</v>
      </c>
      <c r="BC188" s="5">
        <f t="shared" si="12"/>
        <v>20</v>
      </c>
      <c r="BD188" s="166">
        <f t="shared" si="13"/>
        <v>8497.668520508696</v>
      </c>
      <c r="BE188" s="169">
        <f t="shared" si="14"/>
        <v>0</v>
      </c>
    </row>
    <row r="189" spans="1:57" x14ac:dyDescent="0.25">
      <c r="A189" t="s">
        <v>350</v>
      </c>
      <c r="B189" s="165">
        <f>IF('Indicator Date hidden'!C190="x","x",$B$2-'Indicator Date hidden'!C190)</f>
        <v>4</v>
      </c>
      <c r="C189" s="165">
        <f>IF('Indicator Date hidden'!D190="x","x",$C$2-'Indicator Date hidden'!D190)</f>
        <v>4</v>
      </c>
      <c r="D189" s="165">
        <f>IF('Indicator Date hidden'!E190="x","x",$D$2-'Indicator Date hidden'!E190)</f>
        <v>0</v>
      </c>
      <c r="E189" s="165">
        <f>IF('Indicator Date hidden'!F190="x","x",$E$2-'Indicator Date hidden'!F190)</f>
        <v>0</v>
      </c>
      <c r="F189" s="165">
        <f>IF('Indicator Date hidden'!G190="x","x",$F$2-'Indicator Date hidden'!G190)</f>
        <v>0</v>
      </c>
      <c r="G189" s="165">
        <f>IF('Indicator Date hidden'!H190="x","x",$G$2-'Indicator Date hidden'!H190)</f>
        <v>0</v>
      </c>
      <c r="H189" s="165">
        <f>IF('Indicator Date hidden'!I190="x","x",$H$2-'Indicator Date hidden'!I190)</f>
        <v>0</v>
      </c>
      <c r="I189" s="165">
        <f>IF('Indicator Date hidden'!J190="x","x",$I$2-'Indicator Date hidden'!J190)</f>
        <v>2</v>
      </c>
      <c r="J189" s="165">
        <f>IF('Indicator Date hidden'!K190="x","x",$J$2-'Indicator Date hidden'!K190)</f>
        <v>2</v>
      </c>
      <c r="K189" s="165">
        <f>IF('Indicator Date hidden'!L190="x","x",$K$2-'Indicator Date hidden'!L190)</f>
        <v>0</v>
      </c>
      <c r="L189" s="165">
        <f>IF('Indicator Date hidden'!M190="x","x",$L$2-'Indicator Date hidden'!M190)</f>
        <v>0</v>
      </c>
      <c r="M189" s="165">
        <f>IF('Indicator Date hidden'!N190="x","x",$M$2-'Indicator Date hidden'!N190)</f>
        <v>0</v>
      </c>
      <c r="N189" s="165">
        <f>IF('Indicator Date hidden'!O190="x","x",$N$2-'Indicator Date hidden'!O190)</f>
        <v>0</v>
      </c>
      <c r="O189" s="165">
        <f>IF('Indicator Date hidden'!P190="x","x",$O$2-'Indicator Date hidden'!P190)</f>
        <v>0</v>
      </c>
      <c r="P189" s="165">
        <f>IF('Indicator Date hidden'!Q190="x","x",$P$2-'Indicator Date hidden'!Q190)</f>
        <v>0</v>
      </c>
      <c r="Q189" s="165" t="str">
        <f>IF('Indicator Date hidden'!R190="x","x",$Q$2-'Indicator Date hidden'!R190)</f>
        <v>x</v>
      </c>
      <c r="R189" s="165">
        <f>IF('Indicator Date hidden'!S190="x","x",$R$2-'Indicator Date hidden'!S190)</f>
        <v>0</v>
      </c>
      <c r="S189" s="165">
        <f>IF('Indicator Date hidden'!T190="x","x",$S$2-'Indicator Date hidden'!T190)</f>
        <v>0</v>
      </c>
      <c r="T189" s="165">
        <f>IF('Indicator Date hidden'!U190="x","x",$T$2-'Indicator Date hidden'!U190)</f>
        <v>0</v>
      </c>
      <c r="U189" s="165" t="str">
        <f>IF('Indicator Date hidden'!V190="x","x",$U$2-'Indicator Date hidden'!V190)</f>
        <v>x</v>
      </c>
      <c r="V189" s="165">
        <f>IF('Indicator Date hidden'!W190="x","x",$V$2-'Indicator Date hidden'!W190)</f>
        <v>2</v>
      </c>
      <c r="W189" s="165">
        <f>IF('Indicator Date hidden'!X190="x","x",$W$2-'Indicator Date hidden'!X190)</f>
        <v>7</v>
      </c>
      <c r="X189" s="165" t="str">
        <f>IF('Indicator Date hidden'!Y190="x","x",$X$2-'Indicator Date hidden'!Y190)</f>
        <v>x</v>
      </c>
      <c r="Y189" s="165">
        <f>IF('Indicator Date hidden'!Z190="x","x",$Y$2-'Indicator Date hidden'!Z190)</f>
        <v>0</v>
      </c>
      <c r="Z189" s="165">
        <f>IF('Indicator Date hidden'!AA190="x","x",$Z$2-'Indicator Date hidden'!AA190)</f>
        <v>0</v>
      </c>
      <c r="AA189" s="165">
        <f>IF('Indicator Date hidden'!AB190="x","x",$AA$2-'Indicator Date hidden'!AB190)</f>
        <v>1</v>
      </c>
      <c r="AB189" s="165">
        <f>IF('Indicator Date hidden'!AC190="x","x",$AB$2-'Indicator Date hidden'!AC190)</f>
        <v>1</v>
      </c>
      <c r="AC189" s="165">
        <f>IF('Indicator Date hidden'!AD190="x","x",$AC$2-'Indicator Date hidden'!AD190)</f>
        <v>0</v>
      </c>
      <c r="AD189" s="165">
        <f>IF('Indicator Date hidden'!AE190="x","x",$AD$2-'Indicator Date hidden'!AE190)</f>
        <v>0</v>
      </c>
      <c r="AE189" s="165">
        <f>IF('Indicator Date hidden'!AF190="x","x",$AE$2-'Indicator Date hidden'!AF190)</f>
        <v>0</v>
      </c>
      <c r="AF189" s="165">
        <f>IF('Indicator Date hidden'!AG190="x","x",$AF$2-'Indicator Date hidden'!AG190)</f>
        <v>11</v>
      </c>
      <c r="AG189" s="165">
        <f>IF('Indicator Date hidden'!AH190="x","x",$AG$2-'Indicator Date hidden'!AH190)</f>
        <v>1</v>
      </c>
      <c r="AH189" s="165">
        <f>IF('Indicator Date hidden'!AI190="x","x",$AH$2-'Indicator Date hidden'!AI190)</f>
        <v>1</v>
      </c>
      <c r="AI189" s="165">
        <f>IF('Indicator Date hidden'!AJ190="x","x",$AI$2-'Indicator Date hidden'!AJ190)</f>
        <v>1</v>
      </c>
      <c r="AJ189" s="165" t="str">
        <f>IF('Indicator Date hidden'!AK190="x","x",$AJ$2-'Indicator Date hidden'!AK190)</f>
        <v>x</v>
      </c>
      <c r="AK189" s="165">
        <f>IF('Indicator Date hidden'!AL190="x","x",$AK$2-'Indicator Date hidden'!AL190)</f>
        <v>1</v>
      </c>
      <c r="AL189" s="165">
        <f>IF('Indicator Date hidden'!AM190="x","x",$AL$2-'Indicator Date hidden'!AM190)</f>
        <v>0</v>
      </c>
      <c r="AM189" s="165">
        <f>IF('Indicator Date hidden'!AN190="x","x",$AM$2-'Indicator Date hidden'!AN190)</f>
        <v>41236</v>
      </c>
      <c r="AN189" s="165">
        <f>IF('Indicator Date hidden'!AO190="x","x",$AN$2-'Indicator Date hidden'!AO190)</f>
        <v>41236</v>
      </c>
      <c r="AO189" s="165">
        <f>IF('Indicator Date hidden'!AP190="x","x",$AO$2-'Indicator Date hidden'!AP190)</f>
        <v>0</v>
      </c>
      <c r="AP189" s="165">
        <f>IF('Indicator Date hidden'!AQ190="x","x",$AP$2-'Indicator Date hidden'!AQ190)</f>
        <v>0</v>
      </c>
      <c r="AQ189" s="165">
        <f>IF('Indicator Date hidden'!AR190="x","x",$AQ$2-'Indicator Date hidden'!AR190)</f>
        <v>0</v>
      </c>
      <c r="AR189" s="165">
        <f>IF('Indicator Date hidden'!AS190="x","x",$AR$2-'Indicator Date hidden'!AS190)</f>
        <v>0</v>
      </c>
      <c r="AS189" s="165">
        <f>IF('Indicator Date hidden'!AT190="x","x",$AS$2-'Indicator Date hidden'!AT190)</f>
        <v>0</v>
      </c>
      <c r="AT189" s="165">
        <f>IF('Indicator Date hidden'!AU190="x","x",$AT$2-'Indicator Date hidden'!AU190)</f>
        <v>1</v>
      </c>
      <c r="AU189" s="165">
        <f>IF('Indicator Date hidden'!AV190="x","x",$AU$2-'Indicator Date hidden'!AV190)</f>
        <v>1</v>
      </c>
      <c r="AV189" s="165">
        <f>IF('Indicator Date hidden'!AW190="x","x",$AV$2-'Indicator Date hidden'!AW190)</f>
        <v>0</v>
      </c>
      <c r="AW189" s="165">
        <f>IF('Indicator Date hidden'!AX190="x","x",$AW$2-'Indicator Date hidden'!AX190)</f>
        <v>0</v>
      </c>
      <c r="AX189" s="165">
        <f>IF('Indicator Date hidden'!AY190="x","x",$AX$2-'Indicator Date hidden'!AY190)</f>
        <v>0</v>
      </c>
      <c r="AY189" s="165">
        <f>IF('Indicator Date hidden'!AZ190="x","x",$AY$2-'Indicator Date hidden'!AZ190)</f>
        <v>2</v>
      </c>
      <c r="AZ189" s="165">
        <f>IF('Indicator Date hidden'!BA190="x","x",$AZ$2-'Indicator Date hidden'!BA190)</f>
        <v>2</v>
      </c>
      <c r="BA189" s="5">
        <f t="shared" si="10"/>
        <v>82516</v>
      </c>
      <c r="BB189" s="166">
        <f t="shared" si="11"/>
        <v>1755.6595744680851</v>
      </c>
      <c r="BC189" s="5">
        <f t="shared" si="12"/>
        <v>19</v>
      </c>
      <c r="BD189" s="166">
        <f t="shared" si="13"/>
        <v>8323.1868085528349</v>
      </c>
      <c r="BE189" s="169">
        <f t="shared" si="14"/>
        <v>0</v>
      </c>
    </row>
    <row r="190" spans="1:57" x14ac:dyDescent="0.25">
      <c r="A190" t="s">
        <v>351</v>
      </c>
      <c r="B190" s="165">
        <f>IF('Indicator Date hidden'!C191="x","x",$B$2-'Indicator Date hidden'!C191)</f>
        <v>4</v>
      </c>
      <c r="C190" s="165">
        <f>IF('Indicator Date hidden'!D191="x","x",$C$2-'Indicator Date hidden'!D191)</f>
        <v>4</v>
      </c>
      <c r="D190" s="165">
        <f>IF('Indicator Date hidden'!E191="x","x",$D$2-'Indicator Date hidden'!E191)</f>
        <v>0</v>
      </c>
      <c r="E190" s="165">
        <f>IF('Indicator Date hidden'!F191="x","x",$E$2-'Indicator Date hidden'!F191)</f>
        <v>0</v>
      </c>
      <c r="F190" s="165">
        <f>IF('Indicator Date hidden'!G191="x","x",$F$2-'Indicator Date hidden'!G191)</f>
        <v>0</v>
      </c>
      <c r="G190" s="165">
        <f>IF('Indicator Date hidden'!H191="x","x",$G$2-'Indicator Date hidden'!H191)</f>
        <v>0</v>
      </c>
      <c r="H190" s="165">
        <f>IF('Indicator Date hidden'!I191="x","x",$H$2-'Indicator Date hidden'!I191)</f>
        <v>0</v>
      </c>
      <c r="I190" s="165">
        <f>IF('Indicator Date hidden'!J191="x","x",$I$2-'Indicator Date hidden'!J191)</f>
        <v>2</v>
      </c>
      <c r="J190" s="165">
        <f>IF('Indicator Date hidden'!K191="x","x",$J$2-'Indicator Date hidden'!K191)</f>
        <v>2</v>
      </c>
      <c r="K190" s="165">
        <f>IF('Indicator Date hidden'!L191="x","x",$K$2-'Indicator Date hidden'!L191)</f>
        <v>0</v>
      </c>
      <c r="L190" s="165">
        <f>IF('Indicator Date hidden'!M191="x","x",$L$2-'Indicator Date hidden'!M191)</f>
        <v>0</v>
      </c>
      <c r="M190" s="165">
        <f>IF('Indicator Date hidden'!N191="x","x",$M$2-'Indicator Date hidden'!N191)</f>
        <v>0</v>
      </c>
      <c r="N190" s="165">
        <f>IF('Indicator Date hidden'!O191="x","x",$N$2-'Indicator Date hidden'!O191)</f>
        <v>0</v>
      </c>
      <c r="O190" s="165">
        <f>IF('Indicator Date hidden'!P191="x","x",$O$2-'Indicator Date hidden'!P191)</f>
        <v>0</v>
      </c>
      <c r="P190" s="165">
        <f>IF('Indicator Date hidden'!Q191="x","x",$P$2-'Indicator Date hidden'!Q191)</f>
        <v>0</v>
      </c>
      <c r="Q190" s="165">
        <f>IF('Indicator Date hidden'!R191="x","x",$Q$2-'Indicator Date hidden'!R191)</f>
        <v>3</v>
      </c>
      <c r="R190" s="165">
        <f>IF('Indicator Date hidden'!S191="x","x",$R$2-'Indicator Date hidden'!S191)</f>
        <v>0</v>
      </c>
      <c r="S190" s="165">
        <f>IF('Indicator Date hidden'!T191="x","x",$S$2-'Indicator Date hidden'!T191)</f>
        <v>0</v>
      </c>
      <c r="T190" s="165">
        <f>IF('Indicator Date hidden'!U191="x","x",$T$2-'Indicator Date hidden'!U191)</f>
        <v>0</v>
      </c>
      <c r="U190" s="165">
        <f>IF('Indicator Date hidden'!V191="x","x",$U$2-'Indicator Date hidden'!V191)</f>
        <v>0</v>
      </c>
      <c r="V190" s="165">
        <f>IF('Indicator Date hidden'!W191="x","x",$V$2-'Indicator Date hidden'!W191)</f>
        <v>2</v>
      </c>
      <c r="W190" s="165">
        <f>IF('Indicator Date hidden'!X191="x","x",$W$2-'Indicator Date hidden'!X191)</f>
        <v>3</v>
      </c>
      <c r="X190" s="165">
        <f>IF('Indicator Date hidden'!Y191="x","x",$X$2-'Indicator Date hidden'!Y191)</f>
        <v>2</v>
      </c>
      <c r="Y190" s="165">
        <f>IF('Indicator Date hidden'!Z191="x","x",$Y$2-'Indicator Date hidden'!Z191)</f>
        <v>0</v>
      </c>
      <c r="Z190" s="165">
        <f>IF('Indicator Date hidden'!AA191="x","x",$Z$2-'Indicator Date hidden'!AA191)</f>
        <v>0</v>
      </c>
      <c r="AA190" s="165">
        <f>IF('Indicator Date hidden'!AB191="x","x",$AA$2-'Indicator Date hidden'!AB191)</f>
        <v>0</v>
      </c>
      <c r="AB190" s="165">
        <f>IF('Indicator Date hidden'!AC191="x","x",$AB$2-'Indicator Date hidden'!AC191)</f>
        <v>0</v>
      </c>
      <c r="AC190" s="165">
        <f>IF('Indicator Date hidden'!AD191="x","x",$AC$2-'Indicator Date hidden'!AD191)</f>
        <v>0</v>
      </c>
      <c r="AD190" s="165">
        <f>IF('Indicator Date hidden'!AE191="x","x",$AD$2-'Indicator Date hidden'!AE191)</f>
        <v>0</v>
      </c>
      <c r="AE190" s="165">
        <f>IF('Indicator Date hidden'!AF191="x","x",$AE$2-'Indicator Date hidden'!AF191)</f>
        <v>0</v>
      </c>
      <c r="AF190" s="165">
        <f>IF('Indicator Date hidden'!AG191="x","x",$AF$2-'Indicator Date hidden'!AG191)</f>
        <v>3</v>
      </c>
      <c r="AG190" s="165">
        <f>IF('Indicator Date hidden'!AH191="x","x",$AG$2-'Indicator Date hidden'!AH191)</f>
        <v>1</v>
      </c>
      <c r="AH190" s="165">
        <f>IF('Indicator Date hidden'!AI191="x","x",$AH$2-'Indicator Date hidden'!AI191)</f>
        <v>1</v>
      </c>
      <c r="AI190" s="165">
        <f>IF('Indicator Date hidden'!AJ191="x","x",$AI$2-'Indicator Date hidden'!AJ191)</f>
        <v>1</v>
      </c>
      <c r="AJ190" s="165" t="str">
        <f>IF('Indicator Date hidden'!AK191="x","x",$AJ$2-'Indicator Date hidden'!AK191)</f>
        <v>x</v>
      </c>
      <c r="AK190" s="165">
        <f>IF('Indicator Date hidden'!AL191="x","x",$AK$2-'Indicator Date hidden'!AL191)</f>
        <v>1</v>
      </c>
      <c r="AL190" s="165" t="str">
        <f>IF('Indicator Date hidden'!AM191="x","x",$AL$2-'Indicator Date hidden'!AM191)</f>
        <v>x</v>
      </c>
      <c r="AM190" s="165">
        <f>IF('Indicator Date hidden'!AN191="x","x",$AM$2-'Indicator Date hidden'!AN191)</f>
        <v>41236</v>
      </c>
      <c r="AN190" s="165">
        <f>IF('Indicator Date hidden'!AO191="x","x",$AN$2-'Indicator Date hidden'!AO191)</f>
        <v>41236</v>
      </c>
      <c r="AO190" s="165" t="str">
        <f>IF('Indicator Date hidden'!AP191="x","x",$AO$2-'Indicator Date hidden'!AP191)</f>
        <v>x</v>
      </c>
      <c r="AP190" s="165" t="str">
        <f>IF('Indicator Date hidden'!AQ191="x","x",$AP$2-'Indicator Date hidden'!AQ191)</f>
        <v>x</v>
      </c>
      <c r="AQ190" s="165">
        <f>IF('Indicator Date hidden'!AR191="x","x",$AQ$2-'Indicator Date hidden'!AR191)</f>
        <v>0</v>
      </c>
      <c r="AR190" s="165">
        <f>IF('Indicator Date hidden'!AS191="x","x",$AR$2-'Indicator Date hidden'!AS191)</f>
        <v>0</v>
      </c>
      <c r="AS190" s="165">
        <f>IF('Indicator Date hidden'!AT191="x","x",$AS$2-'Indicator Date hidden'!AT191)</f>
        <v>0</v>
      </c>
      <c r="AT190" s="165">
        <f>IF('Indicator Date hidden'!AU191="x","x",$AT$2-'Indicator Date hidden'!AU191)</f>
        <v>1</v>
      </c>
      <c r="AU190" s="165">
        <f>IF('Indicator Date hidden'!AV191="x","x",$AU$2-'Indicator Date hidden'!AV191)</f>
        <v>2</v>
      </c>
      <c r="AV190" s="165">
        <f>IF('Indicator Date hidden'!AW191="x","x",$AV$2-'Indicator Date hidden'!AW191)</f>
        <v>0</v>
      </c>
      <c r="AW190" s="165">
        <f>IF('Indicator Date hidden'!AX191="x","x",$AW$2-'Indicator Date hidden'!AX191)</f>
        <v>0</v>
      </c>
      <c r="AX190" s="165">
        <f>IF('Indicator Date hidden'!AY191="x","x",$AX$2-'Indicator Date hidden'!AY191)</f>
        <v>0</v>
      </c>
      <c r="AY190" s="165">
        <f>IF('Indicator Date hidden'!AZ191="x","x",$AY$2-'Indicator Date hidden'!AZ191)</f>
        <v>2</v>
      </c>
      <c r="AZ190" s="165">
        <f>IF('Indicator Date hidden'!BA191="x","x",$AZ$2-'Indicator Date hidden'!BA191)</f>
        <v>2</v>
      </c>
      <c r="BA190" s="5">
        <f t="shared" si="10"/>
        <v>82508</v>
      </c>
      <c r="BB190" s="166">
        <f t="shared" si="11"/>
        <v>1755.4893617021276</v>
      </c>
      <c r="BC190" s="5">
        <f t="shared" si="12"/>
        <v>19</v>
      </c>
      <c r="BD190" s="166">
        <f t="shared" si="13"/>
        <v>8323.2225343474875</v>
      </c>
      <c r="BE190" s="169">
        <f t="shared" si="14"/>
        <v>0</v>
      </c>
    </row>
    <row r="191" spans="1:57" x14ac:dyDescent="0.25">
      <c r="A191" t="s">
        <v>352</v>
      </c>
      <c r="B191" s="165">
        <f>IF('Indicator Date hidden'!C192="x","x",$B$2-'Indicator Date hidden'!C192)</f>
        <v>4</v>
      </c>
      <c r="C191" s="165">
        <f>IF('Indicator Date hidden'!D192="x","x",$C$2-'Indicator Date hidden'!D192)</f>
        <v>4</v>
      </c>
      <c r="D191" s="165">
        <f>IF('Indicator Date hidden'!E192="x","x",$D$2-'Indicator Date hidden'!E192)</f>
        <v>0</v>
      </c>
      <c r="E191" s="165">
        <f>IF('Indicator Date hidden'!F192="x","x",$E$2-'Indicator Date hidden'!F192)</f>
        <v>0</v>
      </c>
      <c r="F191" s="165">
        <f>IF('Indicator Date hidden'!G192="x","x",$F$2-'Indicator Date hidden'!G192)</f>
        <v>0</v>
      </c>
      <c r="G191" s="165">
        <f>IF('Indicator Date hidden'!H192="x","x",$G$2-'Indicator Date hidden'!H192)</f>
        <v>0</v>
      </c>
      <c r="H191" s="165">
        <f>IF('Indicator Date hidden'!I192="x","x",$H$2-'Indicator Date hidden'!I192)</f>
        <v>0</v>
      </c>
      <c r="I191" s="165">
        <f>IF('Indicator Date hidden'!J192="x","x",$I$2-'Indicator Date hidden'!J192)</f>
        <v>2</v>
      </c>
      <c r="J191" s="165">
        <f>IF('Indicator Date hidden'!K192="x","x",$J$2-'Indicator Date hidden'!K192)</f>
        <v>2</v>
      </c>
      <c r="K191" s="165">
        <f>IF('Indicator Date hidden'!L192="x","x",$K$2-'Indicator Date hidden'!L192)</f>
        <v>0</v>
      </c>
      <c r="L191" s="165">
        <f>IF('Indicator Date hidden'!M192="x","x",$L$2-'Indicator Date hidden'!M192)</f>
        <v>0</v>
      </c>
      <c r="M191" s="165">
        <f>IF('Indicator Date hidden'!N192="x","x",$M$2-'Indicator Date hidden'!N192)</f>
        <v>0</v>
      </c>
      <c r="N191" s="165">
        <f>IF('Indicator Date hidden'!O192="x","x",$N$2-'Indicator Date hidden'!O192)</f>
        <v>0</v>
      </c>
      <c r="O191" s="165">
        <f>IF('Indicator Date hidden'!P192="x","x",$O$2-'Indicator Date hidden'!P192)</f>
        <v>0</v>
      </c>
      <c r="P191" s="165">
        <f>IF('Indicator Date hidden'!Q192="x","x",$P$2-'Indicator Date hidden'!Q192)</f>
        <v>0</v>
      </c>
      <c r="Q191" s="165">
        <f>IF('Indicator Date hidden'!R192="x","x",$Q$2-'Indicator Date hidden'!R192)</f>
        <v>4</v>
      </c>
      <c r="R191" s="165">
        <f>IF('Indicator Date hidden'!S192="x","x",$R$2-'Indicator Date hidden'!S192)</f>
        <v>0</v>
      </c>
      <c r="S191" s="165">
        <f>IF('Indicator Date hidden'!T192="x","x",$S$2-'Indicator Date hidden'!T192)</f>
        <v>0</v>
      </c>
      <c r="T191" s="165">
        <f>IF('Indicator Date hidden'!U192="x","x",$T$2-'Indicator Date hidden'!U192)</f>
        <v>0</v>
      </c>
      <c r="U191" s="165">
        <f>IF('Indicator Date hidden'!V192="x","x",$U$2-'Indicator Date hidden'!V192)</f>
        <v>0</v>
      </c>
      <c r="V191" s="165">
        <f>IF('Indicator Date hidden'!W192="x","x",$V$2-'Indicator Date hidden'!W192)</f>
        <v>2</v>
      </c>
      <c r="W191" s="165">
        <f>IF('Indicator Date hidden'!X192="x","x",$W$2-'Indicator Date hidden'!X192)</f>
        <v>3</v>
      </c>
      <c r="X191" s="165">
        <f>IF('Indicator Date hidden'!Y192="x","x",$X$2-'Indicator Date hidden'!Y192)</f>
        <v>8</v>
      </c>
      <c r="Y191" s="165">
        <f>IF('Indicator Date hidden'!Z192="x","x",$Y$2-'Indicator Date hidden'!Z192)</f>
        <v>0</v>
      </c>
      <c r="Z191" s="165">
        <f>IF('Indicator Date hidden'!AA192="x","x",$Z$2-'Indicator Date hidden'!AA192)</f>
        <v>0</v>
      </c>
      <c r="AA191" s="165">
        <f>IF('Indicator Date hidden'!AB192="x","x",$AA$2-'Indicator Date hidden'!AB192)</f>
        <v>1</v>
      </c>
      <c r="AB191" s="165">
        <f>IF('Indicator Date hidden'!AC192="x","x",$AB$2-'Indicator Date hidden'!AC192)</f>
        <v>1</v>
      </c>
      <c r="AC191" s="165">
        <f>IF('Indicator Date hidden'!AD192="x","x",$AC$2-'Indicator Date hidden'!AD192)</f>
        <v>0</v>
      </c>
      <c r="AD191" s="165">
        <f>IF('Indicator Date hidden'!AE192="x","x",$AD$2-'Indicator Date hidden'!AE192)</f>
        <v>0</v>
      </c>
      <c r="AE191" s="165">
        <f>IF('Indicator Date hidden'!AF192="x","x",$AE$2-'Indicator Date hidden'!AF192)</f>
        <v>0</v>
      </c>
      <c r="AF191" s="165">
        <f>IF('Indicator Date hidden'!AG192="x","x",$AF$2-'Indicator Date hidden'!AG192)</f>
        <v>12</v>
      </c>
      <c r="AG191" s="165">
        <f>IF('Indicator Date hidden'!AH192="x","x",$AG$2-'Indicator Date hidden'!AH192)</f>
        <v>1</v>
      </c>
      <c r="AH191" s="165">
        <f>IF('Indicator Date hidden'!AI192="x","x",$AH$2-'Indicator Date hidden'!AI192)</f>
        <v>1</v>
      </c>
      <c r="AI191" s="165">
        <f>IF('Indicator Date hidden'!AJ192="x","x",$AI$2-'Indicator Date hidden'!AJ192)</f>
        <v>1</v>
      </c>
      <c r="AJ191" s="165">
        <f>IF('Indicator Date hidden'!AK192="x","x",$AJ$2-'Indicator Date hidden'!AK192)</f>
        <v>2</v>
      </c>
      <c r="AK191" s="165">
        <f>IF('Indicator Date hidden'!AL192="x","x",$AK$2-'Indicator Date hidden'!AL192)</f>
        <v>0</v>
      </c>
      <c r="AL191" s="165" t="str">
        <f>IF('Indicator Date hidden'!AM192="x","x",$AL$2-'Indicator Date hidden'!AM192)</f>
        <v>x</v>
      </c>
      <c r="AM191" s="165">
        <f>IF('Indicator Date hidden'!AN192="x","x",$AM$2-'Indicator Date hidden'!AN192)</f>
        <v>41236</v>
      </c>
      <c r="AN191" s="165">
        <f>IF('Indicator Date hidden'!AO192="x","x",$AN$2-'Indicator Date hidden'!AO192)</f>
        <v>41236</v>
      </c>
      <c r="AO191" s="165">
        <f>IF('Indicator Date hidden'!AP192="x","x",$AO$2-'Indicator Date hidden'!AP192)</f>
        <v>1</v>
      </c>
      <c r="AP191" s="165">
        <f>IF('Indicator Date hidden'!AQ192="x","x",$AP$2-'Indicator Date hidden'!AQ192)</f>
        <v>1</v>
      </c>
      <c r="AQ191" s="165">
        <f>IF('Indicator Date hidden'!AR192="x","x",$AQ$2-'Indicator Date hidden'!AR192)</f>
        <v>0</v>
      </c>
      <c r="AR191" s="165">
        <f>IF('Indicator Date hidden'!AS192="x","x",$AR$2-'Indicator Date hidden'!AS192)</f>
        <v>0</v>
      </c>
      <c r="AS191" s="165">
        <f>IF('Indicator Date hidden'!AT192="x","x",$AS$2-'Indicator Date hidden'!AT192)</f>
        <v>0</v>
      </c>
      <c r="AT191" s="165">
        <f>IF('Indicator Date hidden'!AU192="x","x",$AT$2-'Indicator Date hidden'!AU192)</f>
        <v>1</v>
      </c>
      <c r="AU191" s="165">
        <f>IF('Indicator Date hidden'!AV192="x","x",$AU$2-'Indicator Date hidden'!AV192)</f>
        <v>2</v>
      </c>
      <c r="AV191" s="165">
        <f>IF('Indicator Date hidden'!AW192="x","x",$AV$2-'Indicator Date hidden'!AW192)</f>
        <v>0</v>
      </c>
      <c r="AW191" s="165">
        <f>IF('Indicator Date hidden'!AX192="x","x",$AW$2-'Indicator Date hidden'!AX192)</f>
        <v>1</v>
      </c>
      <c r="AX191" s="165">
        <f>IF('Indicator Date hidden'!AY192="x","x",$AX$2-'Indicator Date hidden'!AY192)</f>
        <v>0</v>
      </c>
      <c r="AY191" s="165">
        <f>IF('Indicator Date hidden'!AZ192="x","x",$AY$2-'Indicator Date hidden'!AZ192)</f>
        <v>5</v>
      </c>
      <c r="AZ191" s="165">
        <f>IF('Indicator Date hidden'!BA192="x","x",$AZ$2-'Indicator Date hidden'!BA192)</f>
        <v>5</v>
      </c>
      <c r="BA191" s="5">
        <f t="shared" si="10"/>
        <v>82536</v>
      </c>
      <c r="BB191" s="166">
        <f t="shared" si="11"/>
        <v>1650.72</v>
      </c>
      <c r="BC191" s="5">
        <f t="shared" si="12"/>
        <v>24</v>
      </c>
      <c r="BD191" s="166">
        <f t="shared" si="13"/>
        <v>8080.3117638863414</v>
      </c>
      <c r="BE191" s="169">
        <f t="shared" si="14"/>
        <v>0</v>
      </c>
    </row>
    <row r="192" spans="1:57" x14ac:dyDescent="0.25">
      <c r="A192" t="s">
        <v>354</v>
      </c>
      <c r="B192" s="165">
        <f>IF('Indicator Date hidden'!C193="x","x",$B$2-'Indicator Date hidden'!C193)</f>
        <v>4</v>
      </c>
      <c r="C192" s="165">
        <f>IF('Indicator Date hidden'!D193="x","x",$C$2-'Indicator Date hidden'!D193)</f>
        <v>4</v>
      </c>
      <c r="D192" s="165">
        <f>IF('Indicator Date hidden'!E193="x","x",$D$2-'Indicator Date hidden'!E193)</f>
        <v>0</v>
      </c>
      <c r="E192" s="165">
        <f>IF('Indicator Date hidden'!F193="x","x",$E$2-'Indicator Date hidden'!F193)</f>
        <v>0</v>
      </c>
      <c r="F192" s="165">
        <f>IF('Indicator Date hidden'!G193="x","x",$F$2-'Indicator Date hidden'!G193)</f>
        <v>0</v>
      </c>
      <c r="G192" s="165">
        <f>IF('Indicator Date hidden'!H193="x","x",$G$2-'Indicator Date hidden'!H193)</f>
        <v>0</v>
      </c>
      <c r="H192" s="165">
        <f>IF('Indicator Date hidden'!I193="x","x",$H$2-'Indicator Date hidden'!I193)</f>
        <v>0</v>
      </c>
      <c r="I192" s="165">
        <f>IF('Indicator Date hidden'!J193="x","x",$I$2-'Indicator Date hidden'!J193)</f>
        <v>2</v>
      </c>
      <c r="J192" s="165">
        <f>IF('Indicator Date hidden'!K193="x","x",$J$2-'Indicator Date hidden'!K193)</f>
        <v>2</v>
      </c>
      <c r="K192" s="165">
        <f>IF('Indicator Date hidden'!L193="x","x",$K$2-'Indicator Date hidden'!L193)</f>
        <v>0</v>
      </c>
      <c r="L192" s="165">
        <f>IF('Indicator Date hidden'!M193="x","x",$L$2-'Indicator Date hidden'!M193)</f>
        <v>0</v>
      </c>
      <c r="M192" s="165">
        <f>IF('Indicator Date hidden'!N193="x","x",$M$2-'Indicator Date hidden'!N193)</f>
        <v>0</v>
      </c>
      <c r="N192" s="165">
        <f>IF('Indicator Date hidden'!O193="x","x",$N$2-'Indicator Date hidden'!O193)</f>
        <v>0</v>
      </c>
      <c r="O192" s="165">
        <f>IF('Indicator Date hidden'!P193="x","x",$O$2-'Indicator Date hidden'!P193)</f>
        <v>0</v>
      </c>
      <c r="P192" s="165">
        <f>IF('Indicator Date hidden'!Q193="x","x",$P$2-'Indicator Date hidden'!Q193)</f>
        <v>0</v>
      </c>
      <c r="Q192" s="165">
        <f>IF('Indicator Date hidden'!R193="x","x",$Q$2-'Indicator Date hidden'!R193)</f>
        <v>3</v>
      </c>
      <c r="R192" s="165">
        <f>IF('Indicator Date hidden'!S193="x","x",$R$2-'Indicator Date hidden'!S193)</f>
        <v>0</v>
      </c>
      <c r="S192" s="165">
        <f>IF('Indicator Date hidden'!T193="x","x",$S$2-'Indicator Date hidden'!T193)</f>
        <v>0</v>
      </c>
      <c r="T192" s="165">
        <f>IF('Indicator Date hidden'!U193="x","x",$T$2-'Indicator Date hidden'!U193)</f>
        <v>0</v>
      </c>
      <c r="U192" s="165">
        <f>IF('Indicator Date hidden'!V193="x","x",$U$2-'Indicator Date hidden'!V193)</f>
        <v>0</v>
      </c>
      <c r="V192" s="165">
        <f>IF('Indicator Date hidden'!W193="x","x",$V$2-'Indicator Date hidden'!W193)</f>
        <v>2</v>
      </c>
      <c r="W192" s="165">
        <f>IF('Indicator Date hidden'!X193="x","x",$W$2-'Indicator Date hidden'!X193)</f>
        <v>3</v>
      </c>
      <c r="X192" s="165">
        <f>IF('Indicator Date hidden'!Y193="x","x",$X$2-'Indicator Date hidden'!Y193)</f>
        <v>2</v>
      </c>
      <c r="Y192" s="165">
        <f>IF('Indicator Date hidden'!Z193="x","x",$Y$2-'Indicator Date hidden'!Z193)</f>
        <v>0</v>
      </c>
      <c r="Z192" s="165">
        <f>IF('Indicator Date hidden'!AA193="x","x",$Z$2-'Indicator Date hidden'!AA193)</f>
        <v>0</v>
      </c>
      <c r="AA192" s="165">
        <f>IF('Indicator Date hidden'!AB193="x","x",$AA$2-'Indicator Date hidden'!AB193)</f>
        <v>0</v>
      </c>
      <c r="AB192" s="165">
        <f>IF('Indicator Date hidden'!AC193="x","x",$AB$2-'Indicator Date hidden'!AC193)</f>
        <v>0</v>
      </c>
      <c r="AC192" s="165">
        <f>IF('Indicator Date hidden'!AD193="x","x",$AC$2-'Indicator Date hidden'!AD193)</f>
        <v>0</v>
      </c>
      <c r="AD192" s="165">
        <f>IF('Indicator Date hidden'!AE193="x","x",$AD$2-'Indicator Date hidden'!AE193)</f>
        <v>0</v>
      </c>
      <c r="AE192" s="165">
        <f>IF('Indicator Date hidden'!AF193="x","x",$AE$2-'Indicator Date hidden'!AF193)</f>
        <v>0</v>
      </c>
      <c r="AF192" s="165">
        <f>IF('Indicator Date hidden'!AG193="x","x",$AF$2-'Indicator Date hidden'!AG193)</f>
        <v>7</v>
      </c>
      <c r="AG192" s="165">
        <f>IF('Indicator Date hidden'!AH193="x","x",$AG$2-'Indicator Date hidden'!AH193)</f>
        <v>1</v>
      </c>
      <c r="AH192" s="165">
        <f>IF('Indicator Date hidden'!AI193="x","x",$AH$2-'Indicator Date hidden'!AI193)</f>
        <v>1</v>
      </c>
      <c r="AI192" s="165">
        <f>IF('Indicator Date hidden'!AJ193="x","x",$AI$2-'Indicator Date hidden'!AJ193)</f>
        <v>1</v>
      </c>
      <c r="AJ192" s="165" t="str">
        <f>IF('Indicator Date hidden'!AK193="x","x",$AJ$2-'Indicator Date hidden'!AK193)</f>
        <v>x</v>
      </c>
      <c r="AK192" s="165">
        <f>IF('Indicator Date hidden'!AL193="x","x",$AK$2-'Indicator Date hidden'!AL193)</f>
        <v>0</v>
      </c>
      <c r="AL192" s="165" t="str">
        <f>IF('Indicator Date hidden'!AM193="x","x",$AL$2-'Indicator Date hidden'!AM193)</f>
        <v>x</v>
      </c>
      <c r="AM192" s="165">
        <f>IF('Indicator Date hidden'!AN193="x","x",$AM$2-'Indicator Date hidden'!AN193)</f>
        <v>41236</v>
      </c>
      <c r="AN192" s="165">
        <f>IF('Indicator Date hidden'!AO193="x","x",$AN$2-'Indicator Date hidden'!AO193)</f>
        <v>41236</v>
      </c>
      <c r="AO192" s="165">
        <f>IF('Indicator Date hidden'!AP193="x","x",$AO$2-'Indicator Date hidden'!AP193)</f>
        <v>1</v>
      </c>
      <c r="AP192" s="165">
        <f>IF('Indicator Date hidden'!AQ193="x","x",$AP$2-'Indicator Date hidden'!AQ193)</f>
        <v>1</v>
      </c>
      <c r="AQ192" s="165">
        <f>IF('Indicator Date hidden'!AR193="x","x",$AQ$2-'Indicator Date hidden'!AR193)</f>
        <v>2</v>
      </c>
      <c r="AR192" s="165">
        <f>IF('Indicator Date hidden'!AS193="x","x",$AR$2-'Indicator Date hidden'!AS193)</f>
        <v>0</v>
      </c>
      <c r="AS192" s="165">
        <f>IF('Indicator Date hidden'!AT193="x","x",$AS$2-'Indicator Date hidden'!AT193)</f>
        <v>0</v>
      </c>
      <c r="AT192" s="165">
        <f>IF('Indicator Date hidden'!AU193="x","x",$AT$2-'Indicator Date hidden'!AU193)</f>
        <v>1</v>
      </c>
      <c r="AU192" s="165">
        <f>IF('Indicator Date hidden'!AV193="x","x",$AU$2-'Indicator Date hidden'!AV193)</f>
        <v>2</v>
      </c>
      <c r="AV192" s="165">
        <f>IF('Indicator Date hidden'!AW193="x","x",$AV$2-'Indicator Date hidden'!AW193)</f>
        <v>0</v>
      </c>
      <c r="AW192" s="165">
        <f>IF('Indicator Date hidden'!AX193="x","x",$AW$2-'Indicator Date hidden'!AX193)</f>
        <v>0</v>
      </c>
      <c r="AX192" s="165">
        <f>IF('Indicator Date hidden'!AY193="x","x",$AX$2-'Indicator Date hidden'!AY193)</f>
        <v>0</v>
      </c>
      <c r="AY192" s="165">
        <f>IF('Indicator Date hidden'!AZ193="x","x",$AY$2-'Indicator Date hidden'!AZ193)</f>
        <v>2</v>
      </c>
      <c r="AZ192" s="165">
        <f>IF('Indicator Date hidden'!BA193="x","x",$AZ$2-'Indicator Date hidden'!BA193)</f>
        <v>2</v>
      </c>
      <c r="BA192" s="5">
        <f t="shared" si="10"/>
        <v>82515</v>
      </c>
      <c r="BB192" s="166">
        <f t="shared" si="11"/>
        <v>1683.9795918367347</v>
      </c>
      <c r="BC192" s="5">
        <f t="shared" si="12"/>
        <v>21</v>
      </c>
      <c r="BD192" s="166">
        <f t="shared" si="13"/>
        <v>8158.958958427098</v>
      </c>
      <c r="BE192" s="169">
        <f t="shared" si="14"/>
        <v>0</v>
      </c>
    </row>
    <row r="193" spans="1:57" x14ac:dyDescent="0.25">
      <c r="A193" t="s">
        <v>356</v>
      </c>
      <c r="B193" s="165">
        <f>IF('Indicator Date hidden'!C194="x","x",$B$2-'Indicator Date hidden'!C194)</f>
        <v>4</v>
      </c>
      <c r="C193" s="165">
        <f>IF('Indicator Date hidden'!D194="x","x",$C$2-'Indicator Date hidden'!D194)</f>
        <v>4</v>
      </c>
      <c r="D193" s="165">
        <f>IF('Indicator Date hidden'!E194="x","x",$D$2-'Indicator Date hidden'!E194)</f>
        <v>0</v>
      </c>
      <c r="E193" s="165">
        <f>IF('Indicator Date hidden'!F194="x","x",$E$2-'Indicator Date hidden'!F194)</f>
        <v>0</v>
      </c>
      <c r="F193" s="165">
        <f>IF('Indicator Date hidden'!G194="x","x",$F$2-'Indicator Date hidden'!G194)</f>
        <v>0</v>
      </c>
      <c r="G193" s="165">
        <f>IF('Indicator Date hidden'!H194="x","x",$G$2-'Indicator Date hidden'!H194)</f>
        <v>0</v>
      </c>
      <c r="H193" s="165">
        <f>IF('Indicator Date hidden'!I194="x","x",$H$2-'Indicator Date hidden'!I194)</f>
        <v>0</v>
      </c>
      <c r="I193" s="165">
        <f>IF('Indicator Date hidden'!J194="x","x",$I$2-'Indicator Date hidden'!J194)</f>
        <v>2</v>
      </c>
      <c r="J193" s="165">
        <f>IF('Indicator Date hidden'!K194="x","x",$J$2-'Indicator Date hidden'!K194)</f>
        <v>2</v>
      </c>
      <c r="K193" s="165">
        <f>IF('Indicator Date hidden'!L194="x","x",$K$2-'Indicator Date hidden'!L194)</f>
        <v>0</v>
      </c>
      <c r="L193" s="165">
        <f>IF('Indicator Date hidden'!M194="x","x",$L$2-'Indicator Date hidden'!M194)</f>
        <v>0</v>
      </c>
      <c r="M193" s="165">
        <f>IF('Indicator Date hidden'!N194="x","x",$M$2-'Indicator Date hidden'!N194)</f>
        <v>0</v>
      </c>
      <c r="N193" s="165">
        <f>IF('Indicator Date hidden'!O194="x","x",$N$2-'Indicator Date hidden'!O194)</f>
        <v>0</v>
      </c>
      <c r="O193" s="165">
        <f>IF('Indicator Date hidden'!P194="x","x",$O$2-'Indicator Date hidden'!P194)</f>
        <v>0</v>
      </c>
      <c r="P193" s="165">
        <f>IF('Indicator Date hidden'!Q194="x","x",$P$2-'Indicator Date hidden'!Q194)</f>
        <v>0</v>
      </c>
      <c r="Q193" s="165">
        <f>IF('Indicator Date hidden'!R194="x","x",$Q$2-'Indicator Date hidden'!R194)</f>
        <v>2</v>
      </c>
      <c r="R193" s="165">
        <f>IF('Indicator Date hidden'!S194="x","x",$R$2-'Indicator Date hidden'!S194)</f>
        <v>0</v>
      </c>
      <c r="S193" s="165">
        <f>IF('Indicator Date hidden'!T194="x","x",$S$2-'Indicator Date hidden'!T194)</f>
        <v>0</v>
      </c>
      <c r="T193" s="165">
        <f>IF('Indicator Date hidden'!U194="x","x",$T$2-'Indicator Date hidden'!U194)</f>
        <v>0</v>
      </c>
      <c r="U193" s="165">
        <f>IF('Indicator Date hidden'!V194="x","x",$U$2-'Indicator Date hidden'!V194)</f>
        <v>0</v>
      </c>
      <c r="V193" s="165">
        <f>IF('Indicator Date hidden'!W194="x","x",$V$2-'Indicator Date hidden'!W194)</f>
        <v>2</v>
      </c>
      <c r="W193" s="165">
        <f>IF('Indicator Date hidden'!X194="x","x",$W$2-'Indicator Date hidden'!X194)</f>
        <v>2</v>
      </c>
      <c r="X193" s="165">
        <f>IF('Indicator Date hidden'!Y194="x","x",$X$2-'Indicator Date hidden'!Y194)</f>
        <v>7</v>
      </c>
      <c r="Y193" s="165">
        <f>IF('Indicator Date hidden'!Z194="x","x",$Y$2-'Indicator Date hidden'!Z194)</f>
        <v>0</v>
      </c>
      <c r="Z193" s="165">
        <f>IF('Indicator Date hidden'!AA194="x","x",$Z$2-'Indicator Date hidden'!AA194)</f>
        <v>0</v>
      </c>
      <c r="AA193" s="165">
        <f>IF('Indicator Date hidden'!AB194="x","x",$AA$2-'Indicator Date hidden'!AB194)</f>
        <v>0</v>
      </c>
      <c r="AB193" s="165">
        <f>IF('Indicator Date hidden'!AC194="x","x",$AB$2-'Indicator Date hidden'!AC194)</f>
        <v>0</v>
      </c>
      <c r="AC193" s="165">
        <f>IF('Indicator Date hidden'!AD194="x","x",$AC$2-'Indicator Date hidden'!AD194)</f>
        <v>0</v>
      </c>
      <c r="AD193" s="165">
        <f>IF('Indicator Date hidden'!AE194="x","x",$AD$2-'Indicator Date hidden'!AE194)</f>
        <v>0</v>
      </c>
      <c r="AE193" s="165">
        <f>IF('Indicator Date hidden'!AF194="x","x",$AE$2-'Indicator Date hidden'!AF194)</f>
        <v>0</v>
      </c>
      <c r="AF193" s="165" t="str">
        <f>IF('Indicator Date hidden'!AG194="x","x",$AF$2-'Indicator Date hidden'!AG194)</f>
        <v>x</v>
      </c>
      <c r="AG193" s="165">
        <f>IF('Indicator Date hidden'!AH194="x","x",$AG$2-'Indicator Date hidden'!AH194)</f>
        <v>1</v>
      </c>
      <c r="AH193" s="165">
        <f>IF('Indicator Date hidden'!AI194="x","x",$AH$2-'Indicator Date hidden'!AI194)</f>
        <v>1</v>
      </c>
      <c r="AI193" s="165">
        <f>IF('Indicator Date hidden'!AJ194="x","x",$AI$2-'Indicator Date hidden'!AJ194)</f>
        <v>1</v>
      </c>
      <c r="AJ193" s="165" t="str">
        <f>IF('Indicator Date hidden'!AK194="x","x",$AJ$2-'Indicator Date hidden'!AK194)</f>
        <v>x</v>
      </c>
      <c r="AK193" s="165">
        <f>IF('Indicator Date hidden'!AL194="x","x",$AK$2-'Indicator Date hidden'!AL194)</f>
        <v>0</v>
      </c>
      <c r="AL193" s="165">
        <f>IF('Indicator Date hidden'!AM194="x","x",$AL$2-'Indicator Date hidden'!AM194)</f>
        <v>0</v>
      </c>
      <c r="AM193" s="165">
        <f>IF('Indicator Date hidden'!AN194="x","x",$AM$2-'Indicator Date hidden'!AN194)</f>
        <v>41236</v>
      </c>
      <c r="AN193" s="165">
        <f>IF('Indicator Date hidden'!AO194="x","x",$AN$2-'Indicator Date hidden'!AO194)</f>
        <v>41236</v>
      </c>
      <c r="AO193" s="165" t="str">
        <f>IF('Indicator Date hidden'!AP194="x","x",$AO$2-'Indicator Date hidden'!AP194)</f>
        <v>x</v>
      </c>
      <c r="AP193" s="165" t="str">
        <f>IF('Indicator Date hidden'!AQ194="x","x",$AP$2-'Indicator Date hidden'!AQ194)</f>
        <v>x</v>
      </c>
      <c r="AQ193" s="165">
        <f>IF('Indicator Date hidden'!AR194="x","x",$AQ$2-'Indicator Date hidden'!AR194)</f>
        <v>0</v>
      </c>
      <c r="AR193" s="165">
        <f>IF('Indicator Date hidden'!AS194="x","x",$AR$2-'Indicator Date hidden'!AS194)</f>
        <v>0</v>
      </c>
      <c r="AS193" s="165">
        <f>IF('Indicator Date hidden'!AT194="x","x",$AS$2-'Indicator Date hidden'!AT194)</f>
        <v>0</v>
      </c>
      <c r="AT193" s="165">
        <f>IF('Indicator Date hidden'!AU194="x","x",$AT$2-'Indicator Date hidden'!AU194)</f>
        <v>1</v>
      </c>
      <c r="AU193" s="165">
        <f>IF('Indicator Date hidden'!AV194="x","x",$AU$2-'Indicator Date hidden'!AV194)</f>
        <v>2</v>
      </c>
      <c r="AV193" s="165">
        <f>IF('Indicator Date hidden'!AW194="x","x",$AV$2-'Indicator Date hidden'!AW194)</f>
        <v>0</v>
      </c>
      <c r="AW193" s="165">
        <f>IF('Indicator Date hidden'!AX194="x","x",$AW$2-'Indicator Date hidden'!AX194)</f>
        <v>0</v>
      </c>
      <c r="AX193" s="165">
        <f>IF('Indicator Date hidden'!AY194="x","x",$AX$2-'Indicator Date hidden'!AY194)</f>
        <v>0</v>
      </c>
      <c r="AY193" s="165">
        <f>IF('Indicator Date hidden'!AZ194="x","x",$AY$2-'Indicator Date hidden'!AZ194)</f>
        <v>2</v>
      </c>
      <c r="AZ193" s="165">
        <f>IF('Indicator Date hidden'!BA194="x","x",$AZ$2-'Indicator Date hidden'!BA194)</f>
        <v>2</v>
      </c>
      <c r="BA193" s="5">
        <f t="shared" si="10"/>
        <v>82507</v>
      </c>
      <c r="BB193" s="166">
        <f t="shared" si="11"/>
        <v>1755.4680851063829</v>
      </c>
      <c r="BC193" s="5">
        <f t="shared" si="12"/>
        <v>17</v>
      </c>
      <c r="BD193" s="166">
        <f t="shared" si="13"/>
        <v>8323.2270538179455</v>
      </c>
      <c r="BE193" s="169">
        <f t="shared" si="14"/>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BF195"/>
  <sheetViews>
    <sheetView showGridLines="0" workbookViewId="0">
      <pane xSplit="2" ySplit="4" topLeftCell="AN42" activePane="bottomRight" state="frozen"/>
      <selection pane="topRight" activeCell="C1" sqref="C1"/>
      <selection pane="bottomLeft" activeCell="A5" sqref="A5"/>
      <selection pane="bottomRight" activeCell="BC58" sqref="BC58"/>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223"/>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row>
    <row r="2" spans="1:58" s="16" customFormat="1" ht="121.5" customHeight="1" x14ac:dyDescent="0.2">
      <c r="A2" s="141" t="s">
        <v>380</v>
      </c>
      <c r="B2" s="142" t="s">
        <v>358</v>
      </c>
      <c r="C2" s="138" t="str">
        <f>'Indicator Data'!C2</f>
        <v>Physical exposure to earthquake MMI VI</v>
      </c>
      <c r="D2" s="138" t="str">
        <f>'Indicator Data'!D2</f>
        <v>Physical exposure to earthquake MMI VIII</v>
      </c>
      <c r="E2" s="138" t="str">
        <f>'Indicator Data'!E2</f>
        <v>Annual Expected Exposed People to Floods</v>
      </c>
      <c r="F2" s="138" t="str">
        <f>'Indicator Data'!F2</f>
        <v>Annual Expected Exposed People to Tsunamis</v>
      </c>
      <c r="G2" s="138" t="str">
        <f>'Indicator Data'!G2</f>
        <v>Annual Expected Exposed People to Cyclone's Wind SS1</v>
      </c>
      <c r="H2" s="138" t="str">
        <f>'Indicator Data'!H2</f>
        <v>Annual Expected Exposed People to Cyclone's Wind SS3</v>
      </c>
      <c r="I2" s="138" t="str">
        <f>'Indicator Data'!I2</f>
        <v>Annual Expected Exposed People to Cyclone Surge</v>
      </c>
      <c r="J2" s="138" t="str">
        <f>'Indicator Data'!J2</f>
        <v>Total affected by Drought</v>
      </c>
      <c r="K2" s="138" t="str">
        <f>'Indicator Data'!K2</f>
        <v>Frequency of Drought events</v>
      </c>
      <c r="L2" s="138" t="str">
        <f>'Indicator Data'!L2</f>
        <v>Agriculture Drought probability</v>
      </c>
      <c r="M2" s="138" t="str">
        <f>'Indicator Data'!AM2</f>
        <v>GCRI Violent Conflict probability</v>
      </c>
      <c r="N2" s="138" t="str">
        <f>'Indicator Data'!AN2</f>
        <v>GCRI Highly Violent Conflict probability</v>
      </c>
      <c r="O2" s="138" t="str">
        <f>'Indicator Data'!AO2</f>
        <v>National Power Conflict Intensity (Highly Violent)</v>
      </c>
      <c r="P2" s="138" t="str">
        <f>'Indicator Data'!AP2</f>
        <v>Subnational Conflict Intensity (Highly Violent)</v>
      </c>
      <c r="Q2" s="138" t="str">
        <f>'Indicator Data'!AQ2</f>
        <v>Human Development Index</v>
      </c>
      <c r="R2" s="138" t="str">
        <f>'Indicator Data'!AR2</f>
        <v>Multidimensional Poverty Index</v>
      </c>
      <c r="S2" s="138" t="str">
        <f>'Indicator Data'!AS2</f>
        <v>Humanitarian Aid (FTS)</v>
      </c>
      <c r="T2" s="138" t="str">
        <f>'Indicator Data'!AT2</f>
        <v>Development Aid (ODA)</v>
      </c>
      <c r="U2" s="138" t="str">
        <f>'Indicator Data'!AU2</f>
        <v>Development Aid (ODA)</v>
      </c>
      <c r="V2" s="138" t="str">
        <f>'Indicator Data'!AV2</f>
        <v>Net ODA received (% of GNI)</v>
      </c>
      <c r="W2" s="138" t="str">
        <f>'Indicator Data'!AX2</f>
        <v>Mortality rate, under-5</v>
      </c>
      <c r="X2" s="138" t="str">
        <f>'Indicator Data'!AY2</f>
        <v>U5 Under weight</v>
      </c>
      <c r="Y2" s="138" t="str">
        <f>'Indicator Data'!CB2</f>
        <v>Physicians Density</v>
      </c>
      <c r="Z2" s="138" t="str">
        <f>'Indicator Data'!CC2</f>
        <v>One-year-olds fully immunized against measles</v>
      </c>
      <c r="AA2" s="138" t="str">
        <f>'Indicator Data'!AZ2</f>
        <v>Incidence of Tuberculosis</v>
      </c>
      <c r="AB2" s="138" t="str">
        <f>'Indicator Data'!BA2</f>
        <v>Estimated number of people living with HIV - Adult (&gt;15) rate</v>
      </c>
      <c r="AC2" s="138" t="str">
        <f>'Indicator Data'!CG2</f>
        <v>Current health expenditure per capita</v>
      </c>
      <c r="AD2" s="138" t="str">
        <f>'Indicator Data'!CH2</f>
        <v>Maternal Mortality Ratio</v>
      </c>
      <c r="AE2" s="138" t="str">
        <f>'Indicator Data'!BC2</f>
        <v>Malaria death rate</v>
      </c>
      <c r="AF2" s="138" t="str">
        <f>'Indicator Data'!BF2</f>
        <v>Gender Inequality Index</v>
      </c>
      <c r="AG2" s="138" t="str">
        <f>'Indicator Data'!BG2</f>
        <v>Income Gini coefficient</v>
      </c>
      <c r="AH2" s="138" t="str">
        <f>'Indicator Data'!BH2</f>
        <v>People affected by Natural Disasters</v>
      </c>
      <c r="AI2" s="138" t="str">
        <f>'Indicator Data'!BI2</f>
        <v>People affected by Natural Disasters</v>
      </c>
      <c r="AJ2" s="138" t="str">
        <f>'Indicator Data'!BJ2</f>
        <v>People affected by Natural Disasters</v>
      </c>
      <c r="AK2" s="138" t="str">
        <f>'Indicator Data'!BK2</f>
        <v>Internally displaced persons (IDPs)</v>
      </c>
      <c r="AL2" s="138" t="str">
        <f>'Indicator Data'!BL2</f>
        <v>Refugees and asylum-seekers by country of asylum</v>
      </c>
      <c r="AM2" s="138" t="str">
        <f>'Indicator Data'!BM2</f>
        <v>Returned Refugees</v>
      </c>
      <c r="AN2" s="138" t="str">
        <f>'Indicator Data'!BN2</f>
        <v>Average Dietary Energy Supply Adequacy</v>
      </c>
      <c r="AO2" s="138" t="str">
        <f>'Indicator Data'!BO2</f>
        <v>Prevalence of Undernourishment</v>
      </c>
      <c r="AP2" s="138" t="str">
        <f>'Indicator Data'!BP2</f>
        <v>Domestic Food Price Level Index</v>
      </c>
      <c r="AQ2" s="138" t="str">
        <f>'Indicator Data'!BQ2</f>
        <v>Domestic Food Price Volatility Index</v>
      </c>
      <c r="AR2" s="138" t="str">
        <f>'Indicator Data'!BR2</f>
        <v>HFA Scores Last recent</v>
      </c>
      <c r="AS2" s="138" t="str">
        <f>'Indicator Data'!BS2</f>
        <v>Government Effectiveness</v>
      </c>
      <c r="AT2" s="138" t="str">
        <f>'Indicator Data'!BT2</f>
        <v>Corruption Perception Index</v>
      </c>
      <c r="AU2" s="138" t="str">
        <f>'Indicator Data'!BU2</f>
        <v>Access to electricity</v>
      </c>
      <c r="AV2" s="138" t="str">
        <f>'Indicator Data'!BV2</f>
        <v>Adult literacy rate</v>
      </c>
      <c r="AW2" s="138" t="str">
        <f>'Indicator Data'!BW2</f>
        <v>Internet users</v>
      </c>
      <c r="AX2" s="138" t="str">
        <f>'Indicator Data'!BX2</f>
        <v>Mobile cellular subscriptions</v>
      </c>
      <c r="AY2" s="138" t="str">
        <f>'Indicator Data'!BY2</f>
        <v>Road lenght</v>
      </c>
      <c r="AZ2" s="138" t="str">
        <f>'Indicator Data'!BZ2</f>
        <v>People using at least basic sanitation services (% of population)</v>
      </c>
      <c r="BA2" s="138" t="str">
        <f>'Indicator Data'!CA2</f>
        <v>People using at least basic drinking water services (% of population)</v>
      </c>
      <c r="BB2" s="138" t="str">
        <f>'Indicator Data'!CJ2</f>
        <v>GDP per capita PPP int USD (Estimated)</v>
      </c>
      <c r="BC2" s="138" t="str">
        <f>'Indicator Data'!CK2</f>
        <v>Total Population</v>
      </c>
      <c r="BD2" s="138" t="str">
        <f>'Indicator Data'!CL2</f>
        <v>Total Population (GHS-POP-R2019)</v>
      </c>
      <c r="BE2" s="138" t="str">
        <f>'Indicator Data'!CM2</f>
        <v>Land area (sq. km)</v>
      </c>
    </row>
    <row r="3" spans="1:58" x14ac:dyDescent="0.25">
      <c r="A3" s="129" t="s">
        <v>485</v>
      </c>
      <c r="B3" s="107"/>
      <c r="C3" s="156">
        <f>'Indicator Data'!C3</f>
        <v>2019</v>
      </c>
      <c r="D3" s="156">
        <f>'Indicator Data'!D3</f>
        <v>2019</v>
      </c>
      <c r="E3" s="156">
        <f>'Indicator Data'!E3</f>
        <v>2015</v>
      </c>
      <c r="F3" s="156">
        <f>'Indicator Data'!F3</f>
        <v>2015</v>
      </c>
      <c r="G3" s="156">
        <f>'Indicator Data'!G3</f>
        <v>2015</v>
      </c>
      <c r="H3" s="156">
        <f>'Indicator Data'!H3</f>
        <v>2015</v>
      </c>
      <c r="I3" s="156">
        <f>'Indicator Data'!I3</f>
        <v>2015</v>
      </c>
      <c r="J3" s="156" t="str">
        <f>'Indicator Data'!J3</f>
        <v>1984-2018</v>
      </c>
      <c r="K3" s="156" t="str">
        <f>'Indicator Data'!K3</f>
        <v>1984-2018</v>
      </c>
      <c r="L3" s="156" t="str">
        <f>'Indicator Data'!L3</f>
        <v>1984-2016</v>
      </c>
      <c r="M3" s="156">
        <f>'Indicator Data'!AM3</f>
        <v>2019</v>
      </c>
      <c r="N3" s="156">
        <f>'Indicator Data'!AN3</f>
        <v>2019</v>
      </c>
      <c r="O3" s="156">
        <f>'Indicator Data'!AO3</f>
        <v>2018</v>
      </c>
      <c r="P3" s="156">
        <f>'Indicator Data'!AP3</f>
        <v>2018</v>
      </c>
      <c r="Q3" s="156">
        <f>'Indicator Data'!AQ3</f>
        <v>2017</v>
      </c>
      <c r="R3" s="156" t="str">
        <f>'Indicator Data'!AR3</f>
        <v>2007-2017</v>
      </c>
      <c r="S3" s="156" t="str">
        <f>'Indicator Data'!AS3</f>
        <v>2017-2019</v>
      </c>
      <c r="T3" s="156">
        <f>'Indicator Data'!AT3</f>
        <v>2016</v>
      </c>
      <c r="U3" s="156">
        <f>'Indicator Data'!AU3</f>
        <v>2017</v>
      </c>
      <c r="V3" s="156">
        <f>'Indicator Data'!AV3</f>
        <v>2017</v>
      </c>
      <c r="W3" s="156">
        <f>'Indicator Data'!AX3</f>
        <v>2017</v>
      </c>
      <c r="X3" s="156" t="str">
        <f>'Indicator Data'!AY3</f>
        <v>2006-2016</v>
      </c>
      <c r="Y3" s="156" t="str">
        <f>'Indicator Data'!CB3</f>
        <v>2011-2018</v>
      </c>
      <c r="Z3" s="156">
        <f>'Indicator Data'!CC3</f>
        <v>2017</v>
      </c>
      <c r="AA3" s="156">
        <f>'Indicator Data'!AZ3</f>
        <v>2017</v>
      </c>
      <c r="AB3" s="156">
        <f>'Indicator Data'!BA3</f>
        <v>2017</v>
      </c>
      <c r="AC3" s="156">
        <f>'Indicator Data'!CG3</f>
        <v>2016</v>
      </c>
      <c r="AD3" s="156">
        <f>'Indicator Data'!CH3</f>
        <v>2015</v>
      </c>
      <c r="AE3" s="156">
        <f>'Indicator Data'!BC3</f>
        <v>2012</v>
      </c>
      <c r="AF3" s="156">
        <f>'Indicator Data'!BF3</f>
        <v>2017</v>
      </c>
      <c r="AG3" s="156" t="str">
        <f>'Indicator Data'!BG3</f>
        <v>2005-2017</v>
      </c>
      <c r="AH3" s="156">
        <f>'Indicator Data'!BH3</f>
        <v>2017</v>
      </c>
      <c r="AI3" s="156">
        <f>'Indicator Data'!BI3</f>
        <v>2018</v>
      </c>
      <c r="AJ3" s="156">
        <f>'Indicator Data'!BJ3</f>
        <v>2019</v>
      </c>
      <c r="AK3" s="156">
        <f>'Indicator Data'!BK3</f>
        <v>2019</v>
      </c>
      <c r="AL3" s="156">
        <f>'Indicator Data'!BL3</f>
        <v>2019</v>
      </c>
      <c r="AM3" s="156">
        <f>'Indicator Data'!BM3</f>
        <v>2018</v>
      </c>
      <c r="AN3" s="156" t="str">
        <f>'Indicator Data'!BN3</f>
        <v>2016-18</v>
      </c>
      <c r="AO3" s="156" t="str">
        <f>'Indicator Data'!BO3</f>
        <v>2016-18</v>
      </c>
      <c r="AP3" s="156" t="str">
        <f>'Indicator Data'!BP3</f>
        <v>2011-2014</v>
      </c>
      <c r="AQ3" s="156" t="str">
        <f>'Indicator Data'!BQ3</f>
        <v>2012-2014</v>
      </c>
      <c r="AR3" s="156" t="str">
        <f>'Indicator Data'!BR3</f>
        <v>2007-2015</v>
      </c>
      <c r="AS3" s="156">
        <f>'Indicator Data'!BS3</f>
        <v>2017</v>
      </c>
      <c r="AT3" s="156">
        <f>'Indicator Data'!BT3</f>
        <v>2018</v>
      </c>
      <c r="AU3" s="156">
        <f>'Indicator Data'!BU3</f>
        <v>2017</v>
      </c>
      <c r="AV3" s="156" t="str">
        <f>'Indicator Data'!BV3</f>
        <v>2008-2017</v>
      </c>
      <c r="AW3" s="156">
        <f>'Indicator Data'!BW3</f>
        <v>2016</v>
      </c>
      <c r="AX3" s="156">
        <f>'Indicator Data'!BX3</f>
        <v>2017</v>
      </c>
      <c r="AY3" s="156">
        <f>'Indicator Data'!BY3</f>
        <v>2014</v>
      </c>
      <c r="AZ3" s="156">
        <f>'Indicator Data'!BZ3</f>
        <v>2017</v>
      </c>
      <c r="BA3" s="156">
        <f>'Indicator Data'!CA3</f>
        <v>2017</v>
      </c>
      <c r="BB3" s="156">
        <f>'Indicator Data'!CJ3</f>
        <v>2018</v>
      </c>
      <c r="BC3" s="156">
        <f>'Indicator Data'!CK3</f>
        <v>2018</v>
      </c>
      <c r="BD3" s="156">
        <f>'Indicator Data'!CL3</f>
        <v>2015</v>
      </c>
      <c r="BE3" s="156"/>
    </row>
    <row r="4" spans="1:58" ht="25.5" x14ac:dyDescent="0.25">
      <c r="A4" s="130" t="s">
        <v>437</v>
      </c>
      <c r="B4" s="107"/>
      <c r="C4" s="108" t="s">
        <v>929</v>
      </c>
      <c r="D4" s="108" t="s">
        <v>929</v>
      </c>
      <c r="E4" s="108" t="s">
        <v>929</v>
      </c>
      <c r="F4" s="108" t="s">
        <v>929</v>
      </c>
      <c r="G4" s="108" t="s">
        <v>929</v>
      </c>
      <c r="H4" s="108" t="s">
        <v>929</v>
      </c>
      <c r="I4" s="108" t="s">
        <v>929</v>
      </c>
      <c r="J4" s="108" t="s">
        <v>929</v>
      </c>
      <c r="K4" s="108" t="s">
        <v>929</v>
      </c>
      <c r="L4" s="108" t="s">
        <v>929</v>
      </c>
      <c r="M4" s="108" t="s">
        <v>929</v>
      </c>
      <c r="N4" s="108" t="s">
        <v>929</v>
      </c>
      <c r="O4" s="108" t="s">
        <v>929</v>
      </c>
      <c r="P4" s="108" t="s">
        <v>929</v>
      </c>
      <c r="Q4" s="108" t="s">
        <v>929</v>
      </c>
      <c r="R4" s="108" t="s">
        <v>929</v>
      </c>
      <c r="S4" s="108" t="s">
        <v>929</v>
      </c>
      <c r="T4" s="108" t="s">
        <v>929</v>
      </c>
      <c r="U4" s="108" t="s">
        <v>929</v>
      </c>
      <c r="V4" s="108" t="s">
        <v>929</v>
      </c>
      <c r="W4" s="108" t="s">
        <v>929</v>
      </c>
      <c r="X4" s="108" t="s">
        <v>929</v>
      </c>
      <c r="Y4" s="108" t="s">
        <v>929</v>
      </c>
      <c r="Z4" s="108" t="s">
        <v>929</v>
      </c>
      <c r="AA4" s="108" t="s">
        <v>929</v>
      </c>
      <c r="AB4" s="108" t="s">
        <v>929</v>
      </c>
      <c r="AC4" s="108" t="s">
        <v>929</v>
      </c>
      <c r="AD4" s="108" t="s">
        <v>946</v>
      </c>
      <c r="AE4" s="108" t="s">
        <v>929</v>
      </c>
      <c r="AF4" s="108" t="s">
        <v>929</v>
      </c>
      <c r="AG4" s="108" t="s">
        <v>929</v>
      </c>
      <c r="AH4" s="108" t="s">
        <v>929</v>
      </c>
      <c r="AI4" s="108" t="s">
        <v>929</v>
      </c>
      <c r="AJ4" s="108" t="s">
        <v>929</v>
      </c>
      <c r="AK4" s="108" t="s">
        <v>929</v>
      </c>
      <c r="AL4" s="108" t="s">
        <v>929</v>
      </c>
      <c r="AM4" s="108" t="s">
        <v>929</v>
      </c>
      <c r="AN4" s="108" t="s">
        <v>929</v>
      </c>
      <c r="AO4" s="108" t="s">
        <v>929</v>
      </c>
      <c r="AP4" s="108" t="s">
        <v>929</v>
      </c>
      <c r="AQ4" s="108" t="s">
        <v>929</v>
      </c>
      <c r="AR4" s="108" t="s">
        <v>929</v>
      </c>
      <c r="AS4" s="108" t="s">
        <v>929</v>
      </c>
      <c r="AT4" s="108" t="s">
        <v>929</v>
      </c>
      <c r="AU4" s="108" t="s">
        <v>929</v>
      </c>
      <c r="AV4" s="108" t="s">
        <v>929</v>
      </c>
      <c r="AW4" s="108" t="s">
        <v>929</v>
      </c>
      <c r="AX4" s="108" t="s">
        <v>929</v>
      </c>
      <c r="AY4" s="108" t="s">
        <v>929</v>
      </c>
      <c r="AZ4" s="108" t="s">
        <v>929</v>
      </c>
      <c r="BA4" s="108" t="s">
        <v>929</v>
      </c>
      <c r="BB4" s="108" t="s">
        <v>929</v>
      </c>
      <c r="BC4" s="108" t="s">
        <v>929</v>
      </c>
      <c r="BD4" s="108" t="s">
        <v>929</v>
      </c>
      <c r="BE4" s="108" t="s">
        <v>929</v>
      </c>
    </row>
    <row r="5" spans="1:58" x14ac:dyDescent="0.25">
      <c r="A5" s="128" t="str">
        <f>'Indicator Data'!A6</f>
        <v>Afghanistan</v>
      </c>
      <c r="B5" s="107" t="str">
        <f>'Indicator Data'!B6</f>
        <v>AFG</v>
      </c>
      <c r="C5" s="160" t="s">
        <v>1063</v>
      </c>
      <c r="D5" s="160" t="s">
        <v>1063</v>
      </c>
      <c r="E5" s="160" t="s">
        <v>967</v>
      </c>
      <c r="F5" s="160" t="s">
        <v>967</v>
      </c>
      <c r="G5" s="160" t="s">
        <v>967</v>
      </c>
      <c r="H5" s="160" t="s">
        <v>967</v>
      </c>
      <c r="I5" s="160" t="s">
        <v>967</v>
      </c>
      <c r="J5" s="160" t="s">
        <v>963</v>
      </c>
      <c r="K5" s="160" t="s">
        <v>963</v>
      </c>
      <c r="L5" s="160" t="s">
        <v>542</v>
      </c>
      <c r="M5" s="160" t="s">
        <v>960</v>
      </c>
      <c r="N5" s="160" t="s">
        <v>960</v>
      </c>
      <c r="O5" s="160" t="s">
        <v>968</v>
      </c>
      <c r="P5" s="160" t="s">
        <v>968</v>
      </c>
      <c r="Q5" s="160" t="s">
        <v>965</v>
      </c>
      <c r="R5" s="160" t="s">
        <v>965</v>
      </c>
      <c r="S5" s="160" t="s">
        <v>969</v>
      </c>
      <c r="T5" s="160" t="s">
        <v>970</v>
      </c>
      <c r="U5" s="160" t="s">
        <v>970</v>
      </c>
      <c r="V5" s="160" t="s">
        <v>555</v>
      </c>
      <c r="W5" s="160" t="s">
        <v>944</v>
      </c>
      <c r="X5" s="160" t="s">
        <v>944</v>
      </c>
      <c r="Y5" s="160" t="s">
        <v>944</v>
      </c>
      <c r="Z5" s="160" t="s">
        <v>944</v>
      </c>
      <c r="AA5" s="160" t="s">
        <v>944</v>
      </c>
      <c r="AB5" s="160" t="s">
        <v>957</v>
      </c>
      <c r="AC5" s="160" t="s">
        <v>944</v>
      </c>
      <c r="AD5" s="105" t="s">
        <v>966</v>
      </c>
      <c r="AE5" s="160" t="s">
        <v>944</v>
      </c>
      <c r="AF5" s="160" t="s">
        <v>965</v>
      </c>
      <c r="AG5" s="160" t="s">
        <v>555</v>
      </c>
      <c r="AH5" s="160" t="s">
        <v>963</v>
      </c>
      <c r="AI5" s="160" t="s">
        <v>963</v>
      </c>
      <c r="AJ5" s="160" t="s">
        <v>963</v>
      </c>
      <c r="AK5" s="162" t="s">
        <v>935</v>
      </c>
      <c r="AL5" s="160" t="s">
        <v>962</v>
      </c>
      <c r="AM5" s="160" t="s">
        <v>962</v>
      </c>
      <c r="AN5" s="160" t="s">
        <v>542</v>
      </c>
      <c r="AO5" s="160" t="s">
        <v>542</v>
      </c>
      <c r="AP5" s="160" t="s">
        <v>542</v>
      </c>
      <c r="AQ5" s="160" t="s">
        <v>542</v>
      </c>
      <c r="AR5" s="160" t="s">
        <v>958</v>
      </c>
      <c r="AS5" s="160" t="s">
        <v>555</v>
      </c>
      <c r="AT5" s="160" t="s">
        <v>959</v>
      </c>
      <c r="AU5" s="160" t="s">
        <v>555</v>
      </c>
      <c r="AV5" s="160" t="s">
        <v>552</v>
      </c>
      <c r="AW5" s="160" t="s">
        <v>555</v>
      </c>
      <c r="AX5" s="160" t="s">
        <v>555</v>
      </c>
      <c r="AY5" s="160" t="s">
        <v>934</v>
      </c>
      <c r="AZ5" s="160" t="s">
        <v>961</v>
      </c>
      <c r="BA5" s="160" t="s">
        <v>961</v>
      </c>
      <c r="BB5" s="160" t="s">
        <v>555</v>
      </c>
      <c r="BC5" s="160" t="s">
        <v>555</v>
      </c>
      <c r="BD5" s="160" t="s">
        <v>960</v>
      </c>
      <c r="BE5" s="160" t="s">
        <v>555</v>
      </c>
      <c r="BF5" s="104"/>
    </row>
    <row r="6" spans="1:58" x14ac:dyDescent="0.25">
      <c r="A6" s="128" t="str">
        <f>'Indicator Data'!A7</f>
        <v>Albania</v>
      </c>
      <c r="B6" s="107" t="str">
        <f>'Indicator Data'!B7</f>
        <v>ALB</v>
      </c>
      <c r="C6" s="160" t="s">
        <v>1063</v>
      </c>
      <c r="D6" s="160" t="s">
        <v>1063</v>
      </c>
      <c r="E6" s="160" t="s">
        <v>967</v>
      </c>
      <c r="F6" s="160" t="s">
        <v>967</v>
      </c>
      <c r="G6" s="160" t="s">
        <v>967</v>
      </c>
      <c r="H6" s="160" t="s">
        <v>967</v>
      </c>
      <c r="I6" s="160" t="s">
        <v>967</v>
      </c>
      <c r="J6" s="160" t="s">
        <v>963</v>
      </c>
      <c r="K6" s="160" t="s">
        <v>963</v>
      </c>
      <c r="L6" s="160" t="s">
        <v>542</v>
      </c>
      <c r="M6" s="160" t="s">
        <v>960</v>
      </c>
      <c r="N6" s="160" t="s">
        <v>960</v>
      </c>
      <c r="O6" s="160" t="s">
        <v>968</v>
      </c>
      <c r="P6" s="160" t="s">
        <v>968</v>
      </c>
      <c r="Q6" s="160" t="s">
        <v>965</v>
      </c>
      <c r="R6" s="160" t="s">
        <v>965</v>
      </c>
      <c r="S6" s="160" t="s">
        <v>969</v>
      </c>
      <c r="T6" s="160" t="s">
        <v>970</v>
      </c>
      <c r="U6" s="160" t="s">
        <v>970</v>
      </c>
      <c r="V6" s="160" t="s">
        <v>555</v>
      </c>
      <c r="W6" s="160" t="s">
        <v>944</v>
      </c>
      <c r="X6" s="160" t="s">
        <v>944</v>
      </c>
      <c r="Y6" s="160" t="s">
        <v>944</v>
      </c>
      <c r="Z6" s="160" t="s">
        <v>944</v>
      </c>
      <c r="AA6" s="160" t="s">
        <v>944</v>
      </c>
      <c r="AB6" s="160" t="s">
        <v>944</v>
      </c>
      <c r="AC6" s="160" t="s">
        <v>944</v>
      </c>
      <c r="AD6" s="105" t="s">
        <v>966</v>
      </c>
      <c r="AE6" s="160" t="s">
        <v>944</v>
      </c>
      <c r="AF6" s="160" t="s">
        <v>965</v>
      </c>
      <c r="AG6" s="160" t="s">
        <v>555</v>
      </c>
      <c r="AH6" s="160" t="s">
        <v>963</v>
      </c>
      <c r="AI6" s="160" t="s">
        <v>963</v>
      </c>
      <c r="AJ6" s="160" t="s">
        <v>963</v>
      </c>
      <c r="AK6" s="162" t="s">
        <v>932</v>
      </c>
      <c r="AL6" s="160" t="s">
        <v>962</v>
      </c>
      <c r="AM6" s="160" t="s">
        <v>962</v>
      </c>
      <c r="AN6" s="160" t="s">
        <v>542</v>
      </c>
      <c r="AO6" s="160" t="s">
        <v>542</v>
      </c>
      <c r="AP6" s="160" t="s">
        <v>542</v>
      </c>
      <c r="AQ6" s="160" t="s">
        <v>542</v>
      </c>
      <c r="AR6" s="160" t="s">
        <v>958</v>
      </c>
      <c r="AS6" s="160" t="s">
        <v>555</v>
      </c>
      <c r="AT6" s="160" t="s">
        <v>959</v>
      </c>
      <c r="AU6" s="160" t="s">
        <v>555</v>
      </c>
      <c r="AV6" s="160" t="s">
        <v>552</v>
      </c>
      <c r="AW6" s="160" t="s">
        <v>555</v>
      </c>
      <c r="AX6" s="160" t="s">
        <v>555</v>
      </c>
      <c r="AY6" s="160" t="s">
        <v>934</v>
      </c>
      <c r="AZ6" s="160" t="s">
        <v>961</v>
      </c>
      <c r="BA6" s="160" t="s">
        <v>961</v>
      </c>
      <c r="BB6" s="160" t="s">
        <v>555</v>
      </c>
      <c r="BC6" s="160" t="s">
        <v>555</v>
      </c>
      <c r="BD6" s="160" t="s">
        <v>960</v>
      </c>
      <c r="BE6" s="160" t="s">
        <v>555</v>
      </c>
      <c r="BF6" s="104"/>
    </row>
    <row r="7" spans="1:58" x14ac:dyDescent="0.25">
      <c r="A7" s="128" t="str">
        <f>'Indicator Data'!A8</f>
        <v>Algeria</v>
      </c>
      <c r="B7" s="107" t="str">
        <f>'Indicator Data'!B8</f>
        <v>DZA</v>
      </c>
      <c r="C7" s="160" t="s">
        <v>1063</v>
      </c>
      <c r="D7" s="160" t="s">
        <v>1063</v>
      </c>
      <c r="E7" s="160" t="s">
        <v>967</v>
      </c>
      <c r="F7" s="160" t="s">
        <v>967</v>
      </c>
      <c r="G7" s="160" t="s">
        <v>967</v>
      </c>
      <c r="H7" s="160" t="s">
        <v>967</v>
      </c>
      <c r="I7" s="160" t="s">
        <v>967</v>
      </c>
      <c r="J7" s="160" t="s">
        <v>963</v>
      </c>
      <c r="K7" s="160" t="s">
        <v>963</v>
      </c>
      <c r="L7" s="160" t="s">
        <v>542</v>
      </c>
      <c r="M7" s="160" t="s">
        <v>960</v>
      </c>
      <c r="N7" s="160" t="s">
        <v>960</v>
      </c>
      <c r="O7" s="160" t="s">
        <v>968</v>
      </c>
      <c r="P7" s="160" t="s">
        <v>968</v>
      </c>
      <c r="Q7" s="160" t="s">
        <v>965</v>
      </c>
      <c r="R7" s="160" t="s">
        <v>965</v>
      </c>
      <c r="S7" s="160" t="s">
        <v>969</v>
      </c>
      <c r="T7" s="160" t="s">
        <v>970</v>
      </c>
      <c r="U7" s="160" t="s">
        <v>970</v>
      </c>
      <c r="V7" s="160" t="s">
        <v>555</v>
      </c>
      <c r="W7" s="160" t="s">
        <v>944</v>
      </c>
      <c r="X7" s="160" t="s">
        <v>944</v>
      </c>
      <c r="Y7" s="160" t="s">
        <v>944</v>
      </c>
      <c r="Z7" s="160" t="s">
        <v>944</v>
      </c>
      <c r="AA7" s="160" t="s">
        <v>944</v>
      </c>
      <c r="AB7" s="160" t="s">
        <v>957</v>
      </c>
      <c r="AC7" s="160" t="s">
        <v>944</v>
      </c>
      <c r="AD7" s="105" t="s">
        <v>966</v>
      </c>
      <c r="AE7" s="160" t="s">
        <v>944</v>
      </c>
      <c r="AF7" s="160" t="s">
        <v>965</v>
      </c>
      <c r="AG7" s="160" t="s">
        <v>555</v>
      </c>
      <c r="AH7" s="160" t="s">
        <v>963</v>
      </c>
      <c r="AI7" s="160" t="s">
        <v>963</v>
      </c>
      <c r="AJ7" s="160" t="s">
        <v>963</v>
      </c>
      <c r="AK7" s="162" t="s">
        <v>935</v>
      </c>
      <c r="AL7" s="160" t="s">
        <v>962</v>
      </c>
      <c r="AM7" s="160" t="s">
        <v>962</v>
      </c>
      <c r="AN7" s="160" t="s">
        <v>542</v>
      </c>
      <c r="AO7" s="160" t="s">
        <v>542</v>
      </c>
      <c r="AP7" s="160" t="s">
        <v>542</v>
      </c>
      <c r="AQ7" s="160" t="s">
        <v>542</v>
      </c>
      <c r="AR7" s="160" t="s">
        <v>958</v>
      </c>
      <c r="AS7" s="160" t="s">
        <v>555</v>
      </c>
      <c r="AT7" s="160" t="s">
        <v>959</v>
      </c>
      <c r="AU7" s="160" t="s">
        <v>555</v>
      </c>
      <c r="AV7" s="160" t="s">
        <v>552</v>
      </c>
      <c r="AW7" s="160" t="s">
        <v>555</v>
      </c>
      <c r="AX7" s="160" t="s">
        <v>555</v>
      </c>
      <c r="AY7" s="160" t="s">
        <v>934</v>
      </c>
      <c r="AZ7" s="160" t="s">
        <v>961</v>
      </c>
      <c r="BA7" s="160" t="s">
        <v>961</v>
      </c>
      <c r="BB7" s="160" t="s">
        <v>555</v>
      </c>
      <c r="BC7" s="160" t="s">
        <v>555</v>
      </c>
      <c r="BD7" s="160" t="s">
        <v>960</v>
      </c>
      <c r="BE7" s="160" t="s">
        <v>555</v>
      </c>
      <c r="BF7" s="104"/>
    </row>
    <row r="8" spans="1:58" x14ac:dyDescent="0.25">
      <c r="A8" s="128" t="str">
        <f>'Indicator Data'!A9</f>
        <v>Angola</v>
      </c>
      <c r="B8" s="107" t="str">
        <f>'Indicator Data'!B9</f>
        <v>AGO</v>
      </c>
      <c r="C8" s="160" t="s">
        <v>1063</v>
      </c>
      <c r="D8" s="160" t="s">
        <v>1063</v>
      </c>
      <c r="E8" s="160" t="s">
        <v>967</v>
      </c>
      <c r="F8" s="160" t="s">
        <v>967</v>
      </c>
      <c r="G8" s="160" t="s">
        <v>967</v>
      </c>
      <c r="H8" s="160" t="s">
        <v>967</v>
      </c>
      <c r="I8" s="160" t="s">
        <v>967</v>
      </c>
      <c r="J8" s="160" t="s">
        <v>963</v>
      </c>
      <c r="K8" s="160" t="s">
        <v>963</v>
      </c>
      <c r="L8" s="160" t="s">
        <v>542</v>
      </c>
      <c r="M8" s="160" t="s">
        <v>960</v>
      </c>
      <c r="N8" s="160" t="s">
        <v>960</v>
      </c>
      <c r="O8" s="160" t="s">
        <v>968</v>
      </c>
      <c r="P8" s="160" t="s">
        <v>968</v>
      </c>
      <c r="Q8" s="160" t="s">
        <v>965</v>
      </c>
      <c r="R8" s="160" t="s">
        <v>965</v>
      </c>
      <c r="S8" s="160" t="s">
        <v>969</v>
      </c>
      <c r="T8" s="160" t="s">
        <v>970</v>
      </c>
      <c r="U8" s="160" t="s">
        <v>970</v>
      </c>
      <c r="V8" s="160" t="s">
        <v>555</v>
      </c>
      <c r="W8" s="160" t="s">
        <v>944</v>
      </c>
      <c r="X8" s="160" t="s">
        <v>944</v>
      </c>
      <c r="Y8" s="160" t="s">
        <v>944</v>
      </c>
      <c r="Z8" s="160" t="s">
        <v>944</v>
      </c>
      <c r="AA8" s="160" t="s">
        <v>944</v>
      </c>
      <c r="AB8" s="160" t="s">
        <v>957</v>
      </c>
      <c r="AC8" s="160" t="s">
        <v>944</v>
      </c>
      <c r="AD8" s="105" t="s">
        <v>966</v>
      </c>
      <c r="AE8" s="160" t="s">
        <v>944</v>
      </c>
      <c r="AF8" s="160" t="s">
        <v>965</v>
      </c>
      <c r="AG8" s="160" t="s">
        <v>555</v>
      </c>
      <c r="AH8" s="160" t="s">
        <v>963</v>
      </c>
      <c r="AI8" s="160" t="s">
        <v>963</v>
      </c>
      <c r="AJ8" s="160" t="s">
        <v>963</v>
      </c>
      <c r="AK8" s="162" t="s">
        <v>932</v>
      </c>
      <c r="AL8" s="160" t="s">
        <v>962</v>
      </c>
      <c r="AM8" s="160" t="s">
        <v>962</v>
      </c>
      <c r="AN8" s="160" t="s">
        <v>542</v>
      </c>
      <c r="AO8" s="160" t="s">
        <v>542</v>
      </c>
      <c r="AP8" s="160" t="s">
        <v>542</v>
      </c>
      <c r="AQ8" s="160" t="s">
        <v>542</v>
      </c>
      <c r="AR8" s="160" t="s">
        <v>958</v>
      </c>
      <c r="AS8" s="160" t="s">
        <v>555</v>
      </c>
      <c r="AT8" s="160" t="s">
        <v>959</v>
      </c>
      <c r="AU8" s="160" t="s">
        <v>555</v>
      </c>
      <c r="AV8" s="160" t="s">
        <v>552</v>
      </c>
      <c r="AW8" s="160" t="s">
        <v>555</v>
      </c>
      <c r="AX8" s="160" t="s">
        <v>555</v>
      </c>
      <c r="AY8" s="160" t="s">
        <v>934</v>
      </c>
      <c r="AZ8" s="160" t="s">
        <v>961</v>
      </c>
      <c r="BA8" s="160" t="s">
        <v>961</v>
      </c>
      <c r="BB8" s="160" t="s">
        <v>555</v>
      </c>
      <c r="BC8" s="160" t="s">
        <v>555</v>
      </c>
      <c r="BD8" s="160" t="s">
        <v>960</v>
      </c>
      <c r="BE8" s="160" t="s">
        <v>555</v>
      </c>
      <c r="BF8" s="104"/>
    </row>
    <row r="9" spans="1:58" x14ac:dyDescent="0.25">
      <c r="A9" s="128" t="str">
        <f>'Indicator Data'!A10</f>
        <v>Antigua and Barbuda</v>
      </c>
      <c r="B9" s="107" t="str">
        <f>'Indicator Data'!B10</f>
        <v>ATG</v>
      </c>
      <c r="C9" s="160" t="s">
        <v>1063</v>
      </c>
      <c r="D9" s="160" t="s">
        <v>1063</v>
      </c>
      <c r="E9" s="160" t="s">
        <v>967</v>
      </c>
      <c r="F9" s="160" t="s">
        <v>967</v>
      </c>
      <c r="G9" s="160" t="s">
        <v>967</v>
      </c>
      <c r="H9" s="160" t="s">
        <v>967</v>
      </c>
      <c r="I9" s="160" t="s">
        <v>967</v>
      </c>
      <c r="J9" s="160" t="s">
        <v>963</v>
      </c>
      <c r="K9" s="160" t="s">
        <v>963</v>
      </c>
      <c r="L9" s="160" t="s">
        <v>542</v>
      </c>
      <c r="M9" s="160" t="s">
        <v>960</v>
      </c>
      <c r="N9" s="160" t="s">
        <v>960</v>
      </c>
      <c r="O9" s="160" t="s">
        <v>968</v>
      </c>
      <c r="P9" s="160" t="s">
        <v>968</v>
      </c>
      <c r="Q9" s="160" t="s">
        <v>965</v>
      </c>
      <c r="R9" s="160" t="s">
        <v>965</v>
      </c>
      <c r="S9" s="160" t="s">
        <v>969</v>
      </c>
      <c r="T9" s="160" t="s">
        <v>970</v>
      </c>
      <c r="U9" s="160" t="s">
        <v>970</v>
      </c>
      <c r="V9" s="160" t="s">
        <v>555</v>
      </c>
      <c r="W9" s="160" t="s">
        <v>944</v>
      </c>
      <c r="X9" s="160" t="s">
        <v>944</v>
      </c>
      <c r="Y9" s="160" t="s">
        <v>944</v>
      </c>
      <c r="Z9" s="160" t="s">
        <v>944</v>
      </c>
      <c r="AA9" s="160" t="s">
        <v>944</v>
      </c>
      <c r="AB9" s="160" t="s">
        <v>932</v>
      </c>
      <c r="AC9" s="160" t="s">
        <v>944</v>
      </c>
      <c r="AD9" s="105" t="s">
        <v>966</v>
      </c>
      <c r="AE9" s="160" t="s">
        <v>944</v>
      </c>
      <c r="AF9" s="160" t="s">
        <v>965</v>
      </c>
      <c r="AG9" s="160" t="s">
        <v>555</v>
      </c>
      <c r="AH9" s="160" t="s">
        <v>963</v>
      </c>
      <c r="AI9" s="160" t="s">
        <v>963</v>
      </c>
      <c r="AJ9" s="160" t="s">
        <v>963</v>
      </c>
      <c r="AK9" s="162" t="s">
        <v>932</v>
      </c>
      <c r="AL9" s="160" t="s">
        <v>962</v>
      </c>
      <c r="AM9" s="160" t="s">
        <v>962</v>
      </c>
      <c r="AN9" s="160" t="s">
        <v>542</v>
      </c>
      <c r="AO9" s="160" t="s">
        <v>542</v>
      </c>
      <c r="AP9" s="160" t="s">
        <v>542</v>
      </c>
      <c r="AQ9" s="160" t="s">
        <v>542</v>
      </c>
      <c r="AR9" s="160" t="s">
        <v>958</v>
      </c>
      <c r="AS9" s="160" t="s">
        <v>555</v>
      </c>
      <c r="AT9" s="160" t="s">
        <v>959</v>
      </c>
      <c r="AU9" s="160" t="s">
        <v>555</v>
      </c>
      <c r="AV9" s="160" t="s">
        <v>552</v>
      </c>
      <c r="AW9" s="160" t="s">
        <v>555</v>
      </c>
      <c r="AX9" s="160" t="s">
        <v>555</v>
      </c>
      <c r="AY9" s="160" t="s">
        <v>934</v>
      </c>
      <c r="AZ9" s="160" t="s">
        <v>961</v>
      </c>
      <c r="BA9" s="160" t="s">
        <v>961</v>
      </c>
      <c r="BB9" s="160" t="s">
        <v>555</v>
      </c>
      <c r="BC9" s="160" t="s">
        <v>555</v>
      </c>
      <c r="BD9" s="160" t="s">
        <v>960</v>
      </c>
      <c r="BE9" s="160" t="s">
        <v>555</v>
      </c>
      <c r="BF9" s="104"/>
    </row>
    <row r="10" spans="1:58" x14ac:dyDescent="0.25">
      <c r="A10" s="128" t="str">
        <f>'Indicator Data'!A11</f>
        <v>Argentina</v>
      </c>
      <c r="B10" s="107" t="str">
        <f>'Indicator Data'!B11</f>
        <v>ARG</v>
      </c>
      <c r="C10" s="160" t="s">
        <v>1063</v>
      </c>
      <c r="D10" s="160" t="s">
        <v>1063</v>
      </c>
      <c r="E10" s="160" t="s">
        <v>967</v>
      </c>
      <c r="F10" s="160" t="s">
        <v>967</v>
      </c>
      <c r="G10" s="160" t="s">
        <v>967</v>
      </c>
      <c r="H10" s="160" t="s">
        <v>967</v>
      </c>
      <c r="I10" s="160" t="s">
        <v>967</v>
      </c>
      <c r="J10" s="160" t="s">
        <v>963</v>
      </c>
      <c r="K10" s="160" t="s">
        <v>963</v>
      </c>
      <c r="L10" s="160" t="s">
        <v>542</v>
      </c>
      <c r="M10" s="160" t="s">
        <v>960</v>
      </c>
      <c r="N10" s="160" t="s">
        <v>960</v>
      </c>
      <c r="O10" s="160" t="s">
        <v>968</v>
      </c>
      <c r="P10" s="160" t="s">
        <v>968</v>
      </c>
      <c r="Q10" s="160" t="s">
        <v>965</v>
      </c>
      <c r="R10" s="160" t="s">
        <v>965</v>
      </c>
      <c r="S10" s="160" t="s">
        <v>969</v>
      </c>
      <c r="T10" s="160" t="s">
        <v>970</v>
      </c>
      <c r="U10" s="160" t="s">
        <v>970</v>
      </c>
      <c r="V10" s="160" t="s">
        <v>555</v>
      </c>
      <c r="W10" s="160" t="s">
        <v>944</v>
      </c>
      <c r="X10" s="160" t="s">
        <v>944</v>
      </c>
      <c r="Y10" s="160" t="s">
        <v>944</v>
      </c>
      <c r="Z10" s="160" t="s">
        <v>944</v>
      </c>
      <c r="AA10" s="160" t="s">
        <v>944</v>
      </c>
      <c r="AB10" s="160" t="s">
        <v>957</v>
      </c>
      <c r="AC10" s="160" t="s">
        <v>944</v>
      </c>
      <c r="AD10" s="105" t="s">
        <v>966</v>
      </c>
      <c r="AE10" s="160" t="s">
        <v>944</v>
      </c>
      <c r="AF10" s="160" t="s">
        <v>965</v>
      </c>
      <c r="AG10" s="160" t="s">
        <v>555</v>
      </c>
      <c r="AH10" s="160" t="s">
        <v>963</v>
      </c>
      <c r="AI10" s="160" t="s">
        <v>963</v>
      </c>
      <c r="AJ10" s="160" t="s">
        <v>963</v>
      </c>
      <c r="AK10" s="162" t="s">
        <v>932</v>
      </c>
      <c r="AL10" s="160" t="s">
        <v>962</v>
      </c>
      <c r="AM10" s="160" t="s">
        <v>962</v>
      </c>
      <c r="AN10" s="160" t="s">
        <v>542</v>
      </c>
      <c r="AO10" s="160" t="s">
        <v>542</v>
      </c>
      <c r="AP10" s="160" t="s">
        <v>542</v>
      </c>
      <c r="AQ10" s="160" t="s">
        <v>542</v>
      </c>
      <c r="AR10" s="160" t="s">
        <v>958</v>
      </c>
      <c r="AS10" s="160" t="s">
        <v>555</v>
      </c>
      <c r="AT10" s="160" t="s">
        <v>959</v>
      </c>
      <c r="AU10" s="160" t="s">
        <v>555</v>
      </c>
      <c r="AV10" s="160" t="s">
        <v>552</v>
      </c>
      <c r="AW10" s="160" t="s">
        <v>555</v>
      </c>
      <c r="AX10" s="160" t="s">
        <v>555</v>
      </c>
      <c r="AY10" s="160" t="s">
        <v>934</v>
      </c>
      <c r="AZ10" s="160" t="s">
        <v>961</v>
      </c>
      <c r="BA10" s="160" t="s">
        <v>961</v>
      </c>
      <c r="BB10" s="160" t="s">
        <v>441</v>
      </c>
      <c r="BC10" s="160" t="s">
        <v>555</v>
      </c>
      <c r="BD10" s="160" t="s">
        <v>960</v>
      </c>
      <c r="BE10" s="160" t="s">
        <v>555</v>
      </c>
      <c r="BF10" s="104"/>
    </row>
    <row r="11" spans="1:58" x14ac:dyDescent="0.25">
      <c r="A11" s="128" t="str">
        <f>'Indicator Data'!A12</f>
        <v>Armenia</v>
      </c>
      <c r="B11" s="107" t="str">
        <f>'Indicator Data'!B12</f>
        <v>ARM</v>
      </c>
      <c r="C11" s="160" t="s">
        <v>1063</v>
      </c>
      <c r="D11" s="160" t="s">
        <v>1063</v>
      </c>
      <c r="E11" s="160" t="s">
        <v>967</v>
      </c>
      <c r="F11" s="160" t="s">
        <v>967</v>
      </c>
      <c r="G11" s="160" t="s">
        <v>967</v>
      </c>
      <c r="H11" s="160" t="s">
        <v>967</v>
      </c>
      <c r="I11" s="160" t="s">
        <v>967</v>
      </c>
      <c r="J11" s="160" t="s">
        <v>963</v>
      </c>
      <c r="K11" s="160" t="s">
        <v>963</v>
      </c>
      <c r="L11" s="160" t="s">
        <v>542</v>
      </c>
      <c r="M11" s="160" t="s">
        <v>960</v>
      </c>
      <c r="N11" s="160" t="s">
        <v>960</v>
      </c>
      <c r="O11" s="160" t="s">
        <v>968</v>
      </c>
      <c r="P11" s="160" t="s">
        <v>968</v>
      </c>
      <c r="Q11" s="160" t="s">
        <v>965</v>
      </c>
      <c r="R11" s="160" t="s">
        <v>965</v>
      </c>
      <c r="S11" s="160" t="s">
        <v>969</v>
      </c>
      <c r="T11" s="160" t="s">
        <v>970</v>
      </c>
      <c r="U11" s="160" t="s">
        <v>970</v>
      </c>
      <c r="V11" s="160" t="s">
        <v>555</v>
      </c>
      <c r="W11" s="160" t="s">
        <v>944</v>
      </c>
      <c r="X11" s="160" t="s">
        <v>944</v>
      </c>
      <c r="Y11" s="160" t="s">
        <v>944</v>
      </c>
      <c r="Z11" s="160" t="s">
        <v>944</v>
      </c>
      <c r="AA11" s="160" t="s">
        <v>944</v>
      </c>
      <c r="AB11" s="160" t="s">
        <v>957</v>
      </c>
      <c r="AC11" s="160" t="s">
        <v>944</v>
      </c>
      <c r="AD11" s="105" t="s">
        <v>966</v>
      </c>
      <c r="AE11" s="160" t="s">
        <v>944</v>
      </c>
      <c r="AF11" s="160" t="s">
        <v>965</v>
      </c>
      <c r="AG11" s="160" t="s">
        <v>555</v>
      </c>
      <c r="AH11" s="160" t="s">
        <v>963</v>
      </c>
      <c r="AI11" s="160" t="s">
        <v>963</v>
      </c>
      <c r="AJ11" s="160" t="s">
        <v>963</v>
      </c>
      <c r="AK11" s="162" t="s">
        <v>935</v>
      </c>
      <c r="AL11" s="160" t="s">
        <v>962</v>
      </c>
      <c r="AM11" s="160" t="s">
        <v>962</v>
      </c>
      <c r="AN11" s="160" t="s">
        <v>542</v>
      </c>
      <c r="AO11" s="160" t="s">
        <v>542</v>
      </c>
      <c r="AP11" s="160" t="s">
        <v>542</v>
      </c>
      <c r="AQ11" s="160" t="s">
        <v>542</v>
      </c>
      <c r="AR11" s="160" t="s">
        <v>958</v>
      </c>
      <c r="AS11" s="160" t="s">
        <v>555</v>
      </c>
      <c r="AT11" s="160" t="s">
        <v>959</v>
      </c>
      <c r="AU11" s="160" t="s">
        <v>555</v>
      </c>
      <c r="AV11" s="160" t="s">
        <v>552</v>
      </c>
      <c r="AW11" s="160" t="s">
        <v>555</v>
      </c>
      <c r="AX11" s="160" t="s">
        <v>555</v>
      </c>
      <c r="AY11" s="160" t="s">
        <v>934</v>
      </c>
      <c r="AZ11" s="160" t="s">
        <v>961</v>
      </c>
      <c r="BA11" s="160" t="s">
        <v>961</v>
      </c>
      <c r="BB11" s="160" t="s">
        <v>555</v>
      </c>
      <c r="BC11" s="160" t="s">
        <v>555</v>
      </c>
      <c r="BD11" s="160" t="s">
        <v>960</v>
      </c>
      <c r="BE11" s="160" t="s">
        <v>555</v>
      </c>
      <c r="BF11" s="104"/>
    </row>
    <row r="12" spans="1:58" x14ac:dyDescent="0.25">
      <c r="A12" s="128" t="str">
        <f>'Indicator Data'!A13</f>
        <v>Australia</v>
      </c>
      <c r="B12" s="107" t="str">
        <f>'Indicator Data'!B13</f>
        <v>AUS</v>
      </c>
      <c r="C12" s="160" t="s">
        <v>1063</v>
      </c>
      <c r="D12" s="160" t="s">
        <v>1063</v>
      </c>
      <c r="E12" s="160" t="s">
        <v>967</v>
      </c>
      <c r="F12" s="160" t="s">
        <v>967</v>
      </c>
      <c r="G12" s="160" t="s">
        <v>967</v>
      </c>
      <c r="H12" s="160" t="s">
        <v>967</v>
      </c>
      <c r="I12" s="160" t="s">
        <v>967</v>
      </c>
      <c r="J12" s="160" t="s">
        <v>963</v>
      </c>
      <c r="K12" s="160" t="s">
        <v>963</v>
      </c>
      <c r="L12" s="160" t="s">
        <v>542</v>
      </c>
      <c r="M12" s="160" t="s">
        <v>960</v>
      </c>
      <c r="N12" s="160" t="s">
        <v>960</v>
      </c>
      <c r="O12" s="160" t="s">
        <v>968</v>
      </c>
      <c r="P12" s="160" t="s">
        <v>968</v>
      </c>
      <c r="Q12" s="160" t="s">
        <v>965</v>
      </c>
      <c r="R12" s="160" t="s">
        <v>965</v>
      </c>
      <c r="S12" s="160" t="s">
        <v>969</v>
      </c>
      <c r="T12" s="160" t="s">
        <v>970</v>
      </c>
      <c r="U12" s="160" t="s">
        <v>970</v>
      </c>
      <c r="V12" s="160" t="s">
        <v>555</v>
      </c>
      <c r="W12" s="160" t="s">
        <v>944</v>
      </c>
      <c r="X12" s="160" t="s">
        <v>944</v>
      </c>
      <c r="Y12" s="160" t="s">
        <v>944</v>
      </c>
      <c r="Z12" s="160" t="s">
        <v>944</v>
      </c>
      <c r="AA12" s="160" t="s">
        <v>944</v>
      </c>
      <c r="AB12" s="160" t="s">
        <v>944</v>
      </c>
      <c r="AC12" s="160" t="s">
        <v>944</v>
      </c>
      <c r="AD12" s="105" t="s">
        <v>966</v>
      </c>
      <c r="AE12" s="160" t="s">
        <v>944</v>
      </c>
      <c r="AF12" s="160" t="s">
        <v>965</v>
      </c>
      <c r="AG12" s="160" t="s">
        <v>555</v>
      </c>
      <c r="AH12" s="160" t="s">
        <v>963</v>
      </c>
      <c r="AI12" s="160" t="s">
        <v>963</v>
      </c>
      <c r="AJ12" s="160" t="s">
        <v>963</v>
      </c>
      <c r="AK12" s="162" t="s">
        <v>932</v>
      </c>
      <c r="AL12" s="160" t="s">
        <v>962</v>
      </c>
      <c r="AM12" s="160" t="s">
        <v>962</v>
      </c>
      <c r="AN12" s="160" t="s">
        <v>542</v>
      </c>
      <c r="AO12" s="160" t="s">
        <v>542</v>
      </c>
      <c r="AP12" s="160" t="s">
        <v>542</v>
      </c>
      <c r="AQ12" s="160" t="s">
        <v>542</v>
      </c>
      <c r="AR12" s="160" t="s">
        <v>958</v>
      </c>
      <c r="AS12" s="160" t="s">
        <v>555</v>
      </c>
      <c r="AT12" s="160" t="s">
        <v>959</v>
      </c>
      <c r="AU12" s="160" t="s">
        <v>555</v>
      </c>
      <c r="AV12" s="160" t="s">
        <v>552</v>
      </c>
      <c r="AW12" s="160" t="s">
        <v>555</v>
      </c>
      <c r="AX12" s="160" t="s">
        <v>555</v>
      </c>
      <c r="AY12" s="160" t="s">
        <v>934</v>
      </c>
      <c r="AZ12" s="160" t="s">
        <v>961</v>
      </c>
      <c r="BA12" s="160" t="s">
        <v>961</v>
      </c>
      <c r="BB12" s="160" t="s">
        <v>555</v>
      </c>
      <c r="BC12" s="160" t="s">
        <v>555</v>
      </c>
      <c r="BD12" s="160" t="s">
        <v>960</v>
      </c>
      <c r="BE12" s="160" t="s">
        <v>555</v>
      </c>
      <c r="BF12" s="104"/>
    </row>
    <row r="13" spans="1:58" x14ac:dyDescent="0.25">
      <c r="A13" s="128" t="str">
        <f>'Indicator Data'!A14</f>
        <v>Austria</v>
      </c>
      <c r="B13" s="107" t="str">
        <f>'Indicator Data'!B14</f>
        <v>AUT</v>
      </c>
      <c r="C13" s="160" t="s">
        <v>1063</v>
      </c>
      <c r="D13" s="160" t="s">
        <v>1063</v>
      </c>
      <c r="E13" s="160" t="s">
        <v>967</v>
      </c>
      <c r="F13" s="160" t="s">
        <v>967</v>
      </c>
      <c r="G13" s="160" t="s">
        <v>967</v>
      </c>
      <c r="H13" s="160" t="s">
        <v>967</v>
      </c>
      <c r="I13" s="160" t="s">
        <v>967</v>
      </c>
      <c r="J13" s="160" t="s">
        <v>963</v>
      </c>
      <c r="K13" s="160" t="s">
        <v>963</v>
      </c>
      <c r="L13" s="160" t="s">
        <v>542</v>
      </c>
      <c r="M13" s="160" t="s">
        <v>960</v>
      </c>
      <c r="N13" s="160" t="s">
        <v>960</v>
      </c>
      <c r="O13" s="160" t="s">
        <v>968</v>
      </c>
      <c r="P13" s="160" t="s">
        <v>968</v>
      </c>
      <c r="Q13" s="160" t="s">
        <v>965</v>
      </c>
      <c r="R13" s="160" t="s">
        <v>965</v>
      </c>
      <c r="S13" s="160" t="s">
        <v>969</v>
      </c>
      <c r="T13" s="160" t="s">
        <v>970</v>
      </c>
      <c r="U13" s="160" t="s">
        <v>970</v>
      </c>
      <c r="V13" s="160" t="s">
        <v>555</v>
      </c>
      <c r="W13" s="160" t="s">
        <v>944</v>
      </c>
      <c r="X13" s="160" t="s">
        <v>944</v>
      </c>
      <c r="Y13" s="160" t="s">
        <v>944</v>
      </c>
      <c r="Z13" s="160" t="s">
        <v>944</v>
      </c>
      <c r="AA13" s="160" t="s">
        <v>944</v>
      </c>
      <c r="AB13" s="160" t="s">
        <v>932</v>
      </c>
      <c r="AC13" s="160" t="s">
        <v>944</v>
      </c>
      <c r="AD13" s="105" t="s">
        <v>966</v>
      </c>
      <c r="AE13" s="160" t="s">
        <v>944</v>
      </c>
      <c r="AF13" s="160" t="s">
        <v>965</v>
      </c>
      <c r="AG13" s="160" t="s">
        <v>555</v>
      </c>
      <c r="AH13" s="160" t="s">
        <v>963</v>
      </c>
      <c r="AI13" s="160" t="s">
        <v>963</v>
      </c>
      <c r="AJ13" s="160" t="s">
        <v>963</v>
      </c>
      <c r="AK13" s="162" t="s">
        <v>932</v>
      </c>
      <c r="AL13" s="160" t="s">
        <v>962</v>
      </c>
      <c r="AM13" s="160" t="s">
        <v>962</v>
      </c>
      <c r="AN13" s="160" t="s">
        <v>542</v>
      </c>
      <c r="AO13" s="160" t="s">
        <v>542</v>
      </c>
      <c r="AP13" s="160" t="s">
        <v>542</v>
      </c>
      <c r="AQ13" s="160" t="s">
        <v>542</v>
      </c>
      <c r="AR13" s="160" t="s">
        <v>958</v>
      </c>
      <c r="AS13" s="160" t="s">
        <v>555</v>
      </c>
      <c r="AT13" s="160" t="s">
        <v>959</v>
      </c>
      <c r="AU13" s="160" t="s">
        <v>555</v>
      </c>
      <c r="AV13" s="160" t="s">
        <v>552</v>
      </c>
      <c r="AW13" s="160" t="s">
        <v>555</v>
      </c>
      <c r="AX13" s="160" t="s">
        <v>555</v>
      </c>
      <c r="AY13" s="160" t="s">
        <v>934</v>
      </c>
      <c r="AZ13" s="160" t="s">
        <v>961</v>
      </c>
      <c r="BA13" s="160" t="s">
        <v>961</v>
      </c>
      <c r="BB13" s="160" t="s">
        <v>555</v>
      </c>
      <c r="BC13" s="160" t="s">
        <v>555</v>
      </c>
      <c r="BD13" s="160" t="s">
        <v>960</v>
      </c>
      <c r="BE13" s="160" t="s">
        <v>555</v>
      </c>
      <c r="BF13" s="104"/>
    </row>
    <row r="14" spans="1:58" x14ac:dyDescent="0.25">
      <c r="A14" s="128" t="str">
        <f>'Indicator Data'!A15</f>
        <v>Azerbaijan</v>
      </c>
      <c r="B14" s="107" t="str">
        <f>'Indicator Data'!B15</f>
        <v>AZE</v>
      </c>
      <c r="C14" s="160" t="s">
        <v>1063</v>
      </c>
      <c r="D14" s="160" t="s">
        <v>1063</v>
      </c>
      <c r="E14" s="160" t="s">
        <v>967</v>
      </c>
      <c r="F14" s="160" t="s">
        <v>967</v>
      </c>
      <c r="G14" s="160" t="s">
        <v>967</v>
      </c>
      <c r="H14" s="160" t="s">
        <v>967</v>
      </c>
      <c r="I14" s="160" t="s">
        <v>967</v>
      </c>
      <c r="J14" s="160" t="s">
        <v>963</v>
      </c>
      <c r="K14" s="160" t="s">
        <v>963</v>
      </c>
      <c r="L14" s="160" t="s">
        <v>542</v>
      </c>
      <c r="M14" s="160" t="s">
        <v>960</v>
      </c>
      <c r="N14" s="160" t="s">
        <v>960</v>
      </c>
      <c r="O14" s="160" t="s">
        <v>968</v>
      </c>
      <c r="P14" s="160" t="s">
        <v>968</v>
      </c>
      <c r="Q14" s="160" t="s">
        <v>965</v>
      </c>
      <c r="R14" s="160" t="s">
        <v>965</v>
      </c>
      <c r="S14" s="160" t="s">
        <v>969</v>
      </c>
      <c r="T14" s="160" t="s">
        <v>970</v>
      </c>
      <c r="U14" s="160" t="s">
        <v>970</v>
      </c>
      <c r="V14" s="160" t="s">
        <v>555</v>
      </c>
      <c r="W14" s="160" t="s">
        <v>944</v>
      </c>
      <c r="X14" s="160" t="s">
        <v>944</v>
      </c>
      <c r="Y14" s="160" t="s">
        <v>944</v>
      </c>
      <c r="Z14" s="160" t="s">
        <v>944</v>
      </c>
      <c r="AA14" s="160" t="s">
        <v>944</v>
      </c>
      <c r="AB14" s="160" t="s">
        <v>957</v>
      </c>
      <c r="AC14" s="160" t="s">
        <v>944</v>
      </c>
      <c r="AD14" s="105" t="s">
        <v>966</v>
      </c>
      <c r="AE14" s="160" t="s">
        <v>944</v>
      </c>
      <c r="AF14" s="160" t="s">
        <v>965</v>
      </c>
      <c r="AG14" s="160" t="s">
        <v>555</v>
      </c>
      <c r="AH14" s="160" t="s">
        <v>963</v>
      </c>
      <c r="AI14" s="160" t="s">
        <v>963</v>
      </c>
      <c r="AJ14" s="160" t="s">
        <v>963</v>
      </c>
      <c r="AK14" s="162" t="s">
        <v>935</v>
      </c>
      <c r="AL14" s="160" t="s">
        <v>962</v>
      </c>
      <c r="AM14" s="160" t="s">
        <v>962</v>
      </c>
      <c r="AN14" s="160" t="s">
        <v>542</v>
      </c>
      <c r="AO14" s="160" t="s">
        <v>542</v>
      </c>
      <c r="AP14" s="160" t="s">
        <v>542</v>
      </c>
      <c r="AQ14" s="160" t="s">
        <v>542</v>
      </c>
      <c r="AR14" s="160" t="s">
        <v>958</v>
      </c>
      <c r="AS14" s="160" t="s">
        <v>555</v>
      </c>
      <c r="AT14" s="160" t="s">
        <v>959</v>
      </c>
      <c r="AU14" s="160" t="s">
        <v>555</v>
      </c>
      <c r="AV14" s="160" t="s">
        <v>552</v>
      </c>
      <c r="AW14" s="160" t="s">
        <v>555</v>
      </c>
      <c r="AX14" s="160" t="s">
        <v>555</v>
      </c>
      <c r="AY14" s="160" t="s">
        <v>934</v>
      </c>
      <c r="AZ14" s="160" t="s">
        <v>961</v>
      </c>
      <c r="BA14" s="160" t="s">
        <v>961</v>
      </c>
      <c r="BB14" s="160" t="s">
        <v>555</v>
      </c>
      <c r="BC14" s="160" t="s">
        <v>555</v>
      </c>
      <c r="BD14" s="160" t="s">
        <v>960</v>
      </c>
      <c r="BE14" s="160" t="s">
        <v>555</v>
      </c>
      <c r="BF14" s="104"/>
    </row>
    <row r="15" spans="1:58" x14ac:dyDescent="0.25">
      <c r="A15" s="128" t="str">
        <f>'Indicator Data'!A16</f>
        <v>Bahamas</v>
      </c>
      <c r="B15" s="107" t="str">
        <f>'Indicator Data'!B16</f>
        <v>BHS</v>
      </c>
      <c r="C15" s="160" t="s">
        <v>1063</v>
      </c>
      <c r="D15" s="160" t="s">
        <v>1063</v>
      </c>
      <c r="E15" s="160" t="s">
        <v>967</v>
      </c>
      <c r="F15" s="160" t="s">
        <v>967</v>
      </c>
      <c r="G15" s="160" t="s">
        <v>967</v>
      </c>
      <c r="H15" s="160" t="s">
        <v>967</v>
      </c>
      <c r="I15" s="160" t="s">
        <v>967</v>
      </c>
      <c r="J15" s="160" t="s">
        <v>963</v>
      </c>
      <c r="K15" s="160" t="s">
        <v>963</v>
      </c>
      <c r="L15" s="160" t="s">
        <v>542</v>
      </c>
      <c r="M15" s="160" t="s">
        <v>960</v>
      </c>
      <c r="N15" s="160" t="s">
        <v>960</v>
      </c>
      <c r="O15" s="160" t="s">
        <v>968</v>
      </c>
      <c r="P15" s="160" t="s">
        <v>968</v>
      </c>
      <c r="Q15" s="160" t="s">
        <v>965</v>
      </c>
      <c r="R15" s="160" t="s">
        <v>965</v>
      </c>
      <c r="S15" s="160" t="s">
        <v>969</v>
      </c>
      <c r="T15" s="160" t="s">
        <v>970</v>
      </c>
      <c r="U15" s="160" t="s">
        <v>970</v>
      </c>
      <c r="V15" s="160" t="s">
        <v>555</v>
      </c>
      <c r="W15" s="160" t="s">
        <v>944</v>
      </c>
      <c r="X15" s="160" t="s">
        <v>944</v>
      </c>
      <c r="Y15" s="160" t="s">
        <v>944</v>
      </c>
      <c r="Z15" s="160" t="s">
        <v>944</v>
      </c>
      <c r="AA15" s="160" t="s">
        <v>944</v>
      </c>
      <c r="AB15" s="160" t="s">
        <v>944</v>
      </c>
      <c r="AC15" s="160" t="s">
        <v>944</v>
      </c>
      <c r="AD15" s="105" t="s">
        <v>966</v>
      </c>
      <c r="AE15" s="160" t="s">
        <v>944</v>
      </c>
      <c r="AF15" s="160" t="s">
        <v>965</v>
      </c>
      <c r="AG15" s="160" t="s">
        <v>555</v>
      </c>
      <c r="AH15" s="160" t="s">
        <v>963</v>
      </c>
      <c r="AI15" s="160" t="s">
        <v>963</v>
      </c>
      <c r="AJ15" s="160" t="s">
        <v>963</v>
      </c>
      <c r="AK15" s="162" t="s">
        <v>932</v>
      </c>
      <c r="AL15" s="160" t="s">
        <v>962</v>
      </c>
      <c r="AM15" s="160" t="s">
        <v>962</v>
      </c>
      <c r="AN15" s="160" t="s">
        <v>542</v>
      </c>
      <c r="AO15" s="160" t="s">
        <v>542</v>
      </c>
      <c r="AP15" s="160" t="s">
        <v>542</v>
      </c>
      <c r="AQ15" s="160" t="s">
        <v>542</v>
      </c>
      <c r="AR15" s="160" t="s">
        <v>958</v>
      </c>
      <c r="AS15" s="160" t="s">
        <v>555</v>
      </c>
      <c r="AT15" s="160" t="s">
        <v>959</v>
      </c>
      <c r="AU15" s="160" t="s">
        <v>555</v>
      </c>
      <c r="AV15" s="160" t="s">
        <v>552</v>
      </c>
      <c r="AW15" s="160" t="s">
        <v>555</v>
      </c>
      <c r="AX15" s="160" t="s">
        <v>555</v>
      </c>
      <c r="AY15" s="160" t="s">
        <v>934</v>
      </c>
      <c r="AZ15" s="160" t="s">
        <v>961</v>
      </c>
      <c r="BA15" s="160" t="s">
        <v>961</v>
      </c>
      <c r="BB15" s="160" t="s">
        <v>555</v>
      </c>
      <c r="BC15" s="160" t="s">
        <v>555</v>
      </c>
      <c r="BD15" s="160" t="s">
        <v>960</v>
      </c>
      <c r="BE15" s="160" t="s">
        <v>555</v>
      </c>
      <c r="BF15" s="104"/>
    </row>
    <row r="16" spans="1:58" x14ac:dyDescent="0.25">
      <c r="A16" s="128" t="str">
        <f>'Indicator Data'!A17</f>
        <v>Bahrain</v>
      </c>
      <c r="B16" s="107" t="str">
        <f>'Indicator Data'!B17</f>
        <v>BHR</v>
      </c>
      <c r="C16" s="160" t="s">
        <v>1063</v>
      </c>
      <c r="D16" s="160" t="s">
        <v>1063</v>
      </c>
      <c r="E16" s="160" t="s">
        <v>967</v>
      </c>
      <c r="F16" s="160" t="s">
        <v>967</v>
      </c>
      <c r="G16" s="160" t="s">
        <v>967</v>
      </c>
      <c r="H16" s="160" t="s">
        <v>967</v>
      </c>
      <c r="I16" s="160" t="s">
        <v>967</v>
      </c>
      <c r="J16" s="160" t="s">
        <v>963</v>
      </c>
      <c r="K16" s="160" t="s">
        <v>963</v>
      </c>
      <c r="L16" s="160" t="s">
        <v>542</v>
      </c>
      <c r="M16" s="160" t="s">
        <v>960</v>
      </c>
      <c r="N16" s="160" t="s">
        <v>960</v>
      </c>
      <c r="O16" s="160" t="s">
        <v>968</v>
      </c>
      <c r="P16" s="160" t="s">
        <v>968</v>
      </c>
      <c r="Q16" s="160" t="s">
        <v>965</v>
      </c>
      <c r="R16" s="160" t="s">
        <v>965</v>
      </c>
      <c r="S16" s="160" t="s">
        <v>969</v>
      </c>
      <c r="T16" s="160" t="s">
        <v>970</v>
      </c>
      <c r="U16" s="160" t="s">
        <v>970</v>
      </c>
      <c r="V16" s="160" t="s">
        <v>555</v>
      </c>
      <c r="W16" s="160" t="s">
        <v>944</v>
      </c>
      <c r="X16" s="160" t="s">
        <v>944</v>
      </c>
      <c r="Y16" s="160" t="s">
        <v>944</v>
      </c>
      <c r="Z16" s="160" t="s">
        <v>944</v>
      </c>
      <c r="AA16" s="160" t="s">
        <v>944</v>
      </c>
      <c r="AB16" s="160" t="s">
        <v>932</v>
      </c>
      <c r="AC16" s="160" t="s">
        <v>944</v>
      </c>
      <c r="AD16" s="105" t="s">
        <v>966</v>
      </c>
      <c r="AE16" s="160" t="s">
        <v>944</v>
      </c>
      <c r="AF16" s="160" t="s">
        <v>965</v>
      </c>
      <c r="AG16" s="160" t="s">
        <v>555</v>
      </c>
      <c r="AH16" s="160" t="s">
        <v>963</v>
      </c>
      <c r="AI16" s="160" t="s">
        <v>963</v>
      </c>
      <c r="AJ16" s="160" t="s">
        <v>963</v>
      </c>
      <c r="AK16" s="162" t="s">
        <v>932</v>
      </c>
      <c r="AL16" s="160" t="s">
        <v>962</v>
      </c>
      <c r="AM16" s="160" t="s">
        <v>962</v>
      </c>
      <c r="AN16" s="160" t="s">
        <v>542</v>
      </c>
      <c r="AO16" s="160" t="s">
        <v>542</v>
      </c>
      <c r="AP16" s="160" t="s">
        <v>542</v>
      </c>
      <c r="AQ16" s="160" t="s">
        <v>542</v>
      </c>
      <c r="AR16" s="160" t="s">
        <v>958</v>
      </c>
      <c r="AS16" s="160" t="s">
        <v>555</v>
      </c>
      <c r="AT16" s="160" t="s">
        <v>959</v>
      </c>
      <c r="AU16" s="160" t="s">
        <v>555</v>
      </c>
      <c r="AV16" s="160" t="s">
        <v>552</v>
      </c>
      <c r="AW16" s="160" t="s">
        <v>555</v>
      </c>
      <c r="AX16" s="160" t="s">
        <v>555</v>
      </c>
      <c r="AY16" s="160" t="s">
        <v>934</v>
      </c>
      <c r="AZ16" s="160" t="s">
        <v>961</v>
      </c>
      <c r="BA16" s="160" t="s">
        <v>961</v>
      </c>
      <c r="BB16" s="160" t="s">
        <v>555</v>
      </c>
      <c r="BC16" s="160" t="s">
        <v>555</v>
      </c>
      <c r="BD16" s="160" t="s">
        <v>960</v>
      </c>
      <c r="BE16" s="160" t="s">
        <v>555</v>
      </c>
      <c r="BF16" s="104"/>
    </row>
    <row r="17" spans="1:58" x14ac:dyDescent="0.25">
      <c r="A17" s="128" t="str">
        <f>'Indicator Data'!A18</f>
        <v>Bangladesh</v>
      </c>
      <c r="B17" s="107" t="str">
        <f>'Indicator Data'!B18</f>
        <v>BGD</v>
      </c>
      <c r="C17" s="160" t="s">
        <v>1063</v>
      </c>
      <c r="D17" s="160" t="s">
        <v>1063</v>
      </c>
      <c r="E17" s="160" t="s">
        <v>967</v>
      </c>
      <c r="F17" s="160" t="s">
        <v>967</v>
      </c>
      <c r="G17" s="160" t="s">
        <v>967</v>
      </c>
      <c r="H17" s="160" t="s">
        <v>967</v>
      </c>
      <c r="I17" s="160" t="s">
        <v>967</v>
      </c>
      <c r="J17" s="160" t="s">
        <v>963</v>
      </c>
      <c r="K17" s="160" t="s">
        <v>963</v>
      </c>
      <c r="L17" s="160" t="s">
        <v>542</v>
      </c>
      <c r="M17" s="160" t="s">
        <v>960</v>
      </c>
      <c r="N17" s="160" t="s">
        <v>960</v>
      </c>
      <c r="O17" s="160" t="s">
        <v>968</v>
      </c>
      <c r="P17" s="160" t="s">
        <v>968</v>
      </c>
      <c r="Q17" s="160" t="s">
        <v>965</v>
      </c>
      <c r="R17" s="160" t="s">
        <v>965</v>
      </c>
      <c r="S17" s="160" t="s">
        <v>969</v>
      </c>
      <c r="T17" s="160" t="s">
        <v>970</v>
      </c>
      <c r="U17" s="160" t="s">
        <v>970</v>
      </c>
      <c r="V17" s="160" t="s">
        <v>555</v>
      </c>
      <c r="W17" s="160" t="s">
        <v>944</v>
      </c>
      <c r="X17" s="160" t="s">
        <v>944</v>
      </c>
      <c r="Y17" s="160" t="s">
        <v>944</v>
      </c>
      <c r="Z17" s="160" t="s">
        <v>944</v>
      </c>
      <c r="AA17" s="160" t="s">
        <v>944</v>
      </c>
      <c r="AB17" s="160" t="s">
        <v>957</v>
      </c>
      <c r="AC17" s="160" t="s">
        <v>944</v>
      </c>
      <c r="AD17" s="105" t="s">
        <v>966</v>
      </c>
      <c r="AE17" s="160" t="s">
        <v>944</v>
      </c>
      <c r="AF17" s="160" t="s">
        <v>965</v>
      </c>
      <c r="AG17" s="160" t="s">
        <v>555</v>
      </c>
      <c r="AH17" s="160" t="s">
        <v>963</v>
      </c>
      <c r="AI17" s="160" t="s">
        <v>963</v>
      </c>
      <c r="AJ17" s="160" t="s">
        <v>963</v>
      </c>
      <c r="AK17" s="162" t="s">
        <v>935</v>
      </c>
      <c r="AL17" s="160" t="s">
        <v>962</v>
      </c>
      <c r="AM17" s="160" t="s">
        <v>962</v>
      </c>
      <c r="AN17" s="160" t="s">
        <v>542</v>
      </c>
      <c r="AO17" s="160" t="s">
        <v>542</v>
      </c>
      <c r="AP17" s="160" t="s">
        <v>542</v>
      </c>
      <c r="AQ17" s="160" t="s">
        <v>542</v>
      </c>
      <c r="AR17" s="160" t="s">
        <v>958</v>
      </c>
      <c r="AS17" s="160" t="s">
        <v>555</v>
      </c>
      <c r="AT17" s="160" t="s">
        <v>959</v>
      </c>
      <c r="AU17" s="160" t="s">
        <v>555</v>
      </c>
      <c r="AV17" s="160" t="s">
        <v>552</v>
      </c>
      <c r="AW17" s="160" t="s">
        <v>555</v>
      </c>
      <c r="AX17" s="160" t="s">
        <v>555</v>
      </c>
      <c r="AY17" s="160" t="s">
        <v>934</v>
      </c>
      <c r="AZ17" s="160" t="s">
        <v>961</v>
      </c>
      <c r="BA17" s="160" t="s">
        <v>961</v>
      </c>
      <c r="BB17" s="160" t="s">
        <v>555</v>
      </c>
      <c r="BC17" s="160" t="s">
        <v>555</v>
      </c>
      <c r="BD17" s="160" t="s">
        <v>960</v>
      </c>
      <c r="BE17" s="160" t="s">
        <v>555</v>
      </c>
      <c r="BF17" s="104"/>
    </row>
    <row r="18" spans="1:58" x14ac:dyDescent="0.25">
      <c r="A18" s="128" t="str">
        <f>'Indicator Data'!A19</f>
        <v>Barbados</v>
      </c>
      <c r="B18" s="107" t="str">
        <f>'Indicator Data'!B19</f>
        <v>BRB</v>
      </c>
      <c r="C18" s="160" t="s">
        <v>1063</v>
      </c>
      <c r="D18" s="160" t="s">
        <v>1063</v>
      </c>
      <c r="E18" s="160" t="s">
        <v>967</v>
      </c>
      <c r="F18" s="160" t="s">
        <v>967</v>
      </c>
      <c r="G18" s="160" t="s">
        <v>967</v>
      </c>
      <c r="H18" s="160" t="s">
        <v>967</v>
      </c>
      <c r="I18" s="160" t="s">
        <v>967</v>
      </c>
      <c r="J18" s="160" t="s">
        <v>963</v>
      </c>
      <c r="K18" s="160" t="s">
        <v>963</v>
      </c>
      <c r="L18" s="160" t="s">
        <v>542</v>
      </c>
      <c r="M18" s="160" t="s">
        <v>960</v>
      </c>
      <c r="N18" s="160" t="s">
        <v>960</v>
      </c>
      <c r="O18" s="160" t="s">
        <v>968</v>
      </c>
      <c r="P18" s="160" t="s">
        <v>968</v>
      </c>
      <c r="Q18" s="160" t="s">
        <v>965</v>
      </c>
      <c r="R18" s="160" t="s">
        <v>965</v>
      </c>
      <c r="S18" s="160" t="s">
        <v>969</v>
      </c>
      <c r="T18" s="160" t="s">
        <v>970</v>
      </c>
      <c r="U18" s="160" t="s">
        <v>970</v>
      </c>
      <c r="V18" s="160" t="s">
        <v>555</v>
      </c>
      <c r="W18" s="160" t="s">
        <v>944</v>
      </c>
      <c r="X18" s="160" t="s">
        <v>944</v>
      </c>
      <c r="Y18" s="160" t="s">
        <v>944</v>
      </c>
      <c r="Z18" s="160" t="s">
        <v>944</v>
      </c>
      <c r="AA18" s="160" t="s">
        <v>944</v>
      </c>
      <c r="AB18" s="160" t="s">
        <v>944</v>
      </c>
      <c r="AC18" s="160" t="s">
        <v>944</v>
      </c>
      <c r="AD18" s="105" t="s">
        <v>966</v>
      </c>
      <c r="AE18" s="160" t="s">
        <v>944</v>
      </c>
      <c r="AF18" s="160" t="s">
        <v>965</v>
      </c>
      <c r="AG18" s="160" t="s">
        <v>555</v>
      </c>
      <c r="AH18" s="160" t="s">
        <v>963</v>
      </c>
      <c r="AI18" s="160" t="s">
        <v>963</v>
      </c>
      <c r="AJ18" s="160" t="s">
        <v>963</v>
      </c>
      <c r="AK18" s="162" t="s">
        <v>932</v>
      </c>
      <c r="AL18" s="160" t="s">
        <v>962</v>
      </c>
      <c r="AM18" s="160" t="s">
        <v>962</v>
      </c>
      <c r="AN18" s="160" t="s">
        <v>542</v>
      </c>
      <c r="AO18" s="160" t="s">
        <v>542</v>
      </c>
      <c r="AP18" s="160" t="s">
        <v>542</v>
      </c>
      <c r="AQ18" s="160" t="s">
        <v>542</v>
      </c>
      <c r="AR18" s="160" t="s">
        <v>958</v>
      </c>
      <c r="AS18" s="160" t="s">
        <v>555</v>
      </c>
      <c r="AT18" s="160" t="s">
        <v>959</v>
      </c>
      <c r="AU18" s="160" t="s">
        <v>555</v>
      </c>
      <c r="AV18" s="160" t="s">
        <v>552</v>
      </c>
      <c r="AW18" s="160" t="s">
        <v>555</v>
      </c>
      <c r="AX18" s="160" t="s">
        <v>555</v>
      </c>
      <c r="AY18" s="160" t="s">
        <v>934</v>
      </c>
      <c r="AZ18" s="160" t="s">
        <v>961</v>
      </c>
      <c r="BA18" s="160" t="s">
        <v>961</v>
      </c>
      <c r="BB18" s="160" t="s">
        <v>555</v>
      </c>
      <c r="BC18" s="160" t="s">
        <v>555</v>
      </c>
      <c r="BD18" s="160" t="s">
        <v>960</v>
      </c>
      <c r="BE18" s="160" t="s">
        <v>555</v>
      </c>
      <c r="BF18" s="104"/>
    </row>
    <row r="19" spans="1:58" x14ac:dyDescent="0.25">
      <c r="A19" s="128" t="str">
        <f>'Indicator Data'!A20</f>
        <v>Belarus</v>
      </c>
      <c r="B19" s="107" t="str">
        <f>'Indicator Data'!B20</f>
        <v>BLR</v>
      </c>
      <c r="C19" s="160" t="s">
        <v>1063</v>
      </c>
      <c r="D19" s="160" t="s">
        <v>1063</v>
      </c>
      <c r="E19" s="160" t="s">
        <v>967</v>
      </c>
      <c r="F19" s="160" t="s">
        <v>967</v>
      </c>
      <c r="G19" s="160" t="s">
        <v>967</v>
      </c>
      <c r="H19" s="160" t="s">
        <v>967</v>
      </c>
      <c r="I19" s="160" t="s">
        <v>967</v>
      </c>
      <c r="J19" s="160" t="s">
        <v>963</v>
      </c>
      <c r="K19" s="160" t="s">
        <v>963</v>
      </c>
      <c r="L19" s="160" t="s">
        <v>542</v>
      </c>
      <c r="M19" s="160" t="s">
        <v>960</v>
      </c>
      <c r="N19" s="160" t="s">
        <v>960</v>
      </c>
      <c r="O19" s="160" t="s">
        <v>968</v>
      </c>
      <c r="P19" s="160" t="s">
        <v>968</v>
      </c>
      <c r="Q19" s="160" t="s">
        <v>965</v>
      </c>
      <c r="R19" s="160" t="s">
        <v>965</v>
      </c>
      <c r="S19" s="160" t="s">
        <v>969</v>
      </c>
      <c r="T19" s="160" t="s">
        <v>970</v>
      </c>
      <c r="U19" s="160" t="s">
        <v>970</v>
      </c>
      <c r="V19" s="160" t="s">
        <v>555</v>
      </c>
      <c r="W19" s="160" t="s">
        <v>944</v>
      </c>
      <c r="X19" s="160" t="s">
        <v>944</v>
      </c>
      <c r="Y19" s="160" t="s">
        <v>944</v>
      </c>
      <c r="Z19" s="160" t="s">
        <v>944</v>
      </c>
      <c r="AA19" s="160" t="s">
        <v>944</v>
      </c>
      <c r="AB19" s="160" t="s">
        <v>957</v>
      </c>
      <c r="AC19" s="160" t="s">
        <v>944</v>
      </c>
      <c r="AD19" s="105" t="s">
        <v>966</v>
      </c>
      <c r="AE19" s="160" t="s">
        <v>944</v>
      </c>
      <c r="AF19" s="160" t="s">
        <v>965</v>
      </c>
      <c r="AG19" s="160" t="s">
        <v>555</v>
      </c>
      <c r="AH19" s="160" t="s">
        <v>963</v>
      </c>
      <c r="AI19" s="160" t="s">
        <v>963</v>
      </c>
      <c r="AJ19" s="160" t="s">
        <v>963</v>
      </c>
      <c r="AK19" s="162" t="s">
        <v>932</v>
      </c>
      <c r="AL19" s="160" t="s">
        <v>962</v>
      </c>
      <c r="AM19" s="160" t="s">
        <v>962</v>
      </c>
      <c r="AN19" s="160" t="s">
        <v>542</v>
      </c>
      <c r="AO19" s="160" t="s">
        <v>542</v>
      </c>
      <c r="AP19" s="160" t="s">
        <v>542</v>
      </c>
      <c r="AQ19" s="160" t="s">
        <v>542</v>
      </c>
      <c r="AR19" s="160" t="s">
        <v>958</v>
      </c>
      <c r="AS19" s="160" t="s">
        <v>555</v>
      </c>
      <c r="AT19" s="160" t="s">
        <v>959</v>
      </c>
      <c r="AU19" s="160" t="s">
        <v>555</v>
      </c>
      <c r="AV19" s="160" t="s">
        <v>552</v>
      </c>
      <c r="AW19" s="160" t="s">
        <v>555</v>
      </c>
      <c r="AX19" s="160" t="s">
        <v>555</v>
      </c>
      <c r="AY19" s="160" t="s">
        <v>934</v>
      </c>
      <c r="AZ19" s="160" t="s">
        <v>961</v>
      </c>
      <c r="BA19" s="160" t="s">
        <v>961</v>
      </c>
      <c r="BB19" s="160" t="s">
        <v>555</v>
      </c>
      <c r="BC19" s="160" t="s">
        <v>555</v>
      </c>
      <c r="BD19" s="160" t="s">
        <v>960</v>
      </c>
      <c r="BE19" s="160" t="s">
        <v>555</v>
      </c>
      <c r="BF19" s="104"/>
    </row>
    <row r="20" spans="1:58" x14ac:dyDescent="0.25">
      <c r="A20" s="128" t="str">
        <f>'Indicator Data'!A21</f>
        <v>Belgium</v>
      </c>
      <c r="B20" s="107" t="str">
        <f>'Indicator Data'!B21</f>
        <v>BEL</v>
      </c>
      <c r="C20" s="160" t="s">
        <v>1063</v>
      </c>
      <c r="D20" s="160" t="s">
        <v>1063</v>
      </c>
      <c r="E20" s="160" t="s">
        <v>967</v>
      </c>
      <c r="F20" s="160" t="s">
        <v>967</v>
      </c>
      <c r="G20" s="160" t="s">
        <v>967</v>
      </c>
      <c r="H20" s="160" t="s">
        <v>967</v>
      </c>
      <c r="I20" s="160" t="s">
        <v>967</v>
      </c>
      <c r="J20" s="160" t="s">
        <v>963</v>
      </c>
      <c r="K20" s="160" t="s">
        <v>963</v>
      </c>
      <c r="L20" s="160" t="s">
        <v>542</v>
      </c>
      <c r="M20" s="160" t="s">
        <v>960</v>
      </c>
      <c r="N20" s="160" t="s">
        <v>960</v>
      </c>
      <c r="O20" s="160" t="s">
        <v>968</v>
      </c>
      <c r="P20" s="160" t="s">
        <v>968</v>
      </c>
      <c r="Q20" s="160" t="s">
        <v>965</v>
      </c>
      <c r="R20" s="160" t="s">
        <v>965</v>
      </c>
      <c r="S20" s="160" t="s">
        <v>969</v>
      </c>
      <c r="T20" s="160" t="s">
        <v>970</v>
      </c>
      <c r="U20" s="160" t="s">
        <v>970</v>
      </c>
      <c r="V20" s="160" t="s">
        <v>555</v>
      </c>
      <c r="W20" s="160" t="s">
        <v>944</v>
      </c>
      <c r="X20" s="160" t="s">
        <v>944</v>
      </c>
      <c r="Y20" s="160" t="s">
        <v>944</v>
      </c>
      <c r="Z20" s="160" t="s">
        <v>944</v>
      </c>
      <c r="AA20" s="160" t="s">
        <v>944</v>
      </c>
      <c r="AB20" s="160" t="s">
        <v>932</v>
      </c>
      <c r="AC20" s="160" t="s">
        <v>944</v>
      </c>
      <c r="AD20" s="105" t="s">
        <v>966</v>
      </c>
      <c r="AE20" s="160" t="s">
        <v>944</v>
      </c>
      <c r="AF20" s="160" t="s">
        <v>965</v>
      </c>
      <c r="AG20" s="160" t="s">
        <v>555</v>
      </c>
      <c r="AH20" s="160" t="s">
        <v>963</v>
      </c>
      <c r="AI20" s="160" t="s">
        <v>963</v>
      </c>
      <c r="AJ20" s="160" t="s">
        <v>963</v>
      </c>
      <c r="AK20" s="162" t="s">
        <v>932</v>
      </c>
      <c r="AL20" s="160" t="s">
        <v>962</v>
      </c>
      <c r="AM20" s="160" t="s">
        <v>962</v>
      </c>
      <c r="AN20" s="160" t="s">
        <v>542</v>
      </c>
      <c r="AO20" s="160" t="s">
        <v>542</v>
      </c>
      <c r="AP20" s="160" t="s">
        <v>542</v>
      </c>
      <c r="AQ20" s="160" t="s">
        <v>542</v>
      </c>
      <c r="AR20" s="160" t="s">
        <v>958</v>
      </c>
      <c r="AS20" s="160" t="s">
        <v>555</v>
      </c>
      <c r="AT20" s="160" t="s">
        <v>959</v>
      </c>
      <c r="AU20" s="160" t="s">
        <v>555</v>
      </c>
      <c r="AV20" s="160" t="s">
        <v>552</v>
      </c>
      <c r="AW20" s="160" t="s">
        <v>555</v>
      </c>
      <c r="AX20" s="160" t="s">
        <v>555</v>
      </c>
      <c r="AY20" s="160" t="s">
        <v>934</v>
      </c>
      <c r="AZ20" s="160" t="s">
        <v>961</v>
      </c>
      <c r="BA20" s="160" t="s">
        <v>961</v>
      </c>
      <c r="BB20" s="160" t="s">
        <v>555</v>
      </c>
      <c r="BC20" s="160" t="s">
        <v>555</v>
      </c>
      <c r="BD20" s="160" t="s">
        <v>960</v>
      </c>
      <c r="BE20" s="160" t="s">
        <v>555</v>
      </c>
      <c r="BF20" s="104"/>
    </row>
    <row r="21" spans="1:58" x14ac:dyDescent="0.25">
      <c r="A21" s="128" t="str">
        <f>'Indicator Data'!A22</f>
        <v>Belize</v>
      </c>
      <c r="B21" s="107" t="str">
        <f>'Indicator Data'!B22</f>
        <v>BLZ</v>
      </c>
      <c r="C21" s="160" t="s">
        <v>1063</v>
      </c>
      <c r="D21" s="160" t="s">
        <v>1063</v>
      </c>
      <c r="E21" s="160" t="s">
        <v>967</v>
      </c>
      <c r="F21" s="160" t="s">
        <v>967</v>
      </c>
      <c r="G21" s="160" t="s">
        <v>967</v>
      </c>
      <c r="H21" s="160" t="s">
        <v>967</v>
      </c>
      <c r="I21" s="160" t="s">
        <v>967</v>
      </c>
      <c r="J21" s="160" t="s">
        <v>963</v>
      </c>
      <c r="K21" s="160" t="s">
        <v>963</v>
      </c>
      <c r="L21" s="160" t="s">
        <v>542</v>
      </c>
      <c r="M21" s="160" t="s">
        <v>960</v>
      </c>
      <c r="N21" s="160" t="s">
        <v>960</v>
      </c>
      <c r="O21" s="160" t="s">
        <v>968</v>
      </c>
      <c r="P21" s="160" t="s">
        <v>968</v>
      </c>
      <c r="Q21" s="160" t="s">
        <v>965</v>
      </c>
      <c r="R21" s="160" t="s">
        <v>965</v>
      </c>
      <c r="S21" s="160" t="s">
        <v>969</v>
      </c>
      <c r="T21" s="160" t="s">
        <v>970</v>
      </c>
      <c r="U21" s="160" t="s">
        <v>970</v>
      </c>
      <c r="V21" s="160" t="s">
        <v>555</v>
      </c>
      <c r="W21" s="160" t="s">
        <v>944</v>
      </c>
      <c r="X21" s="160" t="s">
        <v>944</v>
      </c>
      <c r="Y21" s="160" t="s">
        <v>944</v>
      </c>
      <c r="Z21" s="160" t="s">
        <v>944</v>
      </c>
      <c r="AA21" s="160" t="s">
        <v>944</v>
      </c>
      <c r="AB21" s="160" t="s">
        <v>957</v>
      </c>
      <c r="AC21" s="160" t="s">
        <v>944</v>
      </c>
      <c r="AD21" s="105" t="s">
        <v>966</v>
      </c>
      <c r="AE21" s="160" t="s">
        <v>944</v>
      </c>
      <c r="AF21" s="160" t="s">
        <v>965</v>
      </c>
      <c r="AG21" s="160" t="s">
        <v>555</v>
      </c>
      <c r="AH21" s="160" t="s">
        <v>963</v>
      </c>
      <c r="AI21" s="160" t="s">
        <v>963</v>
      </c>
      <c r="AJ21" s="160" t="s">
        <v>963</v>
      </c>
      <c r="AK21" s="162" t="s">
        <v>932</v>
      </c>
      <c r="AL21" s="160" t="s">
        <v>962</v>
      </c>
      <c r="AM21" s="160" t="s">
        <v>962</v>
      </c>
      <c r="AN21" s="160" t="s">
        <v>542</v>
      </c>
      <c r="AO21" s="160" t="s">
        <v>542</v>
      </c>
      <c r="AP21" s="160" t="s">
        <v>542</v>
      </c>
      <c r="AQ21" s="160" t="s">
        <v>542</v>
      </c>
      <c r="AR21" s="160" t="s">
        <v>958</v>
      </c>
      <c r="AS21" s="160" t="s">
        <v>555</v>
      </c>
      <c r="AT21" s="160" t="s">
        <v>959</v>
      </c>
      <c r="AU21" s="160" t="s">
        <v>555</v>
      </c>
      <c r="AV21" s="160" t="s">
        <v>552</v>
      </c>
      <c r="AW21" s="160" t="s">
        <v>555</v>
      </c>
      <c r="AX21" s="160" t="s">
        <v>555</v>
      </c>
      <c r="AY21" s="160" t="s">
        <v>934</v>
      </c>
      <c r="AZ21" s="160" t="s">
        <v>961</v>
      </c>
      <c r="BA21" s="160" t="s">
        <v>961</v>
      </c>
      <c r="BB21" s="160" t="s">
        <v>555</v>
      </c>
      <c r="BC21" s="160" t="s">
        <v>555</v>
      </c>
      <c r="BD21" s="160" t="s">
        <v>960</v>
      </c>
      <c r="BE21" s="160" t="s">
        <v>555</v>
      </c>
      <c r="BF21" s="104"/>
    </row>
    <row r="22" spans="1:58" x14ac:dyDescent="0.25">
      <c r="A22" s="128" t="str">
        <f>'Indicator Data'!A23</f>
        <v>Benin</v>
      </c>
      <c r="B22" s="107" t="str">
        <f>'Indicator Data'!B23</f>
        <v>BEN</v>
      </c>
      <c r="C22" s="160" t="s">
        <v>1063</v>
      </c>
      <c r="D22" s="160" t="s">
        <v>1063</v>
      </c>
      <c r="E22" s="160" t="s">
        <v>967</v>
      </c>
      <c r="F22" s="160" t="s">
        <v>967</v>
      </c>
      <c r="G22" s="160" t="s">
        <v>967</v>
      </c>
      <c r="H22" s="160" t="s">
        <v>967</v>
      </c>
      <c r="I22" s="160" t="s">
        <v>967</v>
      </c>
      <c r="J22" s="160" t="s">
        <v>963</v>
      </c>
      <c r="K22" s="160" t="s">
        <v>963</v>
      </c>
      <c r="L22" s="160" t="s">
        <v>542</v>
      </c>
      <c r="M22" s="160" t="s">
        <v>960</v>
      </c>
      <c r="N22" s="160" t="s">
        <v>960</v>
      </c>
      <c r="O22" s="160" t="s">
        <v>968</v>
      </c>
      <c r="P22" s="160" t="s">
        <v>968</v>
      </c>
      <c r="Q22" s="160" t="s">
        <v>965</v>
      </c>
      <c r="R22" s="160" t="s">
        <v>965</v>
      </c>
      <c r="S22" s="160" t="s">
        <v>969</v>
      </c>
      <c r="T22" s="160" t="s">
        <v>970</v>
      </c>
      <c r="U22" s="160" t="s">
        <v>970</v>
      </c>
      <c r="V22" s="160" t="s">
        <v>555</v>
      </c>
      <c r="W22" s="160" t="s">
        <v>944</v>
      </c>
      <c r="X22" s="160" t="s">
        <v>944</v>
      </c>
      <c r="Y22" s="160" t="s">
        <v>944</v>
      </c>
      <c r="Z22" s="160" t="s">
        <v>944</v>
      </c>
      <c r="AA22" s="160" t="s">
        <v>944</v>
      </c>
      <c r="AB22" s="160" t="s">
        <v>957</v>
      </c>
      <c r="AC22" s="160" t="s">
        <v>944</v>
      </c>
      <c r="AD22" s="105" t="s">
        <v>966</v>
      </c>
      <c r="AE22" s="160" t="s">
        <v>944</v>
      </c>
      <c r="AF22" s="160" t="s">
        <v>965</v>
      </c>
      <c r="AG22" s="160" t="s">
        <v>555</v>
      </c>
      <c r="AH22" s="160" t="s">
        <v>963</v>
      </c>
      <c r="AI22" s="160" t="s">
        <v>963</v>
      </c>
      <c r="AJ22" s="160" t="s">
        <v>963</v>
      </c>
      <c r="AK22" s="162" t="s">
        <v>932</v>
      </c>
      <c r="AL22" s="160" t="s">
        <v>962</v>
      </c>
      <c r="AM22" s="160" t="s">
        <v>962</v>
      </c>
      <c r="AN22" s="160" t="s">
        <v>542</v>
      </c>
      <c r="AO22" s="160" t="s">
        <v>542</v>
      </c>
      <c r="AP22" s="160" t="s">
        <v>542</v>
      </c>
      <c r="AQ22" s="160" t="s">
        <v>542</v>
      </c>
      <c r="AR22" s="160" t="s">
        <v>958</v>
      </c>
      <c r="AS22" s="160" t="s">
        <v>555</v>
      </c>
      <c r="AT22" s="160" t="s">
        <v>959</v>
      </c>
      <c r="AU22" s="160" t="s">
        <v>555</v>
      </c>
      <c r="AV22" s="160" t="s">
        <v>552</v>
      </c>
      <c r="AW22" s="160" t="s">
        <v>555</v>
      </c>
      <c r="AX22" s="160" t="s">
        <v>555</v>
      </c>
      <c r="AY22" s="160" t="s">
        <v>934</v>
      </c>
      <c r="AZ22" s="160" t="s">
        <v>961</v>
      </c>
      <c r="BA22" s="160" t="s">
        <v>961</v>
      </c>
      <c r="BB22" s="160" t="s">
        <v>555</v>
      </c>
      <c r="BC22" s="160" t="s">
        <v>555</v>
      </c>
      <c r="BD22" s="160" t="s">
        <v>960</v>
      </c>
      <c r="BE22" s="160" t="s">
        <v>555</v>
      </c>
      <c r="BF22" s="104"/>
    </row>
    <row r="23" spans="1:58" x14ac:dyDescent="0.25">
      <c r="A23" s="128" t="str">
        <f>'Indicator Data'!A24</f>
        <v>Bhutan</v>
      </c>
      <c r="B23" s="107" t="str">
        <f>'Indicator Data'!B24</f>
        <v>BTN</v>
      </c>
      <c r="C23" s="160" t="s">
        <v>1063</v>
      </c>
      <c r="D23" s="160" t="s">
        <v>1063</v>
      </c>
      <c r="E23" s="160" t="s">
        <v>967</v>
      </c>
      <c r="F23" s="160" t="s">
        <v>967</v>
      </c>
      <c r="G23" s="160" t="s">
        <v>967</v>
      </c>
      <c r="H23" s="160" t="s">
        <v>967</v>
      </c>
      <c r="I23" s="160" t="s">
        <v>967</v>
      </c>
      <c r="J23" s="160" t="s">
        <v>963</v>
      </c>
      <c r="K23" s="160" t="s">
        <v>963</v>
      </c>
      <c r="L23" s="160" t="s">
        <v>542</v>
      </c>
      <c r="M23" s="160" t="s">
        <v>960</v>
      </c>
      <c r="N23" s="160" t="s">
        <v>960</v>
      </c>
      <c r="O23" s="160" t="s">
        <v>968</v>
      </c>
      <c r="P23" s="160" t="s">
        <v>968</v>
      </c>
      <c r="Q23" s="160" t="s">
        <v>965</v>
      </c>
      <c r="R23" s="160" t="s">
        <v>965</v>
      </c>
      <c r="S23" s="160" t="s">
        <v>969</v>
      </c>
      <c r="T23" s="160" t="s">
        <v>970</v>
      </c>
      <c r="U23" s="160" t="s">
        <v>970</v>
      </c>
      <c r="V23" s="160" t="s">
        <v>555</v>
      </c>
      <c r="W23" s="160" t="s">
        <v>944</v>
      </c>
      <c r="X23" s="160" t="s">
        <v>944</v>
      </c>
      <c r="Y23" s="160" t="s">
        <v>944</v>
      </c>
      <c r="Z23" s="160" t="s">
        <v>944</v>
      </c>
      <c r="AA23" s="160" t="s">
        <v>944</v>
      </c>
      <c r="AB23" s="160" t="s">
        <v>944</v>
      </c>
      <c r="AC23" s="160" t="s">
        <v>944</v>
      </c>
      <c r="AD23" s="105" t="s">
        <v>966</v>
      </c>
      <c r="AE23" s="160" t="s">
        <v>944</v>
      </c>
      <c r="AF23" s="160" t="s">
        <v>965</v>
      </c>
      <c r="AG23" s="160" t="s">
        <v>555</v>
      </c>
      <c r="AH23" s="160" t="s">
        <v>963</v>
      </c>
      <c r="AI23" s="160" t="s">
        <v>963</v>
      </c>
      <c r="AJ23" s="160" t="s">
        <v>963</v>
      </c>
      <c r="AK23" s="162" t="s">
        <v>932</v>
      </c>
      <c r="AL23" s="160" t="s">
        <v>962</v>
      </c>
      <c r="AM23" s="160" t="s">
        <v>962</v>
      </c>
      <c r="AN23" s="160" t="s">
        <v>542</v>
      </c>
      <c r="AO23" s="160" t="s">
        <v>542</v>
      </c>
      <c r="AP23" s="160" t="s">
        <v>542</v>
      </c>
      <c r="AQ23" s="160" t="s">
        <v>542</v>
      </c>
      <c r="AR23" s="160" t="s">
        <v>958</v>
      </c>
      <c r="AS23" s="160" t="s">
        <v>555</v>
      </c>
      <c r="AT23" s="160" t="s">
        <v>959</v>
      </c>
      <c r="AU23" s="160" t="s">
        <v>555</v>
      </c>
      <c r="AV23" s="160" t="s">
        <v>552</v>
      </c>
      <c r="AW23" s="160" t="s">
        <v>555</v>
      </c>
      <c r="AX23" s="160" t="s">
        <v>555</v>
      </c>
      <c r="AY23" s="160" t="s">
        <v>934</v>
      </c>
      <c r="AZ23" s="160" t="s">
        <v>961</v>
      </c>
      <c r="BA23" s="160" t="s">
        <v>961</v>
      </c>
      <c r="BB23" s="160" t="s">
        <v>555</v>
      </c>
      <c r="BC23" s="160" t="s">
        <v>555</v>
      </c>
      <c r="BD23" s="160" t="s">
        <v>960</v>
      </c>
      <c r="BE23" s="160" t="s">
        <v>555</v>
      </c>
      <c r="BF23" s="104"/>
    </row>
    <row r="24" spans="1:58" x14ac:dyDescent="0.25">
      <c r="A24" s="128" t="str">
        <f>'Indicator Data'!A25</f>
        <v>Bolivia</v>
      </c>
      <c r="B24" s="107" t="str">
        <f>'Indicator Data'!B25</f>
        <v>BOL</v>
      </c>
      <c r="C24" s="160" t="s">
        <v>1063</v>
      </c>
      <c r="D24" s="160" t="s">
        <v>1063</v>
      </c>
      <c r="E24" s="160" t="s">
        <v>967</v>
      </c>
      <c r="F24" s="160" t="s">
        <v>967</v>
      </c>
      <c r="G24" s="160" t="s">
        <v>967</v>
      </c>
      <c r="H24" s="160" t="s">
        <v>967</v>
      </c>
      <c r="I24" s="160" t="s">
        <v>967</v>
      </c>
      <c r="J24" s="160" t="s">
        <v>963</v>
      </c>
      <c r="K24" s="160" t="s">
        <v>963</v>
      </c>
      <c r="L24" s="160" t="s">
        <v>542</v>
      </c>
      <c r="M24" s="160" t="s">
        <v>960</v>
      </c>
      <c r="N24" s="160" t="s">
        <v>960</v>
      </c>
      <c r="O24" s="160" t="s">
        <v>968</v>
      </c>
      <c r="P24" s="160" t="s">
        <v>968</v>
      </c>
      <c r="Q24" s="160" t="s">
        <v>965</v>
      </c>
      <c r="R24" s="160" t="s">
        <v>965</v>
      </c>
      <c r="S24" s="160" t="s">
        <v>969</v>
      </c>
      <c r="T24" s="160" t="s">
        <v>970</v>
      </c>
      <c r="U24" s="160" t="s">
        <v>970</v>
      </c>
      <c r="V24" s="160" t="s">
        <v>555</v>
      </c>
      <c r="W24" s="160" t="s">
        <v>944</v>
      </c>
      <c r="X24" s="160" t="s">
        <v>944</v>
      </c>
      <c r="Y24" s="160" t="s">
        <v>944</v>
      </c>
      <c r="Z24" s="160" t="s">
        <v>944</v>
      </c>
      <c r="AA24" s="160" t="s">
        <v>944</v>
      </c>
      <c r="AB24" s="160" t="s">
        <v>957</v>
      </c>
      <c r="AC24" s="160" t="s">
        <v>944</v>
      </c>
      <c r="AD24" s="105" t="s">
        <v>966</v>
      </c>
      <c r="AE24" s="160" t="s">
        <v>944</v>
      </c>
      <c r="AF24" s="160" t="s">
        <v>965</v>
      </c>
      <c r="AG24" s="160" t="s">
        <v>555</v>
      </c>
      <c r="AH24" s="160" t="s">
        <v>963</v>
      </c>
      <c r="AI24" s="160" t="s">
        <v>963</v>
      </c>
      <c r="AJ24" s="160" t="s">
        <v>963</v>
      </c>
      <c r="AK24" s="162" t="s">
        <v>932</v>
      </c>
      <c r="AL24" s="160" t="s">
        <v>962</v>
      </c>
      <c r="AM24" s="160" t="s">
        <v>962</v>
      </c>
      <c r="AN24" s="160" t="s">
        <v>542</v>
      </c>
      <c r="AO24" s="160" t="s">
        <v>542</v>
      </c>
      <c r="AP24" s="160" t="s">
        <v>542</v>
      </c>
      <c r="AQ24" s="160" t="s">
        <v>542</v>
      </c>
      <c r="AR24" s="160" t="s">
        <v>958</v>
      </c>
      <c r="AS24" s="160" t="s">
        <v>555</v>
      </c>
      <c r="AT24" s="160" t="s">
        <v>959</v>
      </c>
      <c r="AU24" s="160" t="s">
        <v>555</v>
      </c>
      <c r="AV24" s="160" t="s">
        <v>552</v>
      </c>
      <c r="AW24" s="160" t="s">
        <v>555</v>
      </c>
      <c r="AX24" s="160" t="s">
        <v>555</v>
      </c>
      <c r="AY24" s="160" t="s">
        <v>934</v>
      </c>
      <c r="AZ24" s="160" t="s">
        <v>961</v>
      </c>
      <c r="BA24" s="160" t="s">
        <v>961</v>
      </c>
      <c r="BB24" s="160" t="s">
        <v>555</v>
      </c>
      <c r="BC24" s="160" t="s">
        <v>555</v>
      </c>
      <c r="BD24" s="160" t="s">
        <v>960</v>
      </c>
      <c r="BE24" s="160" t="s">
        <v>555</v>
      </c>
      <c r="BF24" s="104"/>
    </row>
    <row r="25" spans="1:58" x14ac:dyDescent="0.25">
      <c r="A25" s="128" t="str">
        <f>'Indicator Data'!A26</f>
        <v>Bosnia and Herzegovina</v>
      </c>
      <c r="B25" s="107" t="str">
        <f>'Indicator Data'!B26</f>
        <v>BIH</v>
      </c>
      <c r="C25" s="160" t="s">
        <v>1063</v>
      </c>
      <c r="D25" s="160" t="s">
        <v>1063</v>
      </c>
      <c r="E25" s="160" t="s">
        <v>967</v>
      </c>
      <c r="F25" s="160" t="s">
        <v>967</v>
      </c>
      <c r="G25" s="160" t="s">
        <v>967</v>
      </c>
      <c r="H25" s="160" t="s">
        <v>967</v>
      </c>
      <c r="I25" s="160" t="s">
        <v>967</v>
      </c>
      <c r="J25" s="160" t="s">
        <v>963</v>
      </c>
      <c r="K25" s="160" t="s">
        <v>963</v>
      </c>
      <c r="L25" s="160" t="s">
        <v>542</v>
      </c>
      <c r="M25" s="160" t="s">
        <v>960</v>
      </c>
      <c r="N25" s="160" t="s">
        <v>960</v>
      </c>
      <c r="O25" s="160" t="s">
        <v>968</v>
      </c>
      <c r="P25" s="160" t="s">
        <v>968</v>
      </c>
      <c r="Q25" s="160" t="s">
        <v>965</v>
      </c>
      <c r="R25" s="160" t="s">
        <v>965</v>
      </c>
      <c r="S25" s="160" t="s">
        <v>969</v>
      </c>
      <c r="T25" s="160" t="s">
        <v>970</v>
      </c>
      <c r="U25" s="160" t="s">
        <v>970</v>
      </c>
      <c r="V25" s="160" t="s">
        <v>555</v>
      </c>
      <c r="W25" s="160" t="s">
        <v>944</v>
      </c>
      <c r="X25" s="160" t="s">
        <v>944</v>
      </c>
      <c r="Y25" s="160" t="s">
        <v>944</v>
      </c>
      <c r="Z25" s="160" t="s">
        <v>944</v>
      </c>
      <c r="AA25" s="160" t="s">
        <v>944</v>
      </c>
      <c r="AB25" s="160" t="s">
        <v>932</v>
      </c>
      <c r="AC25" s="160" t="s">
        <v>944</v>
      </c>
      <c r="AD25" s="105" t="s">
        <v>966</v>
      </c>
      <c r="AE25" s="160" t="s">
        <v>944</v>
      </c>
      <c r="AF25" s="160" t="s">
        <v>965</v>
      </c>
      <c r="AG25" s="160" t="s">
        <v>555</v>
      </c>
      <c r="AH25" s="160" t="s">
        <v>963</v>
      </c>
      <c r="AI25" s="160" t="s">
        <v>963</v>
      </c>
      <c r="AJ25" s="160" t="s">
        <v>963</v>
      </c>
      <c r="AK25" s="162" t="s">
        <v>935</v>
      </c>
      <c r="AL25" s="160" t="s">
        <v>962</v>
      </c>
      <c r="AM25" s="160" t="s">
        <v>962</v>
      </c>
      <c r="AN25" s="160" t="s">
        <v>542</v>
      </c>
      <c r="AO25" s="160" t="s">
        <v>542</v>
      </c>
      <c r="AP25" s="160" t="s">
        <v>542</v>
      </c>
      <c r="AQ25" s="160" t="s">
        <v>542</v>
      </c>
      <c r="AR25" s="160" t="s">
        <v>958</v>
      </c>
      <c r="AS25" s="160" t="s">
        <v>555</v>
      </c>
      <c r="AT25" s="160" t="s">
        <v>959</v>
      </c>
      <c r="AU25" s="160" t="s">
        <v>555</v>
      </c>
      <c r="AV25" s="160" t="s">
        <v>552</v>
      </c>
      <c r="AW25" s="160" t="s">
        <v>555</v>
      </c>
      <c r="AX25" s="160" t="s">
        <v>555</v>
      </c>
      <c r="AY25" s="160" t="s">
        <v>934</v>
      </c>
      <c r="AZ25" s="160" t="s">
        <v>961</v>
      </c>
      <c r="BA25" s="160" t="s">
        <v>961</v>
      </c>
      <c r="BB25" s="160" t="s">
        <v>555</v>
      </c>
      <c r="BC25" s="160" t="s">
        <v>555</v>
      </c>
      <c r="BD25" s="160" t="s">
        <v>960</v>
      </c>
      <c r="BE25" s="160" t="s">
        <v>555</v>
      </c>
      <c r="BF25" s="104"/>
    </row>
    <row r="26" spans="1:58" x14ac:dyDescent="0.25">
      <c r="A26" s="128" t="str">
        <f>'Indicator Data'!A27</f>
        <v>Botswana</v>
      </c>
      <c r="B26" s="107" t="str">
        <f>'Indicator Data'!B27</f>
        <v>BWA</v>
      </c>
      <c r="C26" s="160" t="s">
        <v>1063</v>
      </c>
      <c r="D26" s="160" t="s">
        <v>1063</v>
      </c>
      <c r="E26" s="160" t="s">
        <v>967</v>
      </c>
      <c r="F26" s="160" t="s">
        <v>967</v>
      </c>
      <c r="G26" s="160" t="s">
        <v>967</v>
      </c>
      <c r="H26" s="160" t="s">
        <v>967</v>
      </c>
      <c r="I26" s="160" t="s">
        <v>967</v>
      </c>
      <c r="J26" s="160" t="s">
        <v>963</v>
      </c>
      <c r="K26" s="160" t="s">
        <v>963</v>
      </c>
      <c r="L26" s="160" t="s">
        <v>542</v>
      </c>
      <c r="M26" s="160" t="s">
        <v>960</v>
      </c>
      <c r="N26" s="160" t="s">
        <v>960</v>
      </c>
      <c r="O26" s="160" t="s">
        <v>968</v>
      </c>
      <c r="P26" s="160" t="s">
        <v>968</v>
      </c>
      <c r="Q26" s="160" t="s">
        <v>965</v>
      </c>
      <c r="R26" s="160" t="s">
        <v>965</v>
      </c>
      <c r="S26" s="160" t="s">
        <v>969</v>
      </c>
      <c r="T26" s="160" t="s">
        <v>970</v>
      </c>
      <c r="U26" s="160" t="s">
        <v>970</v>
      </c>
      <c r="V26" s="160" t="s">
        <v>555</v>
      </c>
      <c r="W26" s="160" t="s">
        <v>944</v>
      </c>
      <c r="X26" s="160" t="s">
        <v>944</v>
      </c>
      <c r="Y26" s="160" t="s">
        <v>944</v>
      </c>
      <c r="Z26" s="160" t="s">
        <v>944</v>
      </c>
      <c r="AA26" s="160" t="s">
        <v>944</v>
      </c>
      <c r="AB26" s="160" t="s">
        <v>957</v>
      </c>
      <c r="AC26" s="160" t="s">
        <v>944</v>
      </c>
      <c r="AD26" s="105" t="s">
        <v>966</v>
      </c>
      <c r="AE26" s="160" t="s">
        <v>944</v>
      </c>
      <c r="AF26" s="160" t="s">
        <v>965</v>
      </c>
      <c r="AG26" s="160" t="s">
        <v>555</v>
      </c>
      <c r="AH26" s="160" t="s">
        <v>963</v>
      </c>
      <c r="AI26" s="160" t="s">
        <v>963</v>
      </c>
      <c r="AJ26" s="160" t="s">
        <v>963</v>
      </c>
      <c r="AK26" s="162" t="s">
        <v>932</v>
      </c>
      <c r="AL26" s="160" t="s">
        <v>962</v>
      </c>
      <c r="AM26" s="160" t="s">
        <v>962</v>
      </c>
      <c r="AN26" s="160" t="s">
        <v>542</v>
      </c>
      <c r="AO26" s="160" t="s">
        <v>542</v>
      </c>
      <c r="AP26" s="160" t="s">
        <v>542</v>
      </c>
      <c r="AQ26" s="160" t="s">
        <v>542</v>
      </c>
      <c r="AR26" s="160" t="s">
        <v>958</v>
      </c>
      <c r="AS26" s="160" t="s">
        <v>555</v>
      </c>
      <c r="AT26" s="160" t="s">
        <v>959</v>
      </c>
      <c r="AU26" s="160" t="s">
        <v>555</v>
      </c>
      <c r="AV26" s="160" t="s">
        <v>552</v>
      </c>
      <c r="AW26" s="160" t="s">
        <v>555</v>
      </c>
      <c r="AX26" s="160" t="s">
        <v>555</v>
      </c>
      <c r="AY26" s="160" t="s">
        <v>934</v>
      </c>
      <c r="AZ26" s="160" t="s">
        <v>961</v>
      </c>
      <c r="BA26" s="160" t="s">
        <v>961</v>
      </c>
      <c r="BB26" s="160" t="s">
        <v>555</v>
      </c>
      <c r="BC26" s="160" t="s">
        <v>555</v>
      </c>
      <c r="BD26" s="160" t="s">
        <v>960</v>
      </c>
      <c r="BE26" s="160" t="s">
        <v>555</v>
      </c>
      <c r="BF26" s="104"/>
    </row>
    <row r="27" spans="1:58" x14ac:dyDescent="0.25">
      <c r="A27" s="128" t="str">
        <f>'Indicator Data'!A28</f>
        <v>Brazil</v>
      </c>
      <c r="B27" s="107" t="str">
        <f>'Indicator Data'!B28</f>
        <v>BRA</v>
      </c>
      <c r="C27" s="160" t="s">
        <v>1063</v>
      </c>
      <c r="D27" s="160" t="s">
        <v>1063</v>
      </c>
      <c r="E27" s="160" t="s">
        <v>967</v>
      </c>
      <c r="F27" s="160" t="s">
        <v>967</v>
      </c>
      <c r="G27" s="160" t="s">
        <v>967</v>
      </c>
      <c r="H27" s="160" t="s">
        <v>967</v>
      </c>
      <c r="I27" s="160" t="s">
        <v>967</v>
      </c>
      <c r="J27" s="160" t="s">
        <v>963</v>
      </c>
      <c r="K27" s="160" t="s">
        <v>963</v>
      </c>
      <c r="L27" s="160" t="s">
        <v>542</v>
      </c>
      <c r="M27" s="160" t="s">
        <v>960</v>
      </c>
      <c r="N27" s="160" t="s">
        <v>960</v>
      </c>
      <c r="O27" s="160" t="s">
        <v>968</v>
      </c>
      <c r="P27" s="160" t="s">
        <v>968</v>
      </c>
      <c r="Q27" s="160" t="s">
        <v>965</v>
      </c>
      <c r="R27" s="160" t="s">
        <v>965</v>
      </c>
      <c r="S27" s="160" t="s">
        <v>969</v>
      </c>
      <c r="T27" s="160" t="s">
        <v>970</v>
      </c>
      <c r="U27" s="160" t="s">
        <v>970</v>
      </c>
      <c r="V27" s="160" t="s">
        <v>555</v>
      </c>
      <c r="W27" s="160" t="s">
        <v>944</v>
      </c>
      <c r="X27" s="160" t="s">
        <v>944</v>
      </c>
      <c r="Y27" s="160" t="s">
        <v>944</v>
      </c>
      <c r="Z27" s="160" t="s">
        <v>944</v>
      </c>
      <c r="AA27" s="160" t="s">
        <v>944</v>
      </c>
      <c r="AB27" s="160" t="s">
        <v>944</v>
      </c>
      <c r="AC27" s="160" t="s">
        <v>944</v>
      </c>
      <c r="AD27" s="105" t="s">
        <v>966</v>
      </c>
      <c r="AE27" s="160" t="s">
        <v>944</v>
      </c>
      <c r="AF27" s="160" t="s">
        <v>965</v>
      </c>
      <c r="AG27" s="160" t="s">
        <v>555</v>
      </c>
      <c r="AH27" s="160" t="s">
        <v>963</v>
      </c>
      <c r="AI27" s="160" t="s">
        <v>963</v>
      </c>
      <c r="AJ27" s="160" t="s">
        <v>963</v>
      </c>
      <c r="AK27" s="162" t="s">
        <v>932</v>
      </c>
      <c r="AL27" s="160" t="s">
        <v>962</v>
      </c>
      <c r="AM27" s="160" t="s">
        <v>962</v>
      </c>
      <c r="AN27" s="160" t="s">
        <v>542</v>
      </c>
      <c r="AO27" s="160" t="s">
        <v>542</v>
      </c>
      <c r="AP27" s="160" t="s">
        <v>542</v>
      </c>
      <c r="AQ27" s="160" t="s">
        <v>542</v>
      </c>
      <c r="AR27" s="160" t="s">
        <v>958</v>
      </c>
      <c r="AS27" s="160" t="s">
        <v>555</v>
      </c>
      <c r="AT27" s="160" t="s">
        <v>959</v>
      </c>
      <c r="AU27" s="160" t="s">
        <v>555</v>
      </c>
      <c r="AV27" s="160" t="s">
        <v>552</v>
      </c>
      <c r="AW27" s="160" t="s">
        <v>555</v>
      </c>
      <c r="AX27" s="160" t="s">
        <v>555</v>
      </c>
      <c r="AY27" s="160" t="s">
        <v>934</v>
      </c>
      <c r="AZ27" s="160" t="s">
        <v>961</v>
      </c>
      <c r="BA27" s="160" t="s">
        <v>961</v>
      </c>
      <c r="BB27" s="160" t="s">
        <v>555</v>
      </c>
      <c r="BC27" s="160" t="s">
        <v>555</v>
      </c>
      <c r="BD27" s="160" t="s">
        <v>960</v>
      </c>
      <c r="BE27" s="160" t="s">
        <v>555</v>
      </c>
      <c r="BF27" s="104"/>
    </row>
    <row r="28" spans="1:58" x14ac:dyDescent="0.25">
      <c r="A28" s="128" t="str">
        <f>'Indicator Data'!A29</f>
        <v>Brunei Darussalam</v>
      </c>
      <c r="B28" s="107" t="str">
        <f>'Indicator Data'!B29</f>
        <v>BRN</v>
      </c>
      <c r="C28" s="160" t="s">
        <v>1063</v>
      </c>
      <c r="D28" s="160" t="s">
        <v>1063</v>
      </c>
      <c r="E28" s="160" t="s">
        <v>967</v>
      </c>
      <c r="F28" s="160" t="s">
        <v>967</v>
      </c>
      <c r="G28" s="160" t="s">
        <v>967</v>
      </c>
      <c r="H28" s="160" t="s">
        <v>967</v>
      </c>
      <c r="I28" s="160" t="s">
        <v>967</v>
      </c>
      <c r="J28" s="160" t="s">
        <v>963</v>
      </c>
      <c r="K28" s="160" t="s">
        <v>963</v>
      </c>
      <c r="L28" s="160" t="s">
        <v>542</v>
      </c>
      <c r="M28" s="160" t="s">
        <v>960</v>
      </c>
      <c r="N28" s="160" t="s">
        <v>960</v>
      </c>
      <c r="O28" s="160" t="s">
        <v>968</v>
      </c>
      <c r="P28" s="160" t="s">
        <v>968</v>
      </c>
      <c r="Q28" s="160" t="s">
        <v>965</v>
      </c>
      <c r="R28" s="160" t="s">
        <v>965</v>
      </c>
      <c r="S28" s="160" t="s">
        <v>969</v>
      </c>
      <c r="T28" s="160" t="s">
        <v>970</v>
      </c>
      <c r="U28" s="160" t="s">
        <v>970</v>
      </c>
      <c r="V28" s="160" t="s">
        <v>555</v>
      </c>
      <c r="W28" s="160" t="s">
        <v>944</v>
      </c>
      <c r="X28" s="160" t="s">
        <v>944</v>
      </c>
      <c r="Y28" s="160" t="s">
        <v>944</v>
      </c>
      <c r="Z28" s="160" t="s">
        <v>944</v>
      </c>
      <c r="AA28" s="160" t="s">
        <v>944</v>
      </c>
      <c r="AB28" s="160" t="s">
        <v>932</v>
      </c>
      <c r="AC28" s="160" t="s">
        <v>944</v>
      </c>
      <c r="AD28" s="105" t="s">
        <v>966</v>
      </c>
      <c r="AE28" s="160" t="s">
        <v>944</v>
      </c>
      <c r="AF28" s="160" t="s">
        <v>965</v>
      </c>
      <c r="AG28" s="160" t="s">
        <v>555</v>
      </c>
      <c r="AH28" s="160" t="s">
        <v>963</v>
      </c>
      <c r="AI28" s="160" t="s">
        <v>963</v>
      </c>
      <c r="AJ28" s="160" t="s">
        <v>963</v>
      </c>
      <c r="AK28" s="162" t="s">
        <v>932</v>
      </c>
      <c r="AL28" s="160" t="s">
        <v>962</v>
      </c>
      <c r="AM28" s="160" t="s">
        <v>962</v>
      </c>
      <c r="AN28" s="160" t="s">
        <v>542</v>
      </c>
      <c r="AO28" s="160" t="s">
        <v>542</v>
      </c>
      <c r="AP28" s="160" t="s">
        <v>542</v>
      </c>
      <c r="AQ28" s="160" t="s">
        <v>542</v>
      </c>
      <c r="AR28" s="160" t="s">
        <v>958</v>
      </c>
      <c r="AS28" s="160" t="s">
        <v>555</v>
      </c>
      <c r="AT28" s="160" t="s">
        <v>959</v>
      </c>
      <c r="AU28" s="160" t="s">
        <v>555</v>
      </c>
      <c r="AV28" s="160" t="s">
        <v>552</v>
      </c>
      <c r="AW28" s="160" t="s">
        <v>555</v>
      </c>
      <c r="AX28" s="160" t="s">
        <v>555</v>
      </c>
      <c r="AY28" s="160" t="s">
        <v>934</v>
      </c>
      <c r="AZ28" s="160" t="s">
        <v>961</v>
      </c>
      <c r="BA28" s="160" t="s">
        <v>961</v>
      </c>
      <c r="BB28" s="160" t="s">
        <v>555</v>
      </c>
      <c r="BC28" s="160" t="s">
        <v>555</v>
      </c>
      <c r="BD28" s="160" t="s">
        <v>960</v>
      </c>
      <c r="BE28" s="160" t="s">
        <v>555</v>
      </c>
      <c r="BF28" s="104"/>
    </row>
    <row r="29" spans="1:58" x14ac:dyDescent="0.25">
      <c r="A29" s="128" t="str">
        <f>'Indicator Data'!A30</f>
        <v>Bulgaria</v>
      </c>
      <c r="B29" s="107" t="str">
        <f>'Indicator Data'!B30</f>
        <v>BGR</v>
      </c>
      <c r="C29" s="160" t="s">
        <v>1063</v>
      </c>
      <c r="D29" s="160" t="s">
        <v>1063</v>
      </c>
      <c r="E29" s="160" t="s">
        <v>967</v>
      </c>
      <c r="F29" s="160" t="s">
        <v>967</v>
      </c>
      <c r="G29" s="160" t="s">
        <v>967</v>
      </c>
      <c r="H29" s="160" t="s">
        <v>967</v>
      </c>
      <c r="I29" s="160" t="s">
        <v>967</v>
      </c>
      <c r="J29" s="160" t="s">
        <v>963</v>
      </c>
      <c r="K29" s="160" t="s">
        <v>963</v>
      </c>
      <c r="L29" s="160" t="s">
        <v>542</v>
      </c>
      <c r="M29" s="160" t="s">
        <v>960</v>
      </c>
      <c r="N29" s="160" t="s">
        <v>960</v>
      </c>
      <c r="O29" s="160" t="s">
        <v>968</v>
      </c>
      <c r="P29" s="160" t="s">
        <v>968</v>
      </c>
      <c r="Q29" s="160" t="s">
        <v>965</v>
      </c>
      <c r="R29" s="160" t="s">
        <v>965</v>
      </c>
      <c r="S29" s="160" t="s">
        <v>969</v>
      </c>
      <c r="T29" s="160" t="s">
        <v>970</v>
      </c>
      <c r="U29" s="160" t="s">
        <v>970</v>
      </c>
      <c r="V29" s="160" t="s">
        <v>555</v>
      </c>
      <c r="W29" s="160" t="s">
        <v>944</v>
      </c>
      <c r="X29" s="160" t="s">
        <v>944</v>
      </c>
      <c r="Y29" s="160" t="s">
        <v>944</v>
      </c>
      <c r="Z29" s="160" t="s">
        <v>944</v>
      </c>
      <c r="AA29" s="160" t="s">
        <v>944</v>
      </c>
      <c r="AB29" s="160" t="s">
        <v>932</v>
      </c>
      <c r="AC29" s="160" t="s">
        <v>944</v>
      </c>
      <c r="AD29" s="105" t="s">
        <v>966</v>
      </c>
      <c r="AE29" s="160" t="s">
        <v>944</v>
      </c>
      <c r="AF29" s="160" t="s">
        <v>965</v>
      </c>
      <c r="AG29" s="160" t="s">
        <v>555</v>
      </c>
      <c r="AH29" s="160" t="s">
        <v>963</v>
      </c>
      <c r="AI29" s="160" t="s">
        <v>963</v>
      </c>
      <c r="AJ29" s="160" t="s">
        <v>963</v>
      </c>
      <c r="AK29" s="162" t="s">
        <v>932</v>
      </c>
      <c r="AL29" s="160" t="s">
        <v>962</v>
      </c>
      <c r="AM29" s="160" t="s">
        <v>962</v>
      </c>
      <c r="AN29" s="160" t="s">
        <v>542</v>
      </c>
      <c r="AO29" s="160" t="s">
        <v>542</v>
      </c>
      <c r="AP29" s="160" t="s">
        <v>542</v>
      </c>
      <c r="AQ29" s="160" t="s">
        <v>542</v>
      </c>
      <c r="AR29" s="160" t="s">
        <v>958</v>
      </c>
      <c r="AS29" s="160" t="s">
        <v>555</v>
      </c>
      <c r="AT29" s="160" t="s">
        <v>959</v>
      </c>
      <c r="AU29" s="160" t="s">
        <v>555</v>
      </c>
      <c r="AV29" s="160" t="s">
        <v>552</v>
      </c>
      <c r="AW29" s="160" t="s">
        <v>555</v>
      </c>
      <c r="AX29" s="160" t="s">
        <v>555</v>
      </c>
      <c r="AY29" s="160" t="s">
        <v>934</v>
      </c>
      <c r="AZ29" s="160" t="s">
        <v>961</v>
      </c>
      <c r="BA29" s="160" t="s">
        <v>961</v>
      </c>
      <c r="BB29" s="160" t="s">
        <v>555</v>
      </c>
      <c r="BC29" s="160" t="s">
        <v>555</v>
      </c>
      <c r="BD29" s="160" t="s">
        <v>960</v>
      </c>
      <c r="BE29" s="160" t="s">
        <v>555</v>
      </c>
      <c r="BF29" s="104"/>
    </row>
    <row r="30" spans="1:58" x14ac:dyDescent="0.25">
      <c r="A30" s="128" t="str">
        <f>'Indicator Data'!A31</f>
        <v>Burkina Faso</v>
      </c>
      <c r="B30" s="107" t="str">
        <f>'Indicator Data'!B31</f>
        <v>BFA</v>
      </c>
      <c r="C30" s="160" t="s">
        <v>1063</v>
      </c>
      <c r="D30" s="160" t="s">
        <v>1063</v>
      </c>
      <c r="E30" s="160" t="s">
        <v>967</v>
      </c>
      <c r="F30" s="160" t="s">
        <v>967</v>
      </c>
      <c r="G30" s="160" t="s">
        <v>967</v>
      </c>
      <c r="H30" s="160" t="s">
        <v>967</v>
      </c>
      <c r="I30" s="160" t="s">
        <v>967</v>
      </c>
      <c r="J30" s="160" t="s">
        <v>963</v>
      </c>
      <c r="K30" s="160" t="s">
        <v>963</v>
      </c>
      <c r="L30" s="160" t="s">
        <v>542</v>
      </c>
      <c r="M30" s="160" t="s">
        <v>960</v>
      </c>
      <c r="N30" s="160" t="s">
        <v>960</v>
      </c>
      <c r="O30" s="160" t="s">
        <v>968</v>
      </c>
      <c r="P30" s="160" t="s">
        <v>968</v>
      </c>
      <c r="Q30" s="160" t="s">
        <v>965</v>
      </c>
      <c r="R30" s="160" t="s">
        <v>965</v>
      </c>
      <c r="S30" s="160" t="s">
        <v>969</v>
      </c>
      <c r="T30" s="160" t="s">
        <v>970</v>
      </c>
      <c r="U30" s="160" t="s">
        <v>970</v>
      </c>
      <c r="V30" s="160" t="s">
        <v>555</v>
      </c>
      <c r="W30" s="160" t="s">
        <v>944</v>
      </c>
      <c r="X30" s="160" t="s">
        <v>944</v>
      </c>
      <c r="Y30" s="160" t="s">
        <v>944</v>
      </c>
      <c r="Z30" s="160" t="s">
        <v>944</v>
      </c>
      <c r="AA30" s="160" t="s">
        <v>944</v>
      </c>
      <c r="AB30" s="160" t="s">
        <v>957</v>
      </c>
      <c r="AC30" s="160" t="s">
        <v>944</v>
      </c>
      <c r="AD30" s="105" t="s">
        <v>966</v>
      </c>
      <c r="AE30" s="160" t="s">
        <v>944</v>
      </c>
      <c r="AF30" s="160" t="s">
        <v>965</v>
      </c>
      <c r="AG30" s="160" t="s">
        <v>555</v>
      </c>
      <c r="AH30" s="160" t="s">
        <v>963</v>
      </c>
      <c r="AI30" s="160" t="s">
        <v>963</v>
      </c>
      <c r="AJ30" s="160" t="s">
        <v>963</v>
      </c>
      <c r="AK30" s="162" t="s">
        <v>935</v>
      </c>
      <c r="AL30" s="160" t="s">
        <v>962</v>
      </c>
      <c r="AM30" s="160" t="s">
        <v>962</v>
      </c>
      <c r="AN30" s="160" t="s">
        <v>542</v>
      </c>
      <c r="AO30" s="160" t="s">
        <v>542</v>
      </c>
      <c r="AP30" s="160" t="s">
        <v>542</v>
      </c>
      <c r="AQ30" s="160" t="s">
        <v>542</v>
      </c>
      <c r="AR30" s="160" t="s">
        <v>958</v>
      </c>
      <c r="AS30" s="160" t="s">
        <v>555</v>
      </c>
      <c r="AT30" s="160" t="s">
        <v>959</v>
      </c>
      <c r="AU30" s="160" t="s">
        <v>555</v>
      </c>
      <c r="AV30" s="160" t="s">
        <v>552</v>
      </c>
      <c r="AW30" s="160" t="s">
        <v>555</v>
      </c>
      <c r="AX30" s="160" t="s">
        <v>555</v>
      </c>
      <c r="AY30" s="160" t="s">
        <v>934</v>
      </c>
      <c r="AZ30" s="160" t="s">
        <v>961</v>
      </c>
      <c r="BA30" s="160" t="s">
        <v>961</v>
      </c>
      <c r="BB30" s="160" t="s">
        <v>555</v>
      </c>
      <c r="BC30" s="160" t="s">
        <v>555</v>
      </c>
      <c r="BD30" s="160" t="s">
        <v>960</v>
      </c>
      <c r="BE30" s="160" t="s">
        <v>555</v>
      </c>
      <c r="BF30" s="104"/>
    </row>
    <row r="31" spans="1:58" x14ac:dyDescent="0.25">
      <c r="A31" s="128" t="str">
        <f>'Indicator Data'!A32</f>
        <v>Burundi</v>
      </c>
      <c r="B31" s="107" t="str">
        <f>'Indicator Data'!B32</f>
        <v>BDI</v>
      </c>
      <c r="C31" s="160" t="s">
        <v>1063</v>
      </c>
      <c r="D31" s="160" t="s">
        <v>1063</v>
      </c>
      <c r="E31" s="160" t="s">
        <v>967</v>
      </c>
      <c r="F31" s="160" t="s">
        <v>967</v>
      </c>
      <c r="G31" s="160" t="s">
        <v>967</v>
      </c>
      <c r="H31" s="160" t="s">
        <v>967</v>
      </c>
      <c r="I31" s="160" t="s">
        <v>967</v>
      </c>
      <c r="J31" s="160" t="s">
        <v>963</v>
      </c>
      <c r="K31" s="160" t="s">
        <v>963</v>
      </c>
      <c r="L31" s="160" t="s">
        <v>542</v>
      </c>
      <c r="M31" s="160" t="s">
        <v>960</v>
      </c>
      <c r="N31" s="160" t="s">
        <v>960</v>
      </c>
      <c r="O31" s="160" t="s">
        <v>968</v>
      </c>
      <c r="P31" s="160" t="s">
        <v>968</v>
      </c>
      <c r="Q31" s="160" t="s">
        <v>965</v>
      </c>
      <c r="R31" s="160" t="s">
        <v>965</v>
      </c>
      <c r="S31" s="160" t="s">
        <v>969</v>
      </c>
      <c r="T31" s="160" t="s">
        <v>970</v>
      </c>
      <c r="U31" s="160" t="s">
        <v>970</v>
      </c>
      <c r="V31" s="160" t="s">
        <v>555</v>
      </c>
      <c r="W31" s="160" t="s">
        <v>944</v>
      </c>
      <c r="X31" s="160" t="s">
        <v>944</v>
      </c>
      <c r="Y31" s="160" t="s">
        <v>944</v>
      </c>
      <c r="Z31" s="160" t="s">
        <v>944</v>
      </c>
      <c r="AA31" s="160" t="s">
        <v>944</v>
      </c>
      <c r="AB31" s="160" t="s">
        <v>957</v>
      </c>
      <c r="AC31" s="160" t="s">
        <v>944</v>
      </c>
      <c r="AD31" s="105" t="s">
        <v>966</v>
      </c>
      <c r="AE31" s="160" t="s">
        <v>944</v>
      </c>
      <c r="AF31" s="160" t="s">
        <v>965</v>
      </c>
      <c r="AG31" s="160" t="s">
        <v>555</v>
      </c>
      <c r="AH31" s="160" t="s">
        <v>963</v>
      </c>
      <c r="AI31" s="160" t="s">
        <v>963</v>
      </c>
      <c r="AJ31" s="160" t="s">
        <v>963</v>
      </c>
      <c r="AK31" s="162" t="s">
        <v>935</v>
      </c>
      <c r="AL31" s="160" t="s">
        <v>962</v>
      </c>
      <c r="AM31" s="160" t="s">
        <v>962</v>
      </c>
      <c r="AN31" s="160" t="s">
        <v>542</v>
      </c>
      <c r="AO31" s="160" t="s">
        <v>542</v>
      </c>
      <c r="AP31" s="160" t="s">
        <v>542</v>
      </c>
      <c r="AQ31" s="160" t="s">
        <v>542</v>
      </c>
      <c r="AR31" s="160" t="s">
        <v>958</v>
      </c>
      <c r="AS31" s="160" t="s">
        <v>555</v>
      </c>
      <c r="AT31" s="160" t="s">
        <v>959</v>
      </c>
      <c r="AU31" s="160" t="s">
        <v>555</v>
      </c>
      <c r="AV31" s="160" t="s">
        <v>552</v>
      </c>
      <c r="AW31" s="160" t="s">
        <v>555</v>
      </c>
      <c r="AX31" s="160" t="s">
        <v>555</v>
      </c>
      <c r="AY31" s="160" t="s">
        <v>934</v>
      </c>
      <c r="AZ31" s="160" t="s">
        <v>961</v>
      </c>
      <c r="BA31" s="160" t="s">
        <v>961</v>
      </c>
      <c r="BB31" s="160" t="s">
        <v>555</v>
      </c>
      <c r="BC31" s="160" t="s">
        <v>555</v>
      </c>
      <c r="BD31" s="160" t="s">
        <v>960</v>
      </c>
      <c r="BE31" s="160" t="s">
        <v>555</v>
      </c>
      <c r="BF31" s="104"/>
    </row>
    <row r="32" spans="1:58" x14ac:dyDescent="0.25">
      <c r="A32" s="128" t="str">
        <f>'Indicator Data'!A33</f>
        <v>Cabo Verde</v>
      </c>
      <c r="B32" s="107" t="str">
        <f>'Indicator Data'!B33</f>
        <v>CPV</v>
      </c>
      <c r="C32" s="160" t="s">
        <v>1063</v>
      </c>
      <c r="D32" s="160" t="s">
        <v>1063</v>
      </c>
      <c r="E32" s="160" t="s">
        <v>967</v>
      </c>
      <c r="F32" s="160" t="s">
        <v>967</v>
      </c>
      <c r="G32" s="160" t="s">
        <v>967</v>
      </c>
      <c r="H32" s="160" t="s">
        <v>967</v>
      </c>
      <c r="I32" s="160" t="s">
        <v>967</v>
      </c>
      <c r="J32" s="160" t="s">
        <v>963</v>
      </c>
      <c r="K32" s="160" t="s">
        <v>963</v>
      </c>
      <c r="L32" s="160" t="s">
        <v>542</v>
      </c>
      <c r="M32" s="160" t="s">
        <v>960</v>
      </c>
      <c r="N32" s="160" t="s">
        <v>960</v>
      </c>
      <c r="O32" s="160" t="s">
        <v>968</v>
      </c>
      <c r="P32" s="160" t="s">
        <v>968</v>
      </c>
      <c r="Q32" s="160" t="s">
        <v>965</v>
      </c>
      <c r="R32" s="160" t="s">
        <v>965</v>
      </c>
      <c r="S32" s="160" t="s">
        <v>969</v>
      </c>
      <c r="T32" s="160" t="s">
        <v>970</v>
      </c>
      <c r="U32" s="160" t="s">
        <v>970</v>
      </c>
      <c r="V32" s="160" t="s">
        <v>555</v>
      </c>
      <c r="W32" s="160" t="s">
        <v>944</v>
      </c>
      <c r="X32" s="160" t="s">
        <v>944</v>
      </c>
      <c r="Y32" s="160" t="s">
        <v>944</v>
      </c>
      <c r="Z32" s="160" t="s">
        <v>944</v>
      </c>
      <c r="AA32" s="160" t="s">
        <v>944</v>
      </c>
      <c r="AB32" s="160" t="s">
        <v>957</v>
      </c>
      <c r="AC32" s="160" t="s">
        <v>944</v>
      </c>
      <c r="AD32" s="105" t="s">
        <v>966</v>
      </c>
      <c r="AE32" s="160" t="s">
        <v>944</v>
      </c>
      <c r="AF32" s="160" t="s">
        <v>965</v>
      </c>
      <c r="AG32" s="160" t="s">
        <v>555</v>
      </c>
      <c r="AH32" s="160" t="s">
        <v>963</v>
      </c>
      <c r="AI32" s="160" t="s">
        <v>963</v>
      </c>
      <c r="AJ32" s="160" t="s">
        <v>963</v>
      </c>
      <c r="AK32" s="162" t="s">
        <v>932</v>
      </c>
      <c r="AL32" s="160" t="s">
        <v>962</v>
      </c>
      <c r="AM32" s="160" t="s">
        <v>962</v>
      </c>
      <c r="AN32" s="160" t="s">
        <v>542</v>
      </c>
      <c r="AO32" s="160" t="s">
        <v>542</v>
      </c>
      <c r="AP32" s="160" t="s">
        <v>542</v>
      </c>
      <c r="AQ32" s="160" t="s">
        <v>542</v>
      </c>
      <c r="AR32" s="160" t="s">
        <v>958</v>
      </c>
      <c r="AS32" s="160" t="s">
        <v>555</v>
      </c>
      <c r="AT32" s="160" t="s">
        <v>959</v>
      </c>
      <c r="AU32" s="160" t="s">
        <v>555</v>
      </c>
      <c r="AV32" s="160" t="s">
        <v>552</v>
      </c>
      <c r="AW32" s="160" t="s">
        <v>555</v>
      </c>
      <c r="AX32" s="160" t="s">
        <v>555</v>
      </c>
      <c r="AY32" s="160" t="s">
        <v>934</v>
      </c>
      <c r="AZ32" s="160" t="s">
        <v>961</v>
      </c>
      <c r="BA32" s="160" t="s">
        <v>961</v>
      </c>
      <c r="BB32" s="160" t="s">
        <v>555</v>
      </c>
      <c r="BC32" s="160" t="s">
        <v>555</v>
      </c>
      <c r="BD32" s="160" t="s">
        <v>960</v>
      </c>
      <c r="BE32" s="160" t="s">
        <v>555</v>
      </c>
      <c r="BF32" s="104"/>
    </row>
    <row r="33" spans="1:58" x14ac:dyDescent="0.25">
      <c r="A33" s="128" t="str">
        <f>'Indicator Data'!A34</f>
        <v>Cambodia</v>
      </c>
      <c r="B33" s="107" t="str">
        <f>'Indicator Data'!B34</f>
        <v>KHM</v>
      </c>
      <c r="C33" s="160" t="s">
        <v>1063</v>
      </c>
      <c r="D33" s="160" t="s">
        <v>1063</v>
      </c>
      <c r="E33" s="160" t="s">
        <v>967</v>
      </c>
      <c r="F33" s="160" t="s">
        <v>967</v>
      </c>
      <c r="G33" s="160" t="s">
        <v>967</v>
      </c>
      <c r="H33" s="160" t="s">
        <v>967</v>
      </c>
      <c r="I33" s="160" t="s">
        <v>967</v>
      </c>
      <c r="J33" s="160" t="s">
        <v>963</v>
      </c>
      <c r="K33" s="160" t="s">
        <v>963</v>
      </c>
      <c r="L33" s="160" t="s">
        <v>542</v>
      </c>
      <c r="M33" s="160" t="s">
        <v>960</v>
      </c>
      <c r="N33" s="160" t="s">
        <v>960</v>
      </c>
      <c r="O33" s="160" t="s">
        <v>968</v>
      </c>
      <c r="P33" s="160" t="s">
        <v>968</v>
      </c>
      <c r="Q33" s="160" t="s">
        <v>965</v>
      </c>
      <c r="R33" s="160" t="s">
        <v>965</v>
      </c>
      <c r="S33" s="160" t="s">
        <v>969</v>
      </c>
      <c r="T33" s="160" t="s">
        <v>970</v>
      </c>
      <c r="U33" s="160" t="s">
        <v>970</v>
      </c>
      <c r="V33" s="160" t="s">
        <v>555</v>
      </c>
      <c r="W33" s="160" t="s">
        <v>944</v>
      </c>
      <c r="X33" s="160" t="s">
        <v>944</v>
      </c>
      <c r="Y33" s="160" t="s">
        <v>944</v>
      </c>
      <c r="Z33" s="160" t="s">
        <v>944</v>
      </c>
      <c r="AA33" s="160" t="s">
        <v>944</v>
      </c>
      <c r="AB33" s="160" t="s">
        <v>957</v>
      </c>
      <c r="AC33" s="160" t="s">
        <v>944</v>
      </c>
      <c r="AD33" s="105" t="s">
        <v>966</v>
      </c>
      <c r="AE33" s="160" t="s">
        <v>944</v>
      </c>
      <c r="AF33" s="160" t="s">
        <v>965</v>
      </c>
      <c r="AG33" s="160" t="s">
        <v>555</v>
      </c>
      <c r="AH33" s="160" t="s">
        <v>963</v>
      </c>
      <c r="AI33" s="160" t="s">
        <v>963</v>
      </c>
      <c r="AJ33" s="160" t="s">
        <v>963</v>
      </c>
      <c r="AK33" s="162" t="s">
        <v>932</v>
      </c>
      <c r="AL33" s="160" t="s">
        <v>962</v>
      </c>
      <c r="AM33" s="160" t="s">
        <v>962</v>
      </c>
      <c r="AN33" s="160" t="s">
        <v>542</v>
      </c>
      <c r="AO33" s="160" t="s">
        <v>542</v>
      </c>
      <c r="AP33" s="160" t="s">
        <v>542</v>
      </c>
      <c r="AQ33" s="160" t="s">
        <v>542</v>
      </c>
      <c r="AR33" s="160" t="s">
        <v>958</v>
      </c>
      <c r="AS33" s="160" t="s">
        <v>555</v>
      </c>
      <c r="AT33" s="160" t="s">
        <v>959</v>
      </c>
      <c r="AU33" s="160" t="s">
        <v>555</v>
      </c>
      <c r="AV33" s="160" t="s">
        <v>552</v>
      </c>
      <c r="AW33" s="160" t="s">
        <v>555</v>
      </c>
      <c r="AX33" s="160" t="s">
        <v>555</v>
      </c>
      <c r="AY33" s="160" t="s">
        <v>934</v>
      </c>
      <c r="AZ33" s="160" t="s">
        <v>961</v>
      </c>
      <c r="BA33" s="160" t="s">
        <v>961</v>
      </c>
      <c r="BB33" s="160" t="s">
        <v>555</v>
      </c>
      <c r="BC33" s="160" t="s">
        <v>555</v>
      </c>
      <c r="BD33" s="160" t="s">
        <v>960</v>
      </c>
      <c r="BE33" s="160" t="s">
        <v>555</v>
      </c>
      <c r="BF33" s="104"/>
    </row>
    <row r="34" spans="1:58" x14ac:dyDescent="0.25">
      <c r="A34" s="128" t="str">
        <f>'Indicator Data'!A35</f>
        <v>Cameroon</v>
      </c>
      <c r="B34" s="107" t="str">
        <f>'Indicator Data'!B35</f>
        <v>CMR</v>
      </c>
      <c r="C34" s="160" t="s">
        <v>1063</v>
      </c>
      <c r="D34" s="160" t="s">
        <v>1063</v>
      </c>
      <c r="E34" s="160" t="s">
        <v>967</v>
      </c>
      <c r="F34" s="160" t="s">
        <v>967</v>
      </c>
      <c r="G34" s="160" t="s">
        <v>967</v>
      </c>
      <c r="H34" s="160" t="s">
        <v>967</v>
      </c>
      <c r="I34" s="160" t="s">
        <v>967</v>
      </c>
      <c r="J34" s="160" t="s">
        <v>963</v>
      </c>
      <c r="K34" s="160" t="s">
        <v>963</v>
      </c>
      <c r="L34" s="160" t="s">
        <v>542</v>
      </c>
      <c r="M34" s="160" t="s">
        <v>960</v>
      </c>
      <c r="N34" s="160" t="s">
        <v>960</v>
      </c>
      <c r="O34" s="160" t="s">
        <v>968</v>
      </c>
      <c r="P34" s="160" t="s">
        <v>968</v>
      </c>
      <c r="Q34" s="160" t="s">
        <v>965</v>
      </c>
      <c r="R34" s="160" t="s">
        <v>965</v>
      </c>
      <c r="S34" s="160" t="s">
        <v>969</v>
      </c>
      <c r="T34" s="160" t="s">
        <v>970</v>
      </c>
      <c r="U34" s="160" t="s">
        <v>970</v>
      </c>
      <c r="V34" s="160" t="s">
        <v>555</v>
      </c>
      <c r="W34" s="160" t="s">
        <v>944</v>
      </c>
      <c r="X34" s="160" t="s">
        <v>944</v>
      </c>
      <c r="Y34" s="160" t="s">
        <v>944</v>
      </c>
      <c r="Z34" s="160" t="s">
        <v>944</v>
      </c>
      <c r="AA34" s="160" t="s">
        <v>944</v>
      </c>
      <c r="AB34" s="160" t="s">
        <v>957</v>
      </c>
      <c r="AC34" s="160" t="s">
        <v>944</v>
      </c>
      <c r="AD34" s="105" t="s">
        <v>966</v>
      </c>
      <c r="AE34" s="160" t="s">
        <v>944</v>
      </c>
      <c r="AF34" s="160" t="s">
        <v>965</v>
      </c>
      <c r="AG34" s="160" t="s">
        <v>555</v>
      </c>
      <c r="AH34" s="160" t="s">
        <v>963</v>
      </c>
      <c r="AI34" s="160" t="s">
        <v>963</v>
      </c>
      <c r="AJ34" s="160" t="s">
        <v>963</v>
      </c>
      <c r="AK34" s="162" t="s">
        <v>935</v>
      </c>
      <c r="AL34" s="160" t="s">
        <v>962</v>
      </c>
      <c r="AM34" s="160" t="s">
        <v>962</v>
      </c>
      <c r="AN34" s="160" t="s">
        <v>542</v>
      </c>
      <c r="AO34" s="160" t="s">
        <v>542</v>
      </c>
      <c r="AP34" s="160" t="s">
        <v>542</v>
      </c>
      <c r="AQ34" s="160" t="s">
        <v>542</v>
      </c>
      <c r="AR34" s="160" t="s">
        <v>958</v>
      </c>
      <c r="AS34" s="160" t="s">
        <v>555</v>
      </c>
      <c r="AT34" s="160" t="s">
        <v>959</v>
      </c>
      <c r="AU34" s="160" t="s">
        <v>555</v>
      </c>
      <c r="AV34" s="160" t="s">
        <v>552</v>
      </c>
      <c r="AW34" s="160" t="s">
        <v>555</v>
      </c>
      <c r="AX34" s="160" t="s">
        <v>555</v>
      </c>
      <c r="AY34" s="160" t="s">
        <v>934</v>
      </c>
      <c r="AZ34" s="160" t="s">
        <v>961</v>
      </c>
      <c r="BA34" s="160" t="s">
        <v>961</v>
      </c>
      <c r="BB34" s="160" t="s">
        <v>555</v>
      </c>
      <c r="BC34" s="160" t="s">
        <v>555</v>
      </c>
      <c r="BD34" s="160" t="s">
        <v>960</v>
      </c>
      <c r="BE34" s="160" t="s">
        <v>555</v>
      </c>
      <c r="BF34" s="104"/>
    </row>
    <row r="35" spans="1:58" x14ac:dyDescent="0.25">
      <c r="A35" s="128" t="str">
        <f>'Indicator Data'!A36</f>
        <v>Canada</v>
      </c>
      <c r="B35" s="107" t="str">
        <f>'Indicator Data'!B36</f>
        <v>CAN</v>
      </c>
      <c r="C35" s="160" t="s">
        <v>1063</v>
      </c>
      <c r="D35" s="160" t="s">
        <v>1063</v>
      </c>
      <c r="E35" s="160" t="s">
        <v>967</v>
      </c>
      <c r="F35" s="160" t="s">
        <v>967</v>
      </c>
      <c r="G35" s="160" t="s">
        <v>967</v>
      </c>
      <c r="H35" s="160" t="s">
        <v>967</v>
      </c>
      <c r="I35" s="160" t="s">
        <v>967</v>
      </c>
      <c r="J35" s="160" t="s">
        <v>963</v>
      </c>
      <c r="K35" s="160" t="s">
        <v>963</v>
      </c>
      <c r="L35" s="160" t="s">
        <v>542</v>
      </c>
      <c r="M35" s="160" t="s">
        <v>960</v>
      </c>
      <c r="N35" s="160" t="s">
        <v>960</v>
      </c>
      <c r="O35" s="160" t="s">
        <v>968</v>
      </c>
      <c r="P35" s="160" t="s">
        <v>968</v>
      </c>
      <c r="Q35" s="160" t="s">
        <v>965</v>
      </c>
      <c r="R35" s="160" t="s">
        <v>965</v>
      </c>
      <c r="S35" s="160" t="s">
        <v>969</v>
      </c>
      <c r="T35" s="160" t="s">
        <v>970</v>
      </c>
      <c r="U35" s="160" t="s">
        <v>970</v>
      </c>
      <c r="V35" s="160" t="s">
        <v>555</v>
      </c>
      <c r="W35" s="160" t="s">
        <v>944</v>
      </c>
      <c r="X35" s="160" t="s">
        <v>944</v>
      </c>
      <c r="Y35" s="160" t="s">
        <v>944</v>
      </c>
      <c r="Z35" s="160" t="s">
        <v>944</v>
      </c>
      <c r="AA35" s="160" t="s">
        <v>944</v>
      </c>
      <c r="AB35" s="160" t="s">
        <v>932</v>
      </c>
      <c r="AC35" s="160" t="s">
        <v>944</v>
      </c>
      <c r="AD35" s="105" t="s">
        <v>966</v>
      </c>
      <c r="AE35" s="160" t="s">
        <v>944</v>
      </c>
      <c r="AF35" s="160" t="s">
        <v>965</v>
      </c>
      <c r="AG35" s="160" t="s">
        <v>555</v>
      </c>
      <c r="AH35" s="160" t="s">
        <v>963</v>
      </c>
      <c r="AI35" s="160" t="s">
        <v>963</v>
      </c>
      <c r="AJ35" s="160" t="s">
        <v>963</v>
      </c>
      <c r="AK35" s="162" t="s">
        <v>932</v>
      </c>
      <c r="AL35" s="160" t="s">
        <v>962</v>
      </c>
      <c r="AM35" s="160" t="s">
        <v>962</v>
      </c>
      <c r="AN35" s="160" t="s">
        <v>542</v>
      </c>
      <c r="AO35" s="160" t="s">
        <v>542</v>
      </c>
      <c r="AP35" s="160" t="s">
        <v>542</v>
      </c>
      <c r="AQ35" s="160" t="s">
        <v>542</v>
      </c>
      <c r="AR35" s="160" t="s">
        <v>958</v>
      </c>
      <c r="AS35" s="160" t="s">
        <v>555</v>
      </c>
      <c r="AT35" s="160" t="s">
        <v>959</v>
      </c>
      <c r="AU35" s="160" t="s">
        <v>555</v>
      </c>
      <c r="AV35" s="160" t="s">
        <v>552</v>
      </c>
      <c r="AW35" s="160" t="s">
        <v>555</v>
      </c>
      <c r="AX35" s="160" t="s">
        <v>555</v>
      </c>
      <c r="AY35" s="160" t="s">
        <v>934</v>
      </c>
      <c r="AZ35" s="160" t="s">
        <v>961</v>
      </c>
      <c r="BA35" s="160" t="s">
        <v>961</v>
      </c>
      <c r="BB35" s="160" t="s">
        <v>555</v>
      </c>
      <c r="BC35" s="160" t="s">
        <v>555</v>
      </c>
      <c r="BD35" s="160" t="s">
        <v>960</v>
      </c>
      <c r="BE35" s="160" t="s">
        <v>555</v>
      </c>
      <c r="BF35" s="104"/>
    </row>
    <row r="36" spans="1:58" x14ac:dyDescent="0.25">
      <c r="A36" s="128" t="str">
        <f>'Indicator Data'!A37</f>
        <v>Central African Republic</v>
      </c>
      <c r="B36" s="107" t="str">
        <f>'Indicator Data'!B37</f>
        <v>CAF</v>
      </c>
      <c r="C36" s="160" t="s">
        <v>1063</v>
      </c>
      <c r="D36" s="160" t="s">
        <v>1063</v>
      </c>
      <c r="E36" s="160" t="s">
        <v>967</v>
      </c>
      <c r="F36" s="160" t="s">
        <v>967</v>
      </c>
      <c r="G36" s="160" t="s">
        <v>967</v>
      </c>
      <c r="H36" s="160" t="s">
        <v>967</v>
      </c>
      <c r="I36" s="160" t="s">
        <v>967</v>
      </c>
      <c r="J36" s="160" t="s">
        <v>963</v>
      </c>
      <c r="K36" s="160" t="s">
        <v>963</v>
      </c>
      <c r="L36" s="160" t="s">
        <v>542</v>
      </c>
      <c r="M36" s="160" t="s">
        <v>960</v>
      </c>
      <c r="N36" s="160" t="s">
        <v>960</v>
      </c>
      <c r="O36" s="160" t="s">
        <v>968</v>
      </c>
      <c r="P36" s="160" t="s">
        <v>968</v>
      </c>
      <c r="Q36" s="160" t="s">
        <v>965</v>
      </c>
      <c r="R36" s="160" t="s">
        <v>965</v>
      </c>
      <c r="S36" s="160" t="s">
        <v>969</v>
      </c>
      <c r="T36" s="160" t="s">
        <v>970</v>
      </c>
      <c r="U36" s="160" t="s">
        <v>970</v>
      </c>
      <c r="V36" s="160" t="s">
        <v>555</v>
      </c>
      <c r="W36" s="160" t="s">
        <v>944</v>
      </c>
      <c r="X36" s="160" t="s">
        <v>944</v>
      </c>
      <c r="Y36" s="160" t="s">
        <v>944</v>
      </c>
      <c r="Z36" s="160" t="s">
        <v>944</v>
      </c>
      <c r="AA36" s="160" t="s">
        <v>944</v>
      </c>
      <c r="AB36" s="160" t="s">
        <v>957</v>
      </c>
      <c r="AC36" s="160" t="s">
        <v>944</v>
      </c>
      <c r="AD36" s="105" t="s">
        <v>966</v>
      </c>
      <c r="AE36" s="160" t="s">
        <v>944</v>
      </c>
      <c r="AF36" s="160" t="s">
        <v>965</v>
      </c>
      <c r="AG36" s="160" t="s">
        <v>555</v>
      </c>
      <c r="AH36" s="160" t="s">
        <v>963</v>
      </c>
      <c r="AI36" s="160" t="s">
        <v>963</v>
      </c>
      <c r="AJ36" s="160" t="s">
        <v>963</v>
      </c>
      <c r="AK36" s="162" t="s">
        <v>932</v>
      </c>
      <c r="AL36" s="160" t="s">
        <v>962</v>
      </c>
      <c r="AM36" s="160" t="s">
        <v>962</v>
      </c>
      <c r="AN36" s="160" t="s">
        <v>542</v>
      </c>
      <c r="AO36" s="160" t="s">
        <v>542</v>
      </c>
      <c r="AP36" s="160" t="s">
        <v>542</v>
      </c>
      <c r="AQ36" s="160" t="s">
        <v>542</v>
      </c>
      <c r="AR36" s="160" t="s">
        <v>958</v>
      </c>
      <c r="AS36" s="160" t="s">
        <v>555</v>
      </c>
      <c r="AT36" s="160" t="s">
        <v>959</v>
      </c>
      <c r="AU36" s="160" t="s">
        <v>555</v>
      </c>
      <c r="AV36" s="160" t="s">
        <v>552</v>
      </c>
      <c r="AW36" s="160" t="s">
        <v>555</v>
      </c>
      <c r="AX36" s="160" t="s">
        <v>555</v>
      </c>
      <c r="AY36" s="160" t="s">
        <v>934</v>
      </c>
      <c r="AZ36" s="160" t="s">
        <v>961</v>
      </c>
      <c r="BA36" s="160" t="s">
        <v>961</v>
      </c>
      <c r="BB36" s="160" t="s">
        <v>555</v>
      </c>
      <c r="BC36" s="160" t="s">
        <v>555</v>
      </c>
      <c r="BD36" s="160" t="s">
        <v>960</v>
      </c>
      <c r="BE36" s="160" t="s">
        <v>555</v>
      </c>
      <c r="BF36" s="104"/>
    </row>
    <row r="37" spans="1:58" x14ac:dyDescent="0.25">
      <c r="A37" s="128" t="str">
        <f>'Indicator Data'!A38</f>
        <v>Chad</v>
      </c>
      <c r="B37" s="107" t="str">
        <f>'Indicator Data'!B38</f>
        <v>TCD</v>
      </c>
      <c r="C37" s="160" t="s">
        <v>1063</v>
      </c>
      <c r="D37" s="160" t="s">
        <v>1063</v>
      </c>
      <c r="E37" s="160" t="s">
        <v>967</v>
      </c>
      <c r="F37" s="160" t="s">
        <v>967</v>
      </c>
      <c r="G37" s="160" t="s">
        <v>967</v>
      </c>
      <c r="H37" s="160" t="s">
        <v>967</v>
      </c>
      <c r="I37" s="160" t="s">
        <v>967</v>
      </c>
      <c r="J37" s="160" t="s">
        <v>963</v>
      </c>
      <c r="K37" s="160" t="s">
        <v>963</v>
      </c>
      <c r="L37" s="160" t="s">
        <v>542</v>
      </c>
      <c r="M37" s="160" t="s">
        <v>960</v>
      </c>
      <c r="N37" s="160" t="s">
        <v>960</v>
      </c>
      <c r="O37" s="160" t="s">
        <v>968</v>
      </c>
      <c r="P37" s="160" t="s">
        <v>968</v>
      </c>
      <c r="Q37" s="160" t="s">
        <v>965</v>
      </c>
      <c r="R37" s="160" t="s">
        <v>965</v>
      </c>
      <c r="S37" s="160" t="s">
        <v>969</v>
      </c>
      <c r="T37" s="160" t="s">
        <v>970</v>
      </c>
      <c r="U37" s="160" t="s">
        <v>970</v>
      </c>
      <c r="V37" s="160" t="s">
        <v>555</v>
      </c>
      <c r="W37" s="160" t="s">
        <v>944</v>
      </c>
      <c r="X37" s="160" t="s">
        <v>944</v>
      </c>
      <c r="Y37" s="160" t="s">
        <v>944</v>
      </c>
      <c r="Z37" s="160" t="s">
        <v>944</v>
      </c>
      <c r="AA37" s="160" t="s">
        <v>944</v>
      </c>
      <c r="AB37" s="160" t="s">
        <v>957</v>
      </c>
      <c r="AC37" s="160" t="s">
        <v>944</v>
      </c>
      <c r="AD37" s="105" t="s">
        <v>966</v>
      </c>
      <c r="AE37" s="160" t="s">
        <v>944</v>
      </c>
      <c r="AF37" s="160" t="s">
        <v>965</v>
      </c>
      <c r="AG37" s="160" t="s">
        <v>555</v>
      </c>
      <c r="AH37" s="160" t="s">
        <v>963</v>
      </c>
      <c r="AI37" s="160" t="s">
        <v>963</v>
      </c>
      <c r="AJ37" s="160" t="s">
        <v>963</v>
      </c>
      <c r="AK37" s="162" t="s">
        <v>935</v>
      </c>
      <c r="AL37" s="160" t="s">
        <v>962</v>
      </c>
      <c r="AM37" s="160" t="s">
        <v>962</v>
      </c>
      <c r="AN37" s="160" t="s">
        <v>542</v>
      </c>
      <c r="AO37" s="160" t="s">
        <v>542</v>
      </c>
      <c r="AP37" s="160" t="s">
        <v>542</v>
      </c>
      <c r="AQ37" s="160" t="s">
        <v>542</v>
      </c>
      <c r="AR37" s="160" t="s">
        <v>958</v>
      </c>
      <c r="AS37" s="160" t="s">
        <v>555</v>
      </c>
      <c r="AT37" s="160" t="s">
        <v>959</v>
      </c>
      <c r="AU37" s="160" t="s">
        <v>555</v>
      </c>
      <c r="AV37" s="160" t="s">
        <v>552</v>
      </c>
      <c r="AW37" s="160" t="s">
        <v>555</v>
      </c>
      <c r="AX37" s="160" t="s">
        <v>555</v>
      </c>
      <c r="AY37" s="160" t="s">
        <v>934</v>
      </c>
      <c r="AZ37" s="160" t="s">
        <v>961</v>
      </c>
      <c r="BA37" s="160" t="s">
        <v>961</v>
      </c>
      <c r="BB37" s="160" t="s">
        <v>555</v>
      </c>
      <c r="BC37" s="160" t="s">
        <v>555</v>
      </c>
      <c r="BD37" s="160" t="s">
        <v>960</v>
      </c>
      <c r="BE37" s="160" t="s">
        <v>555</v>
      </c>
      <c r="BF37" s="104"/>
    </row>
    <row r="38" spans="1:58" x14ac:dyDescent="0.25">
      <c r="A38" s="128" t="str">
        <f>'Indicator Data'!A39</f>
        <v>Chile</v>
      </c>
      <c r="B38" s="107" t="str">
        <f>'Indicator Data'!B39</f>
        <v>CHL</v>
      </c>
      <c r="C38" s="160" t="s">
        <v>1063</v>
      </c>
      <c r="D38" s="160" t="s">
        <v>1063</v>
      </c>
      <c r="E38" s="160" t="s">
        <v>967</v>
      </c>
      <c r="F38" s="160" t="s">
        <v>967</v>
      </c>
      <c r="G38" s="160" t="s">
        <v>967</v>
      </c>
      <c r="H38" s="160" t="s">
        <v>967</v>
      </c>
      <c r="I38" s="160" t="s">
        <v>967</v>
      </c>
      <c r="J38" s="160" t="s">
        <v>963</v>
      </c>
      <c r="K38" s="160" t="s">
        <v>963</v>
      </c>
      <c r="L38" s="160" t="s">
        <v>542</v>
      </c>
      <c r="M38" s="160" t="s">
        <v>960</v>
      </c>
      <c r="N38" s="160" t="s">
        <v>960</v>
      </c>
      <c r="O38" s="160" t="s">
        <v>968</v>
      </c>
      <c r="P38" s="160" t="s">
        <v>968</v>
      </c>
      <c r="Q38" s="160" t="s">
        <v>965</v>
      </c>
      <c r="R38" s="160" t="s">
        <v>965</v>
      </c>
      <c r="S38" s="160" t="s">
        <v>969</v>
      </c>
      <c r="T38" s="160" t="s">
        <v>970</v>
      </c>
      <c r="U38" s="160" t="s">
        <v>970</v>
      </c>
      <c r="V38" s="160" t="s">
        <v>555</v>
      </c>
      <c r="W38" s="160" t="s">
        <v>944</v>
      </c>
      <c r="X38" s="160" t="s">
        <v>944</v>
      </c>
      <c r="Y38" s="160" t="s">
        <v>944</v>
      </c>
      <c r="Z38" s="160" t="s">
        <v>944</v>
      </c>
      <c r="AA38" s="160" t="s">
        <v>944</v>
      </c>
      <c r="AB38" s="160" t="s">
        <v>957</v>
      </c>
      <c r="AC38" s="160" t="s">
        <v>944</v>
      </c>
      <c r="AD38" s="105" t="s">
        <v>966</v>
      </c>
      <c r="AE38" s="160" t="s">
        <v>944</v>
      </c>
      <c r="AF38" s="160" t="s">
        <v>965</v>
      </c>
      <c r="AG38" s="160" t="s">
        <v>555</v>
      </c>
      <c r="AH38" s="160" t="s">
        <v>963</v>
      </c>
      <c r="AI38" s="160" t="s">
        <v>963</v>
      </c>
      <c r="AJ38" s="160" t="s">
        <v>963</v>
      </c>
      <c r="AK38" s="162" t="s">
        <v>932</v>
      </c>
      <c r="AL38" s="160" t="s">
        <v>962</v>
      </c>
      <c r="AM38" s="160" t="s">
        <v>962</v>
      </c>
      <c r="AN38" s="160" t="s">
        <v>542</v>
      </c>
      <c r="AO38" s="160" t="s">
        <v>542</v>
      </c>
      <c r="AP38" s="160" t="s">
        <v>542</v>
      </c>
      <c r="AQ38" s="160" t="s">
        <v>542</v>
      </c>
      <c r="AR38" s="160" t="s">
        <v>958</v>
      </c>
      <c r="AS38" s="160" t="s">
        <v>555</v>
      </c>
      <c r="AT38" s="160" t="s">
        <v>959</v>
      </c>
      <c r="AU38" s="160" t="s">
        <v>555</v>
      </c>
      <c r="AV38" s="160" t="s">
        <v>552</v>
      </c>
      <c r="AW38" s="160" t="s">
        <v>555</v>
      </c>
      <c r="AX38" s="160" t="s">
        <v>555</v>
      </c>
      <c r="AY38" s="160" t="s">
        <v>934</v>
      </c>
      <c r="AZ38" s="160" t="s">
        <v>961</v>
      </c>
      <c r="BA38" s="160" t="s">
        <v>961</v>
      </c>
      <c r="BB38" s="160" t="s">
        <v>555</v>
      </c>
      <c r="BC38" s="160" t="s">
        <v>555</v>
      </c>
      <c r="BD38" s="160" t="s">
        <v>960</v>
      </c>
      <c r="BE38" s="160" t="s">
        <v>555</v>
      </c>
      <c r="BF38" s="104"/>
    </row>
    <row r="39" spans="1:58" x14ac:dyDescent="0.25">
      <c r="A39" s="128" t="str">
        <f>'Indicator Data'!A40</f>
        <v>China</v>
      </c>
      <c r="B39" s="107" t="str">
        <f>'Indicator Data'!B40</f>
        <v>CHN</v>
      </c>
      <c r="C39" s="160" t="s">
        <v>1063</v>
      </c>
      <c r="D39" s="160" t="s">
        <v>1063</v>
      </c>
      <c r="E39" s="160" t="s">
        <v>967</v>
      </c>
      <c r="F39" s="160" t="s">
        <v>967</v>
      </c>
      <c r="G39" s="160" t="s">
        <v>967</v>
      </c>
      <c r="H39" s="160" t="s">
        <v>967</v>
      </c>
      <c r="I39" s="160" t="s">
        <v>967</v>
      </c>
      <c r="J39" s="160" t="s">
        <v>963</v>
      </c>
      <c r="K39" s="160" t="s">
        <v>963</v>
      </c>
      <c r="L39" s="160" t="s">
        <v>542</v>
      </c>
      <c r="M39" s="160" t="s">
        <v>960</v>
      </c>
      <c r="N39" s="160" t="s">
        <v>960</v>
      </c>
      <c r="O39" s="160" t="s">
        <v>968</v>
      </c>
      <c r="P39" s="160" t="s">
        <v>968</v>
      </c>
      <c r="Q39" s="160" t="s">
        <v>965</v>
      </c>
      <c r="R39" s="160" t="s">
        <v>965</v>
      </c>
      <c r="S39" s="160" t="s">
        <v>969</v>
      </c>
      <c r="T39" s="160" t="s">
        <v>970</v>
      </c>
      <c r="U39" s="160" t="s">
        <v>970</v>
      </c>
      <c r="V39" s="160" t="s">
        <v>555</v>
      </c>
      <c r="W39" s="160" t="s">
        <v>944</v>
      </c>
      <c r="X39" s="160" t="s">
        <v>944</v>
      </c>
      <c r="Y39" s="160" t="s">
        <v>944</v>
      </c>
      <c r="Z39" s="160" t="s">
        <v>944</v>
      </c>
      <c r="AA39" s="160" t="s">
        <v>944</v>
      </c>
      <c r="AB39" s="160" t="s">
        <v>955</v>
      </c>
      <c r="AC39" s="160" t="s">
        <v>944</v>
      </c>
      <c r="AD39" s="105" t="s">
        <v>966</v>
      </c>
      <c r="AE39" s="160" t="s">
        <v>944</v>
      </c>
      <c r="AF39" s="160" t="s">
        <v>965</v>
      </c>
      <c r="AG39" s="160" t="s">
        <v>555</v>
      </c>
      <c r="AH39" s="160" t="s">
        <v>963</v>
      </c>
      <c r="AI39" s="160" t="s">
        <v>963</v>
      </c>
      <c r="AJ39" s="160" t="s">
        <v>963</v>
      </c>
      <c r="AK39" s="162" t="s">
        <v>932</v>
      </c>
      <c r="AL39" s="160" t="s">
        <v>962</v>
      </c>
      <c r="AM39" s="160" t="s">
        <v>962</v>
      </c>
      <c r="AN39" s="160" t="s">
        <v>542</v>
      </c>
      <c r="AO39" s="160" t="s">
        <v>542</v>
      </c>
      <c r="AP39" s="160" t="s">
        <v>542</v>
      </c>
      <c r="AQ39" s="160" t="s">
        <v>542</v>
      </c>
      <c r="AR39" s="160" t="s">
        <v>958</v>
      </c>
      <c r="AS39" s="160" t="s">
        <v>555</v>
      </c>
      <c r="AT39" s="160" t="s">
        <v>959</v>
      </c>
      <c r="AU39" s="160" t="s">
        <v>555</v>
      </c>
      <c r="AV39" s="160" t="s">
        <v>552</v>
      </c>
      <c r="AW39" s="160" t="s">
        <v>555</v>
      </c>
      <c r="AX39" s="160" t="s">
        <v>555</v>
      </c>
      <c r="AY39" s="160" t="s">
        <v>934</v>
      </c>
      <c r="AZ39" s="160" t="s">
        <v>961</v>
      </c>
      <c r="BA39" s="160" t="s">
        <v>961</v>
      </c>
      <c r="BB39" s="160" t="s">
        <v>555</v>
      </c>
      <c r="BC39" s="160" t="s">
        <v>555</v>
      </c>
      <c r="BD39" s="160" t="s">
        <v>960</v>
      </c>
      <c r="BE39" s="160" t="s">
        <v>555</v>
      </c>
      <c r="BF39" s="104"/>
    </row>
    <row r="40" spans="1:58" x14ac:dyDescent="0.25">
      <c r="A40" s="128" t="str">
        <f>'Indicator Data'!A41</f>
        <v>Colombia</v>
      </c>
      <c r="B40" s="107" t="str">
        <f>'Indicator Data'!B41</f>
        <v>COL</v>
      </c>
      <c r="C40" s="160" t="s">
        <v>1063</v>
      </c>
      <c r="D40" s="160" t="s">
        <v>1063</v>
      </c>
      <c r="E40" s="160" t="s">
        <v>967</v>
      </c>
      <c r="F40" s="160" t="s">
        <v>967</v>
      </c>
      <c r="G40" s="160" t="s">
        <v>967</v>
      </c>
      <c r="H40" s="160" t="s">
        <v>967</v>
      </c>
      <c r="I40" s="160" t="s">
        <v>967</v>
      </c>
      <c r="J40" s="160" t="s">
        <v>963</v>
      </c>
      <c r="K40" s="160" t="s">
        <v>963</v>
      </c>
      <c r="L40" s="160" t="s">
        <v>542</v>
      </c>
      <c r="M40" s="160" t="s">
        <v>960</v>
      </c>
      <c r="N40" s="160" t="s">
        <v>960</v>
      </c>
      <c r="O40" s="160" t="s">
        <v>968</v>
      </c>
      <c r="P40" s="160" t="s">
        <v>968</v>
      </c>
      <c r="Q40" s="160" t="s">
        <v>965</v>
      </c>
      <c r="R40" s="160" t="s">
        <v>965</v>
      </c>
      <c r="S40" s="160" t="s">
        <v>969</v>
      </c>
      <c r="T40" s="160" t="s">
        <v>970</v>
      </c>
      <c r="U40" s="160" t="s">
        <v>970</v>
      </c>
      <c r="V40" s="160" t="s">
        <v>555</v>
      </c>
      <c r="W40" s="160" t="s">
        <v>944</v>
      </c>
      <c r="X40" s="160" t="s">
        <v>944</v>
      </c>
      <c r="Y40" s="160" t="s">
        <v>944</v>
      </c>
      <c r="Z40" s="160" t="s">
        <v>944</v>
      </c>
      <c r="AA40" s="160" t="s">
        <v>944</v>
      </c>
      <c r="AB40" s="160" t="s">
        <v>957</v>
      </c>
      <c r="AC40" s="160" t="s">
        <v>944</v>
      </c>
      <c r="AD40" s="105" t="s">
        <v>966</v>
      </c>
      <c r="AE40" s="160" t="s">
        <v>944</v>
      </c>
      <c r="AF40" s="160" t="s">
        <v>965</v>
      </c>
      <c r="AG40" s="160" t="s">
        <v>555</v>
      </c>
      <c r="AH40" s="160" t="s">
        <v>963</v>
      </c>
      <c r="AI40" s="160" t="s">
        <v>963</v>
      </c>
      <c r="AJ40" s="160" t="s">
        <v>963</v>
      </c>
      <c r="AK40" s="162" t="s">
        <v>935</v>
      </c>
      <c r="AL40" s="160" t="s">
        <v>962</v>
      </c>
      <c r="AM40" s="160" t="s">
        <v>962</v>
      </c>
      <c r="AN40" s="160" t="s">
        <v>542</v>
      </c>
      <c r="AO40" s="160" t="s">
        <v>542</v>
      </c>
      <c r="AP40" s="160" t="s">
        <v>542</v>
      </c>
      <c r="AQ40" s="160" t="s">
        <v>542</v>
      </c>
      <c r="AR40" s="160" t="s">
        <v>958</v>
      </c>
      <c r="AS40" s="160" t="s">
        <v>555</v>
      </c>
      <c r="AT40" s="160" t="s">
        <v>959</v>
      </c>
      <c r="AU40" s="160" t="s">
        <v>555</v>
      </c>
      <c r="AV40" s="160" t="s">
        <v>552</v>
      </c>
      <c r="AW40" s="160" t="s">
        <v>555</v>
      </c>
      <c r="AX40" s="160" t="s">
        <v>555</v>
      </c>
      <c r="AY40" s="160" t="s">
        <v>934</v>
      </c>
      <c r="AZ40" s="160" t="s">
        <v>961</v>
      </c>
      <c r="BA40" s="160" t="s">
        <v>961</v>
      </c>
      <c r="BB40" s="160" t="s">
        <v>555</v>
      </c>
      <c r="BC40" s="160" t="s">
        <v>555</v>
      </c>
      <c r="BD40" s="160" t="s">
        <v>960</v>
      </c>
      <c r="BE40" s="160" t="s">
        <v>555</v>
      </c>
      <c r="BF40" s="104"/>
    </row>
    <row r="41" spans="1:58" x14ac:dyDescent="0.25">
      <c r="A41" s="128" t="str">
        <f>'Indicator Data'!A42</f>
        <v>Comoros</v>
      </c>
      <c r="B41" s="107" t="str">
        <f>'Indicator Data'!B42</f>
        <v>COM</v>
      </c>
      <c r="C41" s="160" t="s">
        <v>1063</v>
      </c>
      <c r="D41" s="160" t="s">
        <v>1063</v>
      </c>
      <c r="E41" s="160" t="s">
        <v>967</v>
      </c>
      <c r="F41" s="160" t="s">
        <v>967</v>
      </c>
      <c r="G41" s="160" t="s">
        <v>967</v>
      </c>
      <c r="H41" s="160" t="s">
        <v>967</v>
      </c>
      <c r="I41" s="160" t="s">
        <v>967</v>
      </c>
      <c r="J41" s="160" t="s">
        <v>963</v>
      </c>
      <c r="K41" s="160" t="s">
        <v>963</v>
      </c>
      <c r="L41" s="160" t="s">
        <v>542</v>
      </c>
      <c r="M41" s="160" t="s">
        <v>960</v>
      </c>
      <c r="N41" s="160" t="s">
        <v>960</v>
      </c>
      <c r="O41" s="160" t="s">
        <v>968</v>
      </c>
      <c r="P41" s="160" t="s">
        <v>968</v>
      </c>
      <c r="Q41" s="160" t="s">
        <v>965</v>
      </c>
      <c r="R41" s="160" t="s">
        <v>965</v>
      </c>
      <c r="S41" s="160" t="s">
        <v>969</v>
      </c>
      <c r="T41" s="160" t="s">
        <v>970</v>
      </c>
      <c r="U41" s="160" t="s">
        <v>970</v>
      </c>
      <c r="V41" s="160" t="s">
        <v>555</v>
      </c>
      <c r="W41" s="160" t="s">
        <v>944</v>
      </c>
      <c r="X41" s="160" t="s">
        <v>944</v>
      </c>
      <c r="Y41" s="160" t="s">
        <v>944</v>
      </c>
      <c r="Z41" s="160" t="s">
        <v>944</v>
      </c>
      <c r="AA41" s="160" t="s">
        <v>944</v>
      </c>
      <c r="AB41" s="160" t="s">
        <v>932</v>
      </c>
      <c r="AC41" s="160" t="s">
        <v>944</v>
      </c>
      <c r="AD41" s="105" t="s">
        <v>966</v>
      </c>
      <c r="AE41" s="160" t="s">
        <v>944</v>
      </c>
      <c r="AF41" s="160" t="s">
        <v>965</v>
      </c>
      <c r="AG41" s="160" t="s">
        <v>555</v>
      </c>
      <c r="AH41" s="160" t="s">
        <v>963</v>
      </c>
      <c r="AI41" s="160" t="s">
        <v>963</v>
      </c>
      <c r="AJ41" s="160" t="s">
        <v>963</v>
      </c>
      <c r="AK41" s="162" t="s">
        <v>932</v>
      </c>
      <c r="AL41" s="160" t="s">
        <v>962</v>
      </c>
      <c r="AM41" s="160" t="s">
        <v>962</v>
      </c>
      <c r="AN41" s="160" t="s">
        <v>542</v>
      </c>
      <c r="AO41" s="160" t="s">
        <v>542</v>
      </c>
      <c r="AP41" s="160" t="s">
        <v>542</v>
      </c>
      <c r="AQ41" s="160" t="s">
        <v>542</v>
      </c>
      <c r="AR41" s="160" t="s">
        <v>958</v>
      </c>
      <c r="AS41" s="160" t="s">
        <v>555</v>
      </c>
      <c r="AT41" s="160" t="s">
        <v>959</v>
      </c>
      <c r="AU41" s="160" t="s">
        <v>555</v>
      </c>
      <c r="AV41" s="160" t="s">
        <v>552</v>
      </c>
      <c r="AW41" s="160" t="s">
        <v>555</v>
      </c>
      <c r="AX41" s="160" t="s">
        <v>555</v>
      </c>
      <c r="AY41" s="160" t="s">
        <v>934</v>
      </c>
      <c r="AZ41" s="160" t="s">
        <v>961</v>
      </c>
      <c r="BA41" s="160" t="s">
        <v>961</v>
      </c>
      <c r="BB41" s="160" t="s">
        <v>555</v>
      </c>
      <c r="BC41" s="160" t="s">
        <v>555</v>
      </c>
      <c r="BD41" s="160" t="s">
        <v>960</v>
      </c>
      <c r="BE41" s="160" t="s">
        <v>555</v>
      </c>
      <c r="BF41" s="104"/>
    </row>
    <row r="42" spans="1:58" x14ac:dyDescent="0.25">
      <c r="A42" s="128" t="str">
        <f>'Indicator Data'!A43</f>
        <v>Congo</v>
      </c>
      <c r="B42" s="107" t="str">
        <f>'Indicator Data'!B43</f>
        <v>COG</v>
      </c>
      <c r="C42" s="160" t="s">
        <v>1063</v>
      </c>
      <c r="D42" s="160" t="s">
        <v>1063</v>
      </c>
      <c r="E42" s="160" t="s">
        <v>967</v>
      </c>
      <c r="F42" s="160" t="s">
        <v>967</v>
      </c>
      <c r="G42" s="160" t="s">
        <v>967</v>
      </c>
      <c r="H42" s="160" t="s">
        <v>967</v>
      </c>
      <c r="I42" s="160" t="s">
        <v>967</v>
      </c>
      <c r="J42" s="160" t="s">
        <v>963</v>
      </c>
      <c r="K42" s="160" t="s">
        <v>963</v>
      </c>
      <c r="L42" s="160" t="s">
        <v>542</v>
      </c>
      <c r="M42" s="160" t="s">
        <v>960</v>
      </c>
      <c r="N42" s="160" t="s">
        <v>960</v>
      </c>
      <c r="O42" s="160" t="s">
        <v>968</v>
      </c>
      <c r="P42" s="160" t="s">
        <v>968</v>
      </c>
      <c r="Q42" s="160" t="s">
        <v>965</v>
      </c>
      <c r="R42" s="160" t="s">
        <v>965</v>
      </c>
      <c r="S42" s="160" t="s">
        <v>969</v>
      </c>
      <c r="T42" s="160" t="s">
        <v>970</v>
      </c>
      <c r="U42" s="160" t="s">
        <v>970</v>
      </c>
      <c r="V42" s="160" t="s">
        <v>555</v>
      </c>
      <c r="W42" s="160" t="s">
        <v>944</v>
      </c>
      <c r="X42" s="160" t="s">
        <v>944</v>
      </c>
      <c r="Y42" s="160" t="s">
        <v>944</v>
      </c>
      <c r="Z42" s="160" t="s">
        <v>944</v>
      </c>
      <c r="AA42" s="160" t="s">
        <v>944</v>
      </c>
      <c r="AB42" s="160" t="s">
        <v>957</v>
      </c>
      <c r="AC42" s="160" t="s">
        <v>944</v>
      </c>
      <c r="AD42" s="105" t="s">
        <v>966</v>
      </c>
      <c r="AE42" s="160" t="s">
        <v>944</v>
      </c>
      <c r="AF42" s="160" t="s">
        <v>965</v>
      </c>
      <c r="AG42" s="160" t="s">
        <v>555</v>
      </c>
      <c r="AH42" s="160" t="s">
        <v>963</v>
      </c>
      <c r="AI42" s="160" t="s">
        <v>963</v>
      </c>
      <c r="AJ42" s="160" t="s">
        <v>963</v>
      </c>
      <c r="AK42" s="162" t="s">
        <v>935</v>
      </c>
      <c r="AL42" s="160" t="s">
        <v>962</v>
      </c>
      <c r="AM42" s="160" t="s">
        <v>962</v>
      </c>
      <c r="AN42" s="160" t="s">
        <v>542</v>
      </c>
      <c r="AO42" s="160" t="s">
        <v>542</v>
      </c>
      <c r="AP42" s="160" t="s">
        <v>542</v>
      </c>
      <c r="AQ42" s="160" t="s">
        <v>542</v>
      </c>
      <c r="AR42" s="160" t="s">
        <v>958</v>
      </c>
      <c r="AS42" s="160" t="s">
        <v>555</v>
      </c>
      <c r="AT42" s="160" t="s">
        <v>959</v>
      </c>
      <c r="AU42" s="160" t="s">
        <v>555</v>
      </c>
      <c r="AV42" s="160" t="s">
        <v>552</v>
      </c>
      <c r="AW42" s="160" t="s">
        <v>555</v>
      </c>
      <c r="AX42" s="160" t="s">
        <v>555</v>
      </c>
      <c r="AY42" s="160" t="s">
        <v>934</v>
      </c>
      <c r="AZ42" s="160" t="s">
        <v>961</v>
      </c>
      <c r="BA42" s="160" t="s">
        <v>961</v>
      </c>
      <c r="BB42" s="160" t="s">
        <v>555</v>
      </c>
      <c r="BC42" s="160" t="s">
        <v>555</v>
      </c>
      <c r="BD42" s="160" t="s">
        <v>960</v>
      </c>
      <c r="BE42" s="160" t="s">
        <v>555</v>
      </c>
      <c r="BF42" s="104"/>
    </row>
    <row r="43" spans="1:58" x14ac:dyDescent="0.25">
      <c r="A43" s="128" t="str">
        <f>'Indicator Data'!A44</f>
        <v>Congo DR</v>
      </c>
      <c r="B43" s="107" t="str">
        <f>'Indicator Data'!B44</f>
        <v>COD</v>
      </c>
      <c r="C43" s="160" t="s">
        <v>1063</v>
      </c>
      <c r="D43" s="160" t="s">
        <v>1063</v>
      </c>
      <c r="E43" s="160" t="s">
        <v>967</v>
      </c>
      <c r="F43" s="160" t="s">
        <v>967</v>
      </c>
      <c r="G43" s="160" t="s">
        <v>967</v>
      </c>
      <c r="H43" s="160" t="s">
        <v>967</v>
      </c>
      <c r="I43" s="160" t="s">
        <v>967</v>
      </c>
      <c r="J43" s="160" t="s">
        <v>963</v>
      </c>
      <c r="K43" s="160" t="s">
        <v>963</v>
      </c>
      <c r="L43" s="160" t="s">
        <v>542</v>
      </c>
      <c r="M43" s="160" t="s">
        <v>960</v>
      </c>
      <c r="N43" s="160" t="s">
        <v>960</v>
      </c>
      <c r="O43" s="160" t="s">
        <v>968</v>
      </c>
      <c r="P43" s="160" t="s">
        <v>968</v>
      </c>
      <c r="Q43" s="160" t="s">
        <v>965</v>
      </c>
      <c r="R43" s="160" t="s">
        <v>965</v>
      </c>
      <c r="S43" s="160" t="s">
        <v>969</v>
      </c>
      <c r="T43" s="160" t="s">
        <v>970</v>
      </c>
      <c r="U43" s="160" t="s">
        <v>970</v>
      </c>
      <c r="V43" s="160" t="s">
        <v>555</v>
      </c>
      <c r="W43" s="160" t="s">
        <v>944</v>
      </c>
      <c r="X43" s="160" t="s">
        <v>944</v>
      </c>
      <c r="Y43" s="160" t="s">
        <v>944</v>
      </c>
      <c r="Z43" s="160" t="s">
        <v>944</v>
      </c>
      <c r="AA43" s="160" t="s">
        <v>944</v>
      </c>
      <c r="AB43" s="160" t="s">
        <v>957</v>
      </c>
      <c r="AC43" s="160" t="s">
        <v>944</v>
      </c>
      <c r="AD43" s="105" t="s">
        <v>966</v>
      </c>
      <c r="AE43" s="160" t="s">
        <v>944</v>
      </c>
      <c r="AF43" s="160" t="s">
        <v>965</v>
      </c>
      <c r="AG43" s="160" t="s">
        <v>555</v>
      </c>
      <c r="AH43" s="160" t="s">
        <v>963</v>
      </c>
      <c r="AI43" s="160" t="s">
        <v>963</v>
      </c>
      <c r="AJ43" s="160" t="s">
        <v>963</v>
      </c>
      <c r="AK43" s="162" t="s">
        <v>935</v>
      </c>
      <c r="AL43" s="160" t="s">
        <v>962</v>
      </c>
      <c r="AM43" s="160" t="s">
        <v>962</v>
      </c>
      <c r="AN43" s="160" t="s">
        <v>542</v>
      </c>
      <c r="AO43" s="160" t="s">
        <v>542</v>
      </c>
      <c r="AP43" s="160" t="s">
        <v>542</v>
      </c>
      <c r="AQ43" s="160" t="s">
        <v>542</v>
      </c>
      <c r="AR43" s="160" t="s">
        <v>958</v>
      </c>
      <c r="AS43" s="160" t="s">
        <v>555</v>
      </c>
      <c r="AT43" s="160" t="s">
        <v>959</v>
      </c>
      <c r="AU43" s="160" t="s">
        <v>555</v>
      </c>
      <c r="AV43" s="160" t="s">
        <v>552</v>
      </c>
      <c r="AW43" s="160" t="s">
        <v>555</v>
      </c>
      <c r="AX43" s="160" t="s">
        <v>555</v>
      </c>
      <c r="AY43" s="160" t="s">
        <v>934</v>
      </c>
      <c r="AZ43" s="160" t="s">
        <v>961</v>
      </c>
      <c r="BA43" s="160" t="s">
        <v>961</v>
      </c>
      <c r="BB43" s="160" t="s">
        <v>555</v>
      </c>
      <c r="BC43" s="160" t="s">
        <v>555</v>
      </c>
      <c r="BD43" s="160" t="s">
        <v>960</v>
      </c>
      <c r="BE43" s="160" t="s">
        <v>555</v>
      </c>
      <c r="BF43" s="104"/>
    </row>
    <row r="44" spans="1:58" x14ac:dyDescent="0.25">
      <c r="A44" s="128" t="str">
        <f>'Indicator Data'!A45</f>
        <v>Costa Rica</v>
      </c>
      <c r="B44" s="107" t="str">
        <f>'Indicator Data'!B45</f>
        <v>CRI</v>
      </c>
      <c r="C44" s="160" t="s">
        <v>1063</v>
      </c>
      <c r="D44" s="160" t="s">
        <v>1063</v>
      </c>
      <c r="E44" s="160" t="s">
        <v>967</v>
      </c>
      <c r="F44" s="160" t="s">
        <v>967</v>
      </c>
      <c r="G44" s="160" t="s">
        <v>967</v>
      </c>
      <c r="H44" s="160" t="s">
        <v>967</v>
      </c>
      <c r="I44" s="160" t="s">
        <v>967</v>
      </c>
      <c r="J44" s="160" t="s">
        <v>963</v>
      </c>
      <c r="K44" s="160" t="s">
        <v>963</v>
      </c>
      <c r="L44" s="160" t="s">
        <v>542</v>
      </c>
      <c r="M44" s="160" t="s">
        <v>960</v>
      </c>
      <c r="N44" s="160" t="s">
        <v>960</v>
      </c>
      <c r="O44" s="160" t="s">
        <v>968</v>
      </c>
      <c r="P44" s="160" t="s">
        <v>968</v>
      </c>
      <c r="Q44" s="160" t="s">
        <v>965</v>
      </c>
      <c r="R44" s="160" t="s">
        <v>965</v>
      </c>
      <c r="S44" s="160" t="s">
        <v>969</v>
      </c>
      <c r="T44" s="160" t="s">
        <v>970</v>
      </c>
      <c r="U44" s="160" t="s">
        <v>970</v>
      </c>
      <c r="V44" s="160" t="s">
        <v>555</v>
      </c>
      <c r="W44" s="160" t="s">
        <v>944</v>
      </c>
      <c r="X44" s="160" t="s">
        <v>944</v>
      </c>
      <c r="Y44" s="160" t="s">
        <v>944</v>
      </c>
      <c r="Z44" s="160" t="s">
        <v>944</v>
      </c>
      <c r="AA44" s="160" t="s">
        <v>944</v>
      </c>
      <c r="AB44" s="160" t="s">
        <v>957</v>
      </c>
      <c r="AC44" s="160" t="s">
        <v>944</v>
      </c>
      <c r="AD44" s="105" t="s">
        <v>966</v>
      </c>
      <c r="AE44" s="160" t="s">
        <v>944</v>
      </c>
      <c r="AF44" s="160" t="s">
        <v>965</v>
      </c>
      <c r="AG44" s="160" t="s">
        <v>555</v>
      </c>
      <c r="AH44" s="160" t="s">
        <v>963</v>
      </c>
      <c r="AI44" s="160" t="s">
        <v>963</v>
      </c>
      <c r="AJ44" s="160" t="s">
        <v>963</v>
      </c>
      <c r="AK44" s="162" t="s">
        <v>932</v>
      </c>
      <c r="AL44" s="160" t="s">
        <v>962</v>
      </c>
      <c r="AM44" s="160" t="s">
        <v>962</v>
      </c>
      <c r="AN44" s="160" t="s">
        <v>542</v>
      </c>
      <c r="AO44" s="160" t="s">
        <v>542</v>
      </c>
      <c r="AP44" s="160" t="s">
        <v>542</v>
      </c>
      <c r="AQ44" s="160" t="s">
        <v>542</v>
      </c>
      <c r="AR44" s="160" t="s">
        <v>958</v>
      </c>
      <c r="AS44" s="160" t="s">
        <v>555</v>
      </c>
      <c r="AT44" s="160" t="s">
        <v>959</v>
      </c>
      <c r="AU44" s="160" t="s">
        <v>555</v>
      </c>
      <c r="AV44" s="160" t="s">
        <v>552</v>
      </c>
      <c r="AW44" s="160" t="s">
        <v>555</v>
      </c>
      <c r="AX44" s="160" t="s">
        <v>555</v>
      </c>
      <c r="AY44" s="160" t="s">
        <v>934</v>
      </c>
      <c r="AZ44" s="160" t="s">
        <v>961</v>
      </c>
      <c r="BA44" s="160" t="s">
        <v>961</v>
      </c>
      <c r="BB44" s="160" t="s">
        <v>555</v>
      </c>
      <c r="BC44" s="160" t="s">
        <v>555</v>
      </c>
      <c r="BD44" s="160" t="s">
        <v>960</v>
      </c>
      <c r="BE44" s="160" t="s">
        <v>555</v>
      </c>
      <c r="BF44" s="104"/>
    </row>
    <row r="45" spans="1:58" x14ac:dyDescent="0.25">
      <c r="A45" s="128" t="str">
        <f>'Indicator Data'!A46</f>
        <v>Côte d'Ivoire</v>
      </c>
      <c r="B45" s="107" t="str">
        <f>'Indicator Data'!B46</f>
        <v>CIV</v>
      </c>
      <c r="C45" s="160" t="s">
        <v>1063</v>
      </c>
      <c r="D45" s="160" t="s">
        <v>1063</v>
      </c>
      <c r="E45" s="160" t="s">
        <v>967</v>
      </c>
      <c r="F45" s="160" t="s">
        <v>967</v>
      </c>
      <c r="G45" s="160" t="s">
        <v>967</v>
      </c>
      <c r="H45" s="160" t="s">
        <v>967</v>
      </c>
      <c r="I45" s="160" t="s">
        <v>967</v>
      </c>
      <c r="J45" s="160" t="s">
        <v>963</v>
      </c>
      <c r="K45" s="160" t="s">
        <v>963</v>
      </c>
      <c r="L45" s="160" t="s">
        <v>542</v>
      </c>
      <c r="M45" s="160" t="s">
        <v>960</v>
      </c>
      <c r="N45" s="160" t="s">
        <v>960</v>
      </c>
      <c r="O45" s="160" t="s">
        <v>968</v>
      </c>
      <c r="P45" s="160" t="s">
        <v>968</v>
      </c>
      <c r="Q45" s="160" t="s">
        <v>965</v>
      </c>
      <c r="R45" s="160" t="s">
        <v>965</v>
      </c>
      <c r="S45" s="160" t="s">
        <v>969</v>
      </c>
      <c r="T45" s="160" t="s">
        <v>970</v>
      </c>
      <c r="U45" s="160" t="s">
        <v>970</v>
      </c>
      <c r="V45" s="160" t="s">
        <v>555</v>
      </c>
      <c r="W45" s="160" t="s">
        <v>944</v>
      </c>
      <c r="X45" s="160" t="s">
        <v>944</v>
      </c>
      <c r="Y45" s="160" t="s">
        <v>944</v>
      </c>
      <c r="Z45" s="160" t="s">
        <v>944</v>
      </c>
      <c r="AA45" s="160" t="s">
        <v>944</v>
      </c>
      <c r="AB45" s="160" t="s">
        <v>957</v>
      </c>
      <c r="AC45" s="160" t="s">
        <v>944</v>
      </c>
      <c r="AD45" s="105" t="s">
        <v>966</v>
      </c>
      <c r="AE45" s="160" t="s">
        <v>944</v>
      </c>
      <c r="AF45" s="160" t="s">
        <v>965</v>
      </c>
      <c r="AG45" s="160" t="s">
        <v>555</v>
      </c>
      <c r="AH45" s="160" t="s">
        <v>963</v>
      </c>
      <c r="AI45" s="160" t="s">
        <v>963</v>
      </c>
      <c r="AJ45" s="160" t="s">
        <v>963</v>
      </c>
      <c r="AK45" s="162" t="s">
        <v>935</v>
      </c>
      <c r="AL45" s="160" t="s">
        <v>962</v>
      </c>
      <c r="AM45" s="160" t="s">
        <v>962</v>
      </c>
      <c r="AN45" s="160" t="s">
        <v>542</v>
      </c>
      <c r="AO45" s="160" t="s">
        <v>542</v>
      </c>
      <c r="AP45" s="160" t="s">
        <v>542</v>
      </c>
      <c r="AQ45" s="160" t="s">
        <v>542</v>
      </c>
      <c r="AR45" s="160" t="s">
        <v>958</v>
      </c>
      <c r="AS45" s="160" t="s">
        <v>555</v>
      </c>
      <c r="AT45" s="160" t="s">
        <v>959</v>
      </c>
      <c r="AU45" s="160" t="s">
        <v>555</v>
      </c>
      <c r="AV45" s="160" t="s">
        <v>552</v>
      </c>
      <c r="AW45" s="160" t="s">
        <v>555</v>
      </c>
      <c r="AX45" s="160" t="s">
        <v>555</v>
      </c>
      <c r="AY45" s="160" t="s">
        <v>934</v>
      </c>
      <c r="AZ45" s="160" t="s">
        <v>961</v>
      </c>
      <c r="BA45" s="160" t="s">
        <v>961</v>
      </c>
      <c r="BB45" s="160" t="s">
        <v>555</v>
      </c>
      <c r="BC45" s="160" t="s">
        <v>555</v>
      </c>
      <c r="BD45" s="160" t="s">
        <v>960</v>
      </c>
      <c r="BE45" s="160" t="s">
        <v>555</v>
      </c>
      <c r="BF45" s="104"/>
    </row>
    <row r="46" spans="1:58" x14ac:dyDescent="0.25">
      <c r="A46" s="128" t="str">
        <f>'Indicator Data'!A47</f>
        <v>Croatia</v>
      </c>
      <c r="B46" s="107" t="str">
        <f>'Indicator Data'!B47</f>
        <v>HRV</v>
      </c>
      <c r="C46" s="160" t="s">
        <v>1063</v>
      </c>
      <c r="D46" s="160" t="s">
        <v>1063</v>
      </c>
      <c r="E46" s="160" t="s">
        <v>967</v>
      </c>
      <c r="F46" s="160" t="s">
        <v>967</v>
      </c>
      <c r="G46" s="160" t="s">
        <v>967</v>
      </c>
      <c r="H46" s="160" t="s">
        <v>967</v>
      </c>
      <c r="I46" s="160" t="s">
        <v>967</v>
      </c>
      <c r="J46" s="160" t="s">
        <v>963</v>
      </c>
      <c r="K46" s="160" t="s">
        <v>963</v>
      </c>
      <c r="L46" s="160" t="s">
        <v>542</v>
      </c>
      <c r="M46" s="160" t="s">
        <v>960</v>
      </c>
      <c r="N46" s="160" t="s">
        <v>960</v>
      </c>
      <c r="O46" s="160" t="s">
        <v>968</v>
      </c>
      <c r="P46" s="160" t="s">
        <v>968</v>
      </c>
      <c r="Q46" s="160" t="s">
        <v>965</v>
      </c>
      <c r="R46" s="160" t="s">
        <v>965</v>
      </c>
      <c r="S46" s="160" t="s">
        <v>969</v>
      </c>
      <c r="T46" s="160" t="s">
        <v>970</v>
      </c>
      <c r="U46" s="160" t="s">
        <v>970</v>
      </c>
      <c r="V46" s="160" t="s">
        <v>555</v>
      </c>
      <c r="W46" s="160" t="s">
        <v>944</v>
      </c>
      <c r="X46" s="160" t="s">
        <v>944</v>
      </c>
      <c r="Y46" s="160" t="s">
        <v>944</v>
      </c>
      <c r="Z46" s="160" t="s">
        <v>944</v>
      </c>
      <c r="AA46" s="160" t="s">
        <v>944</v>
      </c>
      <c r="AB46" s="160" t="s">
        <v>932</v>
      </c>
      <c r="AC46" s="160" t="s">
        <v>944</v>
      </c>
      <c r="AD46" s="105" t="s">
        <v>966</v>
      </c>
      <c r="AE46" s="160" t="s">
        <v>944</v>
      </c>
      <c r="AF46" s="160" t="s">
        <v>965</v>
      </c>
      <c r="AG46" s="160" t="s">
        <v>555</v>
      </c>
      <c r="AH46" s="160" t="s">
        <v>963</v>
      </c>
      <c r="AI46" s="160" t="s">
        <v>963</v>
      </c>
      <c r="AJ46" s="160" t="s">
        <v>963</v>
      </c>
      <c r="AK46" s="162" t="s">
        <v>932</v>
      </c>
      <c r="AL46" s="160" t="s">
        <v>962</v>
      </c>
      <c r="AM46" s="160" t="s">
        <v>962</v>
      </c>
      <c r="AN46" s="160" t="s">
        <v>542</v>
      </c>
      <c r="AO46" s="160" t="s">
        <v>542</v>
      </c>
      <c r="AP46" s="160" t="s">
        <v>542</v>
      </c>
      <c r="AQ46" s="160" t="s">
        <v>542</v>
      </c>
      <c r="AR46" s="160" t="s">
        <v>958</v>
      </c>
      <c r="AS46" s="160" t="s">
        <v>555</v>
      </c>
      <c r="AT46" s="160" t="s">
        <v>959</v>
      </c>
      <c r="AU46" s="160" t="s">
        <v>555</v>
      </c>
      <c r="AV46" s="160" t="s">
        <v>552</v>
      </c>
      <c r="AW46" s="160" t="s">
        <v>555</v>
      </c>
      <c r="AX46" s="160" t="s">
        <v>555</v>
      </c>
      <c r="AY46" s="160" t="s">
        <v>934</v>
      </c>
      <c r="AZ46" s="160" t="s">
        <v>961</v>
      </c>
      <c r="BA46" s="160" t="s">
        <v>961</v>
      </c>
      <c r="BB46" s="160" t="s">
        <v>555</v>
      </c>
      <c r="BC46" s="160" t="s">
        <v>555</v>
      </c>
      <c r="BD46" s="160" t="s">
        <v>960</v>
      </c>
      <c r="BE46" s="160" t="s">
        <v>555</v>
      </c>
      <c r="BF46" s="104"/>
    </row>
    <row r="47" spans="1:58" x14ac:dyDescent="0.25">
      <c r="A47" s="128" t="str">
        <f>'Indicator Data'!A48</f>
        <v>Cuba</v>
      </c>
      <c r="B47" s="107" t="str">
        <f>'Indicator Data'!B48</f>
        <v>CUB</v>
      </c>
      <c r="C47" s="160" t="s">
        <v>1063</v>
      </c>
      <c r="D47" s="160" t="s">
        <v>1063</v>
      </c>
      <c r="E47" s="160" t="s">
        <v>967</v>
      </c>
      <c r="F47" s="160" t="s">
        <v>967</v>
      </c>
      <c r="G47" s="160" t="s">
        <v>967</v>
      </c>
      <c r="H47" s="160" t="s">
        <v>967</v>
      </c>
      <c r="I47" s="160" t="s">
        <v>967</v>
      </c>
      <c r="J47" s="160" t="s">
        <v>963</v>
      </c>
      <c r="K47" s="160" t="s">
        <v>963</v>
      </c>
      <c r="L47" s="160" t="s">
        <v>542</v>
      </c>
      <c r="M47" s="160" t="s">
        <v>960</v>
      </c>
      <c r="N47" s="160" t="s">
        <v>960</v>
      </c>
      <c r="O47" s="160" t="s">
        <v>968</v>
      </c>
      <c r="P47" s="160" t="s">
        <v>968</v>
      </c>
      <c r="Q47" s="160" t="s">
        <v>965</v>
      </c>
      <c r="R47" s="160" t="s">
        <v>965</v>
      </c>
      <c r="S47" s="160" t="s">
        <v>969</v>
      </c>
      <c r="T47" s="160" t="s">
        <v>970</v>
      </c>
      <c r="U47" s="160" t="s">
        <v>970</v>
      </c>
      <c r="V47" s="160" t="s">
        <v>555</v>
      </c>
      <c r="W47" s="160" t="s">
        <v>944</v>
      </c>
      <c r="X47" s="160" t="s">
        <v>944</v>
      </c>
      <c r="Y47" s="160" t="s">
        <v>944</v>
      </c>
      <c r="Z47" s="160" t="s">
        <v>944</v>
      </c>
      <c r="AA47" s="160" t="s">
        <v>944</v>
      </c>
      <c r="AB47" s="160" t="s">
        <v>957</v>
      </c>
      <c r="AC47" s="160" t="s">
        <v>944</v>
      </c>
      <c r="AD47" s="105" t="s">
        <v>966</v>
      </c>
      <c r="AE47" s="160" t="s">
        <v>944</v>
      </c>
      <c r="AF47" s="160" t="s">
        <v>965</v>
      </c>
      <c r="AG47" s="160" t="s">
        <v>555</v>
      </c>
      <c r="AH47" s="160" t="s">
        <v>963</v>
      </c>
      <c r="AI47" s="160" t="s">
        <v>963</v>
      </c>
      <c r="AJ47" s="160" t="s">
        <v>963</v>
      </c>
      <c r="AK47" s="162" t="s">
        <v>932</v>
      </c>
      <c r="AL47" s="160" t="s">
        <v>962</v>
      </c>
      <c r="AM47" s="160" t="s">
        <v>962</v>
      </c>
      <c r="AN47" s="160" t="s">
        <v>542</v>
      </c>
      <c r="AO47" s="160" t="s">
        <v>542</v>
      </c>
      <c r="AP47" s="160" t="s">
        <v>542</v>
      </c>
      <c r="AQ47" s="160" t="s">
        <v>542</v>
      </c>
      <c r="AR47" s="160" t="s">
        <v>958</v>
      </c>
      <c r="AS47" s="160" t="s">
        <v>555</v>
      </c>
      <c r="AT47" s="160" t="s">
        <v>959</v>
      </c>
      <c r="AU47" s="160" t="s">
        <v>555</v>
      </c>
      <c r="AV47" s="160" t="s">
        <v>552</v>
      </c>
      <c r="AW47" s="160" t="s">
        <v>555</v>
      </c>
      <c r="AX47" s="160" t="s">
        <v>555</v>
      </c>
      <c r="AY47" s="160" t="s">
        <v>934</v>
      </c>
      <c r="AZ47" s="160" t="s">
        <v>961</v>
      </c>
      <c r="BA47" s="160" t="s">
        <v>961</v>
      </c>
      <c r="BB47" s="160" t="s">
        <v>555</v>
      </c>
      <c r="BC47" s="160" t="s">
        <v>555</v>
      </c>
      <c r="BD47" s="160" t="s">
        <v>960</v>
      </c>
      <c r="BE47" s="160" t="s">
        <v>555</v>
      </c>
      <c r="BF47" s="104"/>
    </row>
    <row r="48" spans="1:58" x14ac:dyDescent="0.25">
      <c r="A48" s="128" t="str">
        <f>'Indicator Data'!A49</f>
        <v>Cyprus</v>
      </c>
      <c r="B48" s="107" t="str">
        <f>'Indicator Data'!B49</f>
        <v>CYP</v>
      </c>
      <c r="C48" s="160" t="s">
        <v>1063</v>
      </c>
      <c r="D48" s="160" t="s">
        <v>1063</v>
      </c>
      <c r="E48" s="160" t="s">
        <v>967</v>
      </c>
      <c r="F48" s="160" t="s">
        <v>967</v>
      </c>
      <c r="G48" s="160" t="s">
        <v>967</v>
      </c>
      <c r="H48" s="160" t="s">
        <v>967</v>
      </c>
      <c r="I48" s="160" t="s">
        <v>967</v>
      </c>
      <c r="J48" s="160" t="s">
        <v>963</v>
      </c>
      <c r="K48" s="160" t="s">
        <v>963</v>
      </c>
      <c r="L48" s="160" t="s">
        <v>542</v>
      </c>
      <c r="M48" s="160" t="s">
        <v>960</v>
      </c>
      <c r="N48" s="160" t="s">
        <v>960</v>
      </c>
      <c r="O48" s="160" t="s">
        <v>968</v>
      </c>
      <c r="P48" s="160" t="s">
        <v>968</v>
      </c>
      <c r="Q48" s="160" t="s">
        <v>965</v>
      </c>
      <c r="R48" s="160" t="s">
        <v>965</v>
      </c>
      <c r="S48" s="160" t="s">
        <v>969</v>
      </c>
      <c r="T48" s="160" t="s">
        <v>970</v>
      </c>
      <c r="U48" s="160" t="s">
        <v>970</v>
      </c>
      <c r="V48" s="160" t="s">
        <v>555</v>
      </c>
      <c r="W48" s="160" t="s">
        <v>944</v>
      </c>
      <c r="X48" s="160" t="s">
        <v>944</v>
      </c>
      <c r="Y48" s="160" t="s">
        <v>944</v>
      </c>
      <c r="Z48" s="160" t="s">
        <v>944</v>
      </c>
      <c r="AA48" s="160" t="s">
        <v>944</v>
      </c>
      <c r="AB48" s="160" t="s">
        <v>944</v>
      </c>
      <c r="AC48" s="160" t="s">
        <v>944</v>
      </c>
      <c r="AD48" s="105" t="s">
        <v>966</v>
      </c>
      <c r="AE48" s="160" t="s">
        <v>944</v>
      </c>
      <c r="AF48" s="160" t="s">
        <v>965</v>
      </c>
      <c r="AG48" s="160" t="s">
        <v>555</v>
      </c>
      <c r="AH48" s="160" t="s">
        <v>963</v>
      </c>
      <c r="AI48" s="160" t="s">
        <v>963</v>
      </c>
      <c r="AJ48" s="160" t="s">
        <v>963</v>
      </c>
      <c r="AK48" s="162" t="s">
        <v>935</v>
      </c>
      <c r="AL48" s="160" t="s">
        <v>962</v>
      </c>
      <c r="AM48" s="160" t="s">
        <v>962</v>
      </c>
      <c r="AN48" s="160" t="s">
        <v>542</v>
      </c>
      <c r="AO48" s="160" t="s">
        <v>542</v>
      </c>
      <c r="AP48" s="160" t="s">
        <v>542</v>
      </c>
      <c r="AQ48" s="160" t="s">
        <v>542</v>
      </c>
      <c r="AR48" s="160" t="s">
        <v>958</v>
      </c>
      <c r="AS48" s="160" t="s">
        <v>555</v>
      </c>
      <c r="AT48" s="160" t="s">
        <v>959</v>
      </c>
      <c r="AU48" s="160" t="s">
        <v>555</v>
      </c>
      <c r="AV48" s="160" t="s">
        <v>552</v>
      </c>
      <c r="AW48" s="160" t="s">
        <v>555</v>
      </c>
      <c r="AX48" s="160" t="s">
        <v>555</v>
      </c>
      <c r="AY48" s="160" t="s">
        <v>934</v>
      </c>
      <c r="AZ48" s="160" t="s">
        <v>961</v>
      </c>
      <c r="BA48" s="160" t="s">
        <v>961</v>
      </c>
      <c r="BB48" s="160" t="s">
        <v>555</v>
      </c>
      <c r="BC48" s="160" t="s">
        <v>555</v>
      </c>
      <c r="BD48" s="160" t="s">
        <v>960</v>
      </c>
      <c r="BE48" s="160" t="s">
        <v>555</v>
      </c>
      <c r="BF48" s="104"/>
    </row>
    <row r="49" spans="1:58" x14ac:dyDescent="0.25">
      <c r="A49" s="128" t="str">
        <f>'Indicator Data'!A50</f>
        <v>Czech Republic</v>
      </c>
      <c r="B49" s="107" t="str">
        <f>'Indicator Data'!B50</f>
        <v>CZE</v>
      </c>
      <c r="C49" s="160" t="s">
        <v>1063</v>
      </c>
      <c r="D49" s="160" t="s">
        <v>1063</v>
      </c>
      <c r="E49" s="160" t="s">
        <v>967</v>
      </c>
      <c r="F49" s="160" t="s">
        <v>967</v>
      </c>
      <c r="G49" s="160" t="s">
        <v>967</v>
      </c>
      <c r="H49" s="160" t="s">
        <v>967</v>
      </c>
      <c r="I49" s="160" t="s">
        <v>967</v>
      </c>
      <c r="J49" s="160" t="s">
        <v>963</v>
      </c>
      <c r="K49" s="160" t="s">
        <v>963</v>
      </c>
      <c r="L49" s="160" t="s">
        <v>542</v>
      </c>
      <c r="M49" s="160" t="s">
        <v>960</v>
      </c>
      <c r="N49" s="160" t="s">
        <v>960</v>
      </c>
      <c r="O49" s="160" t="s">
        <v>968</v>
      </c>
      <c r="P49" s="160" t="s">
        <v>968</v>
      </c>
      <c r="Q49" s="160" t="s">
        <v>965</v>
      </c>
      <c r="R49" s="160" t="s">
        <v>965</v>
      </c>
      <c r="S49" s="160" t="s">
        <v>969</v>
      </c>
      <c r="T49" s="160" t="s">
        <v>970</v>
      </c>
      <c r="U49" s="160" t="s">
        <v>970</v>
      </c>
      <c r="V49" s="160" t="s">
        <v>555</v>
      </c>
      <c r="W49" s="160" t="s">
        <v>944</v>
      </c>
      <c r="X49" s="160" t="s">
        <v>944</v>
      </c>
      <c r="Y49" s="160" t="s">
        <v>944</v>
      </c>
      <c r="Z49" s="160" t="s">
        <v>944</v>
      </c>
      <c r="AA49" s="160" t="s">
        <v>944</v>
      </c>
      <c r="AB49" s="160" t="s">
        <v>944</v>
      </c>
      <c r="AC49" s="160" t="s">
        <v>944</v>
      </c>
      <c r="AD49" s="105" t="s">
        <v>966</v>
      </c>
      <c r="AE49" s="160" t="s">
        <v>944</v>
      </c>
      <c r="AF49" s="160" t="s">
        <v>965</v>
      </c>
      <c r="AG49" s="160" t="s">
        <v>555</v>
      </c>
      <c r="AH49" s="160" t="s">
        <v>963</v>
      </c>
      <c r="AI49" s="160" t="s">
        <v>963</v>
      </c>
      <c r="AJ49" s="160" t="s">
        <v>963</v>
      </c>
      <c r="AK49" s="162" t="s">
        <v>932</v>
      </c>
      <c r="AL49" s="160" t="s">
        <v>962</v>
      </c>
      <c r="AM49" s="160" t="s">
        <v>962</v>
      </c>
      <c r="AN49" s="160" t="s">
        <v>542</v>
      </c>
      <c r="AO49" s="160" t="s">
        <v>542</v>
      </c>
      <c r="AP49" s="160" t="s">
        <v>542</v>
      </c>
      <c r="AQ49" s="160" t="s">
        <v>542</v>
      </c>
      <c r="AR49" s="160" t="s">
        <v>958</v>
      </c>
      <c r="AS49" s="160" t="s">
        <v>555</v>
      </c>
      <c r="AT49" s="160" t="s">
        <v>959</v>
      </c>
      <c r="AU49" s="160" t="s">
        <v>555</v>
      </c>
      <c r="AV49" s="160" t="s">
        <v>552</v>
      </c>
      <c r="AW49" s="160" t="s">
        <v>555</v>
      </c>
      <c r="AX49" s="160" t="s">
        <v>555</v>
      </c>
      <c r="AY49" s="160" t="s">
        <v>934</v>
      </c>
      <c r="AZ49" s="160" t="s">
        <v>961</v>
      </c>
      <c r="BA49" s="160" t="s">
        <v>961</v>
      </c>
      <c r="BB49" s="160" t="s">
        <v>555</v>
      </c>
      <c r="BC49" s="160" t="s">
        <v>555</v>
      </c>
      <c r="BD49" s="160" t="s">
        <v>960</v>
      </c>
      <c r="BE49" s="160" t="s">
        <v>555</v>
      </c>
      <c r="BF49" s="104"/>
    </row>
    <row r="50" spans="1:58" x14ac:dyDescent="0.25">
      <c r="A50" s="128" t="str">
        <f>'Indicator Data'!A51</f>
        <v>Denmark</v>
      </c>
      <c r="B50" s="107" t="str">
        <f>'Indicator Data'!B51</f>
        <v>DNK</v>
      </c>
      <c r="C50" s="160" t="s">
        <v>1063</v>
      </c>
      <c r="D50" s="160" t="s">
        <v>1063</v>
      </c>
      <c r="E50" s="160" t="s">
        <v>967</v>
      </c>
      <c r="F50" s="160" t="s">
        <v>967</v>
      </c>
      <c r="G50" s="160" t="s">
        <v>967</v>
      </c>
      <c r="H50" s="160" t="s">
        <v>967</v>
      </c>
      <c r="I50" s="160" t="s">
        <v>967</v>
      </c>
      <c r="J50" s="160" t="s">
        <v>963</v>
      </c>
      <c r="K50" s="160" t="s">
        <v>963</v>
      </c>
      <c r="L50" s="160" t="s">
        <v>542</v>
      </c>
      <c r="M50" s="160" t="s">
        <v>960</v>
      </c>
      <c r="N50" s="160" t="s">
        <v>960</v>
      </c>
      <c r="O50" s="160" t="s">
        <v>968</v>
      </c>
      <c r="P50" s="160" t="s">
        <v>968</v>
      </c>
      <c r="Q50" s="160" t="s">
        <v>965</v>
      </c>
      <c r="R50" s="160" t="s">
        <v>965</v>
      </c>
      <c r="S50" s="160" t="s">
        <v>969</v>
      </c>
      <c r="T50" s="160" t="s">
        <v>970</v>
      </c>
      <c r="U50" s="160" t="s">
        <v>970</v>
      </c>
      <c r="V50" s="160" t="s">
        <v>555</v>
      </c>
      <c r="W50" s="160" t="s">
        <v>944</v>
      </c>
      <c r="X50" s="160" t="s">
        <v>944</v>
      </c>
      <c r="Y50" s="160" t="s">
        <v>944</v>
      </c>
      <c r="Z50" s="160" t="s">
        <v>944</v>
      </c>
      <c r="AA50" s="160" t="s">
        <v>944</v>
      </c>
      <c r="AB50" s="160" t="s">
        <v>957</v>
      </c>
      <c r="AC50" s="160" t="s">
        <v>944</v>
      </c>
      <c r="AD50" s="105" t="s">
        <v>966</v>
      </c>
      <c r="AE50" s="160" t="s">
        <v>944</v>
      </c>
      <c r="AF50" s="160" t="s">
        <v>965</v>
      </c>
      <c r="AG50" s="160" t="s">
        <v>555</v>
      </c>
      <c r="AH50" s="160" t="s">
        <v>963</v>
      </c>
      <c r="AI50" s="160" t="s">
        <v>963</v>
      </c>
      <c r="AJ50" s="160" t="s">
        <v>963</v>
      </c>
      <c r="AK50" s="162" t="s">
        <v>932</v>
      </c>
      <c r="AL50" s="160" t="s">
        <v>962</v>
      </c>
      <c r="AM50" s="160" t="s">
        <v>962</v>
      </c>
      <c r="AN50" s="160" t="s">
        <v>542</v>
      </c>
      <c r="AO50" s="160" t="s">
        <v>542</v>
      </c>
      <c r="AP50" s="160" t="s">
        <v>542</v>
      </c>
      <c r="AQ50" s="160" t="s">
        <v>542</v>
      </c>
      <c r="AR50" s="160" t="s">
        <v>958</v>
      </c>
      <c r="AS50" s="160" t="s">
        <v>555</v>
      </c>
      <c r="AT50" s="160" t="s">
        <v>959</v>
      </c>
      <c r="AU50" s="160" t="s">
        <v>555</v>
      </c>
      <c r="AV50" s="160" t="s">
        <v>552</v>
      </c>
      <c r="AW50" s="160" t="s">
        <v>555</v>
      </c>
      <c r="AX50" s="160" t="s">
        <v>555</v>
      </c>
      <c r="AY50" s="160" t="s">
        <v>934</v>
      </c>
      <c r="AZ50" s="160" t="s">
        <v>961</v>
      </c>
      <c r="BA50" s="160" t="s">
        <v>961</v>
      </c>
      <c r="BB50" s="160" t="s">
        <v>555</v>
      </c>
      <c r="BC50" s="160" t="s">
        <v>555</v>
      </c>
      <c r="BD50" s="160" t="s">
        <v>960</v>
      </c>
      <c r="BE50" s="160" t="s">
        <v>555</v>
      </c>
      <c r="BF50" s="104"/>
    </row>
    <row r="51" spans="1:58" x14ac:dyDescent="0.25">
      <c r="A51" s="128" t="str">
        <f>'Indicator Data'!A52</f>
        <v>Djibouti</v>
      </c>
      <c r="B51" s="107" t="str">
        <f>'Indicator Data'!B52</f>
        <v>DJI</v>
      </c>
      <c r="C51" s="160" t="s">
        <v>1063</v>
      </c>
      <c r="D51" s="160" t="s">
        <v>1063</v>
      </c>
      <c r="E51" s="160" t="s">
        <v>967</v>
      </c>
      <c r="F51" s="160" t="s">
        <v>967</v>
      </c>
      <c r="G51" s="160" t="s">
        <v>967</v>
      </c>
      <c r="H51" s="160" t="s">
        <v>967</v>
      </c>
      <c r="I51" s="160" t="s">
        <v>967</v>
      </c>
      <c r="J51" s="160" t="s">
        <v>963</v>
      </c>
      <c r="K51" s="160" t="s">
        <v>963</v>
      </c>
      <c r="L51" s="160" t="s">
        <v>542</v>
      </c>
      <c r="M51" s="160" t="s">
        <v>960</v>
      </c>
      <c r="N51" s="160" t="s">
        <v>960</v>
      </c>
      <c r="O51" s="160" t="s">
        <v>968</v>
      </c>
      <c r="P51" s="160" t="s">
        <v>968</v>
      </c>
      <c r="Q51" s="160" t="s">
        <v>965</v>
      </c>
      <c r="R51" s="160" t="s">
        <v>965</v>
      </c>
      <c r="S51" s="160" t="s">
        <v>969</v>
      </c>
      <c r="T51" s="160" t="s">
        <v>970</v>
      </c>
      <c r="U51" s="160" t="s">
        <v>970</v>
      </c>
      <c r="V51" s="160" t="s">
        <v>555</v>
      </c>
      <c r="W51" s="160" t="s">
        <v>944</v>
      </c>
      <c r="X51" s="160" t="s">
        <v>944</v>
      </c>
      <c r="Y51" s="160" t="s">
        <v>944</v>
      </c>
      <c r="Z51" s="160" t="s">
        <v>944</v>
      </c>
      <c r="AA51" s="160" t="s">
        <v>944</v>
      </c>
      <c r="AB51" s="160" t="s">
        <v>957</v>
      </c>
      <c r="AC51" s="160" t="s">
        <v>944</v>
      </c>
      <c r="AD51" s="105" t="s">
        <v>966</v>
      </c>
      <c r="AE51" s="160" t="s">
        <v>944</v>
      </c>
      <c r="AF51" s="160" t="s">
        <v>965</v>
      </c>
      <c r="AG51" s="160" t="s">
        <v>555</v>
      </c>
      <c r="AH51" s="160" t="s">
        <v>963</v>
      </c>
      <c r="AI51" s="160" t="s">
        <v>963</v>
      </c>
      <c r="AJ51" s="160" t="s">
        <v>963</v>
      </c>
      <c r="AK51" s="162" t="s">
        <v>932</v>
      </c>
      <c r="AL51" s="160" t="s">
        <v>962</v>
      </c>
      <c r="AM51" s="160" t="s">
        <v>962</v>
      </c>
      <c r="AN51" s="160" t="s">
        <v>542</v>
      </c>
      <c r="AO51" s="160" t="s">
        <v>542</v>
      </c>
      <c r="AP51" s="160" t="s">
        <v>542</v>
      </c>
      <c r="AQ51" s="160" t="s">
        <v>542</v>
      </c>
      <c r="AR51" s="160" t="s">
        <v>958</v>
      </c>
      <c r="AS51" s="160" t="s">
        <v>555</v>
      </c>
      <c r="AT51" s="160" t="s">
        <v>959</v>
      </c>
      <c r="AU51" s="160" t="s">
        <v>555</v>
      </c>
      <c r="AV51" s="160" t="s">
        <v>552</v>
      </c>
      <c r="AW51" s="160" t="s">
        <v>555</v>
      </c>
      <c r="AX51" s="160" t="s">
        <v>555</v>
      </c>
      <c r="AY51" s="160" t="s">
        <v>934</v>
      </c>
      <c r="AZ51" s="160" t="s">
        <v>961</v>
      </c>
      <c r="BA51" s="160" t="s">
        <v>961</v>
      </c>
      <c r="BB51" s="160" t="s">
        <v>555</v>
      </c>
      <c r="BC51" s="160" t="s">
        <v>555</v>
      </c>
      <c r="BD51" s="160" t="s">
        <v>960</v>
      </c>
      <c r="BE51" s="160" t="s">
        <v>555</v>
      </c>
      <c r="BF51" s="104"/>
    </row>
    <row r="52" spans="1:58" x14ac:dyDescent="0.25">
      <c r="A52" s="128" t="str">
        <f>'Indicator Data'!A53</f>
        <v>Dominica</v>
      </c>
      <c r="B52" s="107" t="str">
        <f>'Indicator Data'!B53</f>
        <v>DMA</v>
      </c>
      <c r="C52" s="160" t="s">
        <v>1063</v>
      </c>
      <c r="D52" s="160" t="s">
        <v>1063</v>
      </c>
      <c r="E52" s="160" t="s">
        <v>967</v>
      </c>
      <c r="F52" s="160" t="s">
        <v>967</v>
      </c>
      <c r="G52" s="160" t="s">
        <v>967</v>
      </c>
      <c r="H52" s="160" t="s">
        <v>967</v>
      </c>
      <c r="I52" s="160" t="s">
        <v>967</v>
      </c>
      <c r="J52" s="160" t="s">
        <v>963</v>
      </c>
      <c r="K52" s="160" t="s">
        <v>963</v>
      </c>
      <c r="L52" s="160" t="s">
        <v>542</v>
      </c>
      <c r="M52" s="160" t="s">
        <v>960</v>
      </c>
      <c r="N52" s="160" t="s">
        <v>960</v>
      </c>
      <c r="O52" s="160" t="s">
        <v>968</v>
      </c>
      <c r="P52" s="160" t="s">
        <v>968</v>
      </c>
      <c r="Q52" s="160" t="s">
        <v>965</v>
      </c>
      <c r="R52" s="160" t="s">
        <v>965</v>
      </c>
      <c r="S52" s="160" t="s">
        <v>969</v>
      </c>
      <c r="T52" s="160" t="s">
        <v>970</v>
      </c>
      <c r="U52" s="160" t="s">
        <v>970</v>
      </c>
      <c r="V52" s="160" t="s">
        <v>555</v>
      </c>
      <c r="W52" s="160" t="s">
        <v>944</v>
      </c>
      <c r="X52" s="160" t="s">
        <v>944</v>
      </c>
      <c r="Y52" s="160" t="s">
        <v>944</v>
      </c>
      <c r="Z52" s="160" t="s">
        <v>944</v>
      </c>
      <c r="AA52" s="160" t="s">
        <v>944</v>
      </c>
      <c r="AB52" s="160" t="s">
        <v>932</v>
      </c>
      <c r="AC52" s="160" t="s">
        <v>944</v>
      </c>
      <c r="AD52" s="105" t="s">
        <v>966</v>
      </c>
      <c r="AE52" s="160" t="s">
        <v>944</v>
      </c>
      <c r="AF52" s="160" t="s">
        <v>965</v>
      </c>
      <c r="AG52" s="160" t="s">
        <v>555</v>
      </c>
      <c r="AH52" s="160" t="s">
        <v>963</v>
      </c>
      <c r="AI52" s="160" t="s">
        <v>963</v>
      </c>
      <c r="AJ52" s="160" t="s">
        <v>963</v>
      </c>
      <c r="AK52" s="162" t="s">
        <v>932</v>
      </c>
      <c r="AL52" s="160" t="s">
        <v>962</v>
      </c>
      <c r="AM52" s="160" t="s">
        <v>962</v>
      </c>
      <c r="AN52" s="160" t="s">
        <v>542</v>
      </c>
      <c r="AO52" s="160" t="s">
        <v>542</v>
      </c>
      <c r="AP52" s="160" t="s">
        <v>542</v>
      </c>
      <c r="AQ52" s="160" t="s">
        <v>542</v>
      </c>
      <c r="AR52" s="160" t="s">
        <v>958</v>
      </c>
      <c r="AS52" s="160" t="s">
        <v>555</v>
      </c>
      <c r="AT52" s="160" t="s">
        <v>959</v>
      </c>
      <c r="AU52" s="160" t="s">
        <v>555</v>
      </c>
      <c r="AV52" s="160" t="s">
        <v>552</v>
      </c>
      <c r="AW52" s="160" t="s">
        <v>555</v>
      </c>
      <c r="AX52" s="160" t="s">
        <v>555</v>
      </c>
      <c r="AY52" s="160" t="s">
        <v>934</v>
      </c>
      <c r="AZ52" s="160" t="s">
        <v>961</v>
      </c>
      <c r="BA52" s="160" t="s">
        <v>961</v>
      </c>
      <c r="BB52" s="160" t="s">
        <v>555</v>
      </c>
      <c r="BC52" s="160" t="s">
        <v>555</v>
      </c>
      <c r="BD52" s="160" t="s">
        <v>960</v>
      </c>
      <c r="BE52" s="160" t="s">
        <v>555</v>
      </c>
      <c r="BF52" s="104"/>
    </row>
    <row r="53" spans="1:58" x14ac:dyDescent="0.25">
      <c r="A53" s="128" t="str">
        <f>'Indicator Data'!A54</f>
        <v>Dominican Republic</v>
      </c>
      <c r="B53" s="107" t="str">
        <f>'Indicator Data'!B54</f>
        <v>DOM</v>
      </c>
      <c r="C53" s="160" t="s">
        <v>1063</v>
      </c>
      <c r="D53" s="160" t="s">
        <v>1063</v>
      </c>
      <c r="E53" s="160" t="s">
        <v>967</v>
      </c>
      <c r="F53" s="160" t="s">
        <v>967</v>
      </c>
      <c r="G53" s="160" t="s">
        <v>967</v>
      </c>
      <c r="H53" s="160" t="s">
        <v>967</v>
      </c>
      <c r="I53" s="160" t="s">
        <v>967</v>
      </c>
      <c r="J53" s="160" t="s">
        <v>963</v>
      </c>
      <c r="K53" s="160" t="s">
        <v>963</v>
      </c>
      <c r="L53" s="160" t="s">
        <v>542</v>
      </c>
      <c r="M53" s="160" t="s">
        <v>960</v>
      </c>
      <c r="N53" s="160" t="s">
        <v>960</v>
      </c>
      <c r="O53" s="160" t="s">
        <v>968</v>
      </c>
      <c r="P53" s="160" t="s">
        <v>968</v>
      </c>
      <c r="Q53" s="160" t="s">
        <v>965</v>
      </c>
      <c r="R53" s="160" t="s">
        <v>965</v>
      </c>
      <c r="S53" s="160" t="s">
        <v>969</v>
      </c>
      <c r="T53" s="160" t="s">
        <v>970</v>
      </c>
      <c r="U53" s="160" t="s">
        <v>970</v>
      </c>
      <c r="V53" s="160" t="s">
        <v>555</v>
      </c>
      <c r="W53" s="160" t="s">
        <v>944</v>
      </c>
      <c r="X53" s="160" t="s">
        <v>944</v>
      </c>
      <c r="Y53" s="160" t="s">
        <v>944</v>
      </c>
      <c r="Z53" s="160" t="s">
        <v>944</v>
      </c>
      <c r="AA53" s="160" t="s">
        <v>944</v>
      </c>
      <c r="AB53" s="160" t="s">
        <v>957</v>
      </c>
      <c r="AC53" s="160" t="s">
        <v>944</v>
      </c>
      <c r="AD53" s="105" t="s">
        <v>966</v>
      </c>
      <c r="AE53" s="160" t="s">
        <v>944</v>
      </c>
      <c r="AF53" s="160" t="s">
        <v>965</v>
      </c>
      <c r="AG53" s="160" t="s">
        <v>555</v>
      </c>
      <c r="AH53" s="160" t="s">
        <v>963</v>
      </c>
      <c r="AI53" s="160" t="s">
        <v>963</v>
      </c>
      <c r="AJ53" s="160" t="s">
        <v>963</v>
      </c>
      <c r="AK53" s="162" t="s">
        <v>932</v>
      </c>
      <c r="AL53" s="160" t="s">
        <v>962</v>
      </c>
      <c r="AM53" s="160" t="s">
        <v>962</v>
      </c>
      <c r="AN53" s="160" t="s">
        <v>542</v>
      </c>
      <c r="AO53" s="160" t="s">
        <v>542</v>
      </c>
      <c r="AP53" s="160" t="s">
        <v>542</v>
      </c>
      <c r="AQ53" s="160" t="s">
        <v>542</v>
      </c>
      <c r="AR53" s="160" t="s">
        <v>958</v>
      </c>
      <c r="AS53" s="160" t="s">
        <v>555</v>
      </c>
      <c r="AT53" s="160" t="s">
        <v>959</v>
      </c>
      <c r="AU53" s="160" t="s">
        <v>555</v>
      </c>
      <c r="AV53" s="160" t="s">
        <v>552</v>
      </c>
      <c r="AW53" s="160" t="s">
        <v>555</v>
      </c>
      <c r="AX53" s="160" t="s">
        <v>555</v>
      </c>
      <c r="AY53" s="160" t="s">
        <v>934</v>
      </c>
      <c r="AZ53" s="160" t="s">
        <v>961</v>
      </c>
      <c r="BA53" s="160" t="s">
        <v>961</v>
      </c>
      <c r="BB53" s="160" t="s">
        <v>555</v>
      </c>
      <c r="BC53" s="160" t="s">
        <v>555</v>
      </c>
      <c r="BD53" s="160" t="s">
        <v>960</v>
      </c>
      <c r="BE53" s="160" t="s">
        <v>555</v>
      </c>
      <c r="BF53" s="104"/>
    </row>
    <row r="54" spans="1:58" x14ac:dyDescent="0.25">
      <c r="A54" s="128" t="str">
        <f>'Indicator Data'!A55</f>
        <v>Ecuador</v>
      </c>
      <c r="B54" s="107" t="str">
        <f>'Indicator Data'!B55</f>
        <v>ECU</v>
      </c>
      <c r="C54" s="160" t="s">
        <v>1063</v>
      </c>
      <c r="D54" s="160" t="s">
        <v>1063</v>
      </c>
      <c r="E54" s="160" t="s">
        <v>967</v>
      </c>
      <c r="F54" s="160" t="s">
        <v>967</v>
      </c>
      <c r="G54" s="160" t="s">
        <v>967</v>
      </c>
      <c r="H54" s="160" t="s">
        <v>967</v>
      </c>
      <c r="I54" s="160" t="s">
        <v>967</v>
      </c>
      <c r="J54" s="160" t="s">
        <v>963</v>
      </c>
      <c r="K54" s="160" t="s">
        <v>963</v>
      </c>
      <c r="L54" s="160" t="s">
        <v>542</v>
      </c>
      <c r="M54" s="160" t="s">
        <v>960</v>
      </c>
      <c r="N54" s="160" t="s">
        <v>960</v>
      </c>
      <c r="O54" s="160" t="s">
        <v>968</v>
      </c>
      <c r="P54" s="160" t="s">
        <v>968</v>
      </c>
      <c r="Q54" s="160" t="s">
        <v>965</v>
      </c>
      <c r="R54" s="160" t="s">
        <v>965</v>
      </c>
      <c r="S54" s="160" t="s">
        <v>969</v>
      </c>
      <c r="T54" s="160" t="s">
        <v>970</v>
      </c>
      <c r="U54" s="160" t="s">
        <v>970</v>
      </c>
      <c r="V54" s="160" t="s">
        <v>555</v>
      </c>
      <c r="W54" s="160" t="s">
        <v>944</v>
      </c>
      <c r="X54" s="160" t="s">
        <v>944</v>
      </c>
      <c r="Y54" s="160" t="s">
        <v>944</v>
      </c>
      <c r="Z54" s="160" t="s">
        <v>944</v>
      </c>
      <c r="AA54" s="160" t="s">
        <v>944</v>
      </c>
      <c r="AB54" s="160" t="s">
        <v>957</v>
      </c>
      <c r="AC54" s="160" t="s">
        <v>944</v>
      </c>
      <c r="AD54" s="105" t="s">
        <v>966</v>
      </c>
      <c r="AE54" s="160" t="s">
        <v>944</v>
      </c>
      <c r="AF54" s="160" t="s">
        <v>965</v>
      </c>
      <c r="AG54" s="160" t="s">
        <v>555</v>
      </c>
      <c r="AH54" s="160" t="s">
        <v>963</v>
      </c>
      <c r="AI54" s="160" t="s">
        <v>963</v>
      </c>
      <c r="AJ54" s="160" t="s">
        <v>963</v>
      </c>
      <c r="AK54" s="162" t="s">
        <v>932</v>
      </c>
      <c r="AL54" s="160" t="s">
        <v>962</v>
      </c>
      <c r="AM54" s="160" t="s">
        <v>962</v>
      </c>
      <c r="AN54" s="160" t="s">
        <v>542</v>
      </c>
      <c r="AO54" s="160" t="s">
        <v>542</v>
      </c>
      <c r="AP54" s="160" t="s">
        <v>542</v>
      </c>
      <c r="AQ54" s="160" t="s">
        <v>542</v>
      </c>
      <c r="AR54" s="160" t="s">
        <v>958</v>
      </c>
      <c r="AS54" s="160" t="s">
        <v>555</v>
      </c>
      <c r="AT54" s="160" t="s">
        <v>959</v>
      </c>
      <c r="AU54" s="160" t="s">
        <v>555</v>
      </c>
      <c r="AV54" s="160" t="s">
        <v>552</v>
      </c>
      <c r="AW54" s="160" t="s">
        <v>555</v>
      </c>
      <c r="AX54" s="160" t="s">
        <v>555</v>
      </c>
      <c r="AY54" s="160" t="s">
        <v>934</v>
      </c>
      <c r="AZ54" s="160" t="s">
        <v>961</v>
      </c>
      <c r="BA54" s="160" t="s">
        <v>961</v>
      </c>
      <c r="BB54" s="160" t="s">
        <v>555</v>
      </c>
      <c r="BC54" s="160" t="s">
        <v>555</v>
      </c>
      <c r="BD54" s="160" t="s">
        <v>960</v>
      </c>
      <c r="BE54" s="160" t="s">
        <v>555</v>
      </c>
      <c r="BF54" s="104"/>
    </row>
    <row r="55" spans="1:58" x14ac:dyDescent="0.25">
      <c r="A55" s="128" t="str">
        <f>'Indicator Data'!A56</f>
        <v>Egypt</v>
      </c>
      <c r="B55" s="107" t="str">
        <f>'Indicator Data'!B56</f>
        <v>EGY</v>
      </c>
      <c r="C55" s="160" t="s">
        <v>1063</v>
      </c>
      <c r="D55" s="160" t="s">
        <v>1063</v>
      </c>
      <c r="E55" s="160" t="s">
        <v>967</v>
      </c>
      <c r="F55" s="160" t="s">
        <v>967</v>
      </c>
      <c r="G55" s="160" t="s">
        <v>967</v>
      </c>
      <c r="H55" s="160" t="s">
        <v>967</v>
      </c>
      <c r="I55" s="160" t="s">
        <v>967</v>
      </c>
      <c r="J55" s="160" t="s">
        <v>963</v>
      </c>
      <c r="K55" s="160" t="s">
        <v>963</v>
      </c>
      <c r="L55" s="160" t="s">
        <v>542</v>
      </c>
      <c r="M55" s="160" t="s">
        <v>960</v>
      </c>
      <c r="N55" s="160" t="s">
        <v>960</v>
      </c>
      <c r="O55" s="160" t="s">
        <v>968</v>
      </c>
      <c r="P55" s="160" t="s">
        <v>968</v>
      </c>
      <c r="Q55" s="160" t="s">
        <v>965</v>
      </c>
      <c r="R55" s="160" t="s">
        <v>965</v>
      </c>
      <c r="S55" s="160" t="s">
        <v>969</v>
      </c>
      <c r="T55" s="160" t="s">
        <v>970</v>
      </c>
      <c r="U55" s="160" t="s">
        <v>970</v>
      </c>
      <c r="V55" s="160" t="s">
        <v>555</v>
      </c>
      <c r="W55" s="160" t="s">
        <v>944</v>
      </c>
      <c r="X55" s="160" t="s">
        <v>944</v>
      </c>
      <c r="Y55" s="160" t="s">
        <v>944</v>
      </c>
      <c r="Z55" s="160" t="s">
        <v>944</v>
      </c>
      <c r="AA55" s="160" t="s">
        <v>944</v>
      </c>
      <c r="AB55" s="160" t="s">
        <v>957</v>
      </c>
      <c r="AC55" s="160" t="s">
        <v>944</v>
      </c>
      <c r="AD55" s="105" t="s">
        <v>966</v>
      </c>
      <c r="AE55" s="160" t="s">
        <v>944</v>
      </c>
      <c r="AF55" s="160" t="s">
        <v>965</v>
      </c>
      <c r="AG55" s="160" t="s">
        <v>555</v>
      </c>
      <c r="AH55" s="160" t="s">
        <v>963</v>
      </c>
      <c r="AI55" s="160" t="s">
        <v>963</v>
      </c>
      <c r="AJ55" s="160" t="s">
        <v>963</v>
      </c>
      <c r="AK55" s="162" t="s">
        <v>935</v>
      </c>
      <c r="AL55" s="160" t="s">
        <v>962</v>
      </c>
      <c r="AM55" s="160" t="s">
        <v>962</v>
      </c>
      <c r="AN55" s="160" t="s">
        <v>542</v>
      </c>
      <c r="AO55" s="160" t="s">
        <v>542</v>
      </c>
      <c r="AP55" s="160" t="s">
        <v>542</v>
      </c>
      <c r="AQ55" s="160" t="s">
        <v>542</v>
      </c>
      <c r="AR55" s="160" t="s">
        <v>958</v>
      </c>
      <c r="AS55" s="160" t="s">
        <v>555</v>
      </c>
      <c r="AT55" s="160" t="s">
        <v>959</v>
      </c>
      <c r="AU55" s="160" t="s">
        <v>555</v>
      </c>
      <c r="AV55" s="160" t="s">
        <v>552</v>
      </c>
      <c r="AW55" s="160" t="s">
        <v>555</v>
      </c>
      <c r="AX55" s="160" t="s">
        <v>555</v>
      </c>
      <c r="AY55" s="160" t="s">
        <v>934</v>
      </c>
      <c r="AZ55" s="160" t="s">
        <v>961</v>
      </c>
      <c r="BA55" s="160" t="s">
        <v>961</v>
      </c>
      <c r="BB55" s="160" t="s">
        <v>555</v>
      </c>
      <c r="BC55" s="160" t="s">
        <v>555</v>
      </c>
      <c r="BD55" s="160" t="s">
        <v>960</v>
      </c>
      <c r="BE55" s="160" t="s">
        <v>555</v>
      </c>
      <c r="BF55" s="104"/>
    </row>
    <row r="56" spans="1:58" x14ac:dyDescent="0.25">
      <c r="A56" s="128" t="str">
        <f>'Indicator Data'!A57</f>
        <v>El Salvador</v>
      </c>
      <c r="B56" s="107" t="str">
        <f>'Indicator Data'!B57</f>
        <v>SLV</v>
      </c>
      <c r="C56" s="160" t="s">
        <v>1063</v>
      </c>
      <c r="D56" s="160" t="s">
        <v>1063</v>
      </c>
      <c r="E56" s="160" t="s">
        <v>967</v>
      </c>
      <c r="F56" s="160" t="s">
        <v>967</v>
      </c>
      <c r="G56" s="160" t="s">
        <v>967</v>
      </c>
      <c r="H56" s="160" t="s">
        <v>967</v>
      </c>
      <c r="I56" s="160" t="s">
        <v>967</v>
      </c>
      <c r="J56" s="160" t="s">
        <v>963</v>
      </c>
      <c r="K56" s="160" t="s">
        <v>963</v>
      </c>
      <c r="L56" s="160" t="s">
        <v>542</v>
      </c>
      <c r="M56" s="160" t="s">
        <v>960</v>
      </c>
      <c r="N56" s="160" t="s">
        <v>960</v>
      </c>
      <c r="O56" s="160" t="s">
        <v>968</v>
      </c>
      <c r="P56" s="160" t="s">
        <v>968</v>
      </c>
      <c r="Q56" s="160" t="s">
        <v>965</v>
      </c>
      <c r="R56" s="160" t="s">
        <v>965</v>
      </c>
      <c r="S56" s="160" t="s">
        <v>969</v>
      </c>
      <c r="T56" s="160" t="s">
        <v>970</v>
      </c>
      <c r="U56" s="160" t="s">
        <v>970</v>
      </c>
      <c r="V56" s="160" t="s">
        <v>555</v>
      </c>
      <c r="W56" s="160" t="s">
        <v>944</v>
      </c>
      <c r="X56" s="160" t="s">
        <v>944</v>
      </c>
      <c r="Y56" s="160" t="s">
        <v>944</v>
      </c>
      <c r="Z56" s="160" t="s">
        <v>944</v>
      </c>
      <c r="AA56" s="160" t="s">
        <v>944</v>
      </c>
      <c r="AB56" s="160" t="s">
        <v>957</v>
      </c>
      <c r="AC56" s="160" t="s">
        <v>944</v>
      </c>
      <c r="AD56" s="105" t="s">
        <v>966</v>
      </c>
      <c r="AE56" s="160" t="s">
        <v>944</v>
      </c>
      <c r="AF56" s="160" t="s">
        <v>965</v>
      </c>
      <c r="AG56" s="160" t="s">
        <v>555</v>
      </c>
      <c r="AH56" s="160" t="s">
        <v>963</v>
      </c>
      <c r="AI56" s="160" t="s">
        <v>963</v>
      </c>
      <c r="AJ56" s="160" t="s">
        <v>963</v>
      </c>
      <c r="AK56" s="162" t="s">
        <v>935</v>
      </c>
      <c r="AL56" s="160" t="s">
        <v>962</v>
      </c>
      <c r="AM56" s="160" t="s">
        <v>962</v>
      </c>
      <c r="AN56" s="160" t="s">
        <v>542</v>
      </c>
      <c r="AO56" s="160" t="s">
        <v>542</v>
      </c>
      <c r="AP56" s="160" t="s">
        <v>542</v>
      </c>
      <c r="AQ56" s="160" t="s">
        <v>542</v>
      </c>
      <c r="AR56" s="160" t="s">
        <v>958</v>
      </c>
      <c r="AS56" s="160" t="s">
        <v>555</v>
      </c>
      <c r="AT56" s="160" t="s">
        <v>959</v>
      </c>
      <c r="AU56" s="160" t="s">
        <v>555</v>
      </c>
      <c r="AV56" s="160" t="s">
        <v>552</v>
      </c>
      <c r="AW56" s="160" t="s">
        <v>555</v>
      </c>
      <c r="AX56" s="160" t="s">
        <v>555</v>
      </c>
      <c r="AY56" s="160" t="s">
        <v>934</v>
      </c>
      <c r="AZ56" s="160" t="s">
        <v>961</v>
      </c>
      <c r="BA56" s="160" t="s">
        <v>961</v>
      </c>
      <c r="BB56" s="160" t="s">
        <v>555</v>
      </c>
      <c r="BC56" s="160" t="s">
        <v>555</v>
      </c>
      <c r="BD56" s="160" t="s">
        <v>960</v>
      </c>
      <c r="BE56" s="160" t="s">
        <v>555</v>
      </c>
      <c r="BF56" s="104"/>
    </row>
    <row r="57" spans="1:58" x14ac:dyDescent="0.25">
      <c r="A57" s="128" t="str">
        <f>'Indicator Data'!A58</f>
        <v>Equatorial Guinea</v>
      </c>
      <c r="B57" s="107" t="str">
        <f>'Indicator Data'!B58</f>
        <v>GNQ</v>
      </c>
      <c r="C57" s="160" t="s">
        <v>1063</v>
      </c>
      <c r="D57" s="160" t="s">
        <v>1063</v>
      </c>
      <c r="E57" s="160" t="s">
        <v>967</v>
      </c>
      <c r="F57" s="160" t="s">
        <v>967</v>
      </c>
      <c r="G57" s="160" t="s">
        <v>967</v>
      </c>
      <c r="H57" s="160" t="s">
        <v>967</v>
      </c>
      <c r="I57" s="160" t="s">
        <v>967</v>
      </c>
      <c r="J57" s="160" t="s">
        <v>963</v>
      </c>
      <c r="K57" s="160" t="s">
        <v>963</v>
      </c>
      <c r="L57" s="160" t="s">
        <v>542</v>
      </c>
      <c r="M57" s="160" t="s">
        <v>960</v>
      </c>
      <c r="N57" s="160" t="s">
        <v>960</v>
      </c>
      <c r="O57" s="160" t="s">
        <v>968</v>
      </c>
      <c r="P57" s="160" t="s">
        <v>968</v>
      </c>
      <c r="Q57" s="160" t="s">
        <v>965</v>
      </c>
      <c r="R57" s="160" t="s">
        <v>965</v>
      </c>
      <c r="S57" s="160" t="s">
        <v>969</v>
      </c>
      <c r="T57" s="160" t="s">
        <v>970</v>
      </c>
      <c r="U57" s="160" t="s">
        <v>970</v>
      </c>
      <c r="V57" s="160" t="s">
        <v>555</v>
      </c>
      <c r="W57" s="160" t="s">
        <v>944</v>
      </c>
      <c r="X57" s="160" t="s">
        <v>944</v>
      </c>
      <c r="Y57" s="160" t="s">
        <v>944</v>
      </c>
      <c r="Z57" s="160" t="s">
        <v>944</v>
      </c>
      <c r="AA57" s="160" t="s">
        <v>944</v>
      </c>
      <c r="AB57" s="160" t="s">
        <v>957</v>
      </c>
      <c r="AC57" s="160" t="s">
        <v>944</v>
      </c>
      <c r="AD57" s="105" t="s">
        <v>966</v>
      </c>
      <c r="AE57" s="160" t="s">
        <v>944</v>
      </c>
      <c r="AF57" s="160" t="s">
        <v>965</v>
      </c>
      <c r="AG57" s="160" t="s">
        <v>555</v>
      </c>
      <c r="AH57" s="160" t="s">
        <v>963</v>
      </c>
      <c r="AI57" s="160" t="s">
        <v>963</v>
      </c>
      <c r="AJ57" s="160" t="s">
        <v>963</v>
      </c>
      <c r="AK57" s="162" t="s">
        <v>932</v>
      </c>
      <c r="AL57" s="160" t="s">
        <v>962</v>
      </c>
      <c r="AM57" s="160" t="s">
        <v>962</v>
      </c>
      <c r="AN57" s="160" t="s">
        <v>542</v>
      </c>
      <c r="AO57" s="160" t="s">
        <v>542</v>
      </c>
      <c r="AP57" s="160" t="s">
        <v>542</v>
      </c>
      <c r="AQ57" s="160" t="s">
        <v>542</v>
      </c>
      <c r="AR57" s="160" t="s">
        <v>958</v>
      </c>
      <c r="AS57" s="160" t="s">
        <v>555</v>
      </c>
      <c r="AT57" s="160" t="s">
        <v>959</v>
      </c>
      <c r="AU57" s="160" t="s">
        <v>555</v>
      </c>
      <c r="AV57" s="160" t="s">
        <v>552</v>
      </c>
      <c r="AW57" s="160" t="s">
        <v>555</v>
      </c>
      <c r="AX57" s="160" t="s">
        <v>555</v>
      </c>
      <c r="AY57" s="160" t="s">
        <v>934</v>
      </c>
      <c r="AZ57" s="160" t="s">
        <v>961</v>
      </c>
      <c r="BA57" s="160" t="s">
        <v>961</v>
      </c>
      <c r="BB57" s="160" t="s">
        <v>555</v>
      </c>
      <c r="BC57" s="160" t="s">
        <v>555</v>
      </c>
      <c r="BD57" s="160" t="s">
        <v>960</v>
      </c>
      <c r="BE57" s="160" t="s">
        <v>555</v>
      </c>
      <c r="BF57" s="104"/>
    </row>
    <row r="58" spans="1:58" x14ac:dyDescent="0.25">
      <c r="A58" s="128" t="str">
        <f>'Indicator Data'!A59</f>
        <v>Eritrea</v>
      </c>
      <c r="B58" s="107" t="str">
        <f>'Indicator Data'!B59</f>
        <v>ERI</v>
      </c>
      <c r="C58" s="160" t="s">
        <v>1063</v>
      </c>
      <c r="D58" s="160" t="s">
        <v>1063</v>
      </c>
      <c r="E58" s="160" t="s">
        <v>967</v>
      </c>
      <c r="F58" s="160" t="s">
        <v>967</v>
      </c>
      <c r="G58" s="160" t="s">
        <v>967</v>
      </c>
      <c r="H58" s="160" t="s">
        <v>967</v>
      </c>
      <c r="I58" s="160" t="s">
        <v>967</v>
      </c>
      <c r="J58" s="160" t="s">
        <v>963</v>
      </c>
      <c r="K58" s="160" t="s">
        <v>963</v>
      </c>
      <c r="L58" s="160" t="s">
        <v>542</v>
      </c>
      <c r="M58" s="160" t="s">
        <v>960</v>
      </c>
      <c r="N58" s="160" t="s">
        <v>960</v>
      </c>
      <c r="O58" s="160" t="s">
        <v>968</v>
      </c>
      <c r="P58" s="160" t="s">
        <v>968</v>
      </c>
      <c r="Q58" s="160" t="s">
        <v>965</v>
      </c>
      <c r="R58" s="160" t="s">
        <v>965</v>
      </c>
      <c r="S58" s="160" t="s">
        <v>969</v>
      </c>
      <c r="T58" s="160" t="s">
        <v>970</v>
      </c>
      <c r="U58" s="160" t="s">
        <v>970</v>
      </c>
      <c r="V58" s="160" t="s">
        <v>555</v>
      </c>
      <c r="W58" s="160" t="s">
        <v>944</v>
      </c>
      <c r="X58" s="160" t="s">
        <v>944</v>
      </c>
      <c r="Y58" s="160" t="s">
        <v>944</v>
      </c>
      <c r="Z58" s="160" t="s">
        <v>944</v>
      </c>
      <c r="AA58" s="160" t="s">
        <v>944</v>
      </c>
      <c r="AB58" s="160" t="s">
        <v>957</v>
      </c>
      <c r="AC58" s="160" t="s">
        <v>944</v>
      </c>
      <c r="AD58" s="105" t="s">
        <v>966</v>
      </c>
      <c r="AE58" s="160" t="s">
        <v>944</v>
      </c>
      <c r="AF58" s="160" t="s">
        <v>965</v>
      </c>
      <c r="AG58" s="160" t="s">
        <v>555</v>
      </c>
      <c r="AH58" s="160" t="s">
        <v>963</v>
      </c>
      <c r="AI58" s="160" t="s">
        <v>963</v>
      </c>
      <c r="AJ58" s="160" t="s">
        <v>963</v>
      </c>
      <c r="AK58" s="162" t="s">
        <v>932</v>
      </c>
      <c r="AL58" s="160" t="s">
        <v>962</v>
      </c>
      <c r="AM58" s="160" t="s">
        <v>962</v>
      </c>
      <c r="AN58" s="160" t="s">
        <v>542</v>
      </c>
      <c r="AO58" s="160" t="s">
        <v>542</v>
      </c>
      <c r="AP58" s="160" t="s">
        <v>542</v>
      </c>
      <c r="AQ58" s="160" t="s">
        <v>542</v>
      </c>
      <c r="AR58" s="160" t="s">
        <v>958</v>
      </c>
      <c r="AS58" s="160" t="s">
        <v>555</v>
      </c>
      <c r="AT58" s="160" t="s">
        <v>959</v>
      </c>
      <c r="AU58" s="160" t="s">
        <v>555</v>
      </c>
      <c r="AV58" s="160" t="s">
        <v>552</v>
      </c>
      <c r="AW58" s="160" t="s">
        <v>555</v>
      </c>
      <c r="AX58" s="160" t="s">
        <v>555</v>
      </c>
      <c r="AY58" s="160" t="s">
        <v>934</v>
      </c>
      <c r="AZ58" s="160" t="s">
        <v>961</v>
      </c>
      <c r="BA58" s="160" t="s">
        <v>961</v>
      </c>
      <c r="BB58" s="160" t="s">
        <v>555</v>
      </c>
      <c r="BC58" s="160" t="s">
        <v>1344</v>
      </c>
      <c r="BD58" s="160" t="s">
        <v>960</v>
      </c>
      <c r="BE58" s="160" t="s">
        <v>555</v>
      </c>
      <c r="BF58" s="104"/>
    </row>
    <row r="59" spans="1:58" x14ac:dyDescent="0.25">
      <c r="A59" s="128" t="str">
        <f>'Indicator Data'!A60</f>
        <v>Estonia</v>
      </c>
      <c r="B59" s="107" t="str">
        <f>'Indicator Data'!B60</f>
        <v>EST</v>
      </c>
      <c r="C59" s="160" t="s">
        <v>1063</v>
      </c>
      <c r="D59" s="160" t="s">
        <v>1063</v>
      </c>
      <c r="E59" s="160" t="s">
        <v>967</v>
      </c>
      <c r="F59" s="160" t="s">
        <v>967</v>
      </c>
      <c r="G59" s="160" t="s">
        <v>967</v>
      </c>
      <c r="H59" s="160" t="s">
        <v>967</v>
      </c>
      <c r="I59" s="160" t="s">
        <v>967</v>
      </c>
      <c r="J59" s="160" t="s">
        <v>963</v>
      </c>
      <c r="K59" s="160" t="s">
        <v>963</v>
      </c>
      <c r="L59" s="160" t="s">
        <v>542</v>
      </c>
      <c r="M59" s="160" t="s">
        <v>960</v>
      </c>
      <c r="N59" s="160" t="s">
        <v>960</v>
      </c>
      <c r="O59" s="160" t="s">
        <v>968</v>
      </c>
      <c r="P59" s="160" t="s">
        <v>968</v>
      </c>
      <c r="Q59" s="160" t="s">
        <v>965</v>
      </c>
      <c r="R59" s="160" t="s">
        <v>965</v>
      </c>
      <c r="S59" s="160" t="s">
        <v>969</v>
      </c>
      <c r="T59" s="160" t="s">
        <v>970</v>
      </c>
      <c r="U59" s="160" t="s">
        <v>970</v>
      </c>
      <c r="V59" s="160" t="s">
        <v>555</v>
      </c>
      <c r="W59" s="160" t="s">
        <v>944</v>
      </c>
      <c r="X59" s="160" t="s">
        <v>944</v>
      </c>
      <c r="Y59" s="160" t="s">
        <v>944</v>
      </c>
      <c r="Z59" s="160" t="s">
        <v>944</v>
      </c>
      <c r="AA59" s="160" t="s">
        <v>944</v>
      </c>
      <c r="AB59" s="160" t="s">
        <v>944</v>
      </c>
      <c r="AC59" s="160" t="s">
        <v>944</v>
      </c>
      <c r="AD59" s="105" t="s">
        <v>966</v>
      </c>
      <c r="AE59" s="160" t="s">
        <v>944</v>
      </c>
      <c r="AF59" s="160" t="s">
        <v>965</v>
      </c>
      <c r="AG59" s="160" t="s">
        <v>555</v>
      </c>
      <c r="AH59" s="160" t="s">
        <v>963</v>
      </c>
      <c r="AI59" s="160" t="s">
        <v>963</v>
      </c>
      <c r="AJ59" s="160" t="s">
        <v>963</v>
      </c>
      <c r="AK59" s="162" t="s">
        <v>932</v>
      </c>
      <c r="AL59" s="160" t="s">
        <v>962</v>
      </c>
      <c r="AM59" s="160" t="s">
        <v>962</v>
      </c>
      <c r="AN59" s="160" t="s">
        <v>542</v>
      </c>
      <c r="AO59" s="160" t="s">
        <v>542</v>
      </c>
      <c r="AP59" s="160" t="s">
        <v>542</v>
      </c>
      <c r="AQ59" s="160" t="s">
        <v>542</v>
      </c>
      <c r="AR59" s="160" t="s">
        <v>958</v>
      </c>
      <c r="AS59" s="160" t="s">
        <v>555</v>
      </c>
      <c r="AT59" s="160" t="s">
        <v>959</v>
      </c>
      <c r="AU59" s="160" t="s">
        <v>555</v>
      </c>
      <c r="AV59" s="160" t="s">
        <v>552</v>
      </c>
      <c r="AW59" s="160" t="s">
        <v>555</v>
      </c>
      <c r="AX59" s="160" t="s">
        <v>555</v>
      </c>
      <c r="AY59" s="160" t="s">
        <v>934</v>
      </c>
      <c r="AZ59" s="160" t="s">
        <v>961</v>
      </c>
      <c r="BA59" s="160" t="s">
        <v>961</v>
      </c>
      <c r="BB59" s="160" t="s">
        <v>555</v>
      </c>
      <c r="BC59" s="160" t="s">
        <v>555</v>
      </c>
      <c r="BD59" s="160" t="s">
        <v>960</v>
      </c>
      <c r="BE59" s="160" t="s">
        <v>555</v>
      </c>
      <c r="BF59" s="104"/>
    </row>
    <row r="60" spans="1:58" x14ac:dyDescent="0.25">
      <c r="A60" s="128" t="str">
        <f>'Indicator Data'!A61</f>
        <v>Eswatini</v>
      </c>
      <c r="B60" s="107" t="str">
        <f>'Indicator Data'!B61</f>
        <v>SWZ</v>
      </c>
      <c r="C60" s="160" t="s">
        <v>1063</v>
      </c>
      <c r="D60" s="160" t="s">
        <v>1063</v>
      </c>
      <c r="E60" s="160" t="s">
        <v>967</v>
      </c>
      <c r="F60" s="160" t="s">
        <v>967</v>
      </c>
      <c r="G60" s="160" t="s">
        <v>967</v>
      </c>
      <c r="H60" s="160" t="s">
        <v>967</v>
      </c>
      <c r="I60" s="160" t="s">
        <v>967</v>
      </c>
      <c r="J60" s="160" t="s">
        <v>963</v>
      </c>
      <c r="K60" s="160" t="s">
        <v>963</v>
      </c>
      <c r="L60" s="160" t="s">
        <v>542</v>
      </c>
      <c r="M60" s="160" t="s">
        <v>960</v>
      </c>
      <c r="N60" s="160" t="s">
        <v>960</v>
      </c>
      <c r="O60" s="160" t="s">
        <v>968</v>
      </c>
      <c r="P60" s="160" t="s">
        <v>968</v>
      </c>
      <c r="Q60" s="160" t="s">
        <v>965</v>
      </c>
      <c r="R60" s="160" t="s">
        <v>965</v>
      </c>
      <c r="S60" s="160" t="s">
        <v>969</v>
      </c>
      <c r="T60" s="160" t="s">
        <v>970</v>
      </c>
      <c r="U60" s="160" t="s">
        <v>970</v>
      </c>
      <c r="V60" s="160" t="s">
        <v>555</v>
      </c>
      <c r="W60" s="160" t="s">
        <v>944</v>
      </c>
      <c r="X60" s="160" t="s">
        <v>944</v>
      </c>
      <c r="Y60" s="160" t="s">
        <v>944</v>
      </c>
      <c r="Z60" s="160" t="s">
        <v>944</v>
      </c>
      <c r="AA60" s="160" t="s">
        <v>944</v>
      </c>
      <c r="AB60" s="160" t="s">
        <v>957</v>
      </c>
      <c r="AC60" s="160" t="s">
        <v>944</v>
      </c>
      <c r="AD60" s="105" t="s">
        <v>966</v>
      </c>
      <c r="AE60" s="160" t="s">
        <v>944</v>
      </c>
      <c r="AF60" s="160" t="s">
        <v>965</v>
      </c>
      <c r="AG60" s="160" t="s">
        <v>555</v>
      </c>
      <c r="AH60" s="160" t="s">
        <v>963</v>
      </c>
      <c r="AI60" s="160" t="s">
        <v>963</v>
      </c>
      <c r="AJ60" s="160" t="s">
        <v>963</v>
      </c>
      <c r="AK60" s="162" t="s">
        <v>935</v>
      </c>
      <c r="AL60" s="160" t="s">
        <v>962</v>
      </c>
      <c r="AM60" s="160" t="s">
        <v>962</v>
      </c>
      <c r="AN60" s="160" t="s">
        <v>542</v>
      </c>
      <c r="AO60" s="160" t="s">
        <v>542</v>
      </c>
      <c r="AP60" s="160" t="s">
        <v>542</v>
      </c>
      <c r="AQ60" s="160" t="s">
        <v>542</v>
      </c>
      <c r="AR60" s="160" t="s">
        <v>958</v>
      </c>
      <c r="AS60" s="160" t="s">
        <v>555</v>
      </c>
      <c r="AT60" s="160" t="s">
        <v>959</v>
      </c>
      <c r="AU60" s="160" t="s">
        <v>555</v>
      </c>
      <c r="AV60" s="160" t="s">
        <v>552</v>
      </c>
      <c r="AW60" s="160" t="s">
        <v>555</v>
      </c>
      <c r="AX60" s="160" t="s">
        <v>555</v>
      </c>
      <c r="AY60" s="160" t="s">
        <v>934</v>
      </c>
      <c r="AZ60" s="160" t="s">
        <v>961</v>
      </c>
      <c r="BA60" s="160" t="s">
        <v>961</v>
      </c>
      <c r="BB60" s="160" t="s">
        <v>555</v>
      </c>
      <c r="BC60" s="160" t="s">
        <v>555</v>
      </c>
      <c r="BD60" s="160" t="s">
        <v>960</v>
      </c>
      <c r="BE60" s="160" t="s">
        <v>555</v>
      </c>
      <c r="BF60" s="104"/>
    </row>
    <row r="61" spans="1:58" x14ac:dyDescent="0.25">
      <c r="A61" s="128" t="str">
        <f>'Indicator Data'!A62</f>
        <v>Ethiopia</v>
      </c>
      <c r="B61" s="107" t="str">
        <f>'Indicator Data'!B62</f>
        <v>ETH</v>
      </c>
      <c r="C61" s="160" t="s">
        <v>1063</v>
      </c>
      <c r="D61" s="160" t="s">
        <v>1063</v>
      </c>
      <c r="E61" s="160" t="s">
        <v>967</v>
      </c>
      <c r="F61" s="160" t="s">
        <v>967</v>
      </c>
      <c r="G61" s="160" t="s">
        <v>967</v>
      </c>
      <c r="H61" s="160" t="s">
        <v>967</v>
      </c>
      <c r="I61" s="160" t="s">
        <v>967</v>
      </c>
      <c r="J61" s="160" t="s">
        <v>963</v>
      </c>
      <c r="K61" s="160" t="s">
        <v>963</v>
      </c>
      <c r="L61" s="160" t="s">
        <v>542</v>
      </c>
      <c r="M61" s="160" t="s">
        <v>960</v>
      </c>
      <c r="N61" s="160" t="s">
        <v>960</v>
      </c>
      <c r="O61" s="160" t="s">
        <v>968</v>
      </c>
      <c r="P61" s="160" t="s">
        <v>968</v>
      </c>
      <c r="Q61" s="160" t="s">
        <v>965</v>
      </c>
      <c r="R61" s="160" t="s">
        <v>965</v>
      </c>
      <c r="S61" s="160" t="s">
        <v>969</v>
      </c>
      <c r="T61" s="160" t="s">
        <v>970</v>
      </c>
      <c r="U61" s="160" t="s">
        <v>970</v>
      </c>
      <c r="V61" s="160" t="s">
        <v>555</v>
      </c>
      <c r="W61" s="160" t="s">
        <v>944</v>
      </c>
      <c r="X61" s="160" t="s">
        <v>944</v>
      </c>
      <c r="Y61" s="160" t="s">
        <v>944</v>
      </c>
      <c r="Z61" s="160" t="s">
        <v>944</v>
      </c>
      <c r="AA61" s="160" t="s">
        <v>944</v>
      </c>
      <c r="AB61" s="160" t="s">
        <v>957</v>
      </c>
      <c r="AC61" s="160" t="s">
        <v>944</v>
      </c>
      <c r="AD61" s="105" t="s">
        <v>966</v>
      </c>
      <c r="AE61" s="160" t="s">
        <v>944</v>
      </c>
      <c r="AF61" s="160" t="s">
        <v>965</v>
      </c>
      <c r="AG61" s="160" t="s">
        <v>555</v>
      </c>
      <c r="AH61" s="160" t="s">
        <v>963</v>
      </c>
      <c r="AI61" s="160" t="s">
        <v>963</v>
      </c>
      <c r="AJ61" s="160" t="s">
        <v>963</v>
      </c>
      <c r="AK61" s="162" t="s">
        <v>932</v>
      </c>
      <c r="AL61" s="160" t="s">
        <v>962</v>
      </c>
      <c r="AM61" s="160" t="s">
        <v>962</v>
      </c>
      <c r="AN61" s="160" t="s">
        <v>542</v>
      </c>
      <c r="AO61" s="160" t="s">
        <v>542</v>
      </c>
      <c r="AP61" s="160" t="s">
        <v>542</v>
      </c>
      <c r="AQ61" s="160" t="s">
        <v>542</v>
      </c>
      <c r="AR61" s="160" t="s">
        <v>958</v>
      </c>
      <c r="AS61" s="160" t="s">
        <v>555</v>
      </c>
      <c r="AT61" s="160" t="s">
        <v>959</v>
      </c>
      <c r="AU61" s="160" t="s">
        <v>555</v>
      </c>
      <c r="AV61" s="160" t="s">
        <v>552</v>
      </c>
      <c r="AW61" s="160" t="s">
        <v>555</v>
      </c>
      <c r="AX61" s="160" t="s">
        <v>555</v>
      </c>
      <c r="AY61" s="160" t="s">
        <v>934</v>
      </c>
      <c r="AZ61" s="160" t="s">
        <v>961</v>
      </c>
      <c r="BA61" s="160" t="s">
        <v>961</v>
      </c>
      <c r="BB61" s="160" t="s">
        <v>555</v>
      </c>
      <c r="BC61" s="160" t="s">
        <v>555</v>
      </c>
      <c r="BD61" s="160" t="s">
        <v>960</v>
      </c>
      <c r="BE61" s="160" t="s">
        <v>555</v>
      </c>
      <c r="BF61" s="104"/>
    </row>
    <row r="62" spans="1:58" x14ac:dyDescent="0.25">
      <c r="A62" s="128" t="str">
        <f>'Indicator Data'!A63</f>
        <v>Fiji</v>
      </c>
      <c r="B62" s="107" t="str">
        <f>'Indicator Data'!B63</f>
        <v>FJI</v>
      </c>
      <c r="C62" s="160" t="s">
        <v>1063</v>
      </c>
      <c r="D62" s="160" t="s">
        <v>1063</v>
      </c>
      <c r="E62" s="160" t="s">
        <v>967</v>
      </c>
      <c r="F62" s="160" t="s">
        <v>967</v>
      </c>
      <c r="G62" s="160" t="s">
        <v>967</v>
      </c>
      <c r="H62" s="160" t="s">
        <v>967</v>
      </c>
      <c r="I62" s="160" t="s">
        <v>967</v>
      </c>
      <c r="J62" s="160" t="s">
        <v>963</v>
      </c>
      <c r="K62" s="160" t="s">
        <v>963</v>
      </c>
      <c r="L62" s="160" t="s">
        <v>542</v>
      </c>
      <c r="M62" s="160" t="s">
        <v>960</v>
      </c>
      <c r="N62" s="160" t="s">
        <v>960</v>
      </c>
      <c r="O62" s="160" t="s">
        <v>968</v>
      </c>
      <c r="P62" s="160" t="s">
        <v>968</v>
      </c>
      <c r="Q62" s="160" t="s">
        <v>965</v>
      </c>
      <c r="R62" s="160" t="s">
        <v>965</v>
      </c>
      <c r="S62" s="160" t="s">
        <v>969</v>
      </c>
      <c r="T62" s="160" t="s">
        <v>970</v>
      </c>
      <c r="U62" s="160" t="s">
        <v>970</v>
      </c>
      <c r="V62" s="160" t="s">
        <v>555</v>
      </c>
      <c r="W62" s="160" t="s">
        <v>944</v>
      </c>
      <c r="X62" s="160" t="s">
        <v>944</v>
      </c>
      <c r="Y62" s="160" t="s">
        <v>944</v>
      </c>
      <c r="Z62" s="160" t="s">
        <v>944</v>
      </c>
      <c r="AA62" s="160" t="s">
        <v>944</v>
      </c>
      <c r="AB62" s="160" t="s">
        <v>932</v>
      </c>
      <c r="AC62" s="160" t="s">
        <v>944</v>
      </c>
      <c r="AD62" s="105" t="s">
        <v>966</v>
      </c>
      <c r="AE62" s="160" t="s">
        <v>944</v>
      </c>
      <c r="AF62" s="160" t="s">
        <v>965</v>
      </c>
      <c r="AG62" s="160" t="s">
        <v>555</v>
      </c>
      <c r="AH62" s="160" t="s">
        <v>963</v>
      </c>
      <c r="AI62" s="160" t="s">
        <v>963</v>
      </c>
      <c r="AJ62" s="160" t="s">
        <v>963</v>
      </c>
      <c r="AK62" s="162" t="s">
        <v>932</v>
      </c>
      <c r="AL62" s="160" t="s">
        <v>962</v>
      </c>
      <c r="AM62" s="160" t="s">
        <v>962</v>
      </c>
      <c r="AN62" s="160" t="s">
        <v>542</v>
      </c>
      <c r="AO62" s="160" t="s">
        <v>542</v>
      </c>
      <c r="AP62" s="160" t="s">
        <v>542</v>
      </c>
      <c r="AQ62" s="160" t="s">
        <v>542</v>
      </c>
      <c r="AR62" s="160" t="s">
        <v>958</v>
      </c>
      <c r="AS62" s="160" t="s">
        <v>555</v>
      </c>
      <c r="AT62" s="160" t="s">
        <v>959</v>
      </c>
      <c r="AU62" s="160" t="s">
        <v>555</v>
      </c>
      <c r="AV62" s="160" t="s">
        <v>552</v>
      </c>
      <c r="AW62" s="160" t="s">
        <v>555</v>
      </c>
      <c r="AX62" s="160" t="s">
        <v>555</v>
      </c>
      <c r="AY62" s="160" t="s">
        <v>934</v>
      </c>
      <c r="AZ62" s="160" t="s">
        <v>961</v>
      </c>
      <c r="BA62" s="160" t="s">
        <v>961</v>
      </c>
      <c r="BB62" s="160" t="s">
        <v>555</v>
      </c>
      <c r="BC62" s="160" t="s">
        <v>555</v>
      </c>
      <c r="BD62" s="160" t="s">
        <v>960</v>
      </c>
      <c r="BE62" s="160" t="s">
        <v>555</v>
      </c>
      <c r="BF62" s="104"/>
    </row>
    <row r="63" spans="1:58" x14ac:dyDescent="0.25">
      <c r="A63" s="128" t="str">
        <f>'Indicator Data'!A64</f>
        <v>Finland</v>
      </c>
      <c r="B63" s="107" t="str">
        <f>'Indicator Data'!B64</f>
        <v>FIN</v>
      </c>
      <c r="C63" s="160" t="s">
        <v>1063</v>
      </c>
      <c r="D63" s="160" t="s">
        <v>1063</v>
      </c>
      <c r="E63" s="160" t="s">
        <v>967</v>
      </c>
      <c r="F63" s="160" t="s">
        <v>967</v>
      </c>
      <c r="G63" s="160" t="s">
        <v>967</v>
      </c>
      <c r="H63" s="160" t="s">
        <v>967</v>
      </c>
      <c r="I63" s="160" t="s">
        <v>967</v>
      </c>
      <c r="J63" s="160" t="s">
        <v>963</v>
      </c>
      <c r="K63" s="160" t="s">
        <v>963</v>
      </c>
      <c r="L63" s="160" t="s">
        <v>542</v>
      </c>
      <c r="M63" s="160" t="s">
        <v>960</v>
      </c>
      <c r="N63" s="160" t="s">
        <v>960</v>
      </c>
      <c r="O63" s="160" t="s">
        <v>968</v>
      </c>
      <c r="P63" s="160" t="s">
        <v>968</v>
      </c>
      <c r="Q63" s="160" t="s">
        <v>965</v>
      </c>
      <c r="R63" s="160" t="s">
        <v>965</v>
      </c>
      <c r="S63" s="160" t="s">
        <v>969</v>
      </c>
      <c r="T63" s="160" t="s">
        <v>970</v>
      </c>
      <c r="U63" s="160" t="s">
        <v>970</v>
      </c>
      <c r="V63" s="160" t="s">
        <v>555</v>
      </c>
      <c r="W63" s="160" t="s">
        <v>944</v>
      </c>
      <c r="X63" s="160" t="s">
        <v>944</v>
      </c>
      <c r="Y63" s="160" t="s">
        <v>944</v>
      </c>
      <c r="Z63" s="160" t="s">
        <v>944</v>
      </c>
      <c r="AA63" s="160" t="s">
        <v>944</v>
      </c>
      <c r="AB63" s="160" t="s">
        <v>932</v>
      </c>
      <c r="AC63" s="160" t="s">
        <v>944</v>
      </c>
      <c r="AD63" s="105" t="s">
        <v>966</v>
      </c>
      <c r="AE63" s="160" t="s">
        <v>944</v>
      </c>
      <c r="AF63" s="160" t="s">
        <v>965</v>
      </c>
      <c r="AG63" s="160" t="s">
        <v>555</v>
      </c>
      <c r="AH63" s="160" t="s">
        <v>963</v>
      </c>
      <c r="AI63" s="160" t="s">
        <v>963</v>
      </c>
      <c r="AJ63" s="160" t="s">
        <v>963</v>
      </c>
      <c r="AK63" s="162" t="s">
        <v>932</v>
      </c>
      <c r="AL63" s="160" t="s">
        <v>962</v>
      </c>
      <c r="AM63" s="160" t="s">
        <v>962</v>
      </c>
      <c r="AN63" s="160" t="s">
        <v>542</v>
      </c>
      <c r="AO63" s="160" t="s">
        <v>542</v>
      </c>
      <c r="AP63" s="160" t="s">
        <v>542</v>
      </c>
      <c r="AQ63" s="160" t="s">
        <v>542</v>
      </c>
      <c r="AR63" s="160" t="s">
        <v>958</v>
      </c>
      <c r="AS63" s="160" t="s">
        <v>555</v>
      </c>
      <c r="AT63" s="160" t="s">
        <v>959</v>
      </c>
      <c r="AU63" s="160" t="s">
        <v>555</v>
      </c>
      <c r="AV63" s="160" t="s">
        <v>552</v>
      </c>
      <c r="AW63" s="160" t="s">
        <v>555</v>
      </c>
      <c r="AX63" s="160" t="s">
        <v>555</v>
      </c>
      <c r="AY63" s="160" t="s">
        <v>934</v>
      </c>
      <c r="AZ63" s="160" t="s">
        <v>961</v>
      </c>
      <c r="BA63" s="160" t="s">
        <v>961</v>
      </c>
      <c r="BB63" s="160" t="s">
        <v>555</v>
      </c>
      <c r="BC63" s="160" t="s">
        <v>555</v>
      </c>
      <c r="BD63" s="160" t="s">
        <v>960</v>
      </c>
      <c r="BE63" s="160" t="s">
        <v>555</v>
      </c>
      <c r="BF63" s="104"/>
    </row>
    <row r="64" spans="1:58" x14ac:dyDescent="0.25">
      <c r="A64" s="128" t="str">
        <f>'Indicator Data'!A65</f>
        <v>France</v>
      </c>
      <c r="B64" s="107" t="str">
        <f>'Indicator Data'!B65</f>
        <v>FRA</v>
      </c>
      <c r="C64" s="160" t="s">
        <v>1063</v>
      </c>
      <c r="D64" s="160" t="s">
        <v>1063</v>
      </c>
      <c r="E64" s="160" t="s">
        <v>967</v>
      </c>
      <c r="F64" s="160" t="s">
        <v>967</v>
      </c>
      <c r="G64" s="160" t="s">
        <v>967</v>
      </c>
      <c r="H64" s="160" t="s">
        <v>967</v>
      </c>
      <c r="I64" s="160" t="s">
        <v>967</v>
      </c>
      <c r="J64" s="160" t="s">
        <v>963</v>
      </c>
      <c r="K64" s="160" t="s">
        <v>963</v>
      </c>
      <c r="L64" s="160" t="s">
        <v>542</v>
      </c>
      <c r="M64" s="160" t="s">
        <v>960</v>
      </c>
      <c r="N64" s="160" t="s">
        <v>960</v>
      </c>
      <c r="O64" s="160" t="s">
        <v>968</v>
      </c>
      <c r="P64" s="160" t="s">
        <v>968</v>
      </c>
      <c r="Q64" s="160" t="s">
        <v>965</v>
      </c>
      <c r="R64" s="160" t="s">
        <v>965</v>
      </c>
      <c r="S64" s="160" t="s">
        <v>969</v>
      </c>
      <c r="T64" s="160" t="s">
        <v>970</v>
      </c>
      <c r="U64" s="160" t="s">
        <v>970</v>
      </c>
      <c r="V64" s="160" t="s">
        <v>555</v>
      </c>
      <c r="W64" s="160" t="s">
        <v>944</v>
      </c>
      <c r="X64" s="160" t="s">
        <v>944</v>
      </c>
      <c r="Y64" s="160" t="s">
        <v>944</v>
      </c>
      <c r="Z64" s="160" t="s">
        <v>944</v>
      </c>
      <c r="AA64" s="160" t="s">
        <v>944</v>
      </c>
      <c r="AB64" s="160" t="s">
        <v>957</v>
      </c>
      <c r="AC64" s="160" t="s">
        <v>944</v>
      </c>
      <c r="AD64" s="105" t="s">
        <v>966</v>
      </c>
      <c r="AE64" s="160" t="s">
        <v>944</v>
      </c>
      <c r="AF64" s="160" t="s">
        <v>965</v>
      </c>
      <c r="AG64" s="160" t="s">
        <v>555</v>
      </c>
      <c r="AH64" s="160" t="s">
        <v>963</v>
      </c>
      <c r="AI64" s="160" t="s">
        <v>963</v>
      </c>
      <c r="AJ64" s="160" t="s">
        <v>963</v>
      </c>
      <c r="AK64" s="162" t="s">
        <v>932</v>
      </c>
      <c r="AL64" s="160" t="s">
        <v>962</v>
      </c>
      <c r="AM64" s="160" t="s">
        <v>962</v>
      </c>
      <c r="AN64" s="160" t="s">
        <v>542</v>
      </c>
      <c r="AO64" s="160" t="s">
        <v>542</v>
      </c>
      <c r="AP64" s="160" t="s">
        <v>542</v>
      </c>
      <c r="AQ64" s="160" t="s">
        <v>542</v>
      </c>
      <c r="AR64" s="160" t="s">
        <v>958</v>
      </c>
      <c r="AS64" s="160" t="s">
        <v>555</v>
      </c>
      <c r="AT64" s="160" t="s">
        <v>959</v>
      </c>
      <c r="AU64" s="160" t="s">
        <v>555</v>
      </c>
      <c r="AV64" s="160" t="s">
        <v>552</v>
      </c>
      <c r="AW64" s="160" t="s">
        <v>555</v>
      </c>
      <c r="AX64" s="160" t="s">
        <v>555</v>
      </c>
      <c r="AY64" s="160" t="s">
        <v>934</v>
      </c>
      <c r="AZ64" s="160" t="s">
        <v>961</v>
      </c>
      <c r="BA64" s="160" t="s">
        <v>961</v>
      </c>
      <c r="BB64" s="160" t="s">
        <v>555</v>
      </c>
      <c r="BC64" s="160" t="s">
        <v>555</v>
      </c>
      <c r="BD64" s="160" t="s">
        <v>960</v>
      </c>
      <c r="BE64" s="160" t="s">
        <v>555</v>
      </c>
      <c r="BF64" s="104"/>
    </row>
    <row r="65" spans="1:58" x14ac:dyDescent="0.25">
      <c r="A65" s="128" t="str">
        <f>'Indicator Data'!A66</f>
        <v>Gabon</v>
      </c>
      <c r="B65" s="107" t="str">
        <f>'Indicator Data'!B66</f>
        <v>GAB</v>
      </c>
      <c r="C65" s="160" t="s">
        <v>1063</v>
      </c>
      <c r="D65" s="160" t="s">
        <v>1063</v>
      </c>
      <c r="E65" s="160" t="s">
        <v>967</v>
      </c>
      <c r="F65" s="160" t="s">
        <v>967</v>
      </c>
      <c r="G65" s="160" t="s">
        <v>967</v>
      </c>
      <c r="H65" s="160" t="s">
        <v>967</v>
      </c>
      <c r="I65" s="160" t="s">
        <v>967</v>
      </c>
      <c r="J65" s="160" t="s">
        <v>963</v>
      </c>
      <c r="K65" s="160" t="s">
        <v>963</v>
      </c>
      <c r="L65" s="160" t="s">
        <v>542</v>
      </c>
      <c r="M65" s="160" t="s">
        <v>960</v>
      </c>
      <c r="N65" s="160" t="s">
        <v>960</v>
      </c>
      <c r="O65" s="160" t="s">
        <v>968</v>
      </c>
      <c r="P65" s="160" t="s">
        <v>968</v>
      </c>
      <c r="Q65" s="160" t="s">
        <v>965</v>
      </c>
      <c r="R65" s="160" t="s">
        <v>965</v>
      </c>
      <c r="S65" s="160" t="s">
        <v>969</v>
      </c>
      <c r="T65" s="160" t="s">
        <v>970</v>
      </c>
      <c r="U65" s="160" t="s">
        <v>970</v>
      </c>
      <c r="V65" s="160" t="s">
        <v>555</v>
      </c>
      <c r="W65" s="160" t="s">
        <v>944</v>
      </c>
      <c r="X65" s="160" t="s">
        <v>944</v>
      </c>
      <c r="Y65" s="160" t="s">
        <v>944</v>
      </c>
      <c r="Z65" s="160" t="s">
        <v>944</v>
      </c>
      <c r="AA65" s="160" t="s">
        <v>944</v>
      </c>
      <c r="AB65" s="160" t="s">
        <v>957</v>
      </c>
      <c r="AC65" s="160" t="s">
        <v>944</v>
      </c>
      <c r="AD65" s="105" t="s">
        <v>966</v>
      </c>
      <c r="AE65" s="160" t="s">
        <v>944</v>
      </c>
      <c r="AF65" s="160" t="s">
        <v>965</v>
      </c>
      <c r="AG65" s="160" t="s">
        <v>555</v>
      </c>
      <c r="AH65" s="160" t="s">
        <v>963</v>
      </c>
      <c r="AI65" s="160" t="s">
        <v>963</v>
      </c>
      <c r="AJ65" s="160" t="s">
        <v>963</v>
      </c>
      <c r="AK65" s="162" t="s">
        <v>932</v>
      </c>
      <c r="AL65" s="160" t="s">
        <v>962</v>
      </c>
      <c r="AM65" s="160" t="s">
        <v>962</v>
      </c>
      <c r="AN65" s="160" t="s">
        <v>542</v>
      </c>
      <c r="AO65" s="160" t="s">
        <v>542</v>
      </c>
      <c r="AP65" s="160" t="s">
        <v>542</v>
      </c>
      <c r="AQ65" s="160" t="s">
        <v>542</v>
      </c>
      <c r="AR65" s="160" t="s">
        <v>958</v>
      </c>
      <c r="AS65" s="160" t="s">
        <v>555</v>
      </c>
      <c r="AT65" s="160" t="s">
        <v>959</v>
      </c>
      <c r="AU65" s="160" t="s">
        <v>555</v>
      </c>
      <c r="AV65" s="160" t="s">
        <v>552</v>
      </c>
      <c r="AW65" s="160" t="s">
        <v>555</v>
      </c>
      <c r="AX65" s="160" t="s">
        <v>555</v>
      </c>
      <c r="AY65" s="160" t="s">
        <v>934</v>
      </c>
      <c r="AZ65" s="160" t="s">
        <v>961</v>
      </c>
      <c r="BA65" s="160" t="s">
        <v>961</v>
      </c>
      <c r="BB65" s="160" t="s">
        <v>555</v>
      </c>
      <c r="BC65" s="160" t="s">
        <v>555</v>
      </c>
      <c r="BD65" s="160" t="s">
        <v>960</v>
      </c>
      <c r="BE65" s="160" t="s">
        <v>555</v>
      </c>
      <c r="BF65" s="104"/>
    </row>
    <row r="66" spans="1:58" x14ac:dyDescent="0.25">
      <c r="A66" s="128" t="str">
        <f>'Indicator Data'!A67</f>
        <v>Gambia</v>
      </c>
      <c r="B66" s="107" t="str">
        <f>'Indicator Data'!B67</f>
        <v>GMB</v>
      </c>
      <c r="C66" s="160" t="s">
        <v>1063</v>
      </c>
      <c r="D66" s="160" t="s">
        <v>1063</v>
      </c>
      <c r="E66" s="160" t="s">
        <v>967</v>
      </c>
      <c r="F66" s="160" t="s">
        <v>967</v>
      </c>
      <c r="G66" s="160" t="s">
        <v>967</v>
      </c>
      <c r="H66" s="160" t="s">
        <v>967</v>
      </c>
      <c r="I66" s="160" t="s">
        <v>967</v>
      </c>
      <c r="J66" s="160" t="s">
        <v>963</v>
      </c>
      <c r="K66" s="160" t="s">
        <v>963</v>
      </c>
      <c r="L66" s="160" t="s">
        <v>542</v>
      </c>
      <c r="M66" s="160" t="s">
        <v>960</v>
      </c>
      <c r="N66" s="160" t="s">
        <v>960</v>
      </c>
      <c r="O66" s="160" t="s">
        <v>968</v>
      </c>
      <c r="P66" s="160" t="s">
        <v>968</v>
      </c>
      <c r="Q66" s="160" t="s">
        <v>965</v>
      </c>
      <c r="R66" s="160" t="s">
        <v>965</v>
      </c>
      <c r="S66" s="160" t="s">
        <v>969</v>
      </c>
      <c r="T66" s="160" t="s">
        <v>970</v>
      </c>
      <c r="U66" s="160" t="s">
        <v>970</v>
      </c>
      <c r="V66" s="160" t="s">
        <v>555</v>
      </c>
      <c r="W66" s="160" t="s">
        <v>944</v>
      </c>
      <c r="X66" s="160" t="s">
        <v>944</v>
      </c>
      <c r="Y66" s="160" t="s">
        <v>944</v>
      </c>
      <c r="Z66" s="160" t="s">
        <v>944</v>
      </c>
      <c r="AA66" s="160" t="s">
        <v>944</v>
      </c>
      <c r="AB66" s="160" t="s">
        <v>957</v>
      </c>
      <c r="AC66" s="160" t="s">
        <v>944</v>
      </c>
      <c r="AD66" s="105" t="s">
        <v>966</v>
      </c>
      <c r="AE66" s="160" t="s">
        <v>944</v>
      </c>
      <c r="AF66" s="160" t="s">
        <v>965</v>
      </c>
      <c r="AG66" s="160" t="s">
        <v>555</v>
      </c>
      <c r="AH66" s="160" t="s">
        <v>963</v>
      </c>
      <c r="AI66" s="160" t="s">
        <v>963</v>
      </c>
      <c r="AJ66" s="160" t="s">
        <v>963</v>
      </c>
      <c r="AK66" s="162" t="s">
        <v>935</v>
      </c>
      <c r="AL66" s="160" t="s">
        <v>962</v>
      </c>
      <c r="AM66" s="160" t="s">
        <v>962</v>
      </c>
      <c r="AN66" s="160" t="s">
        <v>542</v>
      </c>
      <c r="AO66" s="160" t="s">
        <v>542</v>
      </c>
      <c r="AP66" s="160" t="s">
        <v>542</v>
      </c>
      <c r="AQ66" s="160" t="s">
        <v>542</v>
      </c>
      <c r="AR66" s="160" t="s">
        <v>958</v>
      </c>
      <c r="AS66" s="160" t="s">
        <v>555</v>
      </c>
      <c r="AT66" s="160" t="s">
        <v>959</v>
      </c>
      <c r="AU66" s="160" t="s">
        <v>555</v>
      </c>
      <c r="AV66" s="160" t="s">
        <v>552</v>
      </c>
      <c r="AW66" s="160" t="s">
        <v>555</v>
      </c>
      <c r="AX66" s="160" t="s">
        <v>555</v>
      </c>
      <c r="AY66" s="160" t="s">
        <v>934</v>
      </c>
      <c r="AZ66" s="160" t="s">
        <v>961</v>
      </c>
      <c r="BA66" s="160" t="s">
        <v>961</v>
      </c>
      <c r="BB66" s="160" t="s">
        <v>555</v>
      </c>
      <c r="BC66" s="160" t="s">
        <v>555</v>
      </c>
      <c r="BD66" s="160" t="s">
        <v>960</v>
      </c>
      <c r="BE66" s="160" t="s">
        <v>555</v>
      </c>
      <c r="BF66" s="104"/>
    </row>
    <row r="67" spans="1:58" x14ac:dyDescent="0.25">
      <c r="A67" s="128" t="str">
        <f>'Indicator Data'!A68</f>
        <v>Georgia</v>
      </c>
      <c r="B67" s="107" t="str">
        <f>'Indicator Data'!B68</f>
        <v>GEO</v>
      </c>
      <c r="C67" s="160" t="s">
        <v>1063</v>
      </c>
      <c r="D67" s="160" t="s">
        <v>1063</v>
      </c>
      <c r="E67" s="160" t="s">
        <v>967</v>
      </c>
      <c r="F67" s="160" t="s">
        <v>967</v>
      </c>
      <c r="G67" s="160" t="s">
        <v>967</v>
      </c>
      <c r="H67" s="160" t="s">
        <v>967</v>
      </c>
      <c r="I67" s="160" t="s">
        <v>967</v>
      </c>
      <c r="J67" s="160" t="s">
        <v>963</v>
      </c>
      <c r="K67" s="160" t="s">
        <v>963</v>
      </c>
      <c r="L67" s="160" t="s">
        <v>542</v>
      </c>
      <c r="M67" s="160" t="s">
        <v>960</v>
      </c>
      <c r="N67" s="160" t="s">
        <v>960</v>
      </c>
      <c r="O67" s="160" t="s">
        <v>968</v>
      </c>
      <c r="P67" s="160" t="s">
        <v>968</v>
      </c>
      <c r="Q67" s="160" t="s">
        <v>965</v>
      </c>
      <c r="R67" s="160" t="s">
        <v>965</v>
      </c>
      <c r="S67" s="160" t="s">
        <v>969</v>
      </c>
      <c r="T67" s="160" t="s">
        <v>970</v>
      </c>
      <c r="U67" s="160" t="s">
        <v>970</v>
      </c>
      <c r="V67" s="160" t="s">
        <v>555</v>
      </c>
      <c r="W67" s="160" t="s">
        <v>944</v>
      </c>
      <c r="X67" s="160" t="s">
        <v>944</v>
      </c>
      <c r="Y67" s="160" t="s">
        <v>944</v>
      </c>
      <c r="Z67" s="160" t="s">
        <v>944</v>
      </c>
      <c r="AA67" s="160" t="s">
        <v>944</v>
      </c>
      <c r="AB67" s="160" t="s">
        <v>932</v>
      </c>
      <c r="AC67" s="160" t="s">
        <v>944</v>
      </c>
      <c r="AD67" s="105" t="s">
        <v>966</v>
      </c>
      <c r="AE67" s="160" t="s">
        <v>944</v>
      </c>
      <c r="AF67" s="160" t="s">
        <v>965</v>
      </c>
      <c r="AG67" s="160" t="s">
        <v>555</v>
      </c>
      <c r="AH67" s="160" t="s">
        <v>963</v>
      </c>
      <c r="AI67" s="160" t="s">
        <v>963</v>
      </c>
      <c r="AJ67" s="160" t="s">
        <v>963</v>
      </c>
      <c r="AK67" s="162" t="s">
        <v>932</v>
      </c>
      <c r="AL67" s="160" t="s">
        <v>962</v>
      </c>
      <c r="AM67" s="160" t="s">
        <v>962</v>
      </c>
      <c r="AN67" s="160" t="s">
        <v>542</v>
      </c>
      <c r="AO67" s="160" t="s">
        <v>542</v>
      </c>
      <c r="AP67" s="160" t="s">
        <v>542</v>
      </c>
      <c r="AQ67" s="160" t="s">
        <v>542</v>
      </c>
      <c r="AR67" s="160" t="s">
        <v>958</v>
      </c>
      <c r="AS67" s="160" t="s">
        <v>555</v>
      </c>
      <c r="AT67" s="160" t="s">
        <v>959</v>
      </c>
      <c r="AU67" s="160" t="s">
        <v>555</v>
      </c>
      <c r="AV67" s="160" t="s">
        <v>552</v>
      </c>
      <c r="AW67" s="160" t="s">
        <v>555</v>
      </c>
      <c r="AX67" s="160" t="s">
        <v>555</v>
      </c>
      <c r="AY67" s="160" t="s">
        <v>934</v>
      </c>
      <c r="AZ67" s="160" t="s">
        <v>961</v>
      </c>
      <c r="BA67" s="160" t="s">
        <v>961</v>
      </c>
      <c r="BB67" s="160" t="s">
        <v>555</v>
      </c>
      <c r="BC67" s="160" t="s">
        <v>555</v>
      </c>
      <c r="BD67" s="160" t="s">
        <v>960</v>
      </c>
      <c r="BE67" s="160" t="s">
        <v>555</v>
      </c>
      <c r="BF67" s="104"/>
    </row>
    <row r="68" spans="1:58" x14ac:dyDescent="0.25">
      <c r="A68" s="128" t="str">
        <f>'Indicator Data'!A69</f>
        <v>Germany</v>
      </c>
      <c r="B68" s="107" t="str">
        <f>'Indicator Data'!B69</f>
        <v>DEU</v>
      </c>
      <c r="C68" s="160" t="s">
        <v>1063</v>
      </c>
      <c r="D68" s="160" t="s">
        <v>1063</v>
      </c>
      <c r="E68" s="160" t="s">
        <v>967</v>
      </c>
      <c r="F68" s="160" t="s">
        <v>967</v>
      </c>
      <c r="G68" s="160" t="s">
        <v>967</v>
      </c>
      <c r="H68" s="160" t="s">
        <v>967</v>
      </c>
      <c r="I68" s="160" t="s">
        <v>967</v>
      </c>
      <c r="J68" s="160" t="s">
        <v>963</v>
      </c>
      <c r="K68" s="160" t="s">
        <v>963</v>
      </c>
      <c r="L68" s="160" t="s">
        <v>542</v>
      </c>
      <c r="M68" s="160" t="s">
        <v>960</v>
      </c>
      <c r="N68" s="160" t="s">
        <v>960</v>
      </c>
      <c r="O68" s="160" t="s">
        <v>968</v>
      </c>
      <c r="P68" s="160" t="s">
        <v>968</v>
      </c>
      <c r="Q68" s="160" t="s">
        <v>965</v>
      </c>
      <c r="R68" s="160" t="s">
        <v>965</v>
      </c>
      <c r="S68" s="160" t="s">
        <v>969</v>
      </c>
      <c r="T68" s="160" t="s">
        <v>970</v>
      </c>
      <c r="U68" s="160" t="s">
        <v>970</v>
      </c>
      <c r="V68" s="160" t="s">
        <v>555</v>
      </c>
      <c r="W68" s="160" t="s">
        <v>944</v>
      </c>
      <c r="X68" s="160" t="s">
        <v>944</v>
      </c>
      <c r="Y68" s="160" t="s">
        <v>944</v>
      </c>
      <c r="Z68" s="160" t="s">
        <v>944</v>
      </c>
      <c r="AA68" s="160" t="s">
        <v>944</v>
      </c>
      <c r="AB68" s="160" t="s">
        <v>957</v>
      </c>
      <c r="AC68" s="160" t="s">
        <v>944</v>
      </c>
      <c r="AD68" s="105" t="s">
        <v>966</v>
      </c>
      <c r="AE68" s="160" t="s">
        <v>944</v>
      </c>
      <c r="AF68" s="160" t="s">
        <v>965</v>
      </c>
      <c r="AG68" s="160" t="s">
        <v>555</v>
      </c>
      <c r="AH68" s="160" t="s">
        <v>963</v>
      </c>
      <c r="AI68" s="160" t="s">
        <v>963</v>
      </c>
      <c r="AJ68" s="160" t="s">
        <v>963</v>
      </c>
      <c r="AK68" s="162" t="s">
        <v>932</v>
      </c>
      <c r="AL68" s="160" t="s">
        <v>962</v>
      </c>
      <c r="AM68" s="160" t="s">
        <v>962</v>
      </c>
      <c r="AN68" s="160" t="s">
        <v>542</v>
      </c>
      <c r="AO68" s="160" t="s">
        <v>542</v>
      </c>
      <c r="AP68" s="160" t="s">
        <v>542</v>
      </c>
      <c r="AQ68" s="160" t="s">
        <v>542</v>
      </c>
      <c r="AR68" s="160" t="s">
        <v>958</v>
      </c>
      <c r="AS68" s="160" t="s">
        <v>555</v>
      </c>
      <c r="AT68" s="160" t="s">
        <v>959</v>
      </c>
      <c r="AU68" s="160" t="s">
        <v>555</v>
      </c>
      <c r="AV68" s="160" t="s">
        <v>552</v>
      </c>
      <c r="AW68" s="160" t="s">
        <v>555</v>
      </c>
      <c r="AX68" s="160" t="s">
        <v>555</v>
      </c>
      <c r="AY68" s="160" t="s">
        <v>934</v>
      </c>
      <c r="AZ68" s="160" t="s">
        <v>961</v>
      </c>
      <c r="BA68" s="160" t="s">
        <v>961</v>
      </c>
      <c r="BB68" s="160" t="s">
        <v>555</v>
      </c>
      <c r="BC68" s="160" t="s">
        <v>555</v>
      </c>
      <c r="BD68" s="160" t="s">
        <v>960</v>
      </c>
      <c r="BE68" s="160" t="s">
        <v>555</v>
      </c>
      <c r="BF68" s="104"/>
    </row>
    <row r="69" spans="1:58" x14ac:dyDescent="0.25">
      <c r="A69" s="128" t="str">
        <f>'Indicator Data'!A70</f>
        <v>Ghana</v>
      </c>
      <c r="B69" s="107" t="str">
        <f>'Indicator Data'!B70</f>
        <v>GHA</v>
      </c>
      <c r="C69" s="160" t="s">
        <v>1063</v>
      </c>
      <c r="D69" s="160" t="s">
        <v>1063</v>
      </c>
      <c r="E69" s="160" t="s">
        <v>967</v>
      </c>
      <c r="F69" s="160" t="s">
        <v>967</v>
      </c>
      <c r="G69" s="160" t="s">
        <v>967</v>
      </c>
      <c r="H69" s="160" t="s">
        <v>967</v>
      </c>
      <c r="I69" s="160" t="s">
        <v>967</v>
      </c>
      <c r="J69" s="160" t="s">
        <v>963</v>
      </c>
      <c r="K69" s="160" t="s">
        <v>963</v>
      </c>
      <c r="L69" s="160" t="s">
        <v>542</v>
      </c>
      <c r="M69" s="160" t="s">
        <v>960</v>
      </c>
      <c r="N69" s="160" t="s">
        <v>960</v>
      </c>
      <c r="O69" s="160" t="s">
        <v>968</v>
      </c>
      <c r="P69" s="160" t="s">
        <v>968</v>
      </c>
      <c r="Q69" s="160" t="s">
        <v>965</v>
      </c>
      <c r="R69" s="160" t="s">
        <v>965</v>
      </c>
      <c r="S69" s="160" t="s">
        <v>969</v>
      </c>
      <c r="T69" s="160" t="s">
        <v>970</v>
      </c>
      <c r="U69" s="160" t="s">
        <v>970</v>
      </c>
      <c r="V69" s="160" t="s">
        <v>555</v>
      </c>
      <c r="W69" s="160" t="s">
        <v>944</v>
      </c>
      <c r="X69" s="160" t="s">
        <v>944</v>
      </c>
      <c r="Y69" s="160" t="s">
        <v>944</v>
      </c>
      <c r="Z69" s="160" t="s">
        <v>944</v>
      </c>
      <c r="AA69" s="160" t="s">
        <v>944</v>
      </c>
      <c r="AB69" s="160" t="s">
        <v>932</v>
      </c>
      <c r="AC69" s="160" t="s">
        <v>944</v>
      </c>
      <c r="AD69" s="105" t="s">
        <v>966</v>
      </c>
      <c r="AE69" s="160" t="s">
        <v>944</v>
      </c>
      <c r="AF69" s="160" t="s">
        <v>965</v>
      </c>
      <c r="AG69" s="160" t="s">
        <v>555</v>
      </c>
      <c r="AH69" s="160" t="s">
        <v>963</v>
      </c>
      <c r="AI69" s="160" t="s">
        <v>963</v>
      </c>
      <c r="AJ69" s="160" t="s">
        <v>963</v>
      </c>
      <c r="AK69" s="162" t="s">
        <v>932</v>
      </c>
      <c r="AL69" s="160" t="s">
        <v>962</v>
      </c>
      <c r="AM69" s="160" t="s">
        <v>962</v>
      </c>
      <c r="AN69" s="160" t="s">
        <v>542</v>
      </c>
      <c r="AO69" s="160" t="s">
        <v>542</v>
      </c>
      <c r="AP69" s="160" t="s">
        <v>542</v>
      </c>
      <c r="AQ69" s="160" t="s">
        <v>542</v>
      </c>
      <c r="AR69" s="160" t="s">
        <v>958</v>
      </c>
      <c r="AS69" s="160" t="s">
        <v>555</v>
      </c>
      <c r="AT69" s="160" t="s">
        <v>959</v>
      </c>
      <c r="AU69" s="160" t="s">
        <v>555</v>
      </c>
      <c r="AV69" s="160" t="s">
        <v>552</v>
      </c>
      <c r="AW69" s="160" t="s">
        <v>555</v>
      </c>
      <c r="AX69" s="160" t="s">
        <v>555</v>
      </c>
      <c r="AY69" s="160" t="s">
        <v>934</v>
      </c>
      <c r="AZ69" s="160" t="s">
        <v>961</v>
      </c>
      <c r="BA69" s="160" t="s">
        <v>961</v>
      </c>
      <c r="BB69" s="160" t="s">
        <v>555</v>
      </c>
      <c r="BC69" s="160" t="s">
        <v>555</v>
      </c>
      <c r="BD69" s="160" t="s">
        <v>960</v>
      </c>
      <c r="BE69" s="160" t="s">
        <v>555</v>
      </c>
      <c r="BF69" s="104"/>
    </row>
    <row r="70" spans="1:58" x14ac:dyDescent="0.25">
      <c r="A70" s="128" t="str">
        <f>'Indicator Data'!A71</f>
        <v>Greece</v>
      </c>
      <c r="B70" s="107" t="str">
        <f>'Indicator Data'!B71</f>
        <v>GRC</v>
      </c>
      <c r="C70" s="160" t="s">
        <v>1063</v>
      </c>
      <c r="D70" s="160" t="s">
        <v>1063</v>
      </c>
      <c r="E70" s="160" t="s">
        <v>967</v>
      </c>
      <c r="F70" s="160" t="s">
        <v>967</v>
      </c>
      <c r="G70" s="160" t="s">
        <v>967</v>
      </c>
      <c r="H70" s="160" t="s">
        <v>967</v>
      </c>
      <c r="I70" s="160" t="s">
        <v>967</v>
      </c>
      <c r="J70" s="160" t="s">
        <v>963</v>
      </c>
      <c r="K70" s="160" t="s">
        <v>963</v>
      </c>
      <c r="L70" s="160" t="s">
        <v>542</v>
      </c>
      <c r="M70" s="160" t="s">
        <v>960</v>
      </c>
      <c r="N70" s="160" t="s">
        <v>960</v>
      </c>
      <c r="O70" s="160" t="s">
        <v>968</v>
      </c>
      <c r="P70" s="160" t="s">
        <v>968</v>
      </c>
      <c r="Q70" s="160" t="s">
        <v>965</v>
      </c>
      <c r="R70" s="160" t="s">
        <v>965</v>
      </c>
      <c r="S70" s="160" t="s">
        <v>969</v>
      </c>
      <c r="T70" s="160" t="s">
        <v>970</v>
      </c>
      <c r="U70" s="160" t="s">
        <v>970</v>
      </c>
      <c r="V70" s="160" t="s">
        <v>555</v>
      </c>
      <c r="W70" s="160" t="s">
        <v>944</v>
      </c>
      <c r="X70" s="160" t="s">
        <v>944</v>
      </c>
      <c r="Y70" s="160" t="s">
        <v>944</v>
      </c>
      <c r="Z70" s="160" t="s">
        <v>944</v>
      </c>
      <c r="AA70" s="160" t="s">
        <v>944</v>
      </c>
      <c r="AB70" s="160" t="s">
        <v>932</v>
      </c>
      <c r="AC70" s="160" t="s">
        <v>944</v>
      </c>
      <c r="AD70" s="105" t="s">
        <v>966</v>
      </c>
      <c r="AE70" s="160" t="s">
        <v>944</v>
      </c>
      <c r="AF70" s="160" t="s">
        <v>965</v>
      </c>
      <c r="AG70" s="160" t="s">
        <v>555</v>
      </c>
      <c r="AH70" s="160" t="s">
        <v>963</v>
      </c>
      <c r="AI70" s="160" t="s">
        <v>963</v>
      </c>
      <c r="AJ70" s="160" t="s">
        <v>963</v>
      </c>
      <c r="AK70" s="162" t="s">
        <v>932</v>
      </c>
      <c r="AL70" s="160" t="s">
        <v>962</v>
      </c>
      <c r="AM70" s="160" t="s">
        <v>962</v>
      </c>
      <c r="AN70" s="160" t="s">
        <v>542</v>
      </c>
      <c r="AO70" s="160" t="s">
        <v>542</v>
      </c>
      <c r="AP70" s="160" t="s">
        <v>542</v>
      </c>
      <c r="AQ70" s="160" t="s">
        <v>542</v>
      </c>
      <c r="AR70" s="160" t="s">
        <v>958</v>
      </c>
      <c r="AS70" s="160" t="s">
        <v>555</v>
      </c>
      <c r="AT70" s="160" t="s">
        <v>959</v>
      </c>
      <c r="AU70" s="160" t="s">
        <v>555</v>
      </c>
      <c r="AV70" s="160" t="s">
        <v>552</v>
      </c>
      <c r="AW70" s="160" t="s">
        <v>555</v>
      </c>
      <c r="AX70" s="160" t="s">
        <v>555</v>
      </c>
      <c r="AY70" s="160" t="s">
        <v>934</v>
      </c>
      <c r="AZ70" s="160" t="s">
        <v>961</v>
      </c>
      <c r="BA70" s="160" t="s">
        <v>961</v>
      </c>
      <c r="BB70" s="160" t="s">
        <v>555</v>
      </c>
      <c r="BC70" s="160" t="s">
        <v>555</v>
      </c>
      <c r="BD70" s="160" t="s">
        <v>960</v>
      </c>
      <c r="BE70" s="160" t="s">
        <v>555</v>
      </c>
      <c r="BF70" s="104"/>
    </row>
    <row r="71" spans="1:58" x14ac:dyDescent="0.25">
      <c r="A71" s="128" t="str">
        <f>'Indicator Data'!A72</f>
        <v>Grenada</v>
      </c>
      <c r="B71" s="107" t="str">
        <f>'Indicator Data'!B72</f>
        <v>GRD</v>
      </c>
      <c r="C71" s="160" t="s">
        <v>1063</v>
      </c>
      <c r="D71" s="160" t="s">
        <v>1063</v>
      </c>
      <c r="E71" s="160" t="s">
        <v>967</v>
      </c>
      <c r="F71" s="160" t="s">
        <v>967</v>
      </c>
      <c r="G71" s="160" t="s">
        <v>967</v>
      </c>
      <c r="H71" s="160" t="s">
        <v>967</v>
      </c>
      <c r="I71" s="160" t="s">
        <v>967</v>
      </c>
      <c r="J71" s="160" t="s">
        <v>963</v>
      </c>
      <c r="K71" s="160" t="s">
        <v>963</v>
      </c>
      <c r="L71" s="160" t="s">
        <v>542</v>
      </c>
      <c r="M71" s="160" t="s">
        <v>960</v>
      </c>
      <c r="N71" s="160" t="s">
        <v>960</v>
      </c>
      <c r="O71" s="160" t="s">
        <v>968</v>
      </c>
      <c r="P71" s="160" t="s">
        <v>968</v>
      </c>
      <c r="Q71" s="160" t="s">
        <v>965</v>
      </c>
      <c r="R71" s="160" t="s">
        <v>965</v>
      </c>
      <c r="S71" s="160" t="s">
        <v>969</v>
      </c>
      <c r="T71" s="160" t="s">
        <v>970</v>
      </c>
      <c r="U71" s="160" t="s">
        <v>970</v>
      </c>
      <c r="V71" s="160" t="s">
        <v>555</v>
      </c>
      <c r="W71" s="160" t="s">
        <v>944</v>
      </c>
      <c r="X71" s="160" t="s">
        <v>944</v>
      </c>
      <c r="Y71" s="160" t="s">
        <v>944</v>
      </c>
      <c r="Z71" s="160" t="s">
        <v>944</v>
      </c>
      <c r="AA71" s="160" t="s">
        <v>944</v>
      </c>
      <c r="AB71" s="160" t="s">
        <v>957</v>
      </c>
      <c r="AC71" s="160" t="s">
        <v>944</v>
      </c>
      <c r="AD71" s="105" t="s">
        <v>966</v>
      </c>
      <c r="AE71" s="160" t="s">
        <v>944</v>
      </c>
      <c r="AF71" s="160" t="s">
        <v>965</v>
      </c>
      <c r="AG71" s="160" t="s">
        <v>555</v>
      </c>
      <c r="AH71" s="160" t="s">
        <v>963</v>
      </c>
      <c r="AI71" s="160" t="s">
        <v>963</v>
      </c>
      <c r="AJ71" s="160" t="s">
        <v>963</v>
      </c>
      <c r="AK71" s="162" t="s">
        <v>935</v>
      </c>
      <c r="AL71" s="160" t="s">
        <v>962</v>
      </c>
      <c r="AM71" s="160" t="s">
        <v>962</v>
      </c>
      <c r="AN71" s="160" t="s">
        <v>542</v>
      </c>
      <c r="AO71" s="160" t="s">
        <v>542</v>
      </c>
      <c r="AP71" s="160" t="s">
        <v>542</v>
      </c>
      <c r="AQ71" s="160" t="s">
        <v>542</v>
      </c>
      <c r="AR71" s="160" t="s">
        <v>958</v>
      </c>
      <c r="AS71" s="160" t="s">
        <v>555</v>
      </c>
      <c r="AT71" s="160" t="s">
        <v>959</v>
      </c>
      <c r="AU71" s="160" t="s">
        <v>555</v>
      </c>
      <c r="AV71" s="160" t="s">
        <v>552</v>
      </c>
      <c r="AW71" s="160" t="s">
        <v>555</v>
      </c>
      <c r="AX71" s="160" t="s">
        <v>555</v>
      </c>
      <c r="AY71" s="160" t="s">
        <v>934</v>
      </c>
      <c r="AZ71" s="160" t="s">
        <v>961</v>
      </c>
      <c r="BA71" s="160" t="s">
        <v>961</v>
      </c>
      <c r="BB71" s="160" t="s">
        <v>555</v>
      </c>
      <c r="BC71" s="160" t="s">
        <v>555</v>
      </c>
      <c r="BD71" s="160" t="s">
        <v>960</v>
      </c>
      <c r="BE71" s="160" t="s">
        <v>555</v>
      </c>
      <c r="BF71" s="104"/>
    </row>
    <row r="72" spans="1:58" x14ac:dyDescent="0.25">
      <c r="A72" s="128" t="str">
        <f>'Indicator Data'!A73</f>
        <v>Guatemala</v>
      </c>
      <c r="B72" s="107" t="str">
        <f>'Indicator Data'!B73</f>
        <v>GTM</v>
      </c>
      <c r="C72" s="160" t="s">
        <v>1063</v>
      </c>
      <c r="D72" s="160" t="s">
        <v>1063</v>
      </c>
      <c r="E72" s="160" t="s">
        <v>967</v>
      </c>
      <c r="F72" s="160" t="s">
        <v>967</v>
      </c>
      <c r="G72" s="160" t="s">
        <v>967</v>
      </c>
      <c r="H72" s="160" t="s">
        <v>967</v>
      </c>
      <c r="I72" s="160" t="s">
        <v>967</v>
      </c>
      <c r="J72" s="160" t="s">
        <v>963</v>
      </c>
      <c r="K72" s="160" t="s">
        <v>963</v>
      </c>
      <c r="L72" s="160" t="s">
        <v>542</v>
      </c>
      <c r="M72" s="160" t="s">
        <v>960</v>
      </c>
      <c r="N72" s="160" t="s">
        <v>960</v>
      </c>
      <c r="O72" s="160" t="s">
        <v>968</v>
      </c>
      <c r="P72" s="160" t="s">
        <v>968</v>
      </c>
      <c r="Q72" s="160" t="s">
        <v>965</v>
      </c>
      <c r="R72" s="160" t="s">
        <v>965</v>
      </c>
      <c r="S72" s="160" t="s">
        <v>969</v>
      </c>
      <c r="T72" s="160" t="s">
        <v>970</v>
      </c>
      <c r="U72" s="160" t="s">
        <v>970</v>
      </c>
      <c r="V72" s="160" t="s">
        <v>555</v>
      </c>
      <c r="W72" s="160" t="s">
        <v>944</v>
      </c>
      <c r="X72" s="160" t="s">
        <v>944</v>
      </c>
      <c r="Y72" s="160" t="s">
        <v>944</v>
      </c>
      <c r="Z72" s="160" t="s">
        <v>944</v>
      </c>
      <c r="AA72" s="160" t="s">
        <v>944</v>
      </c>
      <c r="AB72" s="160" t="s">
        <v>957</v>
      </c>
      <c r="AC72" s="160" t="s">
        <v>944</v>
      </c>
      <c r="AD72" s="105" t="s">
        <v>966</v>
      </c>
      <c r="AE72" s="160" t="s">
        <v>944</v>
      </c>
      <c r="AF72" s="160" t="s">
        <v>965</v>
      </c>
      <c r="AG72" s="160" t="s">
        <v>555</v>
      </c>
      <c r="AH72" s="160" t="s">
        <v>963</v>
      </c>
      <c r="AI72" s="160" t="s">
        <v>963</v>
      </c>
      <c r="AJ72" s="160" t="s">
        <v>963</v>
      </c>
      <c r="AK72" s="162" t="s">
        <v>932</v>
      </c>
      <c r="AL72" s="160" t="s">
        <v>962</v>
      </c>
      <c r="AM72" s="160" t="s">
        <v>962</v>
      </c>
      <c r="AN72" s="160" t="s">
        <v>542</v>
      </c>
      <c r="AO72" s="160" t="s">
        <v>542</v>
      </c>
      <c r="AP72" s="160" t="s">
        <v>542</v>
      </c>
      <c r="AQ72" s="160" t="s">
        <v>542</v>
      </c>
      <c r="AR72" s="160" t="s">
        <v>958</v>
      </c>
      <c r="AS72" s="160" t="s">
        <v>555</v>
      </c>
      <c r="AT72" s="160" t="s">
        <v>959</v>
      </c>
      <c r="AU72" s="160" t="s">
        <v>555</v>
      </c>
      <c r="AV72" s="160" t="s">
        <v>552</v>
      </c>
      <c r="AW72" s="160" t="s">
        <v>555</v>
      </c>
      <c r="AX72" s="160" t="s">
        <v>555</v>
      </c>
      <c r="AY72" s="160" t="s">
        <v>934</v>
      </c>
      <c r="AZ72" s="160" t="s">
        <v>961</v>
      </c>
      <c r="BA72" s="160" t="s">
        <v>961</v>
      </c>
      <c r="BB72" s="160" t="s">
        <v>555</v>
      </c>
      <c r="BC72" s="160" t="s">
        <v>555</v>
      </c>
      <c r="BD72" s="160" t="s">
        <v>960</v>
      </c>
      <c r="BE72" s="160" t="s">
        <v>555</v>
      </c>
      <c r="BF72" s="104"/>
    </row>
    <row r="73" spans="1:58" x14ac:dyDescent="0.25">
      <c r="A73" s="128" t="str">
        <f>'Indicator Data'!A74</f>
        <v>Guinea</v>
      </c>
      <c r="B73" s="107" t="str">
        <f>'Indicator Data'!B74</f>
        <v>GIN</v>
      </c>
      <c r="C73" s="160" t="s">
        <v>1063</v>
      </c>
      <c r="D73" s="160" t="s">
        <v>1063</v>
      </c>
      <c r="E73" s="160" t="s">
        <v>967</v>
      </c>
      <c r="F73" s="160" t="s">
        <v>967</v>
      </c>
      <c r="G73" s="160" t="s">
        <v>967</v>
      </c>
      <c r="H73" s="160" t="s">
        <v>967</v>
      </c>
      <c r="I73" s="160" t="s">
        <v>967</v>
      </c>
      <c r="J73" s="160" t="s">
        <v>963</v>
      </c>
      <c r="K73" s="160" t="s">
        <v>963</v>
      </c>
      <c r="L73" s="160" t="s">
        <v>542</v>
      </c>
      <c r="M73" s="160" t="s">
        <v>960</v>
      </c>
      <c r="N73" s="160" t="s">
        <v>960</v>
      </c>
      <c r="O73" s="160" t="s">
        <v>968</v>
      </c>
      <c r="P73" s="160" t="s">
        <v>968</v>
      </c>
      <c r="Q73" s="160" t="s">
        <v>965</v>
      </c>
      <c r="R73" s="160" t="s">
        <v>965</v>
      </c>
      <c r="S73" s="160" t="s">
        <v>969</v>
      </c>
      <c r="T73" s="160" t="s">
        <v>970</v>
      </c>
      <c r="U73" s="160" t="s">
        <v>970</v>
      </c>
      <c r="V73" s="160" t="s">
        <v>555</v>
      </c>
      <c r="W73" s="160" t="s">
        <v>944</v>
      </c>
      <c r="X73" s="160" t="s">
        <v>944</v>
      </c>
      <c r="Y73" s="160" t="s">
        <v>944</v>
      </c>
      <c r="Z73" s="160" t="s">
        <v>944</v>
      </c>
      <c r="AA73" s="160" t="s">
        <v>944</v>
      </c>
      <c r="AB73" s="160" t="s">
        <v>957</v>
      </c>
      <c r="AC73" s="160" t="s">
        <v>944</v>
      </c>
      <c r="AD73" s="105" t="s">
        <v>966</v>
      </c>
      <c r="AE73" s="160" t="s">
        <v>944</v>
      </c>
      <c r="AF73" s="160" t="s">
        <v>965</v>
      </c>
      <c r="AG73" s="160" t="s">
        <v>555</v>
      </c>
      <c r="AH73" s="160" t="s">
        <v>963</v>
      </c>
      <c r="AI73" s="160" t="s">
        <v>963</v>
      </c>
      <c r="AJ73" s="160" t="s">
        <v>963</v>
      </c>
      <c r="AK73" s="162" t="s">
        <v>932</v>
      </c>
      <c r="AL73" s="160" t="s">
        <v>962</v>
      </c>
      <c r="AM73" s="160" t="s">
        <v>962</v>
      </c>
      <c r="AN73" s="160" t="s">
        <v>542</v>
      </c>
      <c r="AO73" s="160" t="s">
        <v>542</v>
      </c>
      <c r="AP73" s="160" t="s">
        <v>542</v>
      </c>
      <c r="AQ73" s="160" t="s">
        <v>542</v>
      </c>
      <c r="AR73" s="160" t="s">
        <v>958</v>
      </c>
      <c r="AS73" s="160" t="s">
        <v>555</v>
      </c>
      <c r="AT73" s="160" t="s">
        <v>959</v>
      </c>
      <c r="AU73" s="160" t="s">
        <v>555</v>
      </c>
      <c r="AV73" s="160" t="s">
        <v>552</v>
      </c>
      <c r="AW73" s="160" t="s">
        <v>555</v>
      </c>
      <c r="AX73" s="160" t="s">
        <v>555</v>
      </c>
      <c r="AY73" s="160" t="s">
        <v>934</v>
      </c>
      <c r="AZ73" s="160" t="s">
        <v>961</v>
      </c>
      <c r="BA73" s="160" t="s">
        <v>961</v>
      </c>
      <c r="BB73" s="160" t="s">
        <v>555</v>
      </c>
      <c r="BC73" s="160" t="s">
        <v>555</v>
      </c>
      <c r="BD73" s="160" t="s">
        <v>960</v>
      </c>
      <c r="BE73" s="160" t="s">
        <v>555</v>
      </c>
      <c r="BF73" s="104"/>
    </row>
    <row r="74" spans="1:58" x14ac:dyDescent="0.25">
      <c r="A74" s="128" t="str">
        <f>'Indicator Data'!A75</f>
        <v>Guinea-Bissau</v>
      </c>
      <c r="B74" s="107" t="str">
        <f>'Indicator Data'!B75</f>
        <v>GNB</v>
      </c>
      <c r="C74" s="160" t="s">
        <v>1063</v>
      </c>
      <c r="D74" s="160" t="s">
        <v>1063</v>
      </c>
      <c r="E74" s="160" t="s">
        <v>967</v>
      </c>
      <c r="F74" s="160" t="s">
        <v>967</v>
      </c>
      <c r="G74" s="160" t="s">
        <v>967</v>
      </c>
      <c r="H74" s="160" t="s">
        <v>967</v>
      </c>
      <c r="I74" s="160" t="s">
        <v>967</v>
      </c>
      <c r="J74" s="160" t="s">
        <v>963</v>
      </c>
      <c r="K74" s="160" t="s">
        <v>963</v>
      </c>
      <c r="L74" s="160" t="s">
        <v>542</v>
      </c>
      <c r="M74" s="160" t="s">
        <v>960</v>
      </c>
      <c r="N74" s="160" t="s">
        <v>960</v>
      </c>
      <c r="O74" s="160" t="s">
        <v>968</v>
      </c>
      <c r="P74" s="160" t="s">
        <v>968</v>
      </c>
      <c r="Q74" s="160" t="s">
        <v>965</v>
      </c>
      <c r="R74" s="160" t="s">
        <v>965</v>
      </c>
      <c r="S74" s="160" t="s">
        <v>969</v>
      </c>
      <c r="T74" s="160" t="s">
        <v>970</v>
      </c>
      <c r="U74" s="160" t="s">
        <v>970</v>
      </c>
      <c r="V74" s="160" t="s">
        <v>555</v>
      </c>
      <c r="W74" s="160" t="s">
        <v>944</v>
      </c>
      <c r="X74" s="160" t="s">
        <v>944</v>
      </c>
      <c r="Y74" s="160" t="s">
        <v>944</v>
      </c>
      <c r="Z74" s="160" t="s">
        <v>944</v>
      </c>
      <c r="AA74" s="160" t="s">
        <v>944</v>
      </c>
      <c r="AB74" s="160" t="s">
        <v>957</v>
      </c>
      <c r="AC74" s="160" t="s">
        <v>944</v>
      </c>
      <c r="AD74" s="105" t="s">
        <v>966</v>
      </c>
      <c r="AE74" s="160" t="s">
        <v>944</v>
      </c>
      <c r="AF74" s="160" t="s">
        <v>965</v>
      </c>
      <c r="AG74" s="160" t="s">
        <v>555</v>
      </c>
      <c r="AH74" s="160" t="s">
        <v>963</v>
      </c>
      <c r="AI74" s="160" t="s">
        <v>963</v>
      </c>
      <c r="AJ74" s="160" t="s">
        <v>963</v>
      </c>
      <c r="AK74" s="162" t="s">
        <v>932</v>
      </c>
      <c r="AL74" s="160" t="s">
        <v>962</v>
      </c>
      <c r="AM74" s="160" t="s">
        <v>962</v>
      </c>
      <c r="AN74" s="160" t="s">
        <v>542</v>
      </c>
      <c r="AO74" s="160" t="s">
        <v>542</v>
      </c>
      <c r="AP74" s="160" t="s">
        <v>542</v>
      </c>
      <c r="AQ74" s="160" t="s">
        <v>542</v>
      </c>
      <c r="AR74" s="160" t="s">
        <v>958</v>
      </c>
      <c r="AS74" s="160" t="s">
        <v>555</v>
      </c>
      <c r="AT74" s="160" t="s">
        <v>959</v>
      </c>
      <c r="AU74" s="160" t="s">
        <v>555</v>
      </c>
      <c r="AV74" s="160" t="s">
        <v>552</v>
      </c>
      <c r="AW74" s="160" t="s">
        <v>555</v>
      </c>
      <c r="AX74" s="160" t="s">
        <v>555</v>
      </c>
      <c r="AY74" s="160" t="s">
        <v>934</v>
      </c>
      <c r="AZ74" s="160" t="s">
        <v>961</v>
      </c>
      <c r="BA74" s="160" t="s">
        <v>961</v>
      </c>
      <c r="BB74" s="160" t="s">
        <v>555</v>
      </c>
      <c r="BC74" s="160" t="s">
        <v>555</v>
      </c>
      <c r="BD74" s="160" t="s">
        <v>960</v>
      </c>
      <c r="BE74" s="160" t="s">
        <v>555</v>
      </c>
      <c r="BF74" s="104"/>
    </row>
    <row r="75" spans="1:58" x14ac:dyDescent="0.25">
      <c r="A75" s="128" t="str">
        <f>'Indicator Data'!A76</f>
        <v>Guyana</v>
      </c>
      <c r="B75" s="107" t="str">
        <f>'Indicator Data'!B76</f>
        <v>GUY</v>
      </c>
      <c r="C75" s="160" t="s">
        <v>1063</v>
      </c>
      <c r="D75" s="160" t="s">
        <v>1063</v>
      </c>
      <c r="E75" s="160" t="s">
        <v>967</v>
      </c>
      <c r="F75" s="160" t="s">
        <v>967</v>
      </c>
      <c r="G75" s="160" t="s">
        <v>967</v>
      </c>
      <c r="H75" s="160" t="s">
        <v>967</v>
      </c>
      <c r="I75" s="160" t="s">
        <v>967</v>
      </c>
      <c r="J75" s="160" t="s">
        <v>963</v>
      </c>
      <c r="K75" s="160" t="s">
        <v>963</v>
      </c>
      <c r="L75" s="160" t="s">
        <v>542</v>
      </c>
      <c r="M75" s="160" t="s">
        <v>960</v>
      </c>
      <c r="N75" s="160" t="s">
        <v>960</v>
      </c>
      <c r="O75" s="160" t="s">
        <v>968</v>
      </c>
      <c r="P75" s="160" t="s">
        <v>968</v>
      </c>
      <c r="Q75" s="160" t="s">
        <v>965</v>
      </c>
      <c r="R75" s="160" t="s">
        <v>965</v>
      </c>
      <c r="S75" s="160" t="s">
        <v>969</v>
      </c>
      <c r="T75" s="160" t="s">
        <v>970</v>
      </c>
      <c r="U75" s="160" t="s">
        <v>970</v>
      </c>
      <c r="V75" s="160" t="s">
        <v>555</v>
      </c>
      <c r="W75" s="160" t="s">
        <v>944</v>
      </c>
      <c r="X75" s="160" t="s">
        <v>944</v>
      </c>
      <c r="Y75" s="160" t="s">
        <v>944</v>
      </c>
      <c r="Z75" s="160" t="s">
        <v>944</v>
      </c>
      <c r="AA75" s="160" t="s">
        <v>944</v>
      </c>
      <c r="AB75" s="160" t="s">
        <v>957</v>
      </c>
      <c r="AC75" s="160" t="s">
        <v>944</v>
      </c>
      <c r="AD75" s="105" t="s">
        <v>966</v>
      </c>
      <c r="AE75" s="160" t="s">
        <v>944</v>
      </c>
      <c r="AF75" s="160" t="s">
        <v>965</v>
      </c>
      <c r="AG75" s="160" t="s">
        <v>555</v>
      </c>
      <c r="AH75" s="160" t="s">
        <v>963</v>
      </c>
      <c r="AI75" s="160" t="s">
        <v>963</v>
      </c>
      <c r="AJ75" s="160" t="s">
        <v>963</v>
      </c>
      <c r="AK75" s="162" t="s">
        <v>1069</v>
      </c>
      <c r="AL75" s="160" t="s">
        <v>962</v>
      </c>
      <c r="AM75" s="160" t="s">
        <v>962</v>
      </c>
      <c r="AN75" s="160" t="s">
        <v>542</v>
      </c>
      <c r="AO75" s="160" t="s">
        <v>542</v>
      </c>
      <c r="AP75" s="160" t="s">
        <v>542</v>
      </c>
      <c r="AQ75" s="160" t="s">
        <v>542</v>
      </c>
      <c r="AR75" s="160" t="s">
        <v>958</v>
      </c>
      <c r="AS75" s="160" t="s">
        <v>555</v>
      </c>
      <c r="AT75" s="160" t="s">
        <v>959</v>
      </c>
      <c r="AU75" s="160" t="s">
        <v>555</v>
      </c>
      <c r="AV75" s="160" t="s">
        <v>552</v>
      </c>
      <c r="AW75" s="160" t="s">
        <v>555</v>
      </c>
      <c r="AX75" s="160" t="s">
        <v>555</v>
      </c>
      <c r="AY75" s="160" t="s">
        <v>934</v>
      </c>
      <c r="AZ75" s="160" t="s">
        <v>961</v>
      </c>
      <c r="BA75" s="160" t="s">
        <v>961</v>
      </c>
      <c r="BB75" s="160" t="s">
        <v>555</v>
      </c>
      <c r="BC75" s="160" t="s">
        <v>555</v>
      </c>
      <c r="BD75" s="160" t="s">
        <v>960</v>
      </c>
      <c r="BE75" s="160" t="s">
        <v>555</v>
      </c>
      <c r="BF75" s="104"/>
    </row>
    <row r="76" spans="1:58" x14ac:dyDescent="0.25">
      <c r="A76" s="128" t="str">
        <f>'Indicator Data'!A77</f>
        <v>Haiti</v>
      </c>
      <c r="B76" s="107" t="str">
        <f>'Indicator Data'!B77</f>
        <v>HTI</v>
      </c>
      <c r="C76" s="160" t="s">
        <v>1063</v>
      </c>
      <c r="D76" s="160" t="s">
        <v>1063</v>
      </c>
      <c r="E76" s="160" t="s">
        <v>967</v>
      </c>
      <c r="F76" s="160" t="s">
        <v>967</v>
      </c>
      <c r="G76" s="160" t="s">
        <v>967</v>
      </c>
      <c r="H76" s="160" t="s">
        <v>967</v>
      </c>
      <c r="I76" s="160" t="s">
        <v>967</v>
      </c>
      <c r="J76" s="160" t="s">
        <v>963</v>
      </c>
      <c r="K76" s="160" t="s">
        <v>963</v>
      </c>
      <c r="L76" s="160" t="s">
        <v>542</v>
      </c>
      <c r="M76" s="160" t="s">
        <v>960</v>
      </c>
      <c r="N76" s="160" t="s">
        <v>960</v>
      </c>
      <c r="O76" s="160" t="s">
        <v>968</v>
      </c>
      <c r="P76" s="160" t="s">
        <v>968</v>
      </c>
      <c r="Q76" s="160" t="s">
        <v>965</v>
      </c>
      <c r="R76" s="160" t="s">
        <v>965</v>
      </c>
      <c r="S76" s="160" t="s">
        <v>969</v>
      </c>
      <c r="T76" s="160" t="s">
        <v>970</v>
      </c>
      <c r="U76" s="160" t="s">
        <v>970</v>
      </c>
      <c r="V76" s="160" t="s">
        <v>555</v>
      </c>
      <c r="W76" s="160" t="s">
        <v>944</v>
      </c>
      <c r="X76" s="160" t="s">
        <v>944</v>
      </c>
      <c r="Y76" s="160" t="s">
        <v>944</v>
      </c>
      <c r="Z76" s="160" t="s">
        <v>944</v>
      </c>
      <c r="AA76" s="160" t="s">
        <v>944</v>
      </c>
      <c r="AB76" s="160" t="s">
        <v>957</v>
      </c>
      <c r="AC76" s="160" t="s">
        <v>944</v>
      </c>
      <c r="AD76" s="105" t="s">
        <v>966</v>
      </c>
      <c r="AE76" s="160" t="s">
        <v>944</v>
      </c>
      <c r="AF76" s="160" t="s">
        <v>965</v>
      </c>
      <c r="AG76" s="160" t="s">
        <v>555</v>
      </c>
      <c r="AH76" s="160" t="s">
        <v>963</v>
      </c>
      <c r="AI76" s="160" t="s">
        <v>963</v>
      </c>
      <c r="AJ76" s="160" t="s">
        <v>963</v>
      </c>
      <c r="AK76" s="162" t="s">
        <v>935</v>
      </c>
      <c r="AL76" s="160" t="s">
        <v>962</v>
      </c>
      <c r="AM76" s="160" t="s">
        <v>962</v>
      </c>
      <c r="AN76" s="160" t="s">
        <v>542</v>
      </c>
      <c r="AO76" s="160" t="s">
        <v>542</v>
      </c>
      <c r="AP76" s="160" t="s">
        <v>542</v>
      </c>
      <c r="AQ76" s="160" t="s">
        <v>542</v>
      </c>
      <c r="AR76" s="160" t="s">
        <v>958</v>
      </c>
      <c r="AS76" s="160" t="s">
        <v>555</v>
      </c>
      <c r="AT76" s="160" t="s">
        <v>959</v>
      </c>
      <c r="AU76" s="160" t="s">
        <v>555</v>
      </c>
      <c r="AV76" s="160" t="s">
        <v>552</v>
      </c>
      <c r="AW76" s="160" t="s">
        <v>555</v>
      </c>
      <c r="AX76" s="160" t="s">
        <v>555</v>
      </c>
      <c r="AY76" s="160" t="s">
        <v>934</v>
      </c>
      <c r="AZ76" s="160" t="s">
        <v>961</v>
      </c>
      <c r="BA76" s="160" t="s">
        <v>961</v>
      </c>
      <c r="BB76" s="160" t="s">
        <v>555</v>
      </c>
      <c r="BC76" s="160" t="s">
        <v>555</v>
      </c>
      <c r="BD76" s="160" t="s">
        <v>960</v>
      </c>
      <c r="BE76" s="160" t="s">
        <v>555</v>
      </c>
      <c r="BF76" s="104"/>
    </row>
    <row r="77" spans="1:58" x14ac:dyDescent="0.25">
      <c r="A77" s="128" t="str">
        <f>'Indicator Data'!A78</f>
        <v>Honduras</v>
      </c>
      <c r="B77" s="107" t="str">
        <f>'Indicator Data'!B78</f>
        <v>HND</v>
      </c>
      <c r="C77" s="160" t="s">
        <v>1063</v>
      </c>
      <c r="D77" s="160" t="s">
        <v>1063</v>
      </c>
      <c r="E77" s="160" t="s">
        <v>967</v>
      </c>
      <c r="F77" s="160" t="s">
        <v>967</v>
      </c>
      <c r="G77" s="160" t="s">
        <v>967</v>
      </c>
      <c r="H77" s="160" t="s">
        <v>967</v>
      </c>
      <c r="I77" s="160" t="s">
        <v>967</v>
      </c>
      <c r="J77" s="160" t="s">
        <v>963</v>
      </c>
      <c r="K77" s="160" t="s">
        <v>963</v>
      </c>
      <c r="L77" s="160" t="s">
        <v>542</v>
      </c>
      <c r="M77" s="160" t="s">
        <v>960</v>
      </c>
      <c r="N77" s="160" t="s">
        <v>960</v>
      </c>
      <c r="O77" s="160" t="s">
        <v>968</v>
      </c>
      <c r="P77" s="160" t="s">
        <v>968</v>
      </c>
      <c r="Q77" s="160" t="s">
        <v>965</v>
      </c>
      <c r="R77" s="160" t="s">
        <v>965</v>
      </c>
      <c r="S77" s="160" t="s">
        <v>969</v>
      </c>
      <c r="T77" s="160" t="s">
        <v>970</v>
      </c>
      <c r="U77" s="160" t="s">
        <v>970</v>
      </c>
      <c r="V77" s="160" t="s">
        <v>555</v>
      </c>
      <c r="W77" s="160" t="s">
        <v>944</v>
      </c>
      <c r="X77" s="160" t="s">
        <v>944</v>
      </c>
      <c r="Y77" s="160" t="s">
        <v>944</v>
      </c>
      <c r="Z77" s="160" t="s">
        <v>944</v>
      </c>
      <c r="AA77" s="160" t="s">
        <v>944</v>
      </c>
      <c r="AB77" s="160" t="s">
        <v>932</v>
      </c>
      <c r="AC77" s="160" t="s">
        <v>944</v>
      </c>
      <c r="AD77" s="105" t="s">
        <v>966</v>
      </c>
      <c r="AE77" s="160" t="s">
        <v>944</v>
      </c>
      <c r="AF77" s="160" t="s">
        <v>965</v>
      </c>
      <c r="AG77" s="160" t="s">
        <v>555</v>
      </c>
      <c r="AH77" s="160" t="s">
        <v>963</v>
      </c>
      <c r="AI77" s="160" t="s">
        <v>963</v>
      </c>
      <c r="AJ77" s="160" t="s">
        <v>963</v>
      </c>
      <c r="AK77" s="162" t="s">
        <v>932</v>
      </c>
      <c r="AL77" s="160" t="s">
        <v>962</v>
      </c>
      <c r="AM77" s="160" t="s">
        <v>962</v>
      </c>
      <c r="AN77" s="160" t="s">
        <v>542</v>
      </c>
      <c r="AO77" s="160" t="s">
        <v>542</v>
      </c>
      <c r="AP77" s="160" t="s">
        <v>542</v>
      </c>
      <c r="AQ77" s="160" t="s">
        <v>542</v>
      </c>
      <c r="AR77" s="160" t="s">
        <v>958</v>
      </c>
      <c r="AS77" s="160" t="s">
        <v>555</v>
      </c>
      <c r="AT77" s="160" t="s">
        <v>959</v>
      </c>
      <c r="AU77" s="160" t="s">
        <v>555</v>
      </c>
      <c r="AV77" s="160" t="s">
        <v>552</v>
      </c>
      <c r="AW77" s="160" t="s">
        <v>555</v>
      </c>
      <c r="AX77" s="160" t="s">
        <v>555</v>
      </c>
      <c r="AY77" s="160" t="s">
        <v>934</v>
      </c>
      <c r="AZ77" s="160" t="s">
        <v>961</v>
      </c>
      <c r="BA77" s="160" t="s">
        <v>961</v>
      </c>
      <c r="BB77" s="160" t="s">
        <v>555</v>
      </c>
      <c r="BC77" s="160" t="s">
        <v>555</v>
      </c>
      <c r="BD77" s="160" t="s">
        <v>960</v>
      </c>
      <c r="BE77" s="160" t="s">
        <v>555</v>
      </c>
      <c r="BF77" s="104"/>
    </row>
    <row r="78" spans="1:58" x14ac:dyDescent="0.25">
      <c r="A78" s="128" t="str">
        <f>'Indicator Data'!A79</f>
        <v>Hungary</v>
      </c>
      <c r="B78" s="107" t="str">
        <f>'Indicator Data'!B79</f>
        <v>HUN</v>
      </c>
      <c r="C78" s="160" t="s">
        <v>1063</v>
      </c>
      <c r="D78" s="160" t="s">
        <v>1063</v>
      </c>
      <c r="E78" s="160" t="s">
        <v>967</v>
      </c>
      <c r="F78" s="160" t="s">
        <v>967</v>
      </c>
      <c r="G78" s="160" t="s">
        <v>967</v>
      </c>
      <c r="H78" s="160" t="s">
        <v>967</v>
      </c>
      <c r="I78" s="160" t="s">
        <v>967</v>
      </c>
      <c r="J78" s="160" t="s">
        <v>963</v>
      </c>
      <c r="K78" s="160" t="s">
        <v>963</v>
      </c>
      <c r="L78" s="160" t="s">
        <v>542</v>
      </c>
      <c r="M78" s="160" t="s">
        <v>960</v>
      </c>
      <c r="N78" s="160" t="s">
        <v>960</v>
      </c>
      <c r="O78" s="160" t="s">
        <v>968</v>
      </c>
      <c r="P78" s="160" t="s">
        <v>968</v>
      </c>
      <c r="Q78" s="160" t="s">
        <v>965</v>
      </c>
      <c r="R78" s="160" t="s">
        <v>965</v>
      </c>
      <c r="S78" s="160" t="s">
        <v>969</v>
      </c>
      <c r="T78" s="160" t="s">
        <v>970</v>
      </c>
      <c r="U78" s="160" t="s">
        <v>970</v>
      </c>
      <c r="V78" s="160" t="s">
        <v>555</v>
      </c>
      <c r="W78" s="160" t="s">
        <v>944</v>
      </c>
      <c r="X78" s="160" t="s">
        <v>944</v>
      </c>
      <c r="Y78" s="160" t="s">
        <v>944</v>
      </c>
      <c r="Z78" s="160" t="s">
        <v>944</v>
      </c>
      <c r="AA78" s="160" t="s">
        <v>944</v>
      </c>
      <c r="AB78" s="160" t="s">
        <v>932</v>
      </c>
      <c r="AC78" s="160" t="s">
        <v>944</v>
      </c>
      <c r="AD78" s="105" t="s">
        <v>966</v>
      </c>
      <c r="AE78" s="160" t="s">
        <v>944</v>
      </c>
      <c r="AF78" s="160" t="s">
        <v>965</v>
      </c>
      <c r="AG78" s="160" t="s">
        <v>555</v>
      </c>
      <c r="AH78" s="160" t="s">
        <v>963</v>
      </c>
      <c r="AI78" s="160" t="s">
        <v>963</v>
      </c>
      <c r="AJ78" s="160" t="s">
        <v>963</v>
      </c>
      <c r="AK78" s="162" t="s">
        <v>932</v>
      </c>
      <c r="AL78" s="160" t="s">
        <v>962</v>
      </c>
      <c r="AM78" s="160" t="s">
        <v>962</v>
      </c>
      <c r="AN78" s="160" t="s">
        <v>542</v>
      </c>
      <c r="AO78" s="160" t="s">
        <v>542</v>
      </c>
      <c r="AP78" s="160" t="s">
        <v>542</v>
      </c>
      <c r="AQ78" s="160" t="s">
        <v>542</v>
      </c>
      <c r="AR78" s="160" t="s">
        <v>958</v>
      </c>
      <c r="AS78" s="160" t="s">
        <v>555</v>
      </c>
      <c r="AT78" s="160" t="s">
        <v>959</v>
      </c>
      <c r="AU78" s="160" t="s">
        <v>555</v>
      </c>
      <c r="AV78" s="160" t="s">
        <v>552</v>
      </c>
      <c r="AW78" s="160" t="s">
        <v>555</v>
      </c>
      <c r="AX78" s="160" t="s">
        <v>555</v>
      </c>
      <c r="AY78" s="160" t="s">
        <v>934</v>
      </c>
      <c r="AZ78" s="160" t="s">
        <v>961</v>
      </c>
      <c r="BA78" s="160" t="s">
        <v>961</v>
      </c>
      <c r="BB78" s="160" t="s">
        <v>555</v>
      </c>
      <c r="BC78" s="160" t="s">
        <v>555</v>
      </c>
      <c r="BD78" s="160" t="s">
        <v>960</v>
      </c>
      <c r="BE78" s="160" t="s">
        <v>555</v>
      </c>
      <c r="BF78" s="104"/>
    </row>
    <row r="79" spans="1:58" x14ac:dyDescent="0.25">
      <c r="A79" s="128" t="str">
        <f>'Indicator Data'!A80</f>
        <v>Iceland</v>
      </c>
      <c r="B79" s="107" t="str">
        <f>'Indicator Data'!B80</f>
        <v>ISL</v>
      </c>
      <c r="C79" s="160" t="s">
        <v>1063</v>
      </c>
      <c r="D79" s="160" t="s">
        <v>1063</v>
      </c>
      <c r="E79" s="160" t="s">
        <v>967</v>
      </c>
      <c r="F79" s="160" t="s">
        <v>967</v>
      </c>
      <c r="G79" s="160" t="s">
        <v>967</v>
      </c>
      <c r="H79" s="160" t="s">
        <v>967</v>
      </c>
      <c r="I79" s="160" t="s">
        <v>967</v>
      </c>
      <c r="J79" s="160" t="s">
        <v>963</v>
      </c>
      <c r="K79" s="160" t="s">
        <v>963</v>
      </c>
      <c r="L79" s="160" t="s">
        <v>542</v>
      </c>
      <c r="M79" s="160" t="s">
        <v>960</v>
      </c>
      <c r="N79" s="160" t="s">
        <v>960</v>
      </c>
      <c r="O79" s="160" t="s">
        <v>968</v>
      </c>
      <c r="P79" s="160" t="s">
        <v>968</v>
      </c>
      <c r="Q79" s="160" t="s">
        <v>965</v>
      </c>
      <c r="R79" s="160" t="s">
        <v>965</v>
      </c>
      <c r="S79" s="160" t="s">
        <v>969</v>
      </c>
      <c r="T79" s="160" t="s">
        <v>970</v>
      </c>
      <c r="U79" s="160" t="s">
        <v>970</v>
      </c>
      <c r="V79" s="160" t="s">
        <v>555</v>
      </c>
      <c r="W79" s="160" t="s">
        <v>944</v>
      </c>
      <c r="X79" s="160" t="s">
        <v>944</v>
      </c>
      <c r="Y79" s="160" t="s">
        <v>944</v>
      </c>
      <c r="Z79" s="160" t="s">
        <v>944</v>
      </c>
      <c r="AA79" s="160" t="s">
        <v>944</v>
      </c>
      <c r="AB79" s="160" t="s">
        <v>944</v>
      </c>
      <c r="AC79" s="160" t="s">
        <v>944</v>
      </c>
      <c r="AD79" s="105" t="s">
        <v>966</v>
      </c>
      <c r="AE79" s="160" t="s">
        <v>944</v>
      </c>
      <c r="AF79" s="160" t="s">
        <v>965</v>
      </c>
      <c r="AG79" s="160" t="s">
        <v>555</v>
      </c>
      <c r="AH79" s="160" t="s">
        <v>963</v>
      </c>
      <c r="AI79" s="160" t="s">
        <v>963</v>
      </c>
      <c r="AJ79" s="160" t="s">
        <v>963</v>
      </c>
      <c r="AK79" s="162" t="s">
        <v>935</v>
      </c>
      <c r="AL79" s="160" t="s">
        <v>962</v>
      </c>
      <c r="AM79" s="160" t="s">
        <v>962</v>
      </c>
      <c r="AN79" s="160" t="s">
        <v>542</v>
      </c>
      <c r="AO79" s="160" t="s">
        <v>542</v>
      </c>
      <c r="AP79" s="160" t="s">
        <v>542</v>
      </c>
      <c r="AQ79" s="160" t="s">
        <v>542</v>
      </c>
      <c r="AR79" s="160" t="s">
        <v>958</v>
      </c>
      <c r="AS79" s="160" t="s">
        <v>555</v>
      </c>
      <c r="AT79" s="160" t="s">
        <v>959</v>
      </c>
      <c r="AU79" s="160" t="s">
        <v>555</v>
      </c>
      <c r="AV79" s="160" t="s">
        <v>552</v>
      </c>
      <c r="AW79" s="160" t="s">
        <v>555</v>
      </c>
      <c r="AX79" s="160" t="s">
        <v>555</v>
      </c>
      <c r="AY79" s="160" t="s">
        <v>934</v>
      </c>
      <c r="AZ79" s="160" t="s">
        <v>961</v>
      </c>
      <c r="BA79" s="160" t="s">
        <v>961</v>
      </c>
      <c r="BB79" s="160" t="s">
        <v>555</v>
      </c>
      <c r="BC79" s="160" t="s">
        <v>555</v>
      </c>
      <c r="BD79" s="160" t="s">
        <v>960</v>
      </c>
      <c r="BE79" s="160" t="s">
        <v>555</v>
      </c>
      <c r="BF79" s="104"/>
    </row>
    <row r="80" spans="1:58" x14ac:dyDescent="0.25">
      <c r="A80" s="128" t="str">
        <f>'Indicator Data'!A81</f>
        <v>India</v>
      </c>
      <c r="B80" s="107" t="str">
        <f>'Indicator Data'!B81</f>
        <v>IND</v>
      </c>
      <c r="C80" s="160" t="s">
        <v>1063</v>
      </c>
      <c r="D80" s="160" t="s">
        <v>1063</v>
      </c>
      <c r="E80" s="160" t="s">
        <v>967</v>
      </c>
      <c r="F80" s="160" t="s">
        <v>967</v>
      </c>
      <c r="G80" s="160" t="s">
        <v>967</v>
      </c>
      <c r="H80" s="160" t="s">
        <v>967</v>
      </c>
      <c r="I80" s="160" t="s">
        <v>967</v>
      </c>
      <c r="J80" s="160" t="s">
        <v>963</v>
      </c>
      <c r="K80" s="160" t="s">
        <v>963</v>
      </c>
      <c r="L80" s="160" t="s">
        <v>542</v>
      </c>
      <c r="M80" s="160" t="s">
        <v>960</v>
      </c>
      <c r="N80" s="160" t="s">
        <v>960</v>
      </c>
      <c r="O80" s="160" t="s">
        <v>968</v>
      </c>
      <c r="P80" s="160" t="s">
        <v>968</v>
      </c>
      <c r="Q80" s="160" t="s">
        <v>965</v>
      </c>
      <c r="R80" s="160" t="s">
        <v>965</v>
      </c>
      <c r="S80" s="160" t="s">
        <v>969</v>
      </c>
      <c r="T80" s="160" t="s">
        <v>970</v>
      </c>
      <c r="U80" s="160" t="s">
        <v>970</v>
      </c>
      <c r="V80" s="160" t="s">
        <v>555</v>
      </c>
      <c r="W80" s="160" t="s">
        <v>944</v>
      </c>
      <c r="X80" s="160" t="s">
        <v>944</v>
      </c>
      <c r="Y80" s="160" t="s">
        <v>944</v>
      </c>
      <c r="Z80" s="160" t="s">
        <v>944</v>
      </c>
      <c r="AA80" s="160" t="s">
        <v>944</v>
      </c>
      <c r="AB80" s="160" t="s">
        <v>957</v>
      </c>
      <c r="AC80" s="160" t="s">
        <v>944</v>
      </c>
      <c r="AD80" s="105" t="s">
        <v>966</v>
      </c>
      <c r="AE80" s="160" t="s">
        <v>944</v>
      </c>
      <c r="AF80" s="160" t="s">
        <v>965</v>
      </c>
      <c r="AG80" s="160" t="s">
        <v>555</v>
      </c>
      <c r="AH80" s="160" t="s">
        <v>963</v>
      </c>
      <c r="AI80" s="160" t="s">
        <v>963</v>
      </c>
      <c r="AJ80" s="160" t="s">
        <v>963</v>
      </c>
      <c r="AK80" s="162" t="s">
        <v>935</v>
      </c>
      <c r="AL80" s="160" t="s">
        <v>962</v>
      </c>
      <c r="AM80" s="160" t="s">
        <v>962</v>
      </c>
      <c r="AN80" s="160" t="s">
        <v>542</v>
      </c>
      <c r="AO80" s="160" t="s">
        <v>542</v>
      </c>
      <c r="AP80" s="160" t="s">
        <v>542</v>
      </c>
      <c r="AQ80" s="160" t="s">
        <v>542</v>
      </c>
      <c r="AR80" s="160" t="s">
        <v>958</v>
      </c>
      <c r="AS80" s="160" t="s">
        <v>555</v>
      </c>
      <c r="AT80" s="160" t="s">
        <v>959</v>
      </c>
      <c r="AU80" s="160" t="s">
        <v>555</v>
      </c>
      <c r="AV80" s="160" t="s">
        <v>552</v>
      </c>
      <c r="AW80" s="160" t="s">
        <v>555</v>
      </c>
      <c r="AX80" s="160" t="s">
        <v>555</v>
      </c>
      <c r="AY80" s="160" t="s">
        <v>934</v>
      </c>
      <c r="AZ80" s="160" t="s">
        <v>961</v>
      </c>
      <c r="BA80" s="160" t="s">
        <v>961</v>
      </c>
      <c r="BB80" s="160" t="s">
        <v>555</v>
      </c>
      <c r="BC80" s="160" t="s">
        <v>555</v>
      </c>
      <c r="BD80" s="160" t="s">
        <v>960</v>
      </c>
      <c r="BE80" s="160" t="s">
        <v>555</v>
      </c>
      <c r="BF80" s="104"/>
    </row>
    <row r="81" spans="1:58" x14ac:dyDescent="0.25">
      <c r="A81" s="128" t="str">
        <f>'Indicator Data'!A82</f>
        <v>Indonesia</v>
      </c>
      <c r="B81" s="107" t="str">
        <f>'Indicator Data'!B82</f>
        <v>IDN</v>
      </c>
      <c r="C81" s="160" t="s">
        <v>1063</v>
      </c>
      <c r="D81" s="160" t="s">
        <v>1063</v>
      </c>
      <c r="E81" s="160" t="s">
        <v>967</v>
      </c>
      <c r="F81" s="160" t="s">
        <v>967</v>
      </c>
      <c r="G81" s="160" t="s">
        <v>967</v>
      </c>
      <c r="H81" s="160" t="s">
        <v>967</v>
      </c>
      <c r="I81" s="160" t="s">
        <v>967</v>
      </c>
      <c r="J81" s="160" t="s">
        <v>963</v>
      </c>
      <c r="K81" s="160" t="s">
        <v>963</v>
      </c>
      <c r="L81" s="160" t="s">
        <v>542</v>
      </c>
      <c r="M81" s="160" t="s">
        <v>960</v>
      </c>
      <c r="N81" s="160" t="s">
        <v>960</v>
      </c>
      <c r="O81" s="160" t="s">
        <v>968</v>
      </c>
      <c r="P81" s="160" t="s">
        <v>968</v>
      </c>
      <c r="Q81" s="160" t="s">
        <v>965</v>
      </c>
      <c r="R81" s="160" t="s">
        <v>965</v>
      </c>
      <c r="S81" s="160" t="s">
        <v>969</v>
      </c>
      <c r="T81" s="160" t="s">
        <v>970</v>
      </c>
      <c r="U81" s="160" t="s">
        <v>970</v>
      </c>
      <c r="V81" s="160" t="s">
        <v>555</v>
      </c>
      <c r="W81" s="160" t="s">
        <v>944</v>
      </c>
      <c r="X81" s="160" t="s">
        <v>944</v>
      </c>
      <c r="Y81" s="160" t="s">
        <v>944</v>
      </c>
      <c r="Z81" s="160" t="s">
        <v>944</v>
      </c>
      <c r="AA81" s="160" t="s">
        <v>944</v>
      </c>
      <c r="AB81" s="160" t="s">
        <v>957</v>
      </c>
      <c r="AC81" s="160" t="s">
        <v>944</v>
      </c>
      <c r="AD81" s="105" t="s">
        <v>966</v>
      </c>
      <c r="AE81" s="160" t="s">
        <v>944</v>
      </c>
      <c r="AF81" s="160" t="s">
        <v>965</v>
      </c>
      <c r="AG81" s="160" t="s">
        <v>555</v>
      </c>
      <c r="AH81" s="160" t="s">
        <v>963</v>
      </c>
      <c r="AI81" s="160" t="s">
        <v>963</v>
      </c>
      <c r="AJ81" s="160" t="s">
        <v>963</v>
      </c>
      <c r="AK81" s="162" t="s">
        <v>932</v>
      </c>
      <c r="AL81" s="160" t="s">
        <v>962</v>
      </c>
      <c r="AM81" s="160" t="s">
        <v>962</v>
      </c>
      <c r="AN81" s="160" t="s">
        <v>542</v>
      </c>
      <c r="AO81" s="160" t="s">
        <v>542</v>
      </c>
      <c r="AP81" s="160" t="s">
        <v>542</v>
      </c>
      <c r="AQ81" s="160" t="s">
        <v>542</v>
      </c>
      <c r="AR81" s="160" t="s">
        <v>958</v>
      </c>
      <c r="AS81" s="160" t="s">
        <v>555</v>
      </c>
      <c r="AT81" s="160" t="s">
        <v>959</v>
      </c>
      <c r="AU81" s="160" t="s">
        <v>555</v>
      </c>
      <c r="AV81" s="160" t="s">
        <v>552</v>
      </c>
      <c r="AW81" s="160" t="s">
        <v>555</v>
      </c>
      <c r="AX81" s="160" t="s">
        <v>555</v>
      </c>
      <c r="AY81" s="160" t="s">
        <v>934</v>
      </c>
      <c r="AZ81" s="160" t="s">
        <v>961</v>
      </c>
      <c r="BA81" s="160" t="s">
        <v>961</v>
      </c>
      <c r="BB81" s="160" t="s">
        <v>555</v>
      </c>
      <c r="BC81" s="160" t="s">
        <v>555</v>
      </c>
      <c r="BD81" s="160" t="s">
        <v>960</v>
      </c>
      <c r="BE81" s="160" t="s">
        <v>555</v>
      </c>
      <c r="BF81" s="104"/>
    </row>
    <row r="82" spans="1:58" x14ac:dyDescent="0.25">
      <c r="A82" s="128" t="str">
        <f>'Indicator Data'!A83</f>
        <v>Iran</v>
      </c>
      <c r="B82" s="107" t="str">
        <f>'Indicator Data'!B83</f>
        <v>IRN</v>
      </c>
      <c r="C82" s="160" t="s">
        <v>1063</v>
      </c>
      <c r="D82" s="160" t="s">
        <v>1063</v>
      </c>
      <c r="E82" s="160" t="s">
        <v>967</v>
      </c>
      <c r="F82" s="160" t="s">
        <v>967</v>
      </c>
      <c r="G82" s="160" t="s">
        <v>967</v>
      </c>
      <c r="H82" s="160" t="s">
        <v>967</v>
      </c>
      <c r="I82" s="160" t="s">
        <v>967</v>
      </c>
      <c r="J82" s="160" t="s">
        <v>963</v>
      </c>
      <c r="K82" s="160" t="s">
        <v>963</v>
      </c>
      <c r="L82" s="160" t="s">
        <v>542</v>
      </c>
      <c r="M82" s="160" t="s">
        <v>960</v>
      </c>
      <c r="N82" s="160" t="s">
        <v>960</v>
      </c>
      <c r="O82" s="160" t="s">
        <v>968</v>
      </c>
      <c r="P82" s="160" t="s">
        <v>968</v>
      </c>
      <c r="Q82" s="160" t="s">
        <v>965</v>
      </c>
      <c r="R82" s="160" t="s">
        <v>965</v>
      </c>
      <c r="S82" s="160" t="s">
        <v>969</v>
      </c>
      <c r="T82" s="160" t="s">
        <v>970</v>
      </c>
      <c r="U82" s="160" t="s">
        <v>970</v>
      </c>
      <c r="V82" s="160" t="s">
        <v>555</v>
      </c>
      <c r="W82" s="160" t="s">
        <v>944</v>
      </c>
      <c r="X82" s="160" t="s">
        <v>944</v>
      </c>
      <c r="Y82" s="160" t="s">
        <v>944</v>
      </c>
      <c r="Z82" s="160" t="s">
        <v>944</v>
      </c>
      <c r="AA82" s="160" t="s">
        <v>944</v>
      </c>
      <c r="AB82" s="160" t="s">
        <v>932</v>
      </c>
      <c r="AC82" s="160" t="s">
        <v>944</v>
      </c>
      <c r="AD82" s="105" t="s">
        <v>966</v>
      </c>
      <c r="AE82" s="160" t="s">
        <v>944</v>
      </c>
      <c r="AF82" s="160" t="s">
        <v>965</v>
      </c>
      <c r="AG82" s="160" t="s">
        <v>555</v>
      </c>
      <c r="AH82" s="160" t="s">
        <v>963</v>
      </c>
      <c r="AI82" s="160" t="s">
        <v>963</v>
      </c>
      <c r="AJ82" s="160" t="s">
        <v>963</v>
      </c>
      <c r="AK82" s="162" t="s">
        <v>935</v>
      </c>
      <c r="AL82" s="160" t="s">
        <v>962</v>
      </c>
      <c r="AM82" s="160" t="s">
        <v>962</v>
      </c>
      <c r="AN82" s="160" t="s">
        <v>542</v>
      </c>
      <c r="AO82" s="160" t="s">
        <v>542</v>
      </c>
      <c r="AP82" s="160" t="s">
        <v>542</v>
      </c>
      <c r="AQ82" s="160" t="s">
        <v>542</v>
      </c>
      <c r="AR82" s="160" t="s">
        <v>958</v>
      </c>
      <c r="AS82" s="160" t="s">
        <v>555</v>
      </c>
      <c r="AT82" s="160" t="s">
        <v>959</v>
      </c>
      <c r="AU82" s="160" t="s">
        <v>555</v>
      </c>
      <c r="AV82" s="160" t="s">
        <v>552</v>
      </c>
      <c r="AW82" s="160" t="s">
        <v>555</v>
      </c>
      <c r="AX82" s="160" t="s">
        <v>555</v>
      </c>
      <c r="AY82" s="160" t="s">
        <v>934</v>
      </c>
      <c r="AZ82" s="160" t="s">
        <v>961</v>
      </c>
      <c r="BA82" s="160" t="s">
        <v>961</v>
      </c>
      <c r="BB82" s="160" t="s">
        <v>555</v>
      </c>
      <c r="BC82" s="160" t="s">
        <v>555</v>
      </c>
      <c r="BD82" s="160" t="s">
        <v>960</v>
      </c>
      <c r="BE82" s="160" t="s">
        <v>555</v>
      </c>
      <c r="BF82" s="104"/>
    </row>
    <row r="83" spans="1:58" x14ac:dyDescent="0.25">
      <c r="A83" s="128" t="str">
        <f>'Indicator Data'!A84</f>
        <v>Iraq</v>
      </c>
      <c r="B83" s="107" t="str">
        <f>'Indicator Data'!B84</f>
        <v>IRQ</v>
      </c>
      <c r="C83" s="160" t="s">
        <v>1063</v>
      </c>
      <c r="D83" s="160" t="s">
        <v>1063</v>
      </c>
      <c r="E83" s="160" t="s">
        <v>967</v>
      </c>
      <c r="F83" s="160" t="s">
        <v>967</v>
      </c>
      <c r="G83" s="160" t="s">
        <v>967</v>
      </c>
      <c r="H83" s="160" t="s">
        <v>967</v>
      </c>
      <c r="I83" s="160" t="s">
        <v>967</v>
      </c>
      <c r="J83" s="160" t="s">
        <v>963</v>
      </c>
      <c r="K83" s="160" t="s">
        <v>963</v>
      </c>
      <c r="L83" s="160" t="s">
        <v>542</v>
      </c>
      <c r="M83" s="160" t="s">
        <v>960</v>
      </c>
      <c r="N83" s="160" t="s">
        <v>960</v>
      </c>
      <c r="O83" s="160" t="s">
        <v>968</v>
      </c>
      <c r="P83" s="160" t="s">
        <v>968</v>
      </c>
      <c r="Q83" s="160" t="s">
        <v>965</v>
      </c>
      <c r="R83" s="160" t="s">
        <v>965</v>
      </c>
      <c r="S83" s="160" t="s">
        <v>969</v>
      </c>
      <c r="T83" s="160" t="s">
        <v>970</v>
      </c>
      <c r="U83" s="160" t="s">
        <v>970</v>
      </c>
      <c r="V83" s="160" t="s">
        <v>555</v>
      </c>
      <c r="W83" s="160" t="s">
        <v>944</v>
      </c>
      <c r="X83" s="160" t="s">
        <v>944</v>
      </c>
      <c r="Y83" s="160" t="s">
        <v>944</v>
      </c>
      <c r="Z83" s="160" t="s">
        <v>944</v>
      </c>
      <c r="AA83" s="160" t="s">
        <v>944</v>
      </c>
      <c r="AB83" s="160" t="s">
        <v>957</v>
      </c>
      <c r="AC83" s="160" t="s">
        <v>944</v>
      </c>
      <c r="AD83" s="105" t="s">
        <v>966</v>
      </c>
      <c r="AE83" s="160" t="s">
        <v>944</v>
      </c>
      <c r="AF83" s="160" t="s">
        <v>965</v>
      </c>
      <c r="AG83" s="160" t="s">
        <v>555</v>
      </c>
      <c r="AH83" s="160" t="s">
        <v>963</v>
      </c>
      <c r="AI83" s="160" t="s">
        <v>963</v>
      </c>
      <c r="AJ83" s="160" t="s">
        <v>963</v>
      </c>
      <c r="AK83" s="162" t="s">
        <v>932</v>
      </c>
      <c r="AL83" s="160" t="s">
        <v>962</v>
      </c>
      <c r="AM83" s="160" t="s">
        <v>962</v>
      </c>
      <c r="AN83" s="160" t="s">
        <v>542</v>
      </c>
      <c r="AO83" s="160" t="s">
        <v>542</v>
      </c>
      <c r="AP83" s="160" t="s">
        <v>542</v>
      </c>
      <c r="AQ83" s="160" t="s">
        <v>542</v>
      </c>
      <c r="AR83" s="160" t="s">
        <v>958</v>
      </c>
      <c r="AS83" s="160" t="s">
        <v>555</v>
      </c>
      <c r="AT83" s="160" t="s">
        <v>959</v>
      </c>
      <c r="AU83" s="160" t="s">
        <v>555</v>
      </c>
      <c r="AV83" s="160" t="s">
        <v>552</v>
      </c>
      <c r="AW83" s="160" t="s">
        <v>555</v>
      </c>
      <c r="AX83" s="160" t="s">
        <v>555</v>
      </c>
      <c r="AY83" s="160" t="s">
        <v>934</v>
      </c>
      <c r="AZ83" s="160" t="s">
        <v>961</v>
      </c>
      <c r="BA83" s="160" t="s">
        <v>961</v>
      </c>
      <c r="BB83" s="160" t="s">
        <v>555</v>
      </c>
      <c r="BC83" s="160" t="s">
        <v>555</v>
      </c>
      <c r="BD83" s="160" t="s">
        <v>960</v>
      </c>
      <c r="BE83" s="160" t="s">
        <v>555</v>
      </c>
      <c r="BF83" s="104"/>
    </row>
    <row r="84" spans="1:58" x14ac:dyDescent="0.25">
      <c r="A84" s="128" t="str">
        <f>'Indicator Data'!A85</f>
        <v>Ireland</v>
      </c>
      <c r="B84" s="107" t="str">
        <f>'Indicator Data'!B85</f>
        <v>IRL</v>
      </c>
      <c r="C84" s="160" t="s">
        <v>1063</v>
      </c>
      <c r="D84" s="160" t="s">
        <v>1063</v>
      </c>
      <c r="E84" s="160" t="s">
        <v>967</v>
      </c>
      <c r="F84" s="160" t="s">
        <v>967</v>
      </c>
      <c r="G84" s="160" t="s">
        <v>967</v>
      </c>
      <c r="H84" s="160" t="s">
        <v>967</v>
      </c>
      <c r="I84" s="160" t="s">
        <v>967</v>
      </c>
      <c r="J84" s="160" t="s">
        <v>963</v>
      </c>
      <c r="K84" s="160" t="s">
        <v>963</v>
      </c>
      <c r="L84" s="160" t="s">
        <v>542</v>
      </c>
      <c r="M84" s="160" t="s">
        <v>960</v>
      </c>
      <c r="N84" s="160" t="s">
        <v>960</v>
      </c>
      <c r="O84" s="160" t="s">
        <v>968</v>
      </c>
      <c r="P84" s="160" t="s">
        <v>968</v>
      </c>
      <c r="Q84" s="160" t="s">
        <v>965</v>
      </c>
      <c r="R84" s="160" t="s">
        <v>965</v>
      </c>
      <c r="S84" s="160" t="s">
        <v>969</v>
      </c>
      <c r="T84" s="160" t="s">
        <v>970</v>
      </c>
      <c r="U84" s="160" t="s">
        <v>970</v>
      </c>
      <c r="V84" s="160" t="s">
        <v>555</v>
      </c>
      <c r="W84" s="160" t="s">
        <v>944</v>
      </c>
      <c r="X84" s="160" t="s">
        <v>944</v>
      </c>
      <c r="Y84" s="160" t="s">
        <v>944</v>
      </c>
      <c r="Z84" s="160" t="s">
        <v>944</v>
      </c>
      <c r="AA84" s="160" t="s">
        <v>944</v>
      </c>
      <c r="AB84" s="160" t="s">
        <v>932</v>
      </c>
      <c r="AC84" s="160" t="s">
        <v>944</v>
      </c>
      <c r="AD84" s="105" t="s">
        <v>966</v>
      </c>
      <c r="AE84" s="160" t="s">
        <v>944</v>
      </c>
      <c r="AF84" s="160" t="s">
        <v>965</v>
      </c>
      <c r="AG84" s="160" t="s">
        <v>555</v>
      </c>
      <c r="AH84" s="160" t="s">
        <v>963</v>
      </c>
      <c r="AI84" s="160" t="s">
        <v>963</v>
      </c>
      <c r="AJ84" s="160" t="s">
        <v>963</v>
      </c>
      <c r="AK84" s="162" t="s">
        <v>932</v>
      </c>
      <c r="AL84" s="160" t="s">
        <v>962</v>
      </c>
      <c r="AM84" s="160" t="s">
        <v>962</v>
      </c>
      <c r="AN84" s="160" t="s">
        <v>542</v>
      </c>
      <c r="AO84" s="160" t="s">
        <v>542</v>
      </c>
      <c r="AP84" s="160" t="s">
        <v>542</v>
      </c>
      <c r="AQ84" s="160" t="s">
        <v>542</v>
      </c>
      <c r="AR84" s="160" t="s">
        <v>958</v>
      </c>
      <c r="AS84" s="160" t="s">
        <v>555</v>
      </c>
      <c r="AT84" s="160" t="s">
        <v>959</v>
      </c>
      <c r="AU84" s="160" t="s">
        <v>555</v>
      </c>
      <c r="AV84" s="160" t="s">
        <v>552</v>
      </c>
      <c r="AW84" s="160" t="s">
        <v>555</v>
      </c>
      <c r="AX84" s="160" t="s">
        <v>555</v>
      </c>
      <c r="AY84" s="160" t="s">
        <v>934</v>
      </c>
      <c r="AZ84" s="160" t="s">
        <v>961</v>
      </c>
      <c r="BA84" s="160" t="s">
        <v>961</v>
      </c>
      <c r="BB84" s="160" t="s">
        <v>555</v>
      </c>
      <c r="BC84" s="160" t="s">
        <v>555</v>
      </c>
      <c r="BD84" s="160" t="s">
        <v>960</v>
      </c>
      <c r="BE84" s="160" t="s">
        <v>555</v>
      </c>
      <c r="BF84" s="104"/>
    </row>
    <row r="85" spans="1:58" x14ac:dyDescent="0.25">
      <c r="A85" s="128" t="str">
        <f>'Indicator Data'!A86</f>
        <v>Israel</v>
      </c>
      <c r="B85" s="107" t="str">
        <f>'Indicator Data'!B86</f>
        <v>ISR</v>
      </c>
      <c r="C85" s="160" t="s">
        <v>1063</v>
      </c>
      <c r="D85" s="160" t="s">
        <v>1063</v>
      </c>
      <c r="E85" s="160" t="s">
        <v>967</v>
      </c>
      <c r="F85" s="160" t="s">
        <v>967</v>
      </c>
      <c r="G85" s="160" t="s">
        <v>967</v>
      </c>
      <c r="H85" s="160" t="s">
        <v>967</v>
      </c>
      <c r="I85" s="160" t="s">
        <v>967</v>
      </c>
      <c r="J85" s="160" t="s">
        <v>963</v>
      </c>
      <c r="K85" s="160" t="s">
        <v>963</v>
      </c>
      <c r="L85" s="160" t="s">
        <v>542</v>
      </c>
      <c r="M85" s="160" t="s">
        <v>960</v>
      </c>
      <c r="N85" s="160" t="s">
        <v>960</v>
      </c>
      <c r="O85" s="160" t="s">
        <v>968</v>
      </c>
      <c r="P85" s="160" t="s">
        <v>968</v>
      </c>
      <c r="Q85" s="160" t="s">
        <v>965</v>
      </c>
      <c r="R85" s="160" t="s">
        <v>965</v>
      </c>
      <c r="S85" s="160" t="s">
        <v>969</v>
      </c>
      <c r="T85" s="160" t="s">
        <v>970</v>
      </c>
      <c r="U85" s="160" t="s">
        <v>970</v>
      </c>
      <c r="V85" s="160" t="s">
        <v>555</v>
      </c>
      <c r="W85" s="160" t="s">
        <v>944</v>
      </c>
      <c r="X85" s="160" t="s">
        <v>944</v>
      </c>
      <c r="Y85" s="160" t="s">
        <v>944</v>
      </c>
      <c r="Z85" s="160" t="s">
        <v>944</v>
      </c>
      <c r="AA85" s="160" t="s">
        <v>944</v>
      </c>
      <c r="AB85" s="160" t="s">
        <v>944</v>
      </c>
      <c r="AC85" s="160" t="s">
        <v>944</v>
      </c>
      <c r="AD85" s="105" t="s">
        <v>966</v>
      </c>
      <c r="AE85" s="160" t="s">
        <v>944</v>
      </c>
      <c r="AF85" s="160" t="s">
        <v>965</v>
      </c>
      <c r="AG85" s="160" t="s">
        <v>555</v>
      </c>
      <c r="AH85" s="160" t="s">
        <v>963</v>
      </c>
      <c r="AI85" s="160" t="s">
        <v>963</v>
      </c>
      <c r="AJ85" s="160" t="s">
        <v>963</v>
      </c>
      <c r="AK85" s="162" t="s">
        <v>932</v>
      </c>
      <c r="AL85" s="160" t="s">
        <v>962</v>
      </c>
      <c r="AM85" s="160" t="s">
        <v>962</v>
      </c>
      <c r="AN85" s="160" t="s">
        <v>542</v>
      </c>
      <c r="AO85" s="160" t="s">
        <v>542</v>
      </c>
      <c r="AP85" s="160" t="s">
        <v>542</v>
      </c>
      <c r="AQ85" s="160" t="s">
        <v>542</v>
      </c>
      <c r="AR85" s="160" t="s">
        <v>958</v>
      </c>
      <c r="AS85" s="160" t="s">
        <v>555</v>
      </c>
      <c r="AT85" s="160" t="s">
        <v>959</v>
      </c>
      <c r="AU85" s="160" t="s">
        <v>555</v>
      </c>
      <c r="AV85" s="160" t="s">
        <v>552</v>
      </c>
      <c r="AW85" s="160" t="s">
        <v>555</v>
      </c>
      <c r="AX85" s="160" t="s">
        <v>555</v>
      </c>
      <c r="AY85" s="160" t="s">
        <v>934</v>
      </c>
      <c r="AZ85" s="160" t="s">
        <v>961</v>
      </c>
      <c r="BA85" s="160" t="s">
        <v>961</v>
      </c>
      <c r="BB85" s="160" t="s">
        <v>555</v>
      </c>
      <c r="BC85" s="160" t="s">
        <v>555</v>
      </c>
      <c r="BD85" s="160" t="s">
        <v>960</v>
      </c>
      <c r="BE85" s="160" t="s">
        <v>555</v>
      </c>
      <c r="BF85" s="104"/>
    </row>
    <row r="86" spans="1:58" x14ac:dyDescent="0.25">
      <c r="A86" s="128" t="str">
        <f>'Indicator Data'!A87</f>
        <v>Italy</v>
      </c>
      <c r="B86" s="107" t="str">
        <f>'Indicator Data'!B87</f>
        <v>ITA</v>
      </c>
      <c r="C86" s="160" t="s">
        <v>1063</v>
      </c>
      <c r="D86" s="160" t="s">
        <v>1063</v>
      </c>
      <c r="E86" s="160" t="s">
        <v>967</v>
      </c>
      <c r="F86" s="160" t="s">
        <v>967</v>
      </c>
      <c r="G86" s="160" t="s">
        <v>967</v>
      </c>
      <c r="H86" s="160" t="s">
        <v>967</v>
      </c>
      <c r="I86" s="160" t="s">
        <v>967</v>
      </c>
      <c r="J86" s="160" t="s">
        <v>963</v>
      </c>
      <c r="K86" s="160" t="s">
        <v>963</v>
      </c>
      <c r="L86" s="160" t="s">
        <v>542</v>
      </c>
      <c r="M86" s="160" t="s">
        <v>960</v>
      </c>
      <c r="N86" s="160" t="s">
        <v>960</v>
      </c>
      <c r="O86" s="160" t="s">
        <v>968</v>
      </c>
      <c r="P86" s="160" t="s">
        <v>968</v>
      </c>
      <c r="Q86" s="160" t="s">
        <v>965</v>
      </c>
      <c r="R86" s="160" t="s">
        <v>965</v>
      </c>
      <c r="S86" s="160" t="s">
        <v>969</v>
      </c>
      <c r="T86" s="160" t="s">
        <v>970</v>
      </c>
      <c r="U86" s="160" t="s">
        <v>970</v>
      </c>
      <c r="V86" s="160" t="s">
        <v>555</v>
      </c>
      <c r="W86" s="160" t="s">
        <v>944</v>
      </c>
      <c r="X86" s="160" t="s">
        <v>944</v>
      </c>
      <c r="Y86" s="160" t="s">
        <v>944</v>
      </c>
      <c r="Z86" s="160" t="s">
        <v>944</v>
      </c>
      <c r="AA86" s="160" t="s">
        <v>944</v>
      </c>
      <c r="AB86" s="160" t="s">
        <v>957</v>
      </c>
      <c r="AC86" s="160" t="s">
        <v>944</v>
      </c>
      <c r="AD86" s="105" t="s">
        <v>966</v>
      </c>
      <c r="AE86" s="160" t="s">
        <v>944</v>
      </c>
      <c r="AF86" s="160" t="s">
        <v>965</v>
      </c>
      <c r="AG86" s="160" t="s">
        <v>555</v>
      </c>
      <c r="AH86" s="160" t="s">
        <v>963</v>
      </c>
      <c r="AI86" s="160" t="s">
        <v>963</v>
      </c>
      <c r="AJ86" s="160" t="s">
        <v>963</v>
      </c>
      <c r="AK86" s="162" t="s">
        <v>932</v>
      </c>
      <c r="AL86" s="160" t="s">
        <v>962</v>
      </c>
      <c r="AM86" s="160" t="s">
        <v>962</v>
      </c>
      <c r="AN86" s="160" t="s">
        <v>542</v>
      </c>
      <c r="AO86" s="160" t="s">
        <v>542</v>
      </c>
      <c r="AP86" s="160" t="s">
        <v>542</v>
      </c>
      <c r="AQ86" s="160" t="s">
        <v>542</v>
      </c>
      <c r="AR86" s="160" t="s">
        <v>958</v>
      </c>
      <c r="AS86" s="160" t="s">
        <v>555</v>
      </c>
      <c r="AT86" s="160" t="s">
        <v>959</v>
      </c>
      <c r="AU86" s="160" t="s">
        <v>555</v>
      </c>
      <c r="AV86" s="160" t="s">
        <v>552</v>
      </c>
      <c r="AW86" s="160" t="s">
        <v>555</v>
      </c>
      <c r="AX86" s="160" t="s">
        <v>555</v>
      </c>
      <c r="AY86" s="160" t="s">
        <v>934</v>
      </c>
      <c r="AZ86" s="160" t="s">
        <v>961</v>
      </c>
      <c r="BA86" s="160" t="s">
        <v>961</v>
      </c>
      <c r="BB86" s="160" t="s">
        <v>555</v>
      </c>
      <c r="BC86" s="160" t="s">
        <v>555</v>
      </c>
      <c r="BD86" s="160" t="s">
        <v>960</v>
      </c>
      <c r="BE86" s="160" t="s">
        <v>555</v>
      </c>
      <c r="BF86" s="104"/>
    </row>
    <row r="87" spans="1:58" x14ac:dyDescent="0.25">
      <c r="A87" s="128" t="str">
        <f>'Indicator Data'!A88</f>
        <v>Jamaica</v>
      </c>
      <c r="B87" s="107" t="str">
        <f>'Indicator Data'!B88</f>
        <v>JAM</v>
      </c>
      <c r="C87" s="160" t="s">
        <v>1063</v>
      </c>
      <c r="D87" s="160" t="s">
        <v>1063</v>
      </c>
      <c r="E87" s="160" t="s">
        <v>967</v>
      </c>
      <c r="F87" s="160" t="s">
        <v>967</v>
      </c>
      <c r="G87" s="160" t="s">
        <v>967</v>
      </c>
      <c r="H87" s="160" t="s">
        <v>967</v>
      </c>
      <c r="I87" s="160" t="s">
        <v>967</v>
      </c>
      <c r="J87" s="160" t="s">
        <v>963</v>
      </c>
      <c r="K87" s="160" t="s">
        <v>963</v>
      </c>
      <c r="L87" s="160" t="s">
        <v>542</v>
      </c>
      <c r="M87" s="160" t="s">
        <v>960</v>
      </c>
      <c r="N87" s="160" t="s">
        <v>960</v>
      </c>
      <c r="O87" s="160" t="s">
        <v>968</v>
      </c>
      <c r="P87" s="160" t="s">
        <v>968</v>
      </c>
      <c r="Q87" s="160" t="s">
        <v>965</v>
      </c>
      <c r="R87" s="160" t="s">
        <v>965</v>
      </c>
      <c r="S87" s="160" t="s">
        <v>969</v>
      </c>
      <c r="T87" s="160" t="s">
        <v>970</v>
      </c>
      <c r="U87" s="160" t="s">
        <v>970</v>
      </c>
      <c r="V87" s="160" t="s">
        <v>555</v>
      </c>
      <c r="W87" s="160" t="s">
        <v>944</v>
      </c>
      <c r="X87" s="160" t="s">
        <v>944</v>
      </c>
      <c r="Y87" s="160" t="s">
        <v>944</v>
      </c>
      <c r="Z87" s="160" t="s">
        <v>944</v>
      </c>
      <c r="AA87" s="160" t="s">
        <v>944</v>
      </c>
      <c r="AB87" s="160" t="s">
        <v>955</v>
      </c>
      <c r="AC87" s="160" t="s">
        <v>944</v>
      </c>
      <c r="AD87" s="105" t="s">
        <v>966</v>
      </c>
      <c r="AE87" s="160" t="s">
        <v>944</v>
      </c>
      <c r="AF87" s="160" t="s">
        <v>965</v>
      </c>
      <c r="AG87" s="160" t="s">
        <v>555</v>
      </c>
      <c r="AH87" s="160" t="s">
        <v>963</v>
      </c>
      <c r="AI87" s="160" t="s">
        <v>963</v>
      </c>
      <c r="AJ87" s="160" t="s">
        <v>963</v>
      </c>
      <c r="AK87" s="162" t="s">
        <v>932</v>
      </c>
      <c r="AL87" s="160" t="s">
        <v>962</v>
      </c>
      <c r="AM87" s="160" t="s">
        <v>962</v>
      </c>
      <c r="AN87" s="160" t="s">
        <v>542</v>
      </c>
      <c r="AO87" s="160" t="s">
        <v>542</v>
      </c>
      <c r="AP87" s="160" t="s">
        <v>542</v>
      </c>
      <c r="AQ87" s="160" t="s">
        <v>542</v>
      </c>
      <c r="AR87" s="160" t="s">
        <v>958</v>
      </c>
      <c r="AS87" s="160" t="s">
        <v>555</v>
      </c>
      <c r="AT87" s="160" t="s">
        <v>959</v>
      </c>
      <c r="AU87" s="160" t="s">
        <v>555</v>
      </c>
      <c r="AV87" s="160" t="s">
        <v>552</v>
      </c>
      <c r="AW87" s="160" t="s">
        <v>555</v>
      </c>
      <c r="AX87" s="160" t="s">
        <v>555</v>
      </c>
      <c r="AY87" s="160" t="s">
        <v>934</v>
      </c>
      <c r="AZ87" s="160" t="s">
        <v>961</v>
      </c>
      <c r="BA87" s="160" t="s">
        <v>961</v>
      </c>
      <c r="BB87" s="160" t="s">
        <v>555</v>
      </c>
      <c r="BC87" s="160" t="s">
        <v>555</v>
      </c>
      <c r="BD87" s="160" t="s">
        <v>960</v>
      </c>
      <c r="BE87" s="160" t="s">
        <v>555</v>
      </c>
      <c r="BF87" s="104"/>
    </row>
    <row r="88" spans="1:58" x14ac:dyDescent="0.25">
      <c r="A88" s="128" t="str">
        <f>'Indicator Data'!A89</f>
        <v>Japan</v>
      </c>
      <c r="B88" s="107" t="str">
        <f>'Indicator Data'!B89</f>
        <v>JPN</v>
      </c>
      <c r="C88" s="160" t="s">
        <v>1063</v>
      </c>
      <c r="D88" s="160" t="s">
        <v>1063</v>
      </c>
      <c r="E88" s="160" t="s">
        <v>967</v>
      </c>
      <c r="F88" s="160" t="s">
        <v>967</v>
      </c>
      <c r="G88" s="160" t="s">
        <v>967</v>
      </c>
      <c r="H88" s="160" t="s">
        <v>967</v>
      </c>
      <c r="I88" s="160" t="s">
        <v>967</v>
      </c>
      <c r="J88" s="160" t="s">
        <v>963</v>
      </c>
      <c r="K88" s="160" t="s">
        <v>963</v>
      </c>
      <c r="L88" s="160" t="s">
        <v>542</v>
      </c>
      <c r="M88" s="160" t="s">
        <v>960</v>
      </c>
      <c r="N88" s="160" t="s">
        <v>960</v>
      </c>
      <c r="O88" s="160" t="s">
        <v>968</v>
      </c>
      <c r="P88" s="160" t="s">
        <v>968</v>
      </c>
      <c r="Q88" s="160" t="s">
        <v>965</v>
      </c>
      <c r="R88" s="160" t="s">
        <v>965</v>
      </c>
      <c r="S88" s="160" t="s">
        <v>969</v>
      </c>
      <c r="T88" s="160" t="s">
        <v>970</v>
      </c>
      <c r="U88" s="160" t="s">
        <v>970</v>
      </c>
      <c r="V88" s="160" t="s">
        <v>555</v>
      </c>
      <c r="W88" s="160" t="s">
        <v>944</v>
      </c>
      <c r="X88" s="160" t="s">
        <v>944</v>
      </c>
      <c r="Y88" s="160" t="s">
        <v>944</v>
      </c>
      <c r="Z88" s="160" t="s">
        <v>944</v>
      </c>
      <c r="AA88" s="160" t="s">
        <v>944</v>
      </c>
      <c r="AB88" s="160" t="s">
        <v>932</v>
      </c>
      <c r="AC88" s="160" t="s">
        <v>944</v>
      </c>
      <c r="AD88" s="105" t="s">
        <v>966</v>
      </c>
      <c r="AE88" s="160" t="s">
        <v>944</v>
      </c>
      <c r="AF88" s="160" t="s">
        <v>965</v>
      </c>
      <c r="AG88" s="160" t="s">
        <v>555</v>
      </c>
      <c r="AH88" s="160" t="s">
        <v>963</v>
      </c>
      <c r="AI88" s="160" t="s">
        <v>963</v>
      </c>
      <c r="AJ88" s="160" t="s">
        <v>963</v>
      </c>
      <c r="AK88" s="162" t="s">
        <v>932</v>
      </c>
      <c r="AL88" s="160" t="s">
        <v>964</v>
      </c>
      <c r="AM88" s="160" t="s">
        <v>962</v>
      </c>
      <c r="AN88" s="160" t="s">
        <v>542</v>
      </c>
      <c r="AO88" s="160" t="s">
        <v>542</v>
      </c>
      <c r="AP88" s="160" t="s">
        <v>542</v>
      </c>
      <c r="AQ88" s="160" t="s">
        <v>542</v>
      </c>
      <c r="AR88" s="160" t="s">
        <v>958</v>
      </c>
      <c r="AS88" s="160" t="s">
        <v>555</v>
      </c>
      <c r="AT88" s="160" t="s">
        <v>959</v>
      </c>
      <c r="AU88" s="160" t="s">
        <v>555</v>
      </c>
      <c r="AV88" s="160" t="s">
        <v>552</v>
      </c>
      <c r="AW88" s="160" t="s">
        <v>555</v>
      </c>
      <c r="AX88" s="160" t="s">
        <v>555</v>
      </c>
      <c r="AY88" s="160" t="s">
        <v>934</v>
      </c>
      <c r="AZ88" s="160" t="s">
        <v>961</v>
      </c>
      <c r="BA88" s="160" t="s">
        <v>961</v>
      </c>
      <c r="BB88" s="160" t="s">
        <v>555</v>
      </c>
      <c r="BC88" s="160" t="s">
        <v>555</v>
      </c>
      <c r="BD88" s="160" t="s">
        <v>960</v>
      </c>
      <c r="BE88" s="160" t="s">
        <v>555</v>
      </c>
      <c r="BF88" s="104"/>
    </row>
    <row r="89" spans="1:58" x14ac:dyDescent="0.25">
      <c r="A89" s="128" t="str">
        <f>'Indicator Data'!A90</f>
        <v>Jordan</v>
      </c>
      <c r="B89" s="107" t="str">
        <f>'Indicator Data'!B90</f>
        <v>JOR</v>
      </c>
      <c r="C89" s="160" t="s">
        <v>1063</v>
      </c>
      <c r="D89" s="160" t="s">
        <v>1063</v>
      </c>
      <c r="E89" s="160" t="s">
        <v>967</v>
      </c>
      <c r="F89" s="160" t="s">
        <v>967</v>
      </c>
      <c r="G89" s="160" t="s">
        <v>967</v>
      </c>
      <c r="H89" s="160" t="s">
        <v>967</v>
      </c>
      <c r="I89" s="160" t="s">
        <v>967</v>
      </c>
      <c r="J89" s="160" t="s">
        <v>963</v>
      </c>
      <c r="K89" s="160" t="s">
        <v>963</v>
      </c>
      <c r="L89" s="160" t="s">
        <v>542</v>
      </c>
      <c r="M89" s="160" t="s">
        <v>960</v>
      </c>
      <c r="N89" s="160" t="s">
        <v>960</v>
      </c>
      <c r="O89" s="160" t="s">
        <v>968</v>
      </c>
      <c r="P89" s="160" t="s">
        <v>968</v>
      </c>
      <c r="Q89" s="160" t="s">
        <v>965</v>
      </c>
      <c r="R89" s="160" t="s">
        <v>965</v>
      </c>
      <c r="S89" s="160" t="s">
        <v>969</v>
      </c>
      <c r="T89" s="160" t="s">
        <v>970</v>
      </c>
      <c r="U89" s="160" t="s">
        <v>970</v>
      </c>
      <c r="V89" s="160" t="s">
        <v>555</v>
      </c>
      <c r="W89" s="160" t="s">
        <v>944</v>
      </c>
      <c r="X89" s="160" t="s">
        <v>944</v>
      </c>
      <c r="Y89" s="160" t="s">
        <v>944</v>
      </c>
      <c r="Z89" s="160" t="s">
        <v>944</v>
      </c>
      <c r="AA89" s="160" t="s">
        <v>944</v>
      </c>
      <c r="AB89" s="160" t="s">
        <v>957</v>
      </c>
      <c r="AC89" s="160" t="s">
        <v>944</v>
      </c>
      <c r="AD89" s="105" t="s">
        <v>966</v>
      </c>
      <c r="AE89" s="160" t="s">
        <v>944</v>
      </c>
      <c r="AF89" s="160" t="s">
        <v>965</v>
      </c>
      <c r="AG89" s="160" t="s">
        <v>555</v>
      </c>
      <c r="AH89" s="160" t="s">
        <v>963</v>
      </c>
      <c r="AI89" s="160" t="s">
        <v>963</v>
      </c>
      <c r="AJ89" s="160" t="s">
        <v>963</v>
      </c>
      <c r="AK89" s="162" t="s">
        <v>932</v>
      </c>
      <c r="AL89" s="160" t="s">
        <v>962</v>
      </c>
      <c r="AM89" s="160" t="s">
        <v>962</v>
      </c>
      <c r="AN89" s="160" t="s">
        <v>542</v>
      </c>
      <c r="AO89" s="160" t="s">
        <v>542</v>
      </c>
      <c r="AP89" s="160" t="s">
        <v>542</v>
      </c>
      <c r="AQ89" s="160" t="s">
        <v>542</v>
      </c>
      <c r="AR89" s="160" t="s">
        <v>958</v>
      </c>
      <c r="AS89" s="160" t="s">
        <v>555</v>
      </c>
      <c r="AT89" s="160" t="s">
        <v>959</v>
      </c>
      <c r="AU89" s="160" t="s">
        <v>555</v>
      </c>
      <c r="AV89" s="160" t="s">
        <v>552</v>
      </c>
      <c r="AW89" s="160" t="s">
        <v>555</v>
      </c>
      <c r="AX89" s="160" t="s">
        <v>555</v>
      </c>
      <c r="AY89" s="160" t="s">
        <v>934</v>
      </c>
      <c r="AZ89" s="160" t="s">
        <v>961</v>
      </c>
      <c r="BA89" s="160" t="s">
        <v>961</v>
      </c>
      <c r="BB89" s="160" t="s">
        <v>555</v>
      </c>
      <c r="BC89" s="160" t="s">
        <v>555</v>
      </c>
      <c r="BD89" s="160" t="s">
        <v>960</v>
      </c>
      <c r="BE89" s="160" t="s">
        <v>555</v>
      </c>
      <c r="BF89" s="104"/>
    </row>
    <row r="90" spans="1:58" x14ac:dyDescent="0.25">
      <c r="A90" s="128" t="str">
        <f>'Indicator Data'!A91</f>
        <v>Kazakhstan</v>
      </c>
      <c r="B90" s="107" t="str">
        <f>'Indicator Data'!B91</f>
        <v>KAZ</v>
      </c>
      <c r="C90" s="160" t="s">
        <v>1063</v>
      </c>
      <c r="D90" s="160" t="s">
        <v>1063</v>
      </c>
      <c r="E90" s="160" t="s">
        <v>967</v>
      </c>
      <c r="F90" s="160" t="s">
        <v>967</v>
      </c>
      <c r="G90" s="160" t="s">
        <v>967</v>
      </c>
      <c r="H90" s="160" t="s">
        <v>967</v>
      </c>
      <c r="I90" s="160" t="s">
        <v>967</v>
      </c>
      <c r="J90" s="160" t="s">
        <v>963</v>
      </c>
      <c r="K90" s="160" t="s">
        <v>963</v>
      </c>
      <c r="L90" s="160" t="s">
        <v>542</v>
      </c>
      <c r="M90" s="160" t="s">
        <v>960</v>
      </c>
      <c r="N90" s="160" t="s">
        <v>960</v>
      </c>
      <c r="O90" s="160" t="s">
        <v>968</v>
      </c>
      <c r="P90" s="160" t="s">
        <v>968</v>
      </c>
      <c r="Q90" s="160" t="s">
        <v>965</v>
      </c>
      <c r="R90" s="160" t="s">
        <v>965</v>
      </c>
      <c r="S90" s="160" t="s">
        <v>969</v>
      </c>
      <c r="T90" s="160" t="s">
        <v>970</v>
      </c>
      <c r="U90" s="160" t="s">
        <v>970</v>
      </c>
      <c r="V90" s="160" t="s">
        <v>555</v>
      </c>
      <c r="W90" s="160" t="s">
        <v>944</v>
      </c>
      <c r="X90" s="160" t="s">
        <v>944</v>
      </c>
      <c r="Y90" s="160" t="s">
        <v>944</v>
      </c>
      <c r="Z90" s="160" t="s">
        <v>944</v>
      </c>
      <c r="AA90" s="160" t="s">
        <v>944</v>
      </c>
      <c r="AB90" s="160" t="s">
        <v>957</v>
      </c>
      <c r="AC90" s="160" t="s">
        <v>944</v>
      </c>
      <c r="AD90" s="105" t="s">
        <v>966</v>
      </c>
      <c r="AE90" s="160" t="s">
        <v>944</v>
      </c>
      <c r="AF90" s="160" t="s">
        <v>965</v>
      </c>
      <c r="AG90" s="160" t="s">
        <v>555</v>
      </c>
      <c r="AH90" s="160" t="s">
        <v>963</v>
      </c>
      <c r="AI90" s="160" t="s">
        <v>963</v>
      </c>
      <c r="AJ90" s="160" t="s">
        <v>963</v>
      </c>
      <c r="AK90" s="162" t="s">
        <v>935</v>
      </c>
      <c r="AL90" s="160" t="s">
        <v>962</v>
      </c>
      <c r="AM90" s="160" t="s">
        <v>962</v>
      </c>
      <c r="AN90" s="160" t="s">
        <v>542</v>
      </c>
      <c r="AO90" s="160" t="s">
        <v>542</v>
      </c>
      <c r="AP90" s="160" t="s">
        <v>542</v>
      </c>
      <c r="AQ90" s="160" t="s">
        <v>542</v>
      </c>
      <c r="AR90" s="160" t="s">
        <v>958</v>
      </c>
      <c r="AS90" s="160" t="s">
        <v>555</v>
      </c>
      <c r="AT90" s="160" t="s">
        <v>959</v>
      </c>
      <c r="AU90" s="160" t="s">
        <v>555</v>
      </c>
      <c r="AV90" s="160" t="s">
        <v>552</v>
      </c>
      <c r="AW90" s="160" t="s">
        <v>555</v>
      </c>
      <c r="AX90" s="160" t="s">
        <v>555</v>
      </c>
      <c r="AY90" s="160" t="s">
        <v>934</v>
      </c>
      <c r="AZ90" s="160" t="s">
        <v>961</v>
      </c>
      <c r="BA90" s="160" t="s">
        <v>961</v>
      </c>
      <c r="BB90" s="160" t="s">
        <v>555</v>
      </c>
      <c r="BC90" s="160" t="s">
        <v>555</v>
      </c>
      <c r="BD90" s="160" t="s">
        <v>960</v>
      </c>
      <c r="BE90" s="160" t="s">
        <v>555</v>
      </c>
      <c r="BF90" s="104"/>
    </row>
    <row r="91" spans="1:58" x14ac:dyDescent="0.25">
      <c r="A91" s="128" t="str">
        <f>'Indicator Data'!A92</f>
        <v>Kenya</v>
      </c>
      <c r="B91" s="107" t="str">
        <f>'Indicator Data'!B92</f>
        <v>KEN</v>
      </c>
      <c r="C91" s="160" t="s">
        <v>1063</v>
      </c>
      <c r="D91" s="160" t="s">
        <v>1063</v>
      </c>
      <c r="E91" s="160" t="s">
        <v>967</v>
      </c>
      <c r="F91" s="160" t="s">
        <v>967</v>
      </c>
      <c r="G91" s="160" t="s">
        <v>967</v>
      </c>
      <c r="H91" s="160" t="s">
        <v>967</v>
      </c>
      <c r="I91" s="160" t="s">
        <v>967</v>
      </c>
      <c r="J91" s="160" t="s">
        <v>963</v>
      </c>
      <c r="K91" s="160" t="s">
        <v>963</v>
      </c>
      <c r="L91" s="160" t="s">
        <v>542</v>
      </c>
      <c r="M91" s="160" t="s">
        <v>960</v>
      </c>
      <c r="N91" s="160" t="s">
        <v>960</v>
      </c>
      <c r="O91" s="160" t="s">
        <v>968</v>
      </c>
      <c r="P91" s="160" t="s">
        <v>968</v>
      </c>
      <c r="Q91" s="160" t="s">
        <v>965</v>
      </c>
      <c r="R91" s="160" t="s">
        <v>965</v>
      </c>
      <c r="S91" s="160" t="s">
        <v>969</v>
      </c>
      <c r="T91" s="160" t="s">
        <v>970</v>
      </c>
      <c r="U91" s="160" t="s">
        <v>970</v>
      </c>
      <c r="V91" s="160" t="s">
        <v>555</v>
      </c>
      <c r="W91" s="160" t="s">
        <v>944</v>
      </c>
      <c r="X91" s="160" t="s">
        <v>944</v>
      </c>
      <c r="Y91" s="160" t="s">
        <v>944</v>
      </c>
      <c r="Z91" s="160" t="s">
        <v>944</v>
      </c>
      <c r="AA91" s="160" t="s">
        <v>944</v>
      </c>
      <c r="AB91" s="160" t="s">
        <v>932</v>
      </c>
      <c r="AC91" s="160" t="s">
        <v>944</v>
      </c>
      <c r="AD91" s="105" t="s">
        <v>966</v>
      </c>
      <c r="AE91" s="160" t="s">
        <v>944</v>
      </c>
      <c r="AF91" s="160" t="s">
        <v>965</v>
      </c>
      <c r="AG91" s="160" t="s">
        <v>555</v>
      </c>
      <c r="AH91" s="160" t="s">
        <v>963</v>
      </c>
      <c r="AI91" s="160" t="s">
        <v>963</v>
      </c>
      <c r="AJ91" s="160" t="s">
        <v>963</v>
      </c>
      <c r="AK91" s="162" t="s">
        <v>932</v>
      </c>
      <c r="AL91" s="160" t="s">
        <v>962</v>
      </c>
      <c r="AM91" s="160" t="s">
        <v>962</v>
      </c>
      <c r="AN91" s="160" t="s">
        <v>542</v>
      </c>
      <c r="AO91" s="160" t="s">
        <v>542</v>
      </c>
      <c r="AP91" s="160" t="s">
        <v>542</v>
      </c>
      <c r="AQ91" s="160" t="s">
        <v>542</v>
      </c>
      <c r="AR91" s="160" t="s">
        <v>958</v>
      </c>
      <c r="AS91" s="160" t="s">
        <v>555</v>
      </c>
      <c r="AT91" s="160" t="s">
        <v>959</v>
      </c>
      <c r="AU91" s="160" t="s">
        <v>555</v>
      </c>
      <c r="AV91" s="160" t="s">
        <v>552</v>
      </c>
      <c r="AW91" s="160" t="s">
        <v>555</v>
      </c>
      <c r="AX91" s="160" t="s">
        <v>555</v>
      </c>
      <c r="AY91" s="160" t="s">
        <v>934</v>
      </c>
      <c r="AZ91" s="160" t="s">
        <v>961</v>
      </c>
      <c r="BA91" s="160" t="s">
        <v>961</v>
      </c>
      <c r="BB91" s="160" t="s">
        <v>555</v>
      </c>
      <c r="BC91" s="160" t="s">
        <v>555</v>
      </c>
      <c r="BD91" s="160" t="s">
        <v>960</v>
      </c>
      <c r="BE91" s="160" t="s">
        <v>555</v>
      </c>
      <c r="BF91" s="104"/>
    </row>
    <row r="92" spans="1:58" x14ac:dyDescent="0.25">
      <c r="A92" s="128" t="str">
        <f>'Indicator Data'!A93</f>
        <v>Kiribati</v>
      </c>
      <c r="B92" s="107" t="str">
        <f>'Indicator Data'!B93</f>
        <v>KIR</v>
      </c>
      <c r="C92" s="160" t="s">
        <v>1063</v>
      </c>
      <c r="D92" s="160" t="s">
        <v>1063</v>
      </c>
      <c r="E92" s="160" t="s">
        <v>967</v>
      </c>
      <c r="F92" s="160" t="s">
        <v>967</v>
      </c>
      <c r="G92" s="160" t="s">
        <v>967</v>
      </c>
      <c r="H92" s="160" t="s">
        <v>967</v>
      </c>
      <c r="I92" s="160" t="s">
        <v>967</v>
      </c>
      <c r="J92" s="160" t="s">
        <v>963</v>
      </c>
      <c r="K92" s="160" t="s">
        <v>963</v>
      </c>
      <c r="L92" s="160" t="s">
        <v>542</v>
      </c>
      <c r="M92" s="160" t="s">
        <v>960</v>
      </c>
      <c r="N92" s="160" t="s">
        <v>960</v>
      </c>
      <c r="O92" s="160" t="s">
        <v>968</v>
      </c>
      <c r="P92" s="160" t="s">
        <v>968</v>
      </c>
      <c r="Q92" s="160" t="s">
        <v>965</v>
      </c>
      <c r="R92" s="160" t="s">
        <v>965</v>
      </c>
      <c r="S92" s="160" t="s">
        <v>969</v>
      </c>
      <c r="T92" s="160" t="s">
        <v>970</v>
      </c>
      <c r="U92" s="160" t="s">
        <v>970</v>
      </c>
      <c r="V92" s="160" t="s">
        <v>555</v>
      </c>
      <c r="W92" s="160" t="s">
        <v>944</v>
      </c>
      <c r="X92" s="160" t="s">
        <v>944</v>
      </c>
      <c r="Y92" s="160" t="s">
        <v>944</v>
      </c>
      <c r="Z92" s="160" t="s">
        <v>944</v>
      </c>
      <c r="AA92" s="160" t="s">
        <v>944</v>
      </c>
      <c r="AB92" s="160" t="s">
        <v>932</v>
      </c>
      <c r="AC92" s="160" t="s">
        <v>944</v>
      </c>
      <c r="AD92" s="105" t="s">
        <v>966</v>
      </c>
      <c r="AE92" s="160" t="s">
        <v>944</v>
      </c>
      <c r="AF92" s="160" t="s">
        <v>965</v>
      </c>
      <c r="AG92" s="160" t="s">
        <v>555</v>
      </c>
      <c r="AH92" s="160" t="s">
        <v>963</v>
      </c>
      <c r="AI92" s="160" t="s">
        <v>963</v>
      </c>
      <c r="AJ92" s="160" t="s">
        <v>963</v>
      </c>
      <c r="AK92" s="162" t="s">
        <v>932</v>
      </c>
      <c r="AL92" s="160" t="s">
        <v>962</v>
      </c>
      <c r="AM92" s="160" t="s">
        <v>962</v>
      </c>
      <c r="AN92" s="160" t="s">
        <v>542</v>
      </c>
      <c r="AO92" s="160" t="s">
        <v>542</v>
      </c>
      <c r="AP92" s="160" t="s">
        <v>542</v>
      </c>
      <c r="AQ92" s="160" t="s">
        <v>542</v>
      </c>
      <c r="AR92" s="160" t="s">
        <v>958</v>
      </c>
      <c r="AS92" s="160" t="s">
        <v>555</v>
      </c>
      <c r="AT92" s="160" t="s">
        <v>959</v>
      </c>
      <c r="AU92" s="160" t="s">
        <v>555</v>
      </c>
      <c r="AV92" s="160" t="s">
        <v>552</v>
      </c>
      <c r="AW92" s="160" t="s">
        <v>555</v>
      </c>
      <c r="AX92" s="160" t="s">
        <v>555</v>
      </c>
      <c r="AY92" s="160" t="s">
        <v>934</v>
      </c>
      <c r="AZ92" s="160" t="s">
        <v>961</v>
      </c>
      <c r="BA92" s="160" t="s">
        <v>961</v>
      </c>
      <c r="BB92" s="160" t="s">
        <v>933</v>
      </c>
      <c r="BC92" s="160" t="s">
        <v>555</v>
      </c>
      <c r="BD92" s="160" t="s">
        <v>960</v>
      </c>
      <c r="BE92" s="160" t="s">
        <v>555</v>
      </c>
      <c r="BF92" s="104"/>
    </row>
    <row r="93" spans="1:58" x14ac:dyDescent="0.25">
      <c r="A93" s="128" t="str">
        <f>'Indicator Data'!A94</f>
        <v>Korea DPR</v>
      </c>
      <c r="B93" s="107" t="str">
        <f>'Indicator Data'!B94</f>
        <v>PRK</v>
      </c>
      <c r="C93" s="160" t="s">
        <v>1063</v>
      </c>
      <c r="D93" s="160" t="s">
        <v>1063</v>
      </c>
      <c r="E93" s="160" t="s">
        <v>967</v>
      </c>
      <c r="F93" s="160" t="s">
        <v>967</v>
      </c>
      <c r="G93" s="160" t="s">
        <v>967</v>
      </c>
      <c r="H93" s="160" t="s">
        <v>967</v>
      </c>
      <c r="I93" s="160" t="s">
        <v>967</v>
      </c>
      <c r="J93" s="160" t="s">
        <v>963</v>
      </c>
      <c r="K93" s="160" t="s">
        <v>963</v>
      </c>
      <c r="L93" s="160" t="s">
        <v>542</v>
      </c>
      <c r="M93" s="160" t="s">
        <v>960</v>
      </c>
      <c r="N93" s="160" t="s">
        <v>960</v>
      </c>
      <c r="O93" s="160" t="s">
        <v>968</v>
      </c>
      <c r="P93" s="160" t="s">
        <v>968</v>
      </c>
      <c r="Q93" s="160" t="s">
        <v>965</v>
      </c>
      <c r="R93" s="160" t="s">
        <v>965</v>
      </c>
      <c r="S93" s="160" t="s">
        <v>969</v>
      </c>
      <c r="T93" s="160" t="s">
        <v>970</v>
      </c>
      <c r="U93" s="160" t="s">
        <v>970</v>
      </c>
      <c r="V93" s="160" t="s">
        <v>555</v>
      </c>
      <c r="W93" s="160" t="s">
        <v>944</v>
      </c>
      <c r="X93" s="160" t="s">
        <v>944</v>
      </c>
      <c r="Y93" s="160" t="s">
        <v>944</v>
      </c>
      <c r="Z93" s="160" t="s">
        <v>944</v>
      </c>
      <c r="AA93" s="160" t="s">
        <v>944</v>
      </c>
      <c r="AB93" s="160" t="s">
        <v>932</v>
      </c>
      <c r="AC93" s="160" t="s">
        <v>944</v>
      </c>
      <c r="AD93" s="105" t="s">
        <v>966</v>
      </c>
      <c r="AE93" s="160" t="s">
        <v>944</v>
      </c>
      <c r="AF93" s="160" t="s">
        <v>965</v>
      </c>
      <c r="AG93" s="160" t="s">
        <v>555</v>
      </c>
      <c r="AH93" s="160" t="s">
        <v>963</v>
      </c>
      <c r="AI93" s="160" t="s">
        <v>963</v>
      </c>
      <c r="AJ93" s="160" t="s">
        <v>963</v>
      </c>
      <c r="AK93" s="162" t="s">
        <v>932</v>
      </c>
      <c r="AL93" s="160" t="s">
        <v>962</v>
      </c>
      <c r="AM93" s="160" t="s">
        <v>962</v>
      </c>
      <c r="AN93" s="160" t="s">
        <v>542</v>
      </c>
      <c r="AO93" s="160" t="s">
        <v>542</v>
      </c>
      <c r="AP93" s="160" t="s">
        <v>542</v>
      </c>
      <c r="AQ93" s="160" t="s">
        <v>542</v>
      </c>
      <c r="AR93" s="160" t="s">
        <v>958</v>
      </c>
      <c r="AS93" s="160" t="s">
        <v>555</v>
      </c>
      <c r="AT93" s="160" t="s">
        <v>959</v>
      </c>
      <c r="AU93" s="160" t="s">
        <v>555</v>
      </c>
      <c r="AV93" s="160" t="s">
        <v>552</v>
      </c>
      <c r="AW93" s="160" t="s">
        <v>555</v>
      </c>
      <c r="AX93" s="160" t="s">
        <v>555</v>
      </c>
      <c r="AY93" s="160" t="s">
        <v>934</v>
      </c>
      <c r="AZ93" s="160" t="s">
        <v>961</v>
      </c>
      <c r="BA93" s="160" t="s">
        <v>961</v>
      </c>
      <c r="BB93" s="160" t="s">
        <v>555</v>
      </c>
      <c r="BC93" s="160" t="s">
        <v>555</v>
      </c>
      <c r="BD93" s="160" t="s">
        <v>960</v>
      </c>
      <c r="BE93" s="160" t="s">
        <v>555</v>
      </c>
      <c r="BF93" s="104"/>
    </row>
    <row r="94" spans="1:58" x14ac:dyDescent="0.25">
      <c r="A94" s="128" t="str">
        <f>'Indicator Data'!A95</f>
        <v>Korea Republic of</v>
      </c>
      <c r="B94" s="107" t="str">
        <f>'Indicator Data'!B95</f>
        <v>KOR</v>
      </c>
      <c r="C94" s="160" t="s">
        <v>1063</v>
      </c>
      <c r="D94" s="160" t="s">
        <v>1063</v>
      </c>
      <c r="E94" s="160" t="s">
        <v>967</v>
      </c>
      <c r="F94" s="160" t="s">
        <v>967</v>
      </c>
      <c r="G94" s="160" t="s">
        <v>967</v>
      </c>
      <c r="H94" s="160" t="s">
        <v>967</v>
      </c>
      <c r="I94" s="160" t="s">
        <v>967</v>
      </c>
      <c r="J94" s="160" t="s">
        <v>963</v>
      </c>
      <c r="K94" s="160" t="s">
        <v>963</v>
      </c>
      <c r="L94" s="160" t="s">
        <v>542</v>
      </c>
      <c r="M94" s="160" t="s">
        <v>960</v>
      </c>
      <c r="N94" s="160" t="s">
        <v>960</v>
      </c>
      <c r="O94" s="160" t="s">
        <v>968</v>
      </c>
      <c r="P94" s="160" t="s">
        <v>968</v>
      </c>
      <c r="Q94" s="160" t="s">
        <v>965</v>
      </c>
      <c r="R94" s="160" t="s">
        <v>965</v>
      </c>
      <c r="S94" s="160" t="s">
        <v>969</v>
      </c>
      <c r="T94" s="160" t="s">
        <v>970</v>
      </c>
      <c r="U94" s="160" t="s">
        <v>970</v>
      </c>
      <c r="V94" s="160" t="s">
        <v>555</v>
      </c>
      <c r="W94" s="160" t="s">
        <v>944</v>
      </c>
      <c r="X94" s="160" t="s">
        <v>944</v>
      </c>
      <c r="Y94" s="160" t="s">
        <v>944</v>
      </c>
      <c r="Z94" s="160" t="s">
        <v>944</v>
      </c>
      <c r="AA94" s="160" t="s">
        <v>944</v>
      </c>
      <c r="AB94" s="160" t="s">
        <v>932</v>
      </c>
      <c r="AC94" s="160" t="s">
        <v>944</v>
      </c>
      <c r="AD94" s="105" t="s">
        <v>966</v>
      </c>
      <c r="AE94" s="160" t="s">
        <v>944</v>
      </c>
      <c r="AF94" s="160" t="s">
        <v>965</v>
      </c>
      <c r="AG94" s="160" t="s">
        <v>555</v>
      </c>
      <c r="AH94" s="160" t="s">
        <v>963</v>
      </c>
      <c r="AI94" s="160" t="s">
        <v>963</v>
      </c>
      <c r="AJ94" s="160" t="s">
        <v>963</v>
      </c>
      <c r="AK94" s="162" t="s">
        <v>932</v>
      </c>
      <c r="AL94" s="160" t="s">
        <v>962</v>
      </c>
      <c r="AM94" s="160" t="s">
        <v>962</v>
      </c>
      <c r="AN94" s="160" t="s">
        <v>542</v>
      </c>
      <c r="AO94" s="160" t="s">
        <v>542</v>
      </c>
      <c r="AP94" s="160" t="s">
        <v>542</v>
      </c>
      <c r="AQ94" s="160" t="s">
        <v>542</v>
      </c>
      <c r="AR94" s="160" t="s">
        <v>958</v>
      </c>
      <c r="AS94" s="160" t="s">
        <v>555</v>
      </c>
      <c r="AT94" s="160" t="s">
        <v>959</v>
      </c>
      <c r="AU94" s="160" t="s">
        <v>555</v>
      </c>
      <c r="AV94" s="160" t="s">
        <v>552</v>
      </c>
      <c r="AW94" s="160" t="s">
        <v>555</v>
      </c>
      <c r="AX94" s="160" t="s">
        <v>555</v>
      </c>
      <c r="AY94" s="160" t="s">
        <v>934</v>
      </c>
      <c r="AZ94" s="160" t="s">
        <v>961</v>
      </c>
      <c r="BA94" s="160" t="s">
        <v>961</v>
      </c>
      <c r="BB94" s="160" t="s">
        <v>555</v>
      </c>
      <c r="BC94" s="160" t="s">
        <v>555</v>
      </c>
      <c r="BD94" s="160" t="s">
        <v>960</v>
      </c>
      <c r="BE94" s="160" t="s">
        <v>555</v>
      </c>
      <c r="BF94" s="104"/>
    </row>
    <row r="95" spans="1:58" x14ac:dyDescent="0.25">
      <c r="A95" s="128" t="str">
        <f>'Indicator Data'!A96</f>
        <v>Kuwait</v>
      </c>
      <c r="B95" s="107" t="str">
        <f>'Indicator Data'!B96</f>
        <v>KWT</v>
      </c>
      <c r="C95" s="160" t="s">
        <v>1063</v>
      </c>
      <c r="D95" s="160" t="s">
        <v>1063</v>
      </c>
      <c r="E95" s="160" t="s">
        <v>967</v>
      </c>
      <c r="F95" s="160" t="s">
        <v>967</v>
      </c>
      <c r="G95" s="160" t="s">
        <v>967</v>
      </c>
      <c r="H95" s="160" t="s">
        <v>967</v>
      </c>
      <c r="I95" s="160" t="s">
        <v>967</v>
      </c>
      <c r="J95" s="160" t="s">
        <v>963</v>
      </c>
      <c r="K95" s="160" t="s">
        <v>963</v>
      </c>
      <c r="L95" s="160" t="s">
        <v>542</v>
      </c>
      <c r="M95" s="160" t="s">
        <v>960</v>
      </c>
      <c r="N95" s="160" t="s">
        <v>960</v>
      </c>
      <c r="O95" s="160" t="s">
        <v>968</v>
      </c>
      <c r="P95" s="160" t="s">
        <v>968</v>
      </c>
      <c r="Q95" s="160" t="s">
        <v>965</v>
      </c>
      <c r="R95" s="160" t="s">
        <v>965</v>
      </c>
      <c r="S95" s="160" t="s">
        <v>969</v>
      </c>
      <c r="T95" s="160" t="s">
        <v>970</v>
      </c>
      <c r="U95" s="160" t="s">
        <v>970</v>
      </c>
      <c r="V95" s="160" t="s">
        <v>555</v>
      </c>
      <c r="W95" s="160" t="s">
        <v>944</v>
      </c>
      <c r="X95" s="160" t="s">
        <v>944</v>
      </c>
      <c r="Y95" s="160" t="s">
        <v>944</v>
      </c>
      <c r="Z95" s="160" t="s">
        <v>944</v>
      </c>
      <c r="AA95" s="160" t="s">
        <v>944</v>
      </c>
      <c r="AB95" s="160" t="s">
        <v>957</v>
      </c>
      <c r="AC95" s="160" t="s">
        <v>944</v>
      </c>
      <c r="AD95" s="105" t="s">
        <v>966</v>
      </c>
      <c r="AE95" s="160" t="s">
        <v>944</v>
      </c>
      <c r="AF95" s="160" t="s">
        <v>965</v>
      </c>
      <c r="AG95" s="160" t="s">
        <v>555</v>
      </c>
      <c r="AH95" s="160" t="s">
        <v>963</v>
      </c>
      <c r="AI95" s="160" t="s">
        <v>963</v>
      </c>
      <c r="AJ95" s="160" t="s">
        <v>963</v>
      </c>
      <c r="AK95" s="162" t="s">
        <v>932</v>
      </c>
      <c r="AL95" s="160" t="s">
        <v>962</v>
      </c>
      <c r="AM95" s="160" t="s">
        <v>962</v>
      </c>
      <c r="AN95" s="160" t="s">
        <v>542</v>
      </c>
      <c r="AO95" s="160" t="s">
        <v>542</v>
      </c>
      <c r="AP95" s="160" t="s">
        <v>542</v>
      </c>
      <c r="AQ95" s="160" t="s">
        <v>542</v>
      </c>
      <c r="AR95" s="160" t="s">
        <v>958</v>
      </c>
      <c r="AS95" s="160" t="s">
        <v>555</v>
      </c>
      <c r="AT95" s="160" t="s">
        <v>959</v>
      </c>
      <c r="AU95" s="160" t="s">
        <v>555</v>
      </c>
      <c r="AV95" s="160" t="s">
        <v>552</v>
      </c>
      <c r="AW95" s="160" t="s">
        <v>555</v>
      </c>
      <c r="AX95" s="160" t="s">
        <v>555</v>
      </c>
      <c r="AY95" s="160" t="s">
        <v>934</v>
      </c>
      <c r="AZ95" s="160" t="s">
        <v>961</v>
      </c>
      <c r="BA95" s="160" t="s">
        <v>961</v>
      </c>
      <c r="BB95" s="160" t="s">
        <v>555</v>
      </c>
      <c r="BC95" s="160" t="s">
        <v>555</v>
      </c>
      <c r="BD95" s="160" t="s">
        <v>960</v>
      </c>
      <c r="BE95" s="160" t="s">
        <v>555</v>
      </c>
      <c r="BF95" s="104"/>
    </row>
    <row r="96" spans="1:58" x14ac:dyDescent="0.25">
      <c r="A96" s="128" t="str">
        <f>'Indicator Data'!A97</f>
        <v>Kyrgyzstan</v>
      </c>
      <c r="B96" s="107" t="str">
        <f>'Indicator Data'!B97</f>
        <v>KGZ</v>
      </c>
      <c r="C96" s="160" t="s">
        <v>1063</v>
      </c>
      <c r="D96" s="160" t="s">
        <v>1063</v>
      </c>
      <c r="E96" s="160" t="s">
        <v>967</v>
      </c>
      <c r="F96" s="160" t="s">
        <v>967</v>
      </c>
      <c r="G96" s="160" t="s">
        <v>967</v>
      </c>
      <c r="H96" s="160" t="s">
        <v>967</v>
      </c>
      <c r="I96" s="160" t="s">
        <v>967</v>
      </c>
      <c r="J96" s="160" t="s">
        <v>963</v>
      </c>
      <c r="K96" s="160" t="s">
        <v>963</v>
      </c>
      <c r="L96" s="160" t="s">
        <v>542</v>
      </c>
      <c r="M96" s="160" t="s">
        <v>960</v>
      </c>
      <c r="N96" s="160" t="s">
        <v>960</v>
      </c>
      <c r="O96" s="160" t="s">
        <v>968</v>
      </c>
      <c r="P96" s="160" t="s">
        <v>968</v>
      </c>
      <c r="Q96" s="160" t="s">
        <v>965</v>
      </c>
      <c r="R96" s="160" t="s">
        <v>965</v>
      </c>
      <c r="S96" s="160" t="s">
        <v>969</v>
      </c>
      <c r="T96" s="160" t="s">
        <v>970</v>
      </c>
      <c r="U96" s="160" t="s">
        <v>970</v>
      </c>
      <c r="V96" s="160" t="s">
        <v>555</v>
      </c>
      <c r="W96" s="160" t="s">
        <v>944</v>
      </c>
      <c r="X96" s="160" t="s">
        <v>944</v>
      </c>
      <c r="Y96" s="160" t="s">
        <v>944</v>
      </c>
      <c r="Z96" s="160" t="s">
        <v>944</v>
      </c>
      <c r="AA96" s="160" t="s">
        <v>944</v>
      </c>
      <c r="AB96" s="160" t="s">
        <v>957</v>
      </c>
      <c r="AC96" s="160" t="s">
        <v>944</v>
      </c>
      <c r="AD96" s="105" t="s">
        <v>966</v>
      </c>
      <c r="AE96" s="160" t="s">
        <v>944</v>
      </c>
      <c r="AF96" s="160" t="s">
        <v>965</v>
      </c>
      <c r="AG96" s="160" t="s">
        <v>555</v>
      </c>
      <c r="AH96" s="160" t="s">
        <v>963</v>
      </c>
      <c r="AI96" s="160" t="s">
        <v>963</v>
      </c>
      <c r="AJ96" s="160" t="s">
        <v>963</v>
      </c>
      <c r="AK96" s="162" t="s">
        <v>932</v>
      </c>
      <c r="AL96" s="160" t="s">
        <v>962</v>
      </c>
      <c r="AM96" s="160" t="s">
        <v>962</v>
      </c>
      <c r="AN96" s="160" t="s">
        <v>542</v>
      </c>
      <c r="AO96" s="160" t="s">
        <v>542</v>
      </c>
      <c r="AP96" s="160" t="s">
        <v>542</v>
      </c>
      <c r="AQ96" s="160" t="s">
        <v>542</v>
      </c>
      <c r="AR96" s="160" t="s">
        <v>958</v>
      </c>
      <c r="AS96" s="160" t="s">
        <v>555</v>
      </c>
      <c r="AT96" s="160" t="s">
        <v>959</v>
      </c>
      <c r="AU96" s="160" t="s">
        <v>555</v>
      </c>
      <c r="AV96" s="160" t="s">
        <v>552</v>
      </c>
      <c r="AW96" s="160" t="s">
        <v>555</v>
      </c>
      <c r="AX96" s="160" t="s">
        <v>555</v>
      </c>
      <c r="AY96" s="160" t="s">
        <v>934</v>
      </c>
      <c r="AZ96" s="160" t="s">
        <v>961</v>
      </c>
      <c r="BA96" s="160" t="s">
        <v>961</v>
      </c>
      <c r="BB96" s="160" t="s">
        <v>555</v>
      </c>
      <c r="BC96" s="160" t="s">
        <v>555</v>
      </c>
      <c r="BD96" s="160" t="s">
        <v>960</v>
      </c>
      <c r="BE96" s="160" t="s">
        <v>555</v>
      </c>
      <c r="BF96" s="104"/>
    </row>
    <row r="97" spans="1:58" x14ac:dyDescent="0.25">
      <c r="A97" s="128" t="str">
        <f>'Indicator Data'!A98</f>
        <v>Lao PDR</v>
      </c>
      <c r="B97" s="107" t="str">
        <f>'Indicator Data'!B98</f>
        <v>LAO</v>
      </c>
      <c r="C97" s="160" t="s">
        <v>1063</v>
      </c>
      <c r="D97" s="160" t="s">
        <v>1063</v>
      </c>
      <c r="E97" s="160" t="s">
        <v>967</v>
      </c>
      <c r="F97" s="160" t="s">
        <v>967</v>
      </c>
      <c r="G97" s="160" t="s">
        <v>967</v>
      </c>
      <c r="H97" s="160" t="s">
        <v>967</v>
      </c>
      <c r="I97" s="160" t="s">
        <v>967</v>
      </c>
      <c r="J97" s="160" t="s">
        <v>963</v>
      </c>
      <c r="K97" s="160" t="s">
        <v>963</v>
      </c>
      <c r="L97" s="160" t="s">
        <v>542</v>
      </c>
      <c r="M97" s="160" t="s">
        <v>960</v>
      </c>
      <c r="N97" s="160" t="s">
        <v>960</v>
      </c>
      <c r="O97" s="160" t="s">
        <v>968</v>
      </c>
      <c r="P97" s="160" t="s">
        <v>968</v>
      </c>
      <c r="Q97" s="160" t="s">
        <v>965</v>
      </c>
      <c r="R97" s="160" t="s">
        <v>965</v>
      </c>
      <c r="S97" s="160" t="s">
        <v>969</v>
      </c>
      <c r="T97" s="160" t="s">
        <v>970</v>
      </c>
      <c r="U97" s="160" t="s">
        <v>970</v>
      </c>
      <c r="V97" s="160" t="s">
        <v>555</v>
      </c>
      <c r="W97" s="160" t="s">
        <v>944</v>
      </c>
      <c r="X97" s="160" t="s">
        <v>944</v>
      </c>
      <c r="Y97" s="160" t="s">
        <v>944</v>
      </c>
      <c r="Z97" s="160" t="s">
        <v>944</v>
      </c>
      <c r="AA97" s="160" t="s">
        <v>944</v>
      </c>
      <c r="AB97" s="160" t="s">
        <v>932</v>
      </c>
      <c r="AC97" s="160" t="s">
        <v>944</v>
      </c>
      <c r="AD97" s="105" t="s">
        <v>966</v>
      </c>
      <c r="AE97" s="160" t="s">
        <v>944</v>
      </c>
      <c r="AF97" s="160" t="s">
        <v>965</v>
      </c>
      <c r="AG97" s="160" t="s">
        <v>555</v>
      </c>
      <c r="AH97" s="160" t="s">
        <v>963</v>
      </c>
      <c r="AI97" s="160" t="s">
        <v>963</v>
      </c>
      <c r="AJ97" s="160" t="s">
        <v>963</v>
      </c>
      <c r="AK97" s="162" t="s">
        <v>932</v>
      </c>
      <c r="AL97" s="160" t="s">
        <v>962</v>
      </c>
      <c r="AM97" s="160" t="s">
        <v>962</v>
      </c>
      <c r="AN97" s="160" t="s">
        <v>542</v>
      </c>
      <c r="AO97" s="160" t="s">
        <v>542</v>
      </c>
      <c r="AP97" s="160" t="s">
        <v>542</v>
      </c>
      <c r="AQ97" s="160" t="s">
        <v>542</v>
      </c>
      <c r="AR97" s="160" t="s">
        <v>958</v>
      </c>
      <c r="AS97" s="160" t="s">
        <v>555</v>
      </c>
      <c r="AT97" s="160" t="s">
        <v>959</v>
      </c>
      <c r="AU97" s="160" t="s">
        <v>555</v>
      </c>
      <c r="AV97" s="160" t="s">
        <v>552</v>
      </c>
      <c r="AW97" s="160" t="s">
        <v>555</v>
      </c>
      <c r="AX97" s="160" t="s">
        <v>555</v>
      </c>
      <c r="AY97" s="160" t="s">
        <v>934</v>
      </c>
      <c r="AZ97" s="160" t="s">
        <v>961</v>
      </c>
      <c r="BA97" s="160" t="s">
        <v>961</v>
      </c>
      <c r="BB97" s="160" t="s">
        <v>555</v>
      </c>
      <c r="BC97" s="160" t="s">
        <v>555</v>
      </c>
      <c r="BD97" s="160" t="s">
        <v>960</v>
      </c>
      <c r="BE97" s="160" t="s">
        <v>555</v>
      </c>
      <c r="BF97" s="104"/>
    </row>
    <row r="98" spans="1:58" x14ac:dyDescent="0.25">
      <c r="A98" s="128" t="str">
        <f>'Indicator Data'!A99</f>
        <v>Latvia</v>
      </c>
      <c r="B98" s="107" t="str">
        <f>'Indicator Data'!B99</f>
        <v>LVA</v>
      </c>
      <c r="C98" s="160" t="s">
        <v>1063</v>
      </c>
      <c r="D98" s="160" t="s">
        <v>1063</v>
      </c>
      <c r="E98" s="160" t="s">
        <v>967</v>
      </c>
      <c r="F98" s="160" t="s">
        <v>967</v>
      </c>
      <c r="G98" s="160" t="s">
        <v>967</v>
      </c>
      <c r="H98" s="160" t="s">
        <v>967</v>
      </c>
      <c r="I98" s="160" t="s">
        <v>967</v>
      </c>
      <c r="J98" s="160" t="s">
        <v>963</v>
      </c>
      <c r="K98" s="160" t="s">
        <v>963</v>
      </c>
      <c r="L98" s="160" t="s">
        <v>542</v>
      </c>
      <c r="M98" s="160" t="s">
        <v>960</v>
      </c>
      <c r="N98" s="160" t="s">
        <v>960</v>
      </c>
      <c r="O98" s="160" t="s">
        <v>968</v>
      </c>
      <c r="P98" s="160" t="s">
        <v>968</v>
      </c>
      <c r="Q98" s="160" t="s">
        <v>965</v>
      </c>
      <c r="R98" s="160" t="s">
        <v>965</v>
      </c>
      <c r="S98" s="160" t="s">
        <v>969</v>
      </c>
      <c r="T98" s="160" t="s">
        <v>970</v>
      </c>
      <c r="U98" s="160" t="s">
        <v>970</v>
      </c>
      <c r="V98" s="160" t="s">
        <v>555</v>
      </c>
      <c r="W98" s="160" t="s">
        <v>944</v>
      </c>
      <c r="X98" s="160" t="s">
        <v>944</v>
      </c>
      <c r="Y98" s="160" t="s">
        <v>944</v>
      </c>
      <c r="Z98" s="160" t="s">
        <v>944</v>
      </c>
      <c r="AA98" s="160" t="s">
        <v>944</v>
      </c>
      <c r="AB98" s="160" t="s">
        <v>957</v>
      </c>
      <c r="AC98" s="160" t="s">
        <v>944</v>
      </c>
      <c r="AD98" s="105" t="s">
        <v>966</v>
      </c>
      <c r="AE98" s="160" t="s">
        <v>944</v>
      </c>
      <c r="AF98" s="160" t="s">
        <v>965</v>
      </c>
      <c r="AG98" s="160" t="s">
        <v>555</v>
      </c>
      <c r="AH98" s="160" t="s">
        <v>963</v>
      </c>
      <c r="AI98" s="160" t="s">
        <v>963</v>
      </c>
      <c r="AJ98" s="160" t="s">
        <v>963</v>
      </c>
      <c r="AK98" s="162" t="s">
        <v>935</v>
      </c>
      <c r="AL98" s="160" t="s">
        <v>964</v>
      </c>
      <c r="AM98" s="160" t="s">
        <v>962</v>
      </c>
      <c r="AN98" s="160" t="s">
        <v>542</v>
      </c>
      <c r="AO98" s="160" t="s">
        <v>542</v>
      </c>
      <c r="AP98" s="160" t="s">
        <v>542</v>
      </c>
      <c r="AQ98" s="160" t="s">
        <v>542</v>
      </c>
      <c r="AR98" s="160" t="s">
        <v>958</v>
      </c>
      <c r="AS98" s="160" t="s">
        <v>555</v>
      </c>
      <c r="AT98" s="160" t="s">
        <v>959</v>
      </c>
      <c r="AU98" s="160" t="s">
        <v>555</v>
      </c>
      <c r="AV98" s="160" t="s">
        <v>552</v>
      </c>
      <c r="AW98" s="160" t="s">
        <v>555</v>
      </c>
      <c r="AX98" s="160" t="s">
        <v>555</v>
      </c>
      <c r="AY98" s="160" t="s">
        <v>934</v>
      </c>
      <c r="AZ98" s="160" t="s">
        <v>961</v>
      </c>
      <c r="BA98" s="160" t="s">
        <v>961</v>
      </c>
      <c r="BB98" s="160" t="s">
        <v>555</v>
      </c>
      <c r="BC98" s="160" t="s">
        <v>555</v>
      </c>
      <c r="BD98" s="160" t="s">
        <v>960</v>
      </c>
      <c r="BE98" s="160" t="s">
        <v>555</v>
      </c>
      <c r="BF98" s="104"/>
    </row>
    <row r="99" spans="1:58" x14ac:dyDescent="0.25">
      <c r="A99" s="128" t="str">
        <f>'Indicator Data'!A100</f>
        <v>Lebanon</v>
      </c>
      <c r="B99" s="107" t="str">
        <f>'Indicator Data'!B100</f>
        <v>LBN</v>
      </c>
      <c r="C99" s="160" t="s">
        <v>1063</v>
      </c>
      <c r="D99" s="160" t="s">
        <v>1063</v>
      </c>
      <c r="E99" s="160" t="s">
        <v>967</v>
      </c>
      <c r="F99" s="160" t="s">
        <v>967</v>
      </c>
      <c r="G99" s="160" t="s">
        <v>967</v>
      </c>
      <c r="H99" s="160" t="s">
        <v>967</v>
      </c>
      <c r="I99" s="160" t="s">
        <v>967</v>
      </c>
      <c r="J99" s="160" t="s">
        <v>963</v>
      </c>
      <c r="K99" s="160" t="s">
        <v>963</v>
      </c>
      <c r="L99" s="160" t="s">
        <v>542</v>
      </c>
      <c r="M99" s="160" t="s">
        <v>960</v>
      </c>
      <c r="N99" s="160" t="s">
        <v>960</v>
      </c>
      <c r="O99" s="160" t="s">
        <v>968</v>
      </c>
      <c r="P99" s="160" t="s">
        <v>968</v>
      </c>
      <c r="Q99" s="160" t="s">
        <v>965</v>
      </c>
      <c r="R99" s="160" t="s">
        <v>965</v>
      </c>
      <c r="S99" s="160" t="s">
        <v>969</v>
      </c>
      <c r="T99" s="160" t="s">
        <v>970</v>
      </c>
      <c r="U99" s="160" t="s">
        <v>970</v>
      </c>
      <c r="V99" s="160" t="s">
        <v>555</v>
      </c>
      <c r="W99" s="160" t="s">
        <v>944</v>
      </c>
      <c r="X99" s="160" t="s">
        <v>944</v>
      </c>
      <c r="Y99" s="160" t="s">
        <v>944</v>
      </c>
      <c r="Z99" s="160" t="s">
        <v>944</v>
      </c>
      <c r="AA99" s="160" t="s">
        <v>944</v>
      </c>
      <c r="AB99" s="160" t="s">
        <v>957</v>
      </c>
      <c r="AC99" s="160" t="s">
        <v>944</v>
      </c>
      <c r="AD99" s="105" t="s">
        <v>966</v>
      </c>
      <c r="AE99" s="160" t="s">
        <v>944</v>
      </c>
      <c r="AF99" s="160" t="s">
        <v>965</v>
      </c>
      <c r="AG99" s="160" t="s">
        <v>555</v>
      </c>
      <c r="AH99" s="160" t="s">
        <v>963</v>
      </c>
      <c r="AI99" s="160" t="s">
        <v>963</v>
      </c>
      <c r="AJ99" s="160" t="s">
        <v>963</v>
      </c>
      <c r="AK99" s="162" t="s">
        <v>932</v>
      </c>
      <c r="AL99" s="160" t="s">
        <v>962</v>
      </c>
      <c r="AM99" s="160" t="s">
        <v>962</v>
      </c>
      <c r="AN99" s="160" t="s">
        <v>542</v>
      </c>
      <c r="AO99" s="160" t="s">
        <v>542</v>
      </c>
      <c r="AP99" s="160" t="s">
        <v>542</v>
      </c>
      <c r="AQ99" s="160" t="s">
        <v>542</v>
      </c>
      <c r="AR99" s="160" t="s">
        <v>958</v>
      </c>
      <c r="AS99" s="160" t="s">
        <v>555</v>
      </c>
      <c r="AT99" s="160" t="s">
        <v>959</v>
      </c>
      <c r="AU99" s="160" t="s">
        <v>555</v>
      </c>
      <c r="AV99" s="160" t="s">
        <v>552</v>
      </c>
      <c r="AW99" s="160" t="s">
        <v>555</v>
      </c>
      <c r="AX99" s="160" t="s">
        <v>555</v>
      </c>
      <c r="AY99" s="160" t="s">
        <v>934</v>
      </c>
      <c r="AZ99" s="160" t="s">
        <v>961</v>
      </c>
      <c r="BA99" s="160" t="s">
        <v>961</v>
      </c>
      <c r="BB99" s="160" t="s">
        <v>555</v>
      </c>
      <c r="BC99" s="160" t="s">
        <v>555</v>
      </c>
      <c r="BD99" s="160" t="s">
        <v>960</v>
      </c>
      <c r="BE99" s="160" t="s">
        <v>555</v>
      </c>
      <c r="BF99" s="104"/>
    </row>
    <row r="100" spans="1:58" x14ac:dyDescent="0.25">
      <c r="A100" s="128" t="str">
        <f>'Indicator Data'!A101</f>
        <v>Lesotho</v>
      </c>
      <c r="B100" s="107" t="str">
        <f>'Indicator Data'!B101</f>
        <v>LSO</v>
      </c>
      <c r="C100" s="160" t="s">
        <v>1063</v>
      </c>
      <c r="D100" s="160" t="s">
        <v>1063</v>
      </c>
      <c r="E100" s="160" t="s">
        <v>967</v>
      </c>
      <c r="F100" s="160" t="s">
        <v>967</v>
      </c>
      <c r="G100" s="160" t="s">
        <v>967</v>
      </c>
      <c r="H100" s="160" t="s">
        <v>967</v>
      </c>
      <c r="I100" s="160" t="s">
        <v>967</v>
      </c>
      <c r="J100" s="160" t="s">
        <v>963</v>
      </c>
      <c r="K100" s="160" t="s">
        <v>963</v>
      </c>
      <c r="L100" s="160" t="s">
        <v>542</v>
      </c>
      <c r="M100" s="160" t="s">
        <v>960</v>
      </c>
      <c r="N100" s="160" t="s">
        <v>960</v>
      </c>
      <c r="O100" s="160" t="s">
        <v>968</v>
      </c>
      <c r="P100" s="160" t="s">
        <v>968</v>
      </c>
      <c r="Q100" s="160" t="s">
        <v>965</v>
      </c>
      <c r="R100" s="160" t="s">
        <v>965</v>
      </c>
      <c r="S100" s="160" t="s">
        <v>969</v>
      </c>
      <c r="T100" s="160" t="s">
        <v>970</v>
      </c>
      <c r="U100" s="160" t="s">
        <v>970</v>
      </c>
      <c r="V100" s="160" t="s">
        <v>555</v>
      </c>
      <c r="W100" s="160" t="s">
        <v>944</v>
      </c>
      <c r="X100" s="160" t="s">
        <v>944</v>
      </c>
      <c r="Y100" s="160" t="s">
        <v>944</v>
      </c>
      <c r="Z100" s="160" t="s">
        <v>944</v>
      </c>
      <c r="AA100" s="160" t="s">
        <v>944</v>
      </c>
      <c r="AB100" s="160" t="s">
        <v>957</v>
      </c>
      <c r="AC100" s="160" t="s">
        <v>944</v>
      </c>
      <c r="AD100" s="105" t="s">
        <v>966</v>
      </c>
      <c r="AE100" s="160" t="s">
        <v>944</v>
      </c>
      <c r="AF100" s="160" t="s">
        <v>965</v>
      </c>
      <c r="AG100" s="160" t="s">
        <v>555</v>
      </c>
      <c r="AH100" s="160" t="s">
        <v>963</v>
      </c>
      <c r="AI100" s="160" t="s">
        <v>963</v>
      </c>
      <c r="AJ100" s="160" t="s">
        <v>963</v>
      </c>
      <c r="AK100" s="162" t="s">
        <v>932</v>
      </c>
      <c r="AL100" s="160" t="s">
        <v>962</v>
      </c>
      <c r="AM100" s="160" t="s">
        <v>962</v>
      </c>
      <c r="AN100" s="160" t="s">
        <v>542</v>
      </c>
      <c r="AO100" s="160" t="s">
        <v>542</v>
      </c>
      <c r="AP100" s="160" t="s">
        <v>542</v>
      </c>
      <c r="AQ100" s="160" t="s">
        <v>542</v>
      </c>
      <c r="AR100" s="160" t="s">
        <v>958</v>
      </c>
      <c r="AS100" s="160" t="s">
        <v>555</v>
      </c>
      <c r="AT100" s="160" t="s">
        <v>959</v>
      </c>
      <c r="AU100" s="160" t="s">
        <v>555</v>
      </c>
      <c r="AV100" s="160" t="s">
        <v>552</v>
      </c>
      <c r="AW100" s="160" t="s">
        <v>555</v>
      </c>
      <c r="AX100" s="160" t="s">
        <v>555</v>
      </c>
      <c r="AY100" s="160" t="s">
        <v>934</v>
      </c>
      <c r="AZ100" s="160" t="s">
        <v>961</v>
      </c>
      <c r="BA100" s="160" t="s">
        <v>961</v>
      </c>
      <c r="BB100" s="160" t="s">
        <v>555</v>
      </c>
      <c r="BC100" s="160" t="s">
        <v>555</v>
      </c>
      <c r="BD100" s="160" t="s">
        <v>960</v>
      </c>
      <c r="BE100" s="160" t="s">
        <v>555</v>
      </c>
      <c r="BF100" s="104"/>
    </row>
    <row r="101" spans="1:58" x14ac:dyDescent="0.25">
      <c r="A101" s="128" t="str">
        <f>'Indicator Data'!A102</f>
        <v>Liberia</v>
      </c>
      <c r="B101" s="107" t="str">
        <f>'Indicator Data'!B102</f>
        <v>LBR</v>
      </c>
      <c r="C101" s="160" t="s">
        <v>1063</v>
      </c>
      <c r="D101" s="160" t="s">
        <v>1063</v>
      </c>
      <c r="E101" s="160" t="s">
        <v>967</v>
      </c>
      <c r="F101" s="160" t="s">
        <v>967</v>
      </c>
      <c r="G101" s="160" t="s">
        <v>967</v>
      </c>
      <c r="H101" s="160" t="s">
        <v>967</v>
      </c>
      <c r="I101" s="160" t="s">
        <v>967</v>
      </c>
      <c r="J101" s="160" t="s">
        <v>963</v>
      </c>
      <c r="K101" s="160" t="s">
        <v>963</v>
      </c>
      <c r="L101" s="160" t="s">
        <v>542</v>
      </c>
      <c r="M101" s="160" t="s">
        <v>960</v>
      </c>
      <c r="N101" s="160" t="s">
        <v>960</v>
      </c>
      <c r="O101" s="160" t="s">
        <v>968</v>
      </c>
      <c r="P101" s="160" t="s">
        <v>968</v>
      </c>
      <c r="Q101" s="160" t="s">
        <v>965</v>
      </c>
      <c r="R101" s="160" t="s">
        <v>965</v>
      </c>
      <c r="S101" s="160" t="s">
        <v>969</v>
      </c>
      <c r="T101" s="160" t="s">
        <v>970</v>
      </c>
      <c r="U101" s="160" t="s">
        <v>970</v>
      </c>
      <c r="V101" s="160" t="s">
        <v>555</v>
      </c>
      <c r="W101" s="160" t="s">
        <v>944</v>
      </c>
      <c r="X101" s="160" t="s">
        <v>944</v>
      </c>
      <c r="Y101" s="160" t="s">
        <v>944</v>
      </c>
      <c r="Z101" s="160" t="s">
        <v>944</v>
      </c>
      <c r="AA101" s="160" t="s">
        <v>944</v>
      </c>
      <c r="AB101" s="160" t="s">
        <v>932</v>
      </c>
      <c r="AC101" s="160" t="s">
        <v>944</v>
      </c>
      <c r="AD101" s="105" t="s">
        <v>966</v>
      </c>
      <c r="AE101" s="160" t="s">
        <v>944</v>
      </c>
      <c r="AF101" s="160" t="s">
        <v>965</v>
      </c>
      <c r="AG101" s="160" t="s">
        <v>555</v>
      </c>
      <c r="AH101" s="160" t="s">
        <v>963</v>
      </c>
      <c r="AI101" s="160" t="s">
        <v>963</v>
      </c>
      <c r="AJ101" s="160" t="s">
        <v>963</v>
      </c>
      <c r="AK101" s="162" t="s">
        <v>935</v>
      </c>
      <c r="AL101" s="160" t="s">
        <v>962</v>
      </c>
      <c r="AM101" s="160" t="s">
        <v>962</v>
      </c>
      <c r="AN101" s="160" t="s">
        <v>542</v>
      </c>
      <c r="AO101" s="160" t="s">
        <v>542</v>
      </c>
      <c r="AP101" s="160" t="s">
        <v>542</v>
      </c>
      <c r="AQ101" s="160" t="s">
        <v>542</v>
      </c>
      <c r="AR101" s="160" t="s">
        <v>958</v>
      </c>
      <c r="AS101" s="160" t="s">
        <v>555</v>
      </c>
      <c r="AT101" s="160" t="s">
        <v>959</v>
      </c>
      <c r="AU101" s="160" t="s">
        <v>555</v>
      </c>
      <c r="AV101" s="160" t="s">
        <v>552</v>
      </c>
      <c r="AW101" s="160" t="s">
        <v>555</v>
      </c>
      <c r="AX101" s="160" t="s">
        <v>555</v>
      </c>
      <c r="AY101" s="160" t="s">
        <v>934</v>
      </c>
      <c r="AZ101" s="160" t="s">
        <v>961</v>
      </c>
      <c r="BA101" s="160" t="s">
        <v>961</v>
      </c>
      <c r="BB101" s="160" t="s">
        <v>555</v>
      </c>
      <c r="BC101" s="160" t="s">
        <v>555</v>
      </c>
      <c r="BD101" s="160" t="s">
        <v>960</v>
      </c>
      <c r="BE101" s="160" t="s">
        <v>555</v>
      </c>
      <c r="BF101" s="104"/>
    </row>
    <row r="102" spans="1:58" x14ac:dyDescent="0.25">
      <c r="A102" s="128" t="str">
        <f>'Indicator Data'!A103</f>
        <v>Libya</v>
      </c>
      <c r="B102" s="107" t="str">
        <f>'Indicator Data'!B103</f>
        <v>LBY</v>
      </c>
      <c r="C102" s="160" t="s">
        <v>1063</v>
      </c>
      <c r="D102" s="160" t="s">
        <v>1063</v>
      </c>
      <c r="E102" s="160" t="s">
        <v>967</v>
      </c>
      <c r="F102" s="160" t="s">
        <v>967</v>
      </c>
      <c r="G102" s="160" t="s">
        <v>967</v>
      </c>
      <c r="H102" s="160" t="s">
        <v>967</v>
      </c>
      <c r="I102" s="160" t="s">
        <v>967</v>
      </c>
      <c r="J102" s="160" t="s">
        <v>963</v>
      </c>
      <c r="K102" s="160" t="s">
        <v>963</v>
      </c>
      <c r="L102" s="160" t="s">
        <v>542</v>
      </c>
      <c r="M102" s="160" t="s">
        <v>960</v>
      </c>
      <c r="N102" s="160" t="s">
        <v>960</v>
      </c>
      <c r="O102" s="160" t="s">
        <v>968</v>
      </c>
      <c r="P102" s="160" t="s">
        <v>968</v>
      </c>
      <c r="Q102" s="160" t="s">
        <v>965</v>
      </c>
      <c r="R102" s="160" t="s">
        <v>965</v>
      </c>
      <c r="S102" s="160" t="s">
        <v>969</v>
      </c>
      <c r="T102" s="160" t="s">
        <v>970</v>
      </c>
      <c r="U102" s="160" t="s">
        <v>970</v>
      </c>
      <c r="V102" s="160" t="s">
        <v>555</v>
      </c>
      <c r="W102" s="160" t="s">
        <v>944</v>
      </c>
      <c r="X102" s="160" t="s">
        <v>944</v>
      </c>
      <c r="Y102" s="160" t="s">
        <v>944</v>
      </c>
      <c r="Z102" s="160" t="s">
        <v>944</v>
      </c>
      <c r="AA102" s="160" t="s">
        <v>944</v>
      </c>
      <c r="AB102" s="160" t="s">
        <v>932</v>
      </c>
      <c r="AC102" s="160" t="s">
        <v>944</v>
      </c>
      <c r="AD102" s="105" t="s">
        <v>966</v>
      </c>
      <c r="AE102" s="160" t="s">
        <v>944</v>
      </c>
      <c r="AF102" s="160" t="s">
        <v>965</v>
      </c>
      <c r="AG102" s="160" t="s">
        <v>555</v>
      </c>
      <c r="AH102" s="160" t="s">
        <v>963</v>
      </c>
      <c r="AI102" s="160" t="s">
        <v>963</v>
      </c>
      <c r="AJ102" s="160" t="s">
        <v>963</v>
      </c>
      <c r="AK102" s="162" t="s">
        <v>932</v>
      </c>
      <c r="AL102" s="160" t="s">
        <v>962</v>
      </c>
      <c r="AM102" s="160" t="s">
        <v>962</v>
      </c>
      <c r="AN102" s="160" t="s">
        <v>542</v>
      </c>
      <c r="AO102" s="160" t="s">
        <v>542</v>
      </c>
      <c r="AP102" s="160" t="s">
        <v>542</v>
      </c>
      <c r="AQ102" s="160" t="s">
        <v>542</v>
      </c>
      <c r="AR102" s="160" t="s">
        <v>958</v>
      </c>
      <c r="AS102" s="160" t="s">
        <v>555</v>
      </c>
      <c r="AT102" s="160" t="s">
        <v>959</v>
      </c>
      <c r="AU102" s="160" t="s">
        <v>555</v>
      </c>
      <c r="AV102" s="160" t="s">
        <v>552</v>
      </c>
      <c r="AW102" s="160" t="s">
        <v>555</v>
      </c>
      <c r="AX102" s="160" t="s">
        <v>555</v>
      </c>
      <c r="AY102" s="160" t="s">
        <v>934</v>
      </c>
      <c r="AZ102" s="160" t="s">
        <v>961</v>
      </c>
      <c r="BA102" s="160" t="s">
        <v>961</v>
      </c>
      <c r="BB102" s="160" t="s">
        <v>555</v>
      </c>
      <c r="BC102" s="160" t="s">
        <v>555</v>
      </c>
      <c r="BD102" s="160" t="s">
        <v>960</v>
      </c>
      <c r="BE102" s="160" t="s">
        <v>555</v>
      </c>
      <c r="BF102" s="104"/>
    </row>
    <row r="103" spans="1:58" x14ac:dyDescent="0.25">
      <c r="A103" s="128" t="str">
        <f>'Indicator Data'!A104</f>
        <v>Liechtenstein</v>
      </c>
      <c r="B103" s="107" t="str">
        <f>'Indicator Data'!B104</f>
        <v>LIE</v>
      </c>
      <c r="C103" s="160" t="s">
        <v>1063</v>
      </c>
      <c r="D103" s="160" t="s">
        <v>1063</v>
      </c>
      <c r="E103" s="160" t="s">
        <v>967</v>
      </c>
      <c r="F103" s="160" t="s">
        <v>967</v>
      </c>
      <c r="G103" s="160" t="s">
        <v>967</v>
      </c>
      <c r="H103" s="160" t="s">
        <v>967</v>
      </c>
      <c r="I103" s="160" t="s">
        <v>967</v>
      </c>
      <c r="J103" s="160" t="s">
        <v>963</v>
      </c>
      <c r="K103" s="160" t="s">
        <v>963</v>
      </c>
      <c r="L103" s="160" t="s">
        <v>542</v>
      </c>
      <c r="M103" s="160" t="s">
        <v>960</v>
      </c>
      <c r="N103" s="160" t="s">
        <v>960</v>
      </c>
      <c r="O103" s="160" t="s">
        <v>968</v>
      </c>
      <c r="P103" s="160" t="s">
        <v>968</v>
      </c>
      <c r="Q103" s="160" t="s">
        <v>965</v>
      </c>
      <c r="R103" s="160" t="s">
        <v>965</v>
      </c>
      <c r="S103" s="160" t="s">
        <v>969</v>
      </c>
      <c r="T103" s="160" t="s">
        <v>970</v>
      </c>
      <c r="U103" s="160" t="s">
        <v>970</v>
      </c>
      <c r="V103" s="160" t="s">
        <v>555</v>
      </c>
      <c r="W103" s="160" t="s">
        <v>944</v>
      </c>
      <c r="X103" s="160" t="s">
        <v>944</v>
      </c>
      <c r="Y103" s="160" t="s">
        <v>944</v>
      </c>
      <c r="Z103" s="160" t="s">
        <v>944</v>
      </c>
      <c r="AA103" s="160" t="s">
        <v>944</v>
      </c>
      <c r="AB103" s="160" t="s">
        <v>932</v>
      </c>
      <c r="AC103" s="160" t="s">
        <v>944</v>
      </c>
      <c r="AD103" s="105" t="s">
        <v>966</v>
      </c>
      <c r="AE103" s="160" t="s">
        <v>944</v>
      </c>
      <c r="AF103" s="160" t="s">
        <v>965</v>
      </c>
      <c r="AG103" s="160" t="s">
        <v>555</v>
      </c>
      <c r="AH103" s="160" t="s">
        <v>963</v>
      </c>
      <c r="AI103" s="160" t="s">
        <v>963</v>
      </c>
      <c r="AJ103" s="160" t="s">
        <v>963</v>
      </c>
      <c r="AK103" s="162" t="s">
        <v>932</v>
      </c>
      <c r="AL103" s="160" t="s">
        <v>962</v>
      </c>
      <c r="AM103" s="160" t="s">
        <v>962</v>
      </c>
      <c r="AN103" s="160" t="s">
        <v>542</v>
      </c>
      <c r="AO103" s="160" t="s">
        <v>542</v>
      </c>
      <c r="AP103" s="160" t="s">
        <v>542</v>
      </c>
      <c r="AQ103" s="160" t="s">
        <v>542</v>
      </c>
      <c r="AR103" s="160" t="s">
        <v>958</v>
      </c>
      <c r="AS103" s="160" t="s">
        <v>555</v>
      </c>
      <c r="AT103" s="160" t="s">
        <v>959</v>
      </c>
      <c r="AU103" s="160" t="s">
        <v>555</v>
      </c>
      <c r="AV103" s="160" t="s">
        <v>552</v>
      </c>
      <c r="AW103" s="160" t="s">
        <v>555</v>
      </c>
      <c r="AX103" s="160" t="s">
        <v>555</v>
      </c>
      <c r="AY103" s="160" t="s">
        <v>934</v>
      </c>
      <c r="AZ103" s="160" t="s">
        <v>961</v>
      </c>
      <c r="BA103" s="160" t="s">
        <v>961</v>
      </c>
      <c r="BB103" s="160" t="s">
        <v>555</v>
      </c>
      <c r="BC103" s="160" t="s">
        <v>555</v>
      </c>
      <c r="BD103" s="160" t="s">
        <v>960</v>
      </c>
      <c r="BE103" s="160" t="s">
        <v>555</v>
      </c>
      <c r="BF103" s="104"/>
    </row>
    <row r="104" spans="1:58" x14ac:dyDescent="0.25">
      <c r="A104" s="128" t="str">
        <f>'Indicator Data'!A105</f>
        <v>Lithuania</v>
      </c>
      <c r="B104" s="107" t="str">
        <f>'Indicator Data'!B105</f>
        <v>LTU</v>
      </c>
      <c r="C104" s="160" t="s">
        <v>1063</v>
      </c>
      <c r="D104" s="160" t="s">
        <v>1063</v>
      </c>
      <c r="E104" s="160" t="s">
        <v>967</v>
      </c>
      <c r="F104" s="160" t="s">
        <v>967</v>
      </c>
      <c r="G104" s="160" t="s">
        <v>967</v>
      </c>
      <c r="H104" s="160" t="s">
        <v>967</v>
      </c>
      <c r="I104" s="160" t="s">
        <v>967</v>
      </c>
      <c r="J104" s="160" t="s">
        <v>963</v>
      </c>
      <c r="K104" s="160" t="s">
        <v>963</v>
      </c>
      <c r="L104" s="160" t="s">
        <v>542</v>
      </c>
      <c r="M104" s="160" t="s">
        <v>960</v>
      </c>
      <c r="N104" s="160" t="s">
        <v>960</v>
      </c>
      <c r="O104" s="160" t="s">
        <v>968</v>
      </c>
      <c r="P104" s="160" t="s">
        <v>968</v>
      </c>
      <c r="Q104" s="160" t="s">
        <v>965</v>
      </c>
      <c r="R104" s="160" t="s">
        <v>965</v>
      </c>
      <c r="S104" s="160" t="s">
        <v>969</v>
      </c>
      <c r="T104" s="160" t="s">
        <v>970</v>
      </c>
      <c r="U104" s="160" t="s">
        <v>970</v>
      </c>
      <c r="V104" s="160" t="s">
        <v>555</v>
      </c>
      <c r="W104" s="160" t="s">
        <v>944</v>
      </c>
      <c r="X104" s="160" t="s">
        <v>944</v>
      </c>
      <c r="Y104" s="160" t="s">
        <v>944</v>
      </c>
      <c r="Z104" s="160" t="s">
        <v>944</v>
      </c>
      <c r="AA104" s="160" t="s">
        <v>944</v>
      </c>
      <c r="AB104" s="160" t="s">
        <v>932</v>
      </c>
      <c r="AC104" s="160" t="s">
        <v>944</v>
      </c>
      <c r="AD104" s="105" t="s">
        <v>966</v>
      </c>
      <c r="AE104" s="160" t="s">
        <v>944</v>
      </c>
      <c r="AF104" s="160" t="s">
        <v>965</v>
      </c>
      <c r="AG104" s="160" t="s">
        <v>555</v>
      </c>
      <c r="AH104" s="160" t="s">
        <v>963</v>
      </c>
      <c r="AI104" s="160" t="s">
        <v>963</v>
      </c>
      <c r="AJ104" s="160" t="s">
        <v>963</v>
      </c>
      <c r="AK104" s="162" t="s">
        <v>932</v>
      </c>
      <c r="AL104" s="160" t="s">
        <v>962</v>
      </c>
      <c r="AM104" s="160" t="s">
        <v>962</v>
      </c>
      <c r="AN104" s="160" t="s">
        <v>542</v>
      </c>
      <c r="AO104" s="160" t="s">
        <v>542</v>
      </c>
      <c r="AP104" s="160" t="s">
        <v>542</v>
      </c>
      <c r="AQ104" s="160" t="s">
        <v>542</v>
      </c>
      <c r="AR104" s="160" t="s">
        <v>958</v>
      </c>
      <c r="AS104" s="160" t="s">
        <v>555</v>
      </c>
      <c r="AT104" s="160" t="s">
        <v>959</v>
      </c>
      <c r="AU104" s="160" t="s">
        <v>555</v>
      </c>
      <c r="AV104" s="160" t="s">
        <v>552</v>
      </c>
      <c r="AW104" s="160" t="s">
        <v>555</v>
      </c>
      <c r="AX104" s="160" t="s">
        <v>555</v>
      </c>
      <c r="AY104" s="160" t="s">
        <v>934</v>
      </c>
      <c r="AZ104" s="160" t="s">
        <v>961</v>
      </c>
      <c r="BA104" s="160" t="s">
        <v>961</v>
      </c>
      <c r="BB104" s="160" t="s">
        <v>555</v>
      </c>
      <c r="BC104" s="160" t="s">
        <v>555</v>
      </c>
      <c r="BD104" s="160" t="s">
        <v>960</v>
      </c>
      <c r="BE104" s="160" t="s">
        <v>555</v>
      </c>
      <c r="BF104" s="104"/>
    </row>
    <row r="105" spans="1:58" x14ac:dyDescent="0.25">
      <c r="A105" s="128" t="str">
        <f>'Indicator Data'!A106</f>
        <v>Luxembourg</v>
      </c>
      <c r="B105" s="107" t="str">
        <f>'Indicator Data'!B106</f>
        <v>LUX</v>
      </c>
      <c r="C105" s="160" t="s">
        <v>1063</v>
      </c>
      <c r="D105" s="160" t="s">
        <v>1063</v>
      </c>
      <c r="E105" s="160" t="s">
        <v>967</v>
      </c>
      <c r="F105" s="160" t="s">
        <v>967</v>
      </c>
      <c r="G105" s="160" t="s">
        <v>967</v>
      </c>
      <c r="H105" s="160" t="s">
        <v>967</v>
      </c>
      <c r="I105" s="160" t="s">
        <v>967</v>
      </c>
      <c r="J105" s="160" t="s">
        <v>963</v>
      </c>
      <c r="K105" s="160" t="s">
        <v>963</v>
      </c>
      <c r="L105" s="160" t="s">
        <v>542</v>
      </c>
      <c r="M105" s="160" t="s">
        <v>960</v>
      </c>
      <c r="N105" s="160" t="s">
        <v>960</v>
      </c>
      <c r="O105" s="160" t="s">
        <v>968</v>
      </c>
      <c r="P105" s="160" t="s">
        <v>968</v>
      </c>
      <c r="Q105" s="160" t="s">
        <v>965</v>
      </c>
      <c r="R105" s="160" t="s">
        <v>965</v>
      </c>
      <c r="S105" s="160" t="s">
        <v>969</v>
      </c>
      <c r="T105" s="160" t="s">
        <v>970</v>
      </c>
      <c r="U105" s="160" t="s">
        <v>970</v>
      </c>
      <c r="V105" s="160" t="s">
        <v>555</v>
      </c>
      <c r="W105" s="160" t="s">
        <v>944</v>
      </c>
      <c r="X105" s="160" t="s">
        <v>944</v>
      </c>
      <c r="Y105" s="160" t="s">
        <v>944</v>
      </c>
      <c r="Z105" s="160" t="s">
        <v>944</v>
      </c>
      <c r="AA105" s="160" t="s">
        <v>944</v>
      </c>
      <c r="AB105" s="160" t="s">
        <v>957</v>
      </c>
      <c r="AC105" s="160" t="s">
        <v>944</v>
      </c>
      <c r="AD105" s="105" t="s">
        <v>966</v>
      </c>
      <c r="AE105" s="160" t="s">
        <v>944</v>
      </c>
      <c r="AF105" s="160" t="s">
        <v>965</v>
      </c>
      <c r="AG105" s="160" t="s">
        <v>555</v>
      </c>
      <c r="AH105" s="160" t="s">
        <v>963</v>
      </c>
      <c r="AI105" s="160" t="s">
        <v>963</v>
      </c>
      <c r="AJ105" s="160" t="s">
        <v>963</v>
      </c>
      <c r="AK105" s="162" t="s">
        <v>932</v>
      </c>
      <c r="AL105" s="160" t="s">
        <v>962</v>
      </c>
      <c r="AM105" s="160" t="s">
        <v>962</v>
      </c>
      <c r="AN105" s="160" t="s">
        <v>542</v>
      </c>
      <c r="AO105" s="160" t="s">
        <v>542</v>
      </c>
      <c r="AP105" s="160" t="s">
        <v>542</v>
      </c>
      <c r="AQ105" s="160" t="s">
        <v>542</v>
      </c>
      <c r="AR105" s="160" t="s">
        <v>958</v>
      </c>
      <c r="AS105" s="160" t="s">
        <v>555</v>
      </c>
      <c r="AT105" s="160" t="s">
        <v>959</v>
      </c>
      <c r="AU105" s="160" t="s">
        <v>555</v>
      </c>
      <c r="AV105" s="160" t="s">
        <v>552</v>
      </c>
      <c r="AW105" s="160" t="s">
        <v>555</v>
      </c>
      <c r="AX105" s="160" t="s">
        <v>555</v>
      </c>
      <c r="AY105" s="160" t="s">
        <v>934</v>
      </c>
      <c r="AZ105" s="160" t="s">
        <v>961</v>
      </c>
      <c r="BA105" s="160" t="s">
        <v>961</v>
      </c>
      <c r="BB105" s="160" t="s">
        <v>555</v>
      </c>
      <c r="BC105" s="160" t="s">
        <v>555</v>
      </c>
      <c r="BD105" s="160" t="s">
        <v>960</v>
      </c>
      <c r="BE105" s="160" t="s">
        <v>555</v>
      </c>
      <c r="BF105" s="104"/>
    </row>
    <row r="106" spans="1:58" x14ac:dyDescent="0.25">
      <c r="A106" s="128" t="str">
        <f>'Indicator Data'!A107</f>
        <v>Madagascar</v>
      </c>
      <c r="B106" s="107" t="str">
        <f>'Indicator Data'!B107</f>
        <v>MDG</v>
      </c>
      <c r="C106" s="160" t="s">
        <v>1063</v>
      </c>
      <c r="D106" s="160" t="s">
        <v>1063</v>
      </c>
      <c r="E106" s="160" t="s">
        <v>967</v>
      </c>
      <c r="F106" s="160" t="s">
        <v>967</v>
      </c>
      <c r="G106" s="160" t="s">
        <v>967</v>
      </c>
      <c r="H106" s="160" t="s">
        <v>967</v>
      </c>
      <c r="I106" s="160" t="s">
        <v>967</v>
      </c>
      <c r="J106" s="160" t="s">
        <v>963</v>
      </c>
      <c r="K106" s="160" t="s">
        <v>963</v>
      </c>
      <c r="L106" s="160" t="s">
        <v>542</v>
      </c>
      <c r="M106" s="160" t="s">
        <v>960</v>
      </c>
      <c r="N106" s="160" t="s">
        <v>960</v>
      </c>
      <c r="O106" s="160" t="s">
        <v>968</v>
      </c>
      <c r="P106" s="160" t="s">
        <v>968</v>
      </c>
      <c r="Q106" s="160" t="s">
        <v>965</v>
      </c>
      <c r="R106" s="160" t="s">
        <v>965</v>
      </c>
      <c r="S106" s="160" t="s">
        <v>969</v>
      </c>
      <c r="T106" s="160" t="s">
        <v>970</v>
      </c>
      <c r="U106" s="160" t="s">
        <v>970</v>
      </c>
      <c r="V106" s="160" t="s">
        <v>555</v>
      </c>
      <c r="W106" s="160" t="s">
        <v>944</v>
      </c>
      <c r="X106" s="160" t="s">
        <v>944</v>
      </c>
      <c r="Y106" s="160" t="s">
        <v>944</v>
      </c>
      <c r="Z106" s="160" t="s">
        <v>944</v>
      </c>
      <c r="AA106" s="160" t="s">
        <v>944</v>
      </c>
      <c r="AB106" s="160" t="s">
        <v>957</v>
      </c>
      <c r="AC106" s="160" t="s">
        <v>944</v>
      </c>
      <c r="AD106" s="105" t="s">
        <v>966</v>
      </c>
      <c r="AE106" s="160" t="s">
        <v>944</v>
      </c>
      <c r="AF106" s="160" t="s">
        <v>965</v>
      </c>
      <c r="AG106" s="160" t="s">
        <v>555</v>
      </c>
      <c r="AH106" s="160" t="s">
        <v>963</v>
      </c>
      <c r="AI106" s="160" t="s">
        <v>963</v>
      </c>
      <c r="AJ106" s="160" t="s">
        <v>963</v>
      </c>
      <c r="AK106" s="162" t="s">
        <v>932</v>
      </c>
      <c r="AL106" s="160" t="s">
        <v>962</v>
      </c>
      <c r="AM106" s="160" t="s">
        <v>962</v>
      </c>
      <c r="AN106" s="160" t="s">
        <v>542</v>
      </c>
      <c r="AO106" s="160" t="s">
        <v>542</v>
      </c>
      <c r="AP106" s="160" t="s">
        <v>542</v>
      </c>
      <c r="AQ106" s="160" t="s">
        <v>542</v>
      </c>
      <c r="AR106" s="160" t="s">
        <v>958</v>
      </c>
      <c r="AS106" s="160" t="s">
        <v>555</v>
      </c>
      <c r="AT106" s="160" t="s">
        <v>959</v>
      </c>
      <c r="AU106" s="160" t="s">
        <v>555</v>
      </c>
      <c r="AV106" s="160" t="s">
        <v>552</v>
      </c>
      <c r="AW106" s="160" t="s">
        <v>555</v>
      </c>
      <c r="AX106" s="160" t="s">
        <v>555</v>
      </c>
      <c r="AY106" s="160" t="s">
        <v>934</v>
      </c>
      <c r="AZ106" s="160" t="s">
        <v>961</v>
      </c>
      <c r="BA106" s="160" t="s">
        <v>961</v>
      </c>
      <c r="BB106" s="160" t="s">
        <v>555</v>
      </c>
      <c r="BC106" s="160" t="s">
        <v>555</v>
      </c>
      <c r="BD106" s="160" t="s">
        <v>960</v>
      </c>
      <c r="BE106" s="160" t="s">
        <v>555</v>
      </c>
      <c r="BF106" s="104"/>
    </row>
    <row r="107" spans="1:58" x14ac:dyDescent="0.25">
      <c r="A107" s="128" t="str">
        <f>'Indicator Data'!A108</f>
        <v>Malawi</v>
      </c>
      <c r="B107" s="107" t="str">
        <f>'Indicator Data'!B108</f>
        <v>MWI</v>
      </c>
      <c r="C107" s="160" t="s">
        <v>1063</v>
      </c>
      <c r="D107" s="160" t="s">
        <v>1063</v>
      </c>
      <c r="E107" s="160" t="s">
        <v>967</v>
      </c>
      <c r="F107" s="160" t="s">
        <v>967</v>
      </c>
      <c r="G107" s="160" t="s">
        <v>967</v>
      </c>
      <c r="H107" s="160" t="s">
        <v>967</v>
      </c>
      <c r="I107" s="160" t="s">
        <v>967</v>
      </c>
      <c r="J107" s="160" t="s">
        <v>963</v>
      </c>
      <c r="K107" s="160" t="s">
        <v>963</v>
      </c>
      <c r="L107" s="160" t="s">
        <v>542</v>
      </c>
      <c r="M107" s="160" t="s">
        <v>960</v>
      </c>
      <c r="N107" s="160" t="s">
        <v>960</v>
      </c>
      <c r="O107" s="160" t="s">
        <v>968</v>
      </c>
      <c r="P107" s="160" t="s">
        <v>968</v>
      </c>
      <c r="Q107" s="160" t="s">
        <v>965</v>
      </c>
      <c r="R107" s="160" t="s">
        <v>965</v>
      </c>
      <c r="S107" s="160" t="s">
        <v>969</v>
      </c>
      <c r="T107" s="160" t="s">
        <v>970</v>
      </c>
      <c r="U107" s="160" t="s">
        <v>970</v>
      </c>
      <c r="V107" s="160" t="s">
        <v>555</v>
      </c>
      <c r="W107" s="160" t="s">
        <v>944</v>
      </c>
      <c r="X107" s="160" t="s">
        <v>944</v>
      </c>
      <c r="Y107" s="160" t="s">
        <v>944</v>
      </c>
      <c r="Z107" s="160" t="s">
        <v>944</v>
      </c>
      <c r="AA107" s="160" t="s">
        <v>944</v>
      </c>
      <c r="AB107" s="160" t="s">
        <v>957</v>
      </c>
      <c r="AC107" s="160" t="s">
        <v>944</v>
      </c>
      <c r="AD107" s="105" t="s">
        <v>966</v>
      </c>
      <c r="AE107" s="160" t="s">
        <v>944</v>
      </c>
      <c r="AF107" s="160" t="s">
        <v>965</v>
      </c>
      <c r="AG107" s="160" t="s">
        <v>555</v>
      </c>
      <c r="AH107" s="160" t="s">
        <v>963</v>
      </c>
      <c r="AI107" s="160" t="s">
        <v>963</v>
      </c>
      <c r="AJ107" s="160" t="s">
        <v>963</v>
      </c>
      <c r="AK107" s="162" t="s">
        <v>932</v>
      </c>
      <c r="AL107" s="160" t="s">
        <v>962</v>
      </c>
      <c r="AM107" s="160" t="s">
        <v>962</v>
      </c>
      <c r="AN107" s="160" t="s">
        <v>542</v>
      </c>
      <c r="AO107" s="160" t="s">
        <v>542</v>
      </c>
      <c r="AP107" s="160" t="s">
        <v>542</v>
      </c>
      <c r="AQ107" s="160" t="s">
        <v>542</v>
      </c>
      <c r="AR107" s="160" t="s">
        <v>958</v>
      </c>
      <c r="AS107" s="160" t="s">
        <v>555</v>
      </c>
      <c r="AT107" s="160" t="s">
        <v>959</v>
      </c>
      <c r="AU107" s="160" t="s">
        <v>555</v>
      </c>
      <c r="AV107" s="160" t="s">
        <v>552</v>
      </c>
      <c r="AW107" s="160" t="s">
        <v>555</v>
      </c>
      <c r="AX107" s="160" t="s">
        <v>555</v>
      </c>
      <c r="AY107" s="160" t="s">
        <v>934</v>
      </c>
      <c r="AZ107" s="160" t="s">
        <v>961</v>
      </c>
      <c r="BA107" s="160" t="s">
        <v>961</v>
      </c>
      <c r="BB107" s="160" t="s">
        <v>555</v>
      </c>
      <c r="BC107" s="160" t="s">
        <v>555</v>
      </c>
      <c r="BD107" s="160" t="s">
        <v>960</v>
      </c>
      <c r="BE107" s="160" t="s">
        <v>555</v>
      </c>
      <c r="BF107" s="104"/>
    </row>
    <row r="108" spans="1:58" x14ac:dyDescent="0.25">
      <c r="A108" s="128" t="str">
        <f>'Indicator Data'!A109</f>
        <v>Malaysia</v>
      </c>
      <c r="B108" s="107" t="str">
        <f>'Indicator Data'!B109</f>
        <v>MYS</v>
      </c>
      <c r="C108" s="160" t="s">
        <v>1063</v>
      </c>
      <c r="D108" s="160" t="s">
        <v>1063</v>
      </c>
      <c r="E108" s="160" t="s">
        <v>967</v>
      </c>
      <c r="F108" s="160" t="s">
        <v>967</v>
      </c>
      <c r="G108" s="160" t="s">
        <v>967</v>
      </c>
      <c r="H108" s="160" t="s">
        <v>967</v>
      </c>
      <c r="I108" s="160" t="s">
        <v>967</v>
      </c>
      <c r="J108" s="160" t="s">
        <v>963</v>
      </c>
      <c r="K108" s="160" t="s">
        <v>963</v>
      </c>
      <c r="L108" s="160" t="s">
        <v>542</v>
      </c>
      <c r="M108" s="160" t="s">
        <v>960</v>
      </c>
      <c r="N108" s="160" t="s">
        <v>960</v>
      </c>
      <c r="O108" s="160" t="s">
        <v>968</v>
      </c>
      <c r="P108" s="160" t="s">
        <v>968</v>
      </c>
      <c r="Q108" s="160" t="s">
        <v>965</v>
      </c>
      <c r="R108" s="160" t="s">
        <v>965</v>
      </c>
      <c r="S108" s="160" t="s">
        <v>969</v>
      </c>
      <c r="T108" s="160" t="s">
        <v>970</v>
      </c>
      <c r="U108" s="160" t="s">
        <v>970</v>
      </c>
      <c r="V108" s="160" t="s">
        <v>555</v>
      </c>
      <c r="W108" s="160" t="s">
        <v>944</v>
      </c>
      <c r="X108" s="160" t="s">
        <v>944</v>
      </c>
      <c r="Y108" s="160" t="s">
        <v>944</v>
      </c>
      <c r="Z108" s="160" t="s">
        <v>944</v>
      </c>
      <c r="AA108" s="160" t="s">
        <v>944</v>
      </c>
      <c r="AB108" s="160" t="s">
        <v>944</v>
      </c>
      <c r="AC108" s="160" t="s">
        <v>944</v>
      </c>
      <c r="AD108" s="105" t="s">
        <v>966</v>
      </c>
      <c r="AE108" s="160" t="s">
        <v>944</v>
      </c>
      <c r="AF108" s="160" t="s">
        <v>965</v>
      </c>
      <c r="AG108" s="160" t="s">
        <v>555</v>
      </c>
      <c r="AH108" s="160" t="s">
        <v>963</v>
      </c>
      <c r="AI108" s="160" t="s">
        <v>963</v>
      </c>
      <c r="AJ108" s="160" t="s">
        <v>963</v>
      </c>
      <c r="AK108" s="162" t="s">
        <v>932</v>
      </c>
      <c r="AL108" s="160" t="s">
        <v>962</v>
      </c>
      <c r="AM108" s="160" t="s">
        <v>962</v>
      </c>
      <c r="AN108" s="160" t="s">
        <v>542</v>
      </c>
      <c r="AO108" s="160" t="s">
        <v>542</v>
      </c>
      <c r="AP108" s="160" t="s">
        <v>542</v>
      </c>
      <c r="AQ108" s="160" t="s">
        <v>542</v>
      </c>
      <c r="AR108" s="160" t="s">
        <v>958</v>
      </c>
      <c r="AS108" s="160" t="s">
        <v>555</v>
      </c>
      <c r="AT108" s="160" t="s">
        <v>959</v>
      </c>
      <c r="AU108" s="160" t="s">
        <v>555</v>
      </c>
      <c r="AV108" s="160" t="s">
        <v>552</v>
      </c>
      <c r="AW108" s="160" t="s">
        <v>555</v>
      </c>
      <c r="AX108" s="160" t="s">
        <v>555</v>
      </c>
      <c r="AY108" s="160" t="s">
        <v>934</v>
      </c>
      <c r="AZ108" s="160" t="s">
        <v>961</v>
      </c>
      <c r="BA108" s="160" t="s">
        <v>961</v>
      </c>
      <c r="BB108" s="160" t="s">
        <v>555</v>
      </c>
      <c r="BC108" s="160" t="s">
        <v>555</v>
      </c>
      <c r="BD108" s="160" t="s">
        <v>960</v>
      </c>
      <c r="BE108" s="160" t="s">
        <v>555</v>
      </c>
      <c r="BF108" s="104"/>
    </row>
    <row r="109" spans="1:58" x14ac:dyDescent="0.25">
      <c r="A109" s="128" t="str">
        <f>'Indicator Data'!A110</f>
        <v>Maldives</v>
      </c>
      <c r="B109" s="107" t="str">
        <f>'Indicator Data'!B110</f>
        <v>MDV</v>
      </c>
      <c r="C109" s="160" t="s">
        <v>1063</v>
      </c>
      <c r="D109" s="160" t="s">
        <v>1063</v>
      </c>
      <c r="E109" s="160" t="s">
        <v>967</v>
      </c>
      <c r="F109" s="160" t="s">
        <v>967</v>
      </c>
      <c r="G109" s="160" t="s">
        <v>967</v>
      </c>
      <c r="H109" s="160" t="s">
        <v>967</v>
      </c>
      <c r="I109" s="160" t="s">
        <v>967</v>
      </c>
      <c r="J109" s="160" t="s">
        <v>963</v>
      </c>
      <c r="K109" s="160" t="s">
        <v>963</v>
      </c>
      <c r="L109" s="160" t="s">
        <v>542</v>
      </c>
      <c r="M109" s="160" t="s">
        <v>960</v>
      </c>
      <c r="N109" s="160" t="s">
        <v>960</v>
      </c>
      <c r="O109" s="160" t="s">
        <v>968</v>
      </c>
      <c r="P109" s="160" t="s">
        <v>968</v>
      </c>
      <c r="Q109" s="160" t="s">
        <v>965</v>
      </c>
      <c r="R109" s="160" t="s">
        <v>965</v>
      </c>
      <c r="S109" s="160" t="s">
        <v>969</v>
      </c>
      <c r="T109" s="160" t="s">
        <v>970</v>
      </c>
      <c r="U109" s="160" t="s">
        <v>970</v>
      </c>
      <c r="V109" s="160" t="s">
        <v>555</v>
      </c>
      <c r="W109" s="160" t="s">
        <v>944</v>
      </c>
      <c r="X109" s="160" t="s">
        <v>944</v>
      </c>
      <c r="Y109" s="160" t="s">
        <v>944</v>
      </c>
      <c r="Z109" s="160" t="s">
        <v>944</v>
      </c>
      <c r="AA109" s="160" t="s">
        <v>944</v>
      </c>
      <c r="AB109" s="160" t="s">
        <v>957</v>
      </c>
      <c r="AC109" s="160" t="s">
        <v>944</v>
      </c>
      <c r="AD109" s="105" t="s">
        <v>966</v>
      </c>
      <c r="AE109" s="160" t="s">
        <v>944</v>
      </c>
      <c r="AF109" s="160" t="s">
        <v>965</v>
      </c>
      <c r="AG109" s="160" t="s">
        <v>555</v>
      </c>
      <c r="AH109" s="160" t="s">
        <v>963</v>
      </c>
      <c r="AI109" s="160" t="s">
        <v>963</v>
      </c>
      <c r="AJ109" s="160" t="s">
        <v>963</v>
      </c>
      <c r="AK109" s="162" t="s">
        <v>935</v>
      </c>
      <c r="AL109" s="160" t="s">
        <v>962</v>
      </c>
      <c r="AM109" s="160" t="s">
        <v>962</v>
      </c>
      <c r="AN109" s="160" t="s">
        <v>542</v>
      </c>
      <c r="AO109" s="160" t="s">
        <v>542</v>
      </c>
      <c r="AP109" s="160" t="s">
        <v>542</v>
      </c>
      <c r="AQ109" s="160" t="s">
        <v>542</v>
      </c>
      <c r="AR109" s="160" t="s">
        <v>958</v>
      </c>
      <c r="AS109" s="160" t="s">
        <v>555</v>
      </c>
      <c r="AT109" s="160" t="s">
        <v>959</v>
      </c>
      <c r="AU109" s="160" t="s">
        <v>555</v>
      </c>
      <c r="AV109" s="160" t="s">
        <v>552</v>
      </c>
      <c r="AW109" s="160" t="s">
        <v>555</v>
      </c>
      <c r="AX109" s="160" t="s">
        <v>555</v>
      </c>
      <c r="AY109" s="160" t="s">
        <v>934</v>
      </c>
      <c r="AZ109" s="160" t="s">
        <v>961</v>
      </c>
      <c r="BA109" s="160" t="s">
        <v>961</v>
      </c>
      <c r="BB109" s="160" t="s">
        <v>555</v>
      </c>
      <c r="BC109" s="160" t="s">
        <v>555</v>
      </c>
      <c r="BD109" s="160" t="s">
        <v>960</v>
      </c>
      <c r="BE109" s="160" t="s">
        <v>555</v>
      </c>
      <c r="BF109" s="104"/>
    </row>
    <row r="110" spans="1:58" x14ac:dyDescent="0.25">
      <c r="A110" s="128" t="str">
        <f>'Indicator Data'!A111</f>
        <v>Mali</v>
      </c>
      <c r="B110" s="107" t="str">
        <f>'Indicator Data'!B111</f>
        <v>MLI</v>
      </c>
      <c r="C110" s="160" t="s">
        <v>1063</v>
      </c>
      <c r="D110" s="160" t="s">
        <v>1063</v>
      </c>
      <c r="E110" s="160" t="s">
        <v>967</v>
      </c>
      <c r="F110" s="160" t="s">
        <v>967</v>
      </c>
      <c r="G110" s="160" t="s">
        <v>967</v>
      </c>
      <c r="H110" s="160" t="s">
        <v>967</v>
      </c>
      <c r="I110" s="160" t="s">
        <v>967</v>
      </c>
      <c r="J110" s="160" t="s">
        <v>963</v>
      </c>
      <c r="K110" s="160" t="s">
        <v>963</v>
      </c>
      <c r="L110" s="160" t="s">
        <v>542</v>
      </c>
      <c r="M110" s="160" t="s">
        <v>960</v>
      </c>
      <c r="N110" s="160" t="s">
        <v>960</v>
      </c>
      <c r="O110" s="160" t="s">
        <v>968</v>
      </c>
      <c r="P110" s="160" t="s">
        <v>968</v>
      </c>
      <c r="Q110" s="160" t="s">
        <v>965</v>
      </c>
      <c r="R110" s="160" t="s">
        <v>965</v>
      </c>
      <c r="S110" s="160" t="s">
        <v>969</v>
      </c>
      <c r="T110" s="160" t="s">
        <v>970</v>
      </c>
      <c r="U110" s="160" t="s">
        <v>970</v>
      </c>
      <c r="V110" s="160" t="s">
        <v>555</v>
      </c>
      <c r="W110" s="160" t="s">
        <v>944</v>
      </c>
      <c r="X110" s="160" t="s">
        <v>944</v>
      </c>
      <c r="Y110" s="160" t="s">
        <v>944</v>
      </c>
      <c r="Z110" s="160" t="s">
        <v>944</v>
      </c>
      <c r="AA110" s="160" t="s">
        <v>944</v>
      </c>
      <c r="AB110" s="160" t="s">
        <v>932</v>
      </c>
      <c r="AC110" s="160" t="s">
        <v>944</v>
      </c>
      <c r="AD110" s="105" t="s">
        <v>966</v>
      </c>
      <c r="AE110" s="160" t="s">
        <v>944</v>
      </c>
      <c r="AF110" s="160" t="s">
        <v>965</v>
      </c>
      <c r="AG110" s="160" t="s">
        <v>555</v>
      </c>
      <c r="AH110" s="160" t="s">
        <v>963</v>
      </c>
      <c r="AI110" s="160" t="s">
        <v>963</v>
      </c>
      <c r="AJ110" s="160" t="s">
        <v>963</v>
      </c>
      <c r="AK110" s="162" t="s">
        <v>932</v>
      </c>
      <c r="AL110" s="160" t="s">
        <v>962</v>
      </c>
      <c r="AM110" s="160" t="s">
        <v>962</v>
      </c>
      <c r="AN110" s="160" t="s">
        <v>542</v>
      </c>
      <c r="AO110" s="160" t="s">
        <v>542</v>
      </c>
      <c r="AP110" s="160" t="s">
        <v>542</v>
      </c>
      <c r="AQ110" s="160" t="s">
        <v>542</v>
      </c>
      <c r="AR110" s="160" t="s">
        <v>958</v>
      </c>
      <c r="AS110" s="160" t="s">
        <v>555</v>
      </c>
      <c r="AT110" s="160" t="s">
        <v>959</v>
      </c>
      <c r="AU110" s="160" t="s">
        <v>555</v>
      </c>
      <c r="AV110" s="160" t="s">
        <v>552</v>
      </c>
      <c r="AW110" s="160" t="s">
        <v>555</v>
      </c>
      <c r="AX110" s="160" t="s">
        <v>555</v>
      </c>
      <c r="AY110" s="160" t="s">
        <v>934</v>
      </c>
      <c r="AZ110" s="160" t="s">
        <v>961</v>
      </c>
      <c r="BA110" s="160" t="s">
        <v>961</v>
      </c>
      <c r="BB110" s="160" t="s">
        <v>555</v>
      </c>
      <c r="BC110" s="160" t="s">
        <v>555</v>
      </c>
      <c r="BD110" s="160" t="s">
        <v>960</v>
      </c>
      <c r="BE110" s="160" t="s">
        <v>555</v>
      </c>
      <c r="BF110" s="104"/>
    </row>
    <row r="111" spans="1:58" x14ac:dyDescent="0.25">
      <c r="A111" s="128" t="str">
        <f>'Indicator Data'!A112</f>
        <v>Malta</v>
      </c>
      <c r="B111" s="107" t="str">
        <f>'Indicator Data'!B112</f>
        <v>MLT</v>
      </c>
      <c r="C111" s="160" t="s">
        <v>1063</v>
      </c>
      <c r="D111" s="160" t="s">
        <v>1063</v>
      </c>
      <c r="E111" s="160" t="s">
        <v>967</v>
      </c>
      <c r="F111" s="160" t="s">
        <v>967</v>
      </c>
      <c r="G111" s="160" t="s">
        <v>967</v>
      </c>
      <c r="H111" s="160" t="s">
        <v>967</v>
      </c>
      <c r="I111" s="160" t="s">
        <v>967</v>
      </c>
      <c r="J111" s="160" t="s">
        <v>963</v>
      </c>
      <c r="K111" s="160" t="s">
        <v>963</v>
      </c>
      <c r="L111" s="160" t="s">
        <v>542</v>
      </c>
      <c r="M111" s="160" t="s">
        <v>960</v>
      </c>
      <c r="N111" s="160" t="s">
        <v>960</v>
      </c>
      <c r="O111" s="160" t="s">
        <v>968</v>
      </c>
      <c r="P111" s="160" t="s">
        <v>968</v>
      </c>
      <c r="Q111" s="160" t="s">
        <v>965</v>
      </c>
      <c r="R111" s="160" t="s">
        <v>965</v>
      </c>
      <c r="S111" s="160" t="s">
        <v>969</v>
      </c>
      <c r="T111" s="160" t="s">
        <v>970</v>
      </c>
      <c r="U111" s="160" t="s">
        <v>970</v>
      </c>
      <c r="V111" s="160" t="s">
        <v>555</v>
      </c>
      <c r="W111" s="160" t="s">
        <v>944</v>
      </c>
      <c r="X111" s="160" t="s">
        <v>955</v>
      </c>
      <c r="Y111" s="160" t="s">
        <v>944</v>
      </c>
      <c r="Z111" s="160" t="s">
        <v>944</v>
      </c>
      <c r="AA111" s="160" t="s">
        <v>944</v>
      </c>
      <c r="AB111" s="160" t="s">
        <v>932</v>
      </c>
      <c r="AC111" s="160" t="s">
        <v>944</v>
      </c>
      <c r="AD111" s="105" t="s">
        <v>966</v>
      </c>
      <c r="AE111" s="160" t="s">
        <v>944</v>
      </c>
      <c r="AF111" s="160" t="s">
        <v>965</v>
      </c>
      <c r="AG111" s="160" t="s">
        <v>555</v>
      </c>
      <c r="AH111" s="160" t="s">
        <v>963</v>
      </c>
      <c r="AI111" s="160" t="s">
        <v>963</v>
      </c>
      <c r="AJ111" s="160" t="s">
        <v>963</v>
      </c>
      <c r="AK111" s="162" t="s">
        <v>932</v>
      </c>
      <c r="AL111" s="160" t="s">
        <v>962</v>
      </c>
      <c r="AM111" s="160" t="s">
        <v>962</v>
      </c>
      <c r="AN111" s="160" t="s">
        <v>542</v>
      </c>
      <c r="AO111" s="160" t="s">
        <v>542</v>
      </c>
      <c r="AP111" s="160" t="s">
        <v>542</v>
      </c>
      <c r="AQ111" s="160" t="s">
        <v>542</v>
      </c>
      <c r="AR111" s="160" t="s">
        <v>958</v>
      </c>
      <c r="AS111" s="160" t="s">
        <v>555</v>
      </c>
      <c r="AT111" s="160" t="s">
        <v>959</v>
      </c>
      <c r="AU111" s="160" t="s">
        <v>555</v>
      </c>
      <c r="AV111" s="160" t="s">
        <v>552</v>
      </c>
      <c r="AW111" s="160" t="s">
        <v>555</v>
      </c>
      <c r="AX111" s="160" t="s">
        <v>555</v>
      </c>
      <c r="AY111" s="160" t="s">
        <v>934</v>
      </c>
      <c r="AZ111" s="160" t="s">
        <v>961</v>
      </c>
      <c r="BA111" s="160" t="s">
        <v>961</v>
      </c>
      <c r="BB111" s="160" t="s">
        <v>555</v>
      </c>
      <c r="BC111" s="160" t="s">
        <v>555</v>
      </c>
      <c r="BD111" s="160" t="s">
        <v>960</v>
      </c>
      <c r="BE111" s="160" t="s">
        <v>555</v>
      </c>
      <c r="BF111" s="104"/>
    </row>
    <row r="112" spans="1:58" x14ac:dyDescent="0.25">
      <c r="A112" s="128" t="str">
        <f>'Indicator Data'!A113</f>
        <v>Marshall Islands</v>
      </c>
      <c r="B112" s="107" t="str">
        <f>'Indicator Data'!B113</f>
        <v>MHL</v>
      </c>
      <c r="C112" s="160" t="s">
        <v>1063</v>
      </c>
      <c r="D112" s="160" t="s">
        <v>1063</v>
      </c>
      <c r="E112" s="160" t="s">
        <v>967</v>
      </c>
      <c r="F112" s="160" t="s">
        <v>967</v>
      </c>
      <c r="G112" s="160" t="s">
        <v>967</v>
      </c>
      <c r="H112" s="160" t="s">
        <v>967</v>
      </c>
      <c r="I112" s="160" t="s">
        <v>967</v>
      </c>
      <c r="J112" s="160" t="s">
        <v>963</v>
      </c>
      <c r="K112" s="160" t="s">
        <v>963</v>
      </c>
      <c r="L112" s="160" t="s">
        <v>542</v>
      </c>
      <c r="M112" s="160" t="s">
        <v>960</v>
      </c>
      <c r="N112" s="160" t="s">
        <v>960</v>
      </c>
      <c r="O112" s="160" t="s">
        <v>968</v>
      </c>
      <c r="P112" s="160" t="s">
        <v>968</v>
      </c>
      <c r="Q112" s="160" t="s">
        <v>965</v>
      </c>
      <c r="R112" s="160" t="s">
        <v>965</v>
      </c>
      <c r="S112" s="160" t="s">
        <v>969</v>
      </c>
      <c r="T112" s="160" t="s">
        <v>970</v>
      </c>
      <c r="U112" s="160" t="s">
        <v>970</v>
      </c>
      <c r="V112" s="160" t="s">
        <v>555</v>
      </c>
      <c r="W112" s="160" t="s">
        <v>944</v>
      </c>
      <c r="X112" s="160" t="s">
        <v>944</v>
      </c>
      <c r="Y112" s="160" t="s">
        <v>944</v>
      </c>
      <c r="Z112" s="160" t="s">
        <v>944</v>
      </c>
      <c r="AA112" s="160" t="s">
        <v>944</v>
      </c>
      <c r="AB112" s="160" t="s">
        <v>957</v>
      </c>
      <c r="AC112" s="160" t="s">
        <v>944</v>
      </c>
      <c r="AD112" s="105" t="s">
        <v>966</v>
      </c>
      <c r="AE112" s="160" t="s">
        <v>944</v>
      </c>
      <c r="AF112" s="160" t="s">
        <v>965</v>
      </c>
      <c r="AG112" s="160" t="s">
        <v>555</v>
      </c>
      <c r="AH112" s="160" t="s">
        <v>963</v>
      </c>
      <c r="AI112" s="160" t="s">
        <v>963</v>
      </c>
      <c r="AJ112" s="160" t="s">
        <v>963</v>
      </c>
      <c r="AK112" s="162" t="s">
        <v>932</v>
      </c>
      <c r="AL112" s="160" t="s">
        <v>962</v>
      </c>
      <c r="AM112" s="160" t="s">
        <v>962</v>
      </c>
      <c r="AN112" s="160" t="s">
        <v>542</v>
      </c>
      <c r="AO112" s="160" t="s">
        <v>542</v>
      </c>
      <c r="AP112" s="160" t="s">
        <v>542</v>
      </c>
      <c r="AQ112" s="160" t="s">
        <v>542</v>
      </c>
      <c r="AR112" s="160" t="s">
        <v>958</v>
      </c>
      <c r="AS112" s="160" t="s">
        <v>555</v>
      </c>
      <c r="AT112" s="160" t="s">
        <v>959</v>
      </c>
      <c r="AU112" s="160" t="s">
        <v>555</v>
      </c>
      <c r="AV112" s="160" t="s">
        <v>552</v>
      </c>
      <c r="AW112" s="160" t="s">
        <v>555</v>
      </c>
      <c r="AX112" s="160" t="s">
        <v>555</v>
      </c>
      <c r="AY112" s="160" t="s">
        <v>934</v>
      </c>
      <c r="AZ112" s="160" t="s">
        <v>961</v>
      </c>
      <c r="BA112" s="160" t="s">
        <v>961</v>
      </c>
      <c r="BB112" s="160" t="s">
        <v>555</v>
      </c>
      <c r="BC112" s="160" t="s">
        <v>555</v>
      </c>
      <c r="BD112" s="160" t="s">
        <v>960</v>
      </c>
      <c r="BE112" s="160" t="s">
        <v>555</v>
      </c>
      <c r="BF112" s="104"/>
    </row>
    <row r="113" spans="1:58" x14ac:dyDescent="0.25">
      <c r="A113" s="128" t="str">
        <f>'Indicator Data'!A114</f>
        <v>Mauritania</v>
      </c>
      <c r="B113" s="107" t="str">
        <f>'Indicator Data'!B114</f>
        <v>MRT</v>
      </c>
      <c r="C113" s="160" t="s">
        <v>1063</v>
      </c>
      <c r="D113" s="160" t="s">
        <v>1063</v>
      </c>
      <c r="E113" s="160" t="s">
        <v>967</v>
      </c>
      <c r="F113" s="160" t="s">
        <v>967</v>
      </c>
      <c r="G113" s="160" t="s">
        <v>967</v>
      </c>
      <c r="H113" s="160" t="s">
        <v>967</v>
      </c>
      <c r="I113" s="160" t="s">
        <v>967</v>
      </c>
      <c r="J113" s="160" t="s">
        <v>963</v>
      </c>
      <c r="K113" s="160" t="s">
        <v>963</v>
      </c>
      <c r="L113" s="160" t="s">
        <v>542</v>
      </c>
      <c r="M113" s="160" t="s">
        <v>960</v>
      </c>
      <c r="N113" s="160" t="s">
        <v>960</v>
      </c>
      <c r="O113" s="160" t="s">
        <v>968</v>
      </c>
      <c r="P113" s="160" t="s">
        <v>968</v>
      </c>
      <c r="Q113" s="160" t="s">
        <v>965</v>
      </c>
      <c r="R113" s="160" t="s">
        <v>965</v>
      </c>
      <c r="S113" s="160" t="s">
        <v>969</v>
      </c>
      <c r="T113" s="160" t="s">
        <v>970</v>
      </c>
      <c r="U113" s="160" t="s">
        <v>970</v>
      </c>
      <c r="V113" s="160" t="s">
        <v>555</v>
      </c>
      <c r="W113" s="160" t="s">
        <v>944</v>
      </c>
      <c r="X113" s="160" t="s">
        <v>944</v>
      </c>
      <c r="Y113" s="160" t="s">
        <v>944</v>
      </c>
      <c r="Z113" s="160" t="s">
        <v>944</v>
      </c>
      <c r="AA113" s="160" t="s">
        <v>944</v>
      </c>
      <c r="AB113" s="160" t="s">
        <v>957</v>
      </c>
      <c r="AC113" s="160" t="s">
        <v>944</v>
      </c>
      <c r="AD113" s="105" t="s">
        <v>966</v>
      </c>
      <c r="AE113" s="160" t="s">
        <v>944</v>
      </c>
      <c r="AF113" s="160" t="s">
        <v>965</v>
      </c>
      <c r="AG113" s="160" t="s">
        <v>555</v>
      </c>
      <c r="AH113" s="160" t="s">
        <v>963</v>
      </c>
      <c r="AI113" s="160" t="s">
        <v>963</v>
      </c>
      <c r="AJ113" s="160" t="s">
        <v>963</v>
      </c>
      <c r="AK113" s="162" t="s">
        <v>932</v>
      </c>
      <c r="AL113" s="160" t="s">
        <v>962</v>
      </c>
      <c r="AM113" s="160" t="s">
        <v>962</v>
      </c>
      <c r="AN113" s="160" t="s">
        <v>542</v>
      </c>
      <c r="AO113" s="160" t="s">
        <v>542</v>
      </c>
      <c r="AP113" s="160" t="s">
        <v>542</v>
      </c>
      <c r="AQ113" s="160" t="s">
        <v>542</v>
      </c>
      <c r="AR113" s="160" t="s">
        <v>958</v>
      </c>
      <c r="AS113" s="160" t="s">
        <v>555</v>
      </c>
      <c r="AT113" s="160" t="s">
        <v>959</v>
      </c>
      <c r="AU113" s="160" t="s">
        <v>555</v>
      </c>
      <c r="AV113" s="160" t="s">
        <v>552</v>
      </c>
      <c r="AW113" s="160" t="s">
        <v>555</v>
      </c>
      <c r="AX113" s="160" t="s">
        <v>555</v>
      </c>
      <c r="AY113" s="160" t="s">
        <v>934</v>
      </c>
      <c r="AZ113" s="160" t="s">
        <v>961</v>
      </c>
      <c r="BA113" s="160" t="s">
        <v>961</v>
      </c>
      <c r="BB113" s="160" t="s">
        <v>555</v>
      </c>
      <c r="BC113" s="160" t="s">
        <v>555</v>
      </c>
      <c r="BD113" s="160" t="s">
        <v>960</v>
      </c>
      <c r="BE113" s="160" t="s">
        <v>555</v>
      </c>
      <c r="BF113" s="104"/>
    </row>
    <row r="114" spans="1:58" x14ac:dyDescent="0.25">
      <c r="A114" s="128" t="str">
        <f>'Indicator Data'!A115</f>
        <v>Mauritius</v>
      </c>
      <c r="B114" s="107" t="str">
        <f>'Indicator Data'!B115</f>
        <v>MUS</v>
      </c>
      <c r="C114" s="160" t="s">
        <v>1063</v>
      </c>
      <c r="D114" s="160" t="s">
        <v>1063</v>
      </c>
      <c r="E114" s="160" t="s">
        <v>967</v>
      </c>
      <c r="F114" s="160" t="s">
        <v>967</v>
      </c>
      <c r="G114" s="160" t="s">
        <v>967</v>
      </c>
      <c r="H114" s="160" t="s">
        <v>967</v>
      </c>
      <c r="I114" s="160" t="s">
        <v>967</v>
      </c>
      <c r="J114" s="160" t="s">
        <v>963</v>
      </c>
      <c r="K114" s="160" t="s">
        <v>963</v>
      </c>
      <c r="L114" s="160" t="s">
        <v>542</v>
      </c>
      <c r="M114" s="160" t="s">
        <v>960</v>
      </c>
      <c r="N114" s="160" t="s">
        <v>960</v>
      </c>
      <c r="O114" s="160" t="s">
        <v>968</v>
      </c>
      <c r="P114" s="160" t="s">
        <v>968</v>
      </c>
      <c r="Q114" s="160" t="s">
        <v>965</v>
      </c>
      <c r="R114" s="160" t="s">
        <v>965</v>
      </c>
      <c r="S114" s="160" t="s">
        <v>969</v>
      </c>
      <c r="T114" s="160" t="s">
        <v>970</v>
      </c>
      <c r="U114" s="160" t="s">
        <v>970</v>
      </c>
      <c r="V114" s="160" t="s">
        <v>555</v>
      </c>
      <c r="W114" s="160" t="s">
        <v>944</v>
      </c>
      <c r="X114" s="160" t="s">
        <v>944</v>
      </c>
      <c r="Y114" s="160" t="s">
        <v>944</v>
      </c>
      <c r="Z114" s="160" t="s">
        <v>944</v>
      </c>
      <c r="AA114" s="160" t="s">
        <v>944</v>
      </c>
      <c r="AB114" s="160" t="s">
        <v>957</v>
      </c>
      <c r="AC114" s="160" t="s">
        <v>944</v>
      </c>
      <c r="AD114" s="105" t="s">
        <v>966</v>
      </c>
      <c r="AE114" s="160" t="s">
        <v>944</v>
      </c>
      <c r="AF114" s="160" t="s">
        <v>965</v>
      </c>
      <c r="AG114" s="160" t="s">
        <v>555</v>
      </c>
      <c r="AH114" s="160" t="s">
        <v>963</v>
      </c>
      <c r="AI114" s="160" t="s">
        <v>963</v>
      </c>
      <c r="AJ114" s="160" t="s">
        <v>963</v>
      </c>
      <c r="AK114" s="162" t="s">
        <v>935</v>
      </c>
      <c r="AL114" s="160" t="s">
        <v>962</v>
      </c>
      <c r="AM114" s="160" t="s">
        <v>962</v>
      </c>
      <c r="AN114" s="160" t="s">
        <v>542</v>
      </c>
      <c r="AO114" s="160" t="s">
        <v>542</v>
      </c>
      <c r="AP114" s="160" t="s">
        <v>542</v>
      </c>
      <c r="AQ114" s="160" t="s">
        <v>542</v>
      </c>
      <c r="AR114" s="160" t="s">
        <v>958</v>
      </c>
      <c r="AS114" s="160" t="s">
        <v>555</v>
      </c>
      <c r="AT114" s="160" t="s">
        <v>959</v>
      </c>
      <c r="AU114" s="160" t="s">
        <v>555</v>
      </c>
      <c r="AV114" s="160" t="s">
        <v>552</v>
      </c>
      <c r="AW114" s="160" t="s">
        <v>555</v>
      </c>
      <c r="AX114" s="160" t="s">
        <v>555</v>
      </c>
      <c r="AY114" s="160" t="s">
        <v>934</v>
      </c>
      <c r="AZ114" s="160" t="s">
        <v>961</v>
      </c>
      <c r="BA114" s="160" t="s">
        <v>961</v>
      </c>
      <c r="BB114" s="160" t="s">
        <v>555</v>
      </c>
      <c r="BC114" s="160" t="s">
        <v>555</v>
      </c>
      <c r="BD114" s="160" t="s">
        <v>960</v>
      </c>
      <c r="BE114" s="160" t="s">
        <v>555</v>
      </c>
      <c r="BF114" s="104"/>
    </row>
    <row r="115" spans="1:58" x14ac:dyDescent="0.25">
      <c r="A115" s="128" t="str">
        <f>'Indicator Data'!A116</f>
        <v>Mexico</v>
      </c>
      <c r="B115" s="107" t="str">
        <f>'Indicator Data'!B116</f>
        <v>MEX</v>
      </c>
      <c r="C115" s="160" t="s">
        <v>1063</v>
      </c>
      <c r="D115" s="160" t="s">
        <v>1063</v>
      </c>
      <c r="E115" s="160" t="s">
        <v>967</v>
      </c>
      <c r="F115" s="160" t="s">
        <v>967</v>
      </c>
      <c r="G115" s="160" t="s">
        <v>967</v>
      </c>
      <c r="H115" s="160" t="s">
        <v>967</v>
      </c>
      <c r="I115" s="160" t="s">
        <v>967</v>
      </c>
      <c r="J115" s="160" t="s">
        <v>963</v>
      </c>
      <c r="K115" s="160" t="s">
        <v>963</v>
      </c>
      <c r="L115" s="160" t="s">
        <v>542</v>
      </c>
      <c r="M115" s="160" t="s">
        <v>960</v>
      </c>
      <c r="N115" s="160" t="s">
        <v>960</v>
      </c>
      <c r="O115" s="160" t="s">
        <v>968</v>
      </c>
      <c r="P115" s="160" t="s">
        <v>968</v>
      </c>
      <c r="Q115" s="160" t="s">
        <v>965</v>
      </c>
      <c r="R115" s="160" t="s">
        <v>965</v>
      </c>
      <c r="S115" s="160" t="s">
        <v>969</v>
      </c>
      <c r="T115" s="160" t="s">
        <v>970</v>
      </c>
      <c r="U115" s="160" t="s">
        <v>970</v>
      </c>
      <c r="V115" s="160" t="s">
        <v>555</v>
      </c>
      <c r="W115" s="160" t="s">
        <v>944</v>
      </c>
      <c r="X115" s="160" t="s">
        <v>955</v>
      </c>
      <c r="Y115" s="160" t="s">
        <v>944</v>
      </c>
      <c r="Z115" s="160" t="s">
        <v>944</v>
      </c>
      <c r="AA115" s="160" t="s">
        <v>944</v>
      </c>
      <c r="AB115" s="160" t="s">
        <v>932</v>
      </c>
      <c r="AC115" s="160" t="s">
        <v>944</v>
      </c>
      <c r="AD115" s="105" t="s">
        <v>966</v>
      </c>
      <c r="AE115" s="160" t="s">
        <v>944</v>
      </c>
      <c r="AF115" s="160" t="s">
        <v>965</v>
      </c>
      <c r="AG115" s="160" t="s">
        <v>555</v>
      </c>
      <c r="AH115" s="160" t="s">
        <v>963</v>
      </c>
      <c r="AI115" s="160" t="s">
        <v>963</v>
      </c>
      <c r="AJ115" s="160" t="s">
        <v>963</v>
      </c>
      <c r="AK115" s="162" t="s">
        <v>932</v>
      </c>
      <c r="AL115" s="160" t="s">
        <v>962</v>
      </c>
      <c r="AM115" s="160" t="s">
        <v>962</v>
      </c>
      <c r="AN115" s="160" t="s">
        <v>542</v>
      </c>
      <c r="AO115" s="160" t="s">
        <v>542</v>
      </c>
      <c r="AP115" s="160" t="s">
        <v>542</v>
      </c>
      <c r="AQ115" s="160" t="s">
        <v>542</v>
      </c>
      <c r="AR115" s="160" t="s">
        <v>958</v>
      </c>
      <c r="AS115" s="160" t="s">
        <v>555</v>
      </c>
      <c r="AT115" s="160" t="s">
        <v>959</v>
      </c>
      <c r="AU115" s="160" t="s">
        <v>555</v>
      </c>
      <c r="AV115" s="160" t="s">
        <v>552</v>
      </c>
      <c r="AW115" s="160" t="s">
        <v>555</v>
      </c>
      <c r="AX115" s="160" t="s">
        <v>555</v>
      </c>
      <c r="AY115" s="160" t="s">
        <v>934</v>
      </c>
      <c r="AZ115" s="160" t="s">
        <v>961</v>
      </c>
      <c r="BA115" s="160" t="s">
        <v>961</v>
      </c>
      <c r="BB115" s="160" t="s">
        <v>555</v>
      </c>
      <c r="BC115" s="160" t="s">
        <v>555</v>
      </c>
      <c r="BD115" s="160" t="s">
        <v>960</v>
      </c>
      <c r="BE115" s="160" t="s">
        <v>555</v>
      </c>
      <c r="BF115" s="104"/>
    </row>
    <row r="116" spans="1:58" x14ac:dyDescent="0.25">
      <c r="A116" s="128" t="str">
        <f>'Indicator Data'!A117</f>
        <v>Micronesia</v>
      </c>
      <c r="B116" s="107" t="str">
        <f>'Indicator Data'!B117</f>
        <v>FSM</v>
      </c>
      <c r="C116" s="160" t="s">
        <v>1063</v>
      </c>
      <c r="D116" s="160" t="s">
        <v>1063</v>
      </c>
      <c r="E116" s="160" t="s">
        <v>967</v>
      </c>
      <c r="F116" s="160" t="s">
        <v>967</v>
      </c>
      <c r="G116" s="160" t="s">
        <v>967</v>
      </c>
      <c r="H116" s="160" t="s">
        <v>967</v>
      </c>
      <c r="I116" s="160" t="s">
        <v>967</v>
      </c>
      <c r="J116" s="160" t="s">
        <v>963</v>
      </c>
      <c r="K116" s="160" t="s">
        <v>963</v>
      </c>
      <c r="L116" s="160" t="s">
        <v>542</v>
      </c>
      <c r="M116" s="160" t="s">
        <v>960</v>
      </c>
      <c r="N116" s="160" t="s">
        <v>960</v>
      </c>
      <c r="O116" s="160" t="s">
        <v>968</v>
      </c>
      <c r="P116" s="160" t="s">
        <v>968</v>
      </c>
      <c r="Q116" s="160" t="s">
        <v>965</v>
      </c>
      <c r="R116" s="160" t="s">
        <v>965</v>
      </c>
      <c r="S116" s="160" t="s">
        <v>969</v>
      </c>
      <c r="T116" s="160" t="s">
        <v>970</v>
      </c>
      <c r="U116" s="160" t="s">
        <v>970</v>
      </c>
      <c r="V116" s="160" t="s">
        <v>555</v>
      </c>
      <c r="W116" s="160" t="s">
        <v>944</v>
      </c>
      <c r="X116" s="160" t="s">
        <v>944</v>
      </c>
      <c r="Y116" s="160" t="s">
        <v>944</v>
      </c>
      <c r="Z116" s="160" t="s">
        <v>944</v>
      </c>
      <c r="AA116" s="160" t="s">
        <v>944</v>
      </c>
      <c r="AB116" s="160" t="s">
        <v>957</v>
      </c>
      <c r="AC116" s="160" t="s">
        <v>944</v>
      </c>
      <c r="AD116" s="105" t="s">
        <v>966</v>
      </c>
      <c r="AE116" s="160" t="s">
        <v>944</v>
      </c>
      <c r="AF116" s="160" t="s">
        <v>965</v>
      </c>
      <c r="AG116" s="160" t="s">
        <v>555</v>
      </c>
      <c r="AH116" s="160" t="s">
        <v>963</v>
      </c>
      <c r="AI116" s="160" t="s">
        <v>963</v>
      </c>
      <c r="AJ116" s="160" t="s">
        <v>963</v>
      </c>
      <c r="AK116" s="162" t="s">
        <v>932</v>
      </c>
      <c r="AL116" s="160" t="s">
        <v>962</v>
      </c>
      <c r="AM116" s="160" t="s">
        <v>962</v>
      </c>
      <c r="AN116" s="160" t="s">
        <v>542</v>
      </c>
      <c r="AO116" s="160" t="s">
        <v>542</v>
      </c>
      <c r="AP116" s="160" t="s">
        <v>542</v>
      </c>
      <c r="AQ116" s="160" t="s">
        <v>542</v>
      </c>
      <c r="AR116" s="160" t="s">
        <v>958</v>
      </c>
      <c r="AS116" s="160" t="s">
        <v>555</v>
      </c>
      <c r="AT116" s="160" t="s">
        <v>959</v>
      </c>
      <c r="AU116" s="160" t="s">
        <v>555</v>
      </c>
      <c r="AV116" s="160" t="s">
        <v>552</v>
      </c>
      <c r="AW116" s="160" t="s">
        <v>555</v>
      </c>
      <c r="AX116" s="160" t="s">
        <v>555</v>
      </c>
      <c r="AY116" s="160" t="s">
        <v>934</v>
      </c>
      <c r="AZ116" s="160" t="s">
        <v>961</v>
      </c>
      <c r="BA116" s="160" t="s">
        <v>961</v>
      </c>
      <c r="BB116" s="160" t="s">
        <v>555</v>
      </c>
      <c r="BC116" s="160" t="s">
        <v>555</v>
      </c>
      <c r="BD116" s="160" t="s">
        <v>960</v>
      </c>
      <c r="BE116" s="160" t="s">
        <v>555</v>
      </c>
      <c r="BF116" s="104"/>
    </row>
    <row r="117" spans="1:58" x14ac:dyDescent="0.25">
      <c r="A117" s="128" t="str">
        <f>'Indicator Data'!A118</f>
        <v>Moldova Republic of</v>
      </c>
      <c r="B117" s="107" t="str">
        <f>'Indicator Data'!B118</f>
        <v>MDA</v>
      </c>
      <c r="C117" s="160" t="s">
        <v>1063</v>
      </c>
      <c r="D117" s="160" t="s">
        <v>1063</v>
      </c>
      <c r="E117" s="160" t="s">
        <v>967</v>
      </c>
      <c r="F117" s="160" t="s">
        <v>967</v>
      </c>
      <c r="G117" s="160" t="s">
        <v>967</v>
      </c>
      <c r="H117" s="160" t="s">
        <v>967</v>
      </c>
      <c r="I117" s="160" t="s">
        <v>967</v>
      </c>
      <c r="J117" s="160" t="s">
        <v>963</v>
      </c>
      <c r="K117" s="160" t="s">
        <v>963</v>
      </c>
      <c r="L117" s="160" t="s">
        <v>542</v>
      </c>
      <c r="M117" s="160" t="s">
        <v>960</v>
      </c>
      <c r="N117" s="160" t="s">
        <v>960</v>
      </c>
      <c r="O117" s="160" t="s">
        <v>968</v>
      </c>
      <c r="P117" s="160" t="s">
        <v>968</v>
      </c>
      <c r="Q117" s="160" t="s">
        <v>965</v>
      </c>
      <c r="R117" s="160" t="s">
        <v>965</v>
      </c>
      <c r="S117" s="160" t="s">
        <v>969</v>
      </c>
      <c r="T117" s="160" t="s">
        <v>970</v>
      </c>
      <c r="U117" s="160" t="s">
        <v>970</v>
      </c>
      <c r="V117" s="160" t="s">
        <v>555</v>
      </c>
      <c r="W117" s="160" t="s">
        <v>944</v>
      </c>
      <c r="X117" s="160" t="s">
        <v>944</v>
      </c>
      <c r="Y117" s="160" t="s">
        <v>944</v>
      </c>
      <c r="Z117" s="160" t="s">
        <v>944</v>
      </c>
      <c r="AA117" s="160" t="s">
        <v>944</v>
      </c>
      <c r="AB117" s="160" t="s">
        <v>944</v>
      </c>
      <c r="AC117" s="160" t="s">
        <v>944</v>
      </c>
      <c r="AD117" s="105" t="s">
        <v>966</v>
      </c>
      <c r="AE117" s="160" t="s">
        <v>944</v>
      </c>
      <c r="AF117" s="160" t="s">
        <v>965</v>
      </c>
      <c r="AG117" s="160" t="s">
        <v>555</v>
      </c>
      <c r="AH117" s="160" t="s">
        <v>963</v>
      </c>
      <c r="AI117" s="160" t="s">
        <v>963</v>
      </c>
      <c r="AJ117" s="160" t="s">
        <v>963</v>
      </c>
      <c r="AK117" s="162" t="s">
        <v>932</v>
      </c>
      <c r="AL117" s="160" t="s">
        <v>962</v>
      </c>
      <c r="AM117" s="160" t="s">
        <v>962</v>
      </c>
      <c r="AN117" s="160" t="s">
        <v>542</v>
      </c>
      <c r="AO117" s="160" t="s">
        <v>542</v>
      </c>
      <c r="AP117" s="160" t="s">
        <v>542</v>
      </c>
      <c r="AQ117" s="160" t="s">
        <v>542</v>
      </c>
      <c r="AR117" s="160" t="s">
        <v>958</v>
      </c>
      <c r="AS117" s="160" t="s">
        <v>555</v>
      </c>
      <c r="AT117" s="160" t="s">
        <v>959</v>
      </c>
      <c r="AU117" s="160" t="s">
        <v>555</v>
      </c>
      <c r="AV117" s="160" t="s">
        <v>552</v>
      </c>
      <c r="AW117" s="160" t="s">
        <v>555</v>
      </c>
      <c r="AX117" s="160" t="s">
        <v>555</v>
      </c>
      <c r="AY117" s="160" t="s">
        <v>934</v>
      </c>
      <c r="AZ117" s="160" t="s">
        <v>961</v>
      </c>
      <c r="BA117" s="160" t="s">
        <v>961</v>
      </c>
      <c r="BB117" s="160" t="s">
        <v>555</v>
      </c>
      <c r="BC117" s="160" t="s">
        <v>555</v>
      </c>
      <c r="BD117" s="160" t="s">
        <v>960</v>
      </c>
      <c r="BE117" s="160" t="s">
        <v>555</v>
      </c>
      <c r="BF117" s="104"/>
    </row>
    <row r="118" spans="1:58" x14ac:dyDescent="0.25">
      <c r="A118" s="128" t="str">
        <f>'Indicator Data'!A119</f>
        <v>Mongolia</v>
      </c>
      <c r="B118" s="107" t="str">
        <f>'Indicator Data'!B119</f>
        <v>MNG</v>
      </c>
      <c r="C118" s="160" t="s">
        <v>1063</v>
      </c>
      <c r="D118" s="160" t="s">
        <v>1063</v>
      </c>
      <c r="E118" s="160" t="s">
        <v>967</v>
      </c>
      <c r="F118" s="160" t="s">
        <v>967</v>
      </c>
      <c r="G118" s="160" t="s">
        <v>967</v>
      </c>
      <c r="H118" s="160" t="s">
        <v>967</v>
      </c>
      <c r="I118" s="160" t="s">
        <v>967</v>
      </c>
      <c r="J118" s="160" t="s">
        <v>963</v>
      </c>
      <c r="K118" s="160" t="s">
        <v>963</v>
      </c>
      <c r="L118" s="160" t="s">
        <v>542</v>
      </c>
      <c r="M118" s="160" t="s">
        <v>960</v>
      </c>
      <c r="N118" s="160" t="s">
        <v>960</v>
      </c>
      <c r="O118" s="160" t="s">
        <v>968</v>
      </c>
      <c r="P118" s="160" t="s">
        <v>968</v>
      </c>
      <c r="Q118" s="160" t="s">
        <v>965</v>
      </c>
      <c r="R118" s="160" t="s">
        <v>965</v>
      </c>
      <c r="S118" s="160" t="s">
        <v>969</v>
      </c>
      <c r="T118" s="160" t="s">
        <v>970</v>
      </c>
      <c r="U118" s="160" t="s">
        <v>970</v>
      </c>
      <c r="V118" s="160" t="s">
        <v>555</v>
      </c>
      <c r="W118" s="160" t="s">
        <v>944</v>
      </c>
      <c r="X118" s="160" t="s">
        <v>944</v>
      </c>
      <c r="Y118" s="160" t="s">
        <v>944</v>
      </c>
      <c r="Z118" s="160" t="s">
        <v>944</v>
      </c>
      <c r="AA118" s="160" t="s">
        <v>944</v>
      </c>
      <c r="AB118" s="160" t="s">
        <v>932</v>
      </c>
      <c r="AC118" s="160" t="s">
        <v>944</v>
      </c>
      <c r="AD118" s="105" t="s">
        <v>966</v>
      </c>
      <c r="AE118" s="160" t="s">
        <v>944</v>
      </c>
      <c r="AF118" s="160" t="s">
        <v>965</v>
      </c>
      <c r="AG118" s="160" t="s">
        <v>555</v>
      </c>
      <c r="AH118" s="160" t="s">
        <v>963</v>
      </c>
      <c r="AI118" s="160" t="s">
        <v>963</v>
      </c>
      <c r="AJ118" s="160" t="s">
        <v>963</v>
      </c>
      <c r="AK118" s="162" t="s">
        <v>932</v>
      </c>
      <c r="AL118" s="160" t="s">
        <v>962</v>
      </c>
      <c r="AM118" s="160" t="s">
        <v>962</v>
      </c>
      <c r="AN118" s="160" t="s">
        <v>542</v>
      </c>
      <c r="AO118" s="160" t="s">
        <v>542</v>
      </c>
      <c r="AP118" s="160" t="s">
        <v>542</v>
      </c>
      <c r="AQ118" s="160" t="s">
        <v>542</v>
      </c>
      <c r="AR118" s="160" t="s">
        <v>958</v>
      </c>
      <c r="AS118" s="160" t="s">
        <v>555</v>
      </c>
      <c r="AT118" s="160" t="s">
        <v>959</v>
      </c>
      <c r="AU118" s="160" t="s">
        <v>555</v>
      </c>
      <c r="AV118" s="160" t="s">
        <v>552</v>
      </c>
      <c r="AW118" s="160" t="s">
        <v>555</v>
      </c>
      <c r="AX118" s="160" t="s">
        <v>555</v>
      </c>
      <c r="AY118" s="160" t="s">
        <v>934</v>
      </c>
      <c r="AZ118" s="160" t="s">
        <v>961</v>
      </c>
      <c r="BA118" s="160" t="s">
        <v>961</v>
      </c>
      <c r="BB118" s="160" t="s">
        <v>555</v>
      </c>
      <c r="BC118" s="160" t="s">
        <v>555</v>
      </c>
      <c r="BD118" s="160" t="s">
        <v>960</v>
      </c>
      <c r="BE118" s="160" t="s">
        <v>555</v>
      </c>
      <c r="BF118" s="104"/>
    </row>
    <row r="119" spans="1:58" x14ac:dyDescent="0.25">
      <c r="A119" s="128" t="str">
        <f>'Indicator Data'!A120</f>
        <v>Montenegro</v>
      </c>
      <c r="B119" s="107" t="str">
        <f>'Indicator Data'!B120</f>
        <v>MNE</v>
      </c>
      <c r="C119" s="160" t="s">
        <v>1063</v>
      </c>
      <c r="D119" s="160" t="s">
        <v>1063</v>
      </c>
      <c r="E119" s="160" t="s">
        <v>967</v>
      </c>
      <c r="F119" s="160" t="s">
        <v>967</v>
      </c>
      <c r="G119" s="160" t="s">
        <v>967</v>
      </c>
      <c r="H119" s="160" t="s">
        <v>967</v>
      </c>
      <c r="I119" s="160" t="s">
        <v>967</v>
      </c>
      <c r="J119" s="160" t="s">
        <v>963</v>
      </c>
      <c r="K119" s="160" t="s">
        <v>963</v>
      </c>
      <c r="L119" s="160" t="s">
        <v>542</v>
      </c>
      <c r="M119" s="160" t="s">
        <v>960</v>
      </c>
      <c r="N119" s="160" t="s">
        <v>960</v>
      </c>
      <c r="O119" s="160" t="s">
        <v>968</v>
      </c>
      <c r="P119" s="160" t="s">
        <v>968</v>
      </c>
      <c r="Q119" s="160" t="s">
        <v>965</v>
      </c>
      <c r="R119" s="160" t="s">
        <v>965</v>
      </c>
      <c r="S119" s="160" t="s">
        <v>969</v>
      </c>
      <c r="T119" s="160" t="s">
        <v>970</v>
      </c>
      <c r="U119" s="160" t="s">
        <v>970</v>
      </c>
      <c r="V119" s="160" t="s">
        <v>555</v>
      </c>
      <c r="W119" s="160" t="s">
        <v>944</v>
      </c>
      <c r="X119" s="160" t="s">
        <v>944</v>
      </c>
      <c r="Y119" s="160" t="s">
        <v>944</v>
      </c>
      <c r="Z119" s="160" t="s">
        <v>944</v>
      </c>
      <c r="AA119" s="160" t="s">
        <v>944</v>
      </c>
      <c r="AB119" s="160" t="s">
        <v>957</v>
      </c>
      <c r="AC119" s="160" t="s">
        <v>944</v>
      </c>
      <c r="AD119" s="105" t="s">
        <v>966</v>
      </c>
      <c r="AE119" s="160" t="s">
        <v>944</v>
      </c>
      <c r="AF119" s="160" t="s">
        <v>965</v>
      </c>
      <c r="AG119" s="160" t="s">
        <v>555</v>
      </c>
      <c r="AH119" s="160" t="s">
        <v>963</v>
      </c>
      <c r="AI119" s="160" t="s">
        <v>963</v>
      </c>
      <c r="AJ119" s="160" t="s">
        <v>963</v>
      </c>
      <c r="AK119" s="162" t="s">
        <v>932</v>
      </c>
      <c r="AL119" s="160" t="s">
        <v>962</v>
      </c>
      <c r="AM119" s="160" t="s">
        <v>962</v>
      </c>
      <c r="AN119" s="160" t="s">
        <v>542</v>
      </c>
      <c r="AO119" s="160" t="s">
        <v>542</v>
      </c>
      <c r="AP119" s="160" t="s">
        <v>542</v>
      </c>
      <c r="AQ119" s="160" t="s">
        <v>542</v>
      </c>
      <c r="AR119" s="160" t="s">
        <v>958</v>
      </c>
      <c r="AS119" s="160" t="s">
        <v>555</v>
      </c>
      <c r="AT119" s="160" t="s">
        <v>959</v>
      </c>
      <c r="AU119" s="160" t="s">
        <v>555</v>
      </c>
      <c r="AV119" s="160" t="s">
        <v>552</v>
      </c>
      <c r="AW119" s="160" t="s">
        <v>555</v>
      </c>
      <c r="AX119" s="160" t="s">
        <v>555</v>
      </c>
      <c r="AY119" s="160" t="s">
        <v>934</v>
      </c>
      <c r="AZ119" s="160" t="s">
        <v>961</v>
      </c>
      <c r="BA119" s="160" t="s">
        <v>961</v>
      </c>
      <c r="BB119" s="160" t="s">
        <v>555</v>
      </c>
      <c r="BC119" s="160" t="s">
        <v>555</v>
      </c>
      <c r="BD119" s="160" t="s">
        <v>960</v>
      </c>
      <c r="BE119" s="160" t="s">
        <v>555</v>
      </c>
      <c r="BF119" s="104"/>
    </row>
    <row r="120" spans="1:58" x14ac:dyDescent="0.25">
      <c r="A120" s="128" t="str">
        <f>'Indicator Data'!A121</f>
        <v>Morocco</v>
      </c>
      <c r="B120" s="107" t="str">
        <f>'Indicator Data'!B121</f>
        <v>MAR</v>
      </c>
      <c r="C120" s="160" t="s">
        <v>1063</v>
      </c>
      <c r="D120" s="160" t="s">
        <v>1063</v>
      </c>
      <c r="E120" s="160" t="s">
        <v>967</v>
      </c>
      <c r="F120" s="160" t="s">
        <v>967</v>
      </c>
      <c r="G120" s="160" t="s">
        <v>967</v>
      </c>
      <c r="H120" s="160" t="s">
        <v>967</v>
      </c>
      <c r="I120" s="160" t="s">
        <v>967</v>
      </c>
      <c r="J120" s="160" t="s">
        <v>963</v>
      </c>
      <c r="K120" s="160" t="s">
        <v>963</v>
      </c>
      <c r="L120" s="160" t="s">
        <v>542</v>
      </c>
      <c r="M120" s="160" t="s">
        <v>960</v>
      </c>
      <c r="N120" s="160" t="s">
        <v>960</v>
      </c>
      <c r="O120" s="160" t="s">
        <v>968</v>
      </c>
      <c r="P120" s="160" t="s">
        <v>968</v>
      </c>
      <c r="Q120" s="160" t="s">
        <v>965</v>
      </c>
      <c r="R120" s="160" t="s">
        <v>965</v>
      </c>
      <c r="S120" s="160" t="s">
        <v>969</v>
      </c>
      <c r="T120" s="160" t="s">
        <v>970</v>
      </c>
      <c r="U120" s="160" t="s">
        <v>970</v>
      </c>
      <c r="V120" s="160" t="s">
        <v>555</v>
      </c>
      <c r="W120" s="160" t="s">
        <v>944</v>
      </c>
      <c r="X120" s="160" t="s">
        <v>944</v>
      </c>
      <c r="Y120" s="160" t="s">
        <v>944</v>
      </c>
      <c r="Z120" s="160" t="s">
        <v>944</v>
      </c>
      <c r="AA120" s="160" t="s">
        <v>944</v>
      </c>
      <c r="AB120" s="160" t="s">
        <v>957</v>
      </c>
      <c r="AC120" s="160" t="s">
        <v>944</v>
      </c>
      <c r="AD120" s="105" t="s">
        <v>966</v>
      </c>
      <c r="AE120" s="160" t="s">
        <v>944</v>
      </c>
      <c r="AF120" s="160" t="s">
        <v>965</v>
      </c>
      <c r="AG120" s="160" t="s">
        <v>555</v>
      </c>
      <c r="AH120" s="160" t="s">
        <v>963</v>
      </c>
      <c r="AI120" s="160" t="s">
        <v>963</v>
      </c>
      <c r="AJ120" s="160" t="s">
        <v>963</v>
      </c>
      <c r="AK120" s="162" t="s">
        <v>935</v>
      </c>
      <c r="AL120" s="160" t="s">
        <v>962</v>
      </c>
      <c r="AM120" s="160" t="s">
        <v>962</v>
      </c>
      <c r="AN120" s="160" t="s">
        <v>542</v>
      </c>
      <c r="AO120" s="160" t="s">
        <v>542</v>
      </c>
      <c r="AP120" s="160" t="s">
        <v>542</v>
      </c>
      <c r="AQ120" s="160" t="s">
        <v>542</v>
      </c>
      <c r="AR120" s="160" t="s">
        <v>958</v>
      </c>
      <c r="AS120" s="160" t="s">
        <v>555</v>
      </c>
      <c r="AT120" s="160" t="s">
        <v>959</v>
      </c>
      <c r="AU120" s="160" t="s">
        <v>555</v>
      </c>
      <c r="AV120" s="160" t="s">
        <v>552</v>
      </c>
      <c r="AW120" s="160" t="s">
        <v>555</v>
      </c>
      <c r="AX120" s="160" t="s">
        <v>555</v>
      </c>
      <c r="AY120" s="160" t="s">
        <v>934</v>
      </c>
      <c r="AZ120" s="160" t="s">
        <v>961</v>
      </c>
      <c r="BA120" s="160" t="s">
        <v>961</v>
      </c>
      <c r="BB120" s="160" t="s">
        <v>555</v>
      </c>
      <c r="BC120" s="160" t="s">
        <v>555</v>
      </c>
      <c r="BD120" s="160" t="s">
        <v>960</v>
      </c>
      <c r="BE120" s="160" t="s">
        <v>555</v>
      </c>
      <c r="BF120" s="104"/>
    </row>
    <row r="121" spans="1:58" x14ac:dyDescent="0.25">
      <c r="A121" s="128" t="str">
        <f>'Indicator Data'!A122</f>
        <v>Mozambique</v>
      </c>
      <c r="B121" s="107" t="str">
        <f>'Indicator Data'!B122</f>
        <v>MOZ</v>
      </c>
      <c r="C121" s="160" t="s">
        <v>1063</v>
      </c>
      <c r="D121" s="160" t="s">
        <v>1063</v>
      </c>
      <c r="E121" s="160" t="s">
        <v>967</v>
      </c>
      <c r="F121" s="160" t="s">
        <v>967</v>
      </c>
      <c r="G121" s="160" t="s">
        <v>967</v>
      </c>
      <c r="H121" s="160" t="s">
        <v>967</v>
      </c>
      <c r="I121" s="160" t="s">
        <v>967</v>
      </c>
      <c r="J121" s="160" t="s">
        <v>963</v>
      </c>
      <c r="K121" s="160" t="s">
        <v>963</v>
      </c>
      <c r="L121" s="160" t="s">
        <v>542</v>
      </c>
      <c r="M121" s="160" t="s">
        <v>960</v>
      </c>
      <c r="N121" s="160" t="s">
        <v>960</v>
      </c>
      <c r="O121" s="160" t="s">
        <v>968</v>
      </c>
      <c r="P121" s="160" t="s">
        <v>968</v>
      </c>
      <c r="Q121" s="160" t="s">
        <v>965</v>
      </c>
      <c r="R121" s="160" t="s">
        <v>965</v>
      </c>
      <c r="S121" s="160" t="s">
        <v>969</v>
      </c>
      <c r="T121" s="160" t="s">
        <v>970</v>
      </c>
      <c r="U121" s="160" t="s">
        <v>970</v>
      </c>
      <c r="V121" s="160" t="s">
        <v>555</v>
      </c>
      <c r="W121" s="160" t="s">
        <v>944</v>
      </c>
      <c r="X121" s="160" t="s">
        <v>944</v>
      </c>
      <c r="Y121" s="160" t="s">
        <v>944</v>
      </c>
      <c r="Z121" s="160" t="s">
        <v>944</v>
      </c>
      <c r="AA121" s="160" t="s">
        <v>944</v>
      </c>
      <c r="AB121" s="160" t="s">
        <v>957</v>
      </c>
      <c r="AC121" s="160" t="s">
        <v>944</v>
      </c>
      <c r="AD121" s="105" t="s">
        <v>966</v>
      </c>
      <c r="AE121" s="160" t="s">
        <v>944</v>
      </c>
      <c r="AF121" s="160" t="s">
        <v>965</v>
      </c>
      <c r="AG121" s="160" t="s">
        <v>555</v>
      </c>
      <c r="AH121" s="160" t="s">
        <v>963</v>
      </c>
      <c r="AI121" s="160" t="s">
        <v>963</v>
      </c>
      <c r="AJ121" s="160" t="s">
        <v>963</v>
      </c>
      <c r="AK121" s="162" t="s">
        <v>935</v>
      </c>
      <c r="AL121" s="160" t="s">
        <v>962</v>
      </c>
      <c r="AM121" s="160" t="s">
        <v>962</v>
      </c>
      <c r="AN121" s="160" t="s">
        <v>542</v>
      </c>
      <c r="AO121" s="160" t="s">
        <v>542</v>
      </c>
      <c r="AP121" s="160" t="s">
        <v>542</v>
      </c>
      <c r="AQ121" s="160" t="s">
        <v>542</v>
      </c>
      <c r="AR121" s="160" t="s">
        <v>958</v>
      </c>
      <c r="AS121" s="160" t="s">
        <v>555</v>
      </c>
      <c r="AT121" s="160" t="s">
        <v>959</v>
      </c>
      <c r="AU121" s="160" t="s">
        <v>555</v>
      </c>
      <c r="AV121" s="160" t="s">
        <v>552</v>
      </c>
      <c r="AW121" s="160" t="s">
        <v>555</v>
      </c>
      <c r="AX121" s="160" t="s">
        <v>555</v>
      </c>
      <c r="AY121" s="160" t="s">
        <v>934</v>
      </c>
      <c r="AZ121" s="160" t="s">
        <v>961</v>
      </c>
      <c r="BA121" s="160" t="s">
        <v>961</v>
      </c>
      <c r="BB121" s="160" t="s">
        <v>555</v>
      </c>
      <c r="BC121" s="160" t="s">
        <v>555</v>
      </c>
      <c r="BD121" s="160" t="s">
        <v>960</v>
      </c>
      <c r="BE121" s="160" t="s">
        <v>555</v>
      </c>
      <c r="BF121" s="104"/>
    </row>
    <row r="122" spans="1:58" x14ac:dyDescent="0.25">
      <c r="A122" s="128" t="str">
        <f>'Indicator Data'!A123</f>
        <v>Myanmar</v>
      </c>
      <c r="B122" s="107" t="str">
        <f>'Indicator Data'!B123</f>
        <v>MMR</v>
      </c>
      <c r="C122" s="160" t="s">
        <v>1063</v>
      </c>
      <c r="D122" s="160" t="s">
        <v>1063</v>
      </c>
      <c r="E122" s="160" t="s">
        <v>967</v>
      </c>
      <c r="F122" s="160" t="s">
        <v>967</v>
      </c>
      <c r="G122" s="160" t="s">
        <v>967</v>
      </c>
      <c r="H122" s="160" t="s">
        <v>967</v>
      </c>
      <c r="I122" s="160" t="s">
        <v>967</v>
      </c>
      <c r="J122" s="160" t="s">
        <v>963</v>
      </c>
      <c r="K122" s="160" t="s">
        <v>963</v>
      </c>
      <c r="L122" s="160" t="s">
        <v>542</v>
      </c>
      <c r="M122" s="160" t="s">
        <v>960</v>
      </c>
      <c r="N122" s="160" t="s">
        <v>960</v>
      </c>
      <c r="O122" s="160" t="s">
        <v>968</v>
      </c>
      <c r="P122" s="160" t="s">
        <v>968</v>
      </c>
      <c r="Q122" s="160" t="s">
        <v>965</v>
      </c>
      <c r="R122" s="160" t="s">
        <v>965</v>
      </c>
      <c r="S122" s="160" t="s">
        <v>969</v>
      </c>
      <c r="T122" s="160" t="s">
        <v>970</v>
      </c>
      <c r="U122" s="160" t="s">
        <v>970</v>
      </c>
      <c r="V122" s="160" t="s">
        <v>555</v>
      </c>
      <c r="W122" s="160" t="s">
        <v>944</v>
      </c>
      <c r="X122" s="160" t="s">
        <v>944</v>
      </c>
      <c r="Y122" s="160" t="s">
        <v>944</v>
      </c>
      <c r="Z122" s="160" t="s">
        <v>944</v>
      </c>
      <c r="AA122" s="160" t="s">
        <v>944</v>
      </c>
      <c r="AB122" s="160" t="s">
        <v>957</v>
      </c>
      <c r="AC122" s="160" t="s">
        <v>944</v>
      </c>
      <c r="AD122" s="105" t="s">
        <v>966</v>
      </c>
      <c r="AE122" s="160" t="s">
        <v>944</v>
      </c>
      <c r="AF122" s="160" t="s">
        <v>965</v>
      </c>
      <c r="AG122" s="160" t="s">
        <v>555</v>
      </c>
      <c r="AH122" s="160" t="s">
        <v>963</v>
      </c>
      <c r="AI122" s="160" t="s">
        <v>963</v>
      </c>
      <c r="AJ122" s="160" t="s">
        <v>963</v>
      </c>
      <c r="AK122" s="162" t="s">
        <v>932</v>
      </c>
      <c r="AL122" s="160" t="s">
        <v>962</v>
      </c>
      <c r="AM122" s="160" t="s">
        <v>962</v>
      </c>
      <c r="AN122" s="160" t="s">
        <v>542</v>
      </c>
      <c r="AO122" s="160" t="s">
        <v>542</v>
      </c>
      <c r="AP122" s="160" t="s">
        <v>542</v>
      </c>
      <c r="AQ122" s="160" t="s">
        <v>542</v>
      </c>
      <c r="AR122" s="160" t="s">
        <v>958</v>
      </c>
      <c r="AS122" s="160" t="s">
        <v>555</v>
      </c>
      <c r="AT122" s="160" t="s">
        <v>959</v>
      </c>
      <c r="AU122" s="160" t="s">
        <v>555</v>
      </c>
      <c r="AV122" s="160" t="s">
        <v>552</v>
      </c>
      <c r="AW122" s="160" t="s">
        <v>555</v>
      </c>
      <c r="AX122" s="160" t="s">
        <v>555</v>
      </c>
      <c r="AY122" s="160" t="s">
        <v>934</v>
      </c>
      <c r="AZ122" s="160" t="s">
        <v>961</v>
      </c>
      <c r="BA122" s="160" t="s">
        <v>961</v>
      </c>
      <c r="BB122" s="160" t="s">
        <v>555</v>
      </c>
      <c r="BC122" s="160" t="s">
        <v>555</v>
      </c>
      <c r="BD122" s="160" t="s">
        <v>960</v>
      </c>
      <c r="BE122" s="160" t="s">
        <v>555</v>
      </c>
      <c r="BF122" s="104"/>
    </row>
    <row r="123" spans="1:58" x14ac:dyDescent="0.25">
      <c r="A123" s="128" t="str">
        <f>'Indicator Data'!A124</f>
        <v>Namibia</v>
      </c>
      <c r="B123" s="107" t="str">
        <f>'Indicator Data'!B124</f>
        <v>NAM</v>
      </c>
      <c r="C123" s="160" t="s">
        <v>1063</v>
      </c>
      <c r="D123" s="160" t="s">
        <v>1063</v>
      </c>
      <c r="E123" s="160" t="s">
        <v>967</v>
      </c>
      <c r="F123" s="160" t="s">
        <v>967</v>
      </c>
      <c r="G123" s="160" t="s">
        <v>967</v>
      </c>
      <c r="H123" s="160" t="s">
        <v>967</v>
      </c>
      <c r="I123" s="160" t="s">
        <v>967</v>
      </c>
      <c r="J123" s="160" t="s">
        <v>963</v>
      </c>
      <c r="K123" s="160" t="s">
        <v>963</v>
      </c>
      <c r="L123" s="160" t="s">
        <v>542</v>
      </c>
      <c r="M123" s="160" t="s">
        <v>960</v>
      </c>
      <c r="N123" s="160" t="s">
        <v>960</v>
      </c>
      <c r="O123" s="160" t="s">
        <v>968</v>
      </c>
      <c r="P123" s="160" t="s">
        <v>968</v>
      </c>
      <c r="Q123" s="160" t="s">
        <v>965</v>
      </c>
      <c r="R123" s="160" t="s">
        <v>965</v>
      </c>
      <c r="S123" s="160" t="s">
        <v>969</v>
      </c>
      <c r="T123" s="160" t="s">
        <v>970</v>
      </c>
      <c r="U123" s="160" t="s">
        <v>970</v>
      </c>
      <c r="V123" s="160" t="s">
        <v>555</v>
      </c>
      <c r="W123" s="160" t="s">
        <v>944</v>
      </c>
      <c r="X123" s="160" t="s">
        <v>944</v>
      </c>
      <c r="Y123" s="160" t="s">
        <v>944</v>
      </c>
      <c r="Z123" s="160" t="s">
        <v>944</v>
      </c>
      <c r="AA123" s="160" t="s">
        <v>944</v>
      </c>
      <c r="AB123" s="160" t="s">
        <v>932</v>
      </c>
      <c r="AC123" s="160" t="s">
        <v>944</v>
      </c>
      <c r="AD123" s="105" t="s">
        <v>966</v>
      </c>
      <c r="AE123" s="160" t="s">
        <v>944</v>
      </c>
      <c r="AF123" s="160" t="s">
        <v>965</v>
      </c>
      <c r="AG123" s="160" t="s">
        <v>555</v>
      </c>
      <c r="AH123" s="160" t="s">
        <v>963</v>
      </c>
      <c r="AI123" s="160" t="s">
        <v>963</v>
      </c>
      <c r="AJ123" s="160" t="s">
        <v>963</v>
      </c>
      <c r="AK123" s="162" t="s">
        <v>932</v>
      </c>
      <c r="AL123" s="160" t="s">
        <v>962</v>
      </c>
      <c r="AM123" s="160" t="s">
        <v>962</v>
      </c>
      <c r="AN123" s="160" t="s">
        <v>542</v>
      </c>
      <c r="AO123" s="160" t="s">
        <v>542</v>
      </c>
      <c r="AP123" s="160" t="s">
        <v>542</v>
      </c>
      <c r="AQ123" s="160" t="s">
        <v>542</v>
      </c>
      <c r="AR123" s="160" t="s">
        <v>958</v>
      </c>
      <c r="AS123" s="160" t="s">
        <v>555</v>
      </c>
      <c r="AT123" s="160" t="s">
        <v>959</v>
      </c>
      <c r="AU123" s="160" t="s">
        <v>555</v>
      </c>
      <c r="AV123" s="160" t="s">
        <v>552</v>
      </c>
      <c r="AW123" s="160" t="s">
        <v>555</v>
      </c>
      <c r="AX123" s="160" t="s">
        <v>555</v>
      </c>
      <c r="AY123" s="160" t="s">
        <v>934</v>
      </c>
      <c r="AZ123" s="160" t="s">
        <v>961</v>
      </c>
      <c r="BA123" s="160" t="s">
        <v>961</v>
      </c>
      <c r="BB123" s="160" t="s">
        <v>555</v>
      </c>
      <c r="BC123" s="160" t="s">
        <v>555</v>
      </c>
      <c r="BD123" s="160" t="s">
        <v>960</v>
      </c>
      <c r="BE123" s="160" t="s">
        <v>555</v>
      </c>
      <c r="BF123" s="104"/>
    </row>
    <row r="124" spans="1:58" x14ac:dyDescent="0.25">
      <c r="A124" s="128" t="str">
        <f>'Indicator Data'!A125</f>
        <v>Nauru</v>
      </c>
      <c r="B124" s="107" t="str">
        <f>'Indicator Data'!B125</f>
        <v>NRU</v>
      </c>
      <c r="C124" s="160" t="s">
        <v>1063</v>
      </c>
      <c r="D124" s="160" t="s">
        <v>1063</v>
      </c>
      <c r="E124" s="160" t="s">
        <v>967</v>
      </c>
      <c r="F124" s="160" t="s">
        <v>967</v>
      </c>
      <c r="G124" s="160" t="s">
        <v>967</v>
      </c>
      <c r="H124" s="160" t="s">
        <v>967</v>
      </c>
      <c r="I124" s="160" t="s">
        <v>967</v>
      </c>
      <c r="J124" s="160" t="s">
        <v>963</v>
      </c>
      <c r="K124" s="160" t="s">
        <v>963</v>
      </c>
      <c r="L124" s="160" t="s">
        <v>542</v>
      </c>
      <c r="M124" s="160" t="s">
        <v>960</v>
      </c>
      <c r="N124" s="160" t="s">
        <v>960</v>
      </c>
      <c r="O124" s="160" t="s">
        <v>968</v>
      </c>
      <c r="P124" s="160" t="s">
        <v>968</v>
      </c>
      <c r="Q124" s="160" t="s">
        <v>965</v>
      </c>
      <c r="R124" s="160" t="s">
        <v>965</v>
      </c>
      <c r="S124" s="160" t="s">
        <v>969</v>
      </c>
      <c r="T124" s="160" t="s">
        <v>970</v>
      </c>
      <c r="U124" s="160" t="s">
        <v>970</v>
      </c>
      <c r="V124" s="160" t="s">
        <v>555</v>
      </c>
      <c r="W124" s="160" t="s">
        <v>944</v>
      </c>
      <c r="X124" s="160" t="s">
        <v>944</v>
      </c>
      <c r="Y124" s="160" t="s">
        <v>944</v>
      </c>
      <c r="Z124" s="160" t="s">
        <v>944</v>
      </c>
      <c r="AA124" s="160" t="s">
        <v>944</v>
      </c>
      <c r="AB124" s="160" t="s">
        <v>957</v>
      </c>
      <c r="AC124" s="160" t="s">
        <v>944</v>
      </c>
      <c r="AD124" s="105" t="s">
        <v>966</v>
      </c>
      <c r="AE124" s="160" t="s">
        <v>944</v>
      </c>
      <c r="AF124" s="160" t="s">
        <v>965</v>
      </c>
      <c r="AG124" s="160" t="s">
        <v>555</v>
      </c>
      <c r="AH124" s="160" t="s">
        <v>963</v>
      </c>
      <c r="AI124" s="160" t="s">
        <v>963</v>
      </c>
      <c r="AJ124" s="160" t="s">
        <v>963</v>
      </c>
      <c r="AK124" s="162" t="s">
        <v>935</v>
      </c>
      <c r="AL124" s="160" t="s">
        <v>962</v>
      </c>
      <c r="AM124" s="160" t="s">
        <v>962</v>
      </c>
      <c r="AN124" s="160" t="s">
        <v>542</v>
      </c>
      <c r="AO124" s="160" t="s">
        <v>542</v>
      </c>
      <c r="AP124" s="160" t="s">
        <v>542</v>
      </c>
      <c r="AQ124" s="160" t="s">
        <v>542</v>
      </c>
      <c r="AR124" s="160" t="s">
        <v>958</v>
      </c>
      <c r="AS124" s="160" t="s">
        <v>555</v>
      </c>
      <c r="AT124" s="160" t="s">
        <v>959</v>
      </c>
      <c r="AU124" s="160" t="s">
        <v>555</v>
      </c>
      <c r="AV124" s="160" t="s">
        <v>552</v>
      </c>
      <c r="AW124" s="160" t="s">
        <v>555</v>
      </c>
      <c r="AX124" s="160" t="s">
        <v>555</v>
      </c>
      <c r="AY124" s="160" t="s">
        <v>934</v>
      </c>
      <c r="AZ124" s="160" t="s">
        <v>961</v>
      </c>
      <c r="BA124" s="160" t="s">
        <v>961</v>
      </c>
      <c r="BB124" s="160" t="s">
        <v>555</v>
      </c>
      <c r="BC124" s="160" t="s">
        <v>555</v>
      </c>
      <c r="BD124" s="160" t="s">
        <v>960</v>
      </c>
      <c r="BE124" s="160" t="s">
        <v>555</v>
      </c>
      <c r="BF124" s="104"/>
    </row>
    <row r="125" spans="1:58" x14ac:dyDescent="0.25">
      <c r="A125" s="128" t="str">
        <f>'Indicator Data'!A126</f>
        <v>Nepal</v>
      </c>
      <c r="B125" s="107" t="str">
        <f>'Indicator Data'!B126</f>
        <v>NPL</v>
      </c>
      <c r="C125" s="160" t="s">
        <v>1063</v>
      </c>
      <c r="D125" s="160" t="s">
        <v>1063</v>
      </c>
      <c r="E125" s="160" t="s">
        <v>967</v>
      </c>
      <c r="F125" s="160" t="s">
        <v>967</v>
      </c>
      <c r="G125" s="160" t="s">
        <v>967</v>
      </c>
      <c r="H125" s="160" t="s">
        <v>967</v>
      </c>
      <c r="I125" s="160" t="s">
        <v>967</v>
      </c>
      <c r="J125" s="160" t="s">
        <v>963</v>
      </c>
      <c r="K125" s="160" t="s">
        <v>963</v>
      </c>
      <c r="L125" s="160" t="s">
        <v>542</v>
      </c>
      <c r="M125" s="160" t="s">
        <v>960</v>
      </c>
      <c r="N125" s="160" t="s">
        <v>960</v>
      </c>
      <c r="O125" s="160" t="s">
        <v>968</v>
      </c>
      <c r="P125" s="160" t="s">
        <v>968</v>
      </c>
      <c r="Q125" s="160" t="s">
        <v>965</v>
      </c>
      <c r="R125" s="160" t="s">
        <v>965</v>
      </c>
      <c r="S125" s="160" t="s">
        <v>969</v>
      </c>
      <c r="T125" s="160" t="s">
        <v>970</v>
      </c>
      <c r="U125" s="160" t="s">
        <v>970</v>
      </c>
      <c r="V125" s="160" t="s">
        <v>555</v>
      </c>
      <c r="W125" s="160" t="s">
        <v>944</v>
      </c>
      <c r="X125" s="160" t="s">
        <v>944</v>
      </c>
      <c r="Y125" s="160" t="s">
        <v>944</v>
      </c>
      <c r="Z125" s="160" t="s">
        <v>944</v>
      </c>
      <c r="AA125" s="160" t="s">
        <v>944</v>
      </c>
      <c r="AB125" s="160" t="s">
        <v>932</v>
      </c>
      <c r="AC125" s="160" t="s">
        <v>944</v>
      </c>
      <c r="AD125" s="105" t="s">
        <v>966</v>
      </c>
      <c r="AE125" s="160" t="s">
        <v>944</v>
      </c>
      <c r="AF125" s="160" t="s">
        <v>965</v>
      </c>
      <c r="AG125" s="160" t="s">
        <v>555</v>
      </c>
      <c r="AH125" s="160" t="s">
        <v>963</v>
      </c>
      <c r="AI125" s="160" t="s">
        <v>963</v>
      </c>
      <c r="AJ125" s="160" t="s">
        <v>963</v>
      </c>
      <c r="AK125" s="162" t="s">
        <v>932</v>
      </c>
      <c r="AL125" s="160" t="s">
        <v>962</v>
      </c>
      <c r="AM125" s="160" t="s">
        <v>962</v>
      </c>
      <c r="AN125" s="160" t="s">
        <v>542</v>
      </c>
      <c r="AO125" s="160" t="s">
        <v>542</v>
      </c>
      <c r="AP125" s="160" t="s">
        <v>542</v>
      </c>
      <c r="AQ125" s="160" t="s">
        <v>542</v>
      </c>
      <c r="AR125" s="160" t="s">
        <v>958</v>
      </c>
      <c r="AS125" s="160" t="s">
        <v>555</v>
      </c>
      <c r="AT125" s="160" t="s">
        <v>959</v>
      </c>
      <c r="AU125" s="160" t="s">
        <v>555</v>
      </c>
      <c r="AV125" s="160" t="s">
        <v>552</v>
      </c>
      <c r="AW125" s="160" t="s">
        <v>555</v>
      </c>
      <c r="AX125" s="160" t="s">
        <v>555</v>
      </c>
      <c r="AY125" s="160" t="s">
        <v>934</v>
      </c>
      <c r="AZ125" s="160" t="s">
        <v>961</v>
      </c>
      <c r="BA125" s="160" t="s">
        <v>961</v>
      </c>
      <c r="BB125" s="160" t="s">
        <v>555</v>
      </c>
      <c r="BC125" s="160" t="s">
        <v>555</v>
      </c>
      <c r="BD125" s="160" t="s">
        <v>960</v>
      </c>
      <c r="BE125" s="160" t="s">
        <v>555</v>
      </c>
      <c r="BF125" s="104"/>
    </row>
    <row r="126" spans="1:58" x14ac:dyDescent="0.25">
      <c r="A126" s="128" t="str">
        <f>'Indicator Data'!A127</f>
        <v>Netherlands</v>
      </c>
      <c r="B126" s="107" t="str">
        <f>'Indicator Data'!B127</f>
        <v>NLD</v>
      </c>
      <c r="C126" s="160" t="s">
        <v>1063</v>
      </c>
      <c r="D126" s="160" t="s">
        <v>1063</v>
      </c>
      <c r="E126" s="160" t="s">
        <v>967</v>
      </c>
      <c r="F126" s="160" t="s">
        <v>967</v>
      </c>
      <c r="G126" s="160" t="s">
        <v>967</v>
      </c>
      <c r="H126" s="160" t="s">
        <v>967</v>
      </c>
      <c r="I126" s="160" t="s">
        <v>967</v>
      </c>
      <c r="J126" s="160" t="s">
        <v>963</v>
      </c>
      <c r="K126" s="160" t="s">
        <v>963</v>
      </c>
      <c r="L126" s="160" t="s">
        <v>542</v>
      </c>
      <c r="M126" s="160" t="s">
        <v>960</v>
      </c>
      <c r="N126" s="160" t="s">
        <v>960</v>
      </c>
      <c r="O126" s="160" t="s">
        <v>968</v>
      </c>
      <c r="P126" s="160" t="s">
        <v>968</v>
      </c>
      <c r="Q126" s="160" t="s">
        <v>965</v>
      </c>
      <c r="R126" s="160" t="s">
        <v>965</v>
      </c>
      <c r="S126" s="160" t="s">
        <v>969</v>
      </c>
      <c r="T126" s="160" t="s">
        <v>970</v>
      </c>
      <c r="U126" s="160" t="s">
        <v>970</v>
      </c>
      <c r="V126" s="160" t="s">
        <v>555</v>
      </c>
      <c r="W126" s="160" t="s">
        <v>944</v>
      </c>
      <c r="X126" s="160" t="s">
        <v>944</v>
      </c>
      <c r="Y126" s="160" t="s">
        <v>944</v>
      </c>
      <c r="Z126" s="160" t="s">
        <v>944</v>
      </c>
      <c r="AA126" s="160" t="s">
        <v>944</v>
      </c>
      <c r="AB126" s="160" t="s">
        <v>932</v>
      </c>
      <c r="AC126" s="160" t="s">
        <v>944</v>
      </c>
      <c r="AD126" s="105" t="s">
        <v>966</v>
      </c>
      <c r="AE126" s="160" t="s">
        <v>944</v>
      </c>
      <c r="AF126" s="160" t="s">
        <v>965</v>
      </c>
      <c r="AG126" s="160" t="s">
        <v>555</v>
      </c>
      <c r="AH126" s="160" t="s">
        <v>963</v>
      </c>
      <c r="AI126" s="160" t="s">
        <v>963</v>
      </c>
      <c r="AJ126" s="160" t="s">
        <v>963</v>
      </c>
      <c r="AK126" s="162" t="s">
        <v>932</v>
      </c>
      <c r="AL126" s="160" t="s">
        <v>962</v>
      </c>
      <c r="AM126" s="160" t="s">
        <v>962</v>
      </c>
      <c r="AN126" s="160" t="s">
        <v>542</v>
      </c>
      <c r="AO126" s="160" t="s">
        <v>542</v>
      </c>
      <c r="AP126" s="160" t="s">
        <v>542</v>
      </c>
      <c r="AQ126" s="160" t="s">
        <v>542</v>
      </c>
      <c r="AR126" s="160" t="s">
        <v>958</v>
      </c>
      <c r="AS126" s="160" t="s">
        <v>555</v>
      </c>
      <c r="AT126" s="160" t="s">
        <v>959</v>
      </c>
      <c r="AU126" s="160" t="s">
        <v>555</v>
      </c>
      <c r="AV126" s="160" t="s">
        <v>552</v>
      </c>
      <c r="AW126" s="160" t="s">
        <v>555</v>
      </c>
      <c r="AX126" s="160" t="s">
        <v>555</v>
      </c>
      <c r="AY126" s="160" t="s">
        <v>934</v>
      </c>
      <c r="AZ126" s="160" t="s">
        <v>961</v>
      </c>
      <c r="BA126" s="160" t="s">
        <v>961</v>
      </c>
      <c r="BB126" s="160" t="s">
        <v>555</v>
      </c>
      <c r="BC126" s="160" t="s">
        <v>555</v>
      </c>
      <c r="BD126" s="160" t="s">
        <v>960</v>
      </c>
      <c r="BE126" s="160" t="s">
        <v>555</v>
      </c>
      <c r="BF126" s="104"/>
    </row>
    <row r="127" spans="1:58" x14ac:dyDescent="0.25">
      <c r="A127" s="128" t="str">
        <f>'Indicator Data'!A128</f>
        <v>New Zealand</v>
      </c>
      <c r="B127" s="107" t="str">
        <f>'Indicator Data'!B128</f>
        <v>NZL</v>
      </c>
      <c r="C127" s="160" t="s">
        <v>1063</v>
      </c>
      <c r="D127" s="160" t="s">
        <v>1063</v>
      </c>
      <c r="E127" s="160" t="s">
        <v>967</v>
      </c>
      <c r="F127" s="160" t="s">
        <v>967</v>
      </c>
      <c r="G127" s="160" t="s">
        <v>967</v>
      </c>
      <c r="H127" s="160" t="s">
        <v>967</v>
      </c>
      <c r="I127" s="160" t="s">
        <v>967</v>
      </c>
      <c r="J127" s="160" t="s">
        <v>963</v>
      </c>
      <c r="K127" s="160" t="s">
        <v>963</v>
      </c>
      <c r="L127" s="160" t="s">
        <v>542</v>
      </c>
      <c r="M127" s="160" t="s">
        <v>960</v>
      </c>
      <c r="N127" s="160" t="s">
        <v>960</v>
      </c>
      <c r="O127" s="160" t="s">
        <v>968</v>
      </c>
      <c r="P127" s="160" t="s">
        <v>968</v>
      </c>
      <c r="Q127" s="160" t="s">
        <v>965</v>
      </c>
      <c r="R127" s="160" t="s">
        <v>965</v>
      </c>
      <c r="S127" s="160" t="s">
        <v>969</v>
      </c>
      <c r="T127" s="160" t="s">
        <v>970</v>
      </c>
      <c r="U127" s="160" t="s">
        <v>970</v>
      </c>
      <c r="V127" s="160" t="s">
        <v>555</v>
      </c>
      <c r="W127" s="160" t="s">
        <v>944</v>
      </c>
      <c r="X127" s="160" t="s">
        <v>944</v>
      </c>
      <c r="Y127" s="160" t="s">
        <v>944</v>
      </c>
      <c r="Z127" s="160" t="s">
        <v>944</v>
      </c>
      <c r="AA127" s="160" t="s">
        <v>944</v>
      </c>
      <c r="AB127" s="160" t="s">
        <v>957</v>
      </c>
      <c r="AC127" s="160" t="s">
        <v>944</v>
      </c>
      <c r="AD127" s="105" t="s">
        <v>966</v>
      </c>
      <c r="AE127" s="160" t="s">
        <v>944</v>
      </c>
      <c r="AF127" s="160" t="s">
        <v>965</v>
      </c>
      <c r="AG127" s="160" t="s">
        <v>555</v>
      </c>
      <c r="AH127" s="160" t="s">
        <v>963</v>
      </c>
      <c r="AI127" s="160" t="s">
        <v>963</v>
      </c>
      <c r="AJ127" s="160" t="s">
        <v>963</v>
      </c>
      <c r="AK127" s="162" t="s">
        <v>932</v>
      </c>
      <c r="AL127" s="160" t="s">
        <v>962</v>
      </c>
      <c r="AM127" s="160" t="s">
        <v>962</v>
      </c>
      <c r="AN127" s="160" t="s">
        <v>542</v>
      </c>
      <c r="AO127" s="160" t="s">
        <v>542</v>
      </c>
      <c r="AP127" s="160" t="s">
        <v>542</v>
      </c>
      <c r="AQ127" s="160" t="s">
        <v>542</v>
      </c>
      <c r="AR127" s="160" t="s">
        <v>958</v>
      </c>
      <c r="AS127" s="160" t="s">
        <v>555</v>
      </c>
      <c r="AT127" s="160" t="s">
        <v>959</v>
      </c>
      <c r="AU127" s="160" t="s">
        <v>555</v>
      </c>
      <c r="AV127" s="160" t="s">
        <v>552</v>
      </c>
      <c r="AW127" s="160" t="s">
        <v>555</v>
      </c>
      <c r="AX127" s="160" t="s">
        <v>555</v>
      </c>
      <c r="AY127" s="160" t="s">
        <v>934</v>
      </c>
      <c r="AZ127" s="160" t="s">
        <v>961</v>
      </c>
      <c r="BA127" s="160" t="s">
        <v>961</v>
      </c>
      <c r="BB127" s="160" t="s">
        <v>555</v>
      </c>
      <c r="BC127" s="160" t="s">
        <v>555</v>
      </c>
      <c r="BD127" s="160" t="s">
        <v>960</v>
      </c>
      <c r="BE127" s="160" t="s">
        <v>555</v>
      </c>
      <c r="BF127" s="104"/>
    </row>
    <row r="128" spans="1:58" x14ac:dyDescent="0.25">
      <c r="A128" s="128" t="str">
        <f>'Indicator Data'!A129</f>
        <v>Nicaragua</v>
      </c>
      <c r="B128" s="107" t="str">
        <f>'Indicator Data'!B129</f>
        <v>NIC</v>
      </c>
      <c r="C128" s="160" t="s">
        <v>1063</v>
      </c>
      <c r="D128" s="160" t="s">
        <v>1063</v>
      </c>
      <c r="E128" s="160" t="s">
        <v>967</v>
      </c>
      <c r="F128" s="160" t="s">
        <v>967</v>
      </c>
      <c r="G128" s="160" t="s">
        <v>967</v>
      </c>
      <c r="H128" s="160" t="s">
        <v>967</v>
      </c>
      <c r="I128" s="160" t="s">
        <v>967</v>
      </c>
      <c r="J128" s="160" t="s">
        <v>963</v>
      </c>
      <c r="K128" s="160" t="s">
        <v>963</v>
      </c>
      <c r="L128" s="160" t="s">
        <v>542</v>
      </c>
      <c r="M128" s="160" t="s">
        <v>960</v>
      </c>
      <c r="N128" s="160" t="s">
        <v>960</v>
      </c>
      <c r="O128" s="160" t="s">
        <v>968</v>
      </c>
      <c r="P128" s="160" t="s">
        <v>968</v>
      </c>
      <c r="Q128" s="160" t="s">
        <v>965</v>
      </c>
      <c r="R128" s="160" t="s">
        <v>965</v>
      </c>
      <c r="S128" s="160" t="s">
        <v>969</v>
      </c>
      <c r="T128" s="160" t="s">
        <v>970</v>
      </c>
      <c r="U128" s="160" t="s">
        <v>970</v>
      </c>
      <c r="V128" s="160" t="s">
        <v>555</v>
      </c>
      <c r="W128" s="160" t="s">
        <v>944</v>
      </c>
      <c r="X128" s="160" t="s">
        <v>944</v>
      </c>
      <c r="Y128" s="160" t="s">
        <v>944</v>
      </c>
      <c r="Z128" s="160" t="s">
        <v>944</v>
      </c>
      <c r="AA128" s="160" t="s">
        <v>944</v>
      </c>
      <c r="AB128" s="160" t="s">
        <v>957</v>
      </c>
      <c r="AC128" s="160" t="s">
        <v>944</v>
      </c>
      <c r="AD128" s="105" t="s">
        <v>966</v>
      </c>
      <c r="AE128" s="160" t="s">
        <v>944</v>
      </c>
      <c r="AF128" s="160" t="s">
        <v>965</v>
      </c>
      <c r="AG128" s="160" t="s">
        <v>555</v>
      </c>
      <c r="AH128" s="160" t="s">
        <v>963</v>
      </c>
      <c r="AI128" s="160" t="s">
        <v>963</v>
      </c>
      <c r="AJ128" s="160" t="s">
        <v>963</v>
      </c>
      <c r="AK128" s="162" t="s">
        <v>935</v>
      </c>
      <c r="AL128" s="160" t="s">
        <v>962</v>
      </c>
      <c r="AM128" s="160" t="s">
        <v>962</v>
      </c>
      <c r="AN128" s="160" t="s">
        <v>542</v>
      </c>
      <c r="AO128" s="160" t="s">
        <v>542</v>
      </c>
      <c r="AP128" s="160" t="s">
        <v>542</v>
      </c>
      <c r="AQ128" s="160" t="s">
        <v>542</v>
      </c>
      <c r="AR128" s="160" t="s">
        <v>958</v>
      </c>
      <c r="AS128" s="160" t="s">
        <v>555</v>
      </c>
      <c r="AT128" s="160" t="s">
        <v>959</v>
      </c>
      <c r="AU128" s="160" t="s">
        <v>555</v>
      </c>
      <c r="AV128" s="160" t="s">
        <v>552</v>
      </c>
      <c r="AW128" s="160" t="s">
        <v>555</v>
      </c>
      <c r="AX128" s="160" t="s">
        <v>555</v>
      </c>
      <c r="AY128" s="160" t="s">
        <v>934</v>
      </c>
      <c r="AZ128" s="160" t="s">
        <v>961</v>
      </c>
      <c r="BA128" s="160" t="s">
        <v>961</v>
      </c>
      <c r="BB128" s="160" t="s">
        <v>555</v>
      </c>
      <c r="BC128" s="160" t="s">
        <v>555</v>
      </c>
      <c r="BD128" s="160" t="s">
        <v>960</v>
      </c>
      <c r="BE128" s="160" t="s">
        <v>555</v>
      </c>
      <c r="BF128" s="104"/>
    </row>
    <row r="129" spans="1:58" x14ac:dyDescent="0.25">
      <c r="A129" s="128" t="str">
        <f>'Indicator Data'!A130</f>
        <v>Niger</v>
      </c>
      <c r="B129" s="107" t="str">
        <f>'Indicator Data'!B130</f>
        <v>NER</v>
      </c>
      <c r="C129" s="160" t="s">
        <v>1063</v>
      </c>
      <c r="D129" s="160" t="s">
        <v>1063</v>
      </c>
      <c r="E129" s="160" t="s">
        <v>967</v>
      </c>
      <c r="F129" s="160" t="s">
        <v>967</v>
      </c>
      <c r="G129" s="160" t="s">
        <v>967</v>
      </c>
      <c r="H129" s="160" t="s">
        <v>967</v>
      </c>
      <c r="I129" s="160" t="s">
        <v>967</v>
      </c>
      <c r="J129" s="160" t="s">
        <v>963</v>
      </c>
      <c r="K129" s="160" t="s">
        <v>963</v>
      </c>
      <c r="L129" s="160" t="s">
        <v>542</v>
      </c>
      <c r="M129" s="160" t="s">
        <v>960</v>
      </c>
      <c r="N129" s="160" t="s">
        <v>960</v>
      </c>
      <c r="O129" s="160" t="s">
        <v>968</v>
      </c>
      <c r="P129" s="160" t="s">
        <v>968</v>
      </c>
      <c r="Q129" s="160" t="s">
        <v>965</v>
      </c>
      <c r="R129" s="160" t="s">
        <v>965</v>
      </c>
      <c r="S129" s="160" t="s">
        <v>969</v>
      </c>
      <c r="T129" s="160" t="s">
        <v>970</v>
      </c>
      <c r="U129" s="160" t="s">
        <v>970</v>
      </c>
      <c r="V129" s="160" t="s">
        <v>555</v>
      </c>
      <c r="W129" s="160" t="s">
        <v>944</v>
      </c>
      <c r="X129" s="160" t="s">
        <v>944</v>
      </c>
      <c r="Y129" s="160" t="s">
        <v>944</v>
      </c>
      <c r="Z129" s="160" t="s">
        <v>944</v>
      </c>
      <c r="AA129" s="160" t="s">
        <v>944</v>
      </c>
      <c r="AB129" s="160" t="s">
        <v>957</v>
      </c>
      <c r="AC129" s="160" t="s">
        <v>944</v>
      </c>
      <c r="AD129" s="105" t="s">
        <v>966</v>
      </c>
      <c r="AE129" s="160" t="s">
        <v>944</v>
      </c>
      <c r="AF129" s="160" t="s">
        <v>965</v>
      </c>
      <c r="AG129" s="160" t="s">
        <v>555</v>
      </c>
      <c r="AH129" s="160" t="s">
        <v>963</v>
      </c>
      <c r="AI129" s="160" t="s">
        <v>963</v>
      </c>
      <c r="AJ129" s="160" t="s">
        <v>963</v>
      </c>
      <c r="AK129" s="162" t="s">
        <v>935</v>
      </c>
      <c r="AL129" s="160" t="s">
        <v>962</v>
      </c>
      <c r="AM129" s="160" t="s">
        <v>962</v>
      </c>
      <c r="AN129" s="160" t="s">
        <v>542</v>
      </c>
      <c r="AO129" s="160" t="s">
        <v>542</v>
      </c>
      <c r="AP129" s="160" t="s">
        <v>542</v>
      </c>
      <c r="AQ129" s="160" t="s">
        <v>542</v>
      </c>
      <c r="AR129" s="160" t="s">
        <v>958</v>
      </c>
      <c r="AS129" s="160" t="s">
        <v>555</v>
      </c>
      <c r="AT129" s="160" t="s">
        <v>959</v>
      </c>
      <c r="AU129" s="160" t="s">
        <v>555</v>
      </c>
      <c r="AV129" s="160" t="s">
        <v>552</v>
      </c>
      <c r="AW129" s="160" t="s">
        <v>555</v>
      </c>
      <c r="AX129" s="160" t="s">
        <v>555</v>
      </c>
      <c r="AY129" s="160" t="s">
        <v>934</v>
      </c>
      <c r="AZ129" s="160" t="s">
        <v>961</v>
      </c>
      <c r="BA129" s="160" t="s">
        <v>961</v>
      </c>
      <c r="BB129" s="160" t="s">
        <v>555</v>
      </c>
      <c r="BC129" s="160" t="s">
        <v>555</v>
      </c>
      <c r="BD129" s="160" t="s">
        <v>960</v>
      </c>
      <c r="BE129" s="160" t="s">
        <v>555</v>
      </c>
      <c r="BF129" s="104"/>
    </row>
    <row r="130" spans="1:58" x14ac:dyDescent="0.25">
      <c r="A130" s="128" t="str">
        <f>'Indicator Data'!A131</f>
        <v>Nigeria</v>
      </c>
      <c r="B130" s="107" t="str">
        <f>'Indicator Data'!B131</f>
        <v>NGA</v>
      </c>
      <c r="C130" s="160" t="s">
        <v>1063</v>
      </c>
      <c r="D130" s="160" t="s">
        <v>1063</v>
      </c>
      <c r="E130" s="160" t="s">
        <v>967</v>
      </c>
      <c r="F130" s="160" t="s">
        <v>967</v>
      </c>
      <c r="G130" s="160" t="s">
        <v>967</v>
      </c>
      <c r="H130" s="160" t="s">
        <v>967</v>
      </c>
      <c r="I130" s="160" t="s">
        <v>967</v>
      </c>
      <c r="J130" s="160" t="s">
        <v>963</v>
      </c>
      <c r="K130" s="160" t="s">
        <v>963</v>
      </c>
      <c r="L130" s="160" t="s">
        <v>542</v>
      </c>
      <c r="M130" s="160" t="s">
        <v>960</v>
      </c>
      <c r="N130" s="160" t="s">
        <v>960</v>
      </c>
      <c r="O130" s="160" t="s">
        <v>968</v>
      </c>
      <c r="P130" s="160" t="s">
        <v>968</v>
      </c>
      <c r="Q130" s="160" t="s">
        <v>965</v>
      </c>
      <c r="R130" s="160" t="s">
        <v>965</v>
      </c>
      <c r="S130" s="160" t="s">
        <v>969</v>
      </c>
      <c r="T130" s="160" t="s">
        <v>970</v>
      </c>
      <c r="U130" s="160" t="s">
        <v>970</v>
      </c>
      <c r="V130" s="160" t="s">
        <v>555</v>
      </c>
      <c r="W130" s="160" t="s">
        <v>944</v>
      </c>
      <c r="X130" s="160" t="s">
        <v>944</v>
      </c>
      <c r="Y130" s="160" t="s">
        <v>944</v>
      </c>
      <c r="Z130" s="160" t="s">
        <v>944</v>
      </c>
      <c r="AA130" s="160" t="s">
        <v>944</v>
      </c>
      <c r="AB130" s="160" t="s">
        <v>957</v>
      </c>
      <c r="AC130" s="160" t="s">
        <v>944</v>
      </c>
      <c r="AD130" s="105" t="s">
        <v>966</v>
      </c>
      <c r="AE130" s="160" t="s">
        <v>944</v>
      </c>
      <c r="AF130" s="160" t="s">
        <v>965</v>
      </c>
      <c r="AG130" s="160" t="s">
        <v>555</v>
      </c>
      <c r="AH130" s="160" t="s">
        <v>963</v>
      </c>
      <c r="AI130" s="160" t="s">
        <v>963</v>
      </c>
      <c r="AJ130" s="160" t="s">
        <v>963</v>
      </c>
      <c r="AK130" s="162" t="s">
        <v>932</v>
      </c>
      <c r="AL130" s="160" t="s">
        <v>962</v>
      </c>
      <c r="AM130" s="160" t="s">
        <v>962</v>
      </c>
      <c r="AN130" s="160" t="s">
        <v>542</v>
      </c>
      <c r="AO130" s="160" t="s">
        <v>542</v>
      </c>
      <c r="AP130" s="160" t="s">
        <v>542</v>
      </c>
      <c r="AQ130" s="160" t="s">
        <v>542</v>
      </c>
      <c r="AR130" s="160" t="s">
        <v>958</v>
      </c>
      <c r="AS130" s="160" t="s">
        <v>555</v>
      </c>
      <c r="AT130" s="160" t="s">
        <v>959</v>
      </c>
      <c r="AU130" s="160" t="s">
        <v>555</v>
      </c>
      <c r="AV130" s="160" t="s">
        <v>552</v>
      </c>
      <c r="AW130" s="160" t="s">
        <v>555</v>
      </c>
      <c r="AX130" s="160" t="s">
        <v>555</v>
      </c>
      <c r="AY130" s="160" t="s">
        <v>934</v>
      </c>
      <c r="AZ130" s="160" t="s">
        <v>961</v>
      </c>
      <c r="BA130" s="160" t="s">
        <v>961</v>
      </c>
      <c r="BB130" s="160" t="s">
        <v>555</v>
      </c>
      <c r="BC130" s="160" t="s">
        <v>555</v>
      </c>
      <c r="BD130" s="160" t="s">
        <v>960</v>
      </c>
      <c r="BE130" s="160" t="s">
        <v>555</v>
      </c>
      <c r="BF130" s="104"/>
    </row>
    <row r="131" spans="1:58" x14ac:dyDescent="0.25">
      <c r="A131" s="128" t="str">
        <f>'Indicator Data'!A132</f>
        <v>North Macedonia</v>
      </c>
      <c r="B131" s="107" t="str">
        <f>'Indicator Data'!B132</f>
        <v>MKD</v>
      </c>
      <c r="C131" s="160" t="s">
        <v>1063</v>
      </c>
      <c r="D131" s="160" t="s">
        <v>1063</v>
      </c>
      <c r="E131" s="160" t="s">
        <v>967</v>
      </c>
      <c r="F131" s="160" t="s">
        <v>967</v>
      </c>
      <c r="G131" s="160" t="s">
        <v>967</v>
      </c>
      <c r="H131" s="160" t="s">
        <v>967</v>
      </c>
      <c r="I131" s="160" t="s">
        <v>967</v>
      </c>
      <c r="J131" s="160" t="s">
        <v>963</v>
      </c>
      <c r="K131" s="160" t="s">
        <v>963</v>
      </c>
      <c r="L131" s="160" t="s">
        <v>542</v>
      </c>
      <c r="M131" s="160" t="s">
        <v>960</v>
      </c>
      <c r="N131" s="160" t="s">
        <v>960</v>
      </c>
      <c r="O131" s="160" t="s">
        <v>968</v>
      </c>
      <c r="P131" s="160" t="s">
        <v>968</v>
      </c>
      <c r="Q131" s="160" t="s">
        <v>965</v>
      </c>
      <c r="R131" s="160" t="s">
        <v>965</v>
      </c>
      <c r="S131" s="160" t="s">
        <v>969</v>
      </c>
      <c r="T131" s="160" t="s">
        <v>970</v>
      </c>
      <c r="U131" s="160" t="s">
        <v>970</v>
      </c>
      <c r="V131" s="160" t="s">
        <v>555</v>
      </c>
      <c r="W131" s="160" t="s">
        <v>944</v>
      </c>
      <c r="X131" s="160" t="s">
        <v>944</v>
      </c>
      <c r="Y131" s="160" t="s">
        <v>944</v>
      </c>
      <c r="Z131" s="160" t="s">
        <v>944</v>
      </c>
      <c r="AA131" s="160" t="s">
        <v>944</v>
      </c>
      <c r="AB131" s="160" t="s">
        <v>957</v>
      </c>
      <c r="AC131" s="160" t="s">
        <v>944</v>
      </c>
      <c r="AD131" s="105" t="s">
        <v>966</v>
      </c>
      <c r="AE131" s="160" t="s">
        <v>944</v>
      </c>
      <c r="AF131" s="160" t="s">
        <v>965</v>
      </c>
      <c r="AG131" s="160" t="s">
        <v>555</v>
      </c>
      <c r="AH131" s="160" t="s">
        <v>963</v>
      </c>
      <c r="AI131" s="160" t="s">
        <v>963</v>
      </c>
      <c r="AJ131" s="160" t="s">
        <v>963</v>
      </c>
      <c r="AK131" s="162" t="s">
        <v>932</v>
      </c>
      <c r="AL131" s="160" t="s">
        <v>962</v>
      </c>
      <c r="AM131" s="160" t="s">
        <v>962</v>
      </c>
      <c r="AN131" s="160" t="s">
        <v>542</v>
      </c>
      <c r="AO131" s="160" t="s">
        <v>542</v>
      </c>
      <c r="AP131" s="160" t="s">
        <v>542</v>
      </c>
      <c r="AQ131" s="160" t="s">
        <v>542</v>
      </c>
      <c r="AR131" s="160" t="s">
        <v>958</v>
      </c>
      <c r="AS131" s="160" t="s">
        <v>555</v>
      </c>
      <c r="AT131" s="160" t="s">
        <v>959</v>
      </c>
      <c r="AU131" s="160" t="s">
        <v>555</v>
      </c>
      <c r="AV131" s="160" t="s">
        <v>552</v>
      </c>
      <c r="AW131" s="160" t="s">
        <v>555</v>
      </c>
      <c r="AX131" s="160" t="s">
        <v>555</v>
      </c>
      <c r="AY131" s="160" t="s">
        <v>934</v>
      </c>
      <c r="AZ131" s="160" t="s">
        <v>961</v>
      </c>
      <c r="BA131" s="160" t="s">
        <v>961</v>
      </c>
      <c r="BB131" s="160" t="s">
        <v>555</v>
      </c>
      <c r="BC131" s="160" t="s">
        <v>555</v>
      </c>
      <c r="BD131" s="160" t="s">
        <v>960</v>
      </c>
      <c r="BE131" s="160" t="s">
        <v>555</v>
      </c>
      <c r="BF131" s="104"/>
    </row>
    <row r="132" spans="1:58" x14ac:dyDescent="0.25">
      <c r="A132" s="128" t="str">
        <f>'Indicator Data'!A133</f>
        <v>Norway</v>
      </c>
      <c r="B132" s="107" t="str">
        <f>'Indicator Data'!B133</f>
        <v>NOR</v>
      </c>
      <c r="C132" s="160" t="s">
        <v>1063</v>
      </c>
      <c r="D132" s="160" t="s">
        <v>1063</v>
      </c>
      <c r="E132" s="160" t="s">
        <v>967</v>
      </c>
      <c r="F132" s="160" t="s">
        <v>967</v>
      </c>
      <c r="G132" s="160" t="s">
        <v>967</v>
      </c>
      <c r="H132" s="160" t="s">
        <v>967</v>
      </c>
      <c r="I132" s="160" t="s">
        <v>967</v>
      </c>
      <c r="J132" s="160" t="s">
        <v>963</v>
      </c>
      <c r="K132" s="160" t="s">
        <v>963</v>
      </c>
      <c r="L132" s="160" t="s">
        <v>542</v>
      </c>
      <c r="M132" s="160" t="s">
        <v>960</v>
      </c>
      <c r="N132" s="160" t="s">
        <v>960</v>
      </c>
      <c r="O132" s="160" t="s">
        <v>968</v>
      </c>
      <c r="P132" s="160" t="s">
        <v>968</v>
      </c>
      <c r="Q132" s="160" t="s">
        <v>965</v>
      </c>
      <c r="R132" s="160" t="s">
        <v>965</v>
      </c>
      <c r="S132" s="160" t="s">
        <v>969</v>
      </c>
      <c r="T132" s="160" t="s">
        <v>970</v>
      </c>
      <c r="U132" s="160" t="s">
        <v>970</v>
      </c>
      <c r="V132" s="160" t="s">
        <v>555</v>
      </c>
      <c r="W132" s="160" t="s">
        <v>944</v>
      </c>
      <c r="X132" s="160" t="s">
        <v>944</v>
      </c>
      <c r="Y132" s="160" t="s">
        <v>944</v>
      </c>
      <c r="Z132" s="160" t="s">
        <v>944</v>
      </c>
      <c r="AA132" s="160" t="s">
        <v>944</v>
      </c>
      <c r="AB132" s="160" t="s">
        <v>957</v>
      </c>
      <c r="AC132" s="160" t="s">
        <v>944</v>
      </c>
      <c r="AD132" s="105" t="s">
        <v>966</v>
      </c>
      <c r="AE132" s="160" t="s">
        <v>944</v>
      </c>
      <c r="AF132" s="160" t="s">
        <v>965</v>
      </c>
      <c r="AG132" s="160" t="s">
        <v>555</v>
      </c>
      <c r="AH132" s="160" t="s">
        <v>963</v>
      </c>
      <c r="AI132" s="160" t="s">
        <v>963</v>
      </c>
      <c r="AJ132" s="160" t="s">
        <v>963</v>
      </c>
      <c r="AK132" s="162" t="s">
        <v>935</v>
      </c>
      <c r="AL132" s="160" t="s">
        <v>962</v>
      </c>
      <c r="AM132" s="160" t="s">
        <v>962</v>
      </c>
      <c r="AN132" s="160" t="s">
        <v>542</v>
      </c>
      <c r="AO132" s="160" t="s">
        <v>542</v>
      </c>
      <c r="AP132" s="160" t="s">
        <v>542</v>
      </c>
      <c r="AQ132" s="160" t="s">
        <v>542</v>
      </c>
      <c r="AR132" s="160" t="s">
        <v>958</v>
      </c>
      <c r="AS132" s="160" t="s">
        <v>555</v>
      </c>
      <c r="AT132" s="160" t="s">
        <v>959</v>
      </c>
      <c r="AU132" s="160" t="s">
        <v>555</v>
      </c>
      <c r="AV132" s="160" t="s">
        <v>552</v>
      </c>
      <c r="AW132" s="160" t="s">
        <v>555</v>
      </c>
      <c r="AX132" s="160" t="s">
        <v>555</v>
      </c>
      <c r="AY132" s="160" t="s">
        <v>934</v>
      </c>
      <c r="AZ132" s="160" t="s">
        <v>961</v>
      </c>
      <c r="BA132" s="160" t="s">
        <v>961</v>
      </c>
      <c r="BB132" s="160" t="s">
        <v>555</v>
      </c>
      <c r="BC132" s="160" t="s">
        <v>555</v>
      </c>
      <c r="BD132" s="160" t="s">
        <v>960</v>
      </c>
      <c r="BE132" s="160" t="s">
        <v>555</v>
      </c>
      <c r="BF132" s="104"/>
    </row>
    <row r="133" spans="1:58" x14ac:dyDescent="0.25">
      <c r="A133" s="128" t="str">
        <f>'Indicator Data'!A134</f>
        <v>Oman</v>
      </c>
      <c r="B133" s="107" t="str">
        <f>'Indicator Data'!B134</f>
        <v>OMN</v>
      </c>
      <c r="C133" s="160" t="s">
        <v>1063</v>
      </c>
      <c r="D133" s="160" t="s">
        <v>1063</v>
      </c>
      <c r="E133" s="160" t="s">
        <v>967</v>
      </c>
      <c r="F133" s="160" t="s">
        <v>967</v>
      </c>
      <c r="G133" s="160" t="s">
        <v>967</v>
      </c>
      <c r="H133" s="160" t="s">
        <v>967</v>
      </c>
      <c r="I133" s="160" t="s">
        <v>967</v>
      </c>
      <c r="J133" s="160" t="s">
        <v>963</v>
      </c>
      <c r="K133" s="160" t="s">
        <v>963</v>
      </c>
      <c r="L133" s="160" t="s">
        <v>542</v>
      </c>
      <c r="M133" s="160" t="s">
        <v>960</v>
      </c>
      <c r="N133" s="160" t="s">
        <v>960</v>
      </c>
      <c r="O133" s="160" t="s">
        <v>968</v>
      </c>
      <c r="P133" s="160" t="s">
        <v>968</v>
      </c>
      <c r="Q133" s="160" t="s">
        <v>965</v>
      </c>
      <c r="R133" s="160" t="s">
        <v>965</v>
      </c>
      <c r="S133" s="160" t="s">
        <v>969</v>
      </c>
      <c r="T133" s="160" t="s">
        <v>970</v>
      </c>
      <c r="U133" s="160" t="s">
        <v>970</v>
      </c>
      <c r="V133" s="160" t="s">
        <v>555</v>
      </c>
      <c r="W133" s="160" t="s">
        <v>944</v>
      </c>
      <c r="X133" s="160" t="s">
        <v>955</v>
      </c>
      <c r="Y133" s="160" t="s">
        <v>944</v>
      </c>
      <c r="Z133" s="160" t="s">
        <v>944</v>
      </c>
      <c r="AA133" s="160" t="s">
        <v>944</v>
      </c>
      <c r="AB133" s="160" t="s">
        <v>955</v>
      </c>
      <c r="AC133" s="160" t="s">
        <v>944</v>
      </c>
      <c r="AD133" s="105" t="s">
        <v>966</v>
      </c>
      <c r="AE133" s="160" t="s">
        <v>944</v>
      </c>
      <c r="AF133" s="160" t="s">
        <v>965</v>
      </c>
      <c r="AG133" s="160" t="s">
        <v>555</v>
      </c>
      <c r="AH133" s="160" t="s">
        <v>963</v>
      </c>
      <c r="AI133" s="160" t="s">
        <v>963</v>
      </c>
      <c r="AJ133" s="160" t="s">
        <v>963</v>
      </c>
      <c r="AK133" s="162" t="s">
        <v>932</v>
      </c>
      <c r="AL133" s="160" t="s">
        <v>962</v>
      </c>
      <c r="AM133" s="160" t="s">
        <v>962</v>
      </c>
      <c r="AN133" s="160" t="s">
        <v>542</v>
      </c>
      <c r="AO133" s="160" t="s">
        <v>542</v>
      </c>
      <c r="AP133" s="160" t="s">
        <v>542</v>
      </c>
      <c r="AQ133" s="160" t="s">
        <v>542</v>
      </c>
      <c r="AR133" s="160" t="s">
        <v>958</v>
      </c>
      <c r="AS133" s="160" t="s">
        <v>555</v>
      </c>
      <c r="AT133" s="160" t="s">
        <v>959</v>
      </c>
      <c r="AU133" s="160" t="s">
        <v>555</v>
      </c>
      <c r="AV133" s="160" t="s">
        <v>552</v>
      </c>
      <c r="AW133" s="160" t="s">
        <v>555</v>
      </c>
      <c r="AX133" s="160" t="s">
        <v>555</v>
      </c>
      <c r="AY133" s="160" t="s">
        <v>934</v>
      </c>
      <c r="AZ133" s="160" t="s">
        <v>961</v>
      </c>
      <c r="BA133" s="160" t="s">
        <v>961</v>
      </c>
      <c r="BB133" s="160" t="s">
        <v>555</v>
      </c>
      <c r="BC133" s="160" t="s">
        <v>555</v>
      </c>
      <c r="BD133" s="160" t="s">
        <v>960</v>
      </c>
      <c r="BE133" s="160" t="s">
        <v>555</v>
      </c>
      <c r="BF133" s="104"/>
    </row>
    <row r="134" spans="1:58" x14ac:dyDescent="0.25">
      <c r="A134" s="128" t="str">
        <f>'Indicator Data'!A135</f>
        <v>Pakistan</v>
      </c>
      <c r="B134" s="107" t="str">
        <f>'Indicator Data'!B135</f>
        <v>PAK</v>
      </c>
      <c r="C134" s="160" t="s">
        <v>1063</v>
      </c>
      <c r="D134" s="160" t="s">
        <v>1063</v>
      </c>
      <c r="E134" s="160" t="s">
        <v>967</v>
      </c>
      <c r="F134" s="160" t="s">
        <v>967</v>
      </c>
      <c r="G134" s="160" t="s">
        <v>967</v>
      </c>
      <c r="H134" s="160" t="s">
        <v>967</v>
      </c>
      <c r="I134" s="160" t="s">
        <v>967</v>
      </c>
      <c r="J134" s="160" t="s">
        <v>963</v>
      </c>
      <c r="K134" s="160" t="s">
        <v>963</v>
      </c>
      <c r="L134" s="160" t="s">
        <v>542</v>
      </c>
      <c r="M134" s="160" t="s">
        <v>960</v>
      </c>
      <c r="N134" s="160" t="s">
        <v>960</v>
      </c>
      <c r="O134" s="160" t="s">
        <v>968</v>
      </c>
      <c r="P134" s="160" t="s">
        <v>968</v>
      </c>
      <c r="Q134" s="160" t="s">
        <v>965</v>
      </c>
      <c r="R134" s="160" t="s">
        <v>965</v>
      </c>
      <c r="S134" s="160" t="s">
        <v>969</v>
      </c>
      <c r="T134" s="160" t="s">
        <v>970</v>
      </c>
      <c r="U134" s="160" t="s">
        <v>970</v>
      </c>
      <c r="V134" s="160" t="s">
        <v>555</v>
      </c>
      <c r="W134" s="160" t="s">
        <v>954</v>
      </c>
      <c r="X134" s="160" t="s">
        <v>944</v>
      </c>
      <c r="Y134" s="160" t="s">
        <v>954</v>
      </c>
      <c r="Z134" s="160" t="s">
        <v>954</v>
      </c>
      <c r="AA134" s="160" t="s">
        <v>954</v>
      </c>
      <c r="AB134" s="160" t="s">
        <v>932</v>
      </c>
      <c r="AC134" s="160" t="s">
        <v>954</v>
      </c>
      <c r="AD134" s="105" t="s">
        <v>966</v>
      </c>
      <c r="AE134" s="160" t="s">
        <v>954</v>
      </c>
      <c r="AF134" s="160" t="s">
        <v>965</v>
      </c>
      <c r="AG134" s="160" t="s">
        <v>555</v>
      </c>
      <c r="AH134" s="160" t="s">
        <v>963</v>
      </c>
      <c r="AI134" s="160" t="s">
        <v>963</v>
      </c>
      <c r="AJ134" s="160" t="s">
        <v>963</v>
      </c>
      <c r="AK134" s="162" t="s">
        <v>935</v>
      </c>
      <c r="AL134" s="160" t="s">
        <v>964</v>
      </c>
      <c r="AM134" s="160" t="s">
        <v>962</v>
      </c>
      <c r="AN134" s="160" t="s">
        <v>542</v>
      </c>
      <c r="AO134" s="160" t="s">
        <v>542</v>
      </c>
      <c r="AP134" s="160" t="s">
        <v>542</v>
      </c>
      <c r="AQ134" s="160" t="s">
        <v>542</v>
      </c>
      <c r="AR134" s="160" t="s">
        <v>958</v>
      </c>
      <c r="AS134" s="160" t="s">
        <v>555</v>
      </c>
      <c r="AT134" s="160" t="s">
        <v>959</v>
      </c>
      <c r="AU134" s="160" t="s">
        <v>555</v>
      </c>
      <c r="AV134" s="160" t="s">
        <v>552</v>
      </c>
      <c r="AW134" s="160" t="s">
        <v>555</v>
      </c>
      <c r="AX134" s="160" t="s">
        <v>555</v>
      </c>
      <c r="AY134" s="160" t="s">
        <v>934</v>
      </c>
      <c r="AZ134" s="160" t="s">
        <v>961</v>
      </c>
      <c r="BA134" s="160" t="s">
        <v>961</v>
      </c>
      <c r="BB134" s="160" t="s">
        <v>555</v>
      </c>
      <c r="BC134" s="160" t="s">
        <v>555</v>
      </c>
      <c r="BD134" s="160" t="s">
        <v>960</v>
      </c>
      <c r="BE134" s="160" t="s">
        <v>555</v>
      </c>
      <c r="BF134" s="104"/>
    </row>
    <row r="135" spans="1:58" x14ac:dyDescent="0.25">
      <c r="A135" s="128" t="str">
        <f>'Indicator Data'!A136</f>
        <v>Palau</v>
      </c>
      <c r="B135" s="107" t="str">
        <f>'Indicator Data'!B136</f>
        <v>PLW</v>
      </c>
      <c r="C135" s="160" t="s">
        <v>1063</v>
      </c>
      <c r="D135" s="160" t="s">
        <v>1063</v>
      </c>
      <c r="E135" s="160" t="s">
        <v>967</v>
      </c>
      <c r="F135" s="160" t="s">
        <v>967</v>
      </c>
      <c r="G135" s="160" t="s">
        <v>967</v>
      </c>
      <c r="H135" s="160" t="s">
        <v>967</v>
      </c>
      <c r="I135" s="160" t="s">
        <v>967</v>
      </c>
      <c r="J135" s="160" t="s">
        <v>963</v>
      </c>
      <c r="K135" s="160" t="s">
        <v>963</v>
      </c>
      <c r="L135" s="160" t="s">
        <v>542</v>
      </c>
      <c r="M135" s="160" t="s">
        <v>960</v>
      </c>
      <c r="N135" s="160" t="s">
        <v>960</v>
      </c>
      <c r="O135" s="160" t="s">
        <v>968</v>
      </c>
      <c r="P135" s="160" t="s">
        <v>968</v>
      </c>
      <c r="Q135" s="160" t="s">
        <v>965</v>
      </c>
      <c r="R135" s="160" t="s">
        <v>965</v>
      </c>
      <c r="S135" s="160" t="s">
        <v>969</v>
      </c>
      <c r="T135" s="160" t="s">
        <v>970</v>
      </c>
      <c r="U135" s="160" t="s">
        <v>970</v>
      </c>
      <c r="V135" s="160" t="s">
        <v>555</v>
      </c>
      <c r="W135" s="160" t="s">
        <v>944</v>
      </c>
      <c r="X135" s="160" t="s">
        <v>944</v>
      </c>
      <c r="Y135" s="160" t="s">
        <v>944</v>
      </c>
      <c r="Z135" s="160" t="s">
        <v>944</v>
      </c>
      <c r="AA135" s="160" t="s">
        <v>944</v>
      </c>
      <c r="AB135" s="160" t="s">
        <v>957</v>
      </c>
      <c r="AC135" s="160" t="s">
        <v>944</v>
      </c>
      <c r="AD135" s="105" t="s">
        <v>966</v>
      </c>
      <c r="AE135" s="160" t="s">
        <v>944</v>
      </c>
      <c r="AF135" s="160" t="s">
        <v>965</v>
      </c>
      <c r="AG135" s="160" t="s">
        <v>555</v>
      </c>
      <c r="AH135" s="160" t="s">
        <v>963</v>
      </c>
      <c r="AI135" s="160" t="s">
        <v>963</v>
      </c>
      <c r="AJ135" s="160" t="s">
        <v>963</v>
      </c>
      <c r="AK135" s="162" t="s">
        <v>932</v>
      </c>
      <c r="AL135" s="160" t="s">
        <v>962</v>
      </c>
      <c r="AM135" s="160" t="s">
        <v>962</v>
      </c>
      <c r="AN135" s="160" t="s">
        <v>542</v>
      </c>
      <c r="AO135" s="160" t="s">
        <v>542</v>
      </c>
      <c r="AP135" s="160" t="s">
        <v>542</v>
      </c>
      <c r="AQ135" s="160" t="s">
        <v>542</v>
      </c>
      <c r="AR135" s="160" t="s">
        <v>958</v>
      </c>
      <c r="AS135" s="160" t="s">
        <v>555</v>
      </c>
      <c r="AT135" s="160" t="s">
        <v>959</v>
      </c>
      <c r="AU135" s="160" t="s">
        <v>555</v>
      </c>
      <c r="AV135" s="160" t="s">
        <v>552</v>
      </c>
      <c r="AW135" s="160" t="s">
        <v>555</v>
      </c>
      <c r="AX135" s="160" t="s">
        <v>555</v>
      </c>
      <c r="AY135" s="160" t="s">
        <v>934</v>
      </c>
      <c r="AZ135" s="160" t="s">
        <v>961</v>
      </c>
      <c r="BA135" s="160" t="s">
        <v>961</v>
      </c>
      <c r="BB135" s="160" t="s">
        <v>555</v>
      </c>
      <c r="BC135" s="160" t="s">
        <v>555</v>
      </c>
      <c r="BD135" s="160" t="s">
        <v>960</v>
      </c>
      <c r="BE135" s="160" t="s">
        <v>555</v>
      </c>
      <c r="BF135" s="104"/>
    </row>
    <row r="136" spans="1:58" x14ac:dyDescent="0.25">
      <c r="A136" s="128" t="str">
        <f>'Indicator Data'!A137</f>
        <v>Palestine</v>
      </c>
      <c r="B136" s="107" t="str">
        <f>'Indicator Data'!B137</f>
        <v>PSE</v>
      </c>
      <c r="C136" s="160" t="s">
        <v>1063</v>
      </c>
      <c r="D136" s="160" t="s">
        <v>1063</v>
      </c>
      <c r="E136" s="160" t="s">
        <v>967</v>
      </c>
      <c r="F136" s="160" t="s">
        <v>967</v>
      </c>
      <c r="G136" s="160" t="s">
        <v>967</v>
      </c>
      <c r="H136" s="160" t="s">
        <v>967</v>
      </c>
      <c r="I136" s="160" t="s">
        <v>967</v>
      </c>
      <c r="J136" s="160" t="s">
        <v>963</v>
      </c>
      <c r="K136" s="160" t="s">
        <v>963</v>
      </c>
      <c r="L136" s="160" t="s">
        <v>542</v>
      </c>
      <c r="M136" s="160" t="s">
        <v>960</v>
      </c>
      <c r="N136" s="160" t="s">
        <v>960</v>
      </c>
      <c r="O136" s="160" t="s">
        <v>968</v>
      </c>
      <c r="P136" s="160" t="s">
        <v>968</v>
      </c>
      <c r="Q136" s="160" t="s">
        <v>965</v>
      </c>
      <c r="R136" s="160" t="s">
        <v>965</v>
      </c>
      <c r="S136" s="160" t="s">
        <v>969</v>
      </c>
      <c r="T136" s="160" t="s">
        <v>970</v>
      </c>
      <c r="U136" s="160" t="s">
        <v>970</v>
      </c>
      <c r="V136" s="160" t="s">
        <v>555</v>
      </c>
      <c r="W136" s="160" t="s">
        <v>944</v>
      </c>
      <c r="X136" s="160" t="s">
        <v>944</v>
      </c>
      <c r="Y136" s="160" t="s">
        <v>944</v>
      </c>
      <c r="Z136" s="160" t="s">
        <v>944</v>
      </c>
      <c r="AA136" s="160" t="s">
        <v>944</v>
      </c>
      <c r="AB136" s="160" t="s">
        <v>957</v>
      </c>
      <c r="AC136" s="160" t="s">
        <v>944</v>
      </c>
      <c r="AD136" s="105" t="s">
        <v>966</v>
      </c>
      <c r="AE136" s="160" t="s">
        <v>944</v>
      </c>
      <c r="AF136" s="160" t="s">
        <v>965</v>
      </c>
      <c r="AG136" s="160" t="s">
        <v>555</v>
      </c>
      <c r="AH136" s="160" t="s">
        <v>963</v>
      </c>
      <c r="AI136" s="160" t="s">
        <v>963</v>
      </c>
      <c r="AJ136" s="160" t="s">
        <v>963</v>
      </c>
      <c r="AK136" s="162" t="s">
        <v>935</v>
      </c>
      <c r="AL136" s="160" t="s">
        <v>962</v>
      </c>
      <c r="AM136" s="160" t="s">
        <v>962</v>
      </c>
      <c r="AN136" s="160" t="s">
        <v>542</v>
      </c>
      <c r="AO136" s="160" t="s">
        <v>542</v>
      </c>
      <c r="AP136" s="160" t="s">
        <v>542</v>
      </c>
      <c r="AQ136" s="160" t="s">
        <v>542</v>
      </c>
      <c r="AR136" s="160" t="s">
        <v>958</v>
      </c>
      <c r="AS136" s="160" t="s">
        <v>555</v>
      </c>
      <c r="AT136" s="160" t="s">
        <v>959</v>
      </c>
      <c r="AU136" s="160" t="s">
        <v>555</v>
      </c>
      <c r="AV136" s="160" t="s">
        <v>552</v>
      </c>
      <c r="AW136" s="160" t="s">
        <v>555</v>
      </c>
      <c r="AX136" s="160" t="s">
        <v>555</v>
      </c>
      <c r="AY136" s="160" t="s">
        <v>934</v>
      </c>
      <c r="AZ136" s="160" t="s">
        <v>961</v>
      </c>
      <c r="BA136" s="160" t="s">
        <v>961</v>
      </c>
      <c r="BB136" s="160" t="s">
        <v>555</v>
      </c>
      <c r="BC136" s="160" t="s">
        <v>555</v>
      </c>
      <c r="BD136" s="160" t="s">
        <v>960</v>
      </c>
      <c r="BE136" s="160" t="s">
        <v>555</v>
      </c>
      <c r="BF136" s="104"/>
    </row>
    <row r="137" spans="1:58" x14ac:dyDescent="0.25">
      <c r="A137" s="128" t="str">
        <f>'Indicator Data'!A138</f>
        <v>Panama</v>
      </c>
      <c r="B137" s="107" t="str">
        <f>'Indicator Data'!B138</f>
        <v>PAN</v>
      </c>
      <c r="C137" s="160" t="s">
        <v>1063</v>
      </c>
      <c r="D137" s="160" t="s">
        <v>1063</v>
      </c>
      <c r="E137" s="160" t="s">
        <v>967</v>
      </c>
      <c r="F137" s="160" t="s">
        <v>967</v>
      </c>
      <c r="G137" s="160" t="s">
        <v>967</v>
      </c>
      <c r="H137" s="160" t="s">
        <v>967</v>
      </c>
      <c r="I137" s="160" t="s">
        <v>967</v>
      </c>
      <c r="J137" s="160" t="s">
        <v>963</v>
      </c>
      <c r="K137" s="160" t="s">
        <v>963</v>
      </c>
      <c r="L137" s="160" t="s">
        <v>542</v>
      </c>
      <c r="M137" s="160" t="s">
        <v>960</v>
      </c>
      <c r="N137" s="160" t="s">
        <v>960</v>
      </c>
      <c r="O137" s="160" t="s">
        <v>968</v>
      </c>
      <c r="P137" s="160" t="s">
        <v>968</v>
      </c>
      <c r="Q137" s="160" t="s">
        <v>965</v>
      </c>
      <c r="R137" s="160" t="s">
        <v>965</v>
      </c>
      <c r="S137" s="160" t="s">
        <v>969</v>
      </c>
      <c r="T137" s="160" t="s">
        <v>970</v>
      </c>
      <c r="U137" s="160" t="s">
        <v>970</v>
      </c>
      <c r="V137" s="160" t="s">
        <v>555</v>
      </c>
      <c r="W137" s="160" t="s">
        <v>944</v>
      </c>
      <c r="X137" s="160" t="s">
        <v>944</v>
      </c>
      <c r="Y137" s="160" t="s">
        <v>944</v>
      </c>
      <c r="Z137" s="160" t="s">
        <v>944</v>
      </c>
      <c r="AA137" s="160" t="s">
        <v>944</v>
      </c>
      <c r="AB137" s="160" t="s">
        <v>957</v>
      </c>
      <c r="AC137" s="160" t="s">
        <v>944</v>
      </c>
      <c r="AD137" s="105" t="s">
        <v>966</v>
      </c>
      <c r="AE137" s="160" t="s">
        <v>944</v>
      </c>
      <c r="AF137" s="160" t="s">
        <v>965</v>
      </c>
      <c r="AG137" s="160" t="s">
        <v>555</v>
      </c>
      <c r="AH137" s="160" t="s">
        <v>963</v>
      </c>
      <c r="AI137" s="160" t="s">
        <v>963</v>
      </c>
      <c r="AJ137" s="160" t="s">
        <v>963</v>
      </c>
      <c r="AK137" s="162" t="s">
        <v>932</v>
      </c>
      <c r="AL137" s="160" t="s">
        <v>962</v>
      </c>
      <c r="AM137" s="160" t="s">
        <v>962</v>
      </c>
      <c r="AN137" s="160" t="s">
        <v>542</v>
      </c>
      <c r="AO137" s="160" t="s">
        <v>542</v>
      </c>
      <c r="AP137" s="160" t="s">
        <v>542</v>
      </c>
      <c r="AQ137" s="160" t="s">
        <v>542</v>
      </c>
      <c r="AR137" s="160" t="s">
        <v>958</v>
      </c>
      <c r="AS137" s="160" t="s">
        <v>555</v>
      </c>
      <c r="AT137" s="160" t="s">
        <v>959</v>
      </c>
      <c r="AU137" s="160" t="s">
        <v>555</v>
      </c>
      <c r="AV137" s="160" t="s">
        <v>552</v>
      </c>
      <c r="AW137" s="160" t="s">
        <v>555</v>
      </c>
      <c r="AX137" s="160" t="s">
        <v>555</v>
      </c>
      <c r="AY137" s="160" t="s">
        <v>934</v>
      </c>
      <c r="AZ137" s="160" t="s">
        <v>961</v>
      </c>
      <c r="BA137" s="160" t="s">
        <v>961</v>
      </c>
      <c r="BB137" s="160" t="s">
        <v>555</v>
      </c>
      <c r="BC137" s="160" t="s">
        <v>555</v>
      </c>
      <c r="BD137" s="160" t="s">
        <v>960</v>
      </c>
      <c r="BE137" s="160" t="s">
        <v>555</v>
      </c>
      <c r="BF137" s="104"/>
    </row>
    <row r="138" spans="1:58" x14ac:dyDescent="0.25">
      <c r="A138" s="128" t="str">
        <f>'Indicator Data'!A139</f>
        <v>Papua New Guinea</v>
      </c>
      <c r="B138" s="107" t="str">
        <f>'Indicator Data'!B139</f>
        <v>PNG</v>
      </c>
      <c r="C138" s="160" t="s">
        <v>1063</v>
      </c>
      <c r="D138" s="160" t="s">
        <v>1063</v>
      </c>
      <c r="E138" s="160" t="s">
        <v>967</v>
      </c>
      <c r="F138" s="160" t="s">
        <v>967</v>
      </c>
      <c r="G138" s="160" t="s">
        <v>967</v>
      </c>
      <c r="H138" s="160" t="s">
        <v>967</v>
      </c>
      <c r="I138" s="160" t="s">
        <v>967</v>
      </c>
      <c r="J138" s="160" t="s">
        <v>963</v>
      </c>
      <c r="K138" s="160" t="s">
        <v>963</v>
      </c>
      <c r="L138" s="160" t="s">
        <v>542</v>
      </c>
      <c r="M138" s="160" t="s">
        <v>960</v>
      </c>
      <c r="N138" s="160" t="s">
        <v>960</v>
      </c>
      <c r="O138" s="160" t="s">
        <v>968</v>
      </c>
      <c r="P138" s="160" t="s">
        <v>968</v>
      </c>
      <c r="Q138" s="160" t="s">
        <v>965</v>
      </c>
      <c r="R138" s="160" t="s">
        <v>965</v>
      </c>
      <c r="S138" s="160" t="s">
        <v>969</v>
      </c>
      <c r="T138" s="160" t="s">
        <v>970</v>
      </c>
      <c r="U138" s="160" t="s">
        <v>970</v>
      </c>
      <c r="V138" s="160" t="s">
        <v>555</v>
      </c>
      <c r="W138" s="160" t="s">
        <v>944</v>
      </c>
      <c r="X138" s="160" t="s">
        <v>944</v>
      </c>
      <c r="Y138" s="160" t="s">
        <v>944</v>
      </c>
      <c r="Z138" s="160" t="s">
        <v>944</v>
      </c>
      <c r="AA138" s="160" t="s">
        <v>944</v>
      </c>
      <c r="AB138" s="160" t="s">
        <v>957</v>
      </c>
      <c r="AC138" s="160" t="s">
        <v>944</v>
      </c>
      <c r="AD138" s="105" t="s">
        <v>966</v>
      </c>
      <c r="AE138" s="160" t="s">
        <v>944</v>
      </c>
      <c r="AF138" s="160" t="s">
        <v>965</v>
      </c>
      <c r="AG138" s="160" t="s">
        <v>555</v>
      </c>
      <c r="AH138" s="160" t="s">
        <v>963</v>
      </c>
      <c r="AI138" s="160" t="s">
        <v>963</v>
      </c>
      <c r="AJ138" s="160" t="s">
        <v>963</v>
      </c>
      <c r="AK138" s="162" t="s">
        <v>935</v>
      </c>
      <c r="AL138" s="160" t="s">
        <v>962</v>
      </c>
      <c r="AM138" s="160" t="s">
        <v>962</v>
      </c>
      <c r="AN138" s="160" t="s">
        <v>542</v>
      </c>
      <c r="AO138" s="160" t="s">
        <v>542</v>
      </c>
      <c r="AP138" s="160" t="s">
        <v>542</v>
      </c>
      <c r="AQ138" s="160" t="s">
        <v>542</v>
      </c>
      <c r="AR138" s="160" t="s">
        <v>958</v>
      </c>
      <c r="AS138" s="160" t="s">
        <v>555</v>
      </c>
      <c r="AT138" s="160" t="s">
        <v>959</v>
      </c>
      <c r="AU138" s="160" t="s">
        <v>555</v>
      </c>
      <c r="AV138" s="160" t="s">
        <v>552</v>
      </c>
      <c r="AW138" s="160" t="s">
        <v>555</v>
      </c>
      <c r="AX138" s="160" t="s">
        <v>555</v>
      </c>
      <c r="AY138" s="160" t="s">
        <v>934</v>
      </c>
      <c r="AZ138" s="160" t="s">
        <v>961</v>
      </c>
      <c r="BA138" s="160" t="s">
        <v>961</v>
      </c>
      <c r="BB138" s="160" t="s">
        <v>555</v>
      </c>
      <c r="BC138" s="160" t="s">
        <v>555</v>
      </c>
      <c r="BD138" s="160" t="s">
        <v>960</v>
      </c>
      <c r="BE138" s="160" t="s">
        <v>555</v>
      </c>
      <c r="BF138" s="104"/>
    </row>
    <row r="139" spans="1:58" x14ac:dyDescent="0.25">
      <c r="A139" s="128" t="str">
        <f>'Indicator Data'!A140</f>
        <v>Paraguay</v>
      </c>
      <c r="B139" s="107" t="str">
        <f>'Indicator Data'!B140</f>
        <v>PRY</v>
      </c>
      <c r="C139" s="160" t="s">
        <v>1063</v>
      </c>
      <c r="D139" s="160" t="s">
        <v>1063</v>
      </c>
      <c r="E139" s="160" t="s">
        <v>967</v>
      </c>
      <c r="F139" s="160" t="s">
        <v>967</v>
      </c>
      <c r="G139" s="160" t="s">
        <v>967</v>
      </c>
      <c r="H139" s="160" t="s">
        <v>967</v>
      </c>
      <c r="I139" s="160" t="s">
        <v>967</v>
      </c>
      <c r="J139" s="160" t="s">
        <v>963</v>
      </c>
      <c r="K139" s="160" t="s">
        <v>963</v>
      </c>
      <c r="L139" s="160" t="s">
        <v>542</v>
      </c>
      <c r="M139" s="160" t="s">
        <v>960</v>
      </c>
      <c r="N139" s="160" t="s">
        <v>960</v>
      </c>
      <c r="O139" s="160" t="s">
        <v>968</v>
      </c>
      <c r="P139" s="160" t="s">
        <v>968</v>
      </c>
      <c r="Q139" s="160" t="s">
        <v>965</v>
      </c>
      <c r="R139" s="160" t="s">
        <v>965</v>
      </c>
      <c r="S139" s="160" t="s">
        <v>969</v>
      </c>
      <c r="T139" s="160" t="s">
        <v>970</v>
      </c>
      <c r="U139" s="160" t="s">
        <v>970</v>
      </c>
      <c r="V139" s="160" t="s">
        <v>555</v>
      </c>
      <c r="W139" s="160" t="s">
        <v>944</v>
      </c>
      <c r="X139" s="160" t="s">
        <v>944</v>
      </c>
      <c r="Y139" s="160" t="s">
        <v>944</v>
      </c>
      <c r="Z139" s="160" t="s">
        <v>944</v>
      </c>
      <c r="AA139" s="160" t="s">
        <v>944</v>
      </c>
      <c r="AB139" s="160" t="s">
        <v>957</v>
      </c>
      <c r="AC139" s="160" t="s">
        <v>944</v>
      </c>
      <c r="AD139" s="105" t="s">
        <v>966</v>
      </c>
      <c r="AE139" s="160" t="s">
        <v>944</v>
      </c>
      <c r="AF139" s="160" t="s">
        <v>965</v>
      </c>
      <c r="AG139" s="160" t="s">
        <v>555</v>
      </c>
      <c r="AH139" s="160" t="s">
        <v>963</v>
      </c>
      <c r="AI139" s="160" t="s">
        <v>963</v>
      </c>
      <c r="AJ139" s="160" t="s">
        <v>963</v>
      </c>
      <c r="AK139" s="162" t="s">
        <v>935</v>
      </c>
      <c r="AL139" s="160" t="s">
        <v>962</v>
      </c>
      <c r="AM139" s="160" t="s">
        <v>962</v>
      </c>
      <c r="AN139" s="160" t="s">
        <v>542</v>
      </c>
      <c r="AO139" s="160" t="s">
        <v>542</v>
      </c>
      <c r="AP139" s="160" t="s">
        <v>542</v>
      </c>
      <c r="AQ139" s="160" t="s">
        <v>542</v>
      </c>
      <c r="AR139" s="160" t="s">
        <v>958</v>
      </c>
      <c r="AS139" s="160" t="s">
        <v>555</v>
      </c>
      <c r="AT139" s="160" t="s">
        <v>959</v>
      </c>
      <c r="AU139" s="160" t="s">
        <v>555</v>
      </c>
      <c r="AV139" s="160" t="s">
        <v>552</v>
      </c>
      <c r="AW139" s="160" t="s">
        <v>555</v>
      </c>
      <c r="AX139" s="160" t="s">
        <v>555</v>
      </c>
      <c r="AY139" s="160" t="s">
        <v>934</v>
      </c>
      <c r="AZ139" s="160" t="s">
        <v>961</v>
      </c>
      <c r="BA139" s="160" t="s">
        <v>961</v>
      </c>
      <c r="BB139" s="160" t="s">
        <v>555</v>
      </c>
      <c r="BC139" s="160" t="s">
        <v>555</v>
      </c>
      <c r="BD139" s="160" t="s">
        <v>960</v>
      </c>
      <c r="BE139" s="160" t="s">
        <v>555</v>
      </c>
      <c r="BF139" s="104"/>
    </row>
    <row r="140" spans="1:58" x14ac:dyDescent="0.25">
      <c r="A140" s="128" t="str">
        <f>'Indicator Data'!A141</f>
        <v>Peru</v>
      </c>
      <c r="B140" s="107" t="str">
        <f>'Indicator Data'!B141</f>
        <v>PER</v>
      </c>
      <c r="C140" s="160" t="s">
        <v>1063</v>
      </c>
      <c r="D140" s="160" t="s">
        <v>1063</v>
      </c>
      <c r="E140" s="160" t="s">
        <v>967</v>
      </c>
      <c r="F140" s="160" t="s">
        <v>967</v>
      </c>
      <c r="G140" s="160" t="s">
        <v>967</v>
      </c>
      <c r="H140" s="160" t="s">
        <v>967</v>
      </c>
      <c r="I140" s="160" t="s">
        <v>967</v>
      </c>
      <c r="J140" s="160" t="s">
        <v>963</v>
      </c>
      <c r="K140" s="160" t="s">
        <v>963</v>
      </c>
      <c r="L140" s="160" t="s">
        <v>542</v>
      </c>
      <c r="M140" s="160" t="s">
        <v>960</v>
      </c>
      <c r="N140" s="160" t="s">
        <v>960</v>
      </c>
      <c r="O140" s="160" t="s">
        <v>968</v>
      </c>
      <c r="P140" s="160" t="s">
        <v>968</v>
      </c>
      <c r="Q140" s="160" t="s">
        <v>965</v>
      </c>
      <c r="R140" s="160" t="s">
        <v>965</v>
      </c>
      <c r="S140" s="160" t="s">
        <v>969</v>
      </c>
      <c r="T140" s="160" t="s">
        <v>970</v>
      </c>
      <c r="U140" s="160" t="s">
        <v>970</v>
      </c>
      <c r="V140" s="160" t="s">
        <v>555</v>
      </c>
      <c r="W140" s="160" t="s">
        <v>944</v>
      </c>
      <c r="X140" s="160" t="s">
        <v>944</v>
      </c>
      <c r="Y140" s="160" t="s">
        <v>944</v>
      </c>
      <c r="Z140" s="160" t="s">
        <v>944</v>
      </c>
      <c r="AA140" s="160" t="s">
        <v>944</v>
      </c>
      <c r="AB140" s="160" t="s">
        <v>957</v>
      </c>
      <c r="AC140" s="160" t="s">
        <v>944</v>
      </c>
      <c r="AD140" s="105" t="s">
        <v>966</v>
      </c>
      <c r="AE140" s="160" t="s">
        <v>944</v>
      </c>
      <c r="AF140" s="160" t="s">
        <v>965</v>
      </c>
      <c r="AG140" s="160" t="s">
        <v>555</v>
      </c>
      <c r="AH140" s="160" t="s">
        <v>963</v>
      </c>
      <c r="AI140" s="160" t="s">
        <v>963</v>
      </c>
      <c r="AJ140" s="160" t="s">
        <v>963</v>
      </c>
      <c r="AK140" s="162" t="s">
        <v>932</v>
      </c>
      <c r="AL140" s="160" t="s">
        <v>962</v>
      </c>
      <c r="AM140" s="160" t="s">
        <v>962</v>
      </c>
      <c r="AN140" s="160" t="s">
        <v>542</v>
      </c>
      <c r="AO140" s="160" t="s">
        <v>542</v>
      </c>
      <c r="AP140" s="160" t="s">
        <v>542</v>
      </c>
      <c r="AQ140" s="160" t="s">
        <v>542</v>
      </c>
      <c r="AR140" s="160" t="s">
        <v>958</v>
      </c>
      <c r="AS140" s="160" t="s">
        <v>555</v>
      </c>
      <c r="AT140" s="160" t="s">
        <v>959</v>
      </c>
      <c r="AU140" s="160" t="s">
        <v>555</v>
      </c>
      <c r="AV140" s="160" t="s">
        <v>552</v>
      </c>
      <c r="AW140" s="160" t="s">
        <v>555</v>
      </c>
      <c r="AX140" s="160" t="s">
        <v>555</v>
      </c>
      <c r="AY140" s="160" t="s">
        <v>934</v>
      </c>
      <c r="AZ140" s="160" t="s">
        <v>961</v>
      </c>
      <c r="BA140" s="160" t="s">
        <v>961</v>
      </c>
      <c r="BB140" s="160" t="s">
        <v>555</v>
      </c>
      <c r="BC140" s="160" t="s">
        <v>555</v>
      </c>
      <c r="BD140" s="160" t="s">
        <v>960</v>
      </c>
      <c r="BE140" s="160" t="s">
        <v>555</v>
      </c>
      <c r="BF140" s="104"/>
    </row>
    <row r="141" spans="1:58" x14ac:dyDescent="0.25">
      <c r="A141" s="128" t="str">
        <f>'Indicator Data'!A142</f>
        <v>Philippines</v>
      </c>
      <c r="B141" s="107" t="str">
        <f>'Indicator Data'!B142</f>
        <v>PHL</v>
      </c>
      <c r="C141" s="160" t="s">
        <v>1063</v>
      </c>
      <c r="D141" s="160" t="s">
        <v>1063</v>
      </c>
      <c r="E141" s="160" t="s">
        <v>967</v>
      </c>
      <c r="F141" s="160" t="s">
        <v>967</v>
      </c>
      <c r="G141" s="160" t="s">
        <v>967</v>
      </c>
      <c r="H141" s="160" t="s">
        <v>967</v>
      </c>
      <c r="I141" s="160" t="s">
        <v>967</v>
      </c>
      <c r="J141" s="160" t="s">
        <v>963</v>
      </c>
      <c r="K141" s="160" t="s">
        <v>963</v>
      </c>
      <c r="L141" s="160" t="s">
        <v>542</v>
      </c>
      <c r="M141" s="160" t="s">
        <v>960</v>
      </c>
      <c r="N141" s="160" t="s">
        <v>960</v>
      </c>
      <c r="O141" s="160" t="s">
        <v>968</v>
      </c>
      <c r="P141" s="160" t="s">
        <v>968</v>
      </c>
      <c r="Q141" s="160" t="s">
        <v>965</v>
      </c>
      <c r="R141" s="160" t="s">
        <v>965</v>
      </c>
      <c r="S141" s="160" t="s">
        <v>969</v>
      </c>
      <c r="T141" s="160" t="s">
        <v>970</v>
      </c>
      <c r="U141" s="160" t="s">
        <v>970</v>
      </c>
      <c r="V141" s="160" t="s">
        <v>555</v>
      </c>
      <c r="W141" s="160" t="s">
        <v>944</v>
      </c>
      <c r="X141" s="160" t="s">
        <v>944</v>
      </c>
      <c r="Y141" s="160" t="s">
        <v>944</v>
      </c>
      <c r="Z141" s="160" t="s">
        <v>944</v>
      </c>
      <c r="AA141" s="160" t="s">
        <v>944</v>
      </c>
      <c r="AB141" s="160" t="s">
        <v>932</v>
      </c>
      <c r="AC141" s="160" t="s">
        <v>944</v>
      </c>
      <c r="AD141" s="105" t="s">
        <v>966</v>
      </c>
      <c r="AE141" s="160" t="s">
        <v>944</v>
      </c>
      <c r="AF141" s="160" t="s">
        <v>965</v>
      </c>
      <c r="AG141" s="160" t="s">
        <v>555</v>
      </c>
      <c r="AH141" s="160" t="s">
        <v>963</v>
      </c>
      <c r="AI141" s="160" t="s">
        <v>963</v>
      </c>
      <c r="AJ141" s="160" t="s">
        <v>963</v>
      </c>
      <c r="AK141" s="162" t="s">
        <v>932</v>
      </c>
      <c r="AL141" s="160" t="s">
        <v>962</v>
      </c>
      <c r="AM141" s="160" t="s">
        <v>962</v>
      </c>
      <c r="AN141" s="160" t="s">
        <v>542</v>
      </c>
      <c r="AO141" s="160" t="s">
        <v>542</v>
      </c>
      <c r="AP141" s="160" t="s">
        <v>542</v>
      </c>
      <c r="AQ141" s="160" t="s">
        <v>542</v>
      </c>
      <c r="AR141" s="160" t="s">
        <v>958</v>
      </c>
      <c r="AS141" s="160" t="s">
        <v>555</v>
      </c>
      <c r="AT141" s="160" t="s">
        <v>959</v>
      </c>
      <c r="AU141" s="160" t="s">
        <v>555</v>
      </c>
      <c r="AV141" s="160" t="s">
        <v>552</v>
      </c>
      <c r="AW141" s="160" t="s">
        <v>555</v>
      </c>
      <c r="AX141" s="160" t="s">
        <v>555</v>
      </c>
      <c r="AY141" s="160" t="s">
        <v>934</v>
      </c>
      <c r="AZ141" s="160" t="s">
        <v>961</v>
      </c>
      <c r="BA141" s="160" t="s">
        <v>961</v>
      </c>
      <c r="BB141" s="160" t="s">
        <v>555</v>
      </c>
      <c r="BC141" s="160" t="s">
        <v>555</v>
      </c>
      <c r="BD141" s="160" t="s">
        <v>960</v>
      </c>
      <c r="BE141" s="160" t="s">
        <v>555</v>
      </c>
      <c r="BF141" s="104"/>
    </row>
    <row r="142" spans="1:58" x14ac:dyDescent="0.25">
      <c r="A142" s="128" t="str">
        <f>'Indicator Data'!A143</f>
        <v>Poland</v>
      </c>
      <c r="B142" s="107" t="str">
        <f>'Indicator Data'!B143</f>
        <v>POL</v>
      </c>
      <c r="C142" s="160" t="s">
        <v>1063</v>
      </c>
      <c r="D142" s="160" t="s">
        <v>1063</v>
      </c>
      <c r="E142" s="160" t="s">
        <v>967</v>
      </c>
      <c r="F142" s="160" t="s">
        <v>967</v>
      </c>
      <c r="G142" s="160" t="s">
        <v>967</v>
      </c>
      <c r="H142" s="160" t="s">
        <v>967</v>
      </c>
      <c r="I142" s="160" t="s">
        <v>967</v>
      </c>
      <c r="J142" s="160" t="s">
        <v>963</v>
      </c>
      <c r="K142" s="160" t="s">
        <v>963</v>
      </c>
      <c r="L142" s="160" t="s">
        <v>542</v>
      </c>
      <c r="M142" s="160" t="s">
        <v>960</v>
      </c>
      <c r="N142" s="160" t="s">
        <v>960</v>
      </c>
      <c r="O142" s="160" t="s">
        <v>968</v>
      </c>
      <c r="P142" s="160" t="s">
        <v>968</v>
      </c>
      <c r="Q142" s="160" t="s">
        <v>965</v>
      </c>
      <c r="R142" s="160" t="s">
        <v>965</v>
      </c>
      <c r="S142" s="160" t="s">
        <v>969</v>
      </c>
      <c r="T142" s="160" t="s">
        <v>970</v>
      </c>
      <c r="U142" s="160" t="s">
        <v>970</v>
      </c>
      <c r="V142" s="160" t="s">
        <v>555</v>
      </c>
      <c r="W142" s="160" t="s">
        <v>944</v>
      </c>
      <c r="X142" s="160" t="s">
        <v>944</v>
      </c>
      <c r="Y142" s="160" t="s">
        <v>944</v>
      </c>
      <c r="Z142" s="160" t="s">
        <v>944</v>
      </c>
      <c r="AA142" s="160" t="s">
        <v>944</v>
      </c>
      <c r="AB142" s="160" t="s">
        <v>932</v>
      </c>
      <c r="AC142" s="160" t="s">
        <v>944</v>
      </c>
      <c r="AD142" s="105" t="s">
        <v>966</v>
      </c>
      <c r="AE142" s="160" t="s">
        <v>944</v>
      </c>
      <c r="AF142" s="160" t="s">
        <v>965</v>
      </c>
      <c r="AG142" s="160" t="s">
        <v>555</v>
      </c>
      <c r="AH142" s="160" t="s">
        <v>963</v>
      </c>
      <c r="AI142" s="160" t="s">
        <v>963</v>
      </c>
      <c r="AJ142" s="160" t="s">
        <v>963</v>
      </c>
      <c r="AK142" s="162" t="s">
        <v>932</v>
      </c>
      <c r="AL142" s="160" t="s">
        <v>962</v>
      </c>
      <c r="AM142" s="160" t="s">
        <v>962</v>
      </c>
      <c r="AN142" s="160" t="s">
        <v>542</v>
      </c>
      <c r="AO142" s="160" t="s">
        <v>542</v>
      </c>
      <c r="AP142" s="160" t="s">
        <v>542</v>
      </c>
      <c r="AQ142" s="160" t="s">
        <v>542</v>
      </c>
      <c r="AR142" s="160" t="s">
        <v>958</v>
      </c>
      <c r="AS142" s="160" t="s">
        <v>555</v>
      </c>
      <c r="AT142" s="160" t="s">
        <v>959</v>
      </c>
      <c r="AU142" s="160" t="s">
        <v>555</v>
      </c>
      <c r="AV142" s="160" t="s">
        <v>552</v>
      </c>
      <c r="AW142" s="160" t="s">
        <v>555</v>
      </c>
      <c r="AX142" s="160" t="s">
        <v>555</v>
      </c>
      <c r="AY142" s="160" t="s">
        <v>934</v>
      </c>
      <c r="AZ142" s="160" t="s">
        <v>961</v>
      </c>
      <c r="BA142" s="160" t="s">
        <v>961</v>
      </c>
      <c r="BB142" s="160" t="s">
        <v>555</v>
      </c>
      <c r="BC142" s="160" t="s">
        <v>555</v>
      </c>
      <c r="BD142" s="160" t="s">
        <v>960</v>
      </c>
      <c r="BE142" s="160" t="s">
        <v>555</v>
      </c>
      <c r="BF142" s="104"/>
    </row>
    <row r="143" spans="1:58" x14ac:dyDescent="0.25">
      <c r="A143" s="128" t="str">
        <f>'Indicator Data'!A144</f>
        <v>Portugal</v>
      </c>
      <c r="B143" s="107" t="str">
        <f>'Indicator Data'!B144</f>
        <v>PRT</v>
      </c>
      <c r="C143" s="160" t="s">
        <v>1063</v>
      </c>
      <c r="D143" s="160" t="s">
        <v>1063</v>
      </c>
      <c r="E143" s="160" t="s">
        <v>967</v>
      </c>
      <c r="F143" s="160" t="s">
        <v>967</v>
      </c>
      <c r="G143" s="160" t="s">
        <v>967</v>
      </c>
      <c r="H143" s="160" t="s">
        <v>967</v>
      </c>
      <c r="I143" s="160" t="s">
        <v>967</v>
      </c>
      <c r="J143" s="160" t="s">
        <v>963</v>
      </c>
      <c r="K143" s="160" t="s">
        <v>963</v>
      </c>
      <c r="L143" s="160" t="s">
        <v>542</v>
      </c>
      <c r="M143" s="160" t="s">
        <v>960</v>
      </c>
      <c r="N143" s="160" t="s">
        <v>960</v>
      </c>
      <c r="O143" s="160" t="s">
        <v>968</v>
      </c>
      <c r="P143" s="160" t="s">
        <v>968</v>
      </c>
      <c r="Q143" s="160" t="s">
        <v>965</v>
      </c>
      <c r="R143" s="160" t="s">
        <v>965</v>
      </c>
      <c r="S143" s="160" t="s">
        <v>969</v>
      </c>
      <c r="T143" s="160" t="s">
        <v>970</v>
      </c>
      <c r="U143" s="160" t="s">
        <v>970</v>
      </c>
      <c r="V143" s="160" t="s">
        <v>555</v>
      </c>
      <c r="W143" s="160" t="s">
        <v>944</v>
      </c>
      <c r="X143" s="160" t="s">
        <v>944</v>
      </c>
      <c r="Y143" s="160" t="s">
        <v>944</v>
      </c>
      <c r="Z143" s="160" t="s">
        <v>944</v>
      </c>
      <c r="AA143" s="160" t="s">
        <v>944</v>
      </c>
      <c r="AB143" s="160" t="s">
        <v>944</v>
      </c>
      <c r="AC143" s="160" t="s">
        <v>944</v>
      </c>
      <c r="AD143" s="105" t="s">
        <v>966</v>
      </c>
      <c r="AE143" s="160" t="s">
        <v>944</v>
      </c>
      <c r="AF143" s="160" t="s">
        <v>965</v>
      </c>
      <c r="AG143" s="160" t="s">
        <v>555</v>
      </c>
      <c r="AH143" s="160" t="s">
        <v>963</v>
      </c>
      <c r="AI143" s="160" t="s">
        <v>963</v>
      </c>
      <c r="AJ143" s="160" t="s">
        <v>963</v>
      </c>
      <c r="AK143" s="162" t="s">
        <v>932</v>
      </c>
      <c r="AL143" s="160" t="s">
        <v>962</v>
      </c>
      <c r="AM143" s="160" t="s">
        <v>962</v>
      </c>
      <c r="AN143" s="160" t="s">
        <v>542</v>
      </c>
      <c r="AO143" s="160" t="s">
        <v>542</v>
      </c>
      <c r="AP143" s="160" t="s">
        <v>542</v>
      </c>
      <c r="AQ143" s="160" t="s">
        <v>542</v>
      </c>
      <c r="AR143" s="160" t="s">
        <v>958</v>
      </c>
      <c r="AS143" s="160" t="s">
        <v>555</v>
      </c>
      <c r="AT143" s="160" t="s">
        <v>959</v>
      </c>
      <c r="AU143" s="160" t="s">
        <v>555</v>
      </c>
      <c r="AV143" s="160" t="s">
        <v>552</v>
      </c>
      <c r="AW143" s="160" t="s">
        <v>555</v>
      </c>
      <c r="AX143" s="160" t="s">
        <v>555</v>
      </c>
      <c r="AY143" s="160" t="s">
        <v>934</v>
      </c>
      <c r="AZ143" s="160" t="s">
        <v>961</v>
      </c>
      <c r="BA143" s="160" t="s">
        <v>961</v>
      </c>
      <c r="BB143" s="160" t="s">
        <v>555</v>
      </c>
      <c r="BC143" s="160" t="s">
        <v>555</v>
      </c>
      <c r="BD143" s="160" t="s">
        <v>960</v>
      </c>
      <c r="BE143" s="160" t="s">
        <v>555</v>
      </c>
      <c r="BF143" s="104"/>
    </row>
    <row r="144" spans="1:58" x14ac:dyDescent="0.25">
      <c r="A144" s="128" t="str">
        <f>'Indicator Data'!A145</f>
        <v>Qatar</v>
      </c>
      <c r="B144" s="107" t="str">
        <f>'Indicator Data'!B145</f>
        <v>QAT</v>
      </c>
      <c r="C144" s="160" t="s">
        <v>1063</v>
      </c>
      <c r="D144" s="160" t="s">
        <v>1063</v>
      </c>
      <c r="E144" s="160" t="s">
        <v>967</v>
      </c>
      <c r="F144" s="160" t="s">
        <v>967</v>
      </c>
      <c r="G144" s="160" t="s">
        <v>967</v>
      </c>
      <c r="H144" s="160" t="s">
        <v>967</v>
      </c>
      <c r="I144" s="160" t="s">
        <v>967</v>
      </c>
      <c r="J144" s="160" t="s">
        <v>963</v>
      </c>
      <c r="K144" s="160" t="s">
        <v>963</v>
      </c>
      <c r="L144" s="160" t="s">
        <v>542</v>
      </c>
      <c r="M144" s="160" t="s">
        <v>960</v>
      </c>
      <c r="N144" s="160" t="s">
        <v>960</v>
      </c>
      <c r="O144" s="160" t="s">
        <v>968</v>
      </c>
      <c r="P144" s="160" t="s">
        <v>968</v>
      </c>
      <c r="Q144" s="160" t="s">
        <v>965</v>
      </c>
      <c r="R144" s="160" t="s">
        <v>965</v>
      </c>
      <c r="S144" s="160" t="s">
        <v>969</v>
      </c>
      <c r="T144" s="160" t="s">
        <v>970</v>
      </c>
      <c r="U144" s="160" t="s">
        <v>970</v>
      </c>
      <c r="V144" s="160" t="s">
        <v>555</v>
      </c>
      <c r="W144" s="160" t="s">
        <v>944</v>
      </c>
      <c r="X144" s="160" t="s">
        <v>944</v>
      </c>
      <c r="Y144" s="160" t="s">
        <v>944</v>
      </c>
      <c r="Z144" s="160" t="s">
        <v>944</v>
      </c>
      <c r="AA144" s="160" t="s">
        <v>944</v>
      </c>
      <c r="AB144" s="160" t="s">
        <v>932</v>
      </c>
      <c r="AC144" s="160" t="s">
        <v>944</v>
      </c>
      <c r="AD144" s="105" t="s">
        <v>966</v>
      </c>
      <c r="AE144" s="160" t="s">
        <v>944</v>
      </c>
      <c r="AF144" s="160" t="s">
        <v>965</v>
      </c>
      <c r="AG144" s="160" t="s">
        <v>555</v>
      </c>
      <c r="AH144" s="160" t="s">
        <v>963</v>
      </c>
      <c r="AI144" s="160" t="s">
        <v>963</v>
      </c>
      <c r="AJ144" s="160" t="s">
        <v>963</v>
      </c>
      <c r="AK144" s="162" t="s">
        <v>935</v>
      </c>
      <c r="AL144" s="160" t="s">
        <v>962</v>
      </c>
      <c r="AM144" s="160" t="s">
        <v>962</v>
      </c>
      <c r="AN144" s="160" t="s">
        <v>542</v>
      </c>
      <c r="AO144" s="160" t="s">
        <v>542</v>
      </c>
      <c r="AP144" s="160" t="s">
        <v>542</v>
      </c>
      <c r="AQ144" s="160" t="s">
        <v>542</v>
      </c>
      <c r="AR144" s="160" t="s">
        <v>958</v>
      </c>
      <c r="AS144" s="160" t="s">
        <v>555</v>
      </c>
      <c r="AT144" s="160" t="s">
        <v>959</v>
      </c>
      <c r="AU144" s="160" t="s">
        <v>555</v>
      </c>
      <c r="AV144" s="160" t="s">
        <v>552</v>
      </c>
      <c r="AW144" s="160" t="s">
        <v>555</v>
      </c>
      <c r="AX144" s="160" t="s">
        <v>555</v>
      </c>
      <c r="AY144" s="160" t="s">
        <v>934</v>
      </c>
      <c r="AZ144" s="160" t="s">
        <v>961</v>
      </c>
      <c r="BA144" s="160" t="s">
        <v>961</v>
      </c>
      <c r="BB144" s="160" t="s">
        <v>555</v>
      </c>
      <c r="BC144" s="160" t="s">
        <v>555</v>
      </c>
      <c r="BD144" s="160" t="s">
        <v>960</v>
      </c>
      <c r="BE144" s="160" t="s">
        <v>555</v>
      </c>
      <c r="BF144" s="104"/>
    </row>
    <row r="145" spans="1:58" x14ac:dyDescent="0.25">
      <c r="A145" s="128" t="str">
        <f>'Indicator Data'!A146</f>
        <v>Romania</v>
      </c>
      <c r="B145" s="107" t="str">
        <f>'Indicator Data'!B146</f>
        <v>ROU</v>
      </c>
      <c r="C145" s="160" t="s">
        <v>1063</v>
      </c>
      <c r="D145" s="160" t="s">
        <v>1063</v>
      </c>
      <c r="E145" s="160" t="s">
        <v>967</v>
      </c>
      <c r="F145" s="160" t="s">
        <v>967</v>
      </c>
      <c r="G145" s="160" t="s">
        <v>967</v>
      </c>
      <c r="H145" s="160" t="s">
        <v>967</v>
      </c>
      <c r="I145" s="160" t="s">
        <v>967</v>
      </c>
      <c r="J145" s="160" t="s">
        <v>963</v>
      </c>
      <c r="K145" s="160" t="s">
        <v>963</v>
      </c>
      <c r="L145" s="160" t="s">
        <v>542</v>
      </c>
      <c r="M145" s="160" t="s">
        <v>960</v>
      </c>
      <c r="N145" s="160" t="s">
        <v>960</v>
      </c>
      <c r="O145" s="160" t="s">
        <v>968</v>
      </c>
      <c r="P145" s="160" t="s">
        <v>968</v>
      </c>
      <c r="Q145" s="160" t="s">
        <v>965</v>
      </c>
      <c r="R145" s="160" t="s">
        <v>965</v>
      </c>
      <c r="S145" s="160" t="s">
        <v>969</v>
      </c>
      <c r="T145" s="160" t="s">
        <v>970</v>
      </c>
      <c r="U145" s="160" t="s">
        <v>970</v>
      </c>
      <c r="V145" s="160" t="s">
        <v>555</v>
      </c>
      <c r="W145" s="160" t="s">
        <v>944</v>
      </c>
      <c r="X145" s="160" t="s">
        <v>944</v>
      </c>
      <c r="Y145" s="160" t="s">
        <v>944</v>
      </c>
      <c r="Z145" s="160" t="s">
        <v>944</v>
      </c>
      <c r="AA145" s="160" t="s">
        <v>944</v>
      </c>
      <c r="AB145" s="160" t="s">
        <v>957</v>
      </c>
      <c r="AC145" s="160" t="s">
        <v>944</v>
      </c>
      <c r="AD145" s="105" t="s">
        <v>966</v>
      </c>
      <c r="AE145" s="160" t="s">
        <v>944</v>
      </c>
      <c r="AF145" s="160" t="s">
        <v>965</v>
      </c>
      <c r="AG145" s="160" t="s">
        <v>555</v>
      </c>
      <c r="AH145" s="160" t="s">
        <v>963</v>
      </c>
      <c r="AI145" s="160" t="s">
        <v>963</v>
      </c>
      <c r="AJ145" s="160" t="s">
        <v>963</v>
      </c>
      <c r="AK145" s="162" t="s">
        <v>932</v>
      </c>
      <c r="AL145" s="160" t="s">
        <v>962</v>
      </c>
      <c r="AM145" s="160" t="s">
        <v>962</v>
      </c>
      <c r="AN145" s="160" t="s">
        <v>542</v>
      </c>
      <c r="AO145" s="160" t="s">
        <v>542</v>
      </c>
      <c r="AP145" s="160" t="s">
        <v>542</v>
      </c>
      <c r="AQ145" s="160" t="s">
        <v>542</v>
      </c>
      <c r="AR145" s="160" t="s">
        <v>958</v>
      </c>
      <c r="AS145" s="160" t="s">
        <v>555</v>
      </c>
      <c r="AT145" s="160" t="s">
        <v>959</v>
      </c>
      <c r="AU145" s="160" t="s">
        <v>555</v>
      </c>
      <c r="AV145" s="160" t="s">
        <v>552</v>
      </c>
      <c r="AW145" s="160" t="s">
        <v>555</v>
      </c>
      <c r="AX145" s="160" t="s">
        <v>555</v>
      </c>
      <c r="AY145" s="160" t="s">
        <v>934</v>
      </c>
      <c r="AZ145" s="160" t="s">
        <v>961</v>
      </c>
      <c r="BA145" s="160" t="s">
        <v>961</v>
      </c>
      <c r="BB145" s="160" t="s">
        <v>555</v>
      </c>
      <c r="BC145" s="160" t="s">
        <v>555</v>
      </c>
      <c r="BD145" s="160" t="s">
        <v>960</v>
      </c>
      <c r="BE145" s="160" t="s">
        <v>555</v>
      </c>
      <c r="BF145" s="104"/>
    </row>
    <row r="146" spans="1:58" x14ac:dyDescent="0.25">
      <c r="A146" s="128" t="str">
        <f>'Indicator Data'!A147</f>
        <v>Russian Federation</v>
      </c>
      <c r="B146" s="107" t="str">
        <f>'Indicator Data'!B147</f>
        <v>RUS</v>
      </c>
      <c r="C146" s="160" t="s">
        <v>1063</v>
      </c>
      <c r="D146" s="160" t="s">
        <v>1063</v>
      </c>
      <c r="E146" s="160" t="s">
        <v>967</v>
      </c>
      <c r="F146" s="160" t="s">
        <v>967</v>
      </c>
      <c r="G146" s="160" t="s">
        <v>967</v>
      </c>
      <c r="H146" s="160" t="s">
        <v>967</v>
      </c>
      <c r="I146" s="160" t="s">
        <v>967</v>
      </c>
      <c r="J146" s="160" t="s">
        <v>963</v>
      </c>
      <c r="K146" s="160" t="s">
        <v>963</v>
      </c>
      <c r="L146" s="160" t="s">
        <v>542</v>
      </c>
      <c r="M146" s="160" t="s">
        <v>960</v>
      </c>
      <c r="N146" s="160" t="s">
        <v>960</v>
      </c>
      <c r="O146" s="160" t="s">
        <v>968</v>
      </c>
      <c r="P146" s="160" t="s">
        <v>968</v>
      </c>
      <c r="Q146" s="160" t="s">
        <v>965</v>
      </c>
      <c r="R146" s="160" t="s">
        <v>965</v>
      </c>
      <c r="S146" s="160" t="s">
        <v>969</v>
      </c>
      <c r="T146" s="160" t="s">
        <v>970</v>
      </c>
      <c r="U146" s="160" t="s">
        <v>970</v>
      </c>
      <c r="V146" s="160" t="s">
        <v>555</v>
      </c>
      <c r="W146" s="160" t="s">
        <v>944</v>
      </c>
      <c r="X146" s="160" t="s">
        <v>944</v>
      </c>
      <c r="Y146" s="160" t="s">
        <v>944</v>
      </c>
      <c r="Z146" s="160" t="s">
        <v>944</v>
      </c>
      <c r="AA146" s="160" t="s">
        <v>944</v>
      </c>
      <c r="AB146" s="160" t="s">
        <v>932</v>
      </c>
      <c r="AC146" s="160" t="s">
        <v>944</v>
      </c>
      <c r="AD146" s="105" t="s">
        <v>966</v>
      </c>
      <c r="AE146" s="160" t="s">
        <v>944</v>
      </c>
      <c r="AF146" s="160" t="s">
        <v>965</v>
      </c>
      <c r="AG146" s="160" t="s">
        <v>555</v>
      </c>
      <c r="AH146" s="160" t="s">
        <v>963</v>
      </c>
      <c r="AI146" s="160" t="s">
        <v>963</v>
      </c>
      <c r="AJ146" s="160" t="s">
        <v>963</v>
      </c>
      <c r="AK146" s="162" t="s">
        <v>932</v>
      </c>
      <c r="AL146" s="160" t="s">
        <v>962</v>
      </c>
      <c r="AM146" s="160" t="s">
        <v>962</v>
      </c>
      <c r="AN146" s="160" t="s">
        <v>542</v>
      </c>
      <c r="AO146" s="160" t="s">
        <v>542</v>
      </c>
      <c r="AP146" s="160" t="s">
        <v>542</v>
      </c>
      <c r="AQ146" s="160" t="s">
        <v>542</v>
      </c>
      <c r="AR146" s="160" t="s">
        <v>958</v>
      </c>
      <c r="AS146" s="160" t="s">
        <v>555</v>
      </c>
      <c r="AT146" s="160" t="s">
        <v>959</v>
      </c>
      <c r="AU146" s="160" t="s">
        <v>555</v>
      </c>
      <c r="AV146" s="160" t="s">
        <v>552</v>
      </c>
      <c r="AW146" s="160" t="s">
        <v>555</v>
      </c>
      <c r="AX146" s="160" t="s">
        <v>555</v>
      </c>
      <c r="AY146" s="160" t="s">
        <v>934</v>
      </c>
      <c r="AZ146" s="160" t="s">
        <v>961</v>
      </c>
      <c r="BA146" s="160" t="s">
        <v>961</v>
      </c>
      <c r="BB146" s="160" t="s">
        <v>555</v>
      </c>
      <c r="BC146" s="160" t="s">
        <v>555</v>
      </c>
      <c r="BD146" s="160" t="s">
        <v>960</v>
      </c>
      <c r="BE146" s="160" t="s">
        <v>555</v>
      </c>
      <c r="BF146" s="104"/>
    </row>
    <row r="147" spans="1:58" x14ac:dyDescent="0.25">
      <c r="A147" s="128" t="str">
        <f>'Indicator Data'!A148</f>
        <v>Rwanda</v>
      </c>
      <c r="B147" s="107" t="str">
        <f>'Indicator Data'!B148</f>
        <v>RWA</v>
      </c>
      <c r="C147" s="160" t="s">
        <v>1063</v>
      </c>
      <c r="D147" s="160" t="s">
        <v>1063</v>
      </c>
      <c r="E147" s="160" t="s">
        <v>967</v>
      </c>
      <c r="F147" s="160" t="s">
        <v>967</v>
      </c>
      <c r="G147" s="160" t="s">
        <v>967</v>
      </c>
      <c r="H147" s="160" t="s">
        <v>967</v>
      </c>
      <c r="I147" s="160" t="s">
        <v>967</v>
      </c>
      <c r="J147" s="160" t="s">
        <v>963</v>
      </c>
      <c r="K147" s="160" t="s">
        <v>963</v>
      </c>
      <c r="L147" s="160" t="s">
        <v>542</v>
      </c>
      <c r="M147" s="160" t="s">
        <v>960</v>
      </c>
      <c r="N147" s="160" t="s">
        <v>960</v>
      </c>
      <c r="O147" s="160" t="s">
        <v>968</v>
      </c>
      <c r="P147" s="160" t="s">
        <v>968</v>
      </c>
      <c r="Q147" s="160" t="s">
        <v>965</v>
      </c>
      <c r="R147" s="160" t="s">
        <v>965</v>
      </c>
      <c r="S147" s="160" t="s">
        <v>969</v>
      </c>
      <c r="T147" s="160" t="s">
        <v>970</v>
      </c>
      <c r="U147" s="160" t="s">
        <v>970</v>
      </c>
      <c r="V147" s="160" t="s">
        <v>555</v>
      </c>
      <c r="W147" s="160" t="s">
        <v>944</v>
      </c>
      <c r="X147" s="160" t="s">
        <v>944</v>
      </c>
      <c r="Y147" s="160" t="s">
        <v>944</v>
      </c>
      <c r="Z147" s="160" t="s">
        <v>944</v>
      </c>
      <c r="AA147" s="160" t="s">
        <v>944</v>
      </c>
      <c r="AB147" s="160" t="s">
        <v>932</v>
      </c>
      <c r="AC147" s="160" t="s">
        <v>944</v>
      </c>
      <c r="AD147" s="105" t="s">
        <v>966</v>
      </c>
      <c r="AE147" s="160" t="s">
        <v>944</v>
      </c>
      <c r="AF147" s="160" t="s">
        <v>965</v>
      </c>
      <c r="AG147" s="160" t="s">
        <v>555</v>
      </c>
      <c r="AH147" s="160" t="s">
        <v>963</v>
      </c>
      <c r="AI147" s="160" t="s">
        <v>963</v>
      </c>
      <c r="AJ147" s="160" t="s">
        <v>963</v>
      </c>
      <c r="AK147" s="162" t="s">
        <v>932</v>
      </c>
      <c r="AL147" s="160" t="s">
        <v>962</v>
      </c>
      <c r="AM147" s="160" t="s">
        <v>962</v>
      </c>
      <c r="AN147" s="160" t="s">
        <v>542</v>
      </c>
      <c r="AO147" s="160" t="s">
        <v>542</v>
      </c>
      <c r="AP147" s="160" t="s">
        <v>542</v>
      </c>
      <c r="AQ147" s="160" t="s">
        <v>542</v>
      </c>
      <c r="AR147" s="160" t="s">
        <v>958</v>
      </c>
      <c r="AS147" s="160" t="s">
        <v>555</v>
      </c>
      <c r="AT147" s="160" t="s">
        <v>959</v>
      </c>
      <c r="AU147" s="160" t="s">
        <v>555</v>
      </c>
      <c r="AV147" s="160" t="s">
        <v>552</v>
      </c>
      <c r="AW147" s="160" t="s">
        <v>555</v>
      </c>
      <c r="AX147" s="160" t="s">
        <v>555</v>
      </c>
      <c r="AY147" s="160" t="s">
        <v>934</v>
      </c>
      <c r="AZ147" s="160" t="s">
        <v>961</v>
      </c>
      <c r="BA147" s="160" t="s">
        <v>961</v>
      </c>
      <c r="BB147" s="160" t="s">
        <v>555</v>
      </c>
      <c r="BC147" s="160" t="s">
        <v>555</v>
      </c>
      <c r="BD147" s="160" t="s">
        <v>960</v>
      </c>
      <c r="BE147" s="160" t="s">
        <v>555</v>
      </c>
      <c r="BF147" s="104"/>
    </row>
    <row r="148" spans="1:58" x14ac:dyDescent="0.25">
      <c r="A148" s="128" t="str">
        <f>'Indicator Data'!A149</f>
        <v>Saint Kitts and Nevis</v>
      </c>
      <c r="B148" s="107" t="str">
        <f>'Indicator Data'!B149</f>
        <v>KNA</v>
      </c>
      <c r="C148" s="160" t="s">
        <v>1063</v>
      </c>
      <c r="D148" s="160" t="s">
        <v>1063</v>
      </c>
      <c r="E148" s="160" t="s">
        <v>967</v>
      </c>
      <c r="F148" s="160" t="s">
        <v>967</v>
      </c>
      <c r="G148" s="160" t="s">
        <v>967</v>
      </c>
      <c r="H148" s="160" t="s">
        <v>967</v>
      </c>
      <c r="I148" s="160" t="s">
        <v>967</v>
      </c>
      <c r="J148" s="160" t="s">
        <v>963</v>
      </c>
      <c r="K148" s="160" t="s">
        <v>963</v>
      </c>
      <c r="L148" s="160" t="s">
        <v>542</v>
      </c>
      <c r="M148" s="160" t="s">
        <v>960</v>
      </c>
      <c r="N148" s="160" t="s">
        <v>960</v>
      </c>
      <c r="O148" s="160" t="s">
        <v>968</v>
      </c>
      <c r="P148" s="160" t="s">
        <v>968</v>
      </c>
      <c r="Q148" s="160" t="s">
        <v>965</v>
      </c>
      <c r="R148" s="160" t="s">
        <v>965</v>
      </c>
      <c r="S148" s="160" t="s">
        <v>969</v>
      </c>
      <c r="T148" s="160" t="s">
        <v>970</v>
      </c>
      <c r="U148" s="160" t="s">
        <v>970</v>
      </c>
      <c r="V148" s="160" t="s">
        <v>555</v>
      </c>
      <c r="W148" s="160" t="s">
        <v>944</v>
      </c>
      <c r="X148" s="160" t="s">
        <v>944</v>
      </c>
      <c r="Y148" s="160" t="s">
        <v>944</v>
      </c>
      <c r="Z148" s="160" t="s">
        <v>944</v>
      </c>
      <c r="AA148" s="160" t="s">
        <v>944</v>
      </c>
      <c r="AB148" s="160" t="s">
        <v>932</v>
      </c>
      <c r="AC148" s="160" t="s">
        <v>944</v>
      </c>
      <c r="AD148" s="105" t="s">
        <v>966</v>
      </c>
      <c r="AE148" s="160" t="s">
        <v>944</v>
      </c>
      <c r="AF148" s="160" t="s">
        <v>965</v>
      </c>
      <c r="AG148" s="160" t="s">
        <v>555</v>
      </c>
      <c r="AH148" s="160" t="s">
        <v>963</v>
      </c>
      <c r="AI148" s="160" t="s">
        <v>963</v>
      </c>
      <c r="AJ148" s="160" t="s">
        <v>963</v>
      </c>
      <c r="AK148" s="162" t="s">
        <v>932</v>
      </c>
      <c r="AL148" s="160" t="s">
        <v>962</v>
      </c>
      <c r="AM148" s="160" t="s">
        <v>962</v>
      </c>
      <c r="AN148" s="160" t="s">
        <v>542</v>
      </c>
      <c r="AO148" s="160" t="s">
        <v>542</v>
      </c>
      <c r="AP148" s="160" t="s">
        <v>542</v>
      </c>
      <c r="AQ148" s="160" t="s">
        <v>542</v>
      </c>
      <c r="AR148" s="160" t="s">
        <v>958</v>
      </c>
      <c r="AS148" s="160" t="s">
        <v>555</v>
      </c>
      <c r="AT148" s="160" t="s">
        <v>959</v>
      </c>
      <c r="AU148" s="160" t="s">
        <v>555</v>
      </c>
      <c r="AV148" s="160" t="s">
        <v>552</v>
      </c>
      <c r="AW148" s="160" t="s">
        <v>555</v>
      </c>
      <c r="AX148" s="160" t="s">
        <v>555</v>
      </c>
      <c r="AY148" s="160" t="s">
        <v>934</v>
      </c>
      <c r="AZ148" s="160" t="s">
        <v>961</v>
      </c>
      <c r="BA148" s="160" t="s">
        <v>961</v>
      </c>
      <c r="BB148" s="160" t="s">
        <v>555</v>
      </c>
      <c r="BC148" s="160" t="s">
        <v>555</v>
      </c>
      <c r="BD148" s="160" t="s">
        <v>960</v>
      </c>
      <c r="BE148" s="160" t="s">
        <v>555</v>
      </c>
      <c r="BF148" s="104"/>
    </row>
    <row r="149" spans="1:58" x14ac:dyDescent="0.25">
      <c r="A149" s="128" t="str">
        <f>'Indicator Data'!A150</f>
        <v>Saint Lucia</v>
      </c>
      <c r="B149" s="107" t="str">
        <f>'Indicator Data'!B150</f>
        <v>LCA</v>
      </c>
      <c r="C149" s="160" t="s">
        <v>1063</v>
      </c>
      <c r="D149" s="160" t="s">
        <v>1063</v>
      </c>
      <c r="E149" s="160" t="s">
        <v>967</v>
      </c>
      <c r="F149" s="160" t="s">
        <v>967</v>
      </c>
      <c r="G149" s="160" t="s">
        <v>967</v>
      </c>
      <c r="H149" s="160" t="s">
        <v>967</v>
      </c>
      <c r="I149" s="160" t="s">
        <v>967</v>
      </c>
      <c r="J149" s="160" t="s">
        <v>963</v>
      </c>
      <c r="K149" s="160" t="s">
        <v>963</v>
      </c>
      <c r="L149" s="160" t="s">
        <v>542</v>
      </c>
      <c r="M149" s="160" t="s">
        <v>960</v>
      </c>
      <c r="N149" s="160" t="s">
        <v>960</v>
      </c>
      <c r="O149" s="160" t="s">
        <v>968</v>
      </c>
      <c r="P149" s="160" t="s">
        <v>968</v>
      </c>
      <c r="Q149" s="160" t="s">
        <v>965</v>
      </c>
      <c r="R149" s="160" t="s">
        <v>965</v>
      </c>
      <c r="S149" s="160" t="s">
        <v>969</v>
      </c>
      <c r="T149" s="160" t="s">
        <v>970</v>
      </c>
      <c r="U149" s="160" t="s">
        <v>970</v>
      </c>
      <c r="V149" s="160" t="s">
        <v>555</v>
      </c>
      <c r="W149" s="160" t="s">
        <v>944</v>
      </c>
      <c r="X149" s="160" t="s">
        <v>955</v>
      </c>
      <c r="Y149" s="160" t="s">
        <v>944</v>
      </c>
      <c r="Z149" s="160" t="s">
        <v>944</v>
      </c>
      <c r="AA149" s="160" t="s">
        <v>944</v>
      </c>
      <c r="AB149" s="160" t="s">
        <v>932</v>
      </c>
      <c r="AC149" s="160" t="s">
        <v>944</v>
      </c>
      <c r="AD149" s="105" t="s">
        <v>966</v>
      </c>
      <c r="AE149" s="160" t="s">
        <v>944</v>
      </c>
      <c r="AF149" s="160" t="s">
        <v>965</v>
      </c>
      <c r="AG149" s="160" t="s">
        <v>555</v>
      </c>
      <c r="AH149" s="160" t="s">
        <v>963</v>
      </c>
      <c r="AI149" s="160" t="s">
        <v>963</v>
      </c>
      <c r="AJ149" s="160" t="s">
        <v>963</v>
      </c>
      <c r="AK149" s="162" t="s">
        <v>932</v>
      </c>
      <c r="AL149" s="160" t="s">
        <v>962</v>
      </c>
      <c r="AM149" s="160" t="s">
        <v>962</v>
      </c>
      <c r="AN149" s="160" t="s">
        <v>542</v>
      </c>
      <c r="AO149" s="160" t="s">
        <v>542</v>
      </c>
      <c r="AP149" s="160" t="s">
        <v>542</v>
      </c>
      <c r="AQ149" s="160" t="s">
        <v>542</v>
      </c>
      <c r="AR149" s="160" t="s">
        <v>958</v>
      </c>
      <c r="AS149" s="160" t="s">
        <v>555</v>
      </c>
      <c r="AT149" s="160" t="s">
        <v>959</v>
      </c>
      <c r="AU149" s="160" t="s">
        <v>555</v>
      </c>
      <c r="AV149" s="160" t="s">
        <v>552</v>
      </c>
      <c r="AW149" s="160" t="s">
        <v>555</v>
      </c>
      <c r="AX149" s="160" t="s">
        <v>555</v>
      </c>
      <c r="AY149" s="160" t="s">
        <v>934</v>
      </c>
      <c r="AZ149" s="160" t="s">
        <v>961</v>
      </c>
      <c r="BA149" s="160" t="s">
        <v>961</v>
      </c>
      <c r="BB149" s="160" t="s">
        <v>555</v>
      </c>
      <c r="BC149" s="160" t="s">
        <v>555</v>
      </c>
      <c r="BD149" s="160" t="s">
        <v>960</v>
      </c>
      <c r="BE149" s="160" t="s">
        <v>555</v>
      </c>
      <c r="BF149" s="104"/>
    </row>
    <row r="150" spans="1:58" x14ac:dyDescent="0.25">
      <c r="A150" s="128" t="str">
        <f>'Indicator Data'!A151</f>
        <v>Saint Vincent and the Grenadines</v>
      </c>
      <c r="B150" s="107" t="str">
        <f>'Indicator Data'!B151</f>
        <v>VCT</v>
      </c>
      <c r="C150" s="160" t="s">
        <v>1063</v>
      </c>
      <c r="D150" s="160" t="s">
        <v>1063</v>
      </c>
      <c r="E150" s="160" t="s">
        <v>967</v>
      </c>
      <c r="F150" s="160" t="s">
        <v>967</v>
      </c>
      <c r="G150" s="160" t="s">
        <v>967</v>
      </c>
      <c r="H150" s="160" t="s">
        <v>967</v>
      </c>
      <c r="I150" s="160" t="s">
        <v>967</v>
      </c>
      <c r="J150" s="160" t="s">
        <v>963</v>
      </c>
      <c r="K150" s="160" t="s">
        <v>963</v>
      </c>
      <c r="L150" s="160" t="s">
        <v>542</v>
      </c>
      <c r="M150" s="160" t="s">
        <v>960</v>
      </c>
      <c r="N150" s="160" t="s">
        <v>960</v>
      </c>
      <c r="O150" s="160" t="s">
        <v>968</v>
      </c>
      <c r="P150" s="160" t="s">
        <v>968</v>
      </c>
      <c r="Q150" s="160" t="s">
        <v>965</v>
      </c>
      <c r="R150" s="160" t="s">
        <v>965</v>
      </c>
      <c r="S150" s="160" t="s">
        <v>969</v>
      </c>
      <c r="T150" s="160" t="s">
        <v>970</v>
      </c>
      <c r="U150" s="160" t="s">
        <v>970</v>
      </c>
      <c r="V150" s="160" t="s">
        <v>555</v>
      </c>
      <c r="W150" s="160" t="s">
        <v>944</v>
      </c>
      <c r="X150" s="160" t="s">
        <v>944</v>
      </c>
      <c r="Y150" s="160" t="s">
        <v>944</v>
      </c>
      <c r="Z150" s="160" t="s">
        <v>944</v>
      </c>
      <c r="AA150" s="160" t="s">
        <v>944</v>
      </c>
      <c r="AB150" s="160" t="s">
        <v>957</v>
      </c>
      <c r="AC150" s="160" t="s">
        <v>944</v>
      </c>
      <c r="AD150" s="105" t="s">
        <v>966</v>
      </c>
      <c r="AE150" s="160" t="s">
        <v>944</v>
      </c>
      <c r="AF150" s="160" t="s">
        <v>965</v>
      </c>
      <c r="AG150" s="160" t="s">
        <v>555</v>
      </c>
      <c r="AH150" s="160" t="s">
        <v>963</v>
      </c>
      <c r="AI150" s="160" t="s">
        <v>963</v>
      </c>
      <c r="AJ150" s="160" t="s">
        <v>963</v>
      </c>
      <c r="AK150" s="162" t="s">
        <v>932</v>
      </c>
      <c r="AL150" s="160" t="s">
        <v>962</v>
      </c>
      <c r="AM150" s="160" t="s">
        <v>962</v>
      </c>
      <c r="AN150" s="160" t="s">
        <v>542</v>
      </c>
      <c r="AO150" s="160" t="s">
        <v>542</v>
      </c>
      <c r="AP150" s="160" t="s">
        <v>542</v>
      </c>
      <c r="AQ150" s="160" t="s">
        <v>542</v>
      </c>
      <c r="AR150" s="160" t="s">
        <v>958</v>
      </c>
      <c r="AS150" s="160" t="s">
        <v>555</v>
      </c>
      <c r="AT150" s="160" t="s">
        <v>959</v>
      </c>
      <c r="AU150" s="160" t="s">
        <v>555</v>
      </c>
      <c r="AV150" s="160" t="s">
        <v>552</v>
      </c>
      <c r="AW150" s="160" t="s">
        <v>555</v>
      </c>
      <c r="AX150" s="160" t="s">
        <v>555</v>
      </c>
      <c r="AY150" s="160" t="s">
        <v>934</v>
      </c>
      <c r="AZ150" s="160" t="s">
        <v>961</v>
      </c>
      <c r="BA150" s="160" t="s">
        <v>961</v>
      </c>
      <c r="BB150" s="160" t="s">
        <v>555</v>
      </c>
      <c r="BC150" s="160" t="s">
        <v>555</v>
      </c>
      <c r="BD150" s="160" t="s">
        <v>960</v>
      </c>
      <c r="BE150" s="160" t="s">
        <v>555</v>
      </c>
      <c r="BF150" s="104"/>
    </row>
    <row r="151" spans="1:58" x14ac:dyDescent="0.25">
      <c r="A151" s="128" t="str">
        <f>'Indicator Data'!A152</f>
        <v>Samoa</v>
      </c>
      <c r="B151" s="107" t="str">
        <f>'Indicator Data'!B152</f>
        <v>WSM</v>
      </c>
      <c r="C151" s="160" t="s">
        <v>1063</v>
      </c>
      <c r="D151" s="160" t="s">
        <v>1063</v>
      </c>
      <c r="E151" s="160" t="s">
        <v>967</v>
      </c>
      <c r="F151" s="160" t="s">
        <v>967</v>
      </c>
      <c r="G151" s="160" t="s">
        <v>967</v>
      </c>
      <c r="H151" s="160" t="s">
        <v>967</v>
      </c>
      <c r="I151" s="160" t="s">
        <v>967</v>
      </c>
      <c r="J151" s="160" t="s">
        <v>963</v>
      </c>
      <c r="K151" s="160" t="s">
        <v>963</v>
      </c>
      <c r="L151" s="160" t="s">
        <v>542</v>
      </c>
      <c r="M151" s="160" t="s">
        <v>960</v>
      </c>
      <c r="N151" s="160" t="s">
        <v>960</v>
      </c>
      <c r="O151" s="160" t="s">
        <v>968</v>
      </c>
      <c r="P151" s="160" t="s">
        <v>968</v>
      </c>
      <c r="Q151" s="160" t="s">
        <v>965</v>
      </c>
      <c r="R151" s="160" t="s">
        <v>965</v>
      </c>
      <c r="S151" s="160" t="s">
        <v>969</v>
      </c>
      <c r="T151" s="160" t="s">
        <v>970</v>
      </c>
      <c r="U151" s="160" t="s">
        <v>970</v>
      </c>
      <c r="V151" s="160" t="s">
        <v>555</v>
      </c>
      <c r="W151" s="160" t="s">
        <v>944</v>
      </c>
      <c r="X151" s="160" t="s">
        <v>944</v>
      </c>
      <c r="Y151" s="160" t="s">
        <v>944</v>
      </c>
      <c r="Z151" s="160" t="s">
        <v>944</v>
      </c>
      <c r="AA151" s="160" t="s">
        <v>944</v>
      </c>
      <c r="AB151" s="160" t="s">
        <v>932</v>
      </c>
      <c r="AC151" s="160" t="s">
        <v>944</v>
      </c>
      <c r="AD151" s="105" t="s">
        <v>966</v>
      </c>
      <c r="AE151" s="160" t="s">
        <v>944</v>
      </c>
      <c r="AF151" s="160" t="s">
        <v>965</v>
      </c>
      <c r="AG151" s="160" t="s">
        <v>555</v>
      </c>
      <c r="AH151" s="160" t="s">
        <v>963</v>
      </c>
      <c r="AI151" s="160" t="s">
        <v>963</v>
      </c>
      <c r="AJ151" s="160" t="s">
        <v>963</v>
      </c>
      <c r="AK151" s="162" t="s">
        <v>932</v>
      </c>
      <c r="AL151" s="160" t="s">
        <v>962</v>
      </c>
      <c r="AM151" s="160" t="s">
        <v>962</v>
      </c>
      <c r="AN151" s="160" t="s">
        <v>542</v>
      </c>
      <c r="AO151" s="160" t="s">
        <v>542</v>
      </c>
      <c r="AP151" s="160" t="s">
        <v>542</v>
      </c>
      <c r="AQ151" s="160" t="s">
        <v>542</v>
      </c>
      <c r="AR151" s="160" t="s">
        <v>958</v>
      </c>
      <c r="AS151" s="160" t="s">
        <v>555</v>
      </c>
      <c r="AT151" s="160" t="s">
        <v>959</v>
      </c>
      <c r="AU151" s="160" t="s">
        <v>555</v>
      </c>
      <c r="AV151" s="160" t="s">
        <v>552</v>
      </c>
      <c r="AW151" s="160" t="s">
        <v>555</v>
      </c>
      <c r="AX151" s="160" t="s">
        <v>555</v>
      </c>
      <c r="AY151" s="160" t="s">
        <v>934</v>
      </c>
      <c r="AZ151" s="160" t="s">
        <v>961</v>
      </c>
      <c r="BA151" s="160" t="s">
        <v>961</v>
      </c>
      <c r="BB151" s="160" t="s">
        <v>555</v>
      </c>
      <c r="BC151" s="160" t="s">
        <v>555</v>
      </c>
      <c r="BD151" s="160" t="s">
        <v>960</v>
      </c>
      <c r="BE151" s="160" t="s">
        <v>555</v>
      </c>
      <c r="BF151" s="104"/>
    </row>
    <row r="152" spans="1:58" x14ac:dyDescent="0.25">
      <c r="A152" s="128" t="str">
        <f>'Indicator Data'!A153</f>
        <v>Sao Tome and Principe</v>
      </c>
      <c r="B152" s="107" t="str">
        <f>'Indicator Data'!B153</f>
        <v>STP</v>
      </c>
      <c r="C152" s="160" t="s">
        <v>1063</v>
      </c>
      <c r="D152" s="160" t="s">
        <v>1063</v>
      </c>
      <c r="E152" s="160" t="s">
        <v>967</v>
      </c>
      <c r="F152" s="160" t="s">
        <v>967</v>
      </c>
      <c r="G152" s="160" t="s">
        <v>967</v>
      </c>
      <c r="H152" s="160" t="s">
        <v>967</v>
      </c>
      <c r="I152" s="160" t="s">
        <v>967</v>
      </c>
      <c r="J152" s="160" t="s">
        <v>963</v>
      </c>
      <c r="K152" s="160" t="s">
        <v>963</v>
      </c>
      <c r="L152" s="160" t="s">
        <v>542</v>
      </c>
      <c r="M152" s="160" t="s">
        <v>960</v>
      </c>
      <c r="N152" s="160" t="s">
        <v>960</v>
      </c>
      <c r="O152" s="160" t="s">
        <v>968</v>
      </c>
      <c r="P152" s="160" t="s">
        <v>968</v>
      </c>
      <c r="Q152" s="160" t="s">
        <v>965</v>
      </c>
      <c r="R152" s="160" t="s">
        <v>965</v>
      </c>
      <c r="S152" s="160" t="s">
        <v>969</v>
      </c>
      <c r="T152" s="160" t="s">
        <v>970</v>
      </c>
      <c r="U152" s="160" t="s">
        <v>970</v>
      </c>
      <c r="V152" s="160" t="s">
        <v>555</v>
      </c>
      <c r="W152" s="160" t="s">
        <v>944</v>
      </c>
      <c r="X152" s="160" t="s">
        <v>944</v>
      </c>
      <c r="Y152" s="160" t="s">
        <v>944</v>
      </c>
      <c r="Z152" s="160" t="s">
        <v>944</v>
      </c>
      <c r="AA152" s="160" t="s">
        <v>944</v>
      </c>
      <c r="AB152" s="160" t="s">
        <v>957</v>
      </c>
      <c r="AC152" s="160" t="s">
        <v>944</v>
      </c>
      <c r="AD152" s="105" t="s">
        <v>966</v>
      </c>
      <c r="AE152" s="160" t="s">
        <v>944</v>
      </c>
      <c r="AF152" s="160" t="s">
        <v>965</v>
      </c>
      <c r="AG152" s="160" t="s">
        <v>555</v>
      </c>
      <c r="AH152" s="160" t="s">
        <v>963</v>
      </c>
      <c r="AI152" s="160" t="s">
        <v>963</v>
      </c>
      <c r="AJ152" s="160" t="s">
        <v>963</v>
      </c>
      <c r="AK152" s="162" t="s">
        <v>935</v>
      </c>
      <c r="AL152" s="160" t="s">
        <v>962</v>
      </c>
      <c r="AM152" s="160" t="s">
        <v>962</v>
      </c>
      <c r="AN152" s="160" t="s">
        <v>542</v>
      </c>
      <c r="AO152" s="160" t="s">
        <v>542</v>
      </c>
      <c r="AP152" s="160" t="s">
        <v>542</v>
      </c>
      <c r="AQ152" s="160" t="s">
        <v>542</v>
      </c>
      <c r="AR152" s="160" t="s">
        <v>958</v>
      </c>
      <c r="AS152" s="160" t="s">
        <v>555</v>
      </c>
      <c r="AT152" s="160" t="s">
        <v>959</v>
      </c>
      <c r="AU152" s="160" t="s">
        <v>555</v>
      </c>
      <c r="AV152" s="160" t="s">
        <v>552</v>
      </c>
      <c r="AW152" s="160" t="s">
        <v>555</v>
      </c>
      <c r="AX152" s="160" t="s">
        <v>555</v>
      </c>
      <c r="AY152" s="160" t="s">
        <v>934</v>
      </c>
      <c r="AZ152" s="160" t="s">
        <v>961</v>
      </c>
      <c r="BA152" s="160" t="s">
        <v>961</v>
      </c>
      <c r="BB152" s="160" t="s">
        <v>555</v>
      </c>
      <c r="BC152" s="160" t="s">
        <v>555</v>
      </c>
      <c r="BD152" s="160" t="s">
        <v>960</v>
      </c>
      <c r="BE152" s="160" t="s">
        <v>555</v>
      </c>
      <c r="BF152" s="104"/>
    </row>
    <row r="153" spans="1:58" x14ac:dyDescent="0.25">
      <c r="A153" s="128" t="str">
        <f>'Indicator Data'!A154</f>
        <v>Saudi Arabia</v>
      </c>
      <c r="B153" s="107" t="str">
        <f>'Indicator Data'!B154</f>
        <v>SAU</v>
      </c>
      <c r="C153" s="160" t="s">
        <v>1063</v>
      </c>
      <c r="D153" s="160" t="s">
        <v>1063</v>
      </c>
      <c r="E153" s="160" t="s">
        <v>967</v>
      </c>
      <c r="F153" s="160" t="s">
        <v>967</v>
      </c>
      <c r="G153" s="160" t="s">
        <v>967</v>
      </c>
      <c r="H153" s="160" t="s">
        <v>967</v>
      </c>
      <c r="I153" s="160" t="s">
        <v>967</v>
      </c>
      <c r="J153" s="160" t="s">
        <v>963</v>
      </c>
      <c r="K153" s="160" t="s">
        <v>963</v>
      </c>
      <c r="L153" s="160" t="s">
        <v>542</v>
      </c>
      <c r="M153" s="160" t="s">
        <v>960</v>
      </c>
      <c r="N153" s="160" t="s">
        <v>960</v>
      </c>
      <c r="O153" s="160" t="s">
        <v>968</v>
      </c>
      <c r="P153" s="160" t="s">
        <v>968</v>
      </c>
      <c r="Q153" s="160" t="s">
        <v>965</v>
      </c>
      <c r="R153" s="160" t="s">
        <v>965</v>
      </c>
      <c r="S153" s="160" t="s">
        <v>969</v>
      </c>
      <c r="T153" s="160" t="s">
        <v>970</v>
      </c>
      <c r="U153" s="160" t="s">
        <v>970</v>
      </c>
      <c r="V153" s="160" t="s">
        <v>555</v>
      </c>
      <c r="W153" s="160" t="s">
        <v>944</v>
      </c>
      <c r="X153" s="160" t="s">
        <v>944</v>
      </c>
      <c r="Y153" s="160" t="s">
        <v>944</v>
      </c>
      <c r="Z153" s="160" t="s">
        <v>944</v>
      </c>
      <c r="AA153" s="160" t="s">
        <v>944</v>
      </c>
      <c r="AB153" s="160" t="s">
        <v>944</v>
      </c>
      <c r="AC153" s="160" t="s">
        <v>944</v>
      </c>
      <c r="AD153" s="105" t="s">
        <v>966</v>
      </c>
      <c r="AE153" s="160" t="s">
        <v>944</v>
      </c>
      <c r="AF153" s="160" t="s">
        <v>965</v>
      </c>
      <c r="AG153" s="160" t="s">
        <v>555</v>
      </c>
      <c r="AH153" s="160" t="s">
        <v>963</v>
      </c>
      <c r="AI153" s="160" t="s">
        <v>963</v>
      </c>
      <c r="AJ153" s="160" t="s">
        <v>963</v>
      </c>
      <c r="AK153" s="162" t="s">
        <v>932</v>
      </c>
      <c r="AL153" s="160" t="s">
        <v>962</v>
      </c>
      <c r="AM153" s="160" t="s">
        <v>962</v>
      </c>
      <c r="AN153" s="160" t="s">
        <v>542</v>
      </c>
      <c r="AO153" s="160" t="s">
        <v>542</v>
      </c>
      <c r="AP153" s="160" t="s">
        <v>542</v>
      </c>
      <c r="AQ153" s="160" t="s">
        <v>542</v>
      </c>
      <c r="AR153" s="160" t="s">
        <v>958</v>
      </c>
      <c r="AS153" s="160" t="s">
        <v>555</v>
      </c>
      <c r="AT153" s="160" t="s">
        <v>959</v>
      </c>
      <c r="AU153" s="160" t="s">
        <v>555</v>
      </c>
      <c r="AV153" s="160" t="s">
        <v>552</v>
      </c>
      <c r="AW153" s="160" t="s">
        <v>555</v>
      </c>
      <c r="AX153" s="160" t="s">
        <v>555</v>
      </c>
      <c r="AY153" s="160" t="s">
        <v>934</v>
      </c>
      <c r="AZ153" s="160" t="s">
        <v>961</v>
      </c>
      <c r="BA153" s="160" t="s">
        <v>961</v>
      </c>
      <c r="BB153" s="160" t="s">
        <v>555</v>
      </c>
      <c r="BC153" s="160" t="s">
        <v>555</v>
      </c>
      <c r="BD153" s="160" t="s">
        <v>960</v>
      </c>
      <c r="BE153" s="160" t="s">
        <v>555</v>
      </c>
      <c r="BF153" s="104"/>
    </row>
    <row r="154" spans="1:58" x14ac:dyDescent="0.25">
      <c r="A154" s="128" t="str">
        <f>'Indicator Data'!A155</f>
        <v>Senegal</v>
      </c>
      <c r="B154" s="107" t="str">
        <f>'Indicator Data'!B155</f>
        <v>SEN</v>
      </c>
      <c r="C154" s="160" t="s">
        <v>1063</v>
      </c>
      <c r="D154" s="160" t="s">
        <v>1063</v>
      </c>
      <c r="E154" s="160" t="s">
        <v>967</v>
      </c>
      <c r="F154" s="160" t="s">
        <v>967</v>
      </c>
      <c r="G154" s="160" t="s">
        <v>967</v>
      </c>
      <c r="H154" s="160" t="s">
        <v>967</v>
      </c>
      <c r="I154" s="160" t="s">
        <v>967</v>
      </c>
      <c r="J154" s="160" t="s">
        <v>963</v>
      </c>
      <c r="K154" s="160" t="s">
        <v>963</v>
      </c>
      <c r="L154" s="160" t="s">
        <v>542</v>
      </c>
      <c r="M154" s="160" t="s">
        <v>960</v>
      </c>
      <c r="N154" s="160" t="s">
        <v>960</v>
      </c>
      <c r="O154" s="160" t="s">
        <v>968</v>
      </c>
      <c r="P154" s="160" t="s">
        <v>968</v>
      </c>
      <c r="Q154" s="160" t="s">
        <v>965</v>
      </c>
      <c r="R154" s="160" t="s">
        <v>965</v>
      </c>
      <c r="S154" s="160" t="s">
        <v>969</v>
      </c>
      <c r="T154" s="160" t="s">
        <v>970</v>
      </c>
      <c r="U154" s="160" t="s">
        <v>970</v>
      </c>
      <c r="V154" s="160" t="s">
        <v>555</v>
      </c>
      <c r="W154" s="160" t="s">
        <v>944</v>
      </c>
      <c r="X154" s="160" t="s">
        <v>944</v>
      </c>
      <c r="Y154" s="160" t="s">
        <v>944</v>
      </c>
      <c r="Z154" s="160" t="s">
        <v>944</v>
      </c>
      <c r="AA154" s="160" t="s">
        <v>944</v>
      </c>
      <c r="AB154" s="160" t="s">
        <v>932</v>
      </c>
      <c r="AC154" s="160" t="s">
        <v>944</v>
      </c>
      <c r="AD154" s="105" t="s">
        <v>966</v>
      </c>
      <c r="AE154" s="160" t="s">
        <v>944</v>
      </c>
      <c r="AF154" s="160" t="s">
        <v>965</v>
      </c>
      <c r="AG154" s="160" t="s">
        <v>555</v>
      </c>
      <c r="AH154" s="160" t="s">
        <v>963</v>
      </c>
      <c r="AI154" s="160" t="s">
        <v>963</v>
      </c>
      <c r="AJ154" s="160" t="s">
        <v>963</v>
      </c>
      <c r="AK154" s="162" t="s">
        <v>932</v>
      </c>
      <c r="AL154" s="160" t="s">
        <v>962</v>
      </c>
      <c r="AM154" s="160" t="s">
        <v>962</v>
      </c>
      <c r="AN154" s="160" t="s">
        <v>542</v>
      </c>
      <c r="AO154" s="160" t="s">
        <v>542</v>
      </c>
      <c r="AP154" s="160" t="s">
        <v>542</v>
      </c>
      <c r="AQ154" s="160" t="s">
        <v>542</v>
      </c>
      <c r="AR154" s="160" t="s">
        <v>958</v>
      </c>
      <c r="AS154" s="160" t="s">
        <v>555</v>
      </c>
      <c r="AT154" s="160" t="s">
        <v>959</v>
      </c>
      <c r="AU154" s="160" t="s">
        <v>555</v>
      </c>
      <c r="AV154" s="160" t="s">
        <v>552</v>
      </c>
      <c r="AW154" s="160" t="s">
        <v>555</v>
      </c>
      <c r="AX154" s="160" t="s">
        <v>555</v>
      </c>
      <c r="AY154" s="160" t="s">
        <v>934</v>
      </c>
      <c r="AZ154" s="160" t="s">
        <v>961</v>
      </c>
      <c r="BA154" s="160" t="s">
        <v>961</v>
      </c>
      <c r="BB154" s="160" t="s">
        <v>555</v>
      </c>
      <c r="BC154" s="160" t="s">
        <v>555</v>
      </c>
      <c r="BD154" s="160" t="s">
        <v>960</v>
      </c>
      <c r="BE154" s="160" t="s">
        <v>555</v>
      </c>
      <c r="BF154" s="104"/>
    </row>
    <row r="155" spans="1:58" x14ac:dyDescent="0.25">
      <c r="A155" s="128" t="str">
        <f>'Indicator Data'!A156</f>
        <v>Serbia</v>
      </c>
      <c r="B155" s="107" t="str">
        <f>'Indicator Data'!B156</f>
        <v>SRB</v>
      </c>
      <c r="C155" s="160" t="s">
        <v>1063</v>
      </c>
      <c r="D155" s="160" t="s">
        <v>1063</v>
      </c>
      <c r="E155" s="160" t="s">
        <v>967</v>
      </c>
      <c r="F155" s="160" t="s">
        <v>967</v>
      </c>
      <c r="G155" s="160" t="s">
        <v>967</v>
      </c>
      <c r="H155" s="160" t="s">
        <v>967</v>
      </c>
      <c r="I155" s="160" t="s">
        <v>967</v>
      </c>
      <c r="J155" s="160" t="s">
        <v>963</v>
      </c>
      <c r="K155" s="160" t="s">
        <v>963</v>
      </c>
      <c r="L155" s="160" t="s">
        <v>542</v>
      </c>
      <c r="M155" s="160" t="s">
        <v>960</v>
      </c>
      <c r="N155" s="160" t="s">
        <v>960</v>
      </c>
      <c r="O155" s="160" t="s">
        <v>968</v>
      </c>
      <c r="P155" s="160" t="s">
        <v>968</v>
      </c>
      <c r="Q155" s="160" t="s">
        <v>965</v>
      </c>
      <c r="R155" s="160" t="s">
        <v>965</v>
      </c>
      <c r="S155" s="160" t="s">
        <v>969</v>
      </c>
      <c r="T155" s="160" t="s">
        <v>970</v>
      </c>
      <c r="U155" s="160" t="s">
        <v>970</v>
      </c>
      <c r="V155" s="160" t="s">
        <v>555</v>
      </c>
      <c r="W155" s="160" t="s">
        <v>944</v>
      </c>
      <c r="X155" s="160" t="s">
        <v>944</v>
      </c>
      <c r="Y155" s="160" t="s">
        <v>944</v>
      </c>
      <c r="Z155" s="160" t="s">
        <v>944</v>
      </c>
      <c r="AA155" s="160" t="s">
        <v>944</v>
      </c>
      <c r="AB155" s="160" t="s">
        <v>957</v>
      </c>
      <c r="AC155" s="160" t="s">
        <v>944</v>
      </c>
      <c r="AD155" s="105" t="s">
        <v>966</v>
      </c>
      <c r="AE155" s="160" t="s">
        <v>944</v>
      </c>
      <c r="AF155" s="160" t="s">
        <v>965</v>
      </c>
      <c r="AG155" s="160" t="s">
        <v>555</v>
      </c>
      <c r="AH155" s="160" t="s">
        <v>963</v>
      </c>
      <c r="AI155" s="160" t="s">
        <v>963</v>
      </c>
      <c r="AJ155" s="160" t="s">
        <v>963</v>
      </c>
      <c r="AK155" s="162" t="s">
        <v>932</v>
      </c>
      <c r="AL155" s="160" t="s">
        <v>962</v>
      </c>
      <c r="AM155" s="160" t="s">
        <v>962</v>
      </c>
      <c r="AN155" s="160" t="s">
        <v>542</v>
      </c>
      <c r="AO155" s="160" t="s">
        <v>542</v>
      </c>
      <c r="AP155" s="160" t="s">
        <v>542</v>
      </c>
      <c r="AQ155" s="160" t="s">
        <v>542</v>
      </c>
      <c r="AR155" s="160" t="s">
        <v>958</v>
      </c>
      <c r="AS155" s="160" t="s">
        <v>555</v>
      </c>
      <c r="AT155" s="160" t="s">
        <v>959</v>
      </c>
      <c r="AU155" s="160" t="s">
        <v>555</v>
      </c>
      <c r="AV155" s="160" t="s">
        <v>552</v>
      </c>
      <c r="AW155" s="160" t="s">
        <v>555</v>
      </c>
      <c r="AX155" s="160" t="s">
        <v>555</v>
      </c>
      <c r="AY155" s="160" t="s">
        <v>934</v>
      </c>
      <c r="AZ155" s="160" t="s">
        <v>961</v>
      </c>
      <c r="BA155" s="160" t="s">
        <v>961</v>
      </c>
      <c r="BB155" s="160" t="s">
        <v>555</v>
      </c>
      <c r="BC155" s="160" t="s">
        <v>555</v>
      </c>
      <c r="BD155" s="160" t="s">
        <v>960</v>
      </c>
      <c r="BE155" s="160" t="s">
        <v>555</v>
      </c>
      <c r="BF155" s="104"/>
    </row>
    <row r="156" spans="1:58" x14ac:dyDescent="0.25">
      <c r="A156" s="128" t="str">
        <f>'Indicator Data'!A157</f>
        <v>Seychelles</v>
      </c>
      <c r="B156" s="107" t="str">
        <f>'Indicator Data'!B157</f>
        <v>SYC</v>
      </c>
      <c r="C156" s="160" t="s">
        <v>1063</v>
      </c>
      <c r="D156" s="160" t="s">
        <v>1063</v>
      </c>
      <c r="E156" s="160" t="s">
        <v>967</v>
      </c>
      <c r="F156" s="160" t="s">
        <v>967</v>
      </c>
      <c r="G156" s="160" t="s">
        <v>967</v>
      </c>
      <c r="H156" s="160" t="s">
        <v>967</v>
      </c>
      <c r="I156" s="160" t="s">
        <v>967</v>
      </c>
      <c r="J156" s="160" t="s">
        <v>963</v>
      </c>
      <c r="K156" s="160" t="s">
        <v>963</v>
      </c>
      <c r="L156" s="160" t="s">
        <v>542</v>
      </c>
      <c r="M156" s="160" t="s">
        <v>960</v>
      </c>
      <c r="N156" s="160" t="s">
        <v>960</v>
      </c>
      <c r="O156" s="160" t="s">
        <v>968</v>
      </c>
      <c r="P156" s="160" t="s">
        <v>968</v>
      </c>
      <c r="Q156" s="160" t="s">
        <v>965</v>
      </c>
      <c r="R156" s="160" t="s">
        <v>965</v>
      </c>
      <c r="S156" s="160" t="s">
        <v>969</v>
      </c>
      <c r="T156" s="160" t="s">
        <v>970</v>
      </c>
      <c r="U156" s="160" t="s">
        <v>970</v>
      </c>
      <c r="V156" s="160" t="s">
        <v>555</v>
      </c>
      <c r="W156" s="160" t="s">
        <v>944</v>
      </c>
      <c r="X156" s="160" t="s">
        <v>944</v>
      </c>
      <c r="Y156" s="160" t="s">
        <v>944</v>
      </c>
      <c r="Z156" s="160" t="s">
        <v>944</v>
      </c>
      <c r="AA156" s="160" t="s">
        <v>944</v>
      </c>
      <c r="AB156" s="160" t="s">
        <v>932</v>
      </c>
      <c r="AC156" s="160" t="s">
        <v>944</v>
      </c>
      <c r="AD156" s="105" t="s">
        <v>966</v>
      </c>
      <c r="AE156" s="160" t="s">
        <v>944</v>
      </c>
      <c r="AF156" s="160" t="s">
        <v>965</v>
      </c>
      <c r="AG156" s="160" t="s">
        <v>555</v>
      </c>
      <c r="AH156" s="160" t="s">
        <v>963</v>
      </c>
      <c r="AI156" s="160" t="s">
        <v>963</v>
      </c>
      <c r="AJ156" s="160" t="s">
        <v>963</v>
      </c>
      <c r="AK156" s="162" t="s">
        <v>932</v>
      </c>
      <c r="AL156" s="160" t="s">
        <v>962</v>
      </c>
      <c r="AM156" s="160" t="s">
        <v>962</v>
      </c>
      <c r="AN156" s="160" t="s">
        <v>542</v>
      </c>
      <c r="AO156" s="160" t="s">
        <v>542</v>
      </c>
      <c r="AP156" s="160" t="s">
        <v>542</v>
      </c>
      <c r="AQ156" s="160" t="s">
        <v>542</v>
      </c>
      <c r="AR156" s="160" t="s">
        <v>958</v>
      </c>
      <c r="AS156" s="160" t="s">
        <v>555</v>
      </c>
      <c r="AT156" s="160" t="s">
        <v>959</v>
      </c>
      <c r="AU156" s="160" t="s">
        <v>555</v>
      </c>
      <c r="AV156" s="160" t="s">
        <v>552</v>
      </c>
      <c r="AW156" s="160" t="s">
        <v>555</v>
      </c>
      <c r="AX156" s="160" t="s">
        <v>555</v>
      </c>
      <c r="AY156" s="160" t="s">
        <v>934</v>
      </c>
      <c r="AZ156" s="160" t="s">
        <v>961</v>
      </c>
      <c r="BA156" s="160" t="s">
        <v>961</v>
      </c>
      <c r="BB156" s="160" t="s">
        <v>555</v>
      </c>
      <c r="BC156" s="160" t="s">
        <v>555</v>
      </c>
      <c r="BD156" s="160" t="s">
        <v>960</v>
      </c>
      <c r="BE156" s="160" t="s">
        <v>555</v>
      </c>
      <c r="BF156" s="104"/>
    </row>
    <row r="157" spans="1:58" x14ac:dyDescent="0.25">
      <c r="A157" s="128" t="str">
        <f>'Indicator Data'!A158</f>
        <v>Sierra Leone</v>
      </c>
      <c r="B157" s="107" t="str">
        <f>'Indicator Data'!B158</f>
        <v>SLE</v>
      </c>
      <c r="C157" s="160" t="s">
        <v>1063</v>
      </c>
      <c r="D157" s="160" t="s">
        <v>1063</v>
      </c>
      <c r="E157" s="160" t="s">
        <v>967</v>
      </c>
      <c r="F157" s="160" t="s">
        <v>967</v>
      </c>
      <c r="G157" s="160" t="s">
        <v>967</v>
      </c>
      <c r="H157" s="160" t="s">
        <v>967</v>
      </c>
      <c r="I157" s="160" t="s">
        <v>967</v>
      </c>
      <c r="J157" s="160" t="s">
        <v>963</v>
      </c>
      <c r="K157" s="160" t="s">
        <v>963</v>
      </c>
      <c r="L157" s="160" t="s">
        <v>542</v>
      </c>
      <c r="M157" s="160" t="s">
        <v>960</v>
      </c>
      <c r="N157" s="160" t="s">
        <v>960</v>
      </c>
      <c r="O157" s="160" t="s">
        <v>968</v>
      </c>
      <c r="P157" s="160" t="s">
        <v>968</v>
      </c>
      <c r="Q157" s="160" t="s">
        <v>965</v>
      </c>
      <c r="R157" s="160" t="s">
        <v>965</v>
      </c>
      <c r="S157" s="160" t="s">
        <v>969</v>
      </c>
      <c r="T157" s="160" t="s">
        <v>970</v>
      </c>
      <c r="U157" s="160" t="s">
        <v>970</v>
      </c>
      <c r="V157" s="160" t="s">
        <v>555</v>
      </c>
      <c r="W157" s="160" t="s">
        <v>944</v>
      </c>
      <c r="X157" s="160" t="s">
        <v>944</v>
      </c>
      <c r="Y157" s="160" t="s">
        <v>944</v>
      </c>
      <c r="Z157" s="160" t="s">
        <v>944</v>
      </c>
      <c r="AA157" s="160" t="s">
        <v>944</v>
      </c>
      <c r="AB157" s="160" t="s">
        <v>957</v>
      </c>
      <c r="AC157" s="160" t="s">
        <v>944</v>
      </c>
      <c r="AD157" s="105" t="s">
        <v>966</v>
      </c>
      <c r="AE157" s="160" t="s">
        <v>944</v>
      </c>
      <c r="AF157" s="160" t="s">
        <v>965</v>
      </c>
      <c r="AG157" s="160" t="s">
        <v>555</v>
      </c>
      <c r="AH157" s="160" t="s">
        <v>963</v>
      </c>
      <c r="AI157" s="160" t="s">
        <v>963</v>
      </c>
      <c r="AJ157" s="160" t="s">
        <v>963</v>
      </c>
      <c r="AK157" s="162" t="s">
        <v>932</v>
      </c>
      <c r="AL157" s="160" t="s">
        <v>962</v>
      </c>
      <c r="AM157" s="160" t="s">
        <v>962</v>
      </c>
      <c r="AN157" s="160" t="s">
        <v>542</v>
      </c>
      <c r="AO157" s="160" t="s">
        <v>542</v>
      </c>
      <c r="AP157" s="160" t="s">
        <v>542</v>
      </c>
      <c r="AQ157" s="160" t="s">
        <v>542</v>
      </c>
      <c r="AR157" s="160" t="s">
        <v>958</v>
      </c>
      <c r="AS157" s="160" t="s">
        <v>555</v>
      </c>
      <c r="AT157" s="160" t="s">
        <v>959</v>
      </c>
      <c r="AU157" s="160" t="s">
        <v>555</v>
      </c>
      <c r="AV157" s="160" t="s">
        <v>552</v>
      </c>
      <c r="AW157" s="160" t="s">
        <v>555</v>
      </c>
      <c r="AX157" s="160" t="s">
        <v>555</v>
      </c>
      <c r="AY157" s="160" t="s">
        <v>934</v>
      </c>
      <c r="AZ157" s="160" t="s">
        <v>961</v>
      </c>
      <c r="BA157" s="160" t="s">
        <v>961</v>
      </c>
      <c r="BB157" s="160" t="s">
        <v>555</v>
      </c>
      <c r="BC157" s="160" t="s">
        <v>555</v>
      </c>
      <c r="BD157" s="160" t="s">
        <v>960</v>
      </c>
      <c r="BE157" s="160" t="s">
        <v>555</v>
      </c>
      <c r="BF157" s="104"/>
    </row>
    <row r="158" spans="1:58" x14ac:dyDescent="0.25">
      <c r="A158" s="128" t="str">
        <f>'Indicator Data'!A159</f>
        <v>Singapore</v>
      </c>
      <c r="B158" s="107" t="str">
        <f>'Indicator Data'!B159</f>
        <v>SGP</v>
      </c>
      <c r="C158" s="160" t="s">
        <v>1063</v>
      </c>
      <c r="D158" s="160" t="s">
        <v>1063</v>
      </c>
      <c r="E158" s="160" t="s">
        <v>967</v>
      </c>
      <c r="F158" s="160" t="s">
        <v>967</v>
      </c>
      <c r="G158" s="160" t="s">
        <v>967</v>
      </c>
      <c r="H158" s="160" t="s">
        <v>967</v>
      </c>
      <c r="I158" s="160" t="s">
        <v>967</v>
      </c>
      <c r="J158" s="160" t="s">
        <v>963</v>
      </c>
      <c r="K158" s="160" t="s">
        <v>963</v>
      </c>
      <c r="L158" s="160" t="s">
        <v>542</v>
      </c>
      <c r="M158" s="160" t="s">
        <v>960</v>
      </c>
      <c r="N158" s="160" t="s">
        <v>960</v>
      </c>
      <c r="O158" s="160" t="s">
        <v>968</v>
      </c>
      <c r="P158" s="160" t="s">
        <v>968</v>
      </c>
      <c r="Q158" s="160" t="s">
        <v>965</v>
      </c>
      <c r="R158" s="160" t="s">
        <v>965</v>
      </c>
      <c r="S158" s="160" t="s">
        <v>969</v>
      </c>
      <c r="T158" s="160" t="s">
        <v>970</v>
      </c>
      <c r="U158" s="160" t="s">
        <v>970</v>
      </c>
      <c r="V158" s="160" t="s">
        <v>555</v>
      </c>
      <c r="W158" s="160" t="s">
        <v>944</v>
      </c>
      <c r="X158" s="160" t="s">
        <v>944</v>
      </c>
      <c r="Y158" s="160" t="s">
        <v>944</v>
      </c>
      <c r="Z158" s="160" t="s">
        <v>944</v>
      </c>
      <c r="AA158" s="160" t="s">
        <v>944</v>
      </c>
      <c r="AB158" s="160" t="s">
        <v>957</v>
      </c>
      <c r="AC158" s="160" t="s">
        <v>944</v>
      </c>
      <c r="AD158" s="105" t="s">
        <v>966</v>
      </c>
      <c r="AE158" s="160" t="s">
        <v>944</v>
      </c>
      <c r="AF158" s="160" t="s">
        <v>965</v>
      </c>
      <c r="AG158" s="160" t="s">
        <v>555</v>
      </c>
      <c r="AH158" s="160" t="s">
        <v>963</v>
      </c>
      <c r="AI158" s="160" t="s">
        <v>963</v>
      </c>
      <c r="AJ158" s="160" t="s">
        <v>963</v>
      </c>
      <c r="AK158" s="162" t="s">
        <v>932</v>
      </c>
      <c r="AL158" s="160" t="s">
        <v>962</v>
      </c>
      <c r="AM158" s="160" t="s">
        <v>962</v>
      </c>
      <c r="AN158" s="160" t="s">
        <v>542</v>
      </c>
      <c r="AO158" s="160" t="s">
        <v>542</v>
      </c>
      <c r="AP158" s="160" t="s">
        <v>542</v>
      </c>
      <c r="AQ158" s="160" t="s">
        <v>542</v>
      </c>
      <c r="AR158" s="160" t="s">
        <v>958</v>
      </c>
      <c r="AS158" s="160" t="s">
        <v>555</v>
      </c>
      <c r="AT158" s="160" t="s">
        <v>959</v>
      </c>
      <c r="AU158" s="160" t="s">
        <v>555</v>
      </c>
      <c r="AV158" s="160" t="s">
        <v>552</v>
      </c>
      <c r="AW158" s="160" t="s">
        <v>555</v>
      </c>
      <c r="AX158" s="160" t="s">
        <v>555</v>
      </c>
      <c r="AY158" s="160" t="s">
        <v>934</v>
      </c>
      <c r="AZ158" s="160" t="s">
        <v>961</v>
      </c>
      <c r="BA158" s="160" t="s">
        <v>961</v>
      </c>
      <c r="BB158" s="160" t="s">
        <v>555</v>
      </c>
      <c r="BC158" s="160" t="s">
        <v>555</v>
      </c>
      <c r="BD158" s="160" t="s">
        <v>960</v>
      </c>
      <c r="BE158" s="160" t="s">
        <v>555</v>
      </c>
      <c r="BF158" s="104"/>
    </row>
    <row r="159" spans="1:58" x14ac:dyDescent="0.25">
      <c r="A159" s="128" t="str">
        <f>'Indicator Data'!A160</f>
        <v>Slovakia</v>
      </c>
      <c r="B159" s="107" t="str">
        <f>'Indicator Data'!B160</f>
        <v>SVK</v>
      </c>
      <c r="C159" s="160" t="s">
        <v>1063</v>
      </c>
      <c r="D159" s="160" t="s">
        <v>1063</v>
      </c>
      <c r="E159" s="160" t="s">
        <v>967</v>
      </c>
      <c r="F159" s="160" t="s">
        <v>967</v>
      </c>
      <c r="G159" s="160" t="s">
        <v>967</v>
      </c>
      <c r="H159" s="160" t="s">
        <v>967</v>
      </c>
      <c r="I159" s="160" t="s">
        <v>967</v>
      </c>
      <c r="J159" s="160" t="s">
        <v>963</v>
      </c>
      <c r="K159" s="160" t="s">
        <v>963</v>
      </c>
      <c r="L159" s="160" t="s">
        <v>542</v>
      </c>
      <c r="M159" s="160" t="s">
        <v>960</v>
      </c>
      <c r="N159" s="160" t="s">
        <v>960</v>
      </c>
      <c r="O159" s="160" t="s">
        <v>968</v>
      </c>
      <c r="P159" s="160" t="s">
        <v>968</v>
      </c>
      <c r="Q159" s="160" t="s">
        <v>965</v>
      </c>
      <c r="R159" s="160" t="s">
        <v>965</v>
      </c>
      <c r="S159" s="160" t="s">
        <v>969</v>
      </c>
      <c r="T159" s="160" t="s">
        <v>970</v>
      </c>
      <c r="U159" s="160" t="s">
        <v>970</v>
      </c>
      <c r="V159" s="160" t="s">
        <v>555</v>
      </c>
      <c r="W159" s="160" t="s">
        <v>944</v>
      </c>
      <c r="X159" s="160" t="s">
        <v>944</v>
      </c>
      <c r="Y159" s="160" t="s">
        <v>944</v>
      </c>
      <c r="Z159" s="160" t="s">
        <v>944</v>
      </c>
      <c r="AA159" s="160" t="s">
        <v>944</v>
      </c>
      <c r="AB159" s="160" t="s">
        <v>932</v>
      </c>
      <c r="AC159" s="160" t="s">
        <v>944</v>
      </c>
      <c r="AD159" s="105" t="s">
        <v>966</v>
      </c>
      <c r="AE159" s="160" t="s">
        <v>944</v>
      </c>
      <c r="AF159" s="160" t="s">
        <v>965</v>
      </c>
      <c r="AG159" s="160" t="s">
        <v>555</v>
      </c>
      <c r="AH159" s="160" t="s">
        <v>963</v>
      </c>
      <c r="AI159" s="160" t="s">
        <v>963</v>
      </c>
      <c r="AJ159" s="160" t="s">
        <v>963</v>
      </c>
      <c r="AK159" s="162" t="s">
        <v>932</v>
      </c>
      <c r="AL159" s="160" t="s">
        <v>962</v>
      </c>
      <c r="AM159" s="160" t="s">
        <v>962</v>
      </c>
      <c r="AN159" s="160" t="s">
        <v>542</v>
      </c>
      <c r="AO159" s="160" t="s">
        <v>542</v>
      </c>
      <c r="AP159" s="160" t="s">
        <v>542</v>
      </c>
      <c r="AQ159" s="160" t="s">
        <v>542</v>
      </c>
      <c r="AR159" s="160" t="s">
        <v>958</v>
      </c>
      <c r="AS159" s="160" t="s">
        <v>555</v>
      </c>
      <c r="AT159" s="160" t="s">
        <v>959</v>
      </c>
      <c r="AU159" s="160" t="s">
        <v>555</v>
      </c>
      <c r="AV159" s="160" t="s">
        <v>552</v>
      </c>
      <c r="AW159" s="160" t="s">
        <v>555</v>
      </c>
      <c r="AX159" s="160" t="s">
        <v>555</v>
      </c>
      <c r="AY159" s="160" t="s">
        <v>934</v>
      </c>
      <c r="AZ159" s="160" t="s">
        <v>961</v>
      </c>
      <c r="BA159" s="160" t="s">
        <v>961</v>
      </c>
      <c r="BB159" s="160" t="s">
        <v>555</v>
      </c>
      <c r="BC159" s="160" t="s">
        <v>555</v>
      </c>
      <c r="BD159" s="160" t="s">
        <v>960</v>
      </c>
      <c r="BE159" s="160" t="s">
        <v>555</v>
      </c>
      <c r="BF159" s="104"/>
    </row>
    <row r="160" spans="1:58" x14ac:dyDescent="0.25">
      <c r="A160" s="128" t="str">
        <f>'Indicator Data'!A161</f>
        <v>Slovenia</v>
      </c>
      <c r="B160" s="107" t="str">
        <f>'Indicator Data'!B161</f>
        <v>SVN</v>
      </c>
      <c r="C160" s="160" t="s">
        <v>1063</v>
      </c>
      <c r="D160" s="160" t="s">
        <v>1063</v>
      </c>
      <c r="E160" s="160" t="s">
        <v>967</v>
      </c>
      <c r="F160" s="160" t="s">
        <v>967</v>
      </c>
      <c r="G160" s="160" t="s">
        <v>967</v>
      </c>
      <c r="H160" s="160" t="s">
        <v>967</v>
      </c>
      <c r="I160" s="160" t="s">
        <v>967</v>
      </c>
      <c r="J160" s="160" t="s">
        <v>963</v>
      </c>
      <c r="K160" s="160" t="s">
        <v>963</v>
      </c>
      <c r="L160" s="160" t="s">
        <v>542</v>
      </c>
      <c r="M160" s="160" t="s">
        <v>960</v>
      </c>
      <c r="N160" s="160" t="s">
        <v>960</v>
      </c>
      <c r="O160" s="160" t="s">
        <v>968</v>
      </c>
      <c r="P160" s="160" t="s">
        <v>968</v>
      </c>
      <c r="Q160" s="160" t="s">
        <v>965</v>
      </c>
      <c r="R160" s="160" t="s">
        <v>965</v>
      </c>
      <c r="S160" s="160" t="s">
        <v>969</v>
      </c>
      <c r="T160" s="160" t="s">
        <v>970</v>
      </c>
      <c r="U160" s="160" t="s">
        <v>970</v>
      </c>
      <c r="V160" s="160" t="s">
        <v>555</v>
      </c>
      <c r="W160" s="160" t="s">
        <v>944</v>
      </c>
      <c r="X160" s="160" t="s">
        <v>944</v>
      </c>
      <c r="Y160" s="160" t="s">
        <v>944</v>
      </c>
      <c r="Z160" s="160" t="s">
        <v>944</v>
      </c>
      <c r="AA160" s="160" t="s">
        <v>944</v>
      </c>
      <c r="AB160" s="160" t="s">
        <v>957</v>
      </c>
      <c r="AC160" s="160" t="s">
        <v>944</v>
      </c>
      <c r="AD160" s="105" t="s">
        <v>966</v>
      </c>
      <c r="AE160" s="160" t="s">
        <v>944</v>
      </c>
      <c r="AF160" s="160" t="s">
        <v>965</v>
      </c>
      <c r="AG160" s="160" t="s">
        <v>555</v>
      </c>
      <c r="AH160" s="160" t="s">
        <v>963</v>
      </c>
      <c r="AI160" s="160" t="s">
        <v>963</v>
      </c>
      <c r="AJ160" s="160" t="s">
        <v>963</v>
      </c>
      <c r="AK160" s="162" t="s">
        <v>935</v>
      </c>
      <c r="AL160" s="160" t="s">
        <v>962</v>
      </c>
      <c r="AM160" s="160" t="s">
        <v>962</v>
      </c>
      <c r="AN160" s="160" t="s">
        <v>542</v>
      </c>
      <c r="AO160" s="160" t="s">
        <v>542</v>
      </c>
      <c r="AP160" s="160" t="s">
        <v>542</v>
      </c>
      <c r="AQ160" s="160" t="s">
        <v>542</v>
      </c>
      <c r="AR160" s="160" t="s">
        <v>958</v>
      </c>
      <c r="AS160" s="160" t="s">
        <v>555</v>
      </c>
      <c r="AT160" s="160" t="s">
        <v>959</v>
      </c>
      <c r="AU160" s="160" t="s">
        <v>555</v>
      </c>
      <c r="AV160" s="160" t="s">
        <v>552</v>
      </c>
      <c r="AW160" s="160" t="s">
        <v>555</v>
      </c>
      <c r="AX160" s="160" t="s">
        <v>555</v>
      </c>
      <c r="AY160" s="160" t="s">
        <v>934</v>
      </c>
      <c r="AZ160" s="160" t="s">
        <v>961</v>
      </c>
      <c r="BA160" s="160" t="s">
        <v>961</v>
      </c>
      <c r="BB160" s="160" t="s">
        <v>555</v>
      </c>
      <c r="BC160" s="160" t="s">
        <v>555</v>
      </c>
      <c r="BD160" s="160" t="s">
        <v>960</v>
      </c>
      <c r="BE160" s="160" t="s">
        <v>555</v>
      </c>
      <c r="BF160" s="104"/>
    </row>
    <row r="161" spans="1:58" x14ac:dyDescent="0.25">
      <c r="A161" s="128" t="str">
        <f>'Indicator Data'!A162</f>
        <v>Solomon Islands</v>
      </c>
      <c r="B161" s="107" t="str">
        <f>'Indicator Data'!B162</f>
        <v>SLB</v>
      </c>
      <c r="C161" s="160" t="s">
        <v>1063</v>
      </c>
      <c r="D161" s="160" t="s">
        <v>1063</v>
      </c>
      <c r="E161" s="160" t="s">
        <v>967</v>
      </c>
      <c r="F161" s="160" t="s">
        <v>967</v>
      </c>
      <c r="G161" s="160" t="s">
        <v>967</v>
      </c>
      <c r="H161" s="160" t="s">
        <v>967</v>
      </c>
      <c r="I161" s="160" t="s">
        <v>967</v>
      </c>
      <c r="J161" s="160" t="s">
        <v>963</v>
      </c>
      <c r="K161" s="160" t="s">
        <v>963</v>
      </c>
      <c r="L161" s="160" t="s">
        <v>542</v>
      </c>
      <c r="M161" s="160" t="s">
        <v>960</v>
      </c>
      <c r="N161" s="160" t="s">
        <v>960</v>
      </c>
      <c r="O161" s="160" t="s">
        <v>968</v>
      </c>
      <c r="P161" s="160" t="s">
        <v>968</v>
      </c>
      <c r="Q161" s="160" t="s">
        <v>965</v>
      </c>
      <c r="R161" s="160" t="s">
        <v>965</v>
      </c>
      <c r="S161" s="160" t="s">
        <v>969</v>
      </c>
      <c r="T161" s="160" t="s">
        <v>970</v>
      </c>
      <c r="U161" s="160" t="s">
        <v>970</v>
      </c>
      <c r="V161" s="160" t="s">
        <v>555</v>
      </c>
      <c r="W161" s="160" t="s">
        <v>944</v>
      </c>
      <c r="X161" s="160" t="s">
        <v>944</v>
      </c>
      <c r="Y161" s="160" t="s">
        <v>944</v>
      </c>
      <c r="Z161" s="160" t="s">
        <v>944</v>
      </c>
      <c r="AA161" s="160" t="s">
        <v>944</v>
      </c>
      <c r="AB161" s="160" t="s">
        <v>957</v>
      </c>
      <c r="AC161" s="160" t="s">
        <v>944</v>
      </c>
      <c r="AD161" s="105" t="s">
        <v>966</v>
      </c>
      <c r="AE161" s="160" t="s">
        <v>944</v>
      </c>
      <c r="AF161" s="160" t="s">
        <v>965</v>
      </c>
      <c r="AG161" s="160" t="s">
        <v>555</v>
      </c>
      <c r="AH161" s="160" t="s">
        <v>963</v>
      </c>
      <c r="AI161" s="160" t="s">
        <v>963</v>
      </c>
      <c r="AJ161" s="160" t="s">
        <v>963</v>
      </c>
      <c r="AK161" s="162" t="s">
        <v>932</v>
      </c>
      <c r="AL161" s="160" t="s">
        <v>962</v>
      </c>
      <c r="AM161" s="160" t="s">
        <v>962</v>
      </c>
      <c r="AN161" s="160" t="s">
        <v>542</v>
      </c>
      <c r="AO161" s="160" t="s">
        <v>542</v>
      </c>
      <c r="AP161" s="160" t="s">
        <v>542</v>
      </c>
      <c r="AQ161" s="160" t="s">
        <v>542</v>
      </c>
      <c r="AR161" s="160" t="s">
        <v>958</v>
      </c>
      <c r="AS161" s="160" t="s">
        <v>555</v>
      </c>
      <c r="AT161" s="160" t="s">
        <v>959</v>
      </c>
      <c r="AU161" s="160" t="s">
        <v>555</v>
      </c>
      <c r="AV161" s="160" t="s">
        <v>552</v>
      </c>
      <c r="AW161" s="160" t="s">
        <v>555</v>
      </c>
      <c r="AX161" s="160" t="s">
        <v>555</v>
      </c>
      <c r="AY161" s="160" t="s">
        <v>934</v>
      </c>
      <c r="AZ161" s="160" t="s">
        <v>961</v>
      </c>
      <c r="BA161" s="160" t="s">
        <v>961</v>
      </c>
      <c r="BB161" s="160" t="s">
        <v>555</v>
      </c>
      <c r="BC161" s="160" t="s">
        <v>555</v>
      </c>
      <c r="BD161" s="160" t="s">
        <v>960</v>
      </c>
      <c r="BE161" s="160" t="s">
        <v>555</v>
      </c>
      <c r="BF161" s="104"/>
    </row>
    <row r="162" spans="1:58" x14ac:dyDescent="0.25">
      <c r="A162" s="128" t="str">
        <f>'Indicator Data'!A163</f>
        <v>Somalia</v>
      </c>
      <c r="B162" s="107" t="str">
        <f>'Indicator Data'!B163</f>
        <v>SOM</v>
      </c>
      <c r="C162" s="160" t="s">
        <v>1063</v>
      </c>
      <c r="D162" s="160" t="s">
        <v>1063</v>
      </c>
      <c r="E162" s="160" t="s">
        <v>967</v>
      </c>
      <c r="F162" s="160" t="s">
        <v>967</v>
      </c>
      <c r="G162" s="160" t="s">
        <v>967</v>
      </c>
      <c r="H162" s="160" t="s">
        <v>967</v>
      </c>
      <c r="I162" s="160" t="s">
        <v>967</v>
      </c>
      <c r="J162" s="160" t="s">
        <v>963</v>
      </c>
      <c r="K162" s="160" t="s">
        <v>963</v>
      </c>
      <c r="L162" s="160" t="s">
        <v>542</v>
      </c>
      <c r="M162" s="160" t="s">
        <v>960</v>
      </c>
      <c r="N162" s="160" t="s">
        <v>960</v>
      </c>
      <c r="O162" s="160" t="s">
        <v>968</v>
      </c>
      <c r="P162" s="160" t="s">
        <v>968</v>
      </c>
      <c r="Q162" s="160" t="s">
        <v>965</v>
      </c>
      <c r="R162" s="160" t="s">
        <v>965</v>
      </c>
      <c r="S162" s="160" t="s">
        <v>969</v>
      </c>
      <c r="T162" s="160" t="s">
        <v>970</v>
      </c>
      <c r="U162" s="160" t="s">
        <v>970</v>
      </c>
      <c r="V162" s="160" t="s">
        <v>555</v>
      </c>
      <c r="W162" s="160" t="s">
        <v>944</v>
      </c>
      <c r="X162" s="160" t="s">
        <v>944</v>
      </c>
      <c r="Y162" s="160" t="s">
        <v>944</v>
      </c>
      <c r="Z162" s="160" t="s">
        <v>944</v>
      </c>
      <c r="AA162" s="160" t="s">
        <v>944</v>
      </c>
      <c r="AB162" s="160" t="s">
        <v>957</v>
      </c>
      <c r="AC162" s="160" t="s">
        <v>944</v>
      </c>
      <c r="AD162" s="105" t="s">
        <v>966</v>
      </c>
      <c r="AE162" s="160" t="s">
        <v>944</v>
      </c>
      <c r="AF162" s="160" t="s">
        <v>965</v>
      </c>
      <c r="AG162" s="160" t="s">
        <v>555</v>
      </c>
      <c r="AH162" s="160" t="s">
        <v>963</v>
      </c>
      <c r="AI162" s="160" t="s">
        <v>963</v>
      </c>
      <c r="AJ162" s="160" t="s">
        <v>963</v>
      </c>
      <c r="AK162" s="162" t="s">
        <v>935</v>
      </c>
      <c r="AL162" s="160" t="s">
        <v>962</v>
      </c>
      <c r="AM162" s="160" t="s">
        <v>962</v>
      </c>
      <c r="AN162" s="160" t="s">
        <v>542</v>
      </c>
      <c r="AO162" s="160" t="s">
        <v>542</v>
      </c>
      <c r="AP162" s="160" t="s">
        <v>542</v>
      </c>
      <c r="AQ162" s="160" t="s">
        <v>542</v>
      </c>
      <c r="AR162" s="160" t="s">
        <v>958</v>
      </c>
      <c r="AS162" s="160" t="s">
        <v>555</v>
      </c>
      <c r="AT162" s="160" t="s">
        <v>959</v>
      </c>
      <c r="AU162" s="160" t="s">
        <v>555</v>
      </c>
      <c r="AV162" s="160" t="s">
        <v>552</v>
      </c>
      <c r="AW162" s="160" t="s">
        <v>555</v>
      </c>
      <c r="AX162" s="160" t="s">
        <v>555</v>
      </c>
      <c r="AY162" s="160" t="s">
        <v>934</v>
      </c>
      <c r="AZ162" s="160" t="s">
        <v>961</v>
      </c>
      <c r="BA162" s="160" t="s">
        <v>961</v>
      </c>
      <c r="BB162" s="160" t="s">
        <v>933</v>
      </c>
      <c r="BC162" s="160" t="s">
        <v>555</v>
      </c>
      <c r="BD162" s="160" t="s">
        <v>960</v>
      </c>
      <c r="BE162" s="160" t="s">
        <v>555</v>
      </c>
      <c r="BF162" s="104"/>
    </row>
    <row r="163" spans="1:58" x14ac:dyDescent="0.25">
      <c r="A163" s="128" t="str">
        <f>'Indicator Data'!A164</f>
        <v>South Africa</v>
      </c>
      <c r="B163" s="107" t="str">
        <f>'Indicator Data'!B164</f>
        <v>ZAF</v>
      </c>
      <c r="C163" s="160" t="s">
        <v>1063</v>
      </c>
      <c r="D163" s="160" t="s">
        <v>1063</v>
      </c>
      <c r="E163" s="160" t="s">
        <v>967</v>
      </c>
      <c r="F163" s="160" t="s">
        <v>967</v>
      </c>
      <c r="G163" s="160" t="s">
        <v>967</v>
      </c>
      <c r="H163" s="160" t="s">
        <v>967</v>
      </c>
      <c r="I163" s="160" t="s">
        <v>967</v>
      </c>
      <c r="J163" s="160" t="s">
        <v>963</v>
      </c>
      <c r="K163" s="160" t="s">
        <v>963</v>
      </c>
      <c r="L163" s="160" t="s">
        <v>542</v>
      </c>
      <c r="M163" s="160" t="s">
        <v>960</v>
      </c>
      <c r="N163" s="160" t="s">
        <v>960</v>
      </c>
      <c r="O163" s="160" t="s">
        <v>968</v>
      </c>
      <c r="P163" s="160" t="s">
        <v>968</v>
      </c>
      <c r="Q163" s="160" t="s">
        <v>965</v>
      </c>
      <c r="R163" s="160" t="s">
        <v>965</v>
      </c>
      <c r="S163" s="160" t="s">
        <v>969</v>
      </c>
      <c r="T163" s="160" t="s">
        <v>970</v>
      </c>
      <c r="U163" s="160" t="s">
        <v>970</v>
      </c>
      <c r="V163" s="160" t="s">
        <v>555</v>
      </c>
      <c r="W163" s="160" t="s">
        <v>944</v>
      </c>
      <c r="X163" s="160" t="s">
        <v>944</v>
      </c>
      <c r="Y163" s="160" t="s">
        <v>944</v>
      </c>
      <c r="Z163" s="160" t="s">
        <v>944</v>
      </c>
      <c r="AA163" s="160" t="s">
        <v>944</v>
      </c>
      <c r="AB163" s="160" t="s">
        <v>944</v>
      </c>
      <c r="AC163" s="160" t="s">
        <v>944</v>
      </c>
      <c r="AD163" s="105" t="s">
        <v>966</v>
      </c>
      <c r="AE163" s="160" t="s">
        <v>944</v>
      </c>
      <c r="AF163" s="160" t="s">
        <v>965</v>
      </c>
      <c r="AG163" s="160" t="s">
        <v>555</v>
      </c>
      <c r="AH163" s="160" t="s">
        <v>963</v>
      </c>
      <c r="AI163" s="160" t="s">
        <v>963</v>
      </c>
      <c r="AJ163" s="160" t="s">
        <v>963</v>
      </c>
      <c r="AK163" s="162" t="s">
        <v>932</v>
      </c>
      <c r="AL163" s="160" t="s">
        <v>962</v>
      </c>
      <c r="AM163" s="160" t="s">
        <v>962</v>
      </c>
      <c r="AN163" s="160" t="s">
        <v>542</v>
      </c>
      <c r="AO163" s="160" t="s">
        <v>542</v>
      </c>
      <c r="AP163" s="160" t="s">
        <v>542</v>
      </c>
      <c r="AQ163" s="160" t="s">
        <v>542</v>
      </c>
      <c r="AR163" s="160" t="s">
        <v>958</v>
      </c>
      <c r="AS163" s="160" t="s">
        <v>555</v>
      </c>
      <c r="AT163" s="160" t="s">
        <v>959</v>
      </c>
      <c r="AU163" s="160" t="s">
        <v>555</v>
      </c>
      <c r="AV163" s="160" t="s">
        <v>552</v>
      </c>
      <c r="AW163" s="160" t="s">
        <v>555</v>
      </c>
      <c r="AX163" s="160" t="s">
        <v>555</v>
      </c>
      <c r="AY163" s="160" t="s">
        <v>934</v>
      </c>
      <c r="AZ163" s="160" t="s">
        <v>961</v>
      </c>
      <c r="BA163" s="160" t="s">
        <v>961</v>
      </c>
      <c r="BB163" s="160" t="s">
        <v>555</v>
      </c>
      <c r="BC163" s="160" t="s">
        <v>555</v>
      </c>
      <c r="BD163" s="160" t="s">
        <v>960</v>
      </c>
      <c r="BE163" s="160" t="s">
        <v>555</v>
      </c>
      <c r="BF163" s="104"/>
    </row>
    <row r="164" spans="1:58" x14ac:dyDescent="0.25">
      <c r="A164" s="128" t="str">
        <f>'Indicator Data'!A165</f>
        <v>South Sudan</v>
      </c>
      <c r="B164" s="107" t="str">
        <f>'Indicator Data'!B165</f>
        <v>SSD</v>
      </c>
      <c r="C164" s="160" t="s">
        <v>1063</v>
      </c>
      <c r="D164" s="160" t="s">
        <v>1063</v>
      </c>
      <c r="E164" s="160" t="s">
        <v>967</v>
      </c>
      <c r="F164" s="160" t="s">
        <v>967</v>
      </c>
      <c r="G164" s="160" t="s">
        <v>967</v>
      </c>
      <c r="H164" s="160" t="s">
        <v>967</v>
      </c>
      <c r="I164" s="160" t="s">
        <v>967</v>
      </c>
      <c r="J164" s="160" t="s">
        <v>963</v>
      </c>
      <c r="K164" s="160" t="s">
        <v>963</v>
      </c>
      <c r="L164" s="160" t="s">
        <v>542</v>
      </c>
      <c r="M164" s="160" t="s">
        <v>960</v>
      </c>
      <c r="N164" s="160" t="s">
        <v>960</v>
      </c>
      <c r="O164" s="160" t="s">
        <v>968</v>
      </c>
      <c r="P164" s="160" t="s">
        <v>968</v>
      </c>
      <c r="Q164" s="160" t="s">
        <v>965</v>
      </c>
      <c r="R164" s="160" t="s">
        <v>965</v>
      </c>
      <c r="S164" s="160" t="s">
        <v>969</v>
      </c>
      <c r="T164" s="160" t="s">
        <v>970</v>
      </c>
      <c r="U164" s="160" t="s">
        <v>970</v>
      </c>
      <c r="V164" s="160" t="s">
        <v>555</v>
      </c>
      <c r="W164" s="160" t="s">
        <v>944</v>
      </c>
      <c r="X164" s="160" t="s">
        <v>944</v>
      </c>
      <c r="Y164" s="160" t="s">
        <v>944</v>
      </c>
      <c r="Z164" s="160" t="s">
        <v>944</v>
      </c>
      <c r="AA164" s="160" t="s">
        <v>944</v>
      </c>
      <c r="AB164" s="160" t="s">
        <v>957</v>
      </c>
      <c r="AC164" s="160" t="s">
        <v>944</v>
      </c>
      <c r="AD164" s="105" t="s">
        <v>966</v>
      </c>
      <c r="AE164" s="160" t="s">
        <v>944</v>
      </c>
      <c r="AF164" s="160" t="s">
        <v>965</v>
      </c>
      <c r="AG164" s="160" t="s">
        <v>555</v>
      </c>
      <c r="AH164" s="160" t="s">
        <v>963</v>
      </c>
      <c r="AI164" s="160" t="s">
        <v>963</v>
      </c>
      <c r="AJ164" s="160" t="s">
        <v>963</v>
      </c>
      <c r="AK164" s="162" t="s">
        <v>935</v>
      </c>
      <c r="AL164" s="160" t="s">
        <v>962</v>
      </c>
      <c r="AM164" s="160" t="s">
        <v>962</v>
      </c>
      <c r="AN164" s="160" t="s">
        <v>542</v>
      </c>
      <c r="AO164" s="160" t="s">
        <v>542</v>
      </c>
      <c r="AP164" s="160" t="s">
        <v>542</v>
      </c>
      <c r="AQ164" s="160" t="s">
        <v>542</v>
      </c>
      <c r="AR164" s="160" t="s">
        <v>958</v>
      </c>
      <c r="AS164" s="160" t="s">
        <v>555</v>
      </c>
      <c r="AT164" s="160" t="s">
        <v>959</v>
      </c>
      <c r="AU164" s="160" t="s">
        <v>555</v>
      </c>
      <c r="AV164" s="160" t="s">
        <v>552</v>
      </c>
      <c r="AW164" s="160" t="s">
        <v>555</v>
      </c>
      <c r="AX164" s="160" t="s">
        <v>555</v>
      </c>
      <c r="AY164" s="160" t="s">
        <v>934</v>
      </c>
      <c r="AZ164" s="160" t="s">
        <v>961</v>
      </c>
      <c r="BA164" s="160" t="s">
        <v>961</v>
      </c>
      <c r="BB164" s="160" t="s">
        <v>555</v>
      </c>
      <c r="BC164" s="160" t="s">
        <v>555</v>
      </c>
      <c r="BD164" s="160" t="s">
        <v>960</v>
      </c>
      <c r="BE164" s="160" t="s">
        <v>555</v>
      </c>
      <c r="BF164" s="104"/>
    </row>
    <row r="165" spans="1:58" x14ac:dyDescent="0.25">
      <c r="A165" s="128" t="str">
        <f>'Indicator Data'!A166</f>
        <v>Spain</v>
      </c>
      <c r="B165" s="107" t="str">
        <f>'Indicator Data'!B166</f>
        <v>ESP</v>
      </c>
      <c r="C165" s="160" t="s">
        <v>1063</v>
      </c>
      <c r="D165" s="160" t="s">
        <v>1063</v>
      </c>
      <c r="E165" s="160" t="s">
        <v>967</v>
      </c>
      <c r="F165" s="160" t="s">
        <v>967</v>
      </c>
      <c r="G165" s="160" t="s">
        <v>967</v>
      </c>
      <c r="H165" s="160" t="s">
        <v>967</v>
      </c>
      <c r="I165" s="160" t="s">
        <v>967</v>
      </c>
      <c r="J165" s="160" t="s">
        <v>963</v>
      </c>
      <c r="K165" s="160" t="s">
        <v>963</v>
      </c>
      <c r="L165" s="160" t="s">
        <v>542</v>
      </c>
      <c r="M165" s="160" t="s">
        <v>960</v>
      </c>
      <c r="N165" s="160" t="s">
        <v>960</v>
      </c>
      <c r="O165" s="160" t="s">
        <v>968</v>
      </c>
      <c r="P165" s="160" t="s">
        <v>968</v>
      </c>
      <c r="Q165" s="160" t="s">
        <v>965</v>
      </c>
      <c r="R165" s="160" t="s">
        <v>965</v>
      </c>
      <c r="S165" s="160" t="s">
        <v>969</v>
      </c>
      <c r="T165" s="160" t="s">
        <v>970</v>
      </c>
      <c r="U165" s="160" t="s">
        <v>970</v>
      </c>
      <c r="V165" s="160" t="s">
        <v>555</v>
      </c>
      <c r="W165" s="160" t="s">
        <v>944</v>
      </c>
      <c r="X165" s="160" t="s">
        <v>944</v>
      </c>
      <c r="Y165" s="160" t="s">
        <v>944</v>
      </c>
      <c r="Z165" s="160" t="s">
        <v>944</v>
      </c>
      <c r="AA165" s="160" t="s">
        <v>944</v>
      </c>
      <c r="AB165" s="160" t="s">
        <v>957</v>
      </c>
      <c r="AC165" s="160" t="s">
        <v>944</v>
      </c>
      <c r="AD165" s="105" t="s">
        <v>966</v>
      </c>
      <c r="AE165" s="160" t="s">
        <v>944</v>
      </c>
      <c r="AF165" s="160" t="s">
        <v>965</v>
      </c>
      <c r="AG165" s="160" t="s">
        <v>555</v>
      </c>
      <c r="AH165" s="160" t="s">
        <v>963</v>
      </c>
      <c r="AI165" s="160" t="s">
        <v>963</v>
      </c>
      <c r="AJ165" s="160" t="s">
        <v>963</v>
      </c>
      <c r="AK165" s="162" t="s">
        <v>935</v>
      </c>
      <c r="AL165" s="160" t="s">
        <v>962</v>
      </c>
      <c r="AM165" s="160" t="s">
        <v>962</v>
      </c>
      <c r="AN165" s="160" t="s">
        <v>542</v>
      </c>
      <c r="AO165" s="160" t="s">
        <v>542</v>
      </c>
      <c r="AP165" s="160" t="s">
        <v>542</v>
      </c>
      <c r="AQ165" s="160" t="s">
        <v>542</v>
      </c>
      <c r="AR165" s="160" t="s">
        <v>958</v>
      </c>
      <c r="AS165" s="160" t="s">
        <v>555</v>
      </c>
      <c r="AT165" s="160" t="s">
        <v>959</v>
      </c>
      <c r="AU165" s="160" t="s">
        <v>555</v>
      </c>
      <c r="AV165" s="160" t="s">
        <v>552</v>
      </c>
      <c r="AW165" s="160" t="s">
        <v>555</v>
      </c>
      <c r="AX165" s="160" t="s">
        <v>555</v>
      </c>
      <c r="AY165" s="160" t="s">
        <v>934</v>
      </c>
      <c r="AZ165" s="160" t="s">
        <v>961</v>
      </c>
      <c r="BA165" s="160" t="s">
        <v>961</v>
      </c>
      <c r="BB165" s="160" t="s">
        <v>555</v>
      </c>
      <c r="BC165" s="160" t="s">
        <v>555</v>
      </c>
      <c r="BD165" s="160" t="s">
        <v>960</v>
      </c>
      <c r="BE165" s="160" t="s">
        <v>555</v>
      </c>
      <c r="BF165" s="104"/>
    </row>
    <row r="166" spans="1:58" x14ac:dyDescent="0.25">
      <c r="A166" s="128" t="str">
        <f>'Indicator Data'!A167</f>
        <v>Sri Lanka</v>
      </c>
      <c r="B166" s="107" t="str">
        <f>'Indicator Data'!B167</f>
        <v>LKA</v>
      </c>
      <c r="C166" s="160" t="s">
        <v>1063</v>
      </c>
      <c r="D166" s="160" t="s">
        <v>1063</v>
      </c>
      <c r="E166" s="160" t="s">
        <v>967</v>
      </c>
      <c r="F166" s="160" t="s">
        <v>967</v>
      </c>
      <c r="G166" s="160" t="s">
        <v>967</v>
      </c>
      <c r="H166" s="160" t="s">
        <v>967</v>
      </c>
      <c r="I166" s="160" t="s">
        <v>967</v>
      </c>
      <c r="J166" s="160" t="s">
        <v>963</v>
      </c>
      <c r="K166" s="160" t="s">
        <v>963</v>
      </c>
      <c r="L166" s="160" t="s">
        <v>542</v>
      </c>
      <c r="M166" s="160" t="s">
        <v>960</v>
      </c>
      <c r="N166" s="160" t="s">
        <v>960</v>
      </c>
      <c r="O166" s="160" t="s">
        <v>968</v>
      </c>
      <c r="P166" s="160" t="s">
        <v>968</v>
      </c>
      <c r="Q166" s="160" t="s">
        <v>965</v>
      </c>
      <c r="R166" s="160" t="s">
        <v>965</v>
      </c>
      <c r="S166" s="160" t="s">
        <v>969</v>
      </c>
      <c r="T166" s="160" t="s">
        <v>970</v>
      </c>
      <c r="U166" s="160" t="s">
        <v>970</v>
      </c>
      <c r="V166" s="160" t="s">
        <v>555</v>
      </c>
      <c r="W166" s="160" t="s">
        <v>944</v>
      </c>
      <c r="X166" s="160" t="s">
        <v>944</v>
      </c>
      <c r="Y166" s="160" t="s">
        <v>944</v>
      </c>
      <c r="Z166" s="160" t="s">
        <v>944</v>
      </c>
      <c r="AA166" s="160" t="s">
        <v>944</v>
      </c>
      <c r="AB166" s="160" t="s">
        <v>957</v>
      </c>
      <c r="AC166" s="160" t="s">
        <v>944</v>
      </c>
      <c r="AD166" s="105" t="s">
        <v>966</v>
      </c>
      <c r="AE166" s="160" t="s">
        <v>944</v>
      </c>
      <c r="AF166" s="160" t="s">
        <v>965</v>
      </c>
      <c r="AG166" s="160" t="s">
        <v>555</v>
      </c>
      <c r="AH166" s="160" t="s">
        <v>963</v>
      </c>
      <c r="AI166" s="160" t="s">
        <v>963</v>
      </c>
      <c r="AJ166" s="160" t="s">
        <v>963</v>
      </c>
      <c r="AK166" s="162" t="s">
        <v>932</v>
      </c>
      <c r="AL166" s="160" t="s">
        <v>962</v>
      </c>
      <c r="AM166" s="160" t="s">
        <v>962</v>
      </c>
      <c r="AN166" s="160" t="s">
        <v>542</v>
      </c>
      <c r="AO166" s="160" t="s">
        <v>542</v>
      </c>
      <c r="AP166" s="160" t="s">
        <v>542</v>
      </c>
      <c r="AQ166" s="160" t="s">
        <v>542</v>
      </c>
      <c r="AR166" s="160" t="s">
        <v>958</v>
      </c>
      <c r="AS166" s="160" t="s">
        <v>555</v>
      </c>
      <c r="AT166" s="160" t="s">
        <v>959</v>
      </c>
      <c r="AU166" s="160" t="s">
        <v>555</v>
      </c>
      <c r="AV166" s="160" t="s">
        <v>552</v>
      </c>
      <c r="AW166" s="160" t="s">
        <v>555</v>
      </c>
      <c r="AX166" s="160" t="s">
        <v>555</v>
      </c>
      <c r="AY166" s="160" t="s">
        <v>934</v>
      </c>
      <c r="AZ166" s="160" t="s">
        <v>961</v>
      </c>
      <c r="BA166" s="160" t="s">
        <v>961</v>
      </c>
      <c r="BB166" s="160" t="s">
        <v>555</v>
      </c>
      <c r="BC166" s="160" t="s">
        <v>555</v>
      </c>
      <c r="BD166" s="160" t="s">
        <v>960</v>
      </c>
      <c r="BE166" s="160" t="s">
        <v>555</v>
      </c>
      <c r="BF166" s="104"/>
    </row>
    <row r="167" spans="1:58" x14ac:dyDescent="0.25">
      <c r="A167" s="128" t="str">
        <f>'Indicator Data'!A168</f>
        <v>Sudan</v>
      </c>
      <c r="B167" s="107" t="str">
        <f>'Indicator Data'!B168</f>
        <v>SDN</v>
      </c>
      <c r="C167" s="160" t="s">
        <v>1063</v>
      </c>
      <c r="D167" s="160" t="s">
        <v>1063</v>
      </c>
      <c r="E167" s="160" t="s">
        <v>967</v>
      </c>
      <c r="F167" s="160" t="s">
        <v>967</v>
      </c>
      <c r="G167" s="160" t="s">
        <v>967</v>
      </c>
      <c r="H167" s="160" t="s">
        <v>967</v>
      </c>
      <c r="I167" s="160" t="s">
        <v>967</v>
      </c>
      <c r="J167" s="160" t="s">
        <v>963</v>
      </c>
      <c r="K167" s="160" t="s">
        <v>963</v>
      </c>
      <c r="L167" s="160" t="s">
        <v>542</v>
      </c>
      <c r="M167" s="160" t="s">
        <v>960</v>
      </c>
      <c r="N167" s="160" t="s">
        <v>960</v>
      </c>
      <c r="O167" s="160" t="s">
        <v>968</v>
      </c>
      <c r="P167" s="160" t="s">
        <v>968</v>
      </c>
      <c r="Q167" s="160" t="s">
        <v>965</v>
      </c>
      <c r="R167" s="160" t="s">
        <v>965</v>
      </c>
      <c r="S167" s="160" t="s">
        <v>969</v>
      </c>
      <c r="T167" s="160" t="s">
        <v>970</v>
      </c>
      <c r="U167" s="160" t="s">
        <v>970</v>
      </c>
      <c r="V167" s="160" t="s">
        <v>555</v>
      </c>
      <c r="W167" s="160" t="s">
        <v>944</v>
      </c>
      <c r="X167" s="160" t="s">
        <v>944</v>
      </c>
      <c r="Y167" s="160" t="s">
        <v>944</v>
      </c>
      <c r="Z167" s="160" t="s">
        <v>944</v>
      </c>
      <c r="AA167" s="160" t="s">
        <v>944</v>
      </c>
      <c r="AB167" s="160" t="s">
        <v>957</v>
      </c>
      <c r="AC167" s="160" t="s">
        <v>944</v>
      </c>
      <c r="AD167" s="105" t="s">
        <v>966</v>
      </c>
      <c r="AE167" s="160" t="s">
        <v>944</v>
      </c>
      <c r="AF167" s="160" t="s">
        <v>965</v>
      </c>
      <c r="AG167" s="160" t="s">
        <v>555</v>
      </c>
      <c r="AH167" s="160" t="s">
        <v>963</v>
      </c>
      <c r="AI167" s="160" t="s">
        <v>963</v>
      </c>
      <c r="AJ167" s="160" t="s">
        <v>963</v>
      </c>
      <c r="AK167" s="162" t="s">
        <v>932</v>
      </c>
      <c r="AL167" s="160" t="s">
        <v>962</v>
      </c>
      <c r="AM167" s="160" t="s">
        <v>962</v>
      </c>
      <c r="AN167" s="160" t="s">
        <v>542</v>
      </c>
      <c r="AO167" s="160" t="s">
        <v>542</v>
      </c>
      <c r="AP167" s="160" t="s">
        <v>542</v>
      </c>
      <c r="AQ167" s="160" t="s">
        <v>542</v>
      </c>
      <c r="AR167" s="160" t="s">
        <v>958</v>
      </c>
      <c r="AS167" s="160" t="s">
        <v>555</v>
      </c>
      <c r="AT167" s="160" t="s">
        <v>959</v>
      </c>
      <c r="AU167" s="160" t="s">
        <v>555</v>
      </c>
      <c r="AV167" s="160" t="s">
        <v>552</v>
      </c>
      <c r="AW167" s="160" t="s">
        <v>555</v>
      </c>
      <c r="AX167" s="160" t="s">
        <v>555</v>
      </c>
      <c r="AY167" s="160" t="s">
        <v>934</v>
      </c>
      <c r="AZ167" s="160" t="s">
        <v>961</v>
      </c>
      <c r="BA167" s="160" t="s">
        <v>961</v>
      </c>
      <c r="BB167" s="160" t="s">
        <v>555</v>
      </c>
      <c r="BC167" s="160" t="s">
        <v>555</v>
      </c>
      <c r="BD167" s="160" t="s">
        <v>960</v>
      </c>
      <c r="BE167" s="160" t="s">
        <v>555</v>
      </c>
      <c r="BF167" s="104"/>
    </row>
    <row r="168" spans="1:58" x14ac:dyDescent="0.25">
      <c r="A168" s="128" t="str">
        <f>'Indicator Data'!A169</f>
        <v>Suriname</v>
      </c>
      <c r="B168" s="107" t="str">
        <f>'Indicator Data'!B169</f>
        <v>SUR</v>
      </c>
      <c r="C168" s="160" t="s">
        <v>1063</v>
      </c>
      <c r="D168" s="160" t="s">
        <v>1063</v>
      </c>
      <c r="E168" s="160" t="s">
        <v>967</v>
      </c>
      <c r="F168" s="160" t="s">
        <v>967</v>
      </c>
      <c r="G168" s="160" t="s">
        <v>967</v>
      </c>
      <c r="H168" s="160" t="s">
        <v>967</v>
      </c>
      <c r="I168" s="160" t="s">
        <v>967</v>
      </c>
      <c r="J168" s="160" t="s">
        <v>963</v>
      </c>
      <c r="K168" s="160" t="s">
        <v>963</v>
      </c>
      <c r="L168" s="160" t="s">
        <v>542</v>
      </c>
      <c r="M168" s="160" t="s">
        <v>960</v>
      </c>
      <c r="N168" s="160" t="s">
        <v>960</v>
      </c>
      <c r="O168" s="160" t="s">
        <v>968</v>
      </c>
      <c r="P168" s="160" t="s">
        <v>968</v>
      </c>
      <c r="Q168" s="160" t="s">
        <v>965</v>
      </c>
      <c r="R168" s="160" t="s">
        <v>965</v>
      </c>
      <c r="S168" s="160" t="s">
        <v>969</v>
      </c>
      <c r="T168" s="160" t="s">
        <v>970</v>
      </c>
      <c r="U168" s="160" t="s">
        <v>970</v>
      </c>
      <c r="V168" s="160" t="s">
        <v>555</v>
      </c>
      <c r="W168" s="160" t="s">
        <v>944</v>
      </c>
      <c r="X168" s="160" t="s">
        <v>944</v>
      </c>
      <c r="Y168" s="160" t="s">
        <v>944</v>
      </c>
      <c r="Z168" s="160" t="s">
        <v>944</v>
      </c>
      <c r="AA168" s="160" t="s">
        <v>944</v>
      </c>
      <c r="AB168" s="160" t="s">
        <v>957</v>
      </c>
      <c r="AC168" s="160" t="s">
        <v>944</v>
      </c>
      <c r="AD168" s="105" t="s">
        <v>966</v>
      </c>
      <c r="AE168" s="160" t="s">
        <v>944</v>
      </c>
      <c r="AF168" s="160" t="s">
        <v>965</v>
      </c>
      <c r="AG168" s="160" t="s">
        <v>555</v>
      </c>
      <c r="AH168" s="160" t="s">
        <v>963</v>
      </c>
      <c r="AI168" s="160" t="s">
        <v>963</v>
      </c>
      <c r="AJ168" s="160" t="s">
        <v>963</v>
      </c>
      <c r="AK168" s="162" t="s">
        <v>932</v>
      </c>
      <c r="AL168" s="160" t="s">
        <v>962</v>
      </c>
      <c r="AM168" s="160" t="s">
        <v>962</v>
      </c>
      <c r="AN168" s="160" t="s">
        <v>542</v>
      </c>
      <c r="AO168" s="160" t="s">
        <v>542</v>
      </c>
      <c r="AP168" s="160" t="s">
        <v>542</v>
      </c>
      <c r="AQ168" s="160" t="s">
        <v>542</v>
      </c>
      <c r="AR168" s="160" t="s">
        <v>958</v>
      </c>
      <c r="AS168" s="160" t="s">
        <v>555</v>
      </c>
      <c r="AT168" s="160" t="s">
        <v>959</v>
      </c>
      <c r="AU168" s="160" t="s">
        <v>555</v>
      </c>
      <c r="AV168" s="160" t="s">
        <v>552</v>
      </c>
      <c r="AW168" s="160" t="s">
        <v>555</v>
      </c>
      <c r="AX168" s="160" t="s">
        <v>555</v>
      </c>
      <c r="AY168" s="160" t="s">
        <v>934</v>
      </c>
      <c r="AZ168" s="160" t="s">
        <v>961</v>
      </c>
      <c r="BA168" s="160" t="s">
        <v>961</v>
      </c>
      <c r="BB168" s="160" t="s">
        <v>555</v>
      </c>
      <c r="BC168" s="160" t="s">
        <v>555</v>
      </c>
      <c r="BD168" s="160" t="s">
        <v>960</v>
      </c>
      <c r="BE168" s="160" t="s">
        <v>555</v>
      </c>
      <c r="BF168" s="104"/>
    </row>
    <row r="169" spans="1:58" x14ac:dyDescent="0.25">
      <c r="A169" s="128" t="str">
        <f>'Indicator Data'!A170</f>
        <v>Sweden</v>
      </c>
      <c r="B169" s="107" t="str">
        <f>'Indicator Data'!B170</f>
        <v>SWE</v>
      </c>
      <c r="C169" s="160" t="s">
        <v>1063</v>
      </c>
      <c r="D169" s="160" t="s">
        <v>1063</v>
      </c>
      <c r="E169" s="160" t="s">
        <v>967</v>
      </c>
      <c r="F169" s="160" t="s">
        <v>967</v>
      </c>
      <c r="G169" s="160" t="s">
        <v>967</v>
      </c>
      <c r="H169" s="160" t="s">
        <v>967</v>
      </c>
      <c r="I169" s="160" t="s">
        <v>967</v>
      </c>
      <c r="J169" s="160" t="s">
        <v>963</v>
      </c>
      <c r="K169" s="160" t="s">
        <v>963</v>
      </c>
      <c r="L169" s="160" t="s">
        <v>542</v>
      </c>
      <c r="M169" s="160" t="s">
        <v>960</v>
      </c>
      <c r="N169" s="160" t="s">
        <v>960</v>
      </c>
      <c r="O169" s="160" t="s">
        <v>968</v>
      </c>
      <c r="P169" s="160" t="s">
        <v>968</v>
      </c>
      <c r="Q169" s="160" t="s">
        <v>965</v>
      </c>
      <c r="R169" s="160" t="s">
        <v>965</v>
      </c>
      <c r="S169" s="160" t="s">
        <v>969</v>
      </c>
      <c r="T169" s="160" t="s">
        <v>970</v>
      </c>
      <c r="U169" s="160" t="s">
        <v>970</v>
      </c>
      <c r="V169" s="160" t="s">
        <v>555</v>
      </c>
      <c r="W169" s="160" t="s">
        <v>944</v>
      </c>
      <c r="X169" s="160" t="s">
        <v>944</v>
      </c>
      <c r="Y169" s="160" t="s">
        <v>944</v>
      </c>
      <c r="Z169" s="160" t="s">
        <v>944</v>
      </c>
      <c r="AA169" s="160" t="s">
        <v>944</v>
      </c>
      <c r="AB169" s="160" t="s">
        <v>944</v>
      </c>
      <c r="AC169" s="160" t="s">
        <v>944</v>
      </c>
      <c r="AD169" s="105" t="s">
        <v>966</v>
      </c>
      <c r="AE169" s="160" t="s">
        <v>944</v>
      </c>
      <c r="AF169" s="160" t="s">
        <v>965</v>
      </c>
      <c r="AG169" s="160" t="s">
        <v>555</v>
      </c>
      <c r="AH169" s="160" t="s">
        <v>963</v>
      </c>
      <c r="AI169" s="160" t="s">
        <v>963</v>
      </c>
      <c r="AJ169" s="160" t="s">
        <v>963</v>
      </c>
      <c r="AK169" s="162" t="s">
        <v>932</v>
      </c>
      <c r="AL169" s="160" t="s">
        <v>962</v>
      </c>
      <c r="AM169" s="160" t="s">
        <v>962</v>
      </c>
      <c r="AN169" s="160" t="s">
        <v>542</v>
      </c>
      <c r="AO169" s="160" t="s">
        <v>542</v>
      </c>
      <c r="AP169" s="160" t="s">
        <v>542</v>
      </c>
      <c r="AQ169" s="160" t="s">
        <v>542</v>
      </c>
      <c r="AR169" s="160" t="s">
        <v>958</v>
      </c>
      <c r="AS169" s="160" t="s">
        <v>555</v>
      </c>
      <c r="AT169" s="160" t="s">
        <v>959</v>
      </c>
      <c r="AU169" s="160" t="s">
        <v>555</v>
      </c>
      <c r="AV169" s="160" t="s">
        <v>552</v>
      </c>
      <c r="AW169" s="160" t="s">
        <v>555</v>
      </c>
      <c r="AX169" s="160" t="s">
        <v>555</v>
      </c>
      <c r="AY169" s="160" t="s">
        <v>934</v>
      </c>
      <c r="AZ169" s="160" t="s">
        <v>961</v>
      </c>
      <c r="BA169" s="160" t="s">
        <v>961</v>
      </c>
      <c r="BB169" s="160" t="s">
        <v>555</v>
      </c>
      <c r="BC169" s="160" t="s">
        <v>555</v>
      </c>
      <c r="BD169" s="160" t="s">
        <v>960</v>
      </c>
      <c r="BE169" s="160" t="s">
        <v>555</v>
      </c>
      <c r="BF169" s="104"/>
    </row>
    <row r="170" spans="1:58" x14ac:dyDescent="0.25">
      <c r="A170" s="128" t="str">
        <f>'Indicator Data'!A171</f>
        <v>Switzerland</v>
      </c>
      <c r="B170" s="107" t="str">
        <f>'Indicator Data'!B171</f>
        <v>CHE</v>
      </c>
      <c r="C170" s="160" t="s">
        <v>1063</v>
      </c>
      <c r="D170" s="160" t="s">
        <v>1063</v>
      </c>
      <c r="E170" s="160" t="s">
        <v>967</v>
      </c>
      <c r="F170" s="160" t="s">
        <v>967</v>
      </c>
      <c r="G170" s="160" t="s">
        <v>967</v>
      </c>
      <c r="H170" s="160" t="s">
        <v>967</v>
      </c>
      <c r="I170" s="160" t="s">
        <v>967</v>
      </c>
      <c r="J170" s="160" t="s">
        <v>963</v>
      </c>
      <c r="K170" s="160" t="s">
        <v>963</v>
      </c>
      <c r="L170" s="160" t="s">
        <v>542</v>
      </c>
      <c r="M170" s="160" t="s">
        <v>960</v>
      </c>
      <c r="N170" s="160" t="s">
        <v>960</v>
      </c>
      <c r="O170" s="160" t="s">
        <v>968</v>
      </c>
      <c r="P170" s="160" t="s">
        <v>968</v>
      </c>
      <c r="Q170" s="160" t="s">
        <v>965</v>
      </c>
      <c r="R170" s="160" t="s">
        <v>965</v>
      </c>
      <c r="S170" s="160" t="s">
        <v>969</v>
      </c>
      <c r="T170" s="160" t="s">
        <v>970</v>
      </c>
      <c r="U170" s="160" t="s">
        <v>970</v>
      </c>
      <c r="V170" s="160" t="s">
        <v>555</v>
      </c>
      <c r="W170" s="160" t="s">
        <v>944</v>
      </c>
      <c r="X170" s="160" t="s">
        <v>944</v>
      </c>
      <c r="Y170" s="160" t="s">
        <v>944</v>
      </c>
      <c r="Z170" s="160" t="s">
        <v>944</v>
      </c>
      <c r="AA170" s="160" t="s">
        <v>944</v>
      </c>
      <c r="AB170" s="160" t="s">
        <v>957</v>
      </c>
      <c r="AC170" s="160" t="s">
        <v>944</v>
      </c>
      <c r="AD170" s="105" t="s">
        <v>966</v>
      </c>
      <c r="AE170" s="160" t="s">
        <v>944</v>
      </c>
      <c r="AF170" s="160" t="s">
        <v>965</v>
      </c>
      <c r="AG170" s="160" t="s">
        <v>555</v>
      </c>
      <c r="AH170" s="160" t="s">
        <v>963</v>
      </c>
      <c r="AI170" s="160" t="s">
        <v>963</v>
      </c>
      <c r="AJ170" s="160" t="s">
        <v>963</v>
      </c>
      <c r="AK170" s="162" t="s">
        <v>935</v>
      </c>
      <c r="AL170" s="160" t="s">
        <v>964</v>
      </c>
      <c r="AM170" s="160" t="s">
        <v>962</v>
      </c>
      <c r="AN170" s="160" t="s">
        <v>542</v>
      </c>
      <c r="AO170" s="160" t="s">
        <v>542</v>
      </c>
      <c r="AP170" s="160" t="s">
        <v>542</v>
      </c>
      <c r="AQ170" s="160" t="s">
        <v>542</v>
      </c>
      <c r="AR170" s="160" t="s">
        <v>958</v>
      </c>
      <c r="AS170" s="160" t="s">
        <v>555</v>
      </c>
      <c r="AT170" s="160" t="s">
        <v>959</v>
      </c>
      <c r="AU170" s="160" t="s">
        <v>555</v>
      </c>
      <c r="AV170" s="160" t="s">
        <v>552</v>
      </c>
      <c r="AW170" s="160" t="s">
        <v>555</v>
      </c>
      <c r="AX170" s="160" t="s">
        <v>555</v>
      </c>
      <c r="AY170" s="160" t="s">
        <v>934</v>
      </c>
      <c r="AZ170" s="160" t="s">
        <v>961</v>
      </c>
      <c r="BA170" s="160" t="s">
        <v>961</v>
      </c>
      <c r="BB170" s="160" t="s">
        <v>555</v>
      </c>
      <c r="BC170" s="160" t="s">
        <v>555</v>
      </c>
      <c r="BD170" s="160" t="s">
        <v>960</v>
      </c>
      <c r="BE170" s="160" t="s">
        <v>555</v>
      </c>
      <c r="BF170" s="104"/>
    </row>
    <row r="171" spans="1:58" x14ac:dyDescent="0.25">
      <c r="A171" s="128" t="str">
        <f>'Indicator Data'!A172</f>
        <v>Syria</v>
      </c>
      <c r="B171" s="107" t="str">
        <f>'Indicator Data'!B172</f>
        <v>SYR</v>
      </c>
      <c r="C171" s="160" t="s">
        <v>1063</v>
      </c>
      <c r="D171" s="160" t="s">
        <v>1063</v>
      </c>
      <c r="E171" s="160" t="s">
        <v>967</v>
      </c>
      <c r="F171" s="160" t="s">
        <v>967</v>
      </c>
      <c r="G171" s="160" t="s">
        <v>967</v>
      </c>
      <c r="H171" s="160" t="s">
        <v>967</v>
      </c>
      <c r="I171" s="160" t="s">
        <v>967</v>
      </c>
      <c r="J171" s="160" t="s">
        <v>963</v>
      </c>
      <c r="K171" s="160" t="s">
        <v>963</v>
      </c>
      <c r="L171" s="160" t="s">
        <v>542</v>
      </c>
      <c r="M171" s="160" t="s">
        <v>960</v>
      </c>
      <c r="N171" s="160" t="s">
        <v>960</v>
      </c>
      <c r="O171" s="160" t="s">
        <v>968</v>
      </c>
      <c r="P171" s="160" t="s">
        <v>968</v>
      </c>
      <c r="Q171" s="160" t="s">
        <v>965</v>
      </c>
      <c r="R171" s="160" t="s">
        <v>965</v>
      </c>
      <c r="S171" s="160" t="s">
        <v>969</v>
      </c>
      <c r="T171" s="160" t="s">
        <v>970</v>
      </c>
      <c r="U171" s="160" t="s">
        <v>970</v>
      </c>
      <c r="V171" s="160" t="s">
        <v>555</v>
      </c>
      <c r="W171" s="160" t="s">
        <v>944</v>
      </c>
      <c r="X171" s="160" t="s">
        <v>944</v>
      </c>
      <c r="Y171" s="160" t="s">
        <v>944</v>
      </c>
      <c r="Z171" s="160" t="s">
        <v>944</v>
      </c>
      <c r="AA171" s="160" t="s">
        <v>944</v>
      </c>
      <c r="AB171" s="160" t="s">
        <v>957</v>
      </c>
      <c r="AC171" s="160" t="s">
        <v>944</v>
      </c>
      <c r="AD171" s="105" t="s">
        <v>966</v>
      </c>
      <c r="AE171" s="160" t="s">
        <v>944</v>
      </c>
      <c r="AF171" s="160" t="s">
        <v>965</v>
      </c>
      <c r="AG171" s="160" t="s">
        <v>555</v>
      </c>
      <c r="AH171" s="160" t="s">
        <v>963</v>
      </c>
      <c r="AI171" s="160" t="s">
        <v>963</v>
      </c>
      <c r="AJ171" s="160" t="s">
        <v>963</v>
      </c>
      <c r="AK171" s="162" t="s">
        <v>932</v>
      </c>
      <c r="AL171" s="160" t="s">
        <v>962</v>
      </c>
      <c r="AM171" s="160" t="s">
        <v>962</v>
      </c>
      <c r="AN171" s="160" t="s">
        <v>542</v>
      </c>
      <c r="AO171" s="160" t="s">
        <v>542</v>
      </c>
      <c r="AP171" s="160" t="s">
        <v>542</v>
      </c>
      <c r="AQ171" s="160" t="s">
        <v>542</v>
      </c>
      <c r="AR171" s="160" t="s">
        <v>958</v>
      </c>
      <c r="AS171" s="160" t="s">
        <v>555</v>
      </c>
      <c r="AT171" s="160" t="s">
        <v>959</v>
      </c>
      <c r="AU171" s="160" t="s">
        <v>555</v>
      </c>
      <c r="AV171" s="160" t="s">
        <v>552</v>
      </c>
      <c r="AW171" s="160" t="s">
        <v>555</v>
      </c>
      <c r="AX171" s="160" t="s">
        <v>555</v>
      </c>
      <c r="AY171" s="160" t="s">
        <v>934</v>
      </c>
      <c r="AZ171" s="160" t="s">
        <v>961</v>
      </c>
      <c r="BA171" s="160" t="s">
        <v>961</v>
      </c>
      <c r="BB171" s="160" t="s">
        <v>555</v>
      </c>
      <c r="BC171" s="160" t="s">
        <v>555</v>
      </c>
      <c r="BD171" s="160" t="s">
        <v>960</v>
      </c>
      <c r="BE171" s="160" t="s">
        <v>555</v>
      </c>
      <c r="BF171" s="104"/>
    </row>
    <row r="172" spans="1:58" x14ac:dyDescent="0.25">
      <c r="A172" s="128" t="str">
        <f>'Indicator Data'!A173</f>
        <v>Tajikistan</v>
      </c>
      <c r="B172" s="107" t="str">
        <f>'Indicator Data'!B173</f>
        <v>TJK</v>
      </c>
      <c r="C172" s="160" t="s">
        <v>1063</v>
      </c>
      <c r="D172" s="160" t="s">
        <v>1063</v>
      </c>
      <c r="E172" s="160" t="s">
        <v>967</v>
      </c>
      <c r="F172" s="160" t="s">
        <v>967</v>
      </c>
      <c r="G172" s="160" t="s">
        <v>967</v>
      </c>
      <c r="H172" s="160" t="s">
        <v>967</v>
      </c>
      <c r="I172" s="160" t="s">
        <v>967</v>
      </c>
      <c r="J172" s="160" t="s">
        <v>963</v>
      </c>
      <c r="K172" s="160" t="s">
        <v>963</v>
      </c>
      <c r="L172" s="160" t="s">
        <v>542</v>
      </c>
      <c r="M172" s="160" t="s">
        <v>960</v>
      </c>
      <c r="N172" s="160" t="s">
        <v>960</v>
      </c>
      <c r="O172" s="160" t="s">
        <v>968</v>
      </c>
      <c r="P172" s="160" t="s">
        <v>968</v>
      </c>
      <c r="Q172" s="160" t="s">
        <v>965</v>
      </c>
      <c r="R172" s="160" t="s">
        <v>965</v>
      </c>
      <c r="S172" s="160" t="s">
        <v>969</v>
      </c>
      <c r="T172" s="160" t="s">
        <v>970</v>
      </c>
      <c r="U172" s="160" t="s">
        <v>970</v>
      </c>
      <c r="V172" s="160" t="s">
        <v>555</v>
      </c>
      <c r="W172" s="160" t="s">
        <v>944</v>
      </c>
      <c r="X172" s="160" t="s">
        <v>944</v>
      </c>
      <c r="Y172" s="160" t="s">
        <v>944</v>
      </c>
      <c r="Z172" s="160" t="s">
        <v>944</v>
      </c>
      <c r="AA172" s="160" t="s">
        <v>944</v>
      </c>
      <c r="AB172" s="160" t="s">
        <v>957</v>
      </c>
      <c r="AC172" s="160" t="s">
        <v>944</v>
      </c>
      <c r="AD172" s="105" t="s">
        <v>966</v>
      </c>
      <c r="AE172" s="160" t="s">
        <v>944</v>
      </c>
      <c r="AF172" s="160" t="s">
        <v>965</v>
      </c>
      <c r="AG172" s="160" t="s">
        <v>555</v>
      </c>
      <c r="AH172" s="160" t="s">
        <v>963</v>
      </c>
      <c r="AI172" s="160" t="s">
        <v>963</v>
      </c>
      <c r="AJ172" s="160" t="s">
        <v>963</v>
      </c>
      <c r="AK172" s="162" t="s">
        <v>932</v>
      </c>
      <c r="AL172" s="160" t="s">
        <v>962</v>
      </c>
      <c r="AM172" s="160" t="s">
        <v>962</v>
      </c>
      <c r="AN172" s="160" t="s">
        <v>542</v>
      </c>
      <c r="AO172" s="160" t="s">
        <v>542</v>
      </c>
      <c r="AP172" s="160" t="s">
        <v>542</v>
      </c>
      <c r="AQ172" s="160" t="s">
        <v>542</v>
      </c>
      <c r="AR172" s="160" t="s">
        <v>958</v>
      </c>
      <c r="AS172" s="160" t="s">
        <v>555</v>
      </c>
      <c r="AT172" s="160" t="s">
        <v>959</v>
      </c>
      <c r="AU172" s="160" t="s">
        <v>555</v>
      </c>
      <c r="AV172" s="160" t="s">
        <v>552</v>
      </c>
      <c r="AW172" s="160" t="s">
        <v>555</v>
      </c>
      <c r="AX172" s="160" t="s">
        <v>555</v>
      </c>
      <c r="AY172" s="160" t="s">
        <v>934</v>
      </c>
      <c r="AZ172" s="160" t="s">
        <v>961</v>
      </c>
      <c r="BA172" s="160" t="s">
        <v>961</v>
      </c>
      <c r="BB172" s="160" t="s">
        <v>555</v>
      </c>
      <c r="BC172" s="160" t="s">
        <v>555</v>
      </c>
      <c r="BD172" s="160" t="s">
        <v>960</v>
      </c>
      <c r="BE172" s="160" t="s">
        <v>555</v>
      </c>
      <c r="BF172" s="104"/>
    </row>
    <row r="173" spans="1:58" x14ac:dyDescent="0.25">
      <c r="A173" s="128" t="str">
        <f>'Indicator Data'!A174</f>
        <v>Tanzania</v>
      </c>
      <c r="B173" s="107" t="str">
        <f>'Indicator Data'!B174</f>
        <v>TZA</v>
      </c>
      <c r="C173" s="160" t="s">
        <v>1063</v>
      </c>
      <c r="D173" s="160" t="s">
        <v>1063</v>
      </c>
      <c r="E173" s="160" t="s">
        <v>967</v>
      </c>
      <c r="F173" s="160" t="s">
        <v>967</v>
      </c>
      <c r="G173" s="160" t="s">
        <v>967</v>
      </c>
      <c r="H173" s="160" t="s">
        <v>967</v>
      </c>
      <c r="I173" s="160" t="s">
        <v>967</v>
      </c>
      <c r="J173" s="160" t="s">
        <v>963</v>
      </c>
      <c r="K173" s="160" t="s">
        <v>963</v>
      </c>
      <c r="L173" s="160" t="s">
        <v>542</v>
      </c>
      <c r="M173" s="160" t="s">
        <v>960</v>
      </c>
      <c r="N173" s="160" t="s">
        <v>960</v>
      </c>
      <c r="O173" s="160" t="s">
        <v>968</v>
      </c>
      <c r="P173" s="160" t="s">
        <v>968</v>
      </c>
      <c r="Q173" s="160" t="s">
        <v>965</v>
      </c>
      <c r="R173" s="160" t="s">
        <v>965</v>
      </c>
      <c r="S173" s="160" t="s">
        <v>969</v>
      </c>
      <c r="T173" s="160" t="s">
        <v>970</v>
      </c>
      <c r="U173" s="160" t="s">
        <v>970</v>
      </c>
      <c r="V173" s="160" t="s">
        <v>555</v>
      </c>
      <c r="W173" s="160" t="s">
        <v>944</v>
      </c>
      <c r="X173" s="160" t="s">
        <v>944</v>
      </c>
      <c r="Y173" s="160" t="s">
        <v>944</v>
      </c>
      <c r="Z173" s="160" t="s">
        <v>944</v>
      </c>
      <c r="AA173" s="160" t="s">
        <v>944</v>
      </c>
      <c r="AB173" s="160" t="s">
        <v>957</v>
      </c>
      <c r="AC173" s="160" t="s">
        <v>944</v>
      </c>
      <c r="AD173" s="105" t="s">
        <v>966</v>
      </c>
      <c r="AE173" s="160" t="s">
        <v>944</v>
      </c>
      <c r="AF173" s="160" t="s">
        <v>965</v>
      </c>
      <c r="AG173" s="160" t="s">
        <v>555</v>
      </c>
      <c r="AH173" s="160" t="s">
        <v>963</v>
      </c>
      <c r="AI173" s="160" t="s">
        <v>963</v>
      </c>
      <c r="AJ173" s="160" t="s">
        <v>963</v>
      </c>
      <c r="AK173" s="162" t="s">
        <v>935</v>
      </c>
      <c r="AL173" s="160" t="s">
        <v>962</v>
      </c>
      <c r="AM173" s="160" t="s">
        <v>962</v>
      </c>
      <c r="AN173" s="160" t="s">
        <v>542</v>
      </c>
      <c r="AO173" s="160" t="s">
        <v>542</v>
      </c>
      <c r="AP173" s="160" t="s">
        <v>542</v>
      </c>
      <c r="AQ173" s="160" t="s">
        <v>542</v>
      </c>
      <c r="AR173" s="160" t="s">
        <v>958</v>
      </c>
      <c r="AS173" s="160" t="s">
        <v>555</v>
      </c>
      <c r="AT173" s="160" t="s">
        <v>959</v>
      </c>
      <c r="AU173" s="160" t="s">
        <v>555</v>
      </c>
      <c r="AV173" s="160" t="s">
        <v>552</v>
      </c>
      <c r="AW173" s="160" t="s">
        <v>555</v>
      </c>
      <c r="AX173" s="160" t="s">
        <v>555</v>
      </c>
      <c r="AY173" s="160" t="s">
        <v>934</v>
      </c>
      <c r="AZ173" s="160" t="s">
        <v>961</v>
      </c>
      <c r="BA173" s="160" t="s">
        <v>961</v>
      </c>
      <c r="BB173" s="160" t="s">
        <v>555</v>
      </c>
      <c r="BC173" s="160" t="s">
        <v>555</v>
      </c>
      <c r="BD173" s="160" t="s">
        <v>960</v>
      </c>
      <c r="BE173" s="160" t="s">
        <v>555</v>
      </c>
      <c r="BF173" s="104"/>
    </row>
    <row r="174" spans="1:58" x14ac:dyDescent="0.25">
      <c r="A174" s="128" t="str">
        <f>'Indicator Data'!A175</f>
        <v>Thailand</v>
      </c>
      <c r="B174" s="107" t="str">
        <f>'Indicator Data'!B175</f>
        <v>THA</v>
      </c>
      <c r="C174" s="160" t="s">
        <v>1063</v>
      </c>
      <c r="D174" s="160" t="s">
        <v>1063</v>
      </c>
      <c r="E174" s="160" t="s">
        <v>967</v>
      </c>
      <c r="F174" s="160" t="s">
        <v>967</v>
      </c>
      <c r="G174" s="160" t="s">
        <v>967</v>
      </c>
      <c r="H174" s="160" t="s">
        <v>967</v>
      </c>
      <c r="I174" s="160" t="s">
        <v>967</v>
      </c>
      <c r="J174" s="160" t="s">
        <v>963</v>
      </c>
      <c r="K174" s="160" t="s">
        <v>963</v>
      </c>
      <c r="L174" s="160" t="s">
        <v>542</v>
      </c>
      <c r="M174" s="160" t="s">
        <v>960</v>
      </c>
      <c r="N174" s="160" t="s">
        <v>960</v>
      </c>
      <c r="O174" s="160" t="s">
        <v>968</v>
      </c>
      <c r="P174" s="160" t="s">
        <v>968</v>
      </c>
      <c r="Q174" s="160" t="s">
        <v>965</v>
      </c>
      <c r="R174" s="160" t="s">
        <v>965</v>
      </c>
      <c r="S174" s="160" t="s">
        <v>969</v>
      </c>
      <c r="T174" s="160" t="s">
        <v>970</v>
      </c>
      <c r="U174" s="160" t="s">
        <v>970</v>
      </c>
      <c r="V174" s="160" t="s">
        <v>555</v>
      </c>
      <c r="W174" s="160" t="s">
        <v>944</v>
      </c>
      <c r="X174" s="160" t="s">
        <v>944</v>
      </c>
      <c r="Y174" s="160" t="s">
        <v>944</v>
      </c>
      <c r="Z174" s="160" t="s">
        <v>944</v>
      </c>
      <c r="AA174" s="160" t="s">
        <v>944</v>
      </c>
      <c r="AB174" s="160" t="s">
        <v>944</v>
      </c>
      <c r="AC174" s="160" t="s">
        <v>944</v>
      </c>
      <c r="AD174" s="105" t="s">
        <v>966</v>
      </c>
      <c r="AE174" s="160" t="s">
        <v>944</v>
      </c>
      <c r="AF174" s="160" t="s">
        <v>965</v>
      </c>
      <c r="AG174" s="160" t="s">
        <v>555</v>
      </c>
      <c r="AH174" s="160" t="s">
        <v>963</v>
      </c>
      <c r="AI174" s="160" t="s">
        <v>963</v>
      </c>
      <c r="AJ174" s="160" t="s">
        <v>963</v>
      </c>
      <c r="AK174" s="162" t="s">
        <v>935</v>
      </c>
      <c r="AL174" s="160" t="s">
        <v>962</v>
      </c>
      <c r="AM174" s="160" t="s">
        <v>962</v>
      </c>
      <c r="AN174" s="160" t="s">
        <v>542</v>
      </c>
      <c r="AO174" s="160" t="s">
        <v>542</v>
      </c>
      <c r="AP174" s="160" t="s">
        <v>542</v>
      </c>
      <c r="AQ174" s="160" t="s">
        <v>542</v>
      </c>
      <c r="AR174" s="160" t="s">
        <v>958</v>
      </c>
      <c r="AS174" s="160" t="s">
        <v>555</v>
      </c>
      <c r="AT174" s="160" t="s">
        <v>959</v>
      </c>
      <c r="AU174" s="160" t="s">
        <v>555</v>
      </c>
      <c r="AV174" s="160" t="s">
        <v>552</v>
      </c>
      <c r="AW174" s="160" t="s">
        <v>555</v>
      </c>
      <c r="AX174" s="160" t="s">
        <v>555</v>
      </c>
      <c r="AY174" s="160" t="s">
        <v>934</v>
      </c>
      <c r="AZ174" s="160" t="s">
        <v>961</v>
      </c>
      <c r="BA174" s="160" t="s">
        <v>961</v>
      </c>
      <c r="BB174" s="160" t="s">
        <v>555</v>
      </c>
      <c r="BC174" s="160" t="s">
        <v>555</v>
      </c>
      <c r="BD174" s="160" t="s">
        <v>960</v>
      </c>
      <c r="BE174" s="160" t="s">
        <v>555</v>
      </c>
      <c r="BF174" s="104"/>
    </row>
    <row r="175" spans="1:58" x14ac:dyDescent="0.25">
      <c r="A175" s="128" t="str">
        <f>'Indicator Data'!A176</f>
        <v>Timor-Leste</v>
      </c>
      <c r="B175" s="107" t="str">
        <f>'Indicator Data'!B176</f>
        <v>TLS</v>
      </c>
      <c r="C175" s="160" t="s">
        <v>1063</v>
      </c>
      <c r="D175" s="160" t="s">
        <v>1063</v>
      </c>
      <c r="E175" s="160" t="s">
        <v>967</v>
      </c>
      <c r="F175" s="160" t="s">
        <v>967</v>
      </c>
      <c r="G175" s="160" t="s">
        <v>967</v>
      </c>
      <c r="H175" s="160" t="s">
        <v>967</v>
      </c>
      <c r="I175" s="160" t="s">
        <v>967</v>
      </c>
      <c r="J175" s="160" t="s">
        <v>963</v>
      </c>
      <c r="K175" s="160" t="s">
        <v>963</v>
      </c>
      <c r="L175" s="160" t="s">
        <v>542</v>
      </c>
      <c r="M175" s="160" t="s">
        <v>960</v>
      </c>
      <c r="N175" s="160" t="s">
        <v>960</v>
      </c>
      <c r="O175" s="160" t="s">
        <v>968</v>
      </c>
      <c r="P175" s="160" t="s">
        <v>968</v>
      </c>
      <c r="Q175" s="160" t="s">
        <v>965</v>
      </c>
      <c r="R175" s="160" t="s">
        <v>965</v>
      </c>
      <c r="S175" s="160" t="s">
        <v>969</v>
      </c>
      <c r="T175" s="160" t="s">
        <v>970</v>
      </c>
      <c r="U175" s="160" t="s">
        <v>970</v>
      </c>
      <c r="V175" s="160" t="s">
        <v>555</v>
      </c>
      <c r="W175" s="160" t="s">
        <v>944</v>
      </c>
      <c r="X175" s="160" t="s">
        <v>944</v>
      </c>
      <c r="Y175" s="160" t="s">
        <v>944</v>
      </c>
      <c r="Z175" s="160" t="s">
        <v>944</v>
      </c>
      <c r="AA175" s="160" t="s">
        <v>944</v>
      </c>
      <c r="AB175" s="160" t="s">
        <v>932</v>
      </c>
      <c r="AC175" s="160" t="s">
        <v>944</v>
      </c>
      <c r="AD175" s="105" t="s">
        <v>966</v>
      </c>
      <c r="AE175" s="160" t="s">
        <v>944</v>
      </c>
      <c r="AF175" s="160" t="s">
        <v>965</v>
      </c>
      <c r="AG175" s="160" t="s">
        <v>555</v>
      </c>
      <c r="AH175" s="160" t="s">
        <v>963</v>
      </c>
      <c r="AI175" s="160" t="s">
        <v>963</v>
      </c>
      <c r="AJ175" s="160" t="s">
        <v>963</v>
      </c>
      <c r="AK175" s="162" t="s">
        <v>932</v>
      </c>
      <c r="AL175" s="160" t="s">
        <v>962</v>
      </c>
      <c r="AM175" s="160" t="s">
        <v>962</v>
      </c>
      <c r="AN175" s="160" t="s">
        <v>542</v>
      </c>
      <c r="AO175" s="160" t="s">
        <v>542</v>
      </c>
      <c r="AP175" s="160" t="s">
        <v>542</v>
      </c>
      <c r="AQ175" s="160" t="s">
        <v>542</v>
      </c>
      <c r="AR175" s="160" t="s">
        <v>958</v>
      </c>
      <c r="AS175" s="160" t="s">
        <v>555</v>
      </c>
      <c r="AT175" s="160" t="s">
        <v>959</v>
      </c>
      <c r="AU175" s="160" t="s">
        <v>555</v>
      </c>
      <c r="AV175" s="160" t="s">
        <v>552</v>
      </c>
      <c r="AW175" s="160" t="s">
        <v>555</v>
      </c>
      <c r="AX175" s="160" t="s">
        <v>555</v>
      </c>
      <c r="AY175" s="160" t="s">
        <v>934</v>
      </c>
      <c r="AZ175" s="160" t="s">
        <v>961</v>
      </c>
      <c r="BA175" s="160" t="s">
        <v>961</v>
      </c>
      <c r="BB175" s="160" t="s">
        <v>555</v>
      </c>
      <c r="BC175" s="160" t="s">
        <v>555</v>
      </c>
      <c r="BD175" s="160" t="s">
        <v>960</v>
      </c>
      <c r="BE175" s="160" t="s">
        <v>555</v>
      </c>
      <c r="BF175" s="104"/>
    </row>
    <row r="176" spans="1:58" x14ac:dyDescent="0.25">
      <c r="A176" s="128" t="str">
        <f>'Indicator Data'!A177</f>
        <v>Togo</v>
      </c>
      <c r="B176" s="107" t="str">
        <f>'Indicator Data'!B177</f>
        <v>TGO</v>
      </c>
      <c r="C176" s="160" t="s">
        <v>1063</v>
      </c>
      <c r="D176" s="160" t="s">
        <v>1063</v>
      </c>
      <c r="E176" s="160" t="s">
        <v>967</v>
      </c>
      <c r="F176" s="160" t="s">
        <v>967</v>
      </c>
      <c r="G176" s="160" t="s">
        <v>967</v>
      </c>
      <c r="H176" s="160" t="s">
        <v>967</v>
      </c>
      <c r="I176" s="160" t="s">
        <v>967</v>
      </c>
      <c r="J176" s="160" t="s">
        <v>963</v>
      </c>
      <c r="K176" s="160" t="s">
        <v>963</v>
      </c>
      <c r="L176" s="160" t="s">
        <v>542</v>
      </c>
      <c r="M176" s="160" t="s">
        <v>960</v>
      </c>
      <c r="N176" s="160" t="s">
        <v>960</v>
      </c>
      <c r="O176" s="160" t="s">
        <v>968</v>
      </c>
      <c r="P176" s="160" t="s">
        <v>968</v>
      </c>
      <c r="Q176" s="160" t="s">
        <v>965</v>
      </c>
      <c r="R176" s="160" t="s">
        <v>965</v>
      </c>
      <c r="S176" s="160" t="s">
        <v>969</v>
      </c>
      <c r="T176" s="160" t="s">
        <v>970</v>
      </c>
      <c r="U176" s="160" t="s">
        <v>970</v>
      </c>
      <c r="V176" s="160" t="s">
        <v>555</v>
      </c>
      <c r="W176" s="160" t="s">
        <v>944</v>
      </c>
      <c r="X176" s="160" t="s">
        <v>944</v>
      </c>
      <c r="Y176" s="160" t="s">
        <v>944</v>
      </c>
      <c r="Z176" s="160" t="s">
        <v>944</v>
      </c>
      <c r="AA176" s="160" t="s">
        <v>944</v>
      </c>
      <c r="AB176" s="160" t="s">
        <v>957</v>
      </c>
      <c r="AC176" s="160" t="s">
        <v>944</v>
      </c>
      <c r="AD176" s="105" t="s">
        <v>966</v>
      </c>
      <c r="AE176" s="160" t="s">
        <v>944</v>
      </c>
      <c r="AF176" s="160" t="s">
        <v>965</v>
      </c>
      <c r="AG176" s="160" t="s">
        <v>555</v>
      </c>
      <c r="AH176" s="160" t="s">
        <v>963</v>
      </c>
      <c r="AI176" s="160" t="s">
        <v>963</v>
      </c>
      <c r="AJ176" s="160" t="s">
        <v>963</v>
      </c>
      <c r="AK176" s="162" t="s">
        <v>935</v>
      </c>
      <c r="AL176" s="160" t="s">
        <v>962</v>
      </c>
      <c r="AM176" s="160" t="s">
        <v>962</v>
      </c>
      <c r="AN176" s="160" t="s">
        <v>542</v>
      </c>
      <c r="AO176" s="160" t="s">
        <v>542</v>
      </c>
      <c r="AP176" s="160" t="s">
        <v>542</v>
      </c>
      <c r="AQ176" s="160" t="s">
        <v>542</v>
      </c>
      <c r="AR176" s="160" t="s">
        <v>958</v>
      </c>
      <c r="AS176" s="160" t="s">
        <v>555</v>
      </c>
      <c r="AT176" s="160" t="s">
        <v>959</v>
      </c>
      <c r="AU176" s="160" t="s">
        <v>555</v>
      </c>
      <c r="AV176" s="160" t="s">
        <v>552</v>
      </c>
      <c r="AW176" s="160" t="s">
        <v>555</v>
      </c>
      <c r="AX176" s="160" t="s">
        <v>555</v>
      </c>
      <c r="AY176" s="160" t="s">
        <v>934</v>
      </c>
      <c r="AZ176" s="160" t="s">
        <v>961</v>
      </c>
      <c r="BA176" s="160" t="s">
        <v>961</v>
      </c>
      <c r="BB176" s="160" t="s">
        <v>555</v>
      </c>
      <c r="BC176" s="160" t="s">
        <v>555</v>
      </c>
      <c r="BD176" s="160" t="s">
        <v>960</v>
      </c>
      <c r="BE176" s="160" t="s">
        <v>555</v>
      </c>
      <c r="BF176" s="104"/>
    </row>
    <row r="177" spans="1:58" x14ac:dyDescent="0.25">
      <c r="A177" s="128" t="str">
        <f>'Indicator Data'!A178</f>
        <v>Tonga</v>
      </c>
      <c r="B177" s="107" t="str">
        <f>'Indicator Data'!B178</f>
        <v>TON</v>
      </c>
      <c r="C177" s="160" t="s">
        <v>1063</v>
      </c>
      <c r="D177" s="160" t="s">
        <v>1063</v>
      </c>
      <c r="E177" s="160" t="s">
        <v>967</v>
      </c>
      <c r="F177" s="160" t="s">
        <v>967</v>
      </c>
      <c r="G177" s="160" t="s">
        <v>967</v>
      </c>
      <c r="H177" s="160" t="s">
        <v>967</v>
      </c>
      <c r="I177" s="160" t="s">
        <v>967</v>
      </c>
      <c r="J177" s="160" t="s">
        <v>963</v>
      </c>
      <c r="K177" s="160" t="s">
        <v>963</v>
      </c>
      <c r="L177" s="160" t="s">
        <v>542</v>
      </c>
      <c r="M177" s="160" t="s">
        <v>960</v>
      </c>
      <c r="N177" s="160" t="s">
        <v>960</v>
      </c>
      <c r="O177" s="160" t="s">
        <v>968</v>
      </c>
      <c r="P177" s="160" t="s">
        <v>968</v>
      </c>
      <c r="Q177" s="160" t="s">
        <v>965</v>
      </c>
      <c r="R177" s="160" t="s">
        <v>965</v>
      </c>
      <c r="S177" s="160" t="s">
        <v>969</v>
      </c>
      <c r="T177" s="160" t="s">
        <v>970</v>
      </c>
      <c r="U177" s="160" t="s">
        <v>970</v>
      </c>
      <c r="V177" s="160" t="s">
        <v>555</v>
      </c>
      <c r="W177" s="160" t="s">
        <v>944</v>
      </c>
      <c r="X177" s="160" t="s">
        <v>944</v>
      </c>
      <c r="Y177" s="160" t="s">
        <v>944</v>
      </c>
      <c r="Z177" s="160" t="s">
        <v>944</v>
      </c>
      <c r="AA177" s="160" t="s">
        <v>944</v>
      </c>
      <c r="AB177" s="160" t="s">
        <v>932</v>
      </c>
      <c r="AC177" s="160" t="s">
        <v>944</v>
      </c>
      <c r="AD177" s="105" t="s">
        <v>966</v>
      </c>
      <c r="AE177" s="160" t="s">
        <v>944</v>
      </c>
      <c r="AF177" s="160" t="s">
        <v>965</v>
      </c>
      <c r="AG177" s="160" t="s">
        <v>555</v>
      </c>
      <c r="AH177" s="160" t="s">
        <v>963</v>
      </c>
      <c r="AI177" s="160" t="s">
        <v>963</v>
      </c>
      <c r="AJ177" s="160" t="s">
        <v>963</v>
      </c>
      <c r="AK177" s="162" t="s">
        <v>932</v>
      </c>
      <c r="AL177" s="160" t="s">
        <v>962</v>
      </c>
      <c r="AM177" s="160" t="s">
        <v>962</v>
      </c>
      <c r="AN177" s="160" t="s">
        <v>542</v>
      </c>
      <c r="AO177" s="160" t="s">
        <v>542</v>
      </c>
      <c r="AP177" s="160" t="s">
        <v>542</v>
      </c>
      <c r="AQ177" s="160" t="s">
        <v>542</v>
      </c>
      <c r="AR177" s="160" t="s">
        <v>958</v>
      </c>
      <c r="AS177" s="160" t="s">
        <v>555</v>
      </c>
      <c r="AT177" s="160" t="s">
        <v>959</v>
      </c>
      <c r="AU177" s="160" t="s">
        <v>555</v>
      </c>
      <c r="AV177" s="160" t="s">
        <v>552</v>
      </c>
      <c r="AW177" s="160" t="s">
        <v>555</v>
      </c>
      <c r="AX177" s="160" t="s">
        <v>555</v>
      </c>
      <c r="AY177" s="160" t="s">
        <v>934</v>
      </c>
      <c r="AZ177" s="160" t="s">
        <v>961</v>
      </c>
      <c r="BA177" s="160" t="s">
        <v>961</v>
      </c>
      <c r="BB177" s="160" t="s">
        <v>555</v>
      </c>
      <c r="BC177" s="160" t="s">
        <v>555</v>
      </c>
      <c r="BD177" s="160" t="s">
        <v>960</v>
      </c>
      <c r="BE177" s="160" t="s">
        <v>555</v>
      </c>
      <c r="BF177" s="104"/>
    </row>
    <row r="178" spans="1:58" x14ac:dyDescent="0.25">
      <c r="A178" s="128" t="str">
        <f>'Indicator Data'!A179</f>
        <v>Trinidad and Tobago</v>
      </c>
      <c r="B178" s="107" t="str">
        <f>'Indicator Data'!B179</f>
        <v>TTO</v>
      </c>
      <c r="C178" s="160" t="s">
        <v>1063</v>
      </c>
      <c r="D178" s="160" t="s">
        <v>1063</v>
      </c>
      <c r="E178" s="160" t="s">
        <v>967</v>
      </c>
      <c r="F178" s="160" t="s">
        <v>967</v>
      </c>
      <c r="G178" s="160" t="s">
        <v>967</v>
      </c>
      <c r="H178" s="160" t="s">
        <v>967</v>
      </c>
      <c r="I178" s="160" t="s">
        <v>967</v>
      </c>
      <c r="J178" s="160" t="s">
        <v>963</v>
      </c>
      <c r="K178" s="160" t="s">
        <v>963</v>
      </c>
      <c r="L178" s="160" t="s">
        <v>542</v>
      </c>
      <c r="M178" s="160" t="s">
        <v>960</v>
      </c>
      <c r="N178" s="160" t="s">
        <v>960</v>
      </c>
      <c r="O178" s="160" t="s">
        <v>968</v>
      </c>
      <c r="P178" s="160" t="s">
        <v>968</v>
      </c>
      <c r="Q178" s="160" t="s">
        <v>965</v>
      </c>
      <c r="R178" s="160" t="s">
        <v>965</v>
      </c>
      <c r="S178" s="160" t="s">
        <v>969</v>
      </c>
      <c r="T178" s="160" t="s">
        <v>970</v>
      </c>
      <c r="U178" s="160" t="s">
        <v>970</v>
      </c>
      <c r="V178" s="160" t="s">
        <v>555</v>
      </c>
      <c r="W178" s="160" t="s">
        <v>944</v>
      </c>
      <c r="X178" s="160" t="s">
        <v>944</v>
      </c>
      <c r="Y178" s="160" t="s">
        <v>944</v>
      </c>
      <c r="Z178" s="160" t="s">
        <v>944</v>
      </c>
      <c r="AA178" s="160" t="s">
        <v>944</v>
      </c>
      <c r="AB178" s="160" t="s">
        <v>944</v>
      </c>
      <c r="AC178" s="160" t="s">
        <v>944</v>
      </c>
      <c r="AD178" s="105" t="s">
        <v>966</v>
      </c>
      <c r="AE178" s="160" t="s">
        <v>944</v>
      </c>
      <c r="AF178" s="160" t="s">
        <v>965</v>
      </c>
      <c r="AG178" s="160" t="s">
        <v>555</v>
      </c>
      <c r="AH178" s="160" t="s">
        <v>963</v>
      </c>
      <c r="AI178" s="160" t="s">
        <v>963</v>
      </c>
      <c r="AJ178" s="160" t="s">
        <v>963</v>
      </c>
      <c r="AK178" s="162" t="s">
        <v>932</v>
      </c>
      <c r="AL178" s="160" t="s">
        <v>962</v>
      </c>
      <c r="AM178" s="160" t="s">
        <v>962</v>
      </c>
      <c r="AN178" s="160" t="s">
        <v>542</v>
      </c>
      <c r="AO178" s="160" t="s">
        <v>542</v>
      </c>
      <c r="AP178" s="160" t="s">
        <v>542</v>
      </c>
      <c r="AQ178" s="160" t="s">
        <v>542</v>
      </c>
      <c r="AR178" s="160" t="s">
        <v>958</v>
      </c>
      <c r="AS178" s="160" t="s">
        <v>555</v>
      </c>
      <c r="AT178" s="160" t="s">
        <v>959</v>
      </c>
      <c r="AU178" s="160" t="s">
        <v>555</v>
      </c>
      <c r="AV178" s="160" t="s">
        <v>552</v>
      </c>
      <c r="AW178" s="160" t="s">
        <v>555</v>
      </c>
      <c r="AX178" s="160" t="s">
        <v>555</v>
      </c>
      <c r="AY178" s="160" t="s">
        <v>934</v>
      </c>
      <c r="AZ178" s="160" t="s">
        <v>961</v>
      </c>
      <c r="BA178" s="160" t="s">
        <v>961</v>
      </c>
      <c r="BB178" s="160" t="s">
        <v>555</v>
      </c>
      <c r="BC178" s="160" t="s">
        <v>555</v>
      </c>
      <c r="BD178" s="160" t="s">
        <v>960</v>
      </c>
      <c r="BE178" s="160" t="s">
        <v>555</v>
      </c>
      <c r="BF178" s="104"/>
    </row>
    <row r="179" spans="1:58" x14ac:dyDescent="0.25">
      <c r="A179" s="128" t="str">
        <f>'Indicator Data'!A180</f>
        <v>Tunisia</v>
      </c>
      <c r="B179" s="107" t="str">
        <f>'Indicator Data'!B180</f>
        <v>TUN</v>
      </c>
      <c r="C179" s="160" t="s">
        <v>1063</v>
      </c>
      <c r="D179" s="160" t="s">
        <v>1063</v>
      </c>
      <c r="E179" s="160" t="s">
        <v>967</v>
      </c>
      <c r="F179" s="160" t="s">
        <v>967</v>
      </c>
      <c r="G179" s="160" t="s">
        <v>967</v>
      </c>
      <c r="H179" s="160" t="s">
        <v>967</v>
      </c>
      <c r="I179" s="160" t="s">
        <v>967</v>
      </c>
      <c r="J179" s="160" t="s">
        <v>963</v>
      </c>
      <c r="K179" s="160" t="s">
        <v>963</v>
      </c>
      <c r="L179" s="160" t="s">
        <v>542</v>
      </c>
      <c r="M179" s="160" t="s">
        <v>960</v>
      </c>
      <c r="N179" s="160" t="s">
        <v>960</v>
      </c>
      <c r="O179" s="160" t="s">
        <v>968</v>
      </c>
      <c r="P179" s="160" t="s">
        <v>968</v>
      </c>
      <c r="Q179" s="160" t="s">
        <v>965</v>
      </c>
      <c r="R179" s="160" t="s">
        <v>965</v>
      </c>
      <c r="S179" s="160" t="s">
        <v>969</v>
      </c>
      <c r="T179" s="160" t="s">
        <v>970</v>
      </c>
      <c r="U179" s="160" t="s">
        <v>970</v>
      </c>
      <c r="V179" s="160" t="s">
        <v>555</v>
      </c>
      <c r="W179" s="160" t="s">
        <v>944</v>
      </c>
      <c r="X179" s="160" t="s">
        <v>944</v>
      </c>
      <c r="Y179" s="160" t="s">
        <v>944</v>
      </c>
      <c r="Z179" s="160" t="s">
        <v>944</v>
      </c>
      <c r="AA179" s="160" t="s">
        <v>944</v>
      </c>
      <c r="AB179" s="160" t="s">
        <v>957</v>
      </c>
      <c r="AC179" s="160" t="s">
        <v>944</v>
      </c>
      <c r="AD179" s="105" t="s">
        <v>966</v>
      </c>
      <c r="AE179" s="160" t="s">
        <v>944</v>
      </c>
      <c r="AF179" s="160" t="s">
        <v>965</v>
      </c>
      <c r="AG179" s="160" t="s">
        <v>555</v>
      </c>
      <c r="AH179" s="160" t="s">
        <v>963</v>
      </c>
      <c r="AI179" s="160" t="s">
        <v>963</v>
      </c>
      <c r="AJ179" s="160" t="s">
        <v>963</v>
      </c>
      <c r="AK179" s="162" t="s">
        <v>932</v>
      </c>
      <c r="AL179" s="160" t="s">
        <v>962</v>
      </c>
      <c r="AM179" s="160" t="s">
        <v>962</v>
      </c>
      <c r="AN179" s="160" t="s">
        <v>542</v>
      </c>
      <c r="AO179" s="160" t="s">
        <v>542</v>
      </c>
      <c r="AP179" s="160" t="s">
        <v>542</v>
      </c>
      <c r="AQ179" s="160" t="s">
        <v>542</v>
      </c>
      <c r="AR179" s="160" t="s">
        <v>958</v>
      </c>
      <c r="AS179" s="160" t="s">
        <v>555</v>
      </c>
      <c r="AT179" s="160" t="s">
        <v>959</v>
      </c>
      <c r="AU179" s="160" t="s">
        <v>555</v>
      </c>
      <c r="AV179" s="160" t="s">
        <v>552</v>
      </c>
      <c r="AW179" s="160" t="s">
        <v>555</v>
      </c>
      <c r="AX179" s="160" t="s">
        <v>555</v>
      </c>
      <c r="AY179" s="160" t="s">
        <v>934</v>
      </c>
      <c r="AZ179" s="160" t="s">
        <v>961</v>
      </c>
      <c r="BA179" s="160" t="s">
        <v>961</v>
      </c>
      <c r="BB179" s="160" t="s">
        <v>555</v>
      </c>
      <c r="BC179" s="160" t="s">
        <v>555</v>
      </c>
      <c r="BD179" s="160" t="s">
        <v>960</v>
      </c>
      <c r="BE179" s="160" t="s">
        <v>555</v>
      </c>
      <c r="BF179" s="104"/>
    </row>
    <row r="180" spans="1:58" x14ac:dyDescent="0.25">
      <c r="A180" s="128" t="str">
        <f>'Indicator Data'!A181</f>
        <v>Turkey</v>
      </c>
      <c r="B180" s="107" t="str">
        <f>'Indicator Data'!B181</f>
        <v>TUR</v>
      </c>
      <c r="C180" s="160" t="s">
        <v>1063</v>
      </c>
      <c r="D180" s="160" t="s">
        <v>1063</v>
      </c>
      <c r="E180" s="160" t="s">
        <v>967</v>
      </c>
      <c r="F180" s="160" t="s">
        <v>967</v>
      </c>
      <c r="G180" s="160" t="s">
        <v>967</v>
      </c>
      <c r="H180" s="160" t="s">
        <v>967</v>
      </c>
      <c r="I180" s="160" t="s">
        <v>967</v>
      </c>
      <c r="J180" s="160" t="s">
        <v>963</v>
      </c>
      <c r="K180" s="160" t="s">
        <v>963</v>
      </c>
      <c r="L180" s="160" t="s">
        <v>542</v>
      </c>
      <c r="M180" s="160" t="s">
        <v>960</v>
      </c>
      <c r="N180" s="160" t="s">
        <v>960</v>
      </c>
      <c r="O180" s="160" t="s">
        <v>968</v>
      </c>
      <c r="P180" s="160" t="s">
        <v>968</v>
      </c>
      <c r="Q180" s="160" t="s">
        <v>965</v>
      </c>
      <c r="R180" s="160" t="s">
        <v>965</v>
      </c>
      <c r="S180" s="160" t="s">
        <v>969</v>
      </c>
      <c r="T180" s="160" t="s">
        <v>970</v>
      </c>
      <c r="U180" s="160" t="s">
        <v>970</v>
      </c>
      <c r="V180" s="160" t="s">
        <v>555</v>
      </c>
      <c r="W180" s="160" t="s">
        <v>944</v>
      </c>
      <c r="X180" s="160" t="s">
        <v>944</v>
      </c>
      <c r="Y180" s="160" t="s">
        <v>944</v>
      </c>
      <c r="Z180" s="160" t="s">
        <v>944</v>
      </c>
      <c r="AA180" s="160" t="s">
        <v>944</v>
      </c>
      <c r="AB180" s="160" t="s">
        <v>932</v>
      </c>
      <c r="AC180" s="160" t="s">
        <v>944</v>
      </c>
      <c r="AD180" s="105" t="s">
        <v>966</v>
      </c>
      <c r="AE180" s="160" t="s">
        <v>944</v>
      </c>
      <c r="AF180" s="160" t="s">
        <v>965</v>
      </c>
      <c r="AG180" s="160" t="s">
        <v>555</v>
      </c>
      <c r="AH180" s="160" t="s">
        <v>963</v>
      </c>
      <c r="AI180" s="160" t="s">
        <v>963</v>
      </c>
      <c r="AJ180" s="160" t="s">
        <v>963</v>
      </c>
      <c r="AK180" s="162" t="s">
        <v>935</v>
      </c>
      <c r="AL180" s="160" t="s">
        <v>962</v>
      </c>
      <c r="AM180" s="160" t="s">
        <v>962</v>
      </c>
      <c r="AN180" s="160" t="s">
        <v>542</v>
      </c>
      <c r="AO180" s="160" t="s">
        <v>542</v>
      </c>
      <c r="AP180" s="160" t="s">
        <v>542</v>
      </c>
      <c r="AQ180" s="160" t="s">
        <v>542</v>
      </c>
      <c r="AR180" s="160" t="s">
        <v>958</v>
      </c>
      <c r="AS180" s="160" t="s">
        <v>555</v>
      </c>
      <c r="AT180" s="160" t="s">
        <v>959</v>
      </c>
      <c r="AU180" s="160" t="s">
        <v>555</v>
      </c>
      <c r="AV180" s="160" t="s">
        <v>552</v>
      </c>
      <c r="AW180" s="160" t="s">
        <v>555</v>
      </c>
      <c r="AX180" s="160" t="s">
        <v>555</v>
      </c>
      <c r="AY180" s="160" t="s">
        <v>934</v>
      </c>
      <c r="AZ180" s="160" t="s">
        <v>961</v>
      </c>
      <c r="BA180" s="160" t="s">
        <v>961</v>
      </c>
      <c r="BB180" s="160" t="s">
        <v>555</v>
      </c>
      <c r="BC180" s="160" t="s">
        <v>555</v>
      </c>
      <c r="BD180" s="160" t="s">
        <v>960</v>
      </c>
      <c r="BE180" s="160" t="s">
        <v>555</v>
      </c>
      <c r="BF180" s="104"/>
    </row>
    <row r="181" spans="1:58" x14ac:dyDescent="0.25">
      <c r="A181" s="128" t="str">
        <f>'Indicator Data'!A182</f>
        <v>Turkmenistan</v>
      </c>
      <c r="B181" s="107" t="str">
        <f>'Indicator Data'!B182</f>
        <v>TKM</v>
      </c>
      <c r="C181" s="160" t="s">
        <v>1063</v>
      </c>
      <c r="D181" s="160" t="s">
        <v>1063</v>
      </c>
      <c r="E181" s="160" t="s">
        <v>967</v>
      </c>
      <c r="F181" s="160" t="s">
        <v>967</v>
      </c>
      <c r="G181" s="160" t="s">
        <v>967</v>
      </c>
      <c r="H181" s="160" t="s">
        <v>967</v>
      </c>
      <c r="I181" s="160" t="s">
        <v>967</v>
      </c>
      <c r="J181" s="160" t="s">
        <v>963</v>
      </c>
      <c r="K181" s="160" t="s">
        <v>963</v>
      </c>
      <c r="L181" s="160" t="s">
        <v>542</v>
      </c>
      <c r="M181" s="160" t="s">
        <v>960</v>
      </c>
      <c r="N181" s="160" t="s">
        <v>960</v>
      </c>
      <c r="O181" s="160" t="s">
        <v>968</v>
      </c>
      <c r="P181" s="160" t="s">
        <v>968</v>
      </c>
      <c r="Q181" s="160" t="s">
        <v>965</v>
      </c>
      <c r="R181" s="160" t="s">
        <v>965</v>
      </c>
      <c r="S181" s="160" t="s">
        <v>969</v>
      </c>
      <c r="T181" s="160" t="s">
        <v>970</v>
      </c>
      <c r="U181" s="160" t="s">
        <v>970</v>
      </c>
      <c r="V181" s="160" t="s">
        <v>555</v>
      </c>
      <c r="W181" s="160" t="s">
        <v>944</v>
      </c>
      <c r="X181" s="160" t="s">
        <v>944</v>
      </c>
      <c r="Y181" s="160" t="s">
        <v>944</v>
      </c>
      <c r="Z181" s="160" t="s">
        <v>944</v>
      </c>
      <c r="AA181" s="160" t="s">
        <v>944</v>
      </c>
      <c r="AB181" s="160" t="s">
        <v>932</v>
      </c>
      <c r="AC181" s="160" t="s">
        <v>944</v>
      </c>
      <c r="AD181" s="105" t="s">
        <v>966</v>
      </c>
      <c r="AE181" s="160" t="s">
        <v>944</v>
      </c>
      <c r="AF181" s="160" t="s">
        <v>965</v>
      </c>
      <c r="AG181" s="160" t="s">
        <v>555</v>
      </c>
      <c r="AH181" s="160" t="s">
        <v>963</v>
      </c>
      <c r="AI181" s="160" t="s">
        <v>963</v>
      </c>
      <c r="AJ181" s="160" t="s">
        <v>963</v>
      </c>
      <c r="AK181" s="162" t="s">
        <v>932</v>
      </c>
      <c r="AL181" s="160" t="s">
        <v>962</v>
      </c>
      <c r="AM181" s="160" t="s">
        <v>962</v>
      </c>
      <c r="AN181" s="160" t="s">
        <v>542</v>
      </c>
      <c r="AO181" s="160" t="s">
        <v>542</v>
      </c>
      <c r="AP181" s="160" t="s">
        <v>542</v>
      </c>
      <c r="AQ181" s="160" t="s">
        <v>542</v>
      </c>
      <c r="AR181" s="160" t="s">
        <v>958</v>
      </c>
      <c r="AS181" s="160" t="s">
        <v>555</v>
      </c>
      <c r="AT181" s="160" t="s">
        <v>959</v>
      </c>
      <c r="AU181" s="160" t="s">
        <v>555</v>
      </c>
      <c r="AV181" s="160" t="s">
        <v>552</v>
      </c>
      <c r="AW181" s="160" t="s">
        <v>555</v>
      </c>
      <c r="AX181" s="160" t="s">
        <v>555</v>
      </c>
      <c r="AY181" s="160" t="s">
        <v>934</v>
      </c>
      <c r="AZ181" s="160" t="s">
        <v>961</v>
      </c>
      <c r="BA181" s="160" t="s">
        <v>961</v>
      </c>
      <c r="BB181" s="160" t="s">
        <v>555</v>
      </c>
      <c r="BC181" s="160" t="s">
        <v>555</v>
      </c>
      <c r="BD181" s="160" t="s">
        <v>960</v>
      </c>
      <c r="BE181" s="160" t="s">
        <v>555</v>
      </c>
      <c r="BF181" s="104"/>
    </row>
    <row r="182" spans="1:58" x14ac:dyDescent="0.25">
      <c r="A182" s="128" t="str">
        <f>'Indicator Data'!A183</f>
        <v>Tuvalu</v>
      </c>
      <c r="B182" s="107" t="str">
        <f>'Indicator Data'!B183</f>
        <v>TUV</v>
      </c>
      <c r="C182" s="160" t="s">
        <v>1063</v>
      </c>
      <c r="D182" s="160" t="s">
        <v>1063</v>
      </c>
      <c r="E182" s="160" t="s">
        <v>967</v>
      </c>
      <c r="F182" s="160" t="s">
        <v>967</v>
      </c>
      <c r="G182" s="160" t="s">
        <v>967</v>
      </c>
      <c r="H182" s="160" t="s">
        <v>967</v>
      </c>
      <c r="I182" s="160" t="s">
        <v>967</v>
      </c>
      <c r="J182" s="160" t="s">
        <v>963</v>
      </c>
      <c r="K182" s="160" t="s">
        <v>963</v>
      </c>
      <c r="L182" s="160" t="s">
        <v>542</v>
      </c>
      <c r="M182" s="160" t="s">
        <v>960</v>
      </c>
      <c r="N182" s="160" t="s">
        <v>960</v>
      </c>
      <c r="O182" s="160" t="s">
        <v>968</v>
      </c>
      <c r="P182" s="160" t="s">
        <v>968</v>
      </c>
      <c r="Q182" s="160" t="s">
        <v>965</v>
      </c>
      <c r="R182" s="160" t="s">
        <v>965</v>
      </c>
      <c r="S182" s="160" t="s">
        <v>969</v>
      </c>
      <c r="T182" s="160" t="s">
        <v>970</v>
      </c>
      <c r="U182" s="160" t="s">
        <v>970</v>
      </c>
      <c r="V182" s="160" t="s">
        <v>555</v>
      </c>
      <c r="W182" s="160" t="s">
        <v>944</v>
      </c>
      <c r="X182" s="160" t="s">
        <v>944</v>
      </c>
      <c r="Y182" s="160" t="s">
        <v>944</v>
      </c>
      <c r="Z182" s="160" t="s">
        <v>944</v>
      </c>
      <c r="AA182" s="160" t="s">
        <v>944</v>
      </c>
      <c r="AB182" s="160" t="s">
        <v>932</v>
      </c>
      <c r="AC182" s="160" t="s">
        <v>944</v>
      </c>
      <c r="AD182" s="105" t="s">
        <v>966</v>
      </c>
      <c r="AE182" s="160" t="s">
        <v>944</v>
      </c>
      <c r="AF182" s="160" t="s">
        <v>965</v>
      </c>
      <c r="AG182" s="160" t="s">
        <v>555</v>
      </c>
      <c r="AH182" s="160" t="s">
        <v>963</v>
      </c>
      <c r="AI182" s="160" t="s">
        <v>963</v>
      </c>
      <c r="AJ182" s="160" t="s">
        <v>963</v>
      </c>
      <c r="AK182" s="162" t="s">
        <v>932</v>
      </c>
      <c r="AL182" s="160" t="s">
        <v>962</v>
      </c>
      <c r="AM182" s="160" t="s">
        <v>962</v>
      </c>
      <c r="AN182" s="160" t="s">
        <v>542</v>
      </c>
      <c r="AO182" s="160" t="s">
        <v>542</v>
      </c>
      <c r="AP182" s="160" t="s">
        <v>542</v>
      </c>
      <c r="AQ182" s="160" t="s">
        <v>542</v>
      </c>
      <c r="AR182" s="160" t="s">
        <v>958</v>
      </c>
      <c r="AS182" s="160" t="s">
        <v>555</v>
      </c>
      <c r="AT182" s="160" t="s">
        <v>959</v>
      </c>
      <c r="AU182" s="160" t="s">
        <v>555</v>
      </c>
      <c r="AV182" s="160" t="s">
        <v>552</v>
      </c>
      <c r="AW182" s="160" t="s">
        <v>555</v>
      </c>
      <c r="AX182" s="160" t="s">
        <v>555</v>
      </c>
      <c r="AY182" s="160" t="s">
        <v>934</v>
      </c>
      <c r="AZ182" s="160" t="s">
        <v>961</v>
      </c>
      <c r="BA182" s="160" t="s">
        <v>961</v>
      </c>
      <c r="BB182" s="160" t="s">
        <v>555</v>
      </c>
      <c r="BC182" s="160" t="s">
        <v>555</v>
      </c>
      <c r="BD182" s="160" t="s">
        <v>960</v>
      </c>
      <c r="BE182" s="160" t="s">
        <v>555</v>
      </c>
      <c r="BF182" s="104"/>
    </row>
    <row r="183" spans="1:58" x14ac:dyDescent="0.25">
      <c r="A183" s="128" t="str">
        <f>'Indicator Data'!A184</f>
        <v>Uganda</v>
      </c>
      <c r="B183" s="107" t="str">
        <f>'Indicator Data'!B184</f>
        <v>UGA</v>
      </c>
      <c r="C183" s="160" t="s">
        <v>1063</v>
      </c>
      <c r="D183" s="160" t="s">
        <v>1063</v>
      </c>
      <c r="E183" s="160" t="s">
        <v>967</v>
      </c>
      <c r="F183" s="160" t="s">
        <v>967</v>
      </c>
      <c r="G183" s="160" t="s">
        <v>967</v>
      </c>
      <c r="H183" s="160" t="s">
        <v>967</v>
      </c>
      <c r="I183" s="160" t="s">
        <v>967</v>
      </c>
      <c r="J183" s="160" t="s">
        <v>963</v>
      </c>
      <c r="K183" s="160" t="s">
        <v>963</v>
      </c>
      <c r="L183" s="160" t="s">
        <v>542</v>
      </c>
      <c r="M183" s="160" t="s">
        <v>960</v>
      </c>
      <c r="N183" s="160" t="s">
        <v>960</v>
      </c>
      <c r="O183" s="160" t="s">
        <v>968</v>
      </c>
      <c r="P183" s="160" t="s">
        <v>968</v>
      </c>
      <c r="Q183" s="160" t="s">
        <v>965</v>
      </c>
      <c r="R183" s="160" t="s">
        <v>965</v>
      </c>
      <c r="S183" s="160" t="s">
        <v>969</v>
      </c>
      <c r="T183" s="160" t="s">
        <v>970</v>
      </c>
      <c r="U183" s="160" t="s">
        <v>970</v>
      </c>
      <c r="V183" s="160" t="s">
        <v>555</v>
      </c>
      <c r="W183" s="160" t="s">
        <v>944</v>
      </c>
      <c r="X183" s="160" t="s">
        <v>944</v>
      </c>
      <c r="Y183" s="160" t="s">
        <v>944</v>
      </c>
      <c r="Z183" s="160" t="s">
        <v>944</v>
      </c>
      <c r="AA183" s="160" t="s">
        <v>944</v>
      </c>
      <c r="AB183" s="160" t="s">
        <v>957</v>
      </c>
      <c r="AC183" s="160" t="s">
        <v>944</v>
      </c>
      <c r="AD183" s="105" t="s">
        <v>966</v>
      </c>
      <c r="AE183" s="160" t="s">
        <v>944</v>
      </c>
      <c r="AF183" s="160" t="s">
        <v>965</v>
      </c>
      <c r="AG183" s="160" t="s">
        <v>555</v>
      </c>
      <c r="AH183" s="160" t="s">
        <v>963</v>
      </c>
      <c r="AI183" s="160" t="s">
        <v>963</v>
      </c>
      <c r="AJ183" s="160" t="s">
        <v>963</v>
      </c>
      <c r="AK183" s="162" t="s">
        <v>935</v>
      </c>
      <c r="AL183" s="160" t="s">
        <v>962</v>
      </c>
      <c r="AM183" s="160" t="s">
        <v>962</v>
      </c>
      <c r="AN183" s="160" t="s">
        <v>542</v>
      </c>
      <c r="AO183" s="160" t="s">
        <v>542</v>
      </c>
      <c r="AP183" s="160" t="s">
        <v>542</v>
      </c>
      <c r="AQ183" s="160" t="s">
        <v>542</v>
      </c>
      <c r="AR183" s="160" t="s">
        <v>958</v>
      </c>
      <c r="AS183" s="160" t="s">
        <v>555</v>
      </c>
      <c r="AT183" s="160" t="s">
        <v>959</v>
      </c>
      <c r="AU183" s="160" t="s">
        <v>555</v>
      </c>
      <c r="AV183" s="160" t="s">
        <v>552</v>
      </c>
      <c r="AW183" s="160" t="s">
        <v>555</v>
      </c>
      <c r="AX183" s="160" t="s">
        <v>555</v>
      </c>
      <c r="AY183" s="160" t="s">
        <v>934</v>
      </c>
      <c r="AZ183" s="160" t="s">
        <v>961</v>
      </c>
      <c r="BA183" s="160" t="s">
        <v>961</v>
      </c>
      <c r="BB183" s="160" t="s">
        <v>555</v>
      </c>
      <c r="BC183" s="160" t="s">
        <v>555</v>
      </c>
      <c r="BD183" s="160" t="s">
        <v>960</v>
      </c>
      <c r="BE183" s="160" t="s">
        <v>555</v>
      </c>
      <c r="BF183" s="104"/>
    </row>
    <row r="184" spans="1:58" x14ac:dyDescent="0.25">
      <c r="A184" s="128" t="str">
        <f>'Indicator Data'!A185</f>
        <v>Ukraine</v>
      </c>
      <c r="B184" s="107" t="str">
        <f>'Indicator Data'!B185</f>
        <v>UKR</v>
      </c>
      <c r="C184" s="160" t="s">
        <v>1063</v>
      </c>
      <c r="D184" s="160" t="s">
        <v>1063</v>
      </c>
      <c r="E184" s="160" t="s">
        <v>967</v>
      </c>
      <c r="F184" s="160" t="s">
        <v>967</v>
      </c>
      <c r="G184" s="160" t="s">
        <v>967</v>
      </c>
      <c r="H184" s="160" t="s">
        <v>967</v>
      </c>
      <c r="I184" s="160" t="s">
        <v>967</v>
      </c>
      <c r="J184" s="160" t="s">
        <v>963</v>
      </c>
      <c r="K184" s="160" t="s">
        <v>963</v>
      </c>
      <c r="L184" s="160" t="s">
        <v>542</v>
      </c>
      <c r="M184" s="160" t="s">
        <v>960</v>
      </c>
      <c r="N184" s="160" t="s">
        <v>960</v>
      </c>
      <c r="O184" s="160" t="s">
        <v>968</v>
      </c>
      <c r="P184" s="160" t="s">
        <v>968</v>
      </c>
      <c r="Q184" s="160" t="s">
        <v>965</v>
      </c>
      <c r="R184" s="160" t="s">
        <v>965</v>
      </c>
      <c r="S184" s="160" t="s">
        <v>969</v>
      </c>
      <c r="T184" s="160" t="s">
        <v>970</v>
      </c>
      <c r="U184" s="160" t="s">
        <v>970</v>
      </c>
      <c r="V184" s="160" t="s">
        <v>555</v>
      </c>
      <c r="W184" s="160" t="s">
        <v>944</v>
      </c>
      <c r="X184" s="160" t="s">
        <v>944</v>
      </c>
      <c r="Y184" s="160" t="s">
        <v>944</v>
      </c>
      <c r="Z184" s="160" t="s">
        <v>944</v>
      </c>
      <c r="AA184" s="160" t="s">
        <v>944</v>
      </c>
      <c r="AB184" s="160" t="s">
        <v>957</v>
      </c>
      <c r="AC184" s="160" t="s">
        <v>944</v>
      </c>
      <c r="AD184" s="105" t="s">
        <v>966</v>
      </c>
      <c r="AE184" s="160" t="s">
        <v>944</v>
      </c>
      <c r="AF184" s="160" t="s">
        <v>965</v>
      </c>
      <c r="AG184" s="160" t="s">
        <v>555</v>
      </c>
      <c r="AH184" s="160" t="s">
        <v>963</v>
      </c>
      <c r="AI184" s="160" t="s">
        <v>963</v>
      </c>
      <c r="AJ184" s="160" t="s">
        <v>963</v>
      </c>
      <c r="AK184" s="162" t="s">
        <v>935</v>
      </c>
      <c r="AL184" s="160" t="s">
        <v>962</v>
      </c>
      <c r="AM184" s="160" t="s">
        <v>962</v>
      </c>
      <c r="AN184" s="160" t="s">
        <v>542</v>
      </c>
      <c r="AO184" s="160" t="s">
        <v>542</v>
      </c>
      <c r="AP184" s="160" t="s">
        <v>542</v>
      </c>
      <c r="AQ184" s="160" t="s">
        <v>542</v>
      </c>
      <c r="AR184" s="160" t="s">
        <v>958</v>
      </c>
      <c r="AS184" s="160" t="s">
        <v>555</v>
      </c>
      <c r="AT184" s="160" t="s">
        <v>959</v>
      </c>
      <c r="AU184" s="160" t="s">
        <v>555</v>
      </c>
      <c r="AV184" s="160" t="s">
        <v>552</v>
      </c>
      <c r="AW184" s="160" t="s">
        <v>555</v>
      </c>
      <c r="AX184" s="160" t="s">
        <v>555</v>
      </c>
      <c r="AY184" s="160" t="s">
        <v>934</v>
      </c>
      <c r="AZ184" s="160" t="s">
        <v>961</v>
      </c>
      <c r="BA184" s="160" t="s">
        <v>961</v>
      </c>
      <c r="BB184" s="160" t="s">
        <v>555</v>
      </c>
      <c r="BC184" s="160" t="s">
        <v>555</v>
      </c>
      <c r="BD184" s="160" t="s">
        <v>960</v>
      </c>
      <c r="BE184" s="160" t="s">
        <v>555</v>
      </c>
      <c r="BF184" s="104"/>
    </row>
    <row r="185" spans="1:58" x14ac:dyDescent="0.25">
      <c r="A185" s="128" t="str">
        <f>'Indicator Data'!A186</f>
        <v>United Arab Emirates</v>
      </c>
      <c r="B185" s="107" t="str">
        <f>'Indicator Data'!B186</f>
        <v>ARE</v>
      </c>
      <c r="C185" s="160" t="s">
        <v>1063</v>
      </c>
      <c r="D185" s="160" t="s">
        <v>1063</v>
      </c>
      <c r="E185" s="160" t="s">
        <v>967</v>
      </c>
      <c r="F185" s="160" t="s">
        <v>967</v>
      </c>
      <c r="G185" s="160" t="s">
        <v>967</v>
      </c>
      <c r="H185" s="160" t="s">
        <v>967</v>
      </c>
      <c r="I185" s="160" t="s">
        <v>967</v>
      </c>
      <c r="J185" s="160" t="s">
        <v>963</v>
      </c>
      <c r="K185" s="160" t="s">
        <v>963</v>
      </c>
      <c r="L185" s="160" t="s">
        <v>542</v>
      </c>
      <c r="M185" s="160" t="s">
        <v>960</v>
      </c>
      <c r="N185" s="160" t="s">
        <v>960</v>
      </c>
      <c r="O185" s="160" t="s">
        <v>968</v>
      </c>
      <c r="P185" s="160" t="s">
        <v>968</v>
      </c>
      <c r="Q185" s="160" t="s">
        <v>965</v>
      </c>
      <c r="R185" s="160" t="s">
        <v>965</v>
      </c>
      <c r="S185" s="160" t="s">
        <v>969</v>
      </c>
      <c r="T185" s="160" t="s">
        <v>970</v>
      </c>
      <c r="U185" s="160" t="s">
        <v>970</v>
      </c>
      <c r="V185" s="160" t="s">
        <v>555</v>
      </c>
      <c r="W185" s="160" t="s">
        <v>944</v>
      </c>
      <c r="X185" s="160" t="s">
        <v>944</v>
      </c>
      <c r="Y185" s="160" t="s">
        <v>944</v>
      </c>
      <c r="Z185" s="160" t="s">
        <v>944</v>
      </c>
      <c r="AA185" s="160" t="s">
        <v>944</v>
      </c>
      <c r="AB185" s="160" t="s">
        <v>932</v>
      </c>
      <c r="AC185" s="160" t="s">
        <v>944</v>
      </c>
      <c r="AD185" s="105" t="s">
        <v>966</v>
      </c>
      <c r="AE185" s="160" t="s">
        <v>944</v>
      </c>
      <c r="AF185" s="160" t="s">
        <v>965</v>
      </c>
      <c r="AG185" s="160" t="s">
        <v>555</v>
      </c>
      <c r="AH185" s="160" t="s">
        <v>963</v>
      </c>
      <c r="AI185" s="160" t="s">
        <v>963</v>
      </c>
      <c r="AJ185" s="160" t="s">
        <v>963</v>
      </c>
      <c r="AK185" s="162" t="s">
        <v>932</v>
      </c>
      <c r="AL185" s="160" t="s">
        <v>962</v>
      </c>
      <c r="AM185" s="160" t="s">
        <v>962</v>
      </c>
      <c r="AN185" s="160" t="s">
        <v>542</v>
      </c>
      <c r="AO185" s="160" t="s">
        <v>542</v>
      </c>
      <c r="AP185" s="160" t="s">
        <v>542</v>
      </c>
      <c r="AQ185" s="160" t="s">
        <v>542</v>
      </c>
      <c r="AR185" s="160" t="s">
        <v>958</v>
      </c>
      <c r="AS185" s="160" t="s">
        <v>555</v>
      </c>
      <c r="AT185" s="160" t="s">
        <v>959</v>
      </c>
      <c r="AU185" s="160" t="s">
        <v>555</v>
      </c>
      <c r="AV185" s="160" t="s">
        <v>552</v>
      </c>
      <c r="AW185" s="160" t="s">
        <v>555</v>
      </c>
      <c r="AX185" s="160" t="s">
        <v>555</v>
      </c>
      <c r="AY185" s="160" t="s">
        <v>934</v>
      </c>
      <c r="AZ185" s="160" t="s">
        <v>961</v>
      </c>
      <c r="BA185" s="160" t="s">
        <v>961</v>
      </c>
      <c r="BB185" s="160" t="s">
        <v>555</v>
      </c>
      <c r="BC185" s="160" t="s">
        <v>555</v>
      </c>
      <c r="BD185" s="160" t="s">
        <v>960</v>
      </c>
      <c r="BE185" s="160" t="s">
        <v>555</v>
      </c>
      <c r="BF185" s="104"/>
    </row>
    <row r="186" spans="1:58" x14ac:dyDescent="0.25">
      <c r="A186" s="128" t="str">
        <f>'Indicator Data'!A187</f>
        <v>United Kingdom</v>
      </c>
      <c r="B186" s="107" t="str">
        <f>'Indicator Data'!B187</f>
        <v>GBR</v>
      </c>
      <c r="C186" s="160" t="s">
        <v>1063</v>
      </c>
      <c r="D186" s="160" t="s">
        <v>1063</v>
      </c>
      <c r="E186" s="160" t="s">
        <v>967</v>
      </c>
      <c r="F186" s="160" t="s">
        <v>967</v>
      </c>
      <c r="G186" s="160" t="s">
        <v>967</v>
      </c>
      <c r="H186" s="160" t="s">
        <v>967</v>
      </c>
      <c r="I186" s="160" t="s">
        <v>967</v>
      </c>
      <c r="J186" s="160" t="s">
        <v>963</v>
      </c>
      <c r="K186" s="160" t="s">
        <v>963</v>
      </c>
      <c r="L186" s="160" t="s">
        <v>542</v>
      </c>
      <c r="M186" s="160" t="s">
        <v>960</v>
      </c>
      <c r="N186" s="160" t="s">
        <v>960</v>
      </c>
      <c r="O186" s="160" t="s">
        <v>968</v>
      </c>
      <c r="P186" s="160" t="s">
        <v>968</v>
      </c>
      <c r="Q186" s="160" t="s">
        <v>965</v>
      </c>
      <c r="R186" s="160" t="s">
        <v>965</v>
      </c>
      <c r="S186" s="160" t="s">
        <v>969</v>
      </c>
      <c r="T186" s="160" t="s">
        <v>970</v>
      </c>
      <c r="U186" s="160" t="s">
        <v>970</v>
      </c>
      <c r="V186" s="160" t="s">
        <v>555</v>
      </c>
      <c r="W186" s="160" t="s">
        <v>944</v>
      </c>
      <c r="X186" s="160" t="s">
        <v>944</v>
      </c>
      <c r="Y186" s="160" t="s">
        <v>944</v>
      </c>
      <c r="Z186" s="160" t="s">
        <v>944</v>
      </c>
      <c r="AA186" s="160" t="s">
        <v>944</v>
      </c>
      <c r="AB186" s="160" t="s">
        <v>944</v>
      </c>
      <c r="AC186" s="160" t="s">
        <v>944</v>
      </c>
      <c r="AD186" s="105" t="s">
        <v>966</v>
      </c>
      <c r="AE186" s="160" t="s">
        <v>944</v>
      </c>
      <c r="AF186" s="160" t="s">
        <v>965</v>
      </c>
      <c r="AG186" s="160" t="s">
        <v>555</v>
      </c>
      <c r="AH186" s="160" t="s">
        <v>963</v>
      </c>
      <c r="AI186" s="160" t="s">
        <v>963</v>
      </c>
      <c r="AJ186" s="160" t="s">
        <v>963</v>
      </c>
      <c r="AK186" s="162" t="s">
        <v>932</v>
      </c>
      <c r="AL186" s="160" t="s">
        <v>962</v>
      </c>
      <c r="AM186" s="160" t="s">
        <v>962</v>
      </c>
      <c r="AN186" s="160" t="s">
        <v>542</v>
      </c>
      <c r="AO186" s="160" t="s">
        <v>542</v>
      </c>
      <c r="AP186" s="160" t="s">
        <v>542</v>
      </c>
      <c r="AQ186" s="160" t="s">
        <v>542</v>
      </c>
      <c r="AR186" s="160" t="s">
        <v>958</v>
      </c>
      <c r="AS186" s="160" t="s">
        <v>555</v>
      </c>
      <c r="AT186" s="160" t="s">
        <v>959</v>
      </c>
      <c r="AU186" s="160" t="s">
        <v>555</v>
      </c>
      <c r="AV186" s="160" t="s">
        <v>552</v>
      </c>
      <c r="AW186" s="160" t="s">
        <v>555</v>
      </c>
      <c r="AX186" s="160" t="s">
        <v>555</v>
      </c>
      <c r="AY186" s="160" t="s">
        <v>934</v>
      </c>
      <c r="AZ186" s="160" t="s">
        <v>961</v>
      </c>
      <c r="BA186" s="160" t="s">
        <v>961</v>
      </c>
      <c r="BB186" s="160" t="s">
        <v>555</v>
      </c>
      <c r="BC186" s="160" t="s">
        <v>555</v>
      </c>
      <c r="BD186" s="160" t="s">
        <v>960</v>
      </c>
      <c r="BE186" s="160" t="s">
        <v>555</v>
      </c>
      <c r="BF186" s="104"/>
    </row>
    <row r="187" spans="1:58" x14ac:dyDescent="0.25">
      <c r="A187" s="128" t="str">
        <f>'Indicator Data'!A188</f>
        <v>United States of America</v>
      </c>
      <c r="B187" s="107" t="str">
        <f>'Indicator Data'!B188</f>
        <v>USA</v>
      </c>
      <c r="C187" s="160" t="s">
        <v>1063</v>
      </c>
      <c r="D187" s="160" t="s">
        <v>1063</v>
      </c>
      <c r="E187" s="160" t="s">
        <v>967</v>
      </c>
      <c r="F187" s="160" t="s">
        <v>967</v>
      </c>
      <c r="G187" s="160" t="s">
        <v>967</v>
      </c>
      <c r="H187" s="160" t="s">
        <v>967</v>
      </c>
      <c r="I187" s="160" t="s">
        <v>967</v>
      </c>
      <c r="J187" s="160" t="s">
        <v>963</v>
      </c>
      <c r="K187" s="160" t="s">
        <v>963</v>
      </c>
      <c r="L187" s="160" t="s">
        <v>542</v>
      </c>
      <c r="M187" s="160" t="s">
        <v>960</v>
      </c>
      <c r="N187" s="160" t="s">
        <v>960</v>
      </c>
      <c r="O187" s="160" t="s">
        <v>968</v>
      </c>
      <c r="P187" s="160" t="s">
        <v>968</v>
      </c>
      <c r="Q187" s="160" t="s">
        <v>965</v>
      </c>
      <c r="R187" s="160" t="s">
        <v>965</v>
      </c>
      <c r="S187" s="160" t="s">
        <v>969</v>
      </c>
      <c r="T187" s="160" t="s">
        <v>970</v>
      </c>
      <c r="U187" s="160" t="s">
        <v>970</v>
      </c>
      <c r="V187" s="160" t="s">
        <v>555</v>
      </c>
      <c r="W187" s="160" t="s">
        <v>944</v>
      </c>
      <c r="X187" s="160" t="s">
        <v>944</v>
      </c>
      <c r="Y187" s="160" t="s">
        <v>944</v>
      </c>
      <c r="Z187" s="160" t="s">
        <v>944</v>
      </c>
      <c r="AA187" s="160" t="s">
        <v>944</v>
      </c>
      <c r="AB187" s="160" t="s">
        <v>932</v>
      </c>
      <c r="AC187" s="160" t="s">
        <v>944</v>
      </c>
      <c r="AD187" s="105" t="s">
        <v>966</v>
      </c>
      <c r="AE187" s="160" t="s">
        <v>944</v>
      </c>
      <c r="AF187" s="160" t="s">
        <v>965</v>
      </c>
      <c r="AG187" s="160" t="s">
        <v>555</v>
      </c>
      <c r="AH187" s="160" t="s">
        <v>963</v>
      </c>
      <c r="AI187" s="160" t="s">
        <v>963</v>
      </c>
      <c r="AJ187" s="160" t="s">
        <v>963</v>
      </c>
      <c r="AK187" s="162" t="s">
        <v>932</v>
      </c>
      <c r="AL187" s="160" t="s">
        <v>962</v>
      </c>
      <c r="AM187" s="160" t="s">
        <v>962</v>
      </c>
      <c r="AN187" s="160" t="s">
        <v>542</v>
      </c>
      <c r="AO187" s="160" t="s">
        <v>542</v>
      </c>
      <c r="AP187" s="160" t="s">
        <v>542</v>
      </c>
      <c r="AQ187" s="160" t="s">
        <v>542</v>
      </c>
      <c r="AR187" s="160" t="s">
        <v>958</v>
      </c>
      <c r="AS187" s="160" t="s">
        <v>555</v>
      </c>
      <c r="AT187" s="160" t="s">
        <v>959</v>
      </c>
      <c r="AU187" s="160" t="s">
        <v>555</v>
      </c>
      <c r="AV187" s="160" t="s">
        <v>552</v>
      </c>
      <c r="AW187" s="160" t="s">
        <v>555</v>
      </c>
      <c r="AX187" s="160" t="s">
        <v>555</v>
      </c>
      <c r="AY187" s="160" t="s">
        <v>933</v>
      </c>
      <c r="AZ187" s="160" t="s">
        <v>961</v>
      </c>
      <c r="BA187" s="160" t="s">
        <v>961</v>
      </c>
      <c r="BB187" s="160" t="s">
        <v>555</v>
      </c>
      <c r="BC187" s="160" t="s">
        <v>555</v>
      </c>
      <c r="BD187" s="160" t="s">
        <v>960</v>
      </c>
      <c r="BE187" s="160" t="s">
        <v>555</v>
      </c>
      <c r="BF187" s="104"/>
    </row>
    <row r="188" spans="1:58" x14ac:dyDescent="0.25">
      <c r="A188" s="128" t="str">
        <f>'Indicator Data'!A189</f>
        <v>Uruguay</v>
      </c>
      <c r="B188" s="107" t="str">
        <f>'Indicator Data'!B189</f>
        <v>URY</v>
      </c>
      <c r="C188" s="160" t="s">
        <v>1063</v>
      </c>
      <c r="D188" s="160" t="s">
        <v>1063</v>
      </c>
      <c r="E188" s="160" t="s">
        <v>967</v>
      </c>
      <c r="F188" s="160" t="s">
        <v>967</v>
      </c>
      <c r="G188" s="160" t="s">
        <v>967</v>
      </c>
      <c r="H188" s="160" t="s">
        <v>967</v>
      </c>
      <c r="I188" s="160" t="s">
        <v>967</v>
      </c>
      <c r="J188" s="160" t="s">
        <v>963</v>
      </c>
      <c r="K188" s="160" t="s">
        <v>963</v>
      </c>
      <c r="L188" s="160" t="s">
        <v>542</v>
      </c>
      <c r="M188" s="160" t="s">
        <v>960</v>
      </c>
      <c r="N188" s="160" t="s">
        <v>960</v>
      </c>
      <c r="O188" s="160" t="s">
        <v>968</v>
      </c>
      <c r="P188" s="160" t="s">
        <v>968</v>
      </c>
      <c r="Q188" s="160" t="s">
        <v>965</v>
      </c>
      <c r="R188" s="160" t="s">
        <v>965</v>
      </c>
      <c r="S188" s="160" t="s">
        <v>969</v>
      </c>
      <c r="T188" s="160" t="s">
        <v>970</v>
      </c>
      <c r="U188" s="160" t="s">
        <v>970</v>
      </c>
      <c r="V188" s="160" t="s">
        <v>555</v>
      </c>
      <c r="W188" s="160" t="s">
        <v>944</v>
      </c>
      <c r="X188" s="160" t="s">
        <v>944</v>
      </c>
      <c r="Y188" s="160" t="s">
        <v>944</v>
      </c>
      <c r="Z188" s="160" t="s">
        <v>944</v>
      </c>
      <c r="AA188" s="160" t="s">
        <v>944</v>
      </c>
      <c r="AB188" s="160" t="s">
        <v>957</v>
      </c>
      <c r="AC188" s="160" t="s">
        <v>944</v>
      </c>
      <c r="AD188" s="105" t="s">
        <v>966</v>
      </c>
      <c r="AE188" s="160" t="s">
        <v>944</v>
      </c>
      <c r="AF188" s="160" t="s">
        <v>965</v>
      </c>
      <c r="AG188" s="160" t="s">
        <v>555</v>
      </c>
      <c r="AH188" s="160" t="s">
        <v>963</v>
      </c>
      <c r="AI188" s="160" t="s">
        <v>963</v>
      </c>
      <c r="AJ188" s="160" t="s">
        <v>963</v>
      </c>
      <c r="AK188" s="162" t="s">
        <v>932</v>
      </c>
      <c r="AL188" s="160" t="s">
        <v>962</v>
      </c>
      <c r="AM188" s="160" t="s">
        <v>962</v>
      </c>
      <c r="AN188" s="160" t="s">
        <v>542</v>
      </c>
      <c r="AO188" s="160" t="s">
        <v>542</v>
      </c>
      <c r="AP188" s="160" t="s">
        <v>542</v>
      </c>
      <c r="AQ188" s="160" t="s">
        <v>542</v>
      </c>
      <c r="AR188" s="160" t="s">
        <v>958</v>
      </c>
      <c r="AS188" s="160" t="s">
        <v>555</v>
      </c>
      <c r="AT188" s="160" t="s">
        <v>959</v>
      </c>
      <c r="AU188" s="160" t="s">
        <v>555</v>
      </c>
      <c r="AV188" s="160" t="s">
        <v>552</v>
      </c>
      <c r="AW188" s="160" t="s">
        <v>555</v>
      </c>
      <c r="AX188" s="160" t="s">
        <v>555</v>
      </c>
      <c r="AY188" s="160" t="s">
        <v>934</v>
      </c>
      <c r="AZ188" s="160" t="s">
        <v>961</v>
      </c>
      <c r="BA188" s="160" t="s">
        <v>961</v>
      </c>
      <c r="BB188" s="160" t="s">
        <v>555</v>
      </c>
      <c r="BC188" s="160" t="s">
        <v>555</v>
      </c>
      <c r="BD188" s="160" t="s">
        <v>960</v>
      </c>
      <c r="BE188" s="160" t="s">
        <v>555</v>
      </c>
      <c r="BF188" s="104"/>
    </row>
    <row r="189" spans="1:58" x14ac:dyDescent="0.25">
      <c r="A189" s="128" t="str">
        <f>'Indicator Data'!A190</f>
        <v>Uzbekistan</v>
      </c>
      <c r="B189" s="107" t="str">
        <f>'Indicator Data'!B190</f>
        <v>UZB</v>
      </c>
      <c r="C189" s="160" t="s">
        <v>1063</v>
      </c>
      <c r="D189" s="160" t="s">
        <v>1063</v>
      </c>
      <c r="E189" s="160" t="s">
        <v>967</v>
      </c>
      <c r="F189" s="160" t="s">
        <v>967</v>
      </c>
      <c r="G189" s="160" t="s">
        <v>967</v>
      </c>
      <c r="H189" s="160" t="s">
        <v>967</v>
      </c>
      <c r="I189" s="160" t="s">
        <v>967</v>
      </c>
      <c r="J189" s="160" t="s">
        <v>963</v>
      </c>
      <c r="K189" s="160" t="s">
        <v>963</v>
      </c>
      <c r="L189" s="160" t="s">
        <v>542</v>
      </c>
      <c r="M189" s="160" t="s">
        <v>960</v>
      </c>
      <c r="N189" s="160" t="s">
        <v>960</v>
      </c>
      <c r="O189" s="160" t="s">
        <v>968</v>
      </c>
      <c r="P189" s="160" t="s">
        <v>968</v>
      </c>
      <c r="Q189" s="160" t="s">
        <v>965</v>
      </c>
      <c r="R189" s="160" t="s">
        <v>965</v>
      </c>
      <c r="S189" s="160" t="s">
        <v>969</v>
      </c>
      <c r="T189" s="160" t="s">
        <v>970</v>
      </c>
      <c r="U189" s="160" t="s">
        <v>970</v>
      </c>
      <c r="V189" s="160" t="s">
        <v>555</v>
      </c>
      <c r="W189" s="160" t="s">
        <v>944</v>
      </c>
      <c r="X189" s="160" t="s">
        <v>944</v>
      </c>
      <c r="Y189" s="160" t="s">
        <v>944</v>
      </c>
      <c r="Z189" s="160" t="s">
        <v>944</v>
      </c>
      <c r="AA189" s="160" t="s">
        <v>944</v>
      </c>
      <c r="AB189" s="160" t="s">
        <v>957</v>
      </c>
      <c r="AC189" s="160" t="s">
        <v>944</v>
      </c>
      <c r="AD189" s="105" t="s">
        <v>966</v>
      </c>
      <c r="AE189" s="160" t="s">
        <v>944</v>
      </c>
      <c r="AF189" s="160" t="s">
        <v>965</v>
      </c>
      <c r="AG189" s="160" t="s">
        <v>555</v>
      </c>
      <c r="AH189" s="160" t="s">
        <v>963</v>
      </c>
      <c r="AI189" s="160" t="s">
        <v>963</v>
      </c>
      <c r="AJ189" s="160" t="s">
        <v>963</v>
      </c>
      <c r="AK189" s="162" t="s">
        <v>932</v>
      </c>
      <c r="AL189" s="160" t="s">
        <v>962</v>
      </c>
      <c r="AM189" s="160" t="s">
        <v>962</v>
      </c>
      <c r="AN189" s="160" t="s">
        <v>542</v>
      </c>
      <c r="AO189" s="160" t="s">
        <v>542</v>
      </c>
      <c r="AP189" s="160" t="s">
        <v>542</v>
      </c>
      <c r="AQ189" s="160" t="s">
        <v>542</v>
      </c>
      <c r="AR189" s="160" t="s">
        <v>958</v>
      </c>
      <c r="AS189" s="160" t="s">
        <v>555</v>
      </c>
      <c r="AT189" s="160" t="s">
        <v>959</v>
      </c>
      <c r="AU189" s="160" t="s">
        <v>555</v>
      </c>
      <c r="AV189" s="160" t="s">
        <v>552</v>
      </c>
      <c r="AW189" s="160" t="s">
        <v>555</v>
      </c>
      <c r="AX189" s="160" t="s">
        <v>555</v>
      </c>
      <c r="AY189" s="160" t="s">
        <v>934</v>
      </c>
      <c r="AZ189" s="160" t="s">
        <v>961</v>
      </c>
      <c r="BA189" s="160" t="s">
        <v>961</v>
      </c>
      <c r="BB189" s="160" t="s">
        <v>555</v>
      </c>
      <c r="BC189" s="160" t="s">
        <v>555</v>
      </c>
      <c r="BD189" s="160" t="s">
        <v>960</v>
      </c>
      <c r="BE189" s="160" t="s">
        <v>555</v>
      </c>
      <c r="BF189" s="104"/>
    </row>
    <row r="190" spans="1:58" x14ac:dyDescent="0.25">
      <c r="A190" s="128" t="str">
        <f>'Indicator Data'!A191</f>
        <v>Vanuatu</v>
      </c>
      <c r="B190" s="107" t="str">
        <f>'Indicator Data'!B191</f>
        <v>VUT</v>
      </c>
      <c r="C190" s="160" t="s">
        <v>1063</v>
      </c>
      <c r="D190" s="160" t="s">
        <v>1063</v>
      </c>
      <c r="E190" s="160" t="s">
        <v>967</v>
      </c>
      <c r="F190" s="160" t="s">
        <v>967</v>
      </c>
      <c r="G190" s="160" t="s">
        <v>967</v>
      </c>
      <c r="H190" s="160" t="s">
        <v>967</v>
      </c>
      <c r="I190" s="160" t="s">
        <v>967</v>
      </c>
      <c r="J190" s="160" t="s">
        <v>963</v>
      </c>
      <c r="K190" s="160" t="s">
        <v>963</v>
      </c>
      <c r="L190" s="160" t="s">
        <v>542</v>
      </c>
      <c r="M190" s="160" t="s">
        <v>960</v>
      </c>
      <c r="N190" s="160" t="s">
        <v>960</v>
      </c>
      <c r="O190" s="160" t="s">
        <v>968</v>
      </c>
      <c r="P190" s="160" t="s">
        <v>968</v>
      </c>
      <c r="Q190" s="160" t="s">
        <v>965</v>
      </c>
      <c r="R190" s="160" t="s">
        <v>965</v>
      </c>
      <c r="S190" s="160" t="s">
        <v>969</v>
      </c>
      <c r="T190" s="160" t="s">
        <v>970</v>
      </c>
      <c r="U190" s="160" t="s">
        <v>970</v>
      </c>
      <c r="V190" s="160" t="s">
        <v>555</v>
      </c>
      <c r="W190" s="160" t="s">
        <v>944</v>
      </c>
      <c r="X190" s="160" t="s">
        <v>944</v>
      </c>
      <c r="Y190" s="160" t="s">
        <v>944</v>
      </c>
      <c r="Z190" s="160" t="s">
        <v>944</v>
      </c>
      <c r="AA190" s="160" t="s">
        <v>944</v>
      </c>
      <c r="AB190" s="160" t="s">
        <v>932</v>
      </c>
      <c r="AC190" s="160" t="s">
        <v>944</v>
      </c>
      <c r="AD190" s="105" t="s">
        <v>966</v>
      </c>
      <c r="AE190" s="160" t="s">
        <v>944</v>
      </c>
      <c r="AF190" s="160" t="s">
        <v>965</v>
      </c>
      <c r="AG190" s="160" t="s">
        <v>555</v>
      </c>
      <c r="AH190" s="160" t="s">
        <v>963</v>
      </c>
      <c r="AI190" s="160" t="s">
        <v>963</v>
      </c>
      <c r="AJ190" s="160" t="s">
        <v>963</v>
      </c>
      <c r="AK190" s="162" t="s">
        <v>932</v>
      </c>
      <c r="AL190" s="160" t="s">
        <v>962</v>
      </c>
      <c r="AM190" s="160" t="s">
        <v>962</v>
      </c>
      <c r="AN190" s="160" t="s">
        <v>542</v>
      </c>
      <c r="AO190" s="160" t="s">
        <v>542</v>
      </c>
      <c r="AP190" s="160" t="s">
        <v>542</v>
      </c>
      <c r="AQ190" s="160" t="s">
        <v>542</v>
      </c>
      <c r="AR190" s="160" t="s">
        <v>958</v>
      </c>
      <c r="AS190" s="160" t="s">
        <v>555</v>
      </c>
      <c r="AT190" s="160" t="s">
        <v>959</v>
      </c>
      <c r="AU190" s="160" t="s">
        <v>555</v>
      </c>
      <c r="AV190" s="160" t="s">
        <v>552</v>
      </c>
      <c r="AW190" s="160" t="s">
        <v>555</v>
      </c>
      <c r="AX190" s="160" t="s">
        <v>555</v>
      </c>
      <c r="AY190" s="160" t="s">
        <v>934</v>
      </c>
      <c r="AZ190" s="160" t="s">
        <v>961</v>
      </c>
      <c r="BA190" s="160" t="s">
        <v>961</v>
      </c>
      <c r="BB190" s="160" t="s">
        <v>555</v>
      </c>
      <c r="BC190" s="160" t="s">
        <v>555</v>
      </c>
      <c r="BD190" s="160" t="s">
        <v>960</v>
      </c>
      <c r="BE190" s="160" t="s">
        <v>555</v>
      </c>
      <c r="BF190" s="104"/>
    </row>
    <row r="191" spans="1:58" x14ac:dyDescent="0.25">
      <c r="A191" s="128" t="str">
        <f>'Indicator Data'!A192</f>
        <v>Venezuela</v>
      </c>
      <c r="B191" s="107" t="str">
        <f>'Indicator Data'!B192</f>
        <v>VEN</v>
      </c>
      <c r="C191" s="160" t="s">
        <v>1063</v>
      </c>
      <c r="D191" s="160" t="s">
        <v>1063</v>
      </c>
      <c r="E191" s="160" t="s">
        <v>967</v>
      </c>
      <c r="F191" s="160" t="s">
        <v>967</v>
      </c>
      <c r="G191" s="160" t="s">
        <v>967</v>
      </c>
      <c r="H191" s="160" t="s">
        <v>967</v>
      </c>
      <c r="I191" s="160" t="s">
        <v>967</v>
      </c>
      <c r="J191" s="160" t="s">
        <v>963</v>
      </c>
      <c r="K191" s="160" t="s">
        <v>963</v>
      </c>
      <c r="L191" s="160" t="s">
        <v>542</v>
      </c>
      <c r="M191" s="160" t="s">
        <v>960</v>
      </c>
      <c r="N191" s="160" t="s">
        <v>960</v>
      </c>
      <c r="O191" s="160" t="s">
        <v>968</v>
      </c>
      <c r="P191" s="160" t="s">
        <v>968</v>
      </c>
      <c r="Q191" s="160" t="s">
        <v>965</v>
      </c>
      <c r="R191" s="160" t="s">
        <v>965</v>
      </c>
      <c r="S191" s="160" t="s">
        <v>969</v>
      </c>
      <c r="T191" s="160" t="s">
        <v>970</v>
      </c>
      <c r="U191" s="160" t="s">
        <v>970</v>
      </c>
      <c r="V191" s="160" t="s">
        <v>555</v>
      </c>
      <c r="W191" s="160" t="s">
        <v>944</v>
      </c>
      <c r="X191" s="160" t="s">
        <v>944</v>
      </c>
      <c r="Y191" s="160" t="s">
        <v>944</v>
      </c>
      <c r="Z191" s="160" t="s">
        <v>944</v>
      </c>
      <c r="AA191" s="160" t="s">
        <v>944</v>
      </c>
      <c r="AB191" s="160" t="s">
        <v>957</v>
      </c>
      <c r="AC191" s="160" t="s">
        <v>944</v>
      </c>
      <c r="AD191" s="105" t="s">
        <v>966</v>
      </c>
      <c r="AE191" s="160" t="s">
        <v>944</v>
      </c>
      <c r="AF191" s="160" t="s">
        <v>965</v>
      </c>
      <c r="AG191" s="160" t="s">
        <v>555</v>
      </c>
      <c r="AH191" s="160" t="s">
        <v>963</v>
      </c>
      <c r="AI191" s="160" t="s">
        <v>963</v>
      </c>
      <c r="AJ191" s="160" t="s">
        <v>963</v>
      </c>
      <c r="AK191" s="162" t="s">
        <v>932</v>
      </c>
      <c r="AL191" s="160" t="s">
        <v>962</v>
      </c>
      <c r="AM191" s="160" t="s">
        <v>962</v>
      </c>
      <c r="AN191" s="160" t="s">
        <v>542</v>
      </c>
      <c r="AO191" s="160" t="s">
        <v>542</v>
      </c>
      <c r="AP191" s="160" t="s">
        <v>542</v>
      </c>
      <c r="AQ191" s="160" t="s">
        <v>542</v>
      </c>
      <c r="AR191" s="160" t="s">
        <v>958</v>
      </c>
      <c r="AS191" s="160" t="s">
        <v>555</v>
      </c>
      <c r="AT191" s="160" t="s">
        <v>959</v>
      </c>
      <c r="AU191" s="160" t="s">
        <v>555</v>
      </c>
      <c r="AV191" s="160" t="s">
        <v>552</v>
      </c>
      <c r="AW191" s="160" t="s">
        <v>555</v>
      </c>
      <c r="AX191" s="160" t="s">
        <v>555</v>
      </c>
      <c r="AY191" s="160" t="s">
        <v>934</v>
      </c>
      <c r="AZ191" s="160" t="s">
        <v>961</v>
      </c>
      <c r="BA191" s="160" t="s">
        <v>961</v>
      </c>
      <c r="BB191" s="160" t="s">
        <v>555</v>
      </c>
      <c r="BC191" s="160" t="s">
        <v>555</v>
      </c>
      <c r="BD191" s="160" t="s">
        <v>960</v>
      </c>
      <c r="BE191" s="160" t="s">
        <v>555</v>
      </c>
      <c r="BF191" s="104"/>
    </row>
    <row r="192" spans="1:58" x14ac:dyDescent="0.25">
      <c r="A192" s="128" t="str">
        <f>'Indicator Data'!A193</f>
        <v>Viet Nam</v>
      </c>
      <c r="B192" s="107" t="str">
        <f>'Indicator Data'!B193</f>
        <v>VNM</v>
      </c>
      <c r="C192" s="160" t="s">
        <v>1063</v>
      </c>
      <c r="D192" s="160" t="s">
        <v>1063</v>
      </c>
      <c r="E192" s="160" t="s">
        <v>967</v>
      </c>
      <c r="F192" s="160" t="s">
        <v>967</v>
      </c>
      <c r="G192" s="160" t="s">
        <v>967</v>
      </c>
      <c r="H192" s="160" t="s">
        <v>967</v>
      </c>
      <c r="I192" s="160" t="s">
        <v>967</v>
      </c>
      <c r="J192" s="160" t="s">
        <v>963</v>
      </c>
      <c r="K192" s="160" t="s">
        <v>963</v>
      </c>
      <c r="L192" s="160" t="s">
        <v>542</v>
      </c>
      <c r="M192" s="160" t="s">
        <v>960</v>
      </c>
      <c r="N192" s="160" t="s">
        <v>960</v>
      </c>
      <c r="O192" s="160" t="s">
        <v>968</v>
      </c>
      <c r="P192" s="160" t="s">
        <v>968</v>
      </c>
      <c r="Q192" s="160" t="s">
        <v>965</v>
      </c>
      <c r="R192" s="160" t="s">
        <v>965</v>
      </c>
      <c r="S192" s="160" t="s">
        <v>969</v>
      </c>
      <c r="T192" s="160" t="s">
        <v>970</v>
      </c>
      <c r="U192" s="160" t="s">
        <v>970</v>
      </c>
      <c r="V192" s="160" t="s">
        <v>555</v>
      </c>
      <c r="W192" s="160" t="s">
        <v>944</v>
      </c>
      <c r="X192" s="160" t="s">
        <v>944</v>
      </c>
      <c r="Y192" s="160" t="s">
        <v>944</v>
      </c>
      <c r="Z192" s="160" t="s">
        <v>944</v>
      </c>
      <c r="AA192" s="160" t="s">
        <v>944</v>
      </c>
      <c r="AB192" s="160" t="s">
        <v>957</v>
      </c>
      <c r="AC192" s="160" t="s">
        <v>944</v>
      </c>
      <c r="AD192" s="105" t="s">
        <v>966</v>
      </c>
      <c r="AE192" s="160" t="s">
        <v>944</v>
      </c>
      <c r="AF192" s="160" t="s">
        <v>965</v>
      </c>
      <c r="AG192" s="160" t="s">
        <v>555</v>
      </c>
      <c r="AH192" s="160" t="s">
        <v>963</v>
      </c>
      <c r="AI192" s="160" t="s">
        <v>963</v>
      </c>
      <c r="AJ192" s="160" t="s">
        <v>963</v>
      </c>
      <c r="AK192" s="162" t="s">
        <v>932</v>
      </c>
      <c r="AL192" s="160" t="s">
        <v>962</v>
      </c>
      <c r="AM192" s="160" t="s">
        <v>962</v>
      </c>
      <c r="AN192" s="160" t="s">
        <v>542</v>
      </c>
      <c r="AO192" s="160" t="s">
        <v>542</v>
      </c>
      <c r="AP192" s="160" t="s">
        <v>542</v>
      </c>
      <c r="AQ192" s="160" t="s">
        <v>542</v>
      </c>
      <c r="AR192" s="160" t="s">
        <v>958</v>
      </c>
      <c r="AS192" s="160" t="s">
        <v>555</v>
      </c>
      <c r="AT192" s="160" t="s">
        <v>959</v>
      </c>
      <c r="AU192" s="160" t="s">
        <v>555</v>
      </c>
      <c r="AV192" s="160" t="s">
        <v>552</v>
      </c>
      <c r="AW192" s="160" t="s">
        <v>555</v>
      </c>
      <c r="AX192" s="160" t="s">
        <v>555</v>
      </c>
      <c r="AY192" s="160" t="s">
        <v>934</v>
      </c>
      <c r="AZ192" s="160" t="s">
        <v>961</v>
      </c>
      <c r="BA192" s="160" t="s">
        <v>961</v>
      </c>
      <c r="BB192" s="160" t="s">
        <v>555</v>
      </c>
      <c r="BC192" s="160" t="s">
        <v>555</v>
      </c>
      <c r="BD192" s="160" t="s">
        <v>960</v>
      </c>
      <c r="BE192" s="160" t="s">
        <v>555</v>
      </c>
      <c r="BF192" s="104"/>
    </row>
    <row r="193" spans="1:58" x14ac:dyDescent="0.25">
      <c r="A193" s="128" t="str">
        <f>'Indicator Data'!A194</f>
        <v>Yemen</v>
      </c>
      <c r="B193" s="107" t="str">
        <f>'Indicator Data'!B194</f>
        <v>YEM</v>
      </c>
      <c r="C193" s="160" t="s">
        <v>1063</v>
      </c>
      <c r="D193" s="160" t="s">
        <v>1063</v>
      </c>
      <c r="E193" s="160" t="s">
        <v>967</v>
      </c>
      <c r="F193" s="160" t="s">
        <v>967</v>
      </c>
      <c r="G193" s="160" t="s">
        <v>967</v>
      </c>
      <c r="H193" s="160" t="s">
        <v>967</v>
      </c>
      <c r="I193" s="160" t="s">
        <v>967</v>
      </c>
      <c r="J193" s="160" t="s">
        <v>963</v>
      </c>
      <c r="K193" s="160" t="s">
        <v>963</v>
      </c>
      <c r="L193" s="160" t="s">
        <v>542</v>
      </c>
      <c r="M193" s="160" t="s">
        <v>960</v>
      </c>
      <c r="N193" s="160" t="s">
        <v>960</v>
      </c>
      <c r="O193" s="160" t="s">
        <v>968</v>
      </c>
      <c r="P193" s="160" t="s">
        <v>968</v>
      </c>
      <c r="Q193" s="160" t="s">
        <v>965</v>
      </c>
      <c r="R193" s="160" t="s">
        <v>965</v>
      </c>
      <c r="S193" s="160" t="s">
        <v>969</v>
      </c>
      <c r="T193" s="160" t="s">
        <v>970</v>
      </c>
      <c r="U193" s="160" t="s">
        <v>970</v>
      </c>
      <c r="V193" s="160" t="s">
        <v>555</v>
      </c>
      <c r="W193" s="160" t="s">
        <v>944</v>
      </c>
      <c r="X193" s="160" t="s">
        <v>944</v>
      </c>
      <c r="Y193" s="160" t="s">
        <v>944</v>
      </c>
      <c r="Z193" s="160" t="s">
        <v>944</v>
      </c>
      <c r="AA193" s="160" t="s">
        <v>944</v>
      </c>
      <c r="AB193" s="160" t="s">
        <v>957</v>
      </c>
      <c r="AC193" s="160" t="s">
        <v>944</v>
      </c>
      <c r="AD193" s="105" t="s">
        <v>966</v>
      </c>
      <c r="AE193" s="160" t="s">
        <v>944</v>
      </c>
      <c r="AF193" s="160" t="s">
        <v>965</v>
      </c>
      <c r="AG193" s="160" t="s">
        <v>555</v>
      </c>
      <c r="AH193" s="160" t="s">
        <v>963</v>
      </c>
      <c r="AI193" s="160" t="s">
        <v>963</v>
      </c>
      <c r="AJ193" s="160" t="s">
        <v>963</v>
      </c>
      <c r="AK193" s="162" t="s">
        <v>935</v>
      </c>
      <c r="AL193" s="160" t="s">
        <v>962</v>
      </c>
      <c r="AM193" s="160" t="s">
        <v>962</v>
      </c>
      <c r="AN193" s="160" t="s">
        <v>542</v>
      </c>
      <c r="AO193" s="160" t="s">
        <v>542</v>
      </c>
      <c r="AP193" s="160" t="s">
        <v>542</v>
      </c>
      <c r="AQ193" s="160" t="s">
        <v>542</v>
      </c>
      <c r="AR193" s="160" t="s">
        <v>958</v>
      </c>
      <c r="AS193" s="160" t="s">
        <v>555</v>
      </c>
      <c r="AT193" s="160" t="s">
        <v>959</v>
      </c>
      <c r="AU193" s="160" t="s">
        <v>555</v>
      </c>
      <c r="AV193" s="160" t="s">
        <v>552</v>
      </c>
      <c r="AW193" s="160" t="s">
        <v>555</v>
      </c>
      <c r="AX193" s="160" t="s">
        <v>555</v>
      </c>
      <c r="AY193" s="160" t="s">
        <v>934</v>
      </c>
      <c r="AZ193" s="160" t="s">
        <v>961</v>
      </c>
      <c r="BA193" s="160" t="s">
        <v>961</v>
      </c>
      <c r="BB193" s="160" t="s">
        <v>555</v>
      </c>
      <c r="BC193" s="160" t="s">
        <v>555</v>
      </c>
      <c r="BD193" s="160" t="s">
        <v>960</v>
      </c>
      <c r="BE193" s="160" t="s">
        <v>555</v>
      </c>
      <c r="BF193" s="104"/>
    </row>
    <row r="194" spans="1:58" x14ac:dyDescent="0.25">
      <c r="A194" s="128" t="str">
        <f>'Indicator Data'!A195</f>
        <v>Zambia</v>
      </c>
      <c r="B194" s="107" t="str">
        <f>'Indicator Data'!B195</f>
        <v>ZMB</v>
      </c>
      <c r="C194" s="160" t="s">
        <v>1063</v>
      </c>
      <c r="D194" s="160" t="s">
        <v>1063</v>
      </c>
      <c r="E194" s="160" t="s">
        <v>967</v>
      </c>
      <c r="F194" s="160" t="s">
        <v>967</v>
      </c>
      <c r="G194" s="160" t="s">
        <v>967</v>
      </c>
      <c r="H194" s="160" t="s">
        <v>967</v>
      </c>
      <c r="I194" s="160" t="s">
        <v>967</v>
      </c>
      <c r="J194" s="160" t="s">
        <v>963</v>
      </c>
      <c r="K194" s="160" t="s">
        <v>963</v>
      </c>
      <c r="L194" s="160" t="s">
        <v>542</v>
      </c>
      <c r="M194" s="160" t="s">
        <v>960</v>
      </c>
      <c r="N194" s="160" t="s">
        <v>960</v>
      </c>
      <c r="O194" s="160" t="s">
        <v>968</v>
      </c>
      <c r="P194" s="160" t="s">
        <v>968</v>
      </c>
      <c r="Q194" s="160" t="s">
        <v>965</v>
      </c>
      <c r="R194" s="160" t="s">
        <v>965</v>
      </c>
      <c r="S194" s="160" t="s">
        <v>969</v>
      </c>
      <c r="T194" s="160" t="s">
        <v>970</v>
      </c>
      <c r="U194" s="160" t="s">
        <v>970</v>
      </c>
      <c r="V194" s="160" t="s">
        <v>555</v>
      </c>
      <c r="W194" s="160" t="s">
        <v>944</v>
      </c>
      <c r="X194" s="160" t="s">
        <v>944</v>
      </c>
      <c r="Y194" s="160" t="s">
        <v>944</v>
      </c>
      <c r="Z194" s="160" t="s">
        <v>944</v>
      </c>
      <c r="AA194" s="160" t="s">
        <v>944</v>
      </c>
      <c r="AB194" s="160" t="s">
        <v>957</v>
      </c>
      <c r="AC194" s="160" t="s">
        <v>944</v>
      </c>
      <c r="AD194" s="105" t="s">
        <v>966</v>
      </c>
      <c r="AE194" s="160" t="s">
        <v>944</v>
      </c>
      <c r="AF194" s="160" t="s">
        <v>965</v>
      </c>
      <c r="AG194" s="160" t="s">
        <v>555</v>
      </c>
      <c r="AH194" s="160" t="s">
        <v>963</v>
      </c>
      <c r="AI194" s="160" t="s">
        <v>963</v>
      </c>
      <c r="AJ194" s="160" t="s">
        <v>963</v>
      </c>
      <c r="AK194" s="162" t="s">
        <v>932</v>
      </c>
      <c r="AL194" s="160" t="s">
        <v>962</v>
      </c>
      <c r="AM194" s="160" t="s">
        <v>962</v>
      </c>
      <c r="AN194" s="160" t="s">
        <v>542</v>
      </c>
      <c r="AO194" s="160" t="s">
        <v>542</v>
      </c>
      <c r="AP194" s="160" t="s">
        <v>542</v>
      </c>
      <c r="AQ194" s="160" t="s">
        <v>542</v>
      </c>
      <c r="AR194" s="160" t="s">
        <v>958</v>
      </c>
      <c r="AS194" s="160" t="s">
        <v>555</v>
      </c>
      <c r="AT194" s="160" t="s">
        <v>959</v>
      </c>
      <c r="AU194" s="160" t="s">
        <v>555</v>
      </c>
      <c r="AV194" s="160" t="s">
        <v>552</v>
      </c>
      <c r="AW194" s="160" t="s">
        <v>555</v>
      </c>
      <c r="AX194" s="160" t="s">
        <v>555</v>
      </c>
      <c r="AY194" s="160" t="s">
        <v>934</v>
      </c>
      <c r="AZ194" s="160" t="s">
        <v>961</v>
      </c>
      <c r="BA194" s="160" t="s">
        <v>961</v>
      </c>
      <c r="BB194" s="160" t="s">
        <v>555</v>
      </c>
      <c r="BC194" s="160" t="s">
        <v>555</v>
      </c>
      <c r="BD194" s="160" t="s">
        <v>960</v>
      </c>
      <c r="BE194" s="160" t="s">
        <v>555</v>
      </c>
      <c r="BF194" s="104"/>
    </row>
    <row r="195" spans="1:58" x14ac:dyDescent="0.25">
      <c r="A195" s="128" t="str">
        <f>'Indicator Data'!A196</f>
        <v>Zimbabwe</v>
      </c>
      <c r="B195" s="107" t="str">
        <f>'Indicator Data'!B196</f>
        <v>ZWE</v>
      </c>
      <c r="C195" s="160" t="s">
        <v>1063</v>
      </c>
      <c r="D195" s="160" t="s">
        <v>1063</v>
      </c>
      <c r="E195" s="160" t="s">
        <v>967</v>
      </c>
      <c r="F195" s="160" t="s">
        <v>967</v>
      </c>
      <c r="G195" s="160" t="s">
        <v>967</v>
      </c>
      <c r="H195" s="160" t="s">
        <v>967</v>
      </c>
      <c r="I195" s="160" t="s">
        <v>967</v>
      </c>
      <c r="J195" s="160" t="s">
        <v>963</v>
      </c>
      <c r="K195" s="160" t="s">
        <v>963</v>
      </c>
      <c r="L195" s="160" t="s">
        <v>542</v>
      </c>
      <c r="M195" s="160" t="s">
        <v>960</v>
      </c>
      <c r="N195" s="160" t="s">
        <v>960</v>
      </c>
      <c r="O195" s="160" t="s">
        <v>968</v>
      </c>
      <c r="P195" s="160" t="s">
        <v>968</v>
      </c>
      <c r="Q195" s="160" t="s">
        <v>965</v>
      </c>
      <c r="R195" s="160" t="s">
        <v>965</v>
      </c>
      <c r="S195" s="160" t="s">
        <v>969</v>
      </c>
      <c r="T195" s="160" t="s">
        <v>970</v>
      </c>
      <c r="U195" s="160" t="s">
        <v>970</v>
      </c>
      <c r="V195" s="160" t="s">
        <v>555</v>
      </c>
      <c r="W195" s="160" t="s">
        <v>944</v>
      </c>
      <c r="X195" s="160" t="s">
        <v>944</v>
      </c>
      <c r="Y195" s="160" t="s">
        <v>944</v>
      </c>
      <c r="Z195" s="160" t="s">
        <v>944</v>
      </c>
      <c r="AA195" s="160" t="s">
        <v>944</v>
      </c>
      <c r="AB195" s="160" t="s">
        <v>957</v>
      </c>
      <c r="AC195" s="160" t="s">
        <v>944</v>
      </c>
      <c r="AD195" s="105" t="s">
        <v>966</v>
      </c>
      <c r="AE195" s="160" t="s">
        <v>944</v>
      </c>
      <c r="AF195" s="160" t="s">
        <v>965</v>
      </c>
      <c r="AG195" s="160" t="s">
        <v>555</v>
      </c>
      <c r="AH195" s="160" t="s">
        <v>963</v>
      </c>
      <c r="AI195" s="160" t="s">
        <v>963</v>
      </c>
      <c r="AJ195" s="160" t="s">
        <v>963</v>
      </c>
      <c r="AK195" s="162" t="s">
        <v>932</v>
      </c>
      <c r="AL195" s="160" t="s">
        <v>962</v>
      </c>
      <c r="AM195" s="160" t="s">
        <v>962</v>
      </c>
      <c r="AN195" s="160" t="s">
        <v>542</v>
      </c>
      <c r="AO195" s="160" t="s">
        <v>542</v>
      </c>
      <c r="AP195" s="160" t="s">
        <v>542</v>
      </c>
      <c r="AQ195" s="160" t="s">
        <v>542</v>
      </c>
      <c r="AR195" s="160" t="s">
        <v>958</v>
      </c>
      <c r="AS195" s="160" t="s">
        <v>555</v>
      </c>
      <c r="AT195" s="160" t="s">
        <v>959</v>
      </c>
      <c r="AU195" s="160" t="s">
        <v>555</v>
      </c>
      <c r="AV195" s="160" t="s">
        <v>552</v>
      </c>
      <c r="AW195" s="160" t="s">
        <v>555</v>
      </c>
      <c r="AX195" s="160" t="s">
        <v>555</v>
      </c>
      <c r="AY195" s="160" t="s">
        <v>934</v>
      </c>
      <c r="AZ195" s="160" t="s">
        <v>961</v>
      </c>
      <c r="BA195" s="160" t="s">
        <v>961</v>
      </c>
      <c r="BB195" s="160" t="s">
        <v>555</v>
      </c>
      <c r="BC195" s="160" t="s">
        <v>555</v>
      </c>
      <c r="BD195" s="160" t="s">
        <v>960</v>
      </c>
      <c r="BE195" s="160" t="s">
        <v>555</v>
      </c>
      <c r="BF195" s="104"/>
    </row>
  </sheetData>
  <mergeCells count="1">
    <mergeCell ref="A1:BE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F195"/>
  <sheetViews>
    <sheetView showGridLines="0" workbookViewId="0">
      <pane xSplit="2" ySplit="4" topLeftCell="AF5" activePane="bottomRight" state="frozen"/>
      <selection pane="topRight" activeCell="C1" sqref="C1"/>
      <selection pane="bottomLeft" activeCell="A5" sqref="A5"/>
      <selection pane="bottomRight" activeCell="AO101" sqref="AO10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223"/>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row>
    <row r="2" spans="1:58" s="16" customFormat="1" ht="121.5" customHeight="1" x14ac:dyDescent="0.2">
      <c r="A2" s="141" t="s">
        <v>380</v>
      </c>
      <c r="B2" s="142" t="s">
        <v>358</v>
      </c>
      <c r="C2" s="138" t="str">
        <f>'Indicator Data'!C2</f>
        <v>Physical exposure to earthquake MMI VI</v>
      </c>
      <c r="D2" s="138" t="str">
        <f>'Indicator Data'!D2</f>
        <v>Physical exposure to earthquake MMI VIII</v>
      </c>
      <c r="E2" s="138" t="str">
        <f>'Indicator Data'!E2</f>
        <v>Annual Expected Exposed People to Floods</v>
      </c>
      <c r="F2" s="138" t="str">
        <f>'Indicator Data'!F2</f>
        <v>Annual Expected Exposed People to Tsunamis</v>
      </c>
      <c r="G2" s="138" t="str">
        <f>'Indicator Data'!G2</f>
        <v>Annual Expected Exposed People to Cyclone's Wind SS1</v>
      </c>
      <c r="H2" s="138" t="str">
        <f>'Indicator Data'!H2</f>
        <v>Annual Expected Exposed People to Cyclone's Wind SS3</v>
      </c>
      <c r="I2" s="138" t="str">
        <f>'Indicator Data'!I2</f>
        <v>Annual Expected Exposed People to Cyclone Surge</v>
      </c>
      <c r="J2" s="138" t="str">
        <f>'Indicator Data'!J2</f>
        <v>Total affected by Drought</v>
      </c>
      <c r="K2" s="138" t="str">
        <f>'Indicator Data'!K2</f>
        <v>Frequency of Drought events</v>
      </c>
      <c r="L2" s="138" t="str">
        <f>'Indicator Data'!L2</f>
        <v>Agriculture Drought probability</v>
      </c>
      <c r="M2" s="138" t="str">
        <f>'Indicator Data'!AM2</f>
        <v>GCRI Violent Conflict probability</v>
      </c>
      <c r="N2" s="138" t="str">
        <f>'Indicator Data'!AN2</f>
        <v>GCRI Highly Violent Conflict probability</v>
      </c>
      <c r="O2" s="138" t="str">
        <f>'Indicator Data'!AO2</f>
        <v>National Power Conflict Intensity (Highly Violent)</v>
      </c>
      <c r="P2" s="138" t="str">
        <f>'Indicator Data'!AP2</f>
        <v>Subnational Conflict Intensity (Highly Violent)</v>
      </c>
      <c r="Q2" s="138" t="str">
        <f>'Indicator Data'!AQ2</f>
        <v>Human Development Index</v>
      </c>
      <c r="R2" s="138" t="str">
        <f>'Indicator Data'!AR2</f>
        <v>Multidimensional Poverty Index</v>
      </c>
      <c r="S2" s="138" t="str">
        <f>'Indicator Data'!AS2</f>
        <v>Humanitarian Aid (FTS)</v>
      </c>
      <c r="T2" s="138" t="str">
        <f>'Indicator Data'!AT2</f>
        <v>Development Aid (ODA)</v>
      </c>
      <c r="U2" s="138" t="str">
        <f>'Indicator Data'!AU2</f>
        <v>Development Aid (ODA)</v>
      </c>
      <c r="V2" s="138" t="str">
        <f>'Indicator Data'!AV2</f>
        <v>Net ODA received (% of GNI)</v>
      </c>
      <c r="W2" s="138" t="str">
        <f>'Indicator Data'!AX2</f>
        <v>Mortality rate, under-5</v>
      </c>
      <c r="X2" s="138" t="str">
        <f>'Indicator Data'!AY2</f>
        <v>U5 Under weight</v>
      </c>
      <c r="Y2" s="138" t="str">
        <f>'Indicator Data'!CB2</f>
        <v>Physicians Density</v>
      </c>
      <c r="Z2" s="138" t="str">
        <f>'Indicator Data'!CC2</f>
        <v>One-year-olds fully immunized against measles</v>
      </c>
      <c r="AA2" s="138" t="str">
        <f>'Indicator Data'!AZ2</f>
        <v>Incidence of Tuberculosis</v>
      </c>
      <c r="AB2" s="138" t="str">
        <f>'Indicator Data'!BA2</f>
        <v>Estimated number of people living with HIV - Adult (&gt;15) rate</v>
      </c>
      <c r="AC2" s="138" t="str">
        <f>'Indicator Data'!CG2</f>
        <v>Current health expenditure per capita</v>
      </c>
      <c r="AD2" s="138" t="str">
        <f>'Indicator Data'!CH2</f>
        <v>Maternal Mortality Ratio</v>
      </c>
      <c r="AE2" s="138" t="str">
        <f>'Indicator Data'!BC2</f>
        <v>Malaria death rate</v>
      </c>
      <c r="AF2" s="138" t="str">
        <f>'Indicator Data'!BF2</f>
        <v>Gender Inequality Index</v>
      </c>
      <c r="AG2" s="138" t="str">
        <f>'Indicator Data'!BG2</f>
        <v>Income Gini coefficient</v>
      </c>
      <c r="AH2" s="138" t="str">
        <f>'Indicator Data'!BH2</f>
        <v>People affected by Natural Disasters</v>
      </c>
      <c r="AI2" s="138" t="str">
        <f>'Indicator Data'!BI2</f>
        <v>People affected by Natural Disasters</v>
      </c>
      <c r="AJ2" s="138" t="str">
        <f>'Indicator Data'!BJ2</f>
        <v>People affected by Natural Disasters</v>
      </c>
      <c r="AK2" s="138" t="str">
        <f>'Indicator Data'!BK2</f>
        <v>Internally displaced persons (IDPs)</v>
      </c>
      <c r="AL2" s="138" t="str">
        <f>'Indicator Data'!BL2</f>
        <v>Refugees and asylum-seekers by country of asylum</v>
      </c>
      <c r="AM2" s="138" t="str">
        <f>'Indicator Data'!BM2</f>
        <v>Returned Refugees</v>
      </c>
      <c r="AN2" s="138" t="str">
        <f>'Indicator Data'!BN2</f>
        <v>Average Dietary Energy Supply Adequacy</v>
      </c>
      <c r="AO2" s="138" t="str">
        <f>'Indicator Data'!BO2</f>
        <v>Prevalence of Undernourishment</v>
      </c>
      <c r="AP2" s="138" t="str">
        <f>'Indicator Data'!BP2</f>
        <v>Domestic Food Price Level Index</v>
      </c>
      <c r="AQ2" s="138" t="str">
        <f>'Indicator Data'!BQ2</f>
        <v>Domestic Food Price Volatility Index</v>
      </c>
      <c r="AR2" s="138" t="str">
        <f>'Indicator Data'!BR2</f>
        <v>HFA Scores Last recent</v>
      </c>
      <c r="AS2" s="138" t="str">
        <f>'Indicator Data'!BS2</f>
        <v>Government Effectiveness</v>
      </c>
      <c r="AT2" s="138" t="str">
        <f>'Indicator Data'!BT2</f>
        <v>Corruption Perception Index</v>
      </c>
      <c r="AU2" s="138" t="str">
        <f>'Indicator Data'!BU2</f>
        <v>Access to electricity</v>
      </c>
      <c r="AV2" s="138" t="str">
        <f>'Indicator Data'!BV2</f>
        <v>Adult literacy rate</v>
      </c>
      <c r="AW2" s="138" t="str">
        <f>'Indicator Data'!BW2</f>
        <v>Internet users</v>
      </c>
      <c r="AX2" s="138" t="str">
        <f>'Indicator Data'!BX2</f>
        <v>Mobile cellular subscriptions</v>
      </c>
      <c r="AY2" s="138" t="str">
        <f>'Indicator Data'!BY2</f>
        <v>Road lenght</v>
      </c>
      <c r="AZ2" s="138" t="str">
        <f>'Indicator Data'!BZ2</f>
        <v>People using at least basic sanitation services (% of population)</v>
      </c>
      <c r="BA2" s="138" t="str">
        <f>'Indicator Data'!CA2</f>
        <v>People using at least basic drinking water services (% of population)</v>
      </c>
      <c r="BB2" s="138" t="str">
        <f>'Indicator Data'!CJ2</f>
        <v>GDP per capita PPP int USD (Estimated)</v>
      </c>
      <c r="BC2" s="138" t="str">
        <f>'Indicator Data'!CK2</f>
        <v>Total Population</v>
      </c>
      <c r="BD2" s="138" t="str">
        <f>'Indicator Data'!CL2</f>
        <v>Total Population (GHS-POP-R2019)</v>
      </c>
      <c r="BE2" s="138" t="str">
        <f>'Indicator Data'!CM2</f>
        <v>Land area (sq. km)</v>
      </c>
    </row>
    <row r="3" spans="1:58" x14ac:dyDescent="0.25">
      <c r="A3" s="129" t="s">
        <v>485</v>
      </c>
      <c r="B3" s="107"/>
      <c r="C3" s="156">
        <f>'Indicator Data'!C3</f>
        <v>2019</v>
      </c>
      <c r="D3" s="156">
        <f>'Indicator Data'!D3</f>
        <v>2019</v>
      </c>
      <c r="E3" s="156">
        <f>'Indicator Data'!E3</f>
        <v>2015</v>
      </c>
      <c r="F3" s="156">
        <f>'Indicator Data'!F3</f>
        <v>2015</v>
      </c>
      <c r="G3" s="156">
        <f>'Indicator Data'!G3</f>
        <v>2015</v>
      </c>
      <c r="H3" s="156">
        <f>'Indicator Data'!H3</f>
        <v>2015</v>
      </c>
      <c r="I3" s="156">
        <f>'Indicator Data'!I3</f>
        <v>2015</v>
      </c>
      <c r="J3" s="156" t="str">
        <f>'Indicator Data'!J3</f>
        <v>1984-2018</v>
      </c>
      <c r="K3" s="156" t="str">
        <f>'Indicator Data'!K3</f>
        <v>1984-2018</v>
      </c>
      <c r="L3" s="156" t="str">
        <f>'Indicator Data'!L3</f>
        <v>1984-2016</v>
      </c>
      <c r="M3" s="156">
        <f>'Indicator Data'!AM3</f>
        <v>2019</v>
      </c>
      <c r="N3" s="156">
        <f>'Indicator Data'!AN3</f>
        <v>2019</v>
      </c>
      <c r="O3" s="156">
        <f>'Indicator Data'!AO3</f>
        <v>2018</v>
      </c>
      <c r="P3" s="156">
        <f>'Indicator Data'!AP3</f>
        <v>2018</v>
      </c>
      <c r="Q3" s="156">
        <f>'Indicator Data'!AQ3</f>
        <v>2017</v>
      </c>
      <c r="R3" s="156" t="str">
        <f>'Indicator Data'!AR3</f>
        <v>2007-2017</v>
      </c>
      <c r="S3" s="156" t="str">
        <f>'Indicator Data'!AS3</f>
        <v>2017-2019</v>
      </c>
      <c r="T3" s="156">
        <f>'Indicator Data'!AT3</f>
        <v>2016</v>
      </c>
      <c r="U3" s="156">
        <f>'Indicator Data'!AU3</f>
        <v>2017</v>
      </c>
      <c r="V3" s="156">
        <f>'Indicator Data'!AV3</f>
        <v>2017</v>
      </c>
      <c r="W3" s="156">
        <f>'Indicator Data'!AX3</f>
        <v>2017</v>
      </c>
      <c r="X3" s="156" t="str">
        <f>'Indicator Data'!AY3</f>
        <v>2006-2016</v>
      </c>
      <c r="Y3" s="156" t="str">
        <f>'Indicator Data'!CB3</f>
        <v>2011-2018</v>
      </c>
      <c r="Z3" s="156">
        <f>'Indicator Data'!CC3</f>
        <v>2017</v>
      </c>
      <c r="AA3" s="156">
        <f>'Indicator Data'!AZ3</f>
        <v>2017</v>
      </c>
      <c r="AB3" s="156">
        <f>'Indicator Data'!BA3</f>
        <v>2017</v>
      </c>
      <c r="AC3" s="156">
        <f>'Indicator Data'!CG3</f>
        <v>2016</v>
      </c>
      <c r="AD3" s="156">
        <f>'Indicator Data'!CH3</f>
        <v>2015</v>
      </c>
      <c r="AE3" s="156">
        <f>'Indicator Data'!BC3</f>
        <v>2012</v>
      </c>
      <c r="AF3" s="156">
        <f>'Indicator Data'!BF3</f>
        <v>2017</v>
      </c>
      <c r="AG3" s="156" t="str">
        <f>'Indicator Data'!BG3</f>
        <v>2005-2017</v>
      </c>
      <c r="AH3" s="156">
        <f>'Indicator Data'!BH3</f>
        <v>2017</v>
      </c>
      <c r="AI3" s="156">
        <f>'Indicator Data'!BI3</f>
        <v>2018</v>
      </c>
      <c r="AJ3" s="156">
        <f>'Indicator Data'!BJ3</f>
        <v>2019</v>
      </c>
      <c r="AK3" s="156">
        <f>'Indicator Data'!BK3</f>
        <v>2019</v>
      </c>
      <c r="AL3" s="156">
        <f>'Indicator Data'!BL3</f>
        <v>2019</v>
      </c>
      <c r="AM3" s="156">
        <f>'Indicator Data'!BM3</f>
        <v>2018</v>
      </c>
      <c r="AN3" s="156" t="str">
        <f>'Indicator Data'!BN3</f>
        <v>2016-18</v>
      </c>
      <c r="AO3" s="156" t="str">
        <f>'Indicator Data'!BO3</f>
        <v>2016-18</v>
      </c>
      <c r="AP3" s="156" t="str">
        <f>'Indicator Data'!BP3</f>
        <v>2011-2014</v>
      </c>
      <c r="AQ3" s="156" t="str">
        <f>'Indicator Data'!BQ3</f>
        <v>2012-2014</v>
      </c>
      <c r="AR3" s="156" t="str">
        <f>'Indicator Data'!BR3</f>
        <v>2007-2015</v>
      </c>
      <c r="AS3" s="156">
        <f>'Indicator Data'!BS3</f>
        <v>2017</v>
      </c>
      <c r="AT3" s="156">
        <f>'Indicator Data'!BT3</f>
        <v>2018</v>
      </c>
      <c r="AU3" s="156">
        <f>'Indicator Data'!BU3</f>
        <v>2017</v>
      </c>
      <c r="AV3" s="156" t="str">
        <f>'Indicator Data'!BV3</f>
        <v>2008-2017</v>
      </c>
      <c r="AW3" s="156">
        <f>'Indicator Data'!BW3</f>
        <v>2016</v>
      </c>
      <c r="AX3" s="156">
        <f>'Indicator Data'!BX3</f>
        <v>2017</v>
      </c>
      <c r="AY3" s="156">
        <f>'Indicator Data'!BY3</f>
        <v>2014</v>
      </c>
      <c r="AZ3" s="156">
        <f>'Indicator Data'!BZ3</f>
        <v>2017</v>
      </c>
      <c r="BA3" s="156">
        <f>'Indicator Data'!CA3</f>
        <v>2017</v>
      </c>
      <c r="BB3" s="156">
        <f>'Indicator Data'!CJ3</f>
        <v>2018</v>
      </c>
      <c r="BC3" s="156">
        <f>'Indicator Data'!CK3</f>
        <v>2018</v>
      </c>
      <c r="BD3" s="156">
        <f>'Indicator Data'!CL3</f>
        <v>2015</v>
      </c>
      <c r="BE3" s="156"/>
    </row>
    <row r="4" spans="1:58" x14ac:dyDescent="0.25">
      <c r="A4" s="130" t="s">
        <v>437</v>
      </c>
      <c r="B4" s="107"/>
      <c r="C4" s="108" t="s">
        <v>929</v>
      </c>
      <c r="D4" s="108" t="s">
        <v>929</v>
      </c>
      <c r="E4" s="108" t="s">
        <v>929</v>
      </c>
      <c r="F4" s="108" t="s">
        <v>929</v>
      </c>
      <c r="G4" s="108" t="s">
        <v>929</v>
      </c>
      <c r="H4" s="108" t="s">
        <v>929</v>
      </c>
      <c r="I4" s="108" t="s">
        <v>929</v>
      </c>
      <c r="J4" s="108" t="s">
        <v>929</v>
      </c>
      <c r="K4" s="108" t="s">
        <v>929</v>
      </c>
      <c r="L4" s="108" t="s">
        <v>929</v>
      </c>
      <c r="M4" s="108" t="s">
        <v>929</v>
      </c>
      <c r="N4" s="108" t="s">
        <v>929</v>
      </c>
      <c r="O4" s="108" t="s">
        <v>929</v>
      </c>
      <c r="P4" s="108" t="s">
        <v>929</v>
      </c>
      <c r="Q4" s="108" t="s">
        <v>929</v>
      </c>
      <c r="R4" s="108" t="s">
        <v>929</v>
      </c>
      <c r="S4" s="108" t="s">
        <v>929</v>
      </c>
      <c r="T4" s="108" t="s">
        <v>929</v>
      </c>
      <c r="U4" s="108" t="s">
        <v>929</v>
      </c>
      <c r="V4" s="108" t="s">
        <v>929</v>
      </c>
      <c r="W4" s="108" t="s">
        <v>929</v>
      </c>
      <c r="X4" s="108" t="s">
        <v>929</v>
      </c>
      <c r="Y4" s="108" t="s">
        <v>929</v>
      </c>
      <c r="Z4" s="108" t="s">
        <v>929</v>
      </c>
      <c r="AA4" s="108" t="s">
        <v>929</v>
      </c>
      <c r="AB4" s="108" t="s">
        <v>929</v>
      </c>
      <c r="AC4" s="108" t="s">
        <v>929</v>
      </c>
      <c r="AD4" s="108" t="s">
        <v>929</v>
      </c>
      <c r="AE4" s="108" t="s">
        <v>929</v>
      </c>
      <c r="AF4" s="108" t="s">
        <v>929</v>
      </c>
      <c r="AG4" s="108" t="s">
        <v>929</v>
      </c>
      <c r="AH4" s="108" t="s">
        <v>929</v>
      </c>
      <c r="AI4" s="108" t="s">
        <v>929</v>
      </c>
      <c r="AJ4" s="108" t="s">
        <v>929</v>
      </c>
      <c r="AK4" s="108" t="s">
        <v>929</v>
      </c>
      <c r="AL4" s="108" t="s">
        <v>929</v>
      </c>
      <c r="AM4" s="108" t="s">
        <v>929</v>
      </c>
      <c r="AN4" s="108" t="s">
        <v>929</v>
      </c>
      <c r="AO4" s="108" t="s">
        <v>929</v>
      </c>
      <c r="AP4" s="108" t="s">
        <v>929</v>
      </c>
      <c r="AQ4" s="108" t="s">
        <v>929</v>
      </c>
      <c r="AR4" s="108" t="s">
        <v>929</v>
      </c>
      <c r="AS4" s="108" t="s">
        <v>929</v>
      </c>
      <c r="AT4" s="108" t="s">
        <v>929</v>
      </c>
      <c r="AU4" s="108" t="s">
        <v>929</v>
      </c>
      <c r="AV4" s="108" t="s">
        <v>929</v>
      </c>
      <c r="AW4" s="108" t="s">
        <v>929</v>
      </c>
      <c r="AX4" s="108" t="s">
        <v>929</v>
      </c>
      <c r="AY4" s="108" t="s">
        <v>929</v>
      </c>
      <c r="AZ4" s="108" t="s">
        <v>929</v>
      </c>
      <c r="BA4" s="108" t="s">
        <v>929</v>
      </c>
      <c r="BB4" s="108" t="s">
        <v>929</v>
      </c>
      <c r="BC4" s="108" t="s">
        <v>929</v>
      </c>
      <c r="BD4" s="108" t="s">
        <v>929</v>
      </c>
      <c r="BE4" s="108" t="s">
        <v>929</v>
      </c>
    </row>
    <row r="5" spans="1:58" x14ac:dyDescent="0.25">
      <c r="A5" s="128" t="str">
        <f>'Indicator Data'!A6</f>
        <v>Afghanistan</v>
      </c>
      <c r="B5" s="107" t="str">
        <f>'Indicator Data'!B6</f>
        <v>AFG</v>
      </c>
      <c r="C5" s="160"/>
      <c r="D5" s="160"/>
      <c r="E5" s="160"/>
      <c r="F5" s="160"/>
      <c r="G5" s="160"/>
      <c r="H5" s="160"/>
      <c r="I5" s="160"/>
      <c r="J5" s="160"/>
      <c r="K5" s="160"/>
      <c r="L5" s="160"/>
      <c r="M5" s="160"/>
      <c r="N5" s="160"/>
      <c r="O5" s="160"/>
      <c r="P5" s="160"/>
      <c r="Q5" s="162" t="str">
        <f>IF(ISNUMBER('Indicator Data'!AQ6),"","Imputed using GDP p.c.")</f>
        <v/>
      </c>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04"/>
    </row>
    <row r="6" spans="1:58" x14ac:dyDescent="0.25">
      <c r="A6" s="128" t="str">
        <f>'Indicator Data'!A7</f>
        <v>Albania</v>
      </c>
      <c r="B6" s="107" t="str">
        <f>'Indicator Data'!B7</f>
        <v>ALB</v>
      </c>
      <c r="C6" s="160"/>
      <c r="D6" s="160"/>
      <c r="E6" s="160"/>
      <c r="F6" s="160"/>
      <c r="G6" s="160"/>
      <c r="H6" s="160"/>
      <c r="I6" s="160"/>
      <c r="J6" s="160"/>
      <c r="K6" s="160"/>
      <c r="L6" s="160"/>
      <c r="M6" s="160"/>
      <c r="N6" s="160"/>
      <c r="O6" s="160"/>
      <c r="P6" s="160"/>
      <c r="Q6" s="162" t="str">
        <f>IF(ISNUMBER('Indicator Data'!AQ7),"","Imputed using GDP p.c.")</f>
        <v/>
      </c>
      <c r="R6" s="160"/>
      <c r="S6" s="160"/>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04"/>
    </row>
    <row r="7" spans="1:58" x14ac:dyDescent="0.25">
      <c r="A7" s="128" t="str">
        <f>'Indicator Data'!A8</f>
        <v>Algeria</v>
      </c>
      <c r="B7" s="107" t="str">
        <f>'Indicator Data'!B8</f>
        <v>DZA</v>
      </c>
      <c r="C7" s="160"/>
      <c r="D7" s="160"/>
      <c r="E7" s="160"/>
      <c r="F7" s="160"/>
      <c r="G7" s="160"/>
      <c r="H7" s="160"/>
      <c r="I7" s="160"/>
      <c r="J7" s="160"/>
      <c r="K7" s="160"/>
      <c r="L7" s="160"/>
      <c r="M7" s="160"/>
      <c r="N7" s="160"/>
      <c r="O7" s="160"/>
      <c r="P7" s="160"/>
      <c r="Q7" s="162" t="str">
        <f>IF(ISNUMBER('Indicator Data'!AQ8),"","Imputed using GDP p.c.")</f>
        <v/>
      </c>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04"/>
    </row>
    <row r="8" spans="1:58" x14ac:dyDescent="0.25">
      <c r="A8" s="128" t="str">
        <f>'Indicator Data'!A9</f>
        <v>Angola</v>
      </c>
      <c r="B8" s="107" t="str">
        <f>'Indicator Data'!B9</f>
        <v>AGO</v>
      </c>
      <c r="C8" s="160"/>
      <c r="D8" s="160"/>
      <c r="E8" s="160"/>
      <c r="F8" s="160"/>
      <c r="G8" s="160"/>
      <c r="H8" s="160"/>
      <c r="I8" s="160"/>
      <c r="J8" s="160"/>
      <c r="K8" s="160"/>
      <c r="L8" s="160"/>
      <c r="M8" s="160"/>
      <c r="N8" s="160"/>
      <c r="O8" s="160"/>
      <c r="P8" s="160"/>
      <c r="Q8" s="162" t="str">
        <f>IF(ISNUMBER('Indicator Data'!AQ9),"","Imputed using GDP p.c.")</f>
        <v/>
      </c>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04"/>
    </row>
    <row r="9" spans="1:58" x14ac:dyDescent="0.25">
      <c r="A9" s="128" t="str">
        <f>'Indicator Data'!A10</f>
        <v>Antigua and Barbuda</v>
      </c>
      <c r="B9" s="107" t="str">
        <f>'Indicator Data'!B10</f>
        <v>ATG</v>
      </c>
      <c r="C9" s="160"/>
      <c r="D9" s="160"/>
      <c r="E9" s="160"/>
      <c r="F9" s="160"/>
      <c r="G9" s="160"/>
      <c r="H9" s="160"/>
      <c r="I9" s="160"/>
      <c r="J9" s="160"/>
      <c r="K9" s="160"/>
      <c r="L9" s="160"/>
      <c r="M9" s="160"/>
      <c r="N9" s="160"/>
      <c r="O9" s="160"/>
      <c r="P9" s="160"/>
      <c r="Q9" s="162" t="str">
        <f>IF(ISNUMBER('Indicator Data'!AQ10),"","Imputed using GDP p.c.")</f>
        <v/>
      </c>
      <c r="R9" s="160"/>
      <c r="S9" s="160"/>
      <c r="T9" s="160"/>
      <c r="U9" s="160"/>
      <c r="V9" s="160"/>
      <c r="W9" s="160"/>
      <c r="X9" s="160"/>
      <c r="Y9" s="160"/>
      <c r="Z9" s="160"/>
      <c r="AA9" s="160"/>
      <c r="AB9" s="160"/>
      <c r="AC9" s="160"/>
      <c r="AD9" s="160"/>
      <c r="AE9" s="160"/>
      <c r="AF9" s="160"/>
      <c r="AG9" s="160"/>
      <c r="AH9" s="160"/>
      <c r="AI9" s="160"/>
      <c r="AJ9" s="160"/>
      <c r="AK9" s="160"/>
      <c r="AL9" s="160"/>
      <c r="AM9" s="160"/>
      <c r="AN9" s="160" t="s">
        <v>988</v>
      </c>
      <c r="AO9" s="160" t="s">
        <v>988</v>
      </c>
      <c r="AP9" s="160"/>
      <c r="AQ9" s="160"/>
      <c r="AR9" s="160"/>
      <c r="AS9" s="160"/>
      <c r="AT9" s="160"/>
      <c r="AU9" s="160"/>
      <c r="AV9" s="160"/>
      <c r="AW9" s="160"/>
      <c r="AX9" s="160"/>
      <c r="AY9" s="160"/>
      <c r="AZ9" s="160"/>
      <c r="BA9" s="160"/>
      <c r="BB9" s="160"/>
      <c r="BC9" s="160"/>
      <c r="BD9" s="160"/>
      <c r="BE9" s="160"/>
      <c r="BF9" s="104"/>
    </row>
    <row r="10" spans="1:58" x14ac:dyDescent="0.25">
      <c r="A10" s="128" t="str">
        <f>'Indicator Data'!A11</f>
        <v>Argentina</v>
      </c>
      <c r="B10" s="107" t="str">
        <f>'Indicator Data'!B11</f>
        <v>ARG</v>
      </c>
      <c r="C10" s="160"/>
      <c r="D10" s="160"/>
      <c r="E10" s="160"/>
      <c r="F10" s="160"/>
      <c r="G10" s="160"/>
      <c r="H10" s="160"/>
      <c r="I10" s="160"/>
      <c r="J10" s="160"/>
      <c r="K10" s="160"/>
      <c r="L10" s="160"/>
      <c r="M10" s="160"/>
      <c r="N10" s="160"/>
      <c r="O10" s="160"/>
      <c r="P10" s="160"/>
      <c r="Q10" s="162" t="str">
        <f>IF(ISNUMBER('Indicator Data'!AQ11),"","Imputed using GDP p.c.")</f>
        <v/>
      </c>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04"/>
    </row>
    <row r="11" spans="1:58" x14ac:dyDescent="0.25">
      <c r="A11" s="128" t="str">
        <f>'Indicator Data'!A12</f>
        <v>Armenia</v>
      </c>
      <c r="B11" s="107" t="str">
        <f>'Indicator Data'!B12</f>
        <v>ARM</v>
      </c>
      <c r="C11" s="160"/>
      <c r="D11" s="160"/>
      <c r="E11" s="160"/>
      <c r="F11" s="160"/>
      <c r="G11" s="160"/>
      <c r="H11" s="160"/>
      <c r="I11" s="160"/>
      <c r="J11" s="160"/>
      <c r="K11" s="160"/>
      <c r="L11" s="160"/>
      <c r="M11" s="160"/>
      <c r="N11" s="160"/>
      <c r="O11" s="160"/>
      <c r="P11" s="160"/>
      <c r="Q11" s="162" t="str">
        <f>IF(ISNUMBER('Indicator Data'!AQ12),"","Imputed using GDP p.c.")</f>
        <v/>
      </c>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04"/>
    </row>
    <row r="12" spans="1:58" x14ac:dyDescent="0.25">
      <c r="A12" s="128" t="str">
        <f>'Indicator Data'!A13</f>
        <v>Australia</v>
      </c>
      <c r="B12" s="107" t="str">
        <f>'Indicator Data'!B13</f>
        <v>AUS</v>
      </c>
      <c r="C12" s="160"/>
      <c r="D12" s="160"/>
      <c r="E12" s="160"/>
      <c r="F12" s="160"/>
      <c r="G12" s="160"/>
      <c r="H12" s="160"/>
      <c r="I12" s="160"/>
      <c r="J12" s="160"/>
      <c r="K12" s="160"/>
      <c r="L12" s="160"/>
      <c r="M12" s="160"/>
      <c r="N12" s="160"/>
      <c r="O12" s="160"/>
      <c r="P12" s="160"/>
      <c r="Q12" s="162" t="str">
        <f>IF(ISNUMBER('Indicator Data'!AQ13),"","Imputed using GDP p.c.")</f>
        <v/>
      </c>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04"/>
    </row>
    <row r="13" spans="1:58" x14ac:dyDescent="0.25">
      <c r="A13" s="128" t="str">
        <f>'Indicator Data'!A14</f>
        <v>Austria</v>
      </c>
      <c r="B13" s="107" t="str">
        <f>'Indicator Data'!B14</f>
        <v>AUT</v>
      </c>
      <c r="C13" s="160"/>
      <c r="D13" s="160"/>
      <c r="E13" s="160"/>
      <c r="F13" s="160"/>
      <c r="G13" s="160"/>
      <c r="H13" s="160"/>
      <c r="I13" s="160"/>
      <c r="J13" s="160"/>
      <c r="K13" s="160"/>
      <c r="L13" s="160"/>
      <c r="M13" s="160"/>
      <c r="N13" s="160"/>
      <c r="O13" s="160"/>
      <c r="P13" s="160"/>
      <c r="Q13" s="162" t="str">
        <f>IF(ISNUMBER('Indicator Data'!AQ14),"","Imputed using GDP p.c.")</f>
        <v/>
      </c>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04"/>
    </row>
    <row r="14" spans="1:58" x14ac:dyDescent="0.25">
      <c r="A14" s="128" t="str">
        <f>'Indicator Data'!A15</f>
        <v>Azerbaijan</v>
      </c>
      <c r="B14" s="107" t="str">
        <f>'Indicator Data'!B15</f>
        <v>AZE</v>
      </c>
      <c r="C14" s="160"/>
      <c r="D14" s="160"/>
      <c r="E14" s="160"/>
      <c r="F14" s="160"/>
      <c r="G14" s="160"/>
      <c r="H14" s="160"/>
      <c r="I14" s="160"/>
      <c r="J14" s="160"/>
      <c r="K14" s="160"/>
      <c r="L14" s="160"/>
      <c r="M14" s="160"/>
      <c r="N14" s="160"/>
      <c r="O14" s="160"/>
      <c r="P14" s="160"/>
      <c r="Q14" s="162" t="str">
        <f>IF(ISNUMBER('Indicator Data'!AQ15),"","Imputed using GDP p.c.")</f>
        <v/>
      </c>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04"/>
    </row>
    <row r="15" spans="1:58" x14ac:dyDescent="0.25">
      <c r="A15" s="128" t="str">
        <f>'Indicator Data'!A16</f>
        <v>Bahamas</v>
      </c>
      <c r="B15" s="107" t="str">
        <f>'Indicator Data'!B16</f>
        <v>BHS</v>
      </c>
      <c r="C15" s="160"/>
      <c r="D15" s="160"/>
      <c r="E15" s="160"/>
      <c r="F15" s="160"/>
      <c r="G15" s="160"/>
      <c r="H15" s="160"/>
      <c r="I15" s="160"/>
      <c r="J15" s="160"/>
      <c r="K15" s="160"/>
      <c r="L15" s="160"/>
      <c r="M15" s="160"/>
      <c r="N15" s="160"/>
      <c r="O15" s="160"/>
      <c r="P15" s="160"/>
      <c r="Q15" s="162" t="str">
        <f>IF(ISNUMBER('Indicator Data'!AQ16),"","Imputed using GDP p.c.")</f>
        <v/>
      </c>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t="s">
        <v>978</v>
      </c>
      <c r="AO15" s="160" t="s">
        <v>978</v>
      </c>
      <c r="AP15" s="160"/>
      <c r="AQ15" s="160"/>
      <c r="AR15" s="160"/>
      <c r="AS15" s="160"/>
      <c r="AT15" s="160"/>
      <c r="AU15" s="160"/>
      <c r="AV15" s="160"/>
      <c r="AW15" s="160"/>
      <c r="AX15" s="160"/>
      <c r="AY15" s="160"/>
      <c r="AZ15" s="160"/>
      <c r="BA15" s="160"/>
      <c r="BB15" s="160"/>
      <c r="BC15" s="160"/>
      <c r="BD15" s="160"/>
      <c r="BE15" s="160"/>
      <c r="BF15" s="104"/>
    </row>
    <row r="16" spans="1:58" x14ac:dyDescent="0.25">
      <c r="A16" s="128" t="str">
        <f>'Indicator Data'!A17</f>
        <v>Bahrain</v>
      </c>
      <c r="B16" s="107" t="str">
        <f>'Indicator Data'!B17</f>
        <v>BHR</v>
      </c>
      <c r="C16" s="160"/>
      <c r="D16" s="160"/>
      <c r="E16" s="160"/>
      <c r="F16" s="160"/>
      <c r="G16" s="160"/>
      <c r="H16" s="160"/>
      <c r="I16" s="160"/>
      <c r="J16" s="160"/>
      <c r="K16" s="160"/>
      <c r="L16" s="160"/>
      <c r="M16" s="160"/>
      <c r="N16" s="160"/>
      <c r="O16" s="160"/>
      <c r="P16" s="160"/>
      <c r="Q16" s="162" t="str">
        <f>IF(ISNUMBER('Indicator Data'!AQ17),"","Imputed using GDP p.c.")</f>
        <v/>
      </c>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t="s">
        <v>975</v>
      </c>
      <c r="AO16" s="160" t="s">
        <v>975</v>
      </c>
      <c r="AP16" s="160"/>
      <c r="AQ16" s="160"/>
      <c r="AR16" s="160"/>
      <c r="AS16" s="160"/>
      <c r="AT16" s="160"/>
      <c r="AU16" s="160"/>
      <c r="AV16" s="160"/>
      <c r="AW16" s="160"/>
      <c r="AX16" s="160"/>
      <c r="AY16" s="160"/>
      <c r="AZ16" s="160"/>
      <c r="BA16" s="160"/>
      <c r="BB16" s="160"/>
      <c r="BC16" s="160"/>
      <c r="BD16" s="160"/>
      <c r="BE16" s="160"/>
      <c r="BF16" s="104"/>
    </row>
    <row r="17" spans="1:58" x14ac:dyDescent="0.25">
      <c r="A17" s="128" t="str">
        <f>'Indicator Data'!A18</f>
        <v>Bangladesh</v>
      </c>
      <c r="B17" s="107" t="str">
        <f>'Indicator Data'!B18</f>
        <v>BGD</v>
      </c>
      <c r="C17" s="160"/>
      <c r="D17" s="160"/>
      <c r="E17" s="160"/>
      <c r="F17" s="160"/>
      <c r="G17" s="160"/>
      <c r="H17" s="160"/>
      <c r="I17" s="160"/>
      <c r="J17" s="160"/>
      <c r="K17" s="160"/>
      <c r="L17" s="160"/>
      <c r="M17" s="160"/>
      <c r="N17" s="160"/>
      <c r="O17" s="160"/>
      <c r="P17" s="160"/>
      <c r="Q17" s="162" t="str">
        <f>IF(ISNUMBER('Indicator Data'!AQ18),"","Imputed using GDP p.c.")</f>
        <v/>
      </c>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04"/>
    </row>
    <row r="18" spans="1:58" x14ac:dyDescent="0.25">
      <c r="A18" s="128" t="str">
        <f>'Indicator Data'!A19</f>
        <v>Barbados</v>
      </c>
      <c r="B18" s="107" t="str">
        <f>'Indicator Data'!B19</f>
        <v>BRB</v>
      </c>
      <c r="C18" s="160"/>
      <c r="D18" s="160"/>
      <c r="E18" s="160"/>
      <c r="F18" s="160"/>
      <c r="G18" s="160"/>
      <c r="H18" s="160"/>
      <c r="I18" s="160"/>
      <c r="J18" s="160"/>
      <c r="K18" s="160"/>
      <c r="L18" s="160"/>
      <c r="M18" s="160"/>
      <c r="N18" s="160"/>
      <c r="O18" s="160"/>
      <c r="P18" s="160"/>
      <c r="Q18" s="162" t="str">
        <f>IF(ISNUMBER('Indicator Data'!AQ19),"","Imputed using GDP p.c.")</f>
        <v/>
      </c>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04"/>
    </row>
    <row r="19" spans="1:58" x14ac:dyDescent="0.25">
      <c r="A19" s="128" t="str">
        <f>'Indicator Data'!A20</f>
        <v>Belarus</v>
      </c>
      <c r="B19" s="107" t="str">
        <f>'Indicator Data'!B20</f>
        <v>BLR</v>
      </c>
      <c r="C19" s="160"/>
      <c r="D19" s="160"/>
      <c r="E19" s="160"/>
      <c r="F19" s="160"/>
      <c r="G19" s="160"/>
      <c r="H19" s="160"/>
      <c r="I19" s="160"/>
      <c r="J19" s="160"/>
      <c r="K19" s="160"/>
      <c r="L19" s="160"/>
      <c r="M19" s="160"/>
      <c r="N19" s="160"/>
      <c r="O19" s="160"/>
      <c r="P19" s="160"/>
      <c r="Q19" s="162" t="str">
        <f>IF(ISNUMBER('Indicator Data'!AQ20),"","Imputed using GDP p.c.")</f>
        <v/>
      </c>
      <c r="R19" s="160"/>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04"/>
    </row>
    <row r="20" spans="1:58" x14ac:dyDescent="0.25">
      <c r="A20" s="128" t="str">
        <f>'Indicator Data'!A21</f>
        <v>Belgium</v>
      </c>
      <c r="B20" s="107" t="str">
        <f>'Indicator Data'!B21</f>
        <v>BEL</v>
      </c>
      <c r="C20" s="160"/>
      <c r="D20" s="160"/>
      <c r="E20" s="160"/>
      <c r="F20" s="160"/>
      <c r="G20" s="160"/>
      <c r="H20" s="160"/>
      <c r="I20" s="160"/>
      <c r="J20" s="160"/>
      <c r="K20" s="160"/>
      <c r="L20" s="160"/>
      <c r="M20" s="160"/>
      <c r="N20" s="160"/>
      <c r="O20" s="160"/>
      <c r="P20" s="160"/>
      <c r="Q20" s="162" t="str">
        <f>IF(ISNUMBER('Indicator Data'!AQ21),"","Imputed using GDP p.c.")</f>
        <v/>
      </c>
      <c r="R20" s="160"/>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04"/>
    </row>
    <row r="21" spans="1:58" x14ac:dyDescent="0.25">
      <c r="A21" s="128" t="str">
        <f>'Indicator Data'!A22</f>
        <v>Belize</v>
      </c>
      <c r="B21" s="107" t="str">
        <f>'Indicator Data'!B22</f>
        <v>BLZ</v>
      </c>
      <c r="C21" s="160"/>
      <c r="D21" s="160"/>
      <c r="E21" s="160"/>
      <c r="F21" s="160"/>
      <c r="G21" s="160"/>
      <c r="H21" s="160"/>
      <c r="I21" s="160"/>
      <c r="J21" s="160"/>
      <c r="K21" s="160"/>
      <c r="L21" s="160"/>
      <c r="M21" s="160"/>
      <c r="N21" s="160"/>
      <c r="O21" s="160"/>
      <c r="P21" s="160"/>
      <c r="Q21" s="162" t="str">
        <f>IF(ISNUMBER('Indicator Data'!AQ22),"","Imputed using GDP p.c.")</f>
        <v/>
      </c>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04"/>
    </row>
    <row r="22" spans="1:58" x14ac:dyDescent="0.25">
      <c r="A22" s="128" t="str">
        <f>'Indicator Data'!A23</f>
        <v>Benin</v>
      </c>
      <c r="B22" s="107" t="str">
        <f>'Indicator Data'!B23</f>
        <v>BEN</v>
      </c>
      <c r="C22" s="160"/>
      <c r="D22" s="160"/>
      <c r="E22" s="160"/>
      <c r="F22" s="160"/>
      <c r="G22" s="160"/>
      <c r="H22" s="160"/>
      <c r="I22" s="160"/>
      <c r="J22" s="160"/>
      <c r="K22" s="160"/>
      <c r="L22" s="160"/>
      <c r="M22" s="160"/>
      <c r="N22" s="160"/>
      <c r="O22" s="160"/>
      <c r="P22" s="160"/>
      <c r="Q22" s="162" t="str">
        <f>IF(ISNUMBER('Indicator Data'!AQ23),"","Imputed using GDP p.c.")</f>
        <v/>
      </c>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04"/>
    </row>
    <row r="23" spans="1:58" x14ac:dyDescent="0.25">
      <c r="A23" s="128" t="str">
        <f>'Indicator Data'!A24</f>
        <v>Bhutan</v>
      </c>
      <c r="B23" s="107" t="str">
        <f>'Indicator Data'!B24</f>
        <v>BTN</v>
      </c>
      <c r="C23" s="160"/>
      <c r="D23" s="160"/>
      <c r="E23" s="160"/>
      <c r="F23" s="160"/>
      <c r="G23" s="160"/>
      <c r="H23" s="160"/>
      <c r="I23" s="160"/>
      <c r="J23" s="160"/>
      <c r="K23" s="160"/>
      <c r="L23" s="160"/>
      <c r="M23" s="160"/>
      <c r="N23" s="160"/>
      <c r="O23" s="160"/>
      <c r="P23" s="160"/>
      <c r="Q23" s="162" t="str">
        <f>IF(ISNUMBER('Indicator Data'!AQ24),"","Imputed using GDP p.c.")</f>
        <v/>
      </c>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t="s">
        <v>977</v>
      </c>
      <c r="AO23" s="160" t="s">
        <v>977</v>
      </c>
      <c r="AP23" s="160"/>
      <c r="AQ23" s="160"/>
      <c r="AR23" s="160"/>
      <c r="AS23" s="160"/>
      <c r="AT23" s="160"/>
      <c r="AU23" s="160"/>
      <c r="AV23" s="160"/>
      <c r="AW23" s="160"/>
      <c r="AX23" s="160"/>
      <c r="AY23" s="160"/>
      <c r="AZ23" s="160"/>
      <c r="BA23" s="160"/>
      <c r="BB23" s="160"/>
      <c r="BC23" s="160"/>
      <c r="BD23" s="160"/>
      <c r="BE23" s="160"/>
      <c r="BF23" s="104"/>
    </row>
    <row r="24" spans="1:58" x14ac:dyDescent="0.25">
      <c r="A24" s="128" t="str">
        <f>'Indicator Data'!A25</f>
        <v>Bolivia</v>
      </c>
      <c r="B24" s="107" t="str">
        <f>'Indicator Data'!B25</f>
        <v>BOL</v>
      </c>
      <c r="C24" s="160"/>
      <c r="D24" s="160"/>
      <c r="E24" s="160"/>
      <c r="F24" s="160"/>
      <c r="G24" s="160"/>
      <c r="H24" s="160"/>
      <c r="I24" s="160"/>
      <c r="J24" s="160"/>
      <c r="K24" s="160"/>
      <c r="L24" s="160"/>
      <c r="M24" s="160"/>
      <c r="N24" s="160"/>
      <c r="O24" s="160"/>
      <c r="P24" s="160"/>
      <c r="Q24" s="162" t="str">
        <f>IF(ISNUMBER('Indicator Data'!AQ25),"","Imputed using GDP p.c.")</f>
        <v/>
      </c>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04"/>
    </row>
    <row r="25" spans="1:58" x14ac:dyDescent="0.25">
      <c r="A25" s="128" t="str">
        <f>'Indicator Data'!A26</f>
        <v>Bosnia and Herzegovina</v>
      </c>
      <c r="B25" s="107" t="str">
        <f>'Indicator Data'!B26</f>
        <v>BIH</v>
      </c>
      <c r="C25" s="160"/>
      <c r="D25" s="160"/>
      <c r="E25" s="160"/>
      <c r="F25" s="160"/>
      <c r="G25" s="160"/>
      <c r="H25" s="160"/>
      <c r="I25" s="160"/>
      <c r="J25" s="160"/>
      <c r="K25" s="160"/>
      <c r="L25" s="160"/>
      <c r="M25" s="160"/>
      <c r="N25" s="160"/>
      <c r="O25" s="160"/>
      <c r="P25" s="160"/>
      <c r="Q25" s="162" t="str">
        <f>IF(ISNUMBER('Indicator Data'!AQ26),"","Imputed using GDP p.c.")</f>
        <v/>
      </c>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04"/>
    </row>
    <row r="26" spans="1:58" x14ac:dyDescent="0.25">
      <c r="A26" s="128" t="str">
        <f>'Indicator Data'!A27</f>
        <v>Botswana</v>
      </c>
      <c r="B26" s="107" t="str">
        <f>'Indicator Data'!B27</f>
        <v>BWA</v>
      </c>
      <c r="C26" s="160"/>
      <c r="D26" s="160"/>
      <c r="E26" s="160"/>
      <c r="F26" s="160"/>
      <c r="G26" s="160"/>
      <c r="H26" s="160"/>
      <c r="I26" s="160"/>
      <c r="J26" s="160"/>
      <c r="K26" s="160"/>
      <c r="L26" s="160"/>
      <c r="M26" s="160"/>
      <c r="N26" s="160"/>
      <c r="O26" s="160"/>
      <c r="P26" s="160"/>
      <c r="Q26" s="162" t="str">
        <f>IF(ISNUMBER('Indicator Data'!AQ27),"","Imputed using GDP p.c.")</f>
        <v/>
      </c>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04"/>
    </row>
    <row r="27" spans="1:58" x14ac:dyDescent="0.25">
      <c r="A27" s="128" t="str">
        <f>'Indicator Data'!A28</f>
        <v>Brazil</v>
      </c>
      <c r="B27" s="107" t="str">
        <f>'Indicator Data'!B28</f>
        <v>BRA</v>
      </c>
      <c r="C27" s="160"/>
      <c r="D27" s="160"/>
      <c r="E27" s="160"/>
      <c r="F27" s="160"/>
      <c r="G27" s="160"/>
      <c r="H27" s="160"/>
      <c r="I27" s="160"/>
      <c r="J27" s="160"/>
      <c r="K27" s="160"/>
      <c r="L27" s="160"/>
      <c r="M27" s="160"/>
      <c r="N27" s="160"/>
      <c r="O27" s="160"/>
      <c r="P27" s="160"/>
      <c r="Q27" s="162" t="str">
        <f>IF(ISNUMBER('Indicator Data'!AQ28),"","Imputed using GDP p.c.")</f>
        <v/>
      </c>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04"/>
    </row>
    <row r="28" spans="1:58" x14ac:dyDescent="0.25">
      <c r="A28" s="128" t="str">
        <f>'Indicator Data'!A29</f>
        <v>Brunei Darussalam</v>
      </c>
      <c r="B28" s="107" t="str">
        <f>'Indicator Data'!B29</f>
        <v>BRN</v>
      </c>
      <c r="C28" s="160"/>
      <c r="D28" s="160"/>
      <c r="E28" s="160"/>
      <c r="F28" s="160"/>
      <c r="G28" s="160"/>
      <c r="H28" s="160"/>
      <c r="I28" s="160"/>
      <c r="J28" s="160"/>
      <c r="K28" s="160"/>
      <c r="L28" s="160"/>
      <c r="M28" s="160"/>
      <c r="N28" s="160"/>
      <c r="O28" s="160"/>
      <c r="P28" s="160"/>
      <c r="Q28" s="162" t="str">
        <f>IF(ISNUMBER('Indicator Data'!AQ29),"","Imputed using GDP p.c.")</f>
        <v/>
      </c>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04"/>
    </row>
    <row r="29" spans="1:58" x14ac:dyDescent="0.25">
      <c r="A29" s="128" t="str">
        <f>'Indicator Data'!A30</f>
        <v>Bulgaria</v>
      </c>
      <c r="B29" s="107" t="str">
        <f>'Indicator Data'!B30</f>
        <v>BGR</v>
      </c>
      <c r="C29" s="160"/>
      <c r="D29" s="160"/>
      <c r="E29" s="160"/>
      <c r="F29" s="160"/>
      <c r="G29" s="160"/>
      <c r="H29" s="160"/>
      <c r="I29" s="160"/>
      <c r="J29" s="160"/>
      <c r="K29" s="160"/>
      <c r="L29" s="160"/>
      <c r="M29" s="160"/>
      <c r="N29" s="160"/>
      <c r="O29" s="160"/>
      <c r="P29" s="160"/>
      <c r="Q29" s="162" t="str">
        <f>IF(ISNUMBER('Indicator Data'!AQ30),"","Imputed using GDP p.c.")</f>
        <v/>
      </c>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04"/>
    </row>
    <row r="30" spans="1:58" x14ac:dyDescent="0.25">
      <c r="A30" s="128" t="str">
        <f>'Indicator Data'!A31</f>
        <v>Burkina Faso</v>
      </c>
      <c r="B30" s="107" t="str">
        <f>'Indicator Data'!B31</f>
        <v>BFA</v>
      </c>
      <c r="C30" s="160"/>
      <c r="D30" s="160"/>
      <c r="E30" s="160"/>
      <c r="F30" s="160"/>
      <c r="G30" s="160"/>
      <c r="H30" s="160"/>
      <c r="I30" s="160"/>
      <c r="J30" s="160"/>
      <c r="K30" s="160"/>
      <c r="L30" s="160"/>
      <c r="M30" s="160"/>
      <c r="N30" s="160"/>
      <c r="O30" s="160"/>
      <c r="P30" s="160"/>
      <c r="Q30" s="162" t="str">
        <f>IF(ISNUMBER('Indicator Data'!AQ31),"","Imputed using GDP p.c.")</f>
        <v/>
      </c>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04"/>
    </row>
    <row r="31" spans="1:58" x14ac:dyDescent="0.25">
      <c r="A31" s="128" t="str">
        <f>'Indicator Data'!A32</f>
        <v>Burundi</v>
      </c>
      <c r="B31" s="107" t="str">
        <f>'Indicator Data'!B32</f>
        <v>BDI</v>
      </c>
      <c r="C31" s="160"/>
      <c r="D31" s="160"/>
      <c r="E31" s="160"/>
      <c r="F31" s="160"/>
      <c r="G31" s="160"/>
      <c r="H31" s="160"/>
      <c r="I31" s="160"/>
      <c r="J31" s="160"/>
      <c r="K31" s="160"/>
      <c r="L31" s="160"/>
      <c r="M31" s="160"/>
      <c r="N31" s="160"/>
      <c r="O31" s="160"/>
      <c r="P31" s="160"/>
      <c r="Q31" s="162" t="str">
        <f>IF(ISNUMBER('Indicator Data'!AQ32),"","Imputed using GDP p.c.")</f>
        <v/>
      </c>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t="s">
        <v>976</v>
      </c>
      <c r="AO31" s="160" t="s">
        <v>976</v>
      </c>
      <c r="AP31" s="160"/>
      <c r="AQ31" s="160"/>
      <c r="AR31" s="160"/>
      <c r="AS31" s="160"/>
      <c r="AT31" s="160"/>
      <c r="AU31" s="160"/>
      <c r="AV31" s="160"/>
      <c r="AW31" s="160"/>
      <c r="AX31" s="160"/>
      <c r="AY31" s="160"/>
      <c r="AZ31" s="160"/>
      <c r="BA31" s="160"/>
      <c r="BB31" s="160"/>
      <c r="BC31" s="160"/>
      <c r="BD31" s="160"/>
      <c r="BE31" s="160"/>
      <c r="BF31" s="104"/>
    </row>
    <row r="32" spans="1:58" x14ac:dyDescent="0.25">
      <c r="A32" s="128" t="str">
        <f>'Indicator Data'!A33</f>
        <v>Cabo Verde</v>
      </c>
      <c r="B32" s="107" t="str">
        <f>'Indicator Data'!B33</f>
        <v>CPV</v>
      </c>
      <c r="C32" s="160"/>
      <c r="D32" s="160"/>
      <c r="E32" s="160"/>
      <c r="F32" s="160"/>
      <c r="G32" s="160"/>
      <c r="H32" s="160"/>
      <c r="I32" s="160"/>
      <c r="J32" s="160"/>
      <c r="K32" s="160"/>
      <c r="L32" s="160"/>
      <c r="M32" s="160"/>
      <c r="N32" s="160"/>
      <c r="O32" s="160"/>
      <c r="P32" s="160"/>
      <c r="Q32" s="162" t="str">
        <f>IF(ISNUMBER('Indicator Data'!AQ33),"","Imputed using GDP p.c.")</f>
        <v/>
      </c>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04"/>
    </row>
    <row r="33" spans="1:58" x14ac:dyDescent="0.25">
      <c r="A33" s="128" t="str">
        <f>'Indicator Data'!A34</f>
        <v>Cambodia</v>
      </c>
      <c r="B33" s="107" t="str">
        <f>'Indicator Data'!B34</f>
        <v>KHM</v>
      </c>
      <c r="C33" s="160"/>
      <c r="D33" s="160"/>
      <c r="E33" s="160"/>
      <c r="F33" s="160"/>
      <c r="G33" s="160"/>
      <c r="H33" s="160"/>
      <c r="I33" s="160"/>
      <c r="J33" s="160"/>
      <c r="K33" s="160"/>
      <c r="L33" s="160"/>
      <c r="M33" s="160"/>
      <c r="N33" s="160"/>
      <c r="O33" s="160"/>
      <c r="P33" s="160"/>
      <c r="Q33" s="162" t="str">
        <f>IF(ISNUMBER('Indicator Data'!AQ34),"","Imputed using GDP p.c.")</f>
        <v/>
      </c>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04"/>
    </row>
    <row r="34" spans="1:58" x14ac:dyDescent="0.25">
      <c r="A34" s="128" t="str">
        <f>'Indicator Data'!A35</f>
        <v>Cameroon</v>
      </c>
      <c r="B34" s="107" t="str">
        <f>'Indicator Data'!B35</f>
        <v>CMR</v>
      </c>
      <c r="C34" s="160"/>
      <c r="D34" s="160"/>
      <c r="E34" s="160"/>
      <c r="F34" s="160"/>
      <c r="G34" s="160"/>
      <c r="H34" s="160"/>
      <c r="I34" s="160"/>
      <c r="J34" s="160"/>
      <c r="K34" s="160"/>
      <c r="L34" s="160"/>
      <c r="M34" s="160"/>
      <c r="N34" s="160"/>
      <c r="O34" s="160"/>
      <c r="P34" s="160"/>
      <c r="Q34" s="162" t="str">
        <f>IF(ISNUMBER('Indicator Data'!AQ35),"","Imputed using GDP p.c.")</f>
        <v/>
      </c>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04"/>
    </row>
    <row r="35" spans="1:58" x14ac:dyDescent="0.25">
      <c r="A35" s="128" t="str">
        <f>'Indicator Data'!A36</f>
        <v>Canada</v>
      </c>
      <c r="B35" s="107" t="str">
        <f>'Indicator Data'!B36</f>
        <v>CAN</v>
      </c>
      <c r="C35" s="160"/>
      <c r="D35" s="160"/>
      <c r="E35" s="160"/>
      <c r="F35" s="160"/>
      <c r="G35" s="160"/>
      <c r="H35" s="160"/>
      <c r="I35" s="160"/>
      <c r="J35" s="160"/>
      <c r="K35" s="160"/>
      <c r="L35" s="160"/>
      <c r="M35" s="160"/>
      <c r="N35" s="160"/>
      <c r="O35" s="160"/>
      <c r="P35" s="160"/>
      <c r="Q35" s="162" t="str">
        <f>IF(ISNUMBER('Indicator Data'!AQ36),"","Imputed using GDP p.c.")</f>
        <v/>
      </c>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04"/>
    </row>
    <row r="36" spans="1:58" x14ac:dyDescent="0.25">
      <c r="A36" s="128" t="str">
        <f>'Indicator Data'!A37</f>
        <v>Central African Republic</v>
      </c>
      <c r="B36" s="107" t="str">
        <f>'Indicator Data'!B37</f>
        <v>CAF</v>
      </c>
      <c r="C36" s="160"/>
      <c r="D36" s="160"/>
      <c r="E36" s="160"/>
      <c r="F36" s="160"/>
      <c r="G36" s="160"/>
      <c r="H36" s="160"/>
      <c r="I36" s="160"/>
      <c r="J36" s="160"/>
      <c r="K36" s="160"/>
      <c r="L36" s="160"/>
      <c r="M36" s="160"/>
      <c r="N36" s="160"/>
      <c r="O36" s="160"/>
      <c r="P36" s="160"/>
      <c r="Q36" s="162" t="str">
        <f>IF(ISNUMBER('Indicator Data'!AQ37),"","Imputed using GDP p.c.")</f>
        <v/>
      </c>
      <c r="R36" s="160"/>
      <c r="S36" s="160"/>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04"/>
    </row>
    <row r="37" spans="1:58" x14ac:dyDescent="0.25">
      <c r="A37" s="128" t="str">
        <f>'Indicator Data'!A38</f>
        <v>Chad</v>
      </c>
      <c r="B37" s="107" t="str">
        <f>'Indicator Data'!B38</f>
        <v>TCD</v>
      </c>
      <c r="C37" s="160"/>
      <c r="D37" s="160"/>
      <c r="E37" s="160"/>
      <c r="F37" s="160"/>
      <c r="G37" s="160"/>
      <c r="H37" s="160"/>
      <c r="I37" s="160"/>
      <c r="J37" s="160"/>
      <c r="K37" s="160"/>
      <c r="L37" s="160"/>
      <c r="M37" s="160"/>
      <c r="N37" s="160"/>
      <c r="O37" s="160"/>
      <c r="P37" s="160"/>
      <c r="Q37" s="162" t="str">
        <f>IF(ISNUMBER('Indicator Data'!AQ38),"","Imputed using GDP p.c.")</f>
        <v/>
      </c>
      <c r="R37" s="160"/>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04"/>
    </row>
    <row r="38" spans="1:58" x14ac:dyDescent="0.25">
      <c r="A38" s="128" t="str">
        <f>'Indicator Data'!A39</f>
        <v>Chile</v>
      </c>
      <c r="B38" s="107" t="str">
        <f>'Indicator Data'!B39</f>
        <v>CHL</v>
      </c>
      <c r="C38" s="160"/>
      <c r="D38" s="160"/>
      <c r="E38" s="160"/>
      <c r="F38" s="160"/>
      <c r="G38" s="160"/>
      <c r="H38" s="160"/>
      <c r="I38" s="160"/>
      <c r="J38" s="160"/>
      <c r="K38" s="160"/>
      <c r="L38" s="160"/>
      <c r="M38" s="160"/>
      <c r="N38" s="160"/>
      <c r="O38" s="160"/>
      <c r="P38" s="160"/>
      <c r="Q38" s="162" t="str">
        <f>IF(ISNUMBER('Indicator Data'!AQ39),"","Imputed using GDP p.c.")</f>
        <v/>
      </c>
      <c r="R38" s="160"/>
      <c r="S38" s="160"/>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04"/>
    </row>
    <row r="39" spans="1:58" x14ac:dyDescent="0.25">
      <c r="A39" s="128" t="str">
        <f>'Indicator Data'!A40</f>
        <v>China</v>
      </c>
      <c r="B39" s="107" t="str">
        <f>'Indicator Data'!B40</f>
        <v>CHN</v>
      </c>
      <c r="C39" s="160"/>
      <c r="D39" s="160"/>
      <c r="E39" s="160"/>
      <c r="F39" s="160"/>
      <c r="G39" s="160"/>
      <c r="H39" s="160"/>
      <c r="I39" s="160"/>
      <c r="J39" s="160"/>
      <c r="K39" s="160"/>
      <c r="L39" s="160"/>
      <c r="M39" s="160"/>
      <c r="N39" s="160"/>
      <c r="O39" s="160"/>
      <c r="P39" s="160"/>
      <c r="Q39" s="162" t="str">
        <f>IF(ISNUMBER('Indicator Data'!AQ40),"","Imputed using GDP p.c.")</f>
        <v/>
      </c>
      <c r="R39" s="160"/>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04"/>
    </row>
    <row r="40" spans="1:58" x14ac:dyDescent="0.25">
      <c r="A40" s="128" t="str">
        <f>'Indicator Data'!A41</f>
        <v>Colombia</v>
      </c>
      <c r="B40" s="107" t="str">
        <f>'Indicator Data'!B41</f>
        <v>COL</v>
      </c>
      <c r="C40" s="160"/>
      <c r="D40" s="160"/>
      <c r="E40" s="160"/>
      <c r="F40" s="160"/>
      <c r="G40" s="160"/>
      <c r="H40" s="160"/>
      <c r="I40" s="160"/>
      <c r="J40" s="160"/>
      <c r="K40" s="160"/>
      <c r="L40" s="160"/>
      <c r="M40" s="160"/>
      <c r="N40" s="160"/>
      <c r="O40" s="160"/>
      <c r="P40" s="160"/>
      <c r="Q40" s="162" t="str">
        <f>IF(ISNUMBER('Indicator Data'!AQ41),"","Imputed using GDP p.c.")</f>
        <v/>
      </c>
      <c r="R40" s="160"/>
      <c r="S40" s="160"/>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04"/>
    </row>
    <row r="41" spans="1:58" x14ac:dyDescent="0.25">
      <c r="A41" s="128" t="str">
        <f>'Indicator Data'!A42</f>
        <v>Comoros</v>
      </c>
      <c r="B41" s="107" t="str">
        <f>'Indicator Data'!B42</f>
        <v>COM</v>
      </c>
      <c r="C41" s="160"/>
      <c r="D41" s="160"/>
      <c r="E41" s="160"/>
      <c r="F41" s="160"/>
      <c r="G41" s="160"/>
      <c r="H41" s="160"/>
      <c r="I41" s="160"/>
      <c r="J41" s="160"/>
      <c r="K41" s="160"/>
      <c r="L41" s="160"/>
      <c r="M41" s="160"/>
      <c r="N41" s="160"/>
      <c r="O41" s="160"/>
      <c r="P41" s="160"/>
      <c r="Q41" s="162" t="str">
        <f>IF(ISNUMBER('Indicator Data'!AQ42),"","Imputed using GDP p.c.")</f>
        <v/>
      </c>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t="s">
        <v>984</v>
      </c>
      <c r="AO41" s="160" t="s">
        <v>984</v>
      </c>
      <c r="AP41" s="160"/>
      <c r="AQ41" s="160"/>
      <c r="AR41" s="160"/>
      <c r="AS41" s="160"/>
      <c r="AT41" s="160"/>
      <c r="AU41" s="160"/>
      <c r="AV41" s="160"/>
      <c r="AW41" s="160"/>
      <c r="AX41" s="160"/>
      <c r="AY41" s="160"/>
      <c r="AZ41" s="160"/>
      <c r="BA41" s="160"/>
      <c r="BB41" s="160"/>
      <c r="BC41" s="160"/>
      <c r="BD41" s="160"/>
      <c r="BE41" s="160"/>
      <c r="BF41" s="104"/>
    </row>
    <row r="42" spans="1:58" x14ac:dyDescent="0.25">
      <c r="A42" s="128" t="str">
        <f>'Indicator Data'!A43</f>
        <v>Congo</v>
      </c>
      <c r="B42" s="107" t="str">
        <f>'Indicator Data'!B43</f>
        <v>COG</v>
      </c>
      <c r="C42" s="160"/>
      <c r="D42" s="160"/>
      <c r="E42" s="160"/>
      <c r="F42" s="160"/>
      <c r="G42" s="160"/>
      <c r="H42" s="160"/>
      <c r="I42" s="160"/>
      <c r="J42" s="160"/>
      <c r="K42" s="160"/>
      <c r="L42" s="160"/>
      <c r="M42" s="160"/>
      <c r="N42" s="160"/>
      <c r="O42" s="160"/>
      <c r="P42" s="160"/>
      <c r="Q42" s="162" t="str">
        <f>IF(ISNUMBER('Indicator Data'!AQ43),"","Imputed using GDP p.c.")</f>
        <v/>
      </c>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04"/>
    </row>
    <row r="43" spans="1:58" x14ac:dyDescent="0.25">
      <c r="A43" s="128" t="str">
        <f>'Indicator Data'!A44</f>
        <v>Congo DR</v>
      </c>
      <c r="B43" s="107" t="str">
        <f>'Indicator Data'!B44</f>
        <v>COD</v>
      </c>
      <c r="C43" s="160"/>
      <c r="D43" s="160"/>
      <c r="E43" s="160"/>
      <c r="F43" s="160"/>
      <c r="G43" s="160"/>
      <c r="H43" s="160"/>
      <c r="I43" s="160"/>
      <c r="J43" s="160"/>
      <c r="K43" s="160"/>
      <c r="L43" s="160"/>
      <c r="M43" s="160"/>
      <c r="N43" s="160"/>
      <c r="O43" s="160"/>
      <c r="P43" s="160"/>
      <c r="Q43" s="162" t="str">
        <f>IF(ISNUMBER('Indicator Data'!AQ44),"","Imputed using GDP p.c.")</f>
        <v/>
      </c>
      <c r="R43" s="160"/>
      <c r="S43" s="160"/>
      <c r="T43" s="160"/>
      <c r="U43" s="160"/>
      <c r="V43" s="160"/>
      <c r="W43" s="160"/>
      <c r="X43" s="160"/>
      <c r="Y43" s="160"/>
      <c r="Z43" s="160"/>
      <c r="AA43" s="160"/>
      <c r="AB43" s="160"/>
      <c r="AC43" s="160"/>
      <c r="AD43" s="160"/>
      <c r="AE43" s="160"/>
      <c r="AF43" s="160"/>
      <c r="AG43" s="160"/>
      <c r="AH43" s="160"/>
      <c r="AI43" s="160"/>
      <c r="AJ43" s="160"/>
      <c r="AK43" s="160"/>
      <c r="AL43" s="160"/>
      <c r="AM43" s="160"/>
      <c r="AN43" s="160" t="s">
        <v>991</v>
      </c>
      <c r="AO43" s="160" t="s">
        <v>991</v>
      </c>
      <c r="AP43" s="160"/>
      <c r="AQ43" s="160"/>
      <c r="AR43" s="160"/>
      <c r="AS43" s="160"/>
      <c r="AT43" s="160"/>
      <c r="AU43" s="160"/>
      <c r="AV43" s="160"/>
      <c r="AW43" s="160"/>
      <c r="AX43" s="160"/>
      <c r="AY43" s="160"/>
      <c r="AZ43" s="160"/>
      <c r="BA43" s="160"/>
      <c r="BB43" s="160"/>
      <c r="BC43" s="160"/>
      <c r="BD43" s="160"/>
      <c r="BE43" s="160"/>
      <c r="BF43" s="104"/>
    </row>
    <row r="44" spans="1:58" x14ac:dyDescent="0.25">
      <c r="A44" s="128" t="str">
        <f>'Indicator Data'!A45</f>
        <v>Costa Rica</v>
      </c>
      <c r="B44" s="107" t="str">
        <f>'Indicator Data'!B45</f>
        <v>CRI</v>
      </c>
      <c r="C44" s="160"/>
      <c r="D44" s="160"/>
      <c r="E44" s="160"/>
      <c r="F44" s="160"/>
      <c r="G44" s="160"/>
      <c r="H44" s="160"/>
      <c r="I44" s="160"/>
      <c r="J44" s="160"/>
      <c r="K44" s="160"/>
      <c r="L44" s="160"/>
      <c r="M44" s="160"/>
      <c r="N44" s="160"/>
      <c r="O44" s="160"/>
      <c r="P44" s="160"/>
      <c r="Q44" s="162" t="str">
        <f>IF(ISNUMBER('Indicator Data'!AQ45),"","Imputed using GDP p.c.")</f>
        <v/>
      </c>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04"/>
    </row>
    <row r="45" spans="1:58" x14ac:dyDescent="0.25">
      <c r="A45" s="128" t="str">
        <f>'Indicator Data'!A46</f>
        <v>Côte d'Ivoire</v>
      </c>
      <c r="B45" s="107" t="str">
        <f>'Indicator Data'!B46</f>
        <v>CIV</v>
      </c>
      <c r="C45" s="160"/>
      <c r="D45" s="160"/>
      <c r="E45" s="160"/>
      <c r="F45" s="160"/>
      <c r="G45" s="160"/>
      <c r="H45" s="160"/>
      <c r="I45" s="160"/>
      <c r="J45" s="160"/>
      <c r="K45" s="160"/>
      <c r="L45" s="160"/>
      <c r="M45" s="160"/>
      <c r="N45" s="160"/>
      <c r="O45" s="160"/>
      <c r="P45" s="160"/>
      <c r="Q45" s="162" t="str">
        <f>IF(ISNUMBER('Indicator Data'!AQ46),"","Imputed using GDP p.c.")</f>
        <v/>
      </c>
      <c r="R45" s="160"/>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04"/>
    </row>
    <row r="46" spans="1:58" x14ac:dyDescent="0.25">
      <c r="A46" s="128" t="str">
        <f>'Indicator Data'!A47</f>
        <v>Croatia</v>
      </c>
      <c r="B46" s="107" t="str">
        <f>'Indicator Data'!B47</f>
        <v>HRV</v>
      </c>
      <c r="C46" s="160"/>
      <c r="D46" s="160"/>
      <c r="E46" s="160"/>
      <c r="F46" s="160"/>
      <c r="G46" s="160"/>
      <c r="H46" s="160"/>
      <c r="I46" s="160"/>
      <c r="J46" s="160"/>
      <c r="K46" s="160"/>
      <c r="L46" s="160"/>
      <c r="M46" s="160"/>
      <c r="N46" s="160"/>
      <c r="O46" s="160"/>
      <c r="P46" s="160"/>
      <c r="Q46" s="162" t="str">
        <f>IF(ISNUMBER('Indicator Data'!AQ47),"","Imputed using GDP p.c.")</f>
        <v/>
      </c>
      <c r="R46" s="160"/>
      <c r="S46" s="160"/>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04"/>
    </row>
    <row r="47" spans="1:58" x14ac:dyDescent="0.25">
      <c r="A47" s="128" t="str">
        <f>'Indicator Data'!A48</f>
        <v>Cuba</v>
      </c>
      <c r="B47" s="107" t="str">
        <f>'Indicator Data'!B48</f>
        <v>CUB</v>
      </c>
      <c r="C47" s="160"/>
      <c r="D47" s="160"/>
      <c r="E47" s="160"/>
      <c r="F47" s="160"/>
      <c r="G47" s="160"/>
      <c r="H47" s="160"/>
      <c r="I47" s="160"/>
      <c r="J47" s="160"/>
      <c r="K47" s="160"/>
      <c r="L47" s="160"/>
      <c r="M47" s="160"/>
      <c r="N47" s="160"/>
      <c r="O47" s="160"/>
      <c r="P47" s="160"/>
      <c r="Q47" s="162" t="str">
        <f>IF(ISNUMBER('Indicator Data'!AQ48),"","Imputed using GDP p.c.")</f>
        <v/>
      </c>
      <c r="R47" s="160"/>
      <c r="S47" s="160"/>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04"/>
    </row>
    <row r="48" spans="1:58" x14ac:dyDescent="0.25">
      <c r="A48" s="128" t="str">
        <f>'Indicator Data'!A49</f>
        <v>Cyprus</v>
      </c>
      <c r="B48" s="107" t="str">
        <f>'Indicator Data'!B49</f>
        <v>CYP</v>
      </c>
      <c r="C48" s="160"/>
      <c r="D48" s="160"/>
      <c r="E48" s="160"/>
      <c r="F48" s="160"/>
      <c r="G48" s="160"/>
      <c r="H48" s="160"/>
      <c r="I48" s="160"/>
      <c r="J48" s="160"/>
      <c r="K48" s="160"/>
      <c r="L48" s="160"/>
      <c r="M48" s="160"/>
      <c r="N48" s="160"/>
      <c r="O48" s="160"/>
      <c r="P48" s="160"/>
      <c r="Q48" s="162" t="str">
        <f>IF(ISNUMBER('Indicator Data'!AQ49),"","Imputed using GDP p.c.")</f>
        <v/>
      </c>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04"/>
    </row>
    <row r="49" spans="1:58" x14ac:dyDescent="0.25">
      <c r="A49" s="128" t="str">
        <f>'Indicator Data'!A50</f>
        <v>Czech Republic</v>
      </c>
      <c r="B49" s="107" t="str">
        <f>'Indicator Data'!B50</f>
        <v>CZE</v>
      </c>
      <c r="C49" s="160"/>
      <c r="D49" s="160"/>
      <c r="E49" s="160"/>
      <c r="F49" s="160"/>
      <c r="G49" s="160"/>
      <c r="H49" s="160"/>
      <c r="I49" s="160"/>
      <c r="J49" s="160"/>
      <c r="K49" s="160"/>
      <c r="L49" s="160"/>
      <c r="M49" s="160"/>
      <c r="N49" s="160"/>
      <c r="O49" s="160"/>
      <c r="P49" s="160"/>
      <c r="Q49" s="162" t="str">
        <f>IF(ISNUMBER('Indicator Data'!AQ50),"","Imputed using GDP p.c.")</f>
        <v/>
      </c>
      <c r="R49" s="160"/>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04"/>
    </row>
    <row r="50" spans="1:58" x14ac:dyDescent="0.25">
      <c r="A50" s="128" t="str">
        <f>'Indicator Data'!A51</f>
        <v>Denmark</v>
      </c>
      <c r="B50" s="107" t="str">
        <f>'Indicator Data'!B51</f>
        <v>DNK</v>
      </c>
      <c r="C50" s="160"/>
      <c r="D50" s="160"/>
      <c r="E50" s="160"/>
      <c r="F50" s="160"/>
      <c r="G50" s="160"/>
      <c r="H50" s="160"/>
      <c r="I50" s="160"/>
      <c r="J50" s="160"/>
      <c r="K50" s="160"/>
      <c r="L50" s="160"/>
      <c r="M50" s="160"/>
      <c r="N50" s="160"/>
      <c r="O50" s="160"/>
      <c r="P50" s="160"/>
      <c r="Q50" s="162" t="str">
        <f>IF(ISNUMBER('Indicator Data'!AQ51),"","Imputed using GDP p.c.")</f>
        <v/>
      </c>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04"/>
    </row>
    <row r="51" spans="1:58" x14ac:dyDescent="0.25">
      <c r="A51" s="128" t="str">
        <f>'Indicator Data'!A52</f>
        <v>Djibouti</v>
      </c>
      <c r="B51" s="107" t="str">
        <f>'Indicator Data'!B52</f>
        <v>DJI</v>
      </c>
      <c r="C51" s="160"/>
      <c r="D51" s="160"/>
      <c r="E51" s="160"/>
      <c r="F51" s="160"/>
      <c r="G51" s="160"/>
      <c r="H51" s="160"/>
      <c r="I51" s="160"/>
      <c r="J51" s="160"/>
      <c r="K51" s="160"/>
      <c r="L51" s="160"/>
      <c r="M51" s="160"/>
      <c r="N51" s="160"/>
      <c r="O51" s="160"/>
      <c r="P51" s="160"/>
      <c r="Q51" s="162" t="str">
        <f>IF(ISNUMBER('Indicator Data'!AQ52),"","Imputed using GDP p.c.")</f>
        <v/>
      </c>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c r="BF51" s="104"/>
    </row>
    <row r="52" spans="1:58" x14ac:dyDescent="0.25">
      <c r="A52" s="128" t="str">
        <f>'Indicator Data'!A53</f>
        <v>Dominica</v>
      </c>
      <c r="B52" s="107" t="str">
        <f>'Indicator Data'!B53</f>
        <v>DMA</v>
      </c>
      <c r="C52" s="160"/>
      <c r="D52" s="160"/>
      <c r="E52" s="160"/>
      <c r="F52" s="160"/>
      <c r="G52" s="160"/>
      <c r="H52" s="160"/>
      <c r="I52" s="160"/>
      <c r="J52" s="160"/>
      <c r="K52" s="160"/>
      <c r="L52" s="160"/>
      <c r="M52" s="160"/>
      <c r="N52" s="160"/>
      <c r="O52" s="160"/>
      <c r="P52" s="160"/>
      <c r="Q52" s="162" t="str">
        <f>IF(ISNUMBER('Indicator Data'!AQ53),"","Imputed using GDP p.c.")</f>
        <v/>
      </c>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t="s">
        <v>988</v>
      </c>
      <c r="AO52" s="160" t="s">
        <v>988</v>
      </c>
      <c r="AP52" s="160"/>
      <c r="AQ52" s="160"/>
      <c r="AR52" s="160"/>
      <c r="AS52" s="160"/>
      <c r="AT52" s="160"/>
      <c r="AU52" s="160"/>
      <c r="AV52" s="160"/>
      <c r="AW52" s="160"/>
      <c r="AX52" s="160"/>
      <c r="AY52" s="160"/>
      <c r="AZ52" s="160"/>
      <c r="BA52" s="160"/>
      <c r="BB52" s="160"/>
      <c r="BC52" s="160"/>
      <c r="BD52" s="160"/>
      <c r="BE52" s="160"/>
      <c r="BF52" s="104"/>
    </row>
    <row r="53" spans="1:58" x14ac:dyDescent="0.25">
      <c r="A53" s="128" t="str">
        <f>'Indicator Data'!A54</f>
        <v>Dominican Republic</v>
      </c>
      <c r="B53" s="107" t="str">
        <f>'Indicator Data'!B54</f>
        <v>DOM</v>
      </c>
      <c r="C53" s="160"/>
      <c r="D53" s="160"/>
      <c r="E53" s="160"/>
      <c r="F53" s="160"/>
      <c r="G53" s="160"/>
      <c r="H53" s="160"/>
      <c r="I53" s="160"/>
      <c r="J53" s="160"/>
      <c r="K53" s="160"/>
      <c r="L53" s="160"/>
      <c r="M53" s="160"/>
      <c r="N53" s="160"/>
      <c r="O53" s="160"/>
      <c r="P53" s="160"/>
      <c r="Q53" s="162" t="str">
        <f>IF(ISNUMBER('Indicator Data'!AQ54),"","Imputed using GDP p.c.")</f>
        <v/>
      </c>
      <c r="R53" s="160"/>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04"/>
    </row>
    <row r="54" spans="1:58" x14ac:dyDescent="0.25">
      <c r="A54" s="128" t="str">
        <f>'Indicator Data'!A55</f>
        <v>Ecuador</v>
      </c>
      <c r="B54" s="107" t="str">
        <f>'Indicator Data'!B55</f>
        <v>ECU</v>
      </c>
      <c r="C54" s="160"/>
      <c r="D54" s="160"/>
      <c r="E54" s="160"/>
      <c r="F54" s="160"/>
      <c r="G54" s="160"/>
      <c r="H54" s="160"/>
      <c r="I54" s="160"/>
      <c r="J54" s="160"/>
      <c r="K54" s="160"/>
      <c r="L54" s="160"/>
      <c r="M54" s="160"/>
      <c r="N54" s="160"/>
      <c r="O54" s="160"/>
      <c r="P54" s="160"/>
      <c r="Q54" s="162" t="str">
        <f>IF(ISNUMBER('Indicator Data'!AQ55),"","Imputed using GDP p.c.")</f>
        <v/>
      </c>
      <c r="R54" s="160"/>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04"/>
    </row>
    <row r="55" spans="1:58" x14ac:dyDescent="0.25">
      <c r="A55" s="128" t="str">
        <f>'Indicator Data'!A56</f>
        <v>Egypt</v>
      </c>
      <c r="B55" s="107" t="str">
        <f>'Indicator Data'!B56</f>
        <v>EGY</v>
      </c>
      <c r="C55" s="160"/>
      <c r="D55" s="160"/>
      <c r="E55" s="160"/>
      <c r="F55" s="160"/>
      <c r="G55" s="160"/>
      <c r="H55" s="160"/>
      <c r="I55" s="160"/>
      <c r="J55" s="160"/>
      <c r="K55" s="160"/>
      <c r="L55" s="160"/>
      <c r="M55" s="160"/>
      <c r="N55" s="160"/>
      <c r="O55" s="160"/>
      <c r="P55" s="160"/>
      <c r="Q55" s="162" t="str">
        <f>IF(ISNUMBER('Indicator Data'!AQ56),"","Imputed using GDP p.c.")</f>
        <v/>
      </c>
      <c r="R55" s="160"/>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04"/>
    </row>
    <row r="56" spans="1:58" x14ac:dyDescent="0.25">
      <c r="A56" s="128" t="str">
        <f>'Indicator Data'!A57</f>
        <v>El Salvador</v>
      </c>
      <c r="B56" s="107" t="str">
        <f>'Indicator Data'!B57</f>
        <v>SLV</v>
      </c>
      <c r="C56" s="160"/>
      <c r="D56" s="160"/>
      <c r="E56" s="160"/>
      <c r="F56" s="160"/>
      <c r="G56" s="160"/>
      <c r="H56" s="160"/>
      <c r="I56" s="160"/>
      <c r="J56" s="160"/>
      <c r="K56" s="160"/>
      <c r="L56" s="160"/>
      <c r="M56" s="160"/>
      <c r="N56" s="160"/>
      <c r="O56" s="160"/>
      <c r="P56" s="160"/>
      <c r="Q56" s="162" t="str">
        <f>IF(ISNUMBER('Indicator Data'!AQ57),"","Imputed using GDP p.c.")</f>
        <v/>
      </c>
      <c r="R56" s="160"/>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04"/>
    </row>
    <row r="57" spans="1:58" x14ac:dyDescent="0.25">
      <c r="A57" s="128" t="str">
        <f>'Indicator Data'!A58</f>
        <v>Equatorial Guinea</v>
      </c>
      <c r="B57" s="107" t="str">
        <f>'Indicator Data'!B58</f>
        <v>GNQ</v>
      </c>
      <c r="C57" s="160"/>
      <c r="D57" s="160"/>
      <c r="E57" s="160"/>
      <c r="F57" s="160"/>
      <c r="G57" s="160"/>
      <c r="H57" s="160"/>
      <c r="I57" s="160"/>
      <c r="J57" s="160"/>
      <c r="K57" s="160"/>
      <c r="L57" s="160"/>
      <c r="M57" s="160"/>
      <c r="N57" s="160"/>
      <c r="O57" s="160"/>
      <c r="P57" s="160"/>
      <c r="Q57" s="162" t="str">
        <f>IF(ISNUMBER('Indicator Data'!AQ58),"","Imputed using GDP p.c.")</f>
        <v/>
      </c>
      <c r="R57" s="160"/>
      <c r="S57" s="160"/>
      <c r="T57" s="160"/>
      <c r="U57" s="160"/>
      <c r="V57" s="160"/>
      <c r="W57" s="160"/>
      <c r="X57" s="160"/>
      <c r="Y57" s="160"/>
      <c r="Z57" s="160"/>
      <c r="AA57" s="160"/>
      <c r="AB57" s="160"/>
      <c r="AC57" s="160"/>
      <c r="AD57" s="160"/>
      <c r="AE57" s="160"/>
      <c r="AF57" s="160"/>
      <c r="AG57" s="160"/>
      <c r="AH57" s="160"/>
      <c r="AI57" s="160"/>
      <c r="AJ57" s="160"/>
      <c r="AK57" s="160"/>
      <c r="AL57" s="160"/>
      <c r="AM57" s="160"/>
      <c r="AN57" s="160" t="s">
        <v>992</v>
      </c>
      <c r="AO57" s="160" t="s">
        <v>992</v>
      </c>
      <c r="AP57" s="160"/>
      <c r="AQ57" s="160"/>
      <c r="AR57" s="160"/>
      <c r="AS57" s="160"/>
      <c r="AT57" s="160"/>
      <c r="AU57" s="160"/>
      <c r="AV57" s="160"/>
      <c r="AW57" s="160"/>
      <c r="AX57" s="160"/>
      <c r="AY57" s="160"/>
      <c r="AZ57" s="160"/>
      <c r="BA57" s="160"/>
      <c r="BB57" s="160"/>
      <c r="BC57" s="160"/>
      <c r="BD57" s="160"/>
      <c r="BE57" s="160"/>
      <c r="BF57" s="104"/>
    </row>
    <row r="58" spans="1:58" x14ac:dyDescent="0.25">
      <c r="A58" s="128" t="str">
        <f>'Indicator Data'!A59</f>
        <v>Eritrea</v>
      </c>
      <c r="B58" s="107" t="str">
        <f>'Indicator Data'!B59</f>
        <v>ERI</v>
      </c>
      <c r="C58" s="160"/>
      <c r="D58" s="160"/>
      <c r="E58" s="160"/>
      <c r="F58" s="160"/>
      <c r="G58" s="160"/>
      <c r="H58" s="160"/>
      <c r="I58" s="160"/>
      <c r="J58" s="160"/>
      <c r="K58" s="160"/>
      <c r="L58" s="160"/>
      <c r="M58" s="160"/>
      <c r="N58" s="160"/>
      <c r="O58" s="160"/>
      <c r="P58" s="160"/>
      <c r="Q58" s="162" t="str">
        <f>IF(ISNUMBER('Indicator Data'!AQ59),"","Imputed using GDP p.c.")</f>
        <v/>
      </c>
      <c r="R58" s="160"/>
      <c r="S58" s="160"/>
      <c r="T58" s="160"/>
      <c r="U58" s="160"/>
      <c r="V58" s="160"/>
      <c r="W58" s="160"/>
      <c r="X58" s="160"/>
      <c r="Y58" s="160"/>
      <c r="Z58" s="160"/>
      <c r="AA58" s="160"/>
      <c r="AB58" s="160"/>
      <c r="AC58" s="160"/>
      <c r="AD58" s="160"/>
      <c r="AE58" s="160"/>
      <c r="AF58" s="160"/>
      <c r="AG58" s="160"/>
      <c r="AH58" s="160"/>
      <c r="AI58" s="160"/>
      <c r="AJ58" s="160"/>
      <c r="AK58" s="160"/>
      <c r="AL58" s="160"/>
      <c r="AM58" s="160"/>
      <c r="AN58" s="160" t="s">
        <v>974</v>
      </c>
      <c r="AO58" s="160" t="s">
        <v>974</v>
      </c>
      <c r="AP58" s="160"/>
      <c r="AQ58" s="160"/>
      <c r="AR58" s="160"/>
      <c r="AS58" s="160"/>
      <c r="AT58" s="160"/>
      <c r="AU58" s="160"/>
      <c r="AV58" s="160"/>
      <c r="AW58" s="160"/>
      <c r="AX58" s="160"/>
      <c r="AY58" s="160"/>
      <c r="AZ58" s="160"/>
      <c r="BA58" s="160"/>
      <c r="BB58" s="160"/>
      <c r="BC58" s="160"/>
      <c r="BD58" s="160"/>
      <c r="BE58" s="160"/>
      <c r="BF58" s="104"/>
    </row>
    <row r="59" spans="1:58" x14ac:dyDescent="0.25">
      <c r="A59" s="128" t="str">
        <f>'Indicator Data'!A60</f>
        <v>Estonia</v>
      </c>
      <c r="B59" s="107" t="str">
        <f>'Indicator Data'!B60</f>
        <v>EST</v>
      </c>
      <c r="C59" s="160"/>
      <c r="D59" s="160"/>
      <c r="E59" s="160"/>
      <c r="F59" s="160"/>
      <c r="G59" s="160"/>
      <c r="H59" s="160"/>
      <c r="I59" s="160"/>
      <c r="J59" s="160"/>
      <c r="K59" s="160"/>
      <c r="L59" s="160"/>
      <c r="M59" s="160"/>
      <c r="N59" s="160"/>
      <c r="O59" s="160"/>
      <c r="P59" s="160"/>
      <c r="Q59" s="162" t="str">
        <f>IF(ISNUMBER('Indicator Data'!AQ60),"","Imputed using GDP p.c.")</f>
        <v/>
      </c>
      <c r="R59" s="160"/>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04"/>
    </row>
    <row r="60" spans="1:58" x14ac:dyDescent="0.25">
      <c r="A60" s="128" t="str">
        <f>'Indicator Data'!A61</f>
        <v>Eswatini</v>
      </c>
      <c r="B60" s="107" t="str">
        <f>'Indicator Data'!B61</f>
        <v>SWZ</v>
      </c>
      <c r="C60" s="160"/>
      <c r="D60" s="160"/>
      <c r="E60" s="160"/>
      <c r="F60" s="160"/>
      <c r="G60" s="160"/>
      <c r="H60" s="160"/>
      <c r="I60" s="160"/>
      <c r="J60" s="160"/>
      <c r="K60" s="160"/>
      <c r="L60" s="160"/>
      <c r="M60" s="160"/>
      <c r="N60" s="160"/>
      <c r="O60" s="160"/>
      <c r="P60" s="160"/>
      <c r="Q60" s="162" t="str">
        <f>IF(ISNUMBER('Indicator Data'!AQ61),"","Imputed using GDP p.c.")</f>
        <v/>
      </c>
      <c r="R60" s="160"/>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04"/>
    </row>
    <row r="61" spans="1:58" x14ac:dyDescent="0.25">
      <c r="A61" s="128" t="str">
        <f>'Indicator Data'!A62</f>
        <v>Ethiopia</v>
      </c>
      <c r="B61" s="107" t="str">
        <f>'Indicator Data'!B62</f>
        <v>ETH</v>
      </c>
      <c r="C61" s="160"/>
      <c r="D61" s="160"/>
      <c r="E61" s="160"/>
      <c r="F61" s="160"/>
      <c r="G61" s="160"/>
      <c r="H61" s="160"/>
      <c r="I61" s="160"/>
      <c r="J61" s="160"/>
      <c r="K61" s="160"/>
      <c r="L61" s="160"/>
      <c r="M61" s="160"/>
      <c r="N61" s="160"/>
      <c r="O61" s="160"/>
      <c r="P61" s="160"/>
      <c r="Q61" s="162" t="str">
        <f>IF(ISNUMBER('Indicator Data'!AQ62),"","Imputed using GDP p.c.")</f>
        <v/>
      </c>
      <c r="R61" s="160"/>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04"/>
    </row>
    <row r="62" spans="1:58" x14ac:dyDescent="0.25">
      <c r="A62" s="128" t="str">
        <f>'Indicator Data'!A63</f>
        <v>Fiji</v>
      </c>
      <c r="B62" s="107" t="str">
        <f>'Indicator Data'!B63</f>
        <v>FJI</v>
      </c>
      <c r="C62" s="160"/>
      <c r="D62" s="160"/>
      <c r="E62" s="160"/>
      <c r="F62" s="160"/>
      <c r="G62" s="160"/>
      <c r="H62" s="160"/>
      <c r="I62" s="160"/>
      <c r="J62" s="160"/>
      <c r="K62" s="160"/>
      <c r="L62" s="160"/>
      <c r="M62" s="160"/>
      <c r="N62" s="160"/>
      <c r="O62" s="160"/>
      <c r="P62" s="160"/>
      <c r="Q62" s="162" t="str">
        <f>IF(ISNUMBER('Indicator Data'!AQ63),"","Imputed using GDP p.c.")</f>
        <v/>
      </c>
      <c r="R62" s="160"/>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04"/>
    </row>
    <row r="63" spans="1:58" x14ac:dyDescent="0.25">
      <c r="A63" s="128" t="str">
        <f>'Indicator Data'!A64</f>
        <v>Finland</v>
      </c>
      <c r="B63" s="107" t="str">
        <f>'Indicator Data'!B64</f>
        <v>FIN</v>
      </c>
      <c r="C63" s="160"/>
      <c r="D63" s="160"/>
      <c r="E63" s="160"/>
      <c r="F63" s="160"/>
      <c r="G63" s="160"/>
      <c r="H63" s="160"/>
      <c r="I63" s="160"/>
      <c r="J63" s="160"/>
      <c r="K63" s="160"/>
      <c r="L63" s="160"/>
      <c r="M63" s="160"/>
      <c r="N63" s="160"/>
      <c r="O63" s="160"/>
      <c r="P63" s="160"/>
      <c r="Q63" s="162" t="str">
        <f>IF(ISNUMBER('Indicator Data'!AQ64),"","Imputed using GDP p.c.")</f>
        <v/>
      </c>
      <c r="R63" s="160"/>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04"/>
    </row>
    <row r="64" spans="1:58" x14ac:dyDescent="0.25">
      <c r="A64" s="128" t="str">
        <f>'Indicator Data'!A65</f>
        <v>France</v>
      </c>
      <c r="B64" s="107" t="str">
        <f>'Indicator Data'!B65</f>
        <v>FRA</v>
      </c>
      <c r="C64" s="160"/>
      <c r="D64" s="160"/>
      <c r="E64" s="160"/>
      <c r="F64" s="160"/>
      <c r="G64" s="160"/>
      <c r="H64" s="160"/>
      <c r="I64" s="160"/>
      <c r="J64" s="160"/>
      <c r="K64" s="160"/>
      <c r="L64" s="160"/>
      <c r="M64" s="160"/>
      <c r="N64" s="160"/>
      <c r="O64" s="160"/>
      <c r="P64" s="160"/>
      <c r="Q64" s="162" t="str">
        <f>IF(ISNUMBER('Indicator Data'!AQ65),"","Imputed using GDP p.c.")</f>
        <v/>
      </c>
      <c r="R64" s="160"/>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04"/>
    </row>
    <row r="65" spans="1:58" x14ac:dyDescent="0.25">
      <c r="A65" s="128" t="str">
        <f>'Indicator Data'!A66</f>
        <v>Gabon</v>
      </c>
      <c r="B65" s="107" t="str">
        <f>'Indicator Data'!B66</f>
        <v>GAB</v>
      </c>
      <c r="C65" s="160"/>
      <c r="D65" s="160"/>
      <c r="E65" s="160"/>
      <c r="F65" s="160"/>
      <c r="G65" s="160"/>
      <c r="H65" s="160"/>
      <c r="I65" s="160"/>
      <c r="J65" s="160"/>
      <c r="K65" s="160"/>
      <c r="L65" s="160"/>
      <c r="M65" s="160"/>
      <c r="N65" s="160"/>
      <c r="O65" s="160"/>
      <c r="P65" s="160"/>
      <c r="Q65" s="162" t="str">
        <f>IF(ISNUMBER('Indicator Data'!AQ66),"","Imputed using GDP p.c.")</f>
        <v/>
      </c>
      <c r="R65" s="160"/>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04"/>
    </row>
    <row r="66" spans="1:58" x14ac:dyDescent="0.25">
      <c r="A66" s="128" t="str">
        <f>'Indicator Data'!A67</f>
        <v>Gambia</v>
      </c>
      <c r="B66" s="107" t="str">
        <f>'Indicator Data'!B67</f>
        <v>GMB</v>
      </c>
      <c r="C66" s="160"/>
      <c r="D66" s="160"/>
      <c r="E66" s="160"/>
      <c r="F66" s="160"/>
      <c r="G66" s="160"/>
      <c r="H66" s="160"/>
      <c r="I66" s="160"/>
      <c r="J66" s="160"/>
      <c r="K66" s="160"/>
      <c r="L66" s="160"/>
      <c r="M66" s="160"/>
      <c r="N66" s="160"/>
      <c r="O66" s="160"/>
      <c r="P66" s="160"/>
      <c r="Q66" s="162" t="str">
        <f>IF(ISNUMBER('Indicator Data'!AQ67),"","Imputed using GDP p.c.")</f>
        <v/>
      </c>
      <c r="R66" s="160"/>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04"/>
    </row>
    <row r="67" spans="1:58" x14ac:dyDescent="0.25">
      <c r="A67" s="128" t="str">
        <f>'Indicator Data'!A68</f>
        <v>Georgia</v>
      </c>
      <c r="B67" s="107" t="str">
        <f>'Indicator Data'!B68</f>
        <v>GEO</v>
      </c>
      <c r="C67" s="160"/>
      <c r="D67" s="160"/>
      <c r="E67" s="160"/>
      <c r="F67" s="160"/>
      <c r="G67" s="160"/>
      <c r="H67" s="160"/>
      <c r="I67" s="160"/>
      <c r="J67" s="160"/>
      <c r="K67" s="160"/>
      <c r="L67" s="160"/>
      <c r="M67" s="160"/>
      <c r="N67" s="160"/>
      <c r="O67" s="160"/>
      <c r="P67" s="160"/>
      <c r="Q67" s="162" t="str">
        <f>IF(ISNUMBER('Indicator Data'!AQ68),"","Imputed using GDP p.c.")</f>
        <v/>
      </c>
      <c r="R67" s="160"/>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04"/>
    </row>
    <row r="68" spans="1:58" x14ac:dyDescent="0.25">
      <c r="A68" s="128" t="str">
        <f>'Indicator Data'!A69</f>
        <v>Germany</v>
      </c>
      <c r="B68" s="107" t="str">
        <f>'Indicator Data'!B69</f>
        <v>DEU</v>
      </c>
      <c r="C68" s="160"/>
      <c r="D68" s="160"/>
      <c r="E68" s="160"/>
      <c r="F68" s="160"/>
      <c r="G68" s="160"/>
      <c r="H68" s="160"/>
      <c r="I68" s="160"/>
      <c r="J68" s="160"/>
      <c r="K68" s="160"/>
      <c r="L68" s="160"/>
      <c r="M68" s="160"/>
      <c r="N68" s="160"/>
      <c r="O68" s="160"/>
      <c r="P68" s="160"/>
      <c r="Q68" s="162" t="str">
        <f>IF(ISNUMBER('Indicator Data'!AQ69),"","Imputed using GDP p.c.")</f>
        <v/>
      </c>
      <c r="R68" s="160"/>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04"/>
    </row>
    <row r="69" spans="1:58" x14ac:dyDescent="0.25">
      <c r="A69" s="128" t="str">
        <f>'Indicator Data'!A70</f>
        <v>Ghana</v>
      </c>
      <c r="B69" s="107" t="str">
        <f>'Indicator Data'!B70</f>
        <v>GHA</v>
      </c>
      <c r="C69" s="160"/>
      <c r="D69" s="160"/>
      <c r="E69" s="160"/>
      <c r="F69" s="160"/>
      <c r="G69" s="160"/>
      <c r="H69" s="160"/>
      <c r="I69" s="160"/>
      <c r="J69" s="160"/>
      <c r="K69" s="160"/>
      <c r="L69" s="160"/>
      <c r="M69" s="160"/>
      <c r="N69" s="160"/>
      <c r="O69" s="160"/>
      <c r="P69" s="160"/>
      <c r="Q69" s="162" t="str">
        <f>IF(ISNUMBER('Indicator Data'!AQ70),"","Imputed using GDP p.c.")</f>
        <v/>
      </c>
      <c r="R69" s="160"/>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04"/>
    </row>
    <row r="70" spans="1:58" x14ac:dyDescent="0.25">
      <c r="A70" s="128" t="str">
        <f>'Indicator Data'!A71</f>
        <v>Greece</v>
      </c>
      <c r="B70" s="107" t="str">
        <f>'Indicator Data'!B71</f>
        <v>GRC</v>
      </c>
      <c r="C70" s="160"/>
      <c r="D70" s="160"/>
      <c r="E70" s="160"/>
      <c r="F70" s="160"/>
      <c r="G70" s="160"/>
      <c r="H70" s="160"/>
      <c r="I70" s="160"/>
      <c r="J70" s="160"/>
      <c r="K70" s="160"/>
      <c r="L70" s="160"/>
      <c r="M70" s="160"/>
      <c r="N70" s="160"/>
      <c r="O70" s="160"/>
      <c r="P70" s="160"/>
      <c r="Q70" s="162" t="str">
        <f>IF(ISNUMBER('Indicator Data'!AQ71),"","Imputed using GDP p.c.")</f>
        <v/>
      </c>
      <c r="R70" s="160"/>
      <c r="S70" s="160"/>
      <c r="T70" s="160"/>
      <c r="U70" s="160"/>
      <c r="V70" s="160"/>
      <c r="W70" s="160"/>
      <c r="X70" s="160"/>
      <c r="Y70" s="160"/>
      <c r="Z70" s="160"/>
      <c r="AA70" s="160"/>
      <c r="AB70" s="160"/>
      <c r="AC70" s="160"/>
      <c r="AD70" s="160"/>
      <c r="AE70" s="160"/>
      <c r="AF70" s="160"/>
      <c r="AG70" s="160"/>
      <c r="AH70" s="160"/>
      <c r="AI70" s="160"/>
      <c r="AJ70" s="160"/>
      <c r="AK70" s="160"/>
      <c r="AL70" s="160"/>
      <c r="AM70" s="160"/>
      <c r="AN70" s="160" t="s">
        <v>988</v>
      </c>
      <c r="AO70" s="160" t="s">
        <v>988</v>
      </c>
      <c r="AP70" s="160"/>
      <c r="AQ70" s="160"/>
      <c r="AR70" s="160"/>
      <c r="AS70" s="160"/>
      <c r="AT70" s="160"/>
      <c r="AU70" s="160"/>
      <c r="AV70" s="160"/>
      <c r="AW70" s="160"/>
      <c r="AX70" s="160"/>
      <c r="AY70" s="160"/>
      <c r="AZ70" s="160"/>
      <c r="BA70" s="160"/>
      <c r="BB70" s="160"/>
      <c r="BC70" s="160"/>
      <c r="BD70" s="160"/>
      <c r="BE70" s="160"/>
      <c r="BF70" s="104"/>
    </row>
    <row r="71" spans="1:58" x14ac:dyDescent="0.25">
      <c r="A71" s="128" t="str">
        <f>'Indicator Data'!A72</f>
        <v>Grenada</v>
      </c>
      <c r="B71" s="107" t="str">
        <f>'Indicator Data'!B72</f>
        <v>GRD</v>
      </c>
      <c r="C71" s="160"/>
      <c r="D71" s="160"/>
      <c r="E71" s="160"/>
      <c r="F71" s="160"/>
      <c r="G71" s="160"/>
      <c r="H71" s="160"/>
      <c r="I71" s="160"/>
      <c r="J71" s="160"/>
      <c r="K71" s="160"/>
      <c r="L71" s="160"/>
      <c r="M71" s="160"/>
      <c r="N71" s="160"/>
      <c r="O71" s="160"/>
      <c r="P71" s="160"/>
      <c r="Q71" s="162" t="str">
        <f>IF(ISNUMBER('Indicator Data'!AQ72),"","Imputed using GDP p.c.")</f>
        <v/>
      </c>
      <c r="R71" s="160"/>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04"/>
    </row>
    <row r="72" spans="1:58" x14ac:dyDescent="0.25">
      <c r="A72" s="128" t="str">
        <f>'Indicator Data'!A73</f>
        <v>Guatemala</v>
      </c>
      <c r="B72" s="107" t="str">
        <f>'Indicator Data'!B73</f>
        <v>GTM</v>
      </c>
      <c r="C72" s="160"/>
      <c r="D72" s="160"/>
      <c r="E72" s="160"/>
      <c r="F72" s="160"/>
      <c r="G72" s="160"/>
      <c r="H72" s="160"/>
      <c r="I72" s="160"/>
      <c r="J72" s="160"/>
      <c r="K72" s="160"/>
      <c r="L72" s="160"/>
      <c r="M72" s="160"/>
      <c r="N72" s="160"/>
      <c r="O72" s="160"/>
      <c r="P72" s="160"/>
      <c r="Q72" s="162" t="str">
        <f>IF(ISNUMBER('Indicator Data'!AQ73),"","Imputed using GDP p.c.")</f>
        <v/>
      </c>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04"/>
    </row>
    <row r="73" spans="1:58" x14ac:dyDescent="0.25">
      <c r="A73" s="128" t="str">
        <f>'Indicator Data'!A74</f>
        <v>Guinea</v>
      </c>
      <c r="B73" s="107" t="str">
        <f>'Indicator Data'!B74</f>
        <v>GIN</v>
      </c>
      <c r="C73" s="160"/>
      <c r="D73" s="160"/>
      <c r="E73" s="160"/>
      <c r="F73" s="160"/>
      <c r="G73" s="160"/>
      <c r="H73" s="160"/>
      <c r="I73" s="160"/>
      <c r="J73" s="160"/>
      <c r="K73" s="160"/>
      <c r="L73" s="160"/>
      <c r="M73" s="160"/>
      <c r="N73" s="160"/>
      <c r="O73" s="160"/>
      <c r="P73" s="160"/>
      <c r="Q73" s="162" t="str">
        <f>IF(ISNUMBER('Indicator Data'!AQ74),"","Imputed using GDP p.c.")</f>
        <v/>
      </c>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04"/>
    </row>
    <row r="74" spans="1:58" x14ac:dyDescent="0.25">
      <c r="A74" s="128" t="str">
        <f>'Indicator Data'!A75</f>
        <v>Guinea-Bissau</v>
      </c>
      <c r="B74" s="107" t="str">
        <f>'Indicator Data'!B75</f>
        <v>GNB</v>
      </c>
      <c r="C74" s="160"/>
      <c r="D74" s="160"/>
      <c r="E74" s="160"/>
      <c r="F74" s="160"/>
      <c r="G74" s="160"/>
      <c r="H74" s="160"/>
      <c r="I74" s="160"/>
      <c r="J74" s="160"/>
      <c r="K74" s="160"/>
      <c r="L74" s="160"/>
      <c r="M74" s="160"/>
      <c r="N74" s="160"/>
      <c r="O74" s="160"/>
      <c r="P74" s="160"/>
      <c r="Q74" s="162" t="str">
        <f>IF(ISNUMBER('Indicator Data'!AQ75),"","Imputed using GDP p.c.")</f>
        <v/>
      </c>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04"/>
    </row>
    <row r="75" spans="1:58" x14ac:dyDescent="0.25">
      <c r="A75" s="128" t="str">
        <f>'Indicator Data'!A76</f>
        <v>Guyana</v>
      </c>
      <c r="B75" s="107" t="str">
        <f>'Indicator Data'!B76</f>
        <v>GUY</v>
      </c>
      <c r="C75" s="160"/>
      <c r="D75" s="160"/>
      <c r="E75" s="160"/>
      <c r="F75" s="160"/>
      <c r="G75" s="160"/>
      <c r="H75" s="160"/>
      <c r="I75" s="160"/>
      <c r="J75" s="160"/>
      <c r="K75" s="160"/>
      <c r="L75" s="160"/>
      <c r="M75" s="160"/>
      <c r="N75" s="160"/>
      <c r="O75" s="160"/>
      <c r="P75" s="160"/>
      <c r="Q75" s="162" t="str">
        <f>IF(ISNUMBER('Indicator Data'!AQ76),"","Imputed using GDP p.c.")</f>
        <v/>
      </c>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04"/>
    </row>
    <row r="76" spans="1:58" x14ac:dyDescent="0.25">
      <c r="A76" s="128" t="str">
        <f>'Indicator Data'!A77</f>
        <v>Haiti</v>
      </c>
      <c r="B76" s="107" t="str">
        <f>'Indicator Data'!B77</f>
        <v>HTI</v>
      </c>
      <c r="C76" s="160"/>
      <c r="D76" s="160"/>
      <c r="E76" s="160"/>
      <c r="F76" s="160"/>
      <c r="G76" s="160"/>
      <c r="H76" s="160"/>
      <c r="I76" s="160"/>
      <c r="J76" s="160"/>
      <c r="K76" s="160"/>
      <c r="L76" s="160"/>
      <c r="M76" s="160"/>
      <c r="N76" s="160"/>
      <c r="O76" s="160"/>
      <c r="P76" s="160"/>
      <c r="Q76" s="162" t="str">
        <f>IF(ISNUMBER('Indicator Data'!AQ77),"","Imputed using GDP p.c.")</f>
        <v/>
      </c>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04"/>
    </row>
    <row r="77" spans="1:58" x14ac:dyDescent="0.25">
      <c r="A77" s="128" t="str">
        <f>'Indicator Data'!A78</f>
        <v>Honduras</v>
      </c>
      <c r="B77" s="107" t="str">
        <f>'Indicator Data'!B78</f>
        <v>HND</v>
      </c>
      <c r="C77" s="160"/>
      <c r="D77" s="160"/>
      <c r="E77" s="160"/>
      <c r="F77" s="160"/>
      <c r="G77" s="160"/>
      <c r="H77" s="160"/>
      <c r="I77" s="160"/>
      <c r="J77" s="160"/>
      <c r="K77" s="160"/>
      <c r="L77" s="160"/>
      <c r="M77" s="160"/>
      <c r="N77" s="160"/>
      <c r="O77" s="160"/>
      <c r="P77" s="160"/>
      <c r="Q77" s="162" t="str">
        <f>IF(ISNUMBER('Indicator Data'!AQ78),"","Imputed using GDP p.c.")</f>
        <v/>
      </c>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04"/>
    </row>
    <row r="78" spans="1:58" x14ac:dyDescent="0.25">
      <c r="A78" s="128" t="str">
        <f>'Indicator Data'!A79</f>
        <v>Hungary</v>
      </c>
      <c r="B78" s="107" t="str">
        <f>'Indicator Data'!B79</f>
        <v>HUN</v>
      </c>
      <c r="C78" s="160"/>
      <c r="D78" s="160"/>
      <c r="E78" s="160"/>
      <c r="F78" s="160"/>
      <c r="G78" s="160"/>
      <c r="H78" s="160"/>
      <c r="I78" s="160"/>
      <c r="J78" s="160"/>
      <c r="K78" s="160"/>
      <c r="L78" s="160"/>
      <c r="M78" s="160"/>
      <c r="N78" s="160"/>
      <c r="O78" s="160"/>
      <c r="P78" s="160"/>
      <c r="Q78" s="162" t="str">
        <f>IF(ISNUMBER('Indicator Data'!AQ79),"","Imputed using GDP p.c.")</f>
        <v/>
      </c>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04"/>
    </row>
    <row r="79" spans="1:58" x14ac:dyDescent="0.25">
      <c r="A79" s="128" t="str">
        <f>'Indicator Data'!A80</f>
        <v>Iceland</v>
      </c>
      <c r="B79" s="107" t="str">
        <f>'Indicator Data'!B80</f>
        <v>ISL</v>
      </c>
      <c r="C79" s="160"/>
      <c r="D79" s="160"/>
      <c r="E79" s="160"/>
      <c r="F79" s="160"/>
      <c r="G79" s="160"/>
      <c r="H79" s="160"/>
      <c r="I79" s="160"/>
      <c r="J79" s="160"/>
      <c r="K79" s="160"/>
      <c r="L79" s="160"/>
      <c r="M79" s="160"/>
      <c r="N79" s="160"/>
      <c r="O79" s="160"/>
      <c r="P79" s="160"/>
      <c r="Q79" s="162" t="str">
        <f>IF(ISNUMBER('Indicator Data'!AQ80),"","Imputed using GDP p.c.")</f>
        <v/>
      </c>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60"/>
      <c r="BF79" s="104"/>
    </row>
    <row r="80" spans="1:58" x14ac:dyDescent="0.25">
      <c r="A80" s="128" t="str">
        <f>'Indicator Data'!A81</f>
        <v>India</v>
      </c>
      <c r="B80" s="107" t="str">
        <f>'Indicator Data'!B81</f>
        <v>IND</v>
      </c>
      <c r="C80" s="160"/>
      <c r="D80" s="160"/>
      <c r="E80" s="160"/>
      <c r="F80" s="160"/>
      <c r="G80" s="160"/>
      <c r="H80" s="160"/>
      <c r="I80" s="160"/>
      <c r="J80" s="160"/>
      <c r="K80" s="160"/>
      <c r="L80" s="160"/>
      <c r="M80" s="160"/>
      <c r="N80" s="160"/>
      <c r="O80" s="160"/>
      <c r="P80" s="160"/>
      <c r="Q80" s="162" t="str">
        <f>IF(ISNUMBER('Indicator Data'!AQ81),"","Imputed using GDP p.c.")</f>
        <v/>
      </c>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04"/>
    </row>
    <row r="81" spans="1:58" x14ac:dyDescent="0.25">
      <c r="A81" s="128" t="str">
        <f>'Indicator Data'!A82</f>
        <v>Indonesia</v>
      </c>
      <c r="B81" s="107" t="str">
        <f>'Indicator Data'!B82</f>
        <v>IDN</v>
      </c>
      <c r="C81" s="160"/>
      <c r="D81" s="160"/>
      <c r="E81" s="160"/>
      <c r="F81" s="160"/>
      <c r="G81" s="160"/>
      <c r="H81" s="160"/>
      <c r="I81" s="160"/>
      <c r="J81" s="160"/>
      <c r="K81" s="160"/>
      <c r="L81" s="160"/>
      <c r="M81" s="160"/>
      <c r="N81" s="160"/>
      <c r="O81" s="160"/>
      <c r="P81" s="160"/>
      <c r="Q81" s="162" t="str">
        <f>IF(ISNUMBER('Indicator Data'!AQ82),"","Imputed using GDP p.c.")</f>
        <v/>
      </c>
      <c r="R81" s="160"/>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04"/>
    </row>
    <row r="82" spans="1:58" x14ac:dyDescent="0.25">
      <c r="A82" s="128" t="str">
        <f>'Indicator Data'!A83</f>
        <v>Iran</v>
      </c>
      <c r="B82" s="107" t="str">
        <f>'Indicator Data'!B83</f>
        <v>IRN</v>
      </c>
      <c r="C82" s="160"/>
      <c r="D82" s="160"/>
      <c r="E82" s="160"/>
      <c r="F82" s="160"/>
      <c r="G82" s="160"/>
      <c r="H82" s="160"/>
      <c r="I82" s="160"/>
      <c r="J82" s="160"/>
      <c r="K82" s="160"/>
      <c r="L82" s="160"/>
      <c r="M82" s="160"/>
      <c r="N82" s="160"/>
      <c r="O82" s="160"/>
      <c r="P82" s="160"/>
      <c r="Q82" s="162" t="str">
        <f>IF(ISNUMBER('Indicator Data'!AQ83),"","Imputed using GDP p.c.")</f>
        <v/>
      </c>
      <c r="R82" s="160"/>
      <c r="S82" s="160"/>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60"/>
      <c r="AX82" s="160"/>
      <c r="AY82" s="160"/>
      <c r="AZ82" s="160"/>
      <c r="BA82" s="160"/>
      <c r="BB82" s="160"/>
      <c r="BC82" s="160"/>
      <c r="BD82" s="160"/>
      <c r="BE82" s="160"/>
      <c r="BF82" s="104"/>
    </row>
    <row r="83" spans="1:58" x14ac:dyDescent="0.25">
      <c r="A83" s="128" t="str">
        <f>'Indicator Data'!A84</f>
        <v>Iraq</v>
      </c>
      <c r="B83" s="107" t="str">
        <f>'Indicator Data'!B84</f>
        <v>IRQ</v>
      </c>
      <c r="C83" s="160"/>
      <c r="D83" s="160"/>
      <c r="E83" s="160"/>
      <c r="F83" s="160"/>
      <c r="G83" s="160"/>
      <c r="H83" s="160"/>
      <c r="I83" s="160"/>
      <c r="J83" s="160"/>
      <c r="K83" s="160"/>
      <c r="L83" s="160"/>
      <c r="M83" s="160"/>
      <c r="N83" s="160"/>
      <c r="O83" s="160"/>
      <c r="P83" s="160"/>
      <c r="Q83" s="162" t="str">
        <f>IF(ISNUMBER('Indicator Data'!AQ84),"","Imputed using GDP p.c.")</f>
        <v/>
      </c>
      <c r="R83" s="160"/>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60"/>
      <c r="BF83" s="104"/>
    </row>
    <row r="84" spans="1:58" x14ac:dyDescent="0.25">
      <c r="A84" s="128" t="str">
        <f>'Indicator Data'!A85</f>
        <v>Ireland</v>
      </c>
      <c r="B84" s="107" t="str">
        <f>'Indicator Data'!B85</f>
        <v>IRL</v>
      </c>
      <c r="C84" s="160"/>
      <c r="D84" s="160"/>
      <c r="E84" s="160"/>
      <c r="F84" s="160"/>
      <c r="G84" s="160"/>
      <c r="H84" s="160"/>
      <c r="I84" s="160"/>
      <c r="J84" s="160"/>
      <c r="K84" s="160"/>
      <c r="L84" s="160"/>
      <c r="M84" s="160"/>
      <c r="N84" s="160"/>
      <c r="O84" s="160"/>
      <c r="P84" s="160"/>
      <c r="Q84" s="162" t="str">
        <f>IF(ISNUMBER('Indicator Data'!AQ85),"","Imputed using GDP p.c.")</f>
        <v/>
      </c>
      <c r="R84" s="160"/>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04"/>
    </row>
    <row r="85" spans="1:58" x14ac:dyDescent="0.25">
      <c r="A85" s="128" t="str">
        <f>'Indicator Data'!A86</f>
        <v>Israel</v>
      </c>
      <c r="B85" s="107" t="str">
        <f>'Indicator Data'!B86</f>
        <v>ISR</v>
      </c>
      <c r="C85" s="160"/>
      <c r="D85" s="160"/>
      <c r="E85" s="160"/>
      <c r="F85" s="160"/>
      <c r="G85" s="160"/>
      <c r="H85" s="160"/>
      <c r="I85" s="160"/>
      <c r="J85" s="160"/>
      <c r="K85" s="160"/>
      <c r="L85" s="160"/>
      <c r="M85" s="160"/>
      <c r="N85" s="160"/>
      <c r="O85" s="160"/>
      <c r="P85" s="160"/>
      <c r="Q85" s="162" t="str">
        <f>IF(ISNUMBER('Indicator Data'!AQ86),"","Imputed using GDP p.c.")</f>
        <v/>
      </c>
      <c r="R85" s="160"/>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04"/>
    </row>
    <row r="86" spans="1:58" x14ac:dyDescent="0.25">
      <c r="A86" s="128" t="str">
        <f>'Indicator Data'!A87</f>
        <v>Italy</v>
      </c>
      <c r="B86" s="107" t="str">
        <f>'Indicator Data'!B87</f>
        <v>ITA</v>
      </c>
      <c r="C86" s="160"/>
      <c r="D86" s="160"/>
      <c r="E86" s="160"/>
      <c r="F86" s="160"/>
      <c r="G86" s="160"/>
      <c r="H86" s="160"/>
      <c r="I86" s="160"/>
      <c r="J86" s="160"/>
      <c r="K86" s="160"/>
      <c r="L86" s="160"/>
      <c r="M86" s="160"/>
      <c r="N86" s="160"/>
      <c r="O86" s="160"/>
      <c r="P86" s="160"/>
      <c r="Q86" s="162" t="str">
        <f>IF(ISNUMBER('Indicator Data'!AQ87),"","Imputed using GDP p.c.")</f>
        <v/>
      </c>
      <c r="R86" s="160"/>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04"/>
    </row>
    <row r="87" spans="1:58" x14ac:dyDescent="0.25">
      <c r="A87" s="128" t="str">
        <f>'Indicator Data'!A88</f>
        <v>Jamaica</v>
      </c>
      <c r="B87" s="107" t="str">
        <f>'Indicator Data'!B88</f>
        <v>JAM</v>
      </c>
      <c r="C87" s="160"/>
      <c r="D87" s="160"/>
      <c r="E87" s="160"/>
      <c r="F87" s="160"/>
      <c r="G87" s="160"/>
      <c r="H87" s="160"/>
      <c r="I87" s="160"/>
      <c r="J87" s="160"/>
      <c r="K87" s="160"/>
      <c r="L87" s="160"/>
      <c r="M87" s="160"/>
      <c r="N87" s="160"/>
      <c r="O87" s="160"/>
      <c r="P87" s="160"/>
      <c r="Q87" s="162" t="str">
        <f>IF(ISNUMBER('Indicator Data'!AQ88),"","Imputed using GDP p.c.")</f>
        <v/>
      </c>
      <c r="R87" s="160"/>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04"/>
    </row>
    <row r="88" spans="1:58" x14ac:dyDescent="0.25">
      <c r="A88" s="128" t="str">
        <f>'Indicator Data'!A89</f>
        <v>Japan</v>
      </c>
      <c r="B88" s="107" t="str">
        <f>'Indicator Data'!B89</f>
        <v>JPN</v>
      </c>
      <c r="C88" s="160"/>
      <c r="D88" s="160"/>
      <c r="E88" s="160"/>
      <c r="F88" s="160"/>
      <c r="G88" s="160"/>
      <c r="H88" s="160"/>
      <c r="I88" s="160"/>
      <c r="J88" s="160"/>
      <c r="K88" s="160"/>
      <c r="L88" s="160"/>
      <c r="M88" s="160"/>
      <c r="N88" s="160"/>
      <c r="O88" s="160"/>
      <c r="P88" s="160"/>
      <c r="Q88" s="162" t="str">
        <f>IF(ISNUMBER('Indicator Data'!AQ89),"","Imputed using GDP p.c.")</f>
        <v/>
      </c>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04"/>
    </row>
    <row r="89" spans="1:58" x14ac:dyDescent="0.25">
      <c r="A89" s="128" t="str">
        <f>'Indicator Data'!A90</f>
        <v>Jordan</v>
      </c>
      <c r="B89" s="107" t="str">
        <f>'Indicator Data'!B90</f>
        <v>JOR</v>
      </c>
      <c r="C89" s="160"/>
      <c r="D89" s="160"/>
      <c r="E89" s="160"/>
      <c r="F89" s="160"/>
      <c r="G89" s="160"/>
      <c r="H89" s="160"/>
      <c r="I89" s="160"/>
      <c r="J89" s="160"/>
      <c r="K89" s="160"/>
      <c r="L89" s="160"/>
      <c r="M89" s="160"/>
      <c r="N89" s="160"/>
      <c r="O89" s="160"/>
      <c r="P89" s="160"/>
      <c r="Q89" s="162" t="str">
        <f>IF(ISNUMBER('Indicator Data'!AQ90),"","Imputed using GDP p.c.")</f>
        <v/>
      </c>
      <c r="R89" s="160"/>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04"/>
    </row>
    <row r="90" spans="1:58" x14ac:dyDescent="0.25">
      <c r="A90" s="128" t="str">
        <f>'Indicator Data'!A91</f>
        <v>Kazakhstan</v>
      </c>
      <c r="B90" s="107" t="str">
        <f>'Indicator Data'!B91</f>
        <v>KAZ</v>
      </c>
      <c r="C90" s="160"/>
      <c r="D90" s="160"/>
      <c r="E90" s="160"/>
      <c r="F90" s="160"/>
      <c r="G90" s="160"/>
      <c r="H90" s="160"/>
      <c r="I90" s="160"/>
      <c r="J90" s="160"/>
      <c r="K90" s="160"/>
      <c r="L90" s="160"/>
      <c r="M90" s="160"/>
      <c r="N90" s="160"/>
      <c r="O90" s="160"/>
      <c r="P90" s="160"/>
      <c r="Q90" s="162" t="str">
        <f>IF(ISNUMBER('Indicator Data'!AQ91),"","Imputed using GDP p.c.")</f>
        <v/>
      </c>
      <c r="R90" s="160"/>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04"/>
    </row>
    <row r="91" spans="1:58" x14ac:dyDescent="0.25">
      <c r="A91" s="128" t="str">
        <f>'Indicator Data'!A92</f>
        <v>Kenya</v>
      </c>
      <c r="B91" s="107" t="str">
        <f>'Indicator Data'!B92</f>
        <v>KEN</v>
      </c>
      <c r="C91" s="160"/>
      <c r="D91" s="160"/>
      <c r="E91" s="160"/>
      <c r="F91" s="160"/>
      <c r="G91" s="160"/>
      <c r="H91" s="160"/>
      <c r="I91" s="160"/>
      <c r="J91" s="160"/>
      <c r="K91" s="160"/>
      <c r="L91" s="160"/>
      <c r="M91" s="160"/>
      <c r="N91" s="160"/>
      <c r="O91" s="160"/>
      <c r="P91" s="160"/>
      <c r="Q91" s="162" t="str">
        <f>IF(ISNUMBER('Indicator Data'!AQ92),"","Imputed using GDP p.c.")</f>
        <v/>
      </c>
      <c r="R91" s="160"/>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04"/>
    </row>
    <row r="92" spans="1:58" x14ac:dyDescent="0.25">
      <c r="A92" s="128" t="str">
        <f>'Indicator Data'!A93</f>
        <v>Kiribati</v>
      </c>
      <c r="B92" s="107" t="str">
        <f>'Indicator Data'!B93</f>
        <v>KIR</v>
      </c>
      <c r="C92" s="160"/>
      <c r="D92" s="160"/>
      <c r="E92" s="160"/>
      <c r="F92" s="160"/>
      <c r="G92" s="160"/>
      <c r="H92" s="160"/>
      <c r="I92" s="160"/>
      <c r="J92" s="160"/>
      <c r="K92" s="160"/>
      <c r="L92" s="160"/>
      <c r="M92" s="160"/>
      <c r="N92" s="160"/>
      <c r="O92" s="160"/>
      <c r="P92" s="160"/>
      <c r="Q92" s="162" t="str">
        <f>IF(ISNUMBER('Indicator Data'!AQ93),"","Imputed using GDP p.c.")</f>
        <v/>
      </c>
      <c r="R92" s="160"/>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04"/>
    </row>
    <row r="93" spans="1:58" x14ac:dyDescent="0.25">
      <c r="A93" s="128" t="str">
        <f>'Indicator Data'!A94</f>
        <v>Korea DPR</v>
      </c>
      <c r="B93" s="107" t="str">
        <f>'Indicator Data'!B94</f>
        <v>PRK</v>
      </c>
      <c r="C93" s="160"/>
      <c r="D93" s="160"/>
      <c r="E93" s="160"/>
      <c r="F93" s="160"/>
      <c r="G93" s="160"/>
      <c r="H93" s="160"/>
      <c r="I93" s="160"/>
      <c r="J93" s="160"/>
      <c r="K93" s="160"/>
      <c r="L93" s="160"/>
      <c r="M93" s="160"/>
      <c r="N93" s="160"/>
      <c r="O93" s="160"/>
      <c r="P93" s="160"/>
      <c r="Q93" s="162" t="str">
        <f>IF(ISNUMBER('Indicator Data'!AQ94),"","Imputed using GDP p.c.")</f>
        <v>Imputed using GDP p.c.</v>
      </c>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04"/>
    </row>
    <row r="94" spans="1:58" x14ac:dyDescent="0.25">
      <c r="A94" s="128" t="str">
        <f>'Indicator Data'!A95</f>
        <v>Korea Republic of</v>
      </c>
      <c r="B94" s="107" t="str">
        <f>'Indicator Data'!B95</f>
        <v>KOR</v>
      </c>
      <c r="C94" s="160"/>
      <c r="D94" s="160"/>
      <c r="E94" s="160"/>
      <c r="F94" s="160"/>
      <c r="G94" s="160"/>
      <c r="H94" s="160"/>
      <c r="I94" s="160"/>
      <c r="J94" s="160"/>
      <c r="K94" s="160"/>
      <c r="L94" s="160"/>
      <c r="M94" s="160"/>
      <c r="N94" s="160"/>
      <c r="O94" s="160"/>
      <c r="P94" s="160"/>
      <c r="Q94" s="162" t="str">
        <f>IF(ISNUMBER('Indicator Data'!AQ95),"","Imputed using GDP p.c.")</f>
        <v/>
      </c>
      <c r="R94" s="160"/>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04"/>
    </row>
    <row r="95" spans="1:58" x14ac:dyDescent="0.25">
      <c r="A95" s="128" t="str">
        <f>'Indicator Data'!A96</f>
        <v>Kuwait</v>
      </c>
      <c r="B95" s="107" t="str">
        <f>'Indicator Data'!B96</f>
        <v>KWT</v>
      </c>
      <c r="C95" s="160"/>
      <c r="D95" s="160"/>
      <c r="E95" s="160"/>
      <c r="F95" s="160"/>
      <c r="G95" s="160"/>
      <c r="H95" s="160"/>
      <c r="I95" s="160"/>
      <c r="J95" s="160"/>
      <c r="K95" s="160"/>
      <c r="L95" s="160"/>
      <c r="M95" s="160"/>
      <c r="N95" s="160"/>
      <c r="O95" s="160"/>
      <c r="P95" s="160"/>
      <c r="Q95" s="162" t="str">
        <f>IF(ISNUMBER('Indicator Data'!AQ96),"","Imputed using GDP p.c.")</f>
        <v/>
      </c>
      <c r="R95" s="160"/>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04"/>
    </row>
    <row r="96" spans="1:58" x14ac:dyDescent="0.25">
      <c r="A96" s="128" t="str">
        <f>'Indicator Data'!A97</f>
        <v>Kyrgyzstan</v>
      </c>
      <c r="B96" s="107" t="str">
        <f>'Indicator Data'!B97</f>
        <v>KGZ</v>
      </c>
      <c r="C96" s="160"/>
      <c r="D96" s="160"/>
      <c r="E96" s="160"/>
      <c r="F96" s="160"/>
      <c r="G96" s="160"/>
      <c r="H96" s="160"/>
      <c r="I96" s="160"/>
      <c r="J96" s="160"/>
      <c r="K96" s="160"/>
      <c r="L96" s="160"/>
      <c r="M96" s="160"/>
      <c r="N96" s="160"/>
      <c r="O96" s="160"/>
      <c r="P96" s="160"/>
      <c r="Q96" s="162" t="str">
        <f>IF(ISNUMBER('Indicator Data'!AQ97),"","Imputed using GDP p.c.")</f>
        <v/>
      </c>
      <c r="R96" s="160"/>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04"/>
    </row>
    <row r="97" spans="1:58" x14ac:dyDescent="0.25">
      <c r="A97" s="128" t="str">
        <f>'Indicator Data'!A98</f>
        <v>Lao PDR</v>
      </c>
      <c r="B97" s="107" t="str">
        <f>'Indicator Data'!B98</f>
        <v>LAO</v>
      </c>
      <c r="C97" s="160"/>
      <c r="D97" s="160"/>
      <c r="E97" s="160"/>
      <c r="F97" s="160"/>
      <c r="G97" s="160"/>
      <c r="H97" s="160"/>
      <c r="I97" s="160"/>
      <c r="J97" s="160"/>
      <c r="K97" s="160"/>
      <c r="L97" s="160"/>
      <c r="M97" s="160"/>
      <c r="N97" s="160"/>
      <c r="O97" s="160"/>
      <c r="P97" s="160"/>
      <c r="Q97" s="162" t="str">
        <f>IF(ISNUMBER('Indicator Data'!AQ98),"","Imputed using GDP p.c.")</f>
        <v/>
      </c>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04"/>
    </row>
    <row r="98" spans="1:58" x14ac:dyDescent="0.25">
      <c r="A98" s="128" t="str">
        <f>'Indicator Data'!A99</f>
        <v>Latvia</v>
      </c>
      <c r="B98" s="107" t="str">
        <f>'Indicator Data'!B99</f>
        <v>LVA</v>
      </c>
      <c r="C98" s="160"/>
      <c r="D98" s="160"/>
      <c r="E98" s="160"/>
      <c r="F98" s="160"/>
      <c r="G98" s="160"/>
      <c r="H98" s="160"/>
      <c r="I98" s="160"/>
      <c r="J98" s="160"/>
      <c r="K98" s="160"/>
      <c r="L98" s="160"/>
      <c r="M98" s="160"/>
      <c r="N98" s="160"/>
      <c r="O98" s="160"/>
      <c r="P98" s="160"/>
      <c r="Q98" s="162" t="str">
        <f>IF(ISNUMBER('Indicator Data'!AQ99),"","Imputed using GDP p.c.")</f>
        <v/>
      </c>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04"/>
    </row>
    <row r="99" spans="1:58" x14ac:dyDescent="0.25">
      <c r="A99" s="128" t="str">
        <f>'Indicator Data'!A100</f>
        <v>Lebanon</v>
      </c>
      <c r="B99" s="107" t="str">
        <f>'Indicator Data'!B100</f>
        <v>LBN</v>
      </c>
      <c r="C99" s="160"/>
      <c r="D99" s="160"/>
      <c r="E99" s="160"/>
      <c r="F99" s="160"/>
      <c r="G99" s="160"/>
      <c r="H99" s="160"/>
      <c r="I99" s="160"/>
      <c r="J99" s="160"/>
      <c r="K99" s="160"/>
      <c r="L99" s="160"/>
      <c r="M99" s="160"/>
      <c r="N99" s="160"/>
      <c r="O99" s="160"/>
      <c r="P99" s="160"/>
      <c r="Q99" s="162" t="str">
        <f>IF(ISNUMBER('Indicator Data'!AQ100),"","Imputed using GDP p.c.")</f>
        <v/>
      </c>
      <c r="R99" s="160"/>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04"/>
    </row>
    <row r="100" spans="1:58" x14ac:dyDescent="0.25">
      <c r="A100" s="128" t="str">
        <f>'Indicator Data'!A101</f>
        <v>Lesotho</v>
      </c>
      <c r="B100" s="107" t="str">
        <f>'Indicator Data'!B101</f>
        <v>LSO</v>
      </c>
      <c r="C100" s="160"/>
      <c r="D100" s="160"/>
      <c r="E100" s="160"/>
      <c r="F100" s="160"/>
      <c r="G100" s="160"/>
      <c r="H100" s="160"/>
      <c r="I100" s="160"/>
      <c r="J100" s="160"/>
      <c r="K100" s="160"/>
      <c r="L100" s="160"/>
      <c r="M100" s="160"/>
      <c r="N100" s="160"/>
      <c r="O100" s="160"/>
      <c r="P100" s="160"/>
      <c r="Q100" s="162" t="str">
        <f>IF(ISNUMBER('Indicator Data'!AQ101),"","Imputed using GDP p.c.")</f>
        <v/>
      </c>
      <c r="R100" s="160"/>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04"/>
    </row>
    <row r="101" spans="1:58" x14ac:dyDescent="0.25">
      <c r="A101" s="128" t="str">
        <f>'Indicator Data'!A102</f>
        <v>Liberia</v>
      </c>
      <c r="B101" s="107" t="str">
        <f>'Indicator Data'!B102</f>
        <v>LBR</v>
      </c>
      <c r="C101" s="160"/>
      <c r="D101" s="160"/>
      <c r="E101" s="160"/>
      <c r="F101" s="160"/>
      <c r="G101" s="160"/>
      <c r="H101" s="160"/>
      <c r="I101" s="160"/>
      <c r="J101" s="160"/>
      <c r="K101" s="160"/>
      <c r="L101" s="160"/>
      <c r="M101" s="160"/>
      <c r="N101" s="160"/>
      <c r="O101" s="160"/>
      <c r="P101" s="160"/>
      <c r="Q101" s="162" t="str">
        <f>IF(ISNUMBER('Indicator Data'!AQ102),"","Imputed using GDP p.c.")</f>
        <v/>
      </c>
      <c r="R101" s="160"/>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t="s">
        <v>990</v>
      </c>
      <c r="AO101" s="160" t="s">
        <v>990</v>
      </c>
      <c r="AP101" s="160"/>
      <c r="AQ101" s="160"/>
      <c r="AR101" s="160"/>
      <c r="AS101" s="160"/>
      <c r="AT101" s="160"/>
      <c r="AU101" s="160"/>
      <c r="AV101" s="160"/>
      <c r="AW101" s="160"/>
      <c r="AX101" s="160"/>
      <c r="AY101" s="160"/>
      <c r="AZ101" s="160"/>
      <c r="BA101" s="160"/>
      <c r="BB101" s="160"/>
      <c r="BC101" s="160"/>
      <c r="BD101" s="160"/>
      <c r="BE101" s="160"/>
      <c r="BF101" s="104"/>
    </row>
    <row r="102" spans="1:58" x14ac:dyDescent="0.25">
      <c r="A102" s="128" t="str">
        <f>'Indicator Data'!A103</f>
        <v>Libya</v>
      </c>
      <c r="B102" s="107" t="str">
        <f>'Indicator Data'!B103</f>
        <v>LBY</v>
      </c>
      <c r="C102" s="160"/>
      <c r="D102" s="160"/>
      <c r="E102" s="160"/>
      <c r="F102" s="160"/>
      <c r="G102" s="160"/>
      <c r="H102" s="160"/>
      <c r="I102" s="160"/>
      <c r="J102" s="160"/>
      <c r="K102" s="160"/>
      <c r="L102" s="160"/>
      <c r="M102" s="160"/>
      <c r="N102" s="160"/>
      <c r="O102" s="160"/>
      <c r="P102" s="160"/>
      <c r="Q102" s="162" t="str">
        <f>IF(ISNUMBER('Indicator Data'!AQ103),"","Imputed using GDP p.c.")</f>
        <v/>
      </c>
      <c r="R102" s="160"/>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04"/>
    </row>
    <row r="103" spans="1:58" x14ac:dyDescent="0.25">
      <c r="A103" s="128" t="str">
        <f>'Indicator Data'!A104</f>
        <v>Liechtenstein</v>
      </c>
      <c r="B103" s="107" t="str">
        <f>'Indicator Data'!B104</f>
        <v>LIE</v>
      </c>
      <c r="C103" s="160"/>
      <c r="D103" s="160"/>
      <c r="E103" s="160"/>
      <c r="F103" s="160"/>
      <c r="G103" s="160"/>
      <c r="H103" s="160"/>
      <c r="I103" s="160"/>
      <c r="J103" s="160"/>
      <c r="K103" s="160"/>
      <c r="L103" s="160"/>
      <c r="M103" s="160"/>
      <c r="N103" s="160"/>
      <c r="O103" s="160"/>
      <c r="P103" s="160"/>
      <c r="Q103" s="162" t="str">
        <f>IF(ISNUMBER('Indicator Data'!AQ104),"","Imputed using GDP p.c.")</f>
        <v/>
      </c>
      <c r="R103" s="160"/>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t="s">
        <v>1346</v>
      </c>
      <c r="AO103" s="160" t="s">
        <v>1346</v>
      </c>
      <c r="AP103" s="160"/>
      <c r="AQ103" s="160"/>
      <c r="AR103" s="160"/>
      <c r="AS103" s="160"/>
      <c r="AT103" s="160"/>
      <c r="AU103" s="160"/>
      <c r="AV103" s="160"/>
      <c r="AW103" s="160"/>
      <c r="AX103" s="160"/>
      <c r="AY103" s="160"/>
      <c r="AZ103" s="160"/>
      <c r="BA103" s="160"/>
      <c r="BB103" s="160"/>
      <c r="BC103" s="160"/>
      <c r="BD103" s="160"/>
      <c r="BE103" s="160"/>
      <c r="BF103" s="104"/>
    </row>
    <row r="104" spans="1:58" x14ac:dyDescent="0.25">
      <c r="A104" s="128" t="str">
        <f>'Indicator Data'!A105</f>
        <v>Lithuania</v>
      </c>
      <c r="B104" s="107" t="str">
        <f>'Indicator Data'!B105</f>
        <v>LTU</v>
      </c>
      <c r="C104" s="160"/>
      <c r="D104" s="160"/>
      <c r="E104" s="160"/>
      <c r="F104" s="160"/>
      <c r="G104" s="160"/>
      <c r="H104" s="160"/>
      <c r="I104" s="160"/>
      <c r="J104" s="160"/>
      <c r="K104" s="160"/>
      <c r="L104" s="160"/>
      <c r="M104" s="160"/>
      <c r="N104" s="160"/>
      <c r="O104" s="160"/>
      <c r="P104" s="160"/>
      <c r="Q104" s="162" t="str">
        <f>IF(ISNUMBER('Indicator Data'!AQ105),"","Imputed using GDP p.c.")</f>
        <v/>
      </c>
      <c r="R104" s="160"/>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04"/>
    </row>
    <row r="105" spans="1:58" x14ac:dyDescent="0.25">
      <c r="A105" s="128" t="str">
        <f>'Indicator Data'!A106</f>
        <v>Luxembourg</v>
      </c>
      <c r="B105" s="107" t="str">
        <f>'Indicator Data'!B106</f>
        <v>LUX</v>
      </c>
      <c r="C105" s="160"/>
      <c r="D105" s="160"/>
      <c r="E105" s="160"/>
      <c r="F105" s="160"/>
      <c r="G105" s="160"/>
      <c r="H105" s="160"/>
      <c r="I105" s="160"/>
      <c r="J105" s="160"/>
      <c r="K105" s="160"/>
      <c r="L105" s="160"/>
      <c r="M105" s="160"/>
      <c r="N105" s="160"/>
      <c r="O105" s="160"/>
      <c r="P105" s="160"/>
      <c r="Q105" s="162" t="str">
        <f>IF(ISNUMBER('Indicator Data'!AQ106),"","Imputed using GDP p.c.")</f>
        <v/>
      </c>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04"/>
    </row>
    <row r="106" spans="1:58" x14ac:dyDescent="0.25">
      <c r="A106" s="128" t="str">
        <f>'Indicator Data'!A107</f>
        <v>Madagascar</v>
      </c>
      <c r="B106" s="107" t="str">
        <f>'Indicator Data'!B107</f>
        <v>MDG</v>
      </c>
      <c r="C106" s="160"/>
      <c r="D106" s="160"/>
      <c r="E106" s="160"/>
      <c r="F106" s="160"/>
      <c r="G106" s="160"/>
      <c r="H106" s="160"/>
      <c r="I106" s="160"/>
      <c r="J106" s="160"/>
      <c r="K106" s="160"/>
      <c r="L106" s="160"/>
      <c r="M106" s="160"/>
      <c r="N106" s="160"/>
      <c r="O106" s="160"/>
      <c r="P106" s="160"/>
      <c r="Q106" s="162" t="str">
        <f>IF(ISNUMBER('Indicator Data'!AQ107),"","Imputed using GDP p.c.")</f>
        <v/>
      </c>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04"/>
    </row>
    <row r="107" spans="1:58" x14ac:dyDescent="0.25">
      <c r="A107" s="128" t="str">
        <f>'Indicator Data'!A108</f>
        <v>Malawi</v>
      </c>
      <c r="B107" s="107" t="str">
        <f>'Indicator Data'!B108</f>
        <v>MWI</v>
      </c>
      <c r="C107" s="160"/>
      <c r="D107" s="160"/>
      <c r="E107" s="160"/>
      <c r="F107" s="160"/>
      <c r="G107" s="160"/>
      <c r="H107" s="160"/>
      <c r="I107" s="160"/>
      <c r="J107" s="160"/>
      <c r="K107" s="160"/>
      <c r="L107" s="160"/>
      <c r="M107" s="160"/>
      <c r="N107" s="160"/>
      <c r="O107" s="160"/>
      <c r="P107" s="160"/>
      <c r="Q107" s="162" t="str">
        <f>IF(ISNUMBER('Indicator Data'!AQ108),"","Imputed using GDP p.c.")</f>
        <v/>
      </c>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04"/>
    </row>
    <row r="108" spans="1:58" x14ac:dyDescent="0.25">
      <c r="A108" s="128" t="str">
        <f>'Indicator Data'!A109</f>
        <v>Malaysia</v>
      </c>
      <c r="B108" s="107" t="str">
        <f>'Indicator Data'!B109</f>
        <v>MYS</v>
      </c>
      <c r="C108" s="160"/>
      <c r="D108" s="160"/>
      <c r="E108" s="160"/>
      <c r="F108" s="160"/>
      <c r="G108" s="160"/>
      <c r="H108" s="160"/>
      <c r="I108" s="160"/>
      <c r="J108" s="160"/>
      <c r="K108" s="160"/>
      <c r="L108" s="160"/>
      <c r="M108" s="160"/>
      <c r="N108" s="160"/>
      <c r="O108" s="160"/>
      <c r="P108" s="160"/>
      <c r="Q108" s="162" t="str">
        <f>IF(ISNUMBER('Indicator Data'!AQ109),"","Imputed using GDP p.c.")</f>
        <v/>
      </c>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04"/>
    </row>
    <row r="109" spans="1:58" x14ac:dyDescent="0.25">
      <c r="A109" s="128" t="str">
        <f>'Indicator Data'!A110</f>
        <v>Maldives</v>
      </c>
      <c r="B109" s="107" t="str">
        <f>'Indicator Data'!B110</f>
        <v>MDV</v>
      </c>
      <c r="C109" s="160"/>
      <c r="D109" s="160"/>
      <c r="E109" s="160"/>
      <c r="F109" s="160"/>
      <c r="G109" s="160"/>
      <c r="H109" s="160"/>
      <c r="I109" s="160"/>
      <c r="J109" s="160"/>
      <c r="K109" s="160"/>
      <c r="L109" s="160"/>
      <c r="M109" s="160"/>
      <c r="N109" s="160"/>
      <c r="O109" s="160"/>
      <c r="P109" s="160"/>
      <c r="Q109" s="162" t="str">
        <f>IF(ISNUMBER('Indicator Data'!AQ110),"","Imputed using GDP p.c.")</f>
        <v/>
      </c>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04"/>
    </row>
    <row r="110" spans="1:58" x14ac:dyDescent="0.25">
      <c r="A110" s="128" t="str">
        <f>'Indicator Data'!A111</f>
        <v>Mali</v>
      </c>
      <c r="B110" s="107" t="str">
        <f>'Indicator Data'!B111</f>
        <v>MLI</v>
      </c>
      <c r="C110" s="160"/>
      <c r="D110" s="160"/>
      <c r="E110" s="160"/>
      <c r="F110" s="160"/>
      <c r="G110" s="160"/>
      <c r="H110" s="160"/>
      <c r="I110" s="160"/>
      <c r="J110" s="160"/>
      <c r="K110" s="160"/>
      <c r="L110" s="160"/>
      <c r="M110" s="160"/>
      <c r="N110" s="160"/>
      <c r="O110" s="160"/>
      <c r="P110" s="160"/>
      <c r="Q110" s="162" t="str">
        <f>IF(ISNUMBER('Indicator Data'!AQ111),"","Imputed using GDP p.c.")</f>
        <v/>
      </c>
      <c r="R110" s="160"/>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04"/>
    </row>
    <row r="111" spans="1:58" x14ac:dyDescent="0.25">
      <c r="A111" s="128" t="str">
        <f>'Indicator Data'!A112</f>
        <v>Malta</v>
      </c>
      <c r="B111" s="107" t="str">
        <f>'Indicator Data'!B112</f>
        <v>MLT</v>
      </c>
      <c r="C111" s="160"/>
      <c r="D111" s="160"/>
      <c r="E111" s="160"/>
      <c r="F111" s="160"/>
      <c r="G111" s="160"/>
      <c r="H111" s="160"/>
      <c r="I111" s="160"/>
      <c r="J111" s="160"/>
      <c r="K111" s="160"/>
      <c r="L111" s="160"/>
      <c r="M111" s="160"/>
      <c r="N111" s="160"/>
      <c r="O111" s="160"/>
      <c r="P111" s="160"/>
      <c r="Q111" s="162" t="str">
        <f>IF(ISNUMBER('Indicator Data'!AQ112),"","Imputed using GDP p.c.")</f>
        <v/>
      </c>
      <c r="R111" s="160"/>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t="s">
        <v>989</v>
      </c>
      <c r="AO111" s="160" t="s">
        <v>989</v>
      </c>
      <c r="AP111" s="160"/>
      <c r="AQ111" s="160"/>
      <c r="AR111" s="160"/>
      <c r="AS111" s="160"/>
      <c r="AT111" s="160"/>
      <c r="AU111" s="160"/>
      <c r="AV111" s="160"/>
      <c r="AW111" s="160"/>
      <c r="AX111" s="160"/>
      <c r="AY111" s="160"/>
      <c r="AZ111" s="160"/>
      <c r="BA111" s="160"/>
      <c r="BB111" s="160"/>
      <c r="BC111" s="160"/>
      <c r="BD111" s="160"/>
      <c r="BE111" s="160"/>
      <c r="BF111" s="104"/>
    </row>
    <row r="112" spans="1:58" x14ac:dyDescent="0.25">
      <c r="A112" s="128" t="str">
        <f>'Indicator Data'!A113</f>
        <v>Marshall Islands</v>
      </c>
      <c r="B112" s="107" t="str">
        <f>'Indicator Data'!B113</f>
        <v>MHL</v>
      </c>
      <c r="C112" s="160"/>
      <c r="D112" s="160"/>
      <c r="E112" s="160"/>
      <c r="F112" s="160"/>
      <c r="G112" s="160"/>
      <c r="H112" s="160"/>
      <c r="I112" s="160"/>
      <c r="J112" s="160"/>
      <c r="K112" s="160"/>
      <c r="L112" s="160"/>
      <c r="M112" s="160"/>
      <c r="N112" s="160"/>
      <c r="O112" s="160"/>
      <c r="P112" s="160"/>
      <c r="Q112" s="162" t="str">
        <f>IF(ISNUMBER('Indicator Data'!AQ113),"","Imputed using GDP p.c.")</f>
        <v/>
      </c>
      <c r="R112" s="160"/>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04"/>
    </row>
    <row r="113" spans="1:58" x14ac:dyDescent="0.25">
      <c r="A113" s="128" t="str">
        <f>'Indicator Data'!A114</f>
        <v>Mauritania</v>
      </c>
      <c r="B113" s="107" t="str">
        <f>'Indicator Data'!B114</f>
        <v>MRT</v>
      </c>
      <c r="C113" s="160"/>
      <c r="D113" s="160"/>
      <c r="E113" s="160"/>
      <c r="F113" s="160"/>
      <c r="G113" s="160"/>
      <c r="H113" s="160"/>
      <c r="I113" s="160"/>
      <c r="J113" s="160"/>
      <c r="K113" s="160"/>
      <c r="L113" s="160"/>
      <c r="M113" s="160"/>
      <c r="N113" s="160"/>
      <c r="O113" s="160"/>
      <c r="P113" s="160"/>
      <c r="Q113" s="162" t="str">
        <f>IF(ISNUMBER('Indicator Data'!AQ114),"","Imputed using GDP p.c.")</f>
        <v/>
      </c>
      <c r="R113" s="160"/>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04"/>
    </row>
    <row r="114" spans="1:58" x14ac:dyDescent="0.25">
      <c r="A114" s="128" t="str">
        <f>'Indicator Data'!A115</f>
        <v>Mauritius</v>
      </c>
      <c r="B114" s="107" t="str">
        <f>'Indicator Data'!B115</f>
        <v>MUS</v>
      </c>
      <c r="C114" s="160"/>
      <c r="D114" s="160"/>
      <c r="E114" s="160"/>
      <c r="F114" s="160"/>
      <c r="G114" s="160"/>
      <c r="H114" s="160"/>
      <c r="I114" s="160"/>
      <c r="J114" s="160"/>
      <c r="K114" s="160"/>
      <c r="L114" s="160"/>
      <c r="M114" s="160"/>
      <c r="N114" s="160"/>
      <c r="O114" s="160"/>
      <c r="P114" s="160"/>
      <c r="Q114" s="162" t="str">
        <f>IF(ISNUMBER('Indicator Data'!AQ115),"","Imputed using GDP p.c.")</f>
        <v/>
      </c>
      <c r="R114" s="160"/>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04"/>
    </row>
    <row r="115" spans="1:58" x14ac:dyDescent="0.25">
      <c r="A115" s="128" t="str">
        <f>'Indicator Data'!A116</f>
        <v>Mexico</v>
      </c>
      <c r="B115" s="107" t="str">
        <f>'Indicator Data'!B116</f>
        <v>MEX</v>
      </c>
      <c r="C115" s="160"/>
      <c r="D115" s="160"/>
      <c r="E115" s="160"/>
      <c r="F115" s="160"/>
      <c r="G115" s="160"/>
      <c r="H115" s="160"/>
      <c r="I115" s="160"/>
      <c r="J115" s="160"/>
      <c r="K115" s="160"/>
      <c r="L115" s="160"/>
      <c r="M115" s="160"/>
      <c r="N115" s="160"/>
      <c r="O115" s="160"/>
      <c r="P115" s="160"/>
      <c r="Q115" s="162" t="str">
        <f>IF(ISNUMBER('Indicator Data'!AQ116),"","Imputed using GDP p.c.")</f>
        <v/>
      </c>
      <c r="R115" s="160"/>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t="s">
        <v>989</v>
      </c>
      <c r="AO115" s="160" t="s">
        <v>989</v>
      </c>
      <c r="AP115" s="160"/>
      <c r="AQ115" s="160"/>
      <c r="AR115" s="160"/>
      <c r="AS115" s="160"/>
      <c r="AT115" s="160"/>
      <c r="AU115" s="160"/>
      <c r="AV115" s="160"/>
      <c r="AW115" s="160"/>
      <c r="AX115" s="160"/>
      <c r="AY115" s="160"/>
      <c r="AZ115" s="160"/>
      <c r="BA115" s="160"/>
      <c r="BB115" s="160"/>
      <c r="BC115" s="160"/>
      <c r="BD115" s="160"/>
      <c r="BE115" s="160"/>
      <c r="BF115" s="104"/>
    </row>
    <row r="116" spans="1:58" x14ac:dyDescent="0.25">
      <c r="A116" s="128" t="str">
        <f>'Indicator Data'!A117</f>
        <v>Micronesia</v>
      </c>
      <c r="B116" s="107" t="str">
        <f>'Indicator Data'!B117</f>
        <v>FSM</v>
      </c>
      <c r="C116" s="160"/>
      <c r="D116" s="160"/>
      <c r="E116" s="160"/>
      <c r="F116" s="160"/>
      <c r="G116" s="160"/>
      <c r="H116" s="160"/>
      <c r="I116" s="160"/>
      <c r="J116" s="160"/>
      <c r="K116" s="160"/>
      <c r="L116" s="160"/>
      <c r="M116" s="160"/>
      <c r="N116" s="160"/>
      <c r="O116" s="160"/>
      <c r="P116" s="160"/>
      <c r="Q116" s="162" t="str">
        <f>IF(ISNUMBER('Indicator Data'!AQ117),"","Imputed using GDP p.c.")</f>
        <v/>
      </c>
      <c r="R116" s="160"/>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04"/>
    </row>
    <row r="117" spans="1:58" x14ac:dyDescent="0.25">
      <c r="A117" s="128" t="str">
        <f>'Indicator Data'!A118</f>
        <v>Moldova Republic of</v>
      </c>
      <c r="B117" s="107" t="str">
        <f>'Indicator Data'!B118</f>
        <v>MDA</v>
      </c>
      <c r="C117" s="160"/>
      <c r="D117" s="160"/>
      <c r="E117" s="160"/>
      <c r="F117" s="160"/>
      <c r="G117" s="160"/>
      <c r="H117" s="160"/>
      <c r="I117" s="160"/>
      <c r="J117" s="160"/>
      <c r="K117" s="160"/>
      <c r="L117" s="160"/>
      <c r="M117" s="160"/>
      <c r="N117" s="160"/>
      <c r="O117" s="160"/>
      <c r="P117" s="160"/>
      <c r="Q117" s="162" t="str">
        <f>IF(ISNUMBER('Indicator Data'!AQ118),"","Imputed using GDP p.c.")</f>
        <v/>
      </c>
      <c r="R117" s="160"/>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04"/>
    </row>
    <row r="118" spans="1:58" x14ac:dyDescent="0.25">
      <c r="A118" s="128" t="str">
        <f>'Indicator Data'!A119</f>
        <v>Mongolia</v>
      </c>
      <c r="B118" s="107" t="str">
        <f>'Indicator Data'!B119</f>
        <v>MNG</v>
      </c>
      <c r="C118" s="160"/>
      <c r="D118" s="160"/>
      <c r="E118" s="160"/>
      <c r="F118" s="160"/>
      <c r="G118" s="160"/>
      <c r="H118" s="160"/>
      <c r="I118" s="160"/>
      <c r="J118" s="160"/>
      <c r="K118" s="160"/>
      <c r="L118" s="160"/>
      <c r="M118" s="160"/>
      <c r="N118" s="160"/>
      <c r="O118" s="160"/>
      <c r="P118" s="160"/>
      <c r="Q118" s="162" t="str">
        <f>IF(ISNUMBER('Indicator Data'!AQ119),"","Imputed using GDP p.c.")</f>
        <v/>
      </c>
      <c r="R118" s="160"/>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04"/>
    </row>
    <row r="119" spans="1:58" x14ac:dyDescent="0.25">
      <c r="A119" s="128" t="str">
        <f>'Indicator Data'!A120</f>
        <v>Montenegro</v>
      </c>
      <c r="B119" s="107" t="str">
        <f>'Indicator Data'!B120</f>
        <v>MNE</v>
      </c>
      <c r="C119" s="160"/>
      <c r="D119" s="160"/>
      <c r="E119" s="160"/>
      <c r="F119" s="160"/>
      <c r="G119" s="160"/>
      <c r="H119" s="160"/>
      <c r="I119" s="160"/>
      <c r="J119" s="160"/>
      <c r="K119" s="160"/>
      <c r="L119" s="160"/>
      <c r="M119" s="160"/>
      <c r="N119" s="160"/>
      <c r="O119" s="160"/>
      <c r="P119" s="160"/>
      <c r="Q119" s="162" t="str">
        <f>IF(ISNUMBER('Indicator Data'!AQ120),"","Imputed using GDP p.c.")</f>
        <v/>
      </c>
      <c r="R119" s="160"/>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04"/>
    </row>
    <row r="120" spans="1:58" x14ac:dyDescent="0.25">
      <c r="A120" s="128" t="str">
        <f>'Indicator Data'!A121</f>
        <v>Morocco</v>
      </c>
      <c r="B120" s="107" t="str">
        <f>'Indicator Data'!B121</f>
        <v>MAR</v>
      </c>
      <c r="C120" s="160"/>
      <c r="D120" s="160"/>
      <c r="E120" s="160"/>
      <c r="F120" s="160"/>
      <c r="G120" s="160"/>
      <c r="H120" s="160"/>
      <c r="I120" s="160"/>
      <c r="J120" s="160"/>
      <c r="K120" s="160"/>
      <c r="L120" s="160"/>
      <c r="M120" s="160"/>
      <c r="N120" s="160"/>
      <c r="O120" s="160"/>
      <c r="P120" s="160"/>
      <c r="Q120" s="162" t="str">
        <f>IF(ISNUMBER('Indicator Data'!AQ121),"","Imputed using GDP p.c.")</f>
        <v/>
      </c>
      <c r="R120" s="160"/>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04"/>
    </row>
    <row r="121" spans="1:58" x14ac:dyDescent="0.25">
      <c r="A121" s="128" t="str">
        <f>'Indicator Data'!A122</f>
        <v>Mozambique</v>
      </c>
      <c r="B121" s="107" t="str">
        <f>'Indicator Data'!B122</f>
        <v>MOZ</v>
      </c>
      <c r="C121" s="160"/>
      <c r="D121" s="160"/>
      <c r="E121" s="160"/>
      <c r="F121" s="160"/>
      <c r="G121" s="160"/>
      <c r="H121" s="160"/>
      <c r="I121" s="160"/>
      <c r="J121" s="160"/>
      <c r="K121" s="160"/>
      <c r="L121" s="160"/>
      <c r="M121" s="160"/>
      <c r="N121" s="160"/>
      <c r="O121" s="160"/>
      <c r="P121" s="160"/>
      <c r="Q121" s="162" t="str">
        <f>IF(ISNUMBER('Indicator Data'!AQ122),"","Imputed using GDP p.c.")</f>
        <v/>
      </c>
      <c r="R121" s="160"/>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04"/>
    </row>
    <row r="122" spans="1:58" x14ac:dyDescent="0.25">
      <c r="A122" s="128" t="str">
        <f>'Indicator Data'!A123</f>
        <v>Myanmar</v>
      </c>
      <c r="B122" s="107" t="str">
        <f>'Indicator Data'!B123</f>
        <v>MMR</v>
      </c>
      <c r="C122" s="160"/>
      <c r="D122" s="160"/>
      <c r="E122" s="160"/>
      <c r="F122" s="160"/>
      <c r="G122" s="160"/>
      <c r="H122" s="160"/>
      <c r="I122" s="160"/>
      <c r="J122" s="160"/>
      <c r="K122" s="160"/>
      <c r="L122" s="160"/>
      <c r="M122" s="160"/>
      <c r="N122" s="160"/>
      <c r="O122" s="160"/>
      <c r="P122" s="160"/>
      <c r="Q122" s="162" t="str">
        <f>IF(ISNUMBER('Indicator Data'!AQ123),"","Imputed using GDP p.c.")</f>
        <v/>
      </c>
      <c r="R122" s="160"/>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04"/>
    </row>
    <row r="123" spans="1:58" x14ac:dyDescent="0.25">
      <c r="A123" s="128" t="str">
        <f>'Indicator Data'!A124</f>
        <v>Namibia</v>
      </c>
      <c r="B123" s="107" t="str">
        <f>'Indicator Data'!B124</f>
        <v>NAM</v>
      </c>
      <c r="C123" s="160"/>
      <c r="D123" s="160"/>
      <c r="E123" s="160"/>
      <c r="F123" s="160"/>
      <c r="G123" s="160"/>
      <c r="H123" s="160"/>
      <c r="I123" s="160"/>
      <c r="J123" s="160"/>
      <c r="K123" s="160"/>
      <c r="L123" s="160"/>
      <c r="M123" s="160"/>
      <c r="N123" s="160"/>
      <c r="O123" s="160"/>
      <c r="P123" s="160"/>
      <c r="Q123" s="162" t="str">
        <f>IF(ISNUMBER('Indicator Data'!AQ124),"","Imputed using GDP p.c.")</f>
        <v/>
      </c>
      <c r="R123" s="160"/>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t="s">
        <v>989</v>
      </c>
      <c r="AO123" s="160" t="s">
        <v>989</v>
      </c>
      <c r="AP123" s="160"/>
      <c r="AQ123" s="160"/>
      <c r="AR123" s="160"/>
      <c r="AS123" s="160"/>
      <c r="AT123" s="160"/>
      <c r="AU123" s="160"/>
      <c r="AV123" s="160"/>
      <c r="AW123" s="160"/>
      <c r="AX123" s="160"/>
      <c r="AY123" s="160"/>
      <c r="AZ123" s="160"/>
      <c r="BA123" s="160"/>
      <c r="BB123" s="160"/>
      <c r="BC123" s="160"/>
      <c r="BD123" s="160"/>
      <c r="BE123" s="160"/>
      <c r="BF123" s="104"/>
    </row>
    <row r="124" spans="1:58" x14ac:dyDescent="0.25">
      <c r="A124" s="128" t="str">
        <f>'Indicator Data'!A125</f>
        <v>Nauru</v>
      </c>
      <c r="B124" s="107" t="str">
        <f>'Indicator Data'!B125</f>
        <v>NRU</v>
      </c>
      <c r="C124" s="160"/>
      <c r="D124" s="160"/>
      <c r="E124" s="160"/>
      <c r="F124" s="160"/>
      <c r="G124" s="160"/>
      <c r="H124" s="160"/>
      <c r="I124" s="160"/>
      <c r="J124" s="160"/>
      <c r="K124" s="160"/>
      <c r="L124" s="160"/>
      <c r="M124" s="160"/>
      <c r="N124" s="160"/>
      <c r="O124" s="160"/>
      <c r="P124" s="160"/>
      <c r="Q124" s="162" t="str">
        <f>IF(ISNUMBER('Indicator Data'!AQ125),"","Imputed using GDP p.c.")</f>
        <v>Imputed using GDP p.c.</v>
      </c>
      <c r="R124" s="160"/>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04"/>
    </row>
    <row r="125" spans="1:58" x14ac:dyDescent="0.25">
      <c r="A125" s="128" t="str">
        <f>'Indicator Data'!A126</f>
        <v>Nepal</v>
      </c>
      <c r="B125" s="107" t="str">
        <f>'Indicator Data'!B126</f>
        <v>NPL</v>
      </c>
      <c r="C125" s="160"/>
      <c r="D125" s="160"/>
      <c r="E125" s="160"/>
      <c r="F125" s="160"/>
      <c r="G125" s="160"/>
      <c r="H125" s="160"/>
      <c r="I125" s="160"/>
      <c r="J125" s="160"/>
      <c r="K125" s="160"/>
      <c r="L125" s="160"/>
      <c r="M125" s="160"/>
      <c r="N125" s="160"/>
      <c r="O125" s="160"/>
      <c r="P125" s="160"/>
      <c r="Q125" s="162" t="str">
        <f>IF(ISNUMBER('Indicator Data'!AQ126),"","Imputed using GDP p.c.")</f>
        <v/>
      </c>
      <c r="R125" s="160"/>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04"/>
    </row>
    <row r="126" spans="1:58" x14ac:dyDescent="0.25">
      <c r="A126" s="128" t="str">
        <f>'Indicator Data'!A127</f>
        <v>Netherlands</v>
      </c>
      <c r="B126" s="107" t="str">
        <f>'Indicator Data'!B127</f>
        <v>NLD</v>
      </c>
      <c r="C126" s="160"/>
      <c r="D126" s="160"/>
      <c r="E126" s="160"/>
      <c r="F126" s="160"/>
      <c r="G126" s="160"/>
      <c r="H126" s="160"/>
      <c r="I126" s="160"/>
      <c r="J126" s="160"/>
      <c r="K126" s="160"/>
      <c r="L126" s="160"/>
      <c r="M126" s="160"/>
      <c r="N126" s="160"/>
      <c r="O126" s="160"/>
      <c r="P126" s="160"/>
      <c r="Q126" s="162" t="str">
        <f>IF(ISNUMBER('Indicator Data'!AQ127),"","Imputed using GDP p.c.")</f>
        <v/>
      </c>
      <c r="R126" s="160"/>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04"/>
    </row>
    <row r="127" spans="1:58" x14ac:dyDescent="0.25">
      <c r="A127" s="128" t="str">
        <f>'Indicator Data'!A128</f>
        <v>New Zealand</v>
      </c>
      <c r="B127" s="107" t="str">
        <f>'Indicator Data'!B128</f>
        <v>NZL</v>
      </c>
      <c r="C127" s="160"/>
      <c r="D127" s="160"/>
      <c r="E127" s="160"/>
      <c r="F127" s="160"/>
      <c r="G127" s="160"/>
      <c r="H127" s="160"/>
      <c r="I127" s="160"/>
      <c r="J127" s="160"/>
      <c r="K127" s="160"/>
      <c r="L127" s="160"/>
      <c r="M127" s="160"/>
      <c r="N127" s="160"/>
      <c r="O127" s="160"/>
      <c r="P127" s="160"/>
      <c r="Q127" s="162" t="str">
        <f>IF(ISNUMBER('Indicator Data'!AQ128),"","Imputed using GDP p.c.")</f>
        <v/>
      </c>
      <c r="R127" s="160"/>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04"/>
    </row>
    <row r="128" spans="1:58" x14ac:dyDescent="0.25">
      <c r="A128" s="128" t="str">
        <f>'Indicator Data'!A129</f>
        <v>Nicaragua</v>
      </c>
      <c r="B128" s="107" t="str">
        <f>'Indicator Data'!B129</f>
        <v>NIC</v>
      </c>
      <c r="C128" s="160"/>
      <c r="D128" s="160"/>
      <c r="E128" s="160"/>
      <c r="F128" s="160"/>
      <c r="G128" s="160"/>
      <c r="H128" s="160"/>
      <c r="I128" s="160"/>
      <c r="J128" s="160"/>
      <c r="K128" s="160"/>
      <c r="L128" s="160"/>
      <c r="M128" s="160"/>
      <c r="N128" s="160"/>
      <c r="O128" s="160"/>
      <c r="P128" s="160"/>
      <c r="Q128" s="162" t="str">
        <f>IF(ISNUMBER('Indicator Data'!AQ129),"","Imputed using GDP p.c.")</f>
        <v/>
      </c>
      <c r="R128" s="160"/>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04"/>
    </row>
    <row r="129" spans="1:58" x14ac:dyDescent="0.25">
      <c r="A129" s="128" t="str">
        <f>'Indicator Data'!A130</f>
        <v>Niger</v>
      </c>
      <c r="B129" s="107" t="str">
        <f>'Indicator Data'!B130</f>
        <v>NER</v>
      </c>
      <c r="C129" s="160"/>
      <c r="D129" s="160"/>
      <c r="E129" s="160"/>
      <c r="F129" s="160"/>
      <c r="G129" s="160"/>
      <c r="H129" s="160"/>
      <c r="I129" s="160"/>
      <c r="J129" s="160"/>
      <c r="K129" s="160"/>
      <c r="L129" s="160"/>
      <c r="M129" s="160"/>
      <c r="N129" s="160"/>
      <c r="O129" s="160"/>
      <c r="P129" s="160"/>
      <c r="Q129" s="162" t="str">
        <f>IF(ISNUMBER('Indicator Data'!AQ130),"","Imputed using GDP p.c.")</f>
        <v/>
      </c>
      <c r="R129" s="160"/>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04"/>
    </row>
    <row r="130" spans="1:58" x14ac:dyDescent="0.25">
      <c r="A130" s="128" t="str">
        <f>'Indicator Data'!A131</f>
        <v>Nigeria</v>
      </c>
      <c r="B130" s="107" t="str">
        <f>'Indicator Data'!B131</f>
        <v>NGA</v>
      </c>
      <c r="C130" s="160"/>
      <c r="D130" s="160"/>
      <c r="E130" s="160"/>
      <c r="F130" s="160"/>
      <c r="G130" s="160"/>
      <c r="H130" s="160"/>
      <c r="I130" s="160"/>
      <c r="J130" s="160"/>
      <c r="K130" s="160"/>
      <c r="L130" s="160"/>
      <c r="M130" s="160"/>
      <c r="N130" s="160"/>
      <c r="O130" s="160"/>
      <c r="P130" s="160"/>
      <c r="Q130" s="162" t="str">
        <f>IF(ISNUMBER('Indicator Data'!AQ131),"","Imputed using GDP p.c.")</f>
        <v/>
      </c>
      <c r="R130" s="160"/>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04"/>
    </row>
    <row r="131" spans="1:58" x14ac:dyDescent="0.25">
      <c r="A131" s="128" t="str">
        <f>'Indicator Data'!A132</f>
        <v>North Macedonia</v>
      </c>
      <c r="B131" s="107" t="str">
        <f>'Indicator Data'!B132</f>
        <v>MKD</v>
      </c>
      <c r="C131" s="160"/>
      <c r="D131" s="160"/>
      <c r="E131" s="160"/>
      <c r="F131" s="160"/>
      <c r="G131" s="160"/>
      <c r="H131" s="160"/>
      <c r="I131" s="160"/>
      <c r="J131" s="160"/>
      <c r="K131" s="160"/>
      <c r="L131" s="160"/>
      <c r="M131" s="160"/>
      <c r="N131" s="160"/>
      <c r="O131" s="160"/>
      <c r="P131" s="160"/>
      <c r="Q131" s="162" t="str">
        <f>IF(ISNUMBER('Indicator Data'!AQ132),"","Imputed using GDP p.c.")</f>
        <v/>
      </c>
      <c r="R131" s="160"/>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04"/>
    </row>
    <row r="132" spans="1:58" x14ac:dyDescent="0.25">
      <c r="A132" s="128" t="str">
        <f>'Indicator Data'!A133</f>
        <v>Norway</v>
      </c>
      <c r="B132" s="107" t="str">
        <f>'Indicator Data'!B133</f>
        <v>NOR</v>
      </c>
      <c r="C132" s="160"/>
      <c r="D132" s="160"/>
      <c r="E132" s="160"/>
      <c r="F132" s="160"/>
      <c r="G132" s="160"/>
      <c r="H132" s="160"/>
      <c r="I132" s="160"/>
      <c r="J132" s="160"/>
      <c r="K132" s="160"/>
      <c r="L132" s="160"/>
      <c r="M132" s="160"/>
      <c r="N132" s="160"/>
      <c r="O132" s="160"/>
      <c r="P132" s="160"/>
      <c r="Q132" s="162" t="str">
        <f>IF(ISNUMBER('Indicator Data'!AQ133),"","Imputed using GDP p.c.")</f>
        <v/>
      </c>
      <c r="R132" s="160"/>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04"/>
    </row>
    <row r="133" spans="1:58" x14ac:dyDescent="0.25">
      <c r="A133" s="128" t="str">
        <f>'Indicator Data'!A134</f>
        <v>Oman</v>
      </c>
      <c r="B133" s="107" t="str">
        <f>'Indicator Data'!B134</f>
        <v>OMN</v>
      </c>
      <c r="C133" s="160"/>
      <c r="D133" s="160"/>
      <c r="E133" s="160"/>
      <c r="F133" s="160"/>
      <c r="G133" s="160"/>
      <c r="H133" s="160"/>
      <c r="I133" s="160"/>
      <c r="J133" s="160"/>
      <c r="K133" s="160"/>
      <c r="L133" s="160"/>
      <c r="M133" s="160"/>
      <c r="N133" s="160"/>
      <c r="O133" s="160"/>
      <c r="P133" s="160"/>
      <c r="Q133" s="162" t="str">
        <f>IF(ISNUMBER('Indicator Data'!AQ134),"","Imputed using GDP p.c.")</f>
        <v/>
      </c>
      <c r="R133" s="160"/>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t="s">
        <v>989</v>
      </c>
      <c r="AO133" s="160" t="s">
        <v>989</v>
      </c>
      <c r="AP133" s="160"/>
      <c r="AQ133" s="160"/>
      <c r="AR133" s="160"/>
      <c r="AS133" s="160"/>
      <c r="AT133" s="160"/>
      <c r="AU133" s="160"/>
      <c r="AV133" s="160"/>
      <c r="AW133" s="160"/>
      <c r="AX133" s="160"/>
      <c r="AY133" s="160"/>
      <c r="AZ133" s="160"/>
      <c r="BA133" s="160"/>
      <c r="BB133" s="160"/>
      <c r="BC133" s="160"/>
      <c r="BD133" s="160"/>
      <c r="BE133" s="160"/>
      <c r="BF133" s="104"/>
    </row>
    <row r="134" spans="1:58" x14ac:dyDescent="0.25">
      <c r="A134" s="128" t="str">
        <f>'Indicator Data'!A135</f>
        <v>Pakistan</v>
      </c>
      <c r="B134" s="107" t="str">
        <f>'Indicator Data'!B135</f>
        <v>PAK</v>
      </c>
      <c r="C134" s="160"/>
      <c r="D134" s="160"/>
      <c r="E134" s="160"/>
      <c r="F134" s="160"/>
      <c r="G134" s="160"/>
      <c r="H134" s="160"/>
      <c r="I134" s="160"/>
      <c r="J134" s="160"/>
      <c r="K134" s="160"/>
      <c r="L134" s="160"/>
      <c r="M134" s="160"/>
      <c r="N134" s="160"/>
      <c r="O134" s="160"/>
      <c r="P134" s="160"/>
      <c r="Q134" s="162" t="str">
        <f>IF(ISNUMBER('Indicator Data'!AQ135),"","Imputed using GDP p.c.")</f>
        <v/>
      </c>
      <c r="R134" s="160"/>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t="s">
        <v>987</v>
      </c>
      <c r="AO134" s="160" t="s">
        <v>987</v>
      </c>
      <c r="AP134" s="160"/>
      <c r="AQ134" s="160"/>
      <c r="AR134" s="160"/>
      <c r="AS134" s="160"/>
      <c r="AT134" s="160"/>
      <c r="AU134" s="160"/>
      <c r="AV134" s="160"/>
      <c r="AW134" s="160"/>
      <c r="AX134" s="160"/>
      <c r="AY134" s="160"/>
      <c r="AZ134" s="160"/>
      <c r="BA134" s="160"/>
      <c r="BB134" s="160"/>
      <c r="BC134" s="160"/>
      <c r="BD134" s="160"/>
      <c r="BE134" s="160"/>
      <c r="BF134" s="104"/>
    </row>
    <row r="135" spans="1:58" x14ac:dyDescent="0.25">
      <c r="A135" s="128" t="str">
        <f>'Indicator Data'!A136</f>
        <v>Palau</v>
      </c>
      <c r="B135" s="107" t="str">
        <f>'Indicator Data'!B136</f>
        <v>PLW</v>
      </c>
      <c r="C135" s="160"/>
      <c r="D135" s="160"/>
      <c r="E135" s="160"/>
      <c r="F135" s="160"/>
      <c r="G135" s="160"/>
      <c r="H135" s="160"/>
      <c r="I135" s="160"/>
      <c r="J135" s="160"/>
      <c r="K135" s="160"/>
      <c r="L135" s="160"/>
      <c r="M135" s="160"/>
      <c r="N135" s="160"/>
      <c r="O135" s="160"/>
      <c r="P135" s="160"/>
      <c r="Q135" s="162" t="str">
        <f>IF(ISNUMBER('Indicator Data'!AQ136),"","Imputed using GDP p.c.")</f>
        <v/>
      </c>
      <c r="R135" s="160"/>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04"/>
    </row>
    <row r="136" spans="1:58" x14ac:dyDescent="0.25">
      <c r="A136" s="128" t="str">
        <f>'Indicator Data'!A137</f>
        <v>Palestine</v>
      </c>
      <c r="B136" s="107" t="str">
        <f>'Indicator Data'!B137</f>
        <v>PSE</v>
      </c>
      <c r="C136" s="160"/>
      <c r="D136" s="160"/>
      <c r="E136" s="160"/>
      <c r="F136" s="160"/>
      <c r="G136" s="160"/>
      <c r="H136" s="160"/>
      <c r="I136" s="160"/>
      <c r="J136" s="160"/>
      <c r="K136" s="160"/>
      <c r="L136" s="160"/>
      <c r="M136" s="160"/>
      <c r="N136" s="160"/>
      <c r="O136" s="160"/>
      <c r="P136" s="160"/>
      <c r="Q136" s="162" t="str">
        <f>IF(ISNUMBER('Indicator Data'!AQ137),"","Imputed using GDP p.c.")</f>
        <v/>
      </c>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t="s">
        <v>989</v>
      </c>
      <c r="AO136" s="160" t="s">
        <v>989</v>
      </c>
      <c r="AP136" s="160"/>
      <c r="AQ136" s="160"/>
      <c r="AR136" s="160"/>
      <c r="AS136" s="160"/>
      <c r="AT136" s="160"/>
      <c r="AU136" s="160"/>
      <c r="AV136" s="160"/>
      <c r="AW136" s="160"/>
      <c r="AX136" s="160"/>
      <c r="AY136" s="160"/>
      <c r="AZ136" s="160"/>
      <c r="BA136" s="160"/>
      <c r="BB136" s="160"/>
      <c r="BC136" s="160"/>
      <c r="BD136" s="160"/>
      <c r="BE136" s="160"/>
      <c r="BF136" s="104"/>
    </row>
    <row r="137" spans="1:58" x14ac:dyDescent="0.25">
      <c r="A137" s="128" t="str">
        <f>'Indicator Data'!A138</f>
        <v>Panama</v>
      </c>
      <c r="B137" s="107" t="str">
        <f>'Indicator Data'!B138</f>
        <v>PAN</v>
      </c>
      <c r="C137" s="160"/>
      <c r="D137" s="160"/>
      <c r="E137" s="160"/>
      <c r="F137" s="160"/>
      <c r="G137" s="160"/>
      <c r="H137" s="160"/>
      <c r="I137" s="160"/>
      <c r="J137" s="160"/>
      <c r="K137" s="160"/>
      <c r="L137" s="160"/>
      <c r="M137" s="160"/>
      <c r="N137" s="160"/>
      <c r="O137" s="160"/>
      <c r="P137" s="160"/>
      <c r="Q137" s="162" t="str">
        <f>IF(ISNUMBER('Indicator Data'!AQ138),"","Imputed using GDP p.c.")</f>
        <v/>
      </c>
      <c r="R137" s="160"/>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04"/>
    </row>
    <row r="138" spans="1:58" x14ac:dyDescent="0.25">
      <c r="A138" s="128" t="str">
        <f>'Indicator Data'!A139</f>
        <v>Papua New Guinea</v>
      </c>
      <c r="B138" s="107" t="str">
        <f>'Indicator Data'!B139</f>
        <v>PNG</v>
      </c>
      <c r="C138" s="160"/>
      <c r="D138" s="160"/>
      <c r="E138" s="160"/>
      <c r="F138" s="160"/>
      <c r="G138" s="160"/>
      <c r="H138" s="160"/>
      <c r="I138" s="160"/>
      <c r="J138" s="160"/>
      <c r="K138" s="160"/>
      <c r="L138" s="160"/>
      <c r="M138" s="160"/>
      <c r="N138" s="160"/>
      <c r="O138" s="160"/>
      <c r="P138" s="160"/>
      <c r="Q138" s="162" t="str">
        <f>IF(ISNUMBER('Indicator Data'!AQ139),"","Imputed using GDP p.c.")</f>
        <v/>
      </c>
      <c r="R138" s="160"/>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04"/>
    </row>
    <row r="139" spans="1:58" x14ac:dyDescent="0.25">
      <c r="A139" s="128" t="str">
        <f>'Indicator Data'!A140</f>
        <v>Paraguay</v>
      </c>
      <c r="B139" s="107" t="str">
        <f>'Indicator Data'!B140</f>
        <v>PRY</v>
      </c>
      <c r="C139" s="160"/>
      <c r="D139" s="160"/>
      <c r="E139" s="160"/>
      <c r="F139" s="160"/>
      <c r="G139" s="160"/>
      <c r="H139" s="160"/>
      <c r="I139" s="160"/>
      <c r="J139" s="160"/>
      <c r="K139" s="160"/>
      <c r="L139" s="160"/>
      <c r="M139" s="160"/>
      <c r="N139" s="160"/>
      <c r="O139" s="160"/>
      <c r="P139" s="160"/>
      <c r="Q139" s="162" t="str">
        <f>IF(ISNUMBER('Indicator Data'!AQ140),"","Imputed using GDP p.c.")</f>
        <v/>
      </c>
      <c r="R139" s="160"/>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04"/>
    </row>
    <row r="140" spans="1:58" x14ac:dyDescent="0.25">
      <c r="A140" s="128" t="str">
        <f>'Indicator Data'!A141</f>
        <v>Peru</v>
      </c>
      <c r="B140" s="107" t="str">
        <f>'Indicator Data'!B141</f>
        <v>PER</v>
      </c>
      <c r="C140" s="160"/>
      <c r="D140" s="160"/>
      <c r="E140" s="160"/>
      <c r="F140" s="160"/>
      <c r="G140" s="160"/>
      <c r="H140" s="160"/>
      <c r="I140" s="160"/>
      <c r="J140" s="160"/>
      <c r="K140" s="160"/>
      <c r="L140" s="160"/>
      <c r="M140" s="160"/>
      <c r="N140" s="160"/>
      <c r="O140" s="160"/>
      <c r="P140" s="160"/>
      <c r="Q140" s="162" t="str">
        <f>IF(ISNUMBER('Indicator Data'!AQ141),"","Imputed using GDP p.c.")</f>
        <v/>
      </c>
      <c r="R140" s="160"/>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04"/>
    </row>
    <row r="141" spans="1:58" x14ac:dyDescent="0.25">
      <c r="A141" s="128" t="str">
        <f>'Indicator Data'!A142</f>
        <v>Philippines</v>
      </c>
      <c r="B141" s="107" t="str">
        <f>'Indicator Data'!B142</f>
        <v>PHL</v>
      </c>
      <c r="C141" s="160"/>
      <c r="D141" s="160"/>
      <c r="E141" s="160"/>
      <c r="F141" s="160"/>
      <c r="G141" s="160"/>
      <c r="H141" s="160"/>
      <c r="I141" s="160"/>
      <c r="J141" s="160"/>
      <c r="K141" s="160"/>
      <c r="L141" s="160"/>
      <c r="M141" s="160"/>
      <c r="N141" s="160"/>
      <c r="O141" s="160"/>
      <c r="P141" s="160"/>
      <c r="Q141" s="162" t="str">
        <f>IF(ISNUMBER('Indicator Data'!AQ142),"","Imputed using GDP p.c.")</f>
        <v/>
      </c>
      <c r="R141" s="160"/>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04"/>
    </row>
    <row r="142" spans="1:58" x14ac:dyDescent="0.25">
      <c r="A142" s="128" t="str">
        <f>'Indicator Data'!A143</f>
        <v>Poland</v>
      </c>
      <c r="B142" s="107" t="str">
        <f>'Indicator Data'!B143</f>
        <v>POL</v>
      </c>
      <c r="C142" s="160"/>
      <c r="D142" s="160"/>
      <c r="E142" s="160"/>
      <c r="F142" s="160"/>
      <c r="G142" s="160"/>
      <c r="H142" s="160"/>
      <c r="I142" s="160"/>
      <c r="J142" s="160"/>
      <c r="K142" s="160"/>
      <c r="L142" s="160"/>
      <c r="M142" s="160"/>
      <c r="N142" s="160"/>
      <c r="O142" s="160"/>
      <c r="P142" s="160"/>
      <c r="Q142" s="162" t="str">
        <f>IF(ISNUMBER('Indicator Data'!AQ143),"","Imputed using GDP p.c.")</f>
        <v/>
      </c>
      <c r="R142" s="160"/>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t="s">
        <v>975</v>
      </c>
      <c r="AO142" s="160" t="s">
        <v>975</v>
      </c>
      <c r="AP142" s="160"/>
      <c r="AQ142" s="160"/>
      <c r="AR142" s="160"/>
      <c r="AS142" s="160"/>
      <c r="AT142" s="160"/>
      <c r="AU142" s="160"/>
      <c r="AV142" s="160"/>
      <c r="AW142" s="160"/>
      <c r="AX142" s="160"/>
      <c r="AY142" s="160"/>
      <c r="AZ142" s="160"/>
      <c r="BA142" s="160"/>
      <c r="BB142" s="160"/>
      <c r="BC142" s="160"/>
      <c r="BD142" s="160"/>
      <c r="BE142" s="160"/>
      <c r="BF142" s="104"/>
    </row>
    <row r="143" spans="1:58" x14ac:dyDescent="0.25">
      <c r="A143" s="128" t="str">
        <f>'Indicator Data'!A144</f>
        <v>Portugal</v>
      </c>
      <c r="B143" s="107" t="str">
        <f>'Indicator Data'!B144</f>
        <v>PRT</v>
      </c>
      <c r="C143" s="160"/>
      <c r="D143" s="160"/>
      <c r="E143" s="160"/>
      <c r="F143" s="160"/>
      <c r="G143" s="160"/>
      <c r="H143" s="160"/>
      <c r="I143" s="160"/>
      <c r="J143" s="160"/>
      <c r="K143" s="160"/>
      <c r="L143" s="160"/>
      <c r="M143" s="160"/>
      <c r="N143" s="160"/>
      <c r="O143" s="160"/>
      <c r="P143" s="160"/>
      <c r="Q143" s="162" t="str">
        <f>IF(ISNUMBER('Indicator Data'!AQ144),"","Imputed using GDP p.c.")</f>
        <v/>
      </c>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04"/>
    </row>
    <row r="144" spans="1:58" x14ac:dyDescent="0.25">
      <c r="A144" s="128" t="str">
        <f>'Indicator Data'!A145</f>
        <v>Qatar</v>
      </c>
      <c r="B144" s="107" t="str">
        <f>'Indicator Data'!B145</f>
        <v>QAT</v>
      </c>
      <c r="C144" s="160"/>
      <c r="D144" s="160"/>
      <c r="E144" s="160"/>
      <c r="F144" s="160"/>
      <c r="G144" s="160"/>
      <c r="H144" s="160"/>
      <c r="I144" s="160"/>
      <c r="J144" s="160"/>
      <c r="K144" s="160"/>
      <c r="L144" s="160"/>
      <c r="M144" s="160"/>
      <c r="N144" s="160"/>
      <c r="O144" s="160"/>
      <c r="P144" s="160"/>
      <c r="Q144" s="162" t="str">
        <f>IF(ISNUMBER('Indicator Data'!AQ145),"","Imputed using GDP p.c.")</f>
        <v/>
      </c>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04"/>
    </row>
    <row r="145" spans="1:58" x14ac:dyDescent="0.25">
      <c r="A145" s="128" t="str">
        <f>'Indicator Data'!A146</f>
        <v>Romania</v>
      </c>
      <c r="B145" s="107" t="str">
        <f>'Indicator Data'!B146</f>
        <v>ROU</v>
      </c>
      <c r="C145" s="160"/>
      <c r="D145" s="160"/>
      <c r="E145" s="160"/>
      <c r="F145" s="160"/>
      <c r="G145" s="160"/>
      <c r="H145" s="160"/>
      <c r="I145" s="160"/>
      <c r="J145" s="160"/>
      <c r="K145" s="160"/>
      <c r="L145" s="160"/>
      <c r="M145" s="160"/>
      <c r="N145" s="160"/>
      <c r="O145" s="160"/>
      <c r="P145" s="160"/>
      <c r="Q145" s="162" t="str">
        <f>IF(ISNUMBER('Indicator Data'!AQ146),"","Imputed using GDP p.c.")</f>
        <v/>
      </c>
      <c r="R145" s="160"/>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04"/>
    </row>
    <row r="146" spans="1:58" x14ac:dyDescent="0.25">
      <c r="A146" s="128" t="str">
        <f>'Indicator Data'!A147</f>
        <v>Russian Federation</v>
      </c>
      <c r="B146" s="107" t="str">
        <f>'Indicator Data'!B147</f>
        <v>RUS</v>
      </c>
      <c r="C146" s="160"/>
      <c r="D146" s="160"/>
      <c r="E146" s="160"/>
      <c r="F146" s="160"/>
      <c r="G146" s="160"/>
      <c r="H146" s="160"/>
      <c r="I146" s="160"/>
      <c r="J146" s="160"/>
      <c r="K146" s="160"/>
      <c r="L146" s="160"/>
      <c r="M146" s="160"/>
      <c r="N146" s="160"/>
      <c r="O146" s="160"/>
      <c r="P146" s="160"/>
      <c r="Q146" s="162" t="str">
        <f>IF(ISNUMBER('Indicator Data'!AQ147),"","Imputed using GDP p.c.")</f>
        <v/>
      </c>
      <c r="R146" s="160"/>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t="s">
        <v>988</v>
      </c>
      <c r="AO146" s="160" t="s">
        <v>988</v>
      </c>
      <c r="AP146" s="160"/>
      <c r="AQ146" s="160"/>
      <c r="AR146" s="160"/>
      <c r="AS146" s="160"/>
      <c r="AT146" s="160"/>
      <c r="AU146" s="160"/>
      <c r="AV146" s="160"/>
      <c r="AW146" s="160"/>
      <c r="AX146" s="160"/>
      <c r="AY146" s="160"/>
      <c r="AZ146" s="160"/>
      <c r="BA146" s="160"/>
      <c r="BB146" s="160"/>
      <c r="BC146" s="160"/>
      <c r="BD146" s="160"/>
      <c r="BE146" s="160"/>
      <c r="BF146" s="104"/>
    </row>
    <row r="147" spans="1:58" x14ac:dyDescent="0.25">
      <c r="A147" s="128" t="str">
        <f>'Indicator Data'!A148</f>
        <v>Rwanda</v>
      </c>
      <c r="B147" s="107" t="str">
        <f>'Indicator Data'!B148</f>
        <v>RWA</v>
      </c>
      <c r="C147" s="160"/>
      <c r="D147" s="160"/>
      <c r="E147" s="160"/>
      <c r="F147" s="160"/>
      <c r="G147" s="160"/>
      <c r="H147" s="160"/>
      <c r="I147" s="160"/>
      <c r="J147" s="160"/>
      <c r="K147" s="160"/>
      <c r="L147" s="160"/>
      <c r="M147" s="160"/>
      <c r="N147" s="160"/>
      <c r="O147" s="160"/>
      <c r="P147" s="160"/>
      <c r="Q147" s="162" t="str">
        <f>IF(ISNUMBER('Indicator Data'!AQ148),"","Imputed using GDP p.c.")</f>
        <v/>
      </c>
      <c r="R147" s="160"/>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t="s">
        <v>988</v>
      </c>
      <c r="AO147" s="160" t="s">
        <v>988</v>
      </c>
      <c r="AP147" s="160"/>
      <c r="AQ147" s="160"/>
      <c r="AR147" s="160"/>
      <c r="AS147" s="160"/>
      <c r="AT147" s="160"/>
      <c r="AU147" s="160"/>
      <c r="AV147" s="160"/>
      <c r="AW147" s="160"/>
      <c r="AX147" s="160"/>
      <c r="AY147" s="160"/>
      <c r="AZ147" s="160"/>
      <c r="BA147" s="160"/>
      <c r="BB147" s="160"/>
      <c r="BC147" s="160"/>
      <c r="BD147" s="160"/>
      <c r="BE147" s="160"/>
      <c r="BF147" s="104"/>
    </row>
    <row r="148" spans="1:58" x14ac:dyDescent="0.25">
      <c r="A148" s="128" t="str">
        <f>'Indicator Data'!A149</f>
        <v>Saint Kitts and Nevis</v>
      </c>
      <c r="B148" s="107" t="str">
        <f>'Indicator Data'!B149</f>
        <v>KNA</v>
      </c>
      <c r="C148" s="160"/>
      <c r="D148" s="160"/>
      <c r="E148" s="160"/>
      <c r="F148" s="160"/>
      <c r="G148" s="160"/>
      <c r="H148" s="160"/>
      <c r="I148" s="160"/>
      <c r="J148" s="160"/>
      <c r="K148" s="160"/>
      <c r="L148" s="160"/>
      <c r="M148" s="160"/>
      <c r="N148" s="160"/>
      <c r="O148" s="160"/>
      <c r="P148" s="160"/>
      <c r="Q148" s="162" t="str">
        <f>IF(ISNUMBER('Indicator Data'!AQ149),"","Imputed using GDP p.c.")</f>
        <v/>
      </c>
      <c r="R148" s="160"/>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04"/>
    </row>
    <row r="149" spans="1:58" x14ac:dyDescent="0.25">
      <c r="A149" s="128" t="str">
        <f>'Indicator Data'!A150</f>
        <v>Saint Lucia</v>
      </c>
      <c r="B149" s="107" t="str">
        <f>'Indicator Data'!B150</f>
        <v>LCA</v>
      </c>
      <c r="C149" s="160"/>
      <c r="D149" s="160"/>
      <c r="E149" s="160"/>
      <c r="F149" s="160"/>
      <c r="G149" s="160"/>
      <c r="H149" s="160"/>
      <c r="I149" s="160"/>
      <c r="J149" s="160"/>
      <c r="K149" s="160"/>
      <c r="L149" s="160"/>
      <c r="M149" s="160"/>
      <c r="N149" s="160"/>
      <c r="O149" s="160"/>
      <c r="P149" s="160"/>
      <c r="Q149" s="162" t="str">
        <f>IF(ISNUMBER('Indicator Data'!AQ150),"","Imputed using GDP p.c.")</f>
        <v/>
      </c>
      <c r="R149" s="160"/>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04"/>
    </row>
    <row r="150" spans="1:58" x14ac:dyDescent="0.25">
      <c r="A150" s="128" t="str">
        <f>'Indicator Data'!A151</f>
        <v>Saint Vincent and the Grenadines</v>
      </c>
      <c r="B150" s="107" t="str">
        <f>'Indicator Data'!B151</f>
        <v>VCT</v>
      </c>
      <c r="C150" s="160"/>
      <c r="D150" s="160"/>
      <c r="E150" s="160"/>
      <c r="F150" s="160"/>
      <c r="G150" s="160"/>
      <c r="H150" s="160"/>
      <c r="I150" s="160"/>
      <c r="J150" s="160"/>
      <c r="K150" s="160"/>
      <c r="L150" s="160"/>
      <c r="M150" s="160"/>
      <c r="N150" s="160"/>
      <c r="O150" s="160"/>
      <c r="P150" s="160"/>
      <c r="Q150" s="162" t="str">
        <f>IF(ISNUMBER('Indicator Data'!AQ151),"","Imputed using GDP p.c.")</f>
        <v/>
      </c>
      <c r="R150" s="160"/>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04"/>
    </row>
    <row r="151" spans="1:58" x14ac:dyDescent="0.25">
      <c r="A151" s="128" t="str">
        <f>'Indicator Data'!A152</f>
        <v>Samoa</v>
      </c>
      <c r="B151" s="107" t="str">
        <f>'Indicator Data'!B152</f>
        <v>WSM</v>
      </c>
      <c r="C151" s="160"/>
      <c r="D151" s="160"/>
      <c r="E151" s="160"/>
      <c r="F151" s="160"/>
      <c r="G151" s="160"/>
      <c r="H151" s="160"/>
      <c r="I151" s="160"/>
      <c r="J151" s="160"/>
      <c r="K151" s="160"/>
      <c r="L151" s="160"/>
      <c r="M151" s="160"/>
      <c r="N151" s="160"/>
      <c r="O151" s="160"/>
      <c r="P151" s="160"/>
      <c r="Q151" s="162" t="str">
        <f>IF(ISNUMBER('Indicator Data'!AQ152),"","Imputed using GDP p.c.")</f>
        <v/>
      </c>
      <c r="R151" s="160"/>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04"/>
    </row>
    <row r="152" spans="1:58" x14ac:dyDescent="0.25">
      <c r="A152" s="128" t="str">
        <f>'Indicator Data'!A153</f>
        <v>Sao Tome and Principe</v>
      </c>
      <c r="B152" s="107" t="str">
        <f>'Indicator Data'!B153</f>
        <v>STP</v>
      </c>
      <c r="C152" s="160"/>
      <c r="D152" s="160"/>
      <c r="E152" s="160"/>
      <c r="F152" s="160"/>
      <c r="G152" s="160"/>
      <c r="H152" s="160"/>
      <c r="I152" s="160"/>
      <c r="J152" s="160"/>
      <c r="K152" s="160"/>
      <c r="L152" s="160"/>
      <c r="M152" s="160"/>
      <c r="N152" s="160"/>
      <c r="O152" s="160"/>
      <c r="P152" s="160"/>
      <c r="Q152" s="162" t="str">
        <f>IF(ISNUMBER('Indicator Data'!AQ153),"","Imputed using GDP p.c.")</f>
        <v/>
      </c>
      <c r="R152" s="160"/>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04"/>
    </row>
    <row r="153" spans="1:58" x14ac:dyDescent="0.25">
      <c r="A153" s="128" t="str">
        <f>'Indicator Data'!A154</f>
        <v>Saudi Arabia</v>
      </c>
      <c r="B153" s="107" t="str">
        <f>'Indicator Data'!B154</f>
        <v>SAU</v>
      </c>
      <c r="C153" s="160"/>
      <c r="D153" s="160"/>
      <c r="E153" s="160"/>
      <c r="F153" s="160"/>
      <c r="G153" s="160"/>
      <c r="H153" s="160"/>
      <c r="I153" s="160"/>
      <c r="J153" s="160"/>
      <c r="K153" s="160"/>
      <c r="L153" s="160"/>
      <c r="M153" s="160"/>
      <c r="N153" s="160"/>
      <c r="O153" s="160"/>
      <c r="P153" s="160"/>
      <c r="Q153" s="162" t="str">
        <f>IF(ISNUMBER('Indicator Data'!AQ154),"","Imputed using GDP p.c.")</f>
        <v/>
      </c>
      <c r="R153" s="160"/>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04"/>
    </row>
    <row r="154" spans="1:58" x14ac:dyDescent="0.25">
      <c r="A154" s="128" t="str">
        <f>'Indicator Data'!A155</f>
        <v>Senegal</v>
      </c>
      <c r="B154" s="107" t="str">
        <f>'Indicator Data'!B155</f>
        <v>SEN</v>
      </c>
      <c r="C154" s="160"/>
      <c r="D154" s="160"/>
      <c r="E154" s="160"/>
      <c r="F154" s="160"/>
      <c r="G154" s="160"/>
      <c r="H154" s="160"/>
      <c r="I154" s="160"/>
      <c r="J154" s="160"/>
      <c r="K154" s="160"/>
      <c r="L154" s="160"/>
      <c r="M154" s="160"/>
      <c r="N154" s="160"/>
      <c r="O154" s="160"/>
      <c r="P154" s="160"/>
      <c r="Q154" s="162" t="str">
        <f>IF(ISNUMBER('Indicator Data'!AQ155),"","Imputed using GDP p.c.")</f>
        <v/>
      </c>
      <c r="R154" s="160"/>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t="s">
        <v>985</v>
      </c>
      <c r="AO154" s="160" t="s">
        <v>985</v>
      </c>
      <c r="AP154" s="160"/>
      <c r="AQ154" s="160"/>
      <c r="AR154" s="160"/>
      <c r="AS154" s="160"/>
      <c r="AT154" s="160"/>
      <c r="AU154" s="160"/>
      <c r="AV154" s="160"/>
      <c r="AW154" s="160"/>
      <c r="AX154" s="160"/>
      <c r="AY154" s="160"/>
      <c r="AZ154" s="160"/>
      <c r="BA154" s="160"/>
      <c r="BB154" s="160"/>
      <c r="BC154" s="160"/>
      <c r="BD154" s="160"/>
      <c r="BE154" s="160"/>
      <c r="BF154" s="104"/>
    </row>
    <row r="155" spans="1:58" x14ac:dyDescent="0.25">
      <c r="A155" s="128" t="str">
        <f>'Indicator Data'!A156</f>
        <v>Serbia</v>
      </c>
      <c r="B155" s="107" t="str">
        <f>'Indicator Data'!B156</f>
        <v>SRB</v>
      </c>
      <c r="C155" s="160"/>
      <c r="D155" s="160"/>
      <c r="E155" s="160"/>
      <c r="F155" s="160"/>
      <c r="G155" s="160"/>
      <c r="H155" s="160"/>
      <c r="I155" s="160"/>
      <c r="J155" s="160"/>
      <c r="K155" s="160"/>
      <c r="L155" s="160"/>
      <c r="M155" s="160"/>
      <c r="N155" s="160"/>
      <c r="O155" s="160"/>
      <c r="P155" s="160"/>
      <c r="Q155" s="162" t="str">
        <f>IF(ISNUMBER('Indicator Data'!AQ156),"","Imputed using GDP p.c.")</f>
        <v/>
      </c>
      <c r="R155" s="160"/>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04"/>
    </row>
    <row r="156" spans="1:58" x14ac:dyDescent="0.25">
      <c r="A156" s="128" t="str">
        <f>'Indicator Data'!A157</f>
        <v>Seychelles</v>
      </c>
      <c r="B156" s="107" t="str">
        <f>'Indicator Data'!B157</f>
        <v>SYC</v>
      </c>
      <c r="C156" s="160"/>
      <c r="D156" s="160"/>
      <c r="E156" s="160"/>
      <c r="F156" s="160"/>
      <c r="G156" s="160"/>
      <c r="H156" s="160"/>
      <c r="I156" s="160"/>
      <c r="J156" s="160"/>
      <c r="K156" s="160"/>
      <c r="L156" s="160"/>
      <c r="M156" s="160"/>
      <c r="N156" s="160"/>
      <c r="O156" s="160"/>
      <c r="P156" s="160"/>
      <c r="Q156" s="162" t="str">
        <f>IF(ISNUMBER('Indicator Data'!AQ157),"","Imputed using GDP p.c.")</f>
        <v/>
      </c>
      <c r="R156" s="160"/>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t="s">
        <v>986</v>
      </c>
      <c r="AO156" s="160" t="s">
        <v>986</v>
      </c>
      <c r="AP156" s="160"/>
      <c r="AQ156" s="160"/>
      <c r="AR156" s="160"/>
      <c r="AS156" s="160"/>
      <c r="AT156" s="160"/>
      <c r="AU156" s="160"/>
      <c r="AV156" s="160"/>
      <c r="AW156" s="160"/>
      <c r="AX156" s="160"/>
      <c r="AY156" s="160"/>
      <c r="AZ156" s="160"/>
      <c r="BA156" s="160"/>
      <c r="BB156" s="160"/>
      <c r="BC156" s="160"/>
      <c r="BD156" s="160"/>
      <c r="BE156" s="160"/>
      <c r="BF156" s="104"/>
    </row>
    <row r="157" spans="1:58" x14ac:dyDescent="0.25">
      <c r="A157" s="128" t="str">
        <f>'Indicator Data'!A158</f>
        <v>Sierra Leone</v>
      </c>
      <c r="B157" s="107" t="str">
        <f>'Indicator Data'!B158</f>
        <v>SLE</v>
      </c>
      <c r="C157" s="160"/>
      <c r="D157" s="160"/>
      <c r="E157" s="160"/>
      <c r="F157" s="160"/>
      <c r="G157" s="160"/>
      <c r="H157" s="160"/>
      <c r="I157" s="160"/>
      <c r="J157" s="160"/>
      <c r="K157" s="160"/>
      <c r="L157" s="160"/>
      <c r="M157" s="160"/>
      <c r="N157" s="160"/>
      <c r="O157" s="160"/>
      <c r="P157" s="160"/>
      <c r="Q157" s="162" t="str">
        <f>IF(ISNUMBER('Indicator Data'!AQ158),"","Imputed using GDP p.c.")</f>
        <v/>
      </c>
      <c r="R157" s="160"/>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04"/>
    </row>
    <row r="158" spans="1:58" x14ac:dyDescent="0.25">
      <c r="A158" s="128" t="str">
        <f>'Indicator Data'!A159</f>
        <v>Singapore</v>
      </c>
      <c r="B158" s="107" t="str">
        <f>'Indicator Data'!B159</f>
        <v>SGP</v>
      </c>
      <c r="C158" s="160"/>
      <c r="D158" s="160"/>
      <c r="E158" s="160"/>
      <c r="F158" s="160"/>
      <c r="G158" s="160"/>
      <c r="H158" s="160"/>
      <c r="I158" s="160"/>
      <c r="J158" s="160"/>
      <c r="K158" s="160"/>
      <c r="L158" s="160"/>
      <c r="M158" s="160"/>
      <c r="N158" s="160"/>
      <c r="O158" s="160"/>
      <c r="P158" s="160"/>
      <c r="Q158" s="162" t="str">
        <f>IF(ISNUMBER('Indicator Data'!AQ159),"","Imputed using GDP p.c.")</f>
        <v/>
      </c>
      <c r="R158" s="160"/>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04"/>
    </row>
    <row r="159" spans="1:58" x14ac:dyDescent="0.25">
      <c r="A159" s="128" t="str">
        <f>'Indicator Data'!A160</f>
        <v>Slovakia</v>
      </c>
      <c r="B159" s="107" t="str">
        <f>'Indicator Data'!B160</f>
        <v>SVK</v>
      </c>
      <c r="C159" s="160"/>
      <c r="D159" s="160"/>
      <c r="E159" s="160"/>
      <c r="F159" s="160"/>
      <c r="G159" s="160"/>
      <c r="H159" s="160"/>
      <c r="I159" s="160"/>
      <c r="J159" s="160"/>
      <c r="K159" s="160"/>
      <c r="L159" s="160"/>
      <c r="M159" s="160"/>
      <c r="N159" s="160"/>
      <c r="O159" s="160"/>
      <c r="P159" s="160"/>
      <c r="Q159" s="162" t="str">
        <f>IF(ISNUMBER('Indicator Data'!AQ160),"","Imputed using GDP p.c.")</f>
        <v/>
      </c>
      <c r="R159" s="160"/>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04"/>
    </row>
    <row r="160" spans="1:58" x14ac:dyDescent="0.25">
      <c r="A160" s="128" t="str">
        <f>'Indicator Data'!A161</f>
        <v>Slovenia</v>
      </c>
      <c r="B160" s="107" t="str">
        <f>'Indicator Data'!B161</f>
        <v>SVN</v>
      </c>
      <c r="C160" s="160"/>
      <c r="D160" s="160"/>
      <c r="E160" s="160"/>
      <c r="F160" s="160"/>
      <c r="G160" s="160"/>
      <c r="H160" s="160"/>
      <c r="I160" s="160"/>
      <c r="J160" s="160"/>
      <c r="K160" s="160"/>
      <c r="L160" s="160"/>
      <c r="M160" s="160"/>
      <c r="N160" s="160"/>
      <c r="O160" s="160"/>
      <c r="P160" s="160"/>
      <c r="Q160" s="162" t="str">
        <f>IF(ISNUMBER('Indicator Data'!AQ161),"","Imputed using GDP p.c.")</f>
        <v/>
      </c>
      <c r="R160" s="160"/>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t="s">
        <v>974</v>
      </c>
      <c r="AO160" s="160" t="s">
        <v>974</v>
      </c>
      <c r="AP160" s="160"/>
      <c r="AQ160" s="160"/>
      <c r="AR160" s="160"/>
      <c r="AS160" s="160"/>
      <c r="AT160" s="160"/>
      <c r="AU160" s="160"/>
      <c r="AV160" s="160"/>
      <c r="AW160" s="160"/>
      <c r="AX160" s="160"/>
      <c r="AY160" s="160"/>
      <c r="AZ160" s="160"/>
      <c r="BA160" s="160"/>
      <c r="BB160" s="160"/>
      <c r="BC160" s="160"/>
      <c r="BD160" s="160"/>
      <c r="BE160" s="160"/>
      <c r="BF160" s="104"/>
    </row>
    <row r="161" spans="1:58" x14ac:dyDescent="0.25">
      <c r="A161" s="128" t="str">
        <f>'Indicator Data'!A162</f>
        <v>Solomon Islands</v>
      </c>
      <c r="B161" s="107" t="str">
        <f>'Indicator Data'!B162</f>
        <v>SLB</v>
      </c>
      <c r="C161" s="160"/>
      <c r="D161" s="160"/>
      <c r="E161" s="160"/>
      <c r="F161" s="160"/>
      <c r="G161" s="160"/>
      <c r="H161" s="160"/>
      <c r="I161" s="160"/>
      <c r="J161" s="160"/>
      <c r="K161" s="160"/>
      <c r="L161" s="160"/>
      <c r="M161" s="160"/>
      <c r="N161" s="160"/>
      <c r="O161" s="160"/>
      <c r="P161" s="160"/>
      <c r="Q161" s="162" t="str">
        <f>IF(ISNUMBER('Indicator Data'!AQ162),"","Imputed using GDP p.c.")</f>
        <v/>
      </c>
      <c r="R161" s="160"/>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04"/>
    </row>
    <row r="162" spans="1:58" x14ac:dyDescent="0.25">
      <c r="A162" s="128" t="str">
        <f>'Indicator Data'!A163</f>
        <v>Somalia</v>
      </c>
      <c r="B162" s="107" t="str">
        <f>'Indicator Data'!B163</f>
        <v>SOM</v>
      </c>
      <c r="C162" s="160"/>
      <c r="D162" s="160"/>
      <c r="E162" s="160"/>
      <c r="F162" s="160"/>
      <c r="G162" s="160"/>
      <c r="H162" s="160"/>
      <c r="I162" s="160"/>
      <c r="J162" s="160"/>
      <c r="K162" s="160"/>
      <c r="L162" s="160"/>
      <c r="M162" s="160"/>
      <c r="N162" s="160"/>
      <c r="O162" s="160"/>
      <c r="P162" s="160"/>
      <c r="Q162" s="162" t="str">
        <f>IF(ISNUMBER('Indicator Data'!AQ163),"","Imputed using GDP p.c.")</f>
        <v>Imputed using GDP p.c.</v>
      </c>
      <c r="R162" s="160"/>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t="s">
        <v>984</v>
      </c>
      <c r="AO162" s="160" t="s">
        <v>984</v>
      </c>
      <c r="AQ162" s="160"/>
      <c r="AR162" s="160"/>
      <c r="AS162" s="160"/>
      <c r="AT162" s="160"/>
      <c r="AU162" s="160"/>
      <c r="AV162" s="160"/>
      <c r="AW162" s="160"/>
      <c r="AX162" s="160"/>
      <c r="AY162" s="160"/>
      <c r="AZ162" s="160"/>
      <c r="BA162" s="160"/>
      <c r="BB162" s="160"/>
      <c r="BC162" s="160"/>
      <c r="BD162" s="160"/>
      <c r="BE162" s="160"/>
      <c r="BF162" s="104"/>
    </row>
    <row r="163" spans="1:58" x14ac:dyDescent="0.25">
      <c r="A163" s="128" t="str">
        <f>'Indicator Data'!A164</f>
        <v>South Africa</v>
      </c>
      <c r="B163" s="107" t="str">
        <f>'Indicator Data'!B164</f>
        <v>ZAF</v>
      </c>
      <c r="C163" s="160"/>
      <c r="D163" s="160"/>
      <c r="E163" s="160"/>
      <c r="F163" s="160"/>
      <c r="G163" s="160"/>
      <c r="H163" s="160"/>
      <c r="I163" s="160"/>
      <c r="J163" s="160"/>
      <c r="K163" s="160"/>
      <c r="L163" s="160"/>
      <c r="M163" s="160"/>
      <c r="N163" s="160"/>
      <c r="O163" s="160"/>
      <c r="P163" s="160"/>
      <c r="Q163" s="162" t="str">
        <f>IF(ISNUMBER('Indicator Data'!AQ164),"","Imputed using GDP p.c.")</f>
        <v/>
      </c>
      <c r="R163" s="160"/>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04"/>
    </row>
    <row r="164" spans="1:58" x14ac:dyDescent="0.25">
      <c r="A164" s="128" t="str">
        <f>'Indicator Data'!A165</f>
        <v>South Sudan</v>
      </c>
      <c r="B164" s="107" t="str">
        <f>'Indicator Data'!B165</f>
        <v>SSD</v>
      </c>
      <c r="C164" s="160"/>
      <c r="D164" s="160"/>
      <c r="E164" s="160"/>
      <c r="F164" s="160"/>
      <c r="G164" s="160"/>
      <c r="H164" s="160"/>
      <c r="I164" s="160"/>
      <c r="J164" s="160"/>
      <c r="K164" s="160"/>
      <c r="L164" s="160"/>
      <c r="M164" s="160"/>
      <c r="N164" s="160"/>
      <c r="O164" s="160"/>
      <c r="P164" s="160"/>
      <c r="Q164" s="162" t="str">
        <f>IF(ISNUMBER('Indicator Data'!AQ165),"","Imputed using GDP p.c.")</f>
        <v/>
      </c>
      <c r="R164" s="160"/>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04"/>
    </row>
    <row r="165" spans="1:58" x14ac:dyDescent="0.25">
      <c r="A165" s="128" t="str">
        <f>'Indicator Data'!A166</f>
        <v>Spain</v>
      </c>
      <c r="B165" s="107" t="str">
        <f>'Indicator Data'!B166</f>
        <v>ESP</v>
      </c>
      <c r="C165" s="160"/>
      <c r="D165" s="160"/>
      <c r="E165" s="160"/>
      <c r="F165" s="160"/>
      <c r="G165" s="160"/>
      <c r="H165" s="160"/>
      <c r="I165" s="160"/>
      <c r="J165" s="160"/>
      <c r="K165" s="160"/>
      <c r="L165" s="160"/>
      <c r="M165" s="160"/>
      <c r="N165" s="160"/>
      <c r="O165" s="160"/>
      <c r="P165" s="160"/>
      <c r="Q165" s="162" t="str">
        <f>IF(ISNUMBER('Indicator Data'!AQ166),"","Imputed using GDP p.c.")</f>
        <v/>
      </c>
      <c r="R165" s="160"/>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t="s">
        <v>983</v>
      </c>
      <c r="AO165" s="160" t="s">
        <v>983</v>
      </c>
      <c r="AP165" s="160"/>
      <c r="AQ165" s="160"/>
      <c r="AR165" s="160"/>
      <c r="AS165" s="160"/>
      <c r="AT165" s="160"/>
      <c r="AU165" s="160"/>
      <c r="AV165" s="160"/>
      <c r="AW165" s="160"/>
      <c r="AX165" s="160"/>
      <c r="AY165" s="160"/>
      <c r="AZ165" s="160"/>
      <c r="BA165" s="160"/>
      <c r="BB165" s="160"/>
      <c r="BC165" s="160"/>
      <c r="BD165" s="160"/>
      <c r="BE165" s="160"/>
      <c r="BF165" s="104"/>
    </row>
    <row r="166" spans="1:58" x14ac:dyDescent="0.25">
      <c r="A166" s="128" t="str">
        <f>'Indicator Data'!A167</f>
        <v>Sri Lanka</v>
      </c>
      <c r="B166" s="107" t="str">
        <f>'Indicator Data'!B167</f>
        <v>LKA</v>
      </c>
      <c r="C166" s="160"/>
      <c r="D166" s="160"/>
      <c r="E166" s="160"/>
      <c r="F166" s="160"/>
      <c r="G166" s="160"/>
      <c r="H166" s="160"/>
      <c r="I166" s="160"/>
      <c r="J166" s="160"/>
      <c r="K166" s="160"/>
      <c r="L166" s="160"/>
      <c r="M166" s="160"/>
      <c r="N166" s="160"/>
      <c r="O166" s="160"/>
      <c r="P166" s="160"/>
      <c r="Q166" s="162" t="str">
        <f>IF(ISNUMBER('Indicator Data'!AQ167),"","Imputed using GDP p.c.")</f>
        <v/>
      </c>
      <c r="R166" s="160"/>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04"/>
    </row>
    <row r="167" spans="1:58" x14ac:dyDescent="0.25">
      <c r="A167" s="128" t="str">
        <f>'Indicator Data'!A168</f>
        <v>Sudan</v>
      </c>
      <c r="B167" s="107" t="str">
        <f>'Indicator Data'!B168</f>
        <v>SDN</v>
      </c>
      <c r="C167" s="160"/>
      <c r="D167" s="160"/>
      <c r="E167" s="160"/>
      <c r="F167" s="160"/>
      <c r="G167" s="160"/>
      <c r="H167" s="160"/>
      <c r="I167" s="160"/>
      <c r="J167" s="160"/>
      <c r="K167" s="160"/>
      <c r="L167" s="160"/>
      <c r="M167" s="160"/>
      <c r="N167" s="160"/>
      <c r="O167" s="160"/>
      <c r="P167" s="160"/>
      <c r="Q167" s="162" t="str">
        <f>IF(ISNUMBER('Indicator Data'!AQ168),"","Imputed using GDP p.c.")</f>
        <v/>
      </c>
      <c r="R167" s="160"/>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04"/>
    </row>
    <row r="168" spans="1:58" x14ac:dyDescent="0.25">
      <c r="A168" s="128" t="str">
        <f>'Indicator Data'!A169</f>
        <v>Suriname</v>
      </c>
      <c r="B168" s="107" t="str">
        <f>'Indicator Data'!B169</f>
        <v>SUR</v>
      </c>
      <c r="C168" s="160"/>
      <c r="D168" s="160"/>
      <c r="E168" s="160"/>
      <c r="F168" s="160"/>
      <c r="G168" s="160"/>
      <c r="H168" s="160"/>
      <c r="I168" s="160"/>
      <c r="J168" s="160"/>
      <c r="K168" s="160"/>
      <c r="L168" s="160"/>
      <c r="M168" s="160"/>
      <c r="N168" s="160"/>
      <c r="O168" s="160"/>
      <c r="P168" s="160"/>
      <c r="Q168" s="162" t="str">
        <f>IF(ISNUMBER('Indicator Data'!AQ169),"","Imputed using GDP p.c.")</f>
        <v/>
      </c>
      <c r="R168" s="160"/>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04"/>
    </row>
    <row r="169" spans="1:58" x14ac:dyDescent="0.25">
      <c r="A169" s="128" t="str">
        <f>'Indicator Data'!A170</f>
        <v>Sweden</v>
      </c>
      <c r="B169" s="107" t="str">
        <f>'Indicator Data'!B170</f>
        <v>SWE</v>
      </c>
      <c r="C169" s="160"/>
      <c r="D169" s="160"/>
      <c r="E169" s="160"/>
      <c r="F169" s="160"/>
      <c r="G169" s="160"/>
      <c r="H169" s="160"/>
      <c r="I169" s="160"/>
      <c r="J169" s="160"/>
      <c r="K169" s="160"/>
      <c r="L169" s="160"/>
      <c r="M169" s="160"/>
      <c r="N169" s="160"/>
      <c r="O169" s="160"/>
      <c r="P169" s="160"/>
      <c r="Q169" s="162" t="str">
        <f>IF(ISNUMBER('Indicator Data'!AQ170),"","Imputed using GDP p.c.")</f>
        <v/>
      </c>
      <c r="R169" s="160"/>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04"/>
    </row>
    <row r="170" spans="1:58" x14ac:dyDescent="0.25">
      <c r="A170" s="128" t="str">
        <f>'Indicator Data'!A171</f>
        <v>Switzerland</v>
      </c>
      <c r="B170" s="107" t="str">
        <f>'Indicator Data'!B171</f>
        <v>CHE</v>
      </c>
      <c r="C170" s="160"/>
      <c r="D170" s="160"/>
      <c r="E170" s="160"/>
      <c r="F170" s="160"/>
      <c r="G170" s="160"/>
      <c r="H170" s="160"/>
      <c r="I170" s="160"/>
      <c r="J170" s="160"/>
      <c r="K170" s="160"/>
      <c r="L170" s="160"/>
      <c r="M170" s="160"/>
      <c r="N170" s="160"/>
      <c r="O170" s="160"/>
      <c r="P170" s="160"/>
      <c r="Q170" s="162" t="str">
        <f>IF(ISNUMBER('Indicator Data'!AQ171),"","Imputed using GDP p.c.")</f>
        <v/>
      </c>
      <c r="R170" s="160"/>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t="s">
        <v>982</v>
      </c>
      <c r="AO170" s="160" t="s">
        <v>982</v>
      </c>
      <c r="AP170" s="160"/>
      <c r="AQ170" s="160"/>
      <c r="AR170" s="160"/>
      <c r="AS170" s="160"/>
      <c r="AT170" s="160"/>
      <c r="AU170" s="160"/>
      <c r="AV170" s="160"/>
      <c r="AW170" s="160"/>
      <c r="AX170" s="160"/>
      <c r="AY170" s="160"/>
      <c r="AZ170" s="160"/>
      <c r="BA170" s="160"/>
      <c r="BB170" s="160"/>
      <c r="BC170" s="160"/>
      <c r="BD170" s="160"/>
      <c r="BE170" s="160"/>
      <c r="BF170" s="104"/>
    </row>
    <row r="171" spans="1:58" x14ac:dyDescent="0.25">
      <c r="A171" s="128" t="str">
        <f>'Indicator Data'!A172</f>
        <v>Syria</v>
      </c>
      <c r="B171" s="107" t="str">
        <f>'Indicator Data'!B172</f>
        <v>SYR</v>
      </c>
      <c r="C171" s="160"/>
      <c r="D171" s="160"/>
      <c r="E171" s="160"/>
      <c r="F171" s="160"/>
      <c r="G171" s="160"/>
      <c r="H171" s="160"/>
      <c r="I171" s="160"/>
      <c r="J171" s="160"/>
      <c r="K171" s="160"/>
      <c r="L171" s="160"/>
      <c r="M171" s="160"/>
      <c r="N171" s="160"/>
      <c r="O171" s="160"/>
      <c r="P171" s="160"/>
      <c r="Q171" s="162" t="str">
        <f>IF(ISNUMBER('Indicator Data'!AQ172),"","Imputed using GDP p.c.")</f>
        <v/>
      </c>
      <c r="R171" s="160"/>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04"/>
    </row>
    <row r="172" spans="1:58" x14ac:dyDescent="0.25">
      <c r="A172" s="128" t="str">
        <f>'Indicator Data'!A173</f>
        <v>Tajikistan</v>
      </c>
      <c r="B172" s="107" t="str">
        <f>'Indicator Data'!B173</f>
        <v>TJK</v>
      </c>
      <c r="C172" s="160"/>
      <c r="D172" s="160"/>
      <c r="E172" s="160"/>
      <c r="F172" s="160"/>
      <c r="G172" s="160"/>
      <c r="H172" s="160"/>
      <c r="I172" s="160"/>
      <c r="J172" s="160"/>
      <c r="K172" s="160"/>
      <c r="L172" s="160"/>
      <c r="M172" s="160"/>
      <c r="N172" s="160"/>
      <c r="O172" s="160"/>
      <c r="P172" s="160"/>
      <c r="Q172" s="162" t="str">
        <f>IF(ISNUMBER('Indicator Data'!AQ173),"","Imputed using GDP p.c.")</f>
        <v/>
      </c>
      <c r="R172" s="160"/>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04"/>
    </row>
    <row r="173" spans="1:58" x14ac:dyDescent="0.25">
      <c r="A173" s="128" t="str">
        <f>'Indicator Data'!A174</f>
        <v>Tanzania</v>
      </c>
      <c r="B173" s="107" t="str">
        <f>'Indicator Data'!B174</f>
        <v>TZA</v>
      </c>
      <c r="C173" s="160"/>
      <c r="D173" s="160"/>
      <c r="E173" s="160"/>
      <c r="F173" s="160"/>
      <c r="G173" s="160"/>
      <c r="H173" s="160"/>
      <c r="I173" s="160"/>
      <c r="J173" s="160"/>
      <c r="K173" s="160"/>
      <c r="L173" s="160"/>
      <c r="M173" s="160"/>
      <c r="N173" s="160"/>
      <c r="O173" s="160"/>
      <c r="P173" s="160"/>
      <c r="Q173" s="162" t="str">
        <f>IF(ISNUMBER('Indicator Data'!AQ174),"","Imputed using GDP p.c.")</f>
        <v/>
      </c>
      <c r="R173" s="160"/>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04"/>
    </row>
    <row r="174" spans="1:58" x14ac:dyDescent="0.25">
      <c r="A174" s="128" t="str">
        <f>'Indicator Data'!A175</f>
        <v>Thailand</v>
      </c>
      <c r="B174" s="107" t="str">
        <f>'Indicator Data'!B175</f>
        <v>THA</v>
      </c>
      <c r="C174" s="160"/>
      <c r="D174" s="160"/>
      <c r="E174" s="160"/>
      <c r="F174" s="160"/>
      <c r="G174" s="160"/>
      <c r="H174" s="160"/>
      <c r="I174" s="160"/>
      <c r="J174" s="160"/>
      <c r="K174" s="160"/>
      <c r="L174" s="160"/>
      <c r="M174" s="160"/>
      <c r="N174" s="160"/>
      <c r="O174" s="160"/>
      <c r="P174" s="160"/>
      <c r="Q174" s="162" t="str">
        <f>IF(ISNUMBER('Indicator Data'!AQ175),"","Imputed using GDP p.c.")</f>
        <v/>
      </c>
      <c r="R174" s="160"/>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04"/>
    </row>
    <row r="175" spans="1:58" x14ac:dyDescent="0.25">
      <c r="A175" s="128" t="str">
        <f>'Indicator Data'!A176</f>
        <v>Timor-Leste</v>
      </c>
      <c r="B175" s="107" t="str">
        <f>'Indicator Data'!B176</f>
        <v>TLS</v>
      </c>
      <c r="C175" s="160"/>
      <c r="D175" s="160"/>
      <c r="E175" s="160"/>
      <c r="F175" s="160"/>
      <c r="G175" s="160"/>
      <c r="H175" s="160"/>
      <c r="I175" s="160"/>
      <c r="J175" s="160"/>
      <c r="K175" s="160"/>
      <c r="L175" s="160"/>
      <c r="M175" s="160"/>
      <c r="N175" s="160"/>
      <c r="O175" s="160"/>
      <c r="P175" s="160"/>
      <c r="Q175" s="162" t="str">
        <f>IF(ISNUMBER('Indicator Data'!AQ176),"","Imputed using GDP p.c.")</f>
        <v/>
      </c>
      <c r="R175" s="160"/>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04"/>
    </row>
    <row r="176" spans="1:58" x14ac:dyDescent="0.25">
      <c r="A176" s="128" t="str">
        <f>'Indicator Data'!A177</f>
        <v>Togo</v>
      </c>
      <c r="B176" s="107" t="str">
        <f>'Indicator Data'!B177</f>
        <v>TGO</v>
      </c>
      <c r="C176" s="160"/>
      <c r="D176" s="160"/>
      <c r="E176" s="160"/>
      <c r="F176" s="160"/>
      <c r="G176" s="160"/>
      <c r="H176" s="160"/>
      <c r="I176" s="160"/>
      <c r="J176" s="160"/>
      <c r="K176" s="160"/>
      <c r="L176" s="160"/>
      <c r="M176" s="160"/>
      <c r="N176" s="160"/>
      <c r="O176" s="160"/>
      <c r="P176" s="160"/>
      <c r="Q176" s="162" t="str">
        <f>IF(ISNUMBER('Indicator Data'!AQ177),"","Imputed using GDP p.c.")</f>
        <v/>
      </c>
      <c r="R176" s="160"/>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04"/>
    </row>
    <row r="177" spans="1:58" x14ac:dyDescent="0.25">
      <c r="A177" s="128" t="str">
        <f>'Indicator Data'!A178</f>
        <v>Tonga</v>
      </c>
      <c r="B177" s="107" t="str">
        <f>'Indicator Data'!B178</f>
        <v>TON</v>
      </c>
      <c r="C177" s="160"/>
      <c r="D177" s="160"/>
      <c r="E177" s="160"/>
      <c r="F177" s="160"/>
      <c r="G177" s="160"/>
      <c r="H177" s="160"/>
      <c r="I177" s="160"/>
      <c r="J177" s="160"/>
      <c r="K177" s="160"/>
      <c r="L177" s="160"/>
      <c r="M177" s="160"/>
      <c r="N177" s="160"/>
      <c r="O177" s="160"/>
      <c r="P177" s="160"/>
      <c r="Q177" s="162" t="str">
        <f>IF(ISNUMBER('Indicator Data'!AQ178),"","Imputed using GDP p.c.")</f>
        <v/>
      </c>
      <c r="R177" s="160"/>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t="s">
        <v>989</v>
      </c>
      <c r="AO177" s="160" t="s">
        <v>989</v>
      </c>
      <c r="AP177" s="160"/>
      <c r="AQ177" s="160"/>
      <c r="AR177" s="160"/>
      <c r="AS177" s="160"/>
      <c r="AT177" s="160"/>
      <c r="AU177" s="160"/>
      <c r="AV177" s="160"/>
      <c r="AW177" s="160"/>
      <c r="AX177" s="160"/>
      <c r="AY177" s="160"/>
      <c r="AZ177" s="160"/>
      <c r="BA177" s="160"/>
      <c r="BB177" s="160"/>
      <c r="BC177" s="160"/>
      <c r="BD177" s="160"/>
      <c r="BE177" s="160"/>
      <c r="BF177" s="104"/>
    </row>
    <row r="178" spans="1:58" x14ac:dyDescent="0.25">
      <c r="A178" s="128" t="str">
        <f>'Indicator Data'!A179</f>
        <v>Trinidad and Tobago</v>
      </c>
      <c r="B178" s="107" t="str">
        <f>'Indicator Data'!B179</f>
        <v>TTO</v>
      </c>
      <c r="C178" s="160"/>
      <c r="D178" s="160"/>
      <c r="E178" s="160"/>
      <c r="F178" s="160"/>
      <c r="G178" s="160"/>
      <c r="H178" s="160"/>
      <c r="I178" s="160"/>
      <c r="J178" s="160"/>
      <c r="K178" s="160"/>
      <c r="L178" s="160"/>
      <c r="M178" s="160"/>
      <c r="N178" s="160"/>
      <c r="O178" s="160"/>
      <c r="P178" s="160"/>
      <c r="Q178" s="162" t="str">
        <f>IF(ISNUMBER('Indicator Data'!AQ179),"","Imputed using GDP p.c.")</f>
        <v/>
      </c>
      <c r="R178" s="160"/>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04"/>
    </row>
    <row r="179" spans="1:58" x14ac:dyDescent="0.25">
      <c r="A179" s="128" t="str">
        <f>'Indicator Data'!A180</f>
        <v>Tunisia</v>
      </c>
      <c r="B179" s="107" t="str">
        <f>'Indicator Data'!B180</f>
        <v>TUN</v>
      </c>
      <c r="C179" s="160"/>
      <c r="D179" s="160"/>
      <c r="E179" s="160"/>
      <c r="F179" s="160"/>
      <c r="G179" s="160"/>
      <c r="H179" s="160"/>
      <c r="I179" s="160"/>
      <c r="J179" s="160"/>
      <c r="K179" s="160"/>
      <c r="L179" s="160"/>
      <c r="M179" s="160"/>
      <c r="N179" s="160"/>
      <c r="O179" s="160"/>
      <c r="P179" s="160"/>
      <c r="Q179" s="162" t="str">
        <f>IF(ISNUMBER('Indicator Data'!AQ180),"","Imputed using GDP p.c.")</f>
        <v/>
      </c>
      <c r="R179" s="160"/>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04"/>
    </row>
    <row r="180" spans="1:58" x14ac:dyDescent="0.25">
      <c r="A180" s="128" t="str">
        <f>'Indicator Data'!A181</f>
        <v>Turkey</v>
      </c>
      <c r="B180" s="107" t="str">
        <f>'Indicator Data'!B181</f>
        <v>TUR</v>
      </c>
      <c r="C180" s="160"/>
      <c r="D180" s="160"/>
      <c r="E180" s="160"/>
      <c r="F180" s="160"/>
      <c r="G180" s="160"/>
      <c r="H180" s="160"/>
      <c r="I180" s="160"/>
      <c r="J180" s="160"/>
      <c r="K180" s="160"/>
      <c r="L180" s="160"/>
      <c r="M180" s="160"/>
      <c r="N180" s="160"/>
      <c r="O180" s="160"/>
      <c r="P180" s="160"/>
      <c r="Q180" s="162" t="str">
        <f>IF(ISNUMBER('Indicator Data'!AQ181),"","Imputed using GDP p.c.")</f>
        <v/>
      </c>
      <c r="R180" s="160"/>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04"/>
    </row>
    <row r="181" spans="1:58" x14ac:dyDescent="0.25">
      <c r="A181" s="128" t="str">
        <f>'Indicator Data'!A182</f>
        <v>Turkmenistan</v>
      </c>
      <c r="B181" s="107" t="str">
        <f>'Indicator Data'!B182</f>
        <v>TKM</v>
      </c>
      <c r="C181" s="160"/>
      <c r="D181" s="160"/>
      <c r="E181" s="160"/>
      <c r="F181" s="160"/>
      <c r="G181" s="160"/>
      <c r="H181" s="160"/>
      <c r="I181" s="160"/>
      <c r="J181" s="160"/>
      <c r="K181" s="160"/>
      <c r="L181" s="160"/>
      <c r="M181" s="160"/>
      <c r="N181" s="160"/>
      <c r="O181" s="160"/>
      <c r="P181" s="160"/>
      <c r="Q181" s="162" t="str">
        <f>IF(ISNUMBER('Indicator Data'!AQ182),"","Imputed using GDP p.c.")</f>
        <v/>
      </c>
      <c r="R181" s="160"/>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04"/>
    </row>
    <row r="182" spans="1:58" x14ac:dyDescent="0.25">
      <c r="A182" s="128" t="str">
        <f>'Indicator Data'!A183</f>
        <v>Tuvalu</v>
      </c>
      <c r="B182" s="107" t="str">
        <f>'Indicator Data'!B183</f>
        <v>TUV</v>
      </c>
      <c r="C182" s="160"/>
      <c r="D182" s="160"/>
      <c r="E182" s="160"/>
      <c r="F182" s="160"/>
      <c r="G182" s="160"/>
      <c r="H182" s="160"/>
      <c r="I182" s="160"/>
      <c r="J182" s="160"/>
      <c r="K182" s="160"/>
      <c r="L182" s="160"/>
      <c r="M182" s="160"/>
      <c r="N182" s="160"/>
      <c r="O182" s="160"/>
      <c r="P182" s="160"/>
      <c r="Q182" s="162" t="str">
        <f>IF(ISNUMBER('Indicator Data'!AQ183),"","Imputed using GDP p.c.")</f>
        <v>Imputed using GDP p.c.</v>
      </c>
      <c r="R182" s="160"/>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t="s">
        <v>989</v>
      </c>
      <c r="AO182" s="160" t="s">
        <v>989</v>
      </c>
      <c r="AP182" s="160"/>
      <c r="AQ182" s="160"/>
      <c r="AR182" s="160"/>
      <c r="AS182" s="160"/>
      <c r="AT182" s="160"/>
      <c r="AU182" s="160"/>
      <c r="AV182" s="160"/>
      <c r="AW182" s="160"/>
      <c r="AX182" s="160"/>
      <c r="AY182" s="160"/>
      <c r="AZ182" s="160"/>
      <c r="BA182" s="160"/>
      <c r="BB182" s="160"/>
      <c r="BC182" s="160"/>
      <c r="BD182" s="160"/>
      <c r="BE182" s="160"/>
      <c r="BF182" s="104"/>
    </row>
    <row r="183" spans="1:58" x14ac:dyDescent="0.25">
      <c r="A183" s="128" t="str">
        <f>'Indicator Data'!A184</f>
        <v>Uganda</v>
      </c>
      <c r="B183" s="107" t="str">
        <f>'Indicator Data'!B184</f>
        <v>UGA</v>
      </c>
      <c r="C183" s="160"/>
      <c r="D183" s="160"/>
      <c r="E183" s="160"/>
      <c r="F183" s="160"/>
      <c r="G183" s="160"/>
      <c r="H183" s="160"/>
      <c r="I183" s="160"/>
      <c r="J183" s="160"/>
      <c r="K183" s="160"/>
      <c r="L183" s="160"/>
      <c r="M183" s="160"/>
      <c r="N183" s="160"/>
      <c r="O183" s="160"/>
      <c r="P183" s="160"/>
      <c r="Q183" s="162" t="str">
        <f>IF(ISNUMBER('Indicator Data'!AQ184),"","Imputed using GDP p.c.")</f>
        <v/>
      </c>
      <c r="R183" s="160"/>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04"/>
    </row>
    <row r="184" spans="1:58" x14ac:dyDescent="0.25">
      <c r="A184" s="128" t="str">
        <f>'Indicator Data'!A185</f>
        <v>Ukraine</v>
      </c>
      <c r="B184" s="107" t="str">
        <f>'Indicator Data'!B185</f>
        <v>UKR</v>
      </c>
      <c r="C184" s="160"/>
      <c r="D184" s="160"/>
      <c r="E184" s="160"/>
      <c r="F184" s="160"/>
      <c r="G184" s="160"/>
      <c r="H184" s="160"/>
      <c r="I184" s="160"/>
      <c r="J184" s="160"/>
      <c r="K184" s="160"/>
      <c r="L184" s="160"/>
      <c r="M184" s="160"/>
      <c r="N184" s="160"/>
      <c r="O184" s="160"/>
      <c r="P184" s="160"/>
      <c r="Q184" s="162" t="str">
        <f>IF(ISNUMBER('Indicator Data'!AQ185),"","Imputed using GDP p.c.")</f>
        <v/>
      </c>
      <c r="R184" s="160"/>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04"/>
    </row>
    <row r="185" spans="1:58" x14ac:dyDescent="0.25">
      <c r="A185" s="128" t="str">
        <f>'Indicator Data'!A186</f>
        <v>United Arab Emirates</v>
      </c>
      <c r="B185" s="107" t="str">
        <f>'Indicator Data'!B186</f>
        <v>ARE</v>
      </c>
      <c r="C185" s="160"/>
      <c r="D185" s="160"/>
      <c r="E185" s="160"/>
      <c r="F185" s="160"/>
      <c r="G185" s="160"/>
      <c r="H185" s="160"/>
      <c r="I185" s="160"/>
      <c r="J185" s="160"/>
      <c r="K185" s="160"/>
      <c r="L185" s="160"/>
      <c r="M185" s="160"/>
      <c r="N185" s="160"/>
      <c r="O185" s="160"/>
      <c r="P185" s="160"/>
      <c r="Q185" s="162" t="str">
        <f>IF(ISNUMBER('Indicator Data'!AQ186),"","Imputed using GDP p.c.")</f>
        <v/>
      </c>
      <c r="R185" s="160"/>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04"/>
    </row>
    <row r="186" spans="1:58" x14ac:dyDescent="0.25">
      <c r="A186" s="128" t="str">
        <f>'Indicator Data'!A187</f>
        <v>United Kingdom</v>
      </c>
      <c r="B186" s="107" t="str">
        <f>'Indicator Data'!B187</f>
        <v>GBR</v>
      </c>
      <c r="C186" s="160"/>
      <c r="D186" s="160"/>
      <c r="E186" s="160"/>
      <c r="F186" s="160"/>
      <c r="G186" s="160"/>
      <c r="H186" s="160"/>
      <c r="I186" s="160"/>
      <c r="J186" s="160"/>
      <c r="K186" s="160"/>
      <c r="L186" s="160"/>
      <c r="M186" s="160"/>
      <c r="N186" s="160"/>
      <c r="O186" s="160"/>
      <c r="P186" s="160"/>
      <c r="Q186" s="162" t="str">
        <f>IF(ISNUMBER('Indicator Data'!AQ187),"","Imputed using GDP p.c.")</f>
        <v/>
      </c>
      <c r="R186" s="160"/>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04"/>
    </row>
    <row r="187" spans="1:58" x14ac:dyDescent="0.25">
      <c r="A187" s="128" t="str">
        <f>'Indicator Data'!A188</f>
        <v>United States of America</v>
      </c>
      <c r="B187" s="107" t="str">
        <f>'Indicator Data'!B188</f>
        <v>USA</v>
      </c>
      <c r="C187" s="160"/>
      <c r="D187" s="160"/>
      <c r="E187" s="160"/>
      <c r="F187" s="160"/>
      <c r="G187" s="160"/>
      <c r="H187" s="160"/>
      <c r="I187" s="160"/>
      <c r="J187" s="160"/>
      <c r="K187" s="160"/>
      <c r="L187" s="160"/>
      <c r="M187" s="160"/>
      <c r="N187" s="160"/>
      <c r="O187" s="160"/>
      <c r="P187" s="160"/>
      <c r="Q187" s="162" t="str">
        <f>IF(ISNUMBER('Indicator Data'!AQ188),"","Imputed using GDP p.c.")</f>
        <v/>
      </c>
      <c r="R187" s="160"/>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04"/>
    </row>
    <row r="188" spans="1:58" x14ac:dyDescent="0.25">
      <c r="A188" s="128" t="str">
        <f>'Indicator Data'!A189</f>
        <v>Uruguay</v>
      </c>
      <c r="B188" s="107" t="str">
        <f>'Indicator Data'!B189</f>
        <v>URY</v>
      </c>
      <c r="C188" s="160"/>
      <c r="D188" s="160"/>
      <c r="E188" s="160"/>
      <c r="F188" s="160"/>
      <c r="G188" s="160"/>
      <c r="H188" s="160"/>
      <c r="I188" s="160"/>
      <c r="J188" s="160"/>
      <c r="K188" s="160"/>
      <c r="L188" s="160"/>
      <c r="M188" s="160"/>
      <c r="N188" s="160"/>
      <c r="O188" s="160"/>
      <c r="P188" s="160"/>
      <c r="Q188" s="162" t="str">
        <f>IF(ISNUMBER('Indicator Data'!AQ189),"","Imputed using GDP p.c.")</f>
        <v/>
      </c>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04"/>
    </row>
    <row r="189" spans="1:58" x14ac:dyDescent="0.25">
      <c r="A189" s="128" t="str">
        <f>'Indicator Data'!A190</f>
        <v>Uzbekistan</v>
      </c>
      <c r="B189" s="107" t="str">
        <f>'Indicator Data'!B190</f>
        <v>UZB</v>
      </c>
      <c r="C189" s="160"/>
      <c r="D189" s="160"/>
      <c r="E189" s="160"/>
      <c r="F189" s="160"/>
      <c r="G189" s="160"/>
      <c r="H189" s="160"/>
      <c r="I189" s="160"/>
      <c r="J189" s="160"/>
      <c r="K189" s="160"/>
      <c r="L189" s="160"/>
      <c r="M189" s="160"/>
      <c r="N189" s="160"/>
      <c r="O189" s="160"/>
      <c r="P189" s="160"/>
      <c r="Q189" s="162" t="str">
        <f>IF(ISNUMBER('Indicator Data'!AQ190),"","Imputed using GDP p.c.")</f>
        <v/>
      </c>
      <c r="R189" s="160"/>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04"/>
    </row>
    <row r="190" spans="1:58" x14ac:dyDescent="0.25">
      <c r="A190" s="128" t="str">
        <f>'Indicator Data'!A191</f>
        <v>Vanuatu</v>
      </c>
      <c r="B190" s="107" t="str">
        <f>'Indicator Data'!B191</f>
        <v>VUT</v>
      </c>
      <c r="C190" s="160"/>
      <c r="D190" s="160"/>
      <c r="E190" s="160"/>
      <c r="F190" s="160"/>
      <c r="G190" s="160"/>
      <c r="H190" s="160"/>
      <c r="I190" s="160"/>
      <c r="J190" s="160"/>
      <c r="K190" s="160"/>
      <c r="L190" s="160"/>
      <c r="M190" s="160"/>
      <c r="N190" s="160"/>
      <c r="O190" s="160"/>
      <c r="P190" s="160"/>
      <c r="Q190" s="162" t="str">
        <f>IF(ISNUMBER('Indicator Data'!AQ191),"","Imputed using GDP p.c.")</f>
        <v/>
      </c>
      <c r="R190" s="160"/>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04"/>
    </row>
    <row r="191" spans="1:58" x14ac:dyDescent="0.25">
      <c r="A191" s="128" t="str">
        <f>'Indicator Data'!A192</f>
        <v>Venezuela</v>
      </c>
      <c r="B191" s="107" t="str">
        <f>'Indicator Data'!B192</f>
        <v>VEN</v>
      </c>
      <c r="C191" s="160"/>
      <c r="D191" s="160"/>
      <c r="E191" s="160"/>
      <c r="F191" s="160"/>
      <c r="G191" s="160"/>
      <c r="H191" s="160"/>
      <c r="I191" s="160"/>
      <c r="J191" s="160"/>
      <c r="K191" s="160"/>
      <c r="L191" s="160"/>
      <c r="M191" s="160"/>
      <c r="N191" s="160"/>
      <c r="O191" s="160"/>
      <c r="P191" s="160"/>
      <c r="Q191" s="162" t="str">
        <f>IF(ISNUMBER('Indicator Data'!AQ192),"","Imputed using GDP p.c.")</f>
        <v/>
      </c>
      <c r="R191" s="160"/>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04"/>
    </row>
    <row r="192" spans="1:58" x14ac:dyDescent="0.25">
      <c r="A192" s="128" t="str">
        <f>'Indicator Data'!A193</f>
        <v>Viet Nam</v>
      </c>
      <c r="B192" s="107" t="str">
        <f>'Indicator Data'!B193</f>
        <v>VNM</v>
      </c>
      <c r="C192" s="160"/>
      <c r="D192" s="160"/>
      <c r="E192" s="160"/>
      <c r="F192" s="160"/>
      <c r="G192" s="160"/>
      <c r="H192" s="160"/>
      <c r="I192" s="160"/>
      <c r="J192" s="160"/>
      <c r="K192" s="160"/>
      <c r="L192" s="160"/>
      <c r="M192" s="160"/>
      <c r="N192" s="160"/>
      <c r="O192" s="160"/>
      <c r="P192" s="160"/>
      <c r="Q192" s="162" t="str">
        <f>IF(ISNUMBER('Indicator Data'!AQ193),"","Imputed using GDP p.c.")</f>
        <v/>
      </c>
      <c r="R192" s="160"/>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04"/>
    </row>
    <row r="193" spans="1:58" x14ac:dyDescent="0.25">
      <c r="A193" s="128" t="str">
        <f>'Indicator Data'!A194</f>
        <v>Yemen</v>
      </c>
      <c r="B193" s="107" t="str">
        <f>'Indicator Data'!B194</f>
        <v>YEM</v>
      </c>
      <c r="C193" s="160"/>
      <c r="D193" s="160"/>
      <c r="E193" s="160"/>
      <c r="F193" s="160"/>
      <c r="G193" s="160"/>
      <c r="H193" s="160"/>
      <c r="I193" s="160"/>
      <c r="J193" s="160"/>
      <c r="K193" s="160"/>
      <c r="L193" s="160"/>
      <c r="M193" s="160"/>
      <c r="N193" s="160"/>
      <c r="O193" s="160"/>
      <c r="P193" s="160"/>
      <c r="Q193" s="162" t="str">
        <f>IF(ISNUMBER('Indicator Data'!AQ194),"","Imputed using GDP p.c.")</f>
        <v/>
      </c>
      <c r="R193" s="160"/>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04"/>
    </row>
    <row r="194" spans="1:58" x14ac:dyDescent="0.25">
      <c r="A194" s="128" t="str">
        <f>'Indicator Data'!A195</f>
        <v>Zambia</v>
      </c>
      <c r="B194" s="107" t="str">
        <f>'Indicator Data'!B195</f>
        <v>ZMB</v>
      </c>
      <c r="C194" s="160"/>
      <c r="D194" s="160"/>
      <c r="E194" s="160"/>
      <c r="F194" s="160"/>
      <c r="G194" s="160"/>
      <c r="H194" s="160"/>
      <c r="I194" s="160"/>
      <c r="J194" s="160"/>
      <c r="K194" s="160"/>
      <c r="L194" s="160"/>
      <c r="M194" s="160"/>
      <c r="N194" s="160"/>
      <c r="O194" s="160"/>
      <c r="P194" s="160"/>
      <c r="Q194" s="162" t="str">
        <f>IF(ISNUMBER('Indicator Data'!AQ195),"","Imputed using GDP p.c.")</f>
        <v/>
      </c>
      <c r="R194" s="160"/>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04"/>
    </row>
    <row r="195" spans="1:58" x14ac:dyDescent="0.25">
      <c r="A195" s="128" t="str">
        <f>'Indicator Data'!A196</f>
        <v>Zimbabwe</v>
      </c>
      <c r="B195" s="107" t="str">
        <f>'Indicator Data'!B196</f>
        <v>ZWE</v>
      </c>
      <c r="C195" s="160"/>
      <c r="D195" s="160"/>
      <c r="E195" s="160"/>
      <c r="F195" s="160"/>
      <c r="G195" s="160"/>
      <c r="H195" s="160"/>
      <c r="I195" s="160"/>
      <c r="J195" s="160"/>
      <c r="K195" s="160"/>
      <c r="L195" s="160"/>
      <c r="M195" s="160"/>
      <c r="N195" s="160"/>
      <c r="O195" s="160"/>
      <c r="P195" s="160"/>
      <c r="Q195" s="162" t="str">
        <f>IF(ISNUMBER('Indicator Data'!AQ196),"","Imputed using GDP p.c.")</f>
        <v/>
      </c>
      <c r="R195" s="160"/>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04"/>
    </row>
  </sheetData>
  <mergeCells count="1">
    <mergeCell ref="A1:BE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BB199"/>
  <sheetViews>
    <sheetView zoomScale="80" zoomScaleNormal="80" workbookViewId="0">
      <pane xSplit="1" ySplit="1" topLeftCell="B101" activePane="bottomRight" state="frozen"/>
      <selection pane="topRight" activeCell="B1" sqref="B1"/>
      <selection pane="bottomLeft" activeCell="A2" sqref="A2"/>
      <selection pane="bottomRight" activeCell="A101" sqref="A101"/>
    </sheetView>
  </sheetViews>
  <sheetFormatPr defaultRowHeight="15" x14ac:dyDescent="0.25"/>
  <cols>
    <col min="1" max="1" width="6" bestFit="1" customWidth="1"/>
    <col min="2" max="52" width="5" bestFit="1" customWidth="1"/>
    <col min="53" max="53" width="4.5703125" bestFit="1" customWidth="1"/>
    <col min="54" max="54" width="5" bestFit="1" customWidth="1"/>
  </cols>
  <sheetData>
    <row r="1" spans="1:54" ht="296.25" x14ac:dyDescent="0.25">
      <c r="A1" s="5" t="s">
        <v>358</v>
      </c>
      <c r="B1" s="164" t="s">
        <v>435</v>
      </c>
      <c r="C1" s="164" t="s">
        <v>436</v>
      </c>
      <c r="D1" s="164" t="s">
        <v>857</v>
      </c>
      <c r="E1" s="164" t="s">
        <v>858</v>
      </c>
      <c r="F1" s="164" t="s">
        <v>859</v>
      </c>
      <c r="G1" s="164" t="s">
        <v>860</v>
      </c>
      <c r="H1" s="164" t="s">
        <v>866</v>
      </c>
      <c r="I1" s="164" t="s">
        <v>798</v>
      </c>
      <c r="J1" s="164" t="s">
        <v>799</v>
      </c>
      <c r="K1" s="164" t="s">
        <v>797</v>
      </c>
      <c r="L1" s="164" t="s">
        <v>779</v>
      </c>
      <c r="M1" s="164" t="s">
        <v>823</v>
      </c>
      <c r="N1" s="164" t="s">
        <v>925</v>
      </c>
      <c r="O1" s="164" t="s">
        <v>926</v>
      </c>
      <c r="P1" s="164" t="s">
        <v>386</v>
      </c>
      <c r="Q1" s="164" t="s">
        <v>387</v>
      </c>
      <c r="R1" s="164" t="s">
        <v>486</v>
      </c>
      <c r="S1" s="164" t="s">
        <v>487</v>
      </c>
      <c r="T1" s="164" t="s">
        <v>487</v>
      </c>
      <c r="U1" s="164" t="s">
        <v>395</v>
      </c>
      <c r="V1" s="164" t="s">
        <v>479</v>
      </c>
      <c r="W1" s="164" t="s">
        <v>394</v>
      </c>
      <c r="X1" s="164" t="s">
        <v>890</v>
      </c>
      <c r="Y1" s="164" t="s">
        <v>477</v>
      </c>
      <c r="Z1" s="164" t="s">
        <v>894</v>
      </c>
      <c r="AA1" s="164" t="s">
        <v>404</v>
      </c>
      <c r="AB1" s="164" t="s">
        <v>478</v>
      </c>
      <c r="AC1" s="164" t="s">
        <v>945</v>
      </c>
      <c r="AD1" s="164" t="s">
        <v>472</v>
      </c>
      <c r="AE1" s="164" t="s">
        <v>385</v>
      </c>
      <c r="AF1" s="164" t="s">
        <v>480</v>
      </c>
      <c r="AG1" s="164" t="s">
        <v>481</v>
      </c>
      <c r="AH1" s="164" t="s">
        <v>481</v>
      </c>
      <c r="AI1" s="164" t="s">
        <v>481</v>
      </c>
      <c r="AJ1" s="164" t="s">
        <v>482</v>
      </c>
      <c r="AK1" s="164" t="s">
        <v>483</v>
      </c>
      <c r="AL1" s="164" t="s">
        <v>396</v>
      </c>
      <c r="AM1" s="164" t="s">
        <v>415</v>
      </c>
      <c r="AN1" s="164" t="s">
        <v>416</v>
      </c>
      <c r="AO1" s="164" t="s">
        <v>417</v>
      </c>
      <c r="AP1" s="164" t="s">
        <v>418</v>
      </c>
      <c r="AQ1" s="164" t="s">
        <v>440</v>
      </c>
      <c r="AR1" s="164" t="s">
        <v>360</v>
      </c>
      <c r="AS1" s="164" t="s">
        <v>406</v>
      </c>
      <c r="AT1" s="164" t="s">
        <v>362</v>
      </c>
      <c r="AU1" s="164" t="s">
        <v>424</v>
      </c>
      <c r="AV1" s="164" t="s">
        <v>363</v>
      </c>
      <c r="AW1" s="164" t="s">
        <v>364</v>
      </c>
      <c r="AX1" s="164" t="s">
        <v>863</v>
      </c>
      <c r="AY1" s="164" t="s">
        <v>389</v>
      </c>
      <c r="AZ1" s="164" t="s">
        <v>388</v>
      </c>
      <c r="BA1" s="164" t="s">
        <v>997</v>
      </c>
      <c r="BB1" s="164" t="s">
        <v>998</v>
      </c>
    </row>
    <row r="2" spans="1:54" x14ac:dyDescent="0.25">
      <c r="A2" s="5" t="s">
        <v>0</v>
      </c>
      <c r="B2" s="165">
        <f>IF('Indicator Data'!C6="No Data",1,IF('Indicator Data imputation'!C5&lt;&gt;"",1,0))</f>
        <v>0</v>
      </c>
      <c r="C2" s="165">
        <f>IF('Indicator Data'!D6="No Data",1,IF('Indicator Data imputation'!D5&lt;&gt;"",1,0))</f>
        <v>0</v>
      </c>
      <c r="D2" s="165">
        <f>IF('Indicator Data'!E6="No Data",1,IF('Indicator Data imputation'!E5&lt;&gt;"",1,0))</f>
        <v>0</v>
      </c>
      <c r="E2" s="165">
        <f>IF('Indicator Data'!F6="No Data",1,IF('Indicator Data imputation'!F5&lt;&gt;"",1,0))</f>
        <v>0</v>
      </c>
      <c r="F2" s="165">
        <f>IF('Indicator Data'!G6="No Data",1,IF('Indicator Data imputation'!G5&lt;&gt;"",1,0))</f>
        <v>0</v>
      </c>
      <c r="G2" s="165">
        <f>IF('Indicator Data'!H6="No Data",1,IF('Indicator Data imputation'!H5&lt;&gt;"",1,0))</f>
        <v>0</v>
      </c>
      <c r="H2" s="165">
        <f>IF('Indicator Data'!I6="No Data",1,IF('Indicator Data imputation'!I5&lt;&gt;"",1,0))</f>
        <v>0</v>
      </c>
      <c r="I2" s="165">
        <f>IF('Indicator Data'!J6="No Data",1,IF('Indicator Data imputation'!J5&lt;&gt;"",1,0))</f>
        <v>0</v>
      </c>
      <c r="J2" s="165">
        <f>IF('Indicator Data'!K6="No Data",1,IF('Indicator Data imputation'!K5&lt;&gt;"",1,0))</f>
        <v>0</v>
      </c>
      <c r="K2" s="165">
        <f>IF('Indicator Data'!L6="No Data",1,IF('Indicator Data imputation'!L5&lt;&gt;"",1,0))</f>
        <v>0</v>
      </c>
      <c r="L2" s="165">
        <f>IF('Indicator Data'!AM6="No Data",1,IF('Indicator Data imputation'!M5&lt;&gt;"",1,0))</f>
        <v>0</v>
      </c>
      <c r="M2" s="165">
        <f>IF('Indicator Data'!AN6="No Data",1,IF('Indicator Data imputation'!N5&lt;&gt;"",1,0))</f>
        <v>0</v>
      </c>
      <c r="N2" s="165">
        <f>IF('Indicator Data'!AO6="No Data",1,IF('Indicator Data imputation'!O5&lt;&gt;"",1,0))</f>
        <v>0</v>
      </c>
      <c r="O2" s="165">
        <f>IF('Indicator Data'!AP6="No Data",1,IF('Indicator Data imputation'!P5&lt;&gt;"",1,0))</f>
        <v>0</v>
      </c>
      <c r="P2" s="165">
        <f>IF('Indicator Data'!AQ6="No Data",1,IF('Indicator Data imputation'!Q5&lt;&gt;"",1,0))</f>
        <v>0</v>
      </c>
      <c r="Q2" s="165">
        <f>IF('Indicator Data'!AR6="No Data",1,IF('Indicator Data imputation'!R5&lt;&gt;"",1,0))</f>
        <v>0</v>
      </c>
      <c r="R2" s="165">
        <f>IF('Indicator Data'!AS6="No Data",1,IF('Indicator Data imputation'!S5&lt;&gt;"",1,0))</f>
        <v>0</v>
      </c>
      <c r="S2" s="165">
        <f>IF('Indicator Data'!AT6="No Data",1,IF('Indicator Data imputation'!T5&lt;&gt;"",1,0))</f>
        <v>0</v>
      </c>
      <c r="T2" s="165">
        <f>IF('Indicator Data'!AU6="No Data",1,IF('Indicator Data imputation'!U5&lt;&gt;"",1,0))</f>
        <v>0</v>
      </c>
      <c r="U2" s="165">
        <f>IF('Indicator Data'!AV6="No Data",1,IF('Indicator Data imputation'!V5&lt;&gt;"",1,0))</f>
        <v>0</v>
      </c>
      <c r="V2" s="165">
        <f>IF('Indicator Data'!AX6="No Data",1,IF('Indicator Data imputation'!W5&lt;&gt;"",1,0))</f>
        <v>0</v>
      </c>
      <c r="W2" s="165">
        <f>IF('Indicator Data'!AY6="No Data",1,IF('Indicator Data imputation'!X5&lt;&gt;"",1,0))</f>
        <v>1</v>
      </c>
      <c r="X2" s="165">
        <f>IF('Indicator Data'!CB6="No Data",1,IF('Indicator Data imputation'!Y5&lt;&gt;"",1,0))</f>
        <v>0</v>
      </c>
      <c r="Y2" s="165">
        <f>IF('Indicator Data'!CC6="No Data",1,IF('Indicator Data imputation'!Z5&lt;&gt;"",1,0))</f>
        <v>0</v>
      </c>
      <c r="Z2" s="165">
        <f>IF('Indicator Data'!AZ6="No Data",1,IF('Indicator Data imputation'!AA5&lt;&gt;"",1,0))</f>
        <v>0</v>
      </c>
      <c r="AA2" s="165">
        <f>IF('Indicator Data'!BA6="No Data",1,IF('Indicator Data imputation'!AB5&lt;&gt;"",1,0))</f>
        <v>0</v>
      </c>
      <c r="AB2" s="165">
        <f>IF('Indicator Data'!CG6="No Data",1,IF('Indicator Data imputation'!AC5&lt;&gt;"",1,0))</f>
        <v>0</v>
      </c>
      <c r="AC2" s="165">
        <f>IF('Indicator Data'!CH6="No Data",1,IF('Indicator Data imputation'!AD5&lt;&gt;"",1,0))</f>
        <v>0</v>
      </c>
      <c r="AD2" s="165">
        <f>IF('Indicator Data'!BC6="No Data",1,IF('Indicator Data imputation'!AE5&lt;&gt;"",1,0))</f>
        <v>0</v>
      </c>
      <c r="AE2" s="165">
        <f>IF('Indicator Data'!BF6="No Data",1,IF('Indicator Data imputation'!AF5&lt;&gt;"",1,0))</f>
        <v>0</v>
      </c>
      <c r="AF2" s="165">
        <f>IF('Indicator Data'!BG6="No Data",1,IF('Indicator Data imputation'!AG5&lt;&gt;"",1,0))</f>
        <v>1</v>
      </c>
      <c r="AG2" s="165">
        <f>IF('Indicator Data'!BH6="No Data",1,IF('Indicator Data imputation'!AH5&lt;&gt;"",1,0))</f>
        <v>0</v>
      </c>
      <c r="AH2" s="165">
        <f>IF('Indicator Data'!BI6="No Data",1,IF('Indicator Data imputation'!AI5&lt;&gt;"",1,0))</f>
        <v>0</v>
      </c>
      <c r="AI2" s="165">
        <f>IF('Indicator Data'!BJ6="No Data",1,IF('Indicator Data imputation'!AJ5&lt;&gt;"",1,0))</f>
        <v>0</v>
      </c>
      <c r="AJ2" s="165">
        <f>IF('Indicator Data'!BK6="No Data",1,IF('Indicator Data imputation'!AK5&lt;&gt;"",1,0))</f>
        <v>0</v>
      </c>
      <c r="AK2" s="165">
        <f>IF('Indicator Data'!BL6="No Data",1,IF('Indicator Data imputation'!AL5&lt;&gt;"",1,0))</f>
        <v>0</v>
      </c>
      <c r="AL2" s="165">
        <f>IF('Indicator Data'!BM6="No Data",1,IF('Indicator Data imputation'!AM5&lt;&gt;"",1,0))</f>
        <v>0</v>
      </c>
      <c r="AM2" s="165">
        <f>IF('Indicator Data'!BN6="No Data",1,IF('Indicator Data imputation'!AN5&lt;&gt;"",1,0))</f>
        <v>0</v>
      </c>
      <c r="AN2" s="165">
        <f>IF('Indicator Data'!BO6="No Data",1,IF('Indicator Data imputation'!AO5&lt;&gt;"",1,0))</f>
        <v>0</v>
      </c>
      <c r="AO2" s="165">
        <f>IF('Indicator Data'!BP6="No Data",1,IF('Indicator Data imputation'!AP5&lt;&gt;"",1,0))</f>
        <v>1</v>
      </c>
      <c r="AP2" s="165">
        <f>IF('Indicator Data'!BQ6="No Data",1,IF('Indicator Data imputation'!AQ5&lt;&gt;"",1,0))</f>
        <v>1</v>
      </c>
      <c r="AQ2" s="165">
        <f>IF('Indicator Data'!BR6="No Data",1,IF('Indicator Data imputation'!AR5&lt;&gt;"",1,0))</f>
        <v>0</v>
      </c>
      <c r="AR2" s="165">
        <f>IF('Indicator Data'!BS6="No Data",1,IF('Indicator Data imputation'!AS5&lt;&gt;"",1,0))</f>
        <v>0</v>
      </c>
      <c r="AS2" s="165">
        <f>IF('Indicator Data'!BT6="No Data",1,IF('Indicator Data imputation'!AT5&lt;&gt;"",1,0))</f>
        <v>0</v>
      </c>
      <c r="AT2" s="165">
        <f>IF('Indicator Data'!BU6="No Data",1,IF('Indicator Data imputation'!AU5&lt;&gt;"",1,0))</f>
        <v>0</v>
      </c>
      <c r="AU2" s="165">
        <f>IF('Indicator Data'!BV6="No Data",1,IF('Indicator Data imputation'!AV5&lt;&gt;"",1,0))</f>
        <v>0</v>
      </c>
      <c r="AV2" s="165">
        <f>IF('Indicator Data'!BW6="No Data",1,IF('Indicator Data imputation'!AW5&lt;&gt;"",1,0))</f>
        <v>0</v>
      </c>
      <c r="AW2" s="165">
        <f>IF('Indicator Data'!BX6="No Data",1,IF('Indicator Data imputation'!AX5&lt;&gt;"",1,0))</f>
        <v>0</v>
      </c>
      <c r="AX2" s="165">
        <f>IF('Indicator Data'!BY6="No Data",1,IF('Indicator Data imputation'!AY5&lt;&gt;"",1,0))</f>
        <v>0</v>
      </c>
      <c r="AY2" s="165">
        <f>IF('Indicator Data'!BZ6="No Data",1,IF('Indicator Data imputation'!AZ5&lt;&gt;"",1,0))</f>
        <v>0</v>
      </c>
      <c r="AZ2" s="165">
        <f>IF('Indicator Data'!CA6="No Data",1,IF('Indicator Data imputation'!BA5&lt;&gt;"",1,0))</f>
        <v>0</v>
      </c>
      <c r="BA2">
        <f>SUM(B2:AZ2)</f>
        <v>4</v>
      </c>
      <c r="BB2" s="167">
        <f>BA2/51</f>
        <v>7.8431372549019607E-2</v>
      </c>
    </row>
    <row r="3" spans="1:54" x14ac:dyDescent="0.25">
      <c r="A3" s="5" t="s">
        <v>2</v>
      </c>
      <c r="B3" s="165">
        <f>IF('Indicator Data'!C7="No Data",1,IF('Indicator Data imputation'!C6&lt;&gt;"",1,0))</f>
        <v>0</v>
      </c>
      <c r="C3" s="165">
        <f>IF('Indicator Data'!D7="No Data",1,IF('Indicator Data imputation'!D6&lt;&gt;"",1,0))</f>
        <v>0</v>
      </c>
      <c r="D3" s="165">
        <f>IF('Indicator Data'!E7="No Data",1,IF('Indicator Data imputation'!E6&lt;&gt;"",1,0))</f>
        <v>0</v>
      </c>
      <c r="E3" s="165">
        <f>IF('Indicator Data'!F7="No Data",1,IF('Indicator Data imputation'!F6&lt;&gt;"",1,0))</f>
        <v>0</v>
      </c>
      <c r="F3" s="165">
        <f>IF('Indicator Data'!G7="No Data",1,IF('Indicator Data imputation'!G6&lt;&gt;"",1,0))</f>
        <v>0</v>
      </c>
      <c r="G3" s="165">
        <f>IF('Indicator Data'!H7="No Data",1,IF('Indicator Data imputation'!H6&lt;&gt;"",1,0))</f>
        <v>0</v>
      </c>
      <c r="H3" s="165">
        <f>IF('Indicator Data'!I7="No Data",1,IF('Indicator Data imputation'!I6&lt;&gt;"",1,0))</f>
        <v>0</v>
      </c>
      <c r="I3" s="165">
        <f>IF('Indicator Data'!J7="No Data",1,IF('Indicator Data imputation'!J6&lt;&gt;"",1,0))</f>
        <v>0</v>
      </c>
      <c r="J3" s="165">
        <f>IF('Indicator Data'!K7="No Data",1,IF('Indicator Data imputation'!K6&lt;&gt;"",1,0))</f>
        <v>0</v>
      </c>
      <c r="K3" s="165">
        <f>IF('Indicator Data'!L7="No Data",1,IF('Indicator Data imputation'!L6&lt;&gt;"",1,0))</f>
        <v>0</v>
      </c>
      <c r="L3" s="165">
        <f>IF('Indicator Data'!AM7="No Data",1,IF('Indicator Data imputation'!M6&lt;&gt;"",1,0))</f>
        <v>0</v>
      </c>
      <c r="M3" s="165">
        <f>IF('Indicator Data'!AN7="No Data",1,IF('Indicator Data imputation'!N6&lt;&gt;"",1,0))</f>
        <v>0</v>
      </c>
      <c r="N3" s="165">
        <f>IF('Indicator Data'!AO7="No Data",1,IF('Indicator Data imputation'!O6&lt;&gt;"",1,0))</f>
        <v>0</v>
      </c>
      <c r="O3" s="165">
        <f>IF('Indicator Data'!AP7="No Data",1,IF('Indicator Data imputation'!P6&lt;&gt;"",1,0))</f>
        <v>0</v>
      </c>
      <c r="P3" s="165">
        <f>IF('Indicator Data'!AQ7="No Data",1,IF('Indicator Data imputation'!Q6&lt;&gt;"",1,0))</f>
        <v>0</v>
      </c>
      <c r="Q3" s="165">
        <f>IF('Indicator Data'!AR7="No Data",1,IF('Indicator Data imputation'!R6&lt;&gt;"",1,0))</f>
        <v>0</v>
      </c>
      <c r="R3" s="165">
        <f>IF('Indicator Data'!AS7="No Data",1,IF('Indicator Data imputation'!S6&lt;&gt;"",1,0))</f>
        <v>0</v>
      </c>
      <c r="S3" s="165">
        <f>IF('Indicator Data'!AT7="No Data",1,IF('Indicator Data imputation'!T6&lt;&gt;"",1,0))</f>
        <v>0</v>
      </c>
      <c r="T3" s="165">
        <f>IF('Indicator Data'!AU7="No Data",1,IF('Indicator Data imputation'!U6&lt;&gt;"",1,0))</f>
        <v>0</v>
      </c>
      <c r="U3" s="165">
        <f>IF('Indicator Data'!AV7="No Data",1,IF('Indicator Data imputation'!V6&lt;&gt;"",1,0))</f>
        <v>0</v>
      </c>
      <c r="V3" s="165">
        <f>IF('Indicator Data'!AX7="No Data",1,IF('Indicator Data imputation'!W6&lt;&gt;"",1,0))</f>
        <v>0</v>
      </c>
      <c r="W3" s="165">
        <f>IF('Indicator Data'!AY7="No Data",1,IF('Indicator Data imputation'!X6&lt;&gt;"",1,0))</f>
        <v>0</v>
      </c>
      <c r="X3" s="165">
        <f>IF('Indicator Data'!CB7="No Data",1,IF('Indicator Data imputation'!Y6&lt;&gt;"",1,0))</f>
        <v>0</v>
      </c>
      <c r="Y3" s="165">
        <f>IF('Indicator Data'!CC7="No Data",1,IF('Indicator Data imputation'!Z6&lt;&gt;"",1,0))</f>
        <v>0</v>
      </c>
      <c r="Z3" s="165">
        <f>IF('Indicator Data'!AZ7="No Data",1,IF('Indicator Data imputation'!AA6&lt;&gt;"",1,0))</f>
        <v>0</v>
      </c>
      <c r="AA3" s="165">
        <f>IF('Indicator Data'!BA7="No Data",1,IF('Indicator Data imputation'!AB6&lt;&gt;"",1,0))</f>
        <v>0</v>
      </c>
      <c r="AB3" s="165">
        <f>IF('Indicator Data'!CG7="No Data",1,IF('Indicator Data imputation'!AC6&lt;&gt;"",1,0))</f>
        <v>0</v>
      </c>
      <c r="AC3" s="165">
        <f>IF('Indicator Data'!CH7="No Data",1,IF('Indicator Data imputation'!AD6&lt;&gt;"",1,0))</f>
        <v>0</v>
      </c>
      <c r="AD3" s="165">
        <f>IF('Indicator Data'!BC7="No Data",1,IF('Indicator Data imputation'!AE6&lt;&gt;"",1,0))</f>
        <v>1</v>
      </c>
      <c r="AE3" s="165">
        <f>IF('Indicator Data'!BF7="No Data",1,IF('Indicator Data imputation'!AF6&lt;&gt;"",1,0))</f>
        <v>0</v>
      </c>
      <c r="AF3" s="165">
        <f>IF('Indicator Data'!BG7="No Data",1,IF('Indicator Data imputation'!AG6&lt;&gt;"",1,0))</f>
        <v>0</v>
      </c>
      <c r="AG3" s="165">
        <f>IF('Indicator Data'!BH7="No Data",1,IF('Indicator Data imputation'!AH6&lt;&gt;"",1,0))</f>
        <v>0</v>
      </c>
      <c r="AH3" s="165">
        <f>IF('Indicator Data'!BI7="No Data",1,IF('Indicator Data imputation'!AI6&lt;&gt;"",1,0))</f>
        <v>0</v>
      </c>
      <c r="AI3" s="165">
        <f>IF('Indicator Data'!BJ7="No Data",1,IF('Indicator Data imputation'!AJ6&lt;&gt;"",1,0))</f>
        <v>0</v>
      </c>
      <c r="AJ3" s="165">
        <f>IF('Indicator Data'!BK7="No Data",1,IF('Indicator Data imputation'!AK6&lt;&gt;"",1,0))</f>
        <v>0</v>
      </c>
      <c r="AK3" s="165">
        <f>IF('Indicator Data'!BL7="No Data",1,IF('Indicator Data imputation'!AL6&lt;&gt;"",1,0))</f>
        <v>0</v>
      </c>
      <c r="AL3" s="165">
        <f>IF('Indicator Data'!BM7="No Data",1,IF('Indicator Data imputation'!AM6&lt;&gt;"",1,0))</f>
        <v>0</v>
      </c>
      <c r="AM3" s="165">
        <f>IF('Indicator Data'!BN7="No Data",1,IF('Indicator Data imputation'!AN6&lt;&gt;"",1,0))</f>
        <v>0</v>
      </c>
      <c r="AN3" s="165">
        <f>IF('Indicator Data'!BO7="No Data",1,IF('Indicator Data imputation'!AO6&lt;&gt;"",1,0))</f>
        <v>0</v>
      </c>
      <c r="AO3" s="165">
        <f>IF('Indicator Data'!BP7="No Data",1,IF('Indicator Data imputation'!AP6&lt;&gt;"",1,0))</f>
        <v>0</v>
      </c>
      <c r="AP3" s="165">
        <f>IF('Indicator Data'!BQ7="No Data",1,IF('Indicator Data imputation'!AQ6&lt;&gt;"",1,0))</f>
        <v>0</v>
      </c>
      <c r="AQ3" s="165">
        <f>IF('Indicator Data'!BR7="No Data",1,IF('Indicator Data imputation'!AR6&lt;&gt;"",1,0))</f>
        <v>1</v>
      </c>
      <c r="AR3" s="165">
        <f>IF('Indicator Data'!BS7="No Data",1,IF('Indicator Data imputation'!AS6&lt;&gt;"",1,0))</f>
        <v>0</v>
      </c>
      <c r="AS3" s="165">
        <f>IF('Indicator Data'!BT7="No Data",1,IF('Indicator Data imputation'!AT6&lt;&gt;"",1,0))</f>
        <v>0</v>
      </c>
      <c r="AT3" s="165">
        <f>IF('Indicator Data'!BU7="No Data",1,IF('Indicator Data imputation'!AU6&lt;&gt;"",1,0))</f>
        <v>0</v>
      </c>
      <c r="AU3" s="165">
        <f>IF('Indicator Data'!BV7="No Data",1,IF('Indicator Data imputation'!AV6&lt;&gt;"",1,0))</f>
        <v>0</v>
      </c>
      <c r="AV3" s="165">
        <f>IF('Indicator Data'!BW7="No Data",1,IF('Indicator Data imputation'!AW6&lt;&gt;"",1,0))</f>
        <v>0</v>
      </c>
      <c r="AW3" s="165">
        <f>IF('Indicator Data'!BX7="No Data",1,IF('Indicator Data imputation'!AX6&lt;&gt;"",1,0))</f>
        <v>0</v>
      </c>
      <c r="AX3" s="165">
        <f>IF('Indicator Data'!BY7="No Data",1,IF('Indicator Data imputation'!AY6&lt;&gt;"",1,0))</f>
        <v>0</v>
      </c>
      <c r="AY3" s="165">
        <f>IF('Indicator Data'!BZ7="No Data",1,IF('Indicator Data imputation'!AZ6&lt;&gt;"",1,0))</f>
        <v>0</v>
      </c>
      <c r="AZ3" s="165">
        <f>IF('Indicator Data'!CA7="No Data",1,IF('Indicator Data imputation'!BA6&lt;&gt;"",1,0))</f>
        <v>0</v>
      </c>
      <c r="BA3" s="5">
        <f t="shared" ref="BA3:BA66" si="0">SUM(B3:AZ3)</f>
        <v>2</v>
      </c>
      <c r="BB3" s="167">
        <f t="shared" ref="BB3:BB66" si="1">BA3/51</f>
        <v>3.9215686274509803E-2</v>
      </c>
    </row>
    <row r="4" spans="1:54" x14ac:dyDescent="0.25">
      <c r="A4" s="5" t="s">
        <v>4</v>
      </c>
      <c r="B4" s="165">
        <f>IF('Indicator Data'!C8="No Data",1,IF('Indicator Data imputation'!C7&lt;&gt;"",1,0))</f>
        <v>0</v>
      </c>
      <c r="C4" s="165">
        <f>IF('Indicator Data'!D8="No Data",1,IF('Indicator Data imputation'!D7&lt;&gt;"",1,0))</f>
        <v>0</v>
      </c>
      <c r="D4" s="165">
        <f>IF('Indicator Data'!E8="No Data",1,IF('Indicator Data imputation'!E7&lt;&gt;"",1,0))</f>
        <v>0</v>
      </c>
      <c r="E4" s="165">
        <f>IF('Indicator Data'!F8="No Data",1,IF('Indicator Data imputation'!F7&lt;&gt;"",1,0))</f>
        <v>0</v>
      </c>
      <c r="F4" s="165">
        <f>IF('Indicator Data'!G8="No Data",1,IF('Indicator Data imputation'!G7&lt;&gt;"",1,0))</f>
        <v>0</v>
      </c>
      <c r="G4" s="165">
        <f>IF('Indicator Data'!H8="No Data",1,IF('Indicator Data imputation'!H7&lt;&gt;"",1,0))</f>
        <v>0</v>
      </c>
      <c r="H4" s="165">
        <f>IF('Indicator Data'!I8="No Data",1,IF('Indicator Data imputation'!I7&lt;&gt;"",1,0))</f>
        <v>0</v>
      </c>
      <c r="I4" s="165">
        <f>IF('Indicator Data'!J8="No Data",1,IF('Indicator Data imputation'!J7&lt;&gt;"",1,0))</f>
        <v>0</v>
      </c>
      <c r="J4" s="165">
        <f>IF('Indicator Data'!K8="No Data",1,IF('Indicator Data imputation'!K7&lt;&gt;"",1,0))</f>
        <v>0</v>
      </c>
      <c r="K4" s="165">
        <f>IF('Indicator Data'!L8="No Data",1,IF('Indicator Data imputation'!L7&lt;&gt;"",1,0))</f>
        <v>0</v>
      </c>
      <c r="L4" s="165">
        <f>IF('Indicator Data'!AM8="No Data",1,IF('Indicator Data imputation'!M7&lt;&gt;"",1,0))</f>
        <v>0</v>
      </c>
      <c r="M4" s="165">
        <f>IF('Indicator Data'!AN8="No Data",1,IF('Indicator Data imputation'!N7&lt;&gt;"",1,0))</f>
        <v>0</v>
      </c>
      <c r="N4" s="165">
        <f>IF('Indicator Data'!AO8="No Data",1,IF('Indicator Data imputation'!O7&lt;&gt;"",1,0))</f>
        <v>0</v>
      </c>
      <c r="O4" s="165">
        <f>IF('Indicator Data'!AP8="No Data",1,IF('Indicator Data imputation'!P7&lt;&gt;"",1,0))</f>
        <v>0</v>
      </c>
      <c r="P4" s="165">
        <f>IF('Indicator Data'!AQ8="No Data",1,IF('Indicator Data imputation'!Q7&lt;&gt;"",1,0))</f>
        <v>0</v>
      </c>
      <c r="Q4" s="165">
        <f>IF('Indicator Data'!AR8="No Data",1,IF('Indicator Data imputation'!R7&lt;&gt;"",1,0))</f>
        <v>1</v>
      </c>
      <c r="R4" s="165">
        <f>IF('Indicator Data'!AS8="No Data",1,IF('Indicator Data imputation'!S7&lt;&gt;"",1,0))</f>
        <v>0</v>
      </c>
      <c r="S4" s="165">
        <f>IF('Indicator Data'!AT8="No Data",1,IF('Indicator Data imputation'!T7&lt;&gt;"",1,0))</f>
        <v>0</v>
      </c>
      <c r="T4" s="165">
        <f>IF('Indicator Data'!AU8="No Data",1,IF('Indicator Data imputation'!U7&lt;&gt;"",1,0))</f>
        <v>0</v>
      </c>
      <c r="U4" s="165">
        <f>IF('Indicator Data'!AV8="No Data",1,IF('Indicator Data imputation'!V7&lt;&gt;"",1,0))</f>
        <v>0</v>
      </c>
      <c r="V4" s="165">
        <f>IF('Indicator Data'!AX8="No Data",1,IF('Indicator Data imputation'!W7&lt;&gt;"",1,0))</f>
        <v>0</v>
      </c>
      <c r="W4" s="165">
        <f>IF('Indicator Data'!AY8="No Data",1,IF('Indicator Data imputation'!X7&lt;&gt;"",1,0))</f>
        <v>0</v>
      </c>
      <c r="X4" s="165">
        <f>IF('Indicator Data'!CB8="No Data",1,IF('Indicator Data imputation'!Y7&lt;&gt;"",1,0))</f>
        <v>0</v>
      </c>
      <c r="Y4" s="165">
        <f>IF('Indicator Data'!CC8="No Data",1,IF('Indicator Data imputation'!Z7&lt;&gt;"",1,0))</f>
        <v>0</v>
      </c>
      <c r="Z4" s="165">
        <f>IF('Indicator Data'!AZ8="No Data",1,IF('Indicator Data imputation'!AA7&lt;&gt;"",1,0))</f>
        <v>0</v>
      </c>
      <c r="AA4" s="165">
        <f>IF('Indicator Data'!BA8="No Data",1,IF('Indicator Data imputation'!AB7&lt;&gt;"",1,0))</f>
        <v>0</v>
      </c>
      <c r="AB4" s="165">
        <f>IF('Indicator Data'!CG8="No Data",1,IF('Indicator Data imputation'!AC7&lt;&gt;"",1,0))</f>
        <v>0</v>
      </c>
      <c r="AC4" s="165">
        <f>IF('Indicator Data'!CH8="No Data",1,IF('Indicator Data imputation'!AD7&lt;&gt;"",1,0))</f>
        <v>0</v>
      </c>
      <c r="AD4" s="165">
        <f>IF('Indicator Data'!BC8="No Data",1,IF('Indicator Data imputation'!AE7&lt;&gt;"",1,0))</f>
        <v>0</v>
      </c>
      <c r="AE4" s="165">
        <f>IF('Indicator Data'!BF8="No Data",1,IF('Indicator Data imputation'!AF7&lt;&gt;"",1,0))</f>
        <v>0</v>
      </c>
      <c r="AF4" s="165">
        <f>IF('Indicator Data'!BG8="No Data",1,IF('Indicator Data imputation'!AG7&lt;&gt;"",1,0))</f>
        <v>1</v>
      </c>
      <c r="AG4" s="165">
        <f>IF('Indicator Data'!BH8="No Data",1,IF('Indicator Data imputation'!AH7&lt;&gt;"",1,0))</f>
        <v>0</v>
      </c>
      <c r="AH4" s="165">
        <f>IF('Indicator Data'!BI8="No Data",1,IF('Indicator Data imputation'!AI7&lt;&gt;"",1,0))</f>
        <v>0</v>
      </c>
      <c r="AI4" s="165">
        <f>IF('Indicator Data'!BJ8="No Data",1,IF('Indicator Data imputation'!AJ7&lt;&gt;"",1,0))</f>
        <v>0</v>
      </c>
      <c r="AJ4" s="165">
        <f>IF('Indicator Data'!BK8="No Data",1,IF('Indicator Data imputation'!AK7&lt;&gt;"",1,0))</f>
        <v>0</v>
      </c>
      <c r="AK4" s="165">
        <f>IF('Indicator Data'!BL8="No Data",1,IF('Indicator Data imputation'!AL7&lt;&gt;"",1,0))</f>
        <v>0</v>
      </c>
      <c r="AL4" s="165">
        <f>IF('Indicator Data'!BM8="No Data",1,IF('Indicator Data imputation'!AM7&lt;&gt;"",1,0))</f>
        <v>0</v>
      </c>
      <c r="AM4" s="165">
        <f>IF('Indicator Data'!BN8="No Data",1,IF('Indicator Data imputation'!AN7&lt;&gt;"",1,0))</f>
        <v>0</v>
      </c>
      <c r="AN4" s="165">
        <f>IF('Indicator Data'!BO8="No Data",1,IF('Indicator Data imputation'!AO7&lt;&gt;"",1,0))</f>
        <v>0</v>
      </c>
      <c r="AO4" s="165">
        <f>IF('Indicator Data'!BP8="No Data",1,IF('Indicator Data imputation'!AP7&lt;&gt;"",1,0))</f>
        <v>0</v>
      </c>
      <c r="AP4" s="165">
        <f>IF('Indicator Data'!BQ8="No Data",1,IF('Indicator Data imputation'!AQ7&lt;&gt;"",1,0))</f>
        <v>0</v>
      </c>
      <c r="AQ4" s="165">
        <f>IF('Indicator Data'!BR8="No Data",1,IF('Indicator Data imputation'!AR7&lt;&gt;"",1,0))</f>
        <v>0</v>
      </c>
      <c r="AR4" s="165">
        <f>IF('Indicator Data'!BS8="No Data",1,IF('Indicator Data imputation'!AS7&lt;&gt;"",1,0))</f>
        <v>0</v>
      </c>
      <c r="AS4" s="165">
        <f>IF('Indicator Data'!BT8="No Data",1,IF('Indicator Data imputation'!AT7&lt;&gt;"",1,0))</f>
        <v>0</v>
      </c>
      <c r="AT4" s="165">
        <f>IF('Indicator Data'!BU8="No Data",1,IF('Indicator Data imputation'!AU7&lt;&gt;"",1,0))</f>
        <v>0</v>
      </c>
      <c r="AU4" s="165">
        <f>IF('Indicator Data'!BV8="No Data",1,IF('Indicator Data imputation'!AV7&lt;&gt;"",1,0))</f>
        <v>0</v>
      </c>
      <c r="AV4" s="165">
        <f>IF('Indicator Data'!BW8="No Data",1,IF('Indicator Data imputation'!AW7&lt;&gt;"",1,0))</f>
        <v>0</v>
      </c>
      <c r="AW4" s="165">
        <f>IF('Indicator Data'!BX8="No Data",1,IF('Indicator Data imputation'!AX7&lt;&gt;"",1,0))</f>
        <v>0</v>
      </c>
      <c r="AX4" s="165">
        <f>IF('Indicator Data'!BY8="No Data",1,IF('Indicator Data imputation'!AY7&lt;&gt;"",1,0))</f>
        <v>0</v>
      </c>
      <c r="AY4" s="165">
        <f>IF('Indicator Data'!BZ8="No Data",1,IF('Indicator Data imputation'!AZ7&lt;&gt;"",1,0))</f>
        <v>0</v>
      </c>
      <c r="AZ4" s="165">
        <f>IF('Indicator Data'!CA8="No Data",1,IF('Indicator Data imputation'!BA7&lt;&gt;"",1,0))</f>
        <v>0</v>
      </c>
      <c r="BA4" s="5">
        <f t="shared" si="0"/>
        <v>2</v>
      </c>
      <c r="BB4" s="167">
        <f t="shared" si="1"/>
        <v>3.9215686274509803E-2</v>
      </c>
    </row>
    <row r="5" spans="1:54" x14ac:dyDescent="0.25">
      <c r="A5" s="5" t="s">
        <v>6</v>
      </c>
      <c r="B5" s="165">
        <f>IF('Indicator Data'!C9="No Data",1,IF('Indicator Data imputation'!C8&lt;&gt;"",1,0))</f>
        <v>0</v>
      </c>
      <c r="C5" s="165">
        <f>IF('Indicator Data'!D9="No Data",1,IF('Indicator Data imputation'!D8&lt;&gt;"",1,0))</f>
        <v>0</v>
      </c>
      <c r="D5" s="165">
        <f>IF('Indicator Data'!E9="No Data",1,IF('Indicator Data imputation'!E8&lt;&gt;"",1,0))</f>
        <v>0</v>
      </c>
      <c r="E5" s="165">
        <f>IF('Indicator Data'!F9="No Data",1,IF('Indicator Data imputation'!F8&lt;&gt;"",1,0))</f>
        <v>0</v>
      </c>
      <c r="F5" s="165">
        <f>IF('Indicator Data'!G9="No Data",1,IF('Indicator Data imputation'!G8&lt;&gt;"",1,0))</f>
        <v>0</v>
      </c>
      <c r="G5" s="165">
        <f>IF('Indicator Data'!H9="No Data",1,IF('Indicator Data imputation'!H8&lt;&gt;"",1,0))</f>
        <v>0</v>
      </c>
      <c r="H5" s="165">
        <f>IF('Indicator Data'!I9="No Data",1,IF('Indicator Data imputation'!I8&lt;&gt;"",1,0))</f>
        <v>0</v>
      </c>
      <c r="I5" s="165">
        <f>IF('Indicator Data'!J9="No Data",1,IF('Indicator Data imputation'!J8&lt;&gt;"",1,0))</f>
        <v>0</v>
      </c>
      <c r="J5" s="165">
        <f>IF('Indicator Data'!K9="No Data",1,IF('Indicator Data imputation'!K8&lt;&gt;"",1,0))</f>
        <v>0</v>
      </c>
      <c r="K5" s="165">
        <f>IF('Indicator Data'!L9="No Data",1,IF('Indicator Data imputation'!L8&lt;&gt;"",1,0))</f>
        <v>0</v>
      </c>
      <c r="L5" s="165">
        <f>IF('Indicator Data'!AM9="No Data",1,IF('Indicator Data imputation'!M8&lt;&gt;"",1,0))</f>
        <v>0</v>
      </c>
      <c r="M5" s="165">
        <f>IF('Indicator Data'!AN9="No Data",1,IF('Indicator Data imputation'!N8&lt;&gt;"",1,0))</f>
        <v>0</v>
      </c>
      <c r="N5" s="165">
        <f>IF('Indicator Data'!AO9="No Data",1,IF('Indicator Data imputation'!O8&lt;&gt;"",1,0))</f>
        <v>0</v>
      </c>
      <c r="O5" s="165">
        <f>IF('Indicator Data'!AP9="No Data",1,IF('Indicator Data imputation'!P8&lt;&gt;"",1,0))</f>
        <v>0</v>
      </c>
      <c r="P5" s="165">
        <f>IF('Indicator Data'!AQ9="No Data",1,IF('Indicator Data imputation'!Q8&lt;&gt;"",1,0))</f>
        <v>0</v>
      </c>
      <c r="Q5" s="165">
        <f>IF('Indicator Data'!AR9="No Data",1,IF('Indicator Data imputation'!R8&lt;&gt;"",1,0))</f>
        <v>0</v>
      </c>
      <c r="R5" s="165">
        <f>IF('Indicator Data'!AS9="No Data",1,IF('Indicator Data imputation'!S8&lt;&gt;"",1,0))</f>
        <v>0</v>
      </c>
      <c r="S5" s="165">
        <f>IF('Indicator Data'!AT9="No Data",1,IF('Indicator Data imputation'!T8&lt;&gt;"",1,0))</f>
        <v>0</v>
      </c>
      <c r="T5" s="165">
        <f>IF('Indicator Data'!AU9="No Data",1,IF('Indicator Data imputation'!U8&lt;&gt;"",1,0))</f>
        <v>0</v>
      </c>
      <c r="U5" s="165">
        <f>IF('Indicator Data'!AV9="No Data",1,IF('Indicator Data imputation'!V8&lt;&gt;"",1,0))</f>
        <v>0</v>
      </c>
      <c r="V5" s="165">
        <f>IF('Indicator Data'!AX9="No Data",1,IF('Indicator Data imputation'!W8&lt;&gt;"",1,0))</f>
        <v>0</v>
      </c>
      <c r="W5" s="165">
        <f>IF('Indicator Data'!AY9="No Data",1,IF('Indicator Data imputation'!X8&lt;&gt;"",1,0))</f>
        <v>0</v>
      </c>
      <c r="X5" s="165">
        <f>IF('Indicator Data'!CB9="No Data",1,IF('Indicator Data imputation'!Y8&lt;&gt;"",1,0))</f>
        <v>0</v>
      </c>
      <c r="Y5" s="165">
        <f>IF('Indicator Data'!CC9="No Data",1,IF('Indicator Data imputation'!Z8&lt;&gt;"",1,0))</f>
        <v>0</v>
      </c>
      <c r="Z5" s="165">
        <f>IF('Indicator Data'!AZ9="No Data",1,IF('Indicator Data imputation'!AA8&lt;&gt;"",1,0))</f>
        <v>0</v>
      </c>
      <c r="AA5" s="165">
        <f>IF('Indicator Data'!BA9="No Data",1,IF('Indicator Data imputation'!AB8&lt;&gt;"",1,0))</f>
        <v>0</v>
      </c>
      <c r="AB5" s="165">
        <f>IF('Indicator Data'!CG9="No Data",1,IF('Indicator Data imputation'!AC8&lt;&gt;"",1,0))</f>
        <v>0</v>
      </c>
      <c r="AC5" s="165">
        <f>IF('Indicator Data'!CH9="No Data",1,IF('Indicator Data imputation'!AD8&lt;&gt;"",1,0))</f>
        <v>0</v>
      </c>
      <c r="AD5" s="165">
        <f>IF('Indicator Data'!BC9="No Data",1,IF('Indicator Data imputation'!AE8&lt;&gt;"",1,0))</f>
        <v>0</v>
      </c>
      <c r="AE5" s="165">
        <f>IF('Indicator Data'!BF9="No Data",1,IF('Indicator Data imputation'!AF8&lt;&gt;"",1,0))</f>
        <v>1</v>
      </c>
      <c r="AF5" s="165">
        <f>IF('Indicator Data'!BG9="No Data",1,IF('Indicator Data imputation'!AG8&lt;&gt;"",1,0))</f>
        <v>0</v>
      </c>
      <c r="AG5" s="165">
        <f>IF('Indicator Data'!BH9="No Data",1,IF('Indicator Data imputation'!AH8&lt;&gt;"",1,0))</f>
        <v>0</v>
      </c>
      <c r="AH5" s="165">
        <f>IF('Indicator Data'!BI9="No Data",1,IF('Indicator Data imputation'!AI8&lt;&gt;"",1,0))</f>
        <v>0</v>
      </c>
      <c r="AI5" s="165">
        <f>IF('Indicator Data'!BJ9="No Data",1,IF('Indicator Data imputation'!AJ8&lt;&gt;"",1,0))</f>
        <v>0</v>
      </c>
      <c r="AJ5" s="165">
        <f>IF('Indicator Data'!BK9="No Data",1,IF('Indicator Data imputation'!AK8&lt;&gt;"",1,0))</f>
        <v>0</v>
      </c>
      <c r="AK5" s="165">
        <f>IF('Indicator Data'!BL9="No Data",1,IF('Indicator Data imputation'!AL8&lt;&gt;"",1,0))</f>
        <v>0</v>
      </c>
      <c r="AL5" s="165">
        <f>IF('Indicator Data'!BM9="No Data",1,IF('Indicator Data imputation'!AM8&lt;&gt;"",1,0))</f>
        <v>0</v>
      </c>
      <c r="AM5" s="165">
        <f>IF('Indicator Data'!BN9="No Data",1,IF('Indicator Data imputation'!AN8&lt;&gt;"",1,0))</f>
        <v>0</v>
      </c>
      <c r="AN5" s="165">
        <f>IF('Indicator Data'!BO9="No Data",1,IF('Indicator Data imputation'!AO8&lt;&gt;"",1,0))</f>
        <v>0</v>
      </c>
      <c r="AO5" s="165">
        <f>IF('Indicator Data'!BP9="No Data",1,IF('Indicator Data imputation'!AP8&lt;&gt;"",1,0))</f>
        <v>0</v>
      </c>
      <c r="AP5" s="165">
        <f>IF('Indicator Data'!BQ9="No Data",1,IF('Indicator Data imputation'!AQ8&lt;&gt;"",1,0))</f>
        <v>0</v>
      </c>
      <c r="AQ5" s="165">
        <f>IF('Indicator Data'!BR9="No Data",1,IF('Indicator Data imputation'!AR8&lt;&gt;"",1,0))</f>
        <v>0</v>
      </c>
      <c r="AR5" s="165">
        <f>IF('Indicator Data'!BS9="No Data",1,IF('Indicator Data imputation'!AS8&lt;&gt;"",1,0))</f>
        <v>0</v>
      </c>
      <c r="AS5" s="165">
        <f>IF('Indicator Data'!BT9="No Data",1,IF('Indicator Data imputation'!AT8&lt;&gt;"",1,0))</f>
        <v>0</v>
      </c>
      <c r="AT5" s="165">
        <f>IF('Indicator Data'!BU9="No Data",1,IF('Indicator Data imputation'!AU8&lt;&gt;"",1,0))</f>
        <v>0</v>
      </c>
      <c r="AU5" s="165">
        <f>IF('Indicator Data'!BV9="No Data",1,IF('Indicator Data imputation'!AV8&lt;&gt;"",1,0))</f>
        <v>0</v>
      </c>
      <c r="AV5" s="165">
        <f>IF('Indicator Data'!BW9="No Data",1,IF('Indicator Data imputation'!AW8&lt;&gt;"",1,0))</f>
        <v>0</v>
      </c>
      <c r="AW5" s="165">
        <f>IF('Indicator Data'!BX9="No Data",1,IF('Indicator Data imputation'!AX8&lt;&gt;"",1,0))</f>
        <v>0</v>
      </c>
      <c r="AX5" s="165">
        <f>IF('Indicator Data'!BY9="No Data",1,IF('Indicator Data imputation'!AY8&lt;&gt;"",1,0))</f>
        <v>0</v>
      </c>
      <c r="AY5" s="165">
        <f>IF('Indicator Data'!BZ9="No Data",1,IF('Indicator Data imputation'!AZ8&lt;&gt;"",1,0))</f>
        <v>0</v>
      </c>
      <c r="AZ5" s="165">
        <f>IF('Indicator Data'!CA9="No Data",1,IF('Indicator Data imputation'!BA8&lt;&gt;"",1,0))</f>
        <v>0</v>
      </c>
      <c r="BA5" s="5">
        <f t="shared" si="0"/>
        <v>1</v>
      </c>
      <c r="BB5" s="167">
        <f t="shared" si="1"/>
        <v>1.9607843137254902E-2</v>
      </c>
    </row>
    <row r="6" spans="1:54" x14ac:dyDescent="0.25">
      <c r="A6" s="5" t="s">
        <v>8</v>
      </c>
      <c r="B6" s="165">
        <f>IF('Indicator Data'!C10="No Data",1,IF('Indicator Data imputation'!C9&lt;&gt;"",1,0))</f>
        <v>0</v>
      </c>
      <c r="C6" s="165">
        <f>IF('Indicator Data'!D10="No Data",1,IF('Indicator Data imputation'!D9&lt;&gt;"",1,0))</f>
        <v>0</v>
      </c>
      <c r="D6" s="165">
        <f>IF('Indicator Data'!E10="No Data",1,IF('Indicator Data imputation'!E9&lt;&gt;"",1,0))</f>
        <v>1</v>
      </c>
      <c r="E6" s="165">
        <f>IF('Indicator Data'!F10="No Data",1,IF('Indicator Data imputation'!F9&lt;&gt;"",1,0))</f>
        <v>0</v>
      </c>
      <c r="F6" s="165">
        <f>IF('Indicator Data'!G10="No Data",1,IF('Indicator Data imputation'!G9&lt;&gt;"",1,0))</f>
        <v>0</v>
      </c>
      <c r="G6" s="165">
        <f>IF('Indicator Data'!H10="No Data",1,IF('Indicator Data imputation'!H9&lt;&gt;"",1,0))</f>
        <v>0</v>
      </c>
      <c r="H6" s="165">
        <f>IF('Indicator Data'!I10="No Data",1,IF('Indicator Data imputation'!I9&lt;&gt;"",1,0))</f>
        <v>0</v>
      </c>
      <c r="I6" s="165">
        <f>IF('Indicator Data'!J10="No Data",1,IF('Indicator Data imputation'!J9&lt;&gt;"",1,0))</f>
        <v>0</v>
      </c>
      <c r="J6" s="165">
        <f>IF('Indicator Data'!K10="No Data",1,IF('Indicator Data imputation'!K9&lt;&gt;"",1,0))</f>
        <v>0</v>
      </c>
      <c r="K6" s="165">
        <f>IF('Indicator Data'!L10="No Data",1,IF('Indicator Data imputation'!L9&lt;&gt;"",1,0))</f>
        <v>0</v>
      </c>
      <c r="L6" s="165">
        <f>IF('Indicator Data'!AM10="No Data",1,IF('Indicator Data imputation'!M9&lt;&gt;"",1,0))</f>
        <v>0</v>
      </c>
      <c r="M6" s="165">
        <f>IF('Indicator Data'!AN10="No Data",1,IF('Indicator Data imputation'!N9&lt;&gt;"",1,0))</f>
        <v>0</v>
      </c>
      <c r="N6" s="165">
        <f>IF('Indicator Data'!AO10="No Data",1,IF('Indicator Data imputation'!O9&lt;&gt;"",1,0))</f>
        <v>0</v>
      </c>
      <c r="O6" s="165">
        <f>IF('Indicator Data'!AP10="No Data",1,IF('Indicator Data imputation'!P9&lt;&gt;"",1,0))</f>
        <v>0</v>
      </c>
      <c r="P6" s="165">
        <f>IF('Indicator Data'!AQ10="No Data",1,IF('Indicator Data imputation'!Q9&lt;&gt;"",1,0))</f>
        <v>0</v>
      </c>
      <c r="Q6" s="165">
        <f>IF('Indicator Data'!AR10="No Data",1,IF('Indicator Data imputation'!R9&lt;&gt;"",1,0))</f>
        <v>1</v>
      </c>
      <c r="R6" s="165">
        <f>IF('Indicator Data'!AS10="No Data",1,IF('Indicator Data imputation'!S9&lt;&gt;"",1,0))</f>
        <v>0</v>
      </c>
      <c r="S6" s="165">
        <f>IF('Indicator Data'!AT10="No Data",1,IF('Indicator Data imputation'!T9&lt;&gt;"",1,0))</f>
        <v>0</v>
      </c>
      <c r="T6" s="165">
        <f>IF('Indicator Data'!AU10="No Data",1,IF('Indicator Data imputation'!U9&lt;&gt;"",1,0))</f>
        <v>0</v>
      </c>
      <c r="U6" s="165">
        <f>IF('Indicator Data'!AV10="No Data",1,IF('Indicator Data imputation'!V9&lt;&gt;"",1,0))</f>
        <v>0</v>
      </c>
      <c r="V6" s="165">
        <f>IF('Indicator Data'!AX10="No Data",1,IF('Indicator Data imputation'!W9&lt;&gt;"",1,0))</f>
        <v>0</v>
      </c>
      <c r="W6" s="165">
        <f>IF('Indicator Data'!AY10="No Data",1,IF('Indicator Data imputation'!X9&lt;&gt;"",1,0))</f>
        <v>1</v>
      </c>
      <c r="X6" s="165">
        <f>IF('Indicator Data'!CB10="No Data",1,IF('Indicator Data imputation'!Y9&lt;&gt;"",1,0))</f>
        <v>0</v>
      </c>
      <c r="Y6" s="165">
        <f>IF('Indicator Data'!CC10="No Data",1,IF('Indicator Data imputation'!Z9&lt;&gt;"",1,0))</f>
        <v>0</v>
      </c>
      <c r="Z6" s="165">
        <f>IF('Indicator Data'!AZ10="No Data",1,IF('Indicator Data imputation'!AA9&lt;&gt;"",1,0))</f>
        <v>0</v>
      </c>
      <c r="AA6" s="165">
        <f>IF('Indicator Data'!BA10="No Data",1,IF('Indicator Data imputation'!AB9&lt;&gt;"",1,0))</f>
        <v>1</v>
      </c>
      <c r="AB6" s="165">
        <f>IF('Indicator Data'!CG10="No Data",1,IF('Indicator Data imputation'!AC9&lt;&gt;"",1,0))</f>
        <v>0</v>
      </c>
      <c r="AC6" s="165">
        <f>IF('Indicator Data'!CH10="No Data",1,IF('Indicator Data imputation'!AD9&lt;&gt;"",1,0))</f>
        <v>1</v>
      </c>
      <c r="AD6" s="165">
        <f>IF('Indicator Data'!BC10="No Data",1,IF('Indicator Data imputation'!AE9&lt;&gt;"",1,0))</f>
        <v>1</v>
      </c>
      <c r="AE6" s="165">
        <f>IF('Indicator Data'!BF10="No Data",1,IF('Indicator Data imputation'!AF9&lt;&gt;"",1,0))</f>
        <v>1</v>
      </c>
      <c r="AF6" s="165">
        <f>IF('Indicator Data'!BG10="No Data",1,IF('Indicator Data imputation'!AG9&lt;&gt;"",1,0))</f>
        <v>0</v>
      </c>
      <c r="AG6" s="165">
        <f>IF('Indicator Data'!BH10="No Data",1,IF('Indicator Data imputation'!AH9&lt;&gt;"",1,0))</f>
        <v>0</v>
      </c>
      <c r="AH6" s="165">
        <f>IF('Indicator Data'!BI10="No Data",1,IF('Indicator Data imputation'!AI9&lt;&gt;"",1,0))</f>
        <v>0</v>
      </c>
      <c r="AI6" s="165">
        <f>IF('Indicator Data'!BJ10="No Data",1,IF('Indicator Data imputation'!AJ9&lt;&gt;"",1,0))</f>
        <v>0</v>
      </c>
      <c r="AJ6" s="165">
        <f>IF('Indicator Data'!BK10="No Data",1,IF('Indicator Data imputation'!AK9&lt;&gt;"",1,0))</f>
        <v>0</v>
      </c>
      <c r="AK6" s="165">
        <f>IF('Indicator Data'!BL10="No Data",1,IF('Indicator Data imputation'!AL9&lt;&gt;"",1,0))</f>
        <v>0</v>
      </c>
      <c r="AL6" s="165">
        <f>IF('Indicator Data'!BM10="No Data",1,IF('Indicator Data imputation'!AM9&lt;&gt;"",1,0))</f>
        <v>0</v>
      </c>
      <c r="AM6" s="165">
        <f>IF('Indicator Data'!BN10="No Data",1,IF('Indicator Data imputation'!AN9&lt;&gt;"",1,0))</f>
        <v>1</v>
      </c>
      <c r="AN6" s="165">
        <f>IF('Indicator Data'!BO10="No Data",1,IF('Indicator Data imputation'!AO9&lt;&gt;"",1,0))</f>
        <v>1</v>
      </c>
      <c r="AO6" s="165">
        <f>IF('Indicator Data'!BP10="No Data",1,IF('Indicator Data imputation'!AP9&lt;&gt;"",1,0))</f>
        <v>0</v>
      </c>
      <c r="AP6" s="165">
        <f>IF('Indicator Data'!BQ10="No Data",1,IF('Indicator Data imputation'!AQ9&lt;&gt;"",1,0))</f>
        <v>1</v>
      </c>
      <c r="AQ6" s="165">
        <f>IF('Indicator Data'!BR10="No Data",1,IF('Indicator Data imputation'!AR9&lt;&gt;"",1,0))</f>
        <v>0</v>
      </c>
      <c r="AR6" s="165">
        <f>IF('Indicator Data'!BS10="No Data",1,IF('Indicator Data imputation'!AS9&lt;&gt;"",1,0))</f>
        <v>0</v>
      </c>
      <c r="AS6" s="165">
        <f>IF('Indicator Data'!BT10="No Data",1,IF('Indicator Data imputation'!AT9&lt;&gt;"",1,0))</f>
        <v>1</v>
      </c>
      <c r="AT6" s="165">
        <f>IF('Indicator Data'!BU10="No Data",1,IF('Indicator Data imputation'!AU9&lt;&gt;"",1,0))</f>
        <v>0</v>
      </c>
      <c r="AU6" s="165">
        <f>IF('Indicator Data'!BV10="No Data",1,IF('Indicator Data imputation'!AV9&lt;&gt;"",1,0))</f>
        <v>0</v>
      </c>
      <c r="AV6" s="165">
        <f>IF('Indicator Data'!BW10="No Data",1,IF('Indicator Data imputation'!AW9&lt;&gt;"",1,0))</f>
        <v>0</v>
      </c>
      <c r="AW6" s="165">
        <f>IF('Indicator Data'!BX10="No Data",1,IF('Indicator Data imputation'!AX9&lt;&gt;"",1,0))</f>
        <v>0</v>
      </c>
      <c r="AX6" s="165">
        <f>IF('Indicator Data'!BY10="No Data",1,IF('Indicator Data imputation'!AY9&lt;&gt;"",1,0))</f>
        <v>0</v>
      </c>
      <c r="AY6" s="165">
        <f>IF('Indicator Data'!BZ10="No Data",1,IF('Indicator Data imputation'!AZ9&lt;&gt;"",1,0))</f>
        <v>0</v>
      </c>
      <c r="AZ6" s="165">
        <f>IF('Indicator Data'!CA10="No Data",1,IF('Indicator Data imputation'!BA9&lt;&gt;"",1,0))</f>
        <v>0</v>
      </c>
      <c r="BA6" s="5">
        <f t="shared" si="0"/>
        <v>11</v>
      </c>
      <c r="BB6" s="167">
        <f t="shared" si="1"/>
        <v>0.21568627450980393</v>
      </c>
    </row>
    <row r="7" spans="1:54" x14ac:dyDescent="0.25">
      <c r="A7" s="5" t="s">
        <v>10</v>
      </c>
      <c r="B7" s="165">
        <f>IF('Indicator Data'!C11="No Data",1,IF('Indicator Data imputation'!C10&lt;&gt;"",1,0))</f>
        <v>0</v>
      </c>
      <c r="C7" s="165">
        <f>IF('Indicator Data'!D11="No Data",1,IF('Indicator Data imputation'!D10&lt;&gt;"",1,0))</f>
        <v>0</v>
      </c>
      <c r="D7" s="165">
        <f>IF('Indicator Data'!E11="No Data",1,IF('Indicator Data imputation'!E10&lt;&gt;"",1,0))</f>
        <v>0</v>
      </c>
      <c r="E7" s="165">
        <f>IF('Indicator Data'!F11="No Data",1,IF('Indicator Data imputation'!F10&lt;&gt;"",1,0))</f>
        <v>0</v>
      </c>
      <c r="F7" s="165">
        <f>IF('Indicator Data'!G11="No Data",1,IF('Indicator Data imputation'!G10&lt;&gt;"",1,0))</f>
        <v>0</v>
      </c>
      <c r="G7" s="165">
        <f>IF('Indicator Data'!H11="No Data",1,IF('Indicator Data imputation'!H10&lt;&gt;"",1,0))</f>
        <v>0</v>
      </c>
      <c r="H7" s="165">
        <f>IF('Indicator Data'!I11="No Data",1,IF('Indicator Data imputation'!I10&lt;&gt;"",1,0))</f>
        <v>0</v>
      </c>
      <c r="I7" s="165">
        <f>IF('Indicator Data'!J11="No Data",1,IF('Indicator Data imputation'!J10&lt;&gt;"",1,0))</f>
        <v>0</v>
      </c>
      <c r="J7" s="165">
        <f>IF('Indicator Data'!K11="No Data",1,IF('Indicator Data imputation'!K10&lt;&gt;"",1,0))</f>
        <v>0</v>
      </c>
      <c r="K7" s="165">
        <f>IF('Indicator Data'!L11="No Data",1,IF('Indicator Data imputation'!L10&lt;&gt;"",1,0))</f>
        <v>0</v>
      </c>
      <c r="L7" s="165">
        <f>IF('Indicator Data'!AM11="No Data",1,IF('Indicator Data imputation'!M10&lt;&gt;"",1,0))</f>
        <v>0</v>
      </c>
      <c r="M7" s="165">
        <f>IF('Indicator Data'!AN11="No Data",1,IF('Indicator Data imputation'!N10&lt;&gt;"",1,0))</f>
        <v>0</v>
      </c>
      <c r="N7" s="165">
        <f>IF('Indicator Data'!AO11="No Data",1,IF('Indicator Data imputation'!O10&lt;&gt;"",1,0))</f>
        <v>0</v>
      </c>
      <c r="O7" s="165">
        <f>IF('Indicator Data'!AP11="No Data",1,IF('Indicator Data imputation'!P10&lt;&gt;"",1,0))</f>
        <v>0</v>
      </c>
      <c r="P7" s="165">
        <f>IF('Indicator Data'!AQ11="No Data",1,IF('Indicator Data imputation'!Q10&lt;&gt;"",1,0))</f>
        <v>0</v>
      </c>
      <c r="Q7" s="165">
        <f>IF('Indicator Data'!AR11="No Data",1,IF('Indicator Data imputation'!R10&lt;&gt;"",1,0))</f>
        <v>1</v>
      </c>
      <c r="R7" s="165">
        <f>IF('Indicator Data'!AS11="No Data",1,IF('Indicator Data imputation'!S10&lt;&gt;"",1,0))</f>
        <v>0</v>
      </c>
      <c r="S7" s="165">
        <f>IF('Indicator Data'!AT11="No Data",1,IF('Indicator Data imputation'!T10&lt;&gt;"",1,0))</f>
        <v>0</v>
      </c>
      <c r="T7" s="165">
        <f>IF('Indicator Data'!AU11="No Data",1,IF('Indicator Data imputation'!U10&lt;&gt;"",1,0))</f>
        <v>0</v>
      </c>
      <c r="U7" s="165">
        <f>IF('Indicator Data'!AV11="No Data",1,IF('Indicator Data imputation'!V10&lt;&gt;"",1,0))</f>
        <v>0</v>
      </c>
      <c r="V7" s="165">
        <f>IF('Indicator Data'!AX11="No Data",1,IF('Indicator Data imputation'!W10&lt;&gt;"",1,0))</f>
        <v>0</v>
      </c>
      <c r="W7" s="165">
        <f>IF('Indicator Data'!AY11="No Data",1,IF('Indicator Data imputation'!X10&lt;&gt;"",1,0))</f>
        <v>1</v>
      </c>
      <c r="X7" s="165">
        <f>IF('Indicator Data'!CB11="No Data",1,IF('Indicator Data imputation'!Y10&lt;&gt;"",1,0))</f>
        <v>0</v>
      </c>
      <c r="Y7" s="165">
        <f>IF('Indicator Data'!CC11="No Data",1,IF('Indicator Data imputation'!Z10&lt;&gt;"",1,0))</f>
        <v>0</v>
      </c>
      <c r="Z7" s="165">
        <f>IF('Indicator Data'!AZ11="No Data",1,IF('Indicator Data imputation'!AA10&lt;&gt;"",1,0))</f>
        <v>0</v>
      </c>
      <c r="AA7" s="165">
        <f>IF('Indicator Data'!BA11="No Data",1,IF('Indicator Data imputation'!AB10&lt;&gt;"",1,0))</f>
        <v>0</v>
      </c>
      <c r="AB7" s="165">
        <f>IF('Indicator Data'!CG11="No Data",1,IF('Indicator Data imputation'!AC10&lt;&gt;"",1,0))</f>
        <v>0</v>
      </c>
      <c r="AC7" s="165">
        <f>IF('Indicator Data'!CH11="No Data",1,IF('Indicator Data imputation'!AD10&lt;&gt;"",1,0))</f>
        <v>0</v>
      </c>
      <c r="AD7" s="165">
        <f>IF('Indicator Data'!BC11="No Data",1,IF('Indicator Data imputation'!AE10&lt;&gt;"",1,0))</f>
        <v>1</v>
      </c>
      <c r="AE7" s="165">
        <f>IF('Indicator Data'!BF11="No Data",1,IF('Indicator Data imputation'!AF10&lt;&gt;"",1,0))</f>
        <v>0</v>
      </c>
      <c r="AF7" s="165">
        <f>IF('Indicator Data'!BG11="No Data",1,IF('Indicator Data imputation'!AG10&lt;&gt;"",1,0))</f>
        <v>0</v>
      </c>
      <c r="AG7" s="165">
        <f>IF('Indicator Data'!BH11="No Data",1,IF('Indicator Data imputation'!AH10&lt;&gt;"",1,0))</f>
        <v>0</v>
      </c>
      <c r="AH7" s="165">
        <f>IF('Indicator Data'!BI11="No Data",1,IF('Indicator Data imputation'!AI10&lt;&gt;"",1,0))</f>
        <v>0</v>
      </c>
      <c r="AI7" s="165">
        <f>IF('Indicator Data'!BJ11="No Data",1,IF('Indicator Data imputation'!AJ10&lt;&gt;"",1,0))</f>
        <v>0</v>
      </c>
      <c r="AJ7" s="165">
        <f>IF('Indicator Data'!BK11="No Data",1,IF('Indicator Data imputation'!AK10&lt;&gt;"",1,0))</f>
        <v>0</v>
      </c>
      <c r="AK7" s="165">
        <f>IF('Indicator Data'!BL11="No Data",1,IF('Indicator Data imputation'!AL10&lt;&gt;"",1,0))</f>
        <v>0</v>
      </c>
      <c r="AL7" s="165">
        <f>IF('Indicator Data'!BM11="No Data",1,IF('Indicator Data imputation'!AM10&lt;&gt;"",1,0))</f>
        <v>0</v>
      </c>
      <c r="AM7" s="165">
        <f>IF('Indicator Data'!BN11="No Data",1,IF('Indicator Data imputation'!AN10&lt;&gt;"",1,0))</f>
        <v>0</v>
      </c>
      <c r="AN7" s="165">
        <f>IF('Indicator Data'!BO11="No Data",1,IF('Indicator Data imputation'!AO10&lt;&gt;"",1,0))</f>
        <v>0</v>
      </c>
      <c r="AO7" s="165">
        <f>IF('Indicator Data'!BP11="No Data",1,IF('Indicator Data imputation'!AP10&lt;&gt;"",1,0))</f>
        <v>1</v>
      </c>
      <c r="AP7" s="165">
        <f>IF('Indicator Data'!BQ11="No Data",1,IF('Indicator Data imputation'!AQ10&lt;&gt;"",1,0))</f>
        <v>1</v>
      </c>
      <c r="AQ7" s="165">
        <f>IF('Indicator Data'!BR11="No Data",1,IF('Indicator Data imputation'!AR10&lt;&gt;"",1,0))</f>
        <v>0</v>
      </c>
      <c r="AR7" s="165">
        <f>IF('Indicator Data'!BS11="No Data",1,IF('Indicator Data imputation'!AS10&lt;&gt;"",1,0))</f>
        <v>0</v>
      </c>
      <c r="AS7" s="165">
        <f>IF('Indicator Data'!BT11="No Data",1,IF('Indicator Data imputation'!AT10&lt;&gt;"",1,0))</f>
        <v>0</v>
      </c>
      <c r="AT7" s="165">
        <f>IF('Indicator Data'!BU11="No Data",1,IF('Indicator Data imputation'!AU10&lt;&gt;"",1,0))</f>
        <v>0</v>
      </c>
      <c r="AU7" s="165">
        <f>IF('Indicator Data'!BV11="No Data",1,IF('Indicator Data imputation'!AV10&lt;&gt;"",1,0))</f>
        <v>0</v>
      </c>
      <c r="AV7" s="165">
        <f>IF('Indicator Data'!BW11="No Data",1,IF('Indicator Data imputation'!AW10&lt;&gt;"",1,0))</f>
        <v>0</v>
      </c>
      <c r="AW7" s="165">
        <f>IF('Indicator Data'!BX11="No Data",1,IF('Indicator Data imputation'!AX10&lt;&gt;"",1,0))</f>
        <v>0</v>
      </c>
      <c r="AX7" s="165">
        <f>IF('Indicator Data'!BY11="No Data",1,IF('Indicator Data imputation'!AY10&lt;&gt;"",1,0))</f>
        <v>0</v>
      </c>
      <c r="AY7" s="165">
        <f>IF('Indicator Data'!BZ11="No Data",1,IF('Indicator Data imputation'!AZ10&lt;&gt;"",1,0))</f>
        <v>0</v>
      </c>
      <c r="AZ7" s="165">
        <f>IF('Indicator Data'!CA11="No Data",1,IF('Indicator Data imputation'!BA10&lt;&gt;"",1,0))</f>
        <v>0</v>
      </c>
      <c r="BA7" s="5">
        <f t="shared" si="0"/>
        <v>5</v>
      </c>
      <c r="BB7" s="167">
        <f t="shared" si="1"/>
        <v>9.8039215686274508E-2</v>
      </c>
    </row>
    <row r="8" spans="1:54" x14ac:dyDescent="0.25">
      <c r="A8" s="5" t="s">
        <v>12</v>
      </c>
      <c r="B8" s="165">
        <f>IF('Indicator Data'!C12="No Data",1,IF('Indicator Data imputation'!C11&lt;&gt;"",1,0))</f>
        <v>0</v>
      </c>
      <c r="C8" s="165">
        <f>IF('Indicator Data'!D12="No Data",1,IF('Indicator Data imputation'!D11&lt;&gt;"",1,0))</f>
        <v>0</v>
      </c>
      <c r="D8" s="165">
        <f>IF('Indicator Data'!E12="No Data",1,IF('Indicator Data imputation'!E11&lt;&gt;"",1,0))</f>
        <v>0</v>
      </c>
      <c r="E8" s="165">
        <f>IF('Indicator Data'!F12="No Data",1,IF('Indicator Data imputation'!F11&lt;&gt;"",1,0))</f>
        <v>0</v>
      </c>
      <c r="F8" s="165">
        <f>IF('Indicator Data'!G12="No Data",1,IF('Indicator Data imputation'!G11&lt;&gt;"",1,0))</f>
        <v>0</v>
      </c>
      <c r="G8" s="165">
        <f>IF('Indicator Data'!H12="No Data",1,IF('Indicator Data imputation'!H11&lt;&gt;"",1,0))</f>
        <v>0</v>
      </c>
      <c r="H8" s="165">
        <f>IF('Indicator Data'!I12="No Data",1,IF('Indicator Data imputation'!I11&lt;&gt;"",1,0))</f>
        <v>0</v>
      </c>
      <c r="I8" s="165">
        <f>IF('Indicator Data'!J12="No Data",1,IF('Indicator Data imputation'!J11&lt;&gt;"",1,0))</f>
        <v>0</v>
      </c>
      <c r="J8" s="165">
        <f>IF('Indicator Data'!K12="No Data",1,IF('Indicator Data imputation'!K11&lt;&gt;"",1,0))</f>
        <v>0</v>
      </c>
      <c r="K8" s="165">
        <f>IF('Indicator Data'!L12="No Data",1,IF('Indicator Data imputation'!L11&lt;&gt;"",1,0))</f>
        <v>0</v>
      </c>
      <c r="L8" s="165">
        <f>IF('Indicator Data'!AM12="No Data",1,IF('Indicator Data imputation'!M11&lt;&gt;"",1,0))</f>
        <v>0</v>
      </c>
      <c r="M8" s="165">
        <f>IF('Indicator Data'!AN12="No Data",1,IF('Indicator Data imputation'!N11&lt;&gt;"",1,0))</f>
        <v>0</v>
      </c>
      <c r="N8" s="165">
        <f>IF('Indicator Data'!AO12="No Data",1,IF('Indicator Data imputation'!O11&lt;&gt;"",1,0))</f>
        <v>0</v>
      </c>
      <c r="O8" s="165">
        <f>IF('Indicator Data'!AP12="No Data",1,IF('Indicator Data imputation'!P11&lt;&gt;"",1,0))</f>
        <v>0</v>
      </c>
      <c r="P8" s="165">
        <f>IF('Indicator Data'!AQ12="No Data",1,IF('Indicator Data imputation'!Q11&lt;&gt;"",1,0))</f>
        <v>0</v>
      </c>
      <c r="Q8" s="165">
        <f>IF('Indicator Data'!AR12="No Data",1,IF('Indicator Data imputation'!R11&lt;&gt;"",1,0))</f>
        <v>0</v>
      </c>
      <c r="R8" s="165">
        <f>IF('Indicator Data'!AS12="No Data",1,IF('Indicator Data imputation'!S11&lt;&gt;"",1,0))</f>
        <v>0</v>
      </c>
      <c r="S8" s="165">
        <f>IF('Indicator Data'!AT12="No Data",1,IF('Indicator Data imputation'!T11&lt;&gt;"",1,0))</f>
        <v>0</v>
      </c>
      <c r="T8" s="165">
        <f>IF('Indicator Data'!AU12="No Data",1,IF('Indicator Data imputation'!U11&lt;&gt;"",1,0))</f>
        <v>0</v>
      </c>
      <c r="U8" s="165">
        <f>IF('Indicator Data'!AV12="No Data",1,IF('Indicator Data imputation'!V11&lt;&gt;"",1,0))</f>
        <v>0</v>
      </c>
      <c r="V8" s="165">
        <f>IF('Indicator Data'!AX12="No Data",1,IF('Indicator Data imputation'!W11&lt;&gt;"",1,0))</f>
        <v>0</v>
      </c>
      <c r="W8" s="165">
        <f>IF('Indicator Data'!AY12="No Data",1,IF('Indicator Data imputation'!X11&lt;&gt;"",1,0))</f>
        <v>0</v>
      </c>
      <c r="X8" s="165">
        <f>IF('Indicator Data'!CB12="No Data",1,IF('Indicator Data imputation'!Y11&lt;&gt;"",1,0))</f>
        <v>0</v>
      </c>
      <c r="Y8" s="165">
        <f>IF('Indicator Data'!CC12="No Data",1,IF('Indicator Data imputation'!Z11&lt;&gt;"",1,0))</f>
        <v>0</v>
      </c>
      <c r="Z8" s="165">
        <f>IF('Indicator Data'!AZ12="No Data",1,IF('Indicator Data imputation'!AA11&lt;&gt;"",1,0))</f>
        <v>0</v>
      </c>
      <c r="AA8" s="165">
        <f>IF('Indicator Data'!BA12="No Data",1,IF('Indicator Data imputation'!AB11&lt;&gt;"",1,0))</f>
        <v>0</v>
      </c>
      <c r="AB8" s="165">
        <f>IF('Indicator Data'!CG12="No Data",1,IF('Indicator Data imputation'!AC11&lt;&gt;"",1,0))</f>
        <v>0</v>
      </c>
      <c r="AC8" s="165">
        <f>IF('Indicator Data'!CH12="No Data",1,IF('Indicator Data imputation'!AD11&lt;&gt;"",1,0))</f>
        <v>0</v>
      </c>
      <c r="AD8" s="165">
        <f>IF('Indicator Data'!BC12="No Data",1,IF('Indicator Data imputation'!AE11&lt;&gt;"",1,0))</f>
        <v>1</v>
      </c>
      <c r="AE8" s="165">
        <f>IF('Indicator Data'!BF12="No Data",1,IF('Indicator Data imputation'!AF11&lt;&gt;"",1,0))</f>
        <v>0</v>
      </c>
      <c r="AF8" s="165">
        <f>IF('Indicator Data'!BG12="No Data",1,IF('Indicator Data imputation'!AG11&lt;&gt;"",1,0))</f>
        <v>0</v>
      </c>
      <c r="AG8" s="165">
        <f>IF('Indicator Data'!BH12="No Data",1,IF('Indicator Data imputation'!AH11&lt;&gt;"",1,0))</f>
        <v>0</v>
      </c>
      <c r="AH8" s="165">
        <f>IF('Indicator Data'!BI12="No Data",1,IF('Indicator Data imputation'!AI11&lt;&gt;"",1,0))</f>
        <v>0</v>
      </c>
      <c r="AI8" s="165">
        <f>IF('Indicator Data'!BJ12="No Data",1,IF('Indicator Data imputation'!AJ11&lt;&gt;"",1,0))</f>
        <v>0</v>
      </c>
      <c r="AJ8" s="165">
        <f>IF('Indicator Data'!BK12="No Data",1,IF('Indicator Data imputation'!AK11&lt;&gt;"",1,0))</f>
        <v>0</v>
      </c>
      <c r="AK8" s="165">
        <f>IF('Indicator Data'!BL12="No Data",1,IF('Indicator Data imputation'!AL11&lt;&gt;"",1,0))</f>
        <v>0</v>
      </c>
      <c r="AL8" s="165">
        <f>IF('Indicator Data'!BM12="No Data",1,IF('Indicator Data imputation'!AM11&lt;&gt;"",1,0))</f>
        <v>0</v>
      </c>
      <c r="AM8" s="165">
        <f>IF('Indicator Data'!BN12="No Data",1,IF('Indicator Data imputation'!AN11&lt;&gt;"",1,0))</f>
        <v>0</v>
      </c>
      <c r="AN8" s="165">
        <f>IF('Indicator Data'!BO12="No Data",1,IF('Indicator Data imputation'!AO11&lt;&gt;"",1,0))</f>
        <v>0</v>
      </c>
      <c r="AO8" s="165">
        <f>IF('Indicator Data'!BP12="No Data",1,IF('Indicator Data imputation'!AP11&lt;&gt;"",1,0))</f>
        <v>0</v>
      </c>
      <c r="AP8" s="165">
        <f>IF('Indicator Data'!BQ12="No Data",1,IF('Indicator Data imputation'!AQ11&lt;&gt;"",1,0))</f>
        <v>0</v>
      </c>
      <c r="AQ8" s="165">
        <f>IF('Indicator Data'!BR12="No Data",1,IF('Indicator Data imputation'!AR11&lt;&gt;"",1,0))</f>
        <v>0</v>
      </c>
      <c r="AR8" s="165">
        <f>IF('Indicator Data'!BS12="No Data",1,IF('Indicator Data imputation'!AS11&lt;&gt;"",1,0))</f>
        <v>0</v>
      </c>
      <c r="AS8" s="165">
        <f>IF('Indicator Data'!BT12="No Data",1,IF('Indicator Data imputation'!AT11&lt;&gt;"",1,0))</f>
        <v>0</v>
      </c>
      <c r="AT8" s="165">
        <f>IF('Indicator Data'!BU12="No Data",1,IF('Indicator Data imputation'!AU11&lt;&gt;"",1,0))</f>
        <v>0</v>
      </c>
      <c r="AU8" s="165">
        <f>IF('Indicator Data'!BV12="No Data",1,IF('Indicator Data imputation'!AV11&lt;&gt;"",1,0))</f>
        <v>0</v>
      </c>
      <c r="AV8" s="165">
        <f>IF('Indicator Data'!BW12="No Data",1,IF('Indicator Data imputation'!AW11&lt;&gt;"",1,0))</f>
        <v>0</v>
      </c>
      <c r="AW8" s="165">
        <f>IF('Indicator Data'!BX12="No Data",1,IF('Indicator Data imputation'!AX11&lt;&gt;"",1,0))</f>
        <v>0</v>
      </c>
      <c r="AX8" s="165">
        <f>IF('Indicator Data'!BY12="No Data",1,IF('Indicator Data imputation'!AY11&lt;&gt;"",1,0))</f>
        <v>0</v>
      </c>
      <c r="AY8" s="165">
        <f>IF('Indicator Data'!BZ12="No Data",1,IF('Indicator Data imputation'!AZ11&lt;&gt;"",1,0))</f>
        <v>0</v>
      </c>
      <c r="AZ8" s="165">
        <f>IF('Indicator Data'!CA12="No Data",1,IF('Indicator Data imputation'!BA11&lt;&gt;"",1,0))</f>
        <v>0</v>
      </c>
      <c r="BA8" s="5">
        <f t="shared" si="0"/>
        <v>1</v>
      </c>
      <c r="BB8" s="167">
        <f t="shared" si="1"/>
        <v>1.9607843137254902E-2</v>
      </c>
    </row>
    <row r="9" spans="1:54" x14ac:dyDescent="0.25">
      <c r="A9" s="5" t="s">
        <v>14</v>
      </c>
      <c r="B9" s="165">
        <f>IF('Indicator Data'!C13="No Data",1,IF('Indicator Data imputation'!C12&lt;&gt;"",1,0))</f>
        <v>0</v>
      </c>
      <c r="C9" s="165">
        <f>IF('Indicator Data'!D13="No Data",1,IF('Indicator Data imputation'!D12&lt;&gt;"",1,0))</f>
        <v>0</v>
      </c>
      <c r="D9" s="165">
        <f>IF('Indicator Data'!E13="No Data",1,IF('Indicator Data imputation'!E12&lt;&gt;"",1,0))</f>
        <v>0</v>
      </c>
      <c r="E9" s="165">
        <f>IF('Indicator Data'!F13="No Data",1,IF('Indicator Data imputation'!F12&lt;&gt;"",1,0))</f>
        <v>0</v>
      </c>
      <c r="F9" s="165">
        <f>IF('Indicator Data'!G13="No Data",1,IF('Indicator Data imputation'!G12&lt;&gt;"",1,0))</f>
        <v>0</v>
      </c>
      <c r="G9" s="165">
        <f>IF('Indicator Data'!H13="No Data",1,IF('Indicator Data imputation'!H12&lt;&gt;"",1,0))</f>
        <v>0</v>
      </c>
      <c r="H9" s="165">
        <f>IF('Indicator Data'!I13="No Data",1,IF('Indicator Data imputation'!I12&lt;&gt;"",1,0))</f>
        <v>0</v>
      </c>
      <c r="I9" s="165">
        <f>IF('Indicator Data'!J13="No Data",1,IF('Indicator Data imputation'!J12&lt;&gt;"",1,0))</f>
        <v>0</v>
      </c>
      <c r="J9" s="165">
        <f>IF('Indicator Data'!K13="No Data",1,IF('Indicator Data imputation'!K12&lt;&gt;"",1,0))</f>
        <v>0</v>
      </c>
      <c r="K9" s="165">
        <f>IF('Indicator Data'!L13="No Data",1,IF('Indicator Data imputation'!L12&lt;&gt;"",1,0))</f>
        <v>0</v>
      </c>
      <c r="L9" s="165">
        <f>IF('Indicator Data'!AM13="No Data",1,IF('Indicator Data imputation'!M12&lt;&gt;"",1,0))</f>
        <v>0</v>
      </c>
      <c r="M9" s="165">
        <f>IF('Indicator Data'!AN13="No Data",1,IF('Indicator Data imputation'!N12&lt;&gt;"",1,0))</f>
        <v>0</v>
      </c>
      <c r="N9" s="165">
        <f>IF('Indicator Data'!AO13="No Data",1,IF('Indicator Data imputation'!O12&lt;&gt;"",1,0))</f>
        <v>0</v>
      </c>
      <c r="O9" s="165">
        <f>IF('Indicator Data'!AP13="No Data",1,IF('Indicator Data imputation'!P12&lt;&gt;"",1,0))</f>
        <v>0</v>
      </c>
      <c r="P9" s="165">
        <f>IF('Indicator Data'!AQ13="No Data",1,IF('Indicator Data imputation'!Q12&lt;&gt;"",1,0))</f>
        <v>0</v>
      </c>
      <c r="Q9" s="165">
        <f>IF('Indicator Data'!AR13="No Data",1,IF('Indicator Data imputation'!R12&lt;&gt;"",1,0))</f>
        <v>1</v>
      </c>
      <c r="R9" s="165">
        <f>IF('Indicator Data'!AS13="No Data",1,IF('Indicator Data imputation'!S12&lt;&gt;"",1,0))</f>
        <v>0</v>
      </c>
      <c r="S9" s="165">
        <f>IF('Indicator Data'!AT13="No Data",1,IF('Indicator Data imputation'!T12&lt;&gt;"",1,0))</f>
        <v>0</v>
      </c>
      <c r="T9" s="165">
        <f>IF('Indicator Data'!AU13="No Data",1,IF('Indicator Data imputation'!U12&lt;&gt;"",1,0))</f>
        <v>0</v>
      </c>
      <c r="U9" s="165">
        <f>IF('Indicator Data'!AV13="No Data",1,IF('Indicator Data imputation'!V12&lt;&gt;"",1,0))</f>
        <v>1</v>
      </c>
      <c r="V9" s="165">
        <f>IF('Indicator Data'!AX13="No Data",1,IF('Indicator Data imputation'!W12&lt;&gt;"",1,0))</f>
        <v>0</v>
      </c>
      <c r="W9" s="165">
        <f>IF('Indicator Data'!AY13="No Data",1,IF('Indicator Data imputation'!X12&lt;&gt;"",1,0))</f>
        <v>0</v>
      </c>
      <c r="X9" s="165">
        <f>IF('Indicator Data'!CB13="No Data",1,IF('Indicator Data imputation'!Y12&lt;&gt;"",1,0))</f>
        <v>0</v>
      </c>
      <c r="Y9" s="165">
        <f>IF('Indicator Data'!CC13="No Data",1,IF('Indicator Data imputation'!Z12&lt;&gt;"",1,0))</f>
        <v>0</v>
      </c>
      <c r="Z9" s="165">
        <f>IF('Indicator Data'!AZ13="No Data",1,IF('Indicator Data imputation'!AA12&lt;&gt;"",1,0))</f>
        <v>0</v>
      </c>
      <c r="AA9" s="165">
        <f>IF('Indicator Data'!BA13="No Data",1,IF('Indicator Data imputation'!AB12&lt;&gt;"",1,0))</f>
        <v>0</v>
      </c>
      <c r="AB9" s="165">
        <f>IF('Indicator Data'!CG13="No Data",1,IF('Indicator Data imputation'!AC12&lt;&gt;"",1,0))</f>
        <v>0</v>
      </c>
      <c r="AC9" s="165">
        <f>IF('Indicator Data'!CH13="No Data",1,IF('Indicator Data imputation'!AD12&lt;&gt;"",1,0))</f>
        <v>0</v>
      </c>
      <c r="AD9" s="165">
        <f>IF('Indicator Data'!BC13="No Data",1,IF('Indicator Data imputation'!AE12&lt;&gt;"",1,0))</f>
        <v>1</v>
      </c>
      <c r="AE9" s="165">
        <f>IF('Indicator Data'!BF13="No Data",1,IF('Indicator Data imputation'!AF12&lt;&gt;"",1,0))</f>
        <v>0</v>
      </c>
      <c r="AF9" s="165">
        <f>IF('Indicator Data'!BG13="No Data",1,IF('Indicator Data imputation'!AG12&lt;&gt;"",1,0))</f>
        <v>0</v>
      </c>
      <c r="AG9" s="165">
        <f>IF('Indicator Data'!BH13="No Data",1,IF('Indicator Data imputation'!AH12&lt;&gt;"",1,0))</f>
        <v>0</v>
      </c>
      <c r="AH9" s="165">
        <f>IF('Indicator Data'!BI13="No Data",1,IF('Indicator Data imputation'!AI12&lt;&gt;"",1,0))</f>
        <v>0</v>
      </c>
      <c r="AI9" s="165">
        <f>IF('Indicator Data'!BJ13="No Data",1,IF('Indicator Data imputation'!AJ12&lt;&gt;"",1,0))</f>
        <v>0</v>
      </c>
      <c r="AJ9" s="165">
        <f>IF('Indicator Data'!BK13="No Data",1,IF('Indicator Data imputation'!AK12&lt;&gt;"",1,0))</f>
        <v>0</v>
      </c>
      <c r="AK9" s="165">
        <f>IF('Indicator Data'!BL13="No Data",1,IF('Indicator Data imputation'!AL12&lt;&gt;"",1,0))</f>
        <v>0</v>
      </c>
      <c r="AL9" s="165">
        <f>IF('Indicator Data'!BM13="No Data",1,IF('Indicator Data imputation'!AM12&lt;&gt;"",1,0))</f>
        <v>0</v>
      </c>
      <c r="AM9" s="165">
        <f>IF('Indicator Data'!BN13="No Data",1,IF('Indicator Data imputation'!AN12&lt;&gt;"",1,0))</f>
        <v>0</v>
      </c>
      <c r="AN9" s="165">
        <f>IF('Indicator Data'!BO13="No Data",1,IF('Indicator Data imputation'!AO12&lt;&gt;"",1,0))</f>
        <v>0</v>
      </c>
      <c r="AO9" s="165">
        <f>IF('Indicator Data'!BP13="No Data",1,IF('Indicator Data imputation'!AP12&lt;&gt;"",1,0))</f>
        <v>0</v>
      </c>
      <c r="AP9" s="165">
        <f>IF('Indicator Data'!BQ13="No Data",1,IF('Indicator Data imputation'!AQ12&lt;&gt;"",1,0))</f>
        <v>1</v>
      </c>
      <c r="AQ9" s="165">
        <f>IF('Indicator Data'!BR13="No Data",1,IF('Indicator Data imputation'!AR12&lt;&gt;"",1,0))</f>
        <v>0</v>
      </c>
      <c r="AR9" s="165">
        <f>IF('Indicator Data'!BS13="No Data",1,IF('Indicator Data imputation'!AS12&lt;&gt;"",1,0))</f>
        <v>0</v>
      </c>
      <c r="AS9" s="165">
        <f>IF('Indicator Data'!BT13="No Data",1,IF('Indicator Data imputation'!AT12&lt;&gt;"",1,0))</f>
        <v>0</v>
      </c>
      <c r="AT9" s="165">
        <f>IF('Indicator Data'!BU13="No Data",1,IF('Indicator Data imputation'!AU12&lt;&gt;"",1,0))</f>
        <v>0</v>
      </c>
      <c r="AU9" s="165">
        <f>IF('Indicator Data'!BV13="No Data",1,IF('Indicator Data imputation'!AV12&lt;&gt;"",1,0))</f>
        <v>1</v>
      </c>
      <c r="AV9" s="165">
        <f>IF('Indicator Data'!BW13="No Data",1,IF('Indicator Data imputation'!AW12&lt;&gt;"",1,0))</f>
        <v>0</v>
      </c>
      <c r="AW9" s="165">
        <f>IF('Indicator Data'!BX13="No Data",1,IF('Indicator Data imputation'!AX12&lt;&gt;"",1,0))</f>
        <v>0</v>
      </c>
      <c r="AX9" s="165">
        <f>IF('Indicator Data'!BY13="No Data",1,IF('Indicator Data imputation'!AY12&lt;&gt;"",1,0))</f>
        <v>0</v>
      </c>
      <c r="AY9" s="165">
        <f>IF('Indicator Data'!BZ13="No Data",1,IF('Indicator Data imputation'!AZ12&lt;&gt;"",1,0))</f>
        <v>0</v>
      </c>
      <c r="AZ9" s="165">
        <f>IF('Indicator Data'!CA13="No Data",1,IF('Indicator Data imputation'!BA12&lt;&gt;"",1,0))</f>
        <v>0</v>
      </c>
      <c r="BA9" s="5">
        <f t="shared" si="0"/>
        <v>5</v>
      </c>
      <c r="BB9" s="167">
        <f t="shared" si="1"/>
        <v>9.8039215686274508E-2</v>
      </c>
    </row>
    <row r="10" spans="1:54" x14ac:dyDescent="0.25">
      <c r="A10" s="5" t="s">
        <v>16</v>
      </c>
      <c r="B10" s="165">
        <f>IF('Indicator Data'!C14="No Data",1,IF('Indicator Data imputation'!C13&lt;&gt;"",1,0))</f>
        <v>0</v>
      </c>
      <c r="C10" s="165">
        <f>IF('Indicator Data'!D14="No Data",1,IF('Indicator Data imputation'!D13&lt;&gt;"",1,0))</f>
        <v>0</v>
      </c>
      <c r="D10" s="165">
        <f>IF('Indicator Data'!E14="No Data",1,IF('Indicator Data imputation'!E13&lt;&gt;"",1,0))</f>
        <v>0</v>
      </c>
      <c r="E10" s="165">
        <f>IF('Indicator Data'!F14="No Data",1,IF('Indicator Data imputation'!F13&lt;&gt;"",1,0))</f>
        <v>0</v>
      </c>
      <c r="F10" s="165">
        <f>IF('Indicator Data'!G14="No Data",1,IF('Indicator Data imputation'!G13&lt;&gt;"",1,0))</f>
        <v>0</v>
      </c>
      <c r="G10" s="165">
        <f>IF('Indicator Data'!H14="No Data",1,IF('Indicator Data imputation'!H13&lt;&gt;"",1,0))</f>
        <v>0</v>
      </c>
      <c r="H10" s="165">
        <f>IF('Indicator Data'!I14="No Data",1,IF('Indicator Data imputation'!I13&lt;&gt;"",1,0))</f>
        <v>0</v>
      </c>
      <c r="I10" s="165">
        <f>IF('Indicator Data'!J14="No Data",1,IF('Indicator Data imputation'!J13&lt;&gt;"",1,0))</f>
        <v>0</v>
      </c>
      <c r="J10" s="165">
        <f>IF('Indicator Data'!K14="No Data",1,IF('Indicator Data imputation'!K13&lt;&gt;"",1,0))</f>
        <v>0</v>
      </c>
      <c r="K10" s="165">
        <f>IF('Indicator Data'!L14="No Data",1,IF('Indicator Data imputation'!L13&lt;&gt;"",1,0))</f>
        <v>0</v>
      </c>
      <c r="L10" s="165">
        <f>IF('Indicator Data'!AM14="No Data",1,IF('Indicator Data imputation'!M13&lt;&gt;"",1,0))</f>
        <v>0</v>
      </c>
      <c r="M10" s="165">
        <f>IF('Indicator Data'!AN14="No Data",1,IF('Indicator Data imputation'!N13&lt;&gt;"",1,0))</f>
        <v>0</v>
      </c>
      <c r="N10" s="165">
        <f>IF('Indicator Data'!AO14="No Data",1,IF('Indicator Data imputation'!O13&lt;&gt;"",1,0))</f>
        <v>0</v>
      </c>
      <c r="O10" s="165">
        <f>IF('Indicator Data'!AP14="No Data",1,IF('Indicator Data imputation'!P13&lt;&gt;"",1,0))</f>
        <v>0</v>
      </c>
      <c r="P10" s="165">
        <f>IF('Indicator Data'!AQ14="No Data",1,IF('Indicator Data imputation'!Q13&lt;&gt;"",1,0))</f>
        <v>0</v>
      </c>
      <c r="Q10" s="165">
        <f>IF('Indicator Data'!AR14="No Data",1,IF('Indicator Data imputation'!R13&lt;&gt;"",1,0))</f>
        <v>1</v>
      </c>
      <c r="R10" s="165">
        <f>IF('Indicator Data'!AS14="No Data",1,IF('Indicator Data imputation'!S13&lt;&gt;"",1,0))</f>
        <v>0</v>
      </c>
      <c r="S10" s="165">
        <f>IF('Indicator Data'!AT14="No Data",1,IF('Indicator Data imputation'!T13&lt;&gt;"",1,0))</f>
        <v>0</v>
      </c>
      <c r="T10" s="165">
        <f>IF('Indicator Data'!AU14="No Data",1,IF('Indicator Data imputation'!U13&lt;&gt;"",1,0))</f>
        <v>0</v>
      </c>
      <c r="U10" s="165">
        <f>IF('Indicator Data'!AV14="No Data",1,IF('Indicator Data imputation'!V13&lt;&gt;"",1,0))</f>
        <v>1</v>
      </c>
      <c r="V10" s="165">
        <f>IF('Indicator Data'!AX14="No Data",1,IF('Indicator Data imputation'!W13&lt;&gt;"",1,0))</f>
        <v>0</v>
      </c>
      <c r="W10" s="165">
        <f>IF('Indicator Data'!AY14="No Data",1,IF('Indicator Data imputation'!X13&lt;&gt;"",1,0))</f>
        <v>1</v>
      </c>
      <c r="X10" s="165">
        <f>IF('Indicator Data'!CB14="No Data",1,IF('Indicator Data imputation'!Y13&lt;&gt;"",1,0))</f>
        <v>0</v>
      </c>
      <c r="Y10" s="165">
        <f>IF('Indicator Data'!CC14="No Data",1,IF('Indicator Data imputation'!Z13&lt;&gt;"",1,0))</f>
        <v>0</v>
      </c>
      <c r="Z10" s="165">
        <f>IF('Indicator Data'!AZ14="No Data",1,IF('Indicator Data imputation'!AA13&lt;&gt;"",1,0))</f>
        <v>0</v>
      </c>
      <c r="AA10" s="165">
        <f>IF('Indicator Data'!BA14="No Data",1,IF('Indicator Data imputation'!AB13&lt;&gt;"",1,0))</f>
        <v>1</v>
      </c>
      <c r="AB10" s="165">
        <f>IF('Indicator Data'!CG14="No Data",1,IF('Indicator Data imputation'!AC13&lt;&gt;"",1,0))</f>
        <v>0</v>
      </c>
      <c r="AC10" s="165">
        <f>IF('Indicator Data'!CH14="No Data",1,IF('Indicator Data imputation'!AD13&lt;&gt;"",1,0))</f>
        <v>0</v>
      </c>
      <c r="AD10" s="165">
        <f>IF('Indicator Data'!BC14="No Data",1,IF('Indicator Data imputation'!AE13&lt;&gt;"",1,0))</f>
        <v>1</v>
      </c>
      <c r="AE10" s="165">
        <f>IF('Indicator Data'!BF14="No Data",1,IF('Indicator Data imputation'!AF13&lt;&gt;"",1,0))</f>
        <v>0</v>
      </c>
      <c r="AF10" s="165">
        <f>IF('Indicator Data'!BG14="No Data",1,IF('Indicator Data imputation'!AG13&lt;&gt;"",1,0))</f>
        <v>0</v>
      </c>
      <c r="AG10" s="165">
        <f>IF('Indicator Data'!BH14="No Data",1,IF('Indicator Data imputation'!AH13&lt;&gt;"",1,0))</f>
        <v>0</v>
      </c>
      <c r="AH10" s="165">
        <f>IF('Indicator Data'!BI14="No Data",1,IF('Indicator Data imputation'!AI13&lt;&gt;"",1,0))</f>
        <v>0</v>
      </c>
      <c r="AI10" s="165">
        <f>IF('Indicator Data'!BJ14="No Data",1,IF('Indicator Data imputation'!AJ13&lt;&gt;"",1,0))</f>
        <v>0</v>
      </c>
      <c r="AJ10" s="165">
        <f>IF('Indicator Data'!BK14="No Data",1,IF('Indicator Data imputation'!AK13&lt;&gt;"",1,0))</f>
        <v>0</v>
      </c>
      <c r="AK10" s="165">
        <f>IF('Indicator Data'!BL14="No Data",1,IF('Indicator Data imputation'!AL13&lt;&gt;"",1,0))</f>
        <v>0</v>
      </c>
      <c r="AL10" s="165">
        <f>IF('Indicator Data'!BM14="No Data",1,IF('Indicator Data imputation'!AM13&lt;&gt;"",1,0))</f>
        <v>0</v>
      </c>
      <c r="AM10" s="165">
        <f>IF('Indicator Data'!BN14="No Data",1,IF('Indicator Data imputation'!AN13&lt;&gt;"",1,0))</f>
        <v>0</v>
      </c>
      <c r="AN10" s="165">
        <f>IF('Indicator Data'!BO14="No Data",1,IF('Indicator Data imputation'!AO13&lt;&gt;"",1,0))</f>
        <v>0</v>
      </c>
      <c r="AO10" s="165">
        <f>IF('Indicator Data'!BP14="No Data",1,IF('Indicator Data imputation'!AP13&lt;&gt;"",1,0))</f>
        <v>0</v>
      </c>
      <c r="AP10" s="165">
        <f>IF('Indicator Data'!BQ14="No Data",1,IF('Indicator Data imputation'!AQ13&lt;&gt;"",1,0))</f>
        <v>0</v>
      </c>
      <c r="AQ10" s="165">
        <f>IF('Indicator Data'!BR14="No Data",1,IF('Indicator Data imputation'!AR13&lt;&gt;"",1,0))</f>
        <v>0</v>
      </c>
      <c r="AR10" s="165">
        <f>IF('Indicator Data'!BS14="No Data",1,IF('Indicator Data imputation'!AS13&lt;&gt;"",1,0))</f>
        <v>0</v>
      </c>
      <c r="AS10" s="165">
        <f>IF('Indicator Data'!BT14="No Data",1,IF('Indicator Data imputation'!AT13&lt;&gt;"",1,0))</f>
        <v>0</v>
      </c>
      <c r="AT10" s="165">
        <f>IF('Indicator Data'!BU14="No Data",1,IF('Indicator Data imputation'!AU13&lt;&gt;"",1,0))</f>
        <v>0</v>
      </c>
      <c r="AU10" s="165">
        <f>IF('Indicator Data'!BV14="No Data",1,IF('Indicator Data imputation'!AV13&lt;&gt;"",1,0))</f>
        <v>1</v>
      </c>
      <c r="AV10" s="165">
        <f>IF('Indicator Data'!BW14="No Data",1,IF('Indicator Data imputation'!AW13&lt;&gt;"",1,0))</f>
        <v>0</v>
      </c>
      <c r="AW10" s="165">
        <f>IF('Indicator Data'!BX14="No Data",1,IF('Indicator Data imputation'!AX13&lt;&gt;"",1,0))</f>
        <v>0</v>
      </c>
      <c r="AX10" s="165">
        <f>IF('Indicator Data'!BY14="No Data",1,IF('Indicator Data imputation'!AY13&lt;&gt;"",1,0))</f>
        <v>0</v>
      </c>
      <c r="AY10" s="165">
        <f>IF('Indicator Data'!BZ14="No Data",1,IF('Indicator Data imputation'!AZ13&lt;&gt;"",1,0))</f>
        <v>0</v>
      </c>
      <c r="AZ10" s="165">
        <f>IF('Indicator Data'!CA14="No Data",1,IF('Indicator Data imputation'!BA13&lt;&gt;"",1,0))</f>
        <v>0</v>
      </c>
      <c r="BA10" s="5">
        <f t="shared" si="0"/>
        <v>6</v>
      </c>
      <c r="BB10" s="167">
        <f t="shared" si="1"/>
        <v>0.11764705882352941</v>
      </c>
    </row>
    <row r="11" spans="1:54" x14ac:dyDescent="0.25">
      <c r="A11" s="5" t="s">
        <v>18</v>
      </c>
      <c r="B11" s="165">
        <f>IF('Indicator Data'!C15="No Data",1,IF('Indicator Data imputation'!C14&lt;&gt;"",1,0))</f>
        <v>0</v>
      </c>
      <c r="C11" s="165">
        <f>IF('Indicator Data'!D15="No Data",1,IF('Indicator Data imputation'!D14&lt;&gt;"",1,0))</f>
        <v>0</v>
      </c>
      <c r="D11" s="165">
        <f>IF('Indicator Data'!E15="No Data",1,IF('Indicator Data imputation'!E14&lt;&gt;"",1,0))</f>
        <v>0</v>
      </c>
      <c r="E11" s="165">
        <f>IF('Indicator Data'!F15="No Data",1,IF('Indicator Data imputation'!F14&lt;&gt;"",1,0))</f>
        <v>0</v>
      </c>
      <c r="F11" s="165">
        <f>IF('Indicator Data'!G15="No Data",1,IF('Indicator Data imputation'!G14&lt;&gt;"",1,0))</f>
        <v>0</v>
      </c>
      <c r="G11" s="165">
        <f>IF('Indicator Data'!H15="No Data",1,IF('Indicator Data imputation'!H14&lt;&gt;"",1,0))</f>
        <v>0</v>
      </c>
      <c r="H11" s="165">
        <f>IF('Indicator Data'!I15="No Data",1,IF('Indicator Data imputation'!I14&lt;&gt;"",1,0))</f>
        <v>0</v>
      </c>
      <c r="I11" s="165">
        <f>IF('Indicator Data'!J15="No Data",1,IF('Indicator Data imputation'!J14&lt;&gt;"",1,0))</f>
        <v>0</v>
      </c>
      <c r="J11" s="165">
        <f>IF('Indicator Data'!K15="No Data",1,IF('Indicator Data imputation'!K14&lt;&gt;"",1,0))</f>
        <v>0</v>
      </c>
      <c r="K11" s="165">
        <f>IF('Indicator Data'!L15="No Data",1,IF('Indicator Data imputation'!L14&lt;&gt;"",1,0))</f>
        <v>0</v>
      </c>
      <c r="L11" s="165">
        <f>IF('Indicator Data'!AM15="No Data",1,IF('Indicator Data imputation'!M14&lt;&gt;"",1,0))</f>
        <v>0</v>
      </c>
      <c r="M11" s="165">
        <f>IF('Indicator Data'!AN15="No Data",1,IF('Indicator Data imputation'!N14&lt;&gt;"",1,0))</f>
        <v>0</v>
      </c>
      <c r="N11" s="165">
        <f>IF('Indicator Data'!AO15="No Data",1,IF('Indicator Data imputation'!O14&lt;&gt;"",1,0))</f>
        <v>0</v>
      </c>
      <c r="O11" s="165">
        <f>IF('Indicator Data'!AP15="No Data",1,IF('Indicator Data imputation'!P14&lt;&gt;"",1,0))</f>
        <v>0</v>
      </c>
      <c r="P11" s="165">
        <f>IF('Indicator Data'!AQ15="No Data",1,IF('Indicator Data imputation'!Q14&lt;&gt;"",1,0))</f>
        <v>0</v>
      </c>
      <c r="Q11" s="165">
        <f>IF('Indicator Data'!AR15="No Data",1,IF('Indicator Data imputation'!R14&lt;&gt;"",1,0))</f>
        <v>1</v>
      </c>
      <c r="R11" s="165">
        <f>IF('Indicator Data'!AS15="No Data",1,IF('Indicator Data imputation'!S14&lt;&gt;"",1,0))</f>
        <v>0</v>
      </c>
      <c r="S11" s="165">
        <f>IF('Indicator Data'!AT15="No Data",1,IF('Indicator Data imputation'!T14&lt;&gt;"",1,0))</f>
        <v>0</v>
      </c>
      <c r="T11" s="165">
        <f>IF('Indicator Data'!AU15="No Data",1,IF('Indicator Data imputation'!U14&lt;&gt;"",1,0))</f>
        <v>0</v>
      </c>
      <c r="U11" s="165">
        <f>IF('Indicator Data'!AV15="No Data",1,IF('Indicator Data imputation'!V14&lt;&gt;"",1,0))</f>
        <v>0</v>
      </c>
      <c r="V11" s="165">
        <f>IF('Indicator Data'!AX15="No Data",1,IF('Indicator Data imputation'!W14&lt;&gt;"",1,0))</f>
        <v>0</v>
      </c>
      <c r="W11" s="165">
        <f>IF('Indicator Data'!AY15="No Data",1,IF('Indicator Data imputation'!X14&lt;&gt;"",1,0))</f>
        <v>0</v>
      </c>
      <c r="X11" s="165">
        <f>IF('Indicator Data'!CB15="No Data",1,IF('Indicator Data imputation'!Y14&lt;&gt;"",1,0))</f>
        <v>0</v>
      </c>
      <c r="Y11" s="165">
        <f>IF('Indicator Data'!CC15="No Data",1,IF('Indicator Data imputation'!Z14&lt;&gt;"",1,0))</f>
        <v>0</v>
      </c>
      <c r="Z11" s="165">
        <f>IF('Indicator Data'!AZ15="No Data",1,IF('Indicator Data imputation'!AA14&lt;&gt;"",1,0))</f>
        <v>0</v>
      </c>
      <c r="AA11" s="165">
        <f>IF('Indicator Data'!BA15="No Data",1,IF('Indicator Data imputation'!AB14&lt;&gt;"",1,0))</f>
        <v>0</v>
      </c>
      <c r="AB11" s="165">
        <f>IF('Indicator Data'!CG15="No Data",1,IF('Indicator Data imputation'!AC14&lt;&gt;"",1,0))</f>
        <v>0</v>
      </c>
      <c r="AC11" s="165">
        <f>IF('Indicator Data'!CH15="No Data",1,IF('Indicator Data imputation'!AD14&lt;&gt;"",1,0))</f>
        <v>0</v>
      </c>
      <c r="AD11" s="165">
        <f>IF('Indicator Data'!BC15="No Data",1,IF('Indicator Data imputation'!AE14&lt;&gt;"",1,0))</f>
        <v>0</v>
      </c>
      <c r="AE11" s="165">
        <f>IF('Indicator Data'!BF15="No Data",1,IF('Indicator Data imputation'!AF14&lt;&gt;"",1,0))</f>
        <v>0</v>
      </c>
      <c r="AF11" s="165">
        <f>IF('Indicator Data'!BG15="No Data",1,IF('Indicator Data imputation'!AG14&lt;&gt;"",1,0))</f>
        <v>0</v>
      </c>
      <c r="AG11" s="165">
        <f>IF('Indicator Data'!BH15="No Data",1,IF('Indicator Data imputation'!AH14&lt;&gt;"",1,0))</f>
        <v>0</v>
      </c>
      <c r="AH11" s="165">
        <f>IF('Indicator Data'!BI15="No Data",1,IF('Indicator Data imputation'!AI14&lt;&gt;"",1,0))</f>
        <v>0</v>
      </c>
      <c r="AI11" s="165">
        <f>IF('Indicator Data'!BJ15="No Data",1,IF('Indicator Data imputation'!AJ14&lt;&gt;"",1,0))</f>
        <v>0</v>
      </c>
      <c r="AJ11" s="165">
        <f>IF('Indicator Data'!BK15="No Data",1,IF('Indicator Data imputation'!AK14&lt;&gt;"",1,0))</f>
        <v>0</v>
      </c>
      <c r="AK11" s="165">
        <f>IF('Indicator Data'!BL15="No Data",1,IF('Indicator Data imputation'!AL14&lt;&gt;"",1,0))</f>
        <v>0</v>
      </c>
      <c r="AL11" s="165">
        <f>IF('Indicator Data'!BM15="No Data",1,IF('Indicator Data imputation'!AM14&lt;&gt;"",1,0))</f>
        <v>0</v>
      </c>
      <c r="AM11" s="165">
        <f>IF('Indicator Data'!BN15="No Data",1,IF('Indicator Data imputation'!AN14&lt;&gt;"",1,0))</f>
        <v>0</v>
      </c>
      <c r="AN11" s="165">
        <f>IF('Indicator Data'!BO15="No Data",1,IF('Indicator Data imputation'!AO14&lt;&gt;"",1,0))</f>
        <v>0</v>
      </c>
      <c r="AO11" s="165">
        <f>IF('Indicator Data'!BP15="No Data",1,IF('Indicator Data imputation'!AP14&lt;&gt;"",1,0))</f>
        <v>1</v>
      </c>
      <c r="AP11" s="165">
        <f>IF('Indicator Data'!BQ15="No Data",1,IF('Indicator Data imputation'!AQ14&lt;&gt;"",1,0))</f>
        <v>1</v>
      </c>
      <c r="AQ11" s="165">
        <f>IF('Indicator Data'!BR15="No Data",1,IF('Indicator Data imputation'!AR14&lt;&gt;"",1,0))</f>
        <v>1</v>
      </c>
      <c r="AR11" s="165">
        <f>IF('Indicator Data'!BS15="No Data",1,IF('Indicator Data imputation'!AS14&lt;&gt;"",1,0))</f>
        <v>0</v>
      </c>
      <c r="AS11" s="165">
        <f>IF('Indicator Data'!BT15="No Data",1,IF('Indicator Data imputation'!AT14&lt;&gt;"",1,0))</f>
        <v>0</v>
      </c>
      <c r="AT11" s="165">
        <f>IF('Indicator Data'!BU15="No Data",1,IF('Indicator Data imputation'!AU14&lt;&gt;"",1,0))</f>
        <v>0</v>
      </c>
      <c r="AU11" s="165">
        <f>IF('Indicator Data'!BV15="No Data",1,IF('Indicator Data imputation'!AV14&lt;&gt;"",1,0))</f>
        <v>0</v>
      </c>
      <c r="AV11" s="165">
        <f>IF('Indicator Data'!BW15="No Data",1,IF('Indicator Data imputation'!AW14&lt;&gt;"",1,0))</f>
        <v>0</v>
      </c>
      <c r="AW11" s="165">
        <f>IF('Indicator Data'!BX15="No Data",1,IF('Indicator Data imputation'!AX14&lt;&gt;"",1,0))</f>
        <v>0</v>
      </c>
      <c r="AX11" s="165">
        <f>IF('Indicator Data'!BY15="No Data",1,IF('Indicator Data imputation'!AY14&lt;&gt;"",1,0))</f>
        <v>0</v>
      </c>
      <c r="AY11" s="165">
        <f>IF('Indicator Data'!BZ15="No Data",1,IF('Indicator Data imputation'!AZ14&lt;&gt;"",1,0))</f>
        <v>0</v>
      </c>
      <c r="AZ11" s="165">
        <f>IF('Indicator Data'!CA15="No Data",1,IF('Indicator Data imputation'!BA14&lt;&gt;"",1,0))</f>
        <v>0</v>
      </c>
      <c r="BA11" s="5">
        <f t="shared" si="0"/>
        <v>4</v>
      </c>
      <c r="BB11" s="167">
        <f t="shared" si="1"/>
        <v>7.8431372549019607E-2</v>
      </c>
    </row>
    <row r="12" spans="1:54" x14ac:dyDescent="0.25">
      <c r="A12" s="5" t="s">
        <v>20</v>
      </c>
      <c r="B12" s="165">
        <f>IF('Indicator Data'!C16="No Data",1,IF('Indicator Data imputation'!C15&lt;&gt;"",1,0))</f>
        <v>0</v>
      </c>
      <c r="C12" s="165">
        <f>IF('Indicator Data'!D16="No Data",1,IF('Indicator Data imputation'!D15&lt;&gt;"",1,0))</f>
        <v>0</v>
      </c>
      <c r="D12" s="165">
        <f>IF('Indicator Data'!E16="No Data",1,IF('Indicator Data imputation'!E15&lt;&gt;"",1,0))</f>
        <v>1</v>
      </c>
      <c r="E12" s="165">
        <f>IF('Indicator Data'!F16="No Data",1,IF('Indicator Data imputation'!F15&lt;&gt;"",1,0))</f>
        <v>0</v>
      </c>
      <c r="F12" s="165">
        <f>IF('Indicator Data'!G16="No Data",1,IF('Indicator Data imputation'!G15&lt;&gt;"",1,0))</f>
        <v>0</v>
      </c>
      <c r="G12" s="165">
        <f>IF('Indicator Data'!H16="No Data",1,IF('Indicator Data imputation'!H15&lt;&gt;"",1,0))</f>
        <v>0</v>
      </c>
      <c r="H12" s="165">
        <f>IF('Indicator Data'!I16="No Data",1,IF('Indicator Data imputation'!I15&lt;&gt;"",1,0))</f>
        <v>0</v>
      </c>
      <c r="I12" s="165">
        <f>IF('Indicator Data'!J16="No Data",1,IF('Indicator Data imputation'!J15&lt;&gt;"",1,0))</f>
        <v>0</v>
      </c>
      <c r="J12" s="165">
        <f>IF('Indicator Data'!K16="No Data",1,IF('Indicator Data imputation'!K15&lt;&gt;"",1,0))</f>
        <v>0</v>
      </c>
      <c r="K12" s="165">
        <f>IF('Indicator Data'!L16="No Data",1,IF('Indicator Data imputation'!L15&lt;&gt;"",1,0))</f>
        <v>0</v>
      </c>
      <c r="L12" s="165">
        <f>IF('Indicator Data'!AM16="No Data",1,IF('Indicator Data imputation'!M15&lt;&gt;"",1,0))</f>
        <v>0</v>
      </c>
      <c r="M12" s="165">
        <f>IF('Indicator Data'!AN16="No Data",1,IF('Indicator Data imputation'!N15&lt;&gt;"",1,0))</f>
        <v>0</v>
      </c>
      <c r="N12" s="165">
        <f>IF('Indicator Data'!AO16="No Data",1,IF('Indicator Data imputation'!O15&lt;&gt;"",1,0))</f>
        <v>0</v>
      </c>
      <c r="O12" s="165">
        <f>IF('Indicator Data'!AP16="No Data",1,IF('Indicator Data imputation'!P15&lt;&gt;"",1,0))</f>
        <v>0</v>
      </c>
      <c r="P12" s="165">
        <f>IF('Indicator Data'!AQ16="No Data",1,IF('Indicator Data imputation'!Q15&lt;&gt;"",1,0))</f>
        <v>0</v>
      </c>
      <c r="Q12" s="165">
        <f>IF('Indicator Data'!AR16="No Data",1,IF('Indicator Data imputation'!R15&lt;&gt;"",1,0))</f>
        <v>1</v>
      </c>
      <c r="R12" s="165">
        <f>IF('Indicator Data'!AS16="No Data",1,IF('Indicator Data imputation'!S15&lt;&gt;"",1,0))</f>
        <v>0</v>
      </c>
      <c r="S12" s="165">
        <f>IF('Indicator Data'!AT16="No Data",1,IF('Indicator Data imputation'!T15&lt;&gt;"",1,0))</f>
        <v>0</v>
      </c>
      <c r="T12" s="165">
        <f>IF('Indicator Data'!AU16="No Data",1,IF('Indicator Data imputation'!U15&lt;&gt;"",1,0))</f>
        <v>0</v>
      </c>
      <c r="U12" s="165">
        <f>IF('Indicator Data'!AV16="No Data",1,IF('Indicator Data imputation'!V15&lt;&gt;"",1,0))</f>
        <v>1</v>
      </c>
      <c r="V12" s="165">
        <f>IF('Indicator Data'!AX16="No Data",1,IF('Indicator Data imputation'!W15&lt;&gt;"",1,0))</f>
        <v>0</v>
      </c>
      <c r="W12" s="165">
        <f>IF('Indicator Data'!AY16="No Data",1,IF('Indicator Data imputation'!X15&lt;&gt;"",1,0))</f>
        <v>1</v>
      </c>
      <c r="X12" s="165">
        <f>IF('Indicator Data'!CB16="No Data",1,IF('Indicator Data imputation'!Y15&lt;&gt;"",1,0))</f>
        <v>0</v>
      </c>
      <c r="Y12" s="165">
        <f>IF('Indicator Data'!CC16="No Data",1,IF('Indicator Data imputation'!Z15&lt;&gt;"",1,0))</f>
        <v>0</v>
      </c>
      <c r="Z12" s="165">
        <f>IF('Indicator Data'!AZ16="No Data",1,IF('Indicator Data imputation'!AA15&lt;&gt;"",1,0))</f>
        <v>0</v>
      </c>
      <c r="AA12" s="165">
        <f>IF('Indicator Data'!BA16="No Data",1,IF('Indicator Data imputation'!AB15&lt;&gt;"",1,0))</f>
        <v>0</v>
      </c>
      <c r="AB12" s="165">
        <f>IF('Indicator Data'!CG16="No Data",1,IF('Indicator Data imputation'!AC15&lt;&gt;"",1,0))</f>
        <v>0</v>
      </c>
      <c r="AC12" s="165">
        <f>IF('Indicator Data'!CH16="No Data",1,IF('Indicator Data imputation'!AD15&lt;&gt;"",1,0))</f>
        <v>0</v>
      </c>
      <c r="AD12" s="165">
        <f>IF('Indicator Data'!BC16="No Data",1,IF('Indicator Data imputation'!AE15&lt;&gt;"",1,0))</f>
        <v>1</v>
      </c>
      <c r="AE12" s="165">
        <f>IF('Indicator Data'!BF16="No Data",1,IF('Indicator Data imputation'!AF15&lt;&gt;"",1,0))</f>
        <v>0</v>
      </c>
      <c r="AF12" s="165">
        <f>IF('Indicator Data'!BG16="No Data",1,IF('Indicator Data imputation'!AG15&lt;&gt;"",1,0))</f>
        <v>1</v>
      </c>
      <c r="AG12" s="165">
        <f>IF('Indicator Data'!BH16="No Data",1,IF('Indicator Data imputation'!AH15&lt;&gt;"",1,0))</f>
        <v>0</v>
      </c>
      <c r="AH12" s="165">
        <f>IF('Indicator Data'!BI16="No Data",1,IF('Indicator Data imputation'!AI15&lt;&gt;"",1,0))</f>
        <v>0</v>
      </c>
      <c r="AI12" s="165">
        <f>IF('Indicator Data'!BJ16="No Data",1,IF('Indicator Data imputation'!AJ15&lt;&gt;"",1,0))</f>
        <v>0</v>
      </c>
      <c r="AJ12" s="165">
        <f>IF('Indicator Data'!BK16="No Data",1,IF('Indicator Data imputation'!AK15&lt;&gt;"",1,0))</f>
        <v>0</v>
      </c>
      <c r="AK12" s="165">
        <f>IF('Indicator Data'!BL16="No Data",1,IF('Indicator Data imputation'!AL15&lt;&gt;"",1,0))</f>
        <v>0</v>
      </c>
      <c r="AL12" s="165">
        <f>IF('Indicator Data'!BM16="No Data",1,IF('Indicator Data imputation'!AM15&lt;&gt;"",1,0))</f>
        <v>0</v>
      </c>
      <c r="AM12" s="165">
        <f>IF('Indicator Data'!BN16="No Data",1,IF('Indicator Data imputation'!AN15&lt;&gt;"",1,0))</f>
        <v>1</v>
      </c>
      <c r="AN12" s="165">
        <f>IF('Indicator Data'!BO16="No Data",1,IF('Indicator Data imputation'!AO15&lt;&gt;"",1,0))</f>
        <v>1</v>
      </c>
      <c r="AO12" s="165">
        <f>IF('Indicator Data'!BP16="No Data",1,IF('Indicator Data imputation'!AP15&lt;&gt;"",1,0))</f>
        <v>0</v>
      </c>
      <c r="AP12" s="165">
        <f>IF('Indicator Data'!BQ16="No Data",1,IF('Indicator Data imputation'!AQ15&lt;&gt;"",1,0))</f>
        <v>0</v>
      </c>
      <c r="AQ12" s="165">
        <f>IF('Indicator Data'!BR16="No Data",1,IF('Indicator Data imputation'!AR15&lt;&gt;"",1,0))</f>
        <v>1</v>
      </c>
      <c r="AR12" s="165">
        <f>IF('Indicator Data'!BS16="No Data",1,IF('Indicator Data imputation'!AS15&lt;&gt;"",1,0))</f>
        <v>0</v>
      </c>
      <c r="AS12" s="165">
        <f>IF('Indicator Data'!BT16="No Data",1,IF('Indicator Data imputation'!AT15&lt;&gt;"",1,0))</f>
        <v>0</v>
      </c>
      <c r="AT12" s="165">
        <f>IF('Indicator Data'!BU16="No Data",1,IF('Indicator Data imputation'!AU15&lt;&gt;"",1,0))</f>
        <v>0</v>
      </c>
      <c r="AU12" s="165">
        <f>IF('Indicator Data'!BV16="No Data",1,IF('Indicator Data imputation'!AV15&lt;&gt;"",1,0))</f>
        <v>1</v>
      </c>
      <c r="AV12" s="165">
        <f>IF('Indicator Data'!BW16="No Data",1,IF('Indicator Data imputation'!AW15&lt;&gt;"",1,0))</f>
        <v>0</v>
      </c>
      <c r="AW12" s="165">
        <f>IF('Indicator Data'!BX16="No Data",1,IF('Indicator Data imputation'!AX15&lt;&gt;"",1,0))</f>
        <v>0</v>
      </c>
      <c r="AX12" s="165">
        <f>IF('Indicator Data'!BY16="No Data",1,IF('Indicator Data imputation'!AY15&lt;&gt;"",1,0))</f>
        <v>0</v>
      </c>
      <c r="AY12" s="165">
        <f>IF('Indicator Data'!BZ16="No Data",1,IF('Indicator Data imputation'!AZ15&lt;&gt;"",1,0))</f>
        <v>0</v>
      </c>
      <c r="AZ12" s="165">
        <f>IF('Indicator Data'!CA16="No Data",1,IF('Indicator Data imputation'!BA15&lt;&gt;"",1,0))</f>
        <v>0</v>
      </c>
      <c r="BA12" s="5">
        <f t="shared" si="0"/>
        <v>10</v>
      </c>
      <c r="BB12" s="167">
        <f t="shared" si="1"/>
        <v>0.19607843137254902</v>
      </c>
    </row>
    <row r="13" spans="1:54" x14ac:dyDescent="0.25">
      <c r="A13" s="5" t="s">
        <v>22</v>
      </c>
      <c r="B13" s="165">
        <f>IF('Indicator Data'!C17="No Data",1,IF('Indicator Data imputation'!C16&lt;&gt;"",1,0))</f>
        <v>0</v>
      </c>
      <c r="C13" s="165">
        <f>IF('Indicator Data'!D17="No Data",1,IF('Indicator Data imputation'!D16&lt;&gt;"",1,0))</f>
        <v>0</v>
      </c>
      <c r="D13" s="165">
        <f>IF('Indicator Data'!E17="No Data",1,IF('Indicator Data imputation'!E16&lt;&gt;"",1,0))</f>
        <v>1</v>
      </c>
      <c r="E13" s="165">
        <f>IF('Indicator Data'!F17="No Data",1,IF('Indicator Data imputation'!F16&lt;&gt;"",1,0))</f>
        <v>0</v>
      </c>
      <c r="F13" s="165">
        <f>IF('Indicator Data'!G17="No Data",1,IF('Indicator Data imputation'!G16&lt;&gt;"",1,0))</f>
        <v>0</v>
      </c>
      <c r="G13" s="165">
        <f>IF('Indicator Data'!H17="No Data",1,IF('Indicator Data imputation'!H16&lt;&gt;"",1,0))</f>
        <v>0</v>
      </c>
      <c r="H13" s="165">
        <f>IF('Indicator Data'!I17="No Data",1,IF('Indicator Data imputation'!I16&lt;&gt;"",1,0))</f>
        <v>0</v>
      </c>
      <c r="I13" s="165">
        <f>IF('Indicator Data'!J17="No Data",1,IF('Indicator Data imputation'!J16&lt;&gt;"",1,0))</f>
        <v>0</v>
      </c>
      <c r="J13" s="165">
        <f>IF('Indicator Data'!K17="No Data",1,IF('Indicator Data imputation'!K16&lt;&gt;"",1,0))</f>
        <v>0</v>
      </c>
      <c r="K13" s="165">
        <f>IF('Indicator Data'!L17="No Data",1,IF('Indicator Data imputation'!L16&lt;&gt;"",1,0))</f>
        <v>0</v>
      </c>
      <c r="L13" s="165">
        <f>IF('Indicator Data'!AM17="No Data",1,IF('Indicator Data imputation'!M16&lt;&gt;"",1,0))</f>
        <v>0</v>
      </c>
      <c r="M13" s="165">
        <f>IF('Indicator Data'!AN17="No Data",1,IF('Indicator Data imputation'!N16&lt;&gt;"",1,0))</f>
        <v>0</v>
      </c>
      <c r="N13" s="165">
        <f>IF('Indicator Data'!AO17="No Data",1,IF('Indicator Data imputation'!O16&lt;&gt;"",1,0))</f>
        <v>0</v>
      </c>
      <c r="O13" s="165">
        <f>IF('Indicator Data'!AP17="No Data",1,IF('Indicator Data imputation'!P16&lt;&gt;"",1,0))</f>
        <v>0</v>
      </c>
      <c r="P13" s="165">
        <f>IF('Indicator Data'!AQ17="No Data",1,IF('Indicator Data imputation'!Q16&lt;&gt;"",1,0))</f>
        <v>0</v>
      </c>
      <c r="Q13" s="165">
        <f>IF('Indicator Data'!AR17="No Data",1,IF('Indicator Data imputation'!R16&lt;&gt;"",1,0))</f>
        <v>1</v>
      </c>
      <c r="R13" s="165">
        <f>IF('Indicator Data'!AS17="No Data",1,IF('Indicator Data imputation'!S16&lt;&gt;"",1,0))</f>
        <v>0</v>
      </c>
      <c r="S13" s="165">
        <f>IF('Indicator Data'!AT17="No Data",1,IF('Indicator Data imputation'!T16&lt;&gt;"",1,0))</f>
        <v>0</v>
      </c>
      <c r="T13" s="165">
        <f>IF('Indicator Data'!AU17="No Data",1,IF('Indicator Data imputation'!U16&lt;&gt;"",1,0))</f>
        <v>0</v>
      </c>
      <c r="U13" s="165">
        <f>IF('Indicator Data'!AV17="No Data",1,IF('Indicator Data imputation'!V16&lt;&gt;"",1,0))</f>
        <v>1</v>
      </c>
      <c r="V13" s="165">
        <f>IF('Indicator Data'!AX17="No Data",1,IF('Indicator Data imputation'!W16&lt;&gt;"",1,0))</f>
        <v>0</v>
      </c>
      <c r="W13" s="165">
        <f>IF('Indicator Data'!AY17="No Data",1,IF('Indicator Data imputation'!X16&lt;&gt;"",1,0))</f>
        <v>1</v>
      </c>
      <c r="X13" s="165">
        <f>IF('Indicator Data'!CB17="No Data",1,IF('Indicator Data imputation'!Y16&lt;&gt;"",1,0))</f>
        <v>0</v>
      </c>
      <c r="Y13" s="165">
        <f>IF('Indicator Data'!CC17="No Data",1,IF('Indicator Data imputation'!Z16&lt;&gt;"",1,0))</f>
        <v>0</v>
      </c>
      <c r="Z13" s="165">
        <f>IF('Indicator Data'!AZ17="No Data",1,IF('Indicator Data imputation'!AA16&lt;&gt;"",1,0))</f>
        <v>0</v>
      </c>
      <c r="AA13" s="165">
        <f>IF('Indicator Data'!BA17="No Data",1,IF('Indicator Data imputation'!AB16&lt;&gt;"",1,0))</f>
        <v>0</v>
      </c>
      <c r="AB13" s="165">
        <f>IF('Indicator Data'!CG17="No Data",1,IF('Indicator Data imputation'!AC16&lt;&gt;"",1,0))</f>
        <v>0</v>
      </c>
      <c r="AC13" s="165">
        <f>IF('Indicator Data'!CH17="No Data",1,IF('Indicator Data imputation'!AD16&lt;&gt;"",1,0))</f>
        <v>0</v>
      </c>
      <c r="AD13" s="165">
        <f>IF('Indicator Data'!BC17="No Data",1,IF('Indicator Data imputation'!AE16&lt;&gt;"",1,0))</f>
        <v>1</v>
      </c>
      <c r="AE13" s="165">
        <f>IF('Indicator Data'!BF17="No Data",1,IF('Indicator Data imputation'!AF16&lt;&gt;"",1,0))</f>
        <v>0</v>
      </c>
      <c r="AF13" s="165">
        <f>IF('Indicator Data'!BG17="No Data",1,IF('Indicator Data imputation'!AG16&lt;&gt;"",1,0))</f>
        <v>1</v>
      </c>
      <c r="AG13" s="165">
        <f>IF('Indicator Data'!BH17="No Data",1,IF('Indicator Data imputation'!AH16&lt;&gt;"",1,0))</f>
        <v>0</v>
      </c>
      <c r="AH13" s="165">
        <f>IF('Indicator Data'!BI17="No Data",1,IF('Indicator Data imputation'!AI16&lt;&gt;"",1,0))</f>
        <v>0</v>
      </c>
      <c r="AI13" s="165">
        <f>IF('Indicator Data'!BJ17="No Data",1,IF('Indicator Data imputation'!AJ16&lt;&gt;"",1,0))</f>
        <v>0</v>
      </c>
      <c r="AJ13" s="165">
        <f>IF('Indicator Data'!BK17="No Data",1,IF('Indicator Data imputation'!AK16&lt;&gt;"",1,0))</f>
        <v>0</v>
      </c>
      <c r="AK13" s="165">
        <f>IF('Indicator Data'!BL17="No Data",1,IF('Indicator Data imputation'!AL16&lt;&gt;"",1,0))</f>
        <v>0</v>
      </c>
      <c r="AL13" s="165">
        <f>IF('Indicator Data'!BM17="No Data",1,IF('Indicator Data imputation'!AM16&lt;&gt;"",1,0))</f>
        <v>0</v>
      </c>
      <c r="AM13" s="165">
        <f>IF('Indicator Data'!BN17="No Data",1,IF('Indicator Data imputation'!AN16&lt;&gt;"",1,0))</f>
        <v>1</v>
      </c>
      <c r="AN13" s="165">
        <f>IF('Indicator Data'!BO17="No Data",1,IF('Indicator Data imputation'!AO16&lt;&gt;"",1,0))</f>
        <v>1</v>
      </c>
      <c r="AO13" s="165">
        <f>IF('Indicator Data'!BP17="No Data",1,IF('Indicator Data imputation'!AP16&lt;&gt;"",1,0))</f>
        <v>0</v>
      </c>
      <c r="AP13" s="165">
        <f>IF('Indicator Data'!BQ17="No Data",1,IF('Indicator Data imputation'!AQ16&lt;&gt;"",1,0))</f>
        <v>0</v>
      </c>
      <c r="AQ13" s="165">
        <f>IF('Indicator Data'!BR17="No Data",1,IF('Indicator Data imputation'!AR16&lt;&gt;"",1,0))</f>
        <v>0</v>
      </c>
      <c r="AR13" s="165">
        <f>IF('Indicator Data'!BS17="No Data",1,IF('Indicator Data imputation'!AS16&lt;&gt;"",1,0))</f>
        <v>0</v>
      </c>
      <c r="AS13" s="165">
        <f>IF('Indicator Data'!BT17="No Data",1,IF('Indicator Data imputation'!AT16&lt;&gt;"",1,0))</f>
        <v>0</v>
      </c>
      <c r="AT13" s="165">
        <f>IF('Indicator Data'!BU17="No Data",1,IF('Indicator Data imputation'!AU16&lt;&gt;"",1,0))</f>
        <v>0</v>
      </c>
      <c r="AU13" s="165">
        <f>IF('Indicator Data'!BV17="No Data",1,IF('Indicator Data imputation'!AV16&lt;&gt;"",1,0))</f>
        <v>0</v>
      </c>
      <c r="AV13" s="165">
        <f>IF('Indicator Data'!BW17="No Data",1,IF('Indicator Data imputation'!AW16&lt;&gt;"",1,0))</f>
        <v>0</v>
      </c>
      <c r="AW13" s="165">
        <f>IF('Indicator Data'!BX17="No Data",1,IF('Indicator Data imputation'!AX16&lt;&gt;"",1,0))</f>
        <v>0</v>
      </c>
      <c r="AX13" s="165">
        <f>IF('Indicator Data'!BY17="No Data",1,IF('Indicator Data imputation'!AY16&lt;&gt;"",1,0))</f>
        <v>0</v>
      </c>
      <c r="AY13" s="165">
        <f>IF('Indicator Data'!BZ17="No Data",1,IF('Indicator Data imputation'!AZ16&lt;&gt;"",1,0))</f>
        <v>0</v>
      </c>
      <c r="AZ13" s="165">
        <f>IF('Indicator Data'!CA17="No Data",1,IF('Indicator Data imputation'!BA16&lt;&gt;"",1,0))</f>
        <v>0</v>
      </c>
      <c r="BA13" s="5">
        <f t="shared" si="0"/>
        <v>8</v>
      </c>
      <c r="BB13" s="167">
        <f t="shared" si="1"/>
        <v>0.15686274509803921</v>
      </c>
    </row>
    <row r="14" spans="1:54" x14ac:dyDescent="0.25">
      <c r="A14" s="5" t="s">
        <v>24</v>
      </c>
      <c r="B14" s="165">
        <f>IF('Indicator Data'!C18="No Data",1,IF('Indicator Data imputation'!C17&lt;&gt;"",1,0))</f>
        <v>0</v>
      </c>
      <c r="C14" s="165">
        <f>IF('Indicator Data'!D18="No Data",1,IF('Indicator Data imputation'!D17&lt;&gt;"",1,0))</f>
        <v>0</v>
      </c>
      <c r="D14" s="165">
        <f>IF('Indicator Data'!E18="No Data",1,IF('Indicator Data imputation'!E17&lt;&gt;"",1,0))</f>
        <v>0</v>
      </c>
      <c r="E14" s="165">
        <f>IF('Indicator Data'!F18="No Data",1,IF('Indicator Data imputation'!F17&lt;&gt;"",1,0))</f>
        <v>0</v>
      </c>
      <c r="F14" s="165">
        <f>IF('Indicator Data'!G18="No Data",1,IF('Indicator Data imputation'!G17&lt;&gt;"",1,0))</f>
        <v>0</v>
      </c>
      <c r="G14" s="165">
        <f>IF('Indicator Data'!H18="No Data",1,IF('Indicator Data imputation'!H17&lt;&gt;"",1,0))</f>
        <v>0</v>
      </c>
      <c r="H14" s="165">
        <f>IF('Indicator Data'!I18="No Data",1,IF('Indicator Data imputation'!I17&lt;&gt;"",1,0))</f>
        <v>0</v>
      </c>
      <c r="I14" s="165">
        <f>IF('Indicator Data'!J18="No Data",1,IF('Indicator Data imputation'!J17&lt;&gt;"",1,0))</f>
        <v>0</v>
      </c>
      <c r="J14" s="165">
        <f>IF('Indicator Data'!K18="No Data",1,IF('Indicator Data imputation'!K17&lt;&gt;"",1,0))</f>
        <v>0</v>
      </c>
      <c r="K14" s="165">
        <f>IF('Indicator Data'!L18="No Data",1,IF('Indicator Data imputation'!L17&lt;&gt;"",1,0))</f>
        <v>0</v>
      </c>
      <c r="L14" s="165">
        <f>IF('Indicator Data'!AM18="No Data",1,IF('Indicator Data imputation'!M17&lt;&gt;"",1,0))</f>
        <v>0</v>
      </c>
      <c r="M14" s="165">
        <f>IF('Indicator Data'!AN18="No Data",1,IF('Indicator Data imputation'!N17&lt;&gt;"",1,0))</f>
        <v>0</v>
      </c>
      <c r="N14" s="165">
        <f>IF('Indicator Data'!AO18="No Data",1,IF('Indicator Data imputation'!O17&lt;&gt;"",1,0))</f>
        <v>0</v>
      </c>
      <c r="O14" s="165">
        <f>IF('Indicator Data'!AP18="No Data",1,IF('Indicator Data imputation'!P17&lt;&gt;"",1,0))</f>
        <v>0</v>
      </c>
      <c r="P14" s="165">
        <f>IF('Indicator Data'!AQ18="No Data",1,IF('Indicator Data imputation'!Q17&lt;&gt;"",1,0))</f>
        <v>0</v>
      </c>
      <c r="Q14" s="165">
        <f>IF('Indicator Data'!AR18="No Data",1,IF('Indicator Data imputation'!R17&lt;&gt;"",1,0))</f>
        <v>0</v>
      </c>
      <c r="R14" s="165">
        <f>IF('Indicator Data'!AS18="No Data",1,IF('Indicator Data imputation'!S17&lt;&gt;"",1,0))</f>
        <v>0</v>
      </c>
      <c r="S14" s="165">
        <f>IF('Indicator Data'!AT18="No Data",1,IF('Indicator Data imputation'!T17&lt;&gt;"",1,0))</f>
        <v>0</v>
      </c>
      <c r="T14" s="165">
        <f>IF('Indicator Data'!AU18="No Data",1,IF('Indicator Data imputation'!U17&lt;&gt;"",1,0))</f>
        <v>0</v>
      </c>
      <c r="U14" s="165">
        <f>IF('Indicator Data'!AV18="No Data",1,IF('Indicator Data imputation'!V17&lt;&gt;"",1,0))</f>
        <v>0</v>
      </c>
      <c r="V14" s="165">
        <f>IF('Indicator Data'!AX18="No Data",1,IF('Indicator Data imputation'!W17&lt;&gt;"",1,0))</f>
        <v>0</v>
      </c>
      <c r="W14" s="165">
        <f>IF('Indicator Data'!AY18="No Data",1,IF('Indicator Data imputation'!X17&lt;&gt;"",1,0))</f>
        <v>0</v>
      </c>
      <c r="X14" s="165">
        <f>IF('Indicator Data'!CB18="No Data",1,IF('Indicator Data imputation'!Y17&lt;&gt;"",1,0))</f>
        <v>0</v>
      </c>
      <c r="Y14" s="165">
        <f>IF('Indicator Data'!CC18="No Data",1,IF('Indicator Data imputation'!Z17&lt;&gt;"",1,0))</f>
        <v>0</v>
      </c>
      <c r="Z14" s="165">
        <f>IF('Indicator Data'!AZ18="No Data",1,IF('Indicator Data imputation'!AA17&lt;&gt;"",1,0))</f>
        <v>0</v>
      </c>
      <c r="AA14" s="165">
        <f>IF('Indicator Data'!BA18="No Data",1,IF('Indicator Data imputation'!AB17&lt;&gt;"",1,0))</f>
        <v>0</v>
      </c>
      <c r="AB14" s="165">
        <f>IF('Indicator Data'!CG18="No Data",1,IF('Indicator Data imputation'!AC17&lt;&gt;"",1,0))</f>
        <v>0</v>
      </c>
      <c r="AC14" s="165">
        <f>IF('Indicator Data'!CH18="No Data",1,IF('Indicator Data imputation'!AD17&lt;&gt;"",1,0))</f>
        <v>0</v>
      </c>
      <c r="AD14" s="165">
        <f>IF('Indicator Data'!BC18="No Data",1,IF('Indicator Data imputation'!AE17&lt;&gt;"",1,0))</f>
        <v>0</v>
      </c>
      <c r="AE14" s="165">
        <f>IF('Indicator Data'!BF18="No Data",1,IF('Indicator Data imputation'!AF17&lt;&gt;"",1,0))</f>
        <v>0</v>
      </c>
      <c r="AF14" s="165">
        <f>IF('Indicator Data'!BG18="No Data",1,IF('Indicator Data imputation'!AG17&lt;&gt;"",1,0))</f>
        <v>0</v>
      </c>
      <c r="AG14" s="165">
        <f>IF('Indicator Data'!BH18="No Data",1,IF('Indicator Data imputation'!AH17&lt;&gt;"",1,0))</f>
        <v>0</v>
      </c>
      <c r="AH14" s="165">
        <f>IF('Indicator Data'!BI18="No Data",1,IF('Indicator Data imputation'!AI17&lt;&gt;"",1,0))</f>
        <v>0</v>
      </c>
      <c r="AI14" s="165">
        <f>IF('Indicator Data'!BJ18="No Data",1,IF('Indicator Data imputation'!AJ17&lt;&gt;"",1,0))</f>
        <v>0</v>
      </c>
      <c r="AJ14" s="165">
        <f>IF('Indicator Data'!BK18="No Data",1,IF('Indicator Data imputation'!AK17&lt;&gt;"",1,0))</f>
        <v>0</v>
      </c>
      <c r="AK14" s="165">
        <f>IF('Indicator Data'!BL18="No Data",1,IF('Indicator Data imputation'!AL17&lt;&gt;"",1,0))</f>
        <v>0</v>
      </c>
      <c r="AL14" s="165">
        <f>IF('Indicator Data'!BM18="No Data",1,IF('Indicator Data imputation'!AM17&lt;&gt;"",1,0))</f>
        <v>0</v>
      </c>
      <c r="AM14" s="165">
        <f>IF('Indicator Data'!BN18="No Data",1,IF('Indicator Data imputation'!AN17&lt;&gt;"",1,0))</f>
        <v>0</v>
      </c>
      <c r="AN14" s="165">
        <f>IF('Indicator Data'!BO18="No Data",1,IF('Indicator Data imputation'!AO17&lt;&gt;"",1,0))</f>
        <v>0</v>
      </c>
      <c r="AO14" s="165">
        <f>IF('Indicator Data'!BP18="No Data",1,IF('Indicator Data imputation'!AP17&lt;&gt;"",1,0))</f>
        <v>0</v>
      </c>
      <c r="AP14" s="165">
        <f>IF('Indicator Data'!BQ18="No Data",1,IF('Indicator Data imputation'!AQ17&lt;&gt;"",1,0))</f>
        <v>0</v>
      </c>
      <c r="AQ14" s="165">
        <f>IF('Indicator Data'!BR18="No Data",1,IF('Indicator Data imputation'!AR17&lt;&gt;"",1,0))</f>
        <v>0</v>
      </c>
      <c r="AR14" s="165">
        <f>IF('Indicator Data'!BS18="No Data",1,IF('Indicator Data imputation'!AS17&lt;&gt;"",1,0))</f>
        <v>0</v>
      </c>
      <c r="AS14" s="165">
        <f>IF('Indicator Data'!BT18="No Data",1,IF('Indicator Data imputation'!AT17&lt;&gt;"",1,0))</f>
        <v>0</v>
      </c>
      <c r="AT14" s="165">
        <f>IF('Indicator Data'!BU18="No Data",1,IF('Indicator Data imputation'!AU17&lt;&gt;"",1,0))</f>
        <v>0</v>
      </c>
      <c r="AU14" s="165">
        <f>IF('Indicator Data'!BV18="No Data",1,IF('Indicator Data imputation'!AV17&lt;&gt;"",1,0))</f>
        <v>0</v>
      </c>
      <c r="AV14" s="165">
        <f>IF('Indicator Data'!BW18="No Data",1,IF('Indicator Data imputation'!AW17&lt;&gt;"",1,0))</f>
        <v>0</v>
      </c>
      <c r="AW14" s="165">
        <f>IF('Indicator Data'!BX18="No Data",1,IF('Indicator Data imputation'!AX17&lt;&gt;"",1,0))</f>
        <v>0</v>
      </c>
      <c r="AX14" s="165">
        <f>IF('Indicator Data'!BY18="No Data",1,IF('Indicator Data imputation'!AY17&lt;&gt;"",1,0))</f>
        <v>0</v>
      </c>
      <c r="AY14" s="165">
        <f>IF('Indicator Data'!BZ18="No Data",1,IF('Indicator Data imputation'!AZ17&lt;&gt;"",1,0))</f>
        <v>0</v>
      </c>
      <c r="AZ14" s="165">
        <f>IF('Indicator Data'!CA18="No Data",1,IF('Indicator Data imputation'!BA17&lt;&gt;"",1,0))</f>
        <v>0</v>
      </c>
      <c r="BA14" s="5">
        <f t="shared" si="0"/>
        <v>0</v>
      </c>
      <c r="BB14" s="167">
        <f t="shared" si="1"/>
        <v>0</v>
      </c>
    </row>
    <row r="15" spans="1:54" x14ac:dyDescent="0.25">
      <c r="A15" s="5" t="s">
        <v>26</v>
      </c>
      <c r="B15" s="165">
        <f>IF('Indicator Data'!C19="No Data",1,IF('Indicator Data imputation'!C18&lt;&gt;"",1,0))</f>
        <v>0</v>
      </c>
      <c r="C15" s="165">
        <f>IF('Indicator Data'!D19="No Data",1,IF('Indicator Data imputation'!D18&lt;&gt;"",1,0))</f>
        <v>0</v>
      </c>
      <c r="D15" s="165">
        <f>IF('Indicator Data'!E19="No Data",1,IF('Indicator Data imputation'!E18&lt;&gt;"",1,0))</f>
        <v>1</v>
      </c>
      <c r="E15" s="165">
        <f>IF('Indicator Data'!F19="No Data",1,IF('Indicator Data imputation'!F18&lt;&gt;"",1,0))</f>
        <v>0</v>
      </c>
      <c r="F15" s="165">
        <f>IF('Indicator Data'!G19="No Data",1,IF('Indicator Data imputation'!G18&lt;&gt;"",1,0))</f>
        <v>0</v>
      </c>
      <c r="G15" s="165">
        <f>IF('Indicator Data'!H19="No Data",1,IF('Indicator Data imputation'!H18&lt;&gt;"",1,0))</f>
        <v>0</v>
      </c>
      <c r="H15" s="165">
        <f>IF('Indicator Data'!I19="No Data",1,IF('Indicator Data imputation'!I18&lt;&gt;"",1,0))</f>
        <v>0</v>
      </c>
      <c r="I15" s="165">
        <f>IF('Indicator Data'!J19="No Data",1,IF('Indicator Data imputation'!J18&lt;&gt;"",1,0))</f>
        <v>0</v>
      </c>
      <c r="J15" s="165">
        <f>IF('Indicator Data'!K19="No Data",1,IF('Indicator Data imputation'!K18&lt;&gt;"",1,0))</f>
        <v>0</v>
      </c>
      <c r="K15" s="165">
        <f>IF('Indicator Data'!L19="No Data",1,IF('Indicator Data imputation'!L18&lt;&gt;"",1,0))</f>
        <v>1</v>
      </c>
      <c r="L15" s="165">
        <f>IF('Indicator Data'!AM19="No Data",1,IF('Indicator Data imputation'!M18&lt;&gt;"",1,0))</f>
        <v>0</v>
      </c>
      <c r="M15" s="165">
        <f>IF('Indicator Data'!AN19="No Data",1,IF('Indicator Data imputation'!N18&lt;&gt;"",1,0))</f>
        <v>0</v>
      </c>
      <c r="N15" s="165">
        <f>IF('Indicator Data'!AO19="No Data",1,IF('Indicator Data imputation'!O18&lt;&gt;"",1,0))</f>
        <v>0</v>
      </c>
      <c r="O15" s="165">
        <f>IF('Indicator Data'!AP19="No Data",1,IF('Indicator Data imputation'!P18&lt;&gt;"",1,0))</f>
        <v>0</v>
      </c>
      <c r="P15" s="165">
        <f>IF('Indicator Data'!AQ19="No Data",1,IF('Indicator Data imputation'!Q18&lt;&gt;"",1,0))</f>
        <v>0</v>
      </c>
      <c r="Q15" s="165">
        <f>IF('Indicator Data'!AR19="No Data",1,IF('Indicator Data imputation'!R18&lt;&gt;"",1,0))</f>
        <v>0</v>
      </c>
      <c r="R15" s="165">
        <f>IF('Indicator Data'!AS19="No Data",1,IF('Indicator Data imputation'!S18&lt;&gt;"",1,0))</f>
        <v>0</v>
      </c>
      <c r="S15" s="165">
        <f>IF('Indicator Data'!AT19="No Data",1,IF('Indicator Data imputation'!T18&lt;&gt;"",1,0))</f>
        <v>0</v>
      </c>
      <c r="T15" s="165">
        <f>IF('Indicator Data'!AU19="No Data",1,IF('Indicator Data imputation'!U18&lt;&gt;"",1,0))</f>
        <v>0</v>
      </c>
      <c r="U15" s="165">
        <f>IF('Indicator Data'!AV19="No Data",1,IF('Indicator Data imputation'!V18&lt;&gt;"",1,0))</f>
        <v>1</v>
      </c>
      <c r="V15" s="165">
        <f>IF('Indicator Data'!AX19="No Data",1,IF('Indicator Data imputation'!W18&lt;&gt;"",1,0))</f>
        <v>0</v>
      </c>
      <c r="W15" s="165">
        <f>IF('Indicator Data'!AY19="No Data",1,IF('Indicator Data imputation'!X18&lt;&gt;"",1,0))</f>
        <v>0</v>
      </c>
      <c r="X15" s="165">
        <f>IF('Indicator Data'!CB19="No Data",1,IF('Indicator Data imputation'!Y18&lt;&gt;"",1,0))</f>
        <v>0</v>
      </c>
      <c r="Y15" s="165">
        <f>IF('Indicator Data'!CC19="No Data",1,IF('Indicator Data imputation'!Z18&lt;&gt;"",1,0))</f>
        <v>0</v>
      </c>
      <c r="Z15" s="165">
        <f>IF('Indicator Data'!AZ19="No Data",1,IF('Indicator Data imputation'!AA18&lt;&gt;"",1,0))</f>
        <v>0</v>
      </c>
      <c r="AA15" s="165">
        <f>IF('Indicator Data'!BA19="No Data",1,IF('Indicator Data imputation'!AB18&lt;&gt;"",1,0))</f>
        <v>0</v>
      </c>
      <c r="AB15" s="165">
        <f>IF('Indicator Data'!CG19="No Data",1,IF('Indicator Data imputation'!AC18&lt;&gt;"",1,0))</f>
        <v>0</v>
      </c>
      <c r="AC15" s="165">
        <f>IF('Indicator Data'!CH19="No Data",1,IF('Indicator Data imputation'!AD18&lt;&gt;"",1,0))</f>
        <v>0</v>
      </c>
      <c r="AD15" s="165">
        <f>IF('Indicator Data'!BC19="No Data",1,IF('Indicator Data imputation'!AE18&lt;&gt;"",1,0))</f>
        <v>1</v>
      </c>
      <c r="AE15" s="165">
        <f>IF('Indicator Data'!BF19="No Data",1,IF('Indicator Data imputation'!AF18&lt;&gt;"",1,0))</f>
        <v>0</v>
      </c>
      <c r="AF15" s="165">
        <f>IF('Indicator Data'!BG19="No Data",1,IF('Indicator Data imputation'!AG18&lt;&gt;"",1,0))</f>
        <v>0</v>
      </c>
      <c r="AG15" s="165">
        <f>IF('Indicator Data'!BH19="No Data",1,IF('Indicator Data imputation'!AH18&lt;&gt;"",1,0))</f>
        <v>0</v>
      </c>
      <c r="AH15" s="165">
        <f>IF('Indicator Data'!BI19="No Data",1,IF('Indicator Data imputation'!AI18&lt;&gt;"",1,0))</f>
        <v>0</v>
      </c>
      <c r="AI15" s="165">
        <f>IF('Indicator Data'!BJ19="No Data",1,IF('Indicator Data imputation'!AJ18&lt;&gt;"",1,0))</f>
        <v>0</v>
      </c>
      <c r="AJ15" s="165">
        <f>IF('Indicator Data'!BK19="No Data",1,IF('Indicator Data imputation'!AK18&lt;&gt;"",1,0))</f>
        <v>0</v>
      </c>
      <c r="AK15" s="165">
        <f>IF('Indicator Data'!BL19="No Data",1,IF('Indicator Data imputation'!AL18&lt;&gt;"",1,0))</f>
        <v>0</v>
      </c>
      <c r="AL15" s="165">
        <f>IF('Indicator Data'!BM19="No Data",1,IF('Indicator Data imputation'!AM18&lt;&gt;"",1,0))</f>
        <v>0</v>
      </c>
      <c r="AM15" s="165">
        <f>IF('Indicator Data'!BN19="No Data",1,IF('Indicator Data imputation'!AN18&lt;&gt;"",1,0))</f>
        <v>0</v>
      </c>
      <c r="AN15" s="165">
        <f>IF('Indicator Data'!BO19="No Data",1,IF('Indicator Data imputation'!AO18&lt;&gt;"",1,0))</f>
        <v>0</v>
      </c>
      <c r="AO15" s="165">
        <f>IF('Indicator Data'!BP19="No Data",1,IF('Indicator Data imputation'!AP18&lt;&gt;"",1,0))</f>
        <v>0</v>
      </c>
      <c r="AP15" s="165">
        <f>IF('Indicator Data'!BQ19="No Data",1,IF('Indicator Data imputation'!AQ18&lt;&gt;"",1,0))</f>
        <v>0</v>
      </c>
      <c r="AQ15" s="165">
        <f>IF('Indicator Data'!BR19="No Data",1,IF('Indicator Data imputation'!AR18&lt;&gt;"",1,0))</f>
        <v>0</v>
      </c>
      <c r="AR15" s="165">
        <f>IF('Indicator Data'!BS19="No Data",1,IF('Indicator Data imputation'!AS18&lt;&gt;"",1,0))</f>
        <v>0</v>
      </c>
      <c r="AS15" s="165">
        <f>IF('Indicator Data'!BT19="No Data",1,IF('Indicator Data imputation'!AT18&lt;&gt;"",1,0))</f>
        <v>0</v>
      </c>
      <c r="AT15" s="165">
        <f>IF('Indicator Data'!BU19="No Data",1,IF('Indicator Data imputation'!AU18&lt;&gt;"",1,0))</f>
        <v>0</v>
      </c>
      <c r="AU15" s="165">
        <f>IF('Indicator Data'!BV19="No Data",1,IF('Indicator Data imputation'!AV18&lt;&gt;"",1,0))</f>
        <v>1</v>
      </c>
      <c r="AV15" s="165">
        <f>IF('Indicator Data'!BW19="No Data",1,IF('Indicator Data imputation'!AW18&lt;&gt;"",1,0))</f>
        <v>0</v>
      </c>
      <c r="AW15" s="165">
        <f>IF('Indicator Data'!BX19="No Data",1,IF('Indicator Data imputation'!AX18&lt;&gt;"",1,0))</f>
        <v>0</v>
      </c>
      <c r="AX15" s="165">
        <f>IF('Indicator Data'!BY19="No Data",1,IF('Indicator Data imputation'!AY18&lt;&gt;"",1,0))</f>
        <v>0</v>
      </c>
      <c r="AY15" s="165">
        <f>IF('Indicator Data'!BZ19="No Data",1,IF('Indicator Data imputation'!AZ18&lt;&gt;"",1,0))</f>
        <v>0</v>
      </c>
      <c r="AZ15" s="165">
        <f>IF('Indicator Data'!CA19="No Data",1,IF('Indicator Data imputation'!BA18&lt;&gt;"",1,0))</f>
        <v>0</v>
      </c>
      <c r="BA15" s="5">
        <f t="shared" si="0"/>
        <v>5</v>
      </c>
      <c r="BB15" s="167">
        <f t="shared" si="1"/>
        <v>9.8039215686274508E-2</v>
      </c>
    </row>
    <row r="16" spans="1:54" x14ac:dyDescent="0.25">
      <c r="A16" s="5" t="s">
        <v>28</v>
      </c>
      <c r="B16" s="165">
        <f>IF('Indicator Data'!C20="No Data",1,IF('Indicator Data imputation'!C19&lt;&gt;"",1,0))</f>
        <v>0</v>
      </c>
      <c r="C16" s="165">
        <f>IF('Indicator Data'!D20="No Data",1,IF('Indicator Data imputation'!D19&lt;&gt;"",1,0))</f>
        <v>0</v>
      </c>
      <c r="D16" s="165">
        <f>IF('Indicator Data'!E20="No Data",1,IF('Indicator Data imputation'!E19&lt;&gt;"",1,0))</f>
        <v>0</v>
      </c>
      <c r="E16" s="165">
        <f>IF('Indicator Data'!F20="No Data",1,IF('Indicator Data imputation'!F19&lt;&gt;"",1,0))</f>
        <v>0</v>
      </c>
      <c r="F16" s="165">
        <f>IF('Indicator Data'!G20="No Data",1,IF('Indicator Data imputation'!G19&lt;&gt;"",1,0))</f>
        <v>0</v>
      </c>
      <c r="G16" s="165">
        <f>IF('Indicator Data'!H20="No Data",1,IF('Indicator Data imputation'!H19&lt;&gt;"",1,0))</f>
        <v>0</v>
      </c>
      <c r="H16" s="165">
        <f>IF('Indicator Data'!I20="No Data",1,IF('Indicator Data imputation'!I19&lt;&gt;"",1,0))</f>
        <v>0</v>
      </c>
      <c r="I16" s="165">
        <f>IF('Indicator Data'!J20="No Data",1,IF('Indicator Data imputation'!J19&lt;&gt;"",1,0))</f>
        <v>0</v>
      </c>
      <c r="J16" s="165">
        <f>IF('Indicator Data'!K20="No Data",1,IF('Indicator Data imputation'!K19&lt;&gt;"",1,0))</f>
        <v>0</v>
      </c>
      <c r="K16" s="165">
        <f>IF('Indicator Data'!L20="No Data",1,IF('Indicator Data imputation'!L19&lt;&gt;"",1,0))</f>
        <v>0</v>
      </c>
      <c r="L16" s="165">
        <f>IF('Indicator Data'!AM20="No Data",1,IF('Indicator Data imputation'!M19&lt;&gt;"",1,0))</f>
        <v>0</v>
      </c>
      <c r="M16" s="165">
        <f>IF('Indicator Data'!AN20="No Data",1,IF('Indicator Data imputation'!N19&lt;&gt;"",1,0))</f>
        <v>0</v>
      </c>
      <c r="N16" s="165">
        <f>IF('Indicator Data'!AO20="No Data",1,IF('Indicator Data imputation'!O19&lt;&gt;"",1,0))</f>
        <v>0</v>
      </c>
      <c r="O16" s="165">
        <f>IF('Indicator Data'!AP20="No Data",1,IF('Indicator Data imputation'!P19&lt;&gt;"",1,0))</f>
        <v>0</v>
      </c>
      <c r="P16" s="165">
        <f>IF('Indicator Data'!AQ20="No Data",1,IF('Indicator Data imputation'!Q19&lt;&gt;"",1,0))</f>
        <v>0</v>
      </c>
      <c r="Q16" s="165">
        <f>IF('Indicator Data'!AR20="No Data",1,IF('Indicator Data imputation'!R19&lt;&gt;"",1,0))</f>
        <v>1</v>
      </c>
      <c r="R16" s="165">
        <f>IF('Indicator Data'!AS20="No Data",1,IF('Indicator Data imputation'!S19&lt;&gt;"",1,0))</f>
        <v>0</v>
      </c>
      <c r="S16" s="165">
        <f>IF('Indicator Data'!AT20="No Data",1,IF('Indicator Data imputation'!T19&lt;&gt;"",1,0))</f>
        <v>0</v>
      </c>
      <c r="T16" s="165">
        <f>IF('Indicator Data'!AU20="No Data",1,IF('Indicator Data imputation'!U19&lt;&gt;"",1,0))</f>
        <v>0</v>
      </c>
      <c r="U16" s="165">
        <f>IF('Indicator Data'!AV20="No Data",1,IF('Indicator Data imputation'!V19&lt;&gt;"",1,0))</f>
        <v>0</v>
      </c>
      <c r="V16" s="165">
        <f>IF('Indicator Data'!AX20="No Data",1,IF('Indicator Data imputation'!W19&lt;&gt;"",1,0))</f>
        <v>0</v>
      </c>
      <c r="W16" s="165">
        <f>IF('Indicator Data'!AY20="No Data",1,IF('Indicator Data imputation'!X19&lt;&gt;"",1,0))</f>
        <v>1</v>
      </c>
      <c r="X16" s="165">
        <f>IF('Indicator Data'!CB20="No Data",1,IF('Indicator Data imputation'!Y19&lt;&gt;"",1,0))</f>
        <v>0</v>
      </c>
      <c r="Y16" s="165">
        <f>IF('Indicator Data'!CC20="No Data",1,IF('Indicator Data imputation'!Z19&lt;&gt;"",1,0))</f>
        <v>0</v>
      </c>
      <c r="Z16" s="165">
        <f>IF('Indicator Data'!AZ20="No Data",1,IF('Indicator Data imputation'!AA19&lt;&gt;"",1,0))</f>
        <v>0</v>
      </c>
      <c r="AA16" s="165">
        <f>IF('Indicator Data'!BA20="No Data",1,IF('Indicator Data imputation'!AB19&lt;&gt;"",1,0))</f>
        <v>0</v>
      </c>
      <c r="AB16" s="165">
        <f>IF('Indicator Data'!CG20="No Data",1,IF('Indicator Data imputation'!AC19&lt;&gt;"",1,0))</f>
        <v>0</v>
      </c>
      <c r="AC16" s="165">
        <f>IF('Indicator Data'!CH20="No Data",1,IF('Indicator Data imputation'!AD19&lt;&gt;"",1,0))</f>
        <v>0</v>
      </c>
      <c r="AD16" s="165">
        <f>IF('Indicator Data'!BC20="No Data",1,IF('Indicator Data imputation'!AE19&lt;&gt;"",1,0))</f>
        <v>1</v>
      </c>
      <c r="AE16" s="165">
        <f>IF('Indicator Data'!BF20="No Data",1,IF('Indicator Data imputation'!AF19&lt;&gt;"",1,0))</f>
        <v>0</v>
      </c>
      <c r="AF16" s="165">
        <f>IF('Indicator Data'!BG20="No Data",1,IF('Indicator Data imputation'!AG19&lt;&gt;"",1,0))</f>
        <v>0</v>
      </c>
      <c r="AG16" s="165">
        <f>IF('Indicator Data'!BH20="No Data",1,IF('Indicator Data imputation'!AH19&lt;&gt;"",1,0))</f>
        <v>0</v>
      </c>
      <c r="AH16" s="165">
        <f>IF('Indicator Data'!BI20="No Data",1,IF('Indicator Data imputation'!AI19&lt;&gt;"",1,0))</f>
        <v>0</v>
      </c>
      <c r="AI16" s="165">
        <f>IF('Indicator Data'!BJ20="No Data",1,IF('Indicator Data imputation'!AJ19&lt;&gt;"",1,0))</f>
        <v>0</v>
      </c>
      <c r="AJ16" s="165">
        <f>IF('Indicator Data'!BK20="No Data",1,IF('Indicator Data imputation'!AK19&lt;&gt;"",1,0))</f>
        <v>0</v>
      </c>
      <c r="AK16" s="165">
        <f>IF('Indicator Data'!BL20="No Data",1,IF('Indicator Data imputation'!AL19&lt;&gt;"",1,0))</f>
        <v>0</v>
      </c>
      <c r="AL16" s="165">
        <f>IF('Indicator Data'!BM20="No Data",1,IF('Indicator Data imputation'!AM19&lt;&gt;"",1,0))</f>
        <v>0</v>
      </c>
      <c r="AM16" s="165">
        <f>IF('Indicator Data'!BN20="No Data",1,IF('Indicator Data imputation'!AN19&lt;&gt;"",1,0))</f>
        <v>0</v>
      </c>
      <c r="AN16" s="165">
        <f>IF('Indicator Data'!BO20="No Data",1,IF('Indicator Data imputation'!AO19&lt;&gt;"",1,0))</f>
        <v>0</v>
      </c>
      <c r="AO16" s="165">
        <f>IF('Indicator Data'!BP20="No Data",1,IF('Indicator Data imputation'!AP19&lt;&gt;"",1,0))</f>
        <v>0</v>
      </c>
      <c r="AP16" s="165">
        <f>IF('Indicator Data'!BQ20="No Data",1,IF('Indicator Data imputation'!AQ19&lt;&gt;"",1,0))</f>
        <v>1</v>
      </c>
      <c r="AQ16" s="165">
        <f>IF('Indicator Data'!BR20="No Data",1,IF('Indicator Data imputation'!AR19&lt;&gt;"",1,0))</f>
        <v>0</v>
      </c>
      <c r="AR16" s="165">
        <f>IF('Indicator Data'!BS20="No Data",1,IF('Indicator Data imputation'!AS19&lt;&gt;"",1,0))</f>
        <v>0</v>
      </c>
      <c r="AS16" s="165">
        <f>IF('Indicator Data'!BT20="No Data",1,IF('Indicator Data imputation'!AT19&lt;&gt;"",1,0))</f>
        <v>0</v>
      </c>
      <c r="AT16" s="165">
        <f>IF('Indicator Data'!BU20="No Data",1,IF('Indicator Data imputation'!AU19&lt;&gt;"",1,0))</f>
        <v>0</v>
      </c>
      <c r="AU16" s="165">
        <f>IF('Indicator Data'!BV20="No Data",1,IF('Indicator Data imputation'!AV19&lt;&gt;"",1,0))</f>
        <v>0</v>
      </c>
      <c r="AV16" s="165">
        <f>IF('Indicator Data'!BW20="No Data",1,IF('Indicator Data imputation'!AW19&lt;&gt;"",1,0))</f>
        <v>0</v>
      </c>
      <c r="AW16" s="165">
        <f>IF('Indicator Data'!BX20="No Data",1,IF('Indicator Data imputation'!AX19&lt;&gt;"",1,0))</f>
        <v>0</v>
      </c>
      <c r="AX16" s="165">
        <f>IF('Indicator Data'!BY20="No Data",1,IF('Indicator Data imputation'!AY19&lt;&gt;"",1,0))</f>
        <v>0</v>
      </c>
      <c r="AY16" s="165">
        <f>IF('Indicator Data'!BZ20="No Data",1,IF('Indicator Data imputation'!AZ19&lt;&gt;"",1,0))</f>
        <v>0</v>
      </c>
      <c r="AZ16" s="165">
        <f>IF('Indicator Data'!CA20="No Data",1,IF('Indicator Data imputation'!BA19&lt;&gt;"",1,0))</f>
        <v>0</v>
      </c>
      <c r="BA16" s="5">
        <f t="shared" si="0"/>
        <v>4</v>
      </c>
      <c r="BB16" s="167">
        <f t="shared" si="1"/>
        <v>7.8431372549019607E-2</v>
      </c>
    </row>
    <row r="17" spans="1:54" x14ac:dyDescent="0.25">
      <c r="A17" s="5" t="s">
        <v>30</v>
      </c>
      <c r="B17" s="165">
        <f>IF('Indicator Data'!C21="No Data",1,IF('Indicator Data imputation'!C20&lt;&gt;"",1,0))</f>
        <v>0</v>
      </c>
      <c r="C17" s="165">
        <f>IF('Indicator Data'!D21="No Data",1,IF('Indicator Data imputation'!D20&lt;&gt;"",1,0))</f>
        <v>0</v>
      </c>
      <c r="D17" s="165">
        <f>IF('Indicator Data'!E21="No Data",1,IF('Indicator Data imputation'!E20&lt;&gt;"",1,0))</f>
        <v>0</v>
      </c>
      <c r="E17" s="165">
        <f>IF('Indicator Data'!F21="No Data",1,IF('Indicator Data imputation'!F20&lt;&gt;"",1,0))</f>
        <v>0</v>
      </c>
      <c r="F17" s="165">
        <f>IF('Indicator Data'!G21="No Data",1,IF('Indicator Data imputation'!G20&lt;&gt;"",1,0))</f>
        <v>0</v>
      </c>
      <c r="G17" s="165">
        <f>IF('Indicator Data'!H21="No Data",1,IF('Indicator Data imputation'!H20&lt;&gt;"",1,0))</f>
        <v>0</v>
      </c>
      <c r="H17" s="165">
        <f>IF('Indicator Data'!I21="No Data",1,IF('Indicator Data imputation'!I20&lt;&gt;"",1,0))</f>
        <v>0</v>
      </c>
      <c r="I17" s="165">
        <f>IF('Indicator Data'!J21="No Data",1,IF('Indicator Data imputation'!J20&lt;&gt;"",1,0))</f>
        <v>0</v>
      </c>
      <c r="J17" s="165">
        <f>IF('Indicator Data'!K21="No Data",1,IF('Indicator Data imputation'!K20&lt;&gt;"",1,0))</f>
        <v>0</v>
      </c>
      <c r="K17" s="165">
        <f>IF('Indicator Data'!L21="No Data",1,IF('Indicator Data imputation'!L20&lt;&gt;"",1,0))</f>
        <v>0</v>
      </c>
      <c r="L17" s="165">
        <f>IF('Indicator Data'!AM21="No Data",1,IF('Indicator Data imputation'!M20&lt;&gt;"",1,0))</f>
        <v>0</v>
      </c>
      <c r="M17" s="165">
        <f>IF('Indicator Data'!AN21="No Data",1,IF('Indicator Data imputation'!N20&lt;&gt;"",1,0))</f>
        <v>0</v>
      </c>
      <c r="N17" s="165">
        <f>IF('Indicator Data'!AO21="No Data",1,IF('Indicator Data imputation'!O20&lt;&gt;"",1,0))</f>
        <v>0</v>
      </c>
      <c r="O17" s="165">
        <f>IF('Indicator Data'!AP21="No Data",1,IF('Indicator Data imputation'!P20&lt;&gt;"",1,0))</f>
        <v>0</v>
      </c>
      <c r="P17" s="165">
        <f>IF('Indicator Data'!AQ21="No Data",1,IF('Indicator Data imputation'!Q20&lt;&gt;"",1,0))</f>
        <v>0</v>
      </c>
      <c r="Q17" s="165">
        <f>IF('Indicator Data'!AR21="No Data",1,IF('Indicator Data imputation'!R20&lt;&gt;"",1,0))</f>
        <v>1</v>
      </c>
      <c r="R17" s="165">
        <f>IF('Indicator Data'!AS21="No Data",1,IF('Indicator Data imputation'!S20&lt;&gt;"",1,0))</f>
        <v>0</v>
      </c>
      <c r="S17" s="165">
        <f>IF('Indicator Data'!AT21="No Data",1,IF('Indicator Data imputation'!T20&lt;&gt;"",1,0))</f>
        <v>0</v>
      </c>
      <c r="T17" s="165">
        <f>IF('Indicator Data'!AU21="No Data",1,IF('Indicator Data imputation'!U20&lt;&gt;"",1,0))</f>
        <v>0</v>
      </c>
      <c r="U17" s="165">
        <f>IF('Indicator Data'!AV21="No Data",1,IF('Indicator Data imputation'!V20&lt;&gt;"",1,0))</f>
        <v>1</v>
      </c>
      <c r="V17" s="165">
        <f>IF('Indicator Data'!AX21="No Data",1,IF('Indicator Data imputation'!W20&lt;&gt;"",1,0))</f>
        <v>0</v>
      </c>
      <c r="W17" s="165">
        <f>IF('Indicator Data'!AY21="No Data",1,IF('Indicator Data imputation'!X20&lt;&gt;"",1,0))</f>
        <v>1</v>
      </c>
      <c r="X17" s="165">
        <f>IF('Indicator Data'!CB21="No Data",1,IF('Indicator Data imputation'!Y20&lt;&gt;"",1,0))</f>
        <v>0</v>
      </c>
      <c r="Y17" s="165">
        <f>IF('Indicator Data'!CC21="No Data",1,IF('Indicator Data imputation'!Z20&lt;&gt;"",1,0))</f>
        <v>0</v>
      </c>
      <c r="Z17" s="165">
        <f>IF('Indicator Data'!AZ21="No Data",1,IF('Indicator Data imputation'!AA20&lt;&gt;"",1,0))</f>
        <v>0</v>
      </c>
      <c r="AA17" s="165">
        <f>IF('Indicator Data'!BA21="No Data",1,IF('Indicator Data imputation'!AB20&lt;&gt;"",1,0))</f>
        <v>1</v>
      </c>
      <c r="AB17" s="165">
        <f>IF('Indicator Data'!CG21="No Data",1,IF('Indicator Data imputation'!AC20&lt;&gt;"",1,0))</f>
        <v>0</v>
      </c>
      <c r="AC17" s="165">
        <f>IF('Indicator Data'!CH21="No Data",1,IF('Indicator Data imputation'!AD20&lt;&gt;"",1,0))</f>
        <v>0</v>
      </c>
      <c r="AD17" s="165">
        <f>IF('Indicator Data'!BC21="No Data",1,IF('Indicator Data imputation'!AE20&lt;&gt;"",1,0))</f>
        <v>1</v>
      </c>
      <c r="AE17" s="165">
        <f>IF('Indicator Data'!BF21="No Data",1,IF('Indicator Data imputation'!AF20&lt;&gt;"",1,0))</f>
        <v>0</v>
      </c>
      <c r="AF17" s="165">
        <f>IF('Indicator Data'!BG21="No Data",1,IF('Indicator Data imputation'!AG20&lt;&gt;"",1,0))</f>
        <v>0</v>
      </c>
      <c r="AG17" s="165">
        <f>IF('Indicator Data'!BH21="No Data",1,IF('Indicator Data imputation'!AH20&lt;&gt;"",1,0))</f>
        <v>0</v>
      </c>
      <c r="AH17" s="165">
        <f>IF('Indicator Data'!BI21="No Data",1,IF('Indicator Data imputation'!AI20&lt;&gt;"",1,0))</f>
        <v>0</v>
      </c>
      <c r="AI17" s="165">
        <f>IF('Indicator Data'!BJ21="No Data",1,IF('Indicator Data imputation'!AJ20&lt;&gt;"",1,0))</f>
        <v>0</v>
      </c>
      <c r="AJ17" s="165">
        <f>IF('Indicator Data'!BK21="No Data",1,IF('Indicator Data imputation'!AK20&lt;&gt;"",1,0))</f>
        <v>0</v>
      </c>
      <c r="AK17" s="165">
        <f>IF('Indicator Data'!BL21="No Data",1,IF('Indicator Data imputation'!AL20&lt;&gt;"",1,0))</f>
        <v>0</v>
      </c>
      <c r="AL17" s="165">
        <f>IF('Indicator Data'!BM21="No Data",1,IF('Indicator Data imputation'!AM20&lt;&gt;"",1,0))</f>
        <v>0</v>
      </c>
      <c r="AM17" s="165">
        <f>IF('Indicator Data'!BN21="No Data",1,IF('Indicator Data imputation'!AN20&lt;&gt;"",1,0))</f>
        <v>0</v>
      </c>
      <c r="AN17" s="165">
        <f>IF('Indicator Data'!BO21="No Data",1,IF('Indicator Data imputation'!AO20&lt;&gt;"",1,0))</f>
        <v>0</v>
      </c>
      <c r="AO17" s="165">
        <f>IF('Indicator Data'!BP21="No Data",1,IF('Indicator Data imputation'!AP20&lt;&gt;"",1,0))</f>
        <v>0</v>
      </c>
      <c r="AP17" s="165">
        <f>IF('Indicator Data'!BQ21="No Data",1,IF('Indicator Data imputation'!AQ20&lt;&gt;"",1,0))</f>
        <v>0</v>
      </c>
      <c r="AQ17" s="165">
        <f>IF('Indicator Data'!BR21="No Data",1,IF('Indicator Data imputation'!AR20&lt;&gt;"",1,0))</f>
        <v>1</v>
      </c>
      <c r="AR17" s="165">
        <f>IF('Indicator Data'!BS21="No Data",1,IF('Indicator Data imputation'!AS20&lt;&gt;"",1,0))</f>
        <v>0</v>
      </c>
      <c r="AS17" s="165">
        <f>IF('Indicator Data'!BT21="No Data",1,IF('Indicator Data imputation'!AT20&lt;&gt;"",1,0))</f>
        <v>0</v>
      </c>
      <c r="AT17" s="165">
        <f>IF('Indicator Data'!BU21="No Data",1,IF('Indicator Data imputation'!AU20&lt;&gt;"",1,0))</f>
        <v>0</v>
      </c>
      <c r="AU17" s="165">
        <f>IF('Indicator Data'!BV21="No Data",1,IF('Indicator Data imputation'!AV20&lt;&gt;"",1,0))</f>
        <v>1</v>
      </c>
      <c r="AV17" s="165">
        <f>IF('Indicator Data'!BW21="No Data",1,IF('Indicator Data imputation'!AW20&lt;&gt;"",1,0))</f>
        <v>0</v>
      </c>
      <c r="AW17" s="165">
        <f>IF('Indicator Data'!BX21="No Data",1,IF('Indicator Data imputation'!AX20&lt;&gt;"",1,0))</f>
        <v>0</v>
      </c>
      <c r="AX17" s="165">
        <f>IF('Indicator Data'!BY21="No Data",1,IF('Indicator Data imputation'!AY20&lt;&gt;"",1,0))</f>
        <v>0</v>
      </c>
      <c r="AY17" s="165">
        <f>IF('Indicator Data'!BZ21="No Data",1,IF('Indicator Data imputation'!AZ20&lt;&gt;"",1,0))</f>
        <v>0</v>
      </c>
      <c r="AZ17" s="165">
        <f>IF('Indicator Data'!CA21="No Data",1,IF('Indicator Data imputation'!BA20&lt;&gt;"",1,0))</f>
        <v>0</v>
      </c>
      <c r="BA17" s="5">
        <f t="shared" si="0"/>
        <v>7</v>
      </c>
      <c r="BB17" s="167">
        <f t="shared" si="1"/>
        <v>0.13725490196078433</v>
      </c>
    </row>
    <row r="18" spans="1:54" x14ac:dyDescent="0.25">
      <c r="A18" s="5" t="s">
        <v>32</v>
      </c>
      <c r="B18" s="165">
        <f>IF('Indicator Data'!C22="No Data",1,IF('Indicator Data imputation'!C21&lt;&gt;"",1,0))</f>
        <v>0</v>
      </c>
      <c r="C18" s="165">
        <f>IF('Indicator Data'!D22="No Data",1,IF('Indicator Data imputation'!D21&lt;&gt;"",1,0))</f>
        <v>0</v>
      </c>
      <c r="D18" s="165">
        <f>IF('Indicator Data'!E22="No Data",1,IF('Indicator Data imputation'!E21&lt;&gt;"",1,0))</f>
        <v>0</v>
      </c>
      <c r="E18" s="165">
        <f>IF('Indicator Data'!F22="No Data",1,IF('Indicator Data imputation'!F21&lt;&gt;"",1,0))</f>
        <v>0</v>
      </c>
      <c r="F18" s="165">
        <f>IF('Indicator Data'!G22="No Data",1,IF('Indicator Data imputation'!G21&lt;&gt;"",1,0))</f>
        <v>0</v>
      </c>
      <c r="G18" s="165">
        <f>IF('Indicator Data'!H22="No Data",1,IF('Indicator Data imputation'!H21&lt;&gt;"",1,0))</f>
        <v>0</v>
      </c>
      <c r="H18" s="165">
        <f>IF('Indicator Data'!I22="No Data",1,IF('Indicator Data imputation'!I21&lt;&gt;"",1,0))</f>
        <v>0</v>
      </c>
      <c r="I18" s="165">
        <f>IF('Indicator Data'!J22="No Data",1,IF('Indicator Data imputation'!J21&lt;&gt;"",1,0))</f>
        <v>0</v>
      </c>
      <c r="J18" s="165">
        <f>IF('Indicator Data'!K22="No Data",1,IF('Indicator Data imputation'!K21&lt;&gt;"",1,0))</f>
        <v>0</v>
      </c>
      <c r="K18" s="165">
        <f>IF('Indicator Data'!L22="No Data",1,IF('Indicator Data imputation'!L21&lt;&gt;"",1,0))</f>
        <v>0</v>
      </c>
      <c r="L18" s="165">
        <f>IF('Indicator Data'!AM22="No Data",1,IF('Indicator Data imputation'!M21&lt;&gt;"",1,0))</f>
        <v>0</v>
      </c>
      <c r="M18" s="165">
        <f>IF('Indicator Data'!AN22="No Data",1,IF('Indicator Data imputation'!N21&lt;&gt;"",1,0))</f>
        <v>0</v>
      </c>
      <c r="N18" s="165">
        <f>IF('Indicator Data'!AO22="No Data",1,IF('Indicator Data imputation'!O21&lt;&gt;"",1,0))</f>
        <v>0</v>
      </c>
      <c r="O18" s="165">
        <f>IF('Indicator Data'!AP22="No Data",1,IF('Indicator Data imputation'!P21&lt;&gt;"",1,0))</f>
        <v>0</v>
      </c>
      <c r="P18" s="165">
        <f>IF('Indicator Data'!AQ22="No Data",1,IF('Indicator Data imputation'!Q21&lt;&gt;"",1,0))</f>
        <v>0</v>
      </c>
      <c r="Q18" s="165">
        <f>IF('Indicator Data'!AR22="No Data",1,IF('Indicator Data imputation'!R21&lt;&gt;"",1,0))</f>
        <v>0</v>
      </c>
      <c r="R18" s="165">
        <f>IF('Indicator Data'!AS22="No Data",1,IF('Indicator Data imputation'!S21&lt;&gt;"",1,0))</f>
        <v>0</v>
      </c>
      <c r="S18" s="165">
        <f>IF('Indicator Data'!AT22="No Data",1,IF('Indicator Data imputation'!T21&lt;&gt;"",1,0))</f>
        <v>0</v>
      </c>
      <c r="T18" s="165">
        <f>IF('Indicator Data'!AU22="No Data",1,IF('Indicator Data imputation'!U21&lt;&gt;"",1,0))</f>
        <v>0</v>
      </c>
      <c r="U18" s="165">
        <f>IF('Indicator Data'!AV22="No Data",1,IF('Indicator Data imputation'!V21&lt;&gt;"",1,0))</f>
        <v>0</v>
      </c>
      <c r="V18" s="165">
        <f>IF('Indicator Data'!AX22="No Data",1,IF('Indicator Data imputation'!W21&lt;&gt;"",1,0))</f>
        <v>0</v>
      </c>
      <c r="W18" s="165">
        <f>IF('Indicator Data'!AY22="No Data",1,IF('Indicator Data imputation'!X21&lt;&gt;"",1,0))</f>
        <v>0</v>
      </c>
      <c r="X18" s="165">
        <f>IF('Indicator Data'!CB22="No Data",1,IF('Indicator Data imputation'!Y21&lt;&gt;"",1,0))</f>
        <v>0</v>
      </c>
      <c r="Y18" s="165">
        <f>IF('Indicator Data'!CC22="No Data",1,IF('Indicator Data imputation'!Z21&lt;&gt;"",1,0))</f>
        <v>0</v>
      </c>
      <c r="Z18" s="165">
        <f>IF('Indicator Data'!AZ22="No Data",1,IF('Indicator Data imputation'!AA21&lt;&gt;"",1,0))</f>
        <v>0</v>
      </c>
      <c r="AA18" s="165">
        <f>IF('Indicator Data'!BA22="No Data",1,IF('Indicator Data imputation'!AB21&lt;&gt;"",1,0))</f>
        <v>0</v>
      </c>
      <c r="AB18" s="165">
        <f>IF('Indicator Data'!CG22="No Data",1,IF('Indicator Data imputation'!AC21&lt;&gt;"",1,0))</f>
        <v>0</v>
      </c>
      <c r="AC18" s="165">
        <f>IF('Indicator Data'!CH22="No Data",1,IF('Indicator Data imputation'!AD21&lt;&gt;"",1,0))</f>
        <v>0</v>
      </c>
      <c r="AD18" s="165">
        <f>IF('Indicator Data'!BC22="No Data",1,IF('Indicator Data imputation'!AE21&lt;&gt;"",1,0))</f>
        <v>0</v>
      </c>
      <c r="AE18" s="165">
        <f>IF('Indicator Data'!BF22="No Data",1,IF('Indicator Data imputation'!AF21&lt;&gt;"",1,0))</f>
        <v>0</v>
      </c>
      <c r="AF18" s="165">
        <f>IF('Indicator Data'!BG22="No Data",1,IF('Indicator Data imputation'!AG21&lt;&gt;"",1,0))</f>
        <v>0</v>
      </c>
      <c r="AG18" s="165">
        <f>IF('Indicator Data'!BH22="No Data",1,IF('Indicator Data imputation'!AH21&lt;&gt;"",1,0))</f>
        <v>0</v>
      </c>
      <c r="AH18" s="165">
        <f>IF('Indicator Data'!BI22="No Data",1,IF('Indicator Data imputation'!AI21&lt;&gt;"",1,0))</f>
        <v>0</v>
      </c>
      <c r="AI18" s="165">
        <f>IF('Indicator Data'!BJ22="No Data",1,IF('Indicator Data imputation'!AJ21&lt;&gt;"",1,0))</f>
        <v>0</v>
      </c>
      <c r="AJ18" s="165">
        <f>IF('Indicator Data'!BK22="No Data",1,IF('Indicator Data imputation'!AK21&lt;&gt;"",1,0))</f>
        <v>0</v>
      </c>
      <c r="AK18" s="165">
        <f>IF('Indicator Data'!BL22="No Data",1,IF('Indicator Data imputation'!AL21&lt;&gt;"",1,0))</f>
        <v>0</v>
      </c>
      <c r="AL18" s="165">
        <f>IF('Indicator Data'!BM22="No Data",1,IF('Indicator Data imputation'!AM21&lt;&gt;"",1,0))</f>
        <v>0</v>
      </c>
      <c r="AM18" s="165">
        <f>IF('Indicator Data'!BN22="No Data",1,IF('Indicator Data imputation'!AN21&lt;&gt;"",1,0))</f>
        <v>0</v>
      </c>
      <c r="AN18" s="165">
        <f>IF('Indicator Data'!BO22="No Data",1,IF('Indicator Data imputation'!AO21&lt;&gt;"",1,0))</f>
        <v>0</v>
      </c>
      <c r="AO18" s="165">
        <f>IF('Indicator Data'!BP22="No Data",1,IF('Indicator Data imputation'!AP21&lt;&gt;"",1,0))</f>
        <v>0</v>
      </c>
      <c r="AP18" s="165">
        <f>IF('Indicator Data'!BQ22="No Data",1,IF('Indicator Data imputation'!AQ21&lt;&gt;"",1,0))</f>
        <v>0</v>
      </c>
      <c r="AQ18" s="165">
        <f>IF('Indicator Data'!BR22="No Data",1,IF('Indicator Data imputation'!AR21&lt;&gt;"",1,0))</f>
        <v>1</v>
      </c>
      <c r="AR18" s="165">
        <f>IF('Indicator Data'!BS22="No Data",1,IF('Indicator Data imputation'!AS21&lt;&gt;"",1,0))</f>
        <v>0</v>
      </c>
      <c r="AS18" s="165">
        <f>IF('Indicator Data'!BT22="No Data",1,IF('Indicator Data imputation'!AT21&lt;&gt;"",1,0))</f>
        <v>1</v>
      </c>
      <c r="AT18" s="165">
        <f>IF('Indicator Data'!BU22="No Data",1,IF('Indicator Data imputation'!AU21&lt;&gt;"",1,0))</f>
        <v>0</v>
      </c>
      <c r="AU18" s="165">
        <f>IF('Indicator Data'!BV22="No Data",1,IF('Indicator Data imputation'!AV21&lt;&gt;"",1,0))</f>
        <v>0</v>
      </c>
      <c r="AV18" s="165">
        <f>IF('Indicator Data'!BW22="No Data",1,IF('Indicator Data imputation'!AW21&lt;&gt;"",1,0))</f>
        <v>0</v>
      </c>
      <c r="AW18" s="165">
        <f>IF('Indicator Data'!BX22="No Data",1,IF('Indicator Data imputation'!AX21&lt;&gt;"",1,0))</f>
        <v>0</v>
      </c>
      <c r="AX18" s="165">
        <f>IF('Indicator Data'!BY22="No Data",1,IF('Indicator Data imputation'!AY21&lt;&gt;"",1,0))</f>
        <v>0</v>
      </c>
      <c r="AY18" s="165">
        <f>IF('Indicator Data'!BZ22="No Data",1,IF('Indicator Data imputation'!AZ21&lt;&gt;"",1,0))</f>
        <v>0</v>
      </c>
      <c r="AZ18" s="165">
        <f>IF('Indicator Data'!CA22="No Data",1,IF('Indicator Data imputation'!BA21&lt;&gt;"",1,0))</f>
        <v>0</v>
      </c>
      <c r="BA18" s="5">
        <f t="shared" si="0"/>
        <v>2</v>
      </c>
      <c r="BB18" s="167">
        <f t="shared" si="1"/>
        <v>3.9215686274509803E-2</v>
      </c>
    </row>
    <row r="19" spans="1:54" x14ac:dyDescent="0.25">
      <c r="A19" s="5" t="s">
        <v>34</v>
      </c>
      <c r="B19" s="165">
        <f>IF('Indicator Data'!C23="No Data",1,IF('Indicator Data imputation'!C22&lt;&gt;"",1,0))</f>
        <v>0</v>
      </c>
      <c r="C19" s="165">
        <f>IF('Indicator Data'!D23="No Data",1,IF('Indicator Data imputation'!D22&lt;&gt;"",1,0))</f>
        <v>0</v>
      </c>
      <c r="D19" s="165">
        <f>IF('Indicator Data'!E23="No Data",1,IF('Indicator Data imputation'!E22&lt;&gt;"",1,0))</f>
        <v>0</v>
      </c>
      <c r="E19" s="165">
        <f>IF('Indicator Data'!F23="No Data",1,IF('Indicator Data imputation'!F22&lt;&gt;"",1,0))</f>
        <v>0</v>
      </c>
      <c r="F19" s="165">
        <f>IF('Indicator Data'!G23="No Data",1,IF('Indicator Data imputation'!G22&lt;&gt;"",1,0))</f>
        <v>0</v>
      </c>
      <c r="G19" s="165">
        <f>IF('Indicator Data'!H23="No Data",1,IF('Indicator Data imputation'!H22&lt;&gt;"",1,0))</f>
        <v>0</v>
      </c>
      <c r="H19" s="165">
        <f>IF('Indicator Data'!I23="No Data",1,IF('Indicator Data imputation'!I22&lt;&gt;"",1,0))</f>
        <v>0</v>
      </c>
      <c r="I19" s="165">
        <f>IF('Indicator Data'!J23="No Data",1,IF('Indicator Data imputation'!J22&lt;&gt;"",1,0))</f>
        <v>0</v>
      </c>
      <c r="J19" s="165">
        <f>IF('Indicator Data'!K23="No Data",1,IF('Indicator Data imputation'!K22&lt;&gt;"",1,0))</f>
        <v>0</v>
      </c>
      <c r="K19" s="165">
        <f>IF('Indicator Data'!L23="No Data",1,IF('Indicator Data imputation'!L22&lt;&gt;"",1,0))</f>
        <v>0</v>
      </c>
      <c r="L19" s="165">
        <f>IF('Indicator Data'!AM23="No Data",1,IF('Indicator Data imputation'!M22&lt;&gt;"",1,0))</f>
        <v>0</v>
      </c>
      <c r="M19" s="165">
        <f>IF('Indicator Data'!AN23="No Data",1,IF('Indicator Data imputation'!N22&lt;&gt;"",1,0))</f>
        <v>0</v>
      </c>
      <c r="N19" s="165">
        <f>IF('Indicator Data'!AO23="No Data",1,IF('Indicator Data imputation'!O22&lt;&gt;"",1,0))</f>
        <v>0</v>
      </c>
      <c r="O19" s="165">
        <f>IF('Indicator Data'!AP23="No Data",1,IF('Indicator Data imputation'!P22&lt;&gt;"",1,0))</f>
        <v>0</v>
      </c>
      <c r="P19" s="165">
        <f>IF('Indicator Data'!AQ23="No Data",1,IF('Indicator Data imputation'!Q22&lt;&gt;"",1,0))</f>
        <v>0</v>
      </c>
      <c r="Q19" s="165">
        <f>IF('Indicator Data'!AR23="No Data",1,IF('Indicator Data imputation'!R22&lt;&gt;"",1,0))</f>
        <v>0</v>
      </c>
      <c r="R19" s="165">
        <f>IF('Indicator Data'!AS23="No Data",1,IF('Indicator Data imputation'!S22&lt;&gt;"",1,0))</f>
        <v>0</v>
      </c>
      <c r="S19" s="165">
        <f>IF('Indicator Data'!AT23="No Data",1,IF('Indicator Data imputation'!T22&lt;&gt;"",1,0))</f>
        <v>0</v>
      </c>
      <c r="T19" s="165">
        <f>IF('Indicator Data'!AU23="No Data",1,IF('Indicator Data imputation'!U22&lt;&gt;"",1,0))</f>
        <v>0</v>
      </c>
      <c r="U19" s="165">
        <f>IF('Indicator Data'!AV23="No Data",1,IF('Indicator Data imputation'!V22&lt;&gt;"",1,0))</f>
        <v>0</v>
      </c>
      <c r="V19" s="165">
        <f>IF('Indicator Data'!AX23="No Data",1,IF('Indicator Data imputation'!W22&lt;&gt;"",1,0))</f>
        <v>0</v>
      </c>
      <c r="W19" s="165">
        <f>IF('Indicator Data'!AY23="No Data",1,IF('Indicator Data imputation'!X22&lt;&gt;"",1,0))</f>
        <v>0</v>
      </c>
      <c r="X19" s="165">
        <f>IF('Indicator Data'!CB23="No Data",1,IF('Indicator Data imputation'!Y22&lt;&gt;"",1,0))</f>
        <v>0</v>
      </c>
      <c r="Y19" s="165">
        <f>IF('Indicator Data'!CC23="No Data",1,IF('Indicator Data imputation'!Z22&lt;&gt;"",1,0))</f>
        <v>0</v>
      </c>
      <c r="Z19" s="165">
        <f>IF('Indicator Data'!AZ23="No Data",1,IF('Indicator Data imputation'!AA22&lt;&gt;"",1,0))</f>
        <v>0</v>
      </c>
      <c r="AA19" s="165">
        <f>IF('Indicator Data'!BA23="No Data",1,IF('Indicator Data imputation'!AB22&lt;&gt;"",1,0))</f>
        <v>0</v>
      </c>
      <c r="AB19" s="165">
        <f>IF('Indicator Data'!CG23="No Data",1,IF('Indicator Data imputation'!AC22&lt;&gt;"",1,0))</f>
        <v>0</v>
      </c>
      <c r="AC19" s="165">
        <f>IF('Indicator Data'!CH23="No Data",1,IF('Indicator Data imputation'!AD22&lt;&gt;"",1,0))</f>
        <v>0</v>
      </c>
      <c r="AD19" s="165">
        <f>IF('Indicator Data'!BC23="No Data",1,IF('Indicator Data imputation'!AE22&lt;&gt;"",1,0))</f>
        <v>0</v>
      </c>
      <c r="AE19" s="165">
        <f>IF('Indicator Data'!BF23="No Data",1,IF('Indicator Data imputation'!AF22&lt;&gt;"",1,0))</f>
        <v>0</v>
      </c>
      <c r="AF19" s="165">
        <f>IF('Indicator Data'!BG23="No Data",1,IF('Indicator Data imputation'!AG22&lt;&gt;"",1,0))</f>
        <v>0</v>
      </c>
      <c r="AG19" s="165">
        <f>IF('Indicator Data'!BH23="No Data",1,IF('Indicator Data imputation'!AH22&lt;&gt;"",1,0))</f>
        <v>0</v>
      </c>
      <c r="AH19" s="165">
        <f>IF('Indicator Data'!BI23="No Data",1,IF('Indicator Data imputation'!AI22&lt;&gt;"",1,0))</f>
        <v>0</v>
      </c>
      <c r="AI19" s="165">
        <f>IF('Indicator Data'!BJ23="No Data",1,IF('Indicator Data imputation'!AJ22&lt;&gt;"",1,0))</f>
        <v>0</v>
      </c>
      <c r="AJ19" s="165">
        <f>IF('Indicator Data'!BK23="No Data",1,IF('Indicator Data imputation'!AK22&lt;&gt;"",1,0))</f>
        <v>0</v>
      </c>
      <c r="AK19" s="165">
        <f>IF('Indicator Data'!BL23="No Data",1,IF('Indicator Data imputation'!AL22&lt;&gt;"",1,0))</f>
        <v>0</v>
      </c>
      <c r="AL19" s="165">
        <f>IF('Indicator Data'!BM23="No Data",1,IF('Indicator Data imputation'!AM22&lt;&gt;"",1,0))</f>
        <v>0</v>
      </c>
      <c r="AM19" s="165">
        <f>IF('Indicator Data'!BN23="No Data",1,IF('Indicator Data imputation'!AN22&lt;&gt;"",1,0))</f>
        <v>0</v>
      </c>
      <c r="AN19" s="165">
        <f>IF('Indicator Data'!BO23="No Data",1,IF('Indicator Data imputation'!AO22&lt;&gt;"",1,0))</f>
        <v>0</v>
      </c>
      <c r="AO19" s="165">
        <f>IF('Indicator Data'!BP23="No Data",1,IF('Indicator Data imputation'!AP22&lt;&gt;"",1,0))</f>
        <v>0</v>
      </c>
      <c r="AP19" s="165">
        <f>IF('Indicator Data'!BQ23="No Data",1,IF('Indicator Data imputation'!AQ22&lt;&gt;"",1,0))</f>
        <v>0</v>
      </c>
      <c r="AQ19" s="165">
        <f>IF('Indicator Data'!BR23="No Data",1,IF('Indicator Data imputation'!AR22&lt;&gt;"",1,0))</f>
        <v>0</v>
      </c>
      <c r="AR19" s="165">
        <f>IF('Indicator Data'!BS23="No Data",1,IF('Indicator Data imputation'!AS22&lt;&gt;"",1,0))</f>
        <v>0</v>
      </c>
      <c r="AS19" s="165">
        <f>IF('Indicator Data'!BT23="No Data",1,IF('Indicator Data imputation'!AT22&lt;&gt;"",1,0))</f>
        <v>0</v>
      </c>
      <c r="AT19" s="165">
        <f>IF('Indicator Data'!BU23="No Data",1,IF('Indicator Data imputation'!AU22&lt;&gt;"",1,0))</f>
        <v>0</v>
      </c>
      <c r="AU19" s="165">
        <f>IF('Indicator Data'!BV23="No Data",1,IF('Indicator Data imputation'!AV22&lt;&gt;"",1,0))</f>
        <v>0</v>
      </c>
      <c r="AV19" s="165">
        <f>IF('Indicator Data'!BW23="No Data",1,IF('Indicator Data imputation'!AW22&lt;&gt;"",1,0))</f>
        <v>0</v>
      </c>
      <c r="AW19" s="165">
        <f>IF('Indicator Data'!BX23="No Data",1,IF('Indicator Data imputation'!AX22&lt;&gt;"",1,0))</f>
        <v>0</v>
      </c>
      <c r="AX19" s="165">
        <f>IF('Indicator Data'!BY23="No Data",1,IF('Indicator Data imputation'!AY22&lt;&gt;"",1,0))</f>
        <v>0</v>
      </c>
      <c r="AY19" s="165">
        <f>IF('Indicator Data'!BZ23="No Data",1,IF('Indicator Data imputation'!AZ22&lt;&gt;"",1,0))</f>
        <v>0</v>
      </c>
      <c r="AZ19" s="165">
        <f>IF('Indicator Data'!CA23="No Data",1,IF('Indicator Data imputation'!BA22&lt;&gt;"",1,0))</f>
        <v>0</v>
      </c>
      <c r="BA19" s="5">
        <f t="shared" si="0"/>
        <v>0</v>
      </c>
      <c r="BB19" s="167">
        <f t="shared" si="1"/>
        <v>0</v>
      </c>
    </row>
    <row r="20" spans="1:54" x14ac:dyDescent="0.25">
      <c r="A20" s="5" t="s">
        <v>36</v>
      </c>
      <c r="B20" s="165">
        <f>IF('Indicator Data'!C24="No Data",1,IF('Indicator Data imputation'!C23&lt;&gt;"",1,0))</f>
        <v>0</v>
      </c>
      <c r="C20" s="165">
        <f>IF('Indicator Data'!D24="No Data",1,IF('Indicator Data imputation'!D23&lt;&gt;"",1,0))</f>
        <v>0</v>
      </c>
      <c r="D20" s="165">
        <f>IF('Indicator Data'!E24="No Data",1,IF('Indicator Data imputation'!E23&lt;&gt;"",1,0))</f>
        <v>0</v>
      </c>
      <c r="E20" s="165">
        <f>IF('Indicator Data'!F24="No Data",1,IF('Indicator Data imputation'!F23&lt;&gt;"",1,0))</f>
        <v>0</v>
      </c>
      <c r="F20" s="165">
        <f>IF('Indicator Data'!G24="No Data",1,IF('Indicator Data imputation'!G23&lt;&gt;"",1,0))</f>
        <v>0</v>
      </c>
      <c r="G20" s="165">
        <f>IF('Indicator Data'!H24="No Data",1,IF('Indicator Data imputation'!H23&lt;&gt;"",1,0))</f>
        <v>0</v>
      </c>
      <c r="H20" s="165">
        <f>IF('Indicator Data'!I24="No Data",1,IF('Indicator Data imputation'!I23&lt;&gt;"",1,0))</f>
        <v>0</v>
      </c>
      <c r="I20" s="165">
        <f>IF('Indicator Data'!J24="No Data",1,IF('Indicator Data imputation'!J23&lt;&gt;"",1,0))</f>
        <v>0</v>
      </c>
      <c r="J20" s="165">
        <f>IF('Indicator Data'!K24="No Data",1,IF('Indicator Data imputation'!K23&lt;&gt;"",1,0))</f>
        <v>0</v>
      </c>
      <c r="K20" s="165">
        <f>IF('Indicator Data'!L24="No Data",1,IF('Indicator Data imputation'!L23&lt;&gt;"",1,0))</f>
        <v>0</v>
      </c>
      <c r="L20" s="165">
        <f>IF('Indicator Data'!AM24="No Data",1,IF('Indicator Data imputation'!M23&lt;&gt;"",1,0))</f>
        <v>0</v>
      </c>
      <c r="M20" s="165">
        <f>IF('Indicator Data'!AN24="No Data",1,IF('Indicator Data imputation'!N23&lt;&gt;"",1,0))</f>
        <v>0</v>
      </c>
      <c r="N20" s="165">
        <f>IF('Indicator Data'!AO24="No Data",1,IF('Indicator Data imputation'!O23&lt;&gt;"",1,0))</f>
        <v>0</v>
      </c>
      <c r="O20" s="165">
        <f>IF('Indicator Data'!AP24="No Data",1,IF('Indicator Data imputation'!P23&lt;&gt;"",1,0))</f>
        <v>0</v>
      </c>
      <c r="P20" s="165">
        <f>IF('Indicator Data'!AQ24="No Data",1,IF('Indicator Data imputation'!Q23&lt;&gt;"",1,0))</f>
        <v>0</v>
      </c>
      <c r="Q20" s="165">
        <f>IF('Indicator Data'!AR24="No Data",1,IF('Indicator Data imputation'!R23&lt;&gt;"",1,0))</f>
        <v>0</v>
      </c>
      <c r="R20" s="165">
        <f>IF('Indicator Data'!AS24="No Data",1,IF('Indicator Data imputation'!S23&lt;&gt;"",1,0))</f>
        <v>0</v>
      </c>
      <c r="S20" s="165">
        <f>IF('Indicator Data'!AT24="No Data",1,IF('Indicator Data imputation'!T23&lt;&gt;"",1,0))</f>
        <v>0</v>
      </c>
      <c r="T20" s="165">
        <f>IF('Indicator Data'!AU24="No Data",1,IF('Indicator Data imputation'!U23&lt;&gt;"",1,0))</f>
        <v>0</v>
      </c>
      <c r="U20" s="165">
        <f>IF('Indicator Data'!AV24="No Data",1,IF('Indicator Data imputation'!V23&lt;&gt;"",1,0))</f>
        <v>0</v>
      </c>
      <c r="V20" s="165">
        <f>IF('Indicator Data'!AX24="No Data",1,IF('Indicator Data imputation'!W23&lt;&gt;"",1,0))</f>
        <v>0</v>
      </c>
      <c r="W20" s="165">
        <f>IF('Indicator Data'!AY24="No Data",1,IF('Indicator Data imputation'!X23&lt;&gt;"",1,0))</f>
        <v>0</v>
      </c>
      <c r="X20" s="165">
        <f>IF('Indicator Data'!CB24="No Data",1,IF('Indicator Data imputation'!Y23&lt;&gt;"",1,0))</f>
        <v>0</v>
      </c>
      <c r="Y20" s="165">
        <f>IF('Indicator Data'!CC24="No Data",1,IF('Indicator Data imputation'!Z23&lt;&gt;"",1,0))</f>
        <v>0</v>
      </c>
      <c r="Z20" s="165">
        <f>IF('Indicator Data'!AZ24="No Data",1,IF('Indicator Data imputation'!AA23&lt;&gt;"",1,0))</f>
        <v>0</v>
      </c>
      <c r="AA20" s="165">
        <f>IF('Indicator Data'!BA24="No Data",1,IF('Indicator Data imputation'!AB23&lt;&gt;"",1,0))</f>
        <v>0</v>
      </c>
      <c r="AB20" s="165">
        <f>IF('Indicator Data'!CG24="No Data",1,IF('Indicator Data imputation'!AC23&lt;&gt;"",1,0))</f>
        <v>0</v>
      </c>
      <c r="AC20" s="165">
        <f>IF('Indicator Data'!CH24="No Data",1,IF('Indicator Data imputation'!AD23&lt;&gt;"",1,0))</f>
        <v>0</v>
      </c>
      <c r="AD20" s="165">
        <f>IF('Indicator Data'!BC24="No Data",1,IF('Indicator Data imputation'!AE23&lt;&gt;"",1,0))</f>
        <v>0</v>
      </c>
      <c r="AE20" s="165">
        <f>IF('Indicator Data'!BF24="No Data",1,IF('Indicator Data imputation'!AF23&lt;&gt;"",1,0))</f>
        <v>0</v>
      </c>
      <c r="AF20" s="165">
        <f>IF('Indicator Data'!BG24="No Data",1,IF('Indicator Data imputation'!AG23&lt;&gt;"",1,0))</f>
        <v>0</v>
      </c>
      <c r="AG20" s="165">
        <f>IF('Indicator Data'!BH24="No Data",1,IF('Indicator Data imputation'!AH23&lt;&gt;"",1,0))</f>
        <v>0</v>
      </c>
      <c r="AH20" s="165">
        <f>IF('Indicator Data'!BI24="No Data",1,IF('Indicator Data imputation'!AI23&lt;&gt;"",1,0))</f>
        <v>0</v>
      </c>
      <c r="AI20" s="165">
        <f>IF('Indicator Data'!BJ24="No Data",1,IF('Indicator Data imputation'!AJ23&lt;&gt;"",1,0))</f>
        <v>0</v>
      </c>
      <c r="AJ20" s="165">
        <f>IF('Indicator Data'!BK24="No Data",1,IF('Indicator Data imputation'!AK23&lt;&gt;"",1,0))</f>
        <v>0</v>
      </c>
      <c r="AK20" s="165">
        <f>IF('Indicator Data'!BL24="No Data",1,IF('Indicator Data imputation'!AL23&lt;&gt;"",1,0))</f>
        <v>0</v>
      </c>
      <c r="AL20" s="165">
        <f>IF('Indicator Data'!BM24="No Data",1,IF('Indicator Data imputation'!AM23&lt;&gt;"",1,0))</f>
        <v>0</v>
      </c>
      <c r="AM20" s="165">
        <f>IF('Indicator Data'!BN24="No Data",1,IF('Indicator Data imputation'!AN23&lt;&gt;"",1,0))</f>
        <v>1</v>
      </c>
      <c r="AN20" s="165">
        <f>IF('Indicator Data'!BO24="No Data",1,IF('Indicator Data imputation'!AO23&lt;&gt;"",1,0))</f>
        <v>1</v>
      </c>
      <c r="AO20" s="165">
        <f>IF('Indicator Data'!BP24="No Data",1,IF('Indicator Data imputation'!AP23&lt;&gt;"",1,0))</f>
        <v>0</v>
      </c>
      <c r="AP20" s="165">
        <f>IF('Indicator Data'!BQ24="No Data",1,IF('Indicator Data imputation'!AQ23&lt;&gt;"",1,0))</f>
        <v>0</v>
      </c>
      <c r="AQ20" s="165">
        <f>IF('Indicator Data'!BR24="No Data",1,IF('Indicator Data imputation'!AR23&lt;&gt;"",1,0))</f>
        <v>0</v>
      </c>
      <c r="AR20" s="165">
        <f>IF('Indicator Data'!BS24="No Data",1,IF('Indicator Data imputation'!AS23&lt;&gt;"",1,0))</f>
        <v>0</v>
      </c>
      <c r="AS20" s="165">
        <f>IF('Indicator Data'!BT24="No Data",1,IF('Indicator Data imputation'!AT23&lt;&gt;"",1,0))</f>
        <v>0</v>
      </c>
      <c r="AT20" s="165">
        <f>IF('Indicator Data'!BU24="No Data",1,IF('Indicator Data imputation'!AU23&lt;&gt;"",1,0))</f>
        <v>0</v>
      </c>
      <c r="AU20" s="165">
        <f>IF('Indicator Data'!BV24="No Data",1,IF('Indicator Data imputation'!AV23&lt;&gt;"",1,0))</f>
        <v>0</v>
      </c>
      <c r="AV20" s="165">
        <f>IF('Indicator Data'!BW24="No Data",1,IF('Indicator Data imputation'!AW23&lt;&gt;"",1,0))</f>
        <v>0</v>
      </c>
      <c r="AW20" s="165">
        <f>IF('Indicator Data'!BX24="No Data",1,IF('Indicator Data imputation'!AX23&lt;&gt;"",1,0))</f>
        <v>0</v>
      </c>
      <c r="AX20" s="165">
        <f>IF('Indicator Data'!BY24="No Data",1,IF('Indicator Data imputation'!AY23&lt;&gt;"",1,0))</f>
        <v>0</v>
      </c>
      <c r="AY20" s="165">
        <f>IF('Indicator Data'!BZ24="No Data",1,IF('Indicator Data imputation'!AZ23&lt;&gt;"",1,0))</f>
        <v>0</v>
      </c>
      <c r="AZ20" s="165">
        <f>IF('Indicator Data'!CA24="No Data",1,IF('Indicator Data imputation'!BA23&lt;&gt;"",1,0))</f>
        <v>0</v>
      </c>
      <c r="BA20" s="5">
        <f t="shared" si="0"/>
        <v>2</v>
      </c>
      <c r="BB20" s="167">
        <f t="shared" si="1"/>
        <v>3.9215686274509803E-2</v>
      </c>
    </row>
    <row r="21" spans="1:54" x14ac:dyDescent="0.25">
      <c r="A21" s="5" t="s">
        <v>38</v>
      </c>
      <c r="B21" s="165">
        <f>IF('Indicator Data'!C25="No Data",1,IF('Indicator Data imputation'!C24&lt;&gt;"",1,0))</f>
        <v>0</v>
      </c>
      <c r="C21" s="165">
        <f>IF('Indicator Data'!D25="No Data",1,IF('Indicator Data imputation'!D24&lt;&gt;"",1,0))</f>
        <v>0</v>
      </c>
      <c r="D21" s="165">
        <f>IF('Indicator Data'!E25="No Data",1,IF('Indicator Data imputation'!E24&lt;&gt;"",1,0))</f>
        <v>0</v>
      </c>
      <c r="E21" s="165">
        <f>IF('Indicator Data'!F25="No Data",1,IF('Indicator Data imputation'!F24&lt;&gt;"",1,0))</f>
        <v>0</v>
      </c>
      <c r="F21" s="165">
        <f>IF('Indicator Data'!G25="No Data",1,IF('Indicator Data imputation'!G24&lt;&gt;"",1,0))</f>
        <v>0</v>
      </c>
      <c r="G21" s="165">
        <f>IF('Indicator Data'!H25="No Data",1,IF('Indicator Data imputation'!H24&lt;&gt;"",1,0))</f>
        <v>0</v>
      </c>
      <c r="H21" s="165">
        <f>IF('Indicator Data'!I25="No Data",1,IF('Indicator Data imputation'!I24&lt;&gt;"",1,0))</f>
        <v>0</v>
      </c>
      <c r="I21" s="165">
        <f>IF('Indicator Data'!J25="No Data",1,IF('Indicator Data imputation'!J24&lt;&gt;"",1,0))</f>
        <v>0</v>
      </c>
      <c r="J21" s="165">
        <f>IF('Indicator Data'!K25="No Data",1,IF('Indicator Data imputation'!K24&lt;&gt;"",1,0))</f>
        <v>0</v>
      </c>
      <c r="K21" s="165">
        <f>IF('Indicator Data'!L25="No Data",1,IF('Indicator Data imputation'!L24&lt;&gt;"",1,0))</f>
        <v>0</v>
      </c>
      <c r="L21" s="165">
        <f>IF('Indicator Data'!AM25="No Data",1,IF('Indicator Data imputation'!M24&lt;&gt;"",1,0))</f>
        <v>0</v>
      </c>
      <c r="M21" s="165">
        <f>IF('Indicator Data'!AN25="No Data",1,IF('Indicator Data imputation'!N24&lt;&gt;"",1,0))</f>
        <v>0</v>
      </c>
      <c r="N21" s="165">
        <f>IF('Indicator Data'!AO25="No Data",1,IF('Indicator Data imputation'!O24&lt;&gt;"",1,0))</f>
        <v>0</v>
      </c>
      <c r="O21" s="165">
        <f>IF('Indicator Data'!AP25="No Data",1,IF('Indicator Data imputation'!P24&lt;&gt;"",1,0))</f>
        <v>0</v>
      </c>
      <c r="P21" s="165">
        <f>IF('Indicator Data'!AQ25="No Data",1,IF('Indicator Data imputation'!Q24&lt;&gt;"",1,0))</f>
        <v>0</v>
      </c>
      <c r="Q21" s="165">
        <f>IF('Indicator Data'!AR25="No Data",1,IF('Indicator Data imputation'!R24&lt;&gt;"",1,0))</f>
        <v>0</v>
      </c>
      <c r="R21" s="165">
        <f>IF('Indicator Data'!AS25="No Data",1,IF('Indicator Data imputation'!S24&lt;&gt;"",1,0))</f>
        <v>0</v>
      </c>
      <c r="S21" s="165">
        <f>IF('Indicator Data'!AT25="No Data",1,IF('Indicator Data imputation'!T24&lt;&gt;"",1,0))</f>
        <v>0</v>
      </c>
      <c r="T21" s="165">
        <f>IF('Indicator Data'!AU25="No Data",1,IF('Indicator Data imputation'!U24&lt;&gt;"",1,0))</f>
        <v>0</v>
      </c>
      <c r="U21" s="165">
        <f>IF('Indicator Data'!AV25="No Data",1,IF('Indicator Data imputation'!V24&lt;&gt;"",1,0))</f>
        <v>0</v>
      </c>
      <c r="V21" s="165">
        <f>IF('Indicator Data'!AX25="No Data",1,IF('Indicator Data imputation'!W24&lt;&gt;"",1,0))</f>
        <v>0</v>
      </c>
      <c r="W21" s="165">
        <f>IF('Indicator Data'!AY25="No Data",1,IF('Indicator Data imputation'!X24&lt;&gt;"",1,0))</f>
        <v>0</v>
      </c>
      <c r="X21" s="165">
        <f>IF('Indicator Data'!CB25="No Data",1,IF('Indicator Data imputation'!Y24&lt;&gt;"",1,0))</f>
        <v>0</v>
      </c>
      <c r="Y21" s="165">
        <f>IF('Indicator Data'!CC25="No Data",1,IF('Indicator Data imputation'!Z24&lt;&gt;"",1,0))</f>
        <v>0</v>
      </c>
      <c r="Z21" s="165">
        <f>IF('Indicator Data'!AZ25="No Data",1,IF('Indicator Data imputation'!AA24&lt;&gt;"",1,0))</f>
        <v>0</v>
      </c>
      <c r="AA21" s="165">
        <f>IF('Indicator Data'!BA25="No Data",1,IF('Indicator Data imputation'!AB24&lt;&gt;"",1,0))</f>
        <v>0</v>
      </c>
      <c r="AB21" s="165">
        <f>IF('Indicator Data'!CG25="No Data",1,IF('Indicator Data imputation'!AC24&lt;&gt;"",1,0))</f>
        <v>0</v>
      </c>
      <c r="AC21" s="165">
        <f>IF('Indicator Data'!CH25="No Data",1,IF('Indicator Data imputation'!AD24&lt;&gt;"",1,0))</f>
        <v>0</v>
      </c>
      <c r="AD21" s="165">
        <f>IF('Indicator Data'!BC25="No Data",1,IF('Indicator Data imputation'!AE24&lt;&gt;"",1,0))</f>
        <v>0</v>
      </c>
      <c r="AE21" s="165">
        <f>IF('Indicator Data'!BF25="No Data",1,IF('Indicator Data imputation'!AF24&lt;&gt;"",1,0))</f>
        <v>0</v>
      </c>
      <c r="AF21" s="165">
        <f>IF('Indicator Data'!BG25="No Data",1,IF('Indicator Data imputation'!AG24&lt;&gt;"",1,0))</f>
        <v>0</v>
      </c>
      <c r="AG21" s="165">
        <f>IF('Indicator Data'!BH25="No Data",1,IF('Indicator Data imputation'!AH24&lt;&gt;"",1,0))</f>
        <v>0</v>
      </c>
      <c r="AH21" s="165">
        <f>IF('Indicator Data'!BI25="No Data",1,IF('Indicator Data imputation'!AI24&lt;&gt;"",1,0))</f>
        <v>0</v>
      </c>
      <c r="AI21" s="165">
        <f>IF('Indicator Data'!BJ25="No Data",1,IF('Indicator Data imputation'!AJ24&lt;&gt;"",1,0))</f>
        <v>0</v>
      </c>
      <c r="AJ21" s="165">
        <f>IF('Indicator Data'!BK25="No Data",1,IF('Indicator Data imputation'!AK24&lt;&gt;"",1,0))</f>
        <v>0</v>
      </c>
      <c r="AK21" s="165">
        <f>IF('Indicator Data'!BL25="No Data",1,IF('Indicator Data imputation'!AL24&lt;&gt;"",1,0))</f>
        <v>0</v>
      </c>
      <c r="AL21" s="165">
        <f>IF('Indicator Data'!BM25="No Data",1,IF('Indicator Data imputation'!AM24&lt;&gt;"",1,0))</f>
        <v>0</v>
      </c>
      <c r="AM21" s="165">
        <f>IF('Indicator Data'!BN25="No Data",1,IF('Indicator Data imputation'!AN24&lt;&gt;"",1,0))</f>
        <v>0</v>
      </c>
      <c r="AN21" s="165">
        <f>IF('Indicator Data'!BO25="No Data",1,IF('Indicator Data imputation'!AO24&lt;&gt;"",1,0))</f>
        <v>0</v>
      </c>
      <c r="AO21" s="165">
        <f>IF('Indicator Data'!BP25="No Data",1,IF('Indicator Data imputation'!AP24&lt;&gt;"",1,0))</f>
        <v>0</v>
      </c>
      <c r="AP21" s="165">
        <f>IF('Indicator Data'!BQ25="No Data",1,IF('Indicator Data imputation'!AQ24&lt;&gt;"",1,0))</f>
        <v>0</v>
      </c>
      <c r="AQ21" s="165">
        <f>IF('Indicator Data'!BR25="No Data",1,IF('Indicator Data imputation'!AR24&lt;&gt;"",1,0))</f>
        <v>0</v>
      </c>
      <c r="AR21" s="165">
        <f>IF('Indicator Data'!BS25="No Data",1,IF('Indicator Data imputation'!AS24&lt;&gt;"",1,0))</f>
        <v>0</v>
      </c>
      <c r="AS21" s="165">
        <f>IF('Indicator Data'!BT25="No Data",1,IF('Indicator Data imputation'!AT24&lt;&gt;"",1,0))</f>
        <v>0</v>
      </c>
      <c r="AT21" s="165">
        <f>IF('Indicator Data'!BU25="No Data",1,IF('Indicator Data imputation'!AU24&lt;&gt;"",1,0))</f>
        <v>0</v>
      </c>
      <c r="AU21" s="165">
        <f>IF('Indicator Data'!BV25="No Data",1,IF('Indicator Data imputation'!AV24&lt;&gt;"",1,0))</f>
        <v>0</v>
      </c>
      <c r="AV21" s="165">
        <f>IF('Indicator Data'!BW25="No Data",1,IF('Indicator Data imputation'!AW24&lt;&gt;"",1,0))</f>
        <v>0</v>
      </c>
      <c r="AW21" s="165">
        <f>IF('Indicator Data'!BX25="No Data",1,IF('Indicator Data imputation'!AX24&lt;&gt;"",1,0))</f>
        <v>0</v>
      </c>
      <c r="AX21" s="165">
        <f>IF('Indicator Data'!BY25="No Data",1,IF('Indicator Data imputation'!AY24&lt;&gt;"",1,0))</f>
        <v>0</v>
      </c>
      <c r="AY21" s="165">
        <f>IF('Indicator Data'!BZ25="No Data",1,IF('Indicator Data imputation'!AZ24&lt;&gt;"",1,0))</f>
        <v>0</v>
      </c>
      <c r="AZ21" s="165">
        <f>IF('Indicator Data'!CA25="No Data",1,IF('Indicator Data imputation'!BA24&lt;&gt;"",1,0))</f>
        <v>0</v>
      </c>
      <c r="BA21" s="5">
        <f t="shared" si="0"/>
        <v>0</v>
      </c>
      <c r="BB21" s="167">
        <f t="shared" si="1"/>
        <v>0</v>
      </c>
    </row>
    <row r="22" spans="1:54" x14ac:dyDescent="0.25">
      <c r="A22" s="5" t="s">
        <v>39</v>
      </c>
      <c r="B22" s="165">
        <f>IF('Indicator Data'!C26="No Data",1,IF('Indicator Data imputation'!C25&lt;&gt;"",1,0))</f>
        <v>0</v>
      </c>
      <c r="C22" s="165">
        <f>IF('Indicator Data'!D26="No Data",1,IF('Indicator Data imputation'!D25&lt;&gt;"",1,0))</f>
        <v>0</v>
      </c>
      <c r="D22" s="165">
        <f>IF('Indicator Data'!E26="No Data",1,IF('Indicator Data imputation'!E25&lt;&gt;"",1,0))</f>
        <v>0</v>
      </c>
      <c r="E22" s="165">
        <f>IF('Indicator Data'!F26="No Data",1,IF('Indicator Data imputation'!F25&lt;&gt;"",1,0))</f>
        <v>0</v>
      </c>
      <c r="F22" s="165">
        <f>IF('Indicator Data'!G26="No Data",1,IF('Indicator Data imputation'!G25&lt;&gt;"",1,0))</f>
        <v>0</v>
      </c>
      <c r="G22" s="165">
        <f>IF('Indicator Data'!H26="No Data",1,IF('Indicator Data imputation'!H25&lt;&gt;"",1,0))</f>
        <v>0</v>
      </c>
      <c r="H22" s="165">
        <f>IF('Indicator Data'!I26="No Data",1,IF('Indicator Data imputation'!I25&lt;&gt;"",1,0))</f>
        <v>0</v>
      </c>
      <c r="I22" s="165">
        <f>IF('Indicator Data'!J26="No Data",1,IF('Indicator Data imputation'!J25&lt;&gt;"",1,0))</f>
        <v>0</v>
      </c>
      <c r="J22" s="165">
        <f>IF('Indicator Data'!K26="No Data",1,IF('Indicator Data imputation'!K25&lt;&gt;"",1,0))</f>
        <v>0</v>
      </c>
      <c r="K22" s="165">
        <f>IF('Indicator Data'!L26="No Data",1,IF('Indicator Data imputation'!L25&lt;&gt;"",1,0))</f>
        <v>0</v>
      </c>
      <c r="L22" s="165">
        <f>IF('Indicator Data'!AM26="No Data",1,IF('Indicator Data imputation'!M25&lt;&gt;"",1,0))</f>
        <v>0</v>
      </c>
      <c r="M22" s="165">
        <f>IF('Indicator Data'!AN26="No Data",1,IF('Indicator Data imputation'!N25&lt;&gt;"",1,0))</f>
        <v>0</v>
      </c>
      <c r="N22" s="165">
        <f>IF('Indicator Data'!AO26="No Data",1,IF('Indicator Data imputation'!O25&lt;&gt;"",1,0))</f>
        <v>0</v>
      </c>
      <c r="O22" s="165">
        <f>IF('Indicator Data'!AP26="No Data",1,IF('Indicator Data imputation'!P25&lt;&gt;"",1,0))</f>
        <v>0</v>
      </c>
      <c r="P22" s="165">
        <f>IF('Indicator Data'!AQ26="No Data",1,IF('Indicator Data imputation'!Q25&lt;&gt;"",1,0))</f>
        <v>0</v>
      </c>
      <c r="Q22" s="165">
        <f>IF('Indicator Data'!AR26="No Data",1,IF('Indicator Data imputation'!R25&lt;&gt;"",1,0))</f>
        <v>0</v>
      </c>
      <c r="R22" s="165">
        <f>IF('Indicator Data'!AS26="No Data",1,IF('Indicator Data imputation'!S25&lt;&gt;"",1,0))</f>
        <v>0</v>
      </c>
      <c r="S22" s="165">
        <f>IF('Indicator Data'!AT26="No Data",1,IF('Indicator Data imputation'!T25&lt;&gt;"",1,0))</f>
        <v>0</v>
      </c>
      <c r="T22" s="165">
        <f>IF('Indicator Data'!AU26="No Data",1,IF('Indicator Data imputation'!U25&lt;&gt;"",1,0))</f>
        <v>0</v>
      </c>
      <c r="U22" s="165">
        <f>IF('Indicator Data'!AV26="No Data",1,IF('Indicator Data imputation'!V25&lt;&gt;"",1,0))</f>
        <v>0</v>
      </c>
      <c r="V22" s="165">
        <f>IF('Indicator Data'!AX26="No Data",1,IF('Indicator Data imputation'!W25&lt;&gt;"",1,0))</f>
        <v>0</v>
      </c>
      <c r="W22" s="165">
        <f>IF('Indicator Data'!AY26="No Data",1,IF('Indicator Data imputation'!X25&lt;&gt;"",1,0))</f>
        <v>0</v>
      </c>
      <c r="X22" s="165">
        <f>IF('Indicator Data'!CB26="No Data",1,IF('Indicator Data imputation'!Y25&lt;&gt;"",1,0))</f>
        <v>0</v>
      </c>
      <c r="Y22" s="165">
        <f>IF('Indicator Data'!CC26="No Data",1,IF('Indicator Data imputation'!Z25&lt;&gt;"",1,0))</f>
        <v>0</v>
      </c>
      <c r="Z22" s="165">
        <f>IF('Indicator Data'!AZ26="No Data",1,IF('Indicator Data imputation'!AA25&lt;&gt;"",1,0))</f>
        <v>0</v>
      </c>
      <c r="AA22" s="165">
        <f>IF('Indicator Data'!BA26="No Data",1,IF('Indicator Data imputation'!AB25&lt;&gt;"",1,0))</f>
        <v>1</v>
      </c>
      <c r="AB22" s="165">
        <f>IF('Indicator Data'!CG26="No Data",1,IF('Indicator Data imputation'!AC25&lt;&gt;"",1,0))</f>
        <v>0</v>
      </c>
      <c r="AC22" s="165">
        <f>IF('Indicator Data'!CH26="No Data",1,IF('Indicator Data imputation'!AD25&lt;&gt;"",1,0))</f>
        <v>0</v>
      </c>
      <c r="AD22" s="165">
        <f>IF('Indicator Data'!BC26="No Data",1,IF('Indicator Data imputation'!AE25&lt;&gt;"",1,0))</f>
        <v>1</v>
      </c>
      <c r="AE22" s="165">
        <f>IF('Indicator Data'!BF26="No Data",1,IF('Indicator Data imputation'!AF25&lt;&gt;"",1,0))</f>
        <v>0</v>
      </c>
      <c r="AF22" s="165">
        <f>IF('Indicator Data'!BG26="No Data",1,IF('Indicator Data imputation'!AG25&lt;&gt;"",1,0))</f>
        <v>0</v>
      </c>
      <c r="AG22" s="165">
        <f>IF('Indicator Data'!BH26="No Data",1,IF('Indicator Data imputation'!AH25&lt;&gt;"",1,0))</f>
        <v>0</v>
      </c>
      <c r="AH22" s="165">
        <f>IF('Indicator Data'!BI26="No Data",1,IF('Indicator Data imputation'!AI25&lt;&gt;"",1,0))</f>
        <v>0</v>
      </c>
      <c r="AI22" s="165">
        <f>IF('Indicator Data'!BJ26="No Data",1,IF('Indicator Data imputation'!AJ25&lt;&gt;"",1,0))</f>
        <v>0</v>
      </c>
      <c r="AJ22" s="165">
        <f>IF('Indicator Data'!BK26="No Data",1,IF('Indicator Data imputation'!AK25&lt;&gt;"",1,0))</f>
        <v>0</v>
      </c>
      <c r="AK22" s="165">
        <f>IF('Indicator Data'!BL26="No Data",1,IF('Indicator Data imputation'!AL25&lt;&gt;"",1,0))</f>
        <v>0</v>
      </c>
      <c r="AL22" s="165">
        <f>IF('Indicator Data'!BM26="No Data",1,IF('Indicator Data imputation'!AM25&lt;&gt;"",1,0))</f>
        <v>0</v>
      </c>
      <c r="AM22" s="165">
        <f>IF('Indicator Data'!BN26="No Data",1,IF('Indicator Data imputation'!AN25&lt;&gt;"",1,0))</f>
        <v>0</v>
      </c>
      <c r="AN22" s="165">
        <f>IF('Indicator Data'!BO26="No Data",1,IF('Indicator Data imputation'!AO25&lt;&gt;"",1,0))</f>
        <v>0</v>
      </c>
      <c r="AO22" s="165">
        <f>IF('Indicator Data'!BP26="No Data",1,IF('Indicator Data imputation'!AP25&lt;&gt;"",1,0))</f>
        <v>0</v>
      </c>
      <c r="AP22" s="165">
        <f>IF('Indicator Data'!BQ26="No Data",1,IF('Indicator Data imputation'!AQ25&lt;&gt;"",1,0))</f>
        <v>0</v>
      </c>
      <c r="AQ22" s="165">
        <f>IF('Indicator Data'!BR26="No Data",1,IF('Indicator Data imputation'!AR25&lt;&gt;"",1,0))</f>
        <v>1</v>
      </c>
      <c r="AR22" s="165">
        <f>IF('Indicator Data'!BS26="No Data",1,IF('Indicator Data imputation'!AS25&lt;&gt;"",1,0))</f>
        <v>0</v>
      </c>
      <c r="AS22" s="165">
        <f>IF('Indicator Data'!BT26="No Data",1,IF('Indicator Data imputation'!AT25&lt;&gt;"",1,0))</f>
        <v>0</v>
      </c>
      <c r="AT22" s="165">
        <f>IF('Indicator Data'!BU26="No Data",1,IF('Indicator Data imputation'!AU25&lt;&gt;"",1,0))</f>
        <v>0</v>
      </c>
      <c r="AU22" s="165">
        <f>IF('Indicator Data'!BV26="No Data",1,IF('Indicator Data imputation'!AV25&lt;&gt;"",1,0))</f>
        <v>0</v>
      </c>
      <c r="AV22" s="165">
        <f>IF('Indicator Data'!BW26="No Data",1,IF('Indicator Data imputation'!AW25&lt;&gt;"",1,0))</f>
        <v>0</v>
      </c>
      <c r="AW22" s="165">
        <f>IF('Indicator Data'!BX26="No Data",1,IF('Indicator Data imputation'!AX25&lt;&gt;"",1,0))</f>
        <v>0</v>
      </c>
      <c r="AX22" s="165">
        <f>IF('Indicator Data'!BY26="No Data",1,IF('Indicator Data imputation'!AY25&lt;&gt;"",1,0))</f>
        <v>0</v>
      </c>
      <c r="AY22" s="165">
        <f>IF('Indicator Data'!BZ26="No Data",1,IF('Indicator Data imputation'!AZ25&lt;&gt;"",1,0))</f>
        <v>0</v>
      </c>
      <c r="AZ22" s="165">
        <f>IF('Indicator Data'!CA26="No Data",1,IF('Indicator Data imputation'!BA25&lt;&gt;"",1,0))</f>
        <v>0</v>
      </c>
      <c r="BA22" s="5">
        <f t="shared" si="0"/>
        <v>3</v>
      </c>
      <c r="BB22" s="167">
        <f t="shared" si="1"/>
        <v>5.8823529411764705E-2</v>
      </c>
    </row>
    <row r="23" spans="1:54" x14ac:dyDescent="0.25">
      <c r="A23" s="5" t="s">
        <v>41</v>
      </c>
      <c r="B23" s="165">
        <f>IF('Indicator Data'!C27="No Data",1,IF('Indicator Data imputation'!C26&lt;&gt;"",1,0))</f>
        <v>0</v>
      </c>
      <c r="C23" s="165">
        <f>IF('Indicator Data'!D27="No Data",1,IF('Indicator Data imputation'!D26&lt;&gt;"",1,0))</f>
        <v>0</v>
      </c>
      <c r="D23" s="165">
        <f>IF('Indicator Data'!E27="No Data",1,IF('Indicator Data imputation'!E26&lt;&gt;"",1,0))</f>
        <v>0</v>
      </c>
      <c r="E23" s="165">
        <f>IF('Indicator Data'!F27="No Data",1,IF('Indicator Data imputation'!F26&lt;&gt;"",1,0))</f>
        <v>0</v>
      </c>
      <c r="F23" s="165">
        <f>IF('Indicator Data'!G27="No Data",1,IF('Indicator Data imputation'!G26&lt;&gt;"",1,0))</f>
        <v>0</v>
      </c>
      <c r="G23" s="165">
        <f>IF('Indicator Data'!H27="No Data",1,IF('Indicator Data imputation'!H26&lt;&gt;"",1,0))</f>
        <v>0</v>
      </c>
      <c r="H23" s="165">
        <f>IF('Indicator Data'!I27="No Data",1,IF('Indicator Data imputation'!I26&lt;&gt;"",1,0))</f>
        <v>0</v>
      </c>
      <c r="I23" s="165">
        <f>IF('Indicator Data'!J27="No Data",1,IF('Indicator Data imputation'!J26&lt;&gt;"",1,0))</f>
        <v>0</v>
      </c>
      <c r="J23" s="165">
        <f>IF('Indicator Data'!K27="No Data",1,IF('Indicator Data imputation'!K26&lt;&gt;"",1,0))</f>
        <v>0</v>
      </c>
      <c r="K23" s="165">
        <f>IF('Indicator Data'!L27="No Data",1,IF('Indicator Data imputation'!L26&lt;&gt;"",1,0))</f>
        <v>0</v>
      </c>
      <c r="L23" s="165">
        <f>IF('Indicator Data'!AM27="No Data",1,IF('Indicator Data imputation'!M26&lt;&gt;"",1,0))</f>
        <v>0</v>
      </c>
      <c r="M23" s="165">
        <f>IF('Indicator Data'!AN27="No Data",1,IF('Indicator Data imputation'!N26&lt;&gt;"",1,0))</f>
        <v>0</v>
      </c>
      <c r="N23" s="165">
        <f>IF('Indicator Data'!AO27="No Data",1,IF('Indicator Data imputation'!O26&lt;&gt;"",1,0))</f>
        <v>0</v>
      </c>
      <c r="O23" s="165">
        <f>IF('Indicator Data'!AP27="No Data",1,IF('Indicator Data imputation'!P26&lt;&gt;"",1,0))</f>
        <v>0</v>
      </c>
      <c r="P23" s="165">
        <f>IF('Indicator Data'!AQ27="No Data",1,IF('Indicator Data imputation'!Q26&lt;&gt;"",1,0))</f>
        <v>0</v>
      </c>
      <c r="Q23" s="165">
        <f>IF('Indicator Data'!AR27="No Data",1,IF('Indicator Data imputation'!R26&lt;&gt;"",1,0))</f>
        <v>1</v>
      </c>
      <c r="R23" s="165">
        <f>IF('Indicator Data'!AS27="No Data",1,IF('Indicator Data imputation'!S26&lt;&gt;"",1,0))</f>
        <v>0</v>
      </c>
      <c r="S23" s="165">
        <f>IF('Indicator Data'!AT27="No Data",1,IF('Indicator Data imputation'!T26&lt;&gt;"",1,0))</f>
        <v>0</v>
      </c>
      <c r="T23" s="165">
        <f>IF('Indicator Data'!AU27="No Data",1,IF('Indicator Data imputation'!U26&lt;&gt;"",1,0))</f>
        <v>0</v>
      </c>
      <c r="U23" s="165">
        <f>IF('Indicator Data'!AV27="No Data",1,IF('Indicator Data imputation'!V26&lt;&gt;"",1,0))</f>
        <v>0</v>
      </c>
      <c r="V23" s="165">
        <f>IF('Indicator Data'!AX27="No Data",1,IF('Indicator Data imputation'!W26&lt;&gt;"",1,0))</f>
        <v>0</v>
      </c>
      <c r="W23" s="165">
        <f>IF('Indicator Data'!AY27="No Data",1,IF('Indicator Data imputation'!X26&lt;&gt;"",1,0))</f>
        <v>0</v>
      </c>
      <c r="X23" s="165">
        <f>IF('Indicator Data'!CB27="No Data",1,IF('Indicator Data imputation'!Y26&lt;&gt;"",1,0))</f>
        <v>0</v>
      </c>
      <c r="Y23" s="165">
        <f>IF('Indicator Data'!CC27="No Data",1,IF('Indicator Data imputation'!Z26&lt;&gt;"",1,0))</f>
        <v>0</v>
      </c>
      <c r="Z23" s="165">
        <f>IF('Indicator Data'!AZ27="No Data",1,IF('Indicator Data imputation'!AA26&lt;&gt;"",1,0))</f>
        <v>0</v>
      </c>
      <c r="AA23" s="165">
        <f>IF('Indicator Data'!BA27="No Data",1,IF('Indicator Data imputation'!AB26&lt;&gt;"",1,0))</f>
        <v>0</v>
      </c>
      <c r="AB23" s="165">
        <f>IF('Indicator Data'!CG27="No Data",1,IF('Indicator Data imputation'!AC26&lt;&gt;"",1,0))</f>
        <v>0</v>
      </c>
      <c r="AC23" s="165">
        <f>IF('Indicator Data'!CH27="No Data",1,IF('Indicator Data imputation'!AD26&lt;&gt;"",1,0))</f>
        <v>0</v>
      </c>
      <c r="AD23" s="165">
        <f>IF('Indicator Data'!BC27="No Data",1,IF('Indicator Data imputation'!AE26&lt;&gt;"",1,0))</f>
        <v>0</v>
      </c>
      <c r="AE23" s="165">
        <f>IF('Indicator Data'!BF27="No Data",1,IF('Indicator Data imputation'!AF26&lt;&gt;"",1,0))</f>
        <v>0</v>
      </c>
      <c r="AF23" s="165">
        <f>IF('Indicator Data'!BG27="No Data",1,IF('Indicator Data imputation'!AG26&lt;&gt;"",1,0))</f>
        <v>0</v>
      </c>
      <c r="AG23" s="165">
        <f>IF('Indicator Data'!BH27="No Data",1,IF('Indicator Data imputation'!AH26&lt;&gt;"",1,0))</f>
        <v>0</v>
      </c>
      <c r="AH23" s="165">
        <f>IF('Indicator Data'!BI27="No Data",1,IF('Indicator Data imputation'!AI26&lt;&gt;"",1,0))</f>
        <v>0</v>
      </c>
      <c r="AI23" s="165">
        <f>IF('Indicator Data'!BJ27="No Data",1,IF('Indicator Data imputation'!AJ26&lt;&gt;"",1,0))</f>
        <v>0</v>
      </c>
      <c r="AJ23" s="165">
        <f>IF('Indicator Data'!BK27="No Data",1,IF('Indicator Data imputation'!AK26&lt;&gt;"",1,0))</f>
        <v>0</v>
      </c>
      <c r="AK23" s="165">
        <f>IF('Indicator Data'!BL27="No Data",1,IF('Indicator Data imputation'!AL26&lt;&gt;"",1,0))</f>
        <v>0</v>
      </c>
      <c r="AL23" s="165">
        <f>IF('Indicator Data'!BM27="No Data",1,IF('Indicator Data imputation'!AM26&lt;&gt;"",1,0))</f>
        <v>0</v>
      </c>
      <c r="AM23" s="165">
        <f>IF('Indicator Data'!BN27="No Data",1,IF('Indicator Data imputation'!AN26&lt;&gt;"",1,0))</f>
        <v>0</v>
      </c>
      <c r="AN23" s="165">
        <f>IF('Indicator Data'!BO27="No Data",1,IF('Indicator Data imputation'!AO26&lt;&gt;"",1,0))</f>
        <v>0</v>
      </c>
      <c r="AO23" s="165">
        <f>IF('Indicator Data'!BP27="No Data",1,IF('Indicator Data imputation'!AP26&lt;&gt;"",1,0))</f>
        <v>0</v>
      </c>
      <c r="AP23" s="165">
        <f>IF('Indicator Data'!BQ27="No Data",1,IF('Indicator Data imputation'!AQ26&lt;&gt;"",1,0))</f>
        <v>0</v>
      </c>
      <c r="AQ23" s="165">
        <f>IF('Indicator Data'!BR27="No Data",1,IF('Indicator Data imputation'!AR26&lt;&gt;"",1,0))</f>
        <v>0</v>
      </c>
      <c r="AR23" s="165">
        <f>IF('Indicator Data'!BS27="No Data",1,IF('Indicator Data imputation'!AS26&lt;&gt;"",1,0))</f>
        <v>0</v>
      </c>
      <c r="AS23" s="165">
        <f>IF('Indicator Data'!BT27="No Data",1,IF('Indicator Data imputation'!AT26&lt;&gt;"",1,0))</f>
        <v>0</v>
      </c>
      <c r="AT23" s="165">
        <f>IF('Indicator Data'!BU27="No Data",1,IF('Indicator Data imputation'!AU26&lt;&gt;"",1,0))</f>
        <v>0</v>
      </c>
      <c r="AU23" s="165">
        <f>IF('Indicator Data'!BV27="No Data",1,IF('Indicator Data imputation'!AV26&lt;&gt;"",1,0))</f>
        <v>0</v>
      </c>
      <c r="AV23" s="165">
        <f>IF('Indicator Data'!BW27="No Data",1,IF('Indicator Data imputation'!AW26&lt;&gt;"",1,0))</f>
        <v>0</v>
      </c>
      <c r="AW23" s="165">
        <f>IF('Indicator Data'!BX27="No Data",1,IF('Indicator Data imputation'!AX26&lt;&gt;"",1,0))</f>
        <v>0</v>
      </c>
      <c r="AX23" s="165">
        <f>IF('Indicator Data'!BY27="No Data",1,IF('Indicator Data imputation'!AY26&lt;&gt;"",1,0))</f>
        <v>0</v>
      </c>
      <c r="AY23" s="165">
        <f>IF('Indicator Data'!BZ27="No Data",1,IF('Indicator Data imputation'!AZ26&lt;&gt;"",1,0))</f>
        <v>0</v>
      </c>
      <c r="AZ23" s="165">
        <f>IF('Indicator Data'!CA27="No Data",1,IF('Indicator Data imputation'!BA26&lt;&gt;"",1,0))</f>
        <v>0</v>
      </c>
      <c r="BA23" s="5">
        <f t="shared" si="0"/>
        <v>1</v>
      </c>
      <c r="BB23" s="167">
        <f t="shared" si="1"/>
        <v>1.9607843137254902E-2</v>
      </c>
    </row>
    <row r="24" spans="1:54" x14ac:dyDescent="0.25">
      <c r="A24" s="5" t="s">
        <v>43</v>
      </c>
      <c r="B24" s="165">
        <f>IF('Indicator Data'!C28="No Data",1,IF('Indicator Data imputation'!C27&lt;&gt;"",1,0))</f>
        <v>0</v>
      </c>
      <c r="C24" s="165">
        <f>IF('Indicator Data'!D28="No Data",1,IF('Indicator Data imputation'!D27&lt;&gt;"",1,0))</f>
        <v>0</v>
      </c>
      <c r="D24" s="165">
        <f>IF('Indicator Data'!E28="No Data",1,IF('Indicator Data imputation'!E27&lt;&gt;"",1,0))</f>
        <v>0</v>
      </c>
      <c r="E24" s="165">
        <f>IF('Indicator Data'!F28="No Data",1,IF('Indicator Data imputation'!F27&lt;&gt;"",1,0))</f>
        <v>0</v>
      </c>
      <c r="F24" s="165">
        <f>IF('Indicator Data'!G28="No Data",1,IF('Indicator Data imputation'!G27&lt;&gt;"",1,0))</f>
        <v>0</v>
      </c>
      <c r="G24" s="165">
        <f>IF('Indicator Data'!H28="No Data",1,IF('Indicator Data imputation'!H27&lt;&gt;"",1,0))</f>
        <v>0</v>
      </c>
      <c r="H24" s="165">
        <f>IF('Indicator Data'!I28="No Data",1,IF('Indicator Data imputation'!I27&lt;&gt;"",1,0))</f>
        <v>0</v>
      </c>
      <c r="I24" s="165">
        <f>IF('Indicator Data'!J28="No Data",1,IF('Indicator Data imputation'!J27&lt;&gt;"",1,0))</f>
        <v>0</v>
      </c>
      <c r="J24" s="165">
        <f>IF('Indicator Data'!K28="No Data",1,IF('Indicator Data imputation'!K27&lt;&gt;"",1,0))</f>
        <v>0</v>
      </c>
      <c r="K24" s="165">
        <f>IF('Indicator Data'!L28="No Data",1,IF('Indicator Data imputation'!L27&lt;&gt;"",1,0))</f>
        <v>0</v>
      </c>
      <c r="L24" s="165">
        <f>IF('Indicator Data'!AM28="No Data",1,IF('Indicator Data imputation'!M27&lt;&gt;"",1,0))</f>
        <v>0</v>
      </c>
      <c r="M24" s="165">
        <f>IF('Indicator Data'!AN28="No Data",1,IF('Indicator Data imputation'!N27&lt;&gt;"",1,0))</f>
        <v>0</v>
      </c>
      <c r="N24" s="165">
        <f>IF('Indicator Data'!AO28="No Data",1,IF('Indicator Data imputation'!O27&lt;&gt;"",1,0))</f>
        <v>0</v>
      </c>
      <c r="O24" s="165">
        <f>IF('Indicator Data'!AP28="No Data",1,IF('Indicator Data imputation'!P27&lt;&gt;"",1,0))</f>
        <v>0</v>
      </c>
      <c r="P24" s="165">
        <f>IF('Indicator Data'!AQ28="No Data",1,IF('Indicator Data imputation'!Q27&lt;&gt;"",1,0))</f>
        <v>0</v>
      </c>
      <c r="Q24" s="165">
        <f>IF('Indicator Data'!AR28="No Data",1,IF('Indicator Data imputation'!R27&lt;&gt;"",1,0))</f>
        <v>0</v>
      </c>
      <c r="R24" s="165">
        <f>IF('Indicator Data'!AS28="No Data",1,IF('Indicator Data imputation'!S27&lt;&gt;"",1,0))</f>
        <v>0</v>
      </c>
      <c r="S24" s="165">
        <f>IF('Indicator Data'!AT28="No Data",1,IF('Indicator Data imputation'!T27&lt;&gt;"",1,0))</f>
        <v>0</v>
      </c>
      <c r="T24" s="165">
        <f>IF('Indicator Data'!AU28="No Data",1,IF('Indicator Data imputation'!U27&lt;&gt;"",1,0))</f>
        <v>0</v>
      </c>
      <c r="U24" s="165">
        <f>IF('Indicator Data'!AV28="No Data",1,IF('Indicator Data imputation'!V27&lt;&gt;"",1,0))</f>
        <v>0</v>
      </c>
      <c r="V24" s="165">
        <f>IF('Indicator Data'!AX28="No Data",1,IF('Indicator Data imputation'!W27&lt;&gt;"",1,0))</f>
        <v>0</v>
      </c>
      <c r="W24" s="165">
        <f>IF('Indicator Data'!AY28="No Data",1,IF('Indicator Data imputation'!X27&lt;&gt;"",1,0))</f>
        <v>0</v>
      </c>
      <c r="X24" s="165">
        <f>IF('Indicator Data'!CB28="No Data",1,IF('Indicator Data imputation'!Y27&lt;&gt;"",1,0))</f>
        <v>0</v>
      </c>
      <c r="Y24" s="165">
        <f>IF('Indicator Data'!CC28="No Data",1,IF('Indicator Data imputation'!Z27&lt;&gt;"",1,0))</f>
        <v>0</v>
      </c>
      <c r="Z24" s="165">
        <f>IF('Indicator Data'!AZ28="No Data",1,IF('Indicator Data imputation'!AA27&lt;&gt;"",1,0))</f>
        <v>0</v>
      </c>
      <c r="AA24" s="165">
        <f>IF('Indicator Data'!BA28="No Data",1,IF('Indicator Data imputation'!AB27&lt;&gt;"",1,0))</f>
        <v>0</v>
      </c>
      <c r="AB24" s="165">
        <f>IF('Indicator Data'!CG28="No Data",1,IF('Indicator Data imputation'!AC27&lt;&gt;"",1,0))</f>
        <v>0</v>
      </c>
      <c r="AC24" s="165">
        <f>IF('Indicator Data'!CH28="No Data",1,IF('Indicator Data imputation'!AD27&lt;&gt;"",1,0))</f>
        <v>0</v>
      </c>
      <c r="AD24" s="165">
        <f>IF('Indicator Data'!BC28="No Data",1,IF('Indicator Data imputation'!AE27&lt;&gt;"",1,0))</f>
        <v>0</v>
      </c>
      <c r="AE24" s="165">
        <f>IF('Indicator Data'!BF28="No Data",1,IF('Indicator Data imputation'!AF27&lt;&gt;"",1,0))</f>
        <v>0</v>
      </c>
      <c r="AF24" s="165">
        <f>IF('Indicator Data'!BG28="No Data",1,IF('Indicator Data imputation'!AG27&lt;&gt;"",1,0))</f>
        <v>0</v>
      </c>
      <c r="AG24" s="165">
        <f>IF('Indicator Data'!BH28="No Data",1,IF('Indicator Data imputation'!AH27&lt;&gt;"",1,0))</f>
        <v>0</v>
      </c>
      <c r="AH24" s="165">
        <f>IF('Indicator Data'!BI28="No Data",1,IF('Indicator Data imputation'!AI27&lt;&gt;"",1,0))</f>
        <v>0</v>
      </c>
      <c r="AI24" s="165">
        <f>IF('Indicator Data'!BJ28="No Data",1,IF('Indicator Data imputation'!AJ27&lt;&gt;"",1,0))</f>
        <v>0</v>
      </c>
      <c r="AJ24" s="165">
        <f>IF('Indicator Data'!BK28="No Data",1,IF('Indicator Data imputation'!AK27&lt;&gt;"",1,0))</f>
        <v>0</v>
      </c>
      <c r="AK24" s="165">
        <f>IF('Indicator Data'!BL28="No Data",1,IF('Indicator Data imputation'!AL27&lt;&gt;"",1,0))</f>
        <v>0</v>
      </c>
      <c r="AL24" s="165">
        <f>IF('Indicator Data'!BM28="No Data",1,IF('Indicator Data imputation'!AM27&lt;&gt;"",1,0))</f>
        <v>0</v>
      </c>
      <c r="AM24" s="165">
        <f>IF('Indicator Data'!BN28="No Data",1,IF('Indicator Data imputation'!AN27&lt;&gt;"",1,0))</f>
        <v>0</v>
      </c>
      <c r="AN24" s="165">
        <f>IF('Indicator Data'!BO28="No Data",1,IF('Indicator Data imputation'!AO27&lt;&gt;"",1,0))</f>
        <v>0</v>
      </c>
      <c r="AO24" s="165">
        <f>IF('Indicator Data'!BP28="No Data",1,IF('Indicator Data imputation'!AP27&lt;&gt;"",1,0))</f>
        <v>0</v>
      </c>
      <c r="AP24" s="165">
        <f>IF('Indicator Data'!BQ28="No Data",1,IF('Indicator Data imputation'!AQ27&lt;&gt;"",1,0))</f>
        <v>0</v>
      </c>
      <c r="AQ24" s="165">
        <f>IF('Indicator Data'!BR28="No Data",1,IF('Indicator Data imputation'!AR27&lt;&gt;"",1,0))</f>
        <v>0</v>
      </c>
      <c r="AR24" s="165">
        <f>IF('Indicator Data'!BS28="No Data",1,IF('Indicator Data imputation'!AS27&lt;&gt;"",1,0))</f>
        <v>0</v>
      </c>
      <c r="AS24" s="165">
        <f>IF('Indicator Data'!BT28="No Data",1,IF('Indicator Data imputation'!AT27&lt;&gt;"",1,0))</f>
        <v>0</v>
      </c>
      <c r="AT24" s="165">
        <f>IF('Indicator Data'!BU28="No Data",1,IF('Indicator Data imputation'!AU27&lt;&gt;"",1,0))</f>
        <v>0</v>
      </c>
      <c r="AU24" s="165">
        <f>IF('Indicator Data'!BV28="No Data",1,IF('Indicator Data imputation'!AV27&lt;&gt;"",1,0))</f>
        <v>0</v>
      </c>
      <c r="AV24" s="165">
        <f>IF('Indicator Data'!BW28="No Data",1,IF('Indicator Data imputation'!AW27&lt;&gt;"",1,0))</f>
        <v>0</v>
      </c>
      <c r="AW24" s="165">
        <f>IF('Indicator Data'!BX28="No Data",1,IF('Indicator Data imputation'!AX27&lt;&gt;"",1,0))</f>
        <v>0</v>
      </c>
      <c r="AX24" s="165">
        <f>IF('Indicator Data'!BY28="No Data",1,IF('Indicator Data imputation'!AY27&lt;&gt;"",1,0))</f>
        <v>0</v>
      </c>
      <c r="AY24" s="165">
        <f>IF('Indicator Data'!BZ28="No Data",1,IF('Indicator Data imputation'!AZ27&lt;&gt;"",1,0))</f>
        <v>0</v>
      </c>
      <c r="AZ24" s="165">
        <f>IF('Indicator Data'!CA28="No Data",1,IF('Indicator Data imputation'!BA27&lt;&gt;"",1,0))</f>
        <v>0</v>
      </c>
      <c r="BA24" s="5">
        <f t="shared" si="0"/>
        <v>0</v>
      </c>
      <c r="BB24" s="167">
        <f t="shared" si="1"/>
        <v>0</v>
      </c>
    </row>
    <row r="25" spans="1:54" x14ac:dyDescent="0.25">
      <c r="A25" s="5" t="s">
        <v>45</v>
      </c>
      <c r="B25" s="165">
        <f>IF('Indicator Data'!C29="No Data",1,IF('Indicator Data imputation'!C28&lt;&gt;"",1,0))</f>
        <v>0</v>
      </c>
      <c r="C25" s="165">
        <f>IF('Indicator Data'!D29="No Data",1,IF('Indicator Data imputation'!D28&lt;&gt;"",1,0))</f>
        <v>0</v>
      </c>
      <c r="D25" s="165">
        <f>IF('Indicator Data'!E29="No Data",1,IF('Indicator Data imputation'!E28&lt;&gt;"",1,0))</f>
        <v>0</v>
      </c>
      <c r="E25" s="165">
        <f>IF('Indicator Data'!F29="No Data",1,IF('Indicator Data imputation'!F28&lt;&gt;"",1,0))</f>
        <v>0</v>
      </c>
      <c r="F25" s="165">
        <f>IF('Indicator Data'!G29="No Data",1,IF('Indicator Data imputation'!G28&lt;&gt;"",1,0))</f>
        <v>0</v>
      </c>
      <c r="G25" s="165">
        <f>IF('Indicator Data'!H29="No Data",1,IF('Indicator Data imputation'!H28&lt;&gt;"",1,0))</f>
        <v>0</v>
      </c>
      <c r="H25" s="165">
        <f>IF('Indicator Data'!I29="No Data",1,IF('Indicator Data imputation'!I28&lt;&gt;"",1,0))</f>
        <v>0</v>
      </c>
      <c r="I25" s="165">
        <f>IF('Indicator Data'!J29="No Data",1,IF('Indicator Data imputation'!J28&lt;&gt;"",1,0))</f>
        <v>0</v>
      </c>
      <c r="J25" s="165">
        <f>IF('Indicator Data'!K29="No Data",1,IF('Indicator Data imputation'!K28&lt;&gt;"",1,0))</f>
        <v>0</v>
      </c>
      <c r="K25" s="165">
        <f>IF('Indicator Data'!L29="No Data",1,IF('Indicator Data imputation'!L28&lt;&gt;"",1,0))</f>
        <v>0</v>
      </c>
      <c r="L25" s="165">
        <f>IF('Indicator Data'!AM29="No Data",1,IF('Indicator Data imputation'!M28&lt;&gt;"",1,0))</f>
        <v>0</v>
      </c>
      <c r="M25" s="165">
        <f>IF('Indicator Data'!AN29="No Data",1,IF('Indicator Data imputation'!N28&lt;&gt;"",1,0))</f>
        <v>0</v>
      </c>
      <c r="N25" s="165">
        <f>IF('Indicator Data'!AO29="No Data",1,IF('Indicator Data imputation'!O28&lt;&gt;"",1,0))</f>
        <v>0</v>
      </c>
      <c r="O25" s="165">
        <f>IF('Indicator Data'!AP29="No Data",1,IF('Indicator Data imputation'!P28&lt;&gt;"",1,0))</f>
        <v>0</v>
      </c>
      <c r="P25" s="165">
        <f>IF('Indicator Data'!AQ29="No Data",1,IF('Indicator Data imputation'!Q28&lt;&gt;"",1,0))</f>
        <v>0</v>
      </c>
      <c r="Q25" s="165">
        <f>IF('Indicator Data'!AR29="No Data",1,IF('Indicator Data imputation'!R28&lt;&gt;"",1,0))</f>
        <v>1</v>
      </c>
      <c r="R25" s="165">
        <f>IF('Indicator Data'!AS29="No Data",1,IF('Indicator Data imputation'!S28&lt;&gt;"",1,0))</f>
        <v>0</v>
      </c>
      <c r="S25" s="165">
        <f>IF('Indicator Data'!AT29="No Data",1,IF('Indicator Data imputation'!T28&lt;&gt;"",1,0))</f>
        <v>0</v>
      </c>
      <c r="T25" s="165">
        <f>IF('Indicator Data'!AU29="No Data",1,IF('Indicator Data imputation'!U28&lt;&gt;"",1,0))</f>
        <v>0</v>
      </c>
      <c r="U25" s="165">
        <f>IF('Indicator Data'!AV29="No Data",1,IF('Indicator Data imputation'!V28&lt;&gt;"",1,0))</f>
        <v>1</v>
      </c>
      <c r="V25" s="165">
        <f>IF('Indicator Data'!AX29="No Data",1,IF('Indicator Data imputation'!W28&lt;&gt;"",1,0))</f>
        <v>0</v>
      </c>
      <c r="W25" s="165">
        <f>IF('Indicator Data'!AY29="No Data",1,IF('Indicator Data imputation'!X28&lt;&gt;"",1,0))</f>
        <v>0</v>
      </c>
      <c r="X25" s="165">
        <f>IF('Indicator Data'!CB29="No Data",1,IF('Indicator Data imputation'!Y28&lt;&gt;"",1,0))</f>
        <v>0</v>
      </c>
      <c r="Y25" s="165">
        <f>IF('Indicator Data'!CC29="No Data",1,IF('Indicator Data imputation'!Z28&lt;&gt;"",1,0))</f>
        <v>0</v>
      </c>
      <c r="Z25" s="165">
        <f>IF('Indicator Data'!AZ29="No Data",1,IF('Indicator Data imputation'!AA28&lt;&gt;"",1,0))</f>
        <v>0</v>
      </c>
      <c r="AA25" s="165">
        <f>IF('Indicator Data'!BA29="No Data",1,IF('Indicator Data imputation'!AB28&lt;&gt;"",1,0))</f>
        <v>0</v>
      </c>
      <c r="AB25" s="165">
        <f>IF('Indicator Data'!CG29="No Data",1,IF('Indicator Data imputation'!AC28&lt;&gt;"",1,0))</f>
        <v>0</v>
      </c>
      <c r="AC25" s="165">
        <f>IF('Indicator Data'!CH29="No Data",1,IF('Indicator Data imputation'!AD28&lt;&gt;"",1,0))</f>
        <v>0</v>
      </c>
      <c r="AD25" s="165">
        <f>IF('Indicator Data'!BC29="No Data",1,IF('Indicator Data imputation'!AE28&lt;&gt;"",1,0))</f>
        <v>1</v>
      </c>
      <c r="AE25" s="165">
        <f>IF('Indicator Data'!BF29="No Data",1,IF('Indicator Data imputation'!AF28&lt;&gt;"",1,0))</f>
        <v>0</v>
      </c>
      <c r="AF25" s="165">
        <f>IF('Indicator Data'!BG29="No Data",1,IF('Indicator Data imputation'!AG28&lt;&gt;"",1,0))</f>
        <v>1</v>
      </c>
      <c r="AG25" s="165">
        <f>IF('Indicator Data'!BH29="No Data",1,IF('Indicator Data imputation'!AH28&lt;&gt;"",1,0))</f>
        <v>0</v>
      </c>
      <c r="AH25" s="165">
        <f>IF('Indicator Data'!BI29="No Data",1,IF('Indicator Data imputation'!AI28&lt;&gt;"",1,0))</f>
        <v>0</v>
      </c>
      <c r="AI25" s="165">
        <f>IF('Indicator Data'!BJ29="No Data",1,IF('Indicator Data imputation'!AJ28&lt;&gt;"",1,0))</f>
        <v>0</v>
      </c>
      <c r="AJ25" s="165">
        <f>IF('Indicator Data'!BK29="No Data",1,IF('Indicator Data imputation'!AK28&lt;&gt;"",1,0))</f>
        <v>0</v>
      </c>
      <c r="AK25" s="165">
        <f>IF('Indicator Data'!BL29="No Data",1,IF('Indicator Data imputation'!AL28&lt;&gt;"",1,0))</f>
        <v>0</v>
      </c>
      <c r="AL25" s="165">
        <f>IF('Indicator Data'!BM29="No Data",1,IF('Indicator Data imputation'!AM28&lt;&gt;"",1,0))</f>
        <v>0</v>
      </c>
      <c r="AM25" s="165">
        <f>IF('Indicator Data'!BN29="No Data",1,IF('Indicator Data imputation'!AN28&lt;&gt;"",1,0))</f>
        <v>0</v>
      </c>
      <c r="AN25" s="165">
        <f>IF('Indicator Data'!BO29="No Data",1,IF('Indicator Data imputation'!AO28&lt;&gt;"",1,0))</f>
        <v>0</v>
      </c>
      <c r="AO25" s="165">
        <f>IF('Indicator Data'!BP29="No Data",1,IF('Indicator Data imputation'!AP28&lt;&gt;"",1,0))</f>
        <v>0</v>
      </c>
      <c r="AP25" s="165">
        <f>IF('Indicator Data'!BQ29="No Data",1,IF('Indicator Data imputation'!AQ28&lt;&gt;"",1,0))</f>
        <v>0</v>
      </c>
      <c r="AQ25" s="165">
        <f>IF('Indicator Data'!BR29="No Data",1,IF('Indicator Data imputation'!AR28&lt;&gt;"",1,0))</f>
        <v>0</v>
      </c>
      <c r="AR25" s="165">
        <f>IF('Indicator Data'!BS29="No Data",1,IF('Indicator Data imputation'!AS28&lt;&gt;"",1,0))</f>
        <v>0</v>
      </c>
      <c r="AS25" s="165">
        <f>IF('Indicator Data'!BT29="No Data",1,IF('Indicator Data imputation'!AT28&lt;&gt;"",1,0))</f>
        <v>0</v>
      </c>
      <c r="AT25" s="165">
        <f>IF('Indicator Data'!BU29="No Data",1,IF('Indicator Data imputation'!AU28&lt;&gt;"",1,0))</f>
        <v>0</v>
      </c>
      <c r="AU25" s="165">
        <f>IF('Indicator Data'!BV29="No Data",1,IF('Indicator Data imputation'!AV28&lt;&gt;"",1,0))</f>
        <v>0</v>
      </c>
      <c r="AV25" s="165">
        <f>IF('Indicator Data'!BW29="No Data",1,IF('Indicator Data imputation'!AW28&lt;&gt;"",1,0))</f>
        <v>0</v>
      </c>
      <c r="AW25" s="165">
        <f>IF('Indicator Data'!BX29="No Data",1,IF('Indicator Data imputation'!AX28&lt;&gt;"",1,0))</f>
        <v>0</v>
      </c>
      <c r="AX25" s="165">
        <f>IF('Indicator Data'!BY29="No Data",1,IF('Indicator Data imputation'!AY28&lt;&gt;"",1,0))</f>
        <v>0</v>
      </c>
      <c r="AY25" s="165">
        <f>IF('Indicator Data'!BZ29="No Data",1,IF('Indicator Data imputation'!AZ28&lt;&gt;"",1,0))</f>
        <v>1</v>
      </c>
      <c r="AZ25" s="165">
        <f>IF('Indicator Data'!CA29="No Data",1,IF('Indicator Data imputation'!BA28&lt;&gt;"",1,0))</f>
        <v>0</v>
      </c>
      <c r="BA25" s="5">
        <f t="shared" si="0"/>
        <v>5</v>
      </c>
      <c r="BB25" s="167">
        <f t="shared" si="1"/>
        <v>9.8039215686274508E-2</v>
      </c>
    </row>
    <row r="26" spans="1:54" x14ac:dyDescent="0.25">
      <c r="A26" s="5" t="s">
        <v>46</v>
      </c>
      <c r="B26" s="165">
        <f>IF('Indicator Data'!C30="No Data",1,IF('Indicator Data imputation'!C29&lt;&gt;"",1,0))</f>
        <v>0</v>
      </c>
      <c r="C26" s="165">
        <f>IF('Indicator Data'!D30="No Data",1,IF('Indicator Data imputation'!D29&lt;&gt;"",1,0))</f>
        <v>0</v>
      </c>
      <c r="D26" s="165">
        <f>IF('Indicator Data'!E30="No Data",1,IF('Indicator Data imputation'!E29&lt;&gt;"",1,0))</f>
        <v>0</v>
      </c>
      <c r="E26" s="165">
        <f>IF('Indicator Data'!F30="No Data",1,IF('Indicator Data imputation'!F29&lt;&gt;"",1,0))</f>
        <v>0</v>
      </c>
      <c r="F26" s="165">
        <f>IF('Indicator Data'!G30="No Data",1,IF('Indicator Data imputation'!G29&lt;&gt;"",1,0))</f>
        <v>0</v>
      </c>
      <c r="G26" s="165">
        <f>IF('Indicator Data'!H30="No Data",1,IF('Indicator Data imputation'!H29&lt;&gt;"",1,0))</f>
        <v>0</v>
      </c>
      <c r="H26" s="165">
        <f>IF('Indicator Data'!I30="No Data",1,IF('Indicator Data imputation'!I29&lt;&gt;"",1,0))</f>
        <v>0</v>
      </c>
      <c r="I26" s="165">
        <f>IF('Indicator Data'!J30="No Data",1,IF('Indicator Data imputation'!J29&lt;&gt;"",1,0))</f>
        <v>0</v>
      </c>
      <c r="J26" s="165">
        <f>IF('Indicator Data'!K30="No Data",1,IF('Indicator Data imputation'!K29&lt;&gt;"",1,0))</f>
        <v>0</v>
      </c>
      <c r="K26" s="165">
        <f>IF('Indicator Data'!L30="No Data",1,IF('Indicator Data imputation'!L29&lt;&gt;"",1,0))</f>
        <v>0</v>
      </c>
      <c r="L26" s="165">
        <f>IF('Indicator Data'!AM30="No Data",1,IF('Indicator Data imputation'!M29&lt;&gt;"",1,0))</f>
        <v>0</v>
      </c>
      <c r="M26" s="165">
        <f>IF('Indicator Data'!AN30="No Data",1,IF('Indicator Data imputation'!N29&lt;&gt;"",1,0))</f>
        <v>0</v>
      </c>
      <c r="N26" s="165">
        <f>IF('Indicator Data'!AO30="No Data",1,IF('Indicator Data imputation'!O29&lt;&gt;"",1,0))</f>
        <v>0</v>
      </c>
      <c r="O26" s="165">
        <f>IF('Indicator Data'!AP30="No Data",1,IF('Indicator Data imputation'!P29&lt;&gt;"",1,0))</f>
        <v>0</v>
      </c>
      <c r="P26" s="165">
        <f>IF('Indicator Data'!AQ30="No Data",1,IF('Indicator Data imputation'!Q29&lt;&gt;"",1,0))</f>
        <v>0</v>
      </c>
      <c r="Q26" s="165">
        <f>IF('Indicator Data'!AR30="No Data",1,IF('Indicator Data imputation'!R29&lt;&gt;"",1,0))</f>
        <v>1</v>
      </c>
      <c r="R26" s="165">
        <f>IF('Indicator Data'!AS30="No Data",1,IF('Indicator Data imputation'!S29&lt;&gt;"",1,0))</f>
        <v>0</v>
      </c>
      <c r="S26" s="165">
        <f>IF('Indicator Data'!AT30="No Data",1,IF('Indicator Data imputation'!T29&lt;&gt;"",1,0))</f>
        <v>0</v>
      </c>
      <c r="T26" s="165">
        <f>IF('Indicator Data'!AU30="No Data",1,IF('Indicator Data imputation'!U29&lt;&gt;"",1,0))</f>
        <v>0</v>
      </c>
      <c r="U26" s="165">
        <f>IF('Indicator Data'!AV30="No Data",1,IF('Indicator Data imputation'!V29&lt;&gt;"",1,0))</f>
        <v>1</v>
      </c>
      <c r="V26" s="165">
        <f>IF('Indicator Data'!AX30="No Data",1,IF('Indicator Data imputation'!W29&lt;&gt;"",1,0))</f>
        <v>0</v>
      </c>
      <c r="W26" s="165">
        <f>IF('Indicator Data'!AY30="No Data",1,IF('Indicator Data imputation'!X29&lt;&gt;"",1,0))</f>
        <v>1</v>
      </c>
      <c r="X26" s="165">
        <f>IF('Indicator Data'!CB30="No Data",1,IF('Indicator Data imputation'!Y29&lt;&gt;"",1,0))</f>
        <v>0</v>
      </c>
      <c r="Y26" s="165">
        <f>IF('Indicator Data'!CC30="No Data",1,IF('Indicator Data imputation'!Z29&lt;&gt;"",1,0))</f>
        <v>0</v>
      </c>
      <c r="Z26" s="165">
        <f>IF('Indicator Data'!AZ30="No Data",1,IF('Indicator Data imputation'!AA29&lt;&gt;"",1,0))</f>
        <v>0</v>
      </c>
      <c r="AA26" s="165">
        <f>IF('Indicator Data'!BA30="No Data",1,IF('Indicator Data imputation'!AB29&lt;&gt;"",1,0))</f>
        <v>0</v>
      </c>
      <c r="AB26" s="165">
        <f>IF('Indicator Data'!CG30="No Data",1,IF('Indicator Data imputation'!AC29&lt;&gt;"",1,0))</f>
        <v>0</v>
      </c>
      <c r="AC26" s="165">
        <f>IF('Indicator Data'!CH30="No Data",1,IF('Indicator Data imputation'!AD29&lt;&gt;"",1,0))</f>
        <v>0</v>
      </c>
      <c r="AD26" s="165">
        <f>IF('Indicator Data'!BC30="No Data",1,IF('Indicator Data imputation'!AE29&lt;&gt;"",1,0))</f>
        <v>1</v>
      </c>
      <c r="AE26" s="165">
        <f>IF('Indicator Data'!BF30="No Data",1,IF('Indicator Data imputation'!AF29&lt;&gt;"",1,0))</f>
        <v>0</v>
      </c>
      <c r="AF26" s="165">
        <f>IF('Indicator Data'!BG30="No Data",1,IF('Indicator Data imputation'!AG29&lt;&gt;"",1,0))</f>
        <v>0</v>
      </c>
      <c r="AG26" s="165">
        <f>IF('Indicator Data'!BH30="No Data",1,IF('Indicator Data imputation'!AH29&lt;&gt;"",1,0))</f>
        <v>0</v>
      </c>
      <c r="AH26" s="165">
        <f>IF('Indicator Data'!BI30="No Data",1,IF('Indicator Data imputation'!AI29&lt;&gt;"",1,0))</f>
        <v>0</v>
      </c>
      <c r="AI26" s="165">
        <f>IF('Indicator Data'!BJ30="No Data",1,IF('Indicator Data imputation'!AJ29&lt;&gt;"",1,0))</f>
        <v>0</v>
      </c>
      <c r="AJ26" s="165">
        <f>IF('Indicator Data'!BK30="No Data",1,IF('Indicator Data imputation'!AK29&lt;&gt;"",1,0))</f>
        <v>0</v>
      </c>
      <c r="AK26" s="165">
        <f>IF('Indicator Data'!BL30="No Data",1,IF('Indicator Data imputation'!AL29&lt;&gt;"",1,0))</f>
        <v>0</v>
      </c>
      <c r="AL26" s="165">
        <f>IF('Indicator Data'!BM30="No Data",1,IF('Indicator Data imputation'!AM29&lt;&gt;"",1,0))</f>
        <v>0</v>
      </c>
      <c r="AM26" s="165">
        <f>IF('Indicator Data'!BN30="No Data",1,IF('Indicator Data imputation'!AN29&lt;&gt;"",1,0))</f>
        <v>0</v>
      </c>
      <c r="AN26" s="165">
        <f>IF('Indicator Data'!BO30="No Data",1,IF('Indicator Data imputation'!AO29&lt;&gt;"",1,0))</f>
        <v>0</v>
      </c>
      <c r="AO26" s="165">
        <f>IF('Indicator Data'!BP30="No Data",1,IF('Indicator Data imputation'!AP29&lt;&gt;"",1,0))</f>
        <v>0</v>
      </c>
      <c r="AP26" s="165">
        <f>IF('Indicator Data'!BQ30="No Data",1,IF('Indicator Data imputation'!AQ29&lt;&gt;"",1,0))</f>
        <v>0</v>
      </c>
      <c r="AQ26" s="165">
        <f>IF('Indicator Data'!BR30="No Data",1,IF('Indicator Data imputation'!AR29&lt;&gt;"",1,0))</f>
        <v>0</v>
      </c>
      <c r="AR26" s="165">
        <f>IF('Indicator Data'!BS30="No Data",1,IF('Indicator Data imputation'!AS29&lt;&gt;"",1,0))</f>
        <v>0</v>
      </c>
      <c r="AS26" s="165">
        <f>IF('Indicator Data'!BT30="No Data",1,IF('Indicator Data imputation'!AT29&lt;&gt;"",1,0))</f>
        <v>0</v>
      </c>
      <c r="AT26" s="165">
        <f>IF('Indicator Data'!BU30="No Data",1,IF('Indicator Data imputation'!AU29&lt;&gt;"",1,0))</f>
        <v>0</v>
      </c>
      <c r="AU26" s="165">
        <f>IF('Indicator Data'!BV30="No Data",1,IF('Indicator Data imputation'!AV29&lt;&gt;"",1,0))</f>
        <v>0</v>
      </c>
      <c r="AV26" s="165">
        <f>IF('Indicator Data'!BW30="No Data",1,IF('Indicator Data imputation'!AW29&lt;&gt;"",1,0))</f>
        <v>0</v>
      </c>
      <c r="AW26" s="165">
        <f>IF('Indicator Data'!BX30="No Data",1,IF('Indicator Data imputation'!AX29&lt;&gt;"",1,0))</f>
        <v>0</v>
      </c>
      <c r="AX26" s="165">
        <f>IF('Indicator Data'!BY30="No Data",1,IF('Indicator Data imputation'!AY29&lt;&gt;"",1,0))</f>
        <v>0</v>
      </c>
      <c r="AY26" s="165">
        <f>IF('Indicator Data'!BZ30="No Data",1,IF('Indicator Data imputation'!AZ29&lt;&gt;"",1,0))</f>
        <v>0</v>
      </c>
      <c r="AZ26" s="165">
        <f>IF('Indicator Data'!CA30="No Data",1,IF('Indicator Data imputation'!BA29&lt;&gt;"",1,0))</f>
        <v>0</v>
      </c>
      <c r="BA26" s="5">
        <f t="shared" si="0"/>
        <v>4</v>
      </c>
      <c r="BB26" s="167">
        <f t="shared" si="1"/>
        <v>7.8431372549019607E-2</v>
      </c>
    </row>
    <row r="27" spans="1:54" x14ac:dyDescent="0.25">
      <c r="A27" s="5" t="s">
        <v>48</v>
      </c>
      <c r="B27" s="165">
        <f>IF('Indicator Data'!C31="No Data",1,IF('Indicator Data imputation'!C30&lt;&gt;"",1,0))</f>
        <v>0</v>
      </c>
      <c r="C27" s="165">
        <f>IF('Indicator Data'!D31="No Data",1,IF('Indicator Data imputation'!D30&lt;&gt;"",1,0))</f>
        <v>0</v>
      </c>
      <c r="D27" s="165">
        <f>IF('Indicator Data'!E31="No Data",1,IF('Indicator Data imputation'!E30&lt;&gt;"",1,0))</f>
        <v>0</v>
      </c>
      <c r="E27" s="165">
        <f>IF('Indicator Data'!F31="No Data",1,IF('Indicator Data imputation'!F30&lt;&gt;"",1,0))</f>
        <v>0</v>
      </c>
      <c r="F27" s="165">
        <f>IF('Indicator Data'!G31="No Data",1,IF('Indicator Data imputation'!G30&lt;&gt;"",1,0))</f>
        <v>0</v>
      </c>
      <c r="G27" s="165">
        <f>IF('Indicator Data'!H31="No Data",1,IF('Indicator Data imputation'!H30&lt;&gt;"",1,0))</f>
        <v>0</v>
      </c>
      <c r="H27" s="165">
        <f>IF('Indicator Data'!I31="No Data",1,IF('Indicator Data imputation'!I30&lt;&gt;"",1,0))</f>
        <v>0</v>
      </c>
      <c r="I27" s="165">
        <f>IF('Indicator Data'!J31="No Data",1,IF('Indicator Data imputation'!J30&lt;&gt;"",1,0))</f>
        <v>0</v>
      </c>
      <c r="J27" s="165">
        <f>IF('Indicator Data'!K31="No Data",1,IF('Indicator Data imputation'!K30&lt;&gt;"",1,0))</f>
        <v>0</v>
      </c>
      <c r="K27" s="165">
        <f>IF('Indicator Data'!L31="No Data",1,IF('Indicator Data imputation'!L30&lt;&gt;"",1,0))</f>
        <v>0</v>
      </c>
      <c r="L27" s="165">
        <f>IF('Indicator Data'!AM31="No Data",1,IF('Indicator Data imputation'!M30&lt;&gt;"",1,0))</f>
        <v>0</v>
      </c>
      <c r="M27" s="165">
        <f>IF('Indicator Data'!AN31="No Data",1,IF('Indicator Data imputation'!N30&lt;&gt;"",1,0))</f>
        <v>0</v>
      </c>
      <c r="N27" s="165">
        <f>IF('Indicator Data'!AO31="No Data",1,IF('Indicator Data imputation'!O30&lt;&gt;"",1,0))</f>
        <v>0</v>
      </c>
      <c r="O27" s="165">
        <f>IF('Indicator Data'!AP31="No Data",1,IF('Indicator Data imputation'!P30&lt;&gt;"",1,0))</f>
        <v>0</v>
      </c>
      <c r="P27" s="165">
        <f>IF('Indicator Data'!AQ31="No Data",1,IF('Indicator Data imputation'!Q30&lt;&gt;"",1,0))</f>
        <v>0</v>
      </c>
      <c r="Q27" s="165">
        <f>IF('Indicator Data'!AR31="No Data",1,IF('Indicator Data imputation'!R30&lt;&gt;"",1,0))</f>
        <v>0</v>
      </c>
      <c r="R27" s="165">
        <f>IF('Indicator Data'!AS31="No Data",1,IF('Indicator Data imputation'!S30&lt;&gt;"",1,0))</f>
        <v>0</v>
      </c>
      <c r="S27" s="165">
        <f>IF('Indicator Data'!AT31="No Data",1,IF('Indicator Data imputation'!T30&lt;&gt;"",1,0))</f>
        <v>0</v>
      </c>
      <c r="T27" s="165">
        <f>IF('Indicator Data'!AU31="No Data",1,IF('Indicator Data imputation'!U30&lt;&gt;"",1,0))</f>
        <v>0</v>
      </c>
      <c r="U27" s="165">
        <f>IF('Indicator Data'!AV31="No Data",1,IF('Indicator Data imputation'!V30&lt;&gt;"",1,0))</f>
        <v>0</v>
      </c>
      <c r="V27" s="165">
        <f>IF('Indicator Data'!AX31="No Data",1,IF('Indicator Data imputation'!W30&lt;&gt;"",1,0))</f>
        <v>0</v>
      </c>
      <c r="W27" s="165">
        <f>IF('Indicator Data'!AY31="No Data",1,IF('Indicator Data imputation'!X30&lt;&gt;"",1,0))</f>
        <v>0</v>
      </c>
      <c r="X27" s="165">
        <f>IF('Indicator Data'!CB31="No Data",1,IF('Indicator Data imputation'!Y30&lt;&gt;"",1,0))</f>
        <v>0</v>
      </c>
      <c r="Y27" s="165">
        <f>IF('Indicator Data'!CC31="No Data",1,IF('Indicator Data imputation'!Z30&lt;&gt;"",1,0))</f>
        <v>0</v>
      </c>
      <c r="Z27" s="165">
        <f>IF('Indicator Data'!AZ31="No Data",1,IF('Indicator Data imputation'!AA30&lt;&gt;"",1,0))</f>
        <v>0</v>
      </c>
      <c r="AA27" s="165">
        <f>IF('Indicator Data'!BA31="No Data",1,IF('Indicator Data imputation'!AB30&lt;&gt;"",1,0))</f>
        <v>0</v>
      </c>
      <c r="AB27" s="165">
        <f>IF('Indicator Data'!CG31="No Data",1,IF('Indicator Data imputation'!AC30&lt;&gt;"",1,0))</f>
        <v>0</v>
      </c>
      <c r="AC27" s="165">
        <f>IF('Indicator Data'!CH31="No Data",1,IF('Indicator Data imputation'!AD30&lt;&gt;"",1,0))</f>
        <v>0</v>
      </c>
      <c r="AD27" s="165">
        <f>IF('Indicator Data'!BC31="No Data",1,IF('Indicator Data imputation'!AE30&lt;&gt;"",1,0))</f>
        <v>0</v>
      </c>
      <c r="AE27" s="165">
        <f>IF('Indicator Data'!BF31="No Data",1,IF('Indicator Data imputation'!AF30&lt;&gt;"",1,0))</f>
        <v>0</v>
      </c>
      <c r="AF27" s="165">
        <f>IF('Indicator Data'!BG31="No Data",1,IF('Indicator Data imputation'!AG30&lt;&gt;"",1,0))</f>
        <v>0</v>
      </c>
      <c r="AG27" s="165">
        <f>IF('Indicator Data'!BH31="No Data",1,IF('Indicator Data imputation'!AH30&lt;&gt;"",1,0))</f>
        <v>0</v>
      </c>
      <c r="AH27" s="165">
        <f>IF('Indicator Data'!BI31="No Data",1,IF('Indicator Data imputation'!AI30&lt;&gt;"",1,0))</f>
        <v>0</v>
      </c>
      <c r="AI27" s="165">
        <f>IF('Indicator Data'!BJ31="No Data",1,IF('Indicator Data imputation'!AJ30&lt;&gt;"",1,0))</f>
        <v>0</v>
      </c>
      <c r="AJ27" s="165">
        <f>IF('Indicator Data'!BK31="No Data",1,IF('Indicator Data imputation'!AK30&lt;&gt;"",1,0))</f>
        <v>0</v>
      </c>
      <c r="AK27" s="165">
        <f>IF('Indicator Data'!BL31="No Data",1,IF('Indicator Data imputation'!AL30&lt;&gt;"",1,0))</f>
        <v>0</v>
      </c>
      <c r="AL27" s="165">
        <f>IF('Indicator Data'!BM31="No Data",1,IF('Indicator Data imputation'!AM30&lt;&gt;"",1,0))</f>
        <v>0</v>
      </c>
      <c r="AM27" s="165">
        <f>IF('Indicator Data'!BN31="No Data",1,IF('Indicator Data imputation'!AN30&lt;&gt;"",1,0))</f>
        <v>0</v>
      </c>
      <c r="AN27" s="165">
        <f>IF('Indicator Data'!BO31="No Data",1,IF('Indicator Data imputation'!AO30&lt;&gt;"",1,0))</f>
        <v>0</v>
      </c>
      <c r="AO27" s="165">
        <f>IF('Indicator Data'!BP31="No Data",1,IF('Indicator Data imputation'!AP30&lt;&gt;"",1,0))</f>
        <v>0</v>
      </c>
      <c r="AP27" s="165">
        <f>IF('Indicator Data'!BQ31="No Data",1,IF('Indicator Data imputation'!AQ30&lt;&gt;"",1,0))</f>
        <v>0</v>
      </c>
      <c r="AQ27" s="165">
        <f>IF('Indicator Data'!BR31="No Data",1,IF('Indicator Data imputation'!AR30&lt;&gt;"",1,0))</f>
        <v>0</v>
      </c>
      <c r="AR27" s="165">
        <f>IF('Indicator Data'!BS31="No Data",1,IF('Indicator Data imputation'!AS30&lt;&gt;"",1,0))</f>
        <v>0</v>
      </c>
      <c r="AS27" s="165">
        <f>IF('Indicator Data'!BT31="No Data",1,IF('Indicator Data imputation'!AT30&lt;&gt;"",1,0))</f>
        <v>0</v>
      </c>
      <c r="AT27" s="165">
        <f>IF('Indicator Data'!BU31="No Data",1,IF('Indicator Data imputation'!AU30&lt;&gt;"",1,0))</f>
        <v>0</v>
      </c>
      <c r="AU27" s="165">
        <f>IF('Indicator Data'!BV31="No Data",1,IF('Indicator Data imputation'!AV30&lt;&gt;"",1,0))</f>
        <v>0</v>
      </c>
      <c r="AV27" s="165">
        <f>IF('Indicator Data'!BW31="No Data",1,IF('Indicator Data imputation'!AW30&lt;&gt;"",1,0))</f>
        <v>0</v>
      </c>
      <c r="AW27" s="165">
        <f>IF('Indicator Data'!BX31="No Data",1,IF('Indicator Data imputation'!AX30&lt;&gt;"",1,0))</f>
        <v>0</v>
      </c>
      <c r="AX27" s="165">
        <f>IF('Indicator Data'!BY31="No Data",1,IF('Indicator Data imputation'!AY30&lt;&gt;"",1,0))</f>
        <v>0</v>
      </c>
      <c r="AY27" s="165">
        <f>IF('Indicator Data'!BZ31="No Data",1,IF('Indicator Data imputation'!AZ30&lt;&gt;"",1,0))</f>
        <v>0</v>
      </c>
      <c r="AZ27" s="165">
        <f>IF('Indicator Data'!CA31="No Data",1,IF('Indicator Data imputation'!BA30&lt;&gt;"",1,0))</f>
        <v>0</v>
      </c>
      <c r="BA27" s="5">
        <f t="shared" si="0"/>
        <v>0</v>
      </c>
      <c r="BB27" s="167">
        <f t="shared" si="1"/>
        <v>0</v>
      </c>
    </row>
    <row r="28" spans="1:54" x14ac:dyDescent="0.25">
      <c r="A28" s="5" t="s">
        <v>50</v>
      </c>
      <c r="B28" s="165">
        <f>IF('Indicator Data'!C32="No Data",1,IF('Indicator Data imputation'!C31&lt;&gt;"",1,0))</f>
        <v>0</v>
      </c>
      <c r="C28" s="165">
        <f>IF('Indicator Data'!D32="No Data",1,IF('Indicator Data imputation'!D31&lt;&gt;"",1,0))</f>
        <v>0</v>
      </c>
      <c r="D28" s="165">
        <f>IF('Indicator Data'!E32="No Data",1,IF('Indicator Data imputation'!E31&lt;&gt;"",1,0))</f>
        <v>0</v>
      </c>
      <c r="E28" s="165">
        <f>IF('Indicator Data'!F32="No Data",1,IF('Indicator Data imputation'!F31&lt;&gt;"",1,0))</f>
        <v>0</v>
      </c>
      <c r="F28" s="165">
        <f>IF('Indicator Data'!G32="No Data",1,IF('Indicator Data imputation'!G31&lt;&gt;"",1,0))</f>
        <v>0</v>
      </c>
      <c r="G28" s="165">
        <f>IF('Indicator Data'!H32="No Data",1,IF('Indicator Data imputation'!H31&lt;&gt;"",1,0))</f>
        <v>0</v>
      </c>
      <c r="H28" s="165">
        <f>IF('Indicator Data'!I32="No Data",1,IF('Indicator Data imputation'!I31&lt;&gt;"",1,0))</f>
        <v>0</v>
      </c>
      <c r="I28" s="165">
        <f>IF('Indicator Data'!J32="No Data",1,IF('Indicator Data imputation'!J31&lt;&gt;"",1,0))</f>
        <v>0</v>
      </c>
      <c r="J28" s="165">
        <f>IF('Indicator Data'!K32="No Data",1,IF('Indicator Data imputation'!K31&lt;&gt;"",1,0))</f>
        <v>0</v>
      </c>
      <c r="K28" s="165">
        <f>IF('Indicator Data'!L32="No Data",1,IF('Indicator Data imputation'!L31&lt;&gt;"",1,0))</f>
        <v>0</v>
      </c>
      <c r="L28" s="165">
        <f>IF('Indicator Data'!AM32="No Data",1,IF('Indicator Data imputation'!M31&lt;&gt;"",1,0))</f>
        <v>0</v>
      </c>
      <c r="M28" s="165">
        <f>IF('Indicator Data'!AN32="No Data",1,IF('Indicator Data imputation'!N31&lt;&gt;"",1,0))</f>
        <v>0</v>
      </c>
      <c r="N28" s="165">
        <f>IF('Indicator Data'!AO32="No Data",1,IF('Indicator Data imputation'!O31&lt;&gt;"",1,0))</f>
        <v>0</v>
      </c>
      <c r="O28" s="165">
        <f>IF('Indicator Data'!AP32="No Data",1,IF('Indicator Data imputation'!P31&lt;&gt;"",1,0))</f>
        <v>0</v>
      </c>
      <c r="P28" s="165">
        <f>IF('Indicator Data'!AQ32="No Data",1,IF('Indicator Data imputation'!Q31&lt;&gt;"",1,0))</f>
        <v>0</v>
      </c>
      <c r="Q28" s="165">
        <f>IF('Indicator Data'!AR32="No Data",1,IF('Indicator Data imputation'!R31&lt;&gt;"",1,0))</f>
        <v>0</v>
      </c>
      <c r="R28" s="165">
        <f>IF('Indicator Data'!AS32="No Data",1,IF('Indicator Data imputation'!S31&lt;&gt;"",1,0))</f>
        <v>0</v>
      </c>
      <c r="S28" s="165">
        <f>IF('Indicator Data'!AT32="No Data",1,IF('Indicator Data imputation'!T31&lt;&gt;"",1,0))</f>
        <v>0</v>
      </c>
      <c r="T28" s="165">
        <f>IF('Indicator Data'!AU32="No Data",1,IF('Indicator Data imputation'!U31&lt;&gt;"",1,0))</f>
        <v>0</v>
      </c>
      <c r="U28" s="165">
        <f>IF('Indicator Data'!AV32="No Data",1,IF('Indicator Data imputation'!V31&lt;&gt;"",1,0))</f>
        <v>0</v>
      </c>
      <c r="V28" s="165">
        <f>IF('Indicator Data'!AX32="No Data",1,IF('Indicator Data imputation'!W31&lt;&gt;"",1,0))</f>
        <v>0</v>
      </c>
      <c r="W28" s="165">
        <f>IF('Indicator Data'!AY32="No Data",1,IF('Indicator Data imputation'!X31&lt;&gt;"",1,0))</f>
        <v>0</v>
      </c>
      <c r="X28" s="165">
        <f>IF('Indicator Data'!CB32="No Data",1,IF('Indicator Data imputation'!Y31&lt;&gt;"",1,0))</f>
        <v>0</v>
      </c>
      <c r="Y28" s="165">
        <f>IF('Indicator Data'!CC32="No Data",1,IF('Indicator Data imputation'!Z31&lt;&gt;"",1,0))</f>
        <v>0</v>
      </c>
      <c r="Z28" s="165">
        <f>IF('Indicator Data'!AZ32="No Data",1,IF('Indicator Data imputation'!AA31&lt;&gt;"",1,0))</f>
        <v>0</v>
      </c>
      <c r="AA28" s="165">
        <f>IF('Indicator Data'!BA32="No Data",1,IF('Indicator Data imputation'!AB31&lt;&gt;"",1,0))</f>
        <v>0</v>
      </c>
      <c r="AB28" s="165">
        <f>IF('Indicator Data'!CG32="No Data",1,IF('Indicator Data imputation'!AC31&lt;&gt;"",1,0))</f>
        <v>0</v>
      </c>
      <c r="AC28" s="165">
        <f>IF('Indicator Data'!CH32="No Data",1,IF('Indicator Data imputation'!AD31&lt;&gt;"",1,0))</f>
        <v>0</v>
      </c>
      <c r="AD28" s="165">
        <f>IF('Indicator Data'!BC32="No Data",1,IF('Indicator Data imputation'!AE31&lt;&gt;"",1,0))</f>
        <v>0</v>
      </c>
      <c r="AE28" s="165">
        <f>IF('Indicator Data'!BF32="No Data",1,IF('Indicator Data imputation'!AF31&lt;&gt;"",1,0))</f>
        <v>0</v>
      </c>
      <c r="AF28" s="165">
        <f>IF('Indicator Data'!BG32="No Data",1,IF('Indicator Data imputation'!AG31&lt;&gt;"",1,0))</f>
        <v>0</v>
      </c>
      <c r="AG28" s="165">
        <f>IF('Indicator Data'!BH32="No Data",1,IF('Indicator Data imputation'!AH31&lt;&gt;"",1,0))</f>
        <v>0</v>
      </c>
      <c r="AH28" s="165">
        <f>IF('Indicator Data'!BI32="No Data",1,IF('Indicator Data imputation'!AI31&lt;&gt;"",1,0))</f>
        <v>0</v>
      </c>
      <c r="AI28" s="165">
        <f>IF('Indicator Data'!BJ32="No Data",1,IF('Indicator Data imputation'!AJ31&lt;&gt;"",1,0))</f>
        <v>0</v>
      </c>
      <c r="AJ28" s="165">
        <f>IF('Indicator Data'!BK32="No Data",1,IF('Indicator Data imputation'!AK31&lt;&gt;"",1,0))</f>
        <v>0</v>
      </c>
      <c r="AK28" s="165">
        <f>IF('Indicator Data'!BL32="No Data",1,IF('Indicator Data imputation'!AL31&lt;&gt;"",1,0))</f>
        <v>0</v>
      </c>
      <c r="AL28" s="165">
        <f>IF('Indicator Data'!BM32="No Data",1,IF('Indicator Data imputation'!AM31&lt;&gt;"",1,0))</f>
        <v>0</v>
      </c>
      <c r="AM28" s="165">
        <f>IF('Indicator Data'!BN32="No Data",1,IF('Indicator Data imputation'!AN31&lt;&gt;"",1,0))</f>
        <v>1</v>
      </c>
      <c r="AN28" s="165">
        <f>IF('Indicator Data'!BO32="No Data",1,IF('Indicator Data imputation'!AO31&lt;&gt;"",1,0))</f>
        <v>1</v>
      </c>
      <c r="AO28" s="165">
        <f>IF('Indicator Data'!BP32="No Data",1,IF('Indicator Data imputation'!AP31&lt;&gt;"",1,0))</f>
        <v>0</v>
      </c>
      <c r="AP28" s="165">
        <f>IF('Indicator Data'!BQ32="No Data",1,IF('Indicator Data imputation'!AQ31&lt;&gt;"",1,0))</f>
        <v>0</v>
      </c>
      <c r="AQ28" s="165">
        <f>IF('Indicator Data'!BR32="No Data",1,IF('Indicator Data imputation'!AR31&lt;&gt;"",1,0))</f>
        <v>0</v>
      </c>
      <c r="AR28" s="165">
        <f>IF('Indicator Data'!BS32="No Data",1,IF('Indicator Data imputation'!AS31&lt;&gt;"",1,0))</f>
        <v>0</v>
      </c>
      <c r="AS28" s="165">
        <f>IF('Indicator Data'!BT32="No Data",1,IF('Indicator Data imputation'!AT31&lt;&gt;"",1,0))</f>
        <v>0</v>
      </c>
      <c r="AT28" s="165">
        <f>IF('Indicator Data'!BU32="No Data",1,IF('Indicator Data imputation'!AU31&lt;&gt;"",1,0))</f>
        <v>0</v>
      </c>
      <c r="AU28" s="165">
        <f>IF('Indicator Data'!BV32="No Data",1,IF('Indicator Data imputation'!AV31&lt;&gt;"",1,0))</f>
        <v>0</v>
      </c>
      <c r="AV28" s="165">
        <f>IF('Indicator Data'!BW32="No Data",1,IF('Indicator Data imputation'!AW31&lt;&gt;"",1,0))</f>
        <v>0</v>
      </c>
      <c r="AW28" s="165">
        <f>IF('Indicator Data'!BX32="No Data",1,IF('Indicator Data imputation'!AX31&lt;&gt;"",1,0))</f>
        <v>0</v>
      </c>
      <c r="AX28" s="165">
        <f>IF('Indicator Data'!BY32="No Data",1,IF('Indicator Data imputation'!AY31&lt;&gt;"",1,0))</f>
        <v>0</v>
      </c>
      <c r="AY28" s="165">
        <f>IF('Indicator Data'!BZ32="No Data",1,IF('Indicator Data imputation'!AZ31&lt;&gt;"",1,0))</f>
        <v>0</v>
      </c>
      <c r="AZ28" s="165">
        <f>IF('Indicator Data'!CA32="No Data",1,IF('Indicator Data imputation'!BA31&lt;&gt;"",1,0))</f>
        <v>0</v>
      </c>
      <c r="BA28" s="5">
        <f t="shared" si="0"/>
        <v>2</v>
      </c>
      <c r="BB28" s="167">
        <f t="shared" si="1"/>
        <v>3.9215686274509803E-2</v>
      </c>
    </row>
    <row r="29" spans="1:54" x14ac:dyDescent="0.25">
      <c r="A29" s="5" t="s">
        <v>58</v>
      </c>
      <c r="B29" s="165">
        <f>IF('Indicator Data'!C33="No Data",1,IF('Indicator Data imputation'!C32&lt;&gt;"",1,0))</f>
        <v>0</v>
      </c>
      <c r="C29" s="165">
        <f>IF('Indicator Data'!D33="No Data",1,IF('Indicator Data imputation'!D32&lt;&gt;"",1,0))</f>
        <v>0</v>
      </c>
      <c r="D29" s="165">
        <f>IF('Indicator Data'!E33="No Data",1,IF('Indicator Data imputation'!E32&lt;&gt;"",1,0))</f>
        <v>1</v>
      </c>
      <c r="E29" s="165">
        <f>IF('Indicator Data'!F33="No Data",1,IF('Indicator Data imputation'!F32&lt;&gt;"",1,0))</f>
        <v>0</v>
      </c>
      <c r="F29" s="165">
        <f>IF('Indicator Data'!G33="No Data",1,IF('Indicator Data imputation'!G32&lt;&gt;"",1,0))</f>
        <v>0</v>
      </c>
      <c r="G29" s="165">
        <f>IF('Indicator Data'!H33="No Data",1,IF('Indicator Data imputation'!H32&lt;&gt;"",1,0))</f>
        <v>0</v>
      </c>
      <c r="H29" s="165">
        <f>IF('Indicator Data'!I33="No Data",1,IF('Indicator Data imputation'!I32&lt;&gt;"",1,0))</f>
        <v>0</v>
      </c>
      <c r="I29" s="165">
        <f>IF('Indicator Data'!J33="No Data",1,IF('Indicator Data imputation'!J32&lt;&gt;"",1,0))</f>
        <v>0</v>
      </c>
      <c r="J29" s="165">
        <f>IF('Indicator Data'!K33="No Data",1,IF('Indicator Data imputation'!K32&lt;&gt;"",1,0))</f>
        <v>0</v>
      </c>
      <c r="K29" s="165">
        <f>IF('Indicator Data'!L33="No Data",1,IF('Indicator Data imputation'!L32&lt;&gt;"",1,0))</f>
        <v>0</v>
      </c>
      <c r="L29" s="165">
        <f>IF('Indicator Data'!AM33="No Data",1,IF('Indicator Data imputation'!M32&lt;&gt;"",1,0))</f>
        <v>0</v>
      </c>
      <c r="M29" s="165">
        <f>IF('Indicator Data'!AN33="No Data",1,IF('Indicator Data imputation'!N32&lt;&gt;"",1,0))</f>
        <v>0</v>
      </c>
      <c r="N29" s="165">
        <f>IF('Indicator Data'!AO33="No Data",1,IF('Indicator Data imputation'!O32&lt;&gt;"",1,0))</f>
        <v>0</v>
      </c>
      <c r="O29" s="165">
        <f>IF('Indicator Data'!AP33="No Data",1,IF('Indicator Data imputation'!P32&lt;&gt;"",1,0))</f>
        <v>0</v>
      </c>
      <c r="P29" s="165">
        <f>IF('Indicator Data'!AQ33="No Data",1,IF('Indicator Data imputation'!Q32&lt;&gt;"",1,0))</f>
        <v>0</v>
      </c>
      <c r="Q29" s="165">
        <f>IF('Indicator Data'!AR33="No Data",1,IF('Indicator Data imputation'!R32&lt;&gt;"",1,0))</f>
        <v>1</v>
      </c>
      <c r="R29" s="165">
        <f>IF('Indicator Data'!AS33="No Data",1,IF('Indicator Data imputation'!S32&lt;&gt;"",1,0))</f>
        <v>0</v>
      </c>
      <c r="S29" s="165">
        <f>IF('Indicator Data'!AT33="No Data",1,IF('Indicator Data imputation'!T32&lt;&gt;"",1,0))</f>
        <v>0</v>
      </c>
      <c r="T29" s="165">
        <f>IF('Indicator Data'!AU33="No Data",1,IF('Indicator Data imputation'!U32&lt;&gt;"",1,0))</f>
        <v>0</v>
      </c>
      <c r="U29" s="165">
        <f>IF('Indicator Data'!AV33="No Data",1,IF('Indicator Data imputation'!V32&lt;&gt;"",1,0))</f>
        <v>0</v>
      </c>
      <c r="V29" s="165">
        <f>IF('Indicator Data'!AX33="No Data",1,IF('Indicator Data imputation'!W32&lt;&gt;"",1,0))</f>
        <v>0</v>
      </c>
      <c r="W29" s="165">
        <f>IF('Indicator Data'!AY33="No Data",1,IF('Indicator Data imputation'!X32&lt;&gt;"",1,0))</f>
        <v>1</v>
      </c>
      <c r="X29" s="165">
        <f>IF('Indicator Data'!CB33="No Data",1,IF('Indicator Data imputation'!Y32&lt;&gt;"",1,0))</f>
        <v>0</v>
      </c>
      <c r="Y29" s="165">
        <f>IF('Indicator Data'!CC33="No Data",1,IF('Indicator Data imputation'!Z32&lt;&gt;"",1,0))</f>
        <v>0</v>
      </c>
      <c r="Z29" s="165">
        <f>IF('Indicator Data'!AZ33="No Data",1,IF('Indicator Data imputation'!AA32&lt;&gt;"",1,0))</f>
        <v>0</v>
      </c>
      <c r="AA29" s="165">
        <f>IF('Indicator Data'!BA33="No Data",1,IF('Indicator Data imputation'!AB32&lt;&gt;"",1,0))</f>
        <v>0</v>
      </c>
      <c r="AB29" s="165">
        <f>IF('Indicator Data'!CG33="No Data",1,IF('Indicator Data imputation'!AC32&lt;&gt;"",1,0))</f>
        <v>0</v>
      </c>
      <c r="AC29" s="165">
        <f>IF('Indicator Data'!CH33="No Data",1,IF('Indicator Data imputation'!AD32&lt;&gt;"",1,0))</f>
        <v>0</v>
      </c>
      <c r="AD29" s="165">
        <f>IF('Indicator Data'!BC33="No Data",1,IF('Indicator Data imputation'!AE32&lt;&gt;"",1,0))</f>
        <v>0</v>
      </c>
      <c r="AE29" s="165">
        <f>IF('Indicator Data'!BF33="No Data",1,IF('Indicator Data imputation'!AF32&lt;&gt;"",1,0))</f>
        <v>1</v>
      </c>
      <c r="AF29" s="165">
        <f>IF('Indicator Data'!BG33="No Data",1,IF('Indicator Data imputation'!AG32&lt;&gt;"",1,0))</f>
        <v>0</v>
      </c>
      <c r="AG29" s="165">
        <f>IF('Indicator Data'!BH33="No Data",1,IF('Indicator Data imputation'!AH32&lt;&gt;"",1,0))</f>
        <v>0</v>
      </c>
      <c r="AH29" s="165">
        <f>IF('Indicator Data'!BI33="No Data",1,IF('Indicator Data imputation'!AI32&lt;&gt;"",1,0))</f>
        <v>0</v>
      </c>
      <c r="AI29" s="165">
        <f>IF('Indicator Data'!BJ33="No Data",1,IF('Indicator Data imputation'!AJ32&lt;&gt;"",1,0))</f>
        <v>0</v>
      </c>
      <c r="AJ29" s="165">
        <f>IF('Indicator Data'!BK33="No Data",1,IF('Indicator Data imputation'!AK32&lt;&gt;"",1,0))</f>
        <v>0</v>
      </c>
      <c r="AK29" s="165">
        <f>IF('Indicator Data'!BL33="No Data",1,IF('Indicator Data imputation'!AL32&lt;&gt;"",1,0))</f>
        <v>0</v>
      </c>
      <c r="AL29" s="165">
        <f>IF('Indicator Data'!BM33="No Data",1,IF('Indicator Data imputation'!AM32&lt;&gt;"",1,0))</f>
        <v>0</v>
      </c>
      <c r="AM29" s="165">
        <f>IF('Indicator Data'!BN33="No Data",1,IF('Indicator Data imputation'!AN32&lt;&gt;"",1,0))</f>
        <v>0</v>
      </c>
      <c r="AN29" s="165">
        <f>IF('Indicator Data'!BO33="No Data",1,IF('Indicator Data imputation'!AO32&lt;&gt;"",1,0))</f>
        <v>0</v>
      </c>
      <c r="AO29" s="165">
        <f>IF('Indicator Data'!BP33="No Data",1,IF('Indicator Data imputation'!AP32&lt;&gt;"",1,0))</f>
        <v>0</v>
      </c>
      <c r="AP29" s="165">
        <f>IF('Indicator Data'!BQ33="No Data",1,IF('Indicator Data imputation'!AQ32&lt;&gt;"",1,0))</f>
        <v>0</v>
      </c>
      <c r="AQ29" s="165">
        <f>IF('Indicator Data'!BR33="No Data",1,IF('Indicator Data imputation'!AR32&lt;&gt;"",1,0))</f>
        <v>0</v>
      </c>
      <c r="AR29" s="165">
        <f>IF('Indicator Data'!BS33="No Data",1,IF('Indicator Data imputation'!AS32&lt;&gt;"",1,0))</f>
        <v>0</v>
      </c>
      <c r="AS29" s="165">
        <f>IF('Indicator Data'!BT33="No Data",1,IF('Indicator Data imputation'!AT32&lt;&gt;"",1,0))</f>
        <v>0</v>
      </c>
      <c r="AT29" s="165">
        <f>IF('Indicator Data'!BU33="No Data",1,IF('Indicator Data imputation'!AU32&lt;&gt;"",1,0))</f>
        <v>0</v>
      </c>
      <c r="AU29" s="165">
        <f>IF('Indicator Data'!BV33="No Data",1,IF('Indicator Data imputation'!AV32&lt;&gt;"",1,0))</f>
        <v>0</v>
      </c>
      <c r="AV29" s="165">
        <f>IF('Indicator Data'!BW33="No Data",1,IF('Indicator Data imputation'!AW32&lt;&gt;"",1,0))</f>
        <v>0</v>
      </c>
      <c r="AW29" s="165">
        <f>IF('Indicator Data'!BX33="No Data",1,IF('Indicator Data imputation'!AX32&lt;&gt;"",1,0))</f>
        <v>0</v>
      </c>
      <c r="AX29" s="165">
        <f>IF('Indicator Data'!BY33="No Data",1,IF('Indicator Data imputation'!AY32&lt;&gt;"",1,0))</f>
        <v>0</v>
      </c>
      <c r="AY29" s="165">
        <f>IF('Indicator Data'!BZ33="No Data",1,IF('Indicator Data imputation'!AZ32&lt;&gt;"",1,0))</f>
        <v>0</v>
      </c>
      <c r="AZ29" s="165">
        <f>IF('Indicator Data'!CA33="No Data",1,IF('Indicator Data imputation'!BA32&lt;&gt;"",1,0))</f>
        <v>0</v>
      </c>
      <c r="BA29" s="5">
        <f t="shared" si="0"/>
        <v>4</v>
      </c>
      <c r="BB29" s="167">
        <f t="shared" si="1"/>
        <v>7.8431372549019607E-2</v>
      </c>
    </row>
    <row r="30" spans="1:54" x14ac:dyDescent="0.25">
      <c r="A30" s="5" t="s">
        <v>52</v>
      </c>
      <c r="B30" s="165">
        <f>IF('Indicator Data'!C34="No Data",1,IF('Indicator Data imputation'!C33&lt;&gt;"",1,0))</f>
        <v>0</v>
      </c>
      <c r="C30" s="165">
        <f>IF('Indicator Data'!D34="No Data",1,IF('Indicator Data imputation'!D33&lt;&gt;"",1,0))</f>
        <v>0</v>
      </c>
      <c r="D30" s="165">
        <f>IF('Indicator Data'!E34="No Data",1,IF('Indicator Data imputation'!E33&lt;&gt;"",1,0))</f>
        <v>0</v>
      </c>
      <c r="E30" s="165">
        <f>IF('Indicator Data'!F34="No Data",1,IF('Indicator Data imputation'!F33&lt;&gt;"",1,0))</f>
        <v>0</v>
      </c>
      <c r="F30" s="165">
        <f>IF('Indicator Data'!G34="No Data",1,IF('Indicator Data imputation'!G33&lt;&gt;"",1,0))</f>
        <v>0</v>
      </c>
      <c r="G30" s="165">
        <f>IF('Indicator Data'!H34="No Data",1,IF('Indicator Data imputation'!H33&lt;&gt;"",1,0))</f>
        <v>0</v>
      </c>
      <c r="H30" s="165">
        <f>IF('Indicator Data'!I34="No Data",1,IF('Indicator Data imputation'!I33&lt;&gt;"",1,0))</f>
        <v>0</v>
      </c>
      <c r="I30" s="165">
        <f>IF('Indicator Data'!J34="No Data",1,IF('Indicator Data imputation'!J33&lt;&gt;"",1,0))</f>
        <v>0</v>
      </c>
      <c r="J30" s="165">
        <f>IF('Indicator Data'!K34="No Data",1,IF('Indicator Data imputation'!K33&lt;&gt;"",1,0))</f>
        <v>0</v>
      </c>
      <c r="K30" s="165">
        <f>IF('Indicator Data'!L34="No Data",1,IF('Indicator Data imputation'!L33&lt;&gt;"",1,0))</f>
        <v>0</v>
      </c>
      <c r="L30" s="165">
        <f>IF('Indicator Data'!AM34="No Data",1,IF('Indicator Data imputation'!M33&lt;&gt;"",1,0))</f>
        <v>0</v>
      </c>
      <c r="M30" s="165">
        <f>IF('Indicator Data'!AN34="No Data",1,IF('Indicator Data imputation'!N33&lt;&gt;"",1,0))</f>
        <v>0</v>
      </c>
      <c r="N30" s="165">
        <f>IF('Indicator Data'!AO34="No Data",1,IF('Indicator Data imputation'!O33&lt;&gt;"",1,0))</f>
        <v>0</v>
      </c>
      <c r="O30" s="165">
        <f>IF('Indicator Data'!AP34="No Data",1,IF('Indicator Data imputation'!P33&lt;&gt;"",1,0))</f>
        <v>0</v>
      </c>
      <c r="P30" s="165">
        <f>IF('Indicator Data'!AQ34="No Data",1,IF('Indicator Data imputation'!Q33&lt;&gt;"",1,0))</f>
        <v>0</v>
      </c>
      <c r="Q30" s="165">
        <f>IF('Indicator Data'!AR34="No Data",1,IF('Indicator Data imputation'!R33&lt;&gt;"",1,0))</f>
        <v>0</v>
      </c>
      <c r="R30" s="165">
        <f>IF('Indicator Data'!AS34="No Data",1,IF('Indicator Data imputation'!S33&lt;&gt;"",1,0))</f>
        <v>0</v>
      </c>
      <c r="S30" s="165">
        <f>IF('Indicator Data'!AT34="No Data",1,IF('Indicator Data imputation'!T33&lt;&gt;"",1,0))</f>
        <v>0</v>
      </c>
      <c r="T30" s="165">
        <f>IF('Indicator Data'!AU34="No Data",1,IF('Indicator Data imputation'!U33&lt;&gt;"",1,0))</f>
        <v>0</v>
      </c>
      <c r="U30" s="165">
        <f>IF('Indicator Data'!AV34="No Data",1,IF('Indicator Data imputation'!V33&lt;&gt;"",1,0))</f>
        <v>0</v>
      </c>
      <c r="V30" s="165">
        <f>IF('Indicator Data'!AX34="No Data",1,IF('Indicator Data imputation'!W33&lt;&gt;"",1,0))</f>
        <v>0</v>
      </c>
      <c r="W30" s="165">
        <f>IF('Indicator Data'!AY34="No Data",1,IF('Indicator Data imputation'!X33&lt;&gt;"",1,0))</f>
        <v>0</v>
      </c>
      <c r="X30" s="165">
        <f>IF('Indicator Data'!CB34="No Data",1,IF('Indicator Data imputation'!Y33&lt;&gt;"",1,0))</f>
        <v>0</v>
      </c>
      <c r="Y30" s="165">
        <f>IF('Indicator Data'!CC34="No Data",1,IF('Indicator Data imputation'!Z33&lt;&gt;"",1,0))</f>
        <v>0</v>
      </c>
      <c r="Z30" s="165">
        <f>IF('Indicator Data'!AZ34="No Data",1,IF('Indicator Data imputation'!AA33&lt;&gt;"",1,0))</f>
        <v>0</v>
      </c>
      <c r="AA30" s="165">
        <f>IF('Indicator Data'!BA34="No Data",1,IF('Indicator Data imputation'!AB33&lt;&gt;"",1,0))</f>
        <v>0</v>
      </c>
      <c r="AB30" s="165">
        <f>IF('Indicator Data'!CG34="No Data",1,IF('Indicator Data imputation'!AC33&lt;&gt;"",1,0))</f>
        <v>0</v>
      </c>
      <c r="AC30" s="165">
        <f>IF('Indicator Data'!CH34="No Data",1,IF('Indicator Data imputation'!AD33&lt;&gt;"",1,0))</f>
        <v>0</v>
      </c>
      <c r="AD30" s="165">
        <f>IF('Indicator Data'!BC34="No Data",1,IF('Indicator Data imputation'!AE33&lt;&gt;"",1,0))</f>
        <v>0</v>
      </c>
      <c r="AE30" s="165">
        <f>IF('Indicator Data'!BF34="No Data",1,IF('Indicator Data imputation'!AF33&lt;&gt;"",1,0))</f>
        <v>0</v>
      </c>
      <c r="AF30" s="165">
        <f>IF('Indicator Data'!BG34="No Data",1,IF('Indicator Data imputation'!AG33&lt;&gt;"",1,0))</f>
        <v>0</v>
      </c>
      <c r="AG30" s="165">
        <f>IF('Indicator Data'!BH34="No Data",1,IF('Indicator Data imputation'!AH33&lt;&gt;"",1,0))</f>
        <v>0</v>
      </c>
      <c r="AH30" s="165">
        <f>IF('Indicator Data'!BI34="No Data",1,IF('Indicator Data imputation'!AI33&lt;&gt;"",1,0))</f>
        <v>0</v>
      </c>
      <c r="AI30" s="165">
        <f>IF('Indicator Data'!BJ34="No Data",1,IF('Indicator Data imputation'!AJ33&lt;&gt;"",1,0))</f>
        <v>0</v>
      </c>
      <c r="AJ30" s="165">
        <f>IF('Indicator Data'!BK34="No Data",1,IF('Indicator Data imputation'!AK33&lt;&gt;"",1,0))</f>
        <v>0</v>
      </c>
      <c r="AK30" s="165">
        <f>IF('Indicator Data'!BL34="No Data",1,IF('Indicator Data imputation'!AL33&lt;&gt;"",1,0))</f>
        <v>0</v>
      </c>
      <c r="AL30" s="165">
        <f>IF('Indicator Data'!BM34="No Data",1,IF('Indicator Data imputation'!AM33&lt;&gt;"",1,0))</f>
        <v>0</v>
      </c>
      <c r="AM30" s="165">
        <f>IF('Indicator Data'!BN34="No Data",1,IF('Indicator Data imputation'!AN33&lt;&gt;"",1,0))</f>
        <v>0</v>
      </c>
      <c r="AN30" s="165">
        <f>IF('Indicator Data'!BO34="No Data",1,IF('Indicator Data imputation'!AO33&lt;&gt;"",1,0))</f>
        <v>0</v>
      </c>
      <c r="AO30" s="165">
        <f>IF('Indicator Data'!BP34="No Data",1,IF('Indicator Data imputation'!AP33&lt;&gt;"",1,0))</f>
        <v>0</v>
      </c>
      <c r="AP30" s="165">
        <f>IF('Indicator Data'!BQ34="No Data",1,IF('Indicator Data imputation'!AQ33&lt;&gt;"",1,0))</f>
        <v>0</v>
      </c>
      <c r="AQ30" s="165">
        <f>IF('Indicator Data'!BR34="No Data",1,IF('Indicator Data imputation'!AR33&lt;&gt;"",1,0))</f>
        <v>0</v>
      </c>
      <c r="AR30" s="165">
        <f>IF('Indicator Data'!BS34="No Data",1,IF('Indicator Data imputation'!AS33&lt;&gt;"",1,0))</f>
        <v>0</v>
      </c>
      <c r="AS30" s="165">
        <f>IF('Indicator Data'!BT34="No Data",1,IF('Indicator Data imputation'!AT33&lt;&gt;"",1,0))</f>
        <v>0</v>
      </c>
      <c r="AT30" s="165">
        <f>IF('Indicator Data'!BU34="No Data",1,IF('Indicator Data imputation'!AU33&lt;&gt;"",1,0))</f>
        <v>0</v>
      </c>
      <c r="AU30" s="165">
        <f>IF('Indicator Data'!BV34="No Data",1,IF('Indicator Data imputation'!AV33&lt;&gt;"",1,0))</f>
        <v>0</v>
      </c>
      <c r="AV30" s="165">
        <f>IF('Indicator Data'!BW34="No Data",1,IF('Indicator Data imputation'!AW33&lt;&gt;"",1,0))</f>
        <v>0</v>
      </c>
      <c r="AW30" s="165">
        <f>IF('Indicator Data'!BX34="No Data",1,IF('Indicator Data imputation'!AX33&lt;&gt;"",1,0))</f>
        <v>0</v>
      </c>
      <c r="AX30" s="165">
        <f>IF('Indicator Data'!BY34="No Data",1,IF('Indicator Data imputation'!AY33&lt;&gt;"",1,0))</f>
        <v>0</v>
      </c>
      <c r="AY30" s="165">
        <f>IF('Indicator Data'!BZ34="No Data",1,IF('Indicator Data imputation'!AZ33&lt;&gt;"",1,0))</f>
        <v>0</v>
      </c>
      <c r="AZ30" s="165">
        <f>IF('Indicator Data'!CA34="No Data",1,IF('Indicator Data imputation'!BA33&lt;&gt;"",1,0))</f>
        <v>0</v>
      </c>
      <c r="BA30" s="5">
        <f t="shared" si="0"/>
        <v>0</v>
      </c>
      <c r="BB30" s="167">
        <f t="shared" si="1"/>
        <v>0</v>
      </c>
    </row>
    <row r="31" spans="1:54" x14ac:dyDescent="0.25">
      <c r="A31" s="5" t="s">
        <v>54</v>
      </c>
      <c r="B31" s="165">
        <f>IF('Indicator Data'!C35="No Data",1,IF('Indicator Data imputation'!C34&lt;&gt;"",1,0))</f>
        <v>0</v>
      </c>
      <c r="C31" s="165">
        <f>IF('Indicator Data'!D35="No Data",1,IF('Indicator Data imputation'!D34&lt;&gt;"",1,0))</f>
        <v>0</v>
      </c>
      <c r="D31" s="165">
        <f>IF('Indicator Data'!E35="No Data",1,IF('Indicator Data imputation'!E34&lt;&gt;"",1,0))</f>
        <v>0</v>
      </c>
      <c r="E31" s="165">
        <f>IF('Indicator Data'!F35="No Data",1,IF('Indicator Data imputation'!F34&lt;&gt;"",1,0))</f>
        <v>0</v>
      </c>
      <c r="F31" s="165">
        <f>IF('Indicator Data'!G35="No Data",1,IF('Indicator Data imputation'!G34&lt;&gt;"",1,0))</f>
        <v>0</v>
      </c>
      <c r="G31" s="165">
        <f>IF('Indicator Data'!H35="No Data",1,IF('Indicator Data imputation'!H34&lt;&gt;"",1,0))</f>
        <v>0</v>
      </c>
      <c r="H31" s="165">
        <f>IF('Indicator Data'!I35="No Data",1,IF('Indicator Data imputation'!I34&lt;&gt;"",1,0))</f>
        <v>0</v>
      </c>
      <c r="I31" s="165">
        <f>IF('Indicator Data'!J35="No Data",1,IF('Indicator Data imputation'!J34&lt;&gt;"",1,0))</f>
        <v>0</v>
      </c>
      <c r="J31" s="165">
        <f>IF('Indicator Data'!K35="No Data",1,IF('Indicator Data imputation'!K34&lt;&gt;"",1,0))</f>
        <v>0</v>
      </c>
      <c r="K31" s="165">
        <f>IF('Indicator Data'!L35="No Data",1,IF('Indicator Data imputation'!L34&lt;&gt;"",1,0))</f>
        <v>0</v>
      </c>
      <c r="L31" s="165">
        <f>IF('Indicator Data'!AM35="No Data",1,IF('Indicator Data imputation'!M34&lt;&gt;"",1,0))</f>
        <v>0</v>
      </c>
      <c r="M31" s="165">
        <f>IF('Indicator Data'!AN35="No Data",1,IF('Indicator Data imputation'!N34&lt;&gt;"",1,0))</f>
        <v>0</v>
      </c>
      <c r="N31" s="165">
        <f>IF('Indicator Data'!AO35="No Data",1,IF('Indicator Data imputation'!O34&lt;&gt;"",1,0))</f>
        <v>0</v>
      </c>
      <c r="O31" s="165">
        <f>IF('Indicator Data'!AP35="No Data",1,IF('Indicator Data imputation'!P34&lt;&gt;"",1,0))</f>
        <v>0</v>
      </c>
      <c r="P31" s="165">
        <f>IF('Indicator Data'!AQ35="No Data",1,IF('Indicator Data imputation'!Q34&lt;&gt;"",1,0))</f>
        <v>0</v>
      </c>
      <c r="Q31" s="165">
        <f>IF('Indicator Data'!AR35="No Data",1,IF('Indicator Data imputation'!R34&lt;&gt;"",1,0))</f>
        <v>0</v>
      </c>
      <c r="R31" s="165">
        <f>IF('Indicator Data'!AS35="No Data",1,IF('Indicator Data imputation'!S34&lt;&gt;"",1,0))</f>
        <v>0</v>
      </c>
      <c r="S31" s="165">
        <f>IF('Indicator Data'!AT35="No Data",1,IF('Indicator Data imputation'!T34&lt;&gt;"",1,0))</f>
        <v>0</v>
      </c>
      <c r="T31" s="165">
        <f>IF('Indicator Data'!AU35="No Data",1,IF('Indicator Data imputation'!U34&lt;&gt;"",1,0))</f>
        <v>0</v>
      </c>
      <c r="U31" s="165">
        <f>IF('Indicator Data'!AV35="No Data",1,IF('Indicator Data imputation'!V34&lt;&gt;"",1,0))</f>
        <v>0</v>
      </c>
      <c r="V31" s="165">
        <f>IF('Indicator Data'!AX35="No Data",1,IF('Indicator Data imputation'!W34&lt;&gt;"",1,0))</f>
        <v>0</v>
      </c>
      <c r="W31" s="165">
        <f>IF('Indicator Data'!AY35="No Data",1,IF('Indicator Data imputation'!X34&lt;&gt;"",1,0))</f>
        <v>0</v>
      </c>
      <c r="X31" s="165">
        <f>IF('Indicator Data'!CB35="No Data",1,IF('Indicator Data imputation'!Y34&lt;&gt;"",1,0))</f>
        <v>0</v>
      </c>
      <c r="Y31" s="165">
        <f>IF('Indicator Data'!CC35="No Data",1,IF('Indicator Data imputation'!Z34&lt;&gt;"",1,0))</f>
        <v>0</v>
      </c>
      <c r="Z31" s="165">
        <f>IF('Indicator Data'!AZ35="No Data",1,IF('Indicator Data imputation'!AA34&lt;&gt;"",1,0))</f>
        <v>0</v>
      </c>
      <c r="AA31" s="165">
        <f>IF('Indicator Data'!BA35="No Data",1,IF('Indicator Data imputation'!AB34&lt;&gt;"",1,0))</f>
        <v>0</v>
      </c>
      <c r="AB31" s="165">
        <f>IF('Indicator Data'!CG35="No Data",1,IF('Indicator Data imputation'!AC34&lt;&gt;"",1,0))</f>
        <v>0</v>
      </c>
      <c r="AC31" s="165">
        <f>IF('Indicator Data'!CH35="No Data",1,IF('Indicator Data imputation'!AD34&lt;&gt;"",1,0))</f>
        <v>0</v>
      </c>
      <c r="AD31" s="165">
        <f>IF('Indicator Data'!BC35="No Data",1,IF('Indicator Data imputation'!AE34&lt;&gt;"",1,0))</f>
        <v>0</v>
      </c>
      <c r="AE31" s="165">
        <f>IF('Indicator Data'!BF35="No Data",1,IF('Indicator Data imputation'!AF34&lt;&gt;"",1,0))</f>
        <v>0</v>
      </c>
      <c r="AF31" s="165">
        <f>IF('Indicator Data'!BG35="No Data",1,IF('Indicator Data imputation'!AG34&lt;&gt;"",1,0))</f>
        <v>0</v>
      </c>
      <c r="AG31" s="165">
        <f>IF('Indicator Data'!BH35="No Data",1,IF('Indicator Data imputation'!AH34&lt;&gt;"",1,0))</f>
        <v>0</v>
      </c>
      <c r="AH31" s="165">
        <f>IF('Indicator Data'!BI35="No Data",1,IF('Indicator Data imputation'!AI34&lt;&gt;"",1,0))</f>
        <v>0</v>
      </c>
      <c r="AI31" s="165">
        <f>IF('Indicator Data'!BJ35="No Data",1,IF('Indicator Data imputation'!AJ34&lt;&gt;"",1,0))</f>
        <v>0</v>
      </c>
      <c r="AJ31" s="165">
        <f>IF('Indicator Data'!BK35="No Data",1,IF('Indicator Data imputation'!AK34&lt;&gt;"",1,0))</f>
        <v>0</v>
      </c>
      <c r="AK31" s="165">
        <f>IF('Indicator Data'!BL35="No Data",1,IF('Indicator Data imputation'!AL34&lt;&gt;"",1,0))</f>
        <v>0</v>
      </c>
      <c r="AL31" s="165">
        <f>IF('Indicator Data'!BM35="No Data",1,IF('Indicator Data imputation'!AM34&lt;&gt;"",1,0))</f>
        <v>0</v>
      </c>
      <c r="AM31" s="165">
        <f>IF('Indicator Data'!BN35="No Data",1,IF('Indicator Data imputation'!AN34&lt;&gt;"",1,0))</f>
        <v>0</v>
      </c>
      <c r="AN31" s="165">
        <f>IF('Indicator Data'!BO35="No Data",1,IF('Indicator Data imputation'!AO34&lt;&gt;"",1,0))</f>
        <v>0</v>
      </c>
      <c r="AO31" s="165">
        <f>IF('Indicator Data'!BP35="No Data",1,IF('Indicator Data imputation'!AP34&lt;&gt;"",1,0))</f>
        <v>0</v>
      </c>
      <c r="AP31" s="165">
        <f>IF('Indicator Data'!BQ35="No Data",1,IF('Indicator Data imputation'!AQ34&lt;&gt;"",1,0))</f>
        <v>0</v>
      </c>
      <c r="AQ31" s="165">
        <f>IF('Indicator Data'!BR35="No Data",1,IF('Indicator Data imputation'!AR34&lt;&gt;"",1,0))</f>
        <v>0</v>
      </c>
      <c r="AR31" s="165">
        <f>IF('Indicator Data'!BS35="No Data",1,IF('Indicator Data imputation'!AS34&lt;&gt;"",1,0))</f>
        <v>0</v>
      </c>
      <c r="AS31" s="165">
        <f>IF('Indicator Data'!BT35="No Data",1,IF('Indicator Data imputation'!AT34&lt;&gt;"",1,0))</f>
        <v>0</v>
      </c>
      <c r="AT31" s="165">
        <f>IF('Indicator Data'!BU35="No Data",1,IF('Indicator Data imputation'!AU34&lt;&gt;"",1,0))</f>
        <v>0</v>
      </c>
      <c r="AU31" s="165">
        <f>IF('Indicator Data'!BV35="No Data",1,IF('Indicator Data imputation'!AV34&lt;&gt;"",1,0))</f>
        <v>0</v>
      </c>
      <c r="AV31" s="165">
        <f>IF('Indicator Data'!BW35="No Data",1,IF('Indicator Data imputation'!AW34&lt;&gt;"",1,0))</f>
        <v>0</v>
      </c>
      <c r="AW31" s="165">
        <f>IF('Indicator Data'!BX35="No Data",1,IF('Indicator Data imputation'!AX34&lt;&gt;"",1,0))</f>
        <v>0</v>
      </c>
      <c r="AX31" s="165">
        <f>IF('Indicator Data'!BY35="No Data",1,IF('Indicator Data imputation'!AY34&lt;&gt;"",1,0))</f>
        <v>0</v>
      </c>
      <c r="AY31" s="165">
        <f>IF('Indicator Data'!BZ35="No Data",1,IF('Indicator Data imputation'!AZ34&lt;&gt;"",1,0))</f>
        <v>0</v>
      </c>
      <c r="AZ31" s="165">
        <f>IF('Indicator Data'!CA35="No Data",1,IF('Indicator Data imputation'!BA34&lt;&gt;"",1,0))</f>
        <v>0</v>
      </c>
      <c r="BA31" s="5">
        <f t="shared" si="0"/>
        <v>0</v>
      </c>
      <c r="BB31" s="167">
        <f t="shared" si="1"/>
        <v>0</v>
      </c>
    </row>
    <row r="32" spans="1:54" x14ac:dyDescent="0.25">
      <c r="A32" s="5" t="s">
        <v>56</v>
      </c>
      <c r="B32" s="165">
        <f>IF('Indicator Data'!C36="No Data",1,IF('Indicator Data imputation'!C35&lt;&gt;"",1,0))</f>
        <v>0</v>
      </c>
      <c r="C32" s="165">
        <f>IF('Indicator Data'!D36="No Data",1,IF('Indicator Data imputation'!D35&lt;&gt;"",1,0))</f>
        <v>0</v>
      </c>
      <c r="D32" s="165">
        <f>IF('Indicator Data'!E36="No Data",1,IF('Indicator Data imputation'!E35&lt;&gt;"",1,0))</f>
        <v>0</v>
      </c>
      <c r="E32" s="165">
        <f>IF('Indicator Data'!F36="No Data",1,IF('Indicator Data imputation'!F35&lt;&gt;"",1,0))</f>
        <v>0</v>
      </c>
      <c r="F32" s="165">
        <f>IF('Indicator Data'!G36="No Data",1,IF('Indicator Data imputation'!G35&lt;&gt;"",1,0))</f>
        <v>0</v>
      </c>
      <c r="G32" s="165">
        <f>IF('Indicator Data'!H36="No Data",1,IF('Indicator Data imputation'!H35&lt;&gt;"",1,0))</f>
        <v>0</v>
      </c>
      <c r="H32" s="165">
        <f>IF('Indicator Data'!I36="No Data",1,IF('Indicator Data imputation'!I35&lt;&gt;"",1,0))</f>
        <v>0</v>
      </c>
      <c r="I32" s="165">
        <f>IF('Indicator Data'!J36="No Data",1,IF('Indicator Data imputation'!J35&lt;&gt;"",1,0))</f>
        <v>0</v>
      </c>
      <c r="J32" s="165">
        <f>IF('Indicator Data'!K36="No Data",1,IF('Indicator Data imputation'!K35&lt;&gt;"",1,0))</f>
        <v>0</v>
      </c>
      <c r="K32" s="165">
        <f>IF('Indicator Data'!L36="No Data",1,IF('Indicator Data imputation'!L35&lt;&gt;"",1,0))</f>
        <v>0</v>
      </c>
      <c r="L32" s="165">
        <f>IF('Indicator Data'!AM36="No Data",1,IF('Indicator Data imputation'!M35&lt;&gt;"",1,0))</f>
        <v>0</v>
      </c>
      <c r="M32" s="165">
        <f>IF('Indicator Data'!AN36="No Data",1,IF('Indicator Data imputation'!N35&lt;&gt;"",1,0))</f>
        <v>0</v>
      </c>
      <c r="N32" s="165">
        <f>IF('Indicator Data'!AO36="No Data",1,IF('Indicator Data imputation'!O35&lt;&gt;"",1,0))</f>
        <v>0</v>
      </c>
      <c r="O32" s="165">
        <f>IF('Indicator Data'!AP36="No Data",1,IF('Indicator Data imputation'!P35&lt;&gt;"",1,0))</f>
        <v>0</v>
      </c>
      <c r="P32" s="165">
        <f>IF('Indicator Data'!AQ36="No Data",1,IF('Indicator Data imputation'!Q35&lt;&gt;"",1,0))</f>
        <v>0</v>
      </c>
      <c r="Q32" s="165">
        <f>IF('Indicator Data'!AR36="No Data",1,IF('Indicator Data imputation'!R35&lt;&gt;"",1,0))</f>
        <v>1</v>
      </c>
      <c r="R32" s="165">
        <f>IF('Indicator Data'!AS36="No Data",1,IF('Indicator Data imputation'!S35&lt;&gt;"",1,0))</f>
        <v>0</v>
      </c>
      <c r="S32" s="165">
        <f>IF('Indicator Data'!AT36="No Data",1,IF('Indicator Data imputation'!T35&lt;&gt;"",1,0))</f>
        <v>0</v>
      </c>
      <c r="T32" s="165">
        <f>IF('Indicator Data'!AU36="No Data",1,IF('Indicator Data imputation'!U35&lt;&gt;"",1,0))</f>
        <v>0</v>
      </c>
      <c r="U32" s="165">
        <f>IF('Indicator Data'!AV36="No Data",1,IF('Indicator Data imputation'!V35&lt;&gt;"",1,0))</f>
        <v>1</v>
      </c>
      <c r="V32" s="165">
        <f>IF('Indicator Data'!AX36="No Data",1,IF('Indicator Data imputation'!W35&lt;&gt;"",1,0))</f>
        <v>0</v>
      </c>
      <c r="W32" s="165">
        <f>IF('Indicator Data'!AY36="No Data",1,IF('Indicator Data imputation'!X35&lt;&gt;"",1,0))</f>
        <v>1</v>
      </c>
      <c r="X32" s="165">
        <f>IF('Indicator Data'!CB36="No Data",1,IF('Indicator Data imputation'!Y35&lt;&gt;"",1,0))</f>
        <v>0</v>
      </c>
      <c r="Y32" s="165">
        <f>IF('Indicator Data'!CC36="No Data",1,IF('Indicator Data imputation'!Z35&lt;&gt;"",1,0))</f>
        <v>0</v>
      </c>
      <c r="Z32" s="165">
        <f>IF('Indicator Data'!AZ36="No Data",1,IF('Indicator Data imputation'!AA35&lt;&gt;"",1,0))</f>
        <v>0</v>
      </c>
      <c r="AA32" s="165">
        <f>IF('Indicator Data'!BA36="No Data",1,IF('Indicator Data imputation'!AB35&lt;&gt;"",1,0))</f>
        <v>1</v>
      </c>
      <c r="AB32" s="165">
        <f>IF('Indicator Data'!CG36="No Data",1,IF('Indicator Data imputation'!AC35&lt;&gt;"",1,0))</f>
        <v>0</v>
      </c>
      <c r="AC32" s="165">
        <f>IF('Indicator Data'!CH36="No Data",1,IF('Indicator Data imputation'!AD35&lt;&gt;"",1,0))</f>
        <v>0</v>
      </c>
      <c r="AD32" s="165">
        <f>IF('Indicator Data'!BC36="No Data",1,IF('Indicator Data imputation'!AE35&lt;&gt;"",1,0))</f>
        <v>1</v>
      </c>
      <c r="AE32" s="165">
        <f>IF('Indicator Data'!BF36="No Data",1,IF('Indicator Data imputation'!AF35&lt;&gt;"",1,0))</f>
        <v>0</v>
      </c>
      <c r="AF32" s="165">
        <f>IF('Indicator Data'!BG36="No Data",1,IF('Indicator Data imputation'!AG35&lt;&gt;"",1,0))</f>
        <v>0</v>
      </c>
      <c r="AG32" s="165">
        <f>IF('Indicator Data'!BH36="No Data",1,IF('Indicator Data imputation'!AH35&lt;&gt;"",1,0))</f>
        <v>0</v>
      </c>
      <c r="AH32" s="165">
        <f>IF('Indicator Data'!BI36="No Data",1,IF('Indicator Data imputation'!AI35&lt;&gt;"",1,0))</f>
        <v>0</v>
      </c>
      <c r="AI32" s="165">
        <f>IF('Indicator Data'!BJ36="No Data",1,IF('Indicator Data imputation'!AJ35&lt;&gt;"",1,0))</f>
        <v>0</v>
      </c>
      <c r="AJ32" s="165">
        <f>IF('Indicator Data'!BK36="No Data",1,IF('Indicator Data imputation'!AK35&lt;&gt;"",1,0))</f>
        <v>0</v>
      </c>
      <c r="AK32" s="165">
        <f>IF('Indicator Data'!BL36="No Data",1,IF('Indicator Data imputation'!AL35&lt;&gt;"",1,0))</f>
        <v>0</v>
      </c>
      <c r="AL32" s="165">
        <f>IF('Indicator Data'!BM36="No Data",1,IF('Indicator Data imputation'!AM35&lt;&gt;"",1,0))</f>
        <v>0</v>
      </c>
      <c r="AM32" s="165">
        <f>IF('Indicator Data'!BN36="No Data",1,IF('Indicator Data imputation'!AN35&lt;&gt;"",1,0))</f>
        <v>0</v>
      </c>
      <c r="AN32" s="165">
        <f>IF('Indicator Data'!BO36="No Data",1,IF('Indicator Data imputation'!AO35&lt;&gt;"",1,0))</f>
        <v>0</v>
      </c>
      <c r="AO32" s="165">
        <f>IF('Indicator Data'!BP36="No Data",1,IF('Indicator Data imputation'!AP35&lt;&gt;"",1,0))</f>
        <v>0</v>
      </c>
      <c r="AP32" s="165">
        <f>IF('Indicator Data'!BQ36="No Data",1,IF('Indicator Data imputation'!AQ35&lt;&gt;"",1,0))</f>
        <v>0</v>
      </c>
      <c r="AQ32" s="165">
        <f>IF('Indicator Data'!BR36="No Data",1,IF('Indicator Data imputation'!AR35&lt;&gt;"",1,0))</f>
        <v>0</v>
      </c>
      <c r="AR32" s="165">
        <f>IF('Indicator Data'!BS36="No Data",1,IF('Indicator Data imputation'!AS35&lt;&gt;"",1,0))</f>
        <v>0</v>
      </c>
      <c r="AS32" s="165">
        <f>IF('Indicator Data'!BT36="No Data",1,IF('Indicator Data imputation'!AT35&lt;&gt;"",1,0))</f>
        <v>0</v>
      </c>
      <c r="AT32" s="165">
        <f>IF('Indicator Data'!BU36="No Data",1,IF('Indicator Data imputation'!AU35&lt;&gt;"",1,0))</f>
        <v>0</v>
      </c>
      <c r="AU32" s="165">
        <f>IF('Indicator Data'!BV36="No Data",1,IF('Indicator Data imputation'!AV35&lt;&gt;"",1,0))</f>
        <v>1</v>
      </c>
      <c r="AV32" s="165">
        <f>IF('Indicator Data'!BW36="No Data",1,IF('Indicator Data imputation'!AW35&lt;&gt;"",1,0))</f>
        <v>0</v>
      </c>
      <c r="AW32" s="165">
        <f>IF('Indicator Data'!BX36="No Data",1,IF('Indicator Data imputation'!AX35&lt;&gt;"",1,0))</f>
        <v>0</v>
      </c>
      <c r="AX32" s="165">
        <f>IF('Indicator Data'!BY36="No Data",1,IF('Indicator Data imputation'!AY35&lt;&gt;"",1,0))</f>
        <v>0</v>
      </c>
      <c r="AY32" s="165">
        <f>IF('Indicator Data'!BZ36="No Data",1,IF('Indicator Data imputation'!AZ35&lt;&gt;"",1,0))</f>
        <v>0</v>
      </c>
      <c r="AZ32" s="165">
        <f>IF('Indicator Data'!CA36="No Data",1,IF('Indicator Data imputation'!BA35&lt;&gt;"",1,0))</f>
        <v>0</v>
      </c>
      <c r="BA32" s="5">
        <f t="shared" si="0"/>
        <v>6</v>
      </c>
      <c r="BB32" s="167">
        <f t="shared" si="1"/>
        <v>0.11764705882352941</v>
      </c>
    </row>
    <row r="33" spans="1:54" x14ac:dyDescent="0.25">
      <c r="A33" s="5" t="s">
        <v>59</v>
      </c>
      <c r="B33" s="165">
        <f>IF('Indicator Data'!C37="No Data",1,IF('Indicator Data imputation'!C36&lt;&gt;"",1,0))</f>
        <v>0</v>
      </c>
      <c r="C33" s="165">
        <f>IF('Indicator Data'!D37="No Data",1,IF('Indicator Data imputation'!D36&lt;&gt;"",1,0))</f>
        <v>0</v>
      </c>
      <c r="D33" s="165">
        <f>IF('Indicator Data'!E37="No Data",1,IF('Indicator Data imputation'!E36&lt;&gt;"",1,0))</f>
        <v>0</v>
      </c>
      <c r="E33" s="165">
        <f>IF('Indicator Data'!F37="No Data",1,IF('Indicator Data imputation'!F36&lt;&gt;"",1,0))</f>
        <v>0</v>
      </c>
      <c r="F33" s="165">
        <f>IF('Indicator Data'!G37="No Data",1,IF('Indicator Data imputation'!G36&lt;&gt;"",1,0))</f>
        <v>0</v>
      </c>
      <c r="G33" s="165">
        <f>IF('Indicator Data'!H37="No Data",1,IF('Indicator Data imputation'!H36&lt;&gt;"",1,0))</f>
        <v>0</v>
      </c>
      <c r="H33" s="165">
        <f>IF('Indicator Data'!I37="No Data",1,IF('Indicator Data imputation'!I36&lt;&gt;"",1,0))</f>
        <v>0</v>
      </c>
      <c r="I33" s="165">
        <f>IF('Indicator Data'!J37="No Data",1,IF('Indicator Data imputation'!J36&lt;&gt;"",1,0))</f>
        <v>0</v>
      </c>
      <c r="J33" s="165">
        <f>IF('Indicator Data'!K37="No Data",1,IF('Indicator Data imputation'!K36&lt;&gt;"",1,0))</f>
        <v>0</v>
      </c>
      <c r="K33" s="165">
        <f>IF('Indicator Data'!L37="No Data",1,IF('Indicator Data imputation'!L36&lt;&gt;"",1,0))</f>
        <v>0</v>
      </c>
      <c r="L33" s="165">
        <f>IF('Indicator Data'!AM37="No Data",1,IF('Indicator Data imputation'!M36&lt;&gt;"",1,0))</f>
        <v>0</v>
      </c>
      <c r="M33" s="165">
        <f>IF('Indicator Data'!AN37="No Data",1,IF('Indicator Data imputation'!N36&lt;&gt;"",1,0))</f>
        <v>0</v>
      </c>
      <c r="N33" s="165">
        <f>IF('Indicator Data'!AO37="No Data",1,IF('Indicator Data imputation'!O36&lt;&gt;"",1,0))</f>
        <v>0</v>
      </c>
      <c r="O33" s="165">
        <f>IF('Indicator Data'!AP37="No Data",1,IF('Indicator Data imputation'!P36&lt;&gt;"",1,0))</f>
        <v>0</v>
      </c>
      <c r="P33" s="165">
        <f>IF('Indicator Data'!AQ37="No Data",1,IF('Indicator Data imputation'!Q36&lt;&gt;"",1,0))</f>
        <v>0</v>
      </c>
      <c r="Q33" s="165">
        <f>IF('Indicator Data'!AR37="No Data",1,IF('Indicator Data imputation'!R36&lt;&gt;"",1,0))</f>
        <v>0</v>
      </c>
      <c r="R33" s="165">
        <f>IF('Indicator Data'!AS37="No Data",1,IF('Indicator Data imputation'!S36&lt;&gt;"",1,0))</f>
        <v>0</v>
      </c>
      <c r="S33" s="165">
        <f>IF('Indicator Data'!AT37="No Data",1,IF('Indicator Data imputation'!T36&lt;&gt;"",1,0))</f>
        <v>0</v>
      </c>
      <c r="T33" s="165">
        <f>IF('Indicator Data'!AU37="No Data",1,IF('Indicator Data imputation'!U36&lt;&gt;"",1,0))</f>
        <v>0</v>
      </c>
      <c r="U33" s="165">
        <f>IF('Indicator Data'!AV37="No Data",1,IF('Indicator Data imputation'!V36&lt;&gt;"",1,0))</f>
        <v>0</v>
      </c>
      <c r="V33" s="165">
        <f>IF('Indicator Data'!AX37="No Data",1,IF('Indicator Data imputation'!W36&lt;&gt;"",1,0))</f>
        <v>0</v>
      </c>
      <c r="W33" s="165">
        <f>IF('Indicator Data'!AY37="No Data",1,IF('Indicator Data imputation'!X36&lt;&gt;"",1,0))</f>
        <v>0</v>
      </c>
      <c r="X33" s="165">
        <f>IF('Indicator Data'!CB37="No Data",1,IF('Indicator Data imputation'!Y36&lt;&gt;"",1,0))</f>
        <v>0</v>
      </c>
      <c r="Y33" s="165">
        <f>IF('Indicator Data'!CC37="No Data",1,IF('Indicator Data imputation'!Z36&lt;&gt;"",1,0))</f>
        <v>0</v>
      </c>
      <c r="Z33" s="165">
        <f>IF('Indicator Data'!AZ37="No Data",1,IF('Indicator Data imputation'!AA36&lt;&gt;"",1,0))</f>
        <v>0</v>
      </c>
      <c r="AA33" s="165">
        <f>IF('Indicator Data'!BA37="No Data",1,IF('Indicator Data imputation'!AB36&lt;&gt;"",1,0))</f>
        <v>0</v>
      </c>
      <c r="AB33" s="165">
        <f>IF('Indicator Data'!CG37="No Data",1,IF('Indicator Data imputation'!AC36&lt;&gt;"",1,0))</f>
        <v>0</v>
      </c>
      <c r="AC33" s="165">
        <f>IF('Indicator Data'!CH37="No Data",1,IF('Indicator Data imputation'!AD36&lt;&gt;"",1,0))</f>
        <v>0</v>
      </c>
      <c r="AD33" s="165">
        <f>IF('Indicator Data'!BC37="No Data",1,IF('Indicator Data imputation'!AE36&lt;&gt;"",1,0))</f>
        <v>0</v>
      </c>
      <c r="AE33" s="165">
        <f>IF('Indicator Data'!BF37="No Data",1,IF('Indicator Data imputation'!AF36&lt;&gt;"",1,0))</f>
        <v>0</v>
      </c>
      <c r="AF33" s="165">
        <f>IF('Indicator Data'!BG37="No Data",1,IF('Indicator Data imputation'!AG36&lt;&gt;"",1,0))</f>
        <v>0</v>
      </c>
      <c r="AG33" s="165">
        <f>IF('Indicator Data'!BH37="No Data",1,IF('Indicator Data imputation'!AH36&lt;&gt;"",1,0))</f>
        <v>0</v>
      </c>
      <c r="AH33" s="165">
        <f>IF('Indicator Data'!BI37="No Data",1,IF('Indicator Data imputation'!AI36&lt;&gt;"",1,0))</f>
        <v>0</v>
      </c>
      <c r="AI33" s="165">
        <f>IF('Indicator Data'!BJ37="No Data",1,IF('Indicator Data imputation'!AJ36&lt;&gt;"",1,0))</f>
        <v>0</v>
      </c>
      <c r="AJ33" s="165">
        <f>IF('Indicator Data'!BK37="No Data",1,IF('Indicator Data imputation'!AK36&lt;&gt;"",1,0))</f>
        <v>0</v>
      </c>
      <c r="AK33" s="165">
        <f>IF('Indicator Data'!BL37="No Data",1,IF('Indicator Data imputation'!AL36&lt;&gt;"",1,0))</f>
        <v>0</v>
      </c>
      <c r="AL33" s="165">
        <f>IF('Indicator Data'!BM37="No Data",1,IF('Indicator Data imputation'!AM36&lt;&gt;"",1,0))</f>
        <v>0</v>
      </c>
      <c r="AM33" s="165">
        <f>IF('Indicator Data'!BN37="No Data",1,IF('Indicator Data imputation'!AN36&lt;&gt;"",1,0))</f>
        <v>0</v>
      </c>
      <c r="AN33" s="165">
        <f>IF('Indicator Data'!BO37="No Data",1,IF('Indicator Data imputation'!AO36&lt;&gt;"",1,0))</f>
        <v>0</v>
      </c>
      <c r="AO33" s="165">
        <f>IF('Indicator Data'!BP37="No Data",1,IF('Indicator Data imputation'!AP36&lt;&gt;"",1,0))</f>
        <v>1</v>
      </c>
      <c r="AP33" s="165">
        <f>IF('Indicator Data'!BQ37="No Data",1,IF('Indicator Data imputation'!AQ36&lt;&gt;"",1,0))</f>
        <v>1</v>
      </c>
      <c r="AQ33" s="165">
        <f>IF('Indicator Data'!BR37="No Data",1,IF('Indicator Data imputation'!AR36&lt;&gt;"",1,0))</f>
        <v>1</v>
      </c>
      <c r="AR33" s="165">
        <f>IF('Indicator Data'!BS37="No Data",1,IF('Indicator Data imputation'!AS36&lt;&gt;"",1,0))</f>
        <v>0</v>
      </c>
      <c r="AS33" s="165">
        <f>IF('Indicator Data'!BT37="No Data",1,IF('Indicator Data imputation'!AT36&lt;&gt;"",1,0))</f>
        <v>0</v>
      </c>
      <c r="AT33" s="165">
        <f>IF('Indicator Data'!BU37="No Data",1,IF('Indicator Data imputation'!AU36&lt;&gt;"",1,0))</f>
        <v>0</v>
      </c>
      <c r="AU33" s="165">
        <f>IF('Indicator Data'!BV37="No Data",1,IF('Indicator Data imputation'!AV36&lt;&gt;"",1,0))</f>
        <v>0</v>
      </c>
      <c r="AV33" s="165">
        <f>IF('Indicator Data'!BW37="No Data",1,IF('Indicator Data imputation'!AW36&lt;&gt;"",1,0))</f>
        <v>0</v>
      </c>
      <c r="AW33" s="165">
        <f>IF('Indicator Data'!BX37="No Data",1,IF('Indicator Data imputation'!AX36&lt;&gt;"",1,0))</f>
        <v>0</v>
      </c>
      <c r="AX33" s="165">
        <f>IF('Indicator Data'!BY37="No Data",1,IF('Indicator Data imputation'!AY36&lt;&gt;"",1,0))</f>
        <v>0</v>
      </c>
      <c r="AY33" s="165">
        <f>IF('Indicator Data'!BZ37="No Data",1,IF('Indicator Data imputation'!AZ36&lt;&gt;"",1,0))</f>
        <v>0</v>
      </c>
      <c r="AZ33" s="165">
        <f>IF('Indicator Data'!CA37="No Data",1,IF('Indicator Data imputation'!BA36&lt;&gt;"",1,0))</f>
        <v>0</v>
      </c>
      <c r="BA33" s="5">
        <f t="shared" si="0"/>
        <v>3</v>
      </c>
      <c r="BB33" s="167">
        <f t="shared" si="1"/>
        <v>5.8823529411764705E-2</v>
      </c>
    </row>
    <row r="34" spans="1:54" x14ac:dyDescent="0.25">
      <c r="A34" s="5" t="s">
        <v>61</v>
      </c>
      <c r="B34" s="165">
        <f>IF('Indicator Data'!C38="No Data",1,IF('Indicator Data imputation'!C37&lt;&gt;"",1,0))</f>
        <v>0</v>
      </c>
      <c r="C34" s="165">
        <f>IF('Indicator Data'!D38="No Data",1,IF('Indicator Data imputation'!D37&lt;&gt;"",1,0))</f>
        <v>0</v>
      </c>
      <c r="D34" s="165">
        <f>IF('Indicator Data'!E38="No Data",1,IF('Indicator Data imputation'!E37&lt;&gt;"",1,0))</f>
        <v>0</v>
      </c>
      <c r="E34" s="165">
        <f>IF('Indicator Data'!F38="No Data",1,IF('Indicator Data imputation'!F37&lt;&gt;"",1,0))</f>
        <v>0</v>
      </c>
      <c r="F34" s="165">
        <f>IF('Indicator Data'!G38="No Data",1,IF('Indicator Data imputation'!G37&lt;&gt;"",1,0))</f>
        <v>0</v>
      </c>
      <c r="G34" s="165">
        <f>IF('Indicator Data'!H38="No Data",1,IF('Indicator Data imputation'!H37&lt;&gt;"",1,0))</f>
        <v>0</v>
      </c>
      <c r="H34" s="165">
        <f>IF('Indicator Data'!I38="No Data",1,IF('Indicator Data imputation'!I37&lt;&gt;"",1,0))</f>
        <v>0</v>
      </c>
      <c r="I34" s="165">
        <f>IF('Indicator Data'!J38="No Data",1,IF('Indicator Data imputation'!J37&lt;&gt;"",1,0))</f>
        <v>0</v>
      </c>
      <c r="J34" s="165">
        <f>IF('Indicator Data'!K38="No Data",1,IF('Indicator Data imputation'!K37&lt;&gt;"",1,0))</f>
        <v>0</v>
      </c>
      <c r="K34" s="165">
        <f>IF('Indicator Data'!L38="No Data",1,IF('Indicator Data imputation'!L37&lt;&gt;"",1,0))</f>
        <v>0</v>
      </c>
      <c r="L34" s="165">
        <f>IF('Indicator Data'!AM38="No Data",1,IF('Indicator Data imputation'!M37&lt;&gt;"",1,0))</f>
        <v>0</v>
      </c>
      <c r="M34" s="165">
        <f>IF('Indicator Data'!AN38="No Data",1,IF('Indicator Data imputation'!N37&lt;&gt;"",1,0))</f>
        <v>0</v>
      </c>
      <c r="N34" s="165">
        <f>IF('Indicator Data'!AO38="No Data",1,IF('Indicator Data imputation'!O37&lt;&gt;"",1,0))</f>
        <v>0</v>
      </c>
      <c r="O34" s="165">
        <f>IF('Indicator Data'!AP38="No Data",1,IF('Indicator Data imputation'!P37&lt;&gt;"",1,0))</f>
        <v>0</v>
      </c>
      <c r="P34" s="165">
        <f>IF('Indicator Data'!AQ38="No Data",1,IF('Indicator Data imputation'!Q37&lt;&gt;"",1,0))</f>
        <v>0</v>
      </c>
      <c r="Q34" s="165">
        <f>IF('Indicator Data'!AR38="No Data",1,IF('Indicator Data imputation'!R37&lt;&gt;"",1,0))</f>
        <v>0</v>
      </c>
      <c r="R34" s="165">
        <f>IF('Indicator Data'!AS38="No Data",1,IF('Indicator Data imputation'!S37&lt;&gt;"",1,0))</f>
        <v>0</v>
      </c>
      <c r="S34" s="165">
        <f>IF('Indicator Data'!AT38="No Data",1,IF('Indicator Data imputation'!T37&lt;&gt;"",1,0))</f>
        <v>0</v>
      </c>
      <c r="T34" s="165">
        <f>IF('Indicator Data'!AU38="No Data",1,IF('Indicator Data imputation'!U37&lt;&gt;"",1,0))</f>
        <v>0</v>
      </c>
      <c r="U34" s="165">
        <f>IF('Indicator Data'!AV38="No Data",1,IF('Indicator Data imputation'!V37&lt;&gt;"",1,0))</f>
        <v>0</v>
      </c>
      <c r="V34" s="165">
        <f>IF('Indicator Data'!AX38="No Data",1,IF('Indicator Data imputation'!W37&lt;&gt;"",1,0))</f>
        <v>0</v>
      </c>
      <c r="W34" s="165">
        <f>IF('Indicator Data'!AY38="No Data",1,IF('Indicator Data imputation'!X37&lt;&gt;"",1,0))</f>
        <v>0</v>
      </c>
      <c r="X34" s="165">
        <f>IF('Indicator Data'!CB38="No Data",1,IF('Indicator Data imputation'!Y37&lt;&gt;"",1,0))</f>
        <v>0</v>
      </c>
      <c r="Y34" s="165">
        <f>IF('Indicator Data'!CC38="No Data",1,IF('Indicator Data imputation'!Z37&lt;&gt;"",1,0))</f>
        <v>0</v>
      </c>
      <c r="Z34" s="165">
        <f>IF('Indicator Data'!AZ38="No Data",1,IF('Indicator Data imputation'!AA37&lt;&gt;"",1,0))</f>
        <v>0</v>
      </c>
      <c r="AA34" s="165">
        <f>IF('Indicator Data'!BA38="No Data",1,IF('Indicator Data imputation'!AB37&lt;&gt;"",1,0))</f>
        <v>0</v>
      </c>
      <c r="AB34" s="165">
        <f>IF('Indicator Data'!CG38="No Data",1,IF('Indicator Data imputation'!AC37&lt;&gt;"",1,0))</f>
        <v>0</v>
      </c>
      <c r="AC34" s="165">
        <f>IF('Indicator Data'!CH38="No Data",1,IF('Indicator Data imputation'!AD37&lt;&gt;"",1,0))</f>
        <v>0</v>
      </c>
      <c r="AD34" s="165">
        <f>IF('Indicator Data'!BC38="No Data",1,IF('Indicator Data imputation'!AE37&lt;&gt;"",1,0))</f>
        <v>0</v>
      </c>
      <c r="AE34" s="165">
        <f>IF('Indicator Data'!BF38="No Data",1,IF('Indicator Data imputation'!AF37&lt;&gt;"",1,0))</f>
        <v>0</v>
      </c>
      <c r="AF34" s="165">
        <f>IF('Indicator Data'!BG38="No Data",1,IF('Indicator Data imputation'!AG37&lt;&gt;"",1,0))</f>
        <v>0</v>
      </c>
      <c r="AG34" s="165">
        <f>IF('Indicator Data'!BH38="No Data",1,IF('Indicator Data imputation'!AH37&lt;&gt;"",1,0))</f>
        <v>0</v>
      </c>
      <c r="AH34" s="165">
        <f>IF('Indicator Data'!BI38="No Data",1,IF('Indicator Data imputation'!AI37&lt;&gt;"",1,0))</f>
        <v>0</v>
      </c>
      <c r="AI34" s="165">
        <f>IF('Indicator Data'!BJ38="No Data",1,IF('Indicator Data imputation'!AJ37&lt;&gt;"",1,0))</f>
        <v>0</v>
      </c>
      <c r="AJ34" s="165">
        <f>IF('Indicator Data'!BK38="No Data",1,IF('Indicator Data imputation'!AK37&lt;&gt;"",1,0))</f>
        <v>0</v>
      </c>
      <c r="AK34" s="165">
        <f>IF('Indicator Data'!BL38="No Data",1,IF('Indicator Data imputation'!AL37&lt;&gt;"",1,0))</f>
        <v>0</v>
      </c>
      <c r="AL34" s="165">
        <f>IF('Indicator Data'!BM38="No Data",1,IF('Indicator Data imputation'!AM37&lt;&gt;"",1,0))</f>
        <v>0</v>
      </c>
      <c r="AM34" s="165">
        <f>IF('Indicator Data'!BN38="No Data",1,IF('Indicator Data imputation'!AN37&lt;&gt;"",1,0))</f>
        <v>0</v>
      </c>
      <c r="AN34" s="165">
        <f>IF('Indicator Data'!BO38="No Data",1,IF('Indicator Data imputation'!AO37&lt;&gt;"",1,0))</f>
        <v>0</v>
      </c>
      <c r="AO34" s="165">
        <f>IF('Indicator Data'!BP38="No Data",1,IF('Indicator Data imputation'!AP37&lt;&gt;"",1,0))</f>
        <v>0</v>
      </c>
      <c r="AP34" s="165">
        <f>IF('Indicator Data'!BQ38="No Data",1,IF('Indicator Data imputation'!AQ37&lt;&gt;"",1,0))</f>
        <v>1</v>
      </c>
      <c r="AQ34" s="165">
        <f>IF('Indicator Data'!BR38="No Data",1,IF('Indicator Data imputation'!AR37&lt;&gt;"",1,0))</f>
        <v>1</v>
      </c>
      <c r="AR34" s="165">
        <f>IF('Indicator Data'!BS38="No Data",1,IF('Indicator Data imputation'!AS37&lt;&gt;"",1,0))</f>
        <v>0</v>
      </c>
      <c r="AS34" s="165">
        <f>IF('Indicator Data'!BT38="No Data",1,IF('Indicator Data imputation'!AT37&lt;&gt;"",1,0))</f>
        <v>0</v>
      </c>
      <c r="AT34" s="165">
        <f>IF('Indicator Data'!BU38="No Data",1,IF('Indicator Data imputation'!AU37&lt;&gt;"",1,0))</f>
        <v>0</v>
      </c>
      <c r="AU34" s="165">
        <f>IF('Indicator Data'!BV38="No Data",1,IF('Indicator Data imputation'!AV37&lt;&gt;"",1,0))</f>
        <v>0</v>
      </c>
      <c r="AV34" s="165">
        <f>IF('Indicator Data'!BW38="No Data",1,IF('Indicator Data imputation'!AW37&lt;&gt;"",1,0))</f>
        <v>0</v>
      </c>
      <c r="AW34" s="165">
        <f>IF('Indicator Data'!BX38="No Data",1,IF('Indicator Data imputation'!AX37&lt;&gt;"",1,0))</f>
        <v>0</v>
      </c>
      <c r="AX34" s="165">
        <f>IF('Indicator Data'!BY38="No Data",1,IF('Indicator Data imputation'!AY37&lt;&gt;"",1,0))</f>
        <v>0</v>
      </c>
      <c r="AY34" s="165">
        <f>IF('Indicator Data'!BZ38="No Data",1,IF('Indicator Data imputation'!AZ37&lt;&gt;"",1,0))</f>
        <v>0</v>
      </c>
      <c r="AZ34" s="165">
        <f>IF('Indicator Data'!CA38="No Data",1,IF('Indicator Data imputation'!BA37&lt;&gt;"",1,0))</f>
        <v>0</v>
      </c>
      <c r="BA34" s="5">
        <f t="shared" si="0"/>
        <v>2</v>
      </c>
      <c r="BB34" s="167">
        <f t="shared" si="1"/>
        <v>3.9215686274509803E-2</v>
      </c>
    </row>
    <row r="35" spans="1:54" x14ac:dyDescent="0.25">
      <c r="A35" s="5" t="s">
        <v>63</v>
      </c>
      <c r="B35" s="165">
        <f>IF('Indicator Data'!C39="No Data",1,IF('Indicator Data imputation'!C38&lt;&gt;"",1,0))</f>
        <v>0</v>
      </c>
      <c r="C35" s="165">
        <f>IF('Indicator Data'!D39="No Data",1,IF('Indicator Data imputation'!D38&lt;&gt;"",1,0))</f>
        <v>0</v>
      </c>
      <c r="D35" s="165">
        <f>IF('Indicator Data'!E39="No Data",1,IF('Indicator Data imputation'!E38&lt;&gt;"",1,0))</f>
        <v>0</v>
      </c>
      <c r="E35" s="165">
        <f>IF('Indicator Data'!F39="No Data",1,IF('Indicator Data imputation'!F38&lt;&gt;"",1,0))</f>
        <v>0</v>
      </c>
      <c r="F35" s="165">
        <f>IF('Indicator Data'!G39="No Data",1,IF('Indicator Data imputation'!G38&lt;&gt;"",1,0))</f>
        <v>0</v>
      </c>
      <c r="G35" s="165">
        <f>IF('Indicator Data'!H39="No Data",1,IF('Indicator Data imputation'!H38&lt;&gt;"",1,0))</f>
        <v>0</v>
      </c>
      <c r="H35" s="165">
        <f>IF('Indicator Data'!I39="No Data",1,IF('Indicator Data imputation'!I38&lt;&gt;"",1,0))</f>
        <v>0</v>
      </c>
      <c r="I35" s="165">
        <f>IF('Indicator Data'!J39="No Data",1,IF('Indicator Data imputation'!J38&lt;&gt;"",1,0))</f>
        <v>0</v>
      </c>
      <c r="J35" s="165">
        <f>IF('Indicator Data'!K39="No Data",1,IF('Indicator Data imputation'!K38&lt;&gt;"",1,0))</f>
        <v>0</v>
      </c>
      <c r="K35" s="165">
        <f>IF('Indicator Data'!L39="No Data",1,IF('Indicator Data imputation'!L38&lt;&gt;"",1,0))</f>
        <v>0</v>
      </c>
      <c r="L35" s="165">
        <f>IF('Indicator Data'!AM39="No Data",1,IF('Indicator Data imputation'!M38&lt;&gt;"",1,0))</f>
        <v>0</v>
      </c>
      <c r="M35" s="165">
        <f>IF('Indicator Data'!AN39="No Data",1,IF('Indicator Data imputation'!N38&lt;&gt;"",1,0))</f>
        <v>0</v>
      </c>
      <c r="N35" s="165">
        <f>IF('Indicator Data'!AO39="No Data",1,IF('Indicator Data imputation'!O38&lt;&gt;"",1,0))</f>
        <v>0</v>
      </c>
      <c r="O35" s="165">
        <f>IF('Indicator Data'!AP39="No Data",1,IF('Indicator Data imputation'!P38&lt;&gt;"",1,0))</f>
        <v>0</v>
      </c>
      <c r="P35" s="165">
        <f>IF('Indicator Data'!AQ39="No Data",1,IF('Indicator Data imputation'!Q38&lt;&gt;"",1,0))</f>
        <v>0</v>
      </c>
      <c r="Q35" s="165">
        <f>IF('Indicator Data'!AR39="No Data",1,IF('Indicator Data imputation'!R38&lt;&gt;"",1,0))</f>
        <v>1</v>
      </c>
      <c r="R35" s="165">
        <f>IF('Indicator Data'!AS39="No Data",1,IF('Indicator Data imputation'!S38&lt;&gt;"",1,0))</f>
        <v>0</v>
      </c>
      <c r="S35" s="165">
        <f>IF('Indicator Data'!AT39="No Data",1,IF('Indicator Data imputation'!T38&lt;&gt;"",1,0))</f>
        <v>0</v>
      </c>
      <c r="T35" s="165">
        <f>IF('Indicator Data'!AU39="No Data",1,IF('Indicator Data imputation'!U38&lt;&gt;"",1,0))</f>
        <v>0</v>
      </c>
      <c r="U35" s="165">
        <f>IF('Indicator Data'!AV39="No Data",1,IF('Indicator Data imputation'!V38&lt;&gt;"",1,0))</f>
        <v>0</v>
      </c>
      <c r="V35" s="165">
        <f>IF('Indicator Data'!AX39="No Data",1,IF('Indicator Data imputation'!W38&lt;&gt;"",1,0))</f>
        <v>0</v>
      </c>
      <c r="W35" s="165">
        <f>IF('Indicator Data'!AY39="No Data",1,IF('Indicator Data imputation'!X38&lt;&gt;"",1,0))</f>
        <v>0</v>
      </c>
      <c r="X35" s="165">
        <f>IF('Indicator Data'!CB39="No Data",1,IF('Indicator Data imputation'!Y38&lt;&gt;"",1,0))</f>
        <v>0</v>
      </c>
      <c r="Y35" s="165">
        <f>IF('Indicator Data'!CC39="No Data",1,IF('Indicator Data imputation'!Z38&lt;&gt;"",1,0))</f>
        <v>0</v>
      </c>
      <c r="Z35" s="165">
        <f>IF('Indicator Data'!AZ39="No Data",1,IF('Indicator Data imputation'!AA38&lt;&gt;"",1,0))</f>
        <v>0</v>
      </c>
      <c r="AA35" s="165">
        <f>IF('Indicator Data'!BA39="No Data",1,IF('Indicator Data imputation'!AB38&lt;&gt;"",1,0))</f>
        <v>0</v>
      </c>
      <c r="AB35" s="165">
        <f>IF('Indicator Data'!CG39="No Data",1,IF('Indicator Data imputation'!AC38&lt;&gt;"",1,0))</f>
        <v>0</v>
      </c>
      <c r="AC35" s="165">
        <f>IF('Indicator Data'!CH39="No Data",1,IF('Indicator Data imputation'!AD38&lt;&gt;"",1,0))</f>
        <v>0</v>
      </c>
      <c r="AD35" s="165">
        <f>IF('Indicator Data'!BC39="No Data",1,IF('Indicator Data imputation'!AE38&lt;&gt;"",1,0))</f>
        <v>1</v>
      </c>
      <c r="AE35" s="165">
        <f>IF('Indicator Data'!BF39="No Data",1,IF('Indicator Data imputation'!AF38&lt;&gt;"",1,0))</f>
        <v>0</v>
      </c>
      <c r="AF35" s="165">
        <f>IF('Indicator Data'!BG39="No Data",1,IF('Indicator Data imputation'!AG38&lt;&gt;"",1,0))</f>
        <v>0</v>
      </c>
      <c r="AG35" s="165">
        <f>IF('Indicator Data'!BH39="No Data",1,IF('Indicator Data imputation'!AH38&lt;&gt;"",1,0))</f>
        <v>0</v>
      </c>
      <c r="AH35" s="165">
        <f>IF('Indicator Data'!BI39="No Data",1,IF('Indicator Data imputation'!AI38&lt;&gt;"",1,0))</f>
        <v>0</v>
      </c>
      <c r="AI35" s="165">
        <f>IF('Indicator Data'!BJ39="No Data",1,IF('Indicator Data imputation'!AJ38&lt;&gt;"",1,0))</f>
        <v>0</v>
      </c>
      <c r="AJ35" s="165">
        <f>IF('Indicator Data'!BK39="No Data",1,IF('Indicator Data imputation'!AK38&lt;&gt;"",1,0))</f>
        <v>0</v>
      </c>
      <c r="AK35" s="165">
        <f>IF('Indicator Data'!BL39="No Data",1,IF('Indicator Data imputation'!AL38&lt;&gt;"",1,0))</f>
        <v>0</v>
      </c>
      <c r="AL35" s="165">
        <f>IF('Indicator Data'!BM39="No Data",1,IF('Indicator Data imputation'!AM38&lt;&gt;"",1,0))</f>
        <v>0</v>
      </c>
      <c r="AM35" s="165">
        <f>IF('Indicator Data'!BN39="No Data",1,IF('Indicator Data imputation'!AN38&lt;&gt;"",1,0))</f>
        <v>0</v>
      </c>
      <c r="AN35" s="165">
        <f>IF('Indicator Data'!BO39="No Data",1,IF('Indicator Data imputation'!AO38&lt;&gt;"",1,0))</f>
        <v>0</v>
      </c>
      <c r="AO35" s="165">
        <f>IF('Indicator Data'!BP39="No Data",1,IF('Indicator Data imputation'!AP38&lt;&gt;"",1,0))</f>
        <v>0</v>
      </c>
      <c r="AP35" s="165">
        <f>IF('Indicator Data'!BQ39="No Data",1,IF('Indicator Data imputation'!AQ38&lt;&gt;"",1,0))</f>
        <v>0</v>
      </c>
      <c r="AQ35" s="165">
        <f>IF('Indicator Data'!BR39="No Data",1,IF('Indicator Data imputation'!AR38&lt;&gt;"",1,0))</f>
        <v>0</v>
      </c>
      <c r="AR35" s="165">
        <f>IF('Indicator Data'!BS39="No Data",1,IF('Indicator Data imputation'!AS38&lt;&gt;"",1,0))</f>
        <v>0</v>
      </c>
      <c r="AS35" s="165">
        <f>IF('Indicator Data'!BT39="No Data",1,IF('Indicator Data imputation'!AT38&lt;&gt;"",1,0))</f>
        <v>0</v>
      </c>
      <c r="AT35" s="165">
        <f>IF('Indicator Data'!BU39="No Data",1,IF('Indicator Data imputation'!AU38&lt;&gt;"",1,0))</f>
        <v>0</v>
      </c>
      <c r="AU35" s="165">
        <f>IF('Indicator Data'!BV39="No Data",1,IF('Indicator Data imputation'!AV38&lt;&gt;"",1,0))</f>
        <v>0</v>
      </c>
      <c r="AV35" s="165">
        <f>IF('Indicator Data'!BW39="No Data",1,IF('Indicator Data imputation'!AW38&lt;&gt;"",1,0))</f>
        <v>0</v>
      </c>
      <c r="AW35" s="165">
        <f>IF('Indicator Data'!BX39="No Data",1,IF('Indicator Data imputation'!AX38&lt;&gt;"",1,0))</f>
        <v>0</v>
      </c>
      <c r="AX35" s="165">
        <f>IF('Indicator Data'!BY39="No Data",1,IF('Indicator Data imputation'!AY38&lt;&gt;"",1,0))</f>
        <v>0</v>
      </c>
      <c r="AY35" s="165">
        <f>IF('Indicator Data'!BZ39="No Data",1,IF('Indicator Data imputation'!AZ38&lt;&gt;"",1,0))</f>
        <v>0</v>
      </c>
      <c r="AZ35" s="165">
        <f>IF('Indicator Data'!CA39="No Data",1,IF('Indicator Data imputation'!BA38&lt;&gt;"",1,0))</f>
        <v>0</v>
      </c>
      <c r="BA35" s="5">
        <f t="shared" si="0"/>
        <v>2</v>
      </c>
      <c r="BB35" s="167">
        <f t="shared" si="1"/>
        <v>3.9215686274509803E-2</v>
      </c>
    </row>
    <row r="36" spans="1:54" x14ac:dyDescent="0.25">
      <c r="A36" s="5" t="s">
        <v>65</v>
      </c>
      <c r="B36" s="165">
        <f>IF('Indicator Data'!C40="No Data",1,IF('Indicator Data imputation'!C39&lt;&gt;"",1,0))</f>
        <v>0</v>
      </c>
      <c r="C36" s="165">
        <f>IF('Indicator Data'!D40="No Data",1,IF('Indicator Data imputation'!D39&lt;&gt;"",1,0))</f>
        <v>0</v>
      </c>
      <c r="D36" s="165">
        <f>IF('Indicator Data'!E40="No Data",1,IF('Indicator Data imputation'!E39&lt;&gt;"",1,0))</f>
        <v>0</v>
      </c>
      <c r="E36" s="165">
        <f>IF('Indicator Data'!F40="No Data",1,IF('Indicator Data imputation'!F39&lt;&gt;"",1,0))</f>
        <v>0</v>
      </c>
      <c r="F36" s="165">
        <f>IF('Indicator Data'!G40="No Data",1,IF('Indicator Data imputation'!G39&lt;&gt;"",1,0))</f>
        <v>0</v>
      </c>
      <c r="G36" s="165">
        <f>IF('Indicator Data'!H40="No Data",1,IF('Indicator Data imputation'!H39&lt;&gt;"",1,0))</f>
        <v>0</v>
      </c>
      <c r="H36" s="165">
        <f>IF('Indicator Data'!I40="No Data",1,IF('Indicator Data imputation'!I39&lt;&gt;"",1,0))</f>
        <v>0</v>
      </c>
      <c r="I36" s="165">
        <f>IF('Indicator Data'!J40="No Data",1,IF('Indicator Data imputation'!J39&lt;&gt;"",1,0))</f>
        <v>0</v>
      </c>
      <c r="J36" s="165">
        <f>IF('Indicator Data'!K40="No Data",1,IF('Indicator Data imputation'!K39&lt;&gt;"",1,0))</f>
        <v>0</v>
      </c>
      <c r="K36" s="165">
        <f>IF('Indicator Data'!L40="No Data",1,IF('Indicator Data imputation'!L39&lt;&gt;"",1,0))</f>
        <v>0</v>
      </c>
      <c r="L36" s="165">
        <f>IF('Indicator Data'!AM40="No Data",1,IF('Indicator Data imputation'!M39&lt;&gt;"",1,0))</f>
        <v>0</v>
      </c>
      <c r="M36" s="165">
        <f>IF('Indicator Data'!AN40="No Data",1,IF('Indicator Data imputation'!N39&lt;&gt;"",1,0))</f>
        <v>0</v>
      </c>
      <c r="N36" s="165">
        <f>IF('Indicator Data'!AO40="No Data",1,IF('Indicator Data imputation'!O39&lt;&gt;"",1,0))</f>
        <v>0</v>
      </c>
      <c r="O36" s="165">
        <f>IF('Indicator Data'!AP40="No Data",1,IF('Indicator Data imputation'!P39&lt;&gt;"",1,0))</f>
        <v>0</v>
      </c>
      <c r="P36" s="165">
        <f>IF('Indicator Data'!AQ40="No Data",1,IF('Indicator Data imputation'!Q39&lt;&gt;"",1,0))</f>
        <v>0</v>
      </c>
      <c r="Q36" s="165">
        <f>IF('Indicator Data'!AR40="No Data",1,IF('Indicator Data imputation'!R39&lt;&gt;"",1,0))</f>
        <v>0</v>
      </c>
      <c r="R36" s="165">
        <f>IF('Indicator Data'!AS40="No Data",1,IF('Indicator Data imputation'!S39&lt;&gt;"",1,0))</f>
        <v>0</v>
      </c>
      <c r="S36" s="165">
        <f>IF('Indicator Data'!AT40="No Data",1,IF('Indicator Data imputation'!T39&lt;&gt;"",1,0))</f>
        <v>0</v>
      </c>
      <c r="T36" s="165">
        <f>IF('Indicator Data'!AU40="No Data",1,IF('Indicator Data imputation'!U39&lt;&gt;"",1,0))</f>
        <v>0</v>
      </c>
      <c r="U36" s="165">
        <f>IF('Indicator Data'!AV40="No Data",1,IF('Indicator Data imputation'!V39&lt;&gt;"",1,0))</f>
        <v>0</v>
      </c>
      <c r="V36" s="165">
        <f>IF('Indicator Data'!AX40="No Data",1,IF('Indicator Data imputation'!W39&lt;&gt;"",1,0))</f>
        <v>0</v>
      </c>
      <c r="W36" s="165">
        <f>IF('Indicator Data'!AY40="No Data",1,IF('Indicator Data imputation'!X39&lt;&gt;"",1,0))</f>
        <v>0</v>
      </c>
      <c r="X36" s="165">
        <f>IF('Indicator Data'!CB40="No Data",1,IF('Indicator Data imputation'!Y39&lt;&gt;"",1,0))</f>
        <v>0</v>
      </c>
      <c r="Y36" s="165">
        <f>IF('Indicator Data'!CC40="No Data",1,IF('Indicator Data imputation'!Z39&lt;&gt;"",1,0))</f>
        <v>0</v>
      </c>
      <c r="Z36" s="165">
        <f>IF('Indicator Data'!AZ40="No Data",1,IF('Indicator Data imputation'!AA39&lt;&gt;"",1,0))</f>
        <v>0</v>
      </c>
      <c r="AA36" s="165">
        <f>IF('Indicator Data'!BA40="No Data",1,IF('Indicator Data imputation'!AB39&lt;&gt;"",1,0))</f>
        <v>0</v>
      </c>
      <c r="AB36" s="165">
        <f>IF('Indicator Data'!CG40="No Data",1,IF('Indicator Data imputation'!AC39&lt;&gt;"",1,0))</f>
        <v>0</v>
      </c>
      <c r="AC36" s="165">
        <f>IF('Indicator Data'!CH40="No Data",1,IF('Indicator Data imputation'!AD39&lt;&gt;"",1,0))</f>
        <v>0</v>
      </c>
      <c r="AD36" s="165">
        <f>IF('Indicator Data'!BC40="No Data",1,IF('Indicator Data imputation'!AE39&lt;&gt;"",1,0))</f>
        <v>0</v>
      </c>
      <c r="AE36" s="165">
        <f>IF('Indicator Data'!BF40="No Data",1,IF('Indicator Data imputation'!AF39&lt;&gt;"",1,0))</f>
        <v>0</v>
      </c>
      <c r="AF36" s="165">
        <f>IF('Indicator Data'!BG40="No Data",1,IF('Indicator Data imputation'!AG39&lt;&gt;"",1,0))</f>
        <v>0</v>
      </c>
      <c r="AG36" s="165">
        <f>IF('Indicator Data'!BH40="No Data",1,IF('Indicator Data imputation'!AH39&lt;&gt;"",1,0))</f>
        <v>0</v>
      </c>
      <c r="AH36" s="165">
        <f>IF('Indicator Data'!BI40="No Data",1,IF('Indicator Data imputation'!AI39&lt;&gt;"",1,0))</f>
        <v>0</v>
      </c>
      <c r="AI36" s="165">
        <f>IF('Indicator Data'!BJ40="No Data",1,IF('Indicator Data imputation'!AJ39&lt;&gt;"",1,0))</f>
        <v>0</v>
      </c>
      <c r="AJ36" s="165">
        <f>IF('Indicator Data'!BK40="No Data",1,IF('Indicator Data imputation'!AK39&lt;&gt;"",1,0))</f>
        <v>0</v>
      </c>
      <c r="AK36" s="165">
        <f>IF('Indicator Data'!BL40="No Data",1,IF('Indicator Data imputation'!AL39&lt;&gt;"",1,0))</f>
        <v>0</v>
      </c>
      <c r="AL36" s="165">
        <f>IF('Indicator Data'!BM40="No Data",1,IF('Indicator Data imputation'!AM39&lt;&gt;"",1,0))</f>
        <v>0</v>
      </c>
      <c r="AM36" s="165">
        <f>IF('Indicator Data'!BN40="No Data",1,IF('Indicator Data imputation'!AN39&lt;&gt;"",1,0))</f>
        <v>0</v>
      </c>
      <c r="AN36" s="165">
        <f>IF('Indicator Data'!BO40="No Data",1,IF('Indicator Data imputation'!AO39&lt;&gt;"",1,0))</f>
        <v>0</v>
      </c>
      <c r="AO36" s="165">
        <f>IF('Indicator Data'!BP40="No Data",1,IF('Indicator Data imputation'!AP39&lt;&gt;"",1,0))</f>
        <v>0</v>
      </c>
      <c r="AP36" s="165">
        <f>IF('Indicator Data'!BQ40="No Data",1,IF('Indicator Data imputation'!AQ39&lt;&gt;"",1,0))</f>
        <v>0</v>
      </c>
      <c r="AQ36" s="165">
        <f>IF('Indicator Data'!BR40="No Data",1,IF('Indicator Data imputation'!AR39&lt;&gt;"",1,0))</f>
        <v>0</v>
      </c>
      <c r="AR36" s="165">
        <f>IF('Indicator Data'!BS40="No Data",1,IF('Indicator Data imputation'!AS39&lt;&gt;"",1,0))</f>
        <v>0</v>
      </c>
      <c r="AS36" s="165">
        <f>IF('Indicator Data'!BT40="No Data",1,IF('Indicator Data imputation'!AT39&lt;&gt;"",1,0))</f>
        <v>0</v>
      </c>
      <c r="AT36" s="165">
        <f>IF('Indicator Data'!BU40="No Data",1,IF('Indicator Data imputation'!AU39&lt;&gt;"",1,0))</f>
        <v>0</v>
      </c>
      <c r="AU36" s="165">
        <f>IF('Indicator Data'!BV40="No Data",1,IF('Indicator Data imputation'!AV39&lt;&gt;"",1,0))</f>
        <v>0</v>
      </c>
      <c r="AV36" s="165">
        <f>IF('Indicator Data'!BW40="No Data",1,IF('Indicator Data imputation'!AW39&lt;&gt;"",1,0))</f>
        <v>0</v>
      </c>
      <c r="AW36" s="165">
        <f>IF('Indicator Data'!BX40="No Data",1,IF('Indicator Data imputation'!AX39&lt;&gt;"",1,0))</f>
        <v>0</v>
      </c>
      <c r="AX36" s="165">
        <f>IF('Indicator Data'!BY40="No Data",1,IF('Indicator Data imputation'!AY39&lt;&gt;"",1,0))</f>
        <v>0</v>
      </c>
      <c r="AY36" s="165">
        <f>IF('Indicator Data'!BZ40="No Data",1,IF('Indicator Data imputation'!AZ39&lt;&gt;"",1,0))</f>
        <v>0</v>
      </c>
      <c r="AZ36" s="165">
        <f>IF('Indicator Data'!CA40="No Data",1,IF('Indicator Data imputation'!BA39&lt;&gt;"",1,0))</f>
        <v>0</v>
      </c>
      <c r="BA36" s="5">
        <f t="shared" si="0"/>
        <v>0</v>
      </c>
      <c r="BB36" s="167">
        <f t="shared" si="1"/>
        <v>0</v>
      </c>
    </row>
    <row r="37" spans="1:54" x14ac:dyDescent="0.25">
      <c r="A37" s="5" t="s">
        <v>66</v>
      </c>
      <c r="B37" s="165">
        <f>IF('Indicator Data'!C41="No Data",1,IF('Indicator Data imputation'!C40&lt;&gt;"",1,0))</f>
        <v>0</v>
      </c>
      <c r="C37" s="165">
        <f>IF('Indicator Data'!D41="No Data",1,IF('Indicator Data imputation'!D40&lt;&gt;"",1,0))</f>
        <v>0</v>
      </c>
      <c r="D37" s="165">
        <f>IF('Indicator Data'!E41="No Data",1,IF('Indicator Data imputation'!E40&lt;&gt;"",1,0))</f>
        <v>0</v>
      </c>
      <c r="E37" s="165">
        <f>IF('Indicator Data'!F41="No Data",1,IF('Indicator Data imputation'!F40&lt;&gt;"",1,0))</f>
        <v>0</v>
      </c>
      <c r="F37" s="165">
        <f>IF('Indicator Data'!G41="No Data",1,IF('Indicator Data imputation'!G40&lt;&gt;"",1,0))</f>
        <v>0</v>
      </c>
      <c r="G37" s="165">
        <f>IF('Indicator Data'!H41="No Data",1,IF('Indicator Data imputation'!H40&lt;&gt;"",1,0))</f>
        <v>0</v>
      </c>
      <c r="H37" s="165">
        <f>IF('Indicator Data'!I41="No Data",1,IF('Indicator Data imputation'!I40&lt;&gt;"",1,0))</f>
        <v>0</v>
      </c>
      <c r="I37" s="165">
        <f>IF('Indicator Data'!J41="No Data",1,IF('Indicator Data imputation'!J40&lt;&gt;"",1,0))</f>
        <v>0</v>
      </c>
      <c r="J37" s="165">
        <f>IF('Indicator Data'!K41="No Data",1,IF('Indicator Data imputation'!K40&lt;&gt;"",1,0))</f>
        <v>0</v>
      </c>
      <c r="K37" s="165">
        <f>IF('Indicator Data'!L41="No Data",1,IF('Indicator Data imputation'!L40&lt;&gt;"",1,0))</f>
        <v>0</v>
      </c>
      <c r="L37" s="165">
        <f>IF('Indicator Data'!AM41="No Data",1,IF('Indicator Data imputation'!M40&lt;&gt;"",1,0))</f>
        <v>0</v>
      </c>
      <c r="M37" s="165">
        <f>IF('Indicator Data'!AN41="No Data",1,IF('Indicator Data imputation'!N40&lt;&gt;"",1,0))</f>
        <v>0</v>
      </c>
      <c r="N37" s="165">
        <f>IF('Indicator Data'!AO41="No Data",1,IF('Indicator Data imputation'!O40&lt;&gt;"",1,0))</f>
        <v>0</v>
      </c>
      <c r="O37" s="165">
        <f>IF('Indicator Data'!AP41="No Data",1,IF('Indicator Data imputation'!P40&lt;&gt;"",1,0))</f>
        <v>0</v>
      </c>
      <c r="P37" s="165">
        <f>IF('Indicator Data'!AQ41="No Data",1,IF('Indicator Data imputation'!Q40&lt;&gt;"",1,0))</f>
        <v>0</v>
      </c>
      <c r="Q37" s="165">
        <f>IF('Indicator Data'!AR41="No Data",1,IF('Indicator Data imputation'!R40&lt;&gt;"",1,0))</f>
        <v>0</v>
      </c>
      <c r="R37" s="165">
        <f>IF('Indicator Data'!AS41="No Data",1,IF('Indicator Data imputation'!S40&lt;&gt;"",1,0))</f>
        <v>0</v>
      </c>
      <c r="S37" s="165">
        <f>IF('Indicator Data'!AT41="No Data",1,IF('Indicator Data imputation'!T40&lt;&gt;"",1,0))</f>
        <v>0</v>
      </c>
      <c r="T37" s="165">
        <f>IF('Indicator Data'!AU41="No Data",1,IF('Indicator Data imputation'!U40&lt;&gt;"",1,0))</f>
        <v>0</v>
      </c>
      <c r="U37" s="165">
        <f>IF('Indicator Data'!AV41="No Data",1,IF('Indicator Data imputation'!V40&lt;&gt;"",1,0))</f>
        <v>0</v>
      </c>
      <c r="V37" s="165">
        <f>IF('Indicator Data'!AX41="No Data",1,IF('Indicator Data imputation'!W40&lt;&gt;"",1,0))</f>
        <v>0</v>
      </c>
      <c r="W37" s="165">
        <f>IF('Indicator Data'!AY41="No Data",1,IF('Indicator Data imputation'!X40&lt;&gt;"",1,0))</f>
        <v>0</v>
      </c>
      <c r="X37" s="165">
        <f>IF('Indicator Data'!CB41="No Data",1,IF('Indicator Data imputation'!Y40&lt;&gt;"",1,0))</f>
        <v>0</v>
      </c>
      <c r="Y37" s="165">
        <f>IF('Indicator Data'!CC41="No Data",1,IF('Indicator Data imputation'!Z40&lt;&gt;"",1,0))</f>
        <v>0</v>
      </c>
      <c r="Z37" s="165">
        <f>IF('Indicator Data'!AZ41="No Data",1,IF('Indicator Data imputation'!AA40&lt;&gt;"",1,0))</f>
        <v>0</v>
      </c>
      <c r="AA37" s="165">
        <f>IF('Indicator Data'!BA41="No Data",1,IF('Indicator Data imputation'!AB40&lt;&gt;"",1,0))</f>
        <v>0</v>
      </c>
      <c r="AB37" s="165">
        <f>IF('Indicator Data'!CG41="No Data",1,IF('Indicator Data imputation'!AC40&lt;&gt;"",1,0))</f>
        <v>0</v>
      </c>
      <c r="AC37" s="165">
        <f>IF('Indicator Data'!CH41="No Data",1,IF('Indicator Data imputation'!AD40&lt;&gt;"",1,0))</f>
        <v>0</v>
      </c>
      <c r="AD37" s="165">
        <f>IF('Indicator Data'!BC41="No Data",1,IF('Indicator Data imputation'!AE40&lt;&gt;"",1,0))</f>
        <v>0</v>
      </c>
      <c r="AE37" s="165">
        <f>IF('Indicator Data'!BF41="No Data",1,IF('Indicator Data imputation'!AF40&lt;&gt;"",1,0))</f>
        <v>0</v>
      </c>
      <c r="AF37" s="165">
        <f>IF('Indicator Data'!BG41="No Data",1,IF('Indicator Data imputation'!AG40&lt;&gt;"",1,0))</f>
        <v>0</v>
      </c>
      <c r="AG37" s="165">
        <f>IF('Indicator Data'!BH41="No Data",1,IF('Indicator Data imputation'!AH40&lt;&gt;"",1,0))</f>
        <v>0</v>
      </c>
      <c r="AH37" s="165">
        <f>IF('Indicator Data'!BI41="No Data",1,IF('Indicator Data imputation'!AI40&lt;&gt;"",1,0))</f>
        <v>0</v>
      </c>
      <c r="AI37" s="165">
        <f>IF('Indicator Data'!BJ41="No Data",1,IF('Indicator Data imputation'!AJ40&lt;&gt;"",1,0))</f>
        <v>0</v>
      </c>
      <c r="AJ37" s="165">
        <f>IF('Indicator Data'!BK41="No Data",1,IF('Indicator Data imputation'!AK40&lt;&gt;"",1,0))</f>
        <v>0</v>
      </c>
      <c r="AK37" s="165">
        <f>IF('Indicator Data'!BL41="No Data",1,IF('Indicator Data imputation'!AL40&lt;&gt;"",1,0))</f>
        <v>0</v>
      </c>
      <c r="AL37" s="165">
        <f>IF('Indicator Data'!BM41="No Data",1,IF('Indicator Data imputation'!AM40&lt;&gt;"",1,0))</f>
        <v>0</v>
      </c>
      <c r="AM37" s="165">
        <f>IF('Indicator Data'!BN41="No Data",1,IF('Indicator Data imputation'!AN40&lt;&gt;"",1,0))</f>
        <v>0</v>
      </c>
      <c r="AN37" s="165">
        <f>IF('Indicator Data'!BO41="No Data",1,IF('Indicator Data imputation'!AO40&lt;&gt;"",1,0))</f>
        <v>0</v>
      </c>
      <c r="AO37" s="165">
        <f>IF('Indicator Data'!BP41="No Data",1,IF('Indicator Data imputation'!AP40&lt;&gt;"",1,0))</f>
        <v>0</v>
      </c>
      <c r="AP37" s="165">
        <f>IF('Indicator Data'!BQ41="No Data",1,IF('Indicator Data imputation'!AQ40&lt;&gt;"",1,0))</f>
        <v>0</v>
      </c>
      <c r="AQ37" s="165">
        <f>IF('Indicator Data'!BR41="No Data",1,IF('Indicator Data imputation'!AR40&lt;&gt;"",1,0))</f>
        <v>0</v>
      </c>
      <c r="AR37" s="165">
        <f>IF('Indicator Data'!BS41="No Data",1,IF('Indicator Data imputation'!AS40&lt;&gt;"",1,0))</f>
        <v>0</v>
      </c>
      <c r="AS37" s="165">
        <f>IF('Indicator Data'!BT41="No Data",1,IF('Indicator Data imputation'!AT40&lt;&gt;"",1,0))</f>
        <v>0</v>
      </c>
      <c r="AT37" s="165">
        <f>IF('Indicator Data'!BU41="No Data",1,IF('Indicator Data imputation'!AU40&lt;&gt;"",1,0))</f>
        <v>0</v>
      </c>
      <c r="AU37" s="165">
        <f>IF('Indicator Data'!BV41="No Data",1,IF('Indicator Data imputation'!AV40&lt;&gt;"",1,0))</f>
        <v>0</v>
      </c>
      <c r="AV37" s="165">
        <f>IF('Indicator Data'!BW41="No Data",1,IF('Indicator Data imputation'!AW40&lt;&gt;"",1,0))</f>
        <v>0</v>
      </c>
      <c r="AW37" s="165">
        <f>IF('Indicator Data'!BX41="No Data",1,IF('Indicator Data imputation'!AX40&lt;&gt;"",1,0))</f>
        <v>0</v>
      </c>
      <c r="AX37" s="165">
        <f>IF('Indicator Data'!BY41="No Data",1,IF('Indicator Data imputation'!AY40&lt;&gt;"",1,0))</f>
        <v>0</v>
      </c>
      <c r="AY37" s="165">
        <f>IF('Indicator Data'!BZ41="No Data",1,IF('Indicator Data imputation'!AZ40&lt;&gt;"",1,0))</f>
        <v>0</v>
      </c>
      <c r="AZ37" s="165">
        <f>IF('Indicator Data'!CA41="No Data",1,IF('Indicator Data imputation'!BA40&lt;&gt;"",1,0))</f>
        <v>0</v>
      </c>
      <c r="BA37" s="5">
        <f t="shared" si="0"/>
        <v>0</v>
      </c>
      <c r="BB37" s="167">
        <f t="shared" si="1"/>
        <v>0</v>
      </c>
    </row>
    <row r="38" spans="1:54" x14ac:dyDescent="0.25">
      <c r="A38" s="5" t="s">
        <v>68</v>
      </c>
      <c r="B38" s="165">
        <f>IF('Indicator Data'!C42="No Data",1,IF('Indicator Data imputation'!C41&lt;&gt;"",1,0))</f>
        <v>0</v>
      </c>
      <c r="C38" s="165">
        <f>IF('Indicator Data'!D42="No Data",1,IF('Indicator Data imputation'!D41&lt;&gt;"",1,0))</f>
        <v>0</v>
      </c>
      <c r="D38" s="165">
        <f>IF('Indicator Data'!E42="No Data",1,IF('Indicator Data imputation'!E41&lt;&gt;"",1,0))</f>
        <v>1</v>
      </c>
      <c r="E38" s="165">
        <f>IF('Indicator Data'!F42="No Data",1,IF('Indicator Data imputation'!F41&lt;&gt;"",1,0))</f>
        <v>0</v>
      </c>
      <c r="F38" s="165">
        <f>IF('Indicator Data'!G42="No Data",1,IF('Indicator Data imputation'!G41&lt;&gt;"",1,0))</f>
        <v>0</v>
      </c>
      <c r="G38" s="165">
        <f>IF('Indicator Data'!H42="No Data",1,IF('Indicator Data imputation'!H41&lt;&gt;"",1,0))</f>
        <v>0</v>
      </c>
      <c r="H38" s="165">
        <f>IF('Indicator Data'!I42="No Data",1,IF('Indicator Data imputation'!I41&lt;&gt;"",1,0))</f>
        <v>0</v>
      </c>
      <c r="I38" s="165">
        <f>IF('Indicator Data'!J42="No Data",1,IF('Indicator Data imputation'!J41&lt;&gt;"",1,0))</f>
        <v>0</v>
      </c>
      <c r="J38" s="165">
        <f>IF('Indicator Data'!K42="No Data",1,IF('Indicator Data imputation'!K41&lt;&gt;"",1,0))</f>
        <v>0</v>
      </c>
      <c r="K38" s="165">
        <f>IF('Indicator Data'!L42="No Data",1,IF('Indicator Data imputation'!L41&lt;&gt;"",1,0))</f>
        <v>0</v>
      </c>
      <c r="L38" s="165">
        <f>IF('Indicator Data'!AM42="No Data",1,IF('Indicator Data imputation'!M41&lt;&gt;"",1,0))</f>
        <v>0</v>
      </c>
      <c r="M38" s="165">
        <f>IF('Indicator Data'!AN42="No Data",1,IF('Indicator Data imputation'!N41&lt;&gt;"",1,0))</f>
        <v>0</v>
      </c>
      <c r="N38" s="165">
        <f>IF('Indicator Data'!AO42="No Data",1,IF('Indicator Data imputation'!O41&lt;&gt;"",1,0))</f>
        <v>0</v>
      </c>
      <c r="O38" s="165">
        <f>IF('Indicator Data'!AP42="No Data",1,IF('Indicator Data imputation'!P41&lt;&gt;"",1,0))</f>
        <v>0</v>
      </c>
      <c r="P38" s="165">
        <f>IF('Indicator Data'!AQ42="No Data",1,IF('Indicator Data imputation'!Q41&lt;&gt;"",1,0))</f>
        <v>0</v>
      </c>
      <c r="Q38" s="165">
        <f>IF('Indicator Data'!AR42="No Data",1,IF('Indicator Data imputation'!R41&lt;&gt;"",1,0))</f>
        <v>0</v>
      </c>
      <c r="R38" s="165">
        <f>IF('Indicator Data'!AS42="No Data",1,IF('Indicator Data imputation'!S41&lt;&gt;"",1,0))</f>
        <v>0</v>
      </c>
      <c r="S38" s="165">
        <f>IF('Indicator Data'!AT42="No Data",1,IF('Indicator Data imputation'!T41&lt;&gt;"",1,0))</f>
        <v>0</v>
      </c>
      <c r="T38" s="165">
        <f>IF('Indicator Data'!AU42="No Data",1,IF('Indicator Data imputation'!U41&lt;&gt;"",1,0))</f>
        <v>0</v>
      </c>
      <c r="U38" s="165">
        <f>IF('Indicator Data'!AV42="No Data",1,IF('Indicator Data imputation'!V41&lt;&gt;"",1,0))</f>
        <v>0</v>
      </c>
      <c r="V38" s="165">
        <f>IF('Indicator Data'!AX42="No Data",1,IF('Indicator Data imputation'!W41&lt;&gt;"",1,0))</f>
        <v>0</v>
      </c>
      <c r="W38" s="165">
        <f>IF('Indicator Data'!AY42="No Data",1,IF('Indicator Data imputation'!X41&lt;&gt;"",1,0))</f>
        <v>0</v>
      </c>
      <c r="X38" s="165">
        <f>IF('Indicator Data'!CB42="No Data",1,IF('Indicator Data imputation'!Y41&lt;&gt;"",1,0))</f>
        <v>0</v>
      </c>
      <c r="Y38" s="165">
        <f>IF('Indicator Data'!CC42="No Data",1,IF('Indicator Data imputation'!Z41&lt;&gt;"",1,0))</f>
        <v>0</v>
      </c>
      <c r="Z38" s="165">
        <f>IF('Indicator Data'!AZ42="No Data",1,IF('Indicator Data imputation'!AA41&lt;&gt;"",1,0))</f>
        <v>0</v>
      </c>
      <c r="AA38" s="165">
        <f>IF('Indicator Data'!BA42="No Data",1,IF('Indicator Data imputation'!AB41&lt;&gt;"",1,0))</f>
        <v>0</v>
      </c>
      <c r="AB38" s="165">
        <f>IF('Indicator Data'!CG42="No Data",1,IF('Indicator Data imputation'!AC41&lt;&gt;"",1,0))</f>
        <v>0</v>
      </c>
      <c r="AC38" s="165">
        <f>IF('Indicator Data'!CH42="No Data",1,IF('Indicator Data imputation'!AD41&lt;&gt;"",1,0))</f>
        <v>0</v>
      </c>
      <c r="AD38" s="165">
        <f>IF('Indicator Data'!BC42="No Data",1,IF('Indicator Data imputation'!AE41&lt;&gt;"",1,0))</f>
        <v>0</v>
      </c>
      <c r="AE38" s="165">
        <f>IF('Indicator Data'!BF42="No Data",1,IF('Indicator Data imputation'!AF41&lt;&gt;"",1,0))</f>
        <v>1</v>
      </c>
      <c r="AF38" s="165">
        <f>IF('Indicator Data'!BG42="No Data",1,IF('Indicator Data imputation'!AG41&lt;&gt;"",1,0))</f>
        <v>1</v>
      </c>
      <c r="AG38" s="165">
        <f>IF('Indicator Data'!BH42="No Data",1,IF('Indicator Data imputation'!AH41&lt;&gt;"",1,0))</f>
        <v>0</v>
      </c>
      <c r="AH38" s="165">
        <f>IF('Indicator Data'!BI42="No Data",1,IF('Indicator Data imputation'!AI41&lt;&gt;"",1,0))</f>
        <v>0</v>
      </c>
      <c r="AI38" s="165">
        <f>IF('Indicator Data'!BJ42="No Data",1,IF('Indicator Data imputation'!AJ41&lt;&gt;"",1,0))</f>
        <v>0</v>
      </c>
      <c r="AJ38" s="165">
        <f>IF('Indicator Data'!BK42="No Data",1,IF('Indicator Data imputation'!AK41&lt;&gt;"",1,0))</f>
        <v>0</v>
      </c>
      <c r="AK38" s="165">
        <f>IF('Indicator Data'!BL42="No Data",1,IF('Indicator Data imputation'!AL41&lt;&gt;"",1,0))</f>
        <v>0</v>
      </c>
      <c r="AL38" s="165">
        <f>IF('Indicator Data'!BM42="No Data",1,IF('Indicator Data imputation'!AM41&lt;&gt;"",1,0))</f>
        <v>0</v>
      </c>
      <c r="AM38" s="165">
        <f>IF('Indicator Data'!BN42="No Data",1,IF('Indicator Data imputation'!AN41&lt;&gt;"",1,0))</f>
        <v>1</v>
      </c>
      <c r="AN38" s="165">
        <f>IF('Indicator Data'!BO42="No Data",1,IF('Indicator Data imputation'!AO41&lt;&gt;"",1,0))</f>
        <v>1</v>
      </c>
      <c r="AO38" s="165">
        <f>IF('Indicator Data'!BP42="No Data",1,IF('Indicator Data imputation'!AP41&lt;&gt;"",1,0))</f>
        <v>1</v>
      </c>
      <c r="AP38" s="165">
        <f>IF('Indicator Data'!BQ42="No Data",1,IF('Indicator Data imputation'!AQ41&lt;&gt;"",1,0))</f>
        <v>1</v>
      </c>
      <c r="AQ38" s="165">
        <f>IF('Indicator Data'!BR42="No Data",1,IF('Indicator Data imputation'!AR41&lt;&gt;"",1,0))</f>
        <v>0</v>
      </c>
      <c r="AR38" s="165">
        <f>IF('Indicator Data'!BS42="No Data",1,IF('Indicator Data imputation'!AS41&lt;&gt;"",1,0))</f>
        <v>0</v>
      </c>
      <c r="AS38" s="165">
        <f>IF('Indicator Data'!BT42="No Data",1,IF('Indicator Data imputation'!AT41&lt;&gt;"",1,0))</f>
        <v>0</v>
      </c>
      <c r="AT38" s="165">
        <f>IF('Indicator Data'!BU42="No Data",1,IF('Indicator Data imputation'!AU41&lt;&gt;"",1,0))</f>
        <v>0</v>
      </c>
      <c r="AU38" s="165">
        <f>IF('Indicator Data'!BV42="No Data",1,IF('Indicator Data imputation'!AV41&lt;&gt;"",1,0))</f>
        <v>0</v>
      </c>
      <c r="AV38" s="165">
        <f>IF('Indicator Data'!BW42="No Data",1,IF('Indicator Data imputation'!AW41&lt;&gt;"",1,0))</f>
        <v>0</v>
      </c>
      <c r="AW38" s="165">
        <f>IF('Indicator Data'!BX42="No Data",1,IF('Indicator Data imputation'!AX41&lt;&gt;"",1,0))</f>
        <v>0</v>
      </c>
      <c r="AX38" s="165">
        <f>IF('Indicator Data'!BY42="No Data",1,IF('Indicator Data imputation'!AY41&lt;&gt;"",1,0))</f>
        <v>0</v>
      </c>
      <c r="AY38" s="165">
        <f>IF('Indicator Data'!BZ42="No Data",1,IF('Indicator Data imputation'!AZ41&lt;&gt;"",1,0))</f>
        <v>0</v>
      </c>
      <c r="AZ38" s="165">
        <f>IF('Indicator Data'!CA42="No Data",1,IF('Indicator Data imputation'!BA41&lt;&gt;"",1,0))</f>
        <v>0</v>
      </c>
      <c r="BA38" s="5">
        <f t="shared" si="0"/>
        <v>7</v>
      </c>
      <c r="BB38" s="167">
        <f t="shared" si="1"/>
        <v>0.13725490196078433</v>
      </c>
    </row>
    <row r="39" spans="1:54" x14ac:dyDescent="0.25">
      <c r="A39" s="5" t="s">
        <v>71</v>
      </c>
      <c r="B39" s="165">
        <f>IF('Indicator Data'!C43="No Data",1,IF('Indicator Data imputation'!C42&lt;&gt;"",1,0))</f>
        <v>0</v>
      </c>
      <c r="C39" s="165">
        <f>IF('Indicator Data'!D43="No Data",1,IF('Indicator Data imputation'!D42&lt;&gt;"",1,0))</f>
        <v>0</v>
      </c>
      <c r="D39" s="165">
        <f>IF('Indicator Data'!E43="No Data",1,IF('Indicator Data imputation'!E42&lt;&gt;"",1,0))</f>
        <v>0</v>
      </c>
      <c r="E39" s="165">
        <f>IF('Indicator Data'!F43="No Data",1,IF('Indicator Data imputation'!F42&lt;&gt;"",1,0))</f>
        <v>0</v>
      </c>
      <c r="F39" s="165">
        <f>IF('Indicator Data'!G43="No Data",1,IF('Indicator Data imputation'!G42&lt;&gt;"",1,0))</f>
        <v>0</v>
      </c>
      <c r="G39" s="165">
        <f>IF('Indicator Data'!H43="No Data",1,IF('Indicator Data imputation'!H42&lt;&gt;"",1,0))</f>
        <v>0</v>
      </c>
      <c r="H39" s="165">
        <f>IF('Indicator Data'!I43="No Data",1,IF('Indicator Data imputation'!I42&lt;&gt;"",1,0))</f>
        <v>0</v>
      </c>
      <c r="I39" s="165">
        <f>IF('Indicator Data'!J43="No Data",1,IF('Indicator Data imputation'!J42&lt;&gt;"",1,0))</f>
        <v>0</v>
      </c>
      <c r="J39" s="165">
        <f>IF('Indicator Data'!K43="No Data",1,IF('Indicator Data imputation'!K42&lt;&gt;"",1,0))</f>
        <v>0</v>
      </c>
      <c r="K39" s="165">
        <f>IF('Indicator Data'!L43="No Data",1,IF('Indicator Data imputation'!L42&lt;&gt;"",1,0))</f>
        <v>0</v>
      </c>
      <c r="L39" s="165">
        <f>IF('Indicator Data'!AM43="No Data",1,IF('Indicator Data imputation'!M42&lt;&gt;"",1,0))</f>
        <v>0</v>
      </c>
      <c r="M39" s="165">
        <f>IF('Indicator Data'!AN43="No Data",1,IF('Indicator Data imputation'!N42&lt;&gt;"",1,0))</f>
        <v>0</v>
      </c>
      <c r="N39" s="165">
        <f>IF('Indicator Data'!AO43="No Data",1,IF('Indicator Data imputation'!O42&lt;&gt;"",1,0))</f>
        <v>0</v>
      </c>
      <c r="O39" s="165">
        <f>IF('Indicator Data'!AP43="No Data",1,IF('Indicator Data imputation'!P42&lt;&gt;"",1,0))</f>
        <v>0</v>
      </c>
      <c r="P39" s="165">
        <f>IF('Indicator Data'!AQ43="No Data",1,IF('Indicator Data imputation'!Q42&lt;&gt;"",1,0))</f>
        <v>0</v>
      </c>
      <c r="Q39" s="165">
        <f>IF('Indicator Data'!AR43="No Data",1,IF('Indicator Data imputation'!R42&lt;&gt;"",1,0))</f>
        <v>0</v>
      </c>
      <c r="R39" s="165">
        <f>IF('Indicator Data'!AS43="No Data",1,IF('Indicator Data imputation'!S42&lt;&gt;"",1,0))</f>
        <v>0</v>
      </c>
      <c r="S39" s="165">
        <f>IF('Indicator Data'!AT43="No Data",1,IF('Indicator Data imputation'!T42&lt;&gt;"",1,0))</f>
        <v>0</v>
      </c>
      <c r="T39" s="165">
        <f>IF('Indicator Data'!AU43="No Data",1,IF('Indicator Data imputation'!U42&lt;&gt;"",1,0))</f>
        <v>0</v>
      </c>
      <c r="U39" s="165">
        <f>IF('Indicator Data'!AV43="No Data",1,IF('Indicator Data imputation'!V42&lt;&gt;"",1,0))</f>
        <v>0</v>
      </c>
      <c r="V39" s="165">
        <f>IF('Indicator Data'!AX43="No Data",1,IF('Indicator Data imputation'!W42&lt;&gt;"",1,0))</f>
        <v>0</v>
      </c>
      <c r="W39" s="165">
        <f>IF('Indicator Data'!AY43="No Data",1,IF('Indicator Data imputation'!X42&lt;&gt;"",1,0))</f>
        <v>0</v>
      </c>
      <c r="X39" s="165">
        <f>IF('Indicator Data'!CB43="No Data",1,IF('Indicator Data imputation'!Y42&lt;&gt;"",1,0))</f>
        <v>0</v>
      </c>
      <c r="Y39" s="165">
        <f>IF('Indicator Data'!CC43="No Data",1,IF('Indicator Data imputation'!Z42&lt;&gt;"",1,0))</f>
        <v>0</v>
      </c>
      <c r="Z39" s="165">
        <f>IF('Indicator Data'!AZ43="No Data",1,IF('Indicator Data imputation'!AA42&lt;&gt;"",1,0))</f>
        <v>0</v>
      </c>
      <c r="AA39" s="165">
        <f>IF('Indicator Data'!BA43="No Data",1,IF('Indicator Data imputation'!AB42&lt;&gt;"",1,0))</f>
        <v>0</v>
      </c>
      <c r="AB39" s="165">
        <f>IF('Indicator Data'!CG43="No Data",1,IF('Indicator Data imputation'!AC42&lt;&gt;"",1,0))</f>
        <v>0</v>
      </c>
      <c r="AC39" s="165">
        <f>IF('Indicator Data'!CH43="No Data",1,IF('Indicator Data imputation'!AD42&lt;&gt;"",1,0))</f>
        <v>0</v>
      </c>
      <c r="AD39" s="165">
        <f>IF('Indicator Data'!BC43="No Data",1,IF('Indicator Data imputation'!AE42&lt;&gt;"",1,0))</f>
        <v>0</v>
      </c>
      <c r="AE39" s="165">
        <f>IF('Indicator Data'!BF43="No Data",1,IF('Indicator Data imputation'!AF42&lt;&gt;"",1,0))</f>
        <v>0</v>
      </c>
      <c r="AF39" s="165">
        <f>IF('Indicator Data'!BG43="No Data",1,IF('Indicator Data imputation'!AG42&lt;&gt;"",1,0))</f>
        <v>0</v>
      </c>
      <c r="AG39" s="165">
        <f>IF('Indicator Data'!BH43="No Data",1,IF('Indicator Data imputation'!AH42&lt;&gt;"",1,0))</f>
        <v>0</v>
      </c>
      <c r="AH39" s="165">
        <f>IF('Indicator Data'!BI43="No Data",1,IF('Indicator Data imputation'!AI42&lt;&gt;"",1,0))</f>
        <v>0</v>
      </c>
      <c r="AI39" s="165">
        <f>IF('Indicator Data'!BJ43="No Data",1,IF('Indicator Data imputation'!AJ42&lt;&gt;"",1,0))</f>
        <v>0</v>
      </c>
      <c r="AJ39" s="165">
        <f>IF('Indicator Data'!BK43="No Data",1,IF('Indicator Data imputation'!AK42&lt;&gt;"",1,0))</f>
        <v>0</v>
      </c>
      <c r="AK39" s="165">
        <f>IF('Indicator Data'!BL43="No Data",1,IF('Indicator Data imputation'!AL42&lt;&gt;"",1,0))</f>
        <v>0</v>
      </c>
      <c r="AL39" s="165">
        <f>IF('Indicator Data'!BM43="No Data",1,IF('Indicator Data imputation'!AM42&lt;&gt;"",1,0))</f>
        <v>0</v>
      </c>
      <c r="AM39" s="165">
        <f>IF('Indicator Data'!BN43="No Data",1,IF('Indicator Data imputation'!AN42&lt;&gt;"",1,0))</f>
        <v>0</v>
      </c>
      <c r="AN39" s="165">
        <f>IF('Indicator Data'!BO43="No Data",1,IF('Indicator Data imputation'!AO42&lt;&gt;"",1,0))</f>
        <v>0</v>
      </c>
      <c r="AO39" s="165">
        <f>IF('Indicator Data'!BP43="No Data",1,IF('Indicator Data imputation'!AP42&lt;&gt;"",1,0))</f>
        <v>0</v>
      </c>
      <c r="AP39" s="165">
        <f>IF('Indicator Data'!BQ43="No Data",1,IF('Indicator Data imputation'!AQ42&lt;&gt;"",1,0))</f>
        <v>0</v>
      </c>
      <c r="AQ39" s="165">
        <f>IF('Indicator Data'!BR43="No Data",1,IF('Indicator Data imputation'!AR42&lt;&gt;"",1,0))</f>
        <v>1</v>
      </c>
      <c r="AR39" s="165">
        <f>IF('Indicator Data'!BS43="No Data",1,IF('Indicator Data imputation'!AS42&lt;&gt;"",1,0))</f>
        <v>0</v>
      </c>
      <c r="AS39" s="165">
        <f>IF('Indicator Data'!BT43="No Data",1,IF('Indicator Data imputation'!AT42&lt;&gt;"",1,0))</f>
        <v>0</v>
      </c>
      <c r="AT39" s="165">
        <f>IF('Indicator Data'!BU43="No Data",1,IF('Indicator Data imputation'!AU42&lt;&gt;"",1,0))</f>
        <v>0</v>
      </c>
      <c r="AU39" s="165">
        <f>IF('Indicator Data'!BV43="No Data",1,IF('Indicator Data imputation'!AV42&lt;&gt;"",1,0))</f>
        <v>0</v>
      </c>
      <c r="AV39" s="165">
        <f>IF('Indicator Data'!BW43="No Data",1,IF('Indicator Data imputation'!AW42&lt;&gt;"",1,0))</f>
        <v>0</v>
      </c>
      <c r="AW39" s="165">
        <f>IF('Indicator Data'!BX43="No Data",1,IF('Indicator Data imputation'!AX42&lt;&gt;"",1,0))</f>
        <v>0</v>
      </c>
      <c r="AX39" s="165">
        <f>IF('Indicator Data'!BY43="No Data",1,IF('Indicator Data imputation'!AY42&lt;&gt;"",1,0))</f>
        <v>0</v>
      </c>
      <c r="AY39" s="165">
        <f>IF('Indicator Data'!BZ43="No Data",1,IF('Indicator Data imputation'!AZ42&lt;&gt;"",1,0))</f>
        <v>0</v>
      </c>
      <c r="AZ39" s="165">
        <f>IF('Indicator Data'!CA43="No Data",1,IF('Indicator Data imputation'!BA42&lt;&gt;"",1,0))</f>
        <v>0</v>
      </c>
      <c r="BA39" s="5">
        <f t="shared" si="0"/>
        <v>1</v>
      </c>
      <c r="BB39" s="167">
        <f t="shared" si="1"/>
        <v>1.9607843137254902E-2</v>
      </c>
    </row>
    <row r="40" spans="1:54" x14ac:dyDescent="0.25">
      <c r="A40" s="5" t="s">
        <v>70</v>
      </c>
      <c r="B40" s="165">
        <f>IF('Indicator Data'!C44="No Data",1,IF('Indicator Data imputation'!C43&lt;&gt;"",1,0))</f>
        <v>0</v>
      </c>
      <c r="C40" s="165">
        <f>IF('Indicator Data'!D44="No Data",1,IF('Indicator Data imputation'!D43&lt;&gt;"",1,0))</f>
        <v>0</v>
      </c>
      <c r="D40" s="165">
        <f>IF('Indicator Data'!E44="No Data",1,IF('Indicator Data imputation'!E43&lt;&gt;"",1,0))</f>
        <v>0</v>
      </c>
      <c r="E40" s="165">
        <f>IF('Indicator Data'!F44="No Data",1,IF('Indicator Data imputation'!F43&lt;&gt;"",1,0))</f>
        <v>0</v>
      </c>
      <c r="F40" s="165">
        <f>IF('Indicator Data'!G44="No Data",1,IF('Indicator Data imputation'!G43&lt;&gt;"",1,0))</f>
        <v>0</v>
      </c>
      <c r="G40" s="165">
        <f>IF('Indicator Data'!H44="No Data",1,IF('Indicator Data imputation'!H43&lt;&gt;"",1,0))</f>
        <v>0</v>
      </c>
      <c r="H40" s="165">
        <f>IF('Indicator Data'!I44="No Data",1,IF('Indicator Data imputation'!I43&lt;&gt;"",1,0))</f>
        <v>0</v>
      </c>
      <c r="I40" s="165">
        <f>IF('Indicator Data'!J44="No Data",1,IF('Indicator Data imputation'!J43&lt;&gt;"",1,0))</f>
        <v>0</v>
      </c>
      <c r="J40" s="165">
        <f>IF('Indicator Data'!K44="No Data",1,IF('Indicator Data imputation'!K43&lt;&gt;"",1,0))</f>
        <v>0</v>
      </c>
      <c r="K40" s="165">
        <f>IF('Indicator Data'!L44="No Data",1,IF('Indicator Data imputation'!L43&lt;&gt;"",1,0))</f>
        <v>0</v>
      </c>
      <c r="L40" s="165">
        <f>IF('Indicator Data'!AM44="No Data",1,IF('Indicator Data imputation'!M43&lt;&gt;"",1,0))</f>
        <v>0</v>
      </c>
      <c r="M40" s="165">
        <f>IF('Indicator Data'!AN44="No Data",1,IF('Indicator Data imputation'!N43&lt;&gt;"",1,0))</f>
        <v>0</v>
      </c>
      <c r="N40" s="165">
        <f>IF('Indicator Data'!AO44="No Data",1,IF('Indicator Data imputation'!O43&lt;&gt;"",1,0))</f>
        <v>0</v>
      </c>
      <c r="O40" s="165">
        <f>IF('Indicator Data'!AP44="No Data",1,IF('Indicator Data imputation'!P43&lt;&gt;"",1,0))</f>
        <v>0</v>
      </c>
      <c r="P40" s="165">
        <f>IF('Indicator Data'!AQ44="No Data",1,IF('Indicator Data imputation'!Q43&lt;&gt;"",1,0))</f>
        <v>0</v>
      </c>
      <c r="Q40" s="165">
        <f>IF('Indicator Data'!AR44="No Data",1,IF('Indicator Data imputation'!R43&lt;&gt;"",1,0))</f>
        <v>0</v>
      </c>
      <c r="R40" s="165">
        <f>IF('Indicator Data'!AS44="No Data",1,IF('Indicator Data imputation'!S43&lt;&gt;"",1,0))</f>
        <v>0</v>
      </c>
      <c r="S40" s="165">
        <f>IF('Indicator Data'!AT44="No Data",1,IF('Indicator Data imputation'!T43&lt;&gt;"",1,0))</f>
        <v>0</v>
      </c>
      <c r="T40" s="165">
        <f>IF('Indicator Data'!AU44="No Data",1,IF('Indicator Data imputation'!U43&lt;&gt;"",1,0))</f>
        <v>0</v>
      </c>
      <c r="U40" s="165">
        <f>IF('Indicator Data'!AV44="No Data",1,IF('Indicator Data imputation'!V43&lt;&gt;"",1,0))</f>
        <v>0</v>
      </c>
      <c r="V40" s="165">
        <f>IF('Indicator Data'!AX44="No Data",1,IF('Indicator Data imputation'!W43&lt;&gt;"",1,0))</f>
        <v>0</v>
      </c>
      <c r="W40" s="165">
        <f>IF('Indicator Data'!AY44="No Data",1,IF('Indicator Data imputation'!X43&lt;&gt;"",1,0))</f>
        <v>0</v>
      </c>
      <c r="X40" s="165">
        <f>IF('Indicator Data'!CB44="No Data",1,IF('Indicator Data imputation'!Y43&lt;&gt;"",1,0))</f>
        <v>0</v>
      </c>
      <c r="Y40" s="165">
        <f>IF('Indicator Data'!CC44="No Data",1,IF('Indicator Data imputation'!Z43&lt;&gt;"",1,0))</f>
        <v>0</v>
      </c>
      <c r="Z40" s="165">
        <f>IF('Indicator Data'!AZ44="No Data",1,IF('Indicator Data imputation'!AA43&lt;&gt;"",1,0))</f>
        <v>0</v>
      </c>
      <c r="AA40" s="165">
        <f>IF('Indicator Data'!BA44="No Data",1,IF('Indicator Data imputation'!AB43&lt;&gt;"",1,0))</f>
        <v>0</v>
      </c>
      <c r="AB40" s="165">
        <f>IF('Indicator Data'!CG44="No Data",1,IF('Indicator Data imputation'!AC43&lt;&gt;"",1,0))</f>
        <v>0</v>
      </c>
      <c r="AC40" s="165">
        <f>IF('Indicator Data'!CH44="No Data",1,IF('Indicator Data imputation'!AD43&lt;&gt;"",1,0))</f>
        <v>0</v>
      </c>
      <c r="AD40" s="165">
        <f>IF('Indicator Data'!BC44="No Data",1,IF('Indicator Data imputation'!AE43&lt;&gt;"",1,0))</f>
        <v>0</v>
      </c>
      <c r="AE40" s="165">
        <f>IF('Indicator Data'!BF44="No Data",1,IF('Indicator Data imputation'!AF43&lt;&gt;"",1,0))</f>
        <v>0</v>
      </c>
      <c r="AF40" s="165">
        <f>IF('Indicator Data'!BG44="No Data",1,IF('Indicator Data imputation'!AG43&lt;&gt;"",1,0))</f>
        <v>0</v>
      </c>
      <c r="AG40" s="165">
        <f>IF('Indicator Data'!BH44="No Data",1,IF('Indicator Data imputation'!AH43&lt;&gt;"",1,0))</f>
        <v>0</v>
      </c>
      <c r="AH40" s="165">
        <f>IF('Indicator Data'!BI44="No Data",1,IF('Indicator Data imputation'!AI43&lt;&gt;"",1,0))</f>
        <v>0</v>
      </c>
      <c r="AI40" s="165">
        <f>IF('Indicator Data'!BJ44="No Data",1,IF('Indicator Data imputation'!AJ43&lt;&gt;"",1,0))</f>
        <v>0</v>
      </c>
      <c r="AJ40" s="165">
        <f>IF('Indicator Data'!BK44="No Data",1,IF('Indicator Data imputation'!AK43&lt;&gt;"",1,0))</f>
        <v>0</v>
      </c>
      <c r="AK40" s="165">
        <f>IF('Indicator Data'!BL44="No Data",1,IF('Indicator Data imputation'!AL43&lt;&gt;"",1,0))</f>
        <v>0</v>
      </c>
      <c r="AL40" s="165">
        <f>IF('Indicator Data'!BM44="No Data",1,IF('Indicator Data imputation'!AM43&lt;&gt;"",1,0))</f>
        <v>0</v>
      </c>
      <c r="AM40" s="165">
        <f>IF('Indicator Data'!BN44="No Data",1,IF('Indicator Data imputation'!AN43&lt;&gt;"",1,0))</f>
        <v>1</v>
      </c>
      <c r="AN40" s="165">
        <f>IF('Indicator Data'!BO44="No Data",1,IF('Indicator Data imputation'!AO43&lt;&gt;"",1,0))</f>
        <v>1</v>
      </c>
      <c r="AO40" s="165">
        <f>IF('Indicator Data'!BP44="No Data",1,IF('Indicator Data imputation'!AP43&lt;&gt;"",1,0))</f>
        <v>1</v>
      </c>
      <c r="AP40" s="165">
        <f>IF('Indicator Data'!BQ44="No Data",1,IF('Indicator Data imputation'!AQ43&lt;&gt;"",1,0))</f>
        <v>1</v>
      </c>
      <c r="AQ40" s="165">
        <f>IF('Indicator Data'!BR44="No Data",1,IF('Indicator Data imputation'!AR43&lt;&gt;"",1,0))</f>
        <v>0</v>
      </c>
      <c r="AR40" s="165">
        <f>IF('Indicator Data'!BS44="No Data",1,IF('Indicator Data imputation'!AS43&lt;&gt;"",1,0))</f>
        <v>0</v>
      </c>
      <c r="AS40" s="165">
        <f>IF('Indicator Data'!BT44="No Data",1,IF('Indicator Data imputation'!AT43&lt;&gt;"",1,0))</f>
        <v>0</v>
      </c>
      <c r="AT40" s="165">
        <f>IF('Indicator Data'!BU44="No Data",1,IF('Indicator Data imputation'!AU43&lt;&gt;"",1,0))</f>
        <v>0</v>
      </c>
      <c r="AU40" s="165">
        <f>IF('Indicator Data'!BV44="No Data",1,IF('Indicator Data imputation'!AV43&lt;&gt;"",1,0))</f>
        <v>0</v>
      </c>
      <c r="AV40" s="165">
        <f>IF('Indicator Data'!BW44="No Data",1,IF('Indicator Data imputation'!AW43&lt;&gt;"",1,0))</f>
        <v>0</v>
      </c>
      <c r="AW40" s="165">
        <f>IF('Indicator Data'!BX44="No Data",1,IF('Indicator Data imputation'!AX43&lt;&gt;"",1,0))</f>
        <v>0</v>
      </c>
      <c r="AX40" s="165">
        <f>IF('Indicator Data'!BY44="No Data",1,IF('Indicator Data imputation'!AY43&lt;&gt;"",1,0))</f>
        <v>0</v>
      </c>
      <c r="AY40" s="165">
        <f>IF('Indicator Data'!BZ44="No Data",1,IF('Indicator Data imputation'!AZ43&lt;&gt;"",1,0))</f>
        <v>0</v>
      </c>
      <c r="AZ40" s="165">
        <f>IF('Indicator Data'!CA44="No Data",1,IF('Indicator Data imputation'!BA43&lt;&gt;"",1,0))</f>
        <v>0</v>
      </c>
      <c r="BA40" s="5">
        <f t="shared" si="0"/>
        <v>4</v>
      </c>
      <c r="BB40" s="167">
        <f t="shared" si="1"/>
        <v>7.8431372549019607E-2</v>
      </c>
    </row>
    <row r="41" spans="1:54" x14ac:dyDescent="0.25">
      <c r="A41" s="5" t="s">
        <v>72</v>
      </c>
      <c r="B41" s="165">
        <f>IF('Indicator Data'!C45="No Data",1,IF('Indicator Data imputation'!C44&lt;&gt;"",1,0))</f>
        <v>0</v>
      </c>
      <c r="C41" s="165">
        <f>IF('Indicator Data'!D45="No Data",1,IF('Indicator Data imputation'!D44&lt;&gt;"",1,0))</f>
        <v>0</v>
      </c>
      <c r="D41" s="165">
        <f>IF('Indicator Data'!E45="No Data",1,IF('Indicator Data imputation'!E44&lt;&gt;"",1,0))</f>
        <v>0</v>
      </c>
      <c r="E41" s="165">
        <f>IF('Indicator Data'!F45="No Data",1,IF('Indicator Data imputation'!F44&lt;&gt;"",1,0))</f>
        <v>0</v>
      </c>
      <c r="F41" s="165">
        <f>IF('Indicator Data'!G45="No Data",1,IF('Indicator Data imputation'!G44&lt;&gt;"",1,0))</f>
        <v>0</v>
      </c>
      <c r="G41" s="165">
        <f>IF('Indicator Data'!H45="No Data",1,IF('Indicator Data imputation'!H44&lt;&gt;"",1,0))</f>
        <v>0</v>
      </c>
      <c r="H41" s="165">
        <f>IF('Indicator Data'!I45="No Data",1,IF('Indicator Data imputation'!I44&lt;&gt;"",1,0))</f>
        <v>0</v>
      </c>
      <c r="I41" s="165">
        <f>IF('Indicator Data'!J45="No Data",1,IF('Indicator Data imputation'!J44&lt;&gt;"",1,0))</f>
        <v>0</v>
      </c>
      <c r="J41" s="165">
        <f>IF('Indicator Data'!K45="No Data",1,IF('Indicator Data imputation'!K44&lt;&gt;"",1,0))</f>
        <v>0</v>
      </c>
      <c r="K41" s="165">
        <f>IF('Indicator Data'!L45="No Data",1,IF('Indicator Data imputation'!L44&lt;&gt;"",1,0))</f>
        <v>0</v>
      </c>
      <c r="L41" s="165">
        <f>IF('Indicator Data'!AM45="No Data",1,IF('Indicator Data imputation'!M44&lt;&gt;"",1,0))</f>
        <v>0</v>
      </c>
      <c r="M41" s="165">
        <f>IF('Indicator Data'!AN45="No Data",1,IF('Indicator Data imputation'!N44&lt;&gt;"",1,0))</f>
        <v>0</v>
      </c>
      <c r="N41" s="165">
        <f>IF('Indicator Data'!AO45="No Data",1,IF('Indicator Data imputation'!O44&lt;&gt;"",1,0))</f>
        <v>0</v>
      </c>
      <c r="O41" s="165">
        <f>IF('Indicator Data'!AP45="No Data",1,IF('Indicator Data imputation'!P44&lt;&gt;"",1,0))</f>
        <v>0</v>
      </c>
      <c r="P41" s="165">
        <f>IF('Indicator Data'!AQ45="No Data",1,IF('Indicator Data imputation'!Q44&lt;&gt;"",1,0))</f>
        <v>0</v>
      </c>
      <c r="Q41" s="165">
        <f>IF('Indicator Data'!AR45="No Data",1,IF('Indicator Data imputation'!R44&lt;&gt;"",1,0))</f>
        <v>1</v>
      </c>
      <c r="R41" s="165">
        <f>IF('Indicator Data'!AS45="No Data",1,IF('Indicator Data imputation'!S44&lt;&gt;"",1,0))</f>
        <v>0</v>
      </c>
      <c r="S41" s="165">
        <f>IF('Indicator Data'!AT45="No Data",1,IF('Indicator Data imputation'!T44&lt;&gt;"",1,0))</f>
        <v>0</v>
      </c>
      <c r="T41" s="165">
        <f>IF('Indicator Data'!AU45="No Data",1,IF('Indicator Data imputation'!U44&lt;&gt;"",1,0))</f>
        <v>0</v>
      </c>
      <c r="U41" s="165">
        <f>IF('Indicator Data'!AV45="No Data",1,IF('Indicator Data imputation'!V44&lt;&gt;"",1,0))</f>
        <v>0</v>
      </c>
      <c r="V41" s="165">
        <f>IF('Indicator Data'!AX45="No Data",1,IF('Indicator Data imputation'!W44&lt;&gt;"",1,0))</f>
        <v>0</v>
      </c>
      <c r="W41" s="165">
        <f>IF('Indicator Data'!AY45="No Data",1,IF('Indicator Data imputation'!X44&lt;&gt;"",1,0))</f>
        <v>0</v>
      </c>
      <c r="X41" s="165">
        <f>IF('Indicator Data'!CB45="No Data",1,IF('Indicator Data imputation'!Y44&lt;&gt;"",1,0))</f>
        <v>0</v>
      </c>
      <c r="Y41" s="165">
        <f>IF('Indicator Data'!CC45="No Data",1,IF('Indicator Data imputation'!Z44&lt;&gt;"",1,0))</f>
        <v>0</v>
      </c>
      <c r="Z41" s="165">
        <f>IF('Indicator Data'!AZ45="No Data",1,IF('Indicator Data imputation'!AA44&lt;&gt;"",1,0))</f>
        <v>0</v>
      </c>
      <c r="AA41" s="165">
        <f>IF('Indicator Data'!BA45="No Data",1,IF('Indicator Data imputation'!AB44&lt;&gt;"",1,0))</f>
        <v>0</v>
      </c>
      <c r="AB41" s="165">
        <f>IF('Indicator Data'!CG45="No Data",1,IF('Indicator Data imputation'!AC44&lt;&gt;"",1,0))</f>
        <v>0</v>
      </c>
      <c r="AC41" s="165">
        <f>IF('Indicator Data'!CH45="No Data",1,IF('Indicator Data imputation'!AD44&lt;&gt;"",1,0))</f>
        <v>0</v>
      </c>
      <c r="AD41" s="165">
        <f>IF('Indicator Data'!BC45="No Data",1,IF('Indicator Data imputation'!AE44&lt;&gt;"",1,0))</f>
        <v>0</v>
      </c>
      <c r="AE41" s="165">
        <f>IF('Indicator Data'!BF45="No Data",1,IF('Indicator Data imputation'!AF44&lt;&gt;"",1,0))</f>
        <v>0</v>
      </c>
      <c r="AF41" s="165">
        <f>IF('Indicator Data'!BG45="No Data",1,IF('Indicator Data imputation'!AG44&lt;&gt;"",1,0))</f>
        <v>0</v>
      </c>
      <c r="AG41" s="165">
        <f>IF('Indicator Data'!BH45="No Data",1,IF('Indicator Data imputation'!AH44&lt;&gt;"",1,0))</f>
        <v>0</v>
      </c>
      <c r="AH41" s="165">
        <f>IF('Indicator Data'!BI45="No Data",1,IF('Indicator Data imputation'!AI44&lt;&gt;"",1,0))</f>
        <v>0</v>
      </c>
      <c r="AI41" s="165">
        <f>IF('Indicator Data'!BJ45="No Data",1,IF('Indicator Data imputation'!AJ44&lt;&gt;"",1,0))</f>
        <v>0</v>
      </c>
      <c r="AJ41" s="165">
        <f>IF('Indicator Data'!BK45="No Data",1,IF('Indicator Data imputation'!AK44&lt;&gt;"",1,0))</f>
        <v>0</v>
      </c>
      <c r="AK41" s="165">
        <f>IF('Indicator Data'!BL45="No Data",1,IF('Indicator Data imputation'!AL44&lt;&gt;"",1,0))</f>
        <v>0</v>
      </c>
      <c r="AL41" s="165">
        <f>IF('Indicator Data'!BM45="No Data",1,IF('Indicator Data imputation'!AM44&lt;&gt;"",1,0))</f>
        <v>0</v>
      </c>
      <c r="AM41" s="165">
        <f>IF('Indicator Data'!BN45="No Data",1,IF('Indicator Data imputation'!AN44&lt;&gt;"",1,0))</f>
        <v>0</v>
      </c>
      <c r="AN41" s="165">
        <f>IF('Indicator Data'!BO45="No Data",1,IF('Indicator Data imputation'!AO44&lt;&gt;"",1,0))</f>
        <v>0</v>
      </c>
      <c r="AO41" s="165">
        <f>IF('Indicator Data'!BP45="No Data",1,IF('Indicator Data imputation'!AP44&lt;&gt;"",1,0))</f>
        <v>0</v>
      </c>
      <c r="AP41" s="165">
        <f>IF('Indicator Data'!BQ45="No Data",1,IF('Indicator Data imputation'!AQ44&lt;&gt;"",1,0))</f>
        <v>0</v>
      </c>
      <c r="AQ41" s="165">
        <f>IF('Indicator Data'!BR45="No Data",1,IF('Indicator Data imputation'!AR44&lt;&gt;"",1,0))</f>
        <v>0</v>
      </c>
      <c r="AR41" s="165">
        <f>IF('Indicator Data'!BS45="No Data",1,IF('Indicator Data imputation'!AS44&lt;&gt;"",1,0))</f>
        <v>0</v>
      </c>
      <c r="AS41" s="165">
        <f>IF('Indicator Data'!BT45="No Data",1,IF('Indicator Data imputation'!AT44&lt;&gt;"",1,0))</f>
        <v>0</v>
      </c>
      <c r="AT41" s="165">
        <f>IF('Indicator Data'!BU45="No Data",1,IF('Indicator Data imputation'!AU44&lt;&gt;"",1,0))</f>
        <v>0</v>
      </c>
      <c r="AU41" s="165">
        <f>IF('Indicator Data'!BV45="No Data",1,IF('Indicator Data imputation'!AV44&lt;&gt;"",1,0))</f>
        <v>0</v>
      </c>
      <c r="AV41" s="165">
        <f>IF('Indicator Data'!BW45="No Data",1,IF('Indicator Data imputation'!AW44&lt;&gt;"",1,0))</f>
        <v>0</v>
      </c>
      <c r="AW41" s="165">
        <f>IF('Indicator Data'!BX45="No Data",1,IF('Indicator Data imputation'!AX44&lt;&gt;"",1,0))</f>
        <v>0</v>
      </c>
      <c r="AX41" s="165">
        <f>IF('Indicator Data'!BY45="No Data",1,IF('Indicator Data imputation'!AY44&lt;&gt;"",1,0))</f>
        <v>0</v>
      </c>
      <c r="AY41" s="165">
        <f>IF('Indicator Data'!BZ45="No Data",1,IF('Indicator Data imputation'!AZ44&lt;&gt;"",1,0))</f>
        <v>0</v>
      </c>
      <c r="AZ41" s="165">
        <f>IF('Indicator Data'!CA45="No Data",1,IF('Indicator Data imputation'!BA44&lt;&gt;"",1,0))</f>
        <v>0</v>
      </c>
      <c r="BA41" s="5">
        <f t="shared" si="0"/>
        <v>1</v>
      </c>
      <c r="BB41" s="167">
        <f t="shared" si="1"/>
        <v>1.9607843137254902E-2</v>
      </c>
    </row>
    <row r="42" spans="1:54" x14ac:dyDescent="0.25">
      <c r="A42" s="5" t="s">
        <v>74</v>
      </c>
      <c r="B42" s="165">
        <f>IF('Indicator Data'!C46="No Data",1,IF('Indicator Data imputation'!C45&lt;&gt;"",1,0))</f>
        <v>0</v>
      </c>
      <c r="C42" s="165">
        <f>IF('Indicator Data'!D46="No Data",1,IF('Indicator Data imputation'!D45&lt;&gt;"",1,0))</f>
        <v>0</v>
      </c>
      <c r="D42" s="165">
        <f>IF('Indicator Data'!E46="No Data",1,IF('Indicator Data imputation'!E45&lt;&gt;"",1,0))</f>
        <v>0</v>
      </c>
      <c r="E42" s="165">
        <f>IF('Indicator Data'!F46="No Data",1,IF('Indicator Data imputation'!F45&lt;&gt;"",1,0))</f>
        <v>0</v>
      </c>
      <c r="F42" s="165">
        <f>IF('Indicator Data'!G46="No Data",1,IF('Indicator Data imputation'!G45&lt;&gt;"",1,0))</f>
        <v>0</v>
      </c>
      <c r="G42" s="165">
        <f>IF('Indicator Data'!H46="No Data",1,IF('Indicator Data imputation'!H45&lt;&gt;"",1,0))</f>
        <v>0</v>
      </c>
      <c r="H42" s="165">
        <f>IF('Indicator Data'!I46="No Data",1,IF('Indicator Data imputation'!I45&lt;&gt;"",1,0))</f>
        <v>0</v>
      </c>
      <c r="I42" s="165">
        <f>IF('Indicator Data'!J46="No Data",1,IF('Indicator Data imputation'!J45&lt;&gt;"",1,0))</f>
        <v>0</v>
      </c>
      <c r="J42" s="165">
        <f>IF('Indicator Data'!K46="No Data",1,IF('Indicator Data imputation'!K45&lt;&gt;"",1,0))</f>
        <v>0</v>
      </c>
      <c r="K42" s="165">
        <f>IF('Indicator Data'!L46="No Data",1,IF('Indicator Data imputation'!L45&lt;&gt;"",1,0))</f>
        <v>0</v>
      </c>
      <c r="L42" s="165">
        <f>IF('Indicator Data'!AM46="No Data",1,IF('Indicator Data imputation'!M45&lt;&gt;"",1,0))</f>
        <v>0</v>
      </c>
      <c r="M42" s="165">
        <f>IF('Indicator Data'!AN46="No Data",1,IF('Indicator Data imputation'!N45&lt;&gt;"",1,0))</f>
        <v>0</v>
      </c>
      <c r="N42" s="165">
        <f>IF('Indicator Data'!AO46="No Data",1,IF('Indicator Data imputation'!O45&lt;&gt;"",1,0))</f>
        <v>0</v>
      </c>
      <c r="O42" s="165">
        <f>IF('Indicator Data'!AP46="No Data",1,IF('Indicator Data imputation'!P45&lt;&gt;"",1,0))</f>
        <v>0</v>
      </c>
      <c r="P42" s="165">
        <f>IF('Indicator Data'!AQ46="No Data",1,IF('Indicator Data imputation'!Q45&lt;&gt;"",1,0))</f>
        <v>0</v>
      </c>
      <c r="Q42" s="165">
        <f>IF('Indicator Data'!AR46="No Data",1,IF('Indicator Data imputation'!R45&lt;&gt;"",1,0))</f>
        <v>0</v>
      </c>
      <c r="R42" s="165">
        <f>IF('Indicator Data'!AS46="No Data",1,IF('Indicator Data imputation'!S45&lt;&gt;"",1,0))</f>
        <v>0</v>
      </c>
      <c r="S42" s="165">
        <f>IF('Indicator Data'!AT46="No Data",1,IF('Indicator Data imputation'!T45&lt;&gt;"",1,0))</f>
        <v>0</v>
      </c>
      <c r="T42" s="165">
        <f>IF('Indicator Data'!AU46="No Data",1,IF('Indicator Data imputation'!U45&lt;&gt;"",1,0))</f>
        <v>0</v>
      </c>
      <c r="U42" s="165">
        <f>IF('Indicator Data'!AV46="No Data",1,IF('Indicator Data imputation'!V45&lt;&gt;"",1,0))</f>
        <v>0</v>
      </c>
      <c r="V42" s="165">
        <f>IF('Indicator Data'!AX46="No Data",1,IF('Indicator Data imputation'!W45&lt;&gt;"",1,0))</f>
        <v>0</v>
      </c>
      <c r="W42" s="165">
        <f>IF('Indicator Data'!AY46="No Data",1,IF('Indicator Data imputation'!X45&lt;&gt;"",1,0))</f>
        <v>0</v>
      </c>
      <c r="X42" s="165">
        <f>IF('Indicator Data'!CB46="No Data",1,IF('Indicator Data imputation'!Y45&lt;&gt;"",1,0))</f>
        <v>0</v>
      </c>
      <c r="Y42" s="165">
        <f>IF('Indicator Data'!CC46="No Data",1,IF('Indicator Data imputation'!Z45&lt;&gt;"",1,0))</f>
        <v>0</v>
      </c>
      <c r="Z42" s="165">
        <f>IF('Indicator Data'!AZ46="No Data",1,IF('Indicator Data imputation'!AA45&lt;&gt;"",1,0))</f>
        <v>0</v>
      </c>
      <c r="AA42" s="165">
        <f>IF('Indicator Data'!BA46="No Data",1,IF('Indicator Data imputation'!AB45&lt;&gt;"",1,0))</f>
        <v>0</v>
      </c>
      <c r="AB42" s="165">
        <f>IF('Indicator Data'!CG46="No Data",1,IF('Indicator Data imputation'!AC45&lt;&gt;"",1,0))</f>
        <v>0</v>
      </c>
      <c r="AC42" s="165">
        <f>IF('Indicator Data'!CH46="No Data",1,IF('Indicator Data imputation'!AD45&lt;&gt;"",1,0))</f>
        <v>0</v>
      </c>
      <c r="AD42" s="165">
        <f>IF('Indicator Data'!BC46="No Data",1,IF('Indicator Data imputation'!AE45&lt;&gt;"",1,0))</f>
        <v>0</v>
      </c>
      <c r="AE42" s="165">
        <f>IF('Indicator Data'!BF46="No Data",1,IF('Indicator Data imputation'!AF45&lt;&gt;"",1,0))</f>
        <v>0</v>
      </c>
      <c r="AF42" s="165">
        <f>IF('Indicator Data'!BG46="No Data",1,IF('Indicator Data imputation'!AG45&lt;&gt;"",1,0))</f>
        <v>0</v>
      </c>
      <c r="AG42" s="165">
        <f>IF('Indicator Data'!BH46="No Data",1,IF('Indicator Data imputation'!AH45&lt;&gt;"",1,0))</f>
        <v>0</v>
      </c>
      <c r="AH42" s="165">
        <f>IF('Indicator Data'!BI46="No Data",1,IF('Indicator Data imputation'!AI45&lt;&gt;"",1,0))</f>
        <v>0</v>
      </c>
      <c r="AI42" s="165">
        <f>IF('Indicator Data'!BJ46="No Data",1,IF('Indicator Data imputation'!AJ45&lt;&gt;"",1,0))</f>
        <v>0</v>
      </c>
      <c r="AJ42" s="165">
        <f>IF('Indicator Data'!BK46="No Data",1,IF('Indicator Data imputation'!AK45&lt;&gt;"",1,0))</f>
        <v>0</v>
      </c>
      <c r="AK42" s="165">
        <f>IF('Indicator Data'!BL46="No Data",1,IF('Indicator Data imputation'!AL45&lt;&gt;"",1,0))</f>
        <v>0</v>
      </c>
      <c r="AL42" s="165">
        <f>IF('Indicator Data'!BM46="No Data",1,IF('Indicator Data imputation'!AM45&lt;&gt;"",1,0))</f>
        <v>0</v>
      </c>
      <c r="AM42" s="165">
        <f>IF('Indicator Data'!BN46="No Data",1,IF('Indicator Data imputation'!AN45&lt;&gt;"",1,0))</f>
        <v>0</v>
      </c>
      <c r="AN42" s="165">
        <f>IF('Indicator Data'!BO46="No Data",1,IF('Indicator Data imputation'!AO45&lt;&gt;"",1,0))</f>
        <v>0</v>
      </c>
      <c r="AO42" s="165">
        <f>IF('Indicator Data'!BP46="No Data",1,IF('Indicator Data imputation'!AP45&lt;&gt;"",1,0))</f>
        <v>0</v>
      </c>
      <c r="AP42" s="165">
        <f>IF('Indicator Data'!BQ46="No Data",1,IF('Indicator Data imputation'!AQ45&lt;&gt;"",1,0))</f>
        <v>0</v>
      </c>
      <c r="AQ42" s="165">
        <f>IF('Indicator Data'!BR46="No Data",1,IF('Indicator Data imputation'!AR45&lt;&gt;"",1,0))</f>
        <v>0</v>
      </c>
      <c r="AR42" s="165">
        <f>IF('Indicator Data'!BS46="No Data",1,IF('Indicator Data imputation'!AS45&lt;&gt;"",1,0))</f>
        <v>0</v>
      </c>
      <c r="AS42" s="165">
        <f>IF('Indicator Data'!BT46="No Data",1,IF('Indicator Data imputation'!AT45&lt;&gt;"",1,0))</f>
        <v>0</v>
      </c>
      <c r="AT42" s="165">
        <f>IF('Indicator Data'!BU46="No Data",1,IF('Indicator Data imputation'!AU45&lt;&gt;"",1,0))</f>
        <v>0</v>
      </c>
      <c r="AU42" s="165">
        <f>IF('Indicator Data'!BV46="No Data",1,IF('Indicator Data imputation'!AV45&lt;&gt;"",1,0))</f>
        <v>0</v>
      </c>
      <c r="AV42" s="165">
        <f>IF('Indicator Data'!BW46="No Data",1,IF('Indicator Data imputation'!AW45&lt;&gt;"",1,0))</f>
        <v>0</v>
      </c>
      <c r="AW42" s="165">
        <f>IF('Indicator Data'!BX46="No Data",1,IF('Indicator Data imputation'!AX45&lt;&gt;"",1,0))</f>
        <v>0</v>
      </c>
      <c r="AX42" s="165">
        <f>IF('Indicator Data'!BY46="No Data",1,IF('Indicator Data imputation'!AY45&lt;&gt;"",1,0))</f>
        <v>0</v>
      </c>
      <c r="AY42" s="165">
        <f>IF('Indicator Data'!BZ46="No Data",1,IF('Indicator Data imputation'!AZ45&lt;&gt;"",1,0))</f>
        <v>0</v>
      </c>
      <c r="AZ42" s="165">
        <f>IF('Indicator Data'!CA46="No Data",1,IF('Indicator Data imputation'!BA45&lt;&gt;"",1,0))</f>
        <v>0</v>
      </c>
      <c r="BA42" s="5">
        <f t="shared" si="0"/>
        <v>0</v>
      </c>
      <c r="BB42" s="167">
        <f t="shared" si="1"/>
        <v>0</v>
      </c>
    </row>
    <row r="43" spans="1:54" x14ac:dyDescent="0.25">
      <c r="A43" s="5" t="s">
        <v>75</v>
      </c>
      <c r="B43" s="165">
        <f>IF('Indicator Data'!C47="No Data",1,IF('Indicator Data imputation'!C46&lt;&gt;"",1,0))</f>
        <v>0</v>
      </c>
      <c r="C43" s="165">
        <f>IF('Indicator Data'!D47="No Data",1,IF('Indicator Data imputation'!D46&lt;&gt;"",1,0))</f>
        <v>0</v>
      </c>
      <c r="D43" s="165">
        <f>IF('Indicator Data'!E47="No Data",1,IF('Indicator Data imputation'!E46&lt;&gt;"",1,0))</f>
        <v>0</v>
      </c>
      <c r="E43" s="165">
        <f>IF('Indicator Data'!F47="No Data",1,IF('Indicator Data imputation'!F46&lt;&gt;"",1,0))</f>
        <v>0</v>
      </c>
      <c r="F43" s="165">
        <f>IF('Indicator Data'!G47="No Data",1,IF('Indicator Data imputation'!G46&lt;&gt;"",1,0))</f>
        <v>0</v>
      </c>
      <c r="G43" s="165">
        <f>IF('Indicator Data'!H47="No Data",1,IF('Indicator Data imputation'!H46&lt;&gt;"",1,0))</f>
        <v>0</v>
      </c>
      <c r="H43" s="165">
        <f>IF('Indicator Data'!I47="No Data",1,IF('Indicator Data imputation'!I46&lt;&gt;"",1,0))</f>
        <v>0</v>
      </c>
      <c r="I43" s="165">
        <f>IF('Indicator Data'!J47="No Data",1,IF('Indicator Data imputation'!J46&lt;&gt;"",1,0))</f>
        <v>0</v>
      </c>
      <c r="J43" s="165">
        <f>IF('Indicator Data'!K47="No Data",1,IF('Indicator Data imputation'!K46&lt;&gt;"",1,0))</f>
        <v>0</v>
      </c>
      <c r="K43" s="165">
        <f>IF('Indicator Data'!L47="No Data",1,IF('Indicator Data imputation'!L46&lt;&gt;"",1,0))</f>
        <v>0</v>
      </c>
      <c r="L43" s="165">
        <f>IF('Indicator Data'!AM47="No Data",1,IF('Indicator Data imputation'!M46&lt;&gt;"",1,0))</f>
        <v>0</v>
      </c>
      <c r="M43" s="165">
        <f>IF('Indicator Data'!AN47="No Data",1,IF('Indicator Data imputation'!N46&lt;&gt;"",1,0))</f>
        <v>0</v>
      </c>
      <c r="N43" s="165">
        <f>IF('Indicator Data'!AO47="No Data",1,IF('Indicator Data imputation'!O46&lt;&gt;"",1,0))</f>
        <v>0</v>
      </c>
      <c r="O43" s="165">
        <f>IF('Indicator Data'!AP47="No Data",1,IF('Indicator Data imputation'!P46&lt;&gt;"",1,0))</f>
        <v>0</v>
      </c>
      <c r="P43" s="165">
        <f>IF('Indicator Data'!AQ47="No Data",1,IF('Indicator Data imputation'!Q46&lt;&gt;"",1,0))</f>
        <v>0</v>
      </c>
      <c r="Q43" s="165">
        <f>IF('Indicator Data'!AR47="No Data",1,IF('Indicator Data imputation'!R46&lt;&gt;"",1,0))</f>
        <v>1</v>
      </c>
      <c r="R43" s="165">
        <f>IF('Indicator Data'!AS47="No Data",1,IF('Indicator Data imputation'!S46&lt;&gt;"",1,0))</f>
        <v>0</v>
      </c>
      <c r="S43" s="165">
        <f>IF('Indicator Data'!AT47="No Data",1,IF('Indicator Data imputation'!T46&lt;&gt;"",1,0))</f>
        <v>0</v>
      </c>
      <c r="T43" s="165">
        <f>IF('Indicator Data'!AU47="No Data",1,IF('Indicator Data imputation'!U46&lt;&gt;"",1,0))</f>
        <v>0</v>
      </c>
      <c r="U43" s="165">
        <f>IF('Indicator Data'!AV47="No Data",1,IF('Indicator Data imputation'!V46&lt;&gt;"",1,0))</f>
        <v>1</v>
      </c>
      <c r="V43" s="165">
        <f>IF('Indicator Data'!AX47="No Data",1,IF('Indicator Data imputation'!W46&lt;&gt;"",1,0))</f>
        <v>0</v>
      </c>
      <c r="W43" s="165">
        <f>IF('Indicator Data'!AY47="No Data",1,IF('Indicator Data imputation'!X46&lt;&gt;"",1,0))</f>
        <v>1</v>
      </c>
      <c r="X43" s="165">
        <f>IF('Indicator Data'!CB47="No Data",1,IF('Indicator Data imputation'!Y46&lt;&gt;"",1,0))</f>
        <v>0</v>
      </c>
      <c r="Y43" s="165">
        <f>IF('Indicator Data'!CC47="No Data",1,IF('Indicator Data imputation'!Z46&lt;&gt;"",1,0))</f>
        <v>0</v>
      </c>
      <c r="Z43" s="165">
        <f>IF('Indicator Data'!AZ47="No Data",1,IF('Indicator Data imputation'!AA46&lt;&gt;"",1,0))</f>
        <v>0</v>
      </c>
      <c r="AA43" s="165">
        <f>IF('Indicator Data'!BA47="No Data",1,IF('Indicator Data imputation'!AB46&lt;&gt;"",1,0))</f>
        <v>0</v>
      </c>
      <c r="AB43" s="165">
        <f>IF('Indicator Data'!CG47="No Data",1,IF('Indicator Data imputation'!AC46&lt;&gt;"",1,0))</f>
        <v>0</v>
      </c>
      <c r="AC43" s="165">
        <f>IF('Indicator Data'!CH47="No Data",1,IF('Indicator Data imputation'!AD46&lt;&gt;"",1,0))</f>
        <v>0</v>
      </c>
      <c r="AD43" s="165">
        <f>IF('Indicator Data'!BC47="No Data",1,IF('Indicator Data imputation'!AE46&lt;&gt;"",1,0))</f>
        <v>1</v>
      </c>
      <c r="AE43" s="165">
        <f>IF('Indicator Data'!BF47="No Data",1,IF('Indicator Data imputation'!AF46&lt;&gt;"",1,0))</f>
        <v>0</v>
      </c>
      <c r="AF43" s="165">
        <f>IF('Indicator Data'!BG47="No Data",1,IF('Indicator Data imputation'!AG46&lt;&gt;"",1,0))</f>
        <v>0</v>
      </c>
      <c r="AG43" s="165">
        <f>IF('Indicator Data'!BH47="No Data",1,IF('Indicator Data imputation'!AH46&lt;&gt;"",1,0))</f>
        <v>0</v>
      </c>
      <c r="AH43" s="165">
        <f>IF('Indicator Data'!BI47="No Data",1,IF('Indicator Data imputation'!AI46&lt;&gt;"",1,0))</f>
        <v>0</v>
      </c>
      <c r="AI43" s="165">
        <f>IF('Indicator Data'!BJ47="No Data",1,IF('Indicator Data imputation'!AJ46&lt;&gt;"",1,0))</f>
        <v>0</v>
      </c>
      <c r="AJ43" s="165">
        <f>IF('Indicator Data'!BK47="No Data",1,IF('Indicator Data imputation'!AK46&lt;&gt;"",1,0))</f>
        <v>0</v>
      </c>
      <c r="AK43" s="165">
        <f>IF('Indicator Data'!BL47="No Data",1,IF('Indicator Data imputation'!AL46&lt;&gt;"",1,0))</f>
        <v>0</v>
      </c>
      <c r="AL43" s="165">
        <f>IF('Indicator Data'!BM47="No Data",1,IF('Indicator Data imputation'!AM46&lt;&gt;"",1,0))</f>
        <v>0</v>
      </c>
      <c r="AM43" s="165">
        <f>IF('Indicator Data'!BN47="No Data",1,IF('Indicator Data imputation'!AN46&lt;&gt;"",1,0))</f>
        <v>0</v>
      </c>
      <c r="AN43" s="165">
        <f>IF('Indicator Data'!BO47="No Data",1,IF('Indicator Data imputation'!AO46&lt;&gt;"",1,0))</f>
        <v>0</v>
      </c>
      <c r="AO43" s="165">
        <f>IF('Indicator Data'!BP47="No Data",1,IF('Indicator Data imputation'!AP46&lt;&gt;"",1,0))</f>
        <v>0</v>
      </c>
      <c r="AP43" s="165">
        <f>IF('Indicator Data'!BQ47="No Data",1,IF('Indicator Data imputation'!AQ46&lt;&gt;"",1,0))</f>
        <v>0</v>
      </c>
      <c r="AQ43" s="165">
        <f>IF('Indicator Data'!BR47="No Data",1,IF('Indicator Data imputation'!AR46&lt;&gt;"",1,0))</f>
        <v>0</v>
      </c>
      <c r="AR43" s="165">
        <f>IF('Indicator Data'!BS47="No Data",1,IF('Indicator Data imputation'!AS46&lt;&gt;"",1,0))</f>
        <v>0</v>
      </c>
      <c r="AS43" s="165">
        <f>IF('Indicator Data'!BT47="No Data",1,IF('Indicator Data imputation'!AT46&lt;&gt;"",1,0))</f>
        <v>0</v>
      </c>
      <c r="AT43" s="165">
        <f>IF('Indicator Data'!BU47="No Data",1,IF('Indicator Data imputation'!AU46&lt;&gt;"",1,0))</f>
        <v>0</v>
      </c>
      <c r="AU43" s="165">
        <f>IF('Indicator Data'!BV47="No Data",1,IF('Indicator Data imputation'!AV46&lt;&gt;"",1,0))</f>
        <v>0</v>
      </c>
      <c r="AV43" s="165">
        <f>IF('Indicator Data'!BW47="No Data",1,IF('Indicator Data imputation'!AW46&lt;&gt;"",1,0))</f>
        <v>0</v>
      </c>
      <c r="AW43" s="165">
        <f>IF('Indicator Data'!BX47="No Data",1,IF('Indicator Data imputation'!AX46&lt;&gt;"",1,0))</f>
        <v>0</v>
      </c>
      <c r="AX43" s="165">
        <f>IF('Indicator Data'!BY47="No Data",1,IF('Indicator Data imputation'!AY46&lt;&gt;"",1,0))</f>
        <v>0</v>
      </c>
      <c r="AY43" s="165">
        <f>IF('Indicator Data'!BZ47="No Data",1,IF('Indicator Data imputation'!AZ46&lt;&gt;"",1,0))</f>
        <v>0</v>
      </c>
      <c r="AZ43" s="165">
        <f>IF('Indicator Data'!CA47="No Data",1,IF('Indicator Data imputation'!BA46&lt;&gt;"",1,0))</f>
        <v>0</v>
      </c>
      <c r="BA43" s="5">
        <f t="shared" si="0"/>
        <v>4</v>
      </c>
      <c r="BB43" s="167">
        <f t="shared" si="1"/>
        <v>7.8431372549019607E-2</v>
      </c>
    </row>
    <row r="44" spans="1:54" x14ac:dyDescent="0.25">
      <c r="A44" s="5" t="s">
        <v>77</v>
      </c>
      <c r="B44" s="165">
        <f>IF('Indicator Data'!C48="No Data",1,IF('Indicator Data imputation'!C47&lt;&gt;"",1,0))</f>
        <v>0</v>
      </c>
      <c r="C44" s="165">
        <f>IF('Indicator Data'!D48="No Data",1,IF('Indicator Data imputation'!D47&lt;&gt;"",1,0))</f>
        <v>0</v>
      </c>
      <c r="D44" s="165">
        <f>IF('Indicator Data'!E48="No Data",1,IF('Indicator Data imputation'!E47&lt;&gt;"",1,0))</f>
        <v>0</v>
      </c>
      <c r="E44" s="165">
        <f>IF('Indicator Data'!F48="No Data",1,IF('Indicator Data imputation'!F47&lt;&gt;"",1,0))</f>
        <v>0</v>
      </c>
      <c r="F44" s="165">
        <f>IF('Indicator Data'!G48="No Data",1,IF('Indicator Data imputation'!G47&lt;&gt;"",1,0))</f>
        <v>0</v>
      </c>
      <c r="G44" s="165">
        <f>IF('Indicator Data'!H48="No Data",1,IF('Indicator Data imputation'!H47&lt;&gt;"",1,0))</f>
        <v>0</v>
      </c>
      <c r="H44" s="165">
        <f>IF('Indicator Data'!I48="No Data",1,IF('Indicator Data imputation'!I47&lt;&gt;"",1,0))</f>
        <v>0</v>
      </c>
      <c r="I44" s="165">
        <f>IF('Indicator Data'!J48="No Data",1,IF('Indicator Data imputation'!J47&lt;&gt;"",1,0))</f>
        <v>0</v>
      </c>
      <c r="J44" s="165">
        <f>IF('Indicator Data'!K48="No Data",1,IF('Indicator Data imputation'!K47&lt;&gt;"",1,0))</f>
        <v>0</v>
      </c>
      <c r="K44" s="165">
        <f>IF('Indicator Data'!L48="No Data",1,IF('Indicator Data imputation'!L47&lt;&gt;"",1,0))</f>
        <v>0</v>
      </c>
      <c r="L44" s="165">
        <f>IF('Indicator Data'!AM48="No Data",1,IF('Indicator Data imputation'!M47&lt;&gt;"",1,0))</f>
        <v>0</v>
      </c>
      <c r="M44" s="165">
        <f>IF('Indicator Data'!AN48="No Data",1,IF('Indicator Data imputation'!N47&lt;&gt;"",1,0))</f>
        <v>0</v>
      </c>
      <c r="N44" s="165">
        <f>IF('Indicator Data'!AO48="No Data",1,IF('Indicator Data imputation'!O47&lt;&gt;"",1,0))</f>
        <v>0</v>
      </c>
      <c r="O44" s="165">
        <f>IF('Indicator Data'!AP48="No Data",1,IF('Indicator Data imputation'!P47&lt;&gt;"",1,0))</f>
        <v>0</v>
      </c>
      <c r="P44" s="165">
        <f>IF('Indicator Data'!AQ48="No Data",1,IF('Indicator Data imputation'!Q47&lt;&gt;"",1,0))</f>
        <v>0</v>
      </c>
      <c r="Q44" s="165">
        <f>IF('Indicator Data'!AR48="No Data",1,IF('Indicator Data imputation'!R47&lt;&gt;"",1,0))</f>
        <v>1</v>
      </c>
      <c r="R44" s="165">
        <f>IF('Indicator Data'!AS48="No Data",1,IF('Indicator Data imputation'!S47&lt;&gt;"",1,0))</f>
        <v>0</v>
      </c>
      <c r="S44" s="165">
        <f>IF('Indicator Data'!AT48="No Data",1,IF('Indicator Data imputation'!T47&lt;&gt;"",1,0))</f>
        <v>0</v>
      </c>
      <c r="T44" s="165">
        <f>IF('Indicator Data'!AU48="No Data",1,IF('Indicator Data imputation'!U47&lt;&gt;"",1,0))</f>
        <v>0</v>
      </c>
      <c r="U44" s="165">
        <f>IF('Indicator Data'!AV48="No Data",1,IF('Indicator Data imputation'!V47&lt;&gt;"",1,0))</f>
        <v>1</v>
      </c>
      <c r="V44" s="165">
        <f>IF('Indicator Data'!AX48="No Data",1,IF('Indicator Data imputation'!W47&lt;&gt;"",1,0))</f>
        <v>0</v>
      </c>
      <c r="W44" s="165">
        <f>IF('Indicator Data'!AY48="No Data",1,IF('Indicator Data imputation'!X47&lt;&gt;"",1,0))</f>
        <v>1</v>
      </c>
      <c r="X44" s="165">
        <f>IF('Indicator Data'!CB48="No Data",1,IF('Indicator Data imputation'!Y47&lt;&gt;"",1,0))</f>
        <v>0</v>
      </c>
      <c r="Y44" s="165">
        <f>IF('Indicator Data'!CC48="No Data",1,IF('Indicator Data imputation'!Z47&lt;&gt;"",1,0))</f>
        <v>0</v>
      </c>
      <c r="Z44" s="165">
        <f>IF('Indicator Data'!AZ48="No Data",1,IF('Indicator Data imputation'!AA47&lt;&gt;"",1,0))</f>
        <v>0</v>
      </c>
      <c r="AA44" s="165">
        <f>IF('Indicator Data'!BA48="No Data",1,IF('Indicator Data imputation'!AB47&lt;&gt;"",1,0))</f>
        <v>0</v>
      </c>
      <c r="AB44" s="165">
        <f>IF('Indicator Data'!CG48="No Data",1,IF('Indicator Data imputation'!AC47&lt;&gt;"",1,0))</f>
        <v>0</v>
      </c>
      <c r="AC44" s="165">
        <f>IF('Indicator Data'!CH48="No Data",1,IF('Indicator Data imputation'!AD47&lt;&gt;"",1,0))</f>
        <v>0</v>
      </c>
      <c r="AD44" s="165">
        <f>IF('Indicator Data'!BC48="No Data",1,IF('Indicator Data imputation'!AE47&lt;&gt;"",1,0))</f>
        <v>1</v>
      </c>
      <c r="AE44" s="165">
        <f>IF('Indicator Data'!BF48="No Data",1,IF('Indicator Data imputation'!AF47&lt;&gt;"",1,0))</f>
        <v>0</v>
      </c>
      <c r="AF44" s="165">
        <f>IF('Indicator Data'!BG48="No Data",1,IF('Indicator Data imputation'!AG47&lt;&gt;"",1,0))</f>
        <v>1</v>
      </c>
      <c r="AG44" s="165">
        <f>IF('Indicator Data'!BH48="No Data",1,IF('Indicator Data imputation'!AH47&lt;&gt;"",1,0))</f>
        <v>0</v>
      </c>
      <c r="AH44" s="165">
        <f>IF('Indicator Data'!BI48="No Data",1,IF('Indicator Data imputation'!AI47&lt;&gt;"",1,0))</f>
        <v>0</v>
      </c>
      <c r="AI44" s="165">
        <f>IF('Indicator Data'!BJ48="No Data",1,IF('Indicator Data imputation'!AJ47&lt;&gt;"",1,0))</f>
        <v>0</v>
      </c>
      <c r="AJ44" s="165">
        <f>IF('Indicator Data'!BK48="No Data",1,IF('Indicator Data imputation'!AK47&lt;&gt;"",1,0))</f>
        <v>0</v>
      </c>
      <c r="AK44" s="165">
        <f>IF('Indicator Data'!BL48="No Data",1,IF('Indicator Data imputation'!AL47&lt;&gt;"",1,0))</f>
        <v>0</v>
      </c>
      <c r="AL44" s="165">
        <f>IF('Indicator Data'!BM48="No Data",1,IF('Indicator Data imputation'!AM47&lt;&gt;"",1,0))</f>
        <v>0</v>
      </c>
      <c r="AM44" s="165">
        <f>IF('Indicator Data'!BN48="No Data",1,IF('Indicator Data imputation'!AN47&lt;&gt;"",1,0))</f>
        <v>0</v>
      </c>
      <c r="AN44" s="165">
        <f>IF('Indicator Data'!BO48="No Data",1,IF('Indicator Data imputation'!AO47&lt;&gt;"",1,0))</f>
        <v>0</v>
      </c>
      <c r="AO44" s="165">
        <f>IF('Indicator Data'!BP48="No Data",1,IF('Indicator Data imputation'!AP47&lt;&gt;"",1,0))</f>
        <v>1</v>
      </c>
      <c r="AP44" s="165">
        <f>IF('Indicator Data'!BQ48="No Data",1,IF('Indicator Data imputation'!AQ47&lt;&gt;"",1,0))</f>
        <v>1</v>
      </c>
      <c r="AQ44" s="165">
        <f>IF('Indicator Data'!BR48="No Data",1,IF('Indicator Data imputation'!AR47&lt;&gt;"",1,0))</f>
        <v>0</v>
      </c>
      <c r="AR44" s="165">
        <f>IF('Indicator Data'!BS48="No Data",1,IF('Indicator Data imputation'!AS47&lt;&gt;"",1,0))</f>
        <v>0</v>
      </c>
      <c r="AS44" s="165">
        <f>IF('Indicator Data'!BT48="No Data",1,IF('Indicator Data imputation'!AT47&lt;&gt;"",1,0))</f>
        <v>0</v>
      </c>
      <c r="AT44" s="165">
        <f>IF('Indicator Data'!BU48="No Data",1,IF('Indicator Data imputation'!AU47&lt;&gt;"",1,0))</f>
        <v>0</v>
      </c>
      <c r="AU44" s="165">
        <f>IF('Indicator Data'!BV48="No Data",1,IF('Indicator Data imputation'!AV47&lt;&gt;"",1,0))</f>
        <v>0</v>
      </c>
      <c r="AV44" s="165">
        <f>IF('Indicator Data'!BW48="No Data",1,IF('Indicator Data imputation'!AW47&lt;&gt;"",1,0))</f>
        <v>0</v>
      </c>
      <c r="AW44" s="165">
        <f>IF('Indicator Data'!BX48="No Data",1,IF('Indicator Data imputation'!AX47&lt;&gt;"",1,0))</f>
        <v>0</v>
      </c>
      <c r="AX44" s="165">
        <f>IF('Indicator Data'!BY48="No Data",1,IF('Indicator Data imputation'!AY47&lt;&gt;"",1,0))</f>
        <v>0</v>
      </c>
      <c r="AY44" s="165">
        <f>IF('Indicator Data'!BZ48="No Data",1,IF('Indicator Data imputation'!AZ47&lt;&gt;"",1,0))</f>
        <v>0</v>
      </c>
      <c r="AZ44" s="165">
        <f>IF('Indicator Data'!CA48="No Data",1,IF('Indicator Data imputation'!BA47&lt;&gt;"",1,0))</f>
        <v>0</v>
      </c>
      <c r="BA44" s="5">
        <f t="shared" si="0"/>
        <v>7</v>
      </c>
      <c r="BB44" s="167">
        <f t="shared" si="1"/>
        <v>0.13725490196078433</v>
      </c>
    </row>
    <row r="45" spans="1:54" x14ac:dyDescent="0.25">
      <c r="A45" s="5" t="s">
        <v>79</v>
      </c>
      <c r="B45" s="165">
        <f>IF('Indicator Data'!C49="No Data",1,IF('Indicator Data imputation'!C48&lt;&gt;"",1,0))</f>
        <v>0</v>
      </c>
      <c r="C45" s="165">
        <f>IF('Indicator Data'!D49="No Data",1,IF('Indicator Data imputation'!D48&lt;&gt;"",1,0))</f>
        <v>0</v>
      </c>
      <c r="D45" s="165">
        <f>IF('Indicator Data'!E49="No Data",1,IF('Indicator Data imputation'!E48&lt;&gt;"",1,0))</f>
        <v>0</v>
      </c>
      <c r="E45" s="165">
        <f>IF('Indicator Data'!F49="No Data",1,IF('Indicator Data imputation'!F48&lt;&gt;"",1,0))</f>
        <v>0</v>
      </c>
      <c r="F45" s="165">
        <f>IF('Indicator Data'!G49="No Data",1,IF('Indicator Data imputation'!G48&lt;&gt;"",1,0))</f>
        <v>0</v>
      </c>
      <c r="G45" s="165">
        <f>IF('Indicator Data'!H49="No Data",1,IF('Indicator Data imputation'!H48&lt;&gt;"",1,0))</f>
        <v>0</v>
      </c>
      <c r="H45" s="165">
        <f>IF('Indicator Data'!I49="No Data",1,IF('Indicator Data imputation'!I48&lt;&gt;"",1,0))</f>
        <v>0</v>
      </c>
      <c r="I45" s="165">
        <f>IF('Indicator Data'!J49="No Data",1,IF('Indicator Data imputation'!J48&lt;&gt;"",1,0))</f>
        <v>0</v>
      </c>
      <c r="J45" s="165">
        <f>IF('Indicator Data'!K49="No Data",1,IF('Indicator Data imputation'!K48&lt;&gt;"",1,0))</f>
        <v>0</v>
      </c>
      <c r="K45" s="165">
        <f>IF('Indicator Data'!L49="No Data",1,IF('Indicator Data imputation'!L48&lt;&gt;"",1,0))</f>
        <v>0</v>
      </c>
      <c r="L45" s="165">
        <f>IF('Indicator Data'!AM49="No Data",1,IF('Indicator Data imputation'!M48&lt;&gt;"",1,0))</f>
        <v>0</v>
      </c>
      <c r="M45" s="165">
        <f>IF('Indicator Data'!AN49="No Data",1,IF('Indicator Data imputation'!N48&lt;&gt;"",1,0))</f>
        <v>0</v>
      </c>
      <c r="N45" s="165">
        <f>IF('Indicator Data'!AO49="No Data",1,IF('Indicator Data imputation'!O48&lt;&gt;"",1,0))</f>
        <v>0</v>
      </c>
      <c r="O45" s="165">
        <f>IF('Indicator Data'!AP49="No Data",1,IF('Indicator Data imputation'!P48&lt;&gt;"",1,0))</f>
        <v>0</v>
      </c>
      <c r="P45" s="165">
        <f>IF('Indicator Data'!AQ49="No Data",1,IF('Indicator Data imputation'!Q48&lt;&gt;"",1,0))</f>
        <v>0</v>
      </c>
      <c r="Q45" s="165">
        <f>IF('Indicator Data'!AR49="No Data",1,IF('Indicator Data imputation'!R48&lt;&gt;"",1,0))</f>
        <v>1</v>
      </c>
      <c r="R45" s="165">
        <f>IF('Indicator Data'!AS49="No Data",1,IF('Indicator Data imputation'!S48&lt;&gt;"",1,0))</f>
        <v>0</v>
      </c>
      <c r="S45" s="165">
        <f>IF('Indicator Data'!AT49="No Data",1,IF('Indicator Data imputation'!T48&lt;&gt;"",1,0))</f>
        <v>0</v>
      </c>
      <c r="T45" s="165">
        <f>IF('Indicator Data'!AU49="No Data",1,IF('Indicator Data imputation'!U48&lt;&gt;"",1,0))</f>
        <v>0</v>
      </c>
      <c r="U45" s="165">
        <f>IF('Indicator Data'!AV49="No Data",1,IF('Indicator Data imputation'!V48&lt;&gt;"",1,0))</f>
        <v>1</v>
      </c>
      <c r="V45" s="165">
        <f>IF('Indicator Data'!AX49="No Data",1,IF('Indicator Data imputation'!W48&lt;&gt;"",1,0))</f>
        <v>0</v>
      </c>
      <c r="W45" s="165">
        <f>IF('Indicator Data'!AY49="No Data",1,IF('Indicator Data imputation'!X48&lt;&gt;"",1,0))</f>
        <v>1</v>
      </c>
      <c r="X45" s="165">
        <f>IF('Indicator Data'!CB49="No Data",1,IF('Indicator Data imputation'!Y48&lt;&gt;"",1,0))</f>
        <v>0</v>
      </c>
      <c r="Y45" s="165">
        <f>IF('Indicator Data'!CC49="No Data",1,IF('Indicator Data imputation'!Z48&lt;&gt;"",1,0))</f>
        <v>0</v>
      </c>
      <c r="Z45" s="165">
        <f>IF('Indicator Data'!AZ49="No Data",1,IF('Indicator Data imputation'!AA48&lt;&gt;"",1,0))</f>
        <v>0</v>
      </c>
      <c r="AA45" s="165">
        <f>IF('Indicator Data'!BA49="No Data",1,IF('Indicator Data imputation'!AB48&lt;&gt;"",1,0))</f>
        <v>0</v>
      </c>
      <c r="AB45" s="165">
        <f>IF('Indicator Data'!CG49="No Data",1,IF('Indicator Data imputation'!AC48&lt;&gt;"",1,0))</f>
        <v>0</v>
      </c>
      <c r="AC45" s="165">
        <f>IF('Indicator Data'!CH49="No Data",1,IF('Indicator Data imputation'!AD48&lt;&gt;"",1,0))</f>
        <v>0</v>
      </c>
      <c r="AD45" s="165">
        <f>IF('Indicator Data'!BC49="No Data",1,IF('Indicator Data imputation'!AE48&lt;&gt;"",1,0))</f>
        <v>1</v>
      </c>
      <c r="AE45" s="165">
        <f>IF('Indicator Data'!BF49="No Data",1,IF('Indicator Data imputation'!AF48&lt;&gt;"",1,0))</f>
        <v>0</v>
      </c>
      <c r="AF45" s="165">
        <f>IF('Indicator Data'!BG49="No Data",1,IF('Indicator Data imputation'!AG48&lt;&gt;"",1,0))</f>
        <v>0</v>
      </c>
      <c r="AG45" s="165">
        <f>IF('Indicator Data'!BH49="No Data",1,IF('Indicator Data imputation'!AH48&lt;&gt;"",1,0))</f>
        <v>0</v>
      </c>
      <c r="AH45" s="165">
        <f>IF('Indicator Data'!BI49="No Data",1,IF('Indicator Data imputation'!AI48&lt;&gt;"",1,0))</f>
        <v>0</v>
      </c>
      <c r="AI45" s="165">
        <f>IF('Indicator Data'!BJ49="No Data",1,IF('Indicator Data imputation'!AJ48&lt;&gt;"",1,0))</f>
        <v>0</v>
      </c>
      <c r="AJ45" s="165">
        <f>IF('Indicator Data'!BK49="No Data",1,IF('Indicator Data imputation'!AK48&lt;&gt;"",1,0))</f>
        <v>0</v>
      </c>
      <c r="AK45" s="165">
        <f>IF('Indicator Data'!BL49="No Data",1,IF('Indicator Data imputation'!AL48&lt;&gt;"",1,0))</f>
        <v>0</v>
      </c>
      <c r="AL45" s="165">
        <f>IF('Indicator Data'!BM49="No Data",1,IF('Indicator Data imputation'!AM48&lt;&gt;"",1,0))</f>
        <v>0</v>
      </c>
      <c r="AM45" s="165">
        <f>IF('Indicator Data'!BN49="No Data",1,IF('Indicator Data imputation'!AN48&lt;&gt;"",1,0))</f>
        <v>0</v>
      </c>
      <c r="AN45" s="165">
        <f>IF('Indicator Data'!BO49="No Data",1,IF('Indicator Data imputation'!AO48&lt;&gt;"",1,0))</f>
        <v>0</v>
      </c>
      <c r="AO45" s="165">
        <f>IF('Indicator Data'!BP49="No Data",1,IF('Indicator Data imputation'!AP48&lt;&gt;"",1,0))</f>
        <v>0</v>
      </c>
      <c r="AP45" s="165">
        <f>IF('Indicator Data'!BQ49="No Data",1,IF('Indicator Data imputation'!AQ48&lt;&gt;"",1,0))</f>
        <v>0</v>
      </c>
      <c r="AQ45" s="165">
        <f>IF('Indicator Data'!BR49="No Data",1,IF('Indicator Data imputation'!AR48&lt;&gt;"",1,0))</f>
        <v>1</v>
      </c>
      <c r="AR45" s="165">
        <f>IF('Indicator Data'!BS49="No Data",1,IF('Indicator Data imputation'!AS48&lt;&gt;"",1,0))</f>
        <v>0</v>
      </c>
      <c r="AS45" s="165">
        <f>IF('Indicator Data'!BT49="No Data",1,IF('Indicator Data imputation'!AT48&lt;&gt;"",1,0))</f>
        <v>0</v>
      </c>
      <c r="AT45" s="165">
        <f>IF('Indicator Data'!BU49="No Data",1,IF('Indicator Data imputation'!AU48&lt;&gt;"",1,0))</f>
        <v>0</v>
      </c>
      <c r="AU45" s="165">
        <f>IF('Indicator Data'!BV49="No Data",1,IF('Indicator Data imputation'!AV48&lt;&gt;"",1,0))</f>
        <v>0</v>
      </c>
      <c r="AV45" s="165">
        <f>IF('Indicator Data'!BW49="No Data",1,IF('Indicator Data imputation'!AW48&lt;&gt;"",1,0))</f>
        <v>0</v>
      </c>
      <c r="AW45" s="165">
        <f>IF('Indicator Data'!BX49="No Data",1,IF('Indicator Data imputation'!AX48&lt;&gt;"",1,0))</f>
        <v>0</v>
      </c>
      <c r="AX45" s="165">
        <f>IF('Indicator Data'!BY49="No Data",1,IF('Indicator Data imputation'!AY48&lt;&gt;"",1,0))</f>
        <v>0</v>
      </c>
      <c r="AY45" s="165">
        <f>IF('Indicator Data'!BZ49="No Data",1,IF('Indicator Data imputation'!AZ48&lt;&gt;"",1,0))</f>
        <v>0</v>
      </c>
      <c r="AZ45" s="165">
        <f>IF('Indicator Data'!CA49="No Data",1,IF('Indicator Data imputation'!BA48&lt;&gt;"",1,0))</f>
        <v>0</v>
      </c>
      <c r="BA45" s="5">
        <f t="shared" si="0"/>
        <v>5</v>
      </c>
      <c r="BB45" s="167">
        <f t="shared" si="1"/>
        <v>9.8039215686274508E-2</v>
      </c>
    </row>
    <row r="46" spans="1:54" x14ac:dyDescent="0.25">
      <c r="A46" s="5" t="s">
        <v>81</v>
      </c>
      <c r="B46" s="165">
        <f>IF('Indicator Data'!C50="No Data",1,IF('Indicator Data imputation'!C49&lt;&gt;"",1,0))</f>
        <v>0</v>
      </c>
      <c r="C46" s="165">
        <f>IF('Indicator Data'!D50="No Data",1,IF('Indicator Data imputation'!D49&lt;&gt;"",1,0))</f>
        <v>0</v>
      </c>
      <c r="D46" s="165">
        <f>IF('Indicator Data'!E50="No Data",1,IF('Indicator Data imputation'!E49&lt;&gt;"",1,0))</f>
        <v>0</v>
      </c>
      <c r="E46" s="165">
        <f>IF('Indicator Data'!F50="No Data",1,IF('Indicator Data imputation'!F49&lt;&gt;"",1,0))</f>
        <v>0</v>
      </c>
      <c r="F46" s="165">
        <f>IF('Indicator Data'!G50="No Data",1,IF('Indicator Data imputation'!G49&lt;&gt;"",1,0))</f>
        <v>0</v>
      </c>
      <c r="G46" s="165">
        <f>IF('Indicator Data'!H50="No Data",1,IF('Indicator Data imputation'!H49&lt;&gt;"",1,0))</f>
        <v>0</v>
      </c>
      <c r="H46" s="165">
        <f>IF('Indicator Data'!I50="No Data",1,IF('Indicator Data imputation'!I49&lt;&gt;"",1,0))</f>
        <v>0</v>
      </c>
      <c r="I46" s="165">
        <f>IF('Indicator Data'!J50="No Data",1,IF('Indicator Data imputation'!J49&lt;&gt;"",1,0))</f>
        <v>0</v>
      </c>
      <c r="J46" s="165">
        <f>IF('Indicator Data'!K50="No Data",1,IF('Indicator Data imputation'!K49&lt;&gt;"",1,0))</f>
        <v>0</v>
      </c>
      <c r="K46" s="165">
        <f>IF('Indicator Data'!L50="No Data",1,IF('Indicator Data imputation'!L49&lt;&gt;"",1,0))</f>
        <v>0</v>
      </c>
      <c r="L46" s="165">
        <f>IF('Indicator Data'!AM50="No Data",1,IF('Indicator Data imputation'!M49&lt;&gt;"",1,0))</f>
        <v>0</v>
      </c>
      <c r="M46" s="165">
        <f>IF('Indicator Data'!AN50="No Data",1,IF('Indicator Data imputation'!N49&lt;&gt;"",1,0))</f>
        <v>0</v>
      </c>
      <c r="N46" s="165">
        <f>IF('Indicator Data'!AO50="No Data",1,IF('Indicator Data imputation'!O49&lt;&gt;"",1,0))</f>
        <v>0</v>
      </c>
      <c r="O46" s="165">
        <f>IF('Indicator Data'!AP50="No Data",1,IF('Indicator Data imputation'!P49&lt;&gt;"",1,0))</f>
        <v>0</v>
      </c>
      <c r="P46" s="165">
        <f>IF('Indicator Data'!AQ50="No Data",1,IF('Indicator Data imputation'!Q49&lt;&gt;"",1,0))</f>
        <v>0</v>
      </c>
      <c r="Q46" s="165">
        <f>IF('Indicator Data'!AR50="No Data",1,IF('Indicator Data imputation'!R49&lt;&gt;"",1,0))</f>
        <v>1</v>
      </c>
      <c r="R46" s="165">
        <f>IF('Indicator Data'!AS50="No Data",1,IF('Indicator Data imputation'!S49&lt;&gt;"",1,0))</f>
        <v>0</v>
      </c>
      <c r="S46" s="165">
        <f>IF('Indicator Data'!AT50="No Data",1,IF('Indicator Data imputation'!T49&lt;&gt;"",1,0))</f>
        <v>0</v>
      </c>
      <c r="T46" s="165">
        <f>IF('Indicator Data'!AU50="No Data",1,IF('Indicator Data imputation'!U49&lt;&gt;"",1,0))</f>
        <v>0</v>
      </c>
      <c r="U46" s="165">
        <f>IF('Indicator Data'!AV50="No Data",1,IF('Indicator Data imputation'!V49&lt;&gt;"",1,0))</f>
        <v>1</v>
      </c>
      <c r="V46" s="165">
        <f>IF('Indicator Data'!AX50="No Data",1,IF('Indicator Data imputation'!W49&lt;&gt;"",1,0))</f>
        <v>0</v>
      </c>
      <c r="W46" s="165">
        <f>IF('Indicator Data'!AY50="No Data",1,IF('Indicator Data imputation'!X49&lt;&gt;"",1,0))</f>
        <v>1</v>
      </c>
      <c r="X46" s="165">
        <f>IF('Indicator Data'!CB50="No Data",1,IF('Indicator Data imputation'!Y49&lt;&gt;"",1,0))</f>
        <v>0</v>
      </c>
      <c r="Y46" s="165">
        <f>IF('Indicator Data'!CC50="No Data",1,IF('Indicator Data imputation'!Z49&lt;&gt;"",1,0))</f>
        <v>0</v>
      </c>
      <c r="Z46" s="165">
        <f>IF('Indicator Data'!AZ50="No Data",1,IF('Indicator Data imputation'!AA49&lt;&gt;"",1,0))</f>
        <v>0</v>
      </c>
      <c r="AA46" s="165">
        <f>IF('Indicator Data'!BA50="No Data",1,IF('Indicator Data imputation'!AB49&lt;&gt;"",1,0))</f>
        <v>0</v>
      </c>
      <c r="AB46" s="165">
        <f>IF('Indicator Data'!CG50="No Data",1,IF('Indicator Data imputation'!AC49&lt;&gt;"",1,0))</f>
        <v>0</v>
      </c>
      <c r="AC46" s="165">
        <f>IF('Indicator Data'!CH50="No Data",1,IF('Indicator Data imputation'!AD49&lt;&gt;"",1,0))</f>
        <v>0</v>
      </c>
      <c r="AD46" s="165">
        <f>IF('Indicator Data'!BC50="No Data",1,IF('Indicator Data imputation'!AE49&lt;&gt;"",1,0))</f>
        <v>1</v>
      </c>
      <c r="AE46" s="165">
        <f>IF('Indicator Data'!BF50="No Data",1,IF('Indicator Data imputation'!AF49&lt;&gt;"",1,0))</f>
        <v>0</v>
      </c>
      <c r="AF46" s="165">
        <f>IF('Indicator Data'!BG50="No Data",1,IF('Indicator Data imputation'!AG49&lt;&gt;"",1,0))</f>
        <v>0</v>
      </c>
      <c r="AG46" s="165">
        <f>IF('Indicator Data'!BH50="No Data",1,IF('Indicator Data imputation'!AH49&lt;&gt;"",1,0))</f>
        <v>0</v>
      </c>
      <c r="AH46" s="165">
        <f>IF('Indicator Data'!BI50="No Data",1,IF('Indicator Data imputation'!AI49&lt;&gt;"",1,0))</f>
        <v>0</v>
      </c>
      <c r="AI46" s="165">
        <f>IF('Indicator Data'!BJ50="No Data",1,IF('Indicator Data imputation'!AJ49&lt;&gt;"",1,0))</f>
        <v>0</v>
      </c>
      <c r="AJ46" s="165">
        <f>IF('Indicator Data'!BK50="No Data",1,IF('Indicator Data imputation'!AK49&lt;&gt;"",1,0))</f>
        <v>0</v>
      </c>
      <c r="AK46" s="165">
        <f>IF('Indicator Data'!BL50="No Data",1,IF('Indicator Data imputation'!AL49&lt;&gt;"",1,0))</f>
        <v>0</v>
      </c>
      <c r="AL46" s="165">
        <f>IF('Indicator Data'!BM50="No Data",1,IF('Indicator Data imputation'!AM49&lt;&gt;"",1,0))</f>
        <v>0</v>
      </c>
      <c r="AM46" s="165">
        <f>IF('Indicator Data'!BN50="No Data",1,IF('Indicator Data imputation'!AN49&lt;&gt;"",1,0))</f>
        <v>0</v>
      </c>
      <c r="AN46" s="165">
        <f>IF('Indicator Data'!BO50="No Data",1,IF('Indicator Data imputation'!AO49&lt;&gt;"",1,0))</f>
        <v>0</v>
      </c>
      <c r="AO46" s="165">
        <f>IF('Indicator Data'!BP50="No Data",1,IF('Indicator Data imputation'!AP49&lt;&gt;"",1,0))</f>
        <v>0</v>
      </c>
      <c r="AP46" s="165">
        <f>IF('Indicator Data'!BQ50="No Data",1,IF('Indicator Data imputation'!AQ49&lt;&gt;"",1,0))</f>
        <v>0</v>
      </c>
      <c r="AQ46" s="165">
        <f>IF('Indicator Data'!BR50="No Data",1,IF('Indicator Data imputation'!AR49&lt;&gt;"",1,0))</f>
        <v>0</v>
      </c>
      <c r="AR46" s="165">
        <f>IF('Indicator Data'!BS50="No Data",1,IF('Indicator Data imputation'!AS49&lt;&gt;"",1,0))</f>
        <v>0</v>
      </c>
      <c r="AS46" s="165">
        <f>IF('Indicator Data'!BT50="No Data",1,IF('Indicator Data imputation'!AT49&lt;&gt;"",1,0))</f>
        <v>0</v>
      </c>
      <c r="AT46" s="165">
        <f>IF('Indicator Data'!BU50="No Data",1,IF('Indicator Data imputation'!AU49&lt;&gt;"",1,0))</f>
        <v>0</v>
      </c>
      <c r="AU46" s="165">
        <f>IF('Indicator Data'!BV50="No Data",1,IF('Indicator Data imputation'!AV49&lt;&gt;"",1,0))</f>
        <v>1</v>
      </c>
      <c r="AV46" s="165">
        <f>IF('Indicator Data'!BW50="No Data",1,IF('Indicator Data imputation'!AW49&lt;&gt;"",1,0))</f>
        <v>0</v>
      </c>
      <c r="AW46" s="165">
        <f>IF('Indicator Data'!BX50="No Data",1,IF('Indicator Data imputation'!AX49&lt;&gt;"",1,0))</f>
        <v>0</v>
      </c>
      <c r="AX46" s="165">
        <f>IF('Indicator Data'!BY50="No Data",1,IF('Indicator Data imputation'!AY49&lt;&gt;"",1,0))</f>
        <v>0</v>
      </c>
      <c r="AY46" s="165">
        <f>IF('Indicator Data'!BZ50="No Data",1,IF('Indicator Data imputation'!AZ49&lt;&gt;"",1,0))</f>
        <v>0</v>
      </c>
      <c r="AZ46" s="165">
        <f>IF('Indicator Data'!CA50="No Data",1,IF('Indicator Data imputation'!BA49&lt;&gt;"",1,0))</f>
        <v>0</v>
      </c>
      <c r="BA46" s="5">
        <f t="shared" si="0"/>
        <v>5</v>
      </c>
      <c r="BB46" s="167">
        <f t="shared" si="1"/>
        <v>9.8039215686274508E-2</v>
      </c>
    </row>
    <row r="47" spans="1:54" x14ac:dyDescent="0.25">
      <c r="A47" s="5" t="s">
        <v>83</v>
      </c>
      <c r="B47" s="165">
        <f>IF('Indicator Data'!C51="No Data",1,IF('Indicator Data imputation'!C50&lt;&gt;"",1,0))</f>
        <v>0</v>
      </c>
      <c r="C47" s="165">
        <f>IF('Indicator Data'!D51="No Data",1,IF('Indicator Data imputation'!D50&lt;&gt;"",1,0))</f>
        <v>0</v>
      </c>
      <c r="D47" s="165">
        <f>IF('Indicator Data'!E51="No Data",1,IF('Indicator Data imputation'!E50&lt;&gt;"",1,0))</f>
        <v>0</v>
      </c>
      <c r="E47" s="165">
        <f>IF('Indicator Data'!F51="No Data",1,IF('Indicator Data imputation'!F50&lt;&gt;"",1,0))</f>
        <v>0</v>
      </c>
      <c r="F47" s="165">
        <f>IF('Indicator Data'!G51="No Data",1,IF('Indicator Data imputation'!G50&lt;&gt;"",1,0))</f>
        <v>0</v>
      </c>
      <c r="G47" s="165">
        <f>IF('Indicator Data'!H51="No Data",1,IF('Indicator Data imputation'!H50&lt;&gt;"",1,0))</f>
        <v>0</v>
      </c>
      <c r="H47" s="165">
        <f>IF('Indicator Data'!I51="No Data",1,IF('Indicator Data imputation'!I50&lt;&gt;"",1,0))</f>
        <v>0</v>
      </c>
      <c r="I47" s="165">
        <f>IF('Indicator Data'!J51="No Data",1,IF('Indicator Data imputation'!J50&lt;&gt;"",1,0))</f>
        <v>0</v>
      </c>
      <c r="J47" s="165">
        <f>IF('Indicator Data'!K51="No Data",1,IF('Indicator Data imputation'!K50&lt;&gt;"",1,0))</f>
        <v>0</v>
      </c>
      <c r="K47" s="165">
        <f>IF('Indicator Data'!L51="No Data",1,IF('Indicator Data imputation'!L50&lt;&gt;"",1,0))</f>
        <v>0</v>
      </c>
      <c r="L47" s="165">
        <f>IF('Indicator Data'!AM51="No Data",1,IF('Indicator Data imputation'!M50&lt;&gt;"",1,0))</f>
        <v>0</v>
      </c>
      <c r="M47" s="165">
        <f>IF('Indicator Data'!AN51="No Data",1,IF('Indicator Data imputation'!N50&lt;&gt;"",1,0))</f>
        <v>0</v>
      </c>
      <c r="N47" s="165">
        <f>IF('Indicator Data'!AO51="No Data",1,IF('Indicator Data imputation'!O50&lt;&gt;"",1,0))</f>
        <v>0</v>
      </c>
      <c r="O47" s="165">
        <f>IF('Indicator Data'!AP51="No Data",1,IF('Indicator Data imputation'!P50&lt;&gt;"",1,0))</f>
        <v>0</v>
      </c>
      <c r="P47" s="165">
        <f>IF('Indicator Data'!AQ51="No Data",1,IF('Indicator Data imputation'!Q50&lt;&gt;"",1,0))</f>
        <v>0</v>
      </c>
      <c r="Q47" s="165">
        <f>IF('Indicator Data'!AR51="No Data",1,IF('Indicator Data imputation'!R50&lt;&gt;"",1,0))</f>
        <v>1</v>
      </c>
      <c r="R47" s="165">
        <f>IF('Indicator Data'!AS51="No Data",1,IF('Indicator Data imputation'!S50&lt;&gt;"",1,0))</f>
        <v>0</v>
      </c>
      <c r="S47" s="165">
        <f>IF('Indicator Data'!AT51="No Data",1,IF('Indicator Data imputation'!T50&lt;&gt;"",1,0))</f>
        <v>0</v>
      </c>
      <c r="T47" s="165">
        <f>IF('Indicator Data'!AU51="No Data",1,IF('Indicator Data imputation'!U50&lt;&gt;"",1,0))</f>
        <v>0</v>
      </c>
      <c r="U47" s="165">
        <f>IF('Indicator Data'!AV51="No Data",1,IF('Indicator Data imputation'!V50&lt;&gt;"",1,0))</f>
        <v>1</v>
      </c>
      <c r="V47" s="165">
        <f>IF('Indicator Data'!AX51="No Data",1,IF('Indicator Data imputation'!W50&lt;&gt;"",1,0))</f>
        <v>0</v>
      </c>
      <c r="W47" s="165">
        <f>IF('Indicator Data'!AY51="No Data",1,IF('Indicator Data imputation'!X50&lt;&gt;"",1,0))</f>
        <v>1</v>
      </c>
      <c r="X47" s="165">
        <f>IF('Indicator Data'!CB51="No Data",1,IF('Indicator Data imputation'!Y50&lt;&gt;"",1,0))</f>
        <v>0</v>
      </c>
      <c r="Y47" s="165">
        <f>IF('Indicator Data'!CC51="No Data",1,IF('Indicator Data imputation'!Z50&lt;&gt;"",1,0))</f>
        <v>0</v>
      </c>
      <c r="Z47" s="165">
        <f>IF('Indicator Data'!AZ51="No Data",1,IF('Indicator Data imputation'!AA50&lt;&gt;"",1,0))</f>
        <v>0</v>
      </c>
      <c r="AA47" s="165">
        <f>IF('Indicator Data'!BA51="No Data",1,IF('Indicator Data imputation'!AB50&lt;&gt;"",1,0))</f>
        <v>0</v>
      </c>
      <c r="AB47" s="165">
        <f>IF('Indicator Data'!CG51="No Data",1,IF('Indicator Data imputation'!AC50&lt;&gt;"",1,0))</f>
        <v>0</v>
      </c>
      <c r="AC47" s="165">
        <f>IF('Indicator Data'!CH51="No Data",1,IF('Indicator Data imputation'!AD50&lt;&gt;"",1,0))</f>
        <v>0</v>
      </c>
      <c r="AD47" s="165">
        <f>IF('Indicator Data'!BC51="No Data",1,IF('Indicator Data imputation'!AE50&lt;&gt;"",1,0))</f>
        <v>1</v>
      </c>
      <c r="AE47" s="165">
        <f>IF('Indicator Data'!BF51="No Data",1,IF('Indicator Data imputation'!AF50&lt;&gt;"",1,0))</f>
        <v>0</v>
      </c>
      <c r="AF47" s="165">
        <f>IF('Indicator Data'!BG51="No Data",1,IF('Indicator Data imputation'!AG50&lt;&gt;"",1,0))</f>
        <v>0</v>
      </c>
      <c r="AG47" s="165">
        <f>IF('Indicator Data'!BH51="No Data",1,IF('Indicator Data imputation'!AH50&lt;&gt;"",1,0))</f>
        <v>0</v>
      </c>
      <c r="AH47" s="165">
        <f>IF('Indicator Data'!BI51="No Data",1,IF('Indicator Data imputation'!AI50&lt;&gt;"",1,0))</f>
        <v>0</v>
      </c>
      <c r="AI47" s="165">
        <f>IF('Indicator Data'!BJ51="No Data",1,IF('Indicator Data imputation'!AJ50&lt;&gt;"",1,0))</f>
        <v>0</v>
      </c>
      <c r="AJ47" s="165">
        <f>IF('Indicator Data'!BK51="No Data",1,IF('Indicator Data imputation'!AK50&lt;&gt;"",1,0))</f>
        <v>0</v>
      </c>
      <c r="AK47" s="165">
        <f>IF('Indicator Data'!BL51="No Data",1,IF('Indicator Data imputation'!AL50&lt;&gt;"",1,0))</f>
        <v>0</v>
      </c>
      <c r="AL47" s="165">
        <f>IF('Indicator Data'!BM51="No Data",1,IF('Indicator Data imputation'!AM50&lt;&gt;"",1,0))</f>
        <v>0</v>
      </c>
      <c r="AM47" s="165">
        <f>IF('Indicator Data'!BN51="No Data",1,IF('Indicator Data imputation'!AN50&lt;&gt;"",1,0))</f>
        <v>0</v>
      </c>
      <c r="AN47" s="165">
        <f>IF('Indicator Data'!BO51="No Data",1,IF('Indicator Data imputation'!AO50&lt;&gt;"",1,0))</f>
        <v>0</v>
      </c>
      <c r="AO47" s="165">
        <f>IF('Indicator Data'!BP51="No Data",1,IF('Indicator Data imputation'!AP50&lt;&gt;"",1,0))</f>
        <v>0</v>
      </c>
      <c r="AP47" s="165">
        <f>IF('Indicator Data'!BQ51="No Data",1,IF('Indicator Data imputation'!AQ50&lt;&gt;"",1,0))</f>
        <v>0</v>
      </c>
      <c r="AQ47" s="165">
        <f>IF('Indicator Data'!BR51="No Data",1,IF('Indicator Data imputation'!AR50&lt;&gt;"",1,0))</f>
        <v>0</v>
      </c>
      <c r="AR47" s="165">
        <f>IF('Indicator Data'!BS51="No Data",1,IF('Indicator Data imputation'!AS50&lt;&gt;"",1,0))</f>
        <v>0</v>
      </c>
      <c r="AS47" s="165">
        <f>IF('Indicator Data'!BT51="No Data",1,IF('Indicator Data imputation'!AT50&lt;&gt;"",1,0))</f>
        <v>0</v>
      </c>
      <c r="AT47" s="165">
        <f>IF('Indicator Data'!BU51="No Data",1,IF('Indicator Data imputation'!AU50&lt;&gt;"",1,0))</f>
        <v>0</v>
      </c>
      <c r="AU47" s="165">
        <f>IF('Indicator Data'!BV51="No Data",1,IF('Indicator Data imputation'!AV50&lt;&gt;"",1,0))</f>
        <v>1</v>
      </c>
      <c r="AV47" s="165">
        <f>IF('Indicator Data'!BW51="No Data",1,IF('Indicator Data imputation'!AW50&lt;&gt;"",1,0))</f>
        <v>0</v>
      </c>
      <c r="AW47" s="165">
        <f>IF('Indicator Data'!BX51="No Data",1,IF('Indicator Data imputation'!AX50&lt;&gt;"",1,0))</f>
        <v>0</v>
      </c>
      <c r="AX47" s="165">
        <f>IF('Indicator Data'!BY51="No Data",1,IF('Indicator Data imputation'!AY50&lt;&gt;"",1,0))</f>
        <v>0</v>
      </c>
      <c r="AY47" s="165">
        <f>IF('Indicator Data'!BZ51="No Data",1,IF('Indicator Data imputation'!AZ50&lt;&gt;"",1,0))</f>
        <v>0</v>
      </c>
      <c r="AZ47" s="165">
        <f>IF('Indicator Data'!CA51="No Data",1,IF('Indicator Data imputation'!BA50&lt;&gt;"",1,0))</f>
        <v>0</v>
      </c>
      <c r="BA47" s="5">
        <f t="shared" si="0"/>
        <v>5</v>
      </c>
      <c r="BB47" s="167">
        <f t="shared" si="1"/>
        <v>9.8039215686274508E-2</v>
      </c>
    </row>
    <row r="48" spans="1:54" x14ac:dyDescent="0.25">
      <c r="A48" s="5" t="s">
        <v>85</v>
      </c>
      <c r="B48" s="165">
        <f>IF('Indicator Data'!C52="No Data",1,IF('Indicator Data imputation'!C51&lt;&gt;"",1,0))</f>
        <v>0</v>
      </c>
      <c r="C48" s="165">
        <f>IF('Indicator Data'!D52="No Data",1,IF('Indicator Data imputation'!D51&lt;&gt;"",1,0))</f>
        <v>0</v>
      </c>
      <c r="D48" s="165">
        <f>IF('Indicator Data'!E52="No Data",1,IF('Indicator Data imputation'!E51&lt;&gt;"",1,0))</f>
        <v>0</v>
      </c>
      <c r="E48" s="165">
        <f>IF('Indicator Data'!F52="No Data",1,IF('Indicator Data imputation'!F51&lt;&gt;"",1,0))</f>
        <v>0</v>
      </c>
      <c r="F48" s="165">
        <f>IF('Indicator Data'!G52="No Data",1,IF('Indicator Data imputation'!G51&lt;&gt;"",1,0))</f>
        <v>0</v>
      </c>
      <c r="G48" s="165">
        <f>IF('Indicator Data'!H52="No Data",1,IF('Indicator Data imputation'!H51&lt;&gt;"",1,0))</f>
        <v>0</v>
      </c>
      <c r="H48" s="165">
        <f>IF('Indicator Data'!I52="No Data",1,IF('Indicator Data imputation'!I51&lt;&gt;"",1,0))</f>
        <v>0</v>
      </c>
      <c r="I48" s="165">
        <f>IF('Indicator Data'!J52="No Data",1,IF('Indicator Data imputation'!J51&lt;&gt;"",1,0))</f>
        <v>0</v>
      </c>
      <c r="J48" s="165">
        <f>IF('Indicator Data'!K52="No Data",1,IF('Indicator Data imputation'!K51&lt;&gt;"",1,0))</f>
        <v>0</v>
      </c>
      <c r="K48" s="165">
        <f>IF('Indicator Data'!L52="No Data",1,IF('Indicator Data imputation'!L51&lt;&gt;"",1,0))</f>
        <v>0</v>
      </c>
      <c r="L48" s="165">
        <f>IF('Indicator Data'!AM52="No Data",1,IF('Indicator Data imputation'!M51&lt;&gt;"",1,0))</f>
        <v>0</v>
      </c>
      <c r="M48" s="165">
        <f>IF('Indicator Data'!AN52="No Data",1,IF('Indicator Data imputation'!N51&lt;&gt;"",1,0))</f>
        <v>0</v>
      </c>
      <c r="N48" s="165">
        <f>IF('Indicator Data'!AO52="No Data",1,IF('Indicator Data imputation'!O51&lt;&gt;"",1,0))</f>
        <v>0</v>
      </c>
      <c r="O48" s="165">
        <f>IF('Indicator Data'!AP52="No Data",1,IF('Indicator Data imputation'!P51&lt;&gt;"",1,0))</f>
        <v>0</v>
      </c>
      <c r="P48" s="165">
        <f>IF('Indicator Data'!AQ52="No Data",1,IF('Indicator Data imputation'!Q51&lt;&gt;"",1,0))</f>
        <v>0</v>
      </c>
      <c r="Q48" s="165">
        <f>IF('Indicator Data'!AR52="No Data",1,IF('Indicator Data imputation'!R51&lt;&gt;"",1,0))</f>
        <v>1</v>
      </c>
      <c r="R48" s="165">
        <f>IF('Indicator Data'!AS52="No Data",1,IF('Indicator Data imputation'!S51&lt;&gt;"",1,0))</f>
        <v>0</v>
      </c>
      <c r="S48" s="165">
        <f>IF('Indicator Data'!AT52="No Data",1,IF('Indicator Data imputation'!T51&lt;&gt;"",1,0))</f>
        <v>0</v>
      </c>
      <c r="T48" s="165">
        <f>IF('Indicator Data'!AU52="No Data",1,IF('Indicator Data imputation'!U51&lt;&gt;"",1,0))</f>
        <v>0</v>
      </c>
      <c r="U48" s="165">
        <f>IF('Indicator Data'!AV52="No Data",1,IF('Indicator Data imputation'!V51&lt;&gt;"",1,0))</f>
        <v>0</v>
      </c>
      <c r="V48" s="165">
        <f>IF('Indicator Data'!AX52="No Data",1,IF('Indicator Data imputation'!W51&lt;&gt;"",1,0))</f>
        <v>0</v>
      </c>
      <c r="W48" s="165">
        <f>IF('Indicator Data'!AY52="No Data",1,IF('Indicator Data imputation'!X51&lt;&gt;"",1,0))</f>
        <v>0</v>
      </c>
      <c r="X48" s="165">
        <f>IF('Indicator Data'!CB52="No Data",1,IF('Indicator Data imputation'!Y51&lt;&gt;"",1,0))</f>
        <v>0</v>
      </c>
      <c r="Y48" s="165">
        <f>IF('Indicator Data'!CC52="No Data",1,IF('Indicator Data imputation'!Z51&lt;&gt;"",1,0))</f>
        <v>0</v>
      </c>
      <c r="Z48" s="165">
        <f>IF('Indicator Data'!AZ52="No Data",1,IF('Indicator Data imputation'!AA51&lt;&gt;"",1,0))</f>
        <v>0</v>
      </c>
      <c r="AA48" s="165">
        <f>IF('Indicator Data'!BA52="No Data",1,IF('Indicator Data imputation'!AB51&lt;&gt;"",1,0))</f>
        <v>0</v>
      </c>
      <c r="AB48" s="165">
        <f>IF('Indicator Data'!CG52="No Data",1,IF('Indicator Data imputation'!AC51&lt;&gt;"",1,0))</f>
        <v>0</v>
      </c>
      <c r="AC48" s="165">
        <f>IF('Indicator Data'!CH52="No Data",1,IF('Indicator Data imputation'!AD51&lt;&gt;"",1,0))</f>
        <v>0</v>
      </c>
      <c r="AD48" s="165">
        <f>IF('Indicator Data'!BC52="No Data",1,IF('Indicator Data imputation'!AE51&lt;&gt;"",1,0))</f>
        <v>0</v>
      </c>
      <c r="AE48" s="165">
        <f>IF('Indicator Data'!BF52="No Data",1,IF('Indicator Data imputation'!AF51&lt;&gt;"",1,0))</f>
        <v>1</v>
      </c>
      <c r="AF48" s="165">
        <f>IF('Indicator Data'!BG52="No Data",1,IF('Indicator Data imputation'!AG51&lt;&gt;"",1,0))</f>
        <v>0</v>
      </c>
      <c r="AG48" s="165">
        <f>IF('Indicator Data'!BH52="No Data",1,IF('Indicator Data imputation'!AH51&lt;&gt;"",1,0))</f>
        <v>0</v>
      </c>
      <c r="AH48" s="165">
        <f>IF('Indicator Data'!BI52="No Data",1,IF('Indicator Data imputation'!AI51&lt;&gt;"",1,0))</f>
        <v>0</v>
      </c>
      <c r="AI48" s="165">
        <f>IF('Indicator Data'!BJ52="No Data",1,IF('Indicator Data imputation'!AJ51&lt;&gt;"",1,0))</f>
        <v>0</v>
      </c>
      <c r="AJ48" s="165">
        <f>IF('Indicator Data'!BK52="No Data",1,IF('Indicator Data imputation'!AK51&lt;&gt;"",1,0))</f>
        <v>0</v>
      </c>
      <c r="AK48" s="165">
        <f>IF('Indicator Data'!BL52="No Data",1,IF('Indicator Data imputation'!AL51&lt;&gt;"",1,0))</f>
        <v>0</v>
      </c>
      <c r="AL48" s="165">
        <f>IF('Indicator Data'!BM52="No Data",1,IF('Indicator Data imputation'!AM51&lt;&gt;"",1,0))</f>
        <v>0</v>
      </c>
      <c r="AM48" s="165">
        <f>IF('Indicator Data'!BN52="No Data",1,IF('Indicator Data imputation'!AN51&lt;&gt;"",1,0))</f>
        <v>0</v>
      </c>
      <c r="AN48" s="165">
        <f>IF('Indicator Data'!BO52="No Data",1,IF('Indicator Data imputation'!AO51&lt;&gt;"",1,0))</f>
        <v>0</v>
      </c>
      <c r="AO48" s="165">
        <f>IF('Indicator Data'!BP52="No Data",1,IF('Indicator Data imputation'!AP51&lt;&gt;"",1,0))</f>
        <v>1</v>
      </c>
      <c r="AP48" s="165">
        <f>IF('Indicator Data'!BQ52="No Data",1,IF('Indicator Data imputation'!AQ51&lt;&gt;"",1,0))</f>
        <v>1</v>
      </c>
      <c r="AQ48" s="165">
        <f>IF('Indicator Data'!BR52="No Data",1,IF('Indicator Data imputation'!AR51&lt;&gt;"",1,0))</f>
        <v>0</v>
      </c>
      <c r="AR48" s="165">
        <f>IF('Indicator Data'!BS52="No Data",1,IF('Indicator Data imputation'!AS51&lt;&gt;"",1,0))</f>
        <v>0</v>
      </c>
      <c r="AS48" s="165">
        <f>IF('Indicator Data'!BT52="No Data",1,IF('Indicator Data imputation'!AT51&lt;&gt;"",1,0))</f>
        <v>0</v>
      </c>
      <c r="AT48" s="165">
        <f>IF('Indicator Data'!BU52="No Data",1,IF('Indicator Data imputation'!AU51&lt;&gt;"",1,0))</f>
        <v>0</v>
      </c>
      <c r="AU48" s="165">
        <f>IF('Indicator Data'!BV52="No Data",1,IF('Indicator Data imputation'!AV51&lt;&gt;"",1,0))</f>
        <v>1</v>
      </c>
      <c r="AV48" s="165">
        <f>IF('Indicator Data'!BW52="No Data",1,IF('Indicator Data imputation'!AW51&lt;&gt;"",1,0))</f>
        <v>0</v>
      </c>
      <c r="AW48" s="165">
        <f>IF('Indicator Data'!BX52="No Data",1,IF('Indicator Data imputation'!AX51&lt;&gt;"",1,0))</f>
        <v>0</v>
      </c>
      <c r="AX48" s="165">
        <f>IF('Indicator Data'!BY52="No Data",1,IF('Indicator Data imputation'!AY51&lt;&gt;"",1,0))</f>
        <v>0</v>
      </c>
      <c r="AY48" s="165">
        <f>IF('Indicator Data'!BZ52="No Data",1,IF('Indicator Data imputation'!AZ51&lt;&gt;"",1,0))</f>
        <v>0</v>
      </c>
      <c r="AZ48" s="165">
        <f>IF('Indicator Data'!CA52="No Data",1,IF('Indicator Data imputation'!BA51&lt;&gt;"",1,0))</f>
        <v>0</v>
      </c>
      <c r="BA48" s="5">
        <f t="shared" si="0"/>
        <v>5</v>
      </c>
      <c r="BB48" s="167">
        <f t="shared" si="1"/>
        <v>9.8039215686274508E-2</v>
      </c>
    </row>
    <row r="49" spans="1:54" x14ac:dyDescent="0.25">
      <c r="A49" s="5" t="s">
        <v>87</v>
      </c>
      <c r="B49" s="165">
        <f>IF('Indicator Data'!C53="No Data",1,IF('Indicator Data imputation'!C52&lt;&gt;"",1,0))</f>
        <v>0</v>
      </c>
      <c r="C49" s="165">
        <f>IF('Indicator Data'!D53="No Data",1,IF('Indicator Data imputation'!D52&lt;&gt;"",1,0))</f>
        <v>0</v>
      </c>
      <c r="D49" s="165">
        <f>IF('Indicator Data'!E53="No Data",1,IF('Indicator Data imputation'!E52&lt;&gt;"",1,0))</f>
        <v>1</v>
      </c>
      <c r="E49" s="165">
        <f>IF('Indicator Data'!F53="No Data",1,IF('Indicator Data imputation'!F52&lt;&gt;"",1,0))</f>
        <v>0</v>
      </c>
      <c r="F49" s="165">
        <f>IF('Indicator Data'!G53="No Data",1,IF('Indicator Data imputation'!G52&lt;&gt;"",1,0))</f>
        <v>0</v>
      </c>
      <c r="G49" s="165">
        <f>IF('Indicator Data'!H53="No Data",1,IF('Indicator Data imputation'!H52&lt;&gt;"",1,0))</f>
        <v>0</v>
      </c>
      <c r="H49" s="165">
        <f>IF('Indicator Data'!I53="No Data",1,IF('Indicator Data imputation'!I52&lt;&gt;"",1,0))</f>
        <v>0</v>
      </c>
      <c r="I49" s="165">
        <f>IF('Indicator Data'!J53="No Data",1,IF('Indicator Data imputation'!J52&lt;&gt;"",1,0))</f>
        <v>0</v>
      </c>
      <c r="J49" s="165">
        <f>IF('Indicator Data'!K53="No Data",1,IF('Indicator Data imputation'!K52&lt;&gt;"",1,0))</f>
        <v>0</v>
      </c>
      <c r="K49" s="165">
        <f>IF('Indicator Data'!L53="No Data",1,IF('Indicator Data imputation'!L52&lt;&gt;"",1,0))</f>
        <v>0</v>
      </c>
      <c r="L49" s="165">
        <f>IF('Indicator Data'!AM53="No Data",1,IF('Indicator Data imputation'!M52&lt;&gt;"",1,0))</f>
        <v>0</v>
      </c>
      <c r="M49" s="165">
        <f>IF('Indicator Data'!AN53="No Data",1,IF('Indicator Data imputation'!N52&lt;&gt;"",1,0))</f>
        <v>0</v>
      </c>
      <c r="N49" s="165">
        <f>IF('Indicator Data'!AO53="No Data",1,IF('Indicator Data imputation'!O52&lt;&gt;"",1,0))</f>
        <v>0</v>
      </c>
      <c r="O49" s="165">
        <f>IF('Indicator Data'!AP53="No Data",1,IF('Indicator Data imputation'!P52&lt;&gt;"",1,0))</f>
        <v>0</v>
      </c>
      <c r="P49" s="165">
        <f>IF('Indicator Data'!AQ53="No Data",1,IF('Indicator Data imputation'!Q52&lt;&gt;"",1,0))</f>
        <v>0</v>
      </c>
      <c r="Q49" s="165">
        <f>IF('Indicator Data'!AR53="No Data",1,IF('Indicator Data imputation'!R52&lt;&gt;"",1,0))</f>
        <v>1</v>
      </c>
      <c r="R49" s="165">
        <f>IF('Indicator Data'!AS53="No Data",1,IF('Indicator Data imputation'!S52&lt;&gt;"",1,0))</f>
        <v>0</v>
      </c>
      <c r="S49" s="165">
        <f>IF('Indicator Data'!AT53="No Data",1,IF('Indicator Data imputation'!T52&lt;&gt;"",1,0))</f>
        <v>0</v>
      </c>
      <c r="T49" s="165">
        <f>IF('Indicator Data'!AU53="No Data",1,IF('Indicator Data imputation'!U52&lt;&gt;"",1,0))</f>
        <v>0</v>
      </c>
      <c r="U49" s="165">
        <f>IF('Indicator Data'!AV53="No Data",1,IF('Indicator Data imputation'!V52&lt;&gt;"",1,0))</f>
        <v>0</v>
      </c>
      <c r="V49" s="165">
        <f>IF('Indicator Data'!AX53="No Data",1,IF('Indicator Data imputation'!W52&lt;&gt;"",1,0))</f>
        <v>0</v>
      </c>
      <c r="W49" s="165">
        <f>IF('Indicator Data'!AY53="No Data",1,IF('Indicator Data imputation'!X52&lt;&gt;"",1,0))</f>
        <v>1</v>
      </c>
      <c r="X49" s="165">
        <f>IF('Indicator Data'!CB53="No Data",1,IF('Indicator Data imputation'!Y52&lt;&gt;"",1,0))</f>
        <v>0</v>
      </c>
      <c r="Y49" s="165">
        <f>IF('Indicator Data'!CC53="No Data",1,IF('Indicator Data imputation'!Z52&lt;&gt;"",1,0))</f>
        <v>0</v>
      </c>
      <c r="Z49" s="165">
        <f>IF('Indicator Data'!AZ53="No Data",1,IF('Indicator Data imputation'!AA52&lt;&gt;"",1,0))</f>
        <v>0</v>
      </c>
      <c r="AA49" s="165">
        <f>IF('Indicator Data'!BA53="No Data",1,IF('Indicator Data imputation'!AB52&lt;&gt;"",1,0))</f>
        <v>1</v>
      </c>
      <c r="AB49" s="165">
        <f>IF('Indicator Data'!CG53="No Data",1,IF('Indicator Data imputation'!AC52&lt;&gt;"",1,0))</f>
        <v>0</v>
      </c>
      <c r="AC49" s="165">
        <f>IF('Indicator Data'!CH53="No Data",1,IF('Indicator Data imputation'!AD52&lt;&gt;"",1,0))</f>
        <v>1</v>
      </c>
      <c r="AD49" s="165">
        <f>IF('Indicator Data'!BC53="No Data",1,IF('Indicator Data imputation'!AE52&lt;&gt;"",1,0))</f>
        <v>1</v>
      </c>
      <c r="AE49" s="165">
        <f>IF('Indicator Data'!BF53="No Data",1,IF('Indicator Data imputation'!AF52&lt;&gt;"",1,0))</f>
        <v>1</v>
      </c>
      <c r="AF49" s="165">
        <f>IF('Indicator Data'!BG53="No Data",1,IF('Indicator Data imputation'!AG52&lt;&gt;"",1,0))</f>
        <v>0</v>
      </c>
      <c r="AG49" s="165">
        <f>IF('Indicator Data'!BH53="No Data",1,IF('Indicator Data imputation'!AH52&lt;&gt;"",1,0))</f>
        <v>0</v>
      </c>
      <c r="AH49" s="165">
        <f>IF('Indicator Data'!BI53="No Data",1,IF('Indicator Data imputation'!AI52&lt;&gt;"",1,0))</f>
        <v>0</v>
      </c>
      <c r="AI49" s="165">
        <f>IF('Indicator Data'!BJ53="No Data",1,IF('Indicator Data imputation'!AJ52&lt;&gt;"",1,0))</f>
        <v>0</v>
      </c>
      <c r="AJ49" s="165">
        <f>IF('Indicator Data'!BK53="No Data",1,IF('Indicator Data imputation'!AK52&lt;&gt;"",1,0))</f>
        <v>0</v>
      </c>
      <c r="AK49" s="165">
        <f>IF('Indicator Data'!BL53="No Data",1,IF('Indicator Data imputation'!AL52&lt;&gt;"",1,0))</f>
        <v>0</v>
      </c>
      <c r="AL49" s="165">
        <f>IF('Indicator Data'!BM53="No Data",1,IF('Indicator Data imputation'!AM52&lt;&gt;"",1,0))</f>
        <v>0</v>
      </c>
      <c r="AM49" s="165">
        <f>IF('Indicator Data'!BN53="No Data",1,IF('Indicator Data imputation'!AN52&lt;&gt;"",1,0))</f>
        <v>1</v>
      </c>
      <c r="AN49" s="165">
        <f>IF('Indicator Data'!BO53="No Data",1,IF('Indicator Data imputation'!AO52&lt;&gt;"",1,0))</f>
        <v>1</v>
      </c>
      <c r="AO49" s="165">
        <f>IF('Indicator Data'!BP53="No Data",1,IF('Indicator Data imputation'!AP52&lt;&gt;"",1,0))</f>
        <v>1</v>
      </c>
      <c r="AP49" s="165">
        <f>IF('Indicator Data'!BQ53="No Data",1,IF('Indicator Data imputation'!AQ52&lt;&gt;"",1,0))</f>
        <v>1</v>
      </c>
      <c r="AQ49" s="165">
        <f>IF('Indicator Data'!BR53="No Data",1,IF('Indicator Data imputation'!AR52&lt;&gt;"",1,0))</f>
        <v>1</v>
      </c>
      <c r="AR49" s="165">
        <f>IF('Indicator Data'!BS53="No Data",1,IF('Indicator Data imputation'!AS52&lt;&gt;"",1,0))</f>
        <v>0</v>
      </c>
      <c r="AS49" s="165">
        <f>IF('Indicator Data'!BT53="No Data",1,IF('Indicator Data imputation'!AT52&lt;&gt;"",1,0))</f>
        <v>0</v>
      </c>
      <c r="AT49" s="165">
        <f>IF('Indicator Data'!BU53="No Data",1,IF('Indicator Data imputation'!AU52&lt;&gt;"",1,0))</f>
        <v>0</v>
      </c>
      <c r="AU49" s="165">
        <f>IF('Indicator Data'!BV53="No Data",1,IF('Indicator Data imputation'!AV52&lt;&gt;"",1,0))</f>
        <v>1</v>
      </c>
      <c r="AV49" s="165">
        <f>IF('Indicator Data'!BW53="No Data",1,IF('Indicator Data imputation'!AW52&lt;&gt;"",1,0))</f>
        <v>0</v>
      </c>
      <c r="AW49" s="165">
        <f>IF('Indicator Data'!BX53="No Data",1,IF('Indicator Data imputation'!AX52&lt;&gt;"",1,0))</f>
        <v>0</v>
      </c>
      <c r="AX49" s="165">
        <f>IF('Indicator Data'!BY53="No Data",1,IF('Indicator Data imputation'!AY52&lt;&gt;"",1,0))</f>
        <v>0</v>
      </c>
      <c r="AY49" s="165">
        <f>IF('Indicator Data'!BZ53="No Data",1,IF('Indicator Data imputation'!AZ52&lt;&gt;"",1,0))</f>
        <v>0</v>
      </c>
      <c r="AZ49" s="165">
        <f>IF('Indicator Data'!CA53="No Data",1,IF('Indicator Data imputation'!BA52&lt;&gt;"",1,0))</f>
        <v>0</v>
      </c>
      <c r="BA49" s="5">
        <f t="shared" si="0"/>
        <v>13</v>
      </c>
      <c r="BB49" s="167">
        <f t="shared" si="1"/>
        <v>0.25490196078431371</v>
      </c>
    </row>
    <row r="50" spans="1:54" x14ac:dyDescent="0.25">
      <c r="A50" s="5" t="s">
        <v>89</v>
      </c>
      <c r="B50" s="165">
        <f>IF('Indicator Data'!C54="No Data",1,IF('Indicator Data imputation'!C53&lt;&gt;"",1,0))</f>
        <v>0</v>
      </c>
      <c r="C50" s="165">
        <f>IF('Indicator Data'!D54="No Data",1,IF('Indicator Data imputation'!D53&lt;&gt;"",1,0))</f>
        <v>0</v>
      </c>
      <c r="D50" s="165">
        <f>IF('Indicator Data'!E54="No Data",1,IF('Indicator Data imputation'!E53&lt;&gt;"",1,0))</f>
        <v>0</v>
      </c>
      <c r="E50" s="165">
        <f>IF('Indicator Data'!F54="No Data",1,IF('Indicator Data imputation'!F53&lt;&gt;"",1,0))</f>
        <v>0</v>
      </c>
      <c r="F50" s="165">
        <f>IF('Indicator Data'!G54="No Data",1,IF('Indicator Data imputation'!G53&lt;&gt;"",1,0))</f>
        <v>0</v>
      </c>
      <c r="G50" s="165">
        <f>IF('Indicator Data'!H54="No Data",1,IF('Indicator Data imputation'!H53&lt;&gt;"",1,0))</f>
        <v>0</v>
      </c>
      <c r="H50" s="165">
        <f>IF('Indicator Data'!I54="No Data",1,IF('Indicator Data imputation'!I53&lt;&gt;"",1,0))</f>
        <v>0</v>
      </c>
      <c r="I50" s="165">
        <f>IF('Indicator Data'!J54="No Data",1,IF('Indicator Data imputation'!J53&lt;&gt;"",1,0))</f>
        <v>0</v>
      </c>
      <c r="J50" s="165">
        <f>IF('Indicator Data'!K54="No Data",1,IF('Indicator Data imputation'!K53&lt;&gt;"",1,0))</f>
        <v>0</v>
      </c>
      <c r="K50" s="165">
        <f>IF('Indicator Data'!L54="No Data",1,IF('Indicator Data imputation'!L53&lt;&gt;"",1,0))</f>
        <v>0</v>
      </c>
      <c r="L50" s="165">
        <f>IF('Indicator Data'!AM54="No Data",1,IF('Indicator Data imputation'!M53&lt;&gt;"",1,0))</f>
        <v>0</v>
      </c>
      <c r="M50" s="165">
        <f>IF('Indicator Data'!AN54="No Data",1,IF('Indicator Data imputation'!N53&lt;&gt;"",1,0))</f>
        <v>0</v>
      </c>
      <c r="N50" s="165">
        <f>IF('Indicator Data'!AO54="No Data",1,IF('Indicator Data imputation'!O53&lt;&gt;"",1,0))</f>
        <v>0</v>
      </c>
      <c r="O50" s="165">
        <f>IF('Indicator Data'!AP54="No Data",1,IF('Indicator Data imputation'!P53&lt;&gt;"",1,0))</f>
        <v>0</v>
      </c>
      <c r="P50" s="165">
        <f>IF('Indicator Data'!AQ54="No Data",1,IF('Indicator Data imputation'!Q53&lt;&gt;"",1,0))</f>
        <v>0</v>
      </c>
      <c r="Q50" s="165">
        <f>IF('Indicator Data'!AR54="No Data",1,IF('Indicator Data imputation'!R53&lt;&gt;"",1,0))</f>
        <v>0</v>
      </c>
      <c r="R50" s="165">
        <f>IF('Indicator Data'!AS54="No Data",1,IF('Indicator Data imputation'!S53&lt;&gt;"",1,0))</f>
        <v>0</v>
      </c>
      <c r="S50" s="165">
        <f>IF('Indicator Data'!AT54="No Data",1,IF('Indicator Data imputation'!T53&lt;&gt;"",1,0))</f>
        <v>0</v>
      </c>
      <c r="T50" s="165">
        <f>IF('Indicator Data'!AU54="No Data",1,IF('Indicator Data imputation'!U53&lt;&gt;"",1,0))</f>
        <v>0</v>
      </c>
      <c r="U50" s="165">
        <f>IF('Indicator Data'!AV54="No Data",1,IF('Indicator Data imputation'!V53&lt;&gt;"",1,0))</f>
        <v>0</v>
      </c>
      <c r="V50" s="165">
        <f>IF('Indicator Data'!AX54="No Data",1,IF('Indicator Data imputation'!W53&lt;&gt;"",1,0))</f>
        <v>0</v>
      </c>
      <c r="W50" s="165">
        <f>IF('Indicator Data'!AY54="No Data",1,IF('Indicator Data imputation'!X53&lt;&gt;"",1,0))</f>
        <v>0</v>
      </c>
      <c r="X50" s="165">
        <f>IF('Indicator Data'!CB54="No Data",1,IF('Indicator Data imputation'!Y53&lt;&gt;"",1,0))</f>
        <v>0</v>
      </c>
      <c r="Y50" s="165">
        <f>IF('Indicator Data'!CC54="No Data",1,IF('Indicator Data imputation'!Z53&lt;&gt;"",1,0))</f>
        <v>0</v>
      </c>
      <c r="Z50" s="165">
        <f>IF('Indicator Data'!AZ54="No Data",1,IF('Indicator Data imputation'!AA53&lt;&gt;"",1,0))</f>
        <v>0</v>
      </c>
      <c r="AA50" s="165">
        <f>IF('Indicator Data'!BA54="No Data",1,IF('Indicator Data imputation'!AB53&lt;&gt;"",1,0))</f>
        <v>0</v>
      </c>
      <c r="AB50" s="165">
        <f>IF('Indicator Data'!CG54="No Data",1,IF('Indicator Data imputation'!AC53&lt;&gt;"",1,0))</f>
        <v>0</v>
      </c>
      <c r="AC50" s="165">
        <f>IF('Indicator Data'!CH54="No Data",1,IF('Indicator Data imputation'!AD53&lt;&gt;"",1,0))</f>
        <v>0</v>
      </c>
      <c r="AD50" s="165">
        <f>IF('Indicator Data'!BC54="No Data",1,IF('Indicator Data imputation'!AE53&lt;&gt;"",1,0))</f>
        <v>0</v>
      </c>
      <c r="AE50" s="165">
        <f>IF('Indicator Data'!BF54="No Data",1,IF('Indicator Data imputation'!AF53&lt;&gt;"",1,0))</f>
        <v>0</v>
      </c>
      <c r="AF50" s="165">
        <f>IF('Indicator Data'!BG54="No Data",1,IF('Indicator Data imputation'!AG53&lt;&gt;"",1,0))</f>
        <v>0</v>
      </c>
      <c r="AG50" s="165">
        <f>IF('Indicator Data'!BH54="No Data",1,IF('Indicator Data imputation'!AH53&lt;&gt;"",1,0))</f>
        <v>0</v>
      </c>
      <c r="AH50" s="165">
        <f>IF('Indicator Data'!BI54="No Data",1,IF('Indicator Data imputation'!AI53&lt;&gt;"",1,0))</f>
        <v>0</v>
      </c>
      <c r="AI50" s="165">
        <f>IF('Indicator Data'!BJ54="No Data",1,IF('Indicator Data imputation'!AJ53&lt;&gt;"",1,0))</f>
        <v>0</v>
      </c>
      <c r="AJ50" s="165">
        <f>IF('Indicator Data'!BK54="No Data",1,IF('Indicator Data imputation'!AK53&lt;&gt;"",1,0))</f>
        <v>0</v>
      </c>
      <c r="AK50" s="165">
        <f>IF('Indicator Data'!BL54="No Data",1,IF('Indicator Data imputation'!AL53&lt;&gt;"",1,0))</f>
        <v>0</v>
      </c>
      <c r="AL50" s="165">
        <f>IF('Indicator Data'!BM54="No Data",1,IF('Indicator Data imputation'!AM53&lt;&gt;"",1,0))</f>
        <v>0</v>
      </c>
      <c r="AM50" s="165">
        <f>IF('Indicator Data'!BN54="No Data",1,IF('Indicator Data imputation'!AN53&lt;&gt;"",1,0))</f>
        <v>0</v>
      </c>
      <c r="AN50" s="165">
        <f>IF('Indicator Data'!BO54="No Data",1,IF('Indicator Data imputation'!AO53&lt;&gt;"",1,0))</f>
        <v>0</v>
      </c>
      <c r="AO50" s="165">
        <f>IF('Indicator Data'!BP54="No Data",1,IF('Indicator Data imputation'!AP53&lt;&gt;"",1,0))</f>
        <v>0</v>
      </c>
      <c r="AP50" s="165">
        <f>IF('Indicator Data'!BQ54="No Data",1,IF('Indicator Data imputation'!AQ53&lt;&gt;"",1,0))</f>
        <v>0</v>
      </c>
      <c r="AQ50" s="165">
        <f>IF('Indicator Data'!BR54="No Data",1,IF('Indicator Data imputation'!AR53&lt;&gt;"",1,0))</f>
        <v>0</v>
      </c>
      <c r="AR50" s="165">
        <f>IF('Indicator Data'!BS54="No Data",1,IF('Indicator Data imputation'!AS53&lt;&gt;"",1,0))</f>
        <v>0</v>
      </c>
      <c r="AS50" s="165">
        <f>IF('Indicator Data'!BT54="No Data",1,IF('Indicator Data imputation'!AT53&lt;&gt;"",1,0))</f>
        <v>0</v>
      </c>
      <c r="AT50" s="165">
        <f>IF('Indicator Data'!BU54="No Data",1,IF('Indicator Data imputation'!AU53&lt;&gt;"",1,0))</f>
        <v>0</v>
      </c>
      <c r="AU50" s="165">
        <f>IF('Indicator Data'!BV54="No Data",1,IF('Indicator Data imputation'!AV53&lt;&gt;"",1,0))</f>
        <v>0</v>
      </c>
      <c r="AV50" s="165">
        <f>IF('Indicator Data'!BW54="No Data",1,IF('Indicator Data imputation'!AW53&lt;&gt;"",1,0))</f>
        <v>0</v>
      </c>
      <c r="AW50" s="165">
        <f>IF('Indicator Data'!BX54="No Data",1,IF('Indicator Data imputation'!AX53&lt;&gt;"",1,0))</f>
        <v>0</v>
      </c>
      <c r="AX50" s="165">
        <f>IF('Indicator Data'!BY54="No Data",1,IF('Indicator Data imputation'!AY53&lt;&gt;"",1,0))</f>
        <v>0</v>
      </c>
      <c r="AY50" s="165">
        <f>IF('Indicator Data'!BZ54="No Data",1,IF('Indicator Data imputation'!AZ53&lt;&gt;"",1,0))</f>
        <v>0</v>
      </c>
      <c r="AZ50" s="165">
        <f>IF('Indicator Data'!CA54="No Data",1,IF('Indicator Data imputation'!BA53&lt;&gt;"",1,0))</f>
        <v>0</v>
      </c>
      <c r="BA50" s="5">
        <f t="shared" si="0"/>
        <v>0</v>
      </c>
      <c r="BB50" s="167">
        <f t="shared" si="1"/>
        <v>0</v>
      </c>
    </row>
    <row r="51" spans="1:54" x14ac:dyDescent="0.25">
      <c r="A51" s="5" t="s">
        <v>92</v>
      </c>
      <c r="B51" s="165">
        <f>IF('Indicator Data'!C55="No Data",1,IF('Indicator Data imputation'!C54&lt;&gt;"",1,0))</f>
        <v>0</v>
      </c>
      <c r="C51" s="165">
        <f>IF('Indicator Data'!D55="No Data",1,IF('Indicator Data imputation'!D54&lt;&gt;"",1,0))</f>
        <v>0</v>
      </c>
      <c r="D51" s="165">
        <f>IF('Indicator Data'!E55="No Data",1,IF('Indicator Data imputation'!E54&lt;&gt;"",1,0))</f>
        <v>0</v>
      </c>
      <c r="E51" s="165">
        <f>IF('Indicator Data'!F55="No Data",1,IF('Indicator Data imputation'!F54&lt;&gt;"",1,0))</f>
        <v>0</v>
      </c>
      <c r="F51" s="165">
        <f>IF('Indicator Data'!G55="No Data",1,IF('Indicator Data imputation'!G54&lt;&gt;"",1,0))</f>
        <v>0</v>
      </c>
      <c r="G51" s="165">
        <f>IF('Indicator Data'!H55="No Data",1,IF('Indicator Data imputation'!H54&lt;&gt;"",1,0))</f>
        <v>0</v>
      </c>
      <c r="H51" s="165">
        <f>IF('Indicator Data'!I55="No Data",1,IF('Indicator Data imputation'!I54&lt;&gt;"",1,0))</f>
        <v>0</v>
      </c>
      <c r="I51" s="165">
        <f>IF('Indicator Data'!J55="No Data",1,IF('Indicator Data imputation'!J54&lt;&gt;"",1,0))</f>
        <v>0</v>
      </c>
      <c r="J51" s="165">
        <f>IF('Indicator Data'!K55="No Data",1,IF('Indicator Data imputation'!K54&lt;&gt;"",1,0))</f>
        <v>0</v>
      </c>
      <c r="K51" s="165">
        <f>IF('Indicator Data'!L55="No Data",1,IF('Indicator Data imputation'!L54&lt;&gt;"",1,0))</f>
        <v>0</v>
      </c>
      <c r="L51" s="165">
        <f>IF('Indicator Data'!AM55="No Data",1,IF('Indicator Data imputation'!M54&lt;&gt;"",1,0))</f>
        <v>0</v>
      </c>
      <c r="M51" s="165">
        <f>IF('Indicator Data'!AN55="No Data",1,IF('Indicator Data imputation'!N54&lt;&gt;"",1,0))</f>
        <v>0</v>
      </c>
      <c r="N51" s="165">
        <f>IF('Indicator Data'!AO55="No Data",1,IF('Indicator Data imputation'!O54&lt;&gt;"",1,0))</f>
        <v>0</v>
      </c>
      <c r="O51" s="165">
        <f>IF('Indicator Data'!AP55="No Data",1,IF('Indicator Data imputation'!P54&lt;&gt;"",1,0))</f>
        <v>0</v>
      </c>
      <c r="P51" s="165">
        <f>IF('Indicator Data'!AQ55="No Data",1,IF('Indicator Data imputation'!Q54&lt;&gt;"",1,0))</f>
        <v>0</v>
      </c>
      <c r="Q51" s="165">
        <f>IF('Indicator Data'!AR55="No Data",1,IF('Indicator Data imputation'!R54&lt;&gt;"",1,0))</f>
        <v>0</v>
      </c>
      <c r="R51" s="165">
        <f>IF('Indicator Data'!AS55="No Data",1,IF('Indicator Data imputation'!S54&lt;&gt;"",1,0))</f>
        <v>0</v>
      </c>
      <c r="S51" s="165">
        <f>IF('Indicator Data'!AT55="No Data",1,IF('Indicator Data imputation'!T54&lt;&gt;"",1,0))</f>
        <v>0</v>
      </c>
      <c r="T51" s="165">
        <f>IF('Indicator Data'!AU55="No Data",1,IF('Indicator Data imputation'!U54&lt;&gt;"",1,0))</f>
        <v>0</v>
      </c>
      <c r="U51" s="165">
        <f>IF('Indicator Data'!AV55="No Data",1,IF('Indicator Data imputation'!V54&lt;&gt;"",1,0))</f>
        <v>0</v>
      </c>
      <c r="V51" s="165">
        <f>IF('Indicator Data'!AX55="No Data",1,IF('Indicator Data imputation'!W54&lt;&gt;"",1,0))</f>
        <v>0</v>
      </c>
      <c r="W51" s="165">
        <f>IF('Indicator Data'!AY55="No Data",1,IF('Indicator Data imputation'!X54&lt;&gt;"",1,0))</f>
        <v>0</v>
      </c>
      <c r="X51" s="165">
        <f>IF('Indicator Data'!CB55="No Data",1,IF('Indicator Data imputation'!Y54&lt;&gt;"",1,0))</f>
        <v>0</v>
      </c>
      <c r="Y51" s="165">
        <f>IF('Indicator Data'!CC55="No Data",1,IF('Indicator Data imputation'!Z54&lt;&gt;"",1,0))</f>
        <v>0</v>
      </c>
      <c r="Z51" s="165">
        <f>IF('Indicator Data'!AZ55="No Data",1,IF('Indicator Data imputation'!AA54&lt;&gt;"",1,0))</f>
        <v>0</v>
      </c>
      <c r="AA51" s="165">
        <f>IF('Indicator Data'!BA55="No Data",1,IF('Indicator Data imputation'!AB54&lt;&gt;"",1,0))</f>
        <v>0</v>
      </c>
      <c r="AB51" s="165">
        <f>IF('Indicator Data'!CG55="No Data",1,IF('Indicator Data imputation'!AC54&lt;&gt;"",1,0))</f>
        <v>0</v>
      </c>
      <c r="AC51" s="165">
        <f>IF('Indicator Data'!CH55="No Data",1,IF('Indicator Data imputation'!AD54&lt;&gt;"",1,0))</f>
        <v>0</v>
      </c>
      <c r="AD51" s="165">
        <f>IF('Indicator Data'!BC55="No Data",1,IF('Indicator Data imputation'!AE54&lt;&gt;"",1,0))</f>
        <v>0</v>
      </c>
      <c r="AE51" s="165">
        <f>IF('Indicator Data'!BF55="No Data",1,IF('Indicator Data imputation'!AF54&lt;&gt;"",1,0))</f>
        <v>0</v>
      </c>
      <c r="AF51" s="165">
        <f>IF('Indicator Data'!BG55="No Data",1,IF('Indicator Data imputation'!AG54&lt;&gt;"",1,0))</f>
        <v>0</v>
      </c>
      <c r="AG51" s="165">
        <f>IF('Indicator Data'!BH55="No Data",1,IF('Indicator Data imputation'!AH54&lt;&gt;"",1,0))</f>
        <v>0</v>
      </c>
      <c r="AH51" s="165">
        <f>IF('Indicator Data'!BI55="No Data",1,IF('Indicator Data imputation'!AI54&lt;&gt;"",1,0))</f>
        <v>0</v>
      </c>
      <c r="AI51" s="165">
        <f>IF('Indicator Data'!BJ55="No Data",1,IF('Indicator Data imputation'!AJ54&lt;&gt;"",1,0))</f>
        <v>0</v>
      </c>
      <c r="AJ51" s="165">
        <f>IF('Indicator Data'!BK55="No Data",1,IF('Indicator Data imputation'!AK54&lt;&gt;"",1,0))</f>
        <v>0</v>
      </c>
      <c r="AK51" s="165">
        <f>IF('Indicator Data'!BL55="No Data",1,IF('Indicator Data imputation'!AL54&lt;&gt;"",1,0))</f>
        <v>0</v>
      </c>
      <c r="AL51" s="165">
        <f>IF('Indicator Data'!BM55="No Data",1,IF('Indicator Data imputation'!AM54&lt;&gt;"",1,0))</f>
        <v>0</v>
      </c>
      <c r="AM51" s="165">
        <f>IF('Indicator Data'!BN55="No Data",1,IF('Indicator Data imputation'!AN54&lt;&gt;"",1,0))</f>
        <v>0</v>
      </c>
      <c r="AN51" s="165">
        <f>IF('Indicator Data'!BO55="No Data",1,IF('Indicator Data imputation'!AO54&lt;&gt;"",1,0))</f>
        <v>0</v>
      </c>
      <c r="AO51" s="165">
        <f>IF('Indicator Data'!BP55="No Data",1,IF('Indicator Data imputation'!AP54&lt;&gt;"",1,0))</f>
        <v>0</v>
      </c>
      <c r="AP51" s="165">
        <f>IF('Indicator Data'!BQ55="No Data",1,IF('Indicator Data imputation'!AQ54&lt;&gt;"",1,0))</f>
        <v>0</v>
      </c>
      <c r="AQ51" s="165">
        <f>IF('Indicator Data'!BR55="No Data",1,IF('Indicator Data imputation'!AR54&lt;&gt;"",1,0))</f>
        <v>0</v>
      </c>
      <c r="AR51" s="165">
        <f>IF('Indicator Data'!BS55="No Data",1,IF('Indicator Data imputation'!AS54&lt;&gt;"",1,0))</f>
        <v>0</v>
      </c>
      <c r="AS51" s="165">
        <f>IF('Indicator Data'!BT55="No Data",1,IF('Indicator Data imputation'!AT54&lt;&gt;"",1,0))</f>
        <v>0</v>
      </c>
      <c r="AT51" s="165">
        <f>IF('Indicator Data'!BU55="No Data",1,IF('Indicator Data imputation'!AU54&lt;&gt;"",1,0))</f>
        <v>0</v>
      </c>
      <c r="AU51" s="165">
        <f>IF('Indicator Data'!BV55="No Data",1,IF('Indicator Data imputation'!AV54&lt;&gt;"",1,0))</f>
        <v>0</v>
      </c>
      <c r="AV51" s="165">
        <f>IF('Indicator Data'!BW55="No Data",1,IF('Indicator Data imputation'!AW54&lt;&gt;"",1,0))</f>
        <v>0</v>
      </c>
      <c r="AW51" s="165">
        <f>IF('Indicator Data'!BX55="No Data",1,IF('Indicator Data imputation'!AX54&lt;&gt;"",1,0))</f>
        <v>0</v>
      </c>
      <c r="AX51" s="165">
        <f>IF('Indicator Data'!BY55="No Data",1,IF('Indicator Data imputation'!AY54&lt;&gt;"",1,0))</f>
        <v>0</v>
      </c>
      <c r="AY51" s="165">
        <f>IF('Indicator Data'!BZ55="No Data",1,IF('Indicator Data imputation'!AZ54&lt;&gt;"",1,0))</f>
        <v>0</v>
      </c>
      <c r="AZ51" s="165">
        <f>IF('Indicator Data'!CA55="No Data",1,IF('Indicator Data imputation'!BA54&lt;&gt;"",1,0))</f>
        <v>0</v>
      </c>
      <c r="BA51" s="5">
        <f t="shared" si="0"/>
        <v>0</v>
      </c>
      <c r="BB51" s="167">
        <f t="shared" si="1"/>
        <v>0</v>
      </c>
    </row>
    <row r="52" spans="1:54" x14ac:dyDescent="0.25">
      <c r="A52" s="5" t="s">
        <v>94</v>
      </c>
      <c r="B52" s="165">
        <f>IF('Indicator Data'!C56="No Data",1,IF('Indicator Data imputation'!C55&lt;&gt;"",1,0))</f>
        <v>0</v>
      </c>
      <c r="C52" s="165">
        <f>IF('Indicator Data'!D56="No Data",1,IF('Indicator Data imputation'!D55&lt;&gt;"",1,0))</f>
        <v>0</v>
      </c>
      <c r="D52" s="165">
        <f>IF('Indicator Data'!E56="No Data",1,IF('Indicator Data imputation'!E55&lt;&gt;"",1,0))</f>
        <v>0</v>
      </c>
      <c r="E52" s="165">
        <f>IF('Indicator Data'!F56="No Data",1,IF('Indicator Data imputation'!F55&lt;&gt;"",1,0))</f>
        <v>0</v>
      </c>
      <c r="F52" s="165">
        <f>IF('Indicator Data'!G56="No Data",1,IF('Indicator Data imputation'!G55&lt;&gt;"",1,0))</f>
        <v>0</v>
      </c>
      <c r="G52" s="165">
        <f>IF('Indicator Data'!H56="No Data",1,IF('Indicator Data imputation'!H55&lt;&gt;"",1,0))</f>
        <v>0</v>
      </c>
      <c r="H52" s="165">
        <f>IF('Indicator Data'!I56="No Data",1,IF('Indicator Data imputation'!I55&lt;&gt;"",1,0))</f>
        <v>0</v>
      </c>
      <c r="I52" s="165">
        <f>IF('Indicator Data'!J56="No Data",1,IF('Indicator Data imputation'!J55&lt;&gt;"",1,0))</f>
        <v>0</v>
      </c>
      <c r="J52" s="165">
        <f>IF('Indicator Data'!K56="No Data",1,IF('Indicator Data imputation'!K55&lt;&gt;"",1,0))</f>
        <v>0</v>
      </c>
      <c r="K52" s="165">
        <f>IF('Indicator Data'!L56="No Data",1,IF('Indicator Data imputation'!L55&lt;&gt;"",1,0))</f>
        <v>0</v>
      </c>
      <c r="L52" s="165">
        <f>IF('Indicator Data'!AM56="No Data",1,IF('Indicator Data imputation'!M55&lt;&gt;"",1,0))</f>
        <v>0</v>
      </c>
      <c r="M52" s="165">
        <f>IF('Indicator Data'!AN56="No Data",1,IF('Indicator Data imputation'!N55&lt;&gt;"",1,0))</f>
        <v>0</v>
      </c>
      <c r="N52" s="165">
        <f>IF('Indicator Data'!AO56="No Data",1,IF('Indicator Data imputation'!O55&lt;&gt;"",1,0))</f>
        <v>0</v>
      </c>
      <c r="O52" s="165">
        <f>IF('Indicator Data'!AP56="No Data",1,IF('Indicator Data imputation'!P55&lt;&gt;"",1,0))</f>
        <v>0</v>
      </c>
      <c r="P52" s="165">
        <f>IF('Indicator Data'!AQ56="No Data",1,IF('Indicator Data imputation'!Q55&lt;&gt;"",1,0))</f>
        <v>0</v>
      </c>
      <c r="Q52" s="165">
        <f>IF('Indicator Data'!AR56="No Data",1,IF('Indicator Data imputation'!R55&lt;&gt;"",1,0))</f>
        <v>0</v>
      </c>
      <c r="R52" s="165">
        <f>IF('Indicator Data'!AS56="No Data",1,IF('Indicator Data imputation'!S55&lt;&gt;"",1,0))</f>
        <v>0</v>
      </c>
      <c r="S52" s="165">
        <f>IF('Indicator Data'!AT56="No Data",1,IF('Indicator Data imputation'!T55&lt;&gt;"",1,0))</f>
        <v>0</v>
      </c>
      <c r="T52" s="165">
        <f>IF('Indicator Data'!AU56="No Data",1,IF('Indicator Data imputation'!U55&lt;&gt;"",1,0))</f>
        <v>0</v>
      </c>
      <c r="U52" s="165">
        <f>IF('Indicator Data'!AV56="No Data",1,IF('Indicator Data imputation'!V55&lt;&gt;"",1,0))</f>
        <v>0</v>
      </c>
      <c r="V52" s="165">
        <f>IF('Indicator Data'!AX56="No Data",1,IF('Indicator Data imputation'!W55&lt;&gt;"",1,0))</f>
        <v>0</v>
      </c>
      <c r="W52" s="165">
        <f>IF('Indicator Data'!AY56="No Data",1,IF('Indicator Data imputation'!X55&lt;&gt;"",1,0))</f>
        <v>0</v>
      </c>
      <c r="X52" s="165">
        <f>IF('Indicator Data'!CB56="No Data",1,IF('Indicator Data imputation'!Y55&lt;&gt;"",1,0))</f>
        <v>0</v>
      </c>
      <c r="Y52" s="165">
        <f>IF('Indicator Data'!CC56="No Data",1,IF('Indicator Data imputation'!Z55&lt;&gt;"",1,0))</f>
        <v>0</v>
      </c>
      <c r="Z52" s="165">
        <f>IF('Indicator Data'!AZ56="No Data",1,IF('Indicator Data imputation'!AA55&lt;&gt;"",1,0))</f>
        <v>0</v>
      </c>
      <c r="AA52" s="165">
        <f>IF('Indicator Data'!BA56="No Data",1,IF('Indicator Data imputation'!AB55&lt;&gt;"",1,0))</f>
        <v>0</v>
      </c>
      <c r="AB52" s="165">
        <f>IF('Indicator Data'!CG56="No Data",1,IF('Indicator Data imputation'!AC55&lt;&gt;"",1,0))</f>
        <v>0</v>
      </c>
      <c r="AC52" s="165">
        <f>IF('Indicator Data'!CH56="No Data",1,IF('Indicator Data imputation'!AD55&lt;&gt;"",1,0))</f>
        <v>0</v>
      </c>
      <c r="AD52" s="165">
        <f>IF('Indicator Data'!BC56="No Data",1,IF('Indicator Data imputation'!AE55&lt;&gt;"",1,0))</f>
        <v>1</v>
      </c>
      <c r="AE52" s="165">
        <f>IF('Indicator Data'!BF56="No Data",1,IF('Indicator Data imputation'!AF55&lt;&gt;"",1,0))</f>
        <v>0</v>
      </c>
      <c r="AF52" s="165">
        <f>IF('Indicator Data'!BG56="No Data",1,IF('Indicator Data imputation'!AG55&lt;&gt;"",1,0))</f>
        <v>0</v>
      </c>
      <c r="AG52" s="165">
        <f>IF('Indicator Data'!BH56="No Data",1,IF('Indicator Data imputation'!AH55&lt;&gt;"",1,0))</f>
        <v>0</v>
      </c>
      <c r="AH52" s="165">
        <f>IF('Indicator Data'!BI56="No Data",1,IF('Indicator Data imputation'!AI55&lt;&gt;"",1,0))</f>
        <v>0</v>
      </c>
      <c r="AI52" s="165">
        <f>IF('Indicator Data'!BJ56="No Data",1,IF('Indicator Data imputation'!AJ55&lt;&gt;"",1,0))</f>
        <v>0</v>
      </c>
      <c r="AJ52" s="165">
        <f>IF('Indicator Data'!BK56="No Data",1,IF('Indicator Data imputation'!AK55&lt;&gt;"",1,0))</f>
        <v>0</v>
      </c>
      <c r="AK52" s="165">
        <f>IF('Indicator Data'!BL56="No Data",1,IF('Indicator Data imputation'!AL55&lt;&gt;"",1,0))</f>
        <v>0</v>
      </c>
      <c r="AL52" s="165">
        <f>IF('Indicator Data'!BM56="No Data",1,IF('Indicator Data imputation'!AM55&lt;&gt;"",1,0))</f>
        <v>0</v>
      </c>
      <c r="AM52" s="165">
        <f>IF('Indicator Data'!BN56="No Data",1,IF('Indicator Data imputation'!AN55&lt;&gt;"",1,0))</f>
        <v>0</v>
      </c>
      <c r="AN52" s="165">
        <f>IF('Indicator Data'!BO56="No Data",1,IF('Indicator Data imputation'!AO55&lt;&gt;"",1,0))</f>
        <v>0</v>
      </c>
      <c r="AO52" s="165">
        <f>IF('Indicator Data'!BP56="No Data",1,IF('Indicator Data imputation'!AP55&lt;&gt;"",1,0))</f>
        <v>0</v>
      </c>
      <c r="AP52" s="165">
        <f>IF('Indicator Data'!BQ56="No Data",1,IF('Indicator Data imputation'!AQ55&lt;&gt;"",1,0))</f>
        <v>0</v>
      </c>
      <c r="AQ52" s="165">
        <f>IF('Indicator Data'!BR56="No Data",1,IF('Indicator Data imputation'!AR55&lt;&gt;"",1,0))</f>
        <v>0</v>
      </c>
      <c r="AR52" s="165">
        <f>IF('Indicator Data'!BS56="No Data",1,IF('Indicator Data imputation'!AS55&lt;&gt;"",1,0))</f>
        <v>0</v>
      </c>
      <c r="AS52" s="165">
        <f>IF('Indicator Data'!BT56="No Data",1,IF('Indicator Data imputation'!AT55&lt;&gt;"",1,0))</f>
        <v>0</v>
      </c>
      <c r="AT52" s="165">
        <f>IF('Indicator Data'!BU56="No Data",1,IF('Indicator Data imputation'!AU55&lt;&gt;"",1,0))</f>
        <v>0</v>
      </c>
      <c r="AU52" s="165">
        <f>IF('Indicator Data'!BV56="No Data",1,IF('Indicator Data imputation'!AV55&lt;&gt;"",1,0))</f>
        <v>0</v>
      </c>
      <c r="AV52" s="165">
        <f>IF('Indicator Data'!BW56="No Data",1,IF('Indicator Data imputation'!AW55&lt;&gt;"",1,0))</f>
        <v>0</v>
      </c>
      <c r="AW52" s="165">
        <f>IF('Indicator Data'!BX56="No Data",1,IF('Indicator Data imputation'!AX55&lt;&gt;"",1,0))</f>
        <v>0</v>
      </c>
      <c r="AX52" s="165">
        <f>IF('Indicator Data'!BY56="No Data",1,IF('Indicator Data imputation'!AY55&lt;&gt;"",1,0))</f>
        <v>0</v>
      </c>
      <c r="AY52" s="165">
        <f>IF('Indicator Data'!BZ56="No Data",1,IF('Indicator Data imputation'!AZ55&lt;&gt;"",1,0))</f>
        <v>0</v>
      </c>
      <c r="AZ52" s="165">
        <f>IF('Indicator Data'!CA56="No Data",1,IF('Indicator Data imputation'!BA55&lt;&gt;"",1,0))</f>
        <v>0</v>
      </c>
      <c r="BA52" s="5">
        <f t="shared" si="0"/>
        <v>1</v>
      </c>
      <c r="BB52" s="167">
        <f t="shared" si="1"/>
        <v>1.9607843137254902E-2</v>
      </c>
    </row>
    <row r="53" spans="1:54" x14ac:dyDescent="0.25">
      <c r="A53" s="5" t="s">
        <v>96</v>
      </c>
      <c r="B53" s="165">
        <f>IF('Indicator Data'!C57="No Data",1,IF('Indicator Data imputation'!C56&lt;&gt;"",1,0))</f>
        <v>0</v>
      </c>
      <c r="C53" s="165">
        <f>IF('Indicator Data'!D57="No Data",1,IF('Indicator Data imputation'!D56&lt;&gt;"",1,0))</f>
        <v>0</v>
      </c>
      <c r="D53" s="165">
        <f>IF('Indicator Data'!E57="No Data",1,IF('Indicator Data imputation'!E56&lt;&gt;"",1,0))</f>
        <v>0</v>
      </c>
      <c r="E53" s="165">
        <f>IF('Indicator Data'!F57="No Data",1,IF('Indicator Data imputation'!F56&lt;&gt;"",1,0))</f>
        <v>0</v>
      </c>
      <c r="F53" s="165">
        <f>IF('Indicator Data'!G57="No Data",1,IF('Indicator Data imputation'!G56&lt;&gt;"",1,0))</f>
        <v>0</v>
      </c>
      <c r="G53" s="165">
        <f>IF('Indicator Data'!H57="No Data",1,IF('Indicator Data imputation'!H56&lt;&gt;"",1,0))</f>
        <v>0</v>
      </c>
      <c r="H53" s="165">
        <f>IF('Indicator Data'!I57="No Data",1,IF('Indicator Data imputation'!I56&lt;&gt;"",1,0))</f>
        <v>0</v>
      </c>
      <c r="I53" s="165">
        <f>IF('Indicator Data'!J57="No Data",1,IF('Indicator Data imputation'!J56&lt;&gt;"",1,0))</f>
        <v>0</v>
      </c>
      <c r="J53" s="165">
        <f>IF('Indicator Data'!K57="No Data",1,IF('Indicator Data imputation'!K56&lt;&gt;"",1,0))</f>
        <v>0</v>
      </c>
      <c r="K53" s="165">
        <f>IF('Indicator Data'!L57="No Data",1,IF('Indicator Data imputation'!L56&lt;&gt;"",1,0))</f>
        <v>0</v>
      </c>
      <c r="L53" s="165">
        <f>IF('Indicator Data'!AM57="No Data",1,IF('Indicator Data imputation'!M56&lt;&gt;"",1,0))</f>
        <v>0</v>
      </c>
      <c r="M53" s="165">
        <f>IF('Indicator Data'!AN57="No Data",1,IF('Indicator Data imputation'!N56&lt;&gt;"",1,0))</f>
        <v>0</v>
      </c>
      <c r="N53" s="165">
        <f>IF('Indicator Data'!AO57="No Data",1,IF('Indicator Data imputation'!O56&lt;&gt;"",1,0))</f>
        <v>0</v>
      </c>
      <c r="O53" s="165">
        <f>IF('Indicator Data'!AP57="No Data",1,IF('Indicator Data imputation'!P56&lt;&gt;"",1,0))</f>
        <v>0</v>
      </c>
      <c r="P53" s="165">
        <f>IF('Indicator Data'!AQ57="No Data",1,IF('Indicator Data imputation'!Q56&lt;&gt;"",1,0))</f>
        <v>0</v>
      </c>
      <c r="Q53" s="165">
        <f>IF('Indicator Data'!AR57="No Data",1,IF('Indicator Data imputation'!R56&lt;&gt;"",1,0))</f>
        <v>1</v>
      </c>
      <c r="R53" s="165">
        <f>IF('Indicator Data'!AS57="No Data",1,IF('Indicator Data imputation'!S56&lt;&gt;"",1,0))</f>
        <v>0</v>
      </c>
      <c r="S53" s="165">
        <f>IF('Indicator Data'!AT57="No Data",1,IF('Indicator Data imputation'!T56&lt;&gt;"",1,0))</f>
        <v>0</v>
      </c>
      <c r="T53" s="165">
        <f>IF('Indicator Data'!AU57="No Data",1,IF('Indicator Data imputation'!U56&lt;&gt;"",1,0))</f>
        <v>0</v>
      </c>
      <c r="U53" s="165">
        <f>IF('Indicator Data'!AV57="No Data",1,IF('Indicator Data imputation'!V56&lt;&gt;"",1,0))</f>
        <v>0</v>
      </c>
      <c r="V53" s="165">
        <f>IF('Indicator Data'!AX57="No Data",1,IF('Indicator Data imputation'!W56&lt;&gt;"",1,0))</f>
        <v>0</v>
      </c>
      <c r="W53" s="165">
        <f>IF('Indicator Data'!AY57="No Data",1,IF('Indicator Data imputation'!X56&lt;&gt;"",1,0))</f>
        <v>0</v>
      </c>
      <c r="X53" s="165">
        <f>IF('Indicator Data'!CB57="No Data",1,IF('Indicator Data imputation'!Y56&lt;&gt;"",1,0))</f>
        <v>0</v>
      </c>
      <c r="Y53" s="165">
        <f>IF('Indicator Data'!CC57="No Data",1,IF('Indicator Data imputation'!Z56&lt;&gt;"",1,0))</f>
        <v>0</v>
      </c>
      <c r="Z53" s="165">
        <f>IF('Indicator Data'!AZ57="No Data",1,IF('Indicator Data imputation'!AA56&lt;&gt;"",1,0))</f>
        <v>0</v>
      </c>
      <c r="AA53" s="165">
        <f>IF('Indicator Data'!BA57="No Data",1,IF('Indicator Data imputation'!AB56&lt;&gt;"",1,0))</f>
        <v>0</v>
      </c>
      <c r="AB53" s="165">
        <f>IF('Indicator Data'!CG57="No Data",1,IF('Indicator Data imputation'!AC56&lt;&gt;"",1,0))</f>
        <v>0</v>
      </c>
      <c r="AC53" s="165">
        <f>IF('Indicator Data'!CH57="No Data",1,IF('Indicator Data imputation'!AD56&lt;&gt;"",1,0))</f>
        <v>0</v>
      </c>
      <c r="AD53" s="165">
        <f>IF('Indicator Data'!BC57="No Data",1,IF('Indicator Data imputation'!AE56&lt;&gt;"",1,0))</f>
        <v>0</v>
      </c>
      <c r="AE53" s="165">
        <f>IF('Indicator Data'!BF57="No Data",1,IF('Indicator Data imputation'!AF56&lt;&gt;"",1,0))</f>
        <v>0</v>
      </c>
      <c r="AF53" s="165">
        <f>IF('Indicator Data'!BG57="No Data",1,IF('Indicator Data imputation'!AG56&lt;&gt;"",1,0))</f>
        <v>0</v>
      </c>
      <c r="AG53" s="165">
        <f>IF('Indicator Data'!BH57="No Data",1,IF('Indicator Data imputation'!AH56&lt;&gt;"",1,0))</f>
        <v>0</v>
      </c>
      <c r="AH53" s="165">
        <f>IF('Indicator Data'!BI57="No Data",1,IF('Indicator Data imputation'!AI56&lt;&gt;"",1,0))</f>
        <v>0</v>
      </c>
      <c r="AI53" s="165">
        <f>IF('Indicator Data'!BJ57="No Data",1,IF('Indicator Data imputation'!AJ56&lt;&gt;"",1,0))</f>
        <v>0</v>
      </c>
      <c r="AJ53" s="165">
        <f>IF('Indicator Data'!BK57="No Data",1,IF('Indicator Data imputation'!AK56&lt;&gt;"",1,0))</f>
        <v>0</v>
      </c>
      <c r="AK53" s="165">
        <f>IF('Indicator Data'!BL57="No Data",1,IF('Indicator Data imputation'!AL56&lt;&gt;"",1,0))</f>
        <v>0</v>
      </c>
      <c r="AL53" s="165">
        <f>IF('Indicator Data'!BM57="No Data",1,IF('Indicator Data imputation'!AM56&lt;&gt;"",1,0))</f>
        <v>0</v>
      </c>
      <c r="AM53" s="165">
        <f>IF('Indicator Data'!BN57="No Data",1,IF('Indicator Data imputation'!AN56&lt;&gt;"",1,0))</f>
        <v>0</v>
      </c>
      <c r="AN53" s="165">
        <f>IF('Indicator Data'!BO57="No Data",1,IF('Indicator Data imputation'!AO56&lt;&gt;"",1,0))</f>
        <v>0</v>
      </c>
      <c r="AO53" s="165">
        <f>IF('Indicator Data'!BP57="No Data",1,IF('Indicator Data imputation'!AP56&lt;&gt;"",1,0))</f>
        <v>0</v>
      </c>
      <c r="AP53" s="165">
        <f>IF('Indicator Data'!BQ57="No Data",1,IF('Indicator Data imputation'!AQ56&lt;&gt;"",1,0))</f>
        <v>0</v>
      </c>
      <c r="AQ53" s="165">
        <f>IF('Indicator Data'!BR57="No Data",1,IF('Indicator Data imputation'!AR56&lt;&gt;"",1,0))</f>
        <v>0</v>
      </c>
      <c r="AR53" s="165">
        <f>IF('Indicator Data'!BS57="No Data",1,IF('Indicator Data imputation'!AS56&lt;&gt;"",1,0))</f>
        <v>0</v>
      </c>
      <c r="AS53" s="165">
        <f>IF('Indicator Data'!BT57="No Data",1,IF('Indicator Data imputation'!AT56&lt;&gt;"",1,0))</f>
        <v>0</v>
      </c>
      <c r="AT53" s="165">
        <f>IF('Indicator Data'!BU57="No Data",1,IF('Indicator Data imputation'!AU56&lt;&gt;"",1,0))</f>
        <v>0</v>
      </c>
      <c r="AU53" s="165">
        <f>IF('Indicator Data'!BV57="No Data",1,IF('Indicator Data imputation'!AV56&lt;&gt;"",1,0))</f>
        <v>0</v>
      </c>
      <c r="AV53" s="165">
        <f>IF('Indicator Data'!BW57="No Data",1,IF('Indicator Data imputation'!AW56&lt;&gt;"",1,0))</f>
        <v>0</v>
      </c>
      <c r="AW53" s="165">
        <f>IF('Indicator Data'!BX57="No Data",1,IF('Indicator Data imputation'!AX56&lt;&gt;"",1,0))</f>
        <v>0</v>
      </c>
      <c r="AX53" s="165">
        <f>IF('Indicator Data'!BY57="No Data",1,IF('Indicator Data imputation'!AY56&lt;&gt;"",1,0))</f>
        <v>0</v>
      </c>
      <c r="AY53" s="165">
        <f>IF('Indicator Data'!BZ57="No Data",1,IF('Indicator Data imputation'!AZ56&lt;&gt;"",1,0))</f>
        <v>0</v>
      </c>
      <c r="AZ53" s="165">
        <f>IF('Indicator Data'!CA57="No Data",1,IF('Indicator Data imputation'!BA56&lt;&gt;"",1,0))</f>
        <v>0</v>
      </c>
      <c r="BA53" s="5">
        <f t="shared" si="0"/>
        <v>1</v>
      </c>
      <c r="BB53" s="167">
        <f t="shared" si="1"/>
        <v>1.9607843137254902E-2</v>
      </c>
    </row>
    <row r="54" spans="1:54" x14ac:dyDescent="0.25">
      <c r="A54" s="5" t="s">
        <v>98</v>
      </c>
      <c r="B54" s="165">
        <f>IF('Indicator Data'!C58="No Data",1,IF('Indicator Data imputation'!C57&lt;&gt;"",1,0))</f>
        <v>0</v>
      </c>
      <c r="C54" s="165">
        <f>IF('Indicator Data'!D58="No Data",1,IF('Indicator Data imputation'!D57&lt;&gt;"",1,0))</f>
        <v>0</v>
      </c>
      <c r="D54" s="165">
        <f>IF('Indicator Data'!E58="No Data",1,IF('Indicator Data imputation'!E57&lt;&gt;"",1,0))</f>
        <v>0</v>
      </c>
      <c r="E54" s="165">
        <f>IF('Indicator Data'!F58="No Data",1,IF('Indicator Data imputation'!F57&lt;&gt;"",1,0))</f>
        <v>0</v>
      </c>
      <c r="F54" s="165">
        <f>IF('Indicator Data'!G58="No Data",1,IF('Indicator Data imputation'!G57&lt;&gt;"",1,0))</f>
        <v>0</v>
      </c>
      <c r="G54" s="165">
        <f>IF('Indicator Data'!H58="No Data",1,IF('Indicator Data imputation'!H57&lt;&gt;"",1,0))</f>
        <v>0</v>
      </c>
      <c r="H54" s="165">
        <f>IF('Indicator Data'!I58="No Data",1,IF('Indicator Data imputation'!I57&lt;&gt;"",1,0))</f>
        <v>0</v>
      </c>
      <c r="I54" s="165">
        <f>IF('Indicator Data'!J58="No Data",1,IF('Indicator Data imputation'!J57&lt;&gt;"",1,0))</f>
        <v>0</v>
      </c>
      <c r="J54" s="165">
        <f>IF('Indicator Data'!K58="No Data",1,IF('Indicator Data imputation'!K57&lt;&gt;"",1,0))</f>
        <v>0</v>
      </c>
      <c r="K54" s="165">
        <f>IF('Indicator Data'!L58="No Data",1,IF('Indicator Data imputation'!L57&lt;&gt;"",1,0))</f>
        <v>0</v>
      </c>
      <c r="L54" s="165">
        <f>IF('Indicator Data'!AM58="No Data",1,IF('Indicator Data imputation'!M57&lt;&gt;"",1,0))</f>
        <v>0</v>
      </c>
      <c r="M54" s="165">
        <f>IF('Indicator Data'!AN58="No Data",1,IF('Indicator Data imputation'!N57&lt;&gt;"",1,0))</f>
        <v>0</v>
      </c>
      <c r="N54" s="165">
        <f>IF('Indicator Data'!AO58="No Data",1,IF('Indicator Data imputation'!O57&lt;&gt;"",1,0))</f>
        <v>0</v>
      </c>
      <c r="O54" s="165">
        <f>IF('Indicator Data'!AP58="No Data",1,IF('Indicator Data imputation'!P57&lt;&gt;"",1,0))</f>
        <v>0</v>
      </c>
      <c r="P54" s="165">
        <f>IF('Indicator Data'!AQ58="No Data",1,IF('Indicator Data imputation'!Q57&lt;&gt;"",1,0))</f>
        <v>0</v>
      </c>
      <c r="Q54" s="165">
        <f>IF('Indicator Data'!AR58="No Data",1,IF('Indicator Data imputation'!R57&lt;&gt;"",1,0))</f>
        <v>1</v>
      </c>
      <c r="R54" s="165">
        <f>IF('Indicator Data'!AS58="No Data",1,IF('Indicator Data imputation'!S57&lt;&gt;"",1,0))</f>
        <v>0</v>
      </c>
      <c r="S54" s="165">
        <f>IF('Indicator Data'!AT58="No Data",1,IF('Indicator Data imputation'!T57&lt;&gt;"",1,0))</f>
        <v>0</v>
      </c>
      <c r="T54" s="165">
        <f>IF('Indicator Data'!AU58="No Data",1,IF('Indicator Data imputation'!U57&lt;&gt;"",1,0))</f>
        <v>0</v>
      </c>
      <c r="U54" s="165">
        <f>IF('Indicator Data'!AV58="No Data",1,IF('Indicator Data imputation'!V57&lt;&gt;"",1,0))</f>
        <v>0</v>
      </c>
      <c r="V54" s="165">
        <f>IF('Indicator Data'!AX58="No Data",1,IF('Indicator Data imputation'!W57&lt;&gt;"",1,0))</f>
        <v>0</v>
      </c>
      <c r="W54" s="165">
        <f>IF('Indicator Data'!AY58="No Data",1,IF('Indicator Data imputation'!X57&lt;&gt;"",1,0))</f>
        <v>0</v>
      </c>
      <c r="X54" s="165">
        <f>IF('Indicator Data'!CB58="No Data",1,IF('Indicator Data imputation'!Y57&lt;&gt;"",1,0))</f>
        <v>0</v>
      </c>
      <c r="Y54" s="165">
        <f>IF('Indicator Data'!CC58="No Data",1,IF('Indicator Data imputation'!Z57&lt;&gt;"",1,0))</f>
        <v>0</v>
      </c>
      <c r="Z54" s="165">
        <f>IF('Indicator Data'!AZ58="No Data",1,IF('Indicator Data imputation'!AA57&lt;&gt;"",1,0))</f>
        <v>0</v>
      </c>
      <c r="AA54" s="165">
        <f>IF('Indicator Data'!BA58="No Data",1,IF('Indicator Data imputation'!AB57&lt;&gt;"",1,0))</f>
        <v>0</v>
      </c>
      <c r="AB54" s="165">
        <f>IF('Indicator Data'!CG58="No Data",1,IF('Indicator Data imputation'!AC57&lt;&gt;"",1,0))</f>
        <v>0</v>
      </c>
      <c r="AC54" s="165">
        <f>IF('Indicator Data'!CH58="No Data",1,IF('Indicator Data imputation'!AD57&lt;&gt;"",1,0))</f>
        <v>0</v>
      </c>
      <c r="AD54" s="165">
        <f>IF('Indicator Data'!BC58="No Data",1,IF('Indicator Data imputation'!AE57&lt;&gt;"",1,0))</f>
        <v>0</v>
      </c>
      <c r="AE54" s="165">
        <f>IF('Indicator Data'!BF58="No Data",1,IF('Indicator Data imputation'!AF57&lt;&gt;"",1,0))</f>
        <v>1</v>
      </c>
      <c r="AF54" s="165">
        <f>IF('Indicator Data'!BG58="No Data",1,IF('Indicator Data imputation'!AG57&lt;&gt;"",1,0))</f>
        <v>1</v>
      </c>
      <c r="AG54" s="165">
        <f>IF('Indicator Data'!BH58="No Data",1,IF('Indicator Data imputation'!AH57&lt;&gt;"",1,0))</f>
        <v>0</v>
      </c>
      <c r="AH54" s="165">
        <f>IF('Indicator Data'!BI58="No Data",1,IF('Indicator Data imputation'!AI57&lt;&gt;"",1,0))</f>
        <v>0</v>
      </c>
      <c r="AI54" s="165">
        <f>IF('Indicator Data'!BJ58="No Data",1,IF('Indicator Data imputation'!AJ57&lt;&gt;"",1,0))</f>
        <v>0</v>
      </c>
      <c r="AJ54" s="165">
        <f>IF('Indicator Data'!BK58="No Data",1,IF('Indicator Data imputation'!AK57&lt;&gt;"",1,0))</f>
        <v>0</v>
      </c>
      <c r="AK54" s="165">
        <f>IF('Indicator Data'!BL58="No Data",1,IF('Indicator Data imputation'!AL57&lt;&gt;"",1,0))</f>
        <v>0</v>
      </c>
      <c r="AL54" s="165">
        <f>IF('Indicator Data'!BM58="No Data",1,IF('Indicator Data imputation'!AM57&lt;&gt;"",1,0))</f>
        <v>0</v>
      </c>
      <c r="AM54" s="165">
        <f>IF('Indicator Data'!BN58="No Data",1,IF('Indicator Data imputation'!AN57&lt;&gt;"",1,0))</f>
        <v>1</v>
      </c>
      <c r="AN54" s="165">
        <f>IF('Indicator Data'!BO58="No Data",1,IF('Indicator Data imputation'!AO57&lt;&gt;"",1,0))</f>
        <v>1</v>
      </c>
      <c r="AO54" s="165">
        <f>IF('Indicator Data'!BP58="No Data",1,IF('Indicator Data imputation'!AP57&lt;&gt;"",1,0))</f>
        <v>1</v>
      </c>
      <c r="AP54" s="165">
        <f>IF('Indicator Data'!BQ58="No Data",1,IF('Indicator Data imputation'!AQ57&lt;&gt;"",1,0))</f>
        <v>1</v>
      </c>
      <c r="AQ54" s="165">
        <f>IF('Indicator Data'!BR58="No Data",1,IF('Indicator Data imputation'!AR57&lt;&gt;"",1,0))</f>
        <v>1</v>
      </c>
      <c r="AR54" s="165">
        <f>IF('Indicator Data'!BS58="No Data",1,IF('Indicator Data imputation'!AS57&lt;&gt;"",1,0))</f>
        <v>0</v>
      </c>
      <c r="AS54" s="165">
        <f>IF('Indicator Data'!BT58="No Data",1,IF('Indicator Data imputation'!AT57&lt;&gt;"",1,0))</f>
        <v>0</v>
      </c>
      <c r="AT54" s="165">
        <f>IF('Indicator Data'!BU58="No Data",1,IF('Indicator Data imputation'!AU57&lt;&gt;"",1,0))</f>
        <v>0</v>
      </c>
      <c r="AU54" s="165">
        <f>IF('Indicator Data'!BV58="No Data",1,IF('Indicator Data imputation'!AV57&lt;&gt;"",1,0))</f>
        <v>0</v>
      </c>
      <c r="AV54" s="165">
        <f>IF('Indicator Data'!BW58="No Data",1,IF('Indicator Data imputation'!AW57&lt;&gt;"",1,0))</f>
        <v>0</v>
      </c>
      <c r="AW54" s="165">
        <f>IF('Indicator Data'!BX58="No Data",1,IF('Indicator Data imputation'!AX57&lt;&gt;"",1,0))</f>
        <v>0</v>
      </c>
      <c r="AX54" s="165">
        <f>IF('Indicator Data'!BY58="No Data",1,IF('Indicator Data imputation'!AY57&lt;&gt;"",1,0))</f>
        <v>0</v>
      </c>
      <c r="AY54" s="165">
        <f>IF('Indicator Data'!BZ58="No Data",1,IF('Indicator Data imputation'!AZ57&lt;&gt;"",1,0))</f>
        <v>0</v>
      </c>
      <c r="AZ54" s="165">
        <f>IF('Indicator Data'!CA58="No Data",1,IF('Indicator Data imputation'!BA57&lt;&gt;"",1,0))</f>
        <v>0</v>
      </c>
      <c r="BA54" s="5">
        <f t="shared" si="0"/>
        <v>8</v>
      </c>
      <c r="BB54" s="167">
        <f t="shared" si="1"/>
        <v>0.15686274509803921</v>
      </c>
    </row>
    <row r="55" spans="1:54" x14ac:dyDescent="0.25">
      <c r="A55" s="5" t="s">
        <v>100</v>
      </c>
      <c r="B55" s="165">
        <f>IF('Indicator Data'!C59="No Data",1,IF('Indicator Data imputation'!C58&lt;&gt;"",1,0))</f>
        <v>0</v>
      </c>
      <c r="C55" s="165">
        <f>IF('Indicator Data'!D59="No Data",1,IF('Indicator Data imputation'!D58&lt;&gt;"",1,0))</f>
        <v>0</v>
      </c>
      <c r="D55" s="165">
        <f>IF('Indicator Data'!E59="No Data",1,IF('Indicator Data imputation'!E58&lt;&gt;"",1,0))</f>
        <v>0</v>
      </c>
      <c r="E55" s="165">
        <f>IF('Indicator Data'!F59="No Data",1,IF('Indicator Data imputation'!F58&lt;&gt;"",1,0))</f>
        <v>0</v>
      </c>
      <c r="F55" s="165">
        <f>IF('Indicator Data'!G59="No Data",1,IF('Indicator Data imputation'!G58&lt;&gt;"",1,0))</f>
        <v>0</v>
      </c>
      <c r="G55" s="165">
        <f>IF('Indicator Data'!H59="No Data",1,IF('Indicator Data imputation'!H58&lt;&gt;"",1,0))</f>
        <v>0</v>
      </c>
      <c r="H55" s="165">
        <f>IF('Indicator Data'!I59="No Data",1,IF('Indicator Data imputation'!I58&lt;&gt;"",1,0))</f>
        <v>0</v>
      </c>
      <c r="I55" s="165">
        <f>IF('Indicator Data'!J59="No Data",1,IF('Indicator Data imputation'!J58&lt;&gt;"",1,0))</f>
        <v>0</v>
      </c>
      <c r="J55" s="165">
        <f>IF('Indicator Data'!K59="No Data",1,IF('Indicator Data imputation'!K58&lt;&gt;"",1,0))</f>
        <v>0</v>
      </c>
      <c r="K55" s="165">
        <f>IF('Indicator Data'!L59="No Data",1,IF('Indicator Data imputation'!L58&lt;&gt;"",1,0))</f>
        <v>0</v>
      </c>
      <c r="L55" s="165">
        <f>IF('Indicator Data'!AM59="No Data",1,IF('Indicator Data imputation'!M58&lt;&gt;"",1,0))</f>
        <v>0</v>
      </c>
      <c r="M55" s="165">
        <f>IF('Indicator Data'!AN59="No Data",1,IF('Indicator Data imputation'!N58&lt;&gt;"",1,0))</f>
        <v>0</v>
      </c>
      <c r="N55" s="165">
        <f>IF('Indicator Data'!AO59="No Data",1,IF('Indicator Data imputation'!O58&lt;&gt;"",1,0))</f>
        <v>0</v>
      </c>
      <c r="O55" s="165">
        <f>IF('Indicator Data'!AP59="No Data",1,IF('Indicator Data imputation'!P58&lt;&gt;"",1,0))</f>
        <v>0</v>
      </c>
      <c r="P55" s="165">
        <f>IF('Indicator Data'!AQ59="No Data",1,IF('Indicator Data imputation'!Q58&lt;&gt;"",1,0))</f>
        <v>0</v>
      </c>
      <c r="Q55" s="165">
        <f>IF('Indicator Data'!AR59="No Data",1,IF('Indicator Data imputation'!R58&lt;&gt;"",1,0))</f>
        <v>1</v>
      </c>
      <c r="R55" s="165">
        <f>IF('Indicator Data'!AS59="No Data",1,IF('Indicator Data imputation'!S58&lt;&gt;"",1,0))</f>
        <v>0</v>
      </c>
      <c r="S55" s="165">
        <f>IF('Indicator Data'!AT59="No Data",1,IF('Indicator Data imputation'!T58&lt;&gt;"",1,0))</f>
        <v>0</v>
      </c>
      <c r="T55" s="165">
        <f>IF('Indicator Data'!AU59="No Data",1,IF('Indicator Data imputation'!U58&lt;&gt;"",1,0))</f>
        <v>0</v>
      </c>
      <c r="U55" s="165">
        <f>IF('Indicator Data'!AV59="No Data",1,IF('Indicator Data imputation'!V58&lt;&gt;"",1,0))</f>
        <v>1</v>
      </c>
      <c r="V55" s="165">
        <f>IF('Indicator Data'!AX59="No Data",1,IF('Indicator Data imputation'!W58&lt;&gt;"",1,0))</f>
        <v>0</v>
      </c>
      <c r="W55" s="165">
        <f>IF('Indicator Data'!AY59="No Data",1,IF('Indicator Data imputation'!X58&lt;&gt;"",1,0))</f>
        <v>0</v>
      </c>
      <c r="X55" s="165">
        <f>IF('Indicator Data'!CB59="No Data",1,IF('Indicator Data imputation'!Y58&lt;&gt;"",1,0))</f>
        <v>1</v>
      </c>
      <c r="Y55" s="165">
        <f>IF('Indicator Data'!CC59="No Data",1,IF('Indicator Data imputation'!Z58&lt;&gt;"",1,0))</f>
        <v>0</v>
      </c>
      <c r="Z55" s="165">
        <f>IF('Indicator Data'!AZ59="No Data",1,IF('Indicator Data imputation'!AA58&lt;&gt;"",1,0))</f>
        <v>0</v>
      </c>
      <c r="AA55" s="165">
        <f>IF('Indicator Data'!BA59="No Data",1,IF('Indicator Data imputation'!AB58&lt;&gt;"",1,0))</f>
        <v>0</v>
      </c>
      <c r="AB55" s="165">
        <f>IF('Indicator Data'!CG59="No Data",1,IF('Indicator Data imputation'!AC58&lt;&gt;"",1,0))</f>
        <v>0</v>
      </c>
      <c r="AC55" s="165">
        <f>IF('Indicator Data'!CH59="No Data",1,IF('Indicator Data imputation'!AD58&lt;&gt;"",1,0))</f>
        <v>0</v>
      </c>
      <c r="AD55" s="165">
        <f>IF('Indicator Data'!BC59="No Data",1,IF('Indicator Data imputation'!AE58&lt;&gt;"",1,0))</f>
        <v>0</v>
      </c>
      <c r="AE55" s="165">
        <f>IF('Indicator Data'!BF59="No Data",1,IF('Indicator Data imputation'!AF58&lt;&gt;"",1,0))</f>
        <v>1</v>
      </c>
      <c r="AF55" s="165">
        <f>IF('Indicator Data'!BG59="No Data",1,IF('Indicator Data imputation'!AG58&lt;&gt;"",1,0))</f>
        <v>1</v>
      </c>
      <c r="AG55" s="165">
        <f>IF('Indicator Data'!BH59="No Data",1,IF('Indicator Data imputation'!AH58&lt;&gt;"",1,0))</f>
        <v>0</v>
      </c>
      <c r="AH55" s="165">
        <f>IF('Indicator Data'!BI59="No Data",1,IF('Indicator Data imputation'!AI58&lt;&gt;"",1,0))</f>
        <v>0</v>
      </c>
      <c r="AI55" s="165">
        <f>IF('Indicator Data'!BJ59="No Data",1,IF('Indicator Data imputation'!AJ58&lt;&gt;"",1,0))</f>
        <v>0</v>
      </c>
      <c r="AJ55" s="165">
        <f>IF('Indicator Data'!BK59="No Data",1,IF('Indicator Data imputation'!AK58&lt;&gt;"",1,0))</f>
        <v>0</v>
      </c>
      <c r="AK55" s="165">
        <f>IF('Indicator Data'!BL59="No Data",1,IF('Indicator Data imputation'!AL58&lt;&gt;"",1,0))</f>
        <v>0</v>
      </c>
      <c r="AL55" s="165">
        <f>IF('Indicator Data'!BM59="No Data",1,IF('Indicator Data imputation'!AM58&lt;&gt;"",1,0))</f>
        <v>0</v>
      </c>
      <c r="AM55" s="165">
        <f>IF('Indicator Data'!BN59="No Data",1,IF('Indicator Data imputation'!AN58&lt;&gt;"",1,0))</f>
        <v>1</v>
      </c>
      <c r="AN55" s="165">
        <f>IF('Indicator Data'!BO59="No Data",1,IF('Indicator Data imputation'!AO58&lt;&gt;"",1,0))</f>
        <v>1</v>
      </c>
      <c r="AO55" s="165">
        <f>IF('Indicator Data'!BP59="No Data",1,IF('Indicator Data imputation'!AP58&lt;&gt;"",1,0))</f>
        <v>1</v>
      </c>
      <c r="AP55" s="165">
        <f>IF('Indicator Data'!BQ59="No Data",1,IF('Indicator Data imputation'!AQ58&lt;&gt;"",1,0))</f>
        <v>1</v>
      </c>
      <c r="AQ55" s="165">
        <f>IF('Indicator Data'!BR59="No Data",1,IF('Indicator Data imputation'!AR58&lt;&gt;"",1,0))</f>
        <v>1</v>
      </c>
      <c r="AR55" s="165">
        <f>IF('Indicator Data'!BS59="No Data",1,IF('Indicator Data imputation'!AS58&lt;&gt;"",1,0))</f>
        <v>0</v>
      </c>
      <c r="AS55" s="165">
        <f>IF('Indicator Data'!BT59="No Data",1,IF('Indicator Data imputation'!AT58&lt;&gt;"",1,0))</f>
        <v>0</v>
      </c>
      <c r="AT55" s="165">
        <f>IF('Indicator Data'!BU59="No Data",1,IF('Indicator Data imputation'!AU58&lt;&gt;"",1,0))</f>
        <v>0</v>
      </c>
      <c r="AU55" s="165">
        <f>IF('Indicator Data'!BV59="No Data",1,IF('Indicator Data imputation'!AV58&lt;&gt;"",1,0))</f>
        <v>0</v>
      </c>
      <c r="AV55" s="165">
        <f>IF('Indicator Data'!BW59="No Data",1,IF('Indicator Data imputation'!AW58&lt;&gt;"",1,0))</f>
        <v>0</v>
      </c>
      <c r="AW55" s="165">
        <f>IF('Indicator Data'!BX59="No Data",1,IF('Indicator Data imputation'!AX58&lt;&gt;"",1,0))</f>
        <v>0</v>
      </c>
      <c r="AX55" s="165">
        <f>IF('Indicator Data'!BY59="No Data",1,IF('Indicator Data imputation'!AY58&lt;&gt;"",1,0))</f>
        <v>0</v>
      </c>
      <c r="AY55" s="165">
        <f>IF('Indicator Data'!BZ59="No Data",1,IF('Indicator Data imputation'!AZ58&lt;&gt;"",1,0))</f>
        <v>0</v>
      </c>
      <c r="AZ55" s="165">
        <f>IF('Indicator Data'!CA59="No Data",1,IF('Indicator Data imputation'!BA58&lt;&gt;"",1,0))</f>
        <v>0</v>
      </c>
      <c r="BA55" s="5">
        <f t="shared" si="0"/>
        <v>10</v>
      </c>
      <c r="BB55" s="167">
        <f t="shared" si="1"/>
        <v>0.19607843137254902</v>
      </c>
    </row>
    <row r="56" spans="1:54" x14ac:dyDescent="0.25">
      <c r="A56" s="5" t="s">
        <v>102</v>
      </c>
      <c r="B56" s="165">
        <f>IF('Indicator Data'!C60="No Data",1,IF('Indicator Data imputation'!C59&lt;&gt;"",1,0))</f>
        <v>0</v>
      </c>
      <c r="C56" s="165">
        <f>IF('Indicator Data'!D60="No Data",1,IF('Indicator Data imputation'!D59&lt;&gt;"",1,0))</f>
        <v>0</v>
      </c>
      <c r="D56" s="165">
        <f>IF('Indicator Data'!E60="No Data",1,IF('Indicator Data imputation'!E59&lt;&gt;"",1,0))</f>
        <v>0</v>
      </c>
      <c r="E56" s="165">
        <f>IF('Indicator Data'!F60="No Data",1,IF('Indicator Data imputation'!F59&lt;&gt;"",1,0))</f>
        <v>0</v>
      </c>
      <c r="F56" s="165">
        <f>IF('Indicator Data'!G60="No Data",1,IF('Indicator Data imputation'!G59&lt;&gt;"",1,0))</f>
        <v>0</v>
      </c>
      <c r="G56" s="165">
        <f>IF('Indicator Data'!H60="No Data",1,IF('Indicator Data imputation'!H59&lt;&gt;"",1,0))</f>
        <v>0</v>
      </c>
      <c r="H56" s="165">
        <f>IF('Indicator Data'!I60="No Data",1,IF('Indicator Data imputation'!I59&lt;&gt;"",1,0))</f>
        <v>0</v>
      </c>
      <c r="I56" s="165">
        <f>IF('Indicator Data'!J60="No Data",1,IF('Indicator Data imputation'!J59&lt;&gt;"",1,0))</f>
        <v>0</v>
      </c>
      <c r="J56" s="165">
        <f>IF('Indicator Data'!K60="No Data",1,IF('Indicator Data imputation'!K59&lt;&gt;"",1,0))</f>
        <v>0</v>
      </c>
      <c r="K56" s="165">
        <f>IF('Indicator Data'!L60="No Data",1,IF('Indicator Data imputation'!L59&lt;&gt;"",1,0))</f>
        <v>0</v>
      </c>
      <c r="L56" s="165">
        <f>IF('Indicator Data'!AM60="No Data",1,IF('Indicator Data imputation'!M59&lt;&gt;"",1,0))</f>
        <v>0</v>
      </c>
      <c r="M56" s="165">
        <f>IF('Indicator Data'!AN60="No Data",1,IF('Indicator Data imputation'!N59&lt;&gt;"",1,0))</f>
        <v>0</v>
      </c>
      <c r="N56" s="165">
        <f>IF('Indicator Data'!AO60="No Data",1,IF('Indicator Data imputation'!O59&lt;&gt;"",1,0))</f>
        <v>0</v>
      </c>
      <c r="O56" s="165">
        <f>IF('Indicator Data'!AP60="No Data",1,IF('Indicator Data imputation'!P59&lt;&gt;"",1,0))</f>
        <v>0</v>
      </c>
      <c r="P56" s="165">
        <f>IF('Indicator Data'!AQ60="No Data",1,IF('Indicator Data imputation'!Q59&lt;&gt;"",1,0))</f>
        <v>0</v>
      </c>
      <c r="Q56" s="165">
        <f>IF('Indicator Data'!AR60="No Data",1,IF('Indicator Data imputation'!R59&lt;&gt;"",1,0))</f>
        <v>1</v>
      </c>
      <c r="R56" s="165">
        <f>IF('Indicator Data'!AS60="No Data",1,IF('Indicator Data imputation'!S59&lt;&gt;"",1,0))</f>
        <v>0</v>
      </c>
      <c r="S56" s="165">
        <f>IF('Indicator Data'!AT60="No Data",1,IF('Indicator Data imputation'!T59&lt;&gt;"",1,0))</f>
        <v>0</v>
      </c>
      <c r="T56" s="165">
        <f>IF('Indicator Data'!AU60="No Data",1,IF('Indicator Data imputation'!U59&lt;&gt;"",1,0))</f>
        <v>0</v>
      </c>
      <c r="U56" s="165">
        <f>IF('Indicator Data'!AV60="No Data",1,IF('Indicator Data imputation'!V59&lt;&gt;"",1,0))</f>
        <v>1</v>
      </c>
      <c r="V56" s="165">
        <f>IF('Indicator Data'!AX60="No Data",1,IF('Indicator Data imputation'!W59&lt;&gt;"",1,0))</f>
        <v>0</v>
      </c>
      <c r="W56" s="165">
        <f>IF('Indicator Data'!AY60="No Data",1,IF('Indicator Data imputation'!X59&lt;&gt;"",1,0))</f>
        <v>1</v>
      </c>
      <c r="X56" s="165">
        <f>IF('Indicator Data'!CB60="No Data",1,IF('Indicator Data imputation'!Y59&lt;&gt;"",1,0))</f>
        <v>0</v>
      </c>
      <c r="Y56" s="165">
        <f>IF('Indicator Data'!CC60="No Data",1,IF('Indicator Data imputation'!Z59&lt;&gt;"",1,0))</f>
        <v>0</v>
      </c>
      <c r="Z56" s="165">
        <f>IF('Indicator Data'!AZ60="No Data",1,IF('Indicator Data imputation'!AA59&lt;&gt;"",1,0))</f>
        <v>0</v>
      </c>
      <c r="AA56" s="165">
        <f>IF('Indicator Data'!BA60="No Data",1,IF('Indicator Data imputation'!AB59&lt;&gt;"",1,0))</f>
        <v>0</v>
      </c>
      <c r="AB56" s="165">
        <f>IF('Indicator Data'!CG60="No Data",1,IF('Indicator Data imputation'!AC59&lt;&gt;"",1,0))</f>
        <v>0</v>
      </c>
      <c r="AC56" s="165">
        <f>IF('Indicator Data'!CH60="No Data",1,IF('Indicator Data imputation'!AD59&lt;&gt;"",1,0))</f>
        <v>0</v>
      </c>
      <c r="AD56" s="165">
        <f>IF('Indicator Data'!BC60="No Data",1,IF('Indicator Data imputation'!AE59&lt;&gt;"",1,0))</f>
        <v>1</v>
      </c>
      <c r="AE56" s="165">
        <f>IF('Indicator Data'!BF60="No Data",1,IF('Indicator Data imputation'!AF59&lt;&gt;"",1,0))</f>
        <v>0</v>
      </c>
      <c r="AF56" s="165">
        <f>IF('Indicator Data'!BG60="No Data",1,IF('Indicator Data imputation'!AG59&lt;&gt;"",1,0))</f>
        <v>0</v>
      </c>
      <c r="AG56" s="165">
        <f>IF('Indicator Data'!BH60="No Data",1,IF('Indicator Data imputation'!AH59&lt;&gt;"",1,0))</f>
        <v>0</v>
      </c>
      <c r="AH56" s="165">
        <f>IF('Indicator Data'!BI60="No Data",1,IF('Indicator Data imputation'!AI59&lt;&gt;"",1,0))</f>
        <v>0</v>
      </c>
      <c r="AI56" s="165">
        <f>IF('Indicator Data'!BJ60="No Data",1,IF('Indicator Data imputation'!AJ59&lt;&gt;"",1,0))</f>
        <v>0</v>
      </c>
      <c r="AJ56" s="165">
        <f>IF('Indicator Data'!BK60="No Data",1,IF('Indicator Data imputation'!AK59&lt;&gt;"",1,0))</f>
        <v>0</v>
      </c>
      <c r="AK56" s="165">
        <f>IF('Indicator Data'!BL60="No Data",1,IF('Indicator Data imputation'!AL59&lt;&gt;"",1,0))</f>
        <v>0</v>
      </c>
      <c r="AL56" s="165">
        <f>IF('Indicator Data'!BM60="No Data",1,IF('Indicator Data imputation'!AM59&lt;&gt;"",1,0))</f>
        <v>0</v>
      </c>
      <c r="AM56" s="165">
        <f>IF('Indicator Data'!BN60="No Data",1,IF('Indicator Data imputation'!AN59&lt;&gt;"",1,0))</f>
        <v>0</v>
      </c>
      <c r="AN56" s="165">
        <f>IF('Indicator Data'!BO60="No Data",1,IF('Indicator Data imputation'!AO59&lt;&gt;"",1,0))</f>
        <v>0</v>
      </c>
      <c r="AO56" s="165">
        <f>IF('Indicator Data'!BP60="No Data",1,IF('Indicator Data imputation'!AP59&lt;&gt;"",1,0))</f>
        <v>0</v>
      </c>
      <c r="AP56" s="165">
        <f>IF('Indicator Data'!BQ60="No Data",1,IF('Indicator Data imputation'!AQ59&lt;&gt;"",1,0))</f>
        <v>0</v>
      </c>
      <c r="AQ56" s="165">
        <f>IF('Indicator Data'!BR60="No Data",1,IF('Indicator Data imputation'!AR59&lt;&gt;"",1,0))</f>
        <v>1</v>
      </c>
      <c r="AR56" s="165">
        <f>IF('Indicator Data'!BS60="No Data",1,IF('Indicator Data imputation'!AS59&lt;&gt;"",1,0))</f>
        <v>0</v>
      </c>
      <c r="AS56" s="165">
        <f>IF('Indicator Data'!BT60="No Data",1,IF('Indicator Data imputation'!AT59&lt;&gt;"",1,0))</f>
        <v>0</v>
      </c>
      <c r="AT56" s="165">
        <f>IF('Indicator Data'!BU60="No Data",1,IF('Indicator Data imputation'!AU59&lt;&gt;"",1,0))</f>
        <v>0</v>
      </c>
      <c r="AU56" s="165">
        <f>IF('Indicator Data'!BV60="No Data",1,IF('Indicator Data imputation'!AV59&lt;&gt;"",1,0))</f>
        <v>0</v>
      </c>
      <c r="AV56" s="165">
        <f>IF('Indicator Data'!BW60="No Data",1,IF('Indicator Data imputation'!AW59&lt;&gt;"",1,0))</f>
        <v>0</v>
      </c>
      <c r="AW56" s="165">
        <f>IF('Indicator Data'!BX60="No Data",1,IF('Indicator Data imputation'!AX59&lt;&gt;"",1,0))</f>
        <v>0</v>
      </c>
      <c r="AX56" s="165">
        <f>IF('Indicator Data'!BY60="No Data",1,IF('Indicator Data imputation'!AY59&lt;&gt;"",1,0))</f>
        <v>0</v>
      </c>
      <c r="AY56" s="165">
        <f>IF('Indicator Data'!BZ60="No Data",1,IF('Indicator Data imputation'!AZ59&lt;&gt;"",1,0))</f>
        <v>0</v>
      </c>
      <c r="AZ56" s="165">
        <f>IF('Indicator Data'!CA60="No Data",1,IF('Indicator Data imputation'!BA59&lt;&gt;"",1,0))</f>
        <v>0</v>
      </c>
      <c r="BA56" s="5">
        <f t="shared" si="0"/>
        <v>5</v>
      </c>
      <c r="BB56" s="167">
        <f t="shared" si="1"/>
        <v>9.8039215686274508E-2</v>
      </c>
    </row>
    <row r="57" spans="1:54" x14ac:dyDescent="0.25">
      <c r="A57" s="5" t="s">
        <v>104</v>
      </c>
      <c r="B57" s="165">
        <f>IF('Indicator Data'!C61="No Data",1,IF('Indicator Data imputation'!C60&lt;&gt;"",1,0))</f>
        <v>0</v>
      </c>
      <c r="C57" s="165">
        <f>IF('Indicator Data'!D61="No Data",1,IF('Indicator Data imputation'!D60&lt;&gt;"",1,0))</f>
        <v>0</v>
      </c>
      <c r="D57" s="165">
        <f>IF('Indicator Data'!E61="No Data",1,IF('Indicator Data imputation'!E60&lt;&gt;"",1,0))</f>
        <v>0</v>
      </c>
      <c r="E57" s="165">
        <f>IF('Indicator Data'!F61="No Data",1,IF('Indicator Data imputation'!F60&lt;&gt;"",1,0))</f>
        <v>0</v>
      </c>
      <c r="F57" s="165">
        <f>IF('Indicator Data'!G61="No Data",1,IF('Indicator Data imputation'!G60&lt;&gt;"",1,0))</f>
        <v>0</v>
      </c>
      <c r="G57" s="165">
        <f>IF('Indicator Data'!H61="No Data",1,IF('Indicator Data imputation'!H60&lt;&gt;"",1,0))</f>
        <v>0</v>
      </c>
      <c r="H57" s="165">
        <f>IF('Indicator Data'!I61="No Data",1,IF('Indicator Data imputation'!I60&lt;&gt;"",1,0))</f>
        <v>0</v>
      </c>
      <c r="I57" s="165">
        <f>IF('Indicator Data'!J61="No Data",1,IF('Indicator Data imputation'!J60&lt;&gt;"",1,0))</f>
        <v>0</v>
      </c>
      <c r="J57" s="165">
        <f>IF('Indicator Data'!K61="No Data",1,IF('Indicator Data imputation'!K60&lt;&gt;"",1,0))</f>
        <v>0</v>
      </c>
      <c r="K57" s="165">
        <f>IF('Indicator Data'!L61="No Data",1,IF('Indicator Data imputation'!L60&lt;&gt;"",1,0))</f>
        <v>0</v>
      </c>
      <c r="L57" s="165">
        <f>IF('Indicator Data'!AM61="No Data",1,IF('Indicator Data imputation'!M60&lt;&gt;"",1,0))</f>
        <v>0</v>
      </c>
      <c r="M57" s="165">
        <f>IF('Indicator Data'!AN61="No Data",1,IF('Indicator Data imputation'!N60&lt;&gt;"",1,0))</f>
        <v>0</v>
      </c>
      <c r="N57" s="165">
        <f>IF('Indicator Data'!AO61="No Data",1,IF('Indicator Data imputation'!O60&lt;&gt;"",1,0))</f>
        <v>0</v>
      </c>
      <c r="O57" s="165">
        <f>IF('Indicator Data'!AP61="No Data",1,IF('Indicator Data imputation'!P60&lt;&gt;"",1,0))</f>
        <v>0</v>
      </c>
      <c r="P57" s="165">
        <f>IF('Indicator Data'!AQ61="No Data",1,IF('Indicator Data imputation'!Q60&lt;&gt;"",1,0))</f>
        <v>0</v>
      </c>
      <c r="Q57" s="165">
        <f>IF('Indicator Data'!AR61="No Data",1,IF('Indicator Data imputation'!R60&lt;&gt;"",1,0))</f>
        <v>0</v>
      </c>
      <c r="R57" s="165">
        <f>IF('Indicator Data'!AS61="No Data",1,IF('Indicator Data imputation'!S60&lt;&gt;"",1,0))</f>
        <v>0</v>
      </c>
      <c r="S57" s="165">
        <f>IF('Indicator Data'!AT61="No Data",1,IF('Indicator Data imputation'!T60&lt;&gt;"",1,0))</f>
        <v>0</v>
      </c>
      <c r="T57" s="165">
        <f>IF('Indicator Data'!AU61="No Data",1,IF('Indicator Data imputation'!U60&lt;&gt;"",1,0))</f>
        <v>0</v>
      </c>
      <c r="U57" s="165">
        <f>IF('Indicator Data'!AV61="No Data",1,IF('Indicator Data imputation'!V60&lt;&gt;"",1,0))</f>
        <v>1</v>
      </c>
      <c r="V57" s="165">
        <f>IF('Indicator Data'!AX61="No Data",1,IF('Indicator Data imputation'!W60&lt;&gt;"",1,0))</f>
        <v>0</v>
      </c>
      <c r="W57" s="165">
        <f>IF('Indicator Data'!AY61="No Data",1,IF('Indicator Data imputation'!X60&lt;&gt;"",1,0))</f>
        <v>0</v>
      </c>
      <c r="X57" s="165">
        <f>IF('Indicator Data'!CB61="No Data",1,IF('Indicator Data imputation'!Y60&lt;&gt;"",1,0))</f>
        <v>0</v>
      </c>
      <c r="Y57" s="165">
        <f>IF('Indicator Data'!CC61="No Data",1,IF('Indicator Data imputation'!Z60&lt;&gt;"",1,0))</f>
        <v>0</v>
      </c>
      <c r="Z57" s="165">
        <f>IF('Indicator Data'!AZ61="No Data",1,IF('Indicator Data imputation'!AA60&lt;&gt;"",1,0))</f>
        <v>0</v>
      </c>
      <c r="AA57" s="165">
        <f>IF('Indicator Data'!BA61="No Data",1,IF('Indicator Data imputation'!AB60&lt;&gt;"",1,0))</f>
        <v>0</v>
      </c>
      <c r="AB57" s="165">
        <f>IF('Indicator Data'!CG61="No Data",1,IF('Indicator Data imputation'!AC60&lt;&gt;"",1,0))</f>
        <v>0</v>
      </c>
      <c r="AC57" s="165">
        <f>IF('Indicator Data'!CH61="No Data",1,IF('Indicator Data imputation'!AD60&lt;&gt;"",1,0))</f>
        <v>0</v>
      </c>
      <c r="AD57" s="165">
        <f>IF('Indicator Data'!BC61="No Data",1,IF('Indicator Data imputation'!AE60&lt;&gt;"",1,0))</f>
        <v>0</v>
      </c>
      <c r="AE57" s="165">
        <f>IF('Indicator Data'!BF61="No Data",1,IF('Indicator Data imputation'!AF60&lt;&gt;"",1,0))</f>
        <v>0</v>
      </c>
      <c r="AF57" s="165">
        <f>IF('Indicator Data'!BG61="No Data",1,IF('Indicator Data imputation'!AG60&lt;&gt;"",1,0))</f>
        <v>0</v>
      </c>
      <c r="AG57" s="165">
        <f>IF('Indicator Data'!BH61="No Data",1,IF('Indicator Data imputation'!AH60&lt;&gt;"",1,0))</f>
        <v>0</v>
      </c>
      <c r="AH57" s="165">
        <f>IF('Indicator Data'!BI61="No Data",1,IF('Indicator Data imputation'!AI60&lt;&gt;"",1,0))</f>
        <v>0</v>
      </c>
      <c r="AI57" s="165">
        <f>IF('Indicator Data'!BJ61="No Data",1,IF('Indicator Data imputation'!AJ60&lt;&gt;"",1,0))</f>
        <v>0</v>
      </c>
      <c r="AJ57" s="165">
        <f>IF('Indicator Data'!BK61="No Data",1,IF('Indicator Data imputation'!AK60&lt;&gt;"",1,0))</f>
        <v>0</v>
      </c>
      <c r="AK57" s="165">
        <f>IF('Indicator Data'!BL61="No Data",1,IF('Indicator Data imputation'!AL60&lt;&gt;"",1,0))</f>
        <v>0</v>
      </c>
      <c r="AL57" s="165">
        <f>IF('Indicator Data'!BM61="No Data",1,IF('Indicator Data imputation'!AM60&lt;&gt;"",1,0))</f>
        <v>0</v>
      </c>
      <c r="AM57" s="165">
        <f>IF('Indicator Data'!BN61="No Data",1,IF('Indicator Data imputation'!AN60&lt;&gt;"",1,0))</f>
        <v>0</v>
      </c>
      <c r="AN57" s="165">
        <f>IF('Indicator Data'!BO61="No Data",1,IF('Indicator Data imputation'!AO60&lt;&gt;"",1,0))</f>
        <v>0</v>
      </c>
      <c r="AO57" s="165">
        <f>IF('Indicator Data'!BP61="No Data",1,IF('Indicator Data imputation'!AP60&lt;&gt;"",1,0))</f>
        <v>1</v>
      </c>
      <c r="AP57" s="165">
        <f>IF('Indicator Data'!BQ61="No Data",1,IF('Indicator Data imputation'!AQ60&lt;&gt;"",1,0))</f>
        <v>1</v>
      </c>
      <c r="AQ57" s="165">
        <f>IF('Indicator Data'!BR61="No Data",1,IF('Indicator Data imputation'!AR60&lt;&gt;"",1,0))</f>
        <v>0</v>
      </c>
      <c r="AR57" s="165">
        <f>IF('Indicator Data'!BS61="No Data",1,IF('Indicator Data imputation'!AS60&lt;&gt;"",1,0))</f>
        <v>0</v>
      </c>
      <c r="AS57" s="165">
        <f>IF('Indicator Data'!BT61="No Data",1,IF('Indicator Data imputation'!AT60&lt;&gt;"",1,0))</f>
        <v>0</v>
      </c>
      <c r="AT57" s="165">
        <f>IF('Indicator Data'!BU61="No Data",1,IF('Indicator Data imputation'!AU60&lt;&gt;"",1,0))</f>
        <v>0</v>
      </c>
      <c r="AU57" s="165">
        <f>IF('Indicator Data'!BV61="No Data",1,IF('Indicator Data imputation'!AV60&lt;&gt;"",1,0))</f>
        <v>0</v>
      </c>
      <c r="AV57" s="165">
        <f>IF('Indicator Data'!BW61="No Data",1,IF('Indicator Data imputation'!AW60&lt;&gt;"",1,0))</f>
        <v>0</v>
      </c>
      <c r="AW57" s="165">
        <f>IF('Indicator Data'!BX61="No Data",1,IF('Indicator Data imputation'!AX60&lt;&gt;"",1,0))</f>
        <v>0</v>
      </c>
      <c r="AX57" s="165">
        <f>IF('Indicator Data'!BY61="No Data",1,IF('Indicator Data imputation'!AY60&lt;&gt;"",1,0))</f>
        <v>0</v>
      </c>
      <c r="AY57" s="165">
        <f>IF('Indicator Data'!BZ61="No Data",1,IF('Indicator Data imputation'!AZ60&lt;&gt;"",1,0))</f>
        <v>0</v>
      </c>
      <c r="AZ57" s="165">
        <f>IF('Indicator Data'!CA61="No Data",1,IF('Indicator Data imputation'!BA60&lt;&gt;"",1,0))</f>
        <v>0</v>
      </c>
      <c r="BA57" s="5">
        <f t="shared" si="0"/>
        <v>3</v>
      </c>
      <c r="BB57" s="167">
        <f t="shared" si="1"/>
        <v>5.8823529411764705E-2</v>
      </c>
    </row>
    <row r="58" spans="1:54" x14ac:dyDescent="0.25">
      <c r="A58" s="5" t="s">
        <v>106</v>
      </c>
      <c r="B58" s="165">
        <f>IF('Indicator Data'!C62="No Data",1,IF('Indicator Data imputation'!C61&lt;&gt;"",1,0))</f>
        <v>0</v>
      </c>
      <c r="C58" s="165">
        <f>IF('Indicator Data'!D62="No Data",1,IF('Indicator Data imputation'!D61&lt;&gt;"",1,0))</f>
        <v>0</v>
      </c>
      <c r="D58" s="165">
        <f>IF('Indicator Data'!E62="No Data",1,IF('Indicator Data imputation'!E61&lt;&gt;"",1,0))</f>
        <v>0</v>
      </c>
      <c r="E58" s="165">
        <f>IF('Indicator Data'!F62="No Data",1,IF('Indicator Data imputation'!F61&lt;&gt;"",1,0))</f>
        <v>0</v>
      </c>
      <c r="F58" s="165">
        <f>IF('Indicator Data'!G62="No Data",1,IF('Indicator Data imputation'!G61&lt;&gt;"",1,0))</f>
        <v>0</v>
      </c>
      <c r="G58" s="165">
        <f>IF('Indicator Data'!H62="No Data",1,IF('Indicator Data imputation'!H61&lt;&gt;"",1,0))</f>
        <v>0</v>
      </c>
      <c r="H58" s="165">
        <f>IF('Indicator Data'!I62="No Data",1,IF('Indicator Data imputation'!I61&lt;&gt;"",1,0))</f>
        <v>0</v>
      </c>
      <c r="I58" s="165">
        <f>IF('Indicator Data'!J62="No Data",1,IF('Indicator Data imputation'!J61&lt;&gt;"",1,0))</f>
        <v>0</v>
      </c>
      <c r="J58" s="165">
        <f>IF('Indicator Data'!K62="No Data",1,IF('Indicator Data imputation'!K61&lt;&gt;"",1,0))</f>
        <v>0</v>
      </c>
      <c r="K58" s="165">
        <f>IF('Indicator Data'!L62="No Data",1,IF('Indicator Data imputation'!L61&lt;&gt;"",1,0))</f>
        <v>0</v>
      </c>
      <c r="L58" s="165">
        <f>IF('Indicator Data'!AM62="No Data",1,IF('Indicator Data imputation'!M61&lt;&gt;"",1,0))</f>
        <v>0</v>
      </c>
      <c r="M58" s="165">
        <f>IF('Indicator Data'!AN62="No Data",1,IF('Indicator Data imputation'!N61&lt;&gt;"",1,0))</f>
        <v>0</v>
      </c>
      <c r="N58" s="165">
        <f>IF('Indicator Data'!AO62="No Data",1,IF('Indicator Data imputation'!O61&lt;&gt;"",1,0))</f>
        <v>0</v>
      </c>
      <c r="O58" s="165">
        <f>IF('Indicator Data'!AP62="No Data",1,IF('Indicator Data imputation'!P61&lt;&gt;"",1,0))</f>
        <v>0</v>
      </c>
      <c r="P58" s="165">
        <f>IF('Indicator Data'!AQ62="No Data",1,IF('Indicator Data imputation'!Q61&lt;&gt;"",1,0))</f>
        <v>0</v>
      </c>
      <c r="Q58" s="165">
        <f>IF('Indicator Data'!AR62="No Data",1,IF('Indicator Data imputation'!R61&lt;&gt;"",1,0))</f>
        <v>0</v>
      </c>
      <c r="R58" s="165">
        <f>IF('Indicator Data'!AS62="No Data",1,IF('Indicator Data imputation'!S61&lt;&gt;"",1,0))</f>
        <v>0</v>
      </c>
      <c r="S58" s="165">
        <f>IF('Indicator Data'!AT62="No Data",1,IF('Indicator Data imputation'!T61&lt;&gt;"",1,0))</f>
        <v>0</v>
      </c>
      <c r="T58" s="165">
        <f>IF('Indicator Data'!AU62="No Data",1,IF('Indicator Data imputation'!U61&lt;&gt;"",1,0))</f>
        <v>0</v>
      </c>
      <c r="U58" s="165">
        <f>IF('Indicator Data'!AV62="No Data",1,IF('Indicator Data imputation'!V61&lt;&gt;"",1,0))</f>
        <v>0</v>
      </c>
      <c r="V58" s="165">
        <f>IF('Indicator Data'!AX62="No Data",1,IF('Indicator Data imputation'!W61&lt;&gt;"",1,0))</f>
        <v>0</v>
      </c>
      <c r="W58" s="165">
        <f>IF('Indicator Data'!AY62="No Data",1,IF('Indicator Data imputation'!X61&lt;&gt;"",1,0))</f>
        <v>0</v>
      </c>
      <c r="X58" s="165">
        <f>IF('Indicator Data'!CB62="No Data",1,IF('Indicator Data imputation'!Y61&lt;&gt;"",1,0))</f>
        <v>0</v>
      </c>
      <c r="Y58" s="165">
        <f>IF('Indicator Data'!CC62="No Data",1,IF('Indicator Data imputation'!Z61&lt;&gt;"",1,0))</f>
        <v>0</v>
      </c>
      <c r="Z58" s="165">
        <f>IF('Indicator Data'!AZ62="No Data",1,IF('Indicator Data imputation'!AA61&lt;&gt;"",1,0))</f>
        <v>0</v>
      </c>
      <c r="AA58" s="165">
        <f>IF('Indicator Data'!BA62="No Data",1,IF('Indicator Data imputation'!AB61&lt;&gt;"",1,0))</f>
        <v>0</v>
      </c>
      <c r="AB58" s="165">
        <f>IF('Indicator Data'!CG62="No Data",1,IF('Indicator Data imputation'!AC61&lt;&gt;"",1,0))</f>
        <v>0</v>
      </c>
      <c r="AC58" s="165">
        <f>IF('Indicator Data'!CH62="No Data",1,IF('Indicator Data imputation'!AD61&lt;&gt;"",1,0))</f>
        <v>0</v>
      </c>
      <c r="AD58" s="165">
        <f>IF('Indicator Data'!BC62="No Data",1,IF('Indicator Data imputation'!AE61&lt;&gt;"",1,0))</f>
        <v>0</v>
      </c>
      <c r="AE58" s="165">
        <f>IF('Indicator Data'!BF62="No Data",1,IF('Indicator Data imputation'!AF61&lt;&gt;"",1,0))</f>
        <v>0</v>
      </c>
      <c r="AF58" s="165">
        <f>IF('Indicator Data'!BG62="No Data",1,IF('Indicator Data imputation'!AG61&lt;&gt;"",1,0))</f>
        <v>0</v>
      </c>
      <c r="AG58" s="165">
        <f>IF('Indicator Data'!BH62="No Data",1,IF('Indicator Data imputation'!AH61&lt;&gt;"",1,0))</f>
        <v>0</v>
      </c>
      <c r="AH58" s="165">
        <f>IF('Indicator Data'!BI62="No Data",1,IF('Indicator Data imputation'!AI61&lt;&gt;"",1,0))</f>
        <v>0</v>
      </c>
      <c r="AI58" s="165">
        <f>IF('Indicator Data'!BJ62="No Data",1,IF('Indicator Data imputation'!AJ61&lt;&gt;"",1,0))</f>
        <v>0</v>
      </c>
      <c r="AJ58" s="165">
        <f>IF('Indicator Data'!BK62="No Data",1,IF('Indicator Data imputation'!AK61&lt;&gt;"",1,0))</f>
        <v>0</v>
      </c>
      <c r="AK58" s="165">
        <f>IF('Indicator Data'!BL62="No Data",1,IF('Indicator Data imputation'!AL61&lt;&gt;"",1,0))</f>
        <v>0</v>
      </c>
      <c r="AL58" s="165">
        <f>IF('Indicator Data'!BM62="No Data",1,IF('Indicator Data imputation'!AM61&lt;&gt;"",1,0))</f>
        <v>0</v>
      </c>
      <c r="AM58" s="165">
        <f>IF('Indicator Data'!BN62="No Data",1,IF('Indicator Data imputation'!AN61&lt;&gt;"",1,0))</f>
        <v>0</v>
      </c>
      <c r="AN58" s="165">
        <f>IF('Indicator Data'!BO62="No Data",1,IF('Indicator Data imputation'!AO61&lt;&gt;"",1,0))</f>
        <v>0</v>
      </c>
      <c r="AO58" s="165">
        <f>IF('Indicator Data'!BP62="No Data",1,IF('Indicator Data imputation'!AP61&lt;&gt;"",1,0))</f>
        <v>0</v>
      </c>
      <c r="AP58" s="165">
        <f>IF('Indicator Data'!BQ62="No Data",1,IF('Indicator Data imputation'!AQ61&lt;&gt;"",1,0))</f>
        <v>0</v>
      </c>
      <c r="AQ58" s="165">
        <f>IF('Indicator Data'!BR62="No Data",1,IF('Indicator Data imputation'!AR61&lt;&gt;"",1,0))</f>
        <v>0</v>
      </c>
      <c r="AR58" s="165">
        <f>IF('Indicator Data'!BS62="No Data",1,IF('Indicator Data imputation'!AS61&lt;&gt;"",1,0))</f>
        <v>0</v>
      </c>
      <c r="AS58" s="165">
        <f>IF('Indicator Data'!BT62="No Data",1,IF('Indicator Data imputation'!AT61&lt;&gt;"",1,0))</f>
        <v>0</v>
      </c>
      <c r="AT58" s="165">
        <f>IF('Indicator Data'!BU62="No Data",1,IF('Indicator Data imputation'!AU61&lt;&gt;"",1,0))</f>
        <v>0</v>
      </c>
      <c r="AU58" s="165">
        <f>IF('Indicator Data'!BV62="No Data",1,IF('Indicator Data imputation'!AV61&lt;&gt;"",1,0))</f>
        <v>0</v>
      </c>
      <c r="AV58" s="165">
        <f>IF('Indicator Data'!BW62="No Data",1,IF('Indicator Data imputation'!AW61&lt;&gt;"",1,0))</f>
        <v>0</v>
      </c>
      <c r="AW58" s="165">
        <f>IF('Indicator Data'!BX62="No Data",1,IF('Indicator Data imputation'!AX61&lt;&gt;"",1,0))</f>
        <v>0</v>
      </c>
      <c r="AX58" s="165">
        <f>IF('Indicator Data'!BY62="No Data",1,IF('Indicator Data imputation'!AY61&lt;&gt;"",1,0))</f>
        <v>0</v>
      </c>
      <c r="AY58" s="165">
        <f>IF('Indicator Data'!BZ62="No Data",1,IF('Indicator Data imputation'!AZ61&lt;&gt;"",1,0))</f>
        <v>0</v>
      </c>
      <c r="AZ58" s="165">
        <f>IF('Indicator Data'!CA62="No Data",1,IF('Indicator Data imputation'!BA61&lt;&gt;"",1,0))</f>
        <v>0</v>
      </c>
      <c r="BA58" s="5">
        <f t="shared" si="0"/>
        <v>0</v>
      </c>
      <c r="BB58" s="167">
        <f t="shared" si="1"/>
        <v>0</v>
      </c>
    </row>
    <row r="59" spans="1:54" x14ac:dyDescent="0.25">
      <c r="A59" s="5" t="s">
        <v>108</v>
      </c>
      <c r="B59" s="165">
        <f>IF('Indicator Data'!C63="No Data",1,IF('Indicator Data imputation'!C62&lt;&gt;"",1,0))</f>
        <v>0</v>
      </c>
      <c r="C59" s="165">
        <f>IF('Indicator Data'!D63="No Data",1,IF('Indicator Data imputation'!D62&lt;&gt;"",1,0))</f>
        <v>0</v>
      </c>
      <c r="D59" s="165">
        <f>IF('Indicator Data'!E63="No Data",1,IF('Indicator Data imputation'!E62&lt;&gt;"",1,0))</f>
        <v>1</v>
      </c>
      <c r="E59" s="165">
        <f>IF('Indicator Data'!F63="No Data",1,IF('Indicator Data imputation'!F62&lt;&gt;"",1,0))</f>
        <v>0</v>
      </c>
      <c r="F59" s="165">
        <f>IF('Indicator Data'!G63="No Data",1,IF('Indicator Data imputation'!G62&lt;&gt;"",1,0))</f>
        <v>0</v>
      </c>
      <c r="G59" s="165">
        <f>IF('Indicator Data'!H63="No Data",1,IF('Indicator Data imputation'!H62&lt;&gt;"",1,0))</f>
        <v>0</v>
      </c>
      <c r="H59" s="165">
        <f>IF('Indicator Data'!I63="No Data",1,IF('Indicator Data imputation'!I62&lt;&gt;"",1,0))</f>
        <v>0</v>
      </c>
      <c r="I59" s="165">
        <f>IF('Indicator Data'!J63="No Data",1,IF('Indicator Data imputation'!J62&lt;&gt;"",1,0))</f>
        <v>0</v>
      </c>
      <c r="J59" s="165">
        <f>IF('Indicator Data'!K63="No Data",1,IF('Indicator Data imputation'!K62&lt;&gt;"",1,0))</f>
        <v>0</v>
      </c>
      <c r="K59" s="165">
        <f>IF('Indicator Data'!L63="No Data",1,IF('Indicator Data imputation'!L62&lt;&gt;"",1,0))</f>
        <v>0</v>
      </c>
      <c r="L59" s="165">
        <f>IF('Indicator Data'!AM63="No Data",1,IF('Indicator Data imputation'!M62&lt;&gt;"",1,0))</f>
        <v>0</v>
      </c>
      <c r="M59" s="165">
        <f>IF('Indicator Data'!AN63="No Data",1,IF('Indicator Data imputation'!N62&lt;&gt;"",1,0))</f>
        <v>0</v>
      </c>
      <c r="N59" s="165">
        <f>IF('Indicator Data'!AO63="No Data",1,IF('Indicator Data imputation'!O62&lt;&gt;"",1,0))</f>
        <v>0</v>
      </c>
      <c r="O59" s="165">
        <f>IF('Indicator Data'!AP63="No Data",1,IF('Indicator Data imputation'!P62&lt;&gt;"",1,0))</f>
        <v>0</v>
      </c>
      <c r="P59" s="165">
        <f>IF('Indicator Data'!AQ63="No Data",1,IF('Indicator Data imputation'!Q62&lt;&gt;"",1,0))</f>
        <v>0</v>
      </c>
      <c r="Q59" s="165">
        <f>IF('Indicator Data'!AR63="No Data",1,IF('Indicator Data imputation'!R62&lt;&gt;"",1,0))</f>
        <v>1</v>
      </c>
      <c r="R59" s="165">
        <f>IF('Indicator Data'!AS63="No Data",1,IF('Indicator Data imputation'!S62&lt;&gt;"",1,0))</f>
        <v>0</v>
      </c>
      <c r="S59" s="165">
        <f>IF('Indicator Data'!AT63="No Data",1,IF('Indicator Data imputation'!T62&lt;&gt;"",1,0))</f>
        <v>0</v>
      </c>
      <c r="T59" s="165">
        <f>IF('Indicator Data'!AU63="No Data",1,IF('Indicator Data imputation'!U62&lt;&gt;"",1,0))</f>
        <v>0</v>
      </c>
      <c r="U59" s="165">
        <f>IF('Indicator Data'!AV63="No Data",1,IF('Indicator Data imputation'!V62&lt;&gt;"",1,0))</f>
        <v>0</v>
      </c>
      <c r="V59" s="165">
        <f>IF('Indicator Data'!AX63="No Data",1,IF('Indicator Data imputation'!W62&lt;&gt;"",1,0))</f>
        <v>0</v>
      </c>
      <c r="W59" s="165">
        <f>IF('Indicator Data'!AY63="No Data",1,IF('Indicator Data imputation'!X62&lt;&gt;"",1,0))</f>
        <v>1</v>
      </c>
      <c r="X59" s="165">
        <f>IF('Indicator Data'!CB63="No Data",1,IF('Indicator Data imputation'!Y62&lt;&gt;"",1,0))</f>
        <v>0</v>
      </c>
      <c r="Y59" s="165">
        <f>IF('Indicator Data'!CC63="No Data",1,IF('Indicator Data imputation'!Z62&lt;&gt;"",1,0))</f>
        <v>0</v>
      </c>
      <c r="Z59" s="165">
        <f>IF('Indicator Data'!AZ63="No Data",1,IF('Indicator Data imputation'!AA62&lt;&gt;"",1,0))</f>
        <v>0</v>
      </c>
      <c r="AA59" s="165">
        <f>IF('Indicator Data'!BA63="No Data",1,IF('Indicator Data imputation'!AB62&lt;&gt;"",1,0))</f>
        <v>0</v>
      </c>
      <c r="AB59" s="165">
        <f>IF('Indicator Data'!CG63="No Data",1,IF('Indicator Data imputation'!AC62&lt;&gt;"",1,0))</f>
        <v>0</v>
      </c>
      <c r="AC59" s="165">
        <f>IF('Indicator Data'!CH63="No Data",1,IF('Indicator Data imputation'!AD62&lt;&gt;"",1,0))</f>
        <v>0</v>
      </c>
      <c r="AD59" s="165">
        <f>IF('Indicator Data'!BC63="No Data",1,IF('Indicator Data imputation'!AE62&lt;&gt;"",1,0))</f>
        <v>1</v>
      </c>
      <c r="AE59" s="165">
        <f>IF('Indicator Data'!BF63="No Data",1,IF('Indicator Data imputation'!AF62&lt;&gt;"",1,0))</f>
        <v>0</v>
      </c>
      <c r="AF59" s="165">
        <f>IF('Indicator Data'!BG63="No Data",1,IF('Indicator Data imputation'!AG62&lt;&gt;"",1,0))</f>
        <v>0</v>
      </c>
      <c r="AG59" s="165">
        <f>IF('Indicator Data'!BH63="No Data",1,IF('Indicator Data imputation'!AH62&lt;&gt;"",1,0))</f>
        <v>0</v>
      </c>
      <c r="AH59" s="165">
        <f>IF('Indicator Data'!BI63="No Data",1,IF('Indicator Data imputation'!AI62&lt;&gt;"",1,0))</f>
        <v>0</v>
      </c>
      <c r="AI59" s="165">
        <f>IF('Indicator Data'!BJ63="No Data",1,IF('Indicator Data imputation'!AJ62&lt;&gt;"",1,0))</f>
        <v>0</v>
      </c>
      <c r="AJ59" s="165">
        <f>IF('Indicator Data'!BK63="No Data",1,IF('Indicator Data imputation'!AK62&lt;&gt;"",1,0))</f>
        <v>0</v>
      </c>
      <c r="AK59" s="165">
        <f>IF('Indicator Data'!BL63="No Data",1,IF('Indicator Data imputation'!AL62&lt;&gt;"",1,0))</f>
        <v>0</v>
      </c>
      <c r="AL59" s="165">
        <f>IF('Indicator Data'!BM63="No Data",1,IF('Indicator Data imputation'!AM62&lt;&gt;"",1,0))</f>
        <v>0</v>
      </c>
      <c r="AM59" s="165">
        <f>IF('Indicator Data'!BN63="No Data",1,IF('Indicator Data imputation'!AN62&lt;&gt;"",1,0))</f>
        <v>0</v>
      </c>
      <c r="AN59" s="165">
        <f>IF('Indicator Data'!BO63="No Data",1,IF('Indicator Data imputation'!AO62&lt;&gt;"",1,0))</f>
        <v>0</v>
      </c>
      <c r="AO59" s="165">
        <f>IF('Indicator Data'!BP63="No Data",1,IF('Indicator Data imputation'!AP62&lt;&gt;"",1,0))</f>
        <v>0</v>
      </c>
      <c r="AP59" s="165">
        <f>IF('Indicator Data'!BQ63="No Data",1,IF('Indicator Data imputation'!AQ62&lt;&gt;"",1,0))</f>
        <v>0</v>
      </c>
      <c r="AQ59" s="165">
        <f>IF('Indicator Data'!BR63="No Data",1,IF('Indicator Data imputation'!AR62&lt;&gt;"",1,0))</f>
        <v>0</v>
      </c>
      <c r="AR59" s="165">
        <f>IF('Indicator Data'!BS63="No Data",1,IF('Indicator Data imputation'!AS62&lt;&gt;"",1,0))</f>
        <v>0</v>
      </c>
      <c r="AS59" s="165">
        <f>IF('Indicator Data'!BT63="No Data",1,IF('Indicator Data imputation'!AT62&lt;&gt;"",1,0))</f>
        <v>1</v>
      </c>
      <c r="AT59" s="165">
        <f>IF('Indicator Data'!BU63="No Data",1,IF('Indicator Data imputation'!AU62&lt;&gt;"",1,0))</f>
        <v>0</v>
      </c>
      <c r="AU59" s="165">
        <f>IF('Indicator Data'!BV63="No Data",1,IF('Indicator Data imputation'!AV62&lt;&gt;"",1,0))</f>
        <v>1</v>
      </c>
      <c r="AV59" s="165">
        <f>IF('Indicator Data'!BW63="No Data",1,IF('Indicator Data imputation'!AW62&lt;&gt;"",1,0))</f>
        <v>0</v>
      </c>
      <c r="AW59" s="165">
        <f>IF('Indicator Data'!BX63="No Data",1,IF('Indicator Data imputation'!AX62&lt;&gt;"",1,0))</f>
        <v>0</v>
      </c>
      <c r="AX59" s="165">
        <f>IF('Indicator Data'!BY63="No Data",1,IF('Indicator Data imputation'!AY62&lt;&gt;"",1,0))</f>
        <v>0</v>
      </c>
      <c r="AY59" s="165">
        <f>IF('Indicator Data'!BZ63="No Data",1,IF('Indicator Data imputation'!AZ62&lt;&gt;"",1,0))</f>
        <v>0</v>
      </c>
      <c r="AZ59" s="165">
        <f>IF('Indicator Data'!CA63="No Data",1,IF('Indicator Data imputation'!BA62&lt;&gt;"",1,0))</f>
        <v>0</v>
      </c>
      <c r="BA59" s="5">
        <f t="shared" si="0"/>
        <v>6</v>
      </c>
      <c r="BB59" s="167">
        <f t="shared" si="1"/>
        <v>0.11764705882352941</v>
      </c>
    </row>
    <row r="60" spans="1:54" x14ac:dyDescent="0.25">
      <c r="A60" s="5" t="s">
        <v>110</v>
      </c>
      <c r="B60" s="165">
        <f>IF('Indicator Data'!C64="No Data",1,IF('Indicator Data imputation'!C63&lt;&gt;"",1,0))</f>
        <v>0</v>
      </c>
      <c r="C60" s="165">
        <f>IF('Indicator Data'!D64="No Data",1,IF('Indicator Data imputation'!D63&lt;&gt;"",1,0))</f>
        <v>0</v>
      </c>
      <c r="D60" s="165">
        <f>IF('Indicator Data'!E64="No Data",1,IF('Indicator Data imputation'!E63&lt;&gt;"",1,0))</f>
        <v>1</v>
      </c>
      <c r="E60" s="165">
        <f>IF('Indicator Data'!F64="No Data",1,IF('Indicator Data imputation'!F63&lt;&gt;"",1,0))</f>
        <v>0</v>
      </c>
      <c r="F60" s="165">
        <f>IF('Indicator Data'!G64="No Data",1,IF('Indicator Data imputation'!G63&lt;&gt;"",1,0))</f>
        <v>0</v>
      </c>
      <c r="G60" s="165">
        <f>IF('Indicator Data'!H64="No Data",1,IF('Indicator Data imputation'!H63&lt;&gt;"",1,0))</f>
        <v>0</v>
      </c>
      <c r="H60" s="165">
        <f>IF('Indicator Data'!I64="No Data",1,IF('Indicator Data imputation'!I63&lt;&gt;"",1,0))</f>
        <v>0</v>
      </c>
      <c r="I60" s="165">
        <f>IF('Indicator Data'!J64="No Data",1,IF('Indicator Data imputation'!J63&lt;&gt;"",1,0))</f>
        <v>0</v>
      </c>
      <c r="J60" s="165">
        <f>IF('Indicator Data'!K64="No Data",1,IF('Indicator Data imputation'!K63&lt;&gt;"",1,0))</f>
        <v>0</v>
      </c>
      <c r="K60" s="165">
        <f>IF('Indicator Data'!L64="No Data",1,IF('Indicator Data imputation'!L63&lt;&gt;"",1,0))</f>
        <v>0</v>
      </c>
      <c r="L60" s="165">
        <f>IF('Indicator Data'!AM64="No Data",1,IF('Indicator Data imputation'!M63&lt;&gt;"",1,0))</f>
        <v>0</v>
      </c>
      <c r="M60" s="165">
        <f>IF('Indicator Data'!AN64="No Data",1,IF('Indicator Data imputation'!N63&lt;&gt;"",1,0))</f>
        <v>0</v>
      </c>
      <c r="N60" s="165">
        <f>IF('Indicator Data'!AO64="No Data",1,IF('Indicator Data imputation'!O63&lt;&gt;"",1,0))</f>
        <v>0</v>
      </c>
      <c r="O60" s="165">
        <f>IF('Indicator Data'!AP64="No Data",1,IF('Indicator Data imputation'!P63&lt;&gt;"",1,0))</f>
        <v>0</v>
      </c>
      <c r="P60" s="165">
        <f>IF('Indicator Data'!AQ64="No Data",1,IF('Indicator Data imputation'!Q63&lt;&gt;"",1,0))</f>
        <v>0</v>
      </c>
      <c r="Q60" s="165">
        <f>IF('Indicator Data'!AR64="No Data",1,IF('Indicator Data imputation'!R63&lt;&gt;"",1,0))</f>
        <v>1</v>
      </c>
      <c r="R60" s="165">
        <f>IF('Indicator Data'!AS64="No Data",1,IF('Indicator Data imputation'!S63&lt;&gt;"",1,0))</f>
        <v>0</v>
      </c>
      <c r="S60" s="165">
        <f>IF('Indicator Data'!AT64="No Data",1,IF('Indicator Data imputation'!T63&lt;&gt;"",1,0))</f>
        <v>0</v>
      </c>
      <c r="T60" s="165">
        <f>IF('Indicator Data'!AU64="No Data",1,IF('Indicator Data imputation'!U63&lt;&gt;"",1,0))</f>
        <v>0</v>
      </c>
      <c r="U60" s="165">
        <f>IF('Indicator Data'!AV64="No Data",1,IF('Indicator Data imputation'!V63&lt;&gt;"",1,0))</f>
        <v>1</v>
      </c>
      <c r="V60" s="165">
        <f>IF('Indicator Data'!AX64="No Data",1,IF('Indicator Data imputation'!W63&lt;&gt;"",1,0))</f>
        <v>0</v>
      </c>
      <c r="W60" s="165">
        <f>IF('Indicator Data'!AY64="No Data",1,IF('Indicator Data imputation'!X63&lt;&gt;"",1,0))</f>
        <v>1</v>
      </c>
      <c r="X60" s="165">
        <f>IF('Indicator Data'!CB64="No Data",1,IF('Indicator Data imputation'!Y63&lt;&gt;"",1,0))</f>
        <v>0</v>
      </c>
      <c r="Y60" s="165">
        <f>IF('Indicator Data'!CC64="No Data",1,IF('Indicator Data imputation'!Z63&lt;&gt;"",1,0))</f>
        <v>0</v>
      </c>
      <c r="Z60" s="165">
        <f>IF('Indicator Data'!AZ64="No Data",1,IF('Indicator Data imputation'!AA63&lt;&gt;"",1,0))</f>
        <v>0</v>
      </c>
      <c r="AA60" s="165">
        <f>IF('Indicator Data'!BA64="No Data",1,IF('Indicator Data imputation'!AB63&lt;&gt;"",1,0))</f>
        <v>1</v>
      </c>
      <c r="AB60" s="165">
        <f>IF('Indicator Data'!CG64="No Data",1,IF('Indicator Data imputation'!AC63&lt;&gt;"",1,0))</f>
        <v>0</v>
      </c>
      <c r="AC60" s="165">
        <f>IF('Indicator Data'!CH64="No Data",1,IF('Indicator Data imputation'!AD63&lt;&gt;"",1,0))</f>
        <v>0</v>
      </c>
      <c r="AD60" s="165">
        <f>IF('Indicator Data'!BC64="No Data",1,IF('Indicator Data imputation'!AE63&lt;&gt;"",1,0))</f>
        <v>1</v>
      </c>
      <c r="AE60" s="165">
        <f>IF('Indicator Data'!BF64="No Data",1,IF('Indicator Data imputation'!AF63&lt;&gt;"",1,0))</f>
        <v>0</v>
      </c>
      <c r="AF60" s="165">
        <f>IF('Indicator Data'!BG64="No Data",1,IF('Indicator Data imputation'!AG63&lt;&gt;"",1,0))</f>
        <v>0</v>
      </c>
      <c r="AG60" s="165">
        <f>IF('Indicator Data'!BH64="No Data",1,IF('Indicator Data imputation'!AH63&lt;&gt;"",1,0))</f>
        <v>0</v>
      </c>
      <c r="AH60" s="165">
        <f>IF('Indicator Data'!BI64="No Data",1,IF('Indicator Data imputation'!AI63&lt;&gt;"",1,0))</f>
        <v>0</v>
      </c>
      <c r="AI60" s="165">
        <f>IF('Indicator Data'!BJ64="No Data",1,IF('Indicator Data imputation'!AJ63&lt;&gt;"",1,0))</f>
        <v>0</v>
      </c>
      <c r="AJ60" s="165">
        <f>IF('Indicator Data'!BK64="No Data",1,IF('Indicator Data imputation'!AK63&lt;&gt;"",1,0))</f>
        <v>0</v>
      </c>
      <c r="AK60" s="165">
        <f>IF('Indicator Data'!BL64="No Data",1,IF('Indicator Data imputation'!AL63&lt;&gt;"",1,0))</f>
        <v>0</v>
      </c>
      <c r="AL60" s="165">
        <f>IF('Indicator Data'!BM64="No Data",1,IF('Indicator Data imputation'!AM63&lt;&gt;"",1,0))</f>
        <v>0</v>
      </c>
      <c r="AM60" s="165">
        <f>IF('Indicator Data'!BN64="No Data",1,IF('Indicator Data imputation'!AN63&lt;&gt;"",1,0))</f>
        <v>0</v>
      </c>
      <c r="AN60" s="165">
        <f>IF('Indicator Data'!BO64="No Data",1,IF('Indicator Data imputation'!AO63&lt;&gt;"",1,0))</f>
        <v>0</v>
      </c>
      <c r="AO60" s="165">
        <f>IF('Indicator Data'!BP64="No Data",1,IF('Indicator Data imputation'!AP63&lt;&gt;"",1,0))</f>
        <v>0</v>
      </c>
      <c r="AP60" s="165">
        <f>IF('Indicator Data'!BQ64="No Data",1,IF('Indicator Data imputation'!AQ63&lt;&gt;"",1,0))</f>
        <v>0</v>
      </c>
      <c r="AQ60" s="165">
        <f>IF('Indicator Data'!BR64="No Data",1,IF('Indicator Data imputation'!AR63&lt;&gt;"",1,0))</f>
        <v>0</v>
      </c>
      <c r="AR60" s="165">
        <f>IF('Indicator Data'!BS64="No Data",1,IF('Indicator Data imputation'!AS63&lt;&gt;"",1,0))</f>
        <v>0</v>
      </c>
      <c r="AS60" s="165">
        <f>IF('Indicator Data'!BT64="No Data",1,IF('Indicator Data imputation'!AT63&lt;&gt;"",1,0))</f>
        <v>0</v>
      </c>
      <c r="AT60" s="165">
        <f>IF('Indicator Data'!BU64="No Data",1,IF('Indicator Data imputation'!AU63&lt;&gt;"",1,0))</f>
        <v>0</v>
      </c>
      <c r="AU60" s="165">
        <f>IF('Indicator Data'!BV64="No Data",1,IF('Indicator Data imputation'!AV63&lt;&gt;"",1,0))</f>
        <v>1</v>
      </c>
      <c r="AV60" s="165">
        <f>IF('Indicator Data'!BW64="No Data",1,IF('Indicator Data imputation'!AW63&lt;&gt;"",1,0))</f>
        <v>0</v>
      </c>
      <c r="AW60" s="165">
        <f>IF('Indicator Data'!BX64="No Data",1,IF('Indicator Data imputation'!AX63&lt;&gt;"",1,0))</f>
        <v>0</v>
      </c>
      <c r="AX60" s="165">
        <f>IF('Indicator Data'!BY64="No Data",1,IF('Indicator Data imputation'!AY63&lt;&gt;"",1,0))</f>
        <v>0</v>
      </c>
      <c r="AY60" s="165">
        <f>IF('Indicator Data'!BZ64="No Data",1,IF('Indicator Data imputation'!AZ63&lt;&gt;"",1,0))</f>
        <v>0</v>
      </c>
      <c r="AZ60" s="165">
        <f>IF('Indicator Data'!CA64="No Data",1,IF('Indicator Data imputation'!BA63&lt;&gt;"",1,0))</f>
        <v>0</v>
      </c>
      <c r="BA60" s="5">
        <f t="shared" si="0"/>
        <v>7</v>
      </c>
      <c r="BB60" s="167">
        <f t="shared" si="1"/>
        <v>0.13725490196078433</v>
      </c>
    </row>
    <row r="61" spans="1:54" x14ac:dyDescent="0.25">
      <c r="A61" s="5" t="s">
        <v>112</v>
      </c>
      <c r="B61" s="165">
        <f>IF('Indicator Data'!C65="No Data",1,IF('Indicator Data imputation'!C64&lt;&gt;"",1,0))</f>
        <v>0</v>
      </c>
      <c r="C61" s="165">
        <f>IF('Indicator Data'!D65="No Data",1,IF('Indicator Data imputation'!D64&lt;&gt;"",1,0))</f>
        <v>0</v>
      </c>
      <c r="D61" s="165">
        <f>IF('Indicator Data'!E65="No Data",1,IF('Indicator Data imputation'!E64&lt;&gt;"",1,0))</f>
        <v>0</v>
      </c>
      <c r="E61" s="165">
        <f>IF('Indicator Data'!F65="No Data",1,IF('Indicator Data imputation'!F64&lt;&gt;"",1,0))</f>
        <v>0</v>
      </c>
      <c r="F61" s="165">
        <f>IF('Indicator Data'!G65="No Data",1,IF('Indicator Data imputation'!G64&lt;&gt;"",1,0))</f>
        <v>0</v>
      </c>
      <c r="G61" s="165">
        <f>IF('Indicator Data'!H65="No Data",1,IF('Indicator Data imputation'!H64&lt;&gt;"",1,0))</f>
        <v>0</v>
      </c>
      <c r="H61" s="165">
        <f>IF('Indicator Data'!I65="No Data",1,IF('Indicator Data imputation'!I64&lt;&gt;"",1,0))</f>
        <v>0</v>
      </c>
      <c r="I61" s="165">
        <f>IF('Indicator Data'!J65="No Data",1,IF('Indicator Data imputation'!J64&lt;&gt;"",1,0))</f>
        <v>0</v>
      </c>
      <c r="J61" s="165">
        <f>IF('Indicator Data'!K65="No Data",1,IF('Indicator Data imputation'!K64&lt;&gt;"",1,0))</f>
        <v>0</v>
      </c>
      <c r="K61" s="165">
        <f>IF('Indicator Data'!L65="No Data",1,IF('Indicator Data imputation'!L64&lt;&gt;"",1,0))</f>
        <v>0</v>
      </c>
      <c r="L61" s="165">
        <f>IF('Indicator Data'!AM65="No Data",1,IF('Indicator Data imputation'!M64&lt;&gt;"",1,0))</f>
        <v>0</v>
      </c>
      <c r="M61" s="165">
        <f>IF('Indicator Data'!AN65="No Data",1,IF('Indicator Data imputation'!N64&lt;&gt;"",1,0))</f>
        <v>0</v>
      </c>
      <c r="N61" s="165">
        <f>IF('Indicator Data'!AO65="No Data",1,IF('Indicator Data imputation'!O64&lt;&gt;"",1,0))</f>
        <v>0</v>
      </c>
      <c r="O61" s="165">
        <f>IF('Indicator Data'!AP65="No Data",1,IF('Indicator Data imputation'!P64&lt;&gt;"",1,0))</f>
        <v>0</v>
      </c>
      <c r="P61" s="165">
        <f>IF('Indicator Data'!AQ65="No Data",1,IF('Indicator Data imputation'!Q64&lt;&gt;"",1,0))</f>
        <v>0</v>
      </c>
      <c r="Q61" s="165">
        <f>IF('Indicator Data'!AR65="No Data",1,IF('Indicator Data imputation'!R64&lt;&gt;"",1,0))</f>
        <v>1</v>
      </c>
      <c r="R61" s="165">
        <f>IF('Indicator Data'!AS65="No Data",1,IF('Indicator Data imputation'!S64&lt;&gt;"",1,0))</f>
        <v>0</v>
      </c>
      <c r="S61" s="165">
        <f>IF('Indicator Data'!AT65="No Data",1,IF('Indicator Data imputation'!T64&lt;&gt;"",1,0))</f>
        <v>0</v>
      </c>
      <c r="T61" s="165">
        <f>IF('Indicator Data'!AU65="No Data",1,IF('Indicator Data imputation'!U64&lt;&gt;"",1,0))</f>
        <v>0</v>
      </c>
      <c r="U61" s="165">
        <f>IF('Indicator Data'!AV65="No Data",1,IF('Indicator Data imputation'!V64&lt;&gt;"",1,0))</f>
        <v>1</v>
      </c>
      <c r="V61" s="165">
        <f>IF('Indicator Data'!AX65="No Data",1,IF('Indicator Data imputation'!W64&lt;&gt;"",1,0))</f>
        <v>0</v>
      </c>
      <c r="W61" s="165">
        <f>IF('Indicator Data'!AY65="No Data",1,IF('Indicator Data imputation'!X64&lt;&gt;"",1,0))</f>
        <v>1</v>
      </c>
      <c r="X61" s="165">
        <f>IF('Indicator Data'!CB65="No Data",1,IF('Indicator Data imputation'!Y64&lt;&gt;"",1,0))</f>
        <v>0</v>
      </c>
      <c r="Y61" s="165">
        <f>IF('Indicator Data'!CC65="No Data",1,IF('Indicator Data imputation'!Z64&lt;&gt;"",1,0))</f>
        <v>0</v>
      </c>
      <c r="Z61" s="165">
        <f>IF('Indicator Data'!AZ65="No Data",1,IF('Indicator Data imputation'!AA64&lt;&gt;"",1,0))</f>
        <v>0</v>
      </c>
      <c r="AA61" s="165">
        <f>IF('Indicator Data'!BA65="No Data",1,IF('Indicator Data imputation'!AB64&lt;&gt;"",1,0))</f>
        <v>0</v>
      </c>
      <c r="AB61" s="165">
        <f>IF('Indicator Data'!CG65="No Data",1,IF('Indicator Data imputation'!AC64&lt;&gt;"",1,0))</f>
        <v>0</v>
      </c>
      <c r="AC61" s="165">
        <f>IF('Indicator Data'!CH65="No Data",1,IF('Indicator Data imputation'!AD64&lt;&gt;"",1,0))</f>
        <v>0</v>
      </c>
      <c r="AD61" s="165">
        <f>IF('Indicator Data'!BC65="No Data",1,IF('Indicator Data imputation'!AE64&lt;&gt;"",1,0))</f>
        <v>1</v>
      </c>
      <c r="AE61" s="165">
        <f>IF('Indicator Data'!BF65="No Data",1,IF('Indicator Data imputation'!AF64&lt;&gt;"",1,0))</f>
        <v>0</v>
      </c>
      <c r="AF61" s="165">
        <f>IF('Indicator Data'!BG65="No Data",1,IF('Indicator Data imputation'!AG64&lt;&gt;"",1,0))</f>
        <v>0</v>
      </c>
      <c r="AG61" s="165">
        <f>IF('Indicator Data'!BH65="No Data",1,IF('Indicator Data imputation'!AH64&lt;&gt;"",1,0))</f>
        <v>0</v>
      </c>
      <c r="AH61" s="165">
        <f>IF('Indicator Data'!BI65="No Data",1,IF('Indicator Data imputation'!AI64&lt;&gt;"",1,0))</f>
        <v>0</v>
      </c>
      <c r="AI61" s="165">
        <f>IF('Indicator Data'!BJ65="No Data",1,IF('Indicator Data imputation'!AJ64&lt;&gt;"",1,0))</f>
        <v>0</v>
      </c>
      <c r="AJ61" s="165">
        <f>IF('Indicator Data'!BK65="No Data",1,IF('Indicator Data imputation'!AK64&lt;&gt;"",1,0))</f>
        <v>0</v>
      </c>
      <c r="AK61" s="165">
        <f>IF('Indicator Data'!BL65="No Data",1,IF('Indicator Data imputation'!AL64&lt;&gt;"",1,0))</f>
        <v>0</v>
      </c>
      <c r="AL61" s="165">
        <f>IF('Indicator Data'!BM65="No Data",1,IF('Indicator Data imputation'!AM64&lt;&gt;"",1,0))</f>
        <v>0</v>
      </c>
      <c r="AM61" s="165">
        <f>IF('Indicator Data'!BN65="No Data",1,IF('Indicator Data imputation'!AN64&lt;&gt;"",1,0))</f>
        <v>0</v>
      </c>
      <c r="AN61" s="165">
        <f>IF('Indicator Data'!BO65="No Data",1,IF('Indicator Data imputation'!AO64&lt;&gt;"",1,0))</f>
        <v>0</v>
      </c>
      <c r="AO61" s="165">
        <f>IF('Indicator Data'!BP65="No Data",1,IF('Indicator Data imputation'!AP64&lt;&gt;"",1,0))</f>
        <v>0</v>
      </c>
      <c r="AP61" s="165">
        <f>IF('Indicator Data'!BQ65="No Data",1,IF('Indicator Data imputation'!AQ64&lt;&gt;"",1,0))</f>
        <v>0</v>
      </c>
      <c r="AQ61" s="165">
        <f>IF('Indicator Data'!BR65="No Data",1,IF('Indicator Data imputation'!AR64&lt;&gt;"",1,0))</f>
        <v>0</v>
      </c>
      <c r="AR61" s="165">
        <f>IF('Indicator Data'!BS65="No Data",1,IF('Indicator Data imputation'!AS64&lt;&gt;"",1,0))</f>
        <v>0</v>
      </c>
      <c r="AS61" s="165">
        <f>IF('Indicator Data'!BT65="No Data",1,IF('Indicator Data imputation'!AT64&lt;&gt;"",1,0))</f>
        <v>0</v>
      </c>
      <c r="AT61" s="165">
        <f>IF('Indicator Data'!BU65="No Data",1,IF('Indicator Data imputation'!AU64&lt;&gt;"",1,0))</f>
        <v>0</v>
      </c>
      <c r="AU61" s="165">
        <f>IF('Indicator Data'!BV65="No Data",1,IF('Indicator Data imputation'!AV64&lt;&gt;"",1,0))</f>
        <v>1</v>
      </c>
      <c r="AV61" s="165">
        <f>IF('Indicator Data'!BW65="No Data",1,IF('Indicator Data imputation'!AW64&lt;&gt;"",1,0))</f>
        <v>0</v>
      </c>
      <c r="AW61" s="165">
        <f>IF('Indicator Data'!BX65="No Data",1,IF('Indicator Data imputation'!AX64&lt;&gt;"",1,0))</f>
        <v>0</v>
      </c>
      <c r="AX61" s="165">
        <f>IF('Indicator Data'!BY65="No Data",1,IF('Indicator Data imputation'!AY64&lt;&gt;"",1,0))</f>
        <v>0</v>
      </c>
      <c r="AY61" s="165">
        <f>IF('Indicator Data'!BZ65="No Data",1,IF('Indicator Data imputation'!AZ64&lt;&gt;"",1,0))</f>
        <v>0</v>
      </c>
      <c r="AZ61" s="165">
        <f>IF('Indicator Data'!CA65="No Data",1,IF('Indicator Data imputation'!BA64&lt;&gt;"",1,0))</f>
        <v>0</v>
      </c>
      <c r="BA61" s="5">
        <f t="shared" si="0"/>
        <v>5</v>
      </c>
      <c r="BB61" s="167">
        <f t="shared" si="1"/>
        <v>9.8039215686274508E-2</v>
      </c>
    </row>
    <row r="62" spans="1:54" x14ac:dyDescent="0.25">
      <c r="A62" s="5" t="s">
        <v>114</v>
      </c>
      <c r="B62" s="165">
        <f>IF('Indicator Data'!C66="No Data",1,IF('Indicator Data imputation'!C65&lt;&gt;"",1,0))</f>
        <v>0</v>
      </c>
      <c r="C62" s="165">
        <f>IF('Indicator Data'!D66="No Data",1,IF('Indicator Data imputation'!D65&lt;&gt;"",1,0))</f>
        <v>0</v>
      </c>
      <c r="D62" s="165">
        <f>IF('Indicator Data'!E66="No Data",1,IF('Indicator Data imputation'!E65&lt;&gt;"",1,0))</f>
        <v>0</v>
      </c>
      <c r="E62" s="165">
        <f>IF('Indicator Data'!F66="No Data",1,IF('Indicator Data imputation'!F65&lt;&gt;"",1,0))</f>
        <v>0</v>
      </c>
      <c r="F62" s="165">
        <f>IF('Indicator Data'!G66="No Data",1,IF('Indicator Data imputation'!G65&lt;&gt;"",1,0))</f>
        <v>0</v>
      </c>
      <c r="G62" s="165">
        <f>IF('Indicator Data'!H66="No Data",1,IF('Indicator Data imputation'!H65&lt;&gt;"",1,0))</f>
        <v>0</v>
      </c>
      <c r="H62" s="165">
        <f>IF('Indicator Data'!I66="No Data",1,IF('Indicator Data imputation'!I65&lt;&gt;"",1,0))</f>
        <v>0</v>
      </c>
      <c r="I62" s="165">
        <f>IF('Indicator Data'!J66="No Data",1,IF('Indicator Data imputation'!J65&lt;&gt;"",1,0))</f>
        <v>0</v>
      </c>
      <c r="J62" s="165">
        <f>IF('Indicator Data'!K66="No Data",1,IF('Indicator Data imputation'!K65&lt;&gt;"",1,0))</f>
        <v>0</v>
      </c>
      <c r="K62" s="165">
        <f>IF('Indicator Data'!L66="No Data",1,IF('Indicator Data imputation'!L65&lt;&gt;"",1,0))</f>
        <v>0</v>
      </c>
      <c r="L62" s="165">
        <f>IF('Indicator Data'!AM66="No Data",1,IF('Indicator Data imputation'!M65&lt;&gt;"",1,0))</f>
        <v>0</v>
      </c>
      <c r="M62" s="165">
        <f>IF('Indicator Data'!AN66="No Data",1,IF('Indicator Data imputation'!N65&lt;&gt;"",1,0))</f>
        <v>0</v>
      </c>
      <c r="N62" s="165">
        <f>IF('Indicator Data'!AO66="No Data",1,IF('Indicator Data imputation'!O65&lt;&gt;"",1,0))</f>
        <v>0</v>
      </c>
      <c r="O62" s="165">
        <f>IF('Indicator Data'!AP66="No Data",1,IF('Indicator Data imputation'!P65&lt;&gt;"",1,0))</f>
        <v>0</v>
      </c>
      <c r="P62" s="165">
        <f>IF('Indicator Data'!AQ66="No Data",1,IF('Indicator Data imputation'!Q65&lt;&gt;"",1,0))</f>
        <v>0</v>
      </c>
      <c r="Q62" s="165">
        <f>IF('Indicator Data'!AR66="No Data",1,IF('Indicator Data imputation'!R65&lt;&gt;"",1,0))</f>
        <v>0</v>
      </c>
      <c r="R62" s="165">
        <f>IF('Indicator Data'!AS66="No Data",1,IF('Indicator Data imputation'!S65&lt;&gt;"",1,0))</f>
        <v>0</v>
      </c>
      <c r="S62" s="165">
        <f>IF('Indicator Data'!AT66="No Data",1,IF('Indicator Data imputation'!T65&lt;&gt;"",1,0))</f>
        <v>0</v>
      </c>
      <c r="T62" s="165">
        <f>IF('Indicator Data'!AU66="No Data",1,IF('Indicator Data imputation'!U65&lt;&gt;"",1,0))</f>
        <v>0</v>
      </c>
      <c r="U62" s="165">
        <f>IF('Indicator Data'!AV66="No Data",1,IF('Indicator Data imputation'!V65&lt;&gt;"",1,0))</f>
        <v>0</v>
      </c>
      <c r="V62" s="165">
        <f>IF('Indicator Data'!AX66="No Data",1,IF('Indicator Data imputation'!W65&lt;&gt;"",1,0))</f>
        <v>0</v>
      </c>
      <c r="W62" s="165">
        <f>IF('Indicator Data'!AY66="No Data",1,IF('Indicator Data imputation'!X65&lt;&gt;"",1,0))</f>
        <v>0</v>
      </c>
      <c r="X62" s="165">
        <f>IF('Indicator Data'!CB66="No Data",1,IF('Indicator Data imputation'!Y65&lt;&gt;"",1,0))</f>
        <v>0</v>
      </c>
      <c r="Y62" s="165">
        <f>IF('Indicator Data'!CC66="No Data",1,IF('Indicator Data imputation'!Z65&lt;&gt;"",1,0))</f>
        <v>0</v>
      </c>
      <c r="Z62" s="165">
        <f>IF('Indicator Data'!AZ66="No Data",1,IF('Indicator Data imputation'!AA65&lt;&gt;"",1,0))</f>
        <v>0</v>
      </c>
      <c r="AA62" s="165">
        <f>IF('Indicator Data'!BA66="No Data",1,IF('Indicator Data imputation'!AB65&lt;&gt;"",1,0))</f>
        <v>0</v>
      </c>
      <c r="AB62" s="165">
        <f>IF('Indicator Data'!CG66="No Data",1,IF('Indicator Data imputation'!AC65&lt;&gt;"",1,0))</f>
        <v>0</v>
      </c>
      <c r="AC62" s="165">
        <f>IF('Indicator Data'!CH66="No Data",1,IF('Indicator Data imputation'!AD65&lt;&gt;"",1,0))</f>
        <v>0</v>
      </c>
      <c r="AD62" s="165">
        <f>IF('Indicator Data'!BC66="No Data",1,IF('Indicator Data imputation'!AE65&lt;&gt;"",1,0))</f>
        <v>0</v>
      </c>
      <c r="AE62" s="165">
        <f>IF('Indicator Data'!BF66="No Data",1,IF('Indicator Data imputation'!AF65&lt;&gt;"",1,0))</f>
        <v>0</v>
      </c>
      <c r="AF62" s="165">
        <f>IF('Indicator Data'!BG66="No Data",1,IF('Indicator Data imputation'!AG65&lt;&gt;"",1,0))</f>
        <v>0</v>
      </c>
      <c r="AG62" s="165">
        <f>IF('Indicator Data'!BH66="No Data",1,IF('Indicator Data imputation'!AH65&lt;&gt;"",1,0))</f>
        <v>0</v>
      </c>
      <c r="AH62" s="165">
        <f>IF('Indicator Data'!BI66="No Data",1,IF('Indicator Data imputation'!AI65&lt;&gt;"",1,0))</f>
        <v>0</v>
      </c>
      <c r="AI62" s="165">
        <f>IF('Indicator Data'!BJ66="No Data",1,IF('Indicator Data imputation'!AJ65&lt;&gt;"",1,0))</f>
        <v>0</v>
      </c>
      <c r="AJ62" s="165">
        <f>IF('Indicator Data'!BK66="No Data",1,IF('Indicator Data imputation'!AK65&lt;&gt;"",1,0))</f>
        <v>0</v>
      </c>
      <c r="AK62" s="165">
        <f>IF('Indicator Data'!BL66="No Data",1,IF('Indicator Data imputation'!AL65&lt;&gt;"",1,0))</f>
        <v>0</v>
      </c>
      <c r="AL62" s="165">
        <f>IF('Indicator Data'!BM66="No Data",1,IF('Indicator Data imputation'!AM65&lt;&gt;"",1,0))</f>
        <v>0</v>
      </c>
      <c r="AM62" s="165">
        <f>IF('Indicator Data'!BN66="No Data",1,IF('Indicator Data imputation'!AN65&lt;&gt;"",1,0))</f>
        <v>0</v>
      </c>
      <c r="AN62" s="165">
        <f>IF('Indicator Data'!BO66="No Data",1,IF('Indicator Data imputation'!AO65&lt;&gt;"",1,0))</f>
        <v>0</v>
      </c>
      <c r="AO62" s="165">
        <f>IF('Indicator Data'!BP66="No Data",1,IF('Indicator Data imputation'!AP65&lt;&gt;"",1,0))</f>
        <v>0</v>
      </c>
      <c r="AP62" s="165">
        <f>IF('Indicator Data'!BQ66="No Data",1,IF('Indicator Data imputation'!AQ65&lt;&gt;"",1,0))</f>
        <v>0</v>
      </c>
      <c r="AQ62" s="165">
        <f>IF('Indicator Data'!BR66="No Data",1,IF('Indicator Data imputation'!AR65&lt;&gt;"",1,0))</f>
        <v>0</v>
      </c>
      <c r="AR62" s="165">
        <f>IF('Indicator Data'!BS66="No Data",1,IF('Indicator Data imputation'!AS65&lt;&gt;"",1,0))</f>
        <v>0</v>
      </c>
      <c r="AS62" s="165">
        <f>IF('Indicator Data'!BT66="No Data",1,IF('Indicator Data imputation'!AT65&lt;&gt;"",1,0))</f>
        <v>0</v>
      </c>
      <c r="AT62" s="165">
        <f>IF('Indicator Data'!BU66="No Data",1,IF('Indicator Data imputation'!AU65&lt;&gt;"",1,0))</f>
        <v>0</v>
      </c>
      <c r="AU62" s="165">
        <f>IF('Indicator Data'!BV66="No Data",1,IF('Indicator Data imputation'!AV65&lt;&gt;"",1,0))</f>
        <v>0</v>
      </c>
      <c r="AV62" s="165">
        <f>IF('Indicator Data'!BW66="No Data",1,IF('Indicator Data imputation'!AW65&lt;&gt;"",1,0))</f>
        <v>0</v>
      </c>
      <c r="AW62" s="165">
        <f>IF('Indicator Data'!BX66="No Data",1,IF('Indicator Data imputation'!AX65&lt;&gt;"",1,0))</f>
        <v>0</v>
      </c>
      <c r="AX62" s="165">
        <f>IF('Indicator Data'!BY66="No Data",1,IF('Indicator Data imputation'!AY65&lt;&gt;"",1,0))</f>
        <v>0</v>
      </c>
      <c r="AY62" s="165">
        <f>IF('Indicator Data'!BZ66="No Data",1,IF('Indicator Data imputation'!AZ65&lt;&gt;"",1,0))</f>
        <v>0</v>
      </c>
      <c r="AZ62" s="165">
        <f>IF('Indicator Data'!CA66="No Data",1,IF('Indicator Data imputation'!BA65&lt;&gt;"",1,0))</f>
        <v>0</v>
      </c>
      <c r="BA62" s="5">
        <f t="shared" si="0"/>
        <v>0</v>
      </c>
      <c r="BB62" s="167">
        <f t="shared" si="1"/>
        <v>0</v>
      </c>
    </row>
    <row r="63" spans="1:54" x14ac:dyDescent="0.25">
      <c r="A63" s="5" t="s">
        <v>116</v>
      </c>
      <c r="B63" s="165">
        <f>IF('Indicator Data'!C67="No Data",1,IF('Indicator Data imputation'!C66&lt;&gt;"",1,0))</f>
        <v>0</v>
      </c>
      <c r="C63" s="165">
        <f>IF('Indicator Data'!D67="No Data",1,IF('Indicator Data imputation'!D66&lt;&gt;"",1,0))</f>
        <v>0</v>
      </c>
      <c r="D63" s="165">
        <f>IF('Indicator Data'!E67="No Data",1,IF('Indicator Data imputation'!E66&lt;&gt;"",1,0))</f>
        <v>0</v>
      </c>
      <c r="E63" s="165">
        <f>IF('Indicator Data'!F67="No Data",1,IF('Indicator Data imputation'!F66&lt;&gt;"",1,0))</f>
        <v>0</v>
      </c>
      <c r="F63" s="165">
        <f>IF('Indicator Data'!G67="No Data",1,IF('Indicator Data imputation'!G66&lt;&gt;"",1,0))</f>
        <v>0</v>
      </c>
      <c r="G63" s="165">
        <f>IF('Indicator Data'!H67="No Data",1,IF('Indicator Data imputation'!H66&lt;&gt;"",1,0))</f>
        <v>0</v>
      </c>
      <c r="H63" s="165">
        <f>IF('Indicator Data'!I67="No Data",1,IF('Indicator Data imputation'!I66&lt;&gt;"",1,0))</f>
        <v>0</v>
      </c>
      <c r="I63" s="165">
        <f>IF('Indicator Data'!J67="No Data",1,IF('Indicator Data imputation'!J66&lt;&gt;"",1,0))</f>
        <v>0</v>
      </c>
      <c r="J63" s="165">
        <f>IF('Indicator Data'!K67="No Data",1,IF('Indicator Data imputation'!K66&lt;&gt;"",1,0))</f>
        <v>0</v>
      </c>
      <c r="K63" s="165">
        <f>IF('Indicator Data'!L67="No Data",1,IF('Indicator Data imputation'!L66&lt;&gt;"",1,0))</f>
        <v>0</v>
      </c>
      <c r="L63" s="165">
        <f>IF('Indicator Data'!AM67="No Data",1,IF('Indicator Data imputation'!M66&lt;&gt;"",1,0))</f>
        <v>0</v>
      </c>
      <c r="M63" s="165">
        <f>IF('Indicator Data'!AN67="No Data",1,IF('Indicator Data imputation'!N66&lt;&gt;"",1,0))</f>
        <v>0</v>
      </c>
      <c r="N63" s="165">
        <f>IF('Indicator Data'!AO67="No Data",1,IF('Indicator Data imputation'!O66&lt;&gt;"",1,0))</f>
        <v>0</v>
      </c>
      <c r="O63" s="165">
        <f>IF('Indicator Data'!AP67="No Data",1,IF('Indicator Data imputation'!P66&lt;&gt;"",1,0))</f>
        <v>0</v>
      </c>
      <c r="P63" s="165">
        <f>IF('Indicator Data'!AQ67="No Data",1,IF('Indicator Data imputation'!Q66&lt;&gt;"",1,0))</f>
        <v>0</v>
      </c>
      <c r="Q63" s="165">
        <f>IF('Indicator Data'!AR67="No Data",1,IF('Indicator Data imputation'!R66&lt;&gt;"",1,0))</f>
        <v>0</v>
      </c>
      <c r="R63" s="165">
        <f>IF('Indicator Data'!AS67="No Data",1,IF('Indicator Data imputation'!S66&lt;&gt;"",1,0))</f>
        <v>0</v>
      </c>
      <c r="S63" s="165">
        <f>IF('Indicator Data'!AT67="No Data",1,IF('Indicator Data imputation'!T66&lt;&gt;"",1,0))</f>
        <v>0</v>
      </c>
      <c r="T63" s="165">
        <f>IF('Indicator Data'!AU67="No Data",1,IF('Indicator Data imputation'!U66&lt;&gt;"",1,0))</f>
        <v>0</v>
      </c>
      <c r="U63" s="165">
        <f>IF('Indicator Data'!AV67="No Data",1,IF('Indicator Data imputation'!V66&lt;&gt;"",1,0))</f>
        <v>0</v>
      </c>
      <c r="V63" s="165">
        <f>IF('Indicator Data'!AX67="No Data",1,IF('Indicator Data imputation'!W66&lt;&gt;"",1,0))</f>
        <v>0</v>
      </c>
      <c r="W63" s="165">
        <f>IF('Indicator Data'!AY67="No Data",1,IF('Indicator Data imputation'!X66&lt;&gt;"",1,0))</f>
        <v>0</v>
      </c>
      <c r="X63" s="165">
        <f>IF('Indicator Data'!CB67="No Data",1,IF('Indicator Data imputation'!Y66&lt;&gt;"",1,0))</f>
        <v>0</v>
      </c>
      <c r="Y63" s="165">
        <f>IF('Indicator Data'!CC67="No Data",1,IF('Indicator Data imputation'!Z66&lt;&gt;"",1,0))</f>
        <v>0</v>
      </c>
      <c r="Z63" s="165">
        <f>IF('Indicator Data'!AZ67="No Data",1,IF('Indicator Data imputation'!AA66&lt;&gt;"",1,0))</f>
        <v>0</v>
      </c>
      <c r="AA63" s="165">
        <f>IF('Indicator Data'!BA67="No Data",1,IF('Indicator Data imputation'!AB66&lt;&gt;"",1,0))</f>
        <v>0</v>
      </c>
      <c r="AB63" s="165">
        <f>IF('Indicator Data'!CG67="No Data",1,IF('Indicator Data imputation'!AC66&lt;&gt;"",1,0))</f>
        <v>0</v>
      </c>
      <c r="AC63" s="165">
        <f>IF('Indicator Data'!CH67="No Data",1,IF('Indicator Data imputation'!AD66&lt;&gt;"",1,0))</f>
        <v>0</v>
      </c>
      <c r="AD63" s="165">
        <f>IF('Indicator Data'!BC67="No Data",1,IF('Indicator Data imputation'!AE66&lt;&gt;"",1,0))</f>
        <v>0</v>
      </c>
      <c r="AE63" s="165">
        <f>IF('Indicator Data'!BF67="No Data",1,IF('Indicator Data imputation'!AF66&lt;&gt;"",1,0))</f>
        <v>0</v>
      </c>
      <c r="AF63" s="165">
        <f>IF('Indicator Data'!BG67="No Data",1,IF('Indicator Data imputation'!AG66&lt;&gt;"",1,0))</f>
        <v>1</v>
      </c>
      <c r="AG63" s="165">
        <f>IF('Indicator Data'!BH67="No Data",1,IF('Indicator Data imputation'!AH66&lt;&gt;"",1,0))</f>
        <v>0</v>
      </c>
      <c r="AH63" s="165">
        <f>IF('Indicator Data'!BI67="No Data",1,IF('Indicator Data imputation'!AI66&lt;&gt;"",1,0))</f>
        <v>0</v>
      </c>
      <c r="AI63" s="165">
        <f>IF('Indicator Data'!BJ67="No Data",1,IF('Indicator Data imputation'!AJ66&lt;&gt;"",1,0))</f>
        <v>0</v>
      </c>
      <c r="AJ63" s="165">
        <f>IF('Indicator Data'!BK67="No Data",1,IF('Indicator Data imputation'!AK66&lt;&gt;"",1,0))</f>
        <v>0</v>
      </c>
      <c r="AK63" s="165">
        <f>IF('Indicator Data'!BL67="No Data",1,IF('Indicator Data imputation'!AL66&lt;&gt;"",1,0))</f>
        <v>0</v>
      </c>
      <c r="AL63" s="165">
        <f>IF('Indicator Data'!BM67="No Data",1,IF('Indicator Data imputation'!AM66&lt;&gt;"",1,0))</f>
        <v>0</v>
      </c>
      <c r="AM63" s="165">
        <f>IF('Indicator Data'!BN67="No Data",1,IF('Indicator Data imputation'!AN66&lt;&gt;"",1,0))</f>
        <v>0</v>
      </c>
      <c r="AN63" s="165">
        <f>IF('Indicator Data'!BO67="No Data",1,IF('Indicator Data imputation'!AO66&lt;&gt;"",1,0))</f>
        <v>0</v>
      </c>
      <c r="AO63" s="165">
        <f>IF('Indicator Data'!BP67="No Data",1,IF('Indicator Data imputation'!AP66&lt;&gt;"",1,0))</f>
        <v>0</v>
      </c>
      <c r="AP63" s="165">
        <f>IF('Indicator Data'!BQ67="No Data",1,IF('Indicator Data imputation'!AQ66&lt;&gt;"",1,0))</f>
        <v>0</v>
      </c>
      <c r="AQ63" s="165">
        <f>IF('Indicator Data'!BR67="No Data",1,IF('Indicator Data imputation'!AR66&lt;&gt;"",1,0))</f>
        <v>0</v>
      </c>
      <c r="AR63" s="165">
        <f>IF('Indicator Data'!BS67="No Data",1,IF('Indicator Data imputation'!AS66&lt;&gt;"",1,0))</f>
        <v>0</v>
      </c>
      <c r="AS63" s="165">
        <f>IF('Indicator Data'!BT67="No Data",1,IF('Indicator Data imputation'!AT66&lt;&gt;"",1,0))</f>
        <v>0</v>
      </c>
      <c r="AT63" s="165">
        <f>IF('Indicator Data'!BU67="No Data",1,IF('Indicator Data imputation'!AU66&lt;&gt;"",1,0))</f>
        <v>0</v>
      </c>
      <c r="AU63" s="165">
        <f>IF('Indicator Data'!BV67="No Data",1,IF('Indicator Data imputation'!AV66&lt;&gt;"",1,0))</f>
        <v>0</v>
      </c>
      <c r="AV63" s="165">
        <f>IF('Indicator Data'!BW67="No Data",1,IF('Indicator Data imputation'!AW66&lt;&gt;"",1,0))</f>
        <v>0</v>
      </c>
      <c r="AW63" s="165">
        <f>IF('Indicator Data'!BX67="No Data",1,IF('Indicator Data imputation'!AX66&lt;&gt;"",1,0))</f>
        <v>0</v>
      </c>
      <c r="AX63" s="165">
        <f>IF('Indicator Data'!BY67="No Data",1,IF('Indicator Data imputation'!AY66&lt;&gt;"",1,0))</f>
        <v>0</v>
      </c>
      <c r="AY63" s="165">
        <f>IF('Indicator Data'!BZ67="No Data",1,IF('Indicator Data imputation'!AZ66&lt;&gt;"",1,0))</f>
        <v>0</v>
      </c>
      <c r="AZ63" s="165">
        <f>IF('Indicator Data'!CA67="No Data",1,IF('Indicator Data imputation'!BA66&lt;&gt;"",1,0))</f>
        <v>0</v>
      </c>
      <c r="BA63" s="5">
        <f t="shared" si="0"/>
        <v>1</v>
      </c>
      <c r="BB63" s="167">
        <f t="shared" si="1"/>
        <v>1.9607843137254902E-2</v>
      </c>
    </row>
    <row r="64" spans="1:54" x14ac:dyDescent="0.25">
      <c r="A64" s="5" t="s">
        <v>118</v>
      </c>
      <c r="B64" s="165">
        <f>IF('Indicator Data'!C68="No Data",1,IF('Indicator Data imputation'!C67&lt;&gt;"",1,0))</f>
        <v>0</v>
      </c>
      <c r="C64" s="165">
        <f>IF('Indicator Data'!D68="No Data",1,IF('Indicator Data imputation'!D67&lt;&gt;"",1,0))</f>
        <v>0</v>
      </c>
      <c r="D64" s="165">
        <f>IF('Indicator Data'!E68="No Data",1,IF('Indicator Data imputation'!E67&lt;&gt;"",1,0))</f>
        <v>0</v>
      </c>
      <c r="E64" s="165">
        <f>IF('Indicator Data'!F68="No Data",1,IF('Indicator Data imputation'!F67&lt;&gt;"",1,0))</f>
        <v>0</v>
      </c>
      <c r="F64" s="165">
        <f>IF('Indicator Data'!G68="No Data",1,IF('Indicator Data imputation'!G67&lt;&gt;"",1,0))</f>
        <v>0</v>
      </c>
      <c r="G64" s="165">
        <f>IF('Indicator Data'!H68="No Data",1,IF('Indicator Data imputation'!H67&lt;&gt;"",1,0))</f>
        <v>0</v>
      </c>
      <c r="H64" s="165">
        <f>IF('Indicator Data'!I68="No Data",1,IF('Indicator Data imputation'!I67&lt;&gt;"",1,0))</f>
        <v>0</v>
      </c>
      <c r="I64" s="165">
        <f>IF('Indicator Data'!J68="No Data",1,IF('Indicator Data imputation'!J67&lt;&gt;"",1,0))</f>
        <v>0</v>
      </c>
      <c r="J64" s="165">
        <f>IF('Indicator Data'!K68="No Data",1,IF('Indicator Data imputation'!K67&lt;&gt;"",1,0))</f>
        <v>0</v>
      </c>
      <c r="K64" s="165">
        <f>IF('Indicator Data'!L68="No Data",1,IF('Indicator Data imputation'!L67&lt;&gt;"",1,0))</f>
        <v>0</v>
      </c>
      <c r="L64" s="165">
        <f>IF('Indicator Data'!AM68="No Data",1,IF('Indicator Data imputation'!M67&lt;&gt;"",1,0))</f>
        <v>0</v>
      </c>
      <c r="M64" s="165">
        <f>IF('Indicator Data'!AN68="No Data",1,IF('Indicator Data imputation'!N67&lt;&gt;"",1,0))</f>
        <v>0</v>
      </c>
      <c r="N64" s="165">
        <f>IF('Indicator Data'!AO68="No Data",1,IF('Indicator Data imputation'!O67&lt;&gt;"",1,0))</f>
        <v>0</v>
      </c>
      <c r="O64" s="165">
        <f>IF('Indicator Data'!AP68="No Data",1,IF('Indicator Data imputation'!P67&lt;&gt;"",1,0))</f>
        <v>0</v>
      </c>
      <c r="P64" s="165">
        <f>IF('Indicator Data'!AQ68="No Data",1,IF('Indicator Data imputation'!Q67&lt;&gt;"",1,0))</f>
        <v>0</v>
      </c>
      <c r="Q64" s="165">
        <f>IF('Indicator Data'!AR68="No Data",1,IF('Indicator Data imputation'!R67&lt;&gt;"",1,0))</f>
        <v>1</v>
      </c>
      <c r="R64" s="165">
        <f>IF('Indicator Data'!AS68="No Data",1,IF('Indicator Data imputation'!S67&lt;&gt;"",1,0))</f>
        <v>0</v>
      </c>
      <c r="S64" s="165">
        <f>IF('Indicator Data'!AT68="No Data",1,IF('Indicator Data imputation'!T67&lt;&gt;"",1,0))</f>
        <v>0</v>
      </c>
      <c r="T64" s="165">
        <f>IF('Indicator Data'!AU68="No Data",1,IF('Indicator Data imputation'!U67&lt;&gt;"",1,0))</f>
        <v>0</v>
      </c>
      <c r="U64" s="165">
        <f>IF('Indicator Data'!AV68="No Data",1,IF('Indicator Data imputation'!V67&lt;&gt;"",1,0))</f>
        <v>0</v>
      </c>
      <c r="V64" s="165">
        <f>IF('Indicator Data'!AX68="No Data",1,IF('Indicator Data imputation'!W67&lt;&gt;"",1,0))</f>
        <v>0</v>
      </c>
      <c r="W64" s="165">
        <f>IF('Indicator Data'!AY68="No Data",1,IF('Indicator Data imputation'!X67&lt;&gt;"",1,0))</f>
        <v>0</v>
      </c>
      <c r="X64" s="165">
        <f>IF('Indicator Data'!CB68="No Data",1,IF('Indicator Data imputation'!Y67&lt;&gt;"",1,0))</f>
        <v>0</v>
      </c>
      <c r="Y64" s="165">
        <f>IF('Indicator Data'!CC68="No Data",1,IF('Indicator Data imputation'!Z67&lt;&gt;"",1,0))</f>
        <v>0</v>
      </c>
      <c r="Z64" s="165">
        <f>IF('Indicator Data'!AZ68="No Data",1,IF('Indicator Data imputation'!AA67&lt;&gt;"",1,0))</f>
        <v>0</v>
      </c>
      <c r="AA64" s="165">
        <f>IF('Indicator Data'!BA68="No Data",1,IF('Indicator Data imputation'!AB67&lt;&gt;"",1,0))</f>
        <v>0</v>
      </c>
      <c r="AB64" s="165">
        <f>IF('Indicator Data'!CG68="No Data",1,IF('Indicator Data imputation'!AC67&lt;&gt;"",1,0))</f>
        <v>0</v>
      </c>
      <c r="AC64" s="165">
        <f>IF('Indicator Data'!CH68="No Data",1,IF('Indicator Data imputation'!AD67&lt;&gt;"",1,0))</f>
        <v>0</v>
      </c>
      <c r="AD64" s="165">
        <f>IF('Indicator Data'!BC68="No Data",1,IF('Indicator Data imputation'!AE67&lt;&gt;"",1,0))</f>
        <v>0</v>
      </c>
      <c r="AE64" s="165">
        <f>IF('Indicator Data'!BF68="No Data",1,IF('Indicator Data imputation'!AF67&lt;&gt;"",1,0))</f>
        <v>0</v>
      </c>
      <c r="AF64" s="165">
        <f>IF('Indicator Data'!BG68="No Data",1,IF('Indicator Data imputation'!AG67&lt;&gt;"",1,0))</f>
        <v>0</v>
      </c>
      <c r="AG64" s="165">
        <f>IF('Indicator Data'!BH68="No Data",1,IF('Indicator Data imputation'!AH67&lt;&gt;"",1,0))</f>
        <v>0</v>
      </c>
      <c r="AH64" s="165">
        <f>IF('Indicator Data'!BI68="No Data",1,IF('Indicator Data imputation'!AI67&lt;&gt;"",1,0))</f>
        <v>0</v>
      </c>
      <c r="AI64" s="165">
        <f>IF('Indicator Data'!BJ68="No Data",1,IF('Indicator Data imputation'!AJ67&lt;&gt;"",1,0))</f>
        <v>0</v>
      </c>
      <c r="AJ64" s="165">
        <f>IF('Indicator Data'!BK68="No Data",1,IF('Indicator Data imputation'!AK67&lt;&gt;"",1,0))</f>
        <v>0</v>
      </c>
      <c r="AK64" s="165">
        <f>IF('Indicator Data'!BL68="No Data",1,IF('Indicator Data imputation'!AL67&lt;&gt;"",1,0))</f>
        <v>0</v>
      </c>
      <c r="AL64" s="165">
        <f>IF('Indicator Data'!BM68="No Data",1,IF('Indicator Data imputation'!AM67&lt;&gt;"",1,0))</f>
        <v>0</v>
      </c>
      <c r="AM64" s="165">
        <f>IF('Indicator Data'!BN68="No Data",1,IF('Indicator Data imputation'!AN67&lt;&gt;"",1,0))</f>
        <v>0</v>
      </c>
      <c r="AN64" s="165">
        <f>IF('Indicator Data'!BO68="No Data",1,IF('Indicator Data imputation'!AO67&lt;&gt;"",1,0))</f>
        <v>0</v>
      </c>
      <c r="AO64" s="165">
        <f>IF('Indicator Data'!BP68="No Data",1,IF('Indicator Data imputation'!AP67&lt;&gt;"",1,0))</f>
        <v>1</v>
      </c>
      <c r="AP64" s="165">
        <f>IF('Indicator Data'!BQ68="No Data",1,IF('Indicator Data imputation'!AQ67&lt;&gt;"",1,0))</f>
        <v>1</v>
      </c>
      <c r="AQ64" s="165">
        <f>IF('Indicator Data'!BR68="No Data",1,IF('Indicator Data imputation'!AR67&lt;&gt;"",1,0))</f>
        <v>0</v>
      </c>
      <c r="AR64" s="165">
        <f>IF('Indicator Data'!BS68="No Data",1,IF('Indicator Data imputation'!AS67&lt;&gt;"",1,0))</f>
        <v>0</v>
      </c>
      <c r="AS64" s="165">
        <f>IF('Indicator Data'!BT68="No Data",1,IF('Indicator Data imputation'!AT67&lt;&gt;"",1,0))</f>
        <v>0</v>
      </c>
      <c r="AT64" s="165">
        <f>IF('Indicator Data'!BU68="No Data",1,IF('Indicator Data imputation'!AU67&lt;&gt;"",1,0))</f>
        <v>0</v>
      </c>
      <c r="AU64" s="165">
        <f>IF('Indicator Data'!BV68="No Data",1,IF('Indicator Data imputation'!AV67&lt;&gt;"",1,0))</f>
        <v>0</v>
      </c>
      <c r="AV64" s="165">
        <f>IF('Indicator Data'!BW68="No Data",1,IF('Indicator Data imputation'!AW67&lt;&gt;"",1,0))</f>
        <v>0</v>
      </c>
      <c r="AW64" s="165">
        <f>IF('Indicator Data'!BX68="No Data",1,IF('Indicator Data imputation'!AX67&lt;&gt;"",1,0))</f>
        <v>0</v>
      </c>
      <c r="AX64" s="165">
        <f>IF('Indicator Data'!BY68="No Data",1,IF('Indicator Data imputation'!AY67&lt;&gt;"",1,0))</f>
        <v>0</v>
      </c>
      <c r="AY64" s="165">
        <f>IF('Indicator Data'!BZ68="No Data",1,IF('Indicator Data imputation'!AZ67&lt;&gt;"",1,0))</f>
        <v>0</v>
      </c>
      <c r="AZ64" s="165">
        <f>IF('Indicator Data'!CA68="No Data",1,IF('Indicator Data imputation'!BA67&lt;&gt;"",1,0))</f>
        <v>0</v>
      </c>
      <c r="BA64" s="5">
        <f t="shared" si="0"/>
        <v>3</v>
      </c>
      <c r="BB64" s="167">
        <f t="shared" si="1"/>
        <v>5.8823529411764705E-2</v>
      </c>
    </row>
    <row r="65" spans="1:54" x14ac:dyDescent="0.25">
      <c r="A65" s="5" t="s">
        <v>120</v>
      </c>
      <c r="B65" s="165">
        <f>IF('Indicator Data'!C69="No Data",1,IF('Indicator Data imputation'!C68&lt;&gt;"",1,0))</f>
        <v>0</v>
      </c>
      <c r="C65" s="165">
        <f>IF('Indicator Data'!D69="No Data",1,IF('Indicator Data imputation'!D68&lt;&gt;"",1,0))</f>
        <v>0</v>
      </c>
      <c r="D65" s="165">
        <f>IF('Indicator Data'!E69="No Data",1,IF('Indicator Data imputation'!E68&lt;&gt;"",1,0))</f>
        <v>0</v>
      </c>
      <c r="E65" s="165">
        <f>IF('Indicator Data'!F69="No Data",1,IF('Indicator Data imputation'!F68&lt;&gt;"",1,0))</f>
        <v>0</v>
      </c>
      <c r="F65" s="165">
        <f>IF('Indicator Data'!G69="No Data",1,IF('Indicator Data imputation'!G68&lt;&gt;"",1,0))</f>
        <v>0</v>
      </c>
      <c r="G65" s="165">
        <f>IF('Indicator Data'!H69="No Data",1,IF('Indicator Data imputation'!H68&lt;&gt;"",1,0))</f>
        <v>0</v>
      </c>
      <c r="H65" s="165">
        <f>IF('Indicator Data'!I69="No Data",1,IF('Indicator Data imputation'!I68&lt;&gt;"",1,0))</f>
        <v>0</v>
      </c>
      <c r="I65" s="165">
        <f>IF('Indicator Data'!J69="No Data",1,IF('Indicator Data imputation'!J68&lt;&gt;"",1,0))</f>
        <v>0</v>
      </c>
      <c r="J65" s="165">
        <f>IF('Indicator Data'!K69="No Data",1,IF('Indicator Data imputation'!K68&lt;&gt;"",1,0))</f>
        <v>0</v>
      </c>
      <c r="K65" s="165">
        <f>IF('Indicator Data'!L69="No Data",1,IF('Indicator Data imputation'!L68&lt;&gt;"",1,0))</f>
        <v>0</v>
      </c>
      <c r="L65" s="165">
        <f>IF('Indicator Data'!AM69="No Data",1,IF('Indicator Data imputation'!M68&lt;&gt;"",1,0))</f>
        <v>0</v>
      </c>
      <c r="M65" s="165">
        <f>IF('Indicator Data'!AN69="No Data",1,IF('Indicator Data imputation'!N68&lt;&gt;"",1,0))</f>
        <v>0</v>
      </c>
      <c r="N65" s="165">
        <f>IF('Indicator Data'!AO69="No Data",1,IF('Indicator Data imputation'!O68&lt;&gt;"",1,0))</f>
        <v>0</v>
      </c>
      <c r="O65" s="165">
        <f>IF('Indicator Data'!AP69="No Data",1,IF('Indicator Data imputation'!P68&lt;&gt;"",1,0))</f>
        <v>0</v>
      </c>
      <c r="P65" s="165">
        <f>IF('Indicator Data'!AQ69="No Data",1,IF('Indicator Data imputation'!Q68&lt;&gt;"",1,0))</f>
        <v>0</v>
      </c>
      <c r="Q65" s="165">
        <f>IF('Indicator Data'!AR69="No Data",1,IF('Indicator Data imputation'!R68&lt;&gt;"",1,0))</f>
        <v>1</v>
      </c>
      <c r="R65" s="165">
        <f>IF('Indicator Data'!AS69="No Data",1,IF('Indicator Data imputation'!S68&lt;&gt;"",1,0))</f>
        <v>0</v>
      </c>
      <c r="S65" s="165">
        <f>IF('Indicator Data'!AT69="No Data",1,IF('Indicator Data imputation'!T68&lt;&gt;"",1,0))</f>
        <v>0</v>
      </c>
      <c r="T65" s="165">
        <f>IF('Indicator Data'!AU69="No Data",1,IF('Indicator Data imputation'!U68&lt;&gt;"",1,0))</f>
        <v>0</v>
      </c>
      <c r="U65" s="165">
        <f>IF('Indicator Data'!AV69="No Data",1,IF('Indicator Data imputation'!V68&lt;&gt;"",1,0))</f>
        <v>1</v>
      </c>
      <c r="V65" s="165">
        <f>IF('Indicator Data'!AX69="No Data",1,IF('Indicator Data imputation'!W68&lt;&gt;"",1,0))</f>
        <v>0</v>
      </c>
      <c r="W65" s="165">
        <f>IF('Indicator Data'!AY69="No Data",1,IF('Indicator Data imputation'!X68&lt;&gt;"",1,0))</f>
        <v>1</v>
      </c>
      <c r="X65" s="165">
        <f>IF('Indicator Data'!CB69="No Data",1,IF('Indicator Data imputation'!Y68&lt;&gt;"",1,0))</f>
        <v>0</v>
      </c>
      <c r="Y65" s="165">
        <f>IF('Indicator Data'!CC69="No Data",1,IF('Indicator Data imputation'!Z68&lt;&gt;"",1,0))</f>
        <v>0</v>
      </c>
      <c r="Z65" s="165">
        <f>IF('Indicator Data'!AZ69="No Data",1,IF('Indicator Data imputation'!AA68&lt;&gt;"",1,0))</f>
        <v>0</v>
      </c>
      <c r="AA65" s="165">
        <f>IF('Indicator Data'!BA69="No Data",1,IF('Indicator Data imputation'!AB68&lt;&gt;"",1,0))</f>
        <v>1</v>
      </c>
      <c r="AB65" s="165">
        <f>IF('Indicator Data'!CG69="No Data",1,IF('Indicator Data imputation'!AC68&lt;&gt;"",1,0))</f>
        <v>0</v>
      </c>
      <c r="AC65" s="165">
        <f>IF('Indicator Data'!CH69="No Data",1,IF('Indicator Data imputation'!AD68&lt;&gt;"",1,0))</f>
        <v>0</v>
      </c>
      <c r="AD65" s="165">
        <f>IF('Indicator Data'!BC69="No Data",1,IF('Indicator Data imputation'!AE68&lt;&gt;"",1,0))</f>
        <v>1</v>
      </c>
      <c r="AE65" s="165">
        <f>IF('Indicator Data'!BF69="No Data",1,IF('Indicator Data imputation'!AF68&lt;&gt;"",1,0))</f>
        <v>0</v>
      </c>
      <c r="AF65" s="165">
        <f>IF('Indicator Data'!BG69="No Data",1,IF('Indicator Data imputation'!AG68&lt;&gt;"",1,0))</f>
        <v>0</v>
      </c>
      <c r="AG65" s="165">
        <f>IF('Indicator Data'!BH69="No Data",1,IF('Indicator Data imputation'!AH68&lt;&gt;"",1,0))</f>
        <v>0</v>
      </c>
      <c r="AH65" s="165">
        <f>IF('Indicator Data'!BI69="No Data",1,IF('Indicator Data imputation'!AI68&lt;&gt;"",1,0))</f>
        <v>0</v>
      </c>
      <c r="AI65" s="165">
        <f>IF('Indicator Data'!BJ69="No Data",1,IF('Indicator Data imputation'!AJ68&lt;&gt;"",1,0))</f>
        <v>0</v>
      </c>
      <c r="AJ65" s="165">
        <f>IF('Indicator Data'!BK69="No Data",1,IF('Indicator Data imputation'!AK68&lt;&gt;"",1,0))</f>
        <v>0</v>
      </c>
      <c r="AK65" s="165">
        <f>IF('Indicator Data'!BL69="No Data",1,IF('Indicator Data imputation'!AL68&lt;&gt;"",1,0))</f>
        <v>0</v>
      </c>
      <c r="AL65" s="165">
        <f>IF('Indicator Data'!BM69="No Data",1,IF('Indicator Data imputation'!AM68&lt;&gt;"",1,0))</f>
        <v>0</v>
      </c>
      <c r="AM65" s="165">
        <f>IF('Indicator Data'!BN69="No Data",1,IF('Indicator Data imputation'!AN68&lt;&gt;"",1,0))</f>
        <v>0</v>
      </c>
      <c r="AN65" s="165">
        <f>IF('Indicator Data'!BO69="No Data",1,IF('Indicator Data imputation'!AO68&lt;&gt;"",1,0))</f>
        <v>0</v>
      </c>
      <c r="AO65" s="165">
        <f>IF('Indicator Data'!BP69="No Data",1,IF('Indicator Data imputation'!AP68&lt;&gt;"",1,0))</f>
        <v>0</v>
      </c>
      <c r="AP65" s="165">
        <f>IF('Indicator Data'!BQ69="No Data",1,IF('Indicator Data imputation'!AQ68&lt;&gt;"",1,0))</f>
        <v>0</v>
      </c>
      <c r="AQ65" s="165">
        <f>IF('Indicator Data'!BR69="No Data",1,IF('Indicator Data imputation'!AR68&lt;&gt;"",1,0))</f>
        <v>0</v>
      </c>
      <c r="AR65" s="165">
        <f>IF('Indicator Data'!BS69="No Data",1,IF('Indicator Data imputation'!AS68&lt;&gt;"",1,0))</f>
        <v>0</v>
      </c>
      <c r="AS65" s="165">
        <f>IF('Indicator Data'!BT69="No Data",1,IF('Indicator Data imputation'!AT68&lt;&gt;"",1,0))</f>
        <v>0</v>
      </c>
      <c r="AT65" s="165">
        <f>IF('Indicator Data'!BU69="No Data",1,IF('Indicator Data imputation'!AU68&lt;&gt;"",1,0))</f>
        <v>0</v>
      </c>
      <c r="AU65" s="165">
        <f>IF('Indicator Data'!BV69="No Data",1,IF('Indicator Data imputation'!AV68&lt;&gt;"",1,0))</f>
        <v>1</v>
      </c>
      <c r="AV65" s="165">
        <f>IF('Indicator Data'!BW69="No Data",1,IF('Indicator Data imputation'!AW68&lt;&gt;"",1,0))</f>
        <v>0</v>
      </c>
      <c r="AW65" s="165">
        <f>IF('Indicator Data'!BX69="No Data",1,IF('Indicator Data imputation'!AX68&lt;&gt;"",1,0))</f>
        <v>0</v>
      </c>
      <c r="AX65" s="165">
        <f>IF('Indicator Data'!BY69="No Data",1,IF('Indicator Data imputation'!AY68&lt;&gt;"",1,0))</f>
        <v>0</v>
      </c>
      <c r="AY65" s="165">
        <f>IF('Indicator Data'!BZ69="No Data",1,IF('Indicator Data imputation'!AZ68&lt;&gt;"",1,0))</f>
        <v>0</v>
      </c>
      <c r="AZ65" s="165">
        <f>IF('Indicator Data'!CA69="No Data",1,IF('Indicator Data imputation'!BA68&lt;&gt;"",1,0))</f>
        <v>0</v>
      </c>
      <c r="BA65" s="5">
        <f t="shared" si="0"/>
        <v>6</v>
      </c>
      <c r="BB65" s="167">
        <f t="shared" si="1"/>
        <v>0.11764705882352941</v>
      </c>
    </row>
    <row r="66" spans="1:54" x14ac:dyDescent="0.25">
      <c r="A66" s="5" t="s">
        <v>122</v>
      </c>
      <c r="B66" s="165">
        <f>IF('Indicator Data'!C70="No Data",1,IF('Indicator Data imputation'!C69&lt;&gt;"",1,0))</f>
        <v>0</v>
      </c>
      <c r="C66" s="165">
        <f>IF('Indicator Data'!D70="No Data",1,IF('Indicator Data imputation'!D69&lt;&gt;"",1,0))</f>
        <v>0</v>
      </c>
      <c r="D66" s="165">
        <f>IF('Indicator Data'!E70="No Data",1,IF('Indicator Data imputation'!E69&lt;&gt;"",1,0))</f>
        <v>0</v>
      </c>
      <c r="E66" s="165">
        <f>IF('Indicator Data'!F70="No Data",1,IF('Indicator Data imputation'!F69&lt;&gt;"",1,0))</f>
        <v>0</v>
      </c>
      <c r="F66" s="165">
        <f>IF('Indicator Data'!G70="No Data",1,IF('Indicator Data imputation'!G69&lt;&gt;"",1,0))</f>
        <v>0</v>
      </c>
      <c r="G66" s="165">
        <f>IF('Indicator Data'!H70="No Data",1,IF('Indicator Data imputation'!H69&lt;&gt;"",1,0))</f>
        <v>0</v>
      </c>
      <c r="H66" s="165">
        <f>IF('Indicator Data'!I70="No Data",1,IF('Indicator Data imputation'!I69&lt;&gt;"",1,0))</f>
        <v>0</v>
      </c>
      <c r="I66" s="165">
        <f>IF('Indicator Data'!J70="No Data",1,IF('Indicator Data imputation'!J69&lt;&gt;"",1,0))</f>
        <v>0</v>
      </c>
      <c r="J66" s="165">
        <f>IF('Indicator Data'!K70="No Data",1,IF('Indicator Data imputation'!K69&lt;&gt;"",1,0))</f>
        <v>0</v>
      </c>
      <c r="K66" s="165">
        <f>IF('Indicator Data'!L70="No Data",1,IF('Indicator Data imputation'!L69&lt;&gt;"",1,0))</f>
        <v>0</v>
      </c>
      <c r="L66" s="165">
        <f>IF('Indicator Data'!AM70="No Data",1,IF('Indicator Data imputation'!M69&lt;&gt;"",1,0))</f>
        <v>0</v>
      </c>
      <c r="M66" s="165">
        <f>IF('Indicator Data'!AN70="No Data",1,IF('Indicator Data imputation'!N69&lt;&gt;"",1,0))</f>
        <v>0</v>
      </c>
      <c r="N66" s="165">
        <f>IF('Indicator Data'!AO70="No Data",1,IF('Indicator Data imputation'!O69&lt;&gt;"",1,0))</f>
        <v>0</v>
      </c>
      <c r="O66" s="165">
        <f>IF('Indicator Data'!AP70="No Data",1,IF('Indicator Data imputation'!P69&lt;&gt;"",1,0))</f>
        <v>0</v>
      </c>
      <c r="P66" s="165">
        <f>IF('Indicator Data'!AQ70="No Data",1,IF('Indicator Data imputation'!Q69&lt;&gt;"",1,0))</f>
        <v>0</v>
      </c>
      <c r="Q66" s="165">
        <f>IF('Indicator Data'!AR70="No Data",1,IF('Indicator Data imputation'!R69&lt;&gt;"",1,0))</f>
        <v>0</v>
      </c>
      <c r="R66" s="165">
        <f>IF('Indicator Data'!AS70="No Data",1,IF('Indicator Data imputation'!S69&lt;&gt;"",1,0))</f>
        <v>0</v>
      </c>
      <c r="S66" s="165">
        <f>IF('Indicator Data'!AT70="No Data",1,IF('Indicator Data imputation'!T69&lt;&gt;"",1,0))</f>
        <v>0</v>
      </c>
      <c r="T66" s="165">
        <f>IF('Indicator Data'!AU70="No Data",1,IF('Indicator Data imputation'!U69&lt;&gt;"",1,0))</f>
        <v>0</v>
      </c>
      <c r="U66" s="165">
        <f>IF('Indicator Data'!AV70="No Data",1,IF('Indicator Data imputation'!V69&lt;&gt;"",1,0))</f>
        <v>0</v>
      </c>
      <c r="V66" s="165">
        <f>IF('Indicator Data'!AX70="No Data",1,IF('Indicator Data imputation'!W69&lt;&gt;"",1,0))</f>
        <v>0</v>
      </c>
      <c r="W66" s="165">
        <f>IF('Indicator Data'!AY70="No Data",1,IF('Indicator Data imputation'!X69&lt;&gt;"",1,0))</f>
        <v>0</v>
      </c>
      <c r="X66" s="165">
        <f>IF('Indicator Data'!CB70="No Data",1,IF('Indicator Data imputation'!Y69&lt;&gt;"",1,0))</f>
        <v>0</v>
      </c>
      <c r="Y66" s="165">
        <f>IF('Indicator Data'!CC70="No Data",1,IF('Indicator Data imputation'!Z69&lt;&gt;"",1,0))</f>
        <v>0</v>
      </c>
      <c r="Z66" s="165">
        <f>IF('Indicator Data'!AZ70="No Data",1,IF('Indicator Data imputation'!AA69&lt;&gt;"",1,0))</f>
        <v>0</v>
      </c>
      <c r="AA66" s="165">
        <f>IF('Indicator Data'!BA70="No Data",1,IF('Indicator Data imputation'!AB69&lt;&gt;"",1,0))</f>
        <v>0</v>
      </c>
      <c r="AB66" s="165">
        <f>IF('Indicator Data'!CG70="No Data",1,IF('Indicator Data imputation'!AC69&lt;&gt;"",1,0))</f>
        <v>0</v>
      </c>
      <c r="AC66" s="165">
        <f>IF('Indicator Data'!CH70="No Data",1,IF('Indicator Data imputation'!AD69&lt;&gt;"",1,0))</f>
        <v>0</v>
      </c>
      <c r="AD66" s="165">
        <f>IF('Indicator Data'!BC70="No Data",1,IF('Indicator Data imputation'!AE69&lt;&gt;"",1,0))</f>
        <v>0</v>
      </c>
      <c r="AE66" s="165">
        <f>IF('Indicator Data'!BF70="No Data",1,IF('Indicator Data imputation'!AF69&lt;&gt;"",1,0))</f>
        <v>0</v>
      </c>
      <c r="AF66" s="165">
        <f>IF('Indicator Data'!BG70="No Data",1,IF('Indicator Data imputation'!AG69&lt;&gt;"",1,0))</f>
        <v>0</v>
      </c>
      <c r="AG66" s="165">
        <f>IF('Indicator Data'!BH70="No Data",1,IF('Indicator Data imputation'!AH69&lt;&gt;"",1,0))</f>
        <v>0</v>
      </c>
      <c r="AH66" s="165">
        <f>IF('Indicator Data'!BI70="No Data",1,IF('Indicator Data imputation'!AI69&lt;&gt;"",1,0))</f>
        <v>0</v>
      </c>
      <c r="AI66" s="165">
        <f>IF('Indicator Data'!BJ70="No Data",1,IF('Indicator Data imputation'!AJ69&lt;&gt;"",1,0))</f>
        <v>0</v>
      </c>
      <c r="AJ66" s="165">
        <f>IF('Indicator Data'!BK70="No Data",1,IF('Indicator Data imputation'!AK69&lt;&gt;"",1,0))</f>
        <v>0</v>
      </c>
      <c r="AK66" s="165">
        <f>IF('Indicator Data'!BL70="No Data",1,IF('Indicator Data imputation'!AL69&lt;&gt;"",1,0))</f>
        <v>0</v>
      </c>
      <c r="AL66" s="165">
        <f>IF('Indicator Data'!BM70="No Data",1,IF('Indicator Data imputation'!AM69&lt;&gt;"",1,0))</f>
        <v>0</v>
      </c>
      <c r="AM66" s="165">
        <f>IF('Indicator Data'!BN70="No Data",1,IF('Indicator Data imputation'!AN69&lt;&gt;"",1,0))</f>
        <v>0</v>
      </c>
      <c r="AN66" s="165">
        <f>IF('Indicator Data'!BO70="No Data",1,IF('Indicator Data imputation'!AO69&lt;&gt;"",1,0))</f>
        <v>0</v>
      </c>
      <c r="AO66" s="165">
        <f>IF('Indicator Data'!BP70="No Data",1,IF('Indicator Data imputation'!AP69&lt;&gt;"",1,0))</f>
        <v>0</v>
      </c>
      <c r="AP66" s="165">
        <f>IF('Indicator Data'!BQ70="No Data",1,IF('Indicator Data imputation'!AQ69&lt;&gt;"",1,0))</f>
        <v>0</v>
      </c>
      <c r="AQ66" s="165">
        <f>IF('Indicator Data'!BR70="No Data",1,IF('Indicator Data imputation'!AR69&lt;&gt;"",1,0))</f>
        <v>0</v>
      </c>
      <c r="AR66" s="165">
        <f>IF('Indicator Data'!BS70="No Data",1,IF('Indicator Data imputation'!AS69&lt;&gt;"",1,0))</f>
        <v>0</v>
      </c>
      <c r="AS66" s="165">
        <f>IF('Indicator Data'!BT70="No Data",1,IF('Indicator Data imputation'!AT69&lt;&gt;"",1,0))</f>
        <v>0</v>
      </c>
      <c r="AT66" s="165">
        <f>IF('Indicator Data'!BU70="No Data",1,IF('Indicator Data imputation'!AU69&lt;&gt;"",1,0))</f>
        <v>0</v>
      </c>
      <c r="AU66" s="165">
        <f>IF('Indicator Data'!BV70="No Data",1,IF('Indicator Data imputation'!AV69&lt;&gt;"",1,0))</f>
        <v>0</v>
      </c>
      <c r="AV66" s="165">
        <f>IF('Indicator Data'!BW70="No Data",1,IF('Indicator Data imputation'!AW69&lt;&gt;"",1,0))</f>
        <v>0</v>
      </c>
      <c r="AW66" s="165">
        <f>IF('Indicator Data'!BX70="No Data",1,IF('Indicator Data imputation'!AX69&lt;&gt;"",1,0))</f>
        <v>0</v>
      </c>
      <c r="AX66" s="165">
        <f>IF('Indicator Data'!BY70="No Data",1,IF('Indicator Data imputation'!AY69&lt;&gt;"",1,0))</f>
        <v>0</v>
      </c>
      <c r="AY66" s="165">
        <f>IF('Indicator Data'!BZ70="No Data",1,IF('Indicator Data imputation'!AZ69&lt;&gt;"",1,0))</f>
        <v>0</v>
      </c>
      <c r="AZ66" s="165">
        <f>IF('Indicator Data'!CA70="No Data",1,IF('Indicator Data imputation'!BA69&lt;&gt;"",1,0))</f>
        <v>0</v>
      </c>
      <c r="BA66" s="5">
        <f t="shared" si="0"/>
        <v>0</v>
      </c>
      <c r="BB66" s="167">
        <f t="shared" si="1"/>
        <v>0</v>
      </c>
    </row>
    <row r="67" spans="1:54" x14ac:dyDescent="0.25">
      <c r="A67" s="5" t="s">
        <v>124</v>
      </c>
      <c r="B67" s="165">
        <f>IF('Indicator Data'!C71="No Data",1,IF('Indicator Data imputation'!C70&lt;&gt;"",1,0))</f>
        <v>0</v>
      </c>
      <c r="C67" s="165">
        <f>IF('Indicator Data'!D71="No Data",1,IF('Indicator Data imputation'!D70&lt;&gt;"",1,0))</f>
        <v>0</v>
      </c>
      <c r="D67" s="165">
        <f>IF('Indicator Data'!E71="No Data",1,IF('Indicator Data imputation'!E70&lt;&gt;"",1,0))</f>
        <v>0</v>
      </c>
      <c r="E67" s="165">
        <f>IF('Indicator Data'!F71="No Data",1,IF('Indicator Data imputation'!F70&lt;&gt;"",1,0))</f>
        <v>0</v>
      </c>
      <c r="F67" s="165">
        <f>IF('Indicator Data'!G71="No Data",1,IF('Indicator Data imputation'!G70&lt;&gt;"",1,0))</f>
        <v>0</v>
      </c>
      <c r="G67" s="165">
        <f>IF('Indicator Data'!H71="No Data",1,IF('Indicator Data imputation'!H70&lt;&gt;"",1,0))</f>
        <v>0</v>
      </c>
      <c r="H67" s="165">
        <f>IF('Indicator Data'!I71="No Data",1,IF('Indicator Data imputation'!I70&lt;&gt;"",1,0))</f>
        <v>0</v>
      </c>
      <c r="I67" s="165">
        <f>IF('Indicator Data'!J71="No Data",1,IF('Indicator Data imputation'!J70&lt;&gt;"",1,0))</f>
        <v>0</v>
      </c>
      <c r="J67" s="165">
        <f>IF('Indicator Data'!K71="No Data",1,IF('Indicator Data imputation'!K70&lt;&gt;"",1,0))</f>
        <v>0</v>
      </c>
      <c r="K67" s="165">
        <f>IF('Indicator Data'!L71="No Data",1,IF('Indicator Data imputation'!L70&lt;&gt;"",1,0))</f>
        <v>0</v>
      </c>
      <c r="L67" s="165">
        <f>IF('Indicator Data'!AM71="No Data",1,IF('Indicator Data imputation'!M70&lt;&gt;"",1,0))</f>
        <v>0</v>
      </c>
      <c r="M67" s="165">
        <f>IF('Indicator Data'!AN71="No Data",1,IF('Indicator Data imputation'!N70&lt;&gt;"",1,0))</f>
        <v>0</v>
      </c>
      <c r="N67" s="165">
        <f>IF('Indicator Data'!AO71="No Data",1,IF('Indicator Data imputation'!O70&lt;&gt;"",1,0))</f>
        <v>0</v>
      </c>
      <c r="O67" s="165">
        <f>IF('Indicator Data'!AP71="No Data",1,IF('Indicator Data imputation'!P70&lt;&gt;"",1,0))</f>
        <v>0</v>
      </c>
      <c r="P67" s="165">
        <f>IF('Indicator Data'!AQ71="No Data",1,IF('Indicator Data imputation'!Q70&lt;&gt;"",1,0))</f>
        <v>0</v>
      </c>
      <c r="Q67" s="165">
        <f>IF('Indicator Data'!AR71="No Data",1,IF('Indicator Data imputation'!R70&lt;&gt;"",1,0))</f>
        <v>1</v>
      </c>
      <c r="R67" s="165">
        <f>IF('Indicator Data'!AS71="No Data",1,IF('Indicator Data imputation'!S70&lt;&gt;"",1,0))</f>
        <v>0</v>
      </c>
      <c r="S67" s="165">
        <f>IF('Indicator Data'!AT71="No Data",1,IF('Indicator Data imputation'!T70&lt;&gt;"",1,0))</f>
        <v>0</v>
      </c>
      <c r="T67" s="165">
        <f>IF('Indicator Data'!AU71="No Data",1,IF('Indicator Data imputation'!U70&lt;&gt;"",1,0))</f>
        <v>0</v>
      </c>
      <c r="U67" s="165">
        <f>IF('Indicator Data'!AV71="No Data",1,IF('Indicator Data imputation'!V70&lt;&gt;"",1,0))</f>
        <v>1</v>
      </c>
      <c r="V67" s="165">
        <f>IF('Indicator Data'!AX71="No Data",1,IF('Indicator Data imputation'!W70&lt;&gt;"",1,0))</f>
        <v>0</v>
      </c>
      <c r="W67" s="165">
        <f>IF('Indicator Data'!AY71="No Data",1,IF('Indicator Data imputation'!X70&lt;&gt;"",1,0))</f>
        <v>1</v>
      </c>
      <c r="X67" s="165">
        <f>IF('Indicator Data'!CB71="No Data",1,IF('Indicator Data imputation'!Y70&lt;&gt;"",1,0))</f>
        <v>0</v>
      </c>
      <c r="Y67" s="165">
        <f>IF('Indicator Data'!CC71="No Data",1,IF('Indicator Data imputation'!Z70&lt;&gt;"",1,0))</f>
        <v>0</v>
      </c>
      <c r="Z67" s="165">
        <f>IF('Indicator Data'!AZ71="No Data",1,IF('Indicator Data imputation'!AA70&lt;&gt;"",1,0))</f>
        <v>0</v>
      </c>
      <c r="AA67" s="165">
        <f>IF('Indicator Data'!BA71="No Data",1,IF('Indicator Data imputation'!AB70&lt;&gt;"",1,0))</f>
        <v>0</v>
      </c>
      <c r="AB67" s="165">
        <f>IF('Indicator Data'!CG71="No Data",1,IF('Indicator Data imputation'!AC70&lt;&gt;"",1,0))</f>
        <v>0</v>
      </c>
      <c r="AC67" s="165">
        <f>IF('Indicator Data'!CH71="No Data",1,IF('Indicator Data imputation'!AD70&lt;&gt;"",1,0))</f>
        <v>0</v>
      </c>
      <c r="AD67" s="165">
        <f>IF('Indicator Data'!BC71="No Data",1,IF('Indicator Data imputation'!AE70&lt;&gt;"",1,0))</f>
        <v>1</v>
      </c>
      <c r="AE67" s="165">
        <f>IF('Indicator Data'!BF71="No Data",1,IF('Indicator Data imputation'!AF70&lt;&gt;"",1,0))</f>
        <v>0</v>
      </c>
      <c r="AF67" s="165">
        <f>IF('Indicator Data'!BG71="No Data",1,IF('Indicator Data imputation'!AG70&lt;&gt;"",1,0))</f>
        <v>0</v>
      </c>
      <c r="AG67" s="165">
        <f>IF('Indicator Data'!BH71="No Data",1,IF('Indicator Data imputation'!AH70&lt;&gt;"",1,0))</f>
        <v>0</v>
      </c>
      <c r="AH67" s="165">
        <f>IF('Indicator Data'!BI71="No Data",1,IF('Indicator Data imputation'!AI70&lt;&gt;"",1,0))</f>
        <v>0</v>
      </c>
      <c r="AI67" s="165">
        <f>IF('Indicator Data'!BJ71="No Data",1,IF('Indicator Data imputation'!AJ70&lt;&gt;"",1,0))</f>
        <v>0</v>
      </c>
      <c r="AJ67" s="165">
        <f>IF('Indicator Data'!BK71="No Data",1,IF('Indicator Data imputation'!AK70&lt;&gt;"",1,0))</f>
        <v>0</v>
      </c>
      <c r="AK67" s="165">
        <f>IF('Indicator Data'!BL71="No Data",1,IF('Indicator Data imputation'!AL70&lt;&gt;"",1,0))</f>
        <v>0</v>
      </c>
      <c r="AL67" s="165">
        <f>IF('Indicator Data'!BM71="No Data",1,IF('Indicator Data imputation'!AM70&lt;&gt;"",1,0))</f>
        <v>0</v>
      </c>
      <c r="AM67" s="165">
        <f>IF('Indicator Data'!BN71="No Data",1,IF('Indicator Data imputation'!AN70&lt;&gt;"",1,0))</f>
        <v>1</v>
      </c>
      <c r="AN67" s="165">
        <f>IF('Indicator Data'!BO71="No Data",1,IF('Indicator Data imputation'!AO70&lt;&gt;"",1,0))</f>
        <v>1</v>
      </c>
      <c r="AO67" s="165">
        <f>IF('Indicator Data'!BP71="No Data",1,IF('Indicator Data imputation'!AP70&lt;&gt;"",1,0))</f>
        <v>0</v>
      </c>
      <c r="AP67" s="165">
        <f>IF('Indicator Data'!BQ71="No Data",1,IF('Indicator Data imputation'!AQ70&lt;&gt;"",1,0))</f>
        <v>0</v>
      </c>
      <c r="AQ67" s="165">
        <f>IF('Indicator Data'!BR71="No Data",1,IF('Indicator Data imputation'!AR70&lt;&gt;"",1,0))</f>
        <v>0</v>
      </c>
      <c r="AR67" s="165">
        <f>IF('Indicator Data'!BS71="No Data",1,IF('Indicator Data imputation'!AS70&lt;&gt;"",1,0))</f>
        <v>0</v>
      </c>
      <c r="AS67" s="165">
        <f>IF('Indicator Data'!BT71="No Data",1,IF('Indicator Data imputation'!AT70&lt;&gt;"",1,0))</f>
        <v>0</v>
      </c>
      <c r="AT67" s="165">
        <f>IF('Indicator Data'!BU71="No Data",1,IF('Indicator Data imputation'!AU70&lt;&gt;"",1,0))</f>
        <v>0</v>
      </c>
      <c r="AU67" s="165">
        <f>IF('Indicator Data'!BV71="No Data",1,IF('Indicator Data imputation'!AV70&lt;&gt;"",1,0))</f>
        <v>0</v>
      </c>
      <c r="AV67" s="165">
        <f>IF('Indicator Data'!BW71="No Data",1,IF('Indicator Data imputation'!AW70&lt;&gt;"",1,0))</f>
        <v>0</v>
      </c>
      <c r="AW67" s="165">
        <f>IF('Indicator Data'!BX71="No Data",1,IF('Indicator Data imputation'!AX70&lt;&gt;"",1,0))</f>
        <v>0</v>
      </c>
      <c r="AX67" s="165">
        <f>IF('Indicator Data'!BY71="No Data",1,IF('Indicator Data imputation'!AY70&lt;&gt;"",1,0))</f>
        <v>0</v>
      </c>
      <c r="AY67" s="165">
        <f>IF('Indicator Data'!BZ71="No Data",1,IF('Indicator Data imputation'!AZ70&lt;&gt;"",1,0))</f>
        <v>0</v>
      </c>
      <c r="AZ67" s="165">
        <f>IF('Indicator Data'!CA71="No Data",1,IF('Indicator Data imputation'!BA70&lt;&gt;"",1,0))</f>
        <v>0</v>
      </c>
      <c r="BA67" s="5">
        <f t="shared" ref="BA67:BA130" si="2">SUM(B67:AZ67)</f>
        <v>6</v>
      </c>
      <c r="BB67" s="167">
        <f t="shared" ref="BB67:BB130" si="3">BA67/51</f>
        <v>0.11764705882352941</v>
      </c>
    </row>
    <row r="68" spans="1:54" x14ac:dyDescent="0.25">
      <c r="A68" s="5" t="s">
        <v>126</v>
      </c>
      <c r="B68" s="165">
        <f>IF('Indicator Data'!C72="No Data",1,IF('Indicator Data imputation'!C71&lt;&gt;"",1,0))</f>
        <v>0</v>
      </c>
      <c r="C68" s="165">
        <f>IF('Indicator Data'!D72="No Data",1,IF('Indicator Data imputation'!D71&lt;&gt;"",1,0))</f>
        <v>0</v>
      </c>
      <c r="D68" s="165">
        <f>IF('Indicator Data'!E72="No Data",1,IF('Indicator Data imputation'!E71&lt;&gt;"",1,0))</f>
        <v>1</v>
      </c>
      <c r="E68" s="165">
        <f>IF('Indicator Data'!F72="No Data",1,IF('Indicator Data imputation'!F71&lt;&gt;"",1,0))</f>
        <v>0</v>
      </c>
      <c r="F68" s="165">
        <f>IF('Indicator Data'!G72="No Data",1,IF('Indicator Data imputation'!G71&lt;&gt;"",1,0))</f>
        <v>0</v>
      </c>
      <c r="G68" s="165">
        <f>IF('Indicator Data'!H72="No Data",1,IF('Indicator Data imputation'!H71&lt;&gt;"",1,0))</f>
        <v>0</v>
      </c>
      <c r="H68" s="165">
        <f>IF('Indicator Data'!I72="No Data",1,IF('Indicator Data imputation'!I71&lt;&gt;"",1,0))</f>
        <v>0</v>
      </c>
      <c r="I68" s="165">
        <f>IF('Indicator Data'!J72="No Data",1,IF('Indicator Data imputation'!J71&lt;&gt;"",1,0))</f>
        <v>0</v>
      </c>
      <c r="J68" s="165">
        <f>IF('Indicator Data'!K72="No Data",1,IF('Indicator Data imputation'!K71&lt;&gt;"",1,0))</f>
        <v>0</v>
      </c>
      <c r="K68" s="165">
        <f>IF('Indicator Data'!L72="No Data",1,IF('Indicator Data imputation'!L71&lt;&gt;"",1,0))</f>
        <v>1</v>
      </c>
      <c r="L68" s="165">
        <f>IF('Indicator Data'!AM72="No Data",1,IF('Indicator Data imputation'!M71&lt;&gt;"",1,0))</f>
        <v>0</v>
      </c>
      <c r="M68" s="165">
        <f>IF('Indicator Data'!AN72="No Data",1,IF('Indicator Data imputation'!N71&lt;&gt;"",1,0))</f>
        <v>0</v>
      </c>
      <c r="N68" s="165">
        <f>IF('Indicator Data'!AO72="No Data",1,IF('Indicator Data imputation'!O71&lt;&gt;"",1,0))</f>
        <v>0</v>
      </c>
      <c r="O68" s="165">
        <f>IF('Indicator Data'!AP72="No Data",1,IF('Indicator Data imputation'!P71&lt;&gt;"",1,0))</f>
        <v>0</v>
      </c>
      <c r="P68" s="165">
        <f>IF('Indicator Data'!AQ72="No Data",1,IF('Indicator Data imputation'!Q71&lt;&gt;"",1,0))</f>
        <v>0</v>
      </c>
      <c r="Q68" s="165">
        <f>IF('Indicator Data'!AR72="No Data",1,IF('Indicator Data imputation'!R71&lt;&gt;"",1,0))</f>
        <v>1</v>
      </c>
      <c r="R68" s="165">
        <f>IF('Indicator Data'!AS72="No Data",1,IF('Indicator Data imputation'!S71&lt;&gt;"",1,0))</f>
        <v>0</v>
      </c>
      <c r="S68" s="165">
        <f>IF('Indicator Data'!AT72="No Data",1,IF('Indicator Data imputation'!T71&lt;&gt;"",1,0))</f>
        <v>0</v>
      </c>
      <c r="T68" s="165">
        <f>IF('Indicator Data'!AU72="No Data",1,IF('Indicator Data imputation'!U71&lt;&gt;"",1,0))</f>
        <v>0</v>
      </c>
      <c r="U68" s="165">
        <f>IF('Indicator Data'!AV72="No Data",1,IF('Indicator Data imputation'!V71&lt;&gt;"",1,0))</f>
        <v>0</v>
      </c>
      <c r="V68" s="165">
        <f>IF('Indicator Data'!AX72="No Data",1,IF('Indicator Data imputation'!W71&lt;&gt;"",1,0))</f>
        <v>0</v>
      </c>
      <c r="W68" s="165">
        <f>IF('Indicator Data'!AY72="No Data",1,IF('Indicator Data imputation'!X71&lt;&gt;"",1,0))</f>
        <v>1</v>
      </c>
      <c r="X68" s="165">
        <f>IF('Indicator Data'!CB72="No Data",1,IF('Indicator Data imputation'!Y71&lt;&gt;"",1,0))</f>
        <v>0</v>
      </c>
      <c r="Y68" s="165">
        <f>IF('Indicator Data'!CC72="No Data",1,IF('Indicator Data imputation'!Z71&lt;&gt;"",1,0))</f>
        <v>0</v>
      </c>
      <c r="Z68" s="165">
        <f>IF('Indicator Data'!AZ72="No Data",1,IF('Indicator Data imputation'!AA71&lt;&gt;"",1,0))</f>
        <v>0</v>
      </c>
      <c r="AA68" s="165">
        <f>IF('Indicator Data'!BA72="No Data",1,IF('Indicator Data imputation'!AB71&lt;&gt;"",1,0))</f>
        <v>1</v>
      </c>
      <c r="AB68" s="165">
        <f>IF('Indicator Data'!CG72="No Data",1,IF('Indicator Data imputation'!AC71&lt;&gt;"",1,0))</f>
        <v>0</v>
      </c>
      <c r="AC68" s="165">
        <f>IF('Indicator Data'!CH72="No Data",1,IF('Indicator Data imputation'!AD71&lt;&gt;"",1,0))</f>
        <v>0</v>
      </c>
      <c r="AD68" s="165">
        <f>IF('Indicator Data'!BC72="No Data",1,IF('Indicator Data imputation'!AE71&lt;&gt;"",1,0))</f>
        <v>1</v>
      </c>
      <c r="AE68" s="165">
        <f>IF('Indicator Data'!BF72="No Data",1,IF('Indicator Data imputation'!AF71&lt;&gt;"",1,0))</f>
        <v>1</v>
      </c>
      <c r="AF68" s="165">
        <f>IF('Indicator Data'!BG72="No Data",1,IF('Indicator Data imputation'!AG71&lt;&gt;"",1,0))</f>
        <v>0</v>
      </c>
      <c r="AG68" s="165">
        <f>IF('Indicator Data'!BH72="No Data",1,IF('Indicator Data imputation'!AH71&lt;&gt;"",1,0))</f>
        <v>0</v>
      </c>
      <c r="AH68" s="165">
        <f>IF('Indicator Data'!BI72="No Data",1,IF('Indicator Data imputation'!AI71&lt;&gt;"",1,0))</f>
        <v>0</v>
      </c>
      <c r="AI68" s="165">
        <f>IF('Indicator Data'!BJ72="No Data",1,IF('Indicator Data imputation'!AJ71&lt;&gt;"",1,0))</f>
        <v>0</v>
      </c>
      <c r="AJ68" s="165">
        <f>IF('Indicator Data'!BK72="No Data",1,IF('Indicator Data imputation'!AK71&lt;&gt;"",1,0))</f>
        <v>0</v>
      </c>
      <c r="AK68" s="165">
        <f>IF('Indicator Data'!BL72="No Data",1,IF('Indicator Data imputation'!AL71&lt;&gt;"",1,0))</f>
        <v>0</v>
      </c>
      <c r="AL68" s="165">
        <f>IF('Indicator Data'!BM72="No Data",1,IF('Indicator Data imputation'!AM71&lt;&gt;"",1,0))</f>
        <v>0</v>
      </c>
      <c r="AM68" s="165">
        <f>IF('Indicator Data'!BN72="No Data",1,IF('Indicator Data imputation'!AN71&lt;&gt;"",1,0))</f>
        <v>0</v>
      </c>
      <c r="AN68" s="165">
        <f>IF('Indicator Data'!BO72="No Data",1,IF('Indicator Data imputation'!AO71&lt;&gt;"",1,0))</f>
        <v>0</v>
      </c>
      <c r="AO68" s="165">
        <f>IF('Indicator Data'!BP72="No Data",1,IF('Indicator Data imputation'!AP71&lt;&gt;"",1,0))</f>
        <v>0</v>
      </c>
      <c r="AP68" s="165">
        <f>IF('Indicator Data'!BQ72="No Data",1,IF('Indicator Data imputation'!AQ71&lt;&gt;"",1,0))</f>
        <v>1</v>
      </c>
      <c r="AQ68" s="165">
        <f>IF('Indicator Data'!BR72="No Data",1,IF('Indicator Data imputation'!AR71&lt;&gt;"",1,0))</f>
        <v>0</v>
      </c>
      <c r="AR68" s="165">
        <f>IF('Indicator Data'!BS72="No Data",1,IF('Indicator Data imputation'!AS71&lt;&gt;"",1,0))</f>
        <v>0</v>
      </c>
      <c r="AS68" s="165">
        <f>IF('Indicator Data'!BT72="No Data",1,IF('Indicator Data imputation'!AT71&lt;&gt;"",1,0))</f>
        <v>0</v>
      </c>
      <c r="AT68" s="165">
        <f>IF('Indicator Data'!BU72="No Data",1,IF('Indicator Data imputation'!AU71&lt;&gt;"",1,0))</f>
        <v>0</v>
      </c>
      <c r="AU68" s="165">
        <f>IF('Indicator Data'!BV72="No Data",1,IF('Indicator Data imputation'!AV71&lt;&gt;"",1,0))</f>
        <v>1</v>
      </c>
      <c r="AV68" s="165">
        <f>IF('Indicator Data'!BW72="No Data",1,IF('Indicator Data imputation'!AW71&lt;&gt;"",1,0))</f>
        <v>0</v>
      </c>
      <c r="AW68" s="165">
        <f>IF('Indicator Data'!BX72="No Data",1,IF('Indicator Data imputation'!AX71&lt;&gt;"",1,0))</f>
        <v>0</v>
      </c>
      <c r="AX68" s="165">
        <f>IF('Indicator Data'!BY72="No Data",1,IF('Indicator Data imputation'!AY71&lt;&gt;"",1,0))</f>
        <v>0</v>
      </c>
      <c r="AY68" s="165">
        <f>IF('Indicator Data'!BZ72="No Data",1,IF('Indicator Data imputation'!AZ71&lt;&gt;"",1,0))</f>
        <v>0</v>
      </c>
      <c r="AZ68" s="165">
        <f>IF('Indicator Data'!CA72="No Data",1,IF('Indicator Data imputation'!BA71&lt;&gt;"",1,0))</f>
        <v>0</v>
      </c>
      <c r="BA68" s="5">
        <f t="shared" si="2"/>
        <v>9</v>
      </c>
      <c r="BB68" s="167">
        <f t="shared" si="3"/>
        <v>0.17647058823529413</v>
      </c>
    </row>
    <row r="69" spans="1:54" x14ac:dyDescent="0.25">
      <c r="A69" s="5" t="s">
        <v>128</v>
      </c>
      <c r="B69" s="165">
        <f>IF('Indicator Data'!C73="No Data",1,IF('Indicator Data imputation'!C72&lt;&gt;"",1,0))</f>
        <v>0</v>
      </c>
      <c r="C69" s="165">
        <f>IF('Indicator Data'!D73="No Data",1,IF('Indicator Data imputation'!D72&lt;&gt;"",1,0))</f>
        <v>0</v>
      </c>
      <c r="D69" s="165">
        <f>IF('Indicator Data'!E73="No Data",1,IF('Indicator Data imputation'!E72&lt;&gt;"",1,0))</f>
        <v>0</v>
      </c>
      <c r="E69" s="165">
        <f>IF('Indicator Data'!F73="No Data",1,IF('Indicator Data imputation'!F72&lt;&gt;"",1,0))</f>
        <v>0</v>
      </c>
      <c r="F69" s="165">
        <f>IF('Indicator Data'!G73="No Data",1,IF('Indicator Data imputation'!G72&lt;&gt;"",1,0))</f>
        <v>0</v>
      </c>
      <c r="G69" s="165">
        <f>IF('Indicator Data'!H73="No Data",1,IF('Indicator Data imputation'!H72&lt;&gt;"",1,0))</f>
        <v>0</v>
      </c>
      <c r="H69" s="165">
        <f>IF('Indicator Data'!I73="No Data",1,IF('Indicator Data imputation'!I72&lt;&gt;"",1,0))</f>
        <v>0</v>
      </c>
      <c r="I69" s="165">
        <f>IF('Indicator Data'!J73="No Data",1,IF('Indicator Data imputation'!J72&lt;&gt;"",1,0))</f>
        <v>0</v>
      </c>
      <c r="J69" s="165">
        <f>IF('Indicator Data'!K73="No Data",1,IF('Indicator Data imputation'!K72&lt;&gt;"",1,0))</f>
        <v>0</v>
      </c>
      <c r="K69" s="165">
        <f>IF('Indicator Data'!L73="No Data",1,IF('Indicator Data imputation'!L72&lt;&gt;"",1,0))</f>
        <v>0</v>
      </c>
      <c r="L69" s="165">
        <f>IF('Indicator Data'!AM73="No Data",1,IF('Indicator Data imputation'!M72&lt;&gt;"",1,0))</f>
        <v>0</v>
      </c>
      <c r="M69" s="165">
        <f>IF('Indicator Data'!AN73="No Data",1,IF('Indicator Data imputation'!N72&lt;&gt;"",1,0))</f>
        <v>0</v>
      </c>
      <c r="N69" s="165">
        <f>IF('Indicator Data'!AO73="No Data",1,IF('Indicator Data imputation'!O72&lt;&gt;"",1,0))</f>
        <v>0</v>
      </c>
      <c r="O69" s="165">
        <f>IF('Indicator Data'!AP73="No Data",1,IF('Indicator Data imputation'!P72&lt;&gt;"",1,0))</f>
        <v>0</v>
      </c>
      <c r="P69" s="165">
        <f>IF('Indicator Data'!AQ73="No Data",1,IF('Indicator Data imputation'!Q72&lt;&gt;"",1,0))</f>
        <v>0</v>
      </c>
      <c r="Q69" s="165">
        <f>IF('Indicator Data'!AR73="No Data",1,IF('Indicator Data imputation'!R72&lt;&gt;"",1,0))</f>
        <v>0</v>
      </c>
      <c r="R69" s="165">
        <f>IF('Indicator Data'!AS73="No Data",1,IF('Indicator Data imputation'!S72&lt;&gt;"",1,0))</f>
        <v>0</v>
      </c>
      <c r="S69" s="165">
        <f>IF('Indicator Data'!AT73="No Data",1,IF('Indicator Data imputation'!T72&lt;&gt;"",1,0))</f>
        <v>0</v>
      </c>
      <c r="T69" s="165">
        <f>IF('Indicator Data'!AU73="No Data",1,IF('Indicator Data imputation'!U72&lt;&gt;"",1,0))</f>
        <v>0</v>
      </c>
      <c r="U69" s="165">
        <f>IF('Indicator Data'!AV73="No Data",1,IF('Indicator Data imputation'!V72&lt;&gt;"",1,0))</f>
        <v>0</v>
      </c>
      <c r="V69" s="165">
        <f>IF('Indicator Data'!AX73="No Data",1,IF('Indicator Data imputation'!W72&lt;&gt;"",1,0))</f>
        <v>0</v>
      </c>
      <c r="W69" s="165">
        <f>IF('Indicator Data'!AY73="No Data",1,IF('Indicator Data imputation'!X72&lt;&gt;"",1,0))</f>
        <v>0</v>
      </c>
      <c r="X69" s="165">
        <f>IF('Indicator Data'!CB73="No Data",1,IF('Indicator Data imputation'!Y72&lt;&gt;"",1,0))</f>
        <v>0</v>
      </c>
      <c r="Y69" s="165">
        <f>IF('Indicator Data'!CC73="No Data",1,IF('Indicator Data imputation'!Z72&lt;&gt;"",1,0))</f>
        <v>0</v>
      </c>
      <c r="Z69" s="165">
        <f>IF('Indicator Data'!AZ73="No Data",1,IF('Indicator Data imputation'!AA72&lt;&gt;"",1,0))</f>
        <v>0</v>
      </c>
      <c r="AA69" s="165">
        <f>IF('Indicator Data'!BA73="No Data",1,IF('Indicator Data imputation'!AB72&lt;&gt;"",1,0))</f>
        <v>0</v>
      </c>
      <c r="AB69" s="165">
        <f>IF('Indicator Data'!CG73="No Data",1,IF('Indicator Data imputation'!AC72&lt;&gt;"",1,0))</f>
        <v>0</v>
      </c>
      <c r="AC69" s="165">
        <f>IF('Indicator Data'!CH73="No Data",1,IF('Indicator Data imputation'!AD72&lt;&gt;"",1,0))</f>
        <v>0</v>
      </c>
      <c r="AD69" s="165">
        <f>IF('Indicator Data'!BC73="No Data",1,IF('Indicator Data imputation'!AE72&lt;&gt;"",1,0))</f>
        <v>0</v>
      </c>
      <c r="AE69" s="165">
        <f>IF('Indicator Data'!BF73="No Data",1,IF('Indicator Data imputation'!AF72&lt;&gt;"",1,0))</f>
        <v>0</v>
      </c>
      <c r="AF69" s="165">
        <f>IF('Indicator Data'!BG73="No Data",1,IF('Indicator Data imputation'!AG72&lt;&gt;"",1,0))</f>
        <v>0</v>
      </c>
      <c r="AG69" s="165">
        <f>IF('Indicator Data'!BH73="No Data",1,IF('Indicator Data imputation'!AH72&lt;&gt;"",1,0))</f>
        <v>0</v>
      </c>
      <c r="AH69" s="165">
        <f>IF('Indicator Data'!BI73="No Data",1,IF('Indicator Data imputation'!AI72&lt;&gt;"",1,0))</f>
        <v>0</v>
      </c>
      <c r="AI69" s="165">
        <f>IF('Indicator Data'!BJ73="No Data",1,IF('Indicator Data imputation'!AJ72&lt;&gt;"",1,0))</f>
        <v>0</v>
      </c>
      <c r="AJ69" s="165">
        <f>IF('Indicator Data'!BK73="No Data",1,IF('Indicator Data imputation'!AK72&lt;&gt;"",1,0))</f>
        <v>0</v>
      </c>
      <c r="AK69" s="165">
        <f>IF('Indicator Data'!BL73="No Data",1,IF('Indicator Data imputation'!AL72&lt;&gt;"",1,0))</f>
        <v>0</v>
      </c>
      <c r="AL69" s="165">
        <f>IF('Indicator Data'!BM73="No Data",1,IF('Indicator Data imputation'!AM72&lt;&gt;"",1,0))</f>
        <v>0</v>
      </c>
      <c r="AM69" s="165">
        <f>IF('Indicator Data'!BN73="No Data",1,IF('Indicator Data imputation'!AN72&lt;&gt;"",1,0))</f>
        <v>0</v>
      </c>
      <c r="AN69" s="165">
        <f>IF('Indicator Data'!BO73="No Data",1,IF('Indicator Data imputation'!AO72&lt;&gt;"",1,0))</f>
        <v>0</v>
      </c>
      <c r="AO69" s="165">
        <f>IF('Indicator Data'!BP73="No Data",1,IF('Indicator Data imputation'!AP72&lt;&gt;"",1,0))</f>
        <v>0</v>
      </c>
      <c r="AP69" s="165">
        <f>IF('Indicator Data'!BQ73="No Data",1,IF('Indicator Data imputation'!AQ72&lt;&gt;"",1,0))</f>
        <v>0</v>
      </c>
      <c r="AQ69" s="165">
        <f>IF('Indicator Data'!BR73="No Data",1,IF('Indicator Data imputation'!AR72&lt;&gt;"",1,0))</f>
        <v>0</v>
      </c>
      <c r="AR69" s="165">
        <f>IF('Indicator Data'!BS73="No Data",1,IF('Indicator Data imputation'!AS72&lt;&gt;"",1,0))</f>
        <v>0</v>
      </c>
      <c r="AS69" s="165">
        <f>IF('Indicator Data'!BT73="No Data",1,IF('Indicator Data imputation'!AT72&lt;&gt;"",1,0))</f>
        <v>0</v>
      </c>
      <c r="AT69" s="165">
        <f>IF('Indicator Data'!BU73="No Data",1,IF('Indicator Data imputation'!AU72&lt;&gt;"",1,0))</f>
        <v>0</v>
      </c>
      <c r="AU69" s="165">
        <f>IF('Indicator Data'!BV73="No Data",1,IF('Indicator Data imputation'!AV72&lt;&gt;"",1,0))</f>
        <v>0</v>
      </c>
      <c r="AV69" s="165">
        <f>IF('Indicator Data'!BW73="No Data",1,IF('Indicator Data imputation'!AW72&lt;&gt;"",1,0))</f>
        <v>0</v>
      </c>
      <c r="AW69" s="165">
        <f>IF('Indicator Data'!BX73="No Data",1,IF('Indicator Data imputation'!AX72&lt;&gt;"",1,0))</f>
        <v>0</v>
      </c>
      <c r="AX69" s="165">
        <f>IF('Indicator Data'!BY73="No Data",1,IF('Indicator Data imputation'!AY72&lt;&gt;"",1,0))</f>
        <v>0</v>
      </c>
      <c r="AY69" s="165">
        <f>IF('Indicator Data'!BZ73="No Data",1,IF('Indicator Data imputation'!AZ72&lt;&gt;"",1,0))</f>
        <v>0</v>
      </c>
      <c r="AZ69" s="165">
        <f>IF('Indicator Data'!CA73="No Data",1,IF('Indicator Data imputation'!BA72&lt;&gt;"",1,0))</f>
        <v>0</v>
      </c>
      <c r="BA69" s="5">
        <f t="shared" si="2"/>
        <v>0</v>
      </c>
      <c r="BB69" s="167">
        <f t="shared" si="3"/>
        <v>0</v>
      </c>
    </row>
    <row r="70" spans="1:54" x14ac:dyDescent="0.25">
      <c r="A70" s="5" t="s">
        <v>130</v>
      </c>
      <c r="B70" s="165">
        <f>IF('Indicator Data'!C74="No Data",1,IF('Indicator Data imputation'!C73&lt;&gt;"",1,0))</f>
        <v>0</v>
      </c>
      <c r="C70" s="165">
        <f>IF('Indicator Data'!D74="No Data",1,IF('Indicator Data imputation'!D73&lt;&gt;"",1,0))</f>
        <v>0</v>
      </c>
      <c r="D70" s="165">
        <f>IF('Indicator Data'!E74="No Data",1,IF('Indicator Data imputation'!E73&lt;&gt;"",1,0))</f>
        <v>0</v>
      </c>
      <c r="E70" s="165">
        <f>IF('Indicator Data'!F74="No Data",1,IF('Indicator Data imputation'!F73&lt;&gt;"",1,0))</f>
        <v>0</v>
      </c>
      <c r="F70" s="165">
        <f>IF('Indicator Data'!G74="No Data",1,IF('Indicator Data imputation'!G73&lt;&gt;"",1,0))</f>
        <v>0</v>
      </c>
      <c r="G70" s="165">
        <f>IF('Indicator Data'!H74="No Data",1,IF('Indicator Data imputation'!H73&lt;&gt;"",1,0))</f>
        <v>0</v>
      </c>
      <c r="H70" s="165">
        <f>IF('Indicator Data'!I74="No Data",1,IF('Indicator Data imputation'!I73&lt;&gt;"",1,0))</f>
        <v>0</v>
      </c>
      <c r="I70" s="165">
        <f>IF('Indicator Data'!J74="No Data",1,IF('Indicator Data imputation'!J73&lt;&gt;"",1,0))</f>
        <v>0</v>
      </c>
      <c r="J70" s="165">
        <f>IF('Indicator Data'!K74="No Data",1,IF('Indicator Data imputation'!K73&lt;&gt;"",1,0))</f>
        <v>0</v>
      </c>
      <c r="K70" s="165">
        <f>IF('Indicator Data'!L74="No Data",1,IF('Indicator Data imputation'!L73&lt;&gt;"",1,0))</f>
        <v>0</v>
      </c>
      <c r="L70" s="165">
        <f>IF('Indicator Data'!AM74="No Data",1,IF('Indicator Data imputation'!M73&lt;&gt;"",1,0))</f>
        <v>0</v>
      </c>
      <c r="M70" s="165">
        <f>IF('Indicator Data'!AN74="No Data",1,IF('Indicator Data imputation'!N73&lt;&gt;"",1,0))</f>
        <v>0</v>
      </c>
      <c r="N70" s="165">
        <f>IF('Indicator Data'!AO74="No Data",1,IF('Indicator Data imputation'!O73&lt;&gt;"",1,0))</f>
        <v>0</v>
      </c>
      <c r="O70" s="165">
        <f>IF('Indicator Data'!AP74="No Data",1,IF('Indicator Data imputation'!P73&lt;&gt;"",1,0))</f>
        <v>0</v>
      </c>
      <c r="P70" s="165">
        <f>IF('Indicator Data'!AQ74="No Data",1,IF('Indicator Data imputation'!Q73&lt;&gt;"",1,0))</f>
        <v>0</v>
      </c>
      <c r="Q70" s="165">
        <f>IF('Indicator Data'!AR74="No Data",1,IF('Indicator Data imputation'!R73&lt;&gt;"",1,0))</f>
        <v>0</v>
      </c>
      <c r="R70" s="165">
        <f>IF('Indicator Data'!AS74="No Data",1,IF('Indicator Data imputation'!S73&lt;&gt;"",1,0))</f>
        <v>0</v>
      </c>
      <c r="S70" s="165">
        <f>IF('Indicator Data'!AT74="No Data",1,IF('Indicator Data imputation'!T73&lt;&gt;"",1,0))</f>
        <v>0</v>
      </c>
      <c r="T70" s="165">
        <f>IF('Indicator Data'!AU74="No Data",1,IF('Indicator Data imputation'!U73&lt;&gt;"",1,0))</f>
        <v>0</v>
      </c>
      <c r="U70" s="165">
        <f>IF('Indicator Data'!AV74="No Data",1,IF('Indicator Data imputation'!V73&lt;&gt;"",1,0))</f>
        <v>0</v>
      </c>
      <c r="V70" s="165">
        <f>IF('Indicator Data'!AX74="No Data",1,IF('Indicator Data imputation'!W73&lt;&gt;"",1,0))</f>
        <v>0</v>
      </c>
      <c r="W70" s="165">
        <f>IF('Indicator Data'!AY74="No Data",1,IF('Indicator Data imputation'!X73&lt;&gt;"",1,0))</f>
        <v>0</v>
      </c>
      <c r="X70" s="165">
        <f>IF('Indicator Data'!CB74="No Data",1,IF('Indicator Data imputation'!Y73&lt;&gt;"",1,0))</f>
        <v>0</v>
      </c>
      <c r="Y70" s="165">
        <f>IF('Indicator Data'!CC74="No Data",1,IF('Indicator Data imputation'!Z73&lt;&gt;"",1,0))</f>
        <v>0</v>
      </c>
      <c r="Z70" s="165">
        <f>IF('Indicator Data'!AZ74="No Data",1,IF('Indicator Data imputation'!AA73&lt;&gt;"",1,0))</f>
        <v>0</v>
      </c>
      <c r="AA70" s="165">
        <f>IF('Indicator Data'!BA74="No Data",1,IF('Indicator Data imputation'!AB73&lt;&gt;"",1,0))</f>
        <v>0</v>
      </c>
      <c r="AB70" s="165">
        <f>IF('Indicator Data'!CG74="No Data",1,IF('Indicator Data imputation'!AC73&lt;&gt;"",1,0))</f>
        <v>0</v>
      </c>
      <c r="AC70" s="165">
        <f>IF('Indicator Data'!CH74="No Data",1,IF('Indicator Data imputation'!AD73&lt;&gt;"",1,0))</f>
        <v>0</v>
      </c>
      <c r="AD70" s="165">
        <f>IF('Indicator Data'!BC74="No Data",1,IF('Indicator Data imputation'!AE73&lt;&gt;"",1,0))</f>
        <v>0</v>
      </c>
      <c r="AE70" s="165">
        <f>IF('Indicator Data'!BF74="No Data",1,IF('Indicator Data imputation'!AF73&lt;&gt;"",1,0))</f>
        <v>1</v>
      </c>
      <c r="AF70" s="165">
        <f>IF('Indicator Data'!BG74="No Data",1,IF('Indicator Data imputation'!AG73&lt;&gt;"",1,0))</f>
        <v>0</v>
      </c>
      <c r="AG70" s="165">
        <f>IF('Indicator Data'!BH74="No Data",1,IF('Indicator Data imputation'!AH73&lt;&gt;"",1,0))</f>
        <v>0</v>
      </c>
      <c r="AH70" s="165">
        <f>IF('Indicator Data'!BI74="No Data",1,IF('Indicator Data imputation'!AI73&lt;&gt;"",1,0))</f>
        <v>0</v>
      </c>
      <c r="AI70" s="165">
        <f>IF('Indicator Data'!BJ74="No Data",1,IF('Indicator Data imputation'!AJ73&lt;&gt;"",1,0))</f>
        <v>0</v>
      </c>
      <c r="AJ70" s="165">
        <f>IF('Indicator Data'!BK74="No Data",1,IF('Indicator Data imputation'!AK73&lt;&gt;"",1,0))</f>
        <v>0</v>
      </c>
      <c r="AK70" s="165">
        <f>IF('Indicator Data'!BL74="No Data",1,IF('Indicator Data imputation'!AL73&lt;&gt;"",1,0))</f>
        <v>0</v>
      </c>
      <c r="AL70" s="165">
        <f>IF('Indicator Data'!BM74="No Data",1,IF('Indicator Data imputation'!AM73&lt;&gt;"",1,0))</f>
        <v>0</v>
      </c>
      <c r="AM70" s="165">
        <f>IF('Indicator Data'!BN74="No Data",1,IF('Indicator Data imputation'!AN73&lt;&gt;"",1,0))</f>
        <v>0</v>
      </c>
      <c r="AN70" s="165">
        <f>IF('Indicator Data'!BO74="No Data",1,IF('Indicator Data imputation'!AO73&lt;&gt;"",1,0))</f>
        <v>0</v>
      </c>
      <c r="AO70" s="165">
        <f>IF('Indicator Data'!BP74="No Data",1,IF('Indicator Data imputation'!AP73&lt;&gt;"",1,0))</f>
        <v>0</v>
      </c>
      <c r="AP70" s="165">
        <f>IF('Indicator Data'!BQ74="No Data",1,IF('Indicator Data imputation'!AQ73&lt;&gt;"",1,0))</f>
        <v>0</v>
      </c>
      <c r="AQ70" s="165">
        <f>IF('Indicator Data'!BR74="No Data",1,IF('Indicator Data imputation'!AR73&lt;&gt;"",1,0))</f>
        <v>0</v>
      </c>
      <c r="AR70" s="165">
        <f>IF('Indicator Data'!BS74="No Data",1,IF('Indicator Data imputation'!AS73&lt;&gt;"",1,0))</f>
        <v>0</v>
      </c>
      <c r="AS70" s="165">
        <f>IF('Indicator Data'!BT74="No Data",1,IF('Indicator Data imputation'!AT73&lt;&gt;"",1,0))</f>
        <v>0</v>
      </c>
      <c r="AT70" s="165">
        <f>IF('Indicator Data'!BU74="No Data",1,IF('Indicator Data imputation'!AU73&lt;&gt;"",1,0))</f>
        <v>0</v>
      </c>
      <c r="AU70" s="165">
        <f>IF('Indicator Data'!BV74="No Data",1,IF('Indicator Data imputation'!AV73&lt;&gt;"",1,0))</f>
        <v>0</v>
      </c>
      <c r="AV70" s="165">
        <f>IF('Indicator Data'!BW74="No Data",1,IF('Indicator Data imputation'!AW73&lt;&gt;"",1,0))</f>
        <v>0</v>
      </c>
      <c r="AW70" s="165">
        <f>IF('Indicator Data'!BX74="No Data",1,IF('Indicator Data imputation'!AX73&lt;&gt;"",1,0))</f>
        <v>0</v>
      </c>
      <c r="AX70" s="165">
        <f>IF('Indicator Data'!BY74="No Data",1,IF('Indicator Data imputation'!AY73&lt;&gt;"",1,0))</f>
        <v>0</v>
      </c>
      <c r="AY70" s="165">
        <f>IF('Indicator Data'!BZ74="No Data",1,IF('Indicator Data imputation'!AZ73&lt;&gt;"",1,0))</f>
        <v>0</v>
      </c>
      <c r="AZ70" s="165">
        <f>IF('Indicator Data'!CA74="No Data",1,IF('Indicator Data imputation'!BA73&lt;&gt;"",1,0))</f>
        <v>0</v>
      </c>
      <c r="BA70" s="5">
        <f t="shared" si="2"/>
        <v>1</v>
      </c>
      <c r="BB70" s="167">
        <f t="shared" si="3"/>
        <v>1.9607843137254902E-2</v>
      </c>
    </row>
    <row r="71" spans="1:54" x14ac:dyDescent="0.25">
      <c r="A71" s="5" t="s">
        <v>131</v>
      </c>
      <c r="B71" s="165">
        <f>IF('Indicator Data'!C75="No Data",1,IF('Indicator Data imputation'!C74&lt;&gt;"",1,0))</f>
        <v>0</v>
      </c>
      <c r="C71" s="165">
        <f>IF('Indicator Data'!D75="No Data",1,IF('Indicator Data imputation'!D74&lt;&gt;"",1,0))</f>
        <v>0</v>
      </c>
      <c r="D71" s="165">
        <f>IF('Indicator Data'!E75="No Data",1,IF('Indicator Data imputation'!E74&lt;&gt;"",1,0))</f>
        <v>0</v>
      </c>
      <c r="E71" s="165">
        <f>IF('Indicator Data'!F75="No Data",1,IF('Indicator Data imputation'!F74&lt;&gt;"",1,0))</f>
        <v>0</v>
      </c>
      <c r="F71" s="165">
        <f>IF('Indicator Data'!G75="No Data",1,IF('Indicator Data imputation'!G74&lt;&gt;"",1,0))</f>
        <v>0</v>
      </c>
      <c r="G71" s="165">
        <f>IF('Indicator Data'!H75="No Data",1,IF('Indicator Data imputation'!H74&lt;&gt;"",1,0))</f>
        <v>0</v>
      </c>
      <c r="H71" s="165">
        <f>IF('Indicator Data'!I75="No Data",1,IF('Indicator Data imputation'!I74&lt;&gt;"",1,0))</f>
        <v>0</v>
      </c>
      <c r="I71" s="165">
        <f>IF('Indicator Data'!J75="No Data",1,IF('Indicator Data imputation'!J74&lt;&gt;"",1,0))</f>
        <v>0</v>
      </c>
      <c r="J71" s="165">
        <f>IF('Indicator Data'!K75="No Data",1,IF('Indicator Data imputation'!K74&lt;&gt;"",1,0))</f>
        <v>0</v>
      </c>
      <c r="K71" s="165">
        <f>IF('Indicator Data'!L75="No Data",1,IF('Indicator Data imputation'!L74&lt;&gt;"",1,0))</f>
        <v>0</v>
      </c>
      <c r="L71" s="165">
        <f>IF('Indicator Data'!AM75="No Data",1,IF('Indicator Data imputation'!M74&lt;&gt;"",1,0))</f>
        <v>0</v>
      </c>
      <c r="M71" s="165">
        <f>IF('Indicator Data'!AN75="No Data",1,IF('Indicator Data imputation'!N74&lt;&gt;"",1,0))</f>
        <v>0</v>
      </c>
      <c r="N71" s="165">
        <f>IF('Indicator Data'!AO75="No Data",1,IF('Indicator Data imputation'!O74&lt;&gt;"",1,0))</f>
        <v>0</v>
      </c>
      <c r="O71" s="165">
        <f>IF('Indicator Data'!AP75="No Data",1,IF('Indicator Data imputation'!P74&lt;&gt;"",1,0))</f>
        <v>0</v>
      </c>
      <c r="P71" s="165">
        <f>IF('Indicator Data'!AQ75="No Data",1,IF('Indicator Data imputation'!Q74&lt;&gt;"",1,0))</f>
        <v>0</v>
      </c>
      <c r="Q71" s="165">
        <f>IF('Indicator Data'!AR75="No Data",1,IF('Indicator Data imputation'!R74&lt;&gt;"",1,0))</f>
        <v>1</v>
      </c>
      <c r="R71" s="165">
        <f>IF('Indicator Data'!AS75="No Data",1,IF('Indicator Data imputation'!S74&lt;&gt;"",1,0))</f>
        <v>0</v>
      </c>
      <c r="S71" s="165">
        <f>IF('Indicator Data'!AT75="No Data",1,IF('Indicator Data imputation'!T74&lt;&gt;"",1,0))</f>
        <v>0</v>
      </c>
      <c r="T71" s="165">
        <f>IF('Indicator Data'!AU75="No Data",1,IF('Indicator Data imputation'!U74&lt;&gt;"",1,0))</f>
        <v>0</v>
      </c>
      <c r="U71" s="165">
        <f>IF('Indicator Data'!AV75="No Data",1,IF('Indicator Data imputation'!V74&lt;&gt;"",1,0))</f>
        <v>0</v>
      </c>
      <c r="V71" s="165">
        <f>IF('Indicator Data'!AX75="No Data",1,IF('Indicator Data imputation'!W74&lt;&gt;"",1,0))</f>
        <v>0</v>
      </c>
      <c r="W71" s="165">
        <f>IF('Indicator Data'!AY75="No Data",1,IF('Indicator Data imputation'!X74&lt;&gt;"",1,0))</f>
        <v>0</v>
      </c>
      <c r="X71" s="165">
        <f>IF('Indicator Data'!CB75="No Data",1,IF('Indicator Data imputation'!Y74&lt;&gt;"",1,0))</f>
        <v>0</v>
      </c>
      <c r="Y71" s="165">
        <f>IF('Indicator Data'!CC75="No Data",1,IF('Indicator Data imputation'!Z74&lt;&gt;"",1,0))</f>
        <v>0</v>
      </c>
      <c r="Z71" s="165">
        <f>IF('Indicator Data'!AZ75="No Data",1,IF('Indicator Data imputation'!AA74&lt;&gt;"",1,0))</f>
        <v>0</v>
      </c>
      <c r="AA71" s="165">
        <f>IF('Indicator Data'!BA75="No Data",1,IF('Indicator Data imputation'!AB74&lt;&gt;"",1,0))</f>
        <v>0</v>
      </c>
      <c r="AB71" s="165">
        <f>IF('Indicator Data'!CG75="No Data",1,IF('Indicator Data imputation'!AC74&lt;&gt;"",1,0))</f>
        <v>0</v>
      </c>
      <c r="AC71" s="165">
        <f>IF('Indicator Data'!CH75="No Data",1,IF('Indicator Data imputation'!AD74&lt;&gt;"",1,0))</f>
        <v>0</v>
      </c>
      <c r="AD71" s="165">
        <f>IF('Indicator Data'!BC75="No Data",1,IF('Indicator Data imputation'!AE74&lt;&gt;"",1,0))</f>
        <v>0</v>
      </c>
      <c r="AE71" s="165">
        <f>IF('Indicator Data'!BF75="No Data",1,IF('Indicator Data imputation'!AF74&lt;&gt;"",1,0))</f>
        <v>1</v>
      </c>
      <c r="AF71" s="165">
        <f>IF('Indicator Data'!BG75="No Data",1,IF('Indicator Data imputation'!AG74&lt;&gt;"",1,0))</f>
        <v>0</v>
      </c>
      <c r="AG71" s="165">
        <f>IF('Indicator Data'!BH75="No Data",1,IF('Indicator Data imputation'!AH74&lt;&gt;"",1,0))</f>
        <v>0</v>
      </c>
      <c r="AH71" s="165">
        <f>IF('Indicator Data'!BI75="No Data",1,IF('Indicator Data imputation'!AI74&lt;&gt;"",1,0))</f>
        <v>0</v>
      </c>
      <c r="AI71" s="165">
        <f>IF('Indicator Data'!BJ75="No Data",1,IF('Indicator Data imputation'!AJ74&lt;&gt;"",1,0))</f>
        <v>0</v>
      </c>
      <c r="AJ71" s="165">
        <f>IF('Indicator Data'!BK75="No Data",1,IF('Indicator Data imputation'!AK74&lt;&gt;"",1,0))</f>
        <v>0</v>
      </c>
      <c r="AK71" s="165">
        <f>IF('Indicator Data'!BL75="No Data",1,IF('Indicator Data imputation'!AL74&lt;&gt;"",1,0))</f>
        <v>0</v>
      </c>
      <c r="AL71" s="165">
        <f>IF('Indicator Data'!BM75="No Data",1,IF('Indicator Data imputation'!AM74&lt;&gt;"",1,0))</f>
        <v>0</v>
      </c>
      <c r="AM71" s="165">
        <f>IF('Indicator Data'!BN75="No Data",1,IF('Indicator Data imputation'!AN74&lt;&gt;"",1,0))</f>
        <v>0</v>
      </c>
      <c r="AN71" s="165">
        <f>IF('Indicator Data'!BO75="No Data",1,IF('Indicator Data imputation'!AO74&lt;&gt;"",1,0))</f>
        <v>0</v>
      </c>
      <c r="AO71" s="165">
        <f>IF('Indicator Data'!BP75="No Data",1,IF('Indicator Data imputation'!AP74&lt;&gt;"",1,0))</f>
        <v>1</v>
      </c>
      <c r="AP71" s="165">
        <f>IF('Indicator Data'!BQ75="No Data",1,IF('Indicator Data imputation'!AQ74&lt;&gt;"",1,0))</f>
        <v>1</v>
      </c>
      <c r="AQ71" s="165">
        <f>IF('Indicator Data'!BR75="No Data",1,IF('Indicator Data imputation'!AR74&lt;&gt;"",1,0))</f>
        <v>0</v>
      </c>
      <c r="AR71" s="165">
        <f>IF('Indicator Data'!BS75="No Data",1,IF('Indicator Data imputation'!AS74&lt;&gt;"",1,0))</f>
        <v>0</v>
      </c>
      <c r="AS71" s="165">
        <f>IF('Indicator Data'!BT75="No Data",1,IF('Indicator Data imputation'!AT74&lt;&gt;"",1,0))</f>
        <v>0</v>
      </c>
      <c r="AT71" s="165">
        <f>IF('Indicator Data'!BU75="No Data",1,IF('Indicator Data imputation'!AU74&lt;&gt;"",1,0))</f>
        <v>0</v>
      </c>
      <c r="AU71" s="165">
        <f>IF('Indicator Data'!BV75="No Data",1,IF('Indicator Data imputation'!AV74&lt;&gt;"",1,0))</f>
        <v>0</v>
      </c>
      <c r="AV71" s="165">
        <f>IF('Indicator Data'!BW75="No Data",1,IF('Indicator Data imputation'!AW74&lt;&gt;"",1,0))</f>
        <v>0</v>
      </c>
      <c r="AW71" s="165">
        <f>IF('Indicator Data'!BX75="No Data",1,IF('Indicator Data imputation'!AX74&lt;&gt;"",1,0))</f>
        <v>0</v>
      </c>
      <c r="AX71" s="165">
        <f>IF('Indicator Data'!BY75="No Data",1,IF('Indicator Data imputation'!AY74&lt;&gt;"",1,0))</f>
        <v>0</v>
      </c>
      <c r="AY71" s="165">
        <f>IF('Indicator Data'!BZ75="No Data",1,IF('Indicator Data imputation'!AZ74&lt;&gt;"",1,0))</f>
        <v>0</v>
      </c>
      <c r="AZ71" s="165">
        <f>IF('Indicator Data'!CA75="No Data",1,IF('Indicator Data imputation'!BA74&lt;&gt;"",1,0))</f>
        <v>0</v>
      </c>
      <c r="BA71" s="5">
        <f t="shared" si="2"/>
        <v>4</v>
      </c>
      <c r="BB71" s="167">
        <f t="shared" si="3"/>
        <v>7.8431372549019607E-2</v>
      </c>
    </row>
    <row r="72" spans="1:54" x14ac:dyDescent="0.25">
      <c r="A72" s="5" t="s">
        <v>133</v>
      </c>
      <c r="B72" s="165">
        <f>IF('Indicator Data'!C76="No Data",1,IF('Indicator Data imputation'!C75&lt;&gt;"",1,0))</f>
        <v>0</v>
      </c>
      <c r="C72" s="165">
        <f>IF('Indicator Data'!D76="No Data",1,IF('Indicator Data imputation'!D75&lt;&gt;"",1,0))</f>
        <v>0</v>
      </c>
      <c r="D72" s="165">
        <f>IF('Indicator Data'!E76="No Data",1,IF('Indicator Data imputation'!E75&lt;&gt;"",1,0))</f>
        <v>0</v>
      </c>
      <c r="E72" s="165">
        <f>IF('Indicator Data'!F76="No Data",1,IF('Indicator Data imputation'!F75&lt;&gt;"",1,0))</f>
        <v>0</v>
      </c>
      <c r="F72" s="165">
        <f>IF('Indicator Data'!G76="No Data",1,IF('Indicator Data imputation'!G75&lt;&gt;"",1,0))</f>
        <v>0</v>
      </c>
      <c r="G72" s="165">
        <f>IF('Indicator Data'!H76="No Data",1,IF('Indicator Data imputation'!H75&lt;&gt;"",1,0))</f>
        <v>0</v>
      </c>
      <c r="H72" s="165">
        <f>IF('Indicator Data'!I76="No Data",1,IF('Indicator Data imputation'!I75&lt;&gt;"",1,0))</f>
        <v>0</v>
      </c>
      <c r="I72" s="165">
        <f>IF('Indicator Data'!J76="No Data",1,IF('Indicator Data imputation'!J75&lt;&gt;"",1,0))</f>
        <v>0</v>
      </c>
      <c r="J72" s="165">
        <f>IF('Indicator Data'!K76="No Data",1,IF('Indicator Data imputation'!K75&lt;&gt;"",1,0))</f>
        <v>0</v>
      </c>
      <c r="K72" s="165">
        <f>IF('Indicator Data'!L76="No Data",1,IF('Indicator Data imputation'!L75&lt;&gt;"",1,0))</f>
        <v>0</v>
      </c>
      <c r="L72" s="165">
        <f>IF('Indicator Data'!AM76="No Data",1,IF('Indicator Data imputation'!M75&lt;&gt;"",1,0))</f>
        <v>0</v>
      </c>
      <c r="M72" s="165">
        <f>IF('Indicator Data'!AN76="No Data",1,IF('Indicator Data imputation'!N75&lt;&gt;"",1,0))</f>
        <v>0</v>
      </c>
      <c r="N72" s="165">
        <f>IF('Indicator Data'!AO76="No Data",1,IF('Indicator Data imputation'!O75&lt;&gt;"",1,0))</f>
        <v>0</v>
      </c>
      <c r="O72" s="165">
        <f>IF('Indicator Data'!AP76="No Data",1,IF('Indicator Data imputation'!P75&lt;&gt;"",1,0))</f>
        <v>0</v>
      </c>
      <c r="P72" s="165">
        <f>IF('Indicator Data'!AQ76="No Data",1,IF('Indicator Data imputation'!Q75&lt;&gt;"",1,0))</f>
        <v>0</v>
      </c>
      <c r="Q72" s="165">
        <f>IF('Indicator Data'!AR76="No Data",1,IF('Indicator Data imputation'!R75&lt;&gt;"",1,0))</f>
        <v>0</v>
      </c>
      <c r="R72" s="165">
        <f>IF('Indicator Data'!AS76="No Data",1,IF('Indicator Data imputation'!S75&lt;&gt;"",1,0))</f>
        <v>0</v>
      </c>
      <c r="S72" s="165">
        <f>IF('Indicator Data'!AT76="No Data",1,IF('Indicator Data imputation'!T75&lt;&gt;"",1,0))</f>
        <v>0</v>
      </c>
      <c r="T72" s="165">
        <f>IF('Indicator Data'!AU76="No Data",1,IF('Indicator Data imputation'!U75&lt;&gt;"",1,0))</f>
        <v>0</v>
      </c>
      <c r="U72" s="165">
        <f>IF('Indicator Data'!AV76="No Data",1,IF('Indicator Data imputation'!V75&lt;&gt;"",1,0))</f>
        <v>0</v>
      </c>
      <c r="V72" s="165">
        <f>IF('Indicator Data'!AX76="No Data",1,IF('Indicator Data imputation'!W75&lt;&gt;"",1,0))</f>
        <v>0</v>
      </c>
      <c r="W72" s="165">
        <f>IF('Indicator Data'!AY76="No Data",1,IF('Indicator Data imputation'!X75&lt;&gt;"",1,0))</f>
        <v>0</v>
      </c>
      <c r="X72" s="165">
        <f>IF('Indicator Data'!CB76="No Data",1,IF('Indicator Data imputation'!Y75&lt;&gt;"",1,0))</f>
        <v>0</v>
      </c>
      <c r="Y72" s="165">
        <f>IF('Indicator Data'!CC76="No Data",1,IF('Indicator Data imputation'!Z75&lt;&gt;"",1,0))</f>
        <v>0</v>
      </c>
      <c r="Z72" s="165">
        <f>IF('Indicator Data'!AZ76="No Data",1,IF('Indicator Data imputation'!AA75&lt;&gt;"",1,0))</f>
        <v>0</v>
      </c>
      <c r="AA72" s="165">
        <f>IF('Indicator Data'!BA76="No Data",1,IF('Indicator Data imputation'!AB75&lt;&gt;"",1,0))</f>
        <v>0</v>
      </c>
      <c r="AB72" s="165">
        <f>IF('Indicator Data'!CG76="No Data",1,IF('Indicator Data imputation'!AC75&lt;&gt;"",1,0))</f>
        <v>0</v>
      </c>
      <c r="AC72" s="165">
        <f>IF('Indicator Data'!CH76="No Data",1,IF('Indicator Data imputation'!AD75&lt;&gt;"",1,0))</f>
        <v>0</v>
      </c>
      <c r="AD72" s="165">
        <f>IF('Indicator Data'!BC76="No Data",1,IF('Indicator Data imputation'!AE75&lt;&gt;"",1,0))</f>
        <v>0</v>
      </c>
      <c r="AE72" s="165">
        <f>IF('Indicator Data'!BF76="No Data",1,IF('Indicator Data imputation'!AF75&lt;&gt;"",1,0))</f>
        <v>0</v>
      </c>
      <c r="AF72" s="165">
        <f>IF('Indicator Data'!BG76="No Data",1,IF('Indicator Data imputation'!AG75&lt;&gt;"",1,0))</f>
        <v>0</v>
      </c>
      <c r="AG72" s="165">
        <f>IF('Indicator Data'!BH76="No Data",1,IF('Indicator Data imputation'!AH75&lt;&gt;"",1,0))</f>
        <v>0</v>
      </c>
      <c r="AH72" s="165">
        <f>IF('Indicator Data'!BI76="No Data",1,IF('Indicator Data imputation'!AI75&lt;&gt;"",1,0))</f>
        <v>0</v>
      </c>
      <c r="AI72" s="165">
        <f>IF('Indicator Data'!BJ76="No Data",1,IF('Indicator Data imputation'!AJ75&lt;&gt;"",1,0))</f>
        <v>0</v>
      </c>
      <c r="AJ72" s="165">
        <f>IF('Indicator Data'!BK76="No Data",1,IF('Indicator Data imputation'!AK75&lt;&gt;"",1,0))</f>
        <v>0</v>
      </c>
      <c r="AK72" s="165">
        <f>IF('Indicator Data'!BL76="No Data",1,IF('Indicator Data imputation'!AL75&lt;&gt;"",1,0))</f>
        <v>0</v>
      </c>
      <c r="AL72" s="165">
        <f>IF('Indicator Data'!BM76="No Data",1,IF('Indicator Data imputation'!AM75&lt;&gt;"",1,0))</f>
        <v>0</v>
      </c>
      <c r="AM72" s="165">
        <f>IF('Indicator Data'!BN76="No Data",1,IF('Indicator Data imputation'!AN75&lt;&gt;"",1,0))</f>
        <v>0</v>
      </c>
      <c r="AN72" s="165">
        <f>IF('Indicator Data'!BO76="No Data",1,IF('Indicator Data imputation'!AO75&lt;&gt;"",1,0))</f>
        <v>0</v>
      </c>
      <c r="AO72" s="165">
        <f>IF('Indicator Data'!BP76="No Data",1,IF('Indicator Data imputation'!AP75&lt;&gt;"",1,0))</f>
        <v>1</v>
      </c>
      <c r="AP72" s="165">
        <f>IF('Indicator Data'!BQ76="No Data",1,IF('Indicator Data imputation'!AQ75&lt;&gt;"",1,0))</f>
        <v>1</v>
      </c>
      <c r="AQ72" s="165">
        <f>IF('Indicator Data'!BR76="No Data",1,IF('Indicator Data imputation'!AR75&lt;&gt;"",1,0))</f>
        <v>1</v>
      </c>
      <c r="AR72" s="165">
        <f>IF('Indicator Data'!BS76="No Data",1,IF('Indicator Data imputation'!AS75&lt;&gt;"",1,0))</f>
        <v>0</v>
      </c>
      <c r="AS72" s="165">
        <f>IF('Indicator Data'!BT76="No Data",1,IF('Indicator Data imputation'!AT75&lt;&gt;"",1,0))</f>
        <v>0</v>
      </c>
      <c r="AT72" s="165">
        <f>IF('Indicator Data'!BU76="No Data",1,IF('Indicator Data imputation'!AU75&lt;&gt;"",1,0))</f>
        <v>0</v>
      </c>
      <c r="AU72" s="165">
        <f>IF('Indicator Data'!BV76="No Data",1,IF('Indicator Data imputation'!AV75&lt;&gt;"",1,0))</f>
        <v>0</v>
      </c>
      <c r="AV72" s="165">
        <f>IF('Indicator Data'!BW76="No Data",1,IF('Indicator Data imputation'!AW75&lt;&gt;"",1,0))</f>
        <v>0</v>
      </c>
      <c r="AW72" s="165">
        <f>IF('Indicator Data'!BX76="No Data",1,IF('Indicator Data imputation'!AX75&lt;&gt;"",1,0))</f>
        <v>0</v>
      </c>
      <c r="AX72" s="165">
        <f>IF('Indicator Data'!BY76="No Data",1,IF('Indicator Data imputation'!AY75&lt;&gt;"",1,0))</f>
        <v>0</v>
      </c>
      <c r="AY72" s="165">
        <f>IF('Indicator Data'!BZ76="No Data",1,IF('Indicator Data imputation'!AZ75&lt;&gt;"",1,0))</f>
        <v>0</v>
      </c>
      <c r="AZ72" s="165">
        <f>IF('Indicator Data'!CA76="No Data",1,IF('Indicator Data imputation'!BA75&lt;&gt;"",1,0))</f>
        <v>0</v>
      </c>
      <c r="BA72" s="5">
        <f t="shared" si="2"/>
        <v>3</v>
      </c>
      <c r="BB72" s="167">
        <f t="shared" si="3"/>
        <v>5.8823529411764705E-2</v>
      </c>
    </row>
    <row r="73" spans="1:54" x14ac:dyDescent="0.25">
      <c r="A73" s="5" t="s">
        <v>135</v>
      </c>
      <c r="B73" s="165">
        <f>IF('Indicator Data'!C77="No Data",1,IF('Indicator Data imputation'!C76&lt;&gt;"",1,0))</f>
        <v>0</v>
      </c>
      <c r="C73" s="165">
        <f>IF('Indicator Data'!D77="No Data",1,IF('Indicator Data imputation'!D76&lt;&gt;"",1,0))</f>
        <v>0</v>
      </c>
      <c r="D73" s="165">
        <f>IF('Indicator Data'!E77="No Data",1,IF('Indicator Data imputation'!E76&lt;&gt;"",1,0))</f>
        <v>0</v>
      </c>
      <c r="E73" s="165">
        <f>IF('Indicator Data'!F77="No Data",1,IF('Indicator Data imputation'!F76&lt;&gt;"",1,0))</f>
        <v>0</v>
      </c>
      <c r="F73" s="165">
        <f>IF('Indicator Data'!G77="No Data",1,IF('Indicator Data imputation'!G76&lt;&gt;"",1,0))</f>
        <v>0</v>
      </c>
      <c r="G73" s="165">
        <f>IF('Indicator Data'!H77="No Data",1,IF('Indicator Data imputation'!H76&lt;&gt;"",1,0))</f>
        <v>0</v>
      </c>
      <c r="H73" s="165">
        <f>IF('Indicator Data'!I77="No Data",1,IF('Indicator Data imputation'!I76&lt;&gt;"",1,0))</f>
        <v>0</v>
      </c>
      <c r="I73" s="165">
        <f>IF('Indicator Data'!J77="No Data",1,IF('Indicator Data imputation'!J76&lt;&gt;"",1,0))</f>
        <v>0</v>
      </c>
      <c r="J73" s="165">
        <f>IF('Indicator Data'!K77="No Data",1,IF('Indicator Data imputation'!K76&lt;&gt;"",1,0))</f>
        <v>0</v>
      </c>
      <c r="K73" s="165">
        <f>IF('Indicator Data'!L77="No Data",1,IF('Indicator Data imputation'!L76&lt;&gt;"",1,0))</f>
        <v>0</v>
      </c>
      <c r="L73" s="165">
        <f>IF('Indicator Data'!AM77="No Data",1,IF('Indicator Data imputation'!M76&lt;&gt;"",1,0))</f>
        <v>0</v>
      </c>
      <c r="M73" s="165">
        <f>IF('Indicator Data'!AN77="No Data",1,IF('Indicator Data imputation'!N76&lt;&gt;"",1,0))</f>
        <v>0</v>
      </c>
      <c r="N73" s="165">
        <f>IF('Indicator Data'!AO77="No Data",1,IF('Indicator Data imputation'!O76&lt;&gt;"",1,0))</f>
        <v>0</v>
      </c>
      <c r="O73" s="165">
        <f>IF('Indicator Data'!AP77="No Data",1,IF('Indicator Data imputation'!P76&lt;&gt;"",1,0))</f>
        <v>0</v>
      </c>
      <c r="P73" s="165">
        <f>IF('Indicator Data'!AQ77="No Data",1,IF('Indicator Data imputation'!Q76&lt;&gt;"",1,0))</f>
        <v>0</v>
      </c>
      <c r="Q73" s="165">
        <f>IF('Indicator Data'!AR77="No Data",1,IF('Indicator Data imputation'!R76&lt;&gt;"",1,0))</f>
        <v>0</v>
      </c>
      <c r="R73" s="165">
        <f>IF('Indicator Data'!AS77="No Data",1,IF('Indicator Data imputation'!S76&lt;&gt;"",1,0))</f>
        <v>0</v>
      </c>
      <c r="S73" s="165">
        <f>IF('Indicator Data'!AT77="No Data",1,IF('Indicator Data imputation'!T76&lt;&gt;"",1,0))</f>
        <v>0</v>
      </c>
      <c r="T73" s="165">
        <f>IF('Indicator Data'!AU77="No Data",1,IF('Indicator Data imputation'!U76&lt;&gt;"",1,0))</f>
        <v>0</v>
      </c>
      <c r="U73" s="165">
        <f>IF('Indicator Data'!AV77="No Data",1,IF('Indicator Data imputation'!V76&lt;&gt;"",1,0))</f>
        <v>0</v>
      </c>
      <c r="V73" s="165">
        <f>IF('Indicator Data'!AX77="No Data",1,IF('Indicator Data imputation'!W76&lt;&gt;"",1,0))</f>
        <v>0</v>
      </c>
      <c r="W73" s="165">
        <f>IF('Indicator Data'!AY77="No Data",1,IF('Indicator Data imputation'!X76&lt;&gt;"",1,0))</f>
        <v>0</v>
      </c>
      <c r="X73" s="165">
        <f>IF('Indicator Data'!CB77="No Data",1,IF('Indicator Data imputation'!Y76&lt;&gt;"",1,0))</f>
        <v>0</v>
      </c>
      <c r="Y73" s="165">
        <f>IF('Indicator Data'!CC77="No Data",1,IF('Indicator Data imputation'!Z76&lt;&gt;"",1,0))</f>
        <v>0</v>
      </c>
      <c r="Z73" s="165">
        <f>IF('Indicator Data'!AZ77="No Data",1,IF('Indicator Data imputation'!AA76&lt;&gt;"",1,0))</f>
        <v>0</v>
      </c>
      <c r="AA73" s="165">
        <f>IF('Indicator Data'!BA77="No Data",1,IF('Indicator Data imputation'!AB76&lt;&gt;"",1,0))</f>
        <v>0</v>
      </c>
      <c r="AB73" s="165">
        <f>IF('Indicator Data'!CG77="No Data",1,IF('Indicator Data imputation'!AC76&lt;&gt;"",1,0))</f>
        <v>0</v>
      </c>
      <c r="AC73" s="165">
        <f>IF('Indicator Data'!CH77="No Data",1,IF('Indicator Data imputation'!AD76&lt;&gt;"",1,0))</f>
        <v>0</v>
      </c>
      <c r="AD73" s="165">
        <f>IF('Indicator Data'!BC77="No Data",1,IF('Indicator Data imputation'!AE76&lt;&gt;"",1,0))</f>
        <v>0</v>
      </c>
      <c r="AE73" s="165">
        <f>IF('Indicator Data'!BF77="No Data",1,IF('Indicator Data imputation'!AF76&lt;&gt;"",1,0))</f>
        <v>0</v>
      </c>
      <c r="AF73" s="165">
        <f>IF('Indicator Data'!BG77="No Data",1,IF('Indicator Data imputation'!AG76&lt;&gt;"",1,0))</f>
        <v>0</v>
      </c>
      <c r="AG73" s="165">
        <f>IF('Indicator Data'!BH77="No Data",1,IF('Indicator Data imputation'!AH76&lt;&gt;"",1,0))</f>
        <v>0</v>
      </c>
      <c r="AH73" s="165">
        <f>IF('Indicator Data'!BI77="No Data",1,IF('Indicator Data imputation'!AI76&lt;&gt;"",1,0))</f>
        <v>0</v>
      </c>
      <c r="AI73" s="165">
        <f>IF('Indicator Data'!BJ77="No Data",1,IF('Indicator Data imputation'!AJ76&lt;&gt;"",1,0))</f>
        <v>0</v>
      </c>
      <c r="AJ73" s="165">
        <f>IF('Indicator Data'!BK77="No Data",1,IF('Indicator Data imputation'!AK76&lt;&gt;"",1,0))</f>
        <v>0</v>
      </c>
      <c r="AK73" s="165">
        <f>IF('Indicator Data'!BL77="No Data",1,IF('Indicator Data imputation'!AL76&lt;&gt;"",1,0))</f>
        <v>0</v>
      </c>
      <c r="AL73" s="165">
        <f>IF('Indicator Data'!BM77="No Data",1,IF('Indicator Data imputation'!AM76&lt;&gt;"",1,0))</f>
        <v>0</v>
      </c>
      <c r="AM73" s="165">
        <f>IF('Indicator Data'!BN77="No Data",1,IF('Indicator Data imputation'!AN76&lt;&gt;"",1,0))</f>
        <v>0</v>
      </c>
      <c r="AN73" s="165">
        <f>IF('Indicator Data'!BO77="No Data",1,IF('Indicator Data imputation'!AO76&lt;&gt;"",1,0))</f>
        <v>0</v>
      </c>
      <c r="AO73" s="165">
        <f>IF('Indicator Data'!BP77="No Data",1,IF('Indicator Data imputation'!AP76&lt;&gt;"",1,0))</f>
        <v>0</v>
      </c>
      <c r="AP73" s="165">
        <f>IF('Indicator Data'!BQ77="No Data",1,IF('Indicator Data imputation'!AQ76&lt;&gt;"",1,0))</f>
        <v>0</v>
      </c>
      <c r="AQ73" s="165">
        <f>IF('Indicator Data'!BR77="No Data",1,IF('Indicator Data imputation'!AR76&lt;&gt;"",1,0))</f>
        <v>0</v>
      </c>
      <c r="AR73" s="165">
        <f>IF('Indicator Data'!BS77="No Data",1,IF('Indicator Data imputation'!AS76&lt;&gt;"",1,0))</f>
        <v>0</v>
      </c>
      <c r="AS73" s="165">
        <f>IF('Indicator Data'!BT77="No Data",1,IF('Indicator Data imputation'!AT76&lt;&gt;"",1,0))</f>
        <v>0</v>
      </c>
      <c r="AT73" s="165">
        <f>IF('Indicator Data'!BU77="No Data",1,IF('Indicator Data imputation'!AU76&lt;&gt;"",1,0))</f>
        <v>0</v>
      </c>
      <c r="AU73" s="165">
        <f>IF('Indicator Data'!BV77="No Data",1,IF('Indicator Data imputation'!AV76&lt;&gt;"",1,0))</f>
        <v>0</v>
      </c>
      <c r="AV73" s="165">
        <f>IF('Indicator Data'!BW77="No Data",1,IF('Indicator Data imputation'!AW76&lt;&gt;"",1,0))</f>
        <v>0</v>
      </c>
      <c r="AW73" s="165">
        <f>IF('Indicator Data'!BX77="No Data",1,IF('Indicator Data imputation'!AX76&lt;&gt;"",1,0))</f>
        <v>0</v>
      </c>
      <c r="AX73" s="165">
        <f>IF('Indicator Data'!BY77="No Data",1,IF('Indicator Data imputation'!AY76&lt;&gt;"",1,0))</f>
        <v>0</v>
      </c>
      <c r="AY73" s="165">
        <f>IF('Indicator Data'!BZ77="No Data",1,IF('Indicator Data imputation'!AZ76&lt;&gt;"",1,0))</f>
        <v>0</v>
      </c>
      <c r="AZ73" s="165">
        <f>IF('Indicator Data'!CA77="No Data",1,IF('Indicator Data imputation'!BA76&lt;&gt;"",1,0))</f>
        <v>0</v>
      </c>
      <c r="BA73" s="5">
        <f t="shared" si="2"/>
        <v>0</v>
      </c>
      <c r="BB73" s="167">
        <f t="shared" si="3"/>
        <v>0</v>
      </c>
    </row>
    <row r="74" spans="1:54" x14ac:dyDescent="0.25">
      <c r="A74" s="5" t="s">
        <v>137</v>
      </c>
      <c r="B74" s="165">
        <f>IF('Indicator Data'!C78="No Data",1,IF('Indicator Data imputation'!C77&lt;&gt;"",1,0))</f>
        <v>0</v>
      </c>
      <c r="C74" s="165">
        <f>IF('Indicator Data'!D78="No Data",1,IF('Indicator Data imputation'!D77&lt;&gt;"",1,0))</f>
        <v>0</v>
      </c>
      <c r="D74" s="165">
        <f>IF('Indicator Data'!E78="No Data",1,IF('Indicator Data imputation'!E77&lt;&gt;"",1,0))</f>
        <v>0</v>
      </c>
      <c r="E74" s="165">
        <f>IF('Indicator Data'!F78="No Data",1,IF('Indicator Data imputation'!F77&lt;&gt;"",1,0))</f>
        <v>0</v>
      </c>
      <c r="F74" s="165">
        <f>IF('Indicator Data'!G78="No Data",1,IF('Indicator Data imputation'!G77&lt;&gt;"",1,0))</f>
        <v>0</v>
      </c>
      <c r="G74" s="165">
        <f>IF('Indicator Data'!H78="No Data",1,IF('Indicator Data imputation'!H77&lt;&gt;"",1,0))</f>
        <v>0</v>
      </c>
      <c r="H74" s="165">
        <f>IF('Indicator Data'!I78="No Data",1,IF('Indicator Data imputation'!I77&lt;&gt;"",1,0))</f>
        <v>0</v>
      </c>
      <c r="I74" s="165">
        <f>IF('Indicator Data'!J78="No Data",1,IF('Indicator Data imputation'!J77&lt;&gt;"",1,0))</f>
        <v>0</v>
      </c>
      <c r="J74" s="165">
        <f>IF('Indicator Data'!K78="No Data",1,IF('Indicator Data imputation'!K77&lt;&gt;"",1,0))</f>
        <v>0</v>
      </c>
      <c r="K74" s="165">
        <f>IF('Indicator Data'!L78="No Data",1,IF('Indicator Data imputation'!L77&lt;&gt;"",1,0))</f>
        <v>0</v>
      </c>
      <c r="L74" s="165">
        <f>IF('Indicator Data'!AM78="No Data",1,IF('Indicator Data imputation'!M77&lt;&gt;"",1,0))</f>
        <v>0</v>
      </c>
      <c r="M74" s="165">
        <f>IF('Indicator Data'!AN78="No Data",1,IF('Indicator Data imputation'!N77&lt;&gt;"",1,0))</f>
        <v>0</v>
      </c>
      <c r="N74" s="165">
        <f>IF('Indicator Data'!AO78="No Data",1,IF('Indicator Data imputation'!O77&lt;&gt;"",1,0))</f>
        <v>0</v>
      </c>
      <c r="O74" s="165">
        <f>IF('Indicator Data'!AP78="No Data",1,IF('Indicator Data imputation'!P77&lt;&gt;"",1,0))</f>
        <v>0</v>
      </c>
      <c r="P74" s="165">
        <f>IF('Indicator Data'!AQ78="No Data",1,IF('Indicator Data imputation'!Q77&lt;&gt;"",1,0))</f>
        <v>0</v>
      </c>
      <c r="Q74" s="165">
        <f>IF('Indicator Data'!AR78="No Data",1,IF('Indicator Data imputation'!R77&lt;&gt;"",1,0))</f>
        <v>0</v>
      </c>
      <c r="R74" s="165">
        <f>IF('Indicator Data'!AS78="No Data",1,IF('Indicator Data imputation'!S77&lt;&gt;"",1,0))</f>
        <v>0</v>
      </c>
      <c r="S74" s="165">
        <f>IF('Indicator Data'!AT78="No Data",1,IF('Indicator Data imputation'!T77&lt;&gt;"",1,0))</f>
        <v>0</v>
      </c>
      <c r="T74" s="165">
        <f>IF('Indicator Data'!AU78="No Data",1,IF('Indicator Data imputation'!U77&lt;&gt;"",1,0))</f>
        <v>0</v>
      </c>
      <c r="U74" s="165">
        <f>IF('Indicator Data'!AV78="No Data",1,IF('Indicator Data imputation'!V77&lt;&gt;"",1,0))</f>
        <v>0</v>
      </c>
      <c r="V74" s="165">
        <f>IF('Indicator Data'!AX78="No Data",1,IF('Indicator Data imputation'!W77&lt;&gt;"",1,0))</f>
        <v>0</v>
      </c>
      <c r="W74" s="165">
        <f>IF('Indicator Data'!AY78="No Data",1,IF('Indicator Data imputation'!X77&lt;&gt;"",1,0))</f>
        <v>0</v>
      </c>
      <c r="X74" s="165">
        <f>IF('Indicator Data'!CB78="No Data",1,IF('Indicator Data imputation'!Y77&lt;&gt;"",1,0))</f>
        <v>0</v>
      </c>
      <c r="Y74" s="165">
        <f>IF('Indicator Data'!CC78="No Data",1,IF('Indicator Data imputation'!Z77&lt;&gt;"",1,0))</f>
        <v>0</v>
      </c>
      <c r="Z74" s="165">
        <f>IF('Indicator Data'!AZ78="No Data",1,IF('Indicator Data imputation'!AA77&lt;&gt;"",1,0))</f>
        <v>0</v>
      </c>
      <c r="AA74" s="165">
        <f>IF('Indicator Data'!BA78="No Data",1,IF('Indicator Data imputation'!AB77&lt;&gt;"",1,0))</f>
        <v>0</v>
      </c>
      <c r="AB74" s="165">
        <f>IF('Indicator Data'!CG78="No Data",1,IF('Indicator Data imputation'!AC77&lt;&gt;"",1,0))</f>
        <v>0</v>
      </c>
      <c r="AC74" s="165">
        <f>IF('Indicator Data'!CH78="No Data",1,IF('Indicator Data imputation'!AD77&lt;&gt;"",1,0))</f>
        <v>0</v>
      </c>
      <c r="AD74" s="165">
        <f>IF('Indicator Data'!BC78="No Data",1,IF('Indicator Data imputation'!AE77&lt;&gt;"",1,0))</f>
        <v>0</v>
      </c>
      <c r="AE74" s="165">
        <f>IF('Indicator Data'!BF78="No Data",1,IF('Indicator Data imputation'!AF77&lt;&gt;"",1,0))</f>
        <v>0</v>
      </c>
      <c r="AF74" s="165">
        <f>IF('Indicator Data'!BG78="No Data",1,IF('Indicator Data imputation'!AG77&lt;&gt;"",1,0))</f>
        <v>0</v>
      </c>
      <c r="AG74" s="165">
        <f>IF('Indicator Data'!BH78="No Data",1,IF('Indicator Data imputation'!AH77&lt;&gt;"",1,0))</f>
        <v>0</v>
      </c>
      <c r="AH74" s="165">
        <f>IF('Indicator Data'!BI78="No Data",1,IF('Indicator Data imputation'!AI77&lt;&gt;"",1,0))</f>
        <v>0</v>
      </c>
      <c r="AI74" s="165">
        <f>IF('Indicator Data'!BJ78="No Data",1,IF('Indicator Data imputation'!AJ77&lt;&gt;"",1,0))</f>
        <v>0</v>
      </c>
      <c r="AJ74" s="165">
        <f>IF('Indicator Data'!BK78="No Data",1,IF('Indicator Data imputation'!AK77&lt;&gt;"",1,0))</f>
        <v>0</v>
      </c>
      <c r="AK74" s="165">
        <f>IF('Indicator Data'!BL78="No Data",1,IF('Indicator Data imputation'!AL77&lt;&gt;"",1,0))</f>
        <v>0</v>
      </c>
      <c r="AL74" s="165">
        <f>IF('Indicator Data'!BM78="No Data",1,IF('Indicator Data imputation'!AM77&lt;&gt;"",1,0))</f>
        <v>0</v>
      </c>
      <c r="AM74" s="165">
        <f>IF('Indicator Data'!BN78="No Data",1,IF('Indicator Data imputation'!AN77&lt;&gt;"",1,0))</f>
        <v>0</v>
      </c>
      <c r="AN74" s="165">
        <f>IF('Indicator Data'!BO78="No Data",1,IF('Indicator Data imputation'!AO77&lt;&gt;"",1,0))</f>
        <v>0</v>
      </c>
      <c r="AO74" s="165">
        <f>IF('Indicator Data'!BP78="No Data",1,IF('Indicator Data imputation'!AP77&lt;&gt;"",1,0))</f>
        <v>0</v>
      </c>
      <c r="AP74" s="165">
        <f>IF('Indicator Data'!BQ78="No Data",1,IF('Indicator Data imputation'!AQ77&lt;&gt;"",1,0))</f>
        <v>0</v>
      </c>
      <c r="AQ74" s="165">
        <f>IF('Indicator Data'!BR78="No Data",1,IF('Indicator Data imputation'!AR77&lt;&gt;"",1,0))</f>
        <v>0</v>
      </c>
      <c r="AR74" s="165">
        <f>IF('Indicator Data'!BS78="No Data",1,IF('Indicator Data imputation'!AS77&lt;&gt;"",1,0))</f>
        <v>0</v>
      </c>
      <c r="AS74" s="165">
        <f>IF('Indicator Data'!BT78="No Data",1,IF('Indicator Data imputation'!AT77&lt;&gt;"",1,0))</f>
        <v>0</v>
      </c>
      <c r="AT74" s="165">
        <f>IF('Indicator Data'!BU78="No Data",1,IF('Indicator Data imputation'!AU77&lt;&gt;"",1,0))</f>
        <v>0</v>
      </c>
      <c r="AU74" s="165">
        <f>IF('Indicator Data'!BV78="No Data",1,IF('Indicator Data imputation'!AV77&lt;&gt;"",1,0))</f>
        <v>0</v>
      </c>
      <c r="AV74" s="165">
        <f>IF('Indicator Data'!BW78="No Data",1,IF('Indicator Data imputation'!AW77&lt;&gt;"",1,0))</f>
        <v>0</v>
      </c>
      <c r="AW74" s="165">
        <f>IF('Indicator Data'!BX78="No Data",1,IF('Indicator Data imputation'!AX77&lt;&gt;"",1,0))</f>
        <v>0</v>
      </c>
      <c r="AX74" s="165">
        <f>IF('Indicator Data'!BY78="No Data",1,IF('Indicator Data imputation'!AY77&lt;&gt;"",1,0))</f>
        <v>0</v>
      </c>
      <c r="AY74" s="165">
        <f>IF('Indicator Data'!BZ78="No Data",1,IF('Indicator Data imputation'!AZ77&lt;&gt;"",1,0))</f>
        <v>0</v>
      </c>
      <c r="AZ74" s="165">
        <f>IF('Indicator Data'!CA78="No Data",1,IF('Indicator Data imputation'!BA77&lt;&gt;"",1,0))</f>
        <v>0</v>
      </c>
      <c r="BA74" s="5">
        <f t="shared" si="2"/>
        <v>0</v>
      </c>
      <c r="BB74" s="167">
        <f t="shared" si="3"/>
        <v>0</v>
      </c>
    </row>
    <row r="75" spans="1:54" x14ac:dyDescent="0.25">
      <c r="A75" s="5" t="s">
        <v>139</v>
      </c>
      <c r="B75" s="165">
        <f>IF('Indicator Data'!C79="No Data",1,IF('Indicator Data imputation'!C78&lt;&gt;"",1,0))</f>
        <v>0</v>
      </c>
      <c r="C75" s="165">
        <f>IF('Indicator Data'!D79="No Data",1,IF('Indicator Data imputation'!D78&lt;&gt;"",1,0))</f>
        <v>0</v>
      </c>
      <c r="D75" s="165">
        <f>IF('Indicator Data'!E79="No Data",1,IF('Indicator Data imputation'!E78&lt;&gt;"",1,0))</f>
        <v>0</v>
      </c>
      <c r="E75" s="165">
        <f>IF('Indicator Data'!F79="No Data",1,IF('Indicator Data imputation'!F78&lt;&gt;"",1,0))</f>
        <v>0</v>
      </c>
      <c r="F75" s="165">
        <f>IF('Indicator Data'!G79="No Data",1,IF('Indicator Data imputation'!G78&lt;&gt;"",1,0))</f>
        <v>0</v>
      </c>
      <c r="G75" s="165">
        <f>IF('Indicator Data'!H79="No Data",1,IF('Indicator Data imputation'!H78&lt;&gt;"",1,0))</f>
        <v>0</v>
      </c>
      <c r="H75" s="165">
        <f>IF('Indicator Data'!I79="No Data",1,IF('Indicator Data imputation'!I78&lt;&gt;"",1,0))</f>
        <v>0</v>
      </c>
      <c r="I75" s="165">
        <f>IF('Indicator Data'!J79="No Data",1,IF('Indicator Data imputation'!J78&lt;&gt;"",1,0))</f>
        <v>0</v>
      </c>
      <c r="J75" s="165">
        <f>IF('Indicator Data'!K79="No Data",1,IF('Indicator Data imputation'!K78&lt;&gt;"",1,0))</f>
        <v>0</v>
      </c>
      <c r="K75" s="165">
        <f>IF('Indicator Data'!L79="No Data",1,IF('Indicator Data imputation'!L78&lt;&gt;"",1,0))</f>
        <v>0</v>
      </c>
      <c r="L75" s="165">
        <f>IF('Indicator Data'!AM79="No Data",1,IF('Indicator Data imputation'!M78&lt;&gt;"",1,0))</f>
        <v>0</v>
      </c>
      <c r="M75" s="165">
        <f>IF('Indicator Data'!AN79="No Data",1,IF('Indicator Data imputation'!N78&lt;&gt;"",1,0))</f>
        <v>0</v>
      </c>
      <c r="N75" s="165">
        <f>IF('Indicator Data'!AO79="No Data",1,IF('Indicator Data imputation'!O78&lt;&gt;"",1,0))</f>
        <v>0</v>
      </c>
      <c r="O75" s="165">
        <f>IF('Indicator Data'!AP79="No Data",1,IF('Indicator Data imputation'!P78&lt;&gt;"",1,0))</f>
        <v>0</v>
      </c>
      <c r="P75" s="165">
        <f>IF('Indicator Data'!AQ79="No Data",1,IF('Indicator Data imputation'!Q78&lt;&gt;"",1,0))</f>
        <v>0</v>
      </c>
      <c r="Q75" s="165">
        <f>IF('Indicator Data'!AR79="No Data",1,IF('Indicator Data imputation'!R78&lt;&gt;"",1,0))</f>
        <v>1</v>
      </c>
      <c r="R75" s="165">
        <f>IF('Indicator Data'!AS79="No Data",1,IF('Indicator Data imputation'!S78&lt;&gt;"",1,0))</f>
        <v>0</v>
      </c>
      <c r="S75" s="165">
        <f>IF('Indicator Data'!AT79="No Data",1,IF('Indicator Data imputation'!T78&lt;&gt;"",1,0))</f>
        <v>0</v>
      </c>
      <c r="T75" s="165">
        <f>IF('Indicator Data'!AU79="No Data",1,IF('Indicator Data imputation'!U78&lt;&gt;"",1,0))</f>
        <v>0</v>
      </c>
      <c r="U75" s="165">
        <f>IF('Indicator Data'!AV79="No Data",1,IF('Indicator Data imputation'!V78&lt;&gt;"",1,0))</f>
        <v>1</v>
      </c>
      <c r="V75" s="165">
        <f>IF('Indicator Data'!AX79="No Data",1,IF('Indicator Data imputation'!W78&lt;&gt;"",1,0))</f>
        <v>0</v>
      </c>
      <c r="W75" s="165">
        <f>IF('Indicator Data'!AY79="No Data",1,IF('Indicator Data imputation'!X78&lt;&gt;"",1,0))</f>
        <v>1</v>
      </c>
      <c r="X75" s="165">
        <f>IF('Indicator Data'!CB79="No Data",1,IF('Indicator Data imputation'!Y78&lt;&gt;"",1,0))</f>
        <v>0</v>
      </c>
      <c r="Y75" s="165">
        <f>IF('Indicator Data'!CC79="No Data",1,IF('Indicator Data imputation'!Z78&lt;&gt;"",1,0))</f>
        <v>0</v>
      </c>
      <c r="Z75" s="165">
        <f>IF('Indicator Data'!AZ79="No Data",1,IF('Indicator Data imputation'!AA78&lt;&gt;"",1,0))</f>
        <v>0</v>
      </c>
      <c r="AA75" s="165">
        <f>IF('Indicator Data'!BA79="No Data",1,IF('Indicator Data imputation'!AB78&lt;&gt;"",1,0))</f>
        <v>1</v>
      </c>
      <c r="AB75" s="165">
        <f>IF('Indicator Data'!CG79="No Data",1,IF('Indicator Data imputation'!AC78&lt;&gt;"",1,0))</f>
        <v>0</v>
      </c>
      <c r="AC75" s="165">
        <f>IF('Indicator Data'!CH79="No Data",1,IF('Indicator Data imputation'!AD78&lt;&gt;"",1,0))</f>
        <v>0</v>
      </c>
      <c r="AD75" s="165">
        <f>IF('Indicator Data'!BC79="No Data",1,IF('Indicator Data imputation'!AE78&lt;&gt;"",1,0))</f>
        <v>1</v>
      </c>
      <c r="AE75" s="165">
        <f>IF('Indicator Data'!BF79="No Data",1,IF('Indicator Data imputation'!AF78&lt;&gt;"",1,0))</f>
        <v>0</v>
      </c>
      <c r="AF75" s="165">
        <f>IF('Indicator Data'!BG79="No Data",1,IF('Indicator Data imputation'!AG78&lt;&gt;"",1,0))</f>
        <v>0</v>
      </c>
      <c r="AG75" s="165">
        <f>IF('Indicator Data'!BH79="No Data",1,IF('Indicator Data imputation'!AH78&lt;&gt;"",1,0))</f>
        <v>0</v>
      </c>
      <c r="AH75" s="165">
        <f>IF('Indicator Data'!BI79="No Data",1,IF('Indicator Data imputation'!AI78&lt;&gt;"",1,0))</f>
        <v>0</v>
      </c>
      <c r="AI75" s="165">
        <f>IF('Indicator Data'!BJ79="No Data",1,IF('Indicator Data imputation'!AJ78&lt;&gt;"",1,0))</f>
        <v>0</v>
      </c>
      <c r="AJ75" s="165">
        <f>IF('Indicator Data'!BK79="No Data",1,IF('Indicator Data imputation'!AK78&lt;&gt;"",1,0))</f>
        <v>0</v>
      </c>
      <c r="AK75" s="165">
        <f>IF('Indicator Data'!BL79="No Data",1,IF('Indicator Data imputation'!AL78&lt;&gt;"",1,0))</f>
        <v>0</v>
      </c>
      <c r="AL75" s="165">
        <f>IF('Indicator Data'!BM79="No Data",1,IF('Indicator Data imputation'!AM78&lt;&gt;"",1,0))</f>
        <v>0</v>
      </c>
      <c r="AM75" s="165">
        <f>IF('Indicator Data'!BN79="No Data",1,IF('Indicator Data imputation'!AN78&lt;&gt;"",1,0))</f>
        <v>0</v>
      </c>
      <c r="AN75" s="165">
        <f>IF('Indicator Data'!BO79="No Data",1,IF('Indicator Data imputation'!AO78&lt;&gt;"",1,0))</f>
        <v>0</v>
      </c>
      <c r="AO75" s="165">
        <f>IF('Indicator Data'!BP79="No Data",1,IF('Indicator Data imputation'!AP78&lt;&gt;"",1,0))</f>
        <v>0</v>
      </c>
      <c r="AP75" s="165">
        <f>IF('Indicator Data'!BQ79="No Data",1,IF('Indicator Data imputation'!AQ78&lt;&gt;"",1,0))</f>
        <v>0</v>
      </c>
      <c r="AQ75" s="165">
        <f>IF('Indicator Data'!BR79="No Data",1,IF('Indicator Data imputation'!AR78&lt;&gt;"",1,0))</f>
        <v>0</v>
      </c>
      <c r="AR75" s="165">
        <f>IF('Indicator Data'!BS79="No Data",1,IF('Indicator Data imputation'!AS78&lt;&gt;"",1,0))</f>
        <v>0</v>
      </c>
      <c r="AS75" s="165">
        <f>IF('Indicator Data'!BT79="No Data",1,IF('Indicator Data imputation'!AT78&lt;&gt;"",1,0))</f>
        <v>0</v>
      </c>
      <c r="AT75" s="165">
        <f>IF('Indicator Data'!BU79="No Data",1,IF('Indicator Data imputation'!AU78&lt;&gt;"",1,0))</f>
        <v>0</v>
      </c>
      <c r="AU75" s="165">
        <f>IF('Indicator Data'!BV79="No Data",1,IF('Indicator Data imputation'!AV78&lt;&gt;"",1,0))</f>
        <v>0</v>
      </c>
      <c r="AV75" s="165">
        <f>IF('Indicator Data'!BW79="No Data",1,IF('Indicator Data imputation'!AW78&lt;&gt;"",1,0))</f>
        <v>0</v>
      </c>
      <c r="AW75" s="165">
        <f>IF('Indicator Data'!BX79="No Data",1,IF('Indicator Data imputation'!AX78&lt;&gt;"",1,0))</f>
        <v>0</v>
      </c>
      <c r="AX75" s="165">
        <f>IF('Indicator Data'!BY79="No Data",1,IF('Indicator Data imputation'!AY78&lt;&gt;"",1,0))</f>
        <v>0</v>
      </c>
      <c r="AY75" s="165">
        <f>IF('Indicator Data'!BZ79="No Data",1,IF('Indicator Data imputation'!AZ78&lt;&gt;"",1,0))</f>
        <v>0</v>
      </c>
      <c r="AZ75" s="165">
        <f>IF('Indicator Data'!CA79="No Data",1,IF('Indicator Data imputation'!BA78&lt;&gt;"",1,0))</f>
        <v>0</v>
      </c>
      <c r="BA75" s="5">
        <f t="shared" si="2"/>
        <v>5</v>
      </c>
      <c r="BB75" s="167">
        <f t="shared" si="3"/>
        <v>9.8039215686274508E-2</v>
      </c>
    </row>
    <row r="76" spans="1:54" x14ac:dyDescent="0.25">
      <c r="A76" s="5" t="s">
        <v>141</v>
      </c>
      <c r="B76" s="165">
        <f>IF('Indicator Data'!C80="No Data",1,IF('Indicator Data imputation'!C79&lt;&gt;"",1,0))</f>
        <v>0</v>
      </c>
      <c r="C76" s="165">
        <f>IF('Indicator Data'!D80="No Data",1,IF('Indicator Data imputation'!D79&lt;&gt;"",1,0))</f>
        <v>0</v>
      </c>
      <c r="D76" s="165">
        <f>IF('Indicator Data'!E80="No Data",1,IF('Indicator Data imputation'!E79&lt;&gt;"",1,0))</f>
        <v>1</v>
      </c>
      <c r="E76" s="165">
        <f>IF('Indicator Data'!F80="No Data",1,IF('Indicator Data imputation'!F79&lt;&gt;"",1,0))</f>
        <v>0</v>
      </c>
      <c r="F76" s="165">
        <f>IF('Indicator Data'!G80="No Data",1,IF('Indicator Data imputation'!G79&lt;&gt;"",1,0))</f>
        <v>0</v>
      </c>
      <c r="G76" s="165">
        <f>IF('Indicator Data'!H80="No Data",1,IF('Indicator Data imputation'!H79&lt;&gt;"",1,0))</f>
        <v>0</v>
      </c>
      <c r="H76" s="165">
        <f>IF('Indicator Data'!I80="No Data",1,IF('Indicator Data imputation'!I79&lt;&gt;"",1,0))</f>
        <v>0</v>
      </c>
      <c r="I76" s="165">
        <f>IF('Indicator Data'!J80="No Data",1,IF('Indicator Data imputation'!J79&lt;&gt;"",1,0))</f>
        <v>0</v>
      </c>
      <c r="J76" s="165">
        <f>IF('Indicator Data'!K80="No Data",1,IF('Indicator Data imputation'!K79&lt;&gt;"",1,0))</f>
        <v>0</v>
      </c>
      <c r="K76" s="165">
        <f>IF('Indicator Data'!L80="No Data",1,IF('Indicator Data imputation'!L79&lt;&gt;"",1,0))</f>
        <v>1</v>
      </c>
      <c r="L76" s="165">
        <f>IF('Indicator Data'!AM80="No Data",1,IF('Indicator Data imputation'!M79&lt;&gt;"",1,0))</f>
        <v>0</v>
      </c>
      <c r="M76" s="165">
        <f>IF('Indicator Data'!AN80="No Data",1,IF('Indicator Data imputation'!N79&lt;&gt;"",1,0))</f>
        <v>0</v>
      </c>
      <c r="N76" s="165">
        <f>IF('Indicator Data'!AO80="No Data",1,IF('Indicator Data imputation'!O79&lt;&gt;"",1,0))</f>
        <v>0</v>
      </c>
      <c r="O76" s="165">
        <f>IF('Indicator Data'!AP80="No Data",1,IF('Indicator Data imputation'!P79&lt;&gt;"",1,0))</f>
        <v>0</v>
      </c>
      <c r="P76" s="165">
        <f>IF('Indicator Data'!AQ80="No Data",1,IF('Indicator Data imputation'!Q79&lt;&gt;"",1,0))</f>
        <v>0</v>
      </c>
      <c r="Q76" s="165">
        <f>IF('Indicator Data'!AR80="No Data",1,IF('Indicator Data imputation'!R79&lt;&gt;"",1,0))</f>
        <v>1</v>
      </c>
      <c r="R76" s="165">
        <f>IF('Indicator Data'!AS80="No Data",1,IF('Indicator Data imputation'!S79&lt;&gt;"",1,0))</f>
        <v>0</v>
      </c>
      <c r="S76" s="165">
        <f>IF('Indicator Data'!AT80="No Data",1,IF('Indicator Data imputation'!T79&lt;&gt;"",1,0))</f>
        <v>0</v>
      </c>
      <c r="T76" s="165">
        <f>IF('Indicator Data'!AU80="No Data",1,IF('Indicator Data imputation'!U79&lt;&gt;"",1,0))</f>
        <v>0</v>
      </c>
      <c r="U76" s="165">
        <f>IF('Indicator Data'!AV80="No Data",1,IF('Indicator Data imputation'!V79&lt;&gt;"",1,0))</f>
        <v>1</v>
      </c>
      <c r="V76" s="165">
        <f>IF('Indicator Data'!AX80="No Data",1,IF('Indicator Data imputation'!W79&lt;&gt;"",1,0))</f>
        <v>0</v>
      </c>
      <c r="W76" s="165">
        <f>IF('Indicator Data'!AY80="No Data",1,IF('Indicator Data imputation'!X79&lt;&gt;"",1,0))</f>
        <v>1</v>
      </c>
      <c r="X76" s="165">
        <f>IF('Indicator Data'!CB80="No Data",1,IF('Indicator Data imputation'!Y79&lt;&gt;"",1,0))</f>
        <v>0</v>
      </c>
      <c r="Y76" s="165">
        <f>IF('Indicator Data'!CC80="No Data",1,IF('Indicator Data imputation'!Z79&lt;&gt;"",1,0))</f>
        <v>0</v>
      </c>
      <c r="Z76" s="165">
        <f>IF('Indicator Data'!AZ80="No Data",1,IF('Indicator Data imputation'!AA79&lt;&gt;"",1,0))</f>
        <v>0</v>
      </c>
      <c r="AA76" s="165">
        <f>IF('Indicator Data'!BA80="No Data",1,IF('Indicator Data imputation'!AB79&lt;&gt;"",1,0))</f>
        <v>1</v>
      </c>
      <c r="AB76" s="165">
        <f>IF('Indicator Data'!CG80="No Data",1,IF('Indicator Data imputation'!AC79&lt;&gt;"",1,0))</f>
        <v>0</v>
      </c>
      <c r="AC76" s="165">
        <f>IF('Indicator Data'!CH80="No Data",1,IF('Indicator Data imputation'!AD79&lt;&gt;"",1,0))</f>
        <v>0</v>
      </c>
      <c r="AD76" s="165">
        <f>IF('Indicator Data'!BC80="No Data",1,IF('Indicator Data imputation'!AE79&lt;&gt;"",1,0))</f>
        <v>1</v>
      </c>
      <c r="AE76" s="165">
        <f>IF('Indicator Data'!BF80="No Data",1,IF('Indicator Data imputation'!AF79&lt;&gt;"",1,0))</f>
        <v>0</v>
      </c>
      <c r="AF76" s="165">
        <f>IF('Indicator Data'!BG80="No Data",1,IF('Indicator Data imputation'!AG79&lt;&gt;"",1,0))</f>
        <v>0</v>
      </c>
      <c r="AG76" s="165">
        <f>IF('Indicator Data'!BH80="No Data",1,IF('Indicator Data imputation'!AH79&lt;&gt;"",1,0))</f>
        <v>0</v>
      </c>
      <c r="AH76" s="165">
        <f>IF('Indicator Data'!BI80="No Data",1,IF('Indicator Data imputation'!AI79&lt;&gt;"",1,0))</f>
        <v>0</v>
      </c>
      <c r="AI76" s="165">
        <f>IF('Indicator Data'!BJ80="No Data",1,IF('Indicator Data imputation'!AJ79&lt;&gt;"",1,0))</f>
        <v>0</v>
      </c>
      <c r="AJ76" s="165">
        <f>IF('Indicator Data'!BK80="No Data",1,IF('Indicator Data imputation'!AK79&lt;&gt;"",1,0))</f>
        <v>0</v>
      </c>
      <c r="AK76" s="165">
        <f>IF('Indicator Data'!BL80="No Data",1,IF('Indicator Data imputation'!AL79&lt;&gt;"",1,0))</f>
        <v>0</v>
      </c>
      <c r="AL76" s="165">
        <f>IF('Indicator Data'!BM80="No Data",1,IF('Indicator Data imputation'!AM79&lt;&gt;"",1,0))</f>
        <v>0</v>
      </c>
      <c r="AM76" s="165">
        <f>IF('Indicator Data'!BN80="No Data",1,IF('Indicator Data imputation'!AN79&lt;&gt;"",1,0))</f>
        <v>0</v>
      </c>
      <c r="AN76" s="165">
        <f>IF('Indicator Data'!BO80="No Data",1,IF('Indicator Data imputation'!AO79&lt;&gt;"",1,0))</f>
        <v>0</v>
      </c>
      <c r="AO76" s="165">
        <f>IF('Indicator Data'!BP80="No Data",1,IF('Indicator Data imputation'!AP79&lt;&gt;"",1,0))</f>
        <v>0</v>
      </c>
      <c r="AP76" s="165">
        <f>IF('Indicator Data'!BQ80="No Data",1,IF('Indicator Data imputation'!AQ79&lt;&gt;"",1,0))</f>
        <v>0</v>
      </c>
      <c r="AQ76" s="165">
        <f>IF('Indicator Data'!BR80="No Data",1,IF('Indicator Data imputation'!AR79&lt;&gt;"",1,0))</f>
        <v>1</v>
      </c>
      <c r="AR76" s="165">
        <f>IF('Indicator Data'!BS80="No Data",1,IF('Indicator Data imputation'!AS79&lt;&gt;"",1,0))</f>
        <v>0</v>
      </c>
      <c r="AS76" s="165">
        <f>IF('Indicator Data'!BT80="No Data",1,IF('Indicator Data imputation'!AT79&lt;&gt;"",1,0))</f>
        <v>0</v>
      </c>
      <c r="AT76" s="165">
        <f>IF('Indicator Data'!BU80="No Data",1,IF('Indicator Data imputation'!AU79&lt;&gt;"",1,0))</f>
        <v>0</v>
      </c>
      <c r="AU76" s="165">
        <f>IF('Indicator Data'!BV80="No Data",1,IF('Indicator Data imputation'!AV79&lt;&gt;"",1,0))</f>
        <v>1</v>
      </c>
      <c r="AV76" s="165">
        <f>IF('Indicator Data'!BW80="No Data",1,IF('Indicator Data imputation'!AW79&lt;&gt;"",1,0))</f>
        <v>0</v>
      </c>
      <c r="AW76" s="165">
        <f>IF('Indicator Data'!BX80="No Data",1,IF('Indicator Data imputation'!AX79&lt;&gt;"",1,0))</f>
        <v>0</v>
      </c>
      <c r="AX76" s="165">
        <f>IF('Indicator Data'!BY80="No Data",1,IF('Indicator Data imputation'!AY79&lt;&gt;"",1,0))</f>
        <v>0</v>
      </c>
      <c r="AY76" s="165">
        <f>IF('Indicator Data'!BZ80="No Data",1,IF('Indicator Data imputation'!AZ79&lt;&gt;"",1,0))</f>
        <v>0</v>
      </c>
      <c r="AZ76" s="165">
        <f>IF('Indicator Data'!CA80="No Data",1,IF('Indicator Data imputation'!BA79&lt;&gt;"",1,0))</f>
        <v>0</v>
      </c>
      <c r="BA76" s="5">
        <f t="shared" si="2"/>
        <v>9</v>
      </c>
      <c r="BB76" s="167">
        <f t="shared" si="3"/>
        <v>0.17647058823529413</v>
      </c>
    </row>
    <row r="77" spans="1:54" x14ac:dyDescent="0.25">
      <c r="A77" s="5" t="s">
        <v>143</v>
      </c>
      <c r="B77" s="165">
        <f>IF('Indicator Data'!C81="No Data",1,IF('Indicator Data imputation'!C80&lt;&gt;"",1,0))</f>
        <v>0</v>
      </c>
      <c r="C77" s="165">
        <f>IF('Indicator Data'!D81="No Data",1,IF('Indicator Data imputation'!D80&lt;&gt;"",1,0))</f>
        <v>0</v>
      </c>
      <c r="D77" s="165">
        <f>IF('Indicator Data'!E81="No Data",1,IF('Indicator Data imputation'!E80&lt;&gt;"",1,0))</f>
        <v>0</v>
      </c>
      <c r="E77" s="165">
        <f>IF('Indicator Data'!F81="No Data",1,IF('Indicator Data imputation'!F80&lt;&gt;"",1,0))</f>
        <v>0</v>
      </c>
      <c r="F77" s="165">
        <f>IF('Indicator Data'!G81="No Data",1,IF('Indicator Data imputation'!G80&lt;&gt;"",1,0))</f>
        <v>0</v>
      </c>
      <c r="G77" s="165">
        <f>IF('Indicator Data'!H81="No Data",1,IF('Indicator Data imputation'!H80&lt;&gt;"",1,0))</f>
        <v>0</v>
      </c>
      <c r="H77" s="165">
        <f>IF('Indicator Data'!I81="No Data",1,IF('Indicator Data imputation'!I80&lt;&gt;"",1,0))</f>
        <v>0</v>
      </c>
      <c r="I77" s="165">
        <f>IF('Indicator Data'!J81="No Data",1,IF('Indicator Data imputation'!J80&lt;&gt;"",1,0))</f>
        <v>0</v>
      </c>
      <c r="J77" s="165">
        <f>IF('Indicator Data'!K81="No Data",1,IF('Indicator Data imputation'!K80&lt;&gt;"",1,0))</f>
        <v>0</v>
      </c>
      <c r="K77" s="165">
        <f>IF('Indicator Data'!L81="No Data",1,IF('Indicator Data imputation'!L80&lt;&gt;"",1,0))</f>
        <v>0</v>
      </c>
      <c r="L77" s="165">
        <f>IF('Indicator Data'!AM81="No Data",1,IF('Indicator Data imputation'!M80&lt;&gt;"",1,0))</f>
        <v>0</v>
      </c>
      <c r="M77" s="165">
        <f>IF('Indicator Data'!AN81="No Data",1,IF('Indicator Data imputation'!N80&lt;&gt;"",1,0))</f>
        <v>0</v>
      </c>
      <c r="N77" s="165">
        <f>IF('Indicator Data'!AO81="No Data",1,IF('Indicator Data imputation'!O80&lt;&gt;"",1,0))</f>
        <v>0</v>
      </c>
      <c r="O77" s="165">
        <f>IF('Indicator Data'!AP81="No Data",1,IF('Indicator Data imputation'!P80&lt;&gt;"",1,0))</f>
        <v>0</v>
      </c>
      <c r="P77" s="165">
        <f>IF('Indicator Data'!AQ81="No Data",1,IF('Indicator Data imputation'!Q80&lt;&gt;"",1,0))</f>
        <v>0</v>
      </c>
      <c r="Q77" s="165">
        <f>IF('Indicator Data'!AR81="No Data",1,IF('Indicator Data imputation'!R80&lt;&gt;"",1,0))</f>
        <v>0</v>
      </c>
      <c r="R77" s="165">
        <f>IF('Indicator Data'!AS81="No Data",1,IF('Indicator Data imputation'!S80&lt;&gt;"",1,0))</f>
        <v>0</v>
      </c>
      <c r="S77" s="165">
        <f>IF('Indicator Data'!AT81="No Data",1,IF('Indicator Data imputation'!T80&lt;&gt;"",1,0))</f>
        <v>0</v>
      </c>
      <c r="T77" s="165">
        <f>IF('Indicator Data'!AU81="No Data",1,IF('Indicator Data imputation'!U80&lt;&gt;"",1,0))</f>
        <v>0</v>
      </c>
      <c r="U77" s="165">
        <f>IF('Indicator Data'!AV81="No Data",1,IF('Indicator Data imputation'!V80&lt;&gt;"",1,0))</f>
        <v>0</v>
      </c>
      <c r="V77" s="165">
        <f>IF('Indicator Data'!AX81="No Data",1,IF('Indicator Data imputation'!W80&lt;&gt;"",1,0))</f>
        <v>0</v>
      </c>
      <c r="W77" s="165">
        <f>IF('Indicator Data'!AY81="No Data",1,IF('Indicator Data imputation'!X80&lt;&gt;"",1,0))</f>
        <v>0</v>
      </c>
      <c r="X77" s="165">
        <f>IF('Indicator Data'!CB81="No Data",1,IF('Indicator Data imputation'!Y80&lt;&gt;"",1,0))</f>
        <v>0</v>
      </c>
      <c r="Y77" s="165">
        <f>IF('Indicator Data'!CC81="No Data",1,IF('Indicator Data imputation'!Z80&lt;&gt;"",1,0))</f>
        <v>0</v>
      </c>
      <c r="Z77" s="165">
        <f>IF('Indicator Data'!AZ81="No Data",1,IF('Indicator Data imputation'!AA80&lt;&gt;"",1,0))</f>
        <v>0</v>
      </c>
      <c r="AA77" s="165">
        <f>IF('Indicator Data'!BA81="No Data",1,IF('Indicator Data imputation'!AB80&lt;&gt;"",1,0))</f>
        <v>0</v>
      </c>
      <c r="AB77" s="165">
        <f>IF('Indicator Data'!CG81="No Data",1,IF('Indicator Data imputation'!AC80&lt;&gt;"",1,0))</f>
        <v>0</v>
      </c>
      <c r="AC77" s="165">
        <f>IF('Indicator Data'!CH81="No Data",1,IF('Indicator Data imputation'!AD80&lt;&gt;"",1,0))</f>
        <v>0</v>
      </c>
      <c r="AD77" s="165">
        <f>IF('Indicator Data'!BC81="No Data",1,IF('Indicator Data imputation'!AE80&lt;&gt;"",1,0))</f>
        <v>0</v>
      </c>
      <c r="AE77" s="165">
        <f>IF('Indicator Data'!BF81="No Data",1,IF('Indicator Data imputation'!AF80&lt;&gt;"",1,0))</f>
        <v>0</v>
      </c>
      <c r="AF77" s="165">
        <f>IF('Indicator Data'!BG81="No Data",1,IF('Indicator Data imputation'!AG80&lt;&gt;"",1,0))</f>
        <v>0</v>
      </c>
      <c r="AG77" s="165">
        <f>IF('Indicator Data'!BH81="No Data",1,IF('Indicator Data imputation'!AH80&lt;&gt;"",1,0))</f>
        <v>0</v>
      </c>
      <c r="AH77" s="165">
        <f>IF('Indicator Data'!BI81="No Data",1,IF('Indicator Data imputation'!AI80&lt;&gt;"",1,0))</f>
        <v>0</v>
      </c>
      <c r="AI77" s="165">
        <f>IF('Indicator Data'!BJ81="No Data",1,IF('Indicator Data imputation'!AJ80&lt;&gt;"",1,0))</f>
        <v>0</v>
      </c>
      <c r="AJ77" s="165">
        <f>IF('Indicator Data'!BK81="No Data",1,IF('Indicator Data imputation'!AK80&lt;&gt;"",1,0))</f>
        <v>0</v>
      </c>
      <c r="AK77" s="165">
        <f>IF('Indicator Data'!BL81="No Data",1,IF('Indicator Data imputation'!AL80&lt;&gt;"",1,0))</f>
        <v>0</v>
      </c>
      <c r="AL77" s="165">
        <f>IF('Indicator Data'!BM81="No Data",1,IF('Indicator Data imputation'!AM80&lt;&gt;"",1,0))</f>
        <v>0</v>
      </c>
      <c r="AM77" s="165">
        <f>IF('Indicator Data'!BN81="No Data",1,IF('Indicator Data imputation'!AN80&lt;&gt;"",1,0))</f>
        <v>0</v>
      </c>
      <c r="AN77" s="165">
        <f>IF('Indicator Data'!BO81="No Data",1,IF('Indicator Data imputation'!AO80&lt;&gt;"",1,0))</f>
        <v>0</v>
      </c>
      <c r="AO77" s="165">
        <f>IF('Indicator Data'!BP81="No Data",1,IF('Indicator Data imputation'!AP80&lt;&gt;"",1,0))</f>
        <v>0</v>
      </c>
      <c r="AP77" s="165">
        <f>IF('Indicator Data'!BQ81="No Data",1,IF('Indicator Data imputation'!AQ80&lt;&gt;"",1,0))</f>
        <v>0</v>
      </c>
      <c r="AQ77" s="165">
        <f>IF('Indicator Data'!BR81="No Data",1,IF('Indicator Data imputation'!AR80&lt;&gt;"",1,0))</f>
        <v>0</v>
      </c>
      <c r="AR77" s="165">
        <f>IF('Indicator Data'!BS81="No Data",1,IF('Indicator Data imputation'!AS80&lt;&gt;"",1,0))</f>
        <v>0</v>
      </c>
      <c r="AS77" s="165">
        <f>IF('Indicator Data'!BT81="No Data",1,IF('Indicator Data imputation'!AT80&lt;&gt;"",1,0))</f>
        <v>0</v>
      </c>
      <c r="AT77" s="165">
        <f>IF('Indicator Data'!BU81="No Data",1,IF('Indicator Data imputation'!AU80&lt;&gt;"",1,0))</f>
        <v>0</v>
      </c>
      <c r="AU77" s="165">
        <f>IF('Indicator Data'!BV81="No Data",1,IF('Indicator Data imputation'!AV80&lt;&gt;"",1,0))</f>
        <v>0</v>
      </c>
      <c r="AV77" s="165">
        <f>IF('Indicator Data'!BW81="No Data",1,IF('Indicator Data imputation'!AW80&lt;&gt;"",1,0))</f>
        <v>0</v>
      </c>
      <c r="AW77" s="165">
        <f>IF('Indicator Data'!BX81="No Data",1,IF('Indicator Data imputation'!AX80&lt;&gt;"",1,0))</f>
        <v>0</v>
      </c>
      <c r="AX77" s="165">
        <f>IF('Indicator Data'!BY81="No Data",1,IF('Indicator Data imputation'!AY80&lt;&gt;"",1,0))</f>
        <v>0</v>
      </c>
      <c r="AY77" s="165">
        <f>IF('Indicator Data'!BZ81="No Data",1,IF('Indicator Data imputation'!AZ80&lt;&gt;"",1,0))</f>
        <v>0</v>
      </c>
      <c r="AZ77" s="165">
        <f>IF('Indicator Data'!CA81="No Data",1,IF('Indicator Data imputation'!BA80&lt;&gt;"",1,0))</f>
        <v>0</v>
      </c>
      <c r="BA77" s="5">
        <f t="shared" si="2"/>
        <v>0</v>
      </c>
      <c r="BB77" s="167">
        <f t="shared" si="3"/>
        <v>0</v>
      </c>
    </row>
    <row r="78" spans="1:54" x14ac:dyDescent="0.25">
      <c r="A78" s="5" t="s">
        <v>145</v>
      </c>
      <c r="B78" s="165">
        <f>IF('Indicator Data'!C82="No Data",1,IF('Indicator Data imputation'!C81&lt;&gt;"",1,0))</f>
        <v>0</v>
      </c>
      <c r="C78" s="165">
        <f>IF('Indicator Data'!D82="No Data",1,IF('Indicator Data imputation'!D81&lt;&gt;"",1,0))</f>
        <v>0</v>
      </c>
      <c r="D78" s="165">
        <f>IF('Indicator Data'!E82="No Data",1,IF('Indicator Data imputation'!E81&lt;&gt;"",1,0))</f>
        <v>0</v>
      </c>
      <c r="E78" s="165">
        <f>IF('Indicator Data'!F82="No Data",1,IF('Indicator Data imputation'!F81&lt;&gt;"",1,0))</f>
        <v>0</v>
      </c>
      <c r="F78" s="165">
        <f>IF('Indicator Data'!G82="No Data",1,IF('Indicator Data imputation'!G81&lt;&gt;"",1,0))</f>
        <v>0</v>
      </c>
      <c r="G78" s="165">
        <f>IF('Indicator Data'!H82="No Data",1,IF('Indicator Data imputation'!H81&lt;&gt;"",1,0))</f>
        <v>0</v>
      </c>
      <c r="H78" s="165">
        <f>IF('Indicator Data'!I82="No Data",1,IF('Indicator Data imputation'!I81&lt;&gt;"",1,0))</f>
        <v>0</v>
      </c>
      <c r="I78" s="165">
        <f>IF('Indicator Data'!J82="No Data",1,IF('Indicator Data imputation'!J81&lt;&gt;"",1,0))</f>
        <v>0</v>
      </c>
      <c r="J78" s="165">
        <f>IF('Indicator Data'!K82="No Data",1,IF('Indicator Data imputation'!K81&lt;&gt;"",1,0))</f>
        <v>0</v>
      </c>
      <c r="K78" s="165">
        <f>IF('Indicator Data'!L82="No Data",1,IF('Indicator Data imputation'!L81&lt;&gt;"",1,0))</f>
        <v>0</v>
      </c>
      <c r="L78" s="165">
        <f>IF('Indicator Data'!AM82="No Data",1,IF('Indicator Data imputation'!M81&lt;&gt;"",1,0))</f>
        <v>0</v>
      </c>
      <c r="M78" s="165">
        <f>IF('Indicator Data'!AN82="No Data",1,IF('Indicator Data imputation'!N81&lt;&gt;"",1,0))</f>
        <v>0</v>
      </c>
      <c r="N78" s="165">
        <f>IF('Indicator Data'!AO82="No Data",1,IF('Indicator Data imputation'!O81&lt;&gt;"",1,0))</f>
        <v>0</v>
      </c>
      <c r="O78" s="165">
        <f>IF('Indicator Data'!AP82="No Data",1,IF('Indicator Data imputation'!P81&lt;&gt;"",1,0))</f>
        <v>0</v>
      </c>
      <c r="P78" s="165">
        <f>IF('Indicator Data'!AQ82="No Data",1,IF('Indicator Data imputation'!Q81&lt;&gt;"",1,0))</f>
        <v>0</v>
      </c>
      <c r="Q78" s="165">
        <f>IF('Indicator Data'!AR82="No Data",1,IF('Indicator Data imputation'!R81&lt;&gt;"",1,0))</f>
        <v>0</v>
      </c>
      <c r="R78" s="165">
        <f>IF('Indicator Data'!AS82="No Data",1,IF('Indicator Data imputation'!S81&lt;&gt;"",1,0))</f>
        <v>0</v>
      </c>
      <c r="S78" s="165">
        <f>IF('Indicator Data'!AT82="No Data",1,IF('Indicator Data imputation'!T81&lt;&gt;"",1,0))</f>
        <v>0</v>
      </c>
      <c r="T78" s="165">
        <f>IF('Indicator Data'!AU82="No Data",1,IF('Indicator Data imputation'!U81&lt;&gt;"",1,0))</f>
        <v>0</v>
      </c>
      <c r="U78" s="165">
        <f>IF('Indicator Data'!AV82="No Data",1,IF('Indicator Data imputation'!V81&lt;&gt;"",1,0))</f>
        <v>0</v>
      </c>
      <c r="V78" s="165">
        <f>IF('Indicator Data'!AX82="No Data",1,IF('Indicator Data imputation'!W81&lt;&gt;"",1,0))</f>
        <v>0</v>
      </c>
      <c r="W78" s="165">
        <f>IF('Indicator Data'!AY82="No Data",1,IF('Indicator Data imputation'!X81&lt;&gt;"",1,0))</f>
        <v>0</v>
      </c>
      <c r="X78" s="165">
        <f>IF('Indicator Data'!CB82="No Data",1,IF('Indicator Data imputation'!Y81&lt;&gt;"",1,0))</f>
        <v>0</v>
      </c>
      <c r="Y78" s="165">
        <f>IF('Indicator Data'!CC82="No Data",1,IF('Indicator Data imputation'!Z81&lt;&gt;"",1,0))</f>
        <v>0</v>
      </c>
      <c r="Z78" s="165">
        <f>IF('Indicator Data'!AZ82="No Data",1,IF('Indicator Data imputation'!AA81&lt;&gt;"",1,0))</f>
        <v>0</v>
      </c>
      <c r="AA78" s="165">
        <f>IF('Indicator Data'!BA82="No Data",1,IF('Indicator Data imputation'!AB81&lt;&gt;"",1,0))</f>
        <v>0</v>
      </c>
      <c r="AB78" s="165">
        <f>IF('Indicator Data'!CG82="No Data",1,IF('Indicator Data imputation'!AC81&lt;&gt;"",1,0))</f>
        <v>0</v>
      </c>
      <c r="AC78" s="165">
        <f>IF('Indicator Data'!CH82="No Data",1,IF('Indicator Data imputation'!AD81&lt;&gt;"",1,0))</f>
        <v>0</v>
      </c>
      <c r="AD78" s="165">
        <f>IF('Indicator Data'!BC82="No Data",1,IF('Indicator Data imputation'!AE81&lt;&gt;"",1,0))</f>
        <v>0</v>
      </c>
      <c r="AE78" s="165">
        <f>IF('Indicator Data'!BF82="No Data",1,IF('Indicator Data imputation'!AF81&lt;&gt;"",1,0))</f>
        <v>0</v>
      </c>
      <c r="AF78" s="165">
        <f>IF('Indicator Data'!BG82="No Data",1,IF('Indicator Data imputation'!AG81&lt;&gt;"",1,0))</f>
        <v>0</v>
      </c>
      <c r="AG78" s="165">
        <f>IF('Indicator Data'!BH82="No Data",1,IF('Indicator Data imputation'!AH81&lt;&gt;"",1,0))</f>
        <v>0</v>
      </c>
      <c r="AH78" s="165">
        <f>IF('Indicator Data'!BI82="No Data",1,IF('Indicator Data imputation'!AI81&lt;&gt;"",1,0))</f>
        <v>0</v>
      </c>
      <c r="AI78" s="165">
        <f>IF('Indicator Data'!BJ82="No Data",1,IF('Indicator Data imputation'!AJ81&lt;&gt;"",1,0))</f>
        <v>0</v>
      </c>
      <c r="AJ78" s="165">
        <f>IF('Indicator Data'!BK82="No Data",1,IF('Indicator Data imputation'!AK81&lt;&gt;"",1,0))</f>
        <v>0</v>
      </c>
      <c r="AK78" s="165">
        <f>IF('Indicator Data'!BL82="No Data",1,IF('Indicator Data imputation'!AL81&lt;&gt;"",1,0))</f>
        <v>0</v>
      </c>
      <c r="AL78" s="165">
        <f>IF('Indicator Data'!BM82="No Data",1,IF('Indicator Data imputation'!AM81&lt;&gt;"",1,0))</f>
        <v>0</v>
      </c>
      <c r="AM78" s="165">
        <f>IF('Indicator Data'!BN82="No Data",1,IF('Indicator Data imputation'!AN81&lt;&gt;"",1,0))</f>
        <v>0</v>
      </c>
      <c r="AN78" s="165">
        <f>IF('Indicator Data'!BO82="No Data",1,IF('Indicator Data imputation'!AO81&lt;&gt;"",1,0))</f>
        <v>0</v>
      </c>
      <c r="AO78" s="165">
        <f>IF('Indicator Data'!BP82="No Data",1,IF('Indicator Data imputation'!AP81&lt;&gt;"",1,0))</f>
        <v>0</v>
      </c>
      <c r="AP78" s="165">
        <f>IF('Indicator Data'!BQ82="No Data",1,IF('Indicator Data imputation'!AQ81&lt;&gt;"",1,0))</f>
        <v>0</v>
      </c>
      <c r="AQ78" s="165">
        <f>IF('Indicator Data'!BR82="No Data",1,IF('Indicator Data imputation'!AR81&lt;&gt;"",1,0))</f>
        <v>0</v>
      </c>
      <c r="AR78" s="165">
        <f>IF('Indicator Data'!BS82="No Data",1,IF('Indicator Data imputation'!AS81&lt;&gt;"",1,0))</f>
        <v>0</v>
      </c>
      <c r="AS78" s="165">
        <f>IF('Indicator Data'!BT82="No Data",1,IF('Indicator Data imputation'!AT81&lt;&gt;"",1,0))</f>
        <v>0</v>
      </c>
      <c r="AT78" s="165">
        <f>IF('Indicator Data'!BU82="No Data",1,IF('Indicator Data imputation'!AU81&lt;&gt;"",1,0))</f>
        <v>0</v>
      </c>
      <c r="AU78" s="165">
        <f>IF('Indicator Data'!BV82="No Data",1,IF('Indicator Data imputation'!AV81&lt;&gt;"",1,0))</f>
        <v>0</v>
      </c>
      <c r="AV78" s="165">
        <f>IF('Indicator Data'!BW82="No Data",1,IF('Indicator Data imputation'!AW81&lt;&gt;"",1,0))</f>
        <v>0</v>
      </c>
      <c r="AW78" s="165">
        <f>IF('Indicator Data'!BX82="No Data",1,IF('Indicator Data imputation'!AX81&lt;&gt;"",1,0))</f>
        <v>0</v>
      </c>
      <c r="AX78" s="165">
        <f>IF('Indicator Data'!BY82="No Data",1,IF('Indicator Data imputation'!AY81&lt;&gt;"",1,0))</f>
        <v>0</v>
      </c>
      <c r="AY78" s="165">
        <f>IF('Indicator Data'!BZ82="No Data",1,IF('Indicator Data imputation'!AZ81&lt;&gt;"",1,0))</f>
        <v>0</v>
      </c>
      <c r="AZ78" s="165">
        <f>IF('Indicator Data'!CA82="No Data",1,IF('Indicator Data imputation'!BA81&lt;&gt;"",1,0))</f>
        <v>0</v>
      </c>
      <c r="BA78" s="5">
        <f t="shared" si="2"/>
        <v>0</v>
      </c>
      <c r="BB78" s="167">
        <f t="shared" si="3"/>
        <v>0</v>
      </c>
    </row>
    <row r="79" spans="1:54" x14ac:dyDescent="0.25">
      <c r="A79" s="5" t="s">
        <v>146</v>
      </c>
      <c r="B79" s="165">
        <f>IF('Indicator Data'!C83="No Data",1,IF('Indicator Data imputation'!C82&lt;&gt;"",1,0))</f>
        <v>0</v>
      </c>
      <c r="C79" s="165">
        <f>IF('Indicator Data'!D83="No Data",1,IF('Indicator Data imputation'!D82&lt;&gt;"",1,0))</f>
        <v>0</v>
      </c>
      <c r="D79" s="165">
        <f>IF('Indicator Data'!E83="No Data",1,IF('Indicator Data imputation'!E82&lt;&gt;"",1,0))</f>
        <v>0</v>
      </c>
      <c r="E79" s="165">
        <f>IF('Indicator Data'!F83="No Data",1,IF('Indicator Data imputation'!F82&lt;&gt;"",1,0))</f>
        <v>0</v>
      </c>
      <c r="F79" s="165">
        <f>IF('Indicator Data'!G83="No Data",1,IF('Indicator Data imputation'!G82&lt;&gt;"",1,0))</f>
        <v>0</v>
      </c>
      <c r="G79" s="165">
        <f>IF('Indicator Data'!H83="No Data",1,IF('Indicator Data imputation'!H82&lt;&gt;"",1,0))</f>
        <v>0</v>
      </c>
      <c r="H79" s="165">
        <f>IF('Indicator Data'!I83="No Data",1,IF('Indicator Data imputation'!I82&lt;&gt;"",1,0))</f>
        <v>0</v>
      </c>
      <c r="I79" s="165">
        <f>IF('Indicator Data'!J83="No Data",1,IF('Indicator Data imputation'!J82&lt;&gt;"",1,0))</f>
        <v>0</v>
      </c>
      <c r="J79" s="165">
        <f>IF('Indicator Data'!K83="No Data",1,IF('Indicator Data imputation'!K82&lt;&gt;"",1,0))</f>
        <v>0</v>
      </c>
      <c r="K79" s="165">
        <f>IF('Indicator Data'!L83="No Data",1,IF('Indicator Data imputation'!L82&lt;&gt;"",1,0))</f>
        <v>0</v>
      </c>
      <c r="L79" s="165">
        <f>IF('Indicator Data'!AM83="No Data",1,IF('Indicator Data imputation'!M82&lt;&gt;"",1,0))</f>
        <v>0</v>
      </c>
      <c r="M79" s="165">
        <f>IF('Indicator Data'!AN83="No Data",1,IF('Indicator Data imputation'!N82&lt;&gt;"",1,0))</f>
        <v>0</v>
      </c>
      <c r="N79" s="165">
        <f>IF('Indicator Data'!AO83="No Data",1,IF('Indicator Data imputation'!O82&lt;&gt;"",1,0))</f>
        <v>0</v>
      </c>
      <c r="O79" s="165">
        <f>IF('Indicator Data'!AP83="No Data",1,IF('Indicator Data imputation'!P82&lt;&gt;"",1,0))</f>
        <v>0</v>
      </c>
      <c r="P79" s="165">
        <f>IF('Indicator Data'!AQ83="No Data",1,IF('Indicator Data imputation'!Q82&lt;&gt;"",1,0))</f>
        <v>0</v>
      </c>
      <c r="Q79" s="165">
        <f>IF('Indicator Data'!AR83="No Data",1,IF('Indicator Data imputation'!R82&lt;&gt;"",1,0))</f>
        <v>1</v>
      </c>
      <c r="R79" s="165">
        <f>IF('Indicator Data'!AS83="No Data",1,IF('Indicator Data imputation'!S82&lt;&gt;"",1,0))</f>
        <v>0</v>
      </c>
      <c r="S79" s="165">
        <f>IF('Indicator Data'!AT83="No Data",1,IF('Indicator Data imputation'!T82&lt;&gt;"",1,0))</f>
        <v>0</v>
      </c>
      <c r="T79" s="165">
        <f>IF('Indicator Data'!AU83="No Data",1,IF('Indicator Data imputation'!U82&lt;&gt;"",1,0))</f>
        <v>0</v>
      </c>
      <c r="U79" s="165">
        <f>IF('Indicator Data'!AV83="No Data",1,IF('Indicator Data imputation'!V82&lt;&gt;"",1,0))</f>
        <v>0</v>
      </c>
      <c r="V79" s="165">
        <f>IF('Indicator Data'!AX83="No Data",1,IF('Indicator Data imputation'!W82&lt;&gt;"",1,0))</f>
        <v>0</v>
      </c>
      <c r="W79" s="165">
        <f>IF('Indicator Data'!AY83="No Data",1,IF('Indicator Data imputation'!X82&lt;&gt;"",1,0))</f>
        <v>1</v>
      </c>
      <c r="X79" s="165">
        <f>IF('Indicator Data'!CB83="No Data",1,IF('Indicator Data imputation'!Y82&lt;&gt;"",1,0))</f>
        <v>0</v>
      </c>
      <c r="Y79" s="165">
        <f>IF('Indicator Data'!CC83="No Data",1,IF('Indicator Data imputation'!Z82&lt;&gt;"",1,0))</f>
        <v>0</v>
      </c>
      <c r="Z79" s="165">
        <f>IF('Indicator Data'!AZ83="No Data",1,IF('Indicator Data imputation'!AA82&lt;&gt;"",1,0))</f>
        <v>0</v>
      </c>
      <c r="AA79" s="165">
        <f>IF('Indicator Data'!BA83="No Data",1,IF('Indicator Data imputation'!AB82&lt;&gt;"",1,0))</f>
        <v>0</v>
      </c>
      <c r="AB79" s="165">
        <f>IF('Indicator Data'!CG83="No Data",1,IF('Indicator Data imputation'!AC82&lt;&gt;"",1,0))</f>
        <v>0</v>
      </c>
      <c r="AC79" s="165">
        <f>IF('Indicator Data'!CH83="No Data",1,IF('Indicator Data imputation'!AD82&lt;&gt;"",1,0))</f>
        <v>0</v>
      </c>
      <c r="AD79" s="165">
        <f>IF('Indicator Data'!BC83="No Data",1,IF('Indicator Data imputation'!AE82&lt;&gt;"",1,0))</f>
        <v>0</v>
      </c>
      <c r="AE79" s="165">
        <f>IF('Indicator Data'!BF83="No Data",1,IF('Indicator Data imputation'!AF82&lt;&gt;"",1,0))</f>
        <v>0</v>
      </c>
      <c r="AF79" s="165">
        <f>IF('Indicator Data'!BG83="No Data",1,IF('Indicator Data imputation'!AG82&lt;&gt;"",1,0))</f>
        <v>0</v>
      </c>
      <c r="AG79" s="165">
        <f>IF('Indicator Data'!BH83="No Data",1,IF('Indicator Data imputation'!AH82&lt;&gt;"",1,0))</f>
        <v>0</v>
      </c>
      <c r="AH79" s="165">
        <f>IF('Indicator Data'!BI83="No Data",1,IF('Indicator Data imputation'!AI82&lt;&gt;"",1,0))</f>
        <v>0</v>
      </c>
      <c r="AI79" s="165">
        <f>IF('Indicator Data'!BJ83="No Data",1,IF('Indicator Data imputation'!AJ82&lt;&gt;"",1,0))</f>
        <v>0</v>
      </c>
      <c r="AJ79" s="165">
        <f>IF('Indicator Data'!BK83="No Data",1,IF('Indicator Data imputation'!AK82&lt;&gt;"",1,0))</f>
        <v>0</v>
      </c>
      <c r="AK79" s="165">
        <f>IF('Indicator Data'!BL83="No Data",1,IF('Indicator Data imputation'!AL82&lt;&gt;"",1,0))</f>
        <v>0</v>
      </c>
      <c r="AL79" s="165">
        <f>IF('Indicator Data'!BM83="No Data",1,IF('Indicator Data imputation'!AM82&lt;&gt;"",1,0))</f>
        <v>0</v>
      </c>
      <c r="AM79" s="165">
        <f>IF('Indicator Data'!BN83="No Data",1,IF('Indicator Data imputation'!AN82&lt;&gt;"",1,0))</f>
        <v>0</v>
      </c>
      <c r="AN79" s="165">
        <f>IF('Indicator Data'!BO83="No Data",1,IF('Indicator Data imputation'!AO82&lt;&gt;"",1,0))</f>
        <v>0</v>
      </c>
      <c r="AO79" s="165">
        <f>IF('Indicator Data'!BP83="No Data",1,IF('Indicator Data imputation'!AP82&lt;&gt;"",1,0))</f>
        <v>0</v>
      </c>
      <c r="AP79" s="165">
        <f>IF('Indicator Data'!BQ83="No Data",1,IF('Indicator Data imputation'!AQ82&lt;&gt;"",1,0))</f>
        <v>0</v>
      </c>
      <c r="AQ79" s="165">
        <f>IF('Indicator Data'!BR83="No Data",1,IF('Indicator Data imputation'!AR82&lt;&gt;"",1,0))</f>
        <v>0</v>
      </c>
      <c r="AR79" s="165">
        <f>IF('Indicator Data'!BS83="No Data",1,IF('Indicator Data imputation'!AS82&lt;&gt;"",1,0))</f>
        <v>0</v>
      </c>
      <c r="AS79" s="165">
        <f>IF('Indicator Data'!BT83="No Data",1,IF('Indicator Data imputation'!AT82&lt;&gt;"",1,0))</f>
        <v>0</v>
      </c>
      <c r="AT79" s="165">
        <f>IF('Indicator Data'!BU83="No Data",1,IF('Indicator Data imputation'!AU82&lt;&gt;"",1,0))</f>
        <v>0</v>
      </c>
      <c r="AU79" s="165">
        <f>IF('Indicator Data'!BV83="No Data",1,IF('Indicator Data imputation'!AV82&lt;&gt;"",1,0))</f>
        <v>0</v>
      </c>
      <c r="AV79" s="165">
        <f>IF('Indicator Data'!BW83="No Data",1,IF('Indicator Data imputation'!AW82&lt;&gt;"",1,0))</f>
        <v>0</v>
      </c>
      <c r="AW79" s="165">
        <f>IF('Indicator Data'!BX83="No Data",1,IF('Indicator Data imputation'!AX82&lt;&gt;"",1,0))</f>
        <v>0</v>
      </c>
      <c r="AX79" s="165">
        <f>IF('Indicator Data'!BY83="No Data",1,IF('Indicator Data imputation'!AY82&lt;&gt;"",1,0))</f>
        <v>0</v>
      </c>
      <c r="AY79" s="165">
        <f>IF('Indicator Data'!BZ83="No Data",1,IF('Indicator Data imputation'!AZ82&lt;&gt;"",1,0))</f>
        <v>0</v>
      </c>
      <c r="AZ79" s="165">
        <f>IF('Indicator Data'!CA83="No Data",1,IF('Indicator Data imputation'!BA82&lt;&gt;"",1,0))</f>
        <v>0</v>
      </c>
      <c r="BA79" s="5">
        <f t="shared" si="2"/>
        <v>2</v>
      </c>
      <c r="BB79" s="167">
        <f t="shared" si="3"/>
        <v>3.9215686274509803E-2</v>
      </c>
    </row>
    <row r="80" spans="1:54" x14ac:dyDescent="0.25">
      <c r="A80" s="5" t="s">
        <v>148</v>
      </c>
      <c r="B80" s="165">
        <f>IF('Indicator Data'!C84="No Data",1,IF('Indicator Data imputation'!C83&lt;&gt;"",1,0))</f>
        <v>0</v>
      </c>
      <c r="C80" s="165">
        <f>IF('Indicator Data'!D84="No Data",1,IF('Indicator Data imputation'!D83&lt;&gt;"",1,0))</f>
        <v>0</v>
      </c>
      <c r="D80" s="165">
        <f>IF('Indicator Data'!E84="No Data",1,IF('Indicator Data imputation'!E83&lt;&gt;"",1,0))</f>
        <v>0</v>
      </c>
      <c r="E80" s="165">
        <f>IF('Indicator Data'!F84="No Data",1,IF('Indicator Data imputation'!F83&lt;&gt;"",1,0))</f>
        <v>0</v>
      </c>
      <c r="F80" s="165">
        <f>IF('Indicator Data'!G84="No Data",1,IF('Indicator Data imputation'!G83&lt;&gt;"",1,0))</f>
        <v>0</v>
      </c>
      <c r="G80" s="165">
        <f>IF('Indicator Data'!H84="No Data",1,IF('Indicator Data imputation'!H83&lt;&gt;"",1,0))</f>
        <v>0</v>
      </c>
      <c r="H80" s="165">
        <f>IF('Indicator Data'!I84="No Data",1,IF('Indicator Data imputation'!I83&lt;&gt;"",1,0))</f>
        <v>0</v>
      </c>
      <c r="I80" s="165">
        <f>IF('Indicator Data'!J84="No Data",1,IF('Indicator Data imputation'!J83&lt;&gt;"",1,0))</f>
        <v>0</v>
      </c>
      <c r="J80" s="165">
        <f>IF('Indicator Data'!K84="No Data",1,IF('Indicator Data imputation'!K83&lt;&gt;"",1,0))</f>
        <v>0</v>
      </c>
      <c r="K80" s="165">
        <f>IF('Indicator Data'!L84="No Data",1,IF('Indicator Data imputation'!L83&lt;&gt;"",1,0))</f>
        <v>0</v>
      </c>
      <c r="L80" s="165">
        <f>IF('Indicator Data'!AM84="No Data",1,IF('Indicator Data imputation'!M83&lt;&gt;"",1,0))</f>
        <v>0</v>
      </c>
      <c r="M80" s="165">
        <f>IF('Indicator Data'!AN84="No Data",1,IF('Indicator Data imputation'!N83&lt;&gt;"",1,0))</f>
        <v>0</v>
      </c>
      <c r="N80" s="165">
        <f>IF('Indicator Data'!AO84="No Data",1,IF('Indicator Data imputation'!O83&lt;&gt;"",1,0))</f>
        <v>0</v>
      </c>
      <c r="O80" s="165">
        <f>IF('Indicator Data'!AP84="No Data",1,IF('Indicator Data imputation'!P83&lt;&gt;"",1,0))</f>
        <v>0</v>
      </c>
      <c r="P80" s="165">
        <f>IF('Indicator Data'!AQ84="No Data",1,IF('Indicator Data imputation'!Q83&lt;&gt;"",1,0))</f>
        <v>0</v>
      </c>
      <c r="Q80" s="165">
        <f>IF('Indicator Data'!AR84="No Data",1,IF('Indicator Data imputation'!R83&lt;&gt;"",1,0))</f>
        <v>0</v>
      </c>
      <c r="R80" s="165">
        <f>IF('Indicator Data'!AS84="No Data",1,IF('Indicator Data imputation'!S83&lt;&gt;"",1,0))</f>
        <v>0</v>
      </c>
      <c r="S80" s="165">
        <f>IF('Indicator Data'!AT84="No Data",1,IF('Indicator Data imputation'!T83&lt;&gt;"",1,0))</f>
        <v>0</v>
      </c>
      <c r="T80" s="165">
        <f>IF('Indicator Data'!AU84="No Data",1,IF('Indicator Data imputation'!U83&lt;&gt;"",1,0))</f>
        <v>0</v>
      </c>
      <c r="U80" s="165">
        <f>IF('Indicator Data'!AV84="No Data",1,IF('Indicator Data imputation'!V83&lt;&gt;"",1,0))</f>
        <v>0</v>
      </c>
      <c r="V80" s="165">
        <f>IF('Indicator Data'!AX84="No Data",1,IF('Indicator Data imputation'!W83&lt;&gt;"",1,0))</f>
        <v>0</v>
      </c>
      <c r="W80" s="165">
        <f>IF('Indicator Data'!AY84="No Data",1,IF('Indicator Data imputation'!X83&lt;&gt;"",1,0))</f>
        <v>0</v>
      </c>
      <c r="X80" s="165">
        <f>IF('Indicator Data'!CB84="No Data",1,IF('Indicator Data imputation'!Y83&lt;&gt;"",1,0))</f>
        <v>0</v>
      </c>
      <c r="Y80" s="165">
        <f>IF('Indicator Data'!CC84="No Data",1,IF('Indicator Data imputation'!Z83&lt;&gt;"",1,0))</f>
        <v>0</v>
      </c>
      <c r="Z80" s="165">
        <f>IF('Indicator Data'!AZ84="No Data",1,IF('Indicator Data imputation'!AA83&lt;&gt;"",1,0))</f>
        <v>0</v>
      </c>
      <c r="AA80" s="165">
        <f>IF('Indicator Data'!BA84="No Data",1,IF('Indicator Data imputation'!AB83&lt;&gt;"",1,0))</f>
        <v>1</v>
      </c>
      <c r="AB80" s="165">
        <f>IF('Indicator Data'!CG84="No Data",1,IF('Indicator Data imputation'!AC83&lt;&gt;"",1,0))</f>
        <v>0</v>
      </c>
      <c r="AC80" s="165">
        <f>IF('Indicator Data'!CH84="No Data",1,IF('Indicator Data imputation'!AD83&lt;&gt;"",1,0))</f>
        <v>0</v>
      </c>
      <c r="AD80" s="165">
        <f>IF('Indicator Data'!BC84="No Data",1,IF('Indicator Data imputation'!AE83&lt;&gt;"",1,0))</f>
        <v>1</v>
      </c>
      <c r="AE80" s="165">
        <f>IF('Indicator Data'!BF84="No Data",1,IF('Indicator Data imputation'!AF83&lt;&gt;"",1,0))</f>
        <v>0</v>
      </c>
      <c r="AF80" s="165">
        <f>IF('Indicator Data'!BG84="No Data",1,IF('Indicator Data imputation'!AG83&lt;&gt;"",1,0))</f>
        <v>0</v>
      </c>
      <c r="AG80" s="165">
        <f>IF('Indicator Data'!BH84="No Data",1,IF('Indicator Data imputation'!AH83&lt;&gt;"",1,0))</f>
        <v>0</v>
      </c>
      <c r="AH80" s="165">
        <f>IF('Indicator Data'!BI84="No Data",1,IF('Indicator Data imputation'!AI83&lt;&gt;"",1,0))</f>
        <v>0</v>
      </c>
      <c r="AI80" s="165">
        <f>IF('Indicator Data'!BJ84="No Data",1,IF('Indicator Data imputation'!AJ83&lt;&gt;"",1,0))</f>
        <v>0</v>
      </c>
      <c r="AJ80" s="165">
        <f>IF('Indicator Data'!BK84="No Data",1,IF('Indicator Data imputation'!AK83&lt;&gt;"",1,0))</f>
        <v>0</v>
      </c>
      <c r="AK80" s="165">
        <f>IF('Indicator Data'!BL84="No Data",1,IF('Indicator Data imputation'!AL83&lt;&gt;"",1,0))</f>
        <v>0</v>
      </c>
      <c r="AL80" s="165">
        <f>IF('Indicator Data'!BM84="No Data",1,IF('Indicator Data imputation'!AM83&lt;&gt;"",1,0))</f>
        <v>0</v>
      </c>
      <c r="AM80" s="165">
        <f>IF('Indicator Data'!BN84="No Data",1,IF('Indicator Data imputation'!AN83&lt;&gt;"",1,0))</f>
        <v>0</v>
      </c>
      <c r="AN80" s="165">
        <f>IF('Indicator Data'!BO84="No Data",1,IF('Indicator Data imputation'!AO83&lt;&gt;"",1,0))</f>
        <v>0</v>
      </c>
      <c r="AO80" s="165">
        <f>IF('Indicator Data'!BP84="No Data",1,IF('Indicator Data imputation'!AP83&lt;&gt;"",1,0))</f>
        <v>0</v>
      </c>
      <c r="AP80" s="165">
        <f>IF('Indicator Data'!BQ84="No Data",1,IF('Indicator Data imputation'!AQ83&lt;&gt;"",1,0))</f>
        <v>0</v>
      </c>
      <c r="AQ80" s="165">
        <f>IF('Indicator Data'!BR84="No Data",1,IF('Indicator Data imputation'!AR83&lt;&gt;"",1,0))</f>
        <v>0</v>
      </c>
      <c r="AR80" s="165">
        <f>IF('Indicator Data'!BS84="No Data",1,IF('Indicator Data imputation'!AS83&lt;&gt;"",1,0))</f>
        <v>0</v>
      </c>
      <c r="AS80" s="165">
        <f>IF('Indicator Data'!BT84="No Data",1,IF('Indicator Data imputation'!AT83&lt;&gt;"",1,0))</f>
        <v>0</v>
      </c>
      <c r="AT80" s="165">
        <f>IF('Indicator Data'!BU84="No Data",1,IF('Indicator Data imputation'!AU83&lt;&gt;"",1,0))</f>
        <v>0</v>
      </c>
      <c r="AU80" s="165">
        <f>IF('Indicator Data'!BV84="No Data",1,IF('Indicator Data imputation'!AV83&lt;&gt;"",1,0))</f>
        <v>0</v>
      </c>
      <c r="AV80" s="165">
        <f>IF('Indicator Data'!BW84="No Data",1,IF('Indicator Data imputation'!AW83&lt;&gt;"",1,0))</f>
        <v>0</v>
      </c>
      <c r="AW80" s="165">
        <f>IF('Indicator Data'!BX84="No Data",1,IF('Indicator Data imputation'!AX83&lt;&gt;"",1,0))</f>
        <v>0</v>
      </c>
      <c r="AX80" s="165">
        <f>IF('Indicator Data'!BY84="No Data",1,IF('Indicator Data imputation'!AY83&lt;&gt;"",1,0))</f>
        <v>0</v>
      </c>
      <c r="AY80" s="165">
        <f>IF('Indicator Data'!BZ84="No Data",1,IF('Indicator Data imputation'!AZ83&lt;&gt;"",1,0))</f>
        <v>0</v>
      </c>
      <c r="AZ80" s="165">
        <f>IF('Indicator Data'!CA84="No Data",1,IF('Indicator Data imputation'!BA83&lt;&gt;"",1,0))</f>
        <v>0</v>
      </c>
      <c r="BA80" s="5">
        <f t="shared" si="2"/>
        <v>2</v>
      </c>
      <c r="BB80" s="167">
        <f t="shared" si="3"/>
        <v>3.9215686274509803E-2</v>
      </c>
    </row>
    <row r="81" spans="1:54" x14ac:dyDescent="0.25">
      <c r="A81" s="5" t="s">
        <v>150</v>
      </c>
      <c r="B81" s="165">
        <f>IF('Indicator Data'!C85="No Data",1,IF('Indicator Data imputation'!C84&lt;&gt;"",1,0))</f>
        <v>0</v>
      </c>
      <c r="C81" s="165">
        <f>IF('Indicator Data'!D85="No Data",1,IF('Indicator Data imputation'!D84&lt;&gt;"",1,0))</f>
        <v>0</v>
      </c>
      <c r="D81" s="165">
        <f>IF('Indicator Data'!E85="No Data",1,IF('Indicator Data imputation'!E84&lt;&gt;"",1,0))</f>
        <v>0</v>
      </c>
      <c r="E81" s="165">
        <f>IF('Indicator Data'!F85="No Data",1,IF('Indicator Data imputation'!F84&lt;&gt;"",1,0))</f>
        <v>0</v>
      </c>
      <c r="F81" s="165">
        <f>IF('Indicator Data'!G85="No Data",1,IF('Indicator Data imputation'!G84&lt;&gt;"",1,0))</f>
        <v>0</v>
      </c>
      <c r="G81" s="165">
        <f>IF('Indicator Data'!H85="No Data",1,IF('Indicator Data imputation'!H84&lt;&gt;"",1,0))</f>
        <v>0</v>
      </c>
      <c r="H81" s="165">
        <f>IF('Indicator Data'!I85="No Data",1,IF('Indicator Data imputation'!I84&lt;&gt;"",1,0))</f>
        <v>0</v>
      </c>
      <c r="I81" s="165">
        <f>IF('Indicator Data'!J85="No Data",1,IF('Indicator Data imputation'!J84&lt;&gt;"",1,0))</f>
        <v>0</v>
      </c>
      <c r="J81" s="165">
        <f>IF('Indicator Data'!K85="No Data",1,IF('Indicator Data imputation'!K84&lt;&gt;"",1,0))</f>
        <v>0</v>
      </c>
      <c r="K81" s="165">
        <f>IF('Indicator Data'!L85="No Data",1,IF('Indicator Data imputation'!L84&lt;&gt;"",1,0))</f>
        <v>0</v>
      </c>
      <c r="L81" s="165">
        <f>IF('Indicator Data'!AM85="No Data",1,IF('Indicator Data imputation'!M84&lt;&gt;"",1,0))</f>
        <v>0</v>
      </c>
      <c r="M81" s="165">
        <f>IF('Indicator Data'!AN85="No Data",1,IF('Indicator Data imputation'!N84&lt;&gt;"",1,0))</f>
        <v>0</v>
      </c>
      <c r="N81" s="165">
        <f>IF('Indicator Data'!AO85="No Data",1,IF('Indicator Data imputation'!O84&lt;&gt;"",1,0))</f>
        <v>0</v>
      </c>
      <c r="O81" s="165">
        <f>IF('Indicator Data'!AP85="No Data",1,IF('Indicator Data imputation'!P84&lt;&gt;"",1,0))</f>
        <v>0</v>
      </c>
      <c r="P81" s="165">
        <f>IF('Indicator Data'!AQ85="No Data",1,IF('Indicator Data imputation'!Q84&lt;&gt;"",1,0))</f>
        <v>0</v>
      </c>
      <c r="Q81" s="165">
        <f>IF('Indicator Data'!AR85="No Data",1,IF('Indicator Data imputation'!R84&lt;&gt;"",1,0))</f>
        <v>1</v>
      </c>
      <c r="R81" s="165">
        <f>IF('Indicator Data'!AS85="No Data",1,IF('Indicator Data imputation'!S84&lt;&gt;"",1,0))</f>
        <v>0</v>
      </c>
      <c r="S81" s="165">
        <f>IF('Indicator Data'!AT85="No Data",1,IF('Indicator Data imputation'!T84&lt;&gt;"",1,0))</f>
        <v>0</v>
      </c>
      <c r="T81" s="165">
        <f>IF('Indicator Data'!AU85="No Data",1,IF('Indicator Data imputation'!U84&lt;&gt;"",1,0))</f>
        <v>0</v>
      </c>
      <c r="U81" s="165">
        <f>IF('Indicator Data'!AV85="No Data",1,IF('Indicator Data imputation'!V84&lt;&gt;"",1,0))</f>
        <v>1</v>
      </c>
      <c r="V81" s="165">
        <f>IF('Indicator Data'!AX85="No Data",1,IF('Indicator Data imputation'!W84&lt;&gt;"",1,0))</f>
        <v>0</v>
      </c>
      <c r="W81" s="165">
        <f>IF('Indicator Data'!AY85="No Data",1,IF('Indicator Data imputation'!X84&lt;&gt;"",1,0))</f>
        <v>1</v>
      </c>
      <c r="X81" s="165">
        <f>IF('Indicator Data'!CB85="No Data",1,IF('Indicator Data imputation'!Y84&lt;&gt;"",1,0))</f>
        <v>0</v>
      </c>
      <c r="Y81" s="165">
        <f>IF('Indicator Data'!CC85="No Data",1,IF('Indicator Data imputation'!Z84&lt;&gt;"",1,0))</f>
        <v>0</v>
      </c>
      <c r="Z81" s="165">
        <f>IF('Indicator Data'!AZ85="No Data",1,IF('Indicator Data imputation'!AA84&lt;&gt;"",1,0))</f>
        <v>0</v>
      </c>
      <c r="AA81" s="165">
        <f>IF('Indicator Data'!BA85="No Data",1,IF('Indicator Data imputation'!AB84&lt;&gt;"",1,0))</f>
        <v>0</v>
      </c>
      <c r="AB81" s="165">
        <f>IF('Indicator Data'!CG85="No Data",1,IF('Indicator Data imputation'!AC84&lt;&gt;"",1,0))</f>
        <v>0</v>
      </c>
      <c r="AC81" s="165">
        <f>IF('Indicator Data'!CH85="No Data",1,IF('Indicator Data imputation'!AD84&lt;&gt;"",1,0))</f>
        <v>0</v>
      </c>
      <c r="AD81" s="165">
        <f>IF('Indicator Data'!BC85="No Data",1,IF('Indicator Data imputation'!AE84&lt;&gt;"",1,0))</f>
        <v>1</v>
      </c>
      <c r="AE81" s="165">
        <f>IF('Indicator Data'!BF85="No Data",1,IF('Indicator Data imputation'!AF84&lt;&gt;"",1,0))</f>
        <v>0</v>
      </c>
      <c r="AF81" s="165">
        <f>IF('Indicator Data'!BG85="No Data",1,IF('Indicator Data imputation'!AG84&lt;&gt;"",1,0))</f>
        <v>0</v>
      </c>
      <c r="AG81" s="165">
        <f>IF('Indicator Data'!BH85="No Data",1,IF('Indicator Data imputation'!AH84&lt;&gt;"",1,0))</f>
        <v>0</v>
      </c>
      <c r="AH81" s="165">
        <f>IF('Indicator Data'!BI85="No Data",1,IF('Indicator Data imputation'!AI84&lt;&gt;"",1,0))</f>
        <v>0</v>
      </c>
      <c r="AI81" s="165">
        <f>IF('Indicator Data'!BJ85="No Data",1,IF('Indicator Data imputation'!AJ84&lt;&gt;"",1,0))</f>
        <v>0</v>
      </c>
      <c r="AJ81" s="165">
        <f>IF('Indicator Data'!BK85="No Data",1,IF('Indicator Data imputation'!AK84&lt;&gt;"",1,0))</f>
        <v>0</v>
      </c>
      <c r="AK81" s="165">
        <f>IF('Indicator Data'!BL85="No Data",1,IF('Indicator Data imputation'!AL84&lt;&gt;"",1,0))</f>
        <v>0</v>
      </c>
      <c r="AL81" s="165">
        <f>IF('Indicator Data'!BM85="No Data",1,IF('Indicator Data imputation'!AM84&lt;&gt;"",1,0))</f>
        <v>0</v>
      </c>
      <c r="AM81" s="165">
        <f>IF('Indicator Data'!BN85="No Data",1,IF('Indicator Data imputation'!AN84&lt;&gt;"",1,0))</f>
        <v>0</v>
      </c>
      <c r="AN81" s="165">
        <f>IF('Indicator Data'!BO85="No Data",1,IF('Indicator Data imputation'!AO84&lt;&gt;"",1,0))</f>
        <v>0</v>
      </c>
      <c r="AO81" s="165">
        <f>IF('Indicator Data'!BP85="No Data",1,IF('Indicator Data imputation'!AP84&lt;&gt;"",1,0))</f>
        <v>0</v>
      </c>
      <c r="AP81" s="165">
        <f>IF('Indicator Data'!BQ85="No Data",1,IF('Indicator Data imputation'!AQ84&lt;&gt;"",1,0))</f>
        <v>0</v>
      </c>
      <c r="AQ81" s="165">
        <f>IF('Indicator Data'!BR85="No Data",1,IF('Indicator Data imputation'!AR84&lt;&gt;"",1,0))</f>
        <v>1</v>
      </c>
      <c r="AR81" s="165">
        <f>IF('Indicator Data'!BS85="No Data",1,IF('Indicator Data imputation'!AS84&lt;&gt;"",1,0))</f>
        <v>0</v>
      </c>
      <c r="AS81" s="165">
        <f>IF('Indicator Data'!BT85="No Data",1,IF('Indicator Data imputation'!AT84&lt;&gt;"",1,0))</f>
        <v>0</v>
      </c>
      <c r="AT81" s="165">
        <f>IF('Indicator Data'!BU85="No Data",1,IF('Indicator Data imputation'!AU84&lt;&gt;"",1,0))</f>
        <v>0</v>
      </c>
      <c r="AU81" s="165">
        <f>IF('Indicator Data'!BV85="No Data",1,IF('Indicator Data imputation'!AV84&lt;&gt;"",1,0))</f>
        <v>1</v>
      </c>
      <c r="AV81" s="165">
        <f>IF('Indicator Data'!BW85="No Data",1,IF('Indicator Data imputation'!AW84&lt;&gt;"",1,0))</f>
        <v>0</v>
      </c>
      <c r="AW81" s="165">
        <f>IF('Indicator Data'!BX85="No Data",1,IF('Indicator Data imputation'!AX84&lt;&gt;"",1,0))</f>
        <v>0</v>
      </c>
      <c r="AX81" s="165">
        <f>IF('Indicator Data'!BY85="No Data",1,IF('Indicator Data imputation'!AY84&lt;&gt;"",1,0))</f>
        <v>0</v>
      </c>
      <c r="AY81" s="165">
        <f>IF('Indicator Data'!BZ85="No Data",1,IF('Indicator Data imputation'!AZ84&lt;&gt;"",1,0))</f>
        <v>0</v>
      </c>
      <c r="AZ81" s="165">
        <f>IF('Indicator Data'!CA85="No Data",1,IF('Indicator Data imputation'!BA84&lt;&gt;"",1,0))</f>
        <v>0</v>
      </c>
      <c r="BA81" s="5">
        <f t="shared" si="2"/>
        <v>6</v>
      </c>
      <c r="BB81" s="167">
        <f t="shared" si="3"/>
        <v>0.11764705882352941</v>
      </c>
    </row>
    <row r="82" spans="1:54" x14ac:dyDescent="0.25">
      <c r="A82" s="5" t="s">
        <v>152</v>
      </c>
      <c r="B82" s="165">
        <f>IF('Indicator Data'!C86="No Data",1,IF('Indicator Data imputation'!C85&lt;&gt;"",1,0))</f>
        <v>0</v>
      </c>
      <c r="C82" s="165">
        <f>IF('Indicator Data'!D86="No Data",1,IF('Indicator Data imputation'!D85&lt;&gt;"",1,0))</f>
        <v>0</v>
      </c>
      <c r="D82" s="165">
        <f>IF('Indicator Data'!E86="No Data",1,IF('Indicator Data imputation'!E85&lt;&gt;"",1,0))</f>
        <v>0</v>
      </c>
      <c r="E82" s="165">
        <f>IF('Indicator Data'!F86="No Data",1,IF('Indicator Data imputation'!F85&lt;&gt;"",1,0))</f>
        <v>0</v>
      </c>
      <c r="F82" s="165">
        <f>IF('Indicator Data'!G86="No Data",1,IF('Indicator Data imputation'!G85&lt;&gt;"",1,0))</f>
        <v>0</v>
      </c>
      <c r="G82" s="165">
        <f>IF('Indicator Data'!H86="No Data",1,IF('Indicator Data imputation'!H85&lt;&gt;"",1,0))</f>
        <v>0</v>
      </c>
      <c r="H82" s="165">
        <f>IF('Indicator Data'!I86="No Data",1,IF('Indicator Data imputation'!I85&lt;&gt;"",1,0))</f>
        <v>0</v>
      </c>
      <c r="I82" s="165">
        <f>IF('Indicator Data'!J86="No Data",1,IF('Indicator Data imputation'!J85&lt;&gt;"",1,0))</f>
        <v>0</v>
      </c>
      <c r="J82" s="165">
        <f>IF('Indicator Data'!K86="No Data",1,IF('Indicator Data imputation'!K85&lt;&gt;"",1,0))</f>
        <v>0</v>
      </c>
      <c r="K82" s="165">
        <f>IF('Indicator Data'!L86="No Data",1,IF('Indicator Data imputation'!L85&lt;&gt;"",1,0))</f>
        <v>0</v>
      </c>
      <c r="L82" s="165">
        <f>IF('Indicator Data'!AM86="No Data",1,IF('Indicator Data imputation'!M85&lt;&gt;"",1,0))</f>
        <v>0</v>
      </c>
      <c r="M82" s="165">
        <f>IF('Indicator Data'!AN86="No Data",1,IF('Indicator Data imputation'!N85&lt;&gt;"",1,0))</f>
        <v>0</v>
      </c>
      <c r="N82" s="165">
        <f>IF('Indicator Data'!AO86="No Data",1,IF('Indicator Data imputation'!O85&lt;&gt;"",1,0))</f>
        <v>0</v>
      </c>
      <c r="O82" s="165">
        <f>IF('Indicator Data'!AP86="No Data",1,IF('Indicator Data imputation'!P85&lt;&gt;"",1,0))</f>
        <v>0</v>
      </c>
      <c r="P82" s="165">
        <f>IF('Indicator Data'!AQ86="No Data",1,IF('Indicator Data imputation'!Q85&lt;&gt;"",1,0))</f>
        <v>0</v>
      </c>
      <c r="Q82" s="165">
        <f>IF('Indicator Data'!AR86="No Data",1,IF('Indicator Data imputation'!R85&lt;&gt;"",1,0))</f>
        <v>1</v>
      </c>
      <c r="R82" s="165">
        <f>IF('Indicator Data'!AS86="No Data",1,IF('Indicator Data imputation'!S85&lt;&gt;"",1,0))</f>
        <v>0</v>
      </c>
      <c r="S82" s="165">
        <f>IF('Indicator Data'!AT86="No Data",1,IF('Indicator Data imputation'!T85&lt;&gt;"",1,0))</f>
        <v>0</v>
      </c>
      <c r="T82" s="165">
        <f>IF('Indicator Data'!AU86="No Data",1,IF('Indicator Data imputation'!U85&lt;&gt;"",1,0))</f>
        <v>0</v>
      </c>
      <c r="U82" s="165">
        <f>IF('Indicator Data'!AV86="No Data",1,IF('Indicator Data imputation'!V85&lt;&gt;"",1,0))</f>
        <v>1</v>
      </c>
      <c r="V82" s="165">
        <f>IF('Indicator Data'!AX86="No Data",1,IF('Indicator Data imputation'!W85&lt;&gt;"",1,0))</f>
        <v>0</v>
      </c>
      <c r="W82" s="165">
        <f>IF('Indicator Data'!AY86="No Data",1,IF('Indicator Data imputation'!X85&lt;&gt;"",1,0))</f>
        <v>1</v>
      </c>
      <c r="X82" s="165">
        <f>IF('Indicator Data'!CB86="No Data",1,IF('Indicator Data imputation'!Y85&lt;&gt;"",1,0))</f>
        <v>0</v>
      </c>
      <c r="Y82" s="165">
        <f>IF('Indicator Data'!CC86="No Data",1,IF('Indicator Data imputation'!Z85&lt;&gt;"",1,0))</f>
        <v>0</v>
      </c>
      <c r="Z82" s="165">
        <f>IF('Indicator Data'!AZ86="No Data",1,IF('Indicator Data imputation'!AA85&lt;&gt;"",1,0))</f>
        <v>0</v>
      </c>
      <c r="AA82" s="165">
        <f>IF('Indicator Data'!BA86="No Data",1,IF('Indicator Data imputation'!AB85&lt;&gt;"",1,0))</f>
        <v>1</v>
      </c>
      <c r="AB82" s="165">
        <f>IF('Indicator Data'!CG86="No Data",1,IF('Indicator Data imputation'!AC85&lt;&gt;"",1,0))</f>
        <v>0</v>
      </c>
      <c r="AC82" s="165">
        <f>IF('Indicator Data'!CH86="No Data",1,IF('Indicator Data imputation'!AD85&lt;&gt;"",1,0))</f>
        <v>0</v>
      </c>
      <c r="AD82" s="165">
        <f>IF('Indicator Data'!BC86="No Data",1,IF('Indicator Data imputation'!AE85&lt;&gt;"",1,0))</f>
        <v>1</v>
      </c>
      <c r="AE82" s="165">
        <f>IF('Indicator Data'!BF86="No Data",1,IF('Indicator Data imputation'!AF85&lt;&gt;"",1,0))</f>
        <v>0</v>
      </c>
      <c r="AF82" s="165">
        <f>IF('Indicator Data'!BG86="No Data",1,IF('Indicator Data imputation'!AG85&lt;&gt;"",1,0))</f>
        <v>0</v>
      </c>
      <c r="AG82" s="165">
        <f>IF('Indicator Data'!BH86="No Data",1,IF('Indicator Data imputation'!AH85&lt;&gt;"",1,0))</f>
        <v>0</v>
      </c>
      <c r="AH82" s="165">
        <f>IF('Indicator Data'!BI86="No Data",1,IF('Indicator Data imputation'!AI85&lt;&gt;"",1,0))</f>
        <v>0</v>
      </c>
      <c r="AI82" s="165">
        <f>IF('Indicator Data'!BJ86="No Data",1,IF('Indicator Data imputation'!AJ85&lt;&gt;"",1,0))</f>
        <v>0</v>
      </c>
      <c r="AJ82" s="165">
        <f>IF('Indicator Data'!BK86="No Data",1,IF('Indicator Data imputation'!AK85&lt;&gt;"",1,0))</f>
        <v>0</v>
      </c>
      <c r="AK82" s="165">
        <f>IF('Indicator Data'!BL86="No Data",1,IF('Indicator Data imputation'!AL85&lt;&gt;"",1,0))</f>
        <v>0</v>
      </c>
      <c r="AL82" s="165">
        <f>IF('Indicator Data'!BM86="No Data",1,IF('Indicator Data imputation'!AM85&lt;&gt;"",1,0))</f>
        <v>0</v>
      </c>
      <c r="AM82" s="165">
        <f>IF('Indicator Data'!BN86="No Data",1,IF('Indicator Data imputation'!AN85&lt;&gt;"",1,0))</f>
        <v>0</v>
      </c>
      <c r="AN82" s="165">
        <f>IF('Indicator Data'!BO86="No Data",1,IF('Indicator Data imputation'!AO85&lt;&gt;"",1,0))</f>
        <v>0</v>
      </c>
      <c r="AO82" s="165">
        <f>IF('Indicator Data'!BP86="No Data",1,IF('Indicator Data imputation'!AP85&lt;&gt;"",1,0))</f>
        <v>0</v>
      </c>
      <c r="AP82" s="165">
        <f>IF('Indicator Data'!BQ86="No Data",1,IF('Indicator Data imputation'!AQ85&lt;&gt;"",1,0))</f>
        <v>0</v>
      </c>
      <c r="AQ82" s="165">
        <f>IF('Indicator Data'!BR86="No Data",1,IF('Indicator Data imputation'!AR85&lt;&gt;"",1,0))</f>
        <v>1</v>
      </c>
      <c r="AR82" s="165">
        <f>IF('Indicator Data'!BS86="No Data",1,IF('Indicator Data imputation'!AS85&lt;&gt;"",1,0))</f>
        <v>0</v>
      </c>
      <c r="AS82" s="165">
        <f>IF('Indicator Data'!BT86="No Data",1,IF('Indicator Data imputation'!AT85&lt;&gt;"",1,0))</f>
        <v>0</v>
      </c>
      <c r="AT82" s="165">
        <f>IF('Indicator Data'!BU86="No Data",1,IF('Indicator Data imputation'!AU85&lt;&gt;"",1,0))</f>
        <v>0</v>
      </c>
      <c r="AU82" s="165">
        <f>IF('Indicator Data'!BV86="No Data",1,IF('Indicator Data imputation'!AV85&lt;&gt;"",1,0))</f>
        <v>1</v>
      </c>
      <c r="AV82" s="165">
        <f>IF('Indicator Data'!BW86="No Data",1,IF('Indicator Data imputation'!AW85&lt;&gt;"",1,0))</f>
        <v>0</v>
      </c>
      <c r="AW82" s="165">
        <f>IF('Indicator Data'!BX86="No Data",1,IF('Indicator Data imputation'!AX85&lt;&gt;"",1,0))</f>
        <v>0</v>
      </c>
      <c r="AX82" s="165">
        <f>IF('Indicator Data'!BY86="No Data",1,IF('Indicator Data imputation'!AY85&lt;&gt;"",1,0))</f>
        <v>0</v>
      </c>
      <c r="AY82" s="165">
        <f>IF('Indicator Data'!BZ86="No Data",1,IF('Indicator Data imputation'!AZ85&lt;&gt;"",1,0))</f>
        <v>0</v>
      </c>
      <c r="AZ82" s="165">
        <f>IF('Indicator Data'!CA86="No Data",1,IF('Indicator Data imputation'!BA85&lt;&gt;"",1,0))</f>
        <v>0</v>
      </c>
      <c r="BA82" s="5">
        <f t="shared" si="2"/>
        <v>7</v>
      </c>
      <c r="BB82" s="167">
        <f t="shared" si="3"/>
        <v>0.13725490196078433</v>
      </c>
    </row>
    <row r="83" spans="1:54" x14ac:dyDescent="0.25">
      <c r="A83" s="5" t="s">
        <v>154</v>
      </c>
      <c r="B83" s="165">
        <f>IF('Indicator Data'!C87="No Data",1,IF('Indicator Data imputation'!C86&lt;&gt;"",1,0))</f>
        <v>0</v>
      </c>
      <c r="C83" s="165">
        <f>IF('Indicator Data'!D87="No Data",1,IF('Indicator Data imputation'!D86&lt;&gt;"",1,0))</f>
        <v>0</v>
      </c>
      <c r="D83" s="165">
        <f>IF('Indicator Data'!E87="No Data",1,IF('Indicator Data imputation'!E86&lt;&gt;"",1,0))</f>
        <v>0</v>
      </c>
      <c r="E83" s="165">
        <f>IF('Indicator Data'!F87="No Data",1,IF('Indicator Data imputation'!F86&lt;&gt;"",1,0))</f>
        <v>0</v>
      </c>
      <c r="F83" s="165">
        <f>IF('Indicator Data'!G87="No Data",1,IF('Indicator Data imputation'!G86&lt;&gt;"",1,0))</f>
        <v>0</v>
      </c>
      <c r="G83" s="165">
        <f>IF('Indicator Data'!H87="No Data",1,IF('Indicator Data imputation'!H86&lt;&gt;"",1,0))</f>
        <v>0</v>
      </c>
      <c r="H83" s="165">
        <f>IF('Indicator Data'!I87="No Data",1,IF('Indicator Data imputation'!I86&lt;&gt;"",1,0))</f>
        <v>0</v>
      </c>
      <c r="I83" s="165">
        <f>IF('Indicator Data'!J87="No Data",1,IF('Indicator Data imputation'!J86&lt;&gt;"",1,0))</f>
        <v>0</v>
      </c>
      <c r="J83" s="165">
        <f>IF('Indicator Data'!K87="No Data",1,IF('Indicator Data imputation'!K86&lt;&gt;"",1,0))</f>
        <v>0</v>
      </c>
      <c r="K83" s="165">
        <f>IF('Indicator Data'!L87="No Data",1,IF('Indicator Data imputation'!L86&lt;&gt;"",1,0))</f>
        <v>0</v>
      </c>
      <c r="L83" s="165">
        <f>IF('Indicator Data'!AM87="No Data",1,IF('Indicator Data imputation'!M86&lt;&gt;"",1,0))</f>
        <v>0</v>
      </c>
      <c r="M83" s="165">
        <f>IF('Indicator Data'!AN87="No Data",1,IF('Indicator Data imputation'!N86&lt;&gt;"",1,0))</f>
        <v>0</v>
      </c>
      <c r="N83" s="165">
        <f>IF('Indicator Data'!AO87="No Data",1,IF('Indicator Data imputation'!O86&lt;&gt;"",1,0))</f>
        <v>0</v>
      </c>
      <c r="O83" s="165">
        <f>IF('Indicator Data'!AP87="No Data",1,IF('Indicator Data imputation'!P86&lt;&gt;"",1,0))</f>
        <v>0</v>
      </c>
      <c r="P83" s="165">
        <f>IF('Indicator Data'!AQ87="No Data",1,IF('Indicator Data imputation'!Q86&lt;&gt;"",1,0))</f>
        <v>0</v>
      </c>
      <c r="Q83" s="165">
        <f>IF('Indicator Data'!AR87="No Data",1,IF('Indicator Data imputation'!R86&lt;&gt;"",1,0))</f>
        <v>1</v>
      </c>
      <c r="R83" s="165">
        <f>IF('Indicator Data'!AS87="No Data",1,IF('Indicator Data imputation'!S86&lt;&gt;"",1,0))</f>
        <v>0</v>
      </c>
      <c r="S83" s="165">
        <f>IF('Indicator Data'!AT87="No Data",1,IF('Indicator Data imputation'!T86&lt;&gt;"",1,0))</f>
        <v>0</v>
      </c>
      <c r="T83" s="165">
        <f>IF('Indicator Data'!AU87="No Data",1,IF('Indicator Data imputation'!U86&lt;&gt;"",1,0))</f>
        <v>0</v>
      </c>
      <c r="U83" s="165">
        <f>IF('Indicator Data'!AV87="No Data",1,IF('Indicator Data imputation'!V86&lt;&gt;"",1,0))</f>
        <v>1</v>
      </c>
      <c r="V83" s="165">
        <f>IF('Indicator Data'!AX87="No Data",1,IF('Indicator Data imputation'!W86&lt;&gt;"",1,0))</f>
        <v>0</v>
      </c>
      <c r="W83" s="165">
        <f>IF('Indicator Data'!AY87="No Data",1,IF('Indicator Data imputation'!X86&lt;&gt;"",1,0))</f>
        <v>1</v>
      </c>
      <c r="X83" s="165">
        <f>IF('Indicator Data'!CB87="No Data",1,IF('Indicator Data imputation'!Y86&lt;&gt;"",1,0))</f>
        <v>0</v>
      </c>
      <c r="Y83" s="165">
        <f>IF('Indicator Data'!CC87="No Data",1,IF('Indicator Data imputation'!Z86&lt;&gt;"",1,0))</f>
        <v>0</v>
      </c>
      <c r="Z83" s="165">
        <f>IF('Indicator Data'!AZ87="No Data",1,IF('Indicator Data imputation'!AA86&lt;&gt;"",1,0))</f>
        <v>0</v>
      </c>
      <c r="AA83" s="165">
        <f>IF('Indicator Data'!BA87="No Data",1,IF('Indicator Data imputation'!AB86&lt;&gt;"",1,0))</f>
        <v>0</v>
      </c>
      <c r="AB83" s="165">
        <f>IF('Indicator Data'!CG87="No Data",1,IF('Indicator Data imputation'!AC86&lt;&gt;"",1,0))</f>
        <v>0</v>
      </c>
      <c r="AC83" s="165">
        <f>IF('Indicator Data'!CH87="No Data",1,IF('Indicator Data imputation'!AD86&lt;&gt;"",1,0))</f>
        <v>0</v>
      </c>
      <c r="AD83" s="165">
        <f>IF('Indicator Data'!BC87="No Data",1,IF('Indicator Data imputation'!AE86&lt;&gt;"",1,0))</f>
        <v>1</v>
      </c>
      <c r="AE83" s="165">
        <f>IF('Indicator Data'!BF87="No Data",1,IF('Indicator Data imputation'!AF86&lt;&gt;"",1,0))</f>
        <v>0</v>
      </c>
      <c r="AF83" s="165">
        <f>IF('Indicator Data'!BG87="No Data",1,IF('Indicator Data imputation'!AG86&lt;&gt;"",1,0))</f>
        <v>0</v>
      </c>
      <c r="AG83" s="165">
        <f>IF('Indicator Data'!BH87="No Data",1,IF('Indicator Data imputation'!AH86&lt;&gt;"",1,0))</f>
        <v>0</v>
      </c>
      <c r="AH83" s="165">
        <f>IF('Indicator Data'!BI87="No Data",1,IF('Indicator Data imputation'!AI86&lt;&gt;"",1,0))</f>
        <v>0</v>
      </c>
      <c r="AI83" s="165">
        <f>IF('Indicator Data'!BJ87="No Data",1,IF('Indicator Data imputation'!AJ86&lt;&gt;"",1,0))</f>
        <v>0</v>
      </c>
      <c r="AJ83" s="165">
        <f>IF('Indicator Data'!BK87="No Data",1,IF('Indicator Data imputation'!AK86&lt;&gt;"",1,0))</f>
        <v>0</v>
      </c>
      <c r="AK83" s="165">
        <f>IF('Indicator Data'!BL87="No Data",1,IF('Indicator Data imputation'!AL86&lt;&gt;"",1,0))</f>
        <v>0</v>
      </c>
      <c r="AL83" s="165">
        <f>IF('Indicator Data'!BM87="No Data",1,IF('Indicator Data imputation'!AM86&lt;&gt;"",1,0))</f>
        <v>0</v>
      </c>
      <c r="AM83" s="165">
        <f>IF('Indicator Data'!BN87="No Data",1,IF('Indicator Data imputation'!AN86&lt;&gt;"",1,0))</f>
        <v>0</v>
      </c>
      <c r="AN83" s="165">
        <f>IF('Indicator Data'!BO87="No Data",1,IF('Indicator Data imputation'!AO86&lt;&gt;"",1,0))</f>
        <v>0</v>
      </c>
      <c r="AO83" s="165">
        <f>IF('Indicator Data'!BP87="No Data",1,IF('Indicator Data imputation'!AP86&lt;&gt;"",1,0))</f>
        <v>0</v>
      </c>
      <c r="AP83" s="165">
        <f>IF('Indicator Data'!BQ87="No Data",1,IF('Indicator Data imputation'!AQ86&lt;&gt;"",1,0))</f>
        <v>0</v>
      </c>
      <c r="AQ83" s="165">
        <f>IF('Indicator Data'!BR87="No Data",1,IF('Indicator Data imputation'!AR86&lt;&gt;"",1,0))</f>
        <v>0</v>
      </c>
      <c r="AR83" s="165">
        <f>IF('Indicator Data'!BS87="No Data",1,IF('Indicator Data imputation'!AS86&lt;&gt;"",1,0))</f>
        <v>0</v>
      </c>
      <c r="AS83" s="165">
        <f>IF('Indicator Data'!BT87="No Data",1,IF('Indicator Data imputation'!AT86&lt;&gt;"",1,0))</f>
        <v>0</v>
      </c>
      <c r="AT83" s="165">
        <f>IF('Indicator Data'!BU87="No Data",1,IF('Indicator Data imputation'!AU86&lt;&gt;"",1,0))</f>
        <v>0</v>
      </c>
      <c r="AU83" s="165">
        <f>IF('Indicator Data'!BV87="No Data",1,IF('Indicator Data imputation'!AV86&lt;&gt;"",1,0))</f>
        <v>0</v>
      </c>
      <c r="AV83" s="165">
        <f>IF('Indicator Data'!BW87="No Data",1,IF('Indicator Data imputation'!AW86&lt;&gt;"",1,0))</f>
        <v>0</v>
      </c>
      <c r="AW83" s="165">
        <f>IF('Indicator Data'!BX87="No Data",1,IF('Indicator Data imputation'!AX86&lt;&gt;"",1,0))</f>
        <v>0</v>
      </c>
      <c r="AX83" s="165">
        <f>IF('Indicator Data'!BY87="No Data",1,IF('Indicator Data imputation'!AY86&lt;&gt;"",1,0))</f>
        <v>0</v>
      </c>
      <c r="AY83" s="165">
        <f>IF('Indicator Data'!BZ87="No Data",1,IF('Indicator Data imputation'!AZ86&lt;&gt;"",1,0))</f>
        <v>0</v>
      </c>
      <c r="AZ83" s="165">
        <f>IF('Indicator Data'!CA87="No Data",1,IF('Indicator Data imputation'!BA86&lt;&gt;"",1,0))</f>
        <v>0</v>
      </c>
      <c r="BA83" s="5">
        <f t="shared" si="2"/>
        <v>4</v>
      </c>
      <c r="BB83" s="167">
        <f t="shared" si="3"/>
        <v>7.8431372549019607E-2</v>
      </c>
    </row>
    <row r="84" spans="1:54" x14ac:dyDescent="0.25">
      <c r="A84" s="5" t="s">
        <v>156</v>
      </c>
      <c r="B84" s="165">
        <f>IF('Indicator Data'!C88="No Data",1,IF('Indicator Data imputation'!C87&lt;&gt;"",1,0))</f>
        <v>0</v>
      </c>
      <c r="C84" s="165">
        <f>IF('Indicator Data'!D88="No Data",1,IF('Indicator Data imputation'!D87&lt;&gt;"",1,0))</f>
        <v>0</v>
      </c>
      <c r="D84" s="165">
        <f>IF('Indicator Data'!E88="No Data",1,IF('Indicator Data imputation'!E87&lt;&gt;"",1,0))</f>
        <v>0</v>
      </c>
      <c r="E84" s="165">
        <f>IF('Indicator Data'!F88="No Data",1,IF('Indicator Data imputation'!F87&lt;&gt;"",1,0))</f>
        <v>0</v>
      </c>
      <c r="F84" s="165">
        <f>IF('Indicator Data'!G88="No Data",1,IF('Indicator Data imputation'!G87&lt;&gt;"",1,0))</f>
        <v>0</v>
      </c>
      <c r="G84" s="165">
        <f>IF('Indicator Data'!H88="No Data",1,IF('Indicator Data imputation'!H87&lt;&gt;"",1,0))</f>
        <v>0</v>
      </c>
      <c r="H84" s="165">
        <f>IF('Indicator Data'!I88="No Data",1,IF('Indicator Data imputation'!I87&lt;&gt;"",1,0))</f>
        <v>0</v>
      </c>
      <c r="I84" s="165">
        <f>IF('Indicator Data'!J88="No Data",1,IF('Indicator Data imputation'!J87&lt;&gt;"",1,0))</f>
        <v>0</v>
      </c>
      <c r="J84" s="165">
        <f>IF('Indicator Data'!K88="No Data",1,IF('Indicator Data imputation'!K87&lt;&gt;"",1,0))</f>
        <v>0</v>
      </c>
      <c r="K84" s="165">
        <f>IF('Indicator Data'!L88="No Data",1,IF('Indicator Data imputation'!L87&lt;&gt;"",1,0))</f>
        <v>0</v>
      </c>
      <c r="L84" s="165">
        <f>IF('Indicator Data'!AM88="No Data",1,IF('Indicator Data imputation'!M87&lt;&gt;"",1,0))</f>
        <v>0</v>
      </c>
      <c r="M84" s="165">
        <f>IF('Indicator Data'!AN88="No Data",1,IF('Indicator Data imputation'!N87&lt;&gt;"",1,0))</f>
        <v>0</v>
      </c>
      <c r="N84" s="165">
        <f>IF('Indicator Data'!AO88="No Data",1,IF('Indicator Data imputation'!O87&lt;&gt;"",1,0))</f>
        <v>0</v>
      </c>
      <c r="O84" s="165">
        <f>IF('Indicator Data'!AP88="No Data",1,IF('Indicator Data imputation'!P87&lt;&gt;"",1,0))</f>
        <v>0</v>
      </c>
      <c r="P84" s="165">
        <f>IF('Indicator Data'!AQ88="No Data",1,IF('Indicator Data imputation'!Q87&lt;&gt;"",1,0))</f>
        <v>0</v>
      </c>
      <c r="Q84" s="165">
        <f>IF('Indicator Data'!AR88="No Data",1,IF('Indicator Data imputation'!R87&lt;&gt;"",1,0))</f>
        <v>0</v>
      </c>
      <c r="R84" s="165">
        <f>IF('Indicator Data'!AS88="No Data",1,IF('Indicator Data imputation'!S87&lt;&gt;"",1,0))</f>
        <v>0</v>
      </c>
      <c r="S84" s="165">
        <f>IF('Indicator Data'!AT88="No Data",1,IF('Indicator Data imputation'!T87&lt;&gt;"",1,0))</f>
        <v>0</v>
      </c>
      <c r="T84" s="165">
        <f>IF('Indicator Data'!AU88="No Data",1,IF('Indicator Data imputation'!U87&lt;&gt;"",1,0))</f>
        <v>0</v>
      </c>
      <c r="U84" s="165">
        <f>IF('Indicator Data'!AV88="No Data",1,IF('Indicator Data imputation'!V87&lt;&gt;"",1,0))</f>
        <v>0</v>
      </c>
      <c r="V84" s="165">
        <f>IF('Indicator Data'!AX88="No Data",1,IF('Indicator Data imputation'!W87&lt;&gt;"",1,0))</f>
        <v>0</v>
      </c>
      <c r="W84" s="165">
        <f>IF('Indicator Data'!AY88="No Data",1,IF('Indicator Data imputation'!X87&lt;&gt;"",1,0))</f>
        <v>0</v>
      </c>
      <c r="X84" s="165">
        <f>IF('Indicator Data'!CB88="No Data",1,IF('Indicator Data imputation'!Y87&lt;&gt;"",1,0))</f>
        <v>0</v>
      </c>
      <c r="Y84" s="165">
        <f>IF('Indicator Data'!CC88="No Data",1,IF('Indicator Data imputation'!Z87&lt;&gt;"",1,0))</f>
        <v>0</v>
      </c>
      <c r="Z84" s="165">
        <f>IF('Indicator Data'!AZ88="No Data",1,IF('Indicator Data imputation'!AA87&lt;&gt;"",1,0))</f>
        <v>0</v>
      </c>
      <c r="AA84" s="165">
        <f>IF('Indicator Data'!BA88="No Data",1,IF('Indicator Data imputation'!AB87&lt;&gt;"",1,0))</f>
        <v>0</v>
      </c>
      <c r="AB84" s="165">
        <f>IF('Indicator Data'!CG88="No Data",1,IF('Indicator Data imputation'!AC87&lt;&gt;"",1,0))</f>
        <v>0</v>
      </c>
      <c r="AC84" s="165">
        <f>IF('Indicator Data'!CH88="No Data",1,IF('Indicator Data imputation'!AD87&lt;&gt;"",1,0))</f>
        <v>0</v>
      </c>
      <c r="AD84" s="165">
        <f>IF('Indicator Data'!BC88="No Data",1,IF('Indicator Data imputation'!AE87&lt;&gt;"",1,0))</f>
        <v>1</v>
      </c>
      <c r="AE84" s="165">
        <f>IF('Indicator Data'!BF88="No Data",1,IF('Indicator Data imputation'!AF87&lt;&gt;"",1,0))</f>
        <v>0</v>
      </c>
      <c r="AF84" s="165">
        <f>IF('Indicator Data'!BG88="No Data",1,IF('Indicator Data imputation'!AG87&lt;&gt;"",1,0))</f>
        <v>1</v>
      </c>
      <c r="AG84" s="165">
        <f>IF('Indicator Data'!BH88="No Data",1,IF('Indicator Data imputation'!AH87&lt;&gt;"",1,0))</f>
        <v>0</v>
      </c>
      <c r="AH84" s="165">
        <f>IF('Indicator Data'!BI88="No Data",1,IF('Indicator Data imputation'!AI87&lt;&gt;"",1,0))</f>
        <v>0</v>
      </c>
      <c r="AI84" s="165">
        <f>IF('Indicator Data'!BJ88="No Data",1,IF('Indicator Data imputation'!AJ87&lt;&gt;"",1,0))</f>
        <v>0</v>
      </c>
      <c r="AJ84" s="165">
        <f>IF('Indicator Data'!BK88="No Data",1,IF('Indicator Data imputation'!AK87&lt;&gt;"",1,0))</f>
        <v>0</v>
      </c>
      <c r="AK84" s="165">
        <f>IF('Indicator Data'!BL88="No Data",1,IF('Indicator Data imputation'!AL87&lt;&gt;"",1,0))</f>
        <v>0</v>
      </c>
      <c r="AL84" s="165">
        <f>IF('Indicator Data'!BM88="No Data",1,IF('Indicator Data imputation'!AM87&lt;&gt;"",1,0))</f>
        <v>0</v>
      </c>
      <c r="AM84" s="165">
        <f>IF('Indicator Data'!BN88="No Data",1,IF('Indicator Data imputation'!AN87&lt;&gt;"",1,0))</f>
        <v>0</v>
      </c>
      <c r="AN84" s="165">
        <f>IF('Indicator Data'!BO88="No Data",1,IF('Indicator Data imputation'!AO87&lt;&gt;"",1,0))</f>
        <v>0</v>
      </c>
      <c r="AO84" s="165">
        <f>IF('Indicator Data'!BP88="No Data",1,IF('Indicator Data imputation'!AP87&lt;&gt;"",1,0))</f>
        <v>0</v>
      </c>
      <c r="AP84" s="165">
        <f>IF('Indicator Data'!BQ88="No Data",1,IF('Indicator Data imputation'!AQ87&lt;&gt;"",1,0))</f>
        <v>0</v>
      </c>
      <c r="AQ84" s="165">
        <f>IF('Indicator Data'!BR88="No Data",1,IF('Indicator Data imputation'!AR87&lt;&gt;"",1,0))</f>
        <v>0</v>
      </c>
      <c r="AR84" s="165">
        <f>IF('Indicator Data'!BS88="No Data",1,IF('Indicator Data imputation'!AS87&lt;&gt;"",1,0))</f>
        <v>0</v>
      </c>
      <c r="AS84" s="165">
        <f>IF('Indicator Data'!BT88="No Data",1,IF('Indicator Data imputation'!AT87&lt;&gt;"",1,0))</f>
        <v>0</v>
      </c>
      <c r="AT84" s="165">
        <f>IF('Indicator Data'!BU88="No Data",1,IF('Indicator Data imputation'!AU87&lt;&gt;"",1,0))</f>
        <v>0</v>
      </c>
      <c r="AU84" s="165">
        <f>IF('Indicator Data'!BV88="No Data",1,IF('Indicator Data imputation'!AV87&lt;&gt;"",1,0))</f>
        <v>0</v>
      </c>
      <c r="AV84" s="165">
        <f>IF('Indicator Data'!BW88="No Data",1,IF('Indicator Data imputation'!AW87&lt;&gt;"",1,0))</f>
        <v>0</v>
      </c>
      <c r="AW84" s="165">
        <f>IF('Indicator Data'!BX88="No Data",1,IF('Indicator Data imputation'!AX87&lt;&gt;"",1,0))</f>
        <v>0</v>
      </c>
      <c r="AX84" s="165">
        <f>IF('Indicator Data'!BY88="No Data",1,IF('Indicator Data imputation'!AY87&lt;&gt;"",1,0))</f>
        <v>0</v>
      </c>
      <c r="AY84" s="165">
        <f>IF('Indicator Data'!BZ88="No Data",1,IF('Indicator Data imputation'!AZ87&lt;&gt;"",1,0))</f>
        <v>0</v>
      </c>
      <c r="AZ84" s="165">
        <f>IF('Indicator Data'!CA88="No Data",1,IF('Indicator Data imputation'!BA87&lt;&gt;"",1,0))</f>
        <v>0</v>
      </c>
      <c r="BA84" s="5">
        <f t="shared" si="2"/>
        <v>2</v>
      </c>
      <c r="BB84" s="167">
        <f t="shared" si="3"/>
        <v>3.9215686274509803E-2</v>
      </c>
    </row>
    <row r="85" spans="1:54" x14ac:dyDescent="0.25">
      <c r="A85" s="5" t="s">
        <v>158</v>
      </c>
      <c r="B85" s="165">
        <f>IF('Indicator Data'!C89="No Data",1,IF('Indicator Data imputation'!C88&lt;&gt;"",1,0))</f>
        <v>0</v>
      </c>
      <c r="C85" s="165">
        <f>IF('Indicator Data'!D89="No Data",1,IF('Indicator Data imputation'!D88&lt;&gt;"",1,0))</f>
        <v>0</v>
      </c>
      <c r="D85" s="165">
        <f>IF('Indicator Data'!E89="No Data",1,IF('Indicator Data imputation'!E88&lt;&gt;"",1,0))</f>
        <v>0</v>
      </c>
      <c r="E85" s="165">
        <f>IF('Indicator Data'!F89="No Data",1,IF('Indicator Data imputation'!F88&lt;&gt;"",1,0))</f>
        <v>0</v>
      </c>
      <c r="F85" s="165">
        <f>IF('Indicator Data'!G89="No Data",1,IF('Indicator Data imputation'!G88&lt;&gt;"",1,0))</f>
        <v>0</v>
      </c>
      <c r="G85" s="165">
        <f>IF('Indicator Data'!H89="No Data",1,IF('Indicator Data imputation'!H88&lt;&gt;"",1,0))</f>
        <v>0</v>
      </c>
      <c r="H85" s="165">
        <f>IF('Indicator Data'!I89="No Data",1,IF('Indicator Data imputation'!I88&lt;&gt;"",1,0))</f>
        <v>0</v>
      </c>
      <c r="I85" s="165">
        <f>IF('Indicator Data'!J89="No Data",1,IF('Indicator Data imputation'!J88&lt;&gt;"",1,0))</f>
        <v>0</v>
      </c>
      <c r="J85" s="165">
        <f>IF('Indicator Data'!K89="No Data",1,IF('Indicator Data imputation'!K88&lt;&gt;"",1,0))</f>
        <v>0</v>
      </c>
      <c r="K85" s="165">
        <f>IF('Indicator Data'!L89="No Data",1,IF('Indicator Data imputation'!L88&lt;&gt;"",1,0))</f>
        <v>0</v>
      </c>
      <c r="L85" s="165">
        <f>IF('Indicator Data'!AM89="No Data",1,IF('Indicator Data imputation'!M88&lt;&gt;"",1,0))</f>
        <v>0</v>
      </c>
      <c r="M85" s="165">
        <f>IF('Indicator Data'!AN89="No Data",1,IF('Indicator Data imputation'!N88&lt;&gt;"",1,0))</f>
        <v>0</v>
      </c>
      <c r="N85" s="165">
        <f>IF('Indicator Data'!AO89="No Data",1,IF('Indicator Data imputation'!O88&lt;&gt;"",1,0))</f>
        <v>0</v>
      </c>
      <c r="O85" s="165">
        <f>IF('Indicator Data'!AP89="No Data",1,IF('Indicator Data imputation'!P88&lt;&gt;"",1,0))</f>
        <v>0</v>
      </c>
      <c r="P85" s="165">
        <f>IF('Indicator Data'!AQ89="No Data",1,IF('Indicator Data imputation'!Q88&lt;&gt;"",1,0))</f>
        <v>0</v>
      </c>
      <c r="Q85" s="165">
        <f>IF('Indicator Data'!AR89="No Data",1,IF('Indicator Data imputation'!R88&lt;&gt;"",1,0))</f>
        <v>1</v>
      </c>
      <c r="R85" s="165">
        <f>IF('Indicator Data'!AS89="No Data",1,IF('Indicator Data imputation'!S88&lt;&gt;"",1,0))</f>
        <v>0</v>
      </c>
      <c r="S85" s="165">
        <f>IF('Indicator Data'!AT89="No Data",1,IF('Indicator Data imputation'!T88&lt;&gt;"",1,0))</f>
        <v>0</v>
      </c>
      <c r="T85" s="165">
        <f>IF('Indicator Data'!AU89="No Data",1,IF('Indicator Data imputation'!U88&lt;&gt;"",1,0))</f>
        <v>0</v>
      </c>
      <c r="U85" s="165">
        <f>IF('Indicator Data'!AV89="No Data",1,IF('Indicator Data imputation'!V88&lt;&gt;"",1,0))</f>
        <v>1</v>
      </c>
      <c r="V85" s="165">
        <f>IF('Indicator Data'!AX89="No Data",1,IF('Indicator Data imputation'!W88&lt;&gt;"",1,0))</f>
        <v>0</v>
      </c>
      <c r="W85" s="165">
        <f>IF('Indicator Data'!AY89="No Data",1,IF('Indicator Data imputation'!X88&lt;&gt;"",1,0))</f>
        <v>0</v>
      </c>
      <c r="X85" s="165">
        <f>IF('Indicator Data'!CB89="No Data",1,IF('Indicator Data imputation'!Y88&lt;&gt;"",1,0))</f>
        <v>0</v>
      </c>
      <c r="Y85" s="165">
        <f>IF('Indicator Data'!CC89="No Data",1,IF('Indicator Data imputation'!Z88&lt;&gt;"",1,0))</f>
        <v>0</v>
      </c>
      <c r="Z85" s="165">
        <f>IF('Indicator Data'!AZ89="No Data",1,IF('Indicator Data imputation'!AA88&lt;&gt;"",1,0))</f>
        <v>0</v>
      </c>
      <c r="AA85" s="165">
        <f>IF('Indicator Data'!BA89="No Data",1,IF('Indicator Data imputation'!AB88&lt;&gt;"",1,0))</f>
        <v>0</v>
      </c>
      <c r="AB85" s="165">
        <f>IF('Indicator Data'!CG89="No Data",1,IF('Indicator Data imputation'!AC88&lt;&gt;"",1,0))</f>
        <v>0</v>
      </c>
      <c r="AC85" s="165">
        <f>IF('Indicator Data'!CH89="No Data",1,IF('Indicator Data imputation'!AD88&lt;&gt;"",1,0))</f>
        <v>0</v>
      </c>
      <c r="AD85" s="165">
        <f>IF('Indicator Data'!BC89="No Data",1,IF('Indicator Data imputation'!AE88&lt;&gt;"",1,0))</f>
        <v>1</v>
      </c>
      <c r="AE85" s="165">
        <f>IF('Indicator Data'!BF89="No Data",1,IF('Indicator Data imputation'!AF88&lt;&gt;"",1,0))</f>
        <v>0</v>
      </c>
      <c r="AF85" s="165">
        <f>IF('Indicator Data'!BG89="No Data",1,IF('Indicator Data imputation'!AG88&lt;&gt;"",1,0))</f>
        <v>0</v>
      </c>
      <c r="AG85" s="165">
        <f>IF('Indicator Data'!BH89="No Data",1,IF('Indicator Data imputation'!AH88&lt;&gt;"",1,0))</f>
        <v>0</v>
      </c>
      <c r="AH85" s="165">
        <f>IF('Indicator Data'!BI89="No Data",1,IF('Indicator Data imputation'!AI88&lt;&gt;"",1,0))</f>
        <v>0</v>
      </c>
      <c r="AI85" s="165">
        <f>IF('Indicator Data'!BJ89="No Data",1,IF('Indicator Data imputation'!AJ88&lt;&gt;"",1,0))</f>
        <v>0</v>
      </c>
      <c r="AJ85" s="165">
        <f>IF('Indicator Data'!BK89="No Data",1,IF('Indicator Data imputation'!AK88&lt;&gt;"",1,0))</f>
        <v>0</v>
      </c>
      <c r="AK85" s="165">
        <f>IF('Indicator Data'!BL89="No Data",1,IF('Indicator Data imputation'!AL88&lt;&gt;"",1,0))</f>
        <v>0</v>
      </c>
      <c r="AL85" s="165">
        <f>IF('Indicator Data'!BM89="No Data",1,IF('Indicator Data imputation'!AM88&lt;&gt;"",1,0))</f>
        <v>0</v>
      </c>
      <c r="AM85" s="165">
        <f>IF('Indicator Data'!BN89="No Data",1,IF('Indicator Data imputation'!AN88&lt;&gt;"",1,0))</f>
        <v>0</v>
      </c>
      <c r="AN85" s="165">
        <f>IF('Indicator Data'!BO89="No Data",1,IF('Indicator Data imputation'!AO88&lt;&gt;"",1,0))</f>
        <v>0</v>
      </c>
      <c r="AO85" s="165">
        <f>IF('Indicator Data'!BP89="No Data",1,IF('Indicator Data imputation'!AP88&lt;&gt;"",1,0))</f>
        <v>0</v>
      </c>
      <c r="AP85" s="165">
        <f>IF('Indicator Data'!BQ89="No Data",1,IF('Indicator Data imputation'!AQ88&lt;&gt;"",1,0))</f>
        <v>0</v>
      </c>
      <c r="AQ85" s="165">
        <f>IF('Indicator Data'!BR89="No Data",1,IF('Indicator Data imputation'!AR88&lt;&gt;"",1,0))</f>
        <v>0</v>
      </c>
      <c r="AR85" s="165">
        <f>IF('Indicator Data'!BS89="No Data",1,IF('Indicator Data imputation'!AS88&lt;&gt;"",1,0))</f>
        <v>0</v>
      </c>
      <c r="AS85" s="165">
        <f>IF('Indicator Data'!BT89="No Data",1,IF('Indicator Data imputation'!AT88&lt;&gt;"",1,0))</f>
        <v>0</v>
      </c>
      <c r="AT85" s="165">
        <f>IF('Indicator Data'!BU89="No Data",1,IF('Indicator Data imputation'!AU88&lt;&gt;"",1,0))</f>
        <v>0</v>
      </c>
      <c r="AU85" s="165">
        <f>IF('Indicator Data'!BV89="No Data",1,IF('Indicator Data imputation'!AV88&lt;&gt;"",1,0))</f>
        <v>1</v>
      </c>
      <c r="AV85" s="165">
        <f>IF('Indicator Data'!BW89="No Data",1,IF('Indicator Data imputation'!AW88&lt;&gt;"",1,0))</f>
        <v>0</v>
      </c>
      <c r="AW85" s="165">
        <f>IF('Indicator Data'!BX89="No Data",1,IF('Indicator Data imputation'!AX88&lt;&gt;"",1,0))</f>
        <v>0</v>
      </c>
      <c r="AX85" s="165">
        <f>IF('Indicator Data'!BY89="No Data",1,IF('Indicator Data imputation'!AY88&lt;&gt;"",1,0))</f>
        <v>0</v>
      </c>
      <c r="AY85" s="165">
        <f>IF('Indicator Data'!BZ89="No Data",1,IF('Indicator Data imputation'!AZ88&lt;&gt;"",1,0))</f>
        <v>0</v>
      </c>
      <c r="AZ85" s="165">
        <f>IF('Indicator Data'!CA89="No Data",1,IF('Indicator Data imputation'!BA88&lt;&gt;"",1,0))</f>
        <v>0</v>
      </c>
      <c r="BA85" s="5">
        <f t="shared" si="2"/>
        <v>4</v>
      </c>
      <c r="BB85" s="167">
        <f t="shared" si="3"/>
        <v>7.8431372549019607E-2</v>
      </c>
    </row>
    <row r="86" spans="1:54" x14ac:dyDescent="0.25">
      <c r="A86" s="5" t="s">
        <v>160</v>
      </c>
      <c r="B86" s="165">
        <f>IF('Indicator Data'!C90="No Data",1,IF('Indicator Data imputation'!C89&lt;&gt;"",1,0))</f>
        <v>0</v>
      </c>
      <c r="C86" s="165">
        <f>IF('Indicator Data'!D90="No Data",1,IF('Indicator Data imputation'!D89&lt;&gt;"",1,0))</f>
        <v>0</v>
      </c>
      <c r="D86" s="165">
        <f>IF('Indicator Data'!E90="No Data",1,IF('Indicator Data imputation'!E89&lt;&gt;"",1,0))</f>
        <v>0</v>
      </c>
      <c r="E86" s="165">
        <f>IF('Indicator Data'!F90="No Data",1,IF('Indicator Data imputation'!F89&lt;&gt;"",1,0))</f>
        <v>0</v>
      </c>
      <c r="F86" s="165">
        <f>IF('Indicator Data'!G90="No Data",1,IF('Indicator Data imputation'!G89&lt;&gt;"",1,0))</f>
        <v>0</v>
      </c>
      <c r="G86" s="165">
        <f>IF('Indicator Data'!H90="No Data",1,IF('Indicator Data imputation'!H89&lt;&gt;"",1,0))</f>
        <v>0</v>
      </c>
      <c r="H86" s="165">
        <f>IF('Indicator Data'!I90="No Data",1,IF('Indicator Data imputation'!I89&lt;&gt;"",1,0))</f>
        <v>0</v>
      </c>
      <c r="I86" s="165">
        <f>IF('Indicator Data'!J90="No Data",1,IF('Indicator Data imputation'!J89&lt;&gt;"",1,0))</f>
        <v>0</v>
      </c>
      <c r="J86" s="165">
        <f>IF('Indicator Data'!K90="No Data",1,IF('Indicator Data imputation'!K89&lt;&gt;"",1,0))</f>
        <v>0</v>
      </c>
      <c r="K86" s="165">
        <f>IF('Indicator Data'!L90="No Data",1,IF('Indicator Data imputation'!L89&lt;&gt;"",1,0))</f>
        <v>0</v>
      </c>
      <c r="L86" s="165">
        <f>IF('Indicator Data'!AM90="No Data",1,IF('Indicator Data imputation'!M89&lt;&gt;"",1,0))</f>
        <v>0</v>
      </c>
      <c r="M86" s="165">
        <f>IF('Indicator Data'!AN90="No Data",1,IF('Indicator Data imputation'!N89&lt;&gt;"",1,0))</f>
        <v>0</v>
      </c>
      <c r="N86" s="165">
        <f>IF('Indicator Data'!AO90="No Data",1,IF('Indicator Data imputation'!O89&lt;&gt;"",1,0))</f>
        <v>0</v>
      </c>
      <c r="O86" s="165">
        <f>IF('Indicator Data'!AP90="No Data",1,IF('Indicator Data imputation'!P89&lt;&gt;"",1,0))</f>
        <v>0</v>
      </c>
      <c r="P86" s="165">
        <f>IF('Indicator Data'!AQ90="No Data",1,IF('Indicator Data imputation'!Q89&lt;&gt;"",1,0))</f>
        <v>0</v>
      </c>
      <c r="Q86" s="165">
        <f>IF('Indicator Data'!AR90="No Data",1,IF('Indicator Data imputation'!R89&lt;&gt;"",1,0))</f>
        <v>0</v>
      </c>
      <c r="R86" s="165">
        <f>IF('Indicator Data'!AS90="No Data",1,IF('Indicator Data imputation'!S89&lt;&gt;"",1,0))</f>
        <v>0</v>
      </c>
      <c r="S86" s="165">
        <f>IF('Indicator Data'!AT90="No Data",1,IF('Indicator Data imputation'!T89&lt;&gt;"",1,0))</f>
        <v>0</v>
      </c>
      <c r="T86" s="165">
        <f>IF('Indicator Data'!AU90="No Data",1,IF('Indicator Data imputation'!U89&lt;&gt;"",1,0))</f>
        <v>0</v>
      </c>
      <c r="U86" s="165">
        <f>IF('Indicator Data'!AV90="No Data",1,IF('Indicator Data imputation'!V89&lt;&gt;"",1,0))</f>
        <v>0</v>
      </c>
      <c r="V86" s="165">
        <f>IF('Indicator Data'!AX90="No Data",1,IF('Indicator Data imputation'!W89&lt;&gt;"",1,0))</f>
        <v>0</v>
      </c>
      <c r="W86" s="165">
        <f>IF('Indicator Data'!AY90="No Data",1,IF('Indicator Data imputation'!X89&lt;&gt;"",1,0))</f>
        <v>0</v>
      </c>
      <c r="X86" s="165">
        <f>IF('Indicator Data'!CB90="No Data",1,IF('Indicator Data imputation'!Y89&lt;&gt;"",1,0))</f>
        <v>0</v>
      </c>
      <c r="Y86" s="165">
        <f>IF('Indicator Data'!CC90="No Data",1,IF('Indicator Data imputation'!Z89&lt;&gt;"",1,0))</f>
        <v>0</v>
      </c>
      <c r="Z86" s="165">
        <f>IF('Indicator Data'!AZ90="No Data",1,IF('Indicator Data imputation'!AA89&lt;&gt;"",1,0))</f>
        <v>0</v>
      </c>
      <c r="AA86" s="165">
        <f>IF('Indicator Data'!BA90="No Data",1,IF('Indicator Data imputation'!AB89&lt;&gt;"",1,0))</f>
        <v>0</v>
      </c>
      <c r="AB86" s="165">
        <f>IF('Indicator Data'!CG90="No Data",1,IF('Indicator Data imputation'!AC89&lt;&gt;"",1,0))</f>
        <v>0</v>
      </c>
      <c r="AC86" s="165">
        <f>IF('Indicator Data'!CH90="No Data",1,IF('Indicator Data imputation'!AD89&lt;&gt;"",1,0))</f>
        <v>0</v>
      </c>
      <c r="AD86" s="165">
        <f>IF('Indicator Data'!BC90="No Data",1,IF('Indicator Data imputation'!AE89&lt;&gt;"",1,0))</f>
        <v>1</v>
      </c>
      <c r="AE86" s="165">
        <f>IF('Indicator Data'!BF90="No Data",1,IF('Indicator Data imputation'!AF89&lt;&gt;"",1,0))</f>
        <v>0</v>
      </c>
      <c r="AF86" s="165">
        <f>IF('Indicator Data'!BG90="No Data",1,IF('Indicator Data imputation'!AG89&lt;&gt;"",1,0))</f>
        <v>0</v>
      </c>
      <c r="AG86" s="165">
        <f>IF('Indicator Data'!BH90="No Data",1,IF('Indicator Data imputation'!AH89&lt;&gt;"",1,0))</f>
        <v>0</v>
      </c>
      <c r="AH86" s="165">
        <f>IF('Indicator Data'!BI90="No Data",1,IF('Indicator Data imputation'!AI89&lt;&gt;"",1,0))</f>
        <v>0</v>
      </c>
      <c r="AI86" s="165">
        <f>IF('Indicator Data'!BJ90="No Data",1,IF('Indicator Data imputation'!AJ89&lt;&gt;"",1,0))</f>
        <v>0</v>
      </c>
      <c r="AJ86" s="165">
        <f>IF('Indicator Data'!BK90="No Data",1,IF('Indicator Data imputation'!AK89&lt;&gt;"",1,0))</f>
        <v>0</v>
      </c>
      <c r="AK86" s="165">
        <f>IF('Indicator Data'!BL90="No Data",1,IF('Indicator Data imputation'!AL89&lt;&gt;"",1,0))</f>
        <v>0</v>
      </c>
      <c r="AL86" s="165">
        <f>IF('Indicator Data'!BM90="No Data",1,IF('Indicator Data imputation'!AM89&lt;&gt;"",1,0))</f>
        <v>0</v>
      </c>
      <c r="AM86" s="165">
        <f>IF('Indicator Data'!BN90="No Data",1,IF('Indicator Data imputation'!AN89&lt;&gt;"",1,0))</f>
        <v>0</v>
      </c>
      <c r="AN86" s="165">
        <f>IF('Indicator Data'!BO90="No Data",1,IF('Indicator Data imputation'!AO89&lt;&gt;"",1,0))</f>
        <v>0</v>
      </c>
      <c r="AO86" s="165">
        <f>IF('Indicator Data'!BP90="No Data",1,IF('Indicator Data imputation'!AP89&lt;&gt;"",1,0))</f>
        <v>0</v>
      </c>
      <c r="AP86" s="165">
        <f>IF('Indicator Data'!BQ90="No Data",1,IF('Indicator Data imputation'!AQ89&lt;&gt;"",1,0))</f>
        <v>0</v>
      </c>
      <c r="AQ86" s="165">
        <f>IF('Indicator Data'!BR90="No Data",1,IF('Indicator Data imputation'!AR89&lt;&gt;"",1,0))</f>
        <v>0</v>
      </c>
      <c r="AR86" s="165">
        <f>IF('Indicator Data'!BS90="No Data",1,IF('Indicator Data imputation'!AS89&lt;&gt;"",1,0))</f>
        <v>0</v>
      </c>
      <c r="AS86" s="165">
        <f>IF('Indicator Data'!BT90="No Data",1,IF('Indicator Data imputation'!AT89&lt;&gt;"",1,0))</f>
        <v>0</v>
      </c>
      <c r="AT86" s="165">
        <f>IF('Indicator Data'!BU90="No Data",1,IF('Indicator Data imputation'!AU89&lt;&gt;"",1,0))</f>
        <v>0</v>
      </c>
      <c r="AU86" s="165">
        <f>IF('Indicator Data'!BV90="No Data",1,IF('Indicator Data imputation'!AV89&lt;&gt;"",1,0))</f>
        <v>0</v>
      </c>
      <c r="AV86" s="165">
        <f>IF('Indicator Data'!BW90="No Data",1,IF('Indicator Data imputation'!AW89&lt;&gt;"",1,0))</f>
        <v>0</v>
      </c>
      <c r="AW86" s="165">
        <f>IF('Indicator Data'!BX90="No Data",1,IF('Indicator Data imputation'!AX89&lt;&gt;"",1,0))</f>
        <v>0</v>
      </c>
      <c r="AX86" s="165">
        <f>IF('Indicator Data'!BY90="No Data",1,IF('Indicator Data imputation'!AY89&lt;&gt;"",1,0))</f>
        <v>0</v>
      </c>
      <c r="AY86" s="165">
        <f>IF('Indicator Data'!BZ90="No Data",1,IF('Indicator Data imputation'!AZ89&lt;&gt;"",1,0))</f>
        <v>0</v>
      </c>
      <c r="AZ86" s="165">
        <f>IF('Indicator Data'!CA90="No Data",1,IF('Indicator Data imputation'!BA89&lt;&gt;"",1,0))</f>
        <v>0</v>
      </c>
      <c r="BA86" s="5">
        <f t="shared" si="2"/>
        <v>1</v>
      </c>
      <c r="BB86" s="167">
        <f t="shared" si="3"/>
        <v>1.9607843137254902E-2</v>
      </c>
    </row>
    <row r="87" spans="1:54" x14ac:dyDescent="0.25">
      <c r="A87" s="5" t="s">
        <v>162</v>
      </c>
      <c r="B87" s="165">
        <f>IF('Indicator Data'!C91="No Data",1,IF('Indicator Data imputation'!C90&lt;&gt;"",1,0))</f>
        <v>0</v>
      </c>
      <c r="C87" s="165">
        <f>IF('Indicator Data'!D91="No Data",1,IF('Indicator Data imputation'!D90&lt;&gt;"",1,0))</f>
        <v>0</v>
      </c>
      <c r="D87" s="165">
        <f>IF('Indicator Data'!E91="No Data",1,IF('Indicator Data imputation'!E90&lt;&gt;"",1,0))</f>
        <v>0</v>
      </c>
      <c r="E87" s="165">
        <f>IF('Indicator Data'!F91="No Data",1,IF('Indicator Data imputation'!F90&lt;&gt;"",1,0))</f>
        <v>0</v>
      </c>
      <c r="F87" s="165">
        <f>IF('Indicator Data'!G91="No Data",1,IF('Indicator Data imputation'!G90&lt;&gt;"",1,0))</f>
        <v>0</v>
      </c>
      <c r="G87" s="165">
        <f>IF('Indicator Data'!H91="No Data",1,IF('Indicator Data imputation'!H90&lt;&gt;"",1,0))</f>
        <v>0</v>
      </c>
      <c r="H87" s="165">
        <f>IF('Indicator Data'!I91="No Data",1,IF('Indicator Data imputation'!I90&lt;&gt;"",1,0))</f>
        <v>0</v>
      </c>
      <c r="I87" s="165">
        <f>IF('Indicator Data'!J91="No Data",1,IF('Indicator Data imputation'!J90&lt;&gt;"",1,0))</f>
        <v>0</v>
      </c>
      <c r="J87" s="165">
        <f>IF('Indicator Data'!K91="No Data",1,IF('Indicator Data imputation'!K90&lt;&gt;"",1,0))</f>
        <v>0</v>
      </c>
      <c r="K87" s="165">
        <f>IF('Indicator Data'!L91="No Data",1,IF('Indicator Data imputation'!L90&lt;&gt;"",1,0))</f>
        <v>0</v>
      </c>
      <c r="L87" s="165">
        <f>IF('Indicator Data'!AM91="No Data",1,IF('Indicator Data imputation'!M90&lt;&gt;"",1,0))</f>
        <v>0</v>
      </c>
      <c r="M87" s="165">
        <f>IF('Indicator Data'!AN91="No Data",1,IF('Indicator Data imputation'!N90&lt;&gt;"",1,0))</f>
        <v>0</v>
      </c>
      <c r="N87" s="165">
        <f>IF('Indicator Data'!AO91="No Data",1,IF('Indicator Data imputation'!O90&lt;&gt;"",1,0))</f>
        <v>0</v>
      </c>
      <c r="O87" s="165">
        <f>IF('Indicator Data'!AP91="No Data",1,IF('Indicator Data imputation'!P90&lt;&gt;"",1,0))</f>
        <v>0</v>
      </c>
      <c r="P87" s="165">
        <f>IF('Indicator Data'!AQ91="No Data",1,IF('Indicator Data imputation'!Q90&lt;&gt;"",1,0))</f>
        <v>0</v>
      </c>
      <c r="Q87" s="165">
        <f>IF('Indicator Data'!AR91="No Data",1,IF('Indicator Data imputation'!R90&lt;&gt;"",1,0))</f>
        <v>0</v>
      </c>
      <c r="R87" s="165">
        <f>IF('Indicator Data'!AS91="No Data",1,IF('Indicator Data imputation'!S90&lt;&gt;"",1,0))</f>
        <v>0</v>
      </c>
      <c r="S87" s="165">
        <f>IF('Indicator Data'!AT91="No Data",1,IF('Indicator Data imputation'!T90&lt;&gt;"",1,0))</f>
        <v>0</v>
      </c>
      <c r="T87" s="165">
        <f>IF('Indicator Data'!AU91="No Data",1,IF('Indicator Data imputation'!U90&lt;&gt;"",1,0))</f>
        <v>0</v>
      </c>
      <c r="U87" s="165">
        <f>IF('Indicator Data'!AV91="No Data",1,IF('Indicator Data imputation'!V90&lt;&gt;"",1,0))</f>
        <v>0</v>
      </c>
      <c r="V87" s="165">
        <f>IF('Indicator Data'!AX91="No Data",1,IF('Indicator Data imputation'!W90&lt;&gt;"",1,0))</f>
        <v>0</v>
      </c>
      <c r="W87" s="165">
        <f>IF('Indicator Data'!AY91="No Data",1,IF('Indicator Data imputation'!X90&lt;&gt;"",1,0))</f>
        <v>0</v>
      </c>
      <c r="X87" s="165">
        <f>IF('Indicator Data'!CB91="No Data",1,IF('Indicator Data imputation'!Y90&lt;&gt;"",1,0))</f>
        <v>0</v>
      </c>
      <c r="Y87" s="165">
        <f>IF('Indicator Data'!CC91="No Data",1,IF('Indicator Data imputation'!Z90&lt;&gt;"",1,0))</f>
        <v>0</v>
      </c>
      <c r="Z87" s="165">
        <f>IF('Indicator Data'!AZ91="No Data",1,IF('Indicator Data imputation'!AA90&lt;&gt;"",1,0))</f>
        <v>0</v>
      </c>
      <c r="AA87" s="165">
        <f>IF('Indicator Data'!BA91="No Data",1,IF('Indicator Data imputation'!AB90&lt;&gt;"",1,0))</f>
        <v>0</v>
      </c>
      <c r="AB87" s="165">
        <f>IF('Indicator Data'!CG91="No Data",1,IF('Indicator Data imputation'!AC90&lt;&gt;"",1,0))</f>
        <v>0</v>
      </c>
      <c r="AC87" s="165">
        <f>IF('Indicator Data'!CH91="No Data",1,IF('Indicator Data imputation'!AD90&lt;&gt;"",1,0))</f>
        <v>0</v>
      </c>
      <c r="AD87" s="165">
        <f>IF('Indicator Data'!BC91="No Data",1,IF('Indicator Data imputation'!AE90&lt;&gt;"",1,0))</f>
        <v>1</v>
      </c>
      <c r="AE87" s="165">
        <f>IF('Indicator Data'!BF91="No Data",1,IF('Indicator Data imputation'!AF90&lt;&gt;"",1,0))</f>
        <v>0</v>
      </c>
      <c r="AF87" s="165">
        <f>IF('Indicator Data'!BG91="No Data",1,IF('Indicator Data imputation'!AG90&lt;&gt;"",1,0))</f>
        <v>0</v>
      </c>
      <c r="AG87" s="165">
        <f>IF('Indicator Data'!BH91="No Data",1,IF('Indicator Data imputation'!AH90&lt;&gt;"",1,0))</f>
        <v>0</v>
      </c>
      <c r="AH87" s="165">
        <f>IF('Indicator Data'!BI91="No Data",1,IF('Indicator Data imputation'!AI90&lt;&gt;"",1,0))</f>
        <v>0</v>
      </c>
      <c r="AI87" s="165">
        <f>IF('Indicator Data'!BJ91="No Data",1,IF('Indicator Data imputation'!AJ90&lt;&gt;"",1,0))</f>
        <v>0</v>
      </c>
      <c r="AJ87" s="165">
        <f>IF('Indicator Data'!BK91="No Data",1,IF('Indicator Data imputation'!AK90&lt;&gt;"",1,0))</f>
        <v>0</v>
      </c>
      <c r="AK87" s="165">
        <f>IF('Indicator Data'!BL91="No Data",1,IF('Indicator Data imputation'!AL90&lt;&gt;"",1,0))</f>
        <v>0</v>
      </c>
      <c r="AL87" s="165">
        <f>IF('Indicator Data'!BM91="No Data",1,IF('Indicator Data imputation'!AM90&lt;&gt;"",1,0))</f>
        <v>0</v>
      </c>
      <c r="AM87" s="165">
        <f>IF('Indicator Data'!BN91="No Data",1,IF('Indicator Data imputation'!AN90&lt;&gt;"",1,0))</f>
        <v>0</v>
      </c>
      <c r="AN87" s="165">
        <f>IF('Indicator Data'!BO91="No Data",1,IF('Indicator Data imputation'!AO90&lt;&gt;"",1,0))</f>
        <v>0</v>
      </c>
      <c r="AO87" s="165">
        <f>IF('Indicator Data'!BP91="No Data",1,IF('Indicator Data imputation'!AP90&lt;&gt;"",1,0))</f>
        <v>1</v>
      </c>
      <c r="AP87" s="165">
        <f>IF('Indicator Data'!BQ91="No Data",1,IF('Indicator Data imputation'!AQ90&lt;&gt;"",1,0))</f>
        <v>1</v>
      </c>
      <c r="AQ87" s="165">
        <f>IF('Indicator Data'!BR91="No Data",1,IF('Indicator Data imputation'!AR90&lt;&gt;"",1,0))</f>
        <v>0</v>
      </c>
      <c r="AR87" s="165">
        <f>IF('Indicator Data'!BS91="No Data",1,IF('Indicator Data imputation'!AS90&lt;&gt;"",1,0))</f>
        <v>0</v>
      </c>
      <c r="AS87" s="165">
        <f>IF('Indicator Data'!BT91="No Data",1,IF('Indicator Data imputation'!AT90&lt;&gt;"",1,0))</f>
        <v>0</v>
      </c>
      <c r="AT87" s="165">
        <f>IF('Indicator Data'!BU91="No Data",1,IF('Indicator Data imputation'!AU90&lt;&gt;"",1,0))</f>
        <v>0</v>
      </c>
      <c r="AU87" s="165">
        <f>IF('Indicator Data'!BV91="No Data",1,IF('Indicator Data imputation'!AV90&lt;&gt;"",1,0))</f>
        <v>0</v>
      </c>
      <c r="AV87" s="165">
        <f>IF('Indicator Data'!BW91="No Data",1,IF('Indicator Data imputation'!AW90&lt;&gt;"",1,0))</f>
        <v>0</v>
      </c>
      <c r="AW87" s="165">
        <f>IF('Indicator Data'!BX91="No Data",1,IF('Indicator Data imputation'!AX90&lt;&gt;"",1,0))</f>
        <v>0</v>
      </c>
      <c r="AX87" s="165">
        <f>IF('Indicator Data'!BY91="No Data",1,IF('Indicator Data imputation'!AY90&lt;&gt;"",1,0))</f>
        <v>0</v>
      </c>
      <c r="AY87" s="165">
        <f>IF('Indicator Data'!BZ91="No Data",1,IF('Indicator Data imputation'!AZ90&lt;&gt;"",1,0))</f>
        <v>0</v>
      </c>
      <c r="AZ87" s="165">
        <f>IF('Indicator Data'!CA91="No Data",1,IF('Indicator Data imputation'!BA90&lt;&gt;"",1,0))</f>
        <v>0</v>
      </c>
      <c r="BA87" s="5">
        <f t="shared" si="2"/>
        <v>3</v>
      </c>
      <c r="BB87" s="167">
        <f t="shared" si="3"/>
        <v>5.8823529411764705E-2</v>
      </c>
    </row>
    <row r="88" spans="1:54" x14ac:dyDescent="0.25">
      <c r="A88" s="5" t="s">
        <v>164</v>
      </c>
      <c r="B88" s="165">
        <f>IF('Indicator Data'!C92="No Data",1,IF('Indicator Data imputation'!C91&lt;&gt;"",1,0))</f>
        <v>0</v>
      </c>
      <c r="C88" s="165">
        <f>IF('Indicator Data'!D92="No Data",1,IF('Indicator Data imputation'!D91&lt;&gt;"",1,0))</f>
        <v>0</v>
      </c>
      <c r="D88" s="165">
        <f>IF('Indicator Data'!E92="No Data",1,IF('Indicator Data imputation'!E91&lt;&gt;"",1,0))</f>
        <v>0</v>
      </c>
      <c r="E88" s="165">
        <f>IF('Indicator Data'!F92="No Data",1,IF('Indicator Data imputation'!F91&lt;&gt;"",1,0))</f>
        <v>0</v>
      </c>
      <c r="F88" s="165">
        <f>IF('Indicator Data'!G92="No Data",1,IF('Indicator Data imputation'!G91&lt;&gt;"",1,0))</f>
        <v>0</v>
      </c>
      <c r="G88" s="165">
        <f>IF('Indicator Data'!H92="No Data",1,IF('Indicator Data imputation'!H91&lt;&gt;"",1,0))</f>
        <v>0</v>
      </c>
      <c r="H88" s="165">
        <f>IF('Indicator Data'!I92="No Data",1,IF('Indicator Data imputation'!I91&lt;&gt;"",1,0))</f>
        <v>0</v>
      </c>
      <c r="I88" s="165">
        <f>IF('Indicator Data'!J92="No Data",1,IF('Indicator Data imputation'!J91&lt;&gt;"",1,0))</f>
        <v>0</v>
      </c>
      <c r="J88" s="165">
        <f>IF('Indicator Data'!K92="No Data",1,IF('Indicator Data imputation'!K91&lt;&gt;"",1,0))</f>
        <v>0</v>
      </c>
      <c r="K88" s="165">
        <f>IF('Indicator Data'!L92="No Data",1,IF('Indicator Data imputation'!L91&lt;&gt;"",1,0))</f>
        <v>0</v>
      </c>
      <c r="L88" s="165">
        <f>IF('Indicator Data'!AM92="No Data",1,IF('Indicator Data imputation'!M91&lt;&gt;"",1,0))</f>
        <v>0</v>
      </c>
      <c r="M88" s="165">
        <f>IF('Indicator Data'!AN92="No Data",1,IF('Indicator Data imputation'!N91&lt;&gt;"",1,0))</f>
        <v>0</v>
      </c>
      <c r="N88" s="165">
        <f>IF('Indicator Data'!AO92="No Data",1,IF('Indicator Data imputation'!O91&lt;&gt;"",1,0))</f>
        <v>0</v>
      </c>
      <c r="O88" s="165">
        <f>IF('Indicator Data'!AP92="No Data",1,IF('Indicator Data imputation'!P91&lt;&gt;"",1,0))</f>
        <v>0</v>
      </c>
      <c r="P88" s="165">
        <f>IF('Indicator Data'!AQ92="No Data",1,IF('Indicator Data imputation'!Q91&lt;&gt;"",1,0))</f>
        <v>0</v>
      </c>
      <c r="Q88" s="165">
        <f>IF('Indicator Data'!AR92="No Data",1,IF('Indicator Data imputation'!R91&lt;&gt;"",1,0))</f>
        <v>0</v>
      </c>
      <c r="R88" s="165">
        <f>IF('Indicator Data'!AS92="No Data",1,IF('Indicator Data imputation'!S91&lt;&gt;"",1,0))</f>
        <v>0</v>
      </c>
      <c r="S88" s="165">
        <f>IF('Indicator Data'!AT92="No Data",1,IF('Indicator Data imputation'!T91&lt;&gt;"",1,0))</f>
        <v>0</v>
      </c>
      <c r="T88" s="165">
        <f>IF('Indicator Data'!AU92="No Data",1,IF('Indicator Data imputation'!U91&lt;&gt;"",1,0))</f>
        <v>0</v>
      </c>
      <c r="U88" s="165">
        <f>IF('Indicator Data'!AV92="No Data",1,IF('Indicator Data imputation'!V91&lt;&gt;"",1,0))</f>
        <v>0</v>
      </c>
      <c r="V88" s="165">
        <f>IF('Indicator Data'!AX92="No Data",1,IF('Indicator Data imputation'!W91&lt;&gt;"",1,0))</f>
        <v>0</v>
      </c>
      <c r="W88" s="165">
        <f>IF('Indicator Data'!AY92="No Data",1,IF('Indicator Data imputation'!X91&lt;&gt;"",1,0))</f>
        <v>0</v>
      </c>
      <c r="X88" s="165">
        <f>IF('Indicator Data'!CB92="No Data",1,IF('Indicator Data imputation'!Y91&lt;&gt;"",1,0))</f>
        <v>0</v>
      </c>
      <c r="Y88" s="165">
        <f>IF('Indicator Data'!CC92="No Data",1,IF('Indicator Data imputation'!Z91&lt;&gt;"",1,0))</f>
        <v>0</v>
      </c>
      <c r="Z88" s="165">
        <f>IF('Indicator Data'!AZ92="No Data",1,IF('Indicator Data imputation'!AA91&lt;&gt;"",1,0))</f>
        <v>0</v>
      </c>
      <c r="AA88" s="165">
        <f>IF('Indicator Data'!BA92="No Data",1,IF('Indicator Data imputation'!AB91&lt;&gt;"",1,0))</f>
        <v>0</v>
      </c>
      <c r="AB88" s="165">
        <f>IF('Indicator Data'!CG92="No Data",1,IF('Indicator Data imputation'!AC91&lt;&gt;"",1,0))</f>
        <v>0</v>
      </c>
      <c r="AC88" s="165">
        <f>IF('Indicator Data'!CH92="No Data",1,IF('Indicator Data imputation'!AD91&lt;&gt;"",1,0))</f>
        <v>0</v>
      </c>
      <c r="AD88" s="165">
        <f>IF('Indicator Data'!BC92="No Data",1,IF('Indicator Data imputation'!AE91&lt;&gt;"",1,0))</f>
        <v>0</v>
      </c>
      <c r="AE88" s="165">
        <f>IF('Indicator Data'!BF92="No Data",1,IF('Indicator Data imputation'!AF91&lt;&gt;"",1,0))</f>
        <v>0</v>
      </c>
      <c r="AF88" s="165">
        <f>IF('Indicator Data'!BG92="No Data",1,IF('Indicator Data imputation'!AG91&lt;&gt;"",1,0))</f>
        <v>0</v>
      </c>
      <c r="AG88" s="165">
        <f>IF('Indicator Data'!BH92="No Data",1,IF('Indicator Data imputation'!AH91&lt;&gt;"",1,0))</f>
        <v>0</v>
      </c>
      <c r="AH88" s="165">
        <f>IF('Indicator Data'!BI92="No Data",1,IF('Indicator Data imputation'!AI91&lt;&gt;"",1,0))</f>
        <v>0</v>
      </c>
      <c r="AI88" s="165">
        <f>IF('Indicator Data'!BJ92="No Data",1,IF('Indicator Data imputation'!AJ91&lt;&gt;"",1,0))</f>
        <v>0</v>
      </c>
      <c r="AJ88" s="165">
        <f>IF('Indicator Data'!BK92="No Data",1,IF('Indicator Data imputation'!AK91&lt;&gt;"",1,0))</f>
        <v>0</v>
      </c>
      <c r="AK88" s="165">
        <f>IF('Indicator Data'!BL92="No Data",1,IF('Indicator Data imputation'!AL91&lt;&gt;"",1,0))</f>
        <v>0</v>
      </c>
      <c r="AL88" s="165">
        <f>IF('Indicator Data'!BM92="No Data",1,IF('Indicator Data imputation'!AM91&lt;&gt;"",1,0))</f>
        <v>0</v>
      </c>
      <c r="AM88" s="165">
        <f>IF('Indicator Data'!BN92="No Data",1,IF('Indicator Data imputation'!AN91&lt;&gt;"",1,0))</f>
        <v>0</v>
      </c>
      <c r="AN88" s="165">
        <f>IF('Indicator Data'!BO92="No Data",1,IF('Indicator Data imputation'!AO91&lt;&gt;"",1,0))</f>
        <v>0</v>
      </c>
      <c r="AO88" s="165">
        <f>IF('Indicator Data'!BP92="No Data",1,IF('Indicator Data imputation'!AP91&lt;&gt;"",1,0))</f>
        <v>0</v>
      </c>
      <c r="AP88" s="165">
        <f>IF('Indicator Data'!BQ92="No Data",1,IF('Indicator Data imputation'!AQ91&lt;&gt;"",1,0))</f>
        <v>0</v>
      </c>
      <c r="AQ88" s="165">
        <f>IF('Indicator Data'!BR92="No Data",1,IF('Indicator Data imputation'!AR91&lt;&gt;"",1,0))</f>
        <v>0</v>
      </c>
      <c r="AR88" s="165">
        <f>IF('Indicator Data'!BS92="No Data",1,IF('Indicator Data imputation'!AS91&lt;&gt;"",1,0))</f>
        <v>0</v>
      </c>
      <c r="AS88" s="165">
        <f>IF('Indicator Data'!BT92="No Data",1,IF('Indicator Data imputation'!AT91&lt;&gt;"",1,0))</f>
        <v>0</v>
      </c>
      <c r="AT88" s="165">
        <f>IF('Indicator Data'!BU92="No Data",1,IF('Indicator Data imputation'!AU91&lt;&gt;"",1,0))</f>
        <v>0</v>
      </c>
      <c r="AU88" s="165">
        <f>IF('Indicator Data'!BV92="No Data",1,IF('Indicator Data imputation'!AV91&lt;&gt;"",1,0))</f>
        <v>0</v>
      </c>
      <c r="AV88" s="165">
        <f>IF('Indicator Data'!BW92="No Data",1,IF('Indicator Data imputation'!AW91&lt;&gt;"",1,0))</f>
        <v>0</v>
      </c>
      <c r="AW88" s="165">
        <f>IF('Indicator Data'!BX92="No Data",1,IF('Indicator Data imputation'!AX91&lt;&gt;"",1,0))</f>
        <v>0</v>
      </c>
      <c r="AX88" s="165">
        <f>IF('Indicator Data'!BY92="No Data",1,IF('Indicator Data imputation'!AY91&lt;&gt;"",1,0))</f>
        <v>0</v>
      </c>
      <c r="AY88" s="165">
        <f>IF('Indicator Data'!BZ92="No Data",1,IF('Indicator Data imputation'!AZ91&lt;&gt;"",1,0))</f>
        <v>0</v>
      </c>
      <c r="AZ88" s="165">
        <f>IF('Indicator Data'!CA92="No Data",1,IF('Indicator Data imputation'!BA91&lt;&gt;"",1,0))</f>
        <v>0</v>
      </c>
      <c r="BA88" s="5">
        <f t="shared" si="2"/>
        <v>0</v>
      </c>
      <c r="BB88" s="167">
        <f t="shared" si="3"/>
        <v>0</v>
      </c>
    </row>
    <row r="89" spans="1:54" x14ac:dyDescent="0.25">
      <c r="A89" s="5" t="s">
        <v>166</v>
      </c>
      <c r="B89" s="165">
        <f>IF('Indicator Data'!C93="No Data",1,IF('Indicator Data imputation'!C92&lt;&gt;"",1,0))</f>
        <v>0</v>
      </c>
      <c r="C89" s="165">
        <f>IF('Indicator Data'!D93="No Data",1,IF('Indicator Data imputation'!D92&lt;&gt;"",1,0))</f>
        <v>0</v>
      </c>
      <c r="D89" s="165">
        <f>IF('Indicator Data'!E93="No Data",1,IF('Indicator Data imputation'!E92&lt;&gt;"",1,0))</f>
        <v>1</v>
      </c>
      <c r="E89" s="165">
        <f>IF('Indicator Data'!F93="No Data",1,IF('Indicator Data imputation'!F92&lt;&gt;"",1,0))</f>
        <v>0</v>
      </c>
      <c r="F89" s="165">
        <f>IF('Indicator Data'!G93="No Data",1,IF('Indicator Data imputation'!G92&lt;&gt;"",1,0))</f>
        <v>0</v>
      </c>
      <c r="G89" s="165">
        <f>IF('Indicator Data'!H93="No Data",1,IF('Indicator Data imputation'!H92&lt;&gt;"",1,0))</f>
        <v>0</v>
      </c>
      <c r="H89" s="165">
        <f>IF('Indicator Data'!I93="No Data",1,IF('Indicator Data imputation'!I92&lt;&gt;"",1,0))</f>
        <v>0</v>
      </c>
      <c r="I89" s="165">
        <f>IF('Indicator Data'!J93="No Data",1,IF('Indicator Data imputation'!J92&lt;&gt;"",1,0))</f>
        <v>0</v>
      </c>
      <c r="J89" s="165">
        <f>IF('Indicator Data'!K93="No Data",1,IF('Indicator Data imputation'!K92&lt;&gt;"",1,0))</f>
        <v>0</v>
      </c>
      <c r="K89" s="165">
        <f>IF('Indicator Data'!L93="No Data",1,IF('Indicator Data imputation'!L92&lt;&gt;"",1,0))</f>
        <v>1</v>
      </c>
      <c r="L89" s="165">
        <f>IF('Indicator Data'!AM93="No Data",1,IF('Indicator Data imputation'!M92&lt;&gt;"",1,0))</f>
        <v>0</v>
      </c>
      <c r="M89" s="165">
        <f>IF('Indicator Data'!AN93="No Data",1,IF('Indicator Data imputation'!N92&lt;&gt;"",1,0))</f>
        <v>0</v>
      </c>
      <c r="N89" s="165">
        <f>IF('Indicator Data'!AO93="No Data",1,IF('Indicator Data imputation'!O92&lt;&gt;"",1,0))</f>
        <v>0</v>
      </c>
      <c r="O89" s="165">
        <f>IF('Indicator Data'!AP93="No Data",1,IF('Indicator Data imputation'!P92&lt;&gt;"",1,0))</f>
        <v>0</v>
      </c>
      <c r="P89" s="165">
        <f>IF('Indicator Data'!AQ93="No Data",1,IF('Indicator Data imputation'!Q92&lt;&gt;"",1,0))</f>
        <v>0</v>
      </c>
      <c r="Q89" s="165">
        <f>IF('Indicator Data'!AR93="No Data",1,IF('Indicator Data imputation'!R92&lt;&gt;"",1,0))</f>
        <v>1</v>
      </c>
      <c r="R89" s="165">
        <f>IF('Indicator Data'!AS93="No Data",1,IF('Indicator Data imputation'!S92&lt;&gt;"",1,0))</f>
        <v>0</v>
      </c>
      <c r="S89" s="165">
        <f>IF('Indicator Data'!AT93="No Data",1,IF('Indicator Data imputation'!T92&lt;&gt;"",1,0))</f>
        <v>0</v>
      </c>
      <c r="T89" s="165">
        <f>IF('Indicator Data'!AU93="No Data",1,IF('Indicator Data imputation'!U92&lt;&gt;"",1,0))</f>
        <v>0</v>
      </c>
      <c r="U89" s="165">
        <f>IF('Indicator Data'!AV93="No Data",1,IF('Indicator Data imputation'!V92&lt;&gt;"",1,0))</f>
        <v>0</v>
      </c>
      <c r="V89" s="165">
        <f>IF('Indicator Data'!AX93="No Data",1,IF('Indicator Data imputation'!W92&lt;&gt;"",1,0))</f>
        <v>0</v>
      </c>
      <c r="W89" s="165">
        <f>IF('Indicator Data'!AY93="No Data",1,IF('Indicator Data imputation'!X92&lt;&gt;"",1,0))</f>
        <v>0</v>
      </c>
      <c r="X89" s="165">
        <f>IF('Indicator Data'!CB93="No Data",1,IF('Indicator Data imputation'!Y92&lt;&gt;"",1,0))</f>
        <v>0</v>
      </c>
      <c r="Y89" s="165">
        <f>IF('Indicator Data'!CC93="No Data",1,IF('Indicator Data imputation'!Z92&lt;&gt;"",1,0))</f>
        <v>0</v>
      </c>
      <c r="Z89" s="165">
        <f>IF('Indicator Data'!AZ93="No Data",1,IF('Indicator Data imputation'!AA92&lt;&gt;"",1,0))</f>
        <v>0</v>
      </c>
      <c r="AA89" s="165">
        <f>IF('Indicator Data'!BA93="No Data",1,IF('Indicator Data imputation'!AB92&lt;&gt;"",1,0))</f>
        <v>1</v>
      </c>
      <c r="AB89" s="165">
        <f>IF('Indicator Data'!CG93="No Data",1,IF('Indicator Data imputation'!AC92&lt;&gt;"",1,0))</f>
        <v>0</v>
      </c>
      <c r="AC89" s="165">
        <f>IF('Indicator Data'!CH93="No Data",1,IF('Indicator Data imputation'!AD92&lt;&gt;"",1,0))</f>
        <v>0</v>
      </c>
      <c r="AD89" s="165">
        <f>IF('Indicator Data'!BC93="No Data",1,IF('Indicator Data imputation'!AE92&lt;&gt;"",1,0))</f>
        <v>1</v>
      </c>
      <c r="AE89" s="165">
        <f>IF('Indicator Data'!BF93="No Data",1,IF('Indicator Data imputation'!AF92&lt;&gt;"",1,0))</f>
        <v>1</v>
      </c>
      <c r="AF89" s="165">
        <f>IF('Indicator Data'!BG93="No Data",1,IF('Indicator Data imputation'!AG92&lt;&gt;"",1,0))</f>
        <v>0</v>
      </c>
      <c r="AG89" s="165">
        <f>IF('Indicator Data'!BH93="No Data",1,IF('Indicator Data imputation'!AH92&lt;&gt;"",1,0))</f>
        <v>0</v>
      </c>
      <c r="AH89" s="165">
        <f>IF('Indicator Data'!BI93="No Data",1,IF('Indicator Data imputation'!AI92&lt;&gt;"",1,0))</f>
        <v>0</v>
      </c>
      <c r="AI89" s="165">
        <f>IF('Indicator Data'!BJ93="No Data",1,IF('Indicator Data imputation'!AJ92&lt;&gt;"",1,0))</f>
        <v>0</v>
      </c>
      <c r="AJ89" s="165">
        <f>IF('Indicator Data'!BK93="No Data",1,IF('Indicator Data imputation'!AK92&lt;&gt;"",1,0))</f>
        <v>0</v>
      </c>
      <c r="AK89" s="165">
        <f>IF('Indicator Data'!BL93="No Data",1,IF('Indicator Data imputation'!AL92&lt;&gt;"",1,0))</f>
        <v>0</v>
      </c>
      <c r="AL89" s="165">
        <f>IF('Indicator Data'!BM93="No Data",1,IF('Indicator Data imputation'!AM92&lt;&gt;"",1,0))</f>
        <v>0</v>
      </c>
      <c r="AM89" s="165">
        <f>IF('Indicator Data'!BN93="No Data",1,IF('Indicator Data imputation'!AN92&lt;&gt;"",1,0))</f>
        <v>0</v>
      </c>
      <c r="AN89" s="165">
        <f>IF('Indicator Data'!BO93="No Data",1,IF('Indicator Data imputation'!AO92&lt;&gt;"",1,0))</f>
        <v>0</v>
      </c>
      <c r="AO89" s="165">
        <f>IF('Indicator Data'!BP93="No Data",1,IF('Indicator Data imputation'!AP92&lt;&gt;"",1,0))</f>
        <v>1</v>
      </c>
      <c r="AP89" s="165">
        <f>IF('Indicator Data'!BQ93="No Data",1,IF('Indicator Data imputation'!AQ92&lt;&gt;"",1,0))</f>
        <v>1</v>
      </c>
      <c r="AQ89" s="165">
        <f>IF('Indicator Data'!BR93="No Data",1,IF('Indicator Data imputation'!AR92&lt;&gt;"",1,0))</f>
        <v>1</v>
      </c>
      <c r="AR89" s="165">
        <f>IF('Indicator Data'!BS93="No Data",1,IF('Indicator Data imputation'!AS92&lt;&gt;"",1,0))</f>
        <v>0</v>
      </c>
      <c r="AS89" s="165">
        <f>IF('Indicator Data'!BT93="No Data",1,IF('Indicator Data imputation'!AT92&lt;&gt;"",1,0))</f>
        <v>1</v>
      </c>
      <c r="AT89" s="165">
        <f>IF('Indicator Data'!BU93="No Data",1,IF('Indicator Data imputation'!AU92&lt;&gt;"",1,0))</f>
        <v>0</v>
      </c>
      <c r="AU89" s="165">
        <f>IF('Indicator Data'!BV93="No Data",1,IF('Indicator Data imputation'!AV92&lt;&gt;"",1,0))</f>
        <v>1</v>
      </c>
      <c r="AV89" s="165">
        <f>IF('Indicator Data'!BW93="No Data",1,IF('Indicator Data imputation'!AW92&lt;&gt;"",1,0))</f>
        <v>0</v>
      </c>
      <c r="AW89" s="165">
        <f>IF('Indicator Data'!BX93="No Data",1,IF('Indicator Data imputation'!AX92&lt;&gt;"",1,0))</f>
        <v>0</v>
      </c>
      <c r="AX89" s="165">
        <f>IF('Indicator Data'!BY93="No Data",1,IF('Indicator Data imputation'!AY92&lt;&gt;"",1,0))</f>
        <v>0</v>
      </c>
      <c r="AY89" s="165">
        <f>IF('Indicator Data'!BZ93="No Data",1,IF('Indicator Data imputation'!AZ92&lt;&gt;"",1,0))</f>
        <v>0</v>
      </c>
      <c r="AZ89" s="165">
        <f>IF('Indicator Data'!CA93="No Data",1,IF('Indicator Data imputation'!BA92&lt;&gt;"",1,0))</f>
        <v>0</v>
      </c>
      <c r="BA89" s="5">
        <f t="shared" si="2"/>
        <v>11</v>
      </c>
      <c r="BB89" s="167">
        <f t="shared" si="3"/>
        <v>0.21568627450980393</v>
      </c>
    </row>
    <row r="90" spans="1:54" x14ac:dyDescent="0.25">
      <c r="A90" s="5" t="s">
        <v>297</v>
      </c>
      <c r="B90" s="165">
        <f>IF('Indicator Data'!C94="No Data",1,IF('Indicator Data imputation'!C93&lt;&gt;"",1,0))</f>
        <v>0</v>
      </c>
      <c r="C90" s="165">
        <f>IF('Indicator Data'!D94="No Data",1,IF('Indicator Data imputation'!D93&lt;&gt;"",1,0))</f>
        <v>0</v>
      </c>
      <c r="D90" s="165">
        <f>IF('Indicator Data'!E94="No Data",1,IF('Indicator Data imputation'!E93&lt;&gt;"",1,0))</f>
        <v>0</v>
      </c>
      <c r="E90" s="165">
        <f>IF('Indicator Data'!F94="No Data",1,IF('Indicator Data imputation'!F93&lt;&gt;"",1,0))</f>
        <v>0</v>
      </c>
      <c r="F90" s="165">
        <f>IF('Indicator Data'!G94="No Data",1,IF('Indicator Data imputation'!G93&lt;&gt;"",1,0))</f>
        <v>0</v>
      </c>
      <c r="G90" s="165">
        <f>IF('Indicator Data'!H94="No Data",1,IF('Indicator Data imputation'!H93&lt;&gt;"",1,0))</f>
        <v>0</v>
      </c>
      <c r="H90" s="165">
        <f>IF('Indicator Data'!I94="No Data",1,IF('Indicator Data imputation'!I93&lt;&gt;"",1,0))</f>
        <v>0</v>
      </c>
      <c r="I90" s="165">
        <f>IF('Indicator Data'!J94="No Data",1,IF('Indicator Data imputation'!J93&lt;&gt;"",1,0))</f>
        <v>0</v>
      </c>
      <c r="J90" s="165">
        <f>IF('Indicator Data'!K94="No Data",1,IF('Indicator Data imputation'!K93&lt;&gt;"",1,0))</f>
        <v>0</v>
      </c>
      <c r="K90" s="165">
        <f>IF('Indicator Data'!L94="No Data",1,IF('Indicator Data imputation'!L93&lt;&gt;"",1,0))</f>
        <v>0</v>
      </c>
      <c r="L90" s="165">
        <f>IF('Indicator Data'!AM94="No Data",1,IF('Indicator Data imputation'!M93&lt;&gt;"",1,0))</f>
        <v>0</v>
      </c>
      <c r="M90" s="165">
        <f>IF('Indicator Data'!AN94="No Data",1,IF('Indicator Data imputation'!N93&lt;&gt;"",1,0))</f>
        <v>0</v>
      </c>
      <c r="N90" s="165">
        <f>IF('Indicator Data'!AO94="No Data",1,IF('Indicator Data imputation'!O93&lt;&gt;"",1,0))</f>
        <v>0</v>
      </c>
      <c r="O90" s="165">
        <f>IF('Indicator Data'!AP94="No Data",1,IF('Indicator Data imputation'!P93&lt;&gt;"",1,0))</f>
        <v>0</v>
      </c>
      <c r="P90" s="165">
        <f>IF('Indicator Data'!AQ94="No Data",1,IF('Indicator Data imputation'!Q93&lt;&gt;"",1,0))</f>
        <v>1</v>
      </c>
      <c r="Q90" s="165">
        <f>IF('Indicator Data'!AR94="No Data",1,IF('Indicator Data imputation'!R93&lt;&gt;"",1,0))</f>
        <v>1</v>
      </c>
      <c r="R90" s="165">
        <f>IF('Indicator Data'!AS94="No Data",1,IF('Indicator Data imputation'!S93&lt;&gt;"",1,0))</f>
        <v>0</v>
      </c>
      <c r="S90" s="165">
        <f>IF('Indicator Data'!AT94="No Data",1,IF('Indicator Data imputation'!T93&lt;&gt;"",1,0))</f>
        <v>0</v>
      </c>
      <c r="T90" s="165">
        <f>IF('Indicator Data'!AU94="No Data",1,IF('Indicator Data imputation'!U93&lt;&gt;"",1,0))</f>
        <v>0</v>
      </c>
      <c r="U90" s="165">
        <f>IF('Indicator Data'!AV94="No Data",1,IF('Indicator Data imputation'!V93&lt;&gt;"",1,0))</f>
        <v>1</v>
      </c>
      <c r="V90" s="165">
        <f>IF('Indicator Data'!AX94="No Data",1,IF('Indicator Data imputation'!W93&lt;&gt;"",1,0))</f>
        <v>0</v>
      </c>
      <c r="W90" s="165">
        <f>IF('Indicator Data'!AY94="No Data",1,IF('Indicator Data imputation'!X93&lt;&gt;"",1,0))</f>
        <v>0</v>
      </c>
      <c r="X90" s="165">
        <f>IF('Indicator Data'!CB94="No Data",1,IF('Indicator Data imputation'!Y93&lt;&gt;"",1,0))</f>
        <v>0</v>
      </c>
      <c r="Y90" s="165">
        <f>IF('Indicator Data'!CC94="No Data",1,IF('Indicator Data imputation'!Z93&lt;&gt;"",1,0))</f>
        <v>0</v>
      </c>
      <c r="Z90" s="165">
        <f>IF('Indicator Data'!AZ94="No Data",1,IF('Indicator Data imputation'!AA93&lt;&gt;"",1,0))</f>
        <v>0</v>
      </c>
      <c r="AA90" s="165">
        <f>IF('Indicator Data'!BA94="No Data",1,IF('Indicator Data imputation'!AB93&lt;&gt;"",1,0))</f>
        <v>1</v>
      </c>
      <c r="AB90" s="165">
        <f>IF('Indicator Data'!CG94="No Data",1,IF('Indicator Data imputation'!AC93&lt;&gt;"",1,0))</f>
        <v>1</v>
      </c>
      <c r="AC90" s="165">
        <f>IF('Indicator Data'!CH94="No Data",1,IF('Indicator Data imputation'!AD93&lt;&gt;"",1,0))</f>
        <v>0</v>
      </c>
      <c r="AD90" s="165">
        <f>IF('Indicator Data'!BC94="No Data",1,IF('Indicator Data imputation'!AE93&lt;&gt;"",1,0))</f>
        <v>0</v>
      </c>
      <c r="AE90" s="165">
        <f>IF('Indicator Data'!BF94="No Data",1,IF('Indicator Data imputation'!AF93&lt;&gt;"",1,0))</f>
        <v>0</v>
      </c>
      <c r="AF90" s="165">
        <f>IF('Indicator Data'!BG94="No Data",1,IF('Indicator Data imputation'!AG93&lt;&gt;"",1,0))</f>
        <v>1</v>
      </c>
      <c r="AG90" s="165">
        <f>IF('Indicator Data'!BH94="No Data",1,IF('Indicator Data imputation'!AH93&lt;&gt;"",1,0))</f>
        <v>0</v>
      </c>
      <c r="AH90" s="165">
        <f>IF('Indicator Data'!BI94="No Data",1,IF('Indicator Data imputation'!AI93&lt;&gt;"",1,0))</f>
        <v>0</v>
      </c>
      <c r="AI90" s="165">
        <f>IF('Indicator Data'!BJ94="No Data",1,IF('Indicator Data imputation'!AJ93&lt;&gt;"",1,0))</f>
        <v>0</v>
      </c>
      <c r="AJ90" s="165">
        <f>IF('Indicator Data'!BK94="No Data",1,IF('Indicator Data imputation'!AK93&lt;&gt;"",1,0))</f>
        <v>0</v>
      </c>
      <c r="AK90" s="165">
        <f>IF('Indicator Data'!BL94="No Data",1,IF('Indicator Data imputation'!AL93&lt;&gt;"",1,0))</f>
        <v>0</v>
      </c>
      <c r="AL90" s="165">
        <f>IF('Indicator Data'!BM94="No Data",1,IF('Indicator Data imputation'!AM93&lt;&gt;"",1,0))</f>
        <v>0</v>
      </c>
      <c r="AM90" s="165">
        <f>IF('Indicator Data'!BN94="No Data",1,IF('Indicator Data imputation'!AN93&lt;&gt;"",1,0))</f>
        <v>0</v>
      </c>
      <c r="AN90" s="165">
        <f>IF('Indicator Data'!BO94="No Data",1,IF('Indicator Data imputation'!AO93&lt;&gt;"",1,0))</f>
        <v>0</v>
      </c>
      <c r="AO90" s="165">
        <f>IF('Indicator Data'!BP94="No Data",1,IF('Indicator Data imputation'!AP93&lt;&gt;"",1,0))</f>
        <v>1</v>
      </c>
      <c r="AP90" s="165">
        <f>IF('Indicator Data'!BQ94="No Data",1,IF('Indicator Data imputation'!AQ93&lt;&gt;"",1,0))</f>
        <v>1</v>
      </c>
      <c r="AQ90" s="165">
        <f>IF('Indicator Data'!BR94="No Data",1,IF('Indicator Data imputation'!AR93&lt;&gt;"",1,0))</f>
        <v>1</v>
      </c>
      <c r="AR90" s="165">
        <f>IF('Indicator Data'!BS94="No Data",1,IF('Indicator Data imputation'!AS93&lt;&gt;"",1,0))</f>
        <v>0</v>
      </c>
      <c r="AS90" s="165">
        <f>IF('Indicator Data'!BT94="No Data",1,IF('Indicator Data imputation'!AT93&lt;&gt;"",1,0))</f>
        <v>0</v>
      </c>
      <c r="AT90" s="165">
        <f>IF('Indicator Data'!BU94="No Data",1,IF('Indicator Data imputation'!AU93&lt;&gt;"",1,0))</f>
        <v>0</v>
      </c>
      <c r="AU90" s="165">
        <f>IF('Indicator Data'!BV94="No Data",1,IF('Indicator Data imputation'!AV93&lt;&gt;"",1,0))</f>
        <v>0</v>
      </c>
      <c r="AV90" s="165">
        <f>IF('Indicator Data'!BW94="No Data",1,IF('Indicator Data imputation'!AW93&lt;&gt;"",1,0))</f>
        <v>1</v>
      </c>
      <c r="AW90" s="165">
        <f>IF('Indicator Data'!BX94="No Data",1,IF('Indicator Data imputation'!AX93&lt;&gt;"",1,0))</f>
        <v>0</v>
      </c>
      <c r="AX90" s="165">
        <f>IF('Indicator Data'!BY94="No Data",1,IF('Indicator Data imputation'!AY93&lt;&gt;"",1,0))</f>
        <v>0</v>
      </c>
      <c r="AY90" s="165">
        <f>IF('Indicator Data'!BZ94="No Data",1,IF('Indicator Data imputation'!AZ93&lt;&gt;"",1,0))</f>
        <v>0</v>
      </c>
      <c r="AZ90" s="165">
        <f>IF('Indicator Data'!CA94="No Data",1,IF('Indicator Data imputation'!BA93&lt;&gt;"",1,0))</f>
        <v>0</v>
      </c>
      <c r="BA90" s="5">
        <f t="shared" si="2"/>
        <v>10</v>
      </c>
      <c r="BB90" s="167">
        <f t="shared" si="3"/>
        <v>0.19607843137254902</v>
      </c>
    </row>
    <row r="91" spans="1:54" x14ac:dyDescent="0.25">
      <c r="A91" s="5" t="s">
        <v>167</v>
      </c>
      <c r="B91" s="165">
        <f>IF('Indicator Data'!C95="No Data",1,IF('Indicator Data imputation'!C94&lt;&gt;"",1,0))</f>
        <v>0</v>
      </c>
      <c r="C91" s="165">
        <f>IF('Indicator Data'!D95="No Data",1,IF('Indicator Data imputation'!D94&lt;&gt;"",1,0))</f>
        <v>0</v>
      </c>
      <c r="D91" s="165">
        <f>IF('Indicator Data'!E95="No Data",1,IF('Indicator Data imputation'!E94&lt;&gt;"",1,0))</f>
        <v>0</v>
      </c>
      <c r="E91" s="165">
        <f>IF('Indicator Data'!F95="No Data",1,IF('Indicator Data imputation'!F94&lt;&gt;"",1,0))</f>
        <v>0</v>
      </c>
      <c r="F91" s="165">
        <f>IF('Indicator Data'!G95="No Data",1,IF('Indicator Data imputation'!G94&lt;&gt;"",1,0))</f>
        <v>0</v>
      </c>
      <c r="G91" s="165">
        <f>IF('Indicator Data'!H95="No Data",1,IF('Indicator Data imputation'!H94&lt;&gt;"",1,0))</f>
        <v>0</v>
      </c>
      <c r="H91" s="165">
        <f>IF('Indicator Data'!I95="No Data",1,IF('Indicator Data imputation'!I94&lt;&gt;"",1,0))</f>
        <v>0</v>
      </c>
      <c r="I91" s="165">
        <f>IF('Indicator Data'!J95="No Data",1,IF('Indicator Data imputation'!J94&lt;&gt;"",1,0))</f>
        <v>0</v>
      </c>
      <c r="J91" s="165">
        <f>IF('Indicator Data'!K95="No Data",1,IF('Indicator Data imputation'!K94&lt;&gt;"",1,0))</f>
        <v>0</v>
      </c>
      <c r="K91" s="165">
        <f>IF('Indicator Data'!L95="No Data",1,IF('Indicator Data imputation'!L94&lt;&gt;"",1,0))</f>
        <v>0</v>
      </c>
      <c r="L91" s="165">
        <f>IF('Indicator Data'!AM95="No Data",1,IF('Indicator Data imputation'!M94&lt;&gt;"",1,0))</f>
        <v>0</v>
      </c>
      <c r="M91" s="165">
        <f>IF('Indicator Data'!AN95="No Data",1,IF('Indicator Data imputation'!N94&lt;&gt;"",1,0))</f>
        <v>0</v>
      </c>
      <c r="N91" s="165">
        <f>IF('Indicator Data'!AO95="No Data",1,IF('Indicator Data imputation'!O94&lt;&gt;"",1,0))</f>
        <v>0</v>
      </c>
      <c r="O91" s="165">
        <f>IF('Indicator Data'!AP95="No Data",1,IF('Indicator Data imputation'!P94&lt;&gt;"",1,0))</f>
        <v>0</v>
      </c>
      <c r="P91" s="165">
        <f>IF('Indicator Data'!AQ95="No Data",1,IF('Indicator Data imputation'!Q94&lt;&gt;"",1,0))</f>
        <v>0</v>
      </c>
      <c r="Q91" s="165">
        <f>IF('Indicator Data'!AR95="No Data",1,IF('Indicator Data imputation'!R94&lt;&gt;"",1,0))</f>
        <v>1</v>
      </c>
      <c r="R91" s="165">
        <f>IF('Indicator Data'!AS95="No Data",1,IF('Indicator Data imputation'!S94&lt;&gt;"",1,0))</f>
        <v>0</v>
      </c>
      <c r="S91" s="165">
        <f>IF('Indicator Data'!AT95="No Data",1,IF('Indicator Data imputation'!T94&lt;&gt;"",1,0))</f>
        <v>0</v>
      </c>
      <c r="T91" s="165">
        <f>IF('Indicator Data'!AU95="No Data",1,IF('Indicator Data imputation'!U94&lt;&gt;"",1,0))</f>
        <v>0</v>
      </c>
      <c r="U91" s="165">
        <f>IF('Indicator Data'!AV95="No Data",1,IF('Indicator Data imputation'!V94&lt;&gt;"",1,0))</f>
        <v>1</v>
      </c>
      <c r="V91" s="165">
        <f>IF('Indicator Data'!AX95="No Data",1,IF('Indicator Data imputation'!W94&lt;&gt;"",1,0))</f>
        <v>0</v>
      </c>
      <c r="W91" s="165">
        <f>IF('Indicator Data'!AY95="No Data",1,IF('Indicator Data imputation'!X94&lt;&gt;"",1,0))</f>
        <v>0</v>
      </c>
      <c r="X91" s="165">
        <f>IF('Indicator Data'!CB95="No Data",1,IF('Indicator Data imputation'!Y94&lt;&gt;"",1,0))</f>
        <v>0</v>
      </c>
      <c r="Y91" s="165">
        <f>IF('Indicator Data'!CC95="No Data",1,IF('Indicator Data imputation'!Z94&lt;&gt;"",1,0))</f>
        <v>0</v>
      </c>
      <c r="Z91" s="165">
        <f>IF('Indicator Data'!AZ95="No Data",1,IF('Indicator Data imputation'!AA94&lt;&gt;"",1,0))</f>
        <v>0</v>
      </c>
      <c r="AA91" s="165">
        <f>IF('Indicator Data'!BA95="No Data",1,IF('Indicator Data imputation'!AB94&lt;&gt;"",1,0))</f>
        <v>1</v>
      </c>
      <c r="AB91" s="165">
        <f>IF('Indicator Data'!CG95="No Data",1,IF('Indicator Data imputation'!AC94&lt;&gt;"",1,0))</f>
        <v>0</v>
      </c>
      <c r="AC91" s="165">
        <f>IF('Indicator Data'!CH95="No Data",1,IF('Indicator Data imputation'!AD94&lt;&gt;"",1,0))</f>
        <v>0</v>
      </c>
      <c r="AD91" s="165">
        <f>IF('Indicator Data'!BC95="No Data",1,IF('Indicator Data imputation'!AE94&lt;&gt;"",1,0))</f>
        <v>0</v>
      </c>
      <c r="AE91" s="165">
        <f>IF('Indicator Data'!BF95="No Data",1,IF('Indicator Data imputation'!AF94&lt;&gt;"",1,0))</f>
        <v>0</v>
      </c>
      <c r="AF91" s="165">
        <f>IF('Indicator Data'!BG95="No Data",1,IF('Indicator Data imputation'!AG94&lt;&gt;"",1,0))</f>
        <v>1</v>
      </c>
      <c r="AG91" s="165">
        <f>IF('Indicator Data'!BH95="No Data",1,IF('Indicator Data imputation'!AH94&lt;&gt;"",1,0))</f>
        <v>0</v>
      </c>
      <c r="AH91" s="165">
        <f>IF('Indicator Data'!BI95="No Data",1,IF('Indicator Data imputation'!AI94&lt;&gt;"",1,0))</f>
        <v>0</v>
      </c>
      <c r="AI91" s="165">
        <f>IF('Indicator Data'!BJ95="No Data",1,IF('Indicator Data imputation'!AJ94&lt;&gt;"",1,0))</f>
        <v>0</v>
      </c>
      <c r="AJ91" s="165">
        <f>IF('Indicator Data'!BK95="No Data",1,IF('Indicator Data imputation'!AK94&lt;&gt;"",1,0))</f>
        <v>0</v>
      </c>
      <c r="AK91" s="165">
        <f>IF('Indicator Data'!BL95="No Data",1,IF('Indicator Data imputation'!AL94&lt;&gt;"",1,0))</f>
        <v>0</v>
      </c>
      <c r="AL91" s="165">
        <f>IF('Indicator Data'!BM95="No Data",1,IF('Indicator Data imputation'!AM94&lt;&gt;"",1,0))</f>
        <v>0</v>
      </c>
      <c r="AM91" s="165">
        <f>IF('Indicator Data'!BN95="No Data",1,IF('Indicator Data imputation'!AN94&lt;&gt;"",1,0))</f>
        <v>0</v>
      </c>
      <c r="AN91" s="165">
        <f>IF('Indicator Data'!BO95="No Data",1,IF('Indicator Data imputation'!AO94&lt;&gt;"",1,0))</f>
        <v>0</v>
      </c>
      <c r="AO91" s="165">
        <f>IF('Indicator Data'!BP95="No Data",1,IF('Indicator Data imputation'!AP94&lt;&gt;"",1,0))</f>
        <v>0</v>
      </c>
      <c r="AP91" s="165">
        <f>IF('Indicator Data'!BQ95="No Data",1,IF('Indicator Data imputation'!AQ94&lt;&gt;"",1,0))</f>
        <v>0</v>
      </c>
      <c r="AQ91" s="165">
        <f>IF('Indicator Data'!BR95="No Data",1,IF('Indicator Data imputation'!AR94&lt;&gt;"",1,0))</f>
        <v>0</v>
      </c>
      <c r="AR91" s="165">
        <f>IF('Indicator Data'!BS95="No Data",1,IF('Indicator Data imputation'!AS94&lt;&gt;"",1,0))</f>
        <v>0</v>
      </c>
      <c r="AS91" s="165">
        <f>IF('Indicator Data'!BT95="No Data",1,IF('Indicator Data imputation'!AT94&lt;&gt;"",1,0))</f>
        <v>0</v>
      </c>
      <c r="AT91" s="165">
        <f>IF('Indicator Data'!BU95="No Data",1,IF('Indicator Data imputation'!AU94&lt;&gt;"",1,0))</f>
        <v>0</v>
      </c>
      <c r="AU91" s="165">
        <f>IF('Indicator Data'!BV95="No Data",1,IF('Indicator Data imputation'!AV94&lt;&gt;"",1,0))</f>
        <v>0</v>
      </c>
      <c r="AV91" s="165">
        <f>IF('Indicator Data'!BW95="No Data",1,IF('Indicator Data imputation'!AW94&lt;&gt;"",1,0))</f>
        <v>0</v>
      </c>
      <c r="AW91" s="165">
        <f>IF('Indicator Data'!BX95="No Data",1,IF('Indicator Data imputation'!AX94&lt;&gt;"",1,0))</f>
        <v>0</v>
      </c>
      <c r="AX91" s="165">
        <f>IF('Indicator Data'!BY95="No Data",1,IF('Indicator Data imputation'!AY94&lt;&gt;"",1,0))</f>
        <v>0</v>
      </c>
      <c r="AY91" s="165">
        <f>IF('Indicator Data'!BZ95="No Data",1,IF('Indicator Data imputation'!AZ94&lt;&gt;"",1,0))</f>
        <v>0</v>
      </c>
      <c r="AZ91" s="165">
        <f>IF('Indicator Data'!CA95="No Data",1,IF('Indicator Data imputation'!BA94&lt;&gt;"",1,0))</f>
        <v>0</v>
      </c>
      <c r="BA91" s="5">
        <f t="shared" si="2"/>
        <v>4</v>
      </c>
      <c r="BB91" s="167">
        <f t="shared" si="3"/>
        <v>7.8431372549019607E-2</v>
      </c>
    </row>
    <row r="92" spans="1:54" x14ac:dyDescent="0.25">
      <c r="A92" s="5" t="s">
        <v>169</v>
      </c>
      <c r="B92" s="165">
        <f>IF('Indicator Data'!C96="No Data",1,IF('Indicator Data imputation'!C95&lt;&gt;"",1,0))</f>
        <v>0</v>
      </c>
      <c r="C92" s="165">
        <f>IF('Indicator Data'!D96="No Data",1,IF('Indicator Data imputation'!D95&lt;&gt;"",1,0))</f>
        <v>0</v>
      </c>
      <c r="D92" s="165">
        <f>IF('Indicator Data'!E96="No Data",1,IF('Indicator Data imputation'!E95&lt;&gt;"",1,0))</f>
        <v>0</v>
      </c>
      <c r="E92" s="165">
        <f>IF('Indicator Data'!F96="No Data",1,IF('Indicator Data imputation'!F95&lt;&gt;"",1,0))</f>
        <v>0</v>
      </c>
      <c r="F92" s="165">
        <f>IF('Indicator Data'!G96="No Data",1,IF('Indicator Data imputation'!G95&lt;&gt;"",1,0))</f>
        <v>0</v>
      </c>
      <c r="G92" s="165">
        <f>IF('Indicator Data'!H96="No Data",1,IF('Indicator Data imputation'!H95&lt;&gt;"",1,0))</f>
        <v>0</v>
      </c>
      <c r="H92" s="165">
        <f>IF('Indicator Data'!I96="No Data",1,IF('Indicator Data imputation'!I95&lt;&gt;"",1,0))</f>
        <v>0</v>
      </c>
      <c r="I92" s="165">
        <f>IF('Indicator Data'!J96="No Data",1,IF('Indicator Data imputation'!J95&lt;&gt;"",1,0))</f>
        <v>0</v>
      </c>
      <c r="J92" s="165">
        <f>IF('Indicator Data'!K96="No Data",1,IF('Indicator Data imputation'!K95&lt;&gt;"",1,0))</f>
        <v>0</v>
      </c>
      <c r="K92" s="165">
        <f>IF('Indicator Data'!L96="No Data",1,IF('Indicator Data imputation'!L95&lt;&gt;"",1,0))</f>
        <v>0</v>
      </c>
      <c r="L92" s="165">
        <f>IF('Indicator Data'!AM96="No Data",1,IF('Indicator Data imputation'!M95&lt;&gt;"",1,0))</f>
        <v>0</v>
      </c>
      <c r="M92" s="165">
        <f>IF('Indicator Data'!AN96="No Data",1,IF('Indicator Data imputation'!N95&lt;&gt;"",1,0))</f>
        <v>0</v>
      </c>
      <c r="N92" s="165">
        <f>IF('Indicator Data'!AO96="No Data",1,IF('Indicator Data imputation'!O95&lt;&gt;"",1,0))</f>
        <v>0</v>
      </c>
      <c r="O92" s="165">
        <f>IF('Indicator Data'!AP96="No Data",1,IF('Indicator Data imputation'!P95&lt;&gt;"",1,0))</f>
        <v>0</v>
      </c>
      <c r="P92" s="165">
        <f>IF('Indicator Data'!AQ96="No Data",1,IF('Indicator Data imputation'!Q95&lt;&gt;"",1,0))</f>
        <v>0</v>
      </c>
      <c r="Q92" s="165">
        <f>IF('Indicator Data'!AR96="No Data",1,IF('Indicator Data imputation'!R95&lt;&gt;"",1,0))</f>
        <v>1</v>
      </c>
      <c r="R92" s="165">
        <f>IF('Indicator Data'!AS96="No Data",1,IF('Indicator Data imputation'!S95&lt;&gt;"",1,0))</f>
        <v>0</v>
      </c>
      <c r="S92" s="165">
        <f>IF('Indicator Data'!AT96="No Data",1,IF('Indicator Data imputation'!T95&lt;&gt;"",1,0))</f>
        <v>0</v>
      </c>
      <c r="T92" s="165">
        <f>IF('Indicator Data'!AU96="No Data",1,IF('Indicator Data imputation'!U95&lt;&gt;"",1,0))</f>
        <v>0</v>
      </c>
      <c r="U92" s="165">
        <f>IF('Indicator Data'!AV96="No Data",1,IF('Indicator Data imputation'!V95&lt;&gt;"",1,0))</f>
        <v>1</v>
      </c>
      <c r="V92" s="165">
        <f>IF('Indicator Data'!AX96="No Data",1,IF('Indicator Data imputation'!W95&lt;&gt;"",1,0))</f>
        <v>0</v>
      </c>
      <c r="W92" s="165">
        <f>IF('Indicator Data'!AY96="No Data",1,IF('Indicator Data imputation'!X95&lt;&gt;"",1,0))</f>
        <v>0</v>
      </c>
      <c r="X92" s="165">
        <f>IF('Indicator Data'!CB96="No Data",1,IF('Indicator Data imputation'!Y95&lt;&gt;"",1,0))</f>
        <v>0</v>
      </c>
      <c r="Y92" s="165">
        <f>IF('Indicator Data'!CC96="No Data",1,IF('Indicator Data imputation'!Z95&lt;&gt;"",1,0))</f>
        <v>0</v>
      </c>
      <c r="Z92" s="165">
        <f>IF('Indicator Data'!AZ96="No Data",1,IF('Indicator Data imputation'!AA95&lt;&gt;"",1,0))</f>
        <v>0</v>
      </c>
      <c r="AA92" s="165">
        <f>IF('Indicator Data'!BA96="No Data",1,IF('Indicator Data imputation'!AB95&lt;&gt;"",1,0))</f>
        <v>0</v>
      </c>
      <c r="AB92" s="165">
        <f>IF('Indicator Data'!CG96="No Data",1,IF('Indicator Data imputation'!AC95&lt;&gt;"",1,0))</f>
        <v>0</v>
      </c>
      <c r="AC92" s="165">
        <f>IF('Indicator Data'!CH96="No Data",1,IF('Indicator Data imputation'!AD95&lt;&gt;"",1,0))</f>
        <v>0</v>
      </c>
      <c r="AD92" s="165">
        <f>IF('Indicator Data'!BC96="No Data",1,IF('Indicator Data imputation'!AE95&lt;&gt;"",1,0))</f>
        <v>1</v>
      </c>
      <c r="AE92" s="165">
        <f>IF('Indicator Data'!BF96="No Data",1,IF('Indicator Data imputation'!AF95&lt;&gt;"",1,0))</f>
        <v>0</v>
      </c>
      <c r="AF92" s="165">
        <f>IF('Indicator Data'!BG96="No Data",1,IF('Indicator Data imputation'!AG95&lt;&gt;"",1,0))</f>
        <v>1</v>
      </c>
      <c r="AG92" s="165">
        <f>IF('Indicator Data'!BH96="No Data",1,IF('Indicator Data imputation'!AH95&lt;&gt;"",1,0))</f>
        <v>0</v>
      </c>
      <c r="AH92" s="165">
        <f>IF('Indicator Data'!BI96="No Data",1,IF('Indicator Data imputation'!AI95&lt;&gt;"",1,0))</f>
        <v>0</v>
      </c>
      <c r="AI92" s="165">
        <f>IF('Indicator Data'!BJ96="No Data",1,IF('Indicator Data imputation'!AJ95&lt;&gt;"",1,0))</f>
        <v>0</v>
      </c>
      <c r="AJ92" s="165">
        <f>IF('Indicator Data'!BK96="No Data",1,IF('Indicator Data imputation'!AK95&lt;&gt;"",1,0))</f>
        <v>0</v>
      </c>
      <c r="AK92" s="165">
        <f>IF('Indicator Data'!BL96="No Data",1,IF('Indicator Data imputation'!AL95&lt;&gt;"",1,0))</f>
        <v>0</v>
      </c>
      <c r="AL92" s="165">
        <f>IF('Indicator Data'!BM96="No Data",1,IF('Indicator Data imputation'!AM95&lt;&gt;"",1,0))</f>
        <v>0</v>
      </c>
      <c r="AM92" s="165">
        <f>IF('Indicator Data'!BN96="No Data",1,IF('Indicator Data imputation'!AN95&lt;&gt;"",1,0))</f>
        <v>0</v>
      </c>
      <c r="AN92" s="165">
        <f>IF('Indicator Data'!BO96="No Data",1,IF('Indicator Data imputation'!AO95&lt;&gt;"",1,0))</f>
        <v>0</v>
      </c>
      <c r="AO92" s="165">
        <f>IF('Indicator Data'!BP96="No Data",1,IF('Indicator Data imputation'!AP95&lt;&gt;"",1,0))</f>
        <v>0</v>
      </c>
      <c r="AP92" s="165">
        <f>IF('Indicator Data'!BQ96="No Data",1,IF('Indicator Data imputation'!AQ95&lt;&gt;"",1,0))</f>
        <v>0</v>
      </c>
      <c r="AQ92" s="165">
        <f>IF('Indicator Data'!BR96="No Data",1,IF('Indicator Data imputation'!AR95&lt;&gt;"",1,0))</f>
        <v>1</v>
      </c>
      <c r="AR92" s="165">
        <f>IF('Indicator Data'!BS96="No Data",1,IF('Indicator Data imputation'!AS95&lt;&gt;"",1,0))</f>
        <v>0</v>
      </c>
      <c r="AS92" s="165">
        <f>IF('Indicator Data'!BT96="No Data",1,IF('Indicator Data imputation'!AT95&lt;&gt;"",1,0))</f>
        <v>0</v>
      </c>
      <c r="AT92" s="165">
        <f>IF('Indicator Data'!BU96="No Data",1,IF('Indicator Data imputation'!AU95&lt;&gt;"",1,0))</f>
        <v>0</v>
      </c>
      <c r="AU92" s="165">
        <f>IF('Indicator Data'!BV96="No Data",1,IF('Indicator Data imputation'!AV95&lt;&gt;"",1,0))</f>
        <v>0</v>
      </c>
      <c r="AV92" s="165">
        <f>IF('Indicator Data'!BW96="No Data",1,IF('Indicator Data imputation'!AW95&lt;&gt;"",1,0))</f>
        <v>0</v>
      </c>
      <c r="AW92" s="165">
        <f>IF('Indicator Data'!BX96="No Data",1,IF('Indicator Data imputation'!AX95&lt;&gt;"",1,0))</f>
        <v>0</v>
      </c>
      <c r="AX92" s="165">
        <f>IF('Indicator Data'!BY96="No Data",1,IF('Indicator Data imputation'!AY95&lt;&gt;"",1,0))</f>
        <v>0</v>
      </c>
      <c r="AY92" s="165">
        <f>IF('Indicator Data'!BZ96="No Data",1,IF('Indicator Data imputation'!AZ95&lt;&gt;"",1,0))</f>
        <v>0</v>
      </c>
      <c r="AZ92" s="165">
        <f>IF('Indicator Data'!CA96="No Data",1,IF('Indicator Data imputation'!BA95&lt;&gt;"",1,0))</f>
        <v>0</v>
      </c>
      <c r="BA92" s="5">
        <f t="shared" si="2"/>
        <v>5</v>
      </c>
      <c r="BB92" s="167">
        <f t="shared" si="3"/>
        <v>9.8039215686274508E-2</v>
      </c>
    </row>
    <row r="93" spans="1:54" x14ac:dyDescent="0.25">
      <c r="A93" s="5" t="s">
        <v>171</v>
      </c>
      <c r="B93" s="165">
        <f>IF('Indicator Data'!C97="No Data",1,IF('Indicator Data imputation'!C96&lt;&gt;"",1,0))</f>
        <v>0</v>
      </c>
      <c r="C93" s="165">
        <f>IF('Indicator Data'!D97="No Data",1,IF('Indicator Data imputation'!D96&lt;&gt;"",1,0))</f>
        <v>0</v>
      </c>
      <c r="D93" s="165">
        <f>IF('Indicator Data'!E97="No Data",1,IF('Indicator Data imputation'!E96&lt;&gt;"",1,0))</f>
        <v>0</v>
      </c>
      <c r="E93" s="165">
        <f>IF('Indicator Data'!F97="No Data",1,IF('Indicator Data imputation'!F96&lt;&gt;"",1,0))</f>
        <v>0</v>
      </c>
      <c r="F93" s="165">
        <f>IF('Indicator Data'!G97="No Data",1,IF('Indicator Data imputation'!G96&lt;&gt;"",1,0))</f>
        <v>0</v>
      </c>
      <c r="G93" s="165">
        <f>IF('Indicator Data'!H97="No Data",1,IF('Indicator Data imputation'!H96&lt;&gt;"",1,0))</f>
        <v>0</v>
      </c>
      <c r="H93" s="165">
        <f>IF('Indicator Data'!I97="No Data",1,IF('Indicator Data imputation'!I96&lt;&gt;"",1,0))</f>
        <v>0</v>
      </c>
      <c r="I93" s="165">
        <f>IF('Indicator Data'!J97="No Data",1,IF('Indicator Data imputation'!J96&lt;&gt;"",1,0))</f>
        <v>0</v>
      </c>
      <c r="J93" s="165">
        <f>IF('Indicator Data'!K97="No Data",1,IF('Indicator Data imputation'!K96&lt;&gt;"",1,0))</f>
        <v>0</v>
      </c>
      <c r="K93" s="165">
        <f>IF('Indicator Data'!L97="No Data",1,IF('Indicator Data imputation'!L96&lt;&gt;"",1,0))</f>
        <v>0</v>
      </c>
      <c r="L93" s="165">
        <f>IF('Indicator Data'!AM97="No Data",1,IF('Indicator Data imputation'!M96&lt;&gt;"",1,0))</f>
        <v>0</v>
      </c>
      <c r="M93" s="165">
        <f>IF('Indicator Data'!AN97="No Data",1,IF('Indicator Data imputation'!N96&lt;&gt;"",1,0))</f>
        <v>0</v>
      </c>
      <c r="N93" s="165">
        <f>IF('Indicator Data'!AO97="No Data",1,IF('Indicator Data imputation'!O96&lt;&gt;"",1,0))</f>
        <v>0</v>
      </c>
      <c r="O93" s="165">
        <f>IF('Indicator Data'!AP97="No Data",1,IF('Indicator Data imputation'!P96&lt;&gt;"",1,0))</f>
        <v>0</v>
      </c>
      <c r="P93" s="165">
        <f>IF('Indicator Data'!AQ97="No Data",1,IF('Indicator Data imputation'!Q96&lt;&gt;"",1,0))</f>
        <v>0</v>
      </c>
      <c r="Q93" s="165">
        <f>IF('Indicator Data'!AR97="No Data",1,IF('Indicator Data imputation'!R96&lt;&gt;"",1,0))</f>
        <v>0</v>
      </c>
      <c r="R93" s="165">
        <f>IF('Indicator Data'!AS97="No Data",1,IF('Indicator Data imputation'!S96&lt;&gt;"",1,0))</f>
        <v>0</v>
      </c>
      <c r="S93" s="165">
        <f>IF('Indicator Data'!AT97="No Data",1,IF('Indicator Data imputation'!T96&lt;&gt;"",1,0))</f>
        <v>0</v>
      </c>
      <c r="T93" s="165">
        <f>IF('Indicator Data'!AU97="No Data",1,IF('Indicator Data imputation'!U96&lt;&gt;"",1,0))</f>
        <v>0</v>
      </c>
      <c r="U93" s="165">
        <f>IF('Indicator Data'!AV97="No Data",1,IF('Indicator Data imputation'!V96&lt;&gt;"",1,0))</f>
        <v>0</v>
      </c>
      <c r="V93" s="165">
        <f>IF('Indicator Data'!AX97="No Data",1,IF('Indicator Data imputation'!W96&lt;&gt;"",1,0))</f>
        <v>0</v>
      </c>
      <c r="W93" s="165">
        <f>IF('Indicator Data'!AY97="No Data",1,IF('Indicator Data imputation'!X96&lt;&gt;"",1,0))</f>
        <v>0</v>
      </c>
      <c r="X93" s="165">
        <f>IF('Indicator Data'!CB97="No Data",1,IF('Indicator Data imputation'!Y96&lt;&gt;"",1,0))</f>
        <v>0</v>
      </c>
      <c r="Y93" s="165">
        <f>IF('Indicator Data'!CC97="No Data",1,IF('Indicator Data imputation'!Z96&lt;&gt;"",1,0))</f>
        <v>0</v>
      </c>
      <c r="Z93" s="165">
        <f>IF('Indicator Data'!AZ97="No Data",1,IF('Indicator Data imputation'!AA96&lt;&gt;"",1,0))</f>
        <v>0</v>
      </c>
      <c r="AA93" s="165">
        <f>IF('Indicator Data'!BA97="No Data",1,IF('Indicator Data imputation'!AB96&lt;&gt;"",1,0))</f>
        <v>0</v>
      </c>
      <c r="AB93" s="165">
        <f>IF('Indicator Data'!CG97="No Data",1,IF('Indicator Data imputation'!AC96&lt;&gt;"",1,0))</f>
        <v>0</v>
      </c>
      <c r="AC93" s="165">
        <f>IF('Indicator Data'!CH97="No Data",1,IF('Indicator Data imputation'!AD96&lt;&gt;"",1,0))</f>
        <v>0</v>
      </c>
      <c r="AD93" s="165">
        <f>IF('Indicator Data'!BC97="No Data",1,IF('Indicator Data imputation'!AE96&lt;&gt;"",1,0))</f>
        <v>0</v>
      </c>
      <c r="AE93" s="165">
        <f>IF('Indicator Data'!BF97="No Data",1,IF('Indicator Data imputation'!AF96&lt;&gt;"",1,0))</f>
        <v>0</v>
      </c>
      <c r="AF93" s="165">
        <f>IF('Indicator Data'!BG97="No Data",1,IF('Indicator Data imputation'!AG96&lt;&gt;"",1,0))</f>
        <v>0</v>
      </c>
      <c r="AG93" s="165">
        <f>IF('Indicator Data'!BH97="No Data",1,IF('Indicator Data imputation'!AH96&lt;&gt;"",1,0))</f>
        <v>0</v>
      </c>
      <c r="AH93" s="165">
        <f>IF('Indicator Data'!BI97="No Data",1,IF('Indicator Data imputation'!AI96&lt;&gt;"",1,0))</f>
        <v>0</v>
      </c>
      <c r="AI93" s="165">
        <f>IF('Indicator Data'!BJ97="No Data",1,IF('Indicator Data imputation'!AJ96&lt;&gt;"",1,0))</f>
        <v>0</v>
      </c>
      <c r="AJ93" s="165">
        <f>IF('Indicator Data'!BK97="No Data",1,IF('Indicator Data imputation'!AK96&lt;&gt;"",1,0))</f>
        <v>0</v>
      </c>
      <c r="AK93" s="165">
        <f>IF('Indicator Data'!BL97="No Data",1,IF('Indicator Data imputation'!AL96&lt;&gt;"",1,0))</f>
        <v>0</v>
      </c>
      <c r="AL93" s="165">
        <f>IF('Indicator Data'!BM97="No Data",1,IF('Indicator Data imputation'!AM96&lt;&gt;"",1,0))</f>
        <v>0</v>
      </c>
      <c r="AM93" s="165">
        <f>IF('Indicator Data'!BN97="No Data",1,IF('Indicator Data imputation'!AN96&lt;&gt;"",1,0))</f>
        <v>0</v>
      </c>
      <c r="AN93" s="165">
        <f>IF('Indicator Data'!BO97="No Data",1,IF('Indicator Data imputation'!AO96&lt;&gt;"",1,0))</f>
        <v>0</v>
      </c>
      <c r="AO93" s="165">
        <f>IF('Indicator Data'!BP97="No Data",1,IF('Indicator Data imputation'!AP96&lt;&gt;"",1,0))</f>
        <v>1</v>
      </c>
      <c r="AP93" s="165">
        <f>IF('Indicator Data'!BQ97="No Data",1,IF('Indicator Data imputation'!AQ96&lt;&gt;"",1,0))</f>
        <v>1</v>
      </c>
      <c r="AQ93" s="165">
        <f>IF('Indicator Data'!BR97="No Data",1,IF('Indicator Data imputation'!AR96&lt;&gt;"",1,0))</f>
        <v>0</v>
      </c>
      <c r="AR93" s="165">
        <f>IF('Indicator Data'!BS97="No Data",1,IF('Indicator Data imputation'!AS96&lt;&gt;"",1,0))</f>
        <v>0</v>
      </c>
      <c r="AS93" s="165">
        <f>IF('Indicator Data'!BT97="No Data",1,IF('Indicator Data imputation'!AT96&lt;&gt;"",1,0))</f>
        <v>0</v>
      </c>
      <c r="AT93" s="165">
        <f>IF('Indicator Data'!BU97="No Data",1,IF('Indicator Data imputation'!AU96&lt;&gt;"",1,0))</f>
        <v>0</v>
      </c>
      <c r="AU93" s="165">
        <f>IF('Indicator Data'!BV97="No Data",1,IF('Indicator Data imputation'!AV96&lt;&gt;"",1,0))</f>
        <v>0</v>
      </c>
      <c r="AV93" s="165">
        <f>IF('Indicator Data'!BW97="No Data",1,IF('Indicator Data imputation'!AW96&lt;&gt;"",1,0))</f>
        <v>0</v>
      </c>
      <c r="AW93" s="165">
        <f>IF('Indicator Data'!BX97="No Data",1,IF('Indicator Data imputation'!AX96&lt;&gt;"",1,0))</f>
        <v>0</v>
      </c>
      <c r="AX93" s="165">
        <f>IF('Indicator Data'!BY97="No Data",1,IF('Indicator Data imputation'!AY96&lt;&gt;"",1,0))</f>
        <v>0</v>
      </c>
      <c r="AY93" s="165">
        <f>IF('Indicator Data'!BZ97="No Data",1,IF('Indicator Data imputation'!AZ96&lt;&gt;"",1,0))</f>
        <v>0</v>
      </c>
      <c r="AZ93" s="165">
        <f>IF('Indicator Data'!CA97="No Data",1,IF('Indicator Data imputation'!BA96&lt;&gt;"",1,0))</f>
        <v>0</v>
      </c>
      <c r="BA93" s="5">
        <f t="shared" si="2"/>
        <v>2</v>
      </c>
      <c r="BB93" s="167">
        <f t="shared" si="3"/>
        <v>3.9215686274509803E-2</v>
      </c>
    </row>
    <row r="94" spans="1:54" x14ac:dyDescent="0.25">
      <c r="A94" s="5" t="s">
        <v>172</v>
      </c>
      <c r="B94" s="165">
        <f>IF('Indicator Data'!C98="No Data",1,IF('Indicator Data imputation'!C97&lt;&gt;"",1,0))</f>
        <v>0</v>
      </c>
      <c r="C94" s="165">
        <f>IF('Indicator Data'!D98="No Data",1,IF('Indicator Data imputation'!D97&lt;&gt;"",1,0))</f>
        <v>0</v>
      </c>
      <c r="D94" s="165">
        <f>IF('Indicator Data'!E98="No Data",1,IF('Indicator Data imputation'!E97&lt;&gt;"",1,0))</f>
        <v>0</v>
      </c>
      <c r="E94" s="165">
        <f>IF('Indicator Data'!F98="No Data",1,IF('Indicator Data imputation'!F97&lt;&gt;"",1,0))</f>
        <v>0</v>
      </c>
      <c r="F94" s="165">
        <f>IF('Indicator Data'!G98="No Data",1,IF('Indicator Data imputation'!G97&lt;&gt;"",1,0))</f>
        <v>0</v>
      </c>
      <c r="G94" s="165">
        <f>IF('Indicator Data'!H98="No Data",1,IF('Indicator Data imputation'!H97&lt;&gt;"",1,0))</f>
        <v>0</v>
      </c>
      <c r="H94" s="165">
        <f>IF('Indicator Data'!I98="No Data",1,IF('Indicator Data imputation'!I97&lt;&gt;"",1,0))</f>
        <v>0</v>
      </c>
      <c r="I94" s="165">
        <f>IF('Indicator Data'!J98="No Data",1,IF('Indicator Data imputation'!J97&lt;&gt;"",1,0))</f>
        <v>0</v>
      </c>
      <c r="J94" s="165">
        <f>IF('Indicator Data'!K98="No Data",1,IF('Indicator Data imputation'!K97&lt;&gt;"",1,0))</f>
        <v>0</v>
      </c>
      <c r="K94" s="165">
        <f>IF('Indicator Data'!L98="No Data",1,IF('Indicator Data imputation'!L97&lt;&gt;"",1,0))</f>
        <v>0</v>
      </c>
      <c r="L94" s="165">
        <f>IF('Indicator Data'!AM98="No Data",1,IF('Indicator Data imputation'!M97&lt;&gt;"",1,0))</f>
        <v>0</v>
      </c>
      <c r="M94" s="165">
        <f>IF('Indicator Data'!AN98="No Data",1,IF('Indicator Data imputation'!N97&lt;&gt;"",1,0))</f>
        <v>0</v>
      </c>
      <c r="N94" s="165">
        <f>IF('Indicator Data'!AO98="No Data",1,IF('Indicator Data imputation'!O97&lt;&gt;"",1,0))</f>
        <v>0</v>
      </c>
      <c r="O94" s="165">
        <f>IF('Indicator Data'!AP98="No Data",1,IF('Indicator Data imputation'!P97&lt;&gt;"",1,0))</f>
        <v>0</v>
      </c>
      <c r="P94" s="165">
        <f>IF('Indicator Data'!AQ98="No Data",1,IF('Indicator Data imputation'!Q97&lt;&gt;"",1,0))</f>
        <v>0</v>
      </c>
      <c r="Q94" s="165">
        <f>IF('Indicator Data'!AR98="No Data",1,IF('Indicator Data imputation'!R97&lt;&gt;"",1,0))</f>
        <v>0</v>
      </c>
      <c r="R94" s="165">
        <f>IF('Indicator Data'!AS98="No Data",1,IF('Indicator Data imputation'!S97&lt;&gt;"",1,0))</f>
        <v>0</v>
      </c>
      <c r="S94" s="165">
        <f>IF('Indicator Data'!AT98="No Data",1,IF('Indicator Data imputation'!T97&lt;&gt;"",1,0))</f>
        <v>0</v>
      </c>
      <c r="T94" s="165">
        <f>IF('Indicator Data'!AU98="No Data",1,IF('Indicator Data imputation'!U97&lt;&gt;"",1,0))</f>
        <v>0</v>
      </c>
      <c r="U94" s="165">
        <f>IF('Indicator Data'!AV98="No Data",1,IF('Indicator Data imputation'!V97&lt;&gt;"",1,0))</f>
        <v>0</v>
      </c>
      <c r="V94" s="165">
        <f>IF('Indicator Data'!AX98="No Data",1,IF('Indicator Data imputation'!W97&lt;&gt;"",1,0))</f>
        <v>0</v>
      </c>
      <c r="W94" s="165">
        <f>IF('Indicator Data'!AY98="No Data",1,IF('Indicator Data imputation'!X97&lt;&gt;"",1,0))</f>
        <v>0</v>
      </c>
      <c r="X94" s="165">
        <f>IF('Indicator Data'!CB98="No Data",1,IF('Indicator Data imputation'!Y97&lt;&gt;"",1,0))</f>
        <v>0</v>
      </c>
      <c r="Y94" s="165">
        <f>IF('Indicator Data'!CC98="No Data",1,IF('Indicator Data imputation'!Z97&lt;&gt;"",1,0))</f>
        <v>0</v>
      </c>
      <c r="Z94" s="165">
        <f>IF('Indicator Data'!AZ98="No Data",1,IF('Indicator Data imputation'!AA97&lt;&gt;"",1,0))</f>
        <v>0</v>
      </c>
      <c r="AA94" s="165">
        <f>IF('Indicator Data'!BA98="No Data",1,IF('Indicator Data imputation'!AB97&lt;&gt;"",1,0))</f>
        <v>0</v>
      </c>
      <c r="AB94" s="165">
        <f>IF('Indicator Data'!CG98="No Data",1,IF('Indicator Data imputation'!AC97&lt;&gt;"",1,0))</f>
        <v>0</v>
      </c>
      <c r="AC94" s="165">
        <f>IF('Indicator Data'!CH98="No Data",1,IF('Indicator Data imputation'!AD97&lt;&gt;"",1,0))</f>
        <v>0</v>
      </c>
      <c r="AD94" s="165">
        <f>IF('Indicator Data'!BC98="No Data",1,IF('Indicator Data imputation'!AE97&lt;&gt;"",1,0))</f>
        <v>0</v>
      </c>
      <c r="AE94" s="165">
        <f>IF('Indicator Data'!BF98="No Data",1,IF('Indicator Data imputation'!AF97&lt;&gt;"",1,0))</f>
        <v>0</v>
      </c>
      <c r="AF94" s="165">
        <f>IF('Indicator Data'!BG98="No Data",1,IF('Indicator Data imputation'!AG97&lt;&gt;"",1,0))</f>
        <v>0</v>
      </c>
      <c r="AG94" s="165">
        <f>IF('Indicator Data'!BH98="No Data",1,IF('Indicator Data imputation'!AH97&lt;&gt;"",1,0))</f>
        <v>0</v>
      </c>
      <c r="AH94" s="165">
        <f>IF('Indicator Data'!BI98="No Data",1,IF('Indicator Data imputation'!AI97&lt;&gt;"",1,0))</f>
        <v>0</v>
      </c>
      <c r="AI94" s="165">
        <f>IF('Indicator Data'!BJ98="No Data",1,IF('Indicator Data imputation'!AJ97&lt;&gt;"",1,0))</f>
        <v>0</v>
      </c>
      <c r="AJ94" s="165">
        <f>IF('Indicator Data'!BK98="No Data",1,IF('Indicator Data imputation'!AK97&lt;&gt;"",1,0))</f>
        <v>0</v>
      </c>
      <c r="AK94" s="165">
        <f>IF('Indicator Data'!BL98="No Data",1,IF('Indicator Data imputation'!AL97&lt;&gt;"",1,0))</f>
        <v>0</v>
      </c>
      <c r="AL94" s="165">
        <f>IF('Indicator Data'!BM98="No Data",1,IF('Indicator Data imputation'!AM97&lt;&gt;"",1,0))</f>
        <v>0</v>
      </c>
      <c r="AM94" s="165">
        <f>IF('Indicator Data'!BN98="No Data",1,IF('Indicator Data imputation'!AN97&lt;&gt;"",1,0))</f>
        <v>0</v>
      </c>
      <c r="AN94" s="165">
        <f>IF('Indicator Data'!BO98="No Data",1,IF('Indicator Data imputation'!AO97&lt;&gt;"",1,0))</f>
        <v>0</v>
      </c>
      <c r="AO94" s="165">
        <f>IF('Indicator Data'!BP98="No Data",1,IF('Indicator Data imputation'!AP97&lt;&gt;"",1,0))</f>
        <v>0</v>
      </c>
      <c r="AP94" s="165">
        <f>IF('Indicator Data'!BQ98="No Data",1,IF('Indicator Data imputation'!AQ97&lt;&gt;"",1,0))</f>
        <v>0</v>
      </c>
      <c r="AQ94" s="165">
        <f>IF('Indicator Data'!BR98="No Data",1,IF('Indicator Data imputation'!AR97&lt;&gt;"",1,0))</f>
        <v>0</v>
      </c>
      <c r="AR94" s="165">
        <f>IF('Indicator Data'!BS98="No Data",1,IF('Indicator Data imputation'!AS97&lt;&gt;"",1,0))</f>
        <v>0</v>
      </c>
      <c r="AS94" s="165">
        <f>IF('Indicator Data'!BT98="No Data",1,IF('Indicator Data imputation'!AT97&lt;&gt;"",1,0))</f>
        <v>0</v>
      </c>
      <c r="AT94" s="165">
        <f>IF('Indicator Data'!BU98="No Data",1,IF('Indicator Data imputation'!AU97&lt;&gt;"",1,0))</f>
        <v>0</v>
      </c>
      <c r="AU94" s="165">
        <f>IF('Indicator Data'!BV98="No Data",1,IF('Indicator Data imputation'!AV97&lt;&gt;"",1,0))</f>
        <v>0</v>
      </c>
      <c r="AV94" s="165">
        <f>IF('Indicator Data'!BW98="No Data",1,IF('Indicator Data imputation'!AW97&lt;&gt;"",1,0))</f>
        <v>0</v>
      </c>
      <c r="AW94" s="165">
        <f>IF('Indicator Data'!BX98="No Data",1,IF('Indicator Data imputation'!AX97&lt;&gt;"",1,0))</f>
        <v>0</v>
      </c>
      <c r="AX94" s="165">
        <f>IF('Indicator Data'!BY98="No Data",1,IF('Indicator Data imputation'!AY97&lt;&gt;"",1,0))</f>
        <v>0</v>
      </c>
      <c r="AY94" s="165">
        <f>IF('Indicator Data'!BZ98="No Data",1,IF('Indicator Data imputation'!AZ97&lt;&gt;"",1,0))</f>
        <v>0</v>
      </c>
      <c r="AZ94" s="165">
        <f>IF('Indicator Data'!CA98="No Data",1,IF('Indicator Data imputation'!BA97&lt;&gt;"",1,0))</f>
        <v>0</v>
      </c>
      <c r="BA94" s="5">
        <f t="shared" si="2"/>
        <v>0</v>
      </c>
      <c r="BB94" s="167">
        <f t="shared" si="3"/>
        <v>0</v>
      </c>
    </row>
    <row r="95" spans="1:54" x14ac:dyDescent="0.25">
      <c r="A95" s="5" t="s">
        <v>173</v>
      </c>
      <c r="B95" s="165">
        <f>IF('Indicator Data'!C99="No Data",1,IF('Indicator Data imputation'!C98&lt;&gt;"",1,0))</f>
        <v>0</v>
      </c>
      <c r="C95" s="165">
        <f>IF('Indicator Data'!D99="No Data",1,IF('Indicator Data imputation'!D98&lt;&gt;"",1,0))</f>
        <v>0</v>
      </c>
      <c r="D95" s="165">
        <f>IF('Indicator Data'!E99="No Data",1,IF('Indicator Data imputation'!E98&lt;&gt;"",1,0))</f>
        <v>0</v>
      </c>
      <c r="E95" s="165">
        <f>IF('Indicator Data'!F99="No Data",1,IF('Indicator Data imputation'!F98&lt;&gt;"",1,0))</f>
        <v>0</v>
      </c>
      <c r="F95" s="165">
        <f>IF('Indicator Data'!G99="No Data",1,IF('Indicator Data imputation'!G98&lt;&gt;"",1,0))</f>
        <v>0</v>
      </c>
      <c r="G95" s="165">
        <f>IF('Indicator Data'!H99="No Data",1,IF('Indicator Data imputation'!H98&lt;&gt;"",1,0))</f>
        <v>0</v>
      </c>
      <c r="H95" s="165">
        <f>IF('Indicator Data'!I99="No Data",1,IF('Indicator Data imputation'!I98&lt;&gt;"",1,0))</f>
        <v>0</v>
      </c>
      <c r="I95" s="165">
        <f>IF('Indicator Data'!J99="No Data",1,IF('Indicator Data imputation'!J98&lt;&gt;"",1,0))</f>
        <v>0</v>
      </c>
      <c r="J95" s="165">
        <f>IF('Indicator Data'!K99="No Data",1,IF('Indicator Data imputation'!K98&lt;&gt;"",1,0))</f>
        <v>0</v>
      </c>
      <c r="K95" s="165">
        <f>IF('Indicator Data'!L99="No Data",1,IF('Indicator Data imputation'!L98&lt;&gt;"",1,0))</f>
        <v>0</v>
      </c>
      <c r="L95" s="165">
        <f>IF('Indicator Data'!AM99="No Data",1,IF('Indicator Data imputation'!M98&lt;&gt;"",1,0))</f>
        <v>0</v>
      </c>
      <c r="M95" s="165">
        <f>IF('Indicator Data'!AN99="No Data",1,IF('Indicator Data imputation'!N98&lt;&gt;"",1,0))</f>
        <v>0</v>
      </c>
      <c r="N95" s="165">
        <f>IF('Indicator Data'!AO99="No Data",1,IF('Indicator Data imputation'!O98&lt;&gt;"",1,0))</f>
        <v>0</v>
      </c>
      <c r="O95" s="165">
        <f>IF('Indicator Data'!AP99="No Data",1,IF('Indicator Data imputation'!P98&lt;&gt;"",1,0))</f>
        <v>0</v>
      </c>
      <c r="P95" s="165">
        <f>IF('Indicator Data'!AQ99="No Data",1,IF('Indicator Data imputation'!Q98&lt;&gt;"",1,0))</f>
        <v>0</v>
      </c>
      <c r="Q95" s="165">
        <f>IF('Indicator Data'!AR99="No Data",1,IF('Indicator Data imputation'!R98&lt;&gt;"",1,0))</f>
        <v>1</v>
      </c>
      <c r="R95" s="165">
        <f>IF('Indicator Data'!AS99="No Data",1,IF('Indicator Data imputation'!S98&lt;&gt;"",1,0))</f>
        <v>0</v>
      </c>
      <c r="S95" s="165">
        <f>IF('Indicator Data'!AT99="No Data",1,IF('Indicator Data imputation'!T98&lt;&gt;"",1,0))</f>
        <v>0</v>
      </c>
      <c r="T95" s="165">
        <f>IF('Indicator Data'!AU99="No Data",1,IF('Indicator Data imputation'!U98&lt;&gt;"",1,0))</f>
        <v>0</v>
      </c>
      <c r="U95" s="165">
        <f>IF('Indicator Data'!AV99="No Data",1,IF('Indicator Data imputation'!V98&lt;&gt;"",1,0))</f>
        <v>1</v>
      </c>
      <c r="V95" s="165">
        <f>IF('Indicator Data'!AX99="No Data",1,IF('Indicator Data imputation'!W98&lt;&gt;"",1,0))</f>
        <v>0</v>
      </c>
      <c r="W95" s="165">
        <f>IF('Indicator Data'!AY99="No Data",1,IF('Indicator Data imputation'!X98&lt;&gt;"",1,0))</f>
        <v>1</v>
      </c>
      <c r="X95" s="165">
        <f>IF('Indicator Data'!CB99="No Data",1,IF('Indicator Data imputation'!Y98&lt;&gt;"",1,0))</f>
        <v>0</v>
      </c>
      <c r="Y95" s="165">
        <f>IF('Indicator Data'!CC99="No Data",1,IF('Indicator Data imputation'!Z98&lt;&gt;"",1,0))</f>
        <v>0</v>
      </c>
      <c r="Z95" s="165">
        <f>IF('Indicator Data'!AZ99="No Data",1,IF('Indicator Data imputation'!AA98&lt;&gt;"",1,0))</f>
        <v>0</v>
      </c>
      <c r="AA95" s="165">
        <f>IF('Indicator Data'!BA99="No Data",1,IF('Indicator Data imputation'!AB98&lt;&gt;"",1,0))</f>
        <v>0</v>
      </c>
      <c r="AB95" s="165">
        <f>IF('Indicator Data'!CG99="No Data",1,IF('Indicator Data imputation'!AC98&lt;&gt;"",1,0))</f>
        <v>0</v>
      </c>
      <c r="AC95" s="165">
        <f>IF('Indicator Data'!CH99="No Data",1,IF('Indicator Data imputation'!AD98&lt;&gt;"",1,0))</f>
        <v>0</v>
      </c>
      <c r="AD95" s="165">
        <f>IF('Indicator Data'!BC99="No Data",1,IF('Indicator Data imputation'!AE98&lt;&gt;"",1,0))</f>
        <v>1</v>
      </c>
      <c r="AE95" s="165">
        <f>IF('Indicator Data'!BF99="No Data",1,IF('Indicator Data imputation'!AF98&lt;&gt;"",1,0))</f>
        <v>0</v>
      </c>
      <c r="AF95" s="165">
        <f>IF('Indicator Data'!BG99="No Data",1,IF('Indicator Data imputation'!AG98&lt;&gt;"",1,0))</f>
        <v>0</v>
      </c>
      <c r="AG95" s="165">
        <f>IF('Indicator Data'!BH99="No Data",1,IF('Indicator Data imputation'!AH98&lt;&gt;"",1,0))</f>
        <v>0</v>
      </c>
      <c r="AH95" s="165">
        <f>IF('Indicator Data'!BI99="No Data",1,IF('Indicator Data imputation'!AI98&lt;&gt;"",1,0))</f>
        <v>0</v>
      </c>
      <c r="AI95" s="165">
        <f>IF('Indicator Data'!BJ99="No Data",1,IF('Indicator Data imputation'!AJ98&lt;&gt;"",1,0))</f>
        <v>0</v>
      </c>
      <c r="AJ95" s="165">
        <f>IF('Indicator Data'!BK99="No Data",1,IF('Indicator Data imputation'!AK98&lt;&gt;"",1,0))</f>
        <v>0</v>
      </c>
      <c r="AK95" s="165">
        <f>IF('Indicator Data'!BL99="No Data",1,IF('Indicator Data imputation'!AL98&lt;&gt;"",1,0))</f>
        <v>0</v>
      </c>
      <c r="AL95" s="165">
        <f>IF('Indicator Data'!BM99="No Data",1,IF('Indicator Data imputation'!AM98&lt;&gt;"",1,0))</f>
        <v>0</v>
      </c>
      <c r="AM95" s="165">
        <f>IF('Indicator Data'!BN99="No Data",1,IF('Indicator Data imputation'!AN98&lt;&gt;"",1,0))</f>
        <v>0</v>
      </c>
      <c r="AN95" s="165">
        <f>IF('Indicator Data'!BO99="No Data",1,IF('Indicator Data imputation'!AO98&lt;&gt;"",1,0))</f>
        <v>0</v>
      </c>
      <c r="AO95" s="165">
        <f>IF('Indicator Data'!BP99="No Data",1,IF('Indicator Data imputation'!AP98&lt;&gt;"",1,0))</f>
        <v>0</v>
      </c>
      <c r="AP95" s="165">
        <f>IF('Indicator Data'!BQ99="No Data",1,IF('Indicator Data imputation'!AQ98&lt;&gt;"",1,0))</f>
        <v>0</v>
      </c>
      <c r="AQ95" s="165">
        <f>IF('Indicator Data'!BR99="No Data",1,IF('Indicator Data imputation'!AR98&lt;&gt;"",1,0))</f>
        <v>1</v>
      </c>
      <c r="AR95" s="165">
        <f>IF('Indicator Data'!BS99="No Data",1,IF('Indicator Data imputation'!AS98&lt;&gt;"",1,0))</f>
        <v>0</v>
      </c>
      <c r="AS95" s="165">
        <f>IF('Indicator Data'!BT99="No Data",1,IF('Indicator Data imputation'!AT98&lt;&gt;"",1,0))</f>
        <v>0</v>
      </c>
      <c r="AT95" s="165">
        <f>IF('Indicator Data'!BU99="No Data",1,IF('Indicator Data imputation'!AU98&lt;&gt;"",1,0))</f>
        <v>0</v>
      </c>
      <c r="AU95" s="165">
        <f>IF('Indicator Data'!BV99="No Data",1,IF('Indicator Data imputation'!AV98&lt;&gt;"",1,0))</f>
        <v>0</v>
      </c>
      <c r="AV95" s="165">
        <f>IF('Indicator Data'!BW99="No Data",1,IF('Indicator Data imputation'!AW98&lt;&gt;"",1,0))</f>
        <v>0</v>
      </c>
      <c r="AW95" s="165">
        <f>IF('Indicator Data'!BX99="No Data",1,IF('Indicator Data imputation'!AX98&lt;&gt;"",1,0))</f>
        <v>0</v>
      </c>
      <c r="AX95" s="165">
        <f>IF('Indicator Data'!BY99="No Data",1,IF('Indicator Data imputation'!AY98&lt;&gt;"",1,0))</f>
        <v>0</v>
      </c>
      <c r="AY95" s="165">
        <f>IF('Indicator Data'!BZ99="No Data",1,IF('Indicator Data imputation'!AZ98&lt;&gt;"",1,0))</f>
        <v>0</v>
      </c>
      <c r="AZ95" s="165">
        <f>IF('Indicator Data'!CA99="No Data",1,IF('Indicator Data imputation'!BA98&lt;&gt;"",1,0))</f>
        <v>0</v>
      </c>
      <c r="BA95" s="5">
        <f t="shared" si="2"/>
        <v>5</v>
      </c>
      <c r="BB95" s="167">
        <f t="shared" si="3"/>
        <v>9.8039215686274508E-2</v>
      </c>
    </row>
    <row r="96" spans="1:54" x14ac:dyDescent="0.25">
      <c r="A96" s="5" t="s">
        <v>175</v>
      </c>
      <c r="B96" s="165">
        <f>IF('Indicator Data'!C100="No Data",1,IF('Indicator Data imputation'!C99&lt;&gt;"",1,0))</f>
        <v>0</v>
      </c>
      <c r="C96" s="165">
        <f>IF('Indicator Data'!D100="No Data",1,IF('Indicator Data imputation'!D99&lt;&gt;"",1,0))</f>
        <v>0</v>
      </c>
      <c r="D96" s="165">
        <f>IF('Indicator Data'!E100="No Data",1,IF('Indicator Data imputation'!E99&lt;&gt;"",1,0))</f>
        <v>0</v>
      </c>
      <c r="E96" s="165">
        <f>IF('Indicator Data'!F100="No Data",1,IF('Indicator Data imputation'!F99&lt;&gt;"",1,0))</f>
        <v>0</v>
      </c>
      <c r="F96" s="165">
        <f>IF('Indicator Data'!G100="No Data",1,IF('Indicator Data imputation'!G99&lt;&gt;"",1,0))</f>
        <v>0</v>
      </c>
      <c r="G96" s="165">
        <f>IF('Indicator Data'!H100="No Data",1,IF('Indicator Data imputation'!H99&lt;&gt;"",1,0))</f>
        <v>0</v>
      </c>
      <c r="H96" s="165">
        <f>IF('Indicator Data'!I100="No Data",1,IF('Indicator Data imputation'!I99&lt;&gt;"",1,0))</f>
        <v>0</v>
      </c>
      <c r="I96" s="165">
        <f>IF('Indicator Data'!J100="No Data",1,IF('Indicator Data imputation'!J99&lt;&gt;"",1,0))</f>
        <v>0</v>
      </c>
      <c r="J96" s="165">
        <f>IF('Indicator Data'!K100="No Data",1,IF('Indicator Data imputation'!K99&lt;&gt;"",1,0))</f>
        <v>0</v>
      </c>
      <c r="K96" s="165">
        <f>IF('Indicator Data'!L100="No Data",1,IF('Indicator Data imputation'!L99&lt;&gt;"",1,0))</f>
        <v>0</v>
      </c>
      <c r="L96" s="165">
        <f>IF('Indicator Data'!AM100="No Data",1,IF('Indicator Data imputation'!M99&lt;&gt;"",1,0))</f>
        <v>0</v>
      </c>
      <c r="M96" s="165">
        <f>IF('Indicator Data'!AN100="No Data",1,IF('Indicator Data imputation'!N99&lt;&gt;"",1,0))</f>
        <v>0</v>
      </c>
      <c r="N96" s="165">
        <f>IF('Indicator Data'!AO100="No Data",1,IF('Indicator Data imputation'!O99&lt;&gt;"",1,0))</f>
        <v>0</v>
      </c>
      <c r="O96" s="165">
        <f>IF('Indicator Data'!AP100="No Data",1,IF('Indicator Data imputation'!P99&lt;&gt;"",1,0))</f>
        <v>0</v>
      </c>
      <c r="P96" s="165">
        <f>IF('Indicator Data'!AQ100="No Data",1,IF('Indicator Data imputation'!Q99&lt;&gt;"",1,0))</f>
        <v>0</v>
      </c>
      <c r="Q96" s="165">
        <f>IF('Indicator Data'!AR100="No Data",1,IF('Indicator Data imputation'!R99&lt;&gt;"",1,0))</f>
        <v>1</v>
      </c>
      <c r="R96" s="165">
        <f>IF('Indicator Data'!AS100="No Data",1,IF('Indicator Data imputation'!S99&lt;&gt;"",1,0))</f>
        <v>0</v>
      </c>
      <c r="S96" s="165">
        <f>IF('Indicator Data'!AT100="No Data",1,IF('Indicator Data imputation'!T99&lt;&gt;"",1,0))</f>
        <v>0</v>
      </c>
      <c r="T96" s="165">
        <f>IF('Indicator Data'!AU100="No Data",1,IF('Indicator Data imputation'!U99&lt;&gt;"",1,0))</f>
        <v>0</v>
      </c>
      <c r="U96" s="165">
        <f>IF('Indicator Data'!AV100="No Data",1,IF('Indicator Data imputation'!V99&lt;&gt;"",1,0))</f>
        <v>0</v>
      </c>
      <c r="V96" s="165">
        <f>IF('Indicator Data'!AX100="No Data",1,IF('Indicator Data imputation'!W99&lt;&gt;"",1,0))</f>
        <v>0</v>
      </c>
      <c r="W96" s="165">
        <f>IF('Indicator Data'!AY100="No Data",1,IF('Indicator Data imputation'!X99&lt;&gt;"",1,0))</f>
        <v>1</v>
      </c>
      <c r="X96" s="165">
        <f>IF('Indicator Data'!CB100="No Data",1,IF('Indicator Data imputation'!Y99&lt;&gt;"",1,0))</f>
        <v>0</v>
      </c>
      <c r="Y96" s="165">
        <f>IF('Indicator Data'!CC100="No Data",1,IF('Indicator Data imputation'!Z99&lt;&gt;"",1,0))</f>
        <v>0</v>
      </c>
      <c r="Z96" s="165">
        <f>IF('Indicator Data'!AZ100="No Data",1,IF('Indicator Data imputation'!AA99&lt;&gt;"",1,0))</f>
        <v>0</v>
      </c>
      <c r="AA96" s="165">
        <f>IF('Indicator Data'!BA100="No Data",1,IF('Indicator Data imputation'!AB99&lt;&gt;"",1,0))</f>
        <v>0</v>
      </c>
      <c r="AB96" s="165">
        <f>IF('Indicator Data'!CG100="No Data",1,IF('Indicator Data imputation'!AC99&lt;&gt;"",1,0))</f>
        <v>0</v>
      </c>
      <c r="AC96" s="165">
        <f>IF('Indicator Data'!CH100="No Data",1,IF('Indicator Data imputation'!AD99&lt;&gt;"",1,0))</f>
        <v>0</v>
      </c>
      <c r="AD96" s="165">
        <f>IF('Indicator Data'!BC100="No Data",1,IF('Indicator Data imputation'!AE99&lt;&gt;"",1,0))</f>
        <v>1</v>
      </c>
      <c r="AE96" s="165">
        <f>IF('Indicator Data'!BF100="No Data",1,IF('Indicator Data imputation'!AF99&lt;&gt;"",1,0))</f>
        <v>0</v>
      </c>
      <c r="AF96" s="165">
        <f>IF('Indicator Data'!BG100="No Data",1,IF('Indicator Data imputation'!AG99&lt;&gt;"",1,0))</f>
        <v>1</v>
      </c>
      <c r="AG96" s="165">
        <f>IF('Indicator Data'!BH100="No Data",1,IF('Indicator Data imputation'!AH99&lt;&gt;"",1,0))</f>
        <v>0</v>
      </c>
      <c r="AH96" s="165">
        <f>IF('Indicator Data'!BI100="No Data",1,IF('Indicator Data imputation'!AI99&lt;&gt;"",1,0))</f>
        <v>0</v>
      </c>
      <c r="AI96" s="165">
        <f>IF('Indicator Data'!BJ100="No Data",1,IF('Indicator Data imputation'!AJ99&lt;&gt;"",1,0))</f>
        <v>0</v>
      </c>
      <c r="AJ96" s="165">
        <f>IF('Indicator Data'!BK100="No Data",1,IF('Indicator Data imputation'!AK99&lt;&gt;"",1,0))</f>
        <v>0</v>
      </c>
      <c r="AK96" s="165">
        <f>IF('Indicator Data'!BL100="No Data",1,IF('Indicator Data imputation'!AL99&lt;&gt;"",1,0))</f>
        <v>0</v>
      </c>
      <c r="AL96" s="165">
        <f>IF('Indicator Data'!BM100="No Data",1,IF('Indicator Data imputation'!AM99&lt;&gt;"",1,0))</f>
        <v>0</v>
      </c>
      <c r="AM96" s="165">
        <f>IF('Indicator Data'!BN100="No Data",1,IF('Indicator Data imputation'!AN99&lt;&gt;"",1,0))</f>
        <v>0</v>
      </c>
      <c r="AN96" s="165">
        <f>IF('Indicator Data'!BO100="No Data",1,IF('Indicator Data imputation'!AO99&lt;&gt;"",1,0))</f>
        <v>0</v>
      </c>
      <c r="AO96" s="165">
        <f>IF('Indicator Data'!BP100="No Data",1,IF('Indicator Data imputation'!AP99&lt;&gt;"",1,0))</f>
        <v>1</v>
      </c>
      <c r="AP96" s="165">
        <f>IF('Indicator Data'!BQ100="No Data",1,IF('Indicator Data imputation'!AQ99&lt;&gt;"",1,0))</f>
        <v>1</v>
      </c>
      <c r="AQ96" s="165">
        <f>IF('Indicator Data'!BR100="No Data",1,IF('Indicator Data imputation'!AR99&lt;&gt;"",1,0))</f>
        <v>0</v>
      </c>
      <c r="AR96" s="165">
        <f>IF('Indicator Data'!BS100="No Data",1,IF('Indicator Data imputation'!AS99&lt;&gt;"",1,0))</f>
        <v>0</v>
      </c>
      <c r="AS96" s="165">
        <f>IF('Indicator Data'!BT100="No Data",1,IF('Indicator Data imputation'!AT99&lt;&gt;"",1,0))</f>
        <v>0</v>
      </c>
      <c r="AT96" s="165">
        <f>IF('Indicator Data'!BU100="No Data",1,IF('Indicator Data imputation'!AU99&lt;&gt;"",1,0))</f>
        <v>0</v>
      </c>
      <c r="AU96" s="165">
        <f>IF('Indicator Data'!BV100="No Data",1,IF('Indicator Data imputation'!AV99&lt;&gt;"",1,0))</f>
        <v>0</v>
      </c>
      <c r="AV96" s="165">
        <f>IF('Indicator Data'!BW100="No Data",1,IF('Indicator Data imputation'!AW99&lt;&gt;"",1,0))</f>
        <v>0</v>
      </c>
      <c r="AW96" s="165">
        <f>IF('Indicator Data'!BX100="No Data",1,IF('Indicator Data imputation'!AX99&lt;&gt;"",1,0))</f>
        <v>0</v>
      </c>
      <c r="AX96" s="165">
        <f>IF('Indicator Data'!BY100="No Data",1,IF('Indicator Data imputation'!AY99&lt;&gt;"",1,0))</f>
        <v>0</v>
      </c>
      <c r="AY96" s="165">
        <f>IF('Indicator Data'!BZ100="No Data",1,IF('Indicator Data imputation'!AZ99&lt;&gt;"",1,0))</f>
        <v>0</v>
      </c>
      <c r="AZ96" s="165">
        <f>IF('Indicator Data'!CA100="No Data",1,IF('Indicator Data imputation'!BA99&lt;&gt;"",1,0))</f>
        <v>0</v>
      </c>
      <c r="BA96" s="5">
        <f t="shared" si="2"/>
        <v>6</v>
      </c>
      <c r="BB96" s="167">
        <f t="shared" si="3"/>
        <v>0.11764705882352941</v>
      </c>
    </row>
    <row r="97" spans="1:54" x14ac:dyDescent="0.25">
      <c r="A97" s="5" t="s">
        <v>177</v>
      </c>
      <c r="B97" s="165">
        <f>IF('Indicator Data'!C101="No Data",1,IF('Indicator Data imputation'!C100&lt;&gt;"",1,0))</f>
        <v>0</v>
      </c>
      <c r="C97" s="165">
        <f>IF('Indicator Data'!D101="No Data",1,IF('Indicator Data imputation'!D100&lt;&gt;"",1,0))</f>
        <v>0</v>
      </c>
      <c r="D97" s="165">
        <f>IF('Indicator Data'!E101="No Data",1,IF('Indicator Data imputation'!E100&lt;&gt;"",1,0))</f>
        <v>0</v>
      </c>
      <c r="E97" s="165">
        <f>IF('Indicator Data'!F101="No Data",1,IF('Indicator Data imputation'!F100&lt;&gt;"",1,0))</f>
        <v>0</v>
      </c>
      <c r="F97" s="165">
        <f>IF('Indicator Data'!G101="No Data",1,IF('Indicator Data imputation'!G100&lt;&gt;"",1,0))</f>
        <v>0</v>
      </c>
      <c r="G97" s="165">
        <f>IF('Indicator Data'!H101="No Data",1,IF('Indicator Data imputation'!H100&lt;&gt;"",1,0))</f>
        <v>0</v>
      </c>
      <c r="H97" s="165">
        <f>IF('Indicator Data'!I101="No Data",1,IF('Indicator Data imputation'!I100&lt;&gt;"",1,0))</f>
        <v>0</v>
      </c>
      <c r="I97" s="165">
        <f>IF('Indicator Data'!J101="No Data",1,IF('Indicator Data imputation'!J100&lt;&gt;"",1,0))</f>
        <v>0</v>
      </c>
      <c r="J97" s="165">
        <f>IF('Indicator Data'!K101="No Data",1,IF('Indicator Data imputation'!K100&lt;&gt;"",1,0))</f>
        <v>0</v>
      </c>
      <c r="K97" s="165">
        <f>IF('Indicator Data'!L101="No Data",1,IF('Indicator Data imputation'!L100&lt;&gt;"",1,0))</f>
        <v>0</v>
      </c>
      <c r="L97" s="165">
        <f>IF('Indicator Data'!AM101="No Data",1,IF('Indicator Data imputation'!M100&lt;&gt;"",1,0))</f>
        <v>0</v>
      </c>
      <c r="M97" s="165">
        <f>IF('Indicator Data'!AN101="No Data",1,IF('Indicator Data imputation'!N100&lt;&gt;"",1,0))</f>
        <v>0</v>
      </c>
      <c r="N97" s="165">
        <f>IF('Indicator Data'!AO101="No Data",1,IF('Indicator Data imputation'!O100&lt;&gt;"",1,0))</f>
        <v>0</v>
      </c>
      <c r="O97" s="165">
        <f>IF('Indicator Data'!AP101="No Data",1,IF('Indicator Data imputation'!P100&lt;&gt;"",1,0))</f>
        <v>0</v>
      </c>
      <c r="P97" s="165">
        <f>IF('Indicator Data'!AQ101="No Data",1,IF('Indicator Data imputation'!Q100&lt;&gt;"",1,0))</f>
        <v>0</v>
      </c>
      <c r="Q97" s="165">
        <f>IF('Indicator Data'!AR101="No Data",1,IF('Indicator Data imputation'!R100&lt;&gt;"",1,0))</f>
        <v>0</v>
      </c>
      <c r="R97" s="165">
        <f>IF('Indicator Data'!AS101="No Data",1,IF('Indicator Data imputation'!S100&lt;&gt;"",1,0))</f>
        <v>0</v>
      </c>
      <c r="S97" s="165">
        <f>IF('Indicator Data'!AT101="No Data",1,IF('Indicator Data imputation'!T100&lt;&gt;"",1,0))</f>
        <v>0</v>
      </c>
      <c r="T97" s="165">
        <f>IF('Indicator Data'!AU101="No Data",1,IF('Indicator Data imputation'!U100&lt;&gt;"",1,0))</f>
        <v>0</v>
      </c>
      <c r="U97" s="165">
        <f>IF('Indicator Data'!AV101="No Data",1,IF('Indicator Data imputation'!V100&lt;&gt;"",1,0))</f>
        <v>0</v>
      </c>
      <c r="V97" s="165">
        <f>IF('Indicator Data'!AX101="No Data",1,IF('Indicator Data imputation'!W100&lt;&gt;"",1,0))</f>
        <v>0</v>
      </c>
      <c r="W97" s="165">
        <f>IF('Indicator Data'!AY101="No Data",1,IF('Indicator Data imputation'!X100&lt;&gt;"",1,0))</f>
        <v>0</v>
      </c>
      <c r="X97" s="165">
        <f>IF('Indicator Data'!CB101="No Data",1,IF('Indicator Data imputation'!Y100&lt;&gt;"",1,0))</f>
        <v>1</v>
      </c>
      <c r="Y97" s="165">
        <f>IF('Indicator Data'!CC101="No Data",1,IF('Indicator Data imputation'!Z100&lt;&gt;"",1,0))</f>
        <v>0</v>
      </c>
      <c r="Z97" s="165">
        <f>IF('Indicator Data'!AZ101="No Data",1,IF('Indicator Data imputation'!AA100&lt;&gt;"",1,0))</f>
        <v>0</v>
      </c>
      <c r="AA97" s="165">
        <f>IF('Indicator Data'!BA101="No Data",1,IF('Indicator Data imputation'!AB100&lt;&gt;"",1,0))</f>
        <v>0</v>
      </c>
      <c r="AB97" s="165">
        <f>IF('Indicator Data'!CG101="No Data",1,IF('Indicator Data imputation'!AC100&lt;&gt;"",1,0))</f>
        <v>0</v>
      </c>
      <c r="AC97" s="165">
        <f>IF('Indicator Data'!CH101="No Data",1,IF('Indicator Data imputation'!AD100&lt;&gt;"",1,0))</f>
        <v>0</v>
      </c>
      <c r="AD97" s="165">
        <f>IF('Indicator Data'!BC101="No Data",1,IF('Indicator Data imputation'!AE100&lt;&gt;"",1,0))</f>
        <v>1</v>
      </c>
      <c r="AE97" s="165">
        <f>IF('Indicator Data'!BF101="No Data",1,IF('Indicator Data imputation'!AF100&lt;&gt;"",1,0))</f>
        <v>0</v>
      </c>
      <c r="AF97" s="165">
        <f>IF('Indicator Data'!BG101="No Data",1,IF('Indicator Data imputation'!AG100&lt;&gt;"",1,0))</f>
        <v>0</v>
      </c>
      <c r="AG97" s="165">
        <f>IF('Indicator Data'!BH101="No Data",1,IF('Indicator Data imputation'!AH100&lt;&gt;"",1,0))</f>
        <v>0</v>
      </c>
      <c r="AH97" s="165">
        <f>IF('Indicator Data'!BI101="No Data",1,IF('Indicator Data imputation'!AI100&lt;&gt;"",1,0))</f>
        <v>0</v>
      </c>
      <c r="AI97" s="165">
        <f>IF('Indicator Data'!BJ101="No Data",1,IF('Indicator Data imputation'!AJ100&lt;&gt;"",1,0))</f>
        <v>0</v>
      </c>
      <c r="AJ97" s="165">
        <f>IF('Indicator Data'!BK101="No Data",1,IF('Indicator Data imputation'!AK100&lt;&gt;"",1,0))</f>
        <v>0</v>
      </c>
      <c r="AK97" s="165">
        <f>IF('Indicator Data'!BL101="No Data",1,IF('Indicator Data imputation'!AL100&lt;&gt;"",1,0))</f>
        <v>0</v>
      </c>
      <c r="AL97" s="165">
        <f>IF('Indicator Data'!BM101="No Data",1,IF('Indicator Data imputation'!AM100&lt;&gt;"",1,0))</f>
        <v>0</v>
      </c>
      <c r="AM97" s="165">
        <f>IF('Indicator Data'!BN101="No Data",1,IF('Indicator Data imputation'!AN100&lt;&gt;"",1,0))</f>
        <v>0</v>
      </c>
      <c r="AN97" s="165">
        <f>IF('Indicator Data'!BO101="No Data",1,IF('Indicator Data imputation'!AO100&lt;&gt;"",1,0))</f>
        <v>0</v>
      </c>
      <c r="AO97" s="165">
        <f>IF('Indicator Data'!BP101="No Data",1,IF('Indicator Data imputation'!AP100&lt;&gt;"",1,0))</f>
        <v>0</v>
      </c>
      <c r="AP97" s="165">
        <f>IF('Indicator Data'!BQ101="No Data",1,IF('Indicator Data imputation'!AQ100&lt;&gt;"",1,0))</f>
        <v>0</v>
      </c>
      <c r="AQ97" s="165">
        <f>IF('Indicator Data'!BR101="No Data",1,IF('Indicator Data imputation'!AR100&lt;&gt;"",1,0))</f>
        <v>0</v>
      </c>
      <c r="AR97" s="165">
        <f>IF('Indicator Data'!BS101="No Data",1,IF('Indicator Data imputation'!AS100&lt;&gt;"",1,0))</f>
        <v>0</v>
      </c>
      <c r="AS97" s="165">
        <f>IF('Indicator Data'!BT101="No Data",1,IF('Indicator Data imputation'!AT100&lt;&gt;"",1,0))</f>
        <v>0</v>
      </c>
      <c r="AT97" s="165">
        <f>IF('Indicator Data'!BU101="No Data",1,IF('Indicator Data imputation'!AU100&lt;&gt;"",1,0))</f>
        <v>0</v>
      </c>
      <c r="AU97" s="165">
        <f>IF('Indicator Data'!BV101="No Data",1,IF('Indicator Data imputation'!AV100&lt;&gt;"",1,0))</f>
        <v>0</v>
      </c>
      <c r="AV97" s="165">
        <f>IF('Indicator Data'!BW101="No Data",1,IF('Indicator Data imputation'!AW100&lt;&gt;"",1,0))</f>
        <v>0</v>
      </c>
      <c r="AW97" s="165">
        <f>IF('Indicator Data'!BX101="No Data",1,IF('Indicator Data imputation'!AX100&lt;&gt;"",1,0))</f>
        <v>0</v>
      </c>
      <c r="AX97" s="165">
        <f>IF('Indicator Data'!BY101="No Data",1,IF('Indicator Data imputation'!AY100&lt;&gt;"",1,0))</f>
        <v>0</v>
      </c>
      <c r="AY97" s="165">
        <f>IF('Indicator Data'!BZ101="No Data",1,IF('Indicator Data imputation'!AZ100&lt;&gt;"",1,0))</f>
        <v>0</v>
      </c>
      <c r="AZ97" s="165">
        <f>IF('Indicator Data'!CA101="No Data",1,IF('Indicator Data imputation'!BA100&lt;&gt;"",1,0))</f>
        <v>0</v>
      </c>
      <c r="BA97" s="5">
        <f t="shared" si="2"/>
        <v>2</v>
      </c>
      <c r="BB97" s="167">
        <f t="shared" si="3"/>
        <v>3.9215686274509803E-2</v>
      </c>
    </row>
    <row r="98" spans="1:54" x14ac:dyDescent="0.25">
      <c r="A98" s="5" t="s">
        <v>179</v>
      </c>
      <c r="B98" s="165">
        <f>IF('Indicator Data'!C102="No Data",1,IF('Indicator Data imputation'!C101&lt;&gt;"",1,0))</f>
        <v>0</v>
      </c>
      <c r="C98" s="165">
        <f>IF('Indicator Data'!D102="No Data",1,IF('Indicator Data imputation'!D101&lt;&gt;"",1,0))</f>
        <v>0</v>
      </c>
      <c r="D98" s="165">
        <f>IF('Indicator Data'!E102="No Data",1,IF('Indicator Data imputation'!E101&lt;&gt;"",1,0))</f>
        <v>0</v>
      </c>
      <c r="E98" s="165">
        <f>IF('Indicator Data'!F102="No Data",1,IF('Indicator Data imputation'!F101&lt;&gt;"",1,0))</f>
        <v>0</v>
      </c>
      <c r="F98" s="165">
        <f>IF('Indicator Data'!G102="No Data",1,IF('Indicator Data imputation'!G101&lt;&gt;"",1,0))</f>
        <v>0</v>
      </c>
      <c r="G98" s="165">
        <f>IF('Indicator Data'!H102="No Data",1,IF('Indicator Data imputation'!H101&lt;&gt;"",1,0))</f>
        <v>0</v>
      </c>
      <c r="H98" s="165">
        <f>IF('Indicator Data'!I102="No Data",1,IF('Indicator Data imputation'!I101&lt;&gt;"",1,0))</f>
        <v>0</v>
      </c>
      <c r="I98" s="165">
        <f>IF('Indicator Data'!J102="No Data",1,IF('Indicator Data imputation'!J101&lt;&gt;"",1,0))</f>
        <v>0</v>
      </c>
      <c r="J98" s="165">
        <f>IF('Indicator Data'!K102="No Data",1,IF('Indicator Data imputation'!K101&lt;&gt;"",1,0))</f>
        <v>0</v>
      </c>
      <c r="K98" s="165">
        <f>IF('Indicator Data'!L102="No Data",1,IF('Indicator Data imputation'!L101&lt;&gt;"",1,0))</f>
        <v>0</v>
      </c>
      <c r="L98" s="165">
        <f>IF('Indicator Data'!AM102="No Data",1,IF('Indicator Data imputation'!M101&lt;&gt;"",1,0))</f>
        <v>0</v>
      </c>
      <c r="M98" s="165">
        <f>IF('Indicator Data'!AN102="No Data",1,IF('Indicator Data imputation'!N101&lt;&gt;"",1,0))</f>
        <v>0</v>
      </c>
      <c r="N98" s="165">
        <f>IF('Indicator Data'!AO102="No Data",1,IF('Indicator Data imputation'!O101&lt;&gt;"",1,0))</f>
        <v>0</v>
      </c>
      <c r="O98" s="165">
        <f>IF('Indicator Data'!AP102="No Data",1,IF('Indicator Data imputation'!P101&lt;&gt;"",1,0))</f>
        <v>0</v>
      </c>
      <c r="P98" s="165">
        <f>IF('Indicator Data'!AQ102="No Data",1,IF('Indicator Data imputation'!Q101&lt;&gt;"",1,0))</f>
        <v>0</v>
      </c>
      <c r="Q98" s="165">
        <f>IF('Indicator Data'!AR102="No Data",1,IF('Indicator Data imputation'!R101&lt;&gt;"",1,0))</f>
        <v>0</v>
      </c>
      <c r="R98" s="165">
        <f>IF('Indicator Data'!AS102="No Data",1,IF('Indicator Data imputation'!S101&lt;&gt;"",1,0))</f>
        <v>0</v>
      </c>
      <c r="S98" s="165">
        <f>IF('Indicator Data'!AT102="No Data",1,IF('Indicator Data imputation'!T101&lt;&gt;"",1,0))</f>
        <v>0</v>
      </c>
      <c r="T98" s="165">
        <f>IF('Indicator Data'!AU102="No Data",1,IF('Indicator Data imputation'!U101&lt;&gt;"",1,0))</f>
        <v>0</v>
      </c>
      <c r="U98" s="165">
        <f>IF('Indicator Data'!AV102="No Data",1,IF('Indicator Data imputation'!V101&lt;&gt;"",1,0))</f>
        <v>0</v>
      </c>
      <c r="V98" s="165">
        <f>IF('Indicator Data'!AX102="No Data",1,IF('Indicator Data imputation'!W101&lt;&gt;"",1,0))</f>
        <v>0</v>
      </c>
      <c r="W98" s="165">
        <f>IF('Indicator Data'!AY102="No Data",1,IF('Indicator Data imputation'!X101&lt;&gt;"",1,0))</f>
        <v>0</v>
      </c>
      <c r="X98" s="165">
        <f>IF('Indicator Data'!CB102="No Data",1,IF('Indicator Data imputation'!Y101&lt;&gt;"",1,0))</f>
        <v>0</v>
      </c>
      <c r="Y98" s="165">
        <f>IF('Indicator Data'!CC102="No Data",1,IF('Indicator Data imputation'!Z101&lt;&gt;"",1,0))</f>
        <v>0</v>
      </c>
      <c r="Z98" s="165">
        <f>IF('Indicator Data'!AZ102="No Data",1,IF('Indicator Data imputation'!AA101&lt;&gt;"",1,0))</f>
        <v>0</v>
      </c>
      <c r="AA98" s="165">
        <f>IF('Indicator Data'!BA102="No Data",1,IF('Indicator Data imputation'!AB101&lt;&gt;"",1,0))</f>
        <v>0</v>
      </c>
      <c r="AB98" s="165">
        <f>IF('Indicator Data'!CG102="No Data",1,IF('Indicator Data imputation'!AC101&lt;&gt;"",1,0))</f>
        <v>0</v>
      </c>
      <c r="AC98" s="165">
        <f>IF('Indicator Data'!CH102="No Data",1,IF('Indicator Data imputation'!AD101&lt;&gt;"",1,0))</f>
        <v>0</v>
      </c>
      <c r="AD98" s="165">
        <f>IF('Indicator Data'!BC102="No Data",1,IF('Indicator Data imputation'!AE101&lt;&gt;"",1,0))</f>
        <v>0</v>
      </c>
      <c r="AE98" s="165">
        <f>IF('Indicator Data'!BF102="No Data",1,IF('Indicator Data imputation'!AF101&lt;&gt;"",1,0))</f>
        <v>0</v>
      </c>
      <c r="AF98" s="165">
        <f>IF('Indicator Data'!BG102="No Data",1,IF('Indicator Data imputation'!AG101&lt;&gt;"",1,0))</f>
        <v>0</v>
      </c>
      <c r="AG98" s="165">
        <f>IF('Indicator Data'!BH102="No Data",1,IF('Indicator Data imputation'!AH101&lt;&gt;"",1,0))</f>
        <v>0</v>
      </c>
      <c r="AH98" s="165">
        <f>IF('Indicator Data'!BI102="No Data",1,IF('Indicator Data imputation'!AI101&lt;&gt;"",1,0))</f>
        <v>0</v>
      </c>
      <c r="AI98" s="165">
        <f>IF('Indicator Data'!BJ102="No Data",1,IF('Indicator Data imputation'!AJ101&lt;&gt;"",1,0))</f>
        <v>0</v>
      </c>
      <c r="AJ98" s="165">
        <f>IF('Indicator Data'!BK102="No Data",1,IF('Indicator Data imputation'!AK101&lt;&gt;"",1,0))</f>
        <v>0</v>
      </c>
      <c r="AK98" s="165">
        <f>IF('Indicator Data'!BL102="No Data",1,IF('Indicator Data imputation'!AL101&lt;&gt;"",1,0))</f>
        <v>0</v>
      </c>
      <c r="AL98" s="165">
        <f>IF('Indicator Data'!BM102="No Data",1,IF('Indicator Data imputation'!AM101&lt;&gt;"",1,0))</f>
        <v>0</v>
      </c>
      <c r="AM98" s="165">
        <f>IF('Indicator Data'!BN102="No Data",1,IF('Indicator Data imputation'!AN101&lt;&gt;"",1,0))</f>
        <v>1</v>
      </c>
      <c r="AN98" s="165">
        <f>IF('Indicator Data'!BO102="No Data",1,IF('Indicator Data imputation'!AO101&lt;&gt;"",1,0))</f>
        <v>1</v>
      </c>
      <c r="AO98" s="165">
        <f>IF('Indicator Data'!BP102="No Data",1,IF('Indicator Data imputation'!AP101&lt;&gt;"",1,0))</f>
        <v>1</v>
      </c>
      <c r="AP98" s="165">
        <f>IF('Indicator Data'!BQ102="No Data",1,IF('Indicator Data imputation'!AQ101&lt;&gt;"",1,0))</f>
        <v>1</v>
      </c>
      <c r="AQ98" s="165">
        <f>IF('Indicator Data'!BR102="No Data",1,IF('Indicator Data imputation'!AR101&lt;&gt;"",1,0))</f>
        <v>1</v>
      </c>
      <c r="AR98" s="165">
        <f>IF('Indicator Data'!BS102="No Data",1,IF('Indicator Data imputation'!AS101&lt;&gt;"",1,0))</f>
        <v>0</v>
      </c>
      <c r="AS98" s="165">
        <f>IF('Indicator Data'!BT102="No Data",1,IF('Indicator Data imputation'!AT101&lt;&gt;"",1,0))</f>
        <v>0</v>
      </c>
      <c r="AT98" s="165">
        <f>IF('Indicator Data'!BU102="No Data",1,IF('Indicator Data imputation'!AU101&lt;&gt;"",1,0))</f>
        <v>0</v>
      </c>
      <c r="AU98" s="165">
        <f>IF('Indicator Data'!BV102="No Data",1,IF('Indicator Data imputation'!AV101&lt;&gt;"",1,0))</f>
        <v>0</v>
      </c>
      <c r="AV98" s="165">
        <f>IF('Indicator Data'!BW102="No Data",1,IF('Indicator Data imputation'!AW101&lt;&gt;"",1,0))</f>
        <v>0</v>
      </c>
      <c r="AW98" s="165">
        <f>IF('Indicator Data'!BX102="No Data",1,IF('Indicator Data imputation'!AX101&lt;&gt;"",1,0))</f>
        <v>0</v>
      </c>
      <c r="AX98" s="165">
        <f>IF('Indicator Data'!BY102="No Data",1,IF('Indicator Data imputation'!AY101&lt;&gt;"",1,0))</f>
        <v>0</v>
      </c>
      <c r="AY98" s="165">
        <f>IF('Indicator Data'!BZ102="No Data",1,IF('Indicator Data imputation'!AZ101&lt;&gt;"",1,0))</f>
        <v>0</v>
      </c>
      <c r="AZ98" s="165">
        <f>IF('Indicator Data'!CA102="No Data",1,IF('Indicator Data imputation'!BA101&lt;&gt;"",1,0))</f>
        <v>0</v>
      </c>
      <c r="BA98" s="5">
        <f t="shared" si="2"/>
        <v>5</v>
      </c>
      <c r="BB98" s="167">
        <f t="shared" si="3"/>
        <v>9.8039215686274508E-2</v>
      </c>
    </row>
    <row r="99" spans="1:54" x14ac:dyDescent="0.25">
      <c r="A99" s="5" t="s">
        <v>181</v>
      </c>
      <c r="B99" s="165">
        <f>IF('Indicator Data'!C103="No Data",1,IF('Indicator Data imputation'!C102&lt;&gt;"",1,0))</f>
        <v>0</v>
      </c>
      <c r="C99" s="165">
        <f>IF('Indicator Data'!D103="No Data",1,IF('Indicator Data imputation'!D102&lt;&gt;"",1,0))</f>
        <v>0</v>
      </c>
      <c r="D99" s="165">
        <f>IF('Indicator Data'!E103="No Data",1,IF('Indicator Data imputation'!E102&lt;&gt;"",1,0))</f>
        <v>0</v>
      </c>
      <c r="E99" s="165">
        <f>IF('Indicator Data'!F103="No Data",1,IF('Indicator Data imputation'!F102&lt;&gt;"",1,0))</f>
        <v>0</v>
      </c>
      <c r="F99" s="165">
        <f>IF('Indicator Data'!G103="No Data",1,IF('Indicator Data imputation'!G102&lt;&gt;"",1,0))</f>
        <v>0</v>
      </c>
      <c r="G99" s="165">
        <f>IF('Indicator Data'!H103="No Data",1,IF('Indicator Data imputation'!H102&lt;&gt;"",1,0))</f>
        <v>0</v>
      </c>
      <c r="H99" s="165">
        <f>IF('Indicator Data'!I103="No Data",1,IF('Indicator Data imputation'!I102&lt;&gt;"",1,0))</f>
        <v>0</v>
      </c>
      <c r="I99" s="165">
        <f>IF('Indicator Data'!J103="No Data",1,IF('Indicator Data imputation'!J102&lt;&gt;"",1,0))</f>
        <v>0</v>
      </c>
      <c r="J99" s="165">
        <f>IF('Indicator Data'!K103="No Data",1,IF('Indicator Data imputation'!K102&lt;&gt;"",1,0))</f>
        <v>0</v>
      </c>
      <c r="K99" s="165">
        <f>IF('Indicator Data'!L103="No Data",1,IF('Indicator Data imputation'!L102&lt;&gt;"",1,0))</f>
        <v>0</v>
      </c>
      <c r="L99" s="165">
        <f>IF('Indicator Data'!AM103="No Data",1,IF('Indicator Data imputation'!M102&lt;&gt;"",1,0))</f>
        <v>0</v>
      </c>
      <c r="M99" s="165">
        <f>IF('Indicator Data'!AN103="No Data",1,IF('Indicator Data imputation'!N102&lt;&gt;"",1,0))</f>
        <v>0</v>
      </c>
      <c r="N99" s="165">
        <f>IF('Indicator Data'!AO103="No Data",1,IF('Indicator Data imputation'!O102&lt;&gt;"",1,0))</f>
        <v>0</v>
      </c>
      <c r="O99" s="165">
        <f>IF('Indicator Data'!AP103="No Data",1,IF('Indicator Data imputation'!P102&lt;&gt;"",1,0))</f>
        <v>0</v>
      </c>
      <c r="P99" s="165">
        <f>IF('Indicator Data'!AQ103="No Data",1,IF('Indicator Data imputation'!Q102&lt;&gt;"",1,0))</f>
        <v>0</v>
      </c>
      <c r="Q99" s="165">
        <f>IF('Indicator Data'!AR103="No Data",1,IF('Indicator Data imputation'!R102&lt;&gt;"",1,0))</f>
        <v>0</v>
      </c>
      <c r="R99" s="165">
        <f>IF('Indicator Data'!AS103="No Data",1,IF('Indicator Data imputation'!S102&lt;&gt;"",1,0))</f>
        <v>0</v>
      </c>
      <c r="S99" s="165">
        <f>IF('Indicator Data'!AT103="No Data",1,IF('Indicator Data imputation'!T102&lt;&gt;"",1,0))</f>
        <v>0</v>
      </c>
      <c r="T99" s="165">
        <f>IF('Indicator Data'!AU103="No Data",1,IF('Indicator Data imputation'!U102&lt;&gt;"",1,0))</f>
        <v>0</v>
      </c>
      <c r="U99" s="165">
        <f>IF('Indicator Data'!AV103="No Data",1,IF('Indicator Data imputation'!V102&lt;&gt;"",1,0))</f>
        <v>0</v>
      </c>
      <c r="V99" s="165">
        <f>IF('Indicator Data'!AX103="No Data",1,IF('Indicator Data imputation'!W102&lt;&gt;"",1,0))</f>
        <v>0</v>
      </c>
      <c r="W99" s="165">
        <f>IF('Indicator Data'!AY103="No Data",1,IF('Indicator Data imputation'!X102&lt;&gt;"",1,0))</f>
        <v>0</v>
      </c>
      <c r="X99" s="165">
        <f>IF('Indicator Data'!CB103="No Data",1,IF('Indicator Data imputation'!Y102&lt;&gt;"",1,0))</f>
        <v>0</v>
      </c>
      <c r="Y99" s="165">
        <f>IF('Indicator Data'!CC103="No Data",1,IF('Indicator Data imputation'!Z102&lt;&gt;"",1,0))</f>
        <v>0</v>
      </c>
      <c r="Z99" s="165">
        <f>IF('Indicator Data'!AZ103="No Data",1,IF('Indicator Data imputation'!AA102&lt;&gt;"",1,0))</f>
        <v>0</v>
      </c>
      <c r="AA99" s="165">
        <f>IF('Indicator Data'!BA103="No Data",1,IF('Indicator Data imputation'!AB102&lt;&gt;"",1,0))</f>
        <v>1</v>
      </c>
      <c r="AB99" s="165">
        <f>IF('Indicator Data'!CG103="No Data",1,IF('Indicator Data imputation'!AC102&lt;&gt;"",1,0))</f>
        <v>0</v>
      </c>
      <c r="AC99" s="165">
        <f>IF('Indicator Data'!CH103="No Data",1,IF('Indicator Data imputation'!AD102&lt;&gt;"",1,0))</f>
        <v>0</v>
      </c>
      <c r="AD99" s="165">
        <f>IF('Indicator Data'!BC103="No Data",1,IF('Indicator Data imputation'!AE102&lt;&gt;"",1,0))</f>
        <v>1</v>
      </c>
      <c r="AE99" s="165">
        <f>IF('Indicator Data'!BF103="No Data",1,IF('Indicator Data imputation'!AF102&lt;&gt;"",1,0))</f>
        <v>0</v>
      </c>
      <c r="AF99" s="165">
        <f>IF('Indicator Data'!BG103="No Data",1,IF('Indicator Data imputation'!AG102&lt;&gt;"",1,0))</f>
        <v>1</v>
      </c>
      <c r="AG99" s="165">
        <f>IF('Indicator Data'!BH103="No Data",1,IF('Indicator Data imputation'!AH102&lt;&gt;"",1,0))</f>
        <v>0</v>
      </c>
      <c r="AH99" s="165">
        <f>IF('Indicator Data'!BI103="No Data",1,IF('Indicator Data imputation'!AI102&lt;&gt;"",1,0))</f>
        <v>0</v>
      </c>
      <c r="AI99" s="165">
        <f>IF('Indicator Data'!BJ103="No Data",1,IF('Indicator Data imputation'!AJ102&lt;&gt;"",1,0))</f>
        <v>0</v>
      </c>
      <c r="AJ99" s="165">
        <f>IF('Indicator Data'!BK103="No Data",1,IF('Indicator Data imputation'!AK102&lt;&gt;"",1,0))</f>
        <v>0</v>
      </c>
      <c r="AK99" s="165">
        <f>IF('Indicator Data'!BL103="No Data",1,IF('Indicator Data imputation'!AL102&lt;&gt;"",1,0))</f>
        <v>0</v>
      </c>
      <c r="AL99" s="165">
        <f>IF('Indicator Data'!BM103="No Data",1,IF('Indicator Data imputation'!AM102&lt;&gt;"",1,0))</f>
        <v>0</v>
      </c>
      <c r="AM99" s="165">
        <f>IF('Indicator Data'!BN103="No Data",1,IF('Indicator Data imputation'!AN102&lt;&gt;"",1,0))</f>
        <v>0</v>
      </c>
      <c r="AN99" s="165">
        <f>IF('Indicator Data'!BO103="No Data",1,IF('Indicator Data imputation'!AO102&lt;&gt;"",1,0))</f>
        <v>0</v>
      </c>
      <c r="AO99" s="165">
        <f>IF('Indicator Data'!BP103="No Data",1,IF('Indicator Data imputation'!AP102&lt;&gt;"",1,0))</f>
        <v>1</v>
      </c>
      <c r="AP99" s="165">
        <f>IF('Indicator Data'!BQ103="No Data",1,IF('Indicator Data imputation'!AQ102&lt;&gt;"",1,0))</f>
        <v>1</v>
      </c>
      <c r="AQ99" s="165">
        <f>IF('Indicator Data'!BR103="No Data",1,IF('Indicator Data imputation'!AR102&lt;&gt;"",1,0))</f>
        <v>1</v>
      </c>
      <c r="AR99" s="165">
        <f>IF('Indicator Data'!BS103="No Data",1,IF('Indicator Data imputation'!AS102&lt;&gt;"",1,0))</f>
        <v>0</v>
      </c>
      <c r="AS99" s="165">
        <f>IF('Indicator Data'!BT103="No Data",1,IF('Indicator Data imputation'!AT102&lt;&gt;"",1,0))</f>
        <v>0</v>
      </c>
      <c r="AT99" s="165">
        <f>IF('Indicator Data'!BU103="No Data",1,IF('Indicator Data imputation'!AU102&lt;&gt;"",1,0))</f>
        <v>0</v>
      </c>
      <c r="AU99" s="165">
        <f>IF('Indicator Data'!BV103="No Data",1,IF('Indicator Data imputation'!AV102&lt;&gt;"",1,0))</f>
        <v>0</v>
      </c>
      <c r="AV99" s="165">
        <f>IF('Indicator Data'!BW103="No Data",1,IF('Indicator Data imputation'!AW102&lt;&gt;"",1,0))</f>
        <v>0</v>
      </c>
      <c r="AW99" s="165">
        <f>IF('Indicator Data'!BX103="No Data",1,IF('Indicator Data imputation'!AX102&lt;&gt;"",1,0))</f>
        <v>0</v>
      </c>
      <c r="AX99" s="165">
        <f>IF('Indicator Data'!BY103="No Data",1,IF('Indicator Data imputation'!AY102&lt;&gt;"",1,0))</f>
        <v>0</v>
      </c>
      <c r="AY99" s="165">
        <f>IF('Indicator Data'!BZ103="No Data",1,IF('Indicator Data imputation'!AZ102&lt;&gt;"",1,0))</f>
        <v>0</v>
      </c>
      <c r="AZ99" s="165">
        <f>IF('Indicator Data'!CA103="No Data",1,IF('Indicator Data imputation'!BA102&lt;&gt;"",1,0))</f>
        <v>0</v>
      </c>
      <c r="BA99" s="5">
        <f t="shared" si="2"/>
        <v>6</v>
      </c>
      <c r="BB99" s="167">
        <f t="shared" si="3"/>
        <v>0.11764705882352941</v>
      </c>
    </row>
    <row r="100" spans="1:54" x14ac:dyDescent="0.25">
      <c r="A100" s="5" t="s">
        <v>183</v>
      </c>
      <c r="B100" s="165">
        <f>IF('Indicator Data'!C104="No Data",1,IF('Indicator Data imputation'!C103&lt;&gt;"",1,0))</f>
        <v>0</v>
      </c>
      <c r="C100" s="165">
        <f>IF('Indicator Data'!D104="No Data",1,IF('Indicator Data imputation'!D103&lt;&gt;"",1,0))</f>
        <v>0</v>
      </c>
      <c r="D100" s="165">
        <f>IF('Indicator Data'!E104="No Data",1,IF('Indicator Data imputation'!E103&lt;&gt;"",1,0))</f>
        <v>1</v>
      </c>
      <c r="E100" s="165">
        <f>IF('Indicator Data'!F104="No Data",1,IF('Indicator Data imputation'!F103&lt;&gt;"",1,0))</f>
        <v>0</v>
      </c>
      <c r="F100" s="165">
        <f>IF('Indicator Data'!G104="No Data",1,IF('Indicator Data imputation'!G103&lt;&gt;"",1,0))</f>
        <v>0</v>
      </c>
      <c r="G100" s="165">
        <f>IF('Indicator Data'!H104="No Data",1,IF('Indicator Data imputation'!H103&lt;&gt;"",1,0))</f>
        <v>0</v>
      </c>
      <c r="H100" s="165">
        <f>IF('Indicator Data'!I104="No Data",1,IF('Indicator Data imputation'!I103&lt;&gt;"",1,0))</f>
        <v>0</v>
      </c>
      <c r="I100" s="165">
        <f>IF('Indicator Data'!J104="No Data",1,IF('Indicator Data imputation'!J103&lt;&gt;"",1,0))</f>
        <v>0</v>
      </c>
      <c r="J100" s="165">
        <f>IF('Indicator Data'!K104="No Data",1,IF('Indicator Data imputation'!K103&lt;&gt;"",1,0))</f>
        <v>0</v>
      </c>
      <c r="K100" s="165">
        <f>IF('Indicator Data'!L104="No Data",1,IF('Indicator Data imputation'!L103&lt;&gt;"",1,0))</f>
        <v>1</v>
      </c>
      <c r="L100" s="165">
        <f>IF('Indicator Data'!AM104="No Data",1,IF('Indicator Data imputation'!M103&lt;&gt;"",1,0))</f>
        <v>0</v>
      </c>
      <c r="M100" s="165">
        <f>IF('Indicator Data'!AN104="No Data",1,IF('Indicator Data imputation'!N103&lt;&gt;"",1,0))</f>
        <v>0</v>
      </c>
      <c r="N100" s="165">
        <f>IF('Indicator Data'!AO104="No Data",1,IF('Indicator Data imputation'!O103&lt;&gt;"",1,0))</f>
        <v>0</v>
      </c>
      <c r="O100" s="165">
        <f>IF('Indicator Data'!AP104="No Data",1,IF('Indicator Data imputation'!P103&lt;&gt;"",1,0))</f>
        <v>0</v>
      </c>
      <c r="P100" s="165">
        <f>IF('Indicator Data'!AQ104="No Data",1,IF('Indicator Data imputation'!Q103&lt;&gt;"",1,0))</f>
        <v>0</v>
      </c>
      <c r="Q100" s="165">
        <f>IF('Indicator Data'!AR104="No Data",1,IF('Indicator Data imputation'!R103&lt;&gt;"",1,0))</f>
        <v>1</v>
      </c>
      <c r="R100" s="165">
        <f>IF('Indicator Data'!AS104="No Data",1,IF('Indicator Data imputation'!S103&lt;&gt;"",1,0))</f>
        <v>0</v>
      </c>
      <c r="S100" s="165">
        <f>IF('Indicator Data'!AT104="No Data",1,IF('Indicator Data imputation'!T103&lt;&gt;"",1,0))</f>
        <v>0</v>
      </c>
      <c r="T100" s="165">
        <f>IF('Indicator Data'!AU104="No Data",1,IF('Indicator Data imputation'!U103&lt;&gt;"",1,0))</f>
        <v>0</v>
      </c>
      <c r="U100" s="165">
        <f>IF('Indicator Data'!AV104="No Data",1,IF('Indicator Data imputation'!V103&lt;&gt;"",1,0))</f>
        <v>1</v>
      </c>
      <c r="V100" s="165">
        <f>IF('Indicator Data'!AX104="No Data",1,IF('Indicator Data imputation'!W103&lt;&gt;"",1,0))</f>
        <v>1</v>
      </c>
      <c r="W100" s="165">
        <f>IF('Indicator Data'!AY104="No Data",1,IF('Indicator Data imputation'!X103&lt;&gt;"",1,0))</f>
        <v>1</v>
      </c>
      <c r="X100" s="165">
        <f>IF('Indicator Data'!CB104="No Data",1,IF('Indicator Data imputation'!Y103&lt;&gt;"",1,0))</f>
        <v>1</v>
      </c>
      <c r="Y100" s="165">
        <f>IF('Indicator Data'!CC104="No Data",1,IF('Indicator Data imputation'!Z103&lt;&gt;"",1,0))</f>
        <v>1</v>
      </c>
      <c r="Z100" s="165">
        <f>IF('Indicator Data'!AZ104="No Data",1,IF('Indicator Data imputation'!AA103&lt;&gt;"",1,0))</f>
        <v>1</v>
      </c>
      <c r="AA100" s="165">
        <f>IF('Indicator Data'!BA104="No Data",1,IF('Indicator Data imputation'!AB103&lt;&gt;"",1,0))</f>
        <v>1</v>
      </c>
      <c r="AB100" s="165">
        <f>IF('Indicator Data'!CG104="No Data",1,IF('Indicator Data imputation'!AC103&lt;&gt;"",1,0))</f>
        <v>1</v>
      </c>
      <c r="AC100" s="165">
        <f>IF('Indicator Data'!CH104="No Data",1,IF('Indicator Data imputation'!AD103&lt;&gt;"",1,0))</f>
        <v>1</v>
      </c>
      <c r="AD100" s="165">
        <f>IF('Indicator Data'!BC104="No Data",1,IF('Indicator Data imputation'!AE103&lt;&gt;"",1,0))</f>
        <v>1</v>
      </c>
      <c r="AE100" s="165">
        <f>IF('Indicator Data'!BF104="No Data",1,IF('Indicator Data imputation'!AF103&lt;&gt;"",1,0))</f>
        <v>1</v>
      </c>
      <c r="AF100" s="165">
        <f>IF('Indicator Data'!BG104="No Data",1,IF('Indicator Data imputation'!AG103&lt;&gt;"",1,0))</f>
        <v>1</v>
      </c>
      <c r="AG100" s="165">
        <f>IF('Indicator Data'!BH104="No Data",1,IF('Indicator Data imputation'!AH103&lt;&gt;"",1,0))</f>
        <v>0</v>
      </c>
      <c r="AH100" s="165">
        <f>IF('Indicator Data'!BI104="No Data",1,IF('Indicator Data imputation'!AI103&lt;&gt;"",1,0))</f>
        <v>0</v>
      </c>
      <c r="AI100" s="165">
        <f>IF('Indicator Data'!BJ104="No Data",1,IF('Indicator Data imputation'!AJ103&lt;&gt;"",1,0))</f>
        <v>0</v>
      </c>
      <c r="AJ100" s="165">
        <f>IF('Indicator Data'!BK104="No Data",1,IF('Indicator Data imputation'!AK103&lt;&gt;"",1,0))</f>
        <v>0</v>
      </c>
      <c r="AK100" s="165">
        <f>IF('Indicator Data'!BL104="No Data",1,IF('Indicator Data imputation'!AL103&lt;&gt;"",1,0))</f>
        <v>0</v>
      </c>
      <c r="AL100" s="165">
        <f>IF('Indicator Data'!BM104="No Data",1,IF('Indicator Data imputation'!AM103&lt;&gt;"",1,0))</f>
        <v>0</v>
      </c>
      <c r="AM100" s="165">
        <f>IF('Indicator Data'!BN104="No Data",1,IF('Indicator Data imputation'!AN103&lt;&gt;"",1,0))</f>
        <v>1</v>
      </c>
      <c r="AN100" s="165">
        <f>IF('Indicator Data'!BO104="No Data",1,IF('Indicator Data imputation'!AO103&lt;&gt;"",1,0))</f>
        <v>1</v>
      </c>
      <c r="AO100" s="165">
        <f>IF('Indicator Data'!BP104="No Data",1,IF('Indicator Data imputation'!AP103&lt;&gt;"",1,0))</f>
        <v>1</v>
      </c>
      <c r="AP100" s="165">
        <f>IF('Indicator Data'!BQ104="No Data",1,IF('Indicator Data imputation'!AQ103&lt;&gt;"",1,0))</f>
        <v>1</v>
      </c>
      <c r="AQ100" s="165">
        <f>IF('Indicator Data'!BR104="No Data",1,IF('Indicator Data imputation'!AR103&lt;&gt;"",1,0))</f>
        <v>1</v>
      </c>
      <c r="AR100" s="165">
        <f>IF('Indicator Data'!BS104="No Data",1,IF('Indicator Data imputation'!AS103&lt;&gt;"",1,0))</f>
        <v>0</v>
      </c>
      <c r="AS100" s="165">
        <f>IF('Indicator Data'!BT104="No Data",1,IF('Indicator Data imputation'!AT103&lt;&gt;"",1,0))</f>
        <v>1</v>
      </c>
      <c r="AT100" s="165">
        <f>IF('Indicator Data'!BU104="No Data",1,IF('Indicator Data imputation'!AU103&lt;&gt;"",1,0))</f>
        <v>0</v>
      </c>
      <c r="AU100" s="165">
        <f>IF('Indicator Data'!BV104="No Data",1,IF('Indicator Data imputation'!AV103&lt;&gt;"",1,0))</f>
        <v>1</v>
      </c>
      <c r="AV100" s="165">
        <f>IF('Indicator Data'!BW104="No Data",1,IF('Indicator Data imputation'!AW103&lt;&gt;"",1,0))</f>
        <v>0</v>
      </c>
      <c r="AW100" s="165">
        <f>IF('Indicator Data'!BX104="No Data",1,IF('Indicator Data imputation'!AX103&lt;&gt;"",1,0))</f>
        <v>0</v>
      </c>
      <c r="AX100" s="165">
        <f>IF('Indicator Data'!BY104="No Data",1,IF('Indicator Data imputation'!AY103&lt;&gt;"",1,0))</f>
        <v>0</v>
      </c>
      <c r="AY100" s="165">
        <f>IF('Indicator Data'!BZ104="No Data",1,IF('Indicator Data imputation'!AZ103&lt;&gt;"",1,0))</f>
        <v>0</v>
      </c>
      <c r="AZ100" s="165">
        <f>IF('Indicator Data'!CA104="No Data",1,IF('Indicator Data imputation'!BA103&lt;&gt;"",1,0))</f>
        <v>0</v>
      </c>
      <c r="BA100" s="5">
        <f t="shared" si="2"/>
        <v>22</v>
      </c>
      <c r="BB100" s="167">
        <f t="shared" si="3"/>
        <v>0.43137254901960786</v>
      </c>
    </row>
    <row r="101" spans="1:54" x14ac:dyDescent="0.25">
      <c r="A101" s="5" t="s">
        <v>185</v>
      </c>
      <c r="B101" s="165">
        <f>IF('Indicator Data'!C105="No Data",1,IF('Indicator Data imputation'!C104&lt;&gt;"",1,0))</f>
        <v>0</v>
      </c>
      <c r="C101" s="165">
        <f>IF('Indicator Data'!D105="No Data",1,IF('Indicator Data imputation'!D104&lt;&gt;"",1,0))</f>
        <v>0</v>
      </c>
      <c r="D101" s="165">
        <f>IF('Indicator Data'!E105="No Data",1,IF('Indicator Data imputation'!E104&lt;&gt;"",1,0))</f>
        <v>0</v>
      </c>
      <c r="E101" s="165">
        <f>IF('Indicator Data'!F105="No Data",1,IF('Indicator Data imputation'!F104&lt;&gt;"",1,0))</f>
        <v>0</v>
      </c>
      <c r="F101" s="165">
        <f>IF('Indicator Data'!G105="No Data",1,IF('Indicator Data imputation'!G104&lt;&gt;"",1,0))</f>
        <v>0</v>
      </c>
      <c r="G101" s="165">
        <f>IF('Indicator Data'!H105="No Data",1,IF('Indicator Data imputation'!H104&lt;&gt;"",1,0))</f>
        <v>0</v>
      </c>
      <c r="H101" s="165">
        <f>IF('Indicator Data'!I105="No Data",1,IF('Indicator Data imputation'!I104&lt;&gt;"",1,0))</f>
        <v>0</v>
      </c>
      <c r="I101" s="165">
        <f>IF('Indicator Data'!J105="No Data",1,IF('Indicator Data imputation'!J104&lt;&gt;"",1,0))</f>
        <v>0</v>
      </c>
      <c r="J101" s="165">
        <f>IF('Indicator Data'!K105="No Data",1,IF('Indicator Data imputation'!K104&lt;&gt;"",1,0))</f>
        <v>0</v>
      </c>
      <c r="K101" s="165">
        <f>IF('Indicator Data'!L105="No Data",1,IF('Indicator Data imputation'!L104&lt;&gt;"",1,0))</f>
        <v>0</v>
      </c>
      <c r="L101" s="165">
        <f>IF('Indicator Data'!AM105="No Data",1,IF('Indicator Data imputation'!M104&lt;&gt;"",1,0))</f>
        <v>0</v>
      </c>
      <c r="M101" s="165">
        <f>IF('Indicator Data'!AN105="No Data",1,IF('Indicator Data imputation'!N104&lt;&gt;"",1,0))</f>
        <v>0</v>
      </c>
      <c r="N101" s="165">
        <f>IF('Indicator Data'!AO105="No Data",1,IF('Indicator Data imputation'!O104&lt;&gt;"",1,0))</f>
        <v>0</v>
      </c>
      <c r="O101" s="165">
        <f>IF('Indicator Data'!AP105="No Data",1,IF('Indicator Data imputation'!P104&lt;&gt;"",1,0))</f>
        <v>0</v>
      </c>
      <c r="P101" s="165">
        <f>IF('Indicator Data'!AQ105="No Data",1,IF('Indicator Data imputation'!Q104&lt;&gt;"",1,0))</f>
        <v>0</v>
      </c>
      <c r="Q101" s="165">
        <f>IF('Indicator Data'!AR105="No Data",1,IF('Indicator Data imputation'!R104&lt;&gt;"",1,0))</f>
        <v>1</v>
      </c>
      <c r="R101" s="165">
        <f>IF('Indicator Data'!AS105="No Data",1,IF('Indicator Data imputation'!S104&lt;&gt;"",1,0))</f>
        <v>0</v>
      </c>
      <c r="S101" s="165">
        <f>IF('Indicator Data'!AT105="No Data",1,IF('Indicator Data imputation'!T104&lt;&gt;"",1,0))</f>
        <v>0</v>
      </c>
      <c r="T101" s="165">
        <f>IF('Indicator Data'!AU105="No Data",1,IF('Indicator Data imputation'!U104&lt;&gt;"",1,0))</f>
        <v>0</v>
      </c>
      <c r="U101" s="165">
        <f>IF('Indicator Data'!AV105="No Data",1,IF('Indicator Data imputation'!V104&lt;&gt;"",1,0))</f>
        <v>1</v>
      </c>
      <c r="V101" s="165">
        <f>IF('Indicator Data'!AX105="No Data",1,IF('Indicator Data imputation'!W104&lt;&gt;"",1,0))</f>
        <v>0</v>
      </c>
      <c r="W101" s="165">
        <f>IF('Indicator Data'!AY105="No Data",1,IF('Indicator Data imputation'!X104&lt;&gt;"",1,0))</f>
        <v>1</v>
      </c>
      <c r="X101" s="165">
        <f>IF('Indicator Data'!CB105="No Data",1,IF('Indicator Data imputation'!Y104&lt;&gt;"",1,0))</f>
        <v>0</v>
      </c>
      <c r="Y101" s="165">
        <f>IF('Indicator Data'!CC105="No Data",1,IF('Indicator Data imputation'!Z104&lt;&gt;"",1,0))</f>
        <v>0</v>
      </c>
      <c r="Z101" s="165">
        <f>IF('Indicator Data'!AZ105="No Data",1,IF('Indicator Data imputation'!AA104&lt;&gt;"",1,0))</f>
        <v>0</v>
      </c>
      <c r="AA101" s="165">
        <f>IF('Indicator Data'!BA105="No Data",1,IF('Indicator Data imputation'!AB104&lt;&gt;"",1,0))</f>
        <v>0</v>
      </c>
      <c r="AB101" s="165">
        <f>IF('Indicator Data'!CG105="No Data",1,IF('Indicator Data imputation'!AC104&lt;&gt;"",1,0))</f>
        <v>0</v>
      </c>
      <c r="AC101" s="165">
        <f>IF('Indicator Data'!CH105="No Data",1,IF('Indicator Data imputation'!AD104&lt;&gt;"",1,0))</f>
        <v>0</v>
      </c>
      <c r="AD101" s="165">
        <f>IF('Indicator Data'!BC105="No Data",1,IF('Indicator Data imputation'!AE104&lt;&gt;"",1,0))</f>
        <v>1</v>
      </c>
      <c r="AE101" s="165">
        <f>IF('Indicator Data'!BF105="No Data",1,IF('Indicator Data imputation'!AF104&lt;&gt;"",1,0))</f>
        <v>0</v>
      </c>
      <c r="AF101" s="165">
        <f>IF('Indicator Data'!BG105="No Data",1,IF('Indicator Data imputation'!AG104&lt;&gt;"",1,0))</f>
        <v>0</v>
      </c>
      <c r="AG101" s="165">
        <f>IF('Indicator Data'!BH105="No Data",1,IF('Indicator Data imputation'!AH104&lt;&gt;"",1,0))</f>
        <v>0</v>
      </c>
      <c r="AH101" s="165">
        <f>IF('Indicator Data'!BI105="No Data",1,IF('Indicator Data imputation'!AI104&lt;&gt;"",1,0))</f>
        <v>0</v>
      </c>
      <c r="AI101" s="165">
        <f>IF('Indicator Data'!BJ105="No Data",1,IF('Indicator Data imputation'!AJ104&lt;&gt;"",1,0))</f>
        <v>0</v>
      </c>
      <c r="AJ101" s="165">
        <f>IF('Indicator Data'!BK105="No Data",1,IF('Indicator Data imputation'!AK104&lt;&gt;"",1,0))</f>
        <v>0</v>
      </c>
      <c r="AK101" s="165">
        <f>IF('Indicator Data'!BL105="No Data",1,IF('Indicator Data imputation'!AL104&lt;&gt;"",1,0))</f>
        <v>0</v>
      </c>
      <c r="AL101" s="165">
        <f>IF('Indicator Data'!BM105="No Data",1,IF('Indicator Data imputation'!AM104&lt;&gt;"",1,0))</f>
        <v>0</v>
      </c>
      <c r="AM101" s="165">
        <f>IF('Indicator Data'!BN105="No Data",1,IF('Indicator Data imputation'!AN104&lt;&gt;"",1,0))</f>
        <v>0</v>
      </c>
      <c r="AN101" s="165">
        <f>IF('Indicator Data'!BO105="No Data",1,IF('Indicator Data imputation'!AO104&lt;&gt;"",1,0))</f>
        <v>0</v>
      </c>
      <c r="AO101" s="165">
        <f>IF('Indicator Data'!BP105="No Data",1,IF('Indicator Data imputation'!AP104&lt;&gt;"",1,0))</f>
        <v>0</v>
      </c>
      <c r="AP101" s="165">
        <f>IF('Indicator Data'!BQ105="No Data",1,IF('Indicator Data imputation'!AQ104&lt;&gt;"",1,0))</f>
        <v>0</v>
      </c>
      <c r="AQ101" s="165">
        <f>IF('Indicator Data'!BR105="No Data",1,IF('Indicator Data imputation'!AR104&lt;&gt;"",1,0))</f>
        <v>1</v>
      </c>
      <c r="AR101" s="165">
        <f>IF('Indicator Data'!BS105="No Data",1,IF('Indicator Data imputation'!AS104&lt;&gt;"",1,0))</f>
        <v>0</v>
      </c>
      <c r="AS101" s="165">
        <f>IF('Indicator Data'!BT105="No Data",1,IF('Indicator Data imputation'!AT104&lt;&gt;"",1,0))</f>
        <v>0</v>
      </c>
      <c r="AT101" s="165">
        <f>IF('Indicator Data'!BU105="No Data",1,IF('Indicator Data imputation'!AU104&lt;&gt;"",1,0))</f>
        <v>0</v>
      </c>
      <c r="AU101" s="165">
        <f>IF('Indicator Data'!BV105="No Data",1,IF('Indicator Data imputation'!AV104&lt;&gt;"",1,0))</f>
        <v>0</v>
      </c>
      <c r="AV101" s="165">
        <f>IF('Indicator Data'!BW105="No Data",1,IF('Indicator Data imputation'!AW104&lt;&gt;"",1,0))</f>
        <v>0</v>
      </c>
      <c r="AW101" s="165">
        <f>IF('Indicator Data'!BX105="No Data",1,IF('Indicator Data imputation'!AX104&lt;&gt;"",1,0))</f>
        <v>0</v>
      </c>
      <c r="AX101" s="165">
        <f>IF('Indicator Data'!BY105="No Data",1,IF('Indicator Data imputation'!AY104&lt;&gt;"",1,0))</f>
        <v>0</v>
      </c>
      <c r="AY101" s="165">
        <f>IF('Indicator Data'!BZ105="No Data",1,IF('Indicator Data imputation'!AZ104&lt;&gt;"",1,0))</f>
        <v>0</v>
      </c>
      <c r="AZ101" s="165">
        <f>IF('Indicator Data'!CA105="No Data",1,IF('Indicator Data imputation'!BA104&lt;&gt;"",1,0))</f>
        <v>0</v>
      </c>
      <c r="BA101" s="5">
        <f t="shared" si="2"/>
        <v>5</v>
      </c>
      <c r="BB101" s="167">
        <f t="shared" si="3"/>
        <v>9.8039215686274508E-2</v>
      </c>
    </row>
    <row r="102" spans="1:54" x14ac:dyDescent="0.25">
      <c r="A102" s="5" t="s">
        <v>188</v>
      </c>
      <c r="B102" s="165">
        <f>IF('Indicator Data'!C106="No Data",1,IF('Indicator Data imputation'!C105&lt;&gt;"",1,0))</f>
        <v>0</v>
      </c>
      <c r="C102" s="165">
        <f>IF('Indicator Data'!D106="No Data",1,IF('Indicator Data imputation'!D105&lt;&gt;"",1,0))</f>
        <v>0</v>
      </c>
      <c r="D102" s="165">
        <f>IF('Indicator Data'!E106="No Data",1,IF('Indicator Data imputation'!E105&lt;&gt;"",1,0))</f>
        <v>0</v>
      </c>
      <c r="E102" s="165">
        <f>IF('Indicator Data'!F106="No Data",1,IF('Indicator Data imputation'!F105&lt;&gt;"",1,0))</f>
        <v>0</v>
      </c>
      <c r="F102" s="165">
        <f>IF('Indicator Data'!G106="No Data",1,IF('Indicator Data imputation'!G105&lt;&gt;"",1,0))</f>
        <v>0</v>
      </c>
      <c r="G102" s="165">
        <f>IF('Indicator Data'!H106="No Data",1,IF('Indicator Data imputation'!H105&lt;&gt;"",1,0))</f>
        <v>0</v>
      </c>
      <c r="H102" s="165">
        <f>IF('Indicator Data'!I106="No Data",1,IF('Indicator Data imputation'!I105&lt;&gt;"",1,0))</f>
        <v>0</v>
      </c>
      <c r="I102" s="165">
        <f>IF('Indicator Data'!J106="No Data",1,IF('Indicator Data imputation'!J105&lt;&gt;"",1,0))</f>
        <v>0</v>
      </c>
      <c r="J102" s="165">
        <f>IF('Indicator Data'!K106="No Data",1,IF('Indicator Data imputation'!K105&lt;&gt;"",1,0))</f>
        <v>0</v>
      </c>
      <c r="K102" s="165">
        <f>IF('Indicator Data'!L106="No Data",1,IF('Indicator Data imputation'!L105&lt;&gt;"",1,0))</f>
        <v>0</v>
      </c>
      <c r="L102" s="165">
        <f>IF('Indicator Data'!AM106="No Data",1,IF('Indicator Data imputation'!M105&lt;&gt;"",1,0))</f>
        <v>0</v>
      </c>
      <c r="M102" s="165">
        <f>IF('Indicator Data'!AN106="No Data",1,IF('Indicator Data imputation'!N105&lt;&gt;"",1,0))</f>
        <v>0</v>
      </c>
      <c r="N102" s="165">
        <f>IF('Indicator Data'!AO106="No Data",1,IF('Indicator Data imputation'!O105&lt;&gt;"",1,0))</f>
        <v>0</v>
      </c>
      <c r="O102" s="165">
        <f>IF('Indicator Data'!AP106="No Data",1,IF('Indicator Data imputation'!P105&lt;&gt;"",1,0))</f>
        <v>0</v>
      </c>
      <c r="P102" s="165">
        <f>IF('Indicator Data'!AQ106="No Data",1,IF('Indicator Data imputation'!Q105&lt;&gt;"",1,0))</f>
        <v>0</v>
      </c>
      <c r="Q102" s="165">
        <f>IF('Indicator Data'!AR106="No Data",1,IF('Indicator Data imputation'!R105&lt;&gt;"",1,0))</f>
        <v>1</v>
      </c>
      <c r="R102" s="165">
        <f>IF('Indicator Data'!AS106="No Data",1,IF('Indicator Data imputation'!S105&lt;&gt;"",1,0))</f>
        <v>0</v>
      </c>
      <c r="S102" s="165">
        <f>IF('Indicator Data'!AT106="No Data",1,IF('Indicator Data imputation'!T105&lt;&gt;"",1,0))</f>
        <v>0</v>
      </c>
      <c r="T102" s="165">
        <f>IF('Indicator Data'!AU106="No Data",1,IF('Indicator Data imputation'!U105&lt;&gt;"",1,0))</f>
        <v>0</v>
      </c>
      <c r="U102" s="165">
        <f>IF('Indicator Data'!AV106="No Data",1,IF('Indicator Data imputation'!V105&lt;&gt;"",1,0))</f>
        <v>1</v>
      </c>
      <c r="V102" s="165">
        <f>IF('Indicator Data'!AX106="No Data",1,IF('Indicator Data imputation'!W105&lt;&gt;"",1,0))</f>
        <v>0</v>
      </c>
      <c r="W102" s="165">
        <f>IF('Indicator Data'!AY106="No Data",1,IF('Indicator Data imputation'!X105&lt;&gt;"",1,0))</f>
        <v>1</v>
      </c>
      <c r="X102" s="165">
        <f>IF('Indicator Data'!CB106="No Data",1,IF('Indicator Data imputation'!Y105&lt;&gt;"",1,0))</f>
        <v>0</v>
      </c>
      <c r="Y102" s="165">
        <f>IF('Indicator Data'!CC106="No Data",1,IF('Indicator Data imputation'!Z105&lt;&gt;"",1,0))</f>
        <v>0</v>
      </c>
      <c r="Z102" s="165">
        <f>IF('Indicator Data'!AZ106="No Data",1,IF('Indicator Data imputation'!AA105&lt;&gt;"",1,0))</f>
        <v>0</v>
      </c>
      <c r="AA102" s="165">
        <f>IF('Indicator Data'!BA106="No Data",1,IF('Indicator Data imputation'!AB105&lt;&gt;"",1,0))</f>
        <v>1</v>
      </c>
      <c r="AB102" s="165">
        <f>IF('Indicator Data'!CG106="No Data",1,IF('Indicator Data imputation'!AC105&lt;&gt;"",1,0))</f>
        <v>0</v>
      </c>
      <c r="AC102" s="165">
        <f>IF('Indicator Data'!CH106="No Data",1,IF('Indicator Data imputation'!AD105&lt;&gt;"",1,0))</f>
        <v>0</v>
      </c>
      <c r="AD102" s="165">
        <f>IF('Indicator Data'!BC106="No Data",1,IF('Indicator Data imputation'!AE105&lt;&gt;"",1,0))</f>
        <v>1</v>
      </c>
      <c r="AE102" s="165">
        <f>IF('Indicator Data'!BF106="No Data",1,IF('Indicator Data imputation'!AF105&lt;&gt;"",1,0))</f>
        <v>0</v>
      </c>
      <c r="AF102" s="165">
        <f>IF('Indicator Data'!BG106="No Data",1,IF('Indicator Data imputation'!AG105&lt;&gt;"",1,0))</f>
        <v>0</v>
      </c>
      <c r="AG102" s="165">
        <f>IF('Indicator Data'!BH106="No Data",1,IF('Indicator Data imputation'!AH105&lt;&gt;"",1,0))</f>
        <v>0</v>
      </c>
      <c r="AH102" s="165">
        <f>IF('Indicator Data'!BI106="No Data",1,IF('Indicator Data imputation'!AI105&lt;&gt;"",1,0))</f>
        <v>0</v>
      </c>
      <c r="AI102" s="165">
        <f>IF('Indicator Data'!BJ106="No Data",1,IF('Indicator Data imputation'!AJ105&lt;&gt;"",1,0))</f>
        <v>0</v>
      </c>
      <c r="AJ102" s="165">
        <f>IF('Indicator Data'!BK106="No Data",1,IF('Indicator Data imputation'!AK105&lt;&gt;"",1,0))</f>
        <v>0</v>
      </c>
      <c r="AK102" s="165">
        <f>IF('Indicator Data'!BL106="No Data",1,IF('Indicator Data imputation'!AL105&lt;&gt;"",1,0))</f>
        <v>0</v>
      </c>
      <c r="AL102" s="165">
        <f>IF('Indicator Data'!BM106="No Data",1,IF('Indicator Data imputation'!AM105&lt;&gt;"",1,0))</f>
        <v>0</v>
      </c>
      <c r="AM102" s="165">
        <f>IF('Indicator Data'!BN106="No Data",1,IF('Indicator Data imputation'!AN105&lt;&gt;"",1,0))</f>
        <v>0</v>
      </c>
      <c r="AN102" s="165">
        <f>IF('Indicator Data'!BO106="No Data",1,IF('Indicator Data imputation'!AO105&lt;&gt;"",1,0))</f>
        <v>0</v>
      </c>
      <c r="AO102" s="165">
        <f>IF('Indicator Data'!BP106="No Data",1,IF('Indicator Data imputation'!AP105&lt;&gt;"",1,0))</f>
        <v>0</v>
      </c>
      <c r="AP102" s="165">
        <f>IF('Indicator Data'!BQ106="No Data",1,IF('Indicator Data imputation'!AQ105&lt;&gt;"",1,0))</f>
        <v>0</v>
      </c>
      <c r="AQ102" s="165">
        <f>IF('Indicator Data'!BR106="No Data",1,IF('Indicator Data imputation'!AR105&lt;&gt;"",1,0))</f>
        <v>1</v>
      </c>
      <c r="AR102" s="165">
        <f>IF('Indicator Data'!BS106="No Data",1,IF('Indicator Data imputation'!AS105&lt;&gt;"",1,0))</f>
        <v>0</v>
      </c>
      <c r="AS102" s="165">
        <f>IF('Indicator Data'!BT106="No Data",1,IF('Indicator Data imputation'!AT105&lt;&gt;"",1,0))</f>
        <v>0</v>
      </c>
      <c r="AT102" s="165">
        <f>IF('Indicator Data'!BU106="No Data",1,IF('Indicator Data imputation'!AU105&lt;&gt;"",1,0))</f>
        <v>0</v>
      </c>
      <c r="AU102" s="165">
        <f>IF('Indicator Data'!BV106="No Data",1,IF('Indicator Data imputation'!AV105&lt;&gt;"",1,0))</f>
        <v>1</v>
      </c>
      <c r="AV102" s="165">
        <f>IF('Indicator Data'!BW106="No Data",1,IF('Indicator Data imputation'!AW105&lt;&gt;"",1,0))</f>
        <v>0</v>
      </c>
      <c r="AW102" s="165">
        <f>IF('Indicator Data'!BX106="No Data",1,IF('Indicator Data imputation'!AX105&lt;&gt;"",1,0))</f>
        <v>0</v>
      </c>
      <c r="AX102" s="165">
        <f>IF('Indicator Data'!BY106="No Data",1,IF('Indicator Data imputation'!AY105&lt;&gt;"",1,0))</f>
        <v>0</v>
      </c>
      <c r="AY102" s="165">
        <f>IF('Indicator Data'!BZ106="No Data",1,IF('Indicator Data imputation'!AZ105&lt;&gt;"",1,0))</f>
        <v>0</v>
      </c>
      <c r="AZ102" s="165">
        <f>IF('Indicator Data'!CA106="No Data",1,IF('Indicator Data imputation'!BA105&lt;&gt;"",1,0))</f>
        <v>0</v>
      </c>
      <c r="BA102" s="5">
        <f t="shared" si="2"/>
        <v>7</v>
      </c>
      <c r="BB102" s="167">
        <f t="shared" si="3"/>
        <v>0.13725490196078433</v>
      </c>
    </row>
    <row r="103" spans="1:54" x14ac:dyDescent="0.25">
      <c r="A103" s="5" t="s">
        <v>190</v>
      </c>
      <c r="B103" s="165">
        <f>IF('Indicator Data'!C107="No Data",1,IF('Indicator Data imputation'!C106&lt;&gt;"",1,0))</f>
        <v>0</v>
      </c>
      <c r="C103" s="165">
        <f>IF('Indicator Data'!D107="No Data",1,IF('Indicator Data imputation'!D106&lt;&gt;"",1,0))</f>
        <v>0</v>
      </c>
      <c r="D103" s="165">
        <f>IF('Indicator Data'!E107="No Data",1,IF('Indicator Data imputation'!E106&lt;&gt;"",1,0))</f>
        <v>0</v>
      </c>
      <c r="E103" s="165">
        <f>IF('Indicator Data'!F107="No Data",1,IF('Indicator Data imputation'!F106&lt;&gt;"",1,0))</f>
        <v>0</v>
      </c>
      <c r="F103" s="165">
        <f>IF('Indicator Data'!G107="No Data",1,IF('Indicator Data imputation'!G106&lt;&gt;"",1,0))</f>
        <v>0</v>
      </c>
      <c r="G103" s="165">
        <f>IF('Indicator Data'!H107="No Data",1,IF('Indicator Data imputation'!H106&lt;&gt;"",1,0))</f>
        <v>0</v>
      </c>
      <c r="H103" s="165">
        <f>IF('Indicator Data'!I107="No Data",1,IF('Indicator Data imputation'!I106&lt;&gt;"",1,0))</f>
        <v>0</v>
      </c>
      <c r="I103" s="165">
        <f>IF('Indicator Data'!J107="No Data",1,IF('Indicator Data imputation'!J106&lt;&gt;"",1,0))</f>
        <v>0</v>
      </c>
      <c r="J103" s="165">
        <f>IF('Indicator Data'!K107="No Data",1,IF('Indicator Data imputation'!K106&lt;&gt;"",1,0))</f>
        <v>0</v>
      </c>
      <c r="K103" s="165">
        <f>IF('Indicator Data'!L107="No Data",1,IF('Indicator Data imputation'!L106&lt;&gt;"",1,0))</f>
        <v>0</v>
      </c>
      <c r="L103" s="165">
        <f>IF('Indicator Data'!AM107="No Data",1,IF('Indicator Data imputation'!M106&lt;&gt;"",1,0))</f>
        <v>0</v>
      </c>
      <c r="M103" s="165">
        <f>IF('Indicator Data'!AN107="No Data",1,IF('Indicator Data imputation'!N106&lt;&gt;"",1,0))</f>
        <v>0</v>
      </c>
      <c r="N103" s="165">
        <f>IF('Indicator Data'!AO107="No Data",1,IF('Indicator Data imputation'!O106&lt;&gt;"",1,0))</f>
        <v>0</v>
      </c>
      <c r="O103" s="165">
        <f>IF('Indicator Data'!AP107="No Data",1,IF('Indicator Data imputation'!P106&lt;&gt;"",1,0))</f>
        <v>0</v>
      </c>
      <c r="P103" s="165">
        <f>IF('Indicator Data'!AQ107="No Data",1,IF('Indicator Data imputation'!Q106&lt;&gt;"",1,0))</f>
        <v>0</v>
      </c>
      <c r="Q103" s="165">
        <f>IF('Indicator Data'!AR107="No Data",1,IF('Indicator Data imputation'!R106&lt;&gt;"",1,0))</f>
        <v>0</v>
      </c>
      <c r="R103" s="165">
        <f>IF('Indicator Data'!AS107="No Data",1,IF('Indicator Data imputation'!S106&lt;&gt;"",1,0))</f>
        <v>0</v>
      </c>
      <c r="S103" s="165">
        <f>IF('Indicator Data'!AT107="No Data",1,IF('Indicator Data imputation'!T106&lt;&gt;"",1,0))</f>
        <v>0</v>
      </c>
      <c r="T103" s="165">
        <f>IF('Indicator Data'!AU107="No Data",1,IF('Indicator Data imputation'!U106&lt;&gt;"",1,0))</f>
        <v>0</v>
      </c>
      <c r="U103" s="165">
        <f>IF('Indicator Data'!AV107="No Data",1,IF('Indicator Data imputation'!V106&lt;&gt;"",1,0))</f>
        <v>0</v>
      </c>
      <c r="V103" s="165">
        <f>IF('Indicator Data'!AX107="No Data",1,IF('Indicator Data imputation'!W106&lt;&gt;"",1,0))</f>
        <v>0</v>
      </c>
      <c r="W103" s="165">
        <f>IF('Indicator Data'!AY107="No Data",1,IF('Indicator Data imputation'!X106&lt;&gt;"",1,0))</f>
        <v>1</v>
      </c>
      <c r="X103" s="165">
        <f>IF('Indicator Data'!CB107="No Data",1,IF('Indicator Data imputation'!Y106&lt;&gt;"",1,0))</f>
        <v>0</v>
      </c>
      <c r="Y103" s="165">
        <f>IF('Indicator Data'!CC107="No Data",1,IF('Indicator Data imputation'!Z106&lt;&gt;"",1,0))</f>
        <v>0</v>
      </c>
      <c r="Z103" s="165">
        <f>IF('Indicator Data'!AZ107="No Data",1,IF('Indicator Data imputation'!AA106&lt;&gt;"",1,0))</f>
        <v>0</v>
      </c>
      <c r="AA103" s="165">
        <f>IF('Indicator Data'!BA107="No Data",1,IF('Indicator Data imputation'!AB106&lt;&gt;"",1,0))</f>
        <v>0</v>
      </c>
      <c r="AB103" s="165">
        <f>IF('Indicator Data'!CG107="No Data",1,IF('Indicator Data imputation'!AC106&lt;&gt;"",1,0))</f>
        <v>0</v>
      </c>
      <c r="AC103" s="165">
        <f>IF('Indicator Data'!CH107="No Data",1,IF('Indicator Data imputation'!AD106&lt;&gt;"",1,0))</f>
        <v>0</v>
      </c>
      <c r="AD103" s="165">
        <f>IF('Indicator Data'!BC107="No Data",1,IF('Indicator Data imputation'!AE106&lt;&gt;"",1,0))</f>
        <v>0</v>
      </c>
      <c r="AE103" s="165">
        <f>IF('Indicator Data'!BF107="No Data",1,IF('Indicator Data imputation'!AF106&lt;&gt;"",1,0))</f>
        <v>1</v>
      </c>
      <c r="AF103" s="165">
        <f>IF('Indicator Data'!BG107="No Data",1,IF('Indicator Data imputation'!AG106&lt;&gt;"",1,0))</f>
        <v>0</v>
      </c>
      <c r="AG103" s="165">
        <f>IF('Indicator Data'!BH107="No Data",1,IF('Indicator Data imputation'!AH106&lt;&gt;"",1,0))</f>
        <v>0</v>
      </c>
      <c r="AH103" s="165">
        <f>IF('Indicator Data'!BI107="No Data",1,IF('Indicator Data imputation'!AI106&lt;&gt;"",1,0))</f>
        <v>0</v>
      </c>
      <c r="AI103" s="165">
        <f>IF('Indicator Data'!BJ107="No Data",1,IF('Indicator Data imputation'!AJ106&lt;&gt;"",1,0))</f>
        <v>0</v>
      </c>
      <c r="AJ103" s="165">
        <f>IF('Indicator Data'!BK107="No Data",1,IF('Indicator Data imputation'!AK106&lt;&gt;"",1,0))</f>
        <v>0</v>
      </c>
      <c r="AK103" s="165">
        <f>IF('Indicator Data'!BL107="No Data",1,IF('Indicator Data imputation'!AL106&lt;&gt;"",1,0))</f>
        <v>0</v>
      </c>
      <c r="AL103" s="165">
        <f>IF('Indicator Data'!BM107="No Data",1,IF('Indicator Data imputation'!AM106&lt;&gt;"",1,0))</f>
        <v>0</v>
      </c>
      <c r="AM103" s="165">
        <f>IF('Indicator Data'!BN107="No Data",1,IF('Indicator Data imputation'!AN106&lt;&gt;"",1,0))</f>
        <v>0</v>
      </c>
      <c r="AN103" s="165">
        <f>IF('Indicator Data'!BO107="No Data",1,IF('Indicator Data imputation'!AO106&lt;&gt;"",1,0))</f>
        <v>0</v>
      </c>
      <c r="AO103" s="165">
        <f>IF('Indicator Data'!BP107="No Data",1,IF('Indicator Data imputation'!AP106&lt;&gt;"",1,0))</f>
        <v>0</v>
      </c>
      <c r="AP103" s="165">
        <f>IF('Indicator Data'!BQ107="No Data",1,IF('Indicator Data imputation'!AQ106&lt;&gt;"",1,0))</f>
        <v>0</v>
      </c>
      <c r="AQ103" s="165">
        <f>IF('Indicator Data'!BR107="No Data",1,IF('Indicator Data imputation'!AR106&lt;&gt;"",1,0))</f>
        <v>0</v>
      </c>
      <c r="AR103" s="165">
        <f>IF('Indicator Data'!BS107="No Data",1,IF('Indicator Data imputation'!AS106&lt;&gt;"",1,0))</f>
        <v>0</v>
      </c>
      <c r="AS103" s="165">
        <f>IF('Indicator Data'!BT107="No Data",1,IF('Indicator Data imputation'!AT106&lt;&gt;"",1,0))</f>
        <v>0</v>
      </c>
      <c r="AT103" s="165">
        <f>IF('Indicator Data'!BU107="No Data",1,IF('Indicator Data imputation'!AU106&lt;&gt;"",1,0))</f>
        <v>0</v>
      </c>
      <c r="AU103" s="165">
        <f>IF('Indicator Data'!BV107="No Data",1,IF('Indicator Data imputation'!AV106&lt;&gt;"",1,0))</f>
        <v>0</v>
      </c>
      <c r="AV103" s="165">
        <f>IF('Indicator Data'!BW107="No Data",1,IF('Indicator Data imputation'!AW106&lt;&gt;"",1,0))</f>
        <v>0</v>
      </c>
      <c r="AW103" s="165">
        <f>IF('Indicator Data'!BX107="No Data",1,IF('Indicator Data imputation'!AX106&lt;&gt;"",1,0))</f>
        <v>0</v>
      </c>
      <c r="AX103" s="165">
        <f>IF('Indicator Data'!BY107="No Data",1,IF('Indicator Data imputation'!AY106&lt;&gt;"",1,0))</f>
        <v>0</v>
      </c>
      <c r="AY103" s="165">
        <f>IF('Indicator Data'!BZ107="No Data",1,IF('Indicator Data imputation'!AZ106&lt;&gt;"",1,0))</f>
        <v>0</v>
      </c>
      <c r="AZ103" s="165">
        <f>IF('Indicator Data'!CA107="No Data",1,IF('Indicator Data imputation'!BA106&lt;&gt;"",1,0))</f>
        <v>0</v>
      </c>
      <c r="BA103" s="5">
        <f t="shared" si="2"/>
        <v>2</v>
      </c>
      <c r="BB103" s="167">
        <f t="shared" si="3"/>
        <v>3.9215686274509803E-2</v>
      </c>
    </row>
    <row r="104" spans="1:54" x14ac:dyDescent="0.25">
      <c r="A104" s="5" t="s">
        <v>192</v>
      </c>
      <c r="B104" s="165">
        <f>IF('Indicator Data'!C108="No Data",1,IF('Indicator Data imputation'!C107&lt;&gt;"",1,0))</f>
        <v>0</v>
      </c>
      <c r="C104" s="165">
        <f>IF('Indicator Data'!D108="No Data",1,IF('Indicator Data imputation'!D107&lt;&gt;"",1,0))</f>
        <v>0</v>
      </c>
      <c r="D104" s="165">
        <f>IF('Indicator Data'!E108="No Data",1,IF('Indicator Data imputation'!E107&lt;&gt;"",1,0))</f>
        <v>0</v>
      </c>
      <c r="E104" s="165">
        <f>IF('Indicator Data'!F108="No Data",1,IF('Indicator Data imputation'!F107&lt;&gt;"",1,0))</f>
        <v>0</v>
      </c>
      <c r="F104" s="165">
        <f>IF('Indicator Data'!G108="No Data",1,IF('Indicator Data imputation'!G107&lt;&gt;"",1,0))</f>
        <v>0</v>
      </c>
      <c r="G104" s="165">
        <f>IF('Indicator Data'!H108="No Data",1,IF('Indicator Data imputation'!H107&lt;&gt;"",1,0))</f>
        <v>0</v>
      </c>
      <c r="H104" s="165">
        <f>IF('Indicator Data'!I108="No Data",1,IF('Indicator Data imputation'!I107&lt;&gt;"",1,0))</f>
        <v>0</v>
      </c>
      <c r="I104" s="165">
        <f>IF('Indicator Data'!J108="No Data",1,IF('Indicator Data imputation'!J107&lt;&gt;"",1,0))</f>
        <v>0</v>
      </c>
      <c r="J104" s="165">
        <f>IF('Indicator Data'!K108="No Data",1,IF('Indicator Data imputation'!K107&lt;&gt;"",1,0))</f>
        <v>0</v>
      </c>
      <c r="K104" s="165">
        <f>IF('Indicator Data'!L108="No Data",1,IF('Indicator Data imputation'!L107&lt;&gt;"",1,0))</f>
        <v>0</v>
      </c>
      <c r="L104" s="165">
        <f>IF('Indicator Data'!AM108="No Data",1,IF('Indicator Data imputation'!M107&lt;&gt;"",1,0))</f>
        <v>0</v>
      </c>
      <c r="M104" s="165">
        <f>IF('Indicator Data'!AN108="No Data",1,IF('Indicator Data imputation'!N107&lt;&gt;"",1,0))</f>
        <v>0</v>
      </c>
      <c r="N104" s="165">
        <f>IF('Indicator Data'!AO108="No Data",1,IF('Indicator Data imputation'!O107&lt;&gt;"",1,0))</f>
        <v>0</v>
      </c>
      <c r="O104" s="165">
        <f>IF('Indicator Data'!AP108="No Data",1,IF('Indicator Data imputation'!P107&lt;&gt;"",1,0))</f>
        <v>0</v>
      </c>
      <c r="P104" s="165">
        <f>IF('Indicator Data'!AQ108="No Data",1,IF('Indicator Data imputation'!Q107&lt;&gt;"",1,0))</f>
        <v>0</v>
      </c>
      <c r="Q104" s="165">
        <f>IF('Indicator Data'!AR108="No Data",1,IF('Indicator Data imputation'!R107&lt;&gt;"",1,0))</f>
        <v>0</v>
      </c>
      <c r="R104" s="165">
        <f>IF('Indicator Data'!AS108="No Data",1,IF('Indicator Data imputation'!S107&lt;&gt;"",1,0))</f>
        <v>0</v>
      </c>
      <c r="S104" s="165">
        <f>IF('Indicator Data'!AT108="No Data",1,IF('Indicator Data imputation'!T107&lt;&gt;"",1,0))</f>
        <v>0</v>
      </c>
      <c r="T104" s="165">
        <f>IF('Indicator Data'!AU108="No Data",1,IF('Indicator Data imputation'!U107&lt;&gt;"",1,0))</f>
        <v>0</v>
      </c>
      <c r="U104" s="165">
        <f>IF('Indicator Data'!AV108="No Data",1,IF('Indicator Data imputation'!V107&lt;&gt;"",1,0))</f>
        <v>0</v>
      </c>
      <c r="V104" s="165">
        <f>IF('Indicator Data'!AX108="No Data",1,IF('Indicator Data imputation'!W107&lt;&gt;"",1,0))</f>
        <v>0</v>
      </c>
      <c r="W104" s="165">
        <f>IF('Indicator Data'!AY108="No Data",1,IF('Indicator Data imputation'!X107&lt;&gt;"",1,0))</f>
        <v>0</v>
      </c>
      <c r="X104" s="165">
        <f>IF('Indicator Data'!CB108="No Data",1,IF('Indicator Data imputation'!Y107&lt;&gt;"",1,0))</f>
        <v>0</v>
      </c>
      <c r="Y104" s="165">
        <f>IF('Indicator Data'!CC108="No Data",1,IF('Indicator Data imputation'!Z107&lt;&gt;"",1,0))</f>
        <v>0</v>
      </c>
      <c r="Z104" s="165">
        <f>IF('Indicator Data'!AZ108="No Data",1,IF('Indicator Data imputation'!AA107&lt;&gt;"",1,0))</f>
        <v>0</v>
      </c>
      <c r="AA104" s="165">
        <f>IF('Indicator Data'!BA108="No Data",1,IF('Indicator Data imputation'!AB107&lt;&gt;"",1,0))</f>
        <v>0</v>
      </c>
      <c r="AB104" s="165">
        <f>IF('Indicator Data'!CG108="No Data",1,IF('Indicator Data imputation'!AC107&lt;&gt;"",1,0))</f>
        <v>0</v>
      </c>
      <c r="AC104" s="165">
        <f>IF('Indicator Data'!CH108="No Data",1,IF('Indicator Data imputation'!AD107&lt;&gt;"",1,0))</f>
        <v>0</v>
      </c>
      <c r="AD104" s="165">
        <f>IF('Indicator Data'!BC108="No Data",1,IF('Indicator Data imputation'!AE107&lt;&gt;"",1,0))</f>
        <v>0</v>
      </c>
      <c r="AE104" s="165">
        <f>IF('Indicator Data'!BF108="No Data",1,IF('Indicator Data imputation'!AF107&lt;&gt;"",1,0))</f>
        <v>0</v>
      </c>
      <c r="AF104" s="165">
        <f>IF('Indicator Data'!BG108="No Data",1,IF('Indicator Data imputation'!AG107&lt;&gt;"",1,0))</f>
        <v>0</v>
      </c>
      <c r="AG104" s="165">
        <f>IF('Indicator Data'!BH108="No Data",1,IF('Indicator Data imputation'!AH107&lt;&gt;"",1,0))</f>
        <v>0</v>
      </c>
      <c r="AH104" s="165">
        <f>IF('Indicator Data'!BI108="No Data",1,IF('Indicator Data imputation'!AI107&lt;&gt;"",1,0))</f>
        <v>0</v>
      </c>
      <c r="AI104" s="165">
        <f>IF('Indicator Data'!BJ108="No Data",1,IF('Indicator Data imputation'!AJ107&lt;&gt;"",1,0))</f>
        <v>0</v>
      </c>
      <c r="AJ104" s="165">
        <f>IF('Indicator Data'!BK108="No Data",1,IF('Indicator Data imputation'!AK107&lt;&gt;"",1,0))</f>
        <v>0</v>
      </c>
      <c r="AK104" s="165">
        <f>IF('Indicator Data'!BL108="No Data",1,IF('Indicator Data imputation'!AL107&lt;&gt;"",1,0))</f>
        <v>0</v>
      </c>
      <c r="AL104" s="165">
        <f>IF('Indicator Data'!BM108="No Data",1,IF('Indicator Data imputation'!AM107&lt;&gt;"",1,0))</f>
        <v>0</v>
      </c>
      <c r="AM104" s="165">
        <f>IF('Indicator Data'!BN108="No Data",1,IF('Indicator Data imputation'!AN107&lt;&gt;"",1,0))</f>
        <v>0</v>
      </c>
      <c r="AN104" s="165">
        <f>IF('Indicator Data'!BO108="No Data",1,IF('Indicator Data imputation'!AO107&lt;&gt;"",1,0))</f>
        <v>0</v>
      </c>
      <c r="AO104" s="165">
        <f>IF('Indicator Data'!BP108="No Data",1,IF('Indicator Data imputation'!AP107&lt;&gt;"",1,0))</f>
        <v>0</v>
      </c>
      <c r="AP104" s="165">
        <f>IF('Indicator Data'!BQ108="No Data",1,IF('Indicator Data imputation'!AQ107&lt;&gt;"",1,0))</f>
        <v>0</v>
      </c>
      <c r="AQ104" s="165">
        <f>IF('Indicator Data'!BR108="No Data",1,IF('Indicator Data imputation'!AR107&lt;&gt;"",1,0))</f>
        <v>0</v>
      </c>
      <c r="AR104" s="165">
        <f>IF('Indicator Data'!BS108="No Data",1,IF('Indicator Data imputation'!AS107&lt;&gt;"",1,0))</f>
        <v>0</v>
      </c>
      <c r="AS104" s="165">
        <f>IF('Indicator Data'!BT108="No Data",1,IF('Indicator Data imputation'!AT107&lt;&gt;"",1,0))</f>
        <v>0</v>
      </c>
      <c r="AT104" s="165">
        <f>IF('Indicator Data'!BU108="No Data",1,IF('Indicator Data imputation'!AU107&lt;&gt;"",1,0))</f>
        <v>0</v>
      </c>
      <c r="AU104" s="165">
        <f>IF('Indicator Data'!BV108="No Data",1,IF('Indicator Data imputation'!AV107&lt;&gt;"",1,0))</f>
        <v>0</v>
      </c>
      <c r="AV104" s="165">
        <f>IF('Indicator Data'!BW108="No Data",1,IF('Indicator Data imputation'!AW107&lt;&gt;"",1,0))</f>
        <v>0</v>
      </c>
      <c r="AW104" s="165">
        <f>IF('Indicator Data'!BX108="No Data",1,IF('Indicator Data imputation'!AX107&lt;&gt;"",1,0))</f>
        <v>0</v>
      </c>
      <c r="AX104" s="165">
        <f>IF('Indicator Data'!BY108="No Data",1,IF('Indicator Data imputation'!AY107&lt;&gt;"",1,0))</f>
        <v>0</v>
      </c>
      <c r="AY104" s="165">
        <f>IF('Indicator Data'!BZ108="No Data",1,IF('Indicator Data imputation'!AZ107&lt;&gt;"",1,0))</f>
        <v>0</v>
      </c>
      <c r="AZ104" s="165">
        <f>IF('Indicator Data'!CA108="No Data",1,IF('Indicator Data imputation'!BA107&lt;&gt;"",1,0))</f>
        <v>0</v>
      </c>
      <c r="BA104" s="5">
        <f t="shared" si="2"/>
        <v>0</v>
      </c>
      <c r="BB104" s="167">
        <f t="shared" si="3"/>
        <v>0</v>
      </c>
    </row>
    <row r="105" spans="1:54" x14ac:dyDescent="0.25">
      <c r="A105" s="5" t="s">
        <v>194</v>
      </c>
      <c r="B105" s="165">
        <f>IF('Indicator Data'!C109="No Data",1,IF('Indicator Data imputation'!C108&lt;&gt;"",1,0))</f>
        <v>0</v>
      </c>
      <c r="C105" s="165">
        <f>IF('Indicator Data'!D109="No Data",1,IF('Indicator Data imputation'!D108&lt;&gt;"",1,0))</f>
        <v>0</v>
      </c>
      <c r="D105" s="165">
        <f>IF('Indicator Data'!E109="No Data",1,IF('Indicator Data imputation'!E108&lt;&gt;"",1,0))</f>
        <v>0</v>
      </c>
      <c r="E105" s="165">
        <f>IF('Indicator Data'!F109="No Data",1,IF('Indicator Data imputation'!F108&lt;&gt;"",1,0))</f>
        <v>0</v>
      </c>
      <c r="F105" s="165">
        <f>IF('Indicator Data'!G109="No Data",1,IF('Indicator Data imputation'!G108&lt;&gt;"",1,0))</f>
        <v>0</v>
      </c>
      <c r="G105" s="165">
        <f>IF('Indicator Data'!H109="No Data",1,IF('Indicator Data imputation'!H108&lt;&gt;"",1,0))</f>
        <v>0</v>
      </c>
      <c r="H105" s="165">
        <f>IF('Indicator Data'!I109="No Data",1,IF('Indicator Data imputation'!I108&lt;&gt;"",1,0))</f>
        <v>0</v>
      </c>
      <c r="I105" s="165">
        <f>IF('Indicator Data'!J109="No Data",1,IF('Indicator Data imputation'!J108&lt;&gt;"",1,0))</f>
        <v>0</v>
      </c>
      <c r="J105" s="165">
        <f>IF('Indicator Data'!K109="No Data",1,IF('Indicator Data imputation'!K108&lt;&gt;"",1,0))</f>
        <v>0</v>
      </c>
      <c r="K105" s="165">
        <f>IF('Indicator Data'!L109="No Data",1,IF('Indicator Data imputation'!L108&lt;&gt;"",1,0))</f>
        <v>0</v>
      </c>
      <c r="L105" s="165">
        <f>IF('Indicator Data'!AM109="No Data",1,IF('Indicator Data imputation'!M108&lt;&gt;"",1,0))</f>
        <v>0</v>
      </c>
      <c r="M105" s="165">
        <f>IF('Indicator Data'!AN109="No Data",1,IF('Indicator Data imputation'!N108&lt;&gt;"",1,0))</f>
        <v>0</v>
      </c>
      <c r="N105" s="165">
        <f>IF('Indicator Data'!AO109="No Data",1,IF('Indicator Data imputation'!O108&lt;&gt;"",1,0))</f>
        <v>0</v>
      </c>
      <c r="O105" s="165">
        <f>IF('Indicator Data'!AP109="No Data",1,IF('Indicator Data imputation'!P108&lt;&gt;"",1,0))</f>
        <v>0</v>
      </c>
      <c r="P105" s="165">
        <f>IF('Indicator Data'!AQ109="No Data",1,IF('Indicator Data imputation'!Q108&lt;&gt;"",1,0))</f>
        <v>0</v>
      </c>
      <c r="Q105" s="165">
        <f>IF('Indicator Data'!AR109="No Data",1,IF('Indicator Data imputation'!R108&lt;&gt;"",1,0))</f>
        <v>1</v>
      </c>
      <c r="R105" s="165">
        <f>IF('Indicator Data'!AS109="No Data",1,IF('Indicator Data imputation'!S108&lt;&gt;"",1,0))</f>
        <v>0</v>
      </c>
      <c r="S105" s="165">
        <f>IF('Indicator Data'!AT109="No Data",1,IF('Indicator Data imputation'!T108&lt;&gt;"",1,0))</f>
        <v>0</v>
      </c>
      <c r="T105" s="165">
        <f>IF('Indicator Data'!AU109="No Data",1,IF('Indicator Data imputation'!U108&lt;&gt;"",1,0))</f>
        <v>0</v>
      </c>
      <c r="U105" s="165">
        <f>IF('Indicator Data'!AV109="No Data",1,IF('Indicator Data imputation'!V108&lt;&gt;"",1,0))</f>
        <v>0</v>
      </c>
      <c r="V105" s="165">
        <f>IF('Indicator Data'!AX109="No Data",1,IF('Indicator Data imputation'!W108&lt;&gt;"",1,0))</f>
        <v>0</v>
      </c>
      <c r="W105" s="165">
        <f>IF('Indicator Data'!AY109="No Data",1,IF('Indicator Data imputation'!X108&lt;&gt;"",1,0))</f>
        <v>0</v>
      </c>
      <c r="X105" s="165">
        <f>IF('Indicator Data'!CB109="No Data",1,IF('Indicator Data imputation'!Y108&lt;&gt;"",1,0))</f>
        <v>0</v>
      </c>
      <c r="Y105" s="165">
        <f>IF('Indicator Data'!CC109="No Data",1,IF('Indicator Data imputation'!Z108&lt;&gt;"",1,0))</f>
        <v>0</v>
      </c>
      <c r="Z105" s="165">
        <f>IF('Indicator Data'!AZ109="No Data",1,IF('Indicator Data imputation'!AA108&lt;&gt;"",1,0))</f>
        <v>0</v>
      </c>
      <c r="AA105" s="165">
        <f>IF('Indicator Data'!BA109="No Data",1,IF('Indicator Data imputation'!AB108&lt;&gt;"",1,0))</f>
        <v>0</v>
      </c>
      <c r="AB105" s="165">
        <f>IF('Indicator Data'!CG109="No Data",1,IF('Indicator Data imputation'!AC108&lt;&gt;"",1,0))</f>
        <v>0</v>
      </c>
      <c r="AC105" s="165">
        <f>IF('Indicator Data'!CH109="No Data",1,IF('Indicator Data imputation'!AD108&lt;&gt;"",1,0))</f>
        <v>0</v>
      </c>
      <c r="AD105" s="165">
        <f>IF('Indicator Data'!BC109="No Data",1,IF('Indicator Data imputation'!AE108&lt;&gt;"",1,0))</f>
        <v>0</v>
      </c>
      <c r="AE105" s="165">
        <f>IF('Indicator Data'!BF109="No Data",1,IF('Indicator Data imputation'!AF108&lt;&gt;"",1,0))</f>
        <v>0</v>
      </c>
      <c r="AF105" s="165">
        <f>IF('Indicator Data'!BG109="No Data",1,IF('Indicator Data imputation'!AG108&lt;&gt;"",1,0))</f>
        <v>0</v>
      </c>
      <c r="AG105" s="165">
        <f>IF('Indicator Data'!BH109="No Data",1,IF('Indicator Data imputation'!AH108&lt;&gt;"",1,0))</f>
        <v>0</v>
      </c>
      <c r="AH105" s="165">
        <f>IF('Indicator Data'!BI109="No Data",1,IF('Indicator Data imputation'!AI108&lt;&gt;"",1,0))</f>
        <v>0</v>
      </c>
      <c r="AI105" s="165">
        <f>IF('Indicator Data'!BJ109="No Data",1,IF('Indicator Data imputation'!AJ108&lt;&gt;"",1,0))</f>
        <v>0</v>
      </c>
      <c r="AJ105" s="165">
        <f>IF('Indicator Data'!BK109="No Data",1,IF('Indicator Data imputation'!AK108&lt;&gt;"",1,0))</f>
        <v>0</v>
      </c>
      <c r="AK105" s="165">
        <f>IF('Indicator Data'!BL109="No Data",1,IF('Indicator Data imputation'!AL108&lt;&gt;"",1,0))</f>
        <v>0</v>
      </c>
      <c r="AL105" s="165">
        <f>IF('Indicator Data'!BM109="No Data",1,IF('Indicator Data imputation'!AM108&lt;&gt;"",1,0))</f>
        <v>0</v>
      </c>
      <c r="AM105" s="165">
        <f>IF('Indicator Data'!BN109="No Data",1,IF('Indicator Data imputation'!AN108&lt;&gt;"",1,0))</f>
        <v>0</v>
      </c>
      <c r="AN105" s="165">
        <f>IF('Indicator Data'!BO109="No Data",1,IF('Indicator Data imputation'!AO108&lt;&gt;"",1,0))</f>
        <v>0</v>
      </c>
      <c r="AO105" s="165">
        <f>IF('Indicator Data'!BP109="No Data",1,IF('Indicator Data imputation'!AP108&lt;&gt;"",1,0))</f>
        <v>0</v>
      </c>
      <c r="AP105" s="165">
        <f>IF('Indicator Data'!BQ109="No Data",1,IF('Indicator Data imputation'!AQ108&lt;&gt;"",1,0))</f>
        <v>0</v>
      </c>
      <c r="AQ105" s="165">
        <f>IF('Indicator Data'!BR109="No Data",1,IF('Indicator Data imputation'!AR108&lt;&gt;"",1,0))</f>
        <v>0</v>
      </c>
      <c r="AR105" s="165">
        <f>IF('Indicator Data'!BS109="No Data",1,IF('Indicator Data imputation'!AS108&lt;&gt;"",1,0))</f>
        <v>0</v>
      </c>
      <c r="AS105" s="165">
        <f>IF('Indicator Data'!BT109="No Data",1,IF('Indicator Data imputation'!AT108&lt;&gt;"",1,0))</f>
        <v>0</v>
      </c>
      <c r="AT105" s="165">
        <f>IF('Indicator Data'!BU109="No Data",1,IF('Indicator Data imputation'!AU108&lt;&gt;"",1,0))</f>
        <v>0</v>
      </c>
      <c r="AU105" s="165">
        <f>IF('Indicator Data'!BV109="No Data",1,IF('Indicator Data imputation'!AV108&lt;&gt;"",1,0))</f>
        <v>0</v>
      </c>
      <c r="AV105" s="165">
        <f>IF('Indicator Data'!BW109="No Data",1,IF('Indicator Data imputation'!AW108&lt;&gt;"",1,0))</f>
        <v>0</v>
      </c>
      <c r="AW105" s="165">
        <f>IF('Indicator Data'!BX109="No Data",1,IF('Indicator Data imputation'!AX108&lt;&gt;"",1,0))</f>
        <v>0</v>
      </c>
      <c r="AX105" s="165">
        <f>IF('Indicator Data'!BY109="No Data",1,IF('Indicator Data imputation'!AY108&lt;&gt;"",1,0))</f>
        <v>0</v>
      </c>
      <c r="AY105" s="165">
        <f>IF('Indicator Data'!BZ109="No Data",1,IF('Indicator Data imputation'!AZ108&lt;&gt;"",1,0))</f>
        <v>0</v>
      </c>
      <c r="AZ105" s="165">
        <f>IF('Indicator Data'!CA109="No Data",1,IF('Indicator Data imputation'!BA108&lt;&gt;"",1,0))</f>
        <v>0</v>
      </c>
      <c r="BA105" s="5">
        <f t="shared" si="2"/>
        <v>1</v>
      </c>
      <c r="BB105" s="167">
        <f t="shared" si="3"/>
        <v>1.9607843137254902E-2</v>
      </c>
    </row>
    <row r="106" spans="1:54" x14ac:dyDescent="0.25">
      <c r="A106" s="5" t="s">
        <v>196</v>
      </c>
      <c r="B106" s="165">
        <f>IF('Indicator Data'!C110="No Data",1,IF('Indicator Data imputation'!C109&lt;&gt;"",1,0))</f>
        <v>0</v>
      </c>
      <c r="C106" s="165">
        <f>IF('Indicator Data'!D110="No Data",1,IF('Indicator Data imputation'!D109&lt;&gt;"",1,0))</f>
        <v>0</v>
      </c>
      <c r="D106" s="165">
        <f>IF('Indicator Data'!E110="No Data",1,IF('Indicator Data imputation'!E109&lt;&gt;"",1,0))</f>
        <v>1</v>
      </c>
      <c r="E106" s="165">
        <f>IF('Indicator Data'!F110="No Data",1,IF('Indicator Data imputation'!F109&lt;&gt;"",1,0))</f>
        <v>0</v>
      </c>
      <c r="F106" s="165">
        <f>IF('Indicator Data'!G110="No Data",1,IF('Indicator Data imputation'!G109&lt;&gt;"",1,0))</f>
        <v>0</v>
      </c>
      <c r="G106" s="165">
        <f>IF('Indicator Data'!H110="No Data",1,IF('Indicator Data imputation'!H109&lt;&gt;"",1,0))</f>
        <v>0</v>
      </c>
      <c r="H106" s="165">
        <f>IF('Indicator Data'!I110="No Data",1,IF('Indicator Data imputation'!I109&lt;&gt;"",1,0))</f>
        <v>0</v>
      </c>
      <c r="I106" s="165">
        <f>IF('Indicator Data'!J110="No Data",1,IF('Indicator Data imputation'!J109&lt;&gt;"",1,0))</f>
        <v>0</v>
      </c>
      <c r="J106" s="165">
        <f>IF('Indicator Data'!K110="No Data",1,IF('Indicator Data imputation'!K109&lt;&gt;"",1,0))</f>
        <v>0</v>
      </c>
      <c r="K106" s="165">
        <f>IF('Indicator Data'!L110="No Data",1,IF('Indicator Data imputation'!L109&lt;&gt;"",1,0))</f>
        <v>1</v>
      </c>
      <c r="L106" s="165">
        <f>IF('Indicator Data'!AM110="No Data",1,IF('Indicator Data imputation'!M109&lt;&gt;"",1,0))</f>
        <v>0</v>
      </c>
      <c r="M106" s="165">
        <f>IF('Indicator Data'!AN110="No Data",1,IF('Indicator Data imputation'!N109&lt;&gt;"",1,0))</f>
        <v>0</v>
      </c>
      <c r="N106" s="165">
        <f>IF('Indicator Data'!AO110="No Data",1,IF('Indicator Data imputation'!O109&lt;&gt;"",1,0))</f>
        <v>0</v>
      </c>
      <c r="O106" s="165">
        <f>IF('Indicator Data'!AP110="No Data",1,IF('Indicator Data imputation'!P109&lt;&gt;"",1,0))</f>
        <v>0</v>
      </c>
      <c r="P106" s="165">
        <f>IF('Indicator Data'!AQ110="No Data",1,IF('Indicator Data imputation'!Q109&lt;&gt;"",1,0))</f>
        <v>0</v>
      </c>
      <c r="Q106" s="165">
        <f>IF('Indicator Data'!AR110="No Data",1,IF('Indicator Data imputation'!R109&lt;&gt;"",1,0))</f>
        <v>0</v>
      </c>
      <c r="R106" s="165">
        <f>IF('Indicator Data'!AS110="No Data",1,IF('Indicator Data imputation'!S109&lt;&gt;"",1,0))</f>
        <v>0</v>
      </c>
      <c r="S106" s="165">
        <f>IF('Indicator Data'!AT110="No Data",1,IF('Indicator Data imputation'!T109&lt;&gt;"",1,0))</f>
        <v>0</v>
      </c>
      <c r="T106" s="165">
        <f>IF('Indicator Data'!AU110="No Data",1,IF('Indicator Data imputation'!U109&lt;&gt;"",1,0))</f>
        <v>0</v>
      </c>
      <c r="U106" s="165">
        <f>IF('Indicator Data'!AV110="No Data",1,IF('Indicator Data imputation'!V109&lt;&gt;"",1,0))</f>
        <v>0</v>
      </c>
      <c r="V106" s="165">
        <f>IF('Indicator Data'!AX110="No Data",1,IF('Indicator Data imputation'!W109&lt;&gt;"",1,0))</f>
        <v>0</v>
      </c>
      <c r="W106" s="165">
        <f>IF('Indicator Data'!AY110="No Data",1,IF('Indicator Data imputation'!X109&lt;&gt;"",1,0))</f>
        <v>0</v>
      </c>
      <c r="X106" s="165">
        <f>IF('Indicator Data'!CB110="No Data",1,IF('Indicator Data imputation'!Y109&lt;&gt;"",1,0))</f>
        <v>0</v>
      </c>
      <c r="Y106" s="165">
        <f>IF('Indicator Data'!CC110="No Data",1,IF('Indicator Data imputation'!Z109&lt;&gt;"",1,0))</f>
        <v>0</v>
      </c>
      <c r="Z106" s="165">
        <f>IF('Indicator Data'!AZ110="No Data",1,IF('Indicator Data imputation'!AA109&lt;&gt;"",1,0))</f>
        <v>0</v>
      </c>
      <c r="AA106" s="165">
        <f>IF('Indicator Data'!BA110="No Data",1,IF('Indicator Data imputation'!AB109&lt;&gt;"",1,0))</f>
        <v>0</v>
      </c>
      <c r="AB106" s="165">
        <f>IF('Indicator Data'!CG110="No Data",1,IF('Indicator Data imputation'!AC109&lt;&gt;"",1,0))</f>
        <v>0</v>
      </c>
      <c r="AC106" s="165">
        <f>IF('Indicator Data'!CH110="No Data",1,IF('Indicator Data imputation'!AD109&lt;&gt;"",1,0))</f>
        <v>0</v>
      </c>
      <c r="AD106" s="165">
        <f>IF('Indicator Data'!BC110="No Data",1,IF('Indicator Data imputation'!AE109&lt;&gt;"",1,0))</f>
        <v>1</v>
      </c>
      <c r="AE106" s="165">
        <f>IF('Indicator Data'!BF110="No Data",1,IF('Indicator Data imputation'!AF109&lt;&gt;"",1,0))</f>
        <v>0</v>
      </c>
      <c r="AF106" s="165">
        <f>IF('Indicator Data'!BG110="No Data",1,IF('Indicator Data imputation'!AG109&lt;&gt;"",1,0))</f>
        <v>0</v>
      </c>
      <c r="AG106" s="165">
        <f>IF('Indicator Data'!BH110="No Data",1,IF('Indicator Data imputation'!AH109&lt;&gt;"",1,0))</f>
        <v>0</v>
      </c>
      <c r="AH106" s="165">
        <f>IF('Indicator Data'!BI110="No Data",1,IF('Indicator Data imputation'!AI109&lt;&gt;"",1,0))</f>
        <v>0</v>
      </c>
      <c r="AI106" s="165">
        <f>IF('Indicator Data'!BJ110="No Data",1,IF('Indicator Data imputation'!AJ109&lt;&gt;"",1,0))</f>
        <v>0</v>
      </c>
      <c r="AJ106" s="165">
        <f>IF('Indicator Data'!BK110="No Data",1,IF('Indicator Data imputation'!AK109&lt;&gt;"",1,0))</f>
        <v>0</v>
      </c>
      <c r="AK106" s="165">
        <f>IF('Indicator Data'!BL110="No Data",1,IF('Indicator Data imputation'!AL109&lt;&gt;"",1,0))</f>
        <v>0</v>
      </c>
      <c r="AL106" s="165">
        <f>IF('Indicator Data'!BM110="No Data",1,IF('Indicator Data imputation'!AM109&lt;&gt;"",1,0))</f>
        <v>0</v>
      </c>
      <c r="AM106" s="165">
        <f>IF('Indicator Data'!BN110="No Data",1,IF('Indicator Data imputation'!AN109&lt;&gt;"",1,0))</f>
        <v>0</v>
      </c>
      <c r="AN106" s="165">
        <f>IF('Indicator Data'!BO110="No Data",1,IF('Indicator Data imputation'!AO109&lt;&gt;"",1,0))</f>
        <v>0</v>
      </c>
      <c r="AO106" s="165">
        <f>IF('Indicator Data'!BP110="No Data",1,IF('Indicator Data imputation'!AP109&lt;&gt;"",1,0))</f>
        <v>0</v>
      </c>
      <c r="AP106" s="165">
        <f>IF('Indicator Data'!BQ110="No Data",1,IF('Indicator Data imputation'!AQ109&lt;&gt;"",1,0))</f>
        <v>0</v>
      </c>
      <c r="AQ106" s="165">
        <f>IF('Indicator Data'!BR110="No Data",1,IF('Indicator Data imputation'!AR109&lt;&gt;"",1,0))</f>
        <v>0</v>
      </c>
      <c r="AR106" s="165">
        <f>IF('Indicator Data'!BS110="No Data",1,IF('Indicator Data imputation'!AS109&lt;&gt;"",1,0))</f>
        <v>0</v>
      </c>
      <c r="AS106" s="165">
        <f>IF('Indicator Data'!BT110="No Data",1,IF('Indicator Data imputation'!AT109&lt;&gt;"",1,0))</f>
        <v>0</v>
      </c>
      <c r="AT106" s="165">
        <f>IF('Indicator Data'!BU110="No Data",1,IF('Indicator Data imputation'!AU109&lt;&gt;"",1,0))</f>
        <v>0</v>
      </c>
      <c r="AU106" s="165">
        <f>IF('Indicator Data'!BV110="No Data",1,IF('Indicator Data imputation'!AV109&lt;&gt;"",1,0))</f>
        <v>0</v>
      </c>
      <c r="AV106" s="165">
        <f>IF('Indicator Data'!BW110="No Data",1,IF('Indicator Data imputation'!AW109&lt;&gt;"",1,0))</f>
        <v>0</v>
      </c>
      <c r="AW106" s="165">
        <f>IF('Indicator Data'!BX110="No Data",1,IF('Indicator Data imputation'!AX109&lt;&gt;"",1,0))</f>
        <v>0</v>
      </c>
      <c r="AX106" s="165">
        <f>IF('Indicator Data'!BY110="No Data",1,IF('Indicator Data imputation'!AY109&lt;&gt;"",1,0))</f>
        <v>0</v>
      </c>
      <c r="AY106" s="165">
        <f>IF('Indicator Data'!BZ110="No Data",1,IF('Indicator Data imputation'!AZ109&lt;&gt;"",1,0))</f>
        <v>0</v>
      </c>
      <c r="AZ106" s="165">
        <f>IF('Indicator Data'!CA110="No Data",1,IF('Indicator Data imputation'!BA109&lt;&gt;"",1,0))</f>
        <v>0</v>
      </c>
      <c r="BA106" s="5">
        <f t="shared" si="2"/>
        <v>3</v>
      </c>
      <c r="BB106" s="167">
        <f t="shared" si="3"/>
        <v>5.8823529411764705E-2</v>
      </c>
    </row>
    <row r="107" spans="1:54" x14ac:dyDescent="0.25">
      <c r="A107" s="5" t="s">
        <v>198</v>
      </c>
      <c r="B107" s="165">
        <f>IF('Indicator Data'!C111="No Data",1,IF('Indicator Data imputation'!C110&lt;&gt;"",1,0))</f>
        <v>0</v>
      </c>
      <c r="C107" s="165">
        <f>IF('Indicator Data'!D111="No Data",1,IF('Indicator Data imputation'!D110&lt;&gt;"",1,0))</f>
        <v>0</v>
      </c>
      <c r="D107" s="165">
        <f>IF('Indicator Data'!E111="No Data",1,IF('Indicator Data imputation'!E110&lt;&gt;"",1,0))</f>
        <v>0</v>
      </c>
      <c r="E107" s="165">
        <f>IF('Indicator Data'!F111="No Data",1,IF('Indicator Data imputation'!F110&lt;&gt;"",1,0))</f>
        <v>0</v>
      </c>
      <c r="F107" s="165">
        <f>IF('Indicator Data'!G111="No Data",1,IF('Indicator Data imputation'!G110&lt;&gt;"",1,0))</f>
        <v>0</v>
      </c>
      <c r="G107" s="165">
        <f>IF('Indicator Data'!H111="No Data",1,IF('Indicator Data imputation'!H110&lt;&gt;"",1,0))</f>
        <v>0</v>
      </c>
      <c r="H107" s="165">
        <f>IF('Indicator Data'!I111="No Data",1,IF('Indicator Data imputation'!I110&lt;&gt;"",1,0))</f>
        <v>0</v>
      </c>
      <c r="I107" s="165">
        <f>IF('Indicator Data'!J111="No Data",1,IF('Indicator Data imputation'!J110&lt;&gt;"",1,0))</f>
        <v>0</v>
      </c>
      <c r="J107" s="165">
        <f>IF('Indicator Data'!K111="No Data",1,IF('Indicator Data imputation'!K110&lt;&gt;"",1,0))</f>
        <v>0</v>
      </c>
      <c r="K107" s="165">
        <f>IF('Indicator Data'!L111="No Data",1,IF('Indicator Data imputation'!L110&lt;&gt;"",1,0))</f>
        <v>0</v>
      </c>
      <c r="L107" s="165">
        <f>IF('Indicator Data'!AM111="No Data",1,IF('Indicator Data imputation'!M110&lt;&gt;"",1,0))</f>
        <v>0</v>
      </c>
      <c r="M107" s="165">
        <f>IF('Indicator Data'!AN111="No Data",1,IF('Indicator Data imputation'!N110&lt;&gt;"",1,0))</f>
        <v>0</v>
      </c>
      <c r="N107" s="165">
        <f>IF('Indicator Data'!AO111="No Data",1,IF('Indicator Data imputation'!O110&lt;&gt;"",1,0))</f>
        <v>0</v>
      </c>
      <c r="O107" s="165">
        <f>IF('Indicator Data'!AP111="No Data",1,IF('Indicator Data imputation'!P110&lt;&gt;"",1,0))</f>
        <v>0</v>
      </c>
      <c r="P107" s="165">
        <f>IF('Indicator Data'!AQ111="No Data",1,IF('Indicator Data imputation'!Q110&lt;&gt;"",1,0))</f>
        <v>0</v>
      </c>
      <c r="Q107" s="165">
        <f>IF('Indicator Data'!AR111="No Data",1,IF('Indicator Data imputation'!R110&lt;&gt;"",1,0))</f>
        <v>0</v>
      </c>
      <c r="R107" s="165">
        <f>IF('Indicator Data'!AS111="No Data",1,IF('Indicator Data imputation'!S110&lt;&gt;"",1,0))</f>
        <v>0</v>
      </c>
      <c r="S107" s="165">
        <f>IF('Indicator Data'!AT111="No Data",1,IF('Indicator Data imputation'!T110&lt;&gt;"",1,0))</f>
        <v>0</v>
      </c>
      <c r="T107" s="165">
        <f>IF('Indicator Data'!AU111="No Data",1,IF('Indicator Data imputation'!U110&lt;&gt;"",1,0))</f>
        <v>0</v>
      </c>
      <c r="U107" s="165">
        <f>IF('Indicator Data'!AV111="No Data",1,IF('Indicator Data imputation'!V110&lt;&gt;"",1,0))</f>
        <v>0</v>
      </c>
      <c r="V107" s="165">
        <f>IF('Indicator Data'!AX111="No Data",1,IF('Indicator Data imputation'!W110&lt;&gt;"",1,0))</f>
        <v>0</v>
      </c>
      <c r="W107" s="165">
        <f>IF('Indicator Data'!AY111="No Data",1,IF('Indicator Data imputation'!X110&lt;&gt;"",1,0))</f>
        <v>0</v>
      </c>
      <c r="X107" s="165">
        <f>IF('Indicator Data'!CB111="No Data",1,IF('Indicator Data imputation'!Y110&lt;&gt;"",1,0))</f>
        <v>0</v>
      </c>
      <c r="Y107" s="165">
        <f>IF('Indicator Data'!CC111="No Data",1,IF('Indicator Data imputation'!Z110&lt;&gt;"",1,0))</f>
        <v>0</v>
      </c>
      <c r="Z107" s="165">
        <f>IF('Indicator Data'!AZ111="No Data",1,IF('Indicator Data imputation'!AA110&lt;&gt;"",1,0))</f>
        <v>0</v>
      </c>
      <c r="AA107" s="165">
        <f>IF('Indicator Data'!BA111="No Data",1,IF('Indicator Data imputation'!AB110&lt;&gt;"",1,0))</f>
        <v>0</v>
      </c>
      <c r="AB107" s="165">
        <f>IF('Indicator Data'!CG111="No Data",1,IF('Indicator Data imputation'!AC110&lt;&gt;"",1,0))</f>
        <v>0</v>
      </c>
      <c r="AC107" s="165">
        <f>IF('Indicator Data'!CH111="No Data",1,IF('Indicator Data imputation'!AD110&lt;&gt;"",1,0))</f>
        <v>0</v>
      </c>
      <c r="AD107" s="165">
        <f>IF('Indicator Data'!BC111="No Data",1,IF('Indicator Data imputation'!AE110&lt;&gt;"",1,0))</f>
        <v>0</v>
      </c>
      <c r="AE107" s="165">
        <f>IF('Indicator Data'!BF111="No Data",1,IF('Indicator Data imputation'!AF110&lt;&gt;"",1,0))</f>
        <v>0</v>
      </c>
      <c r="AF107" s="165">
        <f>IF('Indicator Data'!BG111="No Data",1,IF('Indicator Data imputation'!AG110&lt;&gt;"",1,0))</f>
        <v>0</v>
      </c>
      <c r="AG107" s="165">
        <f>IF('Indicator Data'!BH111="No Data",1,IF('Indicator Data imputation'!AH110&lt;&gt;"",1,0))</f>
        <v>0</v>
      </c>
      <c r="AH107" s="165">
        <f>IF('Indicator Data'!BI111="No Data",1,IF('Indicator Data imputation'!AI110&lt;&gt;"",1,0))</f>
        <v>0</v>
      </c>
      <c r="AI107" s="165">
        <f>IF('Indicator Data'!BJ111="No Data",1,IF('Indicator Data imputation'!AJ110&lt;&gt;"",1,0))</f>
        <v>0</v>
      </c>
      <c r="AJ107" s="165">
        <f>IF('Indicator Data'!BK111="No Data",1,IF('Indicator Data imputation'!AK110&lt;&gt;"",1,0))</f>
        <v>0</v>
      </c>
      <c r="AK107" s="165">
        <f>IF('Indicator Data'!BL111="No Data",1,IF('Indicator Data imputation'!AL110&lt;&gt;"",1,0))</f>
        <v>0</v>
      </c>
      <c r="AL107" s="165">
        <f>IF('Indicator Data'!BM111="No Data",1,IF('Indicator Data imputation'!AM110&lt;&gt;"",1,0))</f>
        <v>0</v>
      </c>
      <c r="AM107" s="165">
        <f>IF('Indicator Data'!BN111="No Data",1,IF('Indicator Data imputation'!AN110&lt;&gt;"",1,0))</f>
        <v>0</v>
      </c>
      <c r="AN107" s="165">
        <f>IF('Indicator Data'!BO111="No Data",1,IF('Indicator Data imputation'!AO110&lt;&gt;"",1,0))</f>
        <v>0</v>
      </c>
      <c r="AO107" s="165">
        <f>IF('Indicator Data'!BP111="No Data",1,IF('Indicator Data imputation'!AP110&lt;&gt;"",1,0))</f>
        <v>0</v>
      </c>
      <c r="AP107" s="165">
        <f>IF('Indicator Data'!BQ111="No Data",1,IF('Indicator Data imputation'!AQ110&lt;&gt;"",1,0))</f>
        <v>0</v>
      </c>
      <c r="AQ107" s="165">
        <f>IF('Indicator Data'!BR111="No Data",1,IF('Indicator Data imputation'!AR110&lt;&gt;"",1,0))</f>
        <v>0</v>
      </c>
      <c r="AR107" s="165">
        <f>IF('Indicator Data'!BS111="No Data",1,IF('Indicator Data imputation'!AS110&lt;&gt;"",1,0))</f>
        <v>0</v>
      </c>
      <c r="AS107" s="165">
        <f>IF('Indicator Data'!BT111="No Data",1,IF('Indicator Data imputation'!AT110&lt;&gt;"",1,0))</f>
        <v>0</v>
      </c>
      <c r="AT107" s="165">
        <f>IF('Indicator Data'!BU111="No Data",1,IF('Indicator Data imputation'!AU110&lt;&gt;"",1,0))</f>
        <v>0</v>
      </c>
      <c r="AU107" s="165">
        <f>IF('Indicator Data'!BV111="No Data",1,IF('Indicator Data imputation'!AV110&lt;&gt;"",1,0))</f>
        <v>0</v>
      </c>
      <c r="AV107" s="165">
        <f>IF('Indicator Data'!BW111="No Data",1,IF('Indicator Data imputation'!AW110&lt;&gt;"",1,0))</f>
        <v>0</v>
      </c>
      <c r="AW107" s="165">
        <f>IF('Indicator Data'!BX111="No Data",1,IF('Indicator Data imputation'!AX110&lt;&gt;"",1,0))</f>
        <v>0</v>
      </c>
      <c r="AX107" s="165">
        <f>IF('Indicator Data'!BY111="No Data",1,IF('Indicator Data imputation'!AY110&lt;&gt;"",1,0))</f>
        <v>0</v>
      </c>
      <c r="AY107" s="165">
        <f>IF('Indicator Data'!BZ111="No Data",1,IF('Indicator Data imputation'!AZ110&lt;&gt;"",1,0))</f>
        <v>0</v>
      </c>
      <c r="AZ107" s="165">
        <f>IF('Indicator Data'!CA111="No Data",1,IF('Indicator Data imputation'!BA110&lt;&gt;"",1,0))</f>
        <v>0</v>
      </c>
      <c r="BA107" s="5">
        <f t="shared" si="2"/>
        <v>0</v>
      </c>
      <c r="BB107" s="167">
        <f t="shared" si="3"/>
        <v>0</v>
      </c>
    </row>
    <row r="108" spans="1:54" x14ac:dyDescent="0.25">
      <c r="A108" s="5" t="s">
        <v>200</v>
      </c>
      <c r="B108" s="165">
        <f>IF('Indicator Data'!C112="No Data",1,IF('Indicator Data imputation'!C111&lt;&gt;"",1,0))</f>
        <v>0</v>
      </c>
      <c r="C108" s="165">
        <f>IF('Indicator Data'!D112="No Data",1,IF('Indicator Data imputation'!D111&lt;&gt;"",1,0))</f>
        <v>0</v>
      </c>
      <c r="D108" s="165">
        <f>IF('Indicator Data'!E112="No Data",1,IF('Indicator Data imputation'!E111&lt;&gt;"",1,0))</f>
        <v>1</v>
      </c>
      <c r="E108" s="165">
        <f>IF('Indicator Data'!F112="No Data",1,IF('Indicator Data imputation'!F111&lt;&gt;"",1,0))</f>
        <v>0</v>
      </c>
      <c r="F108" s="165">
        <f>IF('Indicator Data'!G112="No Data",1,IF('Indicator Data imputation'!G111&lt;&gt;"",1,0))</f>
        <v>0</v>
      </c>
      <c r="G108" s="165">
        <f>IF('Indicator Data'!H112="No Data",1,IF('Indicator Data imputation'!H111&lt;&gt;"",1,0))</f>
        <v>0</v>
      </c>
      <c r="H108" s="165">
        <f>IF('Indicator Data'!I112="No Data",1,IF('Indicator Data imputation'!I111&lt;&gt;"",1,0))</f>
        <v>0</v>
      </c>
      <c r="I108" s="165">
        <f>IF('Indicator Data'!J112="No Data",1,IF('Indicator Data imputation'!J111&lt;&gt;"",1,0))</f>
        <v>0</v>
      </c>
      <c r="J108" s="165">
        <f>IF('Indicator Data'!K112="No Data",1,IF('Indicator Data imputation'!K111&lt;&gt;"",1,0))</f>
        <v>0</v>
      </c>
      <c r="K108" s="165">
        <f>IF('Indicator Data'!L112="No Data",1,IF('Indicator Data imputation'!L111&lt;&gt;"",1,0))</f>
        <v>0</v>
      </c>
      <c r="L108" s="165">
        <f>IF('Indicator Data'!AM112="No Data",1,IF('Indicator Data imputation'!M111&lt;&gt;"",1,0))</f>
        <v>0</v>
      </c>
      <c r="M108" s="165">
        <f>IF('Indicator Data'!AN112="No Data",1,IF('Indicator Data imputation'!N111&lt;&gt;"",1,0))</f>
        <v>0</v>
      </c>
      <c r="N108" s="165">
        <f>IF('Indicator Data'!AO112="No Data",1,IF('Indicator Data imputation'!O111&lt;&gt;"",1,0))</f>
        <v>0</v>
      </c>
      <c r="O108" s="165">
        <f>IF('Indicator Data'!AP112="No Data",1,IF('Indicator Data imputation'!P111&lt;&gt;"",1,0))</f>
        <v>0</v>
      </c>
      <c r="P108" s="165">
        <f>IF('Indicator Data'!AQ112="No Data",1,IF('Indicator Data imputation'!Q111&lt;&gt;"",1,0))</f>
        <v>0</v>
      </c>
      <c r="Q108" s="165">
        <f>IF('Indicator Data'!AR112="No Data",1,IF('Indicator Data imputation'!R111&lt;&gt;"",1,0))</f>
        <v>1</v>
      </c>
      <c r="R108" s="165">
        <f>IF('Indicator Data'!AS112="No Data",1,IF('Indicator Data imputation'!S111&lt;&gt;"",1,0))</f>
        <v>0</v>
      </c>
      <c r="S108" s="165">
        <f>IF('Indicator Data'!AT112="No Data",1,IF('Indicator Data imputation'!T111&lt;&gt;"",1,0))</f>
        <v>0</v>
      </c>
      <c r="T108" s="165">
        <f>IF('Indicator Data'!AU112="No Data",1,IF('Indicator Data imputation'!U111&lt;&gt;"",1,0))</f>
        <v>0</v>
      </c>
      <c r="U108" s="165">
        <f>IF('Indicator Data'!AV112="No Data",1,IF('Indicator Data imputation'!V111&lt;&gt;"",1,0))</f>
        <v>1</v>
      </c>
      <c r="V108" s="165">
        <f>IF('Indicator Data'!AX112="No Data",1,IF('Indicator Data imputation'!W111&lt;&gt;"",1,0))</f>
        <v>0</v>
      </c>
      <c r="W108" s="165">
        <f>IF('Indicator Data'!AY112="No Data",1,IF('Indicator Data imputation'!X111&lt;&gt;"",1,0))</f>
        <v>1</v>
      </c>
      <c r="X108" s="165">
        <f>IF('Indicator Data'!CB112="No Data",1,IF('Indicator Data imputation'!Y111&lt;&gt;"",1,0))</f>
        <v>0</v>
      </c>
      <c r="Y108" s="165">
        <f>IF('Indicator Data'!CC112="No Data",1,IF('Indicator Data imputation'!Z111&lt;&gt;"",1,0))</f>
        <v>0</v>
      </c>
      <c r="Z108" s="165">
        <f>IF('Indicator Data'!AZ112="No Data",1,IF('Indicator Data imputation'!AA111&lt;&gt;"",1,0))</f>
        <v>0</v>
      </c>
      <c r="AA108" s="165">
        <f>IF('Indicator Data'!BA112="No Data",1,IF('Indicator Data imputation'!AB111&lt;&gt;"",1,0))</f>
        <v>0</v>
      </c>
      <c r="AB108" s="165">
        <f>IF('Indicator Data'!CG112="No Data",1,IF('Indicator Data imputation'!AC111&lt;&gt;"",1,0))</f>
        <v>0</v>
      </c>
      <c r="AC108" s="165">
        <f>IF('Indicator Data'!CH112="No Data",1,IF('Indicator Data imputation'!AD111&lt;&gt;"",1,0))</f>
        <v>0</v>
      </c>
      <c r="AD108" s="165">
        <f>IF('Indicator Data'!BC112="No Data",1,IF('Indicator Data imputation'!AE111&lt;&gt;"",1,0))</f>
        <v>1</v>
      </c>
      <c r="AE108" s="165">
        <f>IF('Indicator Data'!BF112="No Data",1,IF('Indicator Data imputation'!AF111&lt;&gt;"",1,0))</f>
        <v>0</v>
      </c>
      <c r="AF108" s="165">
        <f>IF('Indicator Data'!BG112="No Data",1,IF('Indicator Data imputation'!AG111&lt;&gt;"",1,0))</f>
        <v>1</v>
      </c>
      <c r="AG108" s="165">
        <f>IF('Indicator Data'!BH112="No Data",1,IF('Indicator Data imputation'!AH111&lt;&gt;"",1,0))</f>
        <v>0</v>
      </c>
      <c r="AH108" s="165">
        <f>IF('Indicator Data'!BI112="No Data",1,IF('Indicator Data imputation'!AI111&lt;&gt;"",1,0))</f>
        <v>0</v>
      </c>
      <c r="AI108" s="165">
        <f>IF('Indicator Data'!BJ112="No Data",1,IF('Indicator Data imputation'!AJ111&lt;&gt;"",1,0))</f>
        <v>0</v>
      </c>
      <c r="AJ108" s="165">
        <f>IF('Indicator Data'!BK112="No Data",1,IF('Indicator Data imputation'!AK111&lt;&gt;"",1,0))</f>
        <v>0</v>
      </c>
      <c r="AK108" s="165">
        <f>IF('Indicator Data'!BL112="No Data",1,IF('Indicator Data imputation'!AL111&lt;&gt;"",1,0))</f>
        <v>0</v>
      </c>
      <c r="AL108" s="165">
        <f>IF('Indicator Data'!BM112="No Data",1,IF('Indicator Data imputation'!AM111&lt;&gt;"",1,0))</f>
        <v>0</v>
      </c>
      <c r="AM108" s="165">
        <f>IF('Indicator Data'!BN112="No Data",1,IF('Indicator Data imputation'!AN111&lt;&gt;"",1,0))</f>
        <v>1</v>
      </c>
      <c r="AN108" s="165">
        <f>IF('Indicator Data'!BO112="No Data",1,IF('Indicator Data imputation'!AO111&lt;&gt;"",1,0))</f>
        <v>1</v>
      </c>
      <c r="AO108" s="165">
        <f>IF('Indicator Data'!BP112="No Data",1,IF('Indicator Data imputation'!AP111&lt;&gt;"",1,0))</f>
        <v>0</v>
      </c>
      <c r="AP108" s="165">
        <f>IF('Indicator Data'!BQ112="No Data",1,IF('Indicator Data imputation'!AQ111&lt;&gt;"",1,0))</f>
        <v>0</v>
      </c>
      <c r="AQ108" s="165">
        <f>IF('Indicator Data'!BR112="No Data",1,IF('Indicator Data imputation'!AR111&lt;&gt;"",1,0))</f>
        <v>1</v>
      </c>
      <c r="AR108" s="165">
        <f>IF('Indicator Data'!BS112="No Data",1,IF('Indicator Data imputation'!AS111&lt;&gt;"",1,0))</f>
        <v>0</v>
      </c>
      <c r="AS108" s="165">
        <f>IF('Indicator Data'!BT112="No Data",1,IF('Indicator Data imputation'!AT111&lt;&gt;"",1,0))</f>
        <v>0</v>
      </c>
      <c r="AT108" s="165">
        <f>IF('Indicator Data'!BU112="No Data",1,IF('Indicator Data imputation'!AU111&lt;&gt;"",1,0))</f>
        <v>0</v>
      </c>
      <c r="AU108" s="165">
        <f>IF('Indicator Data'!BV112="No Data",1,IF('Indicator Data imputation'!AV111&lt;&gt;"",1,0))</f>
        <v>0</v>
      </c>
      <c r="AV108" s="165">
        <f>IF('Indicator Data'!BW112="No Data",1,IF('Indicator Data imputation'!AW111&lt;&gt;"",1,0))</f>
        <v>0</v>
      </c>
      <c r="AW108" s="165">
        <f>IF('Indicator Data'!BX112="No Data",1,IF('Indicator Data imputation'!AX111&lt;&gt;"",1,0))</f>
        <v>0</v>
      </c>
      <c r="AX108" s="165">
        <f>IF('Indicator Data'!BY112="No Data",1,IF('Indicator Data imputation'!AY111&lt;&gt;"",1,0))</f>
        <v>0</v>
      </c>
      <c r="AY108" s="165">
        <f>IF('Indicator Data'!BZ112="No Data",1,IF('Indicator Data imputation'!AZ111&lt;&gt;"",1,0))</f>
        <v>0</v>
      </c>
      <c r="AZ108" s="165">
        <f>IF('Indicator Data'!CA112="No Data",1,IF('Indicator Data imputation'!BA111&lt;&gt;"",1,0))</f>
        <v>0</v>
      </c>
      <c r="BA108" s="5">
        <f t="shared" si="2"/>
        <v>9</v>
      </c>
      <c r="BB108" s="167">
        <f t="shared" si="3"/>
        <v>0.17647058823529413</v>
      </c>
    </row>
    <row r="109" spans="1:54" x14ac:dyDescent="0.25">
      <c r="A109" s="5" t="s">
        <v>202</v>
      </c>
      <c r="B109" s="165">
        <f>IF('Indicator Data'!C113="No Data",1,IF('Indicator Data imputation'!C112&lt;&gt;"",1,0))</f>
        <v>0</v>
      </c>
      <c r="C109" s="165">
        <f>IF('Indicator Data'!D113="No Data",1,IF('Indicator Data imputation'!D112&lt;&gt;"",1,0))</f>
        <v>0</v>
      </c>
      <c r="D109" s="165">
        <f>IF('Indicator Data'!E113="No Data",1,IF('Indicator Data imputation'!E112&lt;&gt;"",1,0))</f>
        <v>1</v>
      </c>
      <c r="E109" s="165">
        <f>IF('Indicator Data'!F113="No Data",1,IF('Indicator Data imputation'!F112&lt;&gt;"",1,0))</f>
        <v>0</v>
      </c>
      <c r="F109" s="165">
        <f>IF('Indicator Data'!G113="No Data",1,IF('Indicator Data imputation'!G112&lt;&gt;"",1,0))</f>
        <v>0</v>
      </c>
      <c r="G109" s="165">
        <f>IF('Indicator Data'!H113="No Data",1,IF('Indicator Data imputation'!H112&lt;&gt;"",1,0))</f>
        <v>0</v>
      </c>
      <c r="H109" s="165">
        <f>IF('Indicator Data'!I113="No Data",1,IF('Indicator Data imputation'!I112&lt;&gt;"",1,0))</f>
        <v>0</v>
      </c>
      <c r="I109" s="165">
        <f>IF('Indicator Data'!J113="No Data",1,IF('Indicator Data imputation'!J112&lt;&gt;"",1,0))</f>
        <v>0</v>
      </c>
      <c r="J109" s="165">
        <f>IF('Indicator Data'!K113="No Data",1,IF('Indicator Data imputation'!K112&lt;&gt;"",1,0))</f>
        <v>0</v>
      </c>
      <c r="K109" s="165">
        <f>IF('Indicator Data'!L113="No Data",1,IF('Indicator Data imputation'!L112&lt;&gt;"",1,0))</f>
        <v>1</v>
      </c>
      <c r="L109" s="165">
        <f>IF('Indicator Data'!AM113="No Data",1,IF('Indicator Data imputation'!M112&lt;&gt;"",1,0))</f>
        <v>0</v>
      </c>
      <c r="M109" s="165">
        <f>IF('Indicator Data'!AN113="No Data",1,IF('Indicator Data imputation'!N112&lt;&gt;"",1,0))</f>
        <v>0</v>
      </c>
      <c r="N109" s="165">
        <f>IF('Indicator Data'!AO113="No Data",1,IF('Indicator Data imputation'!O112&lt;&gt;"",1,0))</f>
        <v>0</v>
      </c>
      <c r="O109" s="165">
        <f>IF('Indicator Data'!AP113="No Data",1,IF('Indicator Data imputation'!P112&lt;&gt;"",1,0))</f>
        <v>0</v>
      </c>
      <c r="P109" s="165">
        <f>IF('Indicator Data'!AQ113="No Data",1,IF('Indicator Data imputation'!Q112&lt;&gt;"",1,0))</f>
        <v>0</v>
      </c>
      <c r="Q109" s="165">
        <f>IF('Indicator Data'!AR113="No Data",1,IF('Indicator Data imputation'!R112&lt;&gt;"",1,0))</f>
        <v>1</v>
      </c>
      <c r="R109" s="165">
        <f>IF('Indicator Data'!AS113="No Data",1,IF('Indicator Data imputation'!S112&lt;&gt;"",1,0))</f>
        <v>0</v>
      </c>
      <c r="S109" s="165">
        <f>IF('Indicator Data'!AT113="No Data",1,IF('Indicator Data imputation'!T112&lt;&gt;"",1,0))</f>
        <v>0</v>
      </c>
      <c r="T109" s="165">
        <f>IF('Indicator Data'!AU113="No Data",1,IF('Indicator Data imputation'!U112&lt;&gt;"",1,0))</f>
        <v>0</v>
      </c>
      <c r="U109" s="165">
        <f>IF('Indicator Data'!AV113="No Data",1,IF('Indicator Data imputation'!V112&lt;&gt;"",1,0))</f>
        <v>0</v>
      </c>
      <c r="V109" s="165">
        <f>IF('Indicator Data'!AX113="No Data",1,IF('Indicator Data imputation'!W112&lt;&gt;"",1,0))</f>
        <v>0</v>
      </c>
      <c r="W109" s="165">
        <f>IF('Indicator Data'!AY113="No Data",1,IF('Indicator Data imputation'!X112&lt;&gt;"",1,0))</f>
        <v>0</v>
      </c>
      <c r="X109" s="165">
        <f>IF('Indicator Data'!CB113="No Data",1,IF('Indicator Data imputation'!Y112&lt;&gt;"",1,0))</f>
        <v>0</v>
      </c>
      <c r="Y109" s="165">
        <f>IF('Indicator Data'!CC113="No Data",1,IF('Indicator Data imputation'!Z112&lt;&gt;"",1,0))</f>
        <v>0</v>
      </c>
      <c r="Z109" s="165">
        <f>IF('Indicator Data'!AZ113="No Data",1,IF('Indicator Data imputation'!AA112&lt;&gt;"",1,0))</f>
        <v>0</v>
      </c>
      <c r="AA109" s="165">
        <f>IF('Indicator Data'!BA113="No Data",1,IF('Indicator Data imputation'!AB112&lt;&gt;"",1,0))</f>
        <v>1</v>
      </c>
      <c r="AB109" s="165">
        <f>IF('Indicator Data'!CG113="No Data",1,IF('Indicator Data imputation'!AC112&lt;&gt;"",1,0))</f>
        <v>0</v>
      </c>
      <c r="AC109" s="165">
        <f>IF('Indicator Data'!CH113="No Data",1,IF('Indicator Data imputation'!AD112&lt;&gt;"",1,0))</f>
        <v>1</v>
      </c>
      <c r="AD109" s="165">
        <f>IF('Indicator Data'!BC113="No Data",1,IF('Indicator Data imputation'!AE112&lt;&gt;"",1,0))</f>
        <v>1</v>
      </c>
      <c r="AE109" s="165">
        <f>IF('Indicator Data'!BF113="No Data",1,IF('Indicator Data imputation'!AF112&lt;&gt;"",1,0))</f>
        <v>1</v>
      </c>
      <c r="AF109" s="165">
        <f>IF('Indicator Data'!BG113="No Data",1,IF('Indicator Data imputation'!AG112&lt;&gt;"",1,0))</f>
        <v>1</v>
      </c>
      <c r="AG109" s="165">
        <f>IF('Indicator Data'!BH113="No Data",1,IF('Indicator Data imputation'!AH112&lt;&gt;"",1,0))</f>
        <v>0</v>
      </c>
      <c r="AH109" s="165">
        <f>IF('Indicator Data'!BI113="No Data",1,IF('Indicator Data imputation'!AI112&lt;&gt;"",1,0))</f>
        <v>0</v>
      </c>
      <c r="AI109" s="165">
        <f>IF('Indicator Data'!BJ113="No Data",1,IF('Indicator Data imputation'!AJ112&lt;&gt;"",1,0))</f>
        <v>0</v>
      </c>
      <c r="AJ109" s="165">
        <f>IF('Indicator Data'!BK113="No Data",1,IF('Indicator Data imputation'!AK112&lt;&gt;"",1,0))</f>
        <v>0</v>
      </c>
      <c r="AK109" s="165">
        <f>IF('Indicator Data'!BL113="No Data",1,IF('Indicator Data imputation'!AL112&lt;&gt;"",1,0))</f>
        <v>0</v>
      </c>
      <c r="AL109" s="165">
        <f>IF('Indicator Data'!BM113="No Data",1,IF('Indicator Data imputation'!AM112&lt;&gt;"",1,0))</f>
        <v>0</v>
      </c>
      <c r="AM109" s="165">
        <f>IF('Indicator Data'!BN113="No Data",1,IF('Indicator Data imputation'!AN112&lt;&gt;"",1,0))</f>
        <v>0</v>
      </c>
      <c r="AN109" s="165">
        <f>IF('Indicator Data'!BO113="No Data",1,IF('Indicator Data imputation'!AO112&lt;&gt;"",1,0))</f>
        <v>0</v>
      </c>
      <c r="AO109" s="165">
        <f>IF('Indicator Data'!BP113="No Data",1,IF('Indicator Data imputation'!AP112&lt;&gt;"",1,0))</f>
        <v>1</v>
      </c>
      <c r="AP109" s="165">
        <f>IF('Indicator Data'!BQ113="No Data",1,IF('Indicator Data imputation'!AQ112&lt;&gt;"",1,0))</f>
        <v>1</v>
      </c>
      <c r="AQ109" s="165">
        <f>IF('Indicator Data'!BR113="No Data",1,IF('Indicator Data imputation'!AR112&lt;&gt;"",1,0))</f>
        <v>0</v>
      </c>
      <c r="AR109" s="165">
        <f>IF('Indicator Data'!BS113="No Data",1,IF('Indicator Data imputation'!AS112&lt;&gt;"",1,0))</f>
        <v>0</v>
      </c>
      <c r="AS109" s="165">
        <f>IF('Indicator Data'!BT113="No Data",1,IF('Indicator Data imputation'!AT112&lt;&gt;"",1,0))</f>
        <v>1</v>
      </c>
      <c r="AT109" s="165">
        <f>IF('Indicator Data'!BU113="No Data",1,IF('Indicator Data imputation'!AU112&lt;&gt;"",1,0))</f>
        <v>0</v>
      </c>
      <c r="AU109" s="165">
        <f>IF('Indicator Data'!BV113="No Data",1,IF('Indicator Data imputation'!AV112&lt;&gt;"",1,0))</f>
        <v>0</v>
      </c>
      <c r="AV109" s="165">
        <f>IF('Indicator Data'!BW113="No Data",1,IF('Indicator Data imputation'!AW112&lt;&gt;"",1,0))</f>
        <v>0</v>
      </c>
      <c r="AW109" s="165">
        <f>IF('Indicator Data'!BX113="No Data",1,IF('Indicator Data imputation'!AX112&lt;&gt;"",1,0))</f>
        <v>0</v>
      </c>
      <c r="AX109" s="165">
        <f>IF('Indicator Data'!BY113="No Data",1,IF('Indicator Data imputation'!AY112&lt;&gt;"",1,0))</f>
        <v>0</v>
      </c>
      <c r="AY109" s="165">
        <f>IF('Indicator Data'!BZ113="No Data",1,IF('Indicator Data imputation'!AZ112&lt;&gt;"",1,0))</f>
        <v>0</v>
      </c>
      <c r="AZ109" s="165">
        <f>IF('Indicator Data'!CA113="No Data",1,IF('Indicator Data imputation'!BA112&lt;&gt;"",1,0))</f>
        <v>0</v>
      </c>
      <c r="BA109" s="5">
        <f t="shared" si="2"/>
        <v>11</v>
      </c>
      <c r="BB109" s="167">
        <f t="shared" si="3"/>
        <v>0.21568627450980393</v>
      </c>
    </row>
    <row r="110" spans="1:54" x14ac:dyDescent="0.25">
      <c r="A110" s="5" t="s">
        <v>204</v>
      </c>
      <c r="B110" s="165">
        <f>IF('Indicator Data'!C114="No Data",1,IF('Indicator Data imputation'!C113&lt;&gt;"",1,0))</f>
        <v>0</v>
      </c>
      <c r="C110" s="165">
        <f>IF('Indicator Data'!D114="No Data",1,IF('Indicator Data imputation'!D113&lt;&gt;"",1,0))</f>
        <v>0</v>
      </c>
      <c r="D110" s="165">
        <f>IF('Indicator Data'!E114="No Data",1,IF('Indicator Data imputation'!E113&lt;&gt;"",1,0))</f>
        <v>0</v>
      </c>
      <c r="E110" s="165">
        <f>IF('Indicator Data'!F114="No Data",1,IF('Indicator Data imputation'!F113&lt;&gt;"",1,0))</f>
        <v>0</v>
      </c>
      <c r="F110" s="165">
        <f>IF('Indicator Data'!G114="No Data",1,IF('Indicator Data imputation'!G113&lt;&gt;"",1,0))</f>
        <v>0</v>
      </c>
      <c r="G110" s="165">
        <f>IF('Indicator Data'!H114="No Data",1,IF('Indicator Data imputation'!H113&lt;&gt;"",1,0))</f>
        <v>0</v>
      </c>
      <c r="H110" s="165">
        <f>IF('Indicator Data'!I114="No Data",1,IF('Indicator Data imputation'!I113&lt;&gt;"",1,0))</f>
        <v>0</v>
      </c>
      <c r="I110" s="165">
        <f>IF('Indicator Data'!J114="No Data",1,IF('Indicator Data imputation'!J113&lt;&gt;"",1,0))</f>
        <v>0</v>
      </c>
      <c r="J110" s="165">
        <f>IF('Indicator Data'!K114="No Data",1,IF('Indicator Data imputation'!K113&lt;&gt;"",1,0))</f>
        <v>0</v>
      </c>
      <c r="K110" s="165">
        <f>IF('Indicator Data'!L114="No Data",1,IF('Indicator Data imputation'!L113&lt;&gt;"",1,0))</f>
        <v>0</v>
      </c>
      <c r="L110" s="165">
        <f>IF('Indicator Data'!AM114="No Data",1,IF('Indicator Data imputation'!M113&lt;&gt;"",1,0))</f>
        <v>0</v>
      </c>
      <c r="M110" s="165">
        <f>IF('Indicator Data'!AN114="No Data",1,IF('Indicator Data imputation'!N113&lt;&gt;"",1,0))</f>
        <v>0</v>
      </c>
      <c r="N110" s="165">
        <f>IF('Indicator Data'!AO114="No Data",1,IF('Indicator Data imputation'!O113&lt;&gt;"",1,0))</f>
        <v>0</v>
      </c>
      <c r="O110" s="165">
        <f>IF('Indicator Data'!AP114="No Data",1,IF('Indicator Data imputation'!P113&lt;&gt;"",1,0))</f>
        <v>0</v>
      </c>
      <c r="P110" s="165">
        <f>IF('Indicator Data'!AQ114="No Data",1,IF('Indicator Data imputation'!Q113&lt;&gt;"",1,0))</f>
        <v>0</v>
      </c>
      <c r="Q110" s="165">
        <f>IF('Indicator Data'!AR114="No Data",1,IF('Indicator Data imputation'!R113&lt;&gt;"",1,0))</f>
        <v>0</v>
      </c>
      <c r="R110" s="165">
        <f>IF('Indicator Data'!AS114="No Data",1,IF('Indicator Data imputation'!S113&lt;&gt;"",1,0))</f>
        <v>0</v>
      </c>
      <c r="S110" s="165">
        <f>IF('Indicator Data'!AT114="No Data",1,IF('Indicator Data imputation'!T113&lt;&gt;"",1,0))</f>
        <v>0</v>
      </c>
      <c r="T110" s="165">
        <f>IF('Indicator Data'!AU114="No Data",1,IF('Indicator Data imputation'!U113&lt;&gt;"",1,0))</f>
        <v>0</v>
      </c>
      <c r="U110" s="165">
        <f>IF('Indicator Data'!AV114="No Data",1,IF('Indicator Data imputation'!V113&lt;&gt;"",1,0))</f>
        <v>0</v>
      </c>
      <c r="V110" s="165">
        <f>IF('Indicator Data'!AX114="No Data",1,IF('Indicator Data imputation'!W113&lt;&gt;"",1,0))</f>
        <v>0</v>
      </c>
      <c r="W110" s="165">
        <f>IF('Indicator Data'!AY114="No Data",1,IF('Indicator Data imputation'!X113&lt;&gt;"",1,0))</f>
        <v>0</v>
      </c>
      <c r="X110" s="165">
        <f>IF('Indicator Data'!CB114="No Data",1,IF('Indicator Data imputation'!Y113&lt;&gt;"",1,0))</f>
        <v>0</v>
      </c>
      <c r="Y110" s="165">
        <f>IF('Indicator Data'!CC114="No Data",1,IF('Indicator Data imputation'!Z113&lt;&gt;"",1,0))</f>
        <v>0</v>
      </c>
      <c r="Z110" s="165">
        <f>IF('Indicator Data'!AZ114="No Data",1,IF('Indicator Data imputation'!AA113&lt;&gt;"",1,0))</f>
        <v>0</v>
      </c>
      <c r="AA110" s="165">
        <f>IF('Indicator Data'!BA114="No Data",1,IF('Indicator Data imputation'!AB113&lt;&gt;"",1,0))</f>
        <v>0</v>
      </c>
      <c r="AB110" s="165">
        <f>IF('Indicator Data'!CG114="No Data",1,IF('Indicator Data imputation'!AC113&lt;&gt;"",1,0))</f>
        <v>0</v>
      </c>
      <c r="AC110" s="165">
        <f>IF('Indicator Data'!CH114="No Data",1,IF('Indicator Data imputation'!AD113&lt;&gt;"",1,0))</f>
        <v>0</v>
      </c>
      <c r="AD110" s="165">
        <f>IF('Indicator Data'!BC114="No Data",1,IF('Indicator Data imputation'!AE113&lt;&gt;"",1,0))</f>
        <v>0</v>
      </c>
      <c r="AE110" s="165">
        <f>IF('Indicator Data'!BF114="No Data",1,IF('Indicator Data imputation'!AF113&lt;&gt;"",1,0))</f>
        <v>0</v>
      </c>
      <c r="AF110" s="165">
        <f>IF('Indicator Data'!BG114="No Data",1,IF('Indicator Data imputation'!AG113&lt;&gt;"",1,0))</f>
        <v>0</v>
      </c>
      <c r="AG110" s="165">
        <f>IF('Indicator Data'!BH114="No Data",1,IF('Indicator Data imputation'!AH113&lt;&gt;"",1,0))</f>
        <v>0</v>
      </c>
      <c r="AH110" s="165">
        <f>IF('Indicator Data'!BI114="No Data",1,IF('Indicator Data imputation'!AI113&lt;&gt;"",1,0))</f>
        <v>0</v>
      </c>
      <c r="AI110" s="165">
        <f>IF('Indicator Data'!BJ114="No Data",1,IF('Indicator Data imputation'!AJ113&lt;&gt;"",1,0))</f>
        <v>0</v>
      </c>
      <c r="AJ110" s="165">
        <f>IF('Indicator Data'!BK114="No Data",1,IF('Indicator Data imputation'!AK113&lt;&gt;"",1,0))</f>
        <v>0</v>
      </c>
      <c r="AK110" s="165">
        <f>IF('Indicator Data'!BL114="No Data",1,IF('Indicator Data imputation'!AL113&lt;&gt;"",1,0))</f>
        <v>0</v>
      </c>
      <c r="AL110" s="165">
        <f>IF('Indicator Data'!BM114="No Data",1,IF('Indicator Data imputation'!AM113&lt;&gt;"",1,0))</f>
        <v>0</v>
      </c>
      <c r="AM110" s="165">
        <f>IF('Indicator Data'!BN114="No Data",1,IF('Indicator Data imputation'!AN113&lt;&gt;"",1,0))</f>
        <v>0</v>
      </c>
      <c r="AN110" s="165">
        <f>IF('Indicator Data'!BO114="No Data",1,IF('Indicator Data imputation'!AO113&lt;&gt;"",1,0))</f>
        <v>0</v>
      </c>
      <c r="AO110" s="165">
        <f>IF('Indicator Data'!BP114="No Data",1,IF('Indicator Data imputation'!AP113&lt;&gt;"",1,0))</f>
        <v>0</v>
      </c>
      <c r="AP110" s="165">
        <f>IF('Indicator Data'!BQ114="No Data",1,IF('Indicator Data imputation'!AQ113&lt;&gt;"",1,0))</f>
        <v>0</v>
      </c>
      <c r="AQ110" s="165">
        <f>IF('Indicator Data'!BR114="No Data",1,IF('Indicator Data imputation'!AR113&lt;&gt;"",1,0))</f>
        <v>0</v>
      </c>
      <c r="AR110" s="165">
        <f>IF('Indicator Data'!BS114="No Data",1,IF('Indicator Data imputation'!AS113&lt;&gt;"",1,0))</f>
        <v>0</v>
      </c>
      <c r="AS110" s="165">
        <f>IF('Indicator Data'!BT114="No Data",1,IF('Indicator Data imputation'!AT113&lt;&gt;"",1,0))</f>
        <v>0</v>
      </c>
      <c r="AT110" s="165">
        <f>IF('Indicator Data'!BU114="No Data",1,IF('Indicator Data imputation'!AU113&lt;&gt;"",1,0))</f>
        <v>0</v>
      </c>
      <c r="AU110" s="165">
        <f>IF('Indicator Data'!BV114="No Data",1,IF('Indicator Data imputation'!AV113&lt;&gt;"",1,0))</f>
        <v>0</v>
      </c>
      <c r="AV110" s="165">
        <f>IF('Indicator Data'!BW114="No Data",1,IF('Indicator Data imputation'!AW113&lt;&gt;"",1,0))</f>
        <v>0</v>
      </c>
      <c r="AW110" s="165">
        <f>IF('Indicator Data'!BX114="No Data",1,IF('Indicator Data imputation'!AX113&lt;&gt;"",1,0))</f>
        <v>0</v>
      </c>
      <c r="AX110" s="165">
        <f>IF('Indicator Data'!BY114="No Data",1,IF('Indicator Data imputation'!AY113&lt;&gt;"",1,0))</f>
        <v>0</v>
      </c>
      <c r="AY110" s="165">
        <f>IF('Indicator Data'!BZ114="No Data",1,IF('Indicator Data imputation'!AZ113&lt;&gt;"",1,0))</f>
        <v>0</v>
      </c>
      <c r="AZ110" s="165">
        <f>IF('Indicator Data'!CA114="No Data",1,IF('Indicator Data imputation'!BA113&lt;&gt;"",1,0))</f>
        <v>0</v>
      </c>
      <c r="BA110" s="5">
        <f t="shared" si="2"/>
        <v>0</v>
      </c>
      <c r="BB110" s="167">
        <f t="shared" si="3"/>
        <v>0</v>
      </c>
    </row>
    <row r="111" spans="1:54" x14ac:dyDescent="0.25">
      <c r="A111" s="5" t="s">
        <v>206</v>
      </c>
      <c r="B111" s="165">
        <f>IF('Indicator Data'!C115="No Data",1,IF('Indicator Data imputation'!C114&lt;&gt;"",1,0))</f>
        <v>0</v>
      </c>
      <c r="C111" s="165">
        <f>IF('Indicator Data'!D115="No Data",1,IF('Indicator Data imputation'!D114&lt;&gt;"",1,0))</f>
        <v>0</v>
      </c>
      <c r="D111" s="165">
        <f>IF('Indicator Data'!E115="No Data",1,IF('Indicator Data imputation'!E114&lt;&gt;"",1,0))</f>
        <v>1</v>
      </c>
      <c r="E111" s="165">
        <f>IF('Indicator Data'!F115="No Data",1,IF('Indicator Data imputation'!F114&lt;&gt;"",1,0))</f>
        <v>0</v>
      </c>
      <c r="F111" s="165">
        <f>IF('Indicator Data'!G115="No Data",1,IF('Indicator Data imputation'!G114&lt;&gt;"",1,0))</f>
        <v>0</v>
      </c>
      <c r="G111" s="165">
        <f>IF('Indicator Data'!H115="No Data",1,IF('Indicator Data imputation'!H114&lt;&gt;"",1,0))</f>
        <v>0</v>
      </c>
      <c r="H111" s="165">
        <f>IF('Indicator Data'!I115="No Data",1,IF('Indicator Data imputation'!I114&lt;&gt;"",1,0))</f>
        <v>0</v>
      </c>
      <c r="I111" s="165">
        <f>IF('Indicator Data'!J115="No Data",1,IF('Indicator Data imputation'!J114&lt;&gt;"",1,0))</f>
        <v>0</v>
      </c>
      <c r="J111" s="165">
        <f>IF('Indicator Data'!K115="No Data",1,IF('Indicator Data imputation'!K114&lt;&gt;"",1,0))</f>
        <v>0</v>
      </c>
      <c r="K111" s="165">
        <f>IF('Indicator Data'!L115="No Data",1,IF('Indicator Data imputation'!L114&lt;&gt;"",1,0))</f>
        <v>0</v>
      </c>
      <c r="L111" s="165">
        <f>IF('Indicator Data'!AM115="No Data",1,IF('Indicator Data imputation'!M114&lt;&gt;"",1,0))</f>
        <v>0</v>
      </c>
      <c r="M111" s="165">
        <f>IF('Indicator Data'!AN115="No Data",1,IF('Indicator Data imputation'!N114&lt;&gt;"",1,0))</f>
        <v>0</v>
      </c>
      <c r="N111" s="165">
        <f>IF('Indicator Data'!AO115="No Data",1,IF('Indicator Data imputation'!O114&lt;&gt;"",1,0))</f>
        <v>0</v>
      </c>
      <c r="O111" s="165">
        <f>IF('Indicator Data'!AP115="No Data",1,IF('Indicator Data imputation'!P114&lt;&gt;"",1,0))</f>
        <v>0</v>
      </c>
      <c r="P111" s="165">
        <f>IF('Indicator Data'!AQ115="No Data",1,IF('Indicator Data imputation'!Q114&lt;&gt;"",1,0))</f>
        <v>0</v>
      </c>
      <c r="Q111" s="165">
        <f>IF('Indicator Data'!AR115="No Data",1,IF('Indicator Data imputation'!R114&lt;&gt;"",1,0))</f>
        <v>1</v>
      </c>
      <c r="R111" s="165">
        <f>IF('Indicator Data'!AS115="No Data",1,IF('Indicator Data imputation'!S114&lt;&gt;"",1,0))</f>
        <v>0</v>
      </c>
      <c r="S111" s="165">
        <f>IF('Indicator Data'!AT115="No Data",1,IF('Indicator Data imputation'!T114&lt;&gt;"",1,0))</f>
        <v>0</v>
      </c>
      <c r="T111" s="165">
        <f>IF('Indicator Data'!AU115="No Data",1,IF('Indicator Data imputation'!U114&lt;&gt;"",1,0))</f>
        <v>0</v>
      </c>
      <c r="U111" s="165">
        <f>IF('Indicator Data'!AV115="No Data",1,IF('Indicator Data imputation'!V114&lt;&gt;"",1,0))</f>
        <v>0</v>
      </c>
      <c r="V111" s="165">
        <f>IF('Indicator Data'!AX115="No Data",1,IF('Indicator Data imputation'!W114&lt;&gt;"",1,0))</f>
        <v>0</v>
      </c>
      <c r="W111" s="165">
        <f>IF('Indicator Data'!AY115="No Data",1,IF('Indicator Data imputation'!X114&lt;&gt;"",1,0))</f>
        <v>1</v>
      </c>
      <c r="X111" s="165">
        <f>IF('Indicator Data'!CB115="No Data",1,IF('Indicator Data imputation'!Y114&lt;&gt;"",1,0))</f>
        <v>0</v>
      </c>
      <c r="Y111" s="165">
        <f>IF('Indicator Data'!CC115="No Data",1,IF('Indicator Data imputation'!Z114&lt;&gt;"",1,0))</f>
        <v>0</v>
      </c>
      <c r="Z111" s="165">
        <f>IF('Indicator Data'!AZ115="No Data",1,IF('Indicator Data imputation'!AA114&lt;&gt;"",1,0))</f>
        <v>0</v>
      </c>
      <c r="AA111" s="165">
        <f>IF('Indicator Data'!BA115="No Data",1,IF('Indicator Data imputation'!AB114&lt;&gt;"",1,0))</f>
        <v>0</v>
      </c>
      <c r="AB111" s="165">
        <f>IF('Indicator Data'!CG115="No Data",1,IF('Indicator Data imputation'!AC114&lt;&gt;"",1,0))</f>
        <v>0</v>
      </c>
      <c r="AC111" s="165">
        <f>IF('Indicator Data'!CH115="No Data",1,IF('Indicator Data imputation'!AD114&lt;&gt;"",1,0))</f>
        <v>0</v>
      </c>
      <c r="AD111" s="165">
        <f>IF('Indicator Data'!BC115="No Data",1,IF('Indicator Data imputation'!AE114&lt;&gt;"",1,0))</f>
        <v>1</v>
      </c>
      <c r="AE111" s="165">
        <f>IF('Indicator Data'!BF115="No Data",1,IF('Indicator Data imputation'!AF114&lt;&gt;"",1,0))</f>
        <v>0</v>
      </c>
      <c r="AF111" s="165">
        <f>IF('Indicator Data'!BG115="No Data",1,IF('Indicator Data imputation'!AG114&lt;&gt;"",1,0))</f>
        <v>0</v>
      </c>
      <c r="AG111" s="165">
        <f>IF('Indicator Data'!BH115="No Data",1,IF('Indicator Data imputation'!AH114&lt;&gt;"",1,0))</f>
        <v>0</v>
      </c>
      <c r="AH111" s="165">
        <f>IF('Indicator Data'!BI115="No Data",1,IF('Indicator Data imputation'!AI114&lt;&gt;"",1,0))</f>
        <v>0</v>
      </c>
      <c r="AI111" s="165">
        <f>IF('Indicator Data'!BJ115="No Data",1,IF('Indicator Data imputation'!AJ114&lt;&gt;"",1,0))</f>
        <v>0</v>
      </c>
      <c r="AJ111" s="165">
        <f>IF('Indicator Data'!BK115="No Data",1,IF('Indicator Data imputation'!AK114&lt;&gt;"",1,0))</f>
        <v>0</v>
      </c>
      <c r="AK111" s="165">
        <f>IF('Indicator Data'!BL115="No Data",1,IF('Indicator Data imputation'!AL114&lt;&gt;"",1,0))</f>
        <v>0</v>
      </c>
      <c r="AL111" s="165">
        <f>IF('Indicator Data'!BM115="No Data",1,IF('Indicator Data imputation'!AM114&lt;&gt;"",1,0))</f>
        <v>0</v>
      </c>
      <c r="AM111" s="165">
        <f>IF('Indicator Data'!BN115="No Data",1,IF('Indicator Data imputation'!AN114&lt;&gt;"",1,0))</f>
        <v>0</v>
      </c>
      <c r="AN111" s="165">
        <f>IF('Indicator Data'!BO115="No Data",1,IF('Indicator Data imputation'!AO114&lt;&gt;"",1,0))</f>
        <v>0</v>
      </c>
      <c r="AO111" s="165">
        <f>IF('Indicator Data'!BP115="No Data",1,IF('Indicator Data imputation'!AP114&lt;&gt;"",1,0))</f>
        <v>0</v>
      </c>
      <c r="AP111" s="165">
        <f>IF('Indicator Data'!BQ115="No Data",1,IF('Indicator Data imputation'!AQ114&lt;&gt;"",1,0))</f>
        <v>0</v>
      </c>
      <c r="AQ111" s="165">
        <f>IF('Indicator Data'!BR115="No Data",1,IF('Indicator Data imputation'!AR114&lt;&gt;"",1,0))</f>
        <v>0</v>
      </c>
      <c r="AR111" s="165">
        <f>IF('Indicator Data'!BS115="No Data",1,IF('Indicator Data imputation'!AS114&lt;&gt;"",1,0))</f>
        <v>0</v>
      </c>
      <c r="AS111" s="165">
        <f>IF('Indicator Data'!BT115="No Data",1,IF('Indicator Data imputation'!AT114&lt;&gt;"",1,0))</f>
        <v>0</v>
      </c>
      <c r="AT111" s="165">
        <f>IF('Indicator Data'!BU115="No Data",1,IF('Indicator Data imputation'!AU114&lt;&gt;"",1,0))</f>
        <v>0</v>
      </c>
      <c r="AU111" s="165">
        <f>IF('Indicator Data'!BV115="No Data",1,IF('Indicator Data imputation'!AV114&lt;&gt;"",1,0))</f>
        <v>0</v>
      </c>
      <c r="AV111" s="165">
        <f>IF('Indicator Data'!BW115="No Data",1,IF('Indicator Data imputation'!AW114&lt;&gt;"",1,0))</f>
        <v>0</v>
      </c>
      <c r="AW111" s="165">
        <f>IF('Indicator Data'!BX115="No Data",1,IF('Indicator Data imputation'!AX114&lt;&gt;"",1,0))</f>
        <v>0</v>
      </c>
      <c r="AX111" s="165">
        <f>IF('Indicator Data'!BY115="No Data",1,IF('Indicator Data imputation'!AY114&lt;&gt;"",1,0))</f>
        <v>0</v>
      </c>
      <c r="AY111" s="165">
        <f>IF('Indicator Data'!BZ115="No Data",1,IF('Indicator Data imputation'!AZ114&lt;&gt;"",1,0))</f>
        <v>0</v>
      </c>
      <c r="AZ111" s="165">
        <f>IF('Indicator Data'!CA115="No Data",1,IF('Indicator Data imputation'!BA114&lt;&gt;"",1,0))</f>
        <v>0</v>
      </c>
      <c r="BA111" s="5">
        <f t="shared" si="2"/>
        <v>4</v>
      </c>
      <c r="BB111" s="167">
        <f t="shared" si="3"/>
        <v>7.8431372549019607E-2</v>
      </c>
    </row>
    <row r="112" spans="1:54" x14ac:dyDescent="0.25">
      <c r="A112" s="5" t="s">
        <v>208</v>
      </c>
      <c r="B112" s="165">
        <f>IF('Indicator Data'!C116="No Data",1,IF('Indicator Data imputation'!C115&lt;&gt;"",1,0))</f>
        <v>0</v>
      </c>
      <c r="C112" s="165">
        <f>IF('Indicator Data'!D116="No Data",1,IF('Indicator Data imputation'!D115&lt;&gt;"",1,0))</f>
        <v>0</v>
      </c>
      <c r="D112" s="165">
        <f>IF('Indicator Data'!E116="No Data",1,IF('Indicator Data imputation'!E115&lt;&gt;"",1,0))</f>
        <v>0</v>
      </c>
      <c r="E112" s="165">
        <f>IF('Indicator Data'!F116="No Data",1,IF('Indicator Data imputation'!F115&lt;&gt;"",1,0))</f>
        <v>0</v>
      </c>
      <c r="F112" s="165">
        <f>IF('Indicator Data'!G116="No Data",1,IF('Indicator Data imputation'!G115&lt;&gt;"",1,0))</f>
        <v>0</v>
      </c>
      <c r="G112" s="165">
        <f>IF('Indicator Data'!H116="No Data",1,IF('Indicator Data imputation'!H115&lt;&gt;"",1,0))</f>
        <v>0</v>
      </c>
      <c r="H112" s="165">
        <f>IF('Indicator Data'!I116="No Data",1,IF('Indicator Data imputation'!I115&lt;&gt;"",1,0))</f>
        <v>0</v>
      </c>
      <c r="I112" s="165">
        <f>IF('Indicator Data'!J116="No Data",1,IF('Indicator Data imputation'!J115&lt;&gt;"",1,0))</f>
        <v>0</v>
      </c>
      <c r="J112" s="165">
        <f>IF('Indicator Data'!K116="No Data",1,IF('Indicator Data imputation'!K115&lt;&gt;"",1,0))</f>
        <v>0</v>
      </c>
      <c r="K112" s="165">
        <f>IF('Indicator Data'!L116="No Data",1,IF('Indicator Data imputation'!L115&lt;&gt;"",1,0))</f>
        <v>0</v>
      </c>
      <c r="L112" s="165">
        <f>IF('Indicator Data'!AM116="No Data",1,IF('Indicator Data imputation'!M115&lt;&gt;"",1,0))</f>
        <v>0</v>
      </c>
      <c r="M112" s="165">
        <f>IF('Indicator Data'!AN116="No Data",1,IF('Indicator Data imputation'!N115&lt;&gt;"",1,0))</f>
        <v>0</v>
      </c>
      <c r="N112" s="165">
        <f>IF('Indicator Data'!AO116="No Data",1,IF('Indicator Data imputation'!O115&lt;&gt;"",1,0))</f>
        <v>0</v>
      </c>
      <c r="O112" s="165">
        <f>IF('Indicator Data'!AP116="No Data",1,IF('Indicator Data imputation'!P115&lt;&gt;"",1,0))</f>
        <v>0</v>
      </c>
      <c r="P112" s="165">
        <f>IF('Indicator Data'!AQ116="No Data",1,IF('Indicator Data imputation'!Q115&lt;&gt;"",1,0))</f>
        <v>0</v>
      </c>
      <c r="Q112" s="165">
        <f>IF('Indicator Data'!AR116="No Data",1,IF('Indicator Data imputation'!R115&lt;&gt;"",1,0))</f>
        <v>0</v>
      </c>
      <c r="R112" s="165">
        <f>IF('Indicator Data'!AS116="No Data",1,IF('Indicator Data imputation'!S115&lt;&gt;"",1,0))</f>
        <v>0</v>
      </c>
      <c r="S112" s="165">
        <f>IF('Indicator Data'!AT116="No Data",1,IF('Indicator Data imputation'!T115&lt;&gt;"",1,0))</f>
        <v>0</v>
      </c>
      <c r="T112" s="165">
        <f>IF('Indicator Data'!AU116="No Data",1,IF('Indicator Data imputation'!U115&lt;&gt;"",1,0))</f>
        <v>0</v>
      </c>
      <c r="U112" s="165">
        <f>IF('Indicator Data'!AV116="No Data",1,IF('Indicator Data imputation'!V115&lt;&gt;"",1,0))</f>
        <v>0</v>
      </c>
      <c r="V112" s="165">
        <f>IF('Indicator Data'!AX116="No Data",1,IF('Indicator Data imputation'!W115&lt;&gt;"",1,0))</f>
        <v>0</v>
      </c>
      <c r="W112" s="165">
        <f>IF('Indicator Data'!AY116="No Data",1,IF('Indicator Data imputation'!X115&lt;&gt;"",1,0))</f>
        <v>0</v>
      </c>
      <c r="X112" s="165">
        <f>IF('Indicator Data'!CB116="No Data",1,IF('Indicator Data imputation'!Y115&lt;&gt;"",1,0))</f>
        <v>0</v>
      </c>
      <c r="Y112" s="165">
        <f>IF('Indicator Data'!CC116="No Data",1,IF('Indicator Data imputation'!Z115&lt;&gt;"",1,0))</f>
        <v>0</v>
      </c>
      <c r="Z112" s="165">
        <f>IF('Indicator Data'!AZ116="No Data",1,IF('Indicator Data imputation'!AA115&lt;&gt;"",1,0))</f>
        <v>0</v>
      </c>
      <c r="AA112" s="165">
        <f>IF('Indicator Data'!BA116="No Data",1,IF('Indicator Data imputation'!AB115&lt;&gt;"",1,0))</f>
        <v>0</v>
      </c>
      <c r="AB112" s="165">
        <f>IF('Indicator Data'!CG116="No Data",1,IF('Indicator Data imputation'!AC115&lt;&gt;"",1,0))</f>
        <v>0</v>
      </c>
      <c r="AC112" s="165">
        <f>IF('Indicator Data'!CH116="No Data",1,IF('Indicator Data imputation'!AD115&lt;&gt;"",1,0))</f>
        <v>0</v>
      </c>
      <c r="AD112" s="165">
        <f>IF('Indicator Data'!BC116="No Data",1,IF('Indicator Data imputation'!AE115&lt;&gt;"",1,0))</f>
        <v>0</v>
      </c>
      <c r="AE112" s="165">
        <f>IF('Indicator Data'!BF116="No Data",1,IF('Indicator Data imputation'!AF115&lt;&gt;"",1,0))</f>
        <v>0</v>
      </c>
      <c r="AF112" s="165">
        <f>IF('Indicator Data'!BG116="No Data",1,IF('Indicator Data imputation'!AG115&lt;&gt;"",1,0))</f>
        <v>0</v>
      </c>
      <c r="AG112" s="165">
        <f>IF('Indicator Data'!BH116="No Data",1,IF('Indicator Data imputation'!AH115&lt;&gt;"",1,0))</f>
        <v>0</v>
      </c>
      <c r="AH112" s="165">
        <f>IF('Indicator Data'!BI116="No Data",1,IF('Indicator Data imputation'!AI115&lt;&gt;"",1,0))</f>
        <v>0</v>
      </c>
      <c r="AI112" s="165">
        <f>IF('Indicator Data'!BJ116="No Data",1,IF('Indicator Data imputation'!AJ115&lt;&gt;"",1,0))</f>
        <v>0</v>
      </c>
      <c r="AJ112" s="165">
        <f>IF('Indicator Data'!BK116="No Data",1,IF('Indicator Data imputation'!AK115&lt;&gt;"",1,0))</f>
        <v>0</v>
      </c>
      <c r="AK112" s="165">
        <f>IF('Indicator Data'!BL116="No Data",1,IF('Indicator Data imputation'!AL115&lt;&gt;"",1,0))</f>
        <v>0</v>
      </c>
      <c r="AL112" s="165">
        <f>IF('Indicator Data'!BM116="No Data",1,IF('Indicator Data imputation'!AM115&lt;&gt;"",1,0))</f>
        <v>0</v>
      </c>
      <c r="AM112" s="165">
        <f>IF('Indicator Data'!BN116="No Data",1,IF('Indicator Data imputation'!AN115&lt;&gt;"",1,0))</f>
        <v>1</v>
      </c>
      <c r="AN112" s="165">
        <f>IF('Indicator Data'!BO116="No Data",1,IF('Indicator Data imputation'!AO115&lt;&gt;"",1,0))</f>
        <v>1</v>
      </c>
      <c r="AO112" s="165">
        <f>IF('Indicator Data'!BP116="No Data",1,IF('Indicator Data imputation'!AP115&lt;&gt;"",1,0))</f>
        <v>0</v>
      </c>
      <c r="AP112" s="165">
        <f>IF('Indicator Data'!BQ116="No Data",1,IF('Indicator Data imputation'!AQ115&lt;&gt;"",1,0))</f>
        <v>0</v>
      </c>
      <c r="AQ112" s="165">
        <f>IF('Indicator Data'!BR116="No Data",1,IF('Indicator Data imputation'!AR115&lt;&gt;"",1,0))</f>
        <v>0</v>
      </c>
      <c r="AR112" s="165">
        <f>IF('Indicator Data'!BS116="No Data",1,IF('Indicator Data imputation'!AS115&lt;&gt;"",1,0))</f>
        <v>0</v>
      </c>
      <c r="AS112" s="165">
        <f>IF('Indicator Data'!BT116="No Data",1,IF('Indicator Data imputation'!AT115&lt;&gt;"",1,0))</f>
        <v>0</v>
      </c>
      <c r="AT112" s="165">
        <f>IF('Indicator Data'!BU116="No Data",1,IF('Indicator Data imputation'!AU115&lt;&gt;"",1,0))</f>
        <v>0</v>
      </c>
      <c r="AU112" s="165">
        <f>IF('Indicator Data'!BV116="No Data",1,IF('Indicator Data imputation'!AV115&lt;&gt;"",1,0))</f>
        <v>0</v>
      </c>
      <c r="AV112" s="165">
        <f>IF('Indicator Data'!BW116="No Data",1,IF('Indicator Data imputation'!AW115&lt;&gt;"",1,0))</f>
        <v>0</v>
      </c>
      <c r="AW112" s="165">
        <f>IF('Indicator Data'!BX116="No Data",1,IF('Indicator Data imputation'!AX115&lt;&gt;"",1,0))</f>
        <v>0</v>
      </c>
      <c r="AX112" s="165">
        <f>IF('Indicator Data'!BY116="No Data",1,IF('Indicator Data imputation'!AY115&lt;&gt;"",1,0))</f>
        <v>0</v>
      </c>
      <c r="AY112" s="165">
        <f>IF('Indicator Data'!BZ116="No Data",1,IF('Indicator Data imputation'!AZ115&lt;&gt;"",1,0))</f>
        <v>0</v>
      </c>
      <c r="AZ112" s="165">
        <f>IF('Indicator Data'!CA116="No Data",1,IF('Indicator Data imputation'!BA115&lt;&gt;"",1,0))</f>
        <v>0</v>
      </c>
      <c r="BA112" s="5">
        <f t="shared" si="2"/>
        <v>2</v>
      </c>
      <c r="BB112" s="167">
        <f t="shared" si="3"/>
        <v>3.9215686274509803E-2</v>
      </c>
    </row>
    <row r="113" spans="1:54" x14ac:dyDescent="0.25">
      <c r="A113" s="5" t="s">
        <v>209</v>
      </c>
      <c r="B113" s="165">
        <f>IF('Indicator Data'!C117="No Data",1,IF('Indicator Data imputation'!C116&lt;&gt;"",1,0))</f>
        <v>0</v>
      </c>
      <c r="C113" s="165">
        <f>IF('Indicator Data'!D117="No Data",1,IF('Indicator Data imputation'!D116&lt;&gt;"",1,0))</f>
        <v>0</v>
      </c>
      <c r="D113" s="165">
        <f>IF('Indicator Data'!E117="No Data",1,IF('Indicator Data imputation'!E116&lt;&gt;"",1,0))</f>
        <v>1</v>
      </c>
      <c r="E113" s="165">
        <f>IF('Indicator Data'!F117="No Data",1,IF('Indicator Data imputation'!F116&lt;&gt;"",1,0))</f>
        <v>0</v>
      </c>
      <c r="F113" s="165">
        <f>IF('Indicator Data'!G117="No Data",1,IF('Indicator Data imputation'!G116&lt;&gt;"",1,0))</f>
        <v>0</v>
      </c>
      <c r="G113" s="165">
        <f>IF('Indicator Data'!H117="No Data",1,IF('Indicator Data imputation'!H116&lt;&gt;"",1,0))</f>
        <v>0</v>
      </c>
      <c r="H113" s="165">
        <f>IF('Indicator Data'!I117="No Data",1,IF('Indicator Data imputation'!I116&lt;&gt;"",1,0))</f>
        <v>0</v>
      </c>
      <c r="I113" s="165">
        <f>IF('Indicator Data'!J117="No Data",1,IF('Indicator Data imputation'!J116&lt;&gt;"",1,0))</f>
        <v>0</v>
      </c>
      <c r="J113" s="165">
        <f>IF('Indicator Data'!K117="No Data",1,IF('Indicator Data imputation'!K116&lt;&gt;"",1,0))</f>
        <v>0</v>
      </c>
      <c r="K113" s="165">
        <f>IF('Indicator Data'!L117="No Data",1,IF('Indicator Data imputation'!L116&lt;&gt;"",1,0))</f>
        <v>0</v>
      </c>
      <c r="L113" s="165">
        <f>IF('Indicator Data'!AM117="No Data",1,IF('Indicator Data imputation'!M116&lt;&gt;"",1,0))</f>
        <v>0</v>
      </c>
      <c r="M113" s="165">
        <f>IF('Indicator Data'!AN117="No Data",1,IF('Indicator Data imputation'!N116&lt;&gt;"",1,0))</f>
        <v>0</v>
      </c>
      <c r="N113" s="165">
        <f>IF('Indicator Data'!AO117="No Data",1,IF('Indicator Data imputation'!O116&lt;&gt;"",1,0))</f>
        <v>0</v>
      </c>
      <c r="O113" s="165">
        <f>IF('Indicator Data'!AP117="No Data",1,IF('Indicator Data imputation'!P116&lt;&gt;"",1,0))</f>
        <v>0</v>
      </c>
      <c r="P113" s="165">
        <f>IF('Indicator Data'!AQ117="No Data",1,IF('Indicator Data imputation'!Q116&lt;&gt;"",1,0))</f>
        <v>0</v>
      </c>
      <c r="Q113" s="165">
        <f>IF('Indicator Data'!AR117="No Data",1,IF('Indicator Data imputation'!R116&lt;&gt;"",1,0))</f>
        <v>1</v>
      </c>
      <c r="R113" s="165">
        <f>IF('Indicator Data'!AS117="No Data",1,IF('Indicator Data imputation'!S116&lt;&gt;"",1,0))</f>
        <v>0</v>
      </c>
      <c r="S113" s="165">
        <f>IF('Indicator Data'!AT117="No Data",1,IF('Indicator Data imputation'!T116&lt;&gt;"",1,0))</f>
        <v>0</v>
      </c>
      <c r="T113" s="165">
        <f>IF('Indicator Data'!AU117="No Data",1,IF('Indicator Data imputation'!U116&lt;&gt;"",1,0))</f>
        <v>0</v>
      </c>
      <c r="U113" s="165">
        <f>IF('Indicator Data'!AV117="No Data",1,IF('Indicator Data imputation'!V116&lt;&gt;"",1,0))</f>
        <v>0</v>
      </c>
      <c r="V113" s="165">
        <f>IF('Indicator Data'!AX117="No Data",1,IF('Indicator Data imputation'!W116&lt;&gt;"",1,0))</f>
        <v>0</v>
      </c>
      <c r="W113" s="165">
        <f>IF('Indicator Data'!AY117="No Data",1,IF('Indicator Data imputation'!X116&lt;&gt;"",1,0))</f>
        <v>1</v>
      </c>
      <c r="X113" s="165">
        <f>IF('Indicator Data'!CB117="No Data",1,IF('Indicator Data imputation'!Y116&lt;&gt;"",1,0))</f>
        <v>1</v>
      </c>
      <c r="Y113" s="165">
        <f>IF('Indicator Data'!CC117="No Data",1,IF('Indicator Data imputation'!Z116&lt;&gt;"",1,0))</f>
        <v>0</v>
      </c>
      <c r="Z113" s="165">
        <f>IF('Indicator Data'!AZ117="No Data",1,IF('Indicator Data imputation'!AA116&lt;&gt;"",1,0))</f>
        <v>0</v>
      </c>
      <c r="AA113" s="165">
        <f>IF('Indicator Data'!BA117="No Data",1,IF('Indicator Data imputation'!AB116&lt;&gt;"",1,0))</f>
        <v>1</v>
      </c>
      <c r="AB113" s="165">
        <f>IF('Indicator Data'!CG117="No Data",1,IF('Indicator Data imputation'!AC116&lt;&gt;"",1,0))</f>
        <v>0</v>
      </c>
      <c r="AC113" s="165">
        <f>IF('Indicator Data'!CH117="No Data",1,IF('Indicator Data imputation'!AD116&lt;&gt;"",1,0))</f>
        <v>0</v>
      </c>
      <c r="AD113" s="165">
        <f>IF('Indicator Data'!BC117="No Data",1,IF('Indicator Data imputation'!AE116&lt;&gt;"",1,0))</f>
        <v>1</v>
      </c>
      <c r="AE113" s="165">
        <f>IF('Indicator Data'!BF117="No Data",1,IF('Indicator Data imputation'!AF116&lt;&gt;"",1,0))</f>
        <v>1</v>
      </c>
      <c r="AF113" s="165">
        <f>IF('Indicator Data'!BG117="No Data",1,IF('Indicator Data imputation'!AG116&lt;&gt;"",1,0))</f>
        <v>1</v>
      </c>
      <c r="AG113" s="165">
        <f>IF('Indicator Data'!BH117="No Data",1,IF('Indicator Data imputation'!AH116&lt;&gt;"",1,0))</f>
        <v>0</v>
      </c>
      <c r="AH113" s="165">
        <f>IF('Indicator Data'!BI117="No Data",1,IF('Indicator Data imputation'!AI116&lt;&gt;"",1,0))</f>
        <v>0</v>
      </c>
      <c r="AI113" s="165">
        <f>IF('Indicator Data'!BJ117="No Data",1,IF('Indicator Data imputation'!AJ116&lt;&gt;"",1,0))</f>
        <v>0</v>
      </c>
      <c r="AJ113" s="165">
        <f>IF('Indicator Data'!BK117="No Data",1,IF('Indicator Data imputation'!AK116&lt;&gt;"",1,0))</f>
        <v>0</v>
      </c>
      <c r="AK113" s="165">
        <f>IF('Indicator Data'!BL117="No Data",1,IF('Indicator Data imputation'!AL116&lt;&gt;"",1,0))</f>
        <v>0</v>
      </c>
      <c r="AL113" s="165">
        <f>IF('Indicator Data'!BM117="No Data",1,IF('Indicator Data imputation'!AM116&lt;&gt;"",1,0))</f>
        <v>0</v>
      </c>
      <c r="AM113" s="165">
        <f>IF('Indicator Data'!BN117="No Data",1,IF('Indicator Data imputation'!AN116&lt;&gt;"",1,0))</f>
        <v>0</v>
      </c>
      <c r="AN113" s="165">
        <f>IF('Indicator Data'!BO117="No Data",1,IF('Indicator Data imputation'!AO116&lt;&gt;"",1,0))</f>
        <v>0</v>
      </c>
      <c r="AO113" s="165">
        <f>IF('Indicator Data'!BP117="No Data",1,IF('Indicator Data imputation'!AP116&lt;&gt;"",1,0))</f>
        <v>1</v>
      </c>
      <c r="AP113" s="165">
        <f>IF('Indicator Data'!BQ117="No Data",1,IF('Indicator Data imputation'!AQ116&lt;&gt;"",1,0))</f>
        <v>1</v>
      </c>
      <c r="AQ113" s="165">
        <f>IF('Indicator Data'!BR117="No Data",1,IF('Indicator Data imputation'!AR116&lt;&gt;"",1,0))</f>
        <v>0</v>
      </c>
      <c r="AR113" s="165">
        <f>IF('Indicator Data'!BS117="No Data",1,IF('Indicator Data imputation'!AS116&lt;&gt;"",1,0))</f>
        <v>0</v>
      </c>
      <c r="AS113" s="165">
        <f>IF('Indicator Data'!BT117="No Data",1,IF('Indicator Data imputation'!AT116&lt;&gt;"",1,0))</f>
        <v>1</v>
      </c>
      <c r="AT113" s="165">
        <f>IF('Indicator Data'!BU117="No Data",1,IF('Indicator Data imputation'!AU116&lt;&gt;"",1,0))</f>
        <v>0</v>
      </c>
      <c r="AU113" s="165">
        <f>IF('Indicator Data'!BV117="No Data",1,IF('Indicator Data imputation'!AV116&lt;&gt;"",1,0))</f>
        <v>1</v>
      </c>
      <c r="AV113" s="165">
        <f>IF('Indicator Data'!BW117="No Data",1,IF('Indicator Data imputation'!AW116&lt;&gt;"",1,0))</f>
        <v>0</v>
      </c>
      <c r="AW113" s="165">
        <f>IF('Indicator Data'!BX117="No Data",1,IF('Indicator Data imputation'!AX116&lt;&gt;"",1,0))</f>
        <v>0</v>
      </c>
      <c r="AX113" s="165">
        <f>IF('Indicator Data'!BY117="No Data",1,IF('Indicator Data imputation'!AY116&lt;&gt;"",1,0))</f>
        <v>0</v>
      </c>
      <c r="AY113" s="165">
        <f>IF('Indicator Data'!BZ117="No Data",1,IF('Indicator Data imputation'!AZ116&lt;&gt;"",1,0))</f>
        <v>0</v>
      </c>
      <c r="AZ113" s="165">
        <f>IF('Indicator Data'!CA117="No Data",1,IF('Indicator Data imputation'!BA116&lt;&gt;"",1,0))</f>
        <v>0</v>
      </c>
      <c r="BA113" s="5">
        <f t="shared" si="2"/>
        <v>12</v>
      </c>
      <c r="BB113" s="167">
        <f t="shared" si="3"/>
        <v>0.23529411764705882</v>
      </c>
    </row>
    <row r="114" spans="1:54" x14ac:dyDescent="0.25">
      <c r="A114" s="5" t="s">
        <v>210</v>
      </c>
      <c r="B114" s="165">
        <f>IF('Indicator Data'!C118="No Data",1,IF('Indicator Data imputation'!C117&lt;&gt;"",1,0))</f>
        <v>0</v>
      </c>
      <c r="C114" s="165">
        <f>IF('Indicator Data'!D118="No Data",1,IF('Indicator Data imputation'!D117&lt;&gt;"",1,0))</f>
        <v>0</v>
      </c>
      <c r="D114" s="165">
        <f>IF('Indicator Data'!E118="No Data",1,IF('Indicator Data imputation'!E117&lt;&gt;"",1,0))</f>
        <v>0</v>
      </c>
      <c r="E114" s="165">
        <f>IF('Indicator Data'!F118="No Data",1,IF('Indicator Data imputation'!F117&lt;&gt;"",1,0))</f>
        <v>0</v>
      </c>
      <c r="F114" s="165">
        <f>IF('Indicator Data'!G118="No Data",1,IF('Indicator Data imputation'!G117&lt;&gt;"",1,0))</f>
        <v>0</v>
      </c>
      <c r="G114" s="165">
        <f>IF('Indicator Data'!H118="No Data",1,IF('Indicator Data imputation'!H117&lt;&gt;"",1,0))</f>
        <v>0</v>
      </c>
      <c r="H114" s="165">
        <f>IF('Indicator Data'!I118="No Data",1,IF('Indicator Data imputation'!I117&lt;&gt;"",1,0))</f>
        <v>0</v>
      </c>
      <c r="I114" s="165">
        <f>IF('Indicator Data'!J118="No Data",1,IF('Indicator Data imputation'!J117&lt;&gt;"",1,0))</f>
        <v>0</v>
      </c>
      <c r="J114" s="165">
        <f>IF('Indicator Data'!K118="No Data",1,IF('Indicator Data imputation'!K117&lt;&gt;"",1,0))</f>
        <v>0</v>
      </c>
      <c r="K114" s="165">
        <f>IF('Indicator Data'!L118="No Data",1,IF('Indicator Data imputation'!L117&lt;&gt;"",1,0))</f>
        <v>0</v>
      </c>
      <c r="L114" s="165">
        <f>IF('Indicator Data'!AM118="No Data",1,IF('Indicator Data imputation'!M117&lt;&gt;"",1,0))</f>
        <v>0</v>
      </c>
      <c r="M114" s="165">
        <f>IF('Indicator Data'!AN118="No Data",1,IF('Indicator Data imputation'!N117&lt;&gt;"",1,0))</f>
        <v>0</v>
      </c>
      <c r="N114" s="165">
        <f>IF('Indicator Data'!AO118="No Data",1,IF('Indicator Data imputation'!O117&lt;&gt;"",1,0))</f>
        <v>0</v>
      </c>
      <c r="O114" s="165">
        <f>IF('Indicator Data'!AP118="No Data",1,IF('Indicator Data imputation'!P117&lt;&gt;"",1,0))</f>
        <v>0</v>
      </c>
      <c r="P114" s="165">
        <f>IF('Indicator Data'!AQ118="No Data",1,IF('Indicator Data imputation'!Q117&lt;&gt;"",1,0))</f>
        <v>0</v>
      </c>
      <c r="Q114" s="165">
        <f>IF('Indicator Data'!AR118="No Data",1,IF('Indicator Data imputation'!R117&lt;&gt;"",1,0))</f>
        <v>0</v>
      </c>
      <c r="R114" s="165">
        <f>IF('Indicator Data'!AS118="No Data",1,IF('Indicator Data imputation'!S117&lt;&gt;"",1,0))</f>
        <v>0</v>
      </c>
      <c r="S114" s="165">
        <f>IF('Indicator Data'!AT118="No Data",1,IF('Indicator Data imputation'!T117&lt;&gt;"",1,0))</f>
        <v>0</v>
      </c>
      <c r="T114" s="165">
        <f>IF('Indicator Data'!AU118="No Data",1,IF('Indicator Data imputation'!U117&lt;&gt;"",1,0))</f>
        <v>0</v>
      </c>
      <c r="U114" s="165">
        <f>IF('Indicator Data'!AV118="No Data",1,IF('Indicator Data imputation'!V117&lt;&gt;"",1,0))</f>
        <v>0</v>
      </c>
      <c r="V114" s="165">
        <f>IF('Indicator Data'!AX118="No Data",1,IF('Indicator Data imputation'!W117&lt;&gt;"",1,0))</f>
        <v>0</v>
      </c>
      <c r="W114" s="165">
        <f>IF('Indicator Data'!AY118="No Data",1,IF('Indicator Data imputation'!X117&lt;&gt;"",1,0))</f>
        <v>0</v>
      </c>
      <c r="X114" s="165">
        <f>IF('Indicator Data'!CB118="No Data",1,IF('Indicator Data imputation'!Y117&lt;&gt;"",1,0))</f>
        <v>0</v>
      </c>
      <c r="Y114" s="165">
        <f>IF('Indicator Data'!CC118="No Data",1,IF('Indicator Data imputation'!Z117&lt;&gt;"",1,0))</f>
        <v>0</v>
      </c>
      <c r="Z114" s="165">
        <f>IF('Indicator Data'!AZ118="No Data",1,IF('Indicator Data imputation'!AA117&lt;&gt;"",1,0))</f>
        <v>0</v>
      </c>
      <c r="AA114" s="165">
        <f>IF('Indicator Data'!BA118="No Data",1,IF('Indicator Data imputation'!AB117&lt;&gt;"",1,0))</f>
        <v>0</v>
      </c>
      <c r="AB114" s="165">
        <f>IF('Indicator Data'!CG118="No Data",1,IF('Indicator Data imputation'!AC117&lt;&gt;"",1,0))</f>
        <v>0</v>
      </c>
      <c r="AC114" s="165">
        <f>IF('Indicator Data'!CH118="No Data",1,IF('Indicator Data imputation'!AD117&lt;&gt;"",1,0))</f>
        <v>0</v>
      </c>
      <c r="AD114" s="165">
        <f>IF('Indicator Data'!BC118="No Data",1,IF('Indicator Data imputation'!AE117&lt;&gt;"",1,0))</f>
        <v>1</v>
      </c>
      <c r="AE114" s="165">
        <f>IF('Indicator Data'!BF118="No Data",1,IF('Indicator Data imputation'!AF117&lt;&gt;"",1,0))</f>
        <v>0</v>
      </c>
      <c r="AF114" s="165">
        <f>IF('Indicator Data'!BG118="No Data",1,IF('Indicator Data imputation'!AG117&lt;&gt;"",1,0))</f>
        <v>0</v>
      </c>
      <c r="AG114" s="165">
        <f>IF('Indicator Data'!BH118="No Data",1,IF('Indicator Data imputation'!AH117&lt;&gt;"",1,0))</f>
        <v>0</v>
      </c>
      <c r="AH114" s="165">
        <f>IF('Indicator Data'!BI118="No Data",1,IF('Indicator Data imputation'!AI117&lt;&gt;"",1,0))</f>
        <v>0</v>
      </c>
      <c r="AI114" s="165">
        <f>IF('Indicator Data'!BJ118="No Data",1,IF('Indicator Data imputation'!AJ117&lt;&gt;"",1,0))</f>
        <v>0</v>
      </c>
      <c r="AJ114" s="165">
        <f>IF('Indicator Data'!BK118="No Data",1,IF('Indicator Data imputation'!AK117&lt;&gt;"",1,0))</f>
        <v>0</v>
      </c>
      <c r="AK114" s="165">
        <f>IF('Indicator Data'!BL118="No Data",1,IF('Indicator Data imputation'!AL117&lt;&gt;"",1,0))</f>
        <v>0</v>
      </c>
      <c r="AL114" s="165">
        <f>IF('Indicator Data'!BM118="No Data",1,IF('Indicator Data imputation'!AM117&lt;&gt;"",1,0))</f>
        <v>0</v>
      </c>
      <c r="AM114" s="165">
        <f>IF('Indicator Data'!BN118="No Data",1,IF('Indicator Data imputation'!AN117&lt;&gt;"",1,0))</f>
        <v>0</v>
      </c>
      <c r="AN114" s="165">
        <f>IF('Indicator Data'!BO118="No Data",1,IF('Indicator Data imputation'!AO117&lt;&gt;"",1,0))</f>
        <v>0</v>
      </c>
      <c r="AO114" s="165">
        <f>IF('Indicator Data'!BP118="No Data",1,IF('Indicator Data imputation'!AP117&lt;&gt;"",1,0))</f>
        <v>0</v>
      </c>
      <c r="AP114" s="165">
        <f>IF('Indicator Data'!BQ118="No Data",1,IF('Indicator Data imputation'!AQ117&lt;&gt;"",1,0))</f>
        <v>0</v>
      </c>
      <c r="AQ114" s="165">
        <f>IF('Indicator Data'!BR118="No Data",1,IF('Indicator Data imputation'!AR117&lt;&gt;"",1,0))</f>
        <v>0</v>
      </c>
      <c r="AR114" s="165">
        <f>IF('Indicator Data'!BS118="No Data",1,IF('Indicator Data imputation'!AS117&lt;&gt;"",1,0))</f>
        <v>0</v>
      </c>
      <c r="AS114" s="165">
        <f>IF('Indicator Data'!BT118="No Data",1,IF('Indicator Data imputation'!AT117&lt;&gt;"",1,0))</f>
        <v>0</v>
      </c>
      <c r="AT114" s="165">
        <f>IF('Indicator Data'!BU118="No Data",1,IF('Indicator Data imputation'!AU117&lt;&gt;"",1,0))</f>
        <v>0</v>
      </c>
      <c r="AU114" s="165">
        <f>IF('Indicator Data'!BV118="No Data",1,IF('Indicator Data imputation'!AV117&lt;&gt;"",1,0))</f>
        <v>0</v>
      </c>
      <c r="AV114" s="165">
        <f>IF('Indicator Data'!BW118="No Data",1,IF('Indicator Data imputation'!AW117&lt;&gt;"",1,0))</f>
        <v>0</v>
      </c>
      <c r="AW114" s="165">
        <f>IF('Indicator Data'!BX118="No Data",1,IF('Indicator Data imputation'!AX117&lt;&gt;"",1,0))</f>
        <v>0</v>
      </c>
      <c r="AX114" s="165">
        <f>IF('Indicator Data'!BY118="No Data",1,IF('Indicator Data imputation'!AY117&lt;&gt;"",1,0))</f>
        <v>0</v>
      </c>
      <c r="AY114" s="165">
        <f>IF('Indicator Data'!BZ118="No Data",1,IF('Indicator Data imputation'!AZ117&lt;&gt;"",1,0))</f>
        <v>0</v>
      </c>
      <c r="AZ114" s="165">
        <f>IF('Indicator Data'!CA118="No Data",1,IF('Indicator Data imputation'!BA117&lt;&gt;"",1,0))</f>
        <v>0</v>
      </c>
      <c r="BA114" s="5">
        <f t="shared" si="2"/>
        <v>1</v>
      </c>
      <c r="BB114" s="167">
        <f t="shared" si="3"/>
        <v>1.9607843137254902E-2</v>
      </c>
    </row>
    <row r="115" spans="1:54" x14ac:dyDescent="0.25">
      <c r="A115" s="5" t="s">
        <v>212</v>
      </c>
      <c r="B115" s="165">
        <f>IF('Indicator Data'!C119="No Data",1,IF('Indicator Data imputation'!C118&lt;&gt;"",1,0))</f>
        <v>0</v>
      </c>
      <c r="C115" s="165">
        <f>IF('Indicator Data'!D119="No Data",1,IF('Indicator Data imputation'!D118&lt;&gt;"",1,0))</f>
        <v>0</v>
      </c>
      <c r="D115" s="165">
        <f>IF('Indicator Data'!E119="No Data",1,IF('Indicator Data imputation'!E118&lt;&gt;"",1,0))</f>
        <v>0</v>
      </c>
      <c r="E115" s="165">
        <f>IF('Indicator Data'!F119="No Data",1,IF('Indicator Data imputation'!F118&lt;&gt;"",1,0))</f>
        <v>0</v>
      </c>
      <c r="F115" s="165">
        <f>IF('Indicator Data'!G119="No Data",1,IF('Indicator Data imputation'!G118&lt;&gt;"",1,0))</f>
        <v>0</v>
      </c>
      <c r="G115" s="165">
        <f>IF('Indicator Data'!H119="No Data",1,IF('Indicator Data imputation'!H118&lt;&gt;"",1,0))</f>
        <v>0</v>
      </c>
      <c r="H115" s="165">
        <f>IF('Indicator Data'!I119="No Data",1,IF('Indicator Data imputation'!I118&lt;&gt;"",1,0))</f>
        <v>0</v>
      </c>
      <c r="I115" s="165">
        <f>IF('Indicator Data'!J119="No Data",1,IF('Indicator Data imputation'!J118&lt;&gt;"",1,0))</f>
        <v>0</v>
      </c>
      <c r="J115" s="165">
        <f>IF('Indicator Data'!K119="No Data",1,IF('Indicator Data imputation'!K118&lt;&gt;"",1,0))</f>
        <v>0</v>
      </c>
      <c r="K115" s="165">
        <f>IF('Indicator Data'!L119="No Data",1,IF('Indicator Data imputation'!L118&lt;&gt;"",1,0))</f>
        <v>0</v>
      </c>
      <c r="L115" s="165">
        <f>IF('Indicator Data'!AM119="No Data",1,IF('Indicator Data imputation'!M118&lt;&gt;"",1,0))</f>
        <v>0</v>
      </c>
      <c r="M115" s="165">
        <f>IF('Indicator Data'!AN119="No Data",1,IF('Indicator Data imputation'!N118&lt;&gt;"",1,0))</f>
        <v>0</v>
      </c>
      <c r="N115" s="165">
        <f>IF('Indicator Data'!AO119="No Data",1,IF('Indicator Data imputation'!O118&lt;&gt;"",1,0))</f>
        <v>0</v>
      </c>
      <c r="O115" s="165">
        <f>IF('Indicator Data'!AP119="No Data",1,IF('Indicator Data imputation'!P118&lt;&gt;"",1,0))</f>
        <v>0</v>
      </c>
      <c r="P115" s="165">
        <f>IF('Indicator Data'!AQ119="No Data",1,IF('Indicator Data imputation'!Q118&lt;&gt;"",1,0))</f>
        <v>0</v>
      </c>
      <c r="Q115" s="165">
        <f>IF('Indicator Data'!AR119="No Data",1,IF('Indicator Data imputation'!R118&lt;&gt;"",1,0))</f>
        <v>0</v>
      </c>
      <c r="R115" s="165">
        <f>IF('Indicator Data'!AS119="No Data",1,IF('Indicator Data imputation'!S118&lt;&gt;"",1,0))</f>
        <v>0</v>
      </c>
      <c r="S115" s="165">
        <f>IF('Indicator Data'!AT119="No Data",1,IF('Indicator Data imputation'!T118&lt;&gt;"",1,0))</f>
        <v>0</v>
      </c>
      <c r="T115" s="165">
        <f>IF('Indicator Data'!AU119="No Data",1,IF('Indicator Data imputation'!U118&lt;&gt;"",1,0))</f>
        <v>0</v>
      </c>
      <c r="U115" s="165">
        <f>IF('Indicator Data'!AV119="No Data",1,IF('Indicator Data imputation'!V118&lt;&gt;"",1,0))</f>
        <v>0</v>
      </c>
      <c r="V115" s="165">
        <f>IF('Indicator Data'!AX119="No Data",1,IF('Indicator Data imputation'!W118&lt;&gt;"",1,0))</f>
        <v>0</v>
      </c>
      <c r="W115" s="165">
        <f>IF('Indicator Data'!AY119="No Data",1,IF('Indicator Data imputation'!X118&lt;&gt;"",1,0))</f>
        <v>0</v>
      </c>
      <c r="X115" s="165">
        <f>IF('Indicator Data'!CB119="No Data",1,IF('Indicator Data imputation'!Y118&lt;&gt;"",1,0))</f>
        <v>0</v>
      </c>
      <c r="Y115" s="165">
        <f>IF('Indicator Data'!CC119="No Data",1,IF('Indicator Data imputation'!Z118&lt;&gt;"",1,0))</f>
        <v>0</v>
      </c>
      <c r="Z115" s="165">
        <f>IF('Indicator Data'!AZ119="No Data",1,IF('Indicator Data imputation'!AA118&lt;&gt;"",1,0))</f>
        <v>0</v>
      </c>
      <c r="AA115" s="165">
        <f>IF('Indicator Data'!BA119="No Data",1,IF('Indicator Data imputation'!AB118&lt;&gt;"",1,0))</f>
        <v>0</v>
      </c>
      <c r="AB115" s="165">
        <f>IF('Indicator Data'!CG119="No Data",1,IF('Indicator Data imputation'!AC118&lt;&gt;"",1,0))</f>
        <v>0</v>
      </c>
      <c r="AC115" s="165">
        <f>IF('Indicator Data'!CH119="No Data",1,IF('Indicator Data imputation'!AD118&lt;&gt;"",1,0))</f>
        <v>0</v>
      </c>
      <c r="AD115" s="165">
        <f>IF('Indicator Data'!BC119="No Data",1,IF('Indicator Data imputation'!AE118&lt;&gt;"",1,0))</f>
        <v>1</v>
      </c>
      <c r="AE115" s="165">
        <f>IF('Indicator Data'!BF119="No Data",1,IF('Indicator Data imputation'!AF118&lt;&gt;"",1,0))</f>
        <v>0</v>
      </c>
      <c r="AF115" s="165">
        <f>IF('Indicator Data'!BG119="No Data",1,IF('Indicator Data imputation'!AG118&lt;&gt;"",1,0))</f>
        <v>0</v>
      </c>
      <c r="AG115" s="165">
        <f>IF('Indicator Data'!BH119="No Data",1,IF('Indicator Data imputation'!AH118&lt;&gt;"",1,0))</f>
        <v>0</v>
      </c>
      <c r="AH115" s="165">
        <f>IF('Indicator Data'!BI119="No Data",1,IF('Indicator Data imputation'!AI118&lt;&gt;"",1,0))</f>
        <v>0</v>
      </c>
      <c r="AI115" s="165">
        <f>IF('Indicator Data'!BJ119="No Data",1,IF('Indicator Data imputation'!AJ118&lt;&gt;"",1,0))</f>
        <v>0</v>
      </c>
      <c r="AJ115" s="165">
        <f>IF('Indicator Data'!BK119="No Data",1,IF('Indicator Data imputation'!AK118&lt;&gt;"",1,0))</f>
        <v>0</v>
      </c>
      <c r="AK115" s="165">
        <f>IF('Indicator Data'!BL119="No Data",1,IF('Indicator Data imputation'!AL118&lt;&gt;"",1,0))</f>
        <v>0</v>
      </c>
      <c r="AL115" s="165">
        <f>IF('Indicator Data'!BM119="No Data",1,IF('Indicator Data imputation'!AM118&lt;&gt;"",1,0))</f>
        <v>0</v>
      </c>
      <c r="AM115" s="165">
        <f>IF('Indicator Data'!BN119="No Data",1,IF('Indicator Data imputation'!AN118&lt;&gt;"",1,0))</f>
        <v>0</v>
      </c>
      <c r="AN115" s="165">
        <f>IF('Indicator Data'!BO119="No Data",1,IF('Indicator Data imputation'!AO118&lt;&gt;"",1,0))</f>
        <v>0</v>
      </c>
      <c r="AO115" s="165">
        <f>IF('Indicator Data'!BP119="No Data",1,IF('Indicator Data imputation'!AP118&lt;&gt;"",1,0))</f>
        <v>0</v>
      </c>
      <c r="AP115" s="165">
        <f>IF('Indicator Data'!BQ119="No Data",1,IF('Indicator Data imputation'!AQ118&lt;&gt;"",1,0))</f>
        <v>0</v>
      </c>
      <c r="AQ115" s="165">
        <f>IF('Indicator Data'!BR119="No Data",1,IF('Indicator Data imputation'!AR118&lt;&gt;"",1,0))</f>
        <v>0</v>
      </c>
      <c r="AR115" s="165">
        <f>IF('Indicator Data'!BS119="No Data",1,IF('Indicator Data imputation'!AS118&lt;&gt;"",1,0))</f>
        <v>0</v>
      </c>
      <c r="AS115" s="165">
        <f>IF('Indicator Data'!BT119="No Data",1,IF('Indicator Data imputation'!AT118&lt;&gt;"",1,0))</f>
        <v>0</v>
      </c>
      <c r="AT115" s="165">
        <f>IF('Indicator Data'!BU119="No Data",1,IF('Indicator Data imputation'!AU118&lt;&gt;"",1,0))</f>
        <v>0</v>
      </c>
      <c r="AU115" s="165">
        <f>IF('Indicator Data'!BV119="No Data",1,IF('Indicator Data imputation'!AV118&lt;&gt;"",1,0))</f>
        <v>0</v>
      </c>
      <c r="AV115" s="165">
        <f>IF('Indicator Data'!BW119="No Data",1,IF('Indicator Data imputation'!AW118&lt;&gt;"",1,0))</f>
        <v>0</v>
      </c>
      <c r="AW115" s="165">
        <f>IF('Indicator Data'!BX119="No Data",1,IF('Indicator Data imputation'!AX118&lt;&gt;"",1,0))</f>
        <v>0</v>
      </c>
      <c r="AX115" s="165">
        <f>IF('Indicator Data'!BY119="No Data",1,IF('Indicator Data imputation'!AY118&lt;&gt;"",1,0))</f>
        <v>0</v>
      </c>
      <c r="AY115" s="165">
        <f>IF('Indicator Data'!BZ119="No Data",1,IF('Indicator Data imputation'!AZ118&lt;&gt;"",1,0))</f>
        <v>0</v>
      </c>
      <c r="AZ115" s="165">
        <f>IF('Indicator Data'!CA119="No Data",1,IF('Indicator Data imputation'!BA118&lt;&gt;"",1,0))</f>
        <v>0</v>
      </c>
      <c r="BA115" s="5">
        <f t="shared" si="2"/>
        <v>1</v>
      </c>
      <c r="BB115" s="167">
        <f t="shared" si="3"/>
        <v>1.9607843137254902E-2</v>
      </c>
    </row>
    <row r="116" spans="1:54" x14ac:dyDescent="0.25">
      <c r="A116" s="5" t="s">
        <v>214</v>
      </c>
      <c r="B116" s="165">
        <f>IF('Indicator Data'!C120="No Data",1,IF('Indicator Data imputation'!C119&lt;&gt;"",1,0))</f>
        <v>0</v>
      </c>
      <c r="C116" s="165">
        <f>IF('Indicator Data'!D120="No Data",1,IF('Indicator Data imputation'!D119&lt;&gt;"",1,0))</f>
        <v>0</v>
      </c>
      <c r="D116" s="165">
        <f>IF('Indicator Data'!E120="No Data",1,IF('Indicator Data imputation'!E119&lt;&gt;"",1,0))</f>
        <v>0</v>
      </c>
      <c r="E116" s="165">
        <f>IF('Indicator Data'!F120="No Data",1,IF('Indicator Data imputation'!F119&lt;&gt;"",1,0))</f>
        <v>0</v>
      </c>
      <c r="F116" s="165">
        <f>IF('Indicator Data'!G120="No Data",1,IF('Indicator Data imputation'!G119&lt;&gt;"",1,0))</f>
        <v>0</v>
      </c>
      <c r="G116" s="165">
        <f>IF('Indicator Data'!H120="No Data",1,IF('Indicator Data imputation'!H119&lt;&gt;"",1,0))</f>
        <v>0</v>
      </c>
      <c r="H116" s="165">
        <f>IF('Indicator Data'!I120="No Data",1,IF('Indicator Data imputation'!I119&lt;&gt;"",1,0))</f>
        <v>0</v>
      </c>
      <c r="I116" s="165">
        <f>IF('Indicator Data'!J120="No Data",1,IF('Indicator Data imputation'!J119&lt;&gt;"",1,0))</f>
        <v>0</v>
      </c>
      <c r="J116" s="165">
        <f>IF('Indicator Data'!K120="No Data",1,IF('Indicator Data imputation'!K119&lt;&gt;"",1,0))</f>
        <v>0</v>
      </c>
      <c r="K116" s="165">
        <f>IF('Indicator Data'!L120="No Data",1,IF('Indicator Data imputation'!L119&lt;&gt;"",1,0))</f>
        <v>0</v>
      </c>
      <c r="L116" s="165">
        <f>IF('Indicator Data'!AM120="No Data",1,IF('Indicator Data imputation'!M119&lt;&gt;"",1,0))</f>
        <v>0</v>
      </c>
      <c r="M116" s="165">
        <f>IF('Indicator Data'!AN120="No Data",1,IF('Indicator Data imputation'!N119&lt;&gt;"",1,0))</f>
        <v>0</v>
      </c>
      <c r="N116" s="165">
        <f>IF('Indicator Data'!AO120="No Data",1,IF('Indicator Data imputation'!O119&lt;&gt;"",1,0))</f>
        <v>0</v>
      </c>
      <c r="O116" s="165">
        <f>IF('Indicator Data'!AP120="No Data",1,IF('Indicator Data imputation'!P119&lt;&gt;"",1,0))</f>
        <v>0</v>
      </c>
      <c r="P116" s="165">
        <f>IF('Indicator Data'!AQ120="No Data",1,IF('Indicator Data imputation'!Q119&lt;&gt;"",1,0))</f>
        <v>0</v>
      </c>
      <c r="Q116" s="165">
        <f>IF('Indicator Data'!AR120="No Data",1,IF('Indicator Data imputation'!R119&lt;&gt;"",1,0))</f>
        <v>0</v>
      </c>
      <c r="R116" s="165">
        <f>IF('Indicator Data'!AS120="No Data",1,IF('Indicator Data imputation'!S119&lt;&gt;"",1,0))</f>
        <v>0</v>
      </c>
      <c r="S116" s="165">
        <f>IF('Indicator Data'!AT120="No Data",1,IF('Indicator Data imputation'!T119&lt;&gt;"",1,0))</f>
        <v>0</v>
      </c>
      <c r="T116" s="165">
        <f>IF('Indicator Data'!AU120="No Data",1,IF('Indicator Data imputation'!U119&lt;&gt;"",1,0))</f>
        <v>0</v>
      </c>
      <c r="U116" s="165">
        <f>IF('Indicator Data'!AV120="No Data",1,IF('Indicator Data imputation'!V119&lt;&gt;"",1,0))</f>
        <v>0</v>
      </c>
      <c r="V116" s="165">
        <f>IF('Indicator Data'!AX120="No Data",1,IF('Indicator Data imputation'!W119&lt;&gt;"",1,0))</f>
        <v>0</v>
      </c>
      <c r="W116" s="165">
        <f>IF('Indicator Data'!AY120="No Data",1,IF('Indicator Data imputation'!X119&lt;&gt;"",1,0))</f>
        <v>0</v>
      </c>
      <c r="X116" s="165">
        <f>IF('Indicator Data'!CB120="No Data",1,IF('Indicator Data imputation'!Y119&lt;&gt;"",1,0))</f>
        <v>0</v>
      </c>
      <c r="Y116" s="165">
        <f>IF('Indicator Data'!CC120="No Data",1,IF('Indicator Data imputation'!Z119&lt;&gt;"",1,0))</f>
        <v>0</v>
      </c>
      <c r="Z116" s="165">
        <f>IF('Indicator Data'!AZ120="No Data",1,IF('Indicator Data imputation'!AA119&lt;&gt;"",1,0))</f>
        <v>0</v>
      </c>
      <c r="AA116" s="165">
        <f>IF('Indicator Data'!BA120="No Data",1,IF('Indicator Data imputation'!AB119&lt;&gt;"",1,0))</f>
        <v>0</v>
      </c>
      <c r="AB116" s="165">
        <f>IF('Indicator Data'!CG120="No Data",1,IF('Indicator Data imputation'!AC119&lt;&gt;"",1,0))</f>
        <v>0</v>
      </c>
      <c r="AC116" s="165">
        <f>IF('Indicator Data'!CH120="No Data",1,IF('Indicator Data imputation'!AD119&lt;&gt;"",1,0))</f>
        <v>0</v>
      </c>
      <c r="AD116" s="165">
        <f>IF('Indicator Data'!BC120="No Data",1,IF('Indicator Data imputation'!AE119&lt;&gt;"",1,0))</f>
        <v>1</v>
      </c>
      <c r="AE116" s="165">
        <f>IF('Indicator Data'!BF120="No Data",1,IF('Indicator Data imputation'!AF119&lt;&gt;"",1,0))</f>
        <v>0</v>
      </c>
      <c r="AF116" s="165">
        <f>IF('Indicator Data'!BG120="No Data",1,IF('Indicator Data imputation'!AG119&lt;&gt;"",1,0))</f>
        <v>0</v>
      </c>
      <c r="AG116" s="165">
        <f>IF('Indicator Data'!BH120="No Data",1,IF('Indicator Data imputation'!AH119&lt;&gt;"",1,0))</f>
        <v>0</v>
      </c>
      <c r="AH116" s="165">
        <f>IF('Indicator Data'!BI120="No Data",1,IF('Indicator Data imputation'!AI119&lt;&gt;"",1,0))</f>
        <v>0</v>
      </c>
      <c r="AI116" s="165">
        <f>IF('Indicator Data'!BJ120="No Data",1,IF('Indicator Data imputation'!AJ119&lt;&gt;"",1,0))</f>
        <v>0</v>
      </c>
      <c r="AJ116" s="165">
        <f>IF('Indicator Data'!BK120="No Data",1,IF('Indicator Data imputation'!AK119&lt;&gt;"",1,0))</f>
        <v>0</v>
      </c>
      <c r="AK116" s="165">
        <f>IF('Indicator Data'!BL120="No Data",1,IF('Indicator Data imputation'!AL119&lt;&gt;"",1,0))</f>
        <v>0</v>
      </c>
      <c r="AL116" s="165">
        <f>IF('Indicator Data'!BM120="No Data",1,IF('Indicator Data imputation'!AM119&lt;&gt;"",1,0))</f>
        <v>0</v>
      </c>
      <c r="AM116" s="165">
        <f>IF('Indicator Data'!BN120="No Data",1,IF('Indicator Data imputation'!AN119&lt;&gt;"",1,0))</f>
        <v>0</v>
      </c>
      <c r="AN116" s="165">
        <f>IF('Indicator Data'!BO120="No Data",1,IF('Indicator Data imputation'!AO119&lt;&gt;"",1,0))</f>
        <v>0</v>
      </c>
      <c r="AO116" s="165">
        <f>IF('Indicator Data'!BP120="No Data",1,IF('Indicator Data imputation'!AP119&lt;&gt;"",1,0))</f>
        <v>0</v>
      </c>
      <c r="AP116" s="165">
        <f>IF('Indicator Data'!BQ120="No Data",1,IF('Indicator Data imputation'!AQ119&lt;&gt;"",1,0))</f>
        <v>1</v>
      </c>
      <c r="AQ116" s="165">
        <f>IF('Indicator Data'!BR120="No Data",1,IF('Indicator Data imputation'!AR119&lt;&gt;"",1,0))</f>
        <v>0</v>
      </c>
      <c r="AR116" s="165">
        <f>IF('Indicator Data'!BS120="No Data",1,IF('Indicator Data imputation'!AS119&lt;&gt;"",1,0))</f>
        <v>0</v>
      </c>
      <c r="AS116" s="165">
        <f>IF('Indicator Data'!BT120="No Data",1,IF('Indicator Data imputation'!AT119&lt;&gt;"",1,0))</f>
        <v>0</v>
      </c>
      <c r="AT116" s="165">
        <f>IF('Indicator Data'!BU120="No Data",1,IF('Indicator Data imputation'!AU119&lt;&gt;"",1,0))</f>
        <v>0</v>
      </c>
      <c r="AU116" s="165">
        <f>IF('Indicator Data'!BV120="No Data",1,IF('Indicator Data imputation'!AV119&lt;&gt;"",1,0))</f>
        <v>0</v>
      </c>
      <c r="AV116" s="165">
        <f>IF('Indicator Data'!BW120="No Data",1,IF('Indicator Data imputation'!AW119&lt;&gt;"",1,0))</f>
        <v>0</v>
      </c>
      <c r="AW116" s="165">
        <f>IF('Indicator Data'!BX120="No Data",1,IF('Indicator Data imputation'!AX119&lt;&gt;"",1,0))</f>
        <v>0</v>
      </c>
      <c r="AX116" s="165">
        <f>IF('Indicator Data'!BY120="No Data",1,IF('Indicator Data imputation'!AY119&lt;&gt;"",1,0))</f>
        <v>0</v>
      </c>
      <c r="AY116" s="165">
        <f>IF('Indicator Data'!BZ120="No Data",1,IF('Indicator Data imputation'!AZ119&lt;&gt;"",1,0))</f>
        <v>0</v>
      </c>
      <c r="AZ116" s="165">
        <f>IF('Indicator Data'!CA120="No Data",1,IF('Indicator Data imputation'!BA119&lt;&gt;"",1,0))</f>
        <v>0</v>
      </c>
      <c r="BA116" s="5">
        <f t="shared" si="2"/>
        <v>2</v>
      </c>
      <c r="BB116" s="167">
        <f t="shared" si="3"/>
        <v>3.9215686274509803E-2</v>
      </c>
    </row>
    <row r="117" spans="1:54" x14ac:dyDescent="0.25">
      <c r="A117" s="5" t="s">
        <v>216</v>
      </c>
      <c r="B117" s="165">
        <f>IF('Indicator Data'!C121="No Data",1,IF('Indicator Data imputation'!C120&lt;&gt;"",1,0))</f>
        <v>0</v>
      </c>
      <c r="C117" s="165">
        <f>IF('Indicator Data'!D121="No Data",1,IF('Indicator Data imputation'!D120&lt;&gt;"",1,0))</f>
        <v>0</v>
      </c>
      <c r="D117" s="165">
        <f>IF('Indicator Data'!E121="No Data",1,IF('Indicator Data imputation'!E120&lt;&gt;"",1,0))</f>
        <v>0</v>
      </c>
      <c r="E117" s="165">
        <f>IF('Indicator Data'!F121="No Data",1,IF('Indicator Data imputation'!F120&lt;&gt;"",1,0))</f>
        <v>0</v>
      </c>
      <c r="F117" s="165">
        <f>IF('Indicator Data'!G121="No Data",1,IF('Indicator Data imputation'!G120&lt;&gt;"",1,0))</f>
        <v>0</v>
      </c>
      <c r="G117" s="165">
        <f>IF('Indicator Data'!H121="No Data",1,IF('Indicator Data imputation'!H120&lt;&gt;"",1,0))</f>
        <v>0</v>
      </c>
      <c r="H117" s="165">
        <f>IF('Indicator Data'!I121="No Data",1,IF('Indicator Data imputation'!I120&lt;&gt;"",1,0))</f>
        <v>0</v>
      </c>
      <c r="I117" s="165">
        <f>IF('Indicator Data'!J121="No Data",1,IF('Indicator Data imputation'!J120&lt;&gt;"",1,0))</f>
        <v>0</v>
      </c>
      <c r="J117" s="165">
        <f>IF('Indicator Data'!K121="No Data",1,IF('Indicator Data imputation'!K120&lt;&gt;"",1,0))</f>
        <v>0</v>
      </c>
      <c r="K117" s="165">
        <f>IF('Indicator Data'!L121="No Data",1,IF('Indicator Data imputation'!L120&lt;&gt;"",1,0))</f>
        <v>0</v>
      </c>
      <c r="L117" s="165">
        <f>IF('Indicator Data'!AM121="No Data",1,IF('Indicator Data imputation'!M120&lt;&gt;"",1,0))</f>
        <v>0</v>
      </c>
      <c r="M117" s="165">
        <f>IF('Indicator Data'!AN121="No Data",1,IF('Indicator Data imputation'!N120&lt;&gt;"",1,0))</f>
        <v>0</v>
      </c>
      <c r="N117" s="165">
        <f>IF('Indicator Data'!AO121="No Data",1,IF('Indicator Data imputation'!O120&lt;&gt;"",1,0))</f>
        <v>0</v>
      </c>
      <c r="O117" s="165">
        <f>IF('Indicator Data'!AP121="No Data",1,IF('Indicator Data imputation'!P120&lt;&gt;"",1,0))</f>
        <v>0</v>
      </c>
      <c r="P117" s="165">
        <f>IF('Indicator Data'!AQ121="No Data",1,IF('Indicator Data imputation'!Q120&lt;&gt;"",1,0))</f>
        <v>0</v>
      </c>
      <c r="Q117" s="165">
        <f>IF('Indicator Data'!AR121="No Data",1,IF('Indicator Data imputation'!R120&lt;&gt;"",1,0))</f>
        <v>0</v>
      </c>
      <c r="R117" s="165">
        <f>IF('Indicator Data'!AS121="No Data",1,IF('Indicator Data imputation'!S120&lt;&gt;"",1,0))</f>
        <v>0</v>
      </c>
      <c r="S117" s="165">
        <f>IF('Indicator Data'!AT121="No Data",1,IF('Indicator Data imputation'!T120&lt;&gt;"",1,0))</f>
        <v>0</v>
      </c>
      <c r="T117" s="165">
        <f>IF('Indicator Data'!AU121="No Data",1,IF('Indicator Data imputation'!U120&lt;&gt;"",1,0))</f>
        <v>0</v>
      </c>
      <c r="U117" s="165">
        <f>IF('Indicator Data'!AV121="No Data",1,IF('Indicator Data imputation'!V120&lt;&gt;"",1,0))</f>
        <v>0</v>
      </c>
      <c r="V117" s="165">
        <f>IF('Indicator Data'!AX121="No Data",1,IF('Indicator Data imputation'!W120&lt;&gt;"",1,0))</f>
        <v>0</v>
      </c>
      <c r="W117" s="165">
        <f>IF('Indicator Data'!AY121="No Data",1,IF('Indicator Data imputation'!X120&lt;&gt;"",1,0))</f>
        <v>0</v>
      </c>
      <c r="X117" s="165">
        <f>IF('Indicator Data'!CB121="No Data",1,IF('Indicator Data imputation'!Y120&lt;&gt;"",1,0))</f>
        <v>0</v>
      </c>
      <c r="Y117" s="165">
        <f>IF('Indicator Data'!CC121="No Data",1,IF('Indicator Data imputation'!Z120&lt;&gt;"",1,0))</f>
        <v>0</v>
      </c>
      <c r="Z117" s="165">
        <f>IF('Indicator Data'!AZ121="No Data",1,IF('Indicator Data imputation'!AA120&lt;&gt;"",1,0))</f>
        <v>0</v>
      </c>
      <c r="AA117" s="165">
        <f>IF('Indicator Data'!BA121="No Data",1,IF('Indicator Data imputation'!AB120&lt;&gt;"",1,0))</f>
        <v>0</v>
      </c>
      <c r="AB117" s="165">
        <f>IF('Indicator Data'!CG121="No Data",1,IF('Indicator Data imputation'!AC120&lt;&gt;"",1,0))</f>
        <v>0</v>
      </c>
      <c r="AC117" s="165">
        <f>IF('Indicator Data'!CH121="No Data",1,IF('Indicator Data imputation'!AD120&lt;&gt;"",1,0))</f>
        <v>0</v>
      </c>
      <c r="AD117" s="165">
        <f>IF('Indicator Data'!BC121="No Data",1,IF('Indicator Data imputation'!AE120&lt;&gt;"",1,0))</f>
        <v>1</v>
      </c>
      <c r="AE117" s="165">
        <f>IF('Indicator Data'!BF121="No Data",1,IF('Indicator Data imputation'!AF120&lt;&gt;"",1,0))</f>
        <v>0</v>
      </c>
      <c r="AF117" s="165">
        <f>IF('Indicator Data'!BG121="No Data",1,IF('Indicator Data imputation'!AG120&lt;&gt;"",1,0))</f>
        <v>0</v>
      </c>
      <c r="AG117" s="165">
        <f>IF('Indicator Data'!BH121="No Data",1,IF('Indicator Data imputation'!AH120&lt;&gt;"",1,0))</f>
        <v>0</v>
      </c>
      <c r="AH117" s="165">
        <f>IF('Indicator Data'!BI121="No Data",1,IF('Indicator Data imputation'!AI120&lt;&gt;"",1,0))</f>
        <v>0</v>
      </c>
      <c r="AI117" s="165">
        <f>IF('Indicator Data'!BJ121="No Data",1,IF('Indicator Data imputation'!AJ120&lt;&gt;"",1,0))</f>
        <v>0</v>
      </c>
      <c r="AJ117" s="165">
        <f>IF('Indicator Data'!BK121="No Data",1,IF('Indicator Data imputation'!AK120&lt;&gt;"",1,0))</f>
        <v>0</v>
      </c>
      <c r="AK117" s="165">
        <f>IF('Indicator Data'!BL121="No Data",1,IF('Indicator Data imputation'!AL120&lt;&gt;"",1,0))</f>
        <v>0</v>
      </c>
      <c r="AL117" s="165">
        <f>IF('Indicator Data'!BM121="No Data",1,IF('Indicator Data imputation'!AM120&lt;&gt;"",1,0))</f>
        <v>0</v>
      </c>
      <c r="AM117" s="165">
        <f>IF('Indicator Data'!BN121="No Data",1,IF('Indicator Data imputation'!AN120&lt;&gt;"",1,0))</f>
        <v>0</v>
      </c>
      <c r="AN117" s="165">
        <f>IF('Indicator Data'!BO121="No Data",1,IF('Indicator Data imputation'!AO120&lt;&gt;"",1,0))</f>
        <v>0</v>
      </c>
      <c r="AO117" s="165">
        <f>IF('Indicator Data'!BP121="No Data",1,IF('Indicator Data imputation'!AP120&lt;&gt;"",1,0))</f>
        <v>0</v>
      </c>
      <c r="AP117" s="165">
        <f>IF('Indicator Data'!BQ121="No Data",1,IF('Indicator Data imputation'!AQ120&lt;&gt;"",1,0))</f>
        <v>0</v>
      </c>
      <c r="AQ117" s="165">
        <f>IF('Indicator Data'!BR121="No Data",1,IF('Indicator Data imputation'!AR120&lt;&gt;"",1,0))</f>
        <v>0</v>
      </c>
      <c r="AR117" s="165">
        <f>IF('Indicator Data'!BS121="No Data",1,IF('Indicator Data imputation'!AS120&lt;&gt;"",1,0))</f>
        <v>0</v>
      </c>
      <c r="AS117" s="165">
        <f>IF('Indicator Data'!BT121="No Data",1,IF('Indicator Data imputation'!AT120&lt;&gt;"",1,0))</f>
        <v>0</v>
      </c>
      <c r="AT117" s="165">
        <f>IF('Indicator Data'!BU121="No Data",1,IF('Indicator Data imputation'!AU120&lt;&gt;"",1,0))</f>
        <v>0</v>
      </c>
      <c r="AU117" s="165">
        <f>IF('Indicator Data'!BV121="No Data",1,IF('Indicator Data imputation'!AV120&lt;&gt;"",1,0))</f>
        <v>0</v>
      </c>
      <c r="AV117" s="165">
        <f>IF('Indicator Data'!BW121="No Data",1,IF('Indicator Data imputation'!AW120&lt;&gt;"",1,0))</f>
        <v>0</v>
      </c>
      <c r="AW117" s="165">
        <f>IF('Indicator Data'!BX121="No Data",1,IF('Indicator Data imputation'!AX120&lt;&gt;"",1,0))</f>
        <v>0</v>
      </c>
      <c r="AX117" s="165">
        <f>IF('Indicator Data'!BY121="No Data",1,IF('Indicator Data imputation'!AY120&lt;&gt;"",1,0))</f>
        <v>0</v>
      </c>
      <c r="AY117" s="165">
        <f>IF('Indicator Data'!BZ121="No Data",1,IF('Indicator Data imputation'!AZ120&lt;&gt;"",1,0))</f>
        <v>0</v>
      </c>
      <c r="AZ117" s="165">
        <f>IF('Indicator Data'!CA121="No Data",1,IF('Indicator Data imputation'!BA120&lt;&gt;"",1,0))</f>
        <v>0</v>
      </c>
      <c r="BA117" s="5">
        <f t="shared" si="2"/>
        <v>1</v>
      </c>
      <c r="BB117" s="167">
        <f t="shared" si="3"/>
        <v>1.9607843137254902E-2</v>
      </c>
    </row>
    <row r="118" spans="1:54" x14ac:dyDescent="0.25">
      <c r="A118" s="5" t="s">
        <v>218</v>
      </c>
      <c r="B118" s="165">
        <f>IF('Indicator Data'!C122="No Data",1,IF('Indicator Data imputation'!C121&lt;&gt;"",1,0))</f>
        <v>0</v>
      </c>
      <c r="C118" s="165">
        <f>IF('Indicator Data'!D122="No Data",1,IF('Indicator Data imputation'!D121&lt;&gt;"",1,0))</f>
        <v>0</v>
      </c>
      <c r="D118" s="165">
        <f>IF('Indicator Data'!E122="No Data",1,IF('Indicator Data imputation'!E121&lt;&gt;"",1,0))</f>
        <v>0</v>
      </c>
      <c r="E118" s="165">
        <f>IF('Indicator Data'!F122="No Data",1,IF('Indicator Data imputation'!F121&lt;&gt;"",1,0))</f>
        <v>0</v>
      </c>
      <c r="F118" s="165">
        <f>IF('Indicator Data'!G122="No Data",1,IF('Indicator Data imputation'!G121&lt;&gt;"",1,0))</f>
        <v>0</v>
      </c>
      <c r="G118" s="165">
        <f>IF('Indicator Data'!H122="No Data",1,IF('Indicator Data imputation'!H121&lt;&gt;"",1,0))</f>
        <v>0</v>
      </c>
      <c r="H118" s="165">
        <f>IF('Indicator Data'!I122="No Data",1,IF('Indicator Data imputation'!I121&lt;&gt;"",1,0))</f>
        <v>0</v>
      </c>
      <c r="I118" s="165">
        <f>IF('Indicator Data'!J122="No Data",1,IF('Indicator Data imputation'!J121&lt;&gt;"",1,0))</f>
        <v>0</v>
      </c>
      <c r="J118" s="165">
        <f>IF('Indicator Data'!K122="No Data",1,IF('Indicator Data imputation'!K121&lt;&gt;"",1,0))</f>
        <v>0</v>
      </c>
      <c r="K118" s="165">
        <f>IF('Indicator Data'!L122="No Data",1,IF('Indicator Data imputation'!L121&lt;&gt;"",1,0))</f>
        <v>0</v>
      </c>
      <c r="L118" s="165">
        <f>IF('Indicator Data'!AM122="No Data",1,IF('Indicator Data imputation'!M121&lt;&gt;"",1,0))</f>
        <v>0</v>
      </c>
      <c r="M118" s="165">
        <f>IF('Indicator Data'!AN122="No Data",1,IF('Indicator Data imputation'!N121&lt;&gt;"",1,0))</f>
        <v>0</v>
      </c>
      <c r="N118" s="165">
        <f>IF('Indicator Data'!AO122="No Data",1,IF('Indicator Data imputation'!O121&lt;&gt;"",1,0))</f>
        <v>0</v>
      </c>
      <c r="O118" s="165">
        <f>IF('Indicator Data'!AP122="No Data",1,IF('Indicator Data imputation'!P121&lt;&gt;"",1,0))</f>
        <v>0</v>
      </c>
      <c r="P118" s="165">
        <f>IF('Indicator Data'!AQ122="No Data",1,IF('Indicator Data imputation'!Q121&lt;&gt;"",1,0))</f>
        <v>0</v>
      </c>
      <c r="Q118" s="165">
        <f>IF('Indicator Data'!AR122="No Data",1,IF('Indicator Data imputation'!R121&lt;&gt;"",1,0))</f>
        <v>0</v>
      </c>
      <c r="R118" s="165">
        <f>IF('Indicator Data'!AS122="No Data",1,IF('Indicator Data imputation'!S121&lt;&gt;"",1,0))</f>
        <v>0</v>
      </c>
      <c r="S118" s="165">
        <f>IF('Indicator Data'!AT122="No Data",1,IF('Indicator Data imputation'!T121&lt;&gt;"",1,0))</f>
        <v>0</v>
      </c>
      <c r="T118" s="165">
        <f>IF('Indicator Data'!AU122="No Data",1,IF('Indicator Data imputation'!U121&lt;&gt;"",1,0))</f>
        <v>0</v>
      </c>
      <c r="U118" s="165">
        <f>IF('Indicator Data'!AV122="No Data",1,IF('Indicator Data imputation'!V121&lt;&gt;"",1,0))</f>
        <v>0</v>
      </c>
      <c r="V118" s="165">
        <f>IF('Indicator Data'!AX122="No Data",1,IF('Indicator Data imputation'!W121&lt;&gt;"",1,0))</f>
        <v>0</v>
      </c>
      <c r="W118" s="165">
        <f>IF('Indicator Data'!AY122="No Data",1,IF('Indicator Data imputation'!X121&lt;&gt;"",1,0))</f>
        <v>0</v>
      </c>
      <c r="X118" s="165">
        <f>IF('Indicator Data'!CB122="No Data",1,IF('Indicator Data imputation'!Y121&lt;&gt;"",1,0))</f>
        <v>0</v>
      </c>
      <c r="Y118" s="165">
        <f>IF('Indicator Data'!CC122="No Data",1,IF('Indicator Data imputation'!Z121&lt;&gt;"",1,0))</f>
        <v>0</v>
      </c>
      <c r="Z118" s="165">
        <f>IF('Indicator Data'!AZ122="No Data",1,IF('Indicator Data imputation'!AA121&lt;&gt;"",1,0))</f>
        <v>0</v>
      </c>
      <c r="AA118" s="165">
        <f>IF('Indicator Data'!BA122="No Data",1,IF('Indicator Data imputation'!AB121&lt;&gt;"",1,0))</f>
        <v>0</v>
      </c>
      <c r="AB118" s="165">
        <f>IF('Indicator Data'!CG122="No Data",1,IF('Indicator Data imputation'!AC121&lt;&gt;"",1,0))</f>
        <v>0</v>
      </c>
      <c r="AC118" s="165">
        <f>IF('Indicator Data'!CH122="No Data",1,IF('Indicator Data imputation'!AD121&lt;&gt;"",1,0))</f>
        <v>0</v>
      </c>
      <c r="AD118" s="165">
        <f>IF('Indicator Data'!BC122="No Data",1,IF('Indicator Data imputation'!AE121&lt;&gt;"",1,0))</f>
        <v>0</v>
      </c>
      <c r="AE118" s="165">
        <f>IF('Indicator Data'!BF122="No Data",1,IF('Indicator Data imputation'!AF121&lt;&gt;"",1,0))</f>
        <v>0</v>
      </c>
      <c r="AF118" s="165">
        <f>IF('Indicator Data'!BG122="No Data",1,IF('Indicator Data imputation'!AG121&lt;&gt;"",1,0))</f>
        <v>0</v>
      </c>
      <c r="AG118" s="165">
        <f>IF('Indicator Data'!BH122="No Data",1,IF('Indicator Data imputation'!AH121&lt;&gt;"",1,0))</f>
        <v>0</v>
      </c>
      <c r="AH118" s="165">
        <f>IF('Indicator Data'!BI122="No Data",1,IF('Indicator Data imputation'!AI121&lt;&gt;"",1,0))</f>
        <v>0</v>
      </c>
      <c r="AI118" s="165">
        <f>IF('Indicator Data'!BJ122="No Data",1,IF('Indicator Data imputation'!AJ121&lt;&gt;"",1,0))</f>
        <v>0</v>
      </c>
      <c r="AJ118" s="165">
        <f>IF('Indicator Data'!BK122="No Data",1,IF('Indicator Data imputation'!AK121&lt;&gt;"",1,0))</f>
        <v>0</v>
      </c>
      <c r="AK118" s="165">
        <f>IF('Indicator Data'!BL122="No Data",1,IF('Indicator Data imputation'!AL121&lt;&gt;"",1,0))</f>
        <v>0</v>
      </c>
      <c r="AL118" s="165">
        <f>IF('Indicator Data'!BM122="No Data",1,IF('Indicator Data imputation'!AM121&lt;&gt;"",1,0))</f>
        <v>0</v>
      </c>
      <c r="AM118" s="165">
        <f>IF('Indicator Data'!BN122="No Data",1,IF('Indicator Data imputation'!AN121&lt;&gt;"",1,0))</f>
        <v>0</v>
      </c>
      <c r="AN118" s="165">
        <f>IF('Indicator Data'!BO122="No Data",1,IF('Indicator Data imputation'!AO121&lt;&gt;"",1,0))</f>
        <v>0</v>
      </c>
      <c r="AO118" s="165">
        <f>IF('Indicator Data'!BP122="No Data",1,IF('Indicator Data imputation'!AP121&lt;&gt;"",1,0))</f>
        <v>0</v>
      </c>
      <c r="AP118" s="165">
        <f>IF('Indicator Data'!BQ122="No Data",1,IF('Indicator Data imputation'!AQ121&lt;&gt;"",1,0))</f>
        <v>0</v>
      </c>
      <c r="AQ118" s="165">
        <f>IF('Indicator Data'!BR122="No Data",1,IF('Indicator Data imputation'!AR121&lt;&gt;"",1,0))</f>
        <v>0</v>
      </c>
      <c r="AR118" s="165">
        <f>IF('Indicator Data'!BS122="No Data",1,IF('Indicator Data imputation'!AS121&lt;&gt;"",1,0))</f>
        <v>0</v>
      </c>
      <c r="AS118" s="165">
        <f>IF('Indicator Data'!BT122="No Data",1,IF('Indicator Data imputation'!AT121&lt;&gt;"",1,0))</f>
        <v>0</v>
      </c>
      <c r="AT118" s="165">
        <f>IF('Indicator Data'!BU122="No Data",1,IF('Indicator Data imputation'!AU121&lt;&gt;"",1,0))</f>
        <v>0</v>
      </c>
      <c r="AU118" s="165">
        <f>IF('Indicator Data'!BV122="No Data",1,IF('Indicator Data imputation'!AV121&lt;&gt;"",1,0))</f>
        <v>0</v>
      </c>
      <c r="AV118" s="165">
        <f>IF('Indicator Data'!BW122="No Data",1,IF('Indicator Data imputation'!AW121&lt;&gt;"",1,0))</f>
        <v>0</v>
      </c>
      <c r="AW118" s="165">
        <f>IF('Indicator Data'!BX122="No Data",1,IF('Indicator Data imputation'!AX121&lt;&gt;"",1,0))</f>
        <v>0</v>
      </c>
      <c r="AX118" s="165">
        <f>IF('Indicator Data'!BY122="No Data",1,IF('Indicator Data imputation'!AY121&lt;&gt;"",1,0))</f>
        <v>0</v>
      </c>
      <c r="AY118" s="165">
        <f>IF('Indicator Data'!BZ122="No Data",1,IF('Indicator Data imputation'!AZ121&lt;&gt;"",1,0))</f>
        <v>0</v>
      </c>
      <c r="AZ118" s="165">
        <f>IF('Indicator Data'!CA122="No Data",1,IF('Indicator Data imputation'!BA121&lt;&gt;"",1,0))</f>
        <v>0</v>
      </c>
      <c r="BA118" s="5">
        <f t="shared" si="2"/>
        <v>0</v>
      </c>
      <c r="BB118" s="167">
        <f t="shared" si="3"/>
        <v>0</v>
      </c>
    </row>
    <row r="119" spans="1:54" x14ac:dyDescent="0.25">
      <c r="A119" s="5" t="s">
        <v>219</v>
      </c>
      <c r="B119" s="165">
        <f>IF('Indicator Data'!C123="No Data",1,IF('Indicator Data imputation'!C122&lt;&gt;"",1,0))</f>
        <v>0</v>
      </c>
      <c r="C119" s="165">
        <f>IF('Indicator Data'!D123="No Data",1,IF('Indicator Data imputation'!D122&lt;&gt;"",1,0))</f>
        <v>0</v>
      </c>
      <c r="D119" s="165">
        <f>IF('Indicator Data'!E123="No Data",1,IF('Indicator Data imputation'!E122&lt;&gt;"",1,0))</f>
        <v>0</v>
      </c>
      <c r="E119" s="165">
        <f>IF('Indicator Data'!F123="No Data",1,IF('Indicator Data imputation'!F122&lt;&gt;"",1,0))</f>
        <v>0</v>
      </c>
      <c r="F119" s="165">
        <f>IF('Indicator Data'!G123="No Data",1,IF('Indicator Data imputation'!G122&lt;&gt;"",1,0))</f>
        <v>0</v>
      </c>
      <c r="G119" s="165">
        <f>IF('Indicator Data'!H123="No Data",1,IF('Indicator Data imputation'!H122&lt;&gt;"",1,0))</f>
        <v>0</v>
      </c>
      <c r="H119" s="165">
        <f>IF('Indicator Data'!I123="No Data",1,IF('Indicator Data imputation'!I122&lt;&gt;"",1,0))</f>
        <v>0</v>
      </c>
      <c r="I119" s="165">
        <f>IF('Indicator Data'!J123="No Data",1,IF('Indicator Data imputation'!J122&lt;&gt;"",1,0))</f>
        <v>0</v>
      </c>
      <c r="J119" s="165">
        <f>IF('Indicator Data'!K123="No Data",1,IF('Indicator Data imputation'!K122&lt;&gt;"",1,0))</f>
        <v>0</v>
      </c>
      <c r="K119" s="165">
        <f>IF('Indicator Data'!L123="No Data",1,IF('Indicator Data imputation'!L122&lt;&gt;"",1,0))</f>
        <v>0</v>
      </c>
      <c r="L119" s="165">
        <f>IF('Indicator Data'!AM123="No Data",1,IF('Indicator Data imputation'!M122&lt;&gt;"",1,0))</f>
        <v>0</v>
      </c>
      <c r="M119" s="165">
        <f>IF('Indicator Data'!AN123="No Data",1,IF('Indicator Data imputation'!N122&lt;&gt;"",1,0))</f>
        <v>0</v>
      </c>
      <c r="N119" s="165">
        <f>IF('Indicator Data'!AO123="No Data",1,IF('Indicator Data imputation'!O122&lt;&gt;"",1,0))</f>
        <v>0</v>
      </c>
      <c r="O119" s="165">
        <f>IF('Indicator Data'!AP123="No Data",1,IF('Indicator Data imputation'!P122&lt;&gt;"",1,0))</f>
        <v>0</v>
      </c>
      <c r="P119" s="165">
        <f>IF('Indicator Data'!AQ123="No Data",1,IF('Indicator Data imputation'!Q122&lt;&gt;"",1,0))</f>
        <v>0</v>
      </c>
      <c r="Q119" s="165">
        <f>IF('Indicator Data'!AR123="No Data",1,IF('Indicator Data imputation'!R122&lt;&gt;"",1,0))</f>
        <v>0</v>
      </c>
      <c r="R119" s="165">
        <f>IF('Indicator Data'!AS123="No Data",1,IF('Indicator Data imputation'!S122&lt;&gt;"",1,0))</f>
        <v>0</v>
      </c>
      <c r="S119" s="165">
        <f>IF('Indicator Data'!AT123="No Data",1,IF('Indicator Data imputation'!T122&lt;&gt;"",1,0))</f>
        <v>0</v>
      </c>
      <c r="T119" s="165">
        <f>IF('Indicator Data'!AU123="No Data",1,IF('Indicator Data imputation'!U122&lt;&gt;"",1,0))</f>
        <v>0</v>
      </c>
      <c r="U119" s="165">
        <f>IF('Indicator Data'!AV123="No Data",1,IF('Indicator Data imputation'!V122&lt;&gt;"",1,0))</f>
        <v>0</v>
      </c>
      <c r="V119" s="165">
        <f>IF('Indicator Data'!AX123="No Data",1,IF('Indicator Data imputation'!W122&lt;&gt;"",1,0))</f>
        <v>0</v>
      </c>
      <c r="W119" s="165">
        <f>IF('Indicator Data'!AY123="No Data",1,IF('Indicator Data imputation'!X122&lt;&gt;"",1,0))</f>
        <v>0</v>
      </c>
      <c r="X119" s="165">
        <f>IF('Indicator Data'!CB123="No Data",1,IF('Indicator Data imputation'!Y122&lt;&gt;"",1,0))</f>
        <v>0</v>
      </c>
      <c r="Y119" s="165">
        <f>IF('Indicator Data'!CC123="No Data",1,IF('Indicator Data imputation'!Z122&lt;&gt;"",1,0))</f>
        <v>0</v>
      </c>
      <c r="Z119" s="165">
        <f>IF('Indicator Data'!AZ123="No Data",1,IF('Indicator Data imputation'!AA122&lt;&gt;"",1,0))</f>
        <v>0</v>
      </c>
      <c r="AA119" s="165">
        <f>IF('Indicator Data'!BA123="No Data",1,IF('Indicator Data imputation'!AB122&lt;&gt;"",1,0))</f>
        <v>0</v>
      </c>
      <c r="AB119" s="165">
        <f>IF('Indicator Data'!CG123="No Data",1,IF('Indicator Data imputation'!AC122&lt;&gt;"",1,0))</f>
        <v>0</v>
      </c>
      <c r="AC119" s="165">
        <f>IF('Indicator Data'!CH123="No Data",1,IF('Indicator Data imputation'!AD122&lt;&gt;"",1,0))</f>
        <v>0</v>
      </c>
      <c r="AD119" s="165">
        <f>IF('Indicator Data'!BC123="No Data",1,IF('Indicator Data imputation'!AE122&lt;&gt;"",1,0))</f>
        <v>0</v>
      </c>
      <c r="AE119" s="165">
        <f>IF('Indicator Data'!BF123="No Data",1,IF('Indicator Data imputation'!AF122&lt;&gt;"",1,0))</f>
        <v>0</v>
      </c>
      <c r="AF119" s="165">
        <f>IF('Indicator Data'!BG123="No Data",1,IF('Indicator Data imputation'!AG122&lt;&gt;"",1,0))</f>
        <v>1</v>
      </c>
      <c r="AG119" s="165">
        <f>IF('Indicator Data'!BH123="No Data",1,IF('Indicator Data imputation'!AH122&lt;&gt;"",1,0))</f>
        <v>0</v>
      </c>
      <c r="AH119" s="165">
        <f>IF('Indicator Data'!BI123="No Data",1,IF('Indicator Data imputation'!AI122&lt;&gt;"",1,0))</f>
        <v>0</v>
      </c>
      <c r="AI119" s="165">
        <f>IF('Indicator Data'!BJ123="No Data",1,IF('Indicator Data imputation'!AJ122&lt;&gt;"",1,0))</f>
        <v>0</v>
      </c>
      <c r="AJ119" s="165">
        <f>IF('Indicator Data'!BK123="No Data",1,IF('Indicator Data imputation'!AK122&lt;&gt;"",1,0))</f>
        <v>0</v>
      </c>
      <c r="AK119" s="165">
        <f>IF('Indicator Data'!BL123="No Data",1,IF('Indicator Data imputation'!AL122&lt;&gt;"",1,0))</f>
        <v>0</v>
      </c>
      <c r="AL119" s="165">
        <f>IF('Indicator Data'!BM123="No Data",1,IF('Indicator Data imputation'!AM122&lt;&gt;"",1,0))</f>
        <v>0</v>
      </c>
      <c r="AM119" s="165">
        <f>IF('Indicator Data'!BN123="No Data",1,IF('Indicator Data imputation'!AN122&lt;&gt;"",1,0))</f>
        <v>0</v>
      </c>
      <c r="AN119" s="165">
        <f>IF('Indicator Data'!BO123="No Data",1,IF('Indicator Data imputation'!AO122&lt;&gt;"",1,0))</f>
        <v>0</v>
      </c>
      <c r="AO119" s="165">
        <f>IF('Indicator Data'!BP123="No Data",1,IF('Indicator Data imputation'!AP122&lt;&gt;"",1,0))</f>
        <v>0</v>
      </c>
      <c r="AP119" s="165">
        <f>IF('Indicator Data'!BQ123="No Data",1,IF('Indicator Data imputation'!AQ122&lt;&gt;"",1,0))</f>
        <v>0</v>
      </c>
      <c r="AQ119" s="165">
        <f>IF('Indicator Data'!BR123="No Data",1,IF('Indicator Data imputation'!AR122&lt;&gt;"",1,0))</f>
        <v>0</v>
      </c>
      <c r="AR119" s="165">
        <f>IF('Indicator Data'!BS123="No Data",1,IF('Indicator Data imputation'!AS122&lt;&gt;"",1,0))</f>
        <v>0</v>
      </c>
      <c r="AS119" s="165">
        <f>IF('Indicator Data'!BT123="No Data",1,IF('Indicator Data imputation'!AT122&lt;&gt;"",1,0))</f>
        <v>0</v>
      </c>
      <c r="AT119" s="165">
        <f>IF('Indicator Data'!BU123="No Data",1,IF('Indicator Data imputation'!AU122&lt;&gt;"",1,0))</f>
        <v>0</v>
      </c>
      <c r="AU119" s="165">
        <f>IF('Indicator Data'!BV123="No Data",1,IF('Indicator Data imputation'!AV122&lt;&gt;"",1,0))</f>
        <v>0</v>
      </c>
      <c r="AV119" s="165">
        <f>IF('Indicator Data'!BW123="No Data",1,IF('Indicator Data imputation'!AW122&lt;&gt;"",1,0))</f>
        <v>0</v>
      </c>
      <c r="AW119" s="165">
        <f>IF('Indicator Data'!BX123="No Data",1,IF('Indicator Data imputation'!AX122&lt;&gt;"",1,0))</f>
        <v>0</v>
      </c>
      <c r="AX119" s="165">
        <f>IF('Indicator Data'!BY123="No Data",1,IF('Indicator Data imputation'!AY122&lt;&gt;"",1,0))</f>
        <v>0</v>
      </c>
      <c r="AY119" s="165">
        <f>IF('Indicator Data'!BZ123="No Data",1,IF('Indicator Data imputation'!AZ122&lt;&gt;"",1,0))</f>
        <v>0</v>
      </c>
      <c r="AZ119" s="165">
        <f>IF('Indicator Data'!CA123="No Data",1,IF('Indicator Data imputation'!BA122&lt;&gt;"",1,0))</f>
        <v>0</v>
      </c>
      <c r="BA119" s="5">
        <f t="shared" si="2"/>
        <v>1</v>
      </c>
      <c r="BB119" s="167">
        <f t="shared" si="3"/>
        <v>1.9607843137254902E-2</v>
      </c>
    </row>
    <row r="120" spans="1:54" x14ac:dyDescent="0.25">
      <c r="A120" s="5" t="s">
        <v>221</v>
      </c>
      <c r="B120" s="165">
        <f>IF('Indicator Data'!C124="No Data",1,IF('Indicator Data imputation'!C123&lt;&gt;"",1,0))</f>
        <v>0</v>
      </c>
      <c r="C120" s="165">
        <f>IF('Indicator Data'!D124="No Data",1,IF('Indicator Data imputation'!D123&lt;&gt;"",1,0))</f>
        <v>0</v>
      </c>
      <c r="D120" s="165">
        <f>IF('Indicator Data'!E124="No Data",1,IF('Indicator Data imputation'!E123&lt;&gt;"",1,0))</f>
        <v>0</v>
      </c>
      <c r="E120" s="165">
        <f>IF('Indicator Data'!F124="No Data",1,IF('Indicator Data imputation'!F123&lt;&gt;"",1,0))</f>
        <v>0</v>
      </c>
      <c r="F120" s="165">
        <f>IF('Indicator Data'!G124="No Data",1,IF('Indicator Data imputation'!G123&lt;&gt;"",1,0))</f>
        <v>0</v>
      </c>
      <c r="G120" s="165">
        <f>IF('Indicator Data'!H124="No Data",1,IF('Indicator Data imputation'!H123&lt;&gt;"",1,0))</f>
        <v>0</v>
      </c>
      <c r="H120" s="165">
        <f>IF('Indicator Data'!I124="No Data",1,IF('Indicator Data imputation'!I123&lt;&gt;"",1,0))</f>
        <v>0</v>
      </c>
      <c r="I120" s="165">
        <f>IF('Indicator Data'!J124="No Data",1,IF('Indicator Data imputation'!J123&lt;&gt;"",1,0))</f>
        <v>0</v>
      </c>
      <c r="J120" s="165">
        <f>IF('Indicator Data'!K124="No Data",1,IF('Indicator Data imputation'!K123&lt;&gt;"",1,0))</f>
        <v>0</v>
      </c>
      <c r="K120" s="165">
        <f>IF('Indicator Data'!L124="No Data",1,IF('Indicator Data imputation'!L123&lt;&gt;"",1,0))</f>
        <v>0</v>
      </c>
      <c r="L120" s="165">
        <f>IF('Indicator Data'!AM124="No Data",1,IF('Indicator Data imputation'!M123&lt;&gt;"",1,0))</f>
        <v>0</v>
      </c>
      <c r="M120" s="165">
        <f>IF('Indicator Data'!AN124="No Data",1,IF('Indicator Data imputation'!N123&lt;&gt;"",1,0))</f>
        <v>0</v>
      </c>
      <c r="N120" s="165">
        <f>IF('Indicator Data'!AO124="No Data",1,IF('Indicator Data imputation'!O123&lt;&gt;"",1,0))</f>
        <v>0</v>
      </c>
      <c r="O120" s="165">
        <f>IF('Indicator Data'!AP124="No Data",1,IF('Indicator Data imputation'!P123&lt;&gt;"",1,0))</f>
        <v>0</v>
      </c>
      <c r="P120" s="165">
        <f>IF('Indicator Data'!AQ124="No Data",1,IF('Indicator Data imputation'!Q123&lt;&gt;"",1,0))</f>
        <v>0</v>
      </c>
      <c r="Q120" s="165">
        <f>IF('Indicator Data'!AR124="No Data",1,IF('Indicator Data imputation'!R123&lt;&gt;"",1,0))</f>
        <v>0</v>
      </c>
      <c r="R120" s="165">
        <f>IF('Indicator Data'!AS124="No Data",1,IF('Indicator Data imputation'!S123&lt;&gt;"",1,0))</f>
        <v>0</v>
      </c>
      <c r="S120" s="165">
        <f>IF('Indicator Data'!AT124="No Data",1,IF('Indicator Data imputation'!T123&lt;&gt;"",1,0))</f>
        <v>0</v>
      </c>
      <c r="T120" s="165">
        <f>IF('Indicator Data'!AU124="No Data",1,IF('Indicator Data imputation'!U123&lt;&gt;"",1,0))</f>
        <v>0</v>
      </c>
      <c r="U120" s="165">
        <f>IF('Indicator Data'!AV124="No Data",1,IF('Indicator Data imputation'!V123&lt;&gt;"",1,0))</f>
        <v>0</v>
      </c>
      <c r="V120" s="165">
        <f>IF('Indicator Data'!AX124="No Data",1,IF('Indicator Data imputation'!W123&lt;&gt;"",1,0))</f>
        <v>0</v>
      </c>
      <c r="W120" s="165">
        <f>IF('Indicator Data'!AY124="No Data",1,IF('Indicator Data imputation'!X123&lt;&gt;"",1,0))</f>
        <v>0</v>
      </c>
      <c r="X120" s="165">
        <f>IF('Indicator Data'!CB124="No Data",1,IF('Indicator Data imputation'!Y123&lt;&gt;"",1,0))</f>
        <v>1</v>
      </c>
      <c r="Y120" s="165">
        <f>IF('Indicator Data'!CC124="No Data",1,IF('Indicator Data imputation'!Z123&lt;&gt;"",1,0))</f>
        <v>0</v>
      </c>
      <c r="Z120" s="165">
        <f>IF('Indicator Data'!AZ124="No Data",1,IF('Indicator Data imputation'!AA123&lt;&gt;"",1,0))</f>
        <v>0</v>
      </c>
      <c r="AA120" s="165">
        <f>IF('Indicator Data'!BA124="No Data",1,IF('Indicator Data imputation'!AB123&lt;&gt;"",1,0))</f>
        <v>0</v>
      </c>
      <c r="AB120" s="165">
        <f>IF('Indicator Data'!CG124="No Data",1,IF('Indicator Data imputation'!AC123&lt;&gt;"",1,0))</f>
        <v>0</v>
      </c>
      <c r="AC120" s="165">
        <f>IF('Indicator Data'!CH124="No Data",1,IF('Indicator Data imputation'!AD123&lt;&gt;"",1,0))</f>
        <v>0</v>
      </c>
      <c r="AD120" s="165">
        <f>IF('Indicator Data'!BC124="No Data",1,IF('Indicator Data imputation'!AE123&lt;&gt;"",1,0))</f>
        <v>0</v>
      </c>
      <c r="AE120" s="165">
        <f>IF('Indicator Data'!BF124="No Data",1,IF('Indicator Data imputation'!AF123&lt;&gt;"",1,0))</f>
        <v>0</v>
      </c>
      <c r="AF120" s="165">
        <f>IF('Indicator Data'!BG124="No Data",1,IF('Indicator Data imputation'!AG123&lt;&gt;"",1,0))</f>
        <v>0</v>
      </c>
      <c r="AG120" s="165">
        <f>IF('Indicator Data'!BH124="No Data",1,IF('Indicator Data imputation'!AH123&lt;&gt;"",1,0))</f>
        <v>0</v>
      </c>
      <c r="AH120" s="165">
        <f>IF('Indicator Data'!BI124="No Data",1,IF('Indicator Data imputation'!AI123&lt;&gt;"",1,0))</f>
        <v>0</v>
      </c>
      <c r="AI120" s="165">
        <f>IF('Indicator Data'!BJ124="No Data",1,IF('Indicator Data imputation'!AJ123&lt;&gt;"",1,0))</f>
        <v>0</v>
      </c>
      <c r="AJ120" s="165">
        <f>IF('Indicator Data'!BK124="No Data",1,IF('Indicator Data imputation'!AK123&lt;&gt;"",1,0))</f>
        <v>0</v>
      </c>
      <c r="AK120" s="165">
        <f>IF('Indicator Data'!BL124="No Data",1,IF('Indicator Data imputation'!AL123&lt;&gt;"",1,0))</f>
        <v>0</v>
      </c>
      <c r="AL120" s="165">
        <f>IF('Indicator Data'!BM124="No Data",1,IF('Indicator Data imputation'!AM123&lt;&gt;"",1,0))</f>
        <v>0</v>
      </c>
      <c r="AM120" s="165">
        <f>IF('Indicator Data'!BN124="No Data",1,IF('Indicator Data imputation'!AN123&lt;&gt;"",1,0))</f>
        <v>1</v>
      </c>
      <c r="AN120" s="165">
        <f>IF('Indicator Data'!BO124="No Data",1,IF('Indicator Data imputation'!AO123&lt;&gt;"",1,0))</f>
        <v>1</v>
      </c>
      <c r="AO120" s="165">
        <f>IF('Indicator Data'!BP124="No Data",1,IF('Indicator Data imputation'!AP123&lt;&gt;"",1,0))</f>
        <v>0</v>
      </c>
      <c r="AP120" s="165">
        <f>IF('Indicator Data'!BQ124="No Data",1,IF('Indicator Data imputation'!AQ123&lt;&gt;"",1,0))</f>
        <v>0</v>
      </c>
      <c r="AQ120" s="165">
        <f>IF('Indicator Data'!BR124="No Data",1,IF('Indicator Data imputation'!AR123&lt;&gt;"",1,0))</f>
        <v>0</v>
      </c>
      <c r="AR120" s="165">
        <f>IF('Indicator Data'!BS124="No Data",1,IF('Indicator Data imputation'!AS123&lt;&gt;"",1,0))</f>
        <v>0</v>
      </c>
      <c r="AS120" s="165">
        <f>IF('Indicator Data'!BT124="No Data",1,IF('Indicator Data imputation'!AT123&lt;&gt;"",1,0))</f>
        <v>0</v>
      </c>
      <c r="AT120" s="165">
        <f>IF('Indicator Data'!BU124="No Data",1,IF('Indicator Data imputation'!AU123&lt;&gt;"",1,0))</f>
        <v>0</v>
      </c>
      <c r="AU120" s="165">
        <f>IF('Indicator Data'!BV124="No Data",1,IF('Indicator Data imputation'!AV123&lt;&gt;"",1,0))</f>
        <v>0</v>
      </c>
      <c r="AV120" s="165">
        <f>IF('Indicator Data'!BW124="No Data",1,IF('Indicator Data imputation'!AW123&lt;&gt;"",1,0))</f>
        <v>0</v>
      </c>
      <c r="AW120" s="165">
        <f>IF('Indicator Data'!BX124="No Data",1,IF('Indicator Data imputation'!AX123&lt;&gt;"",1,0))</f>
        <v>0</v>
      </c>
      <c r="AX120" s="165">
        <f>IF('Indicator Data'!BY124="No Data",1,IF('Indicator Data imputation'!AY123&lt;&gt;"",1,0))</f>
        <v>0</v>
      </c>
      <c r="AY120" s="165">
        <f>IF('Indicator Data'!BZ124="No Data",1,IF('Indicator Data imputation'!AZ123&lt;&gt;"",1,0))</f>
        <v>0</v>
      </c>
      <c r="AZ120" s="165">
        <f>IF('Indicator Data'!CA124="No Data",1,IF('Indicator Data imputation'!BA123&lt;&gt;"",1,0))</f>
        <v>0</v>
      </c>
      <c r="BA120" s="5">
        <f t="shared" si="2"/>
        <v>3</v>
      </c>
      <c r="BB120" s="167">
        <f t="shared" si="3"/>
        <v>5.8823529411764705E-2</v>
      </c>
    </row>
    <row r="121" spans="1:54" x14ac:dyDescent="0.25">
      <c r="A121" s="5" t="s">
        <v>223</v>
      </c>
      <c r="B121" s="165">
        <f>IF('Indicator Data'!C125="No Data",1,IF('Indicator Data imputation'!C124&lt;&gt;"",1,0))</f>
        <v>0</v>
      </c>
      <c r="C121" s="165">
        <f>IF('Indicator Data'!D125="No Data",1,IF('Indicator Data imputation'!D124&lt;&gt;"",1,0))</f>
        <v>0</v>
      </c>
      <c r="D121" s="165">
        <f>IF('Indicator Data'!E125="No Data",1,IF('Indicator Data imputation'!E124&lt;&gt;"",1,0))</f>
        <v>1</v>
      </c>
      <c r="E121" s="165">
        <f>IF('Indicator Data'!F125="No Data",1,IF('Indicator Data imputation'!F124&lt;&gt;"",1,0))</f>
        <v>0</v>
      </c>
      <c r="F121" s="165">
        <f>IF('Indicator Data'!G125="No Data",1,IF('Indicator Data imputation'!G124&lt;&gt;"",1,0))</f>
        <v>0</v>
      </c>
      <c r="G121" s="165">
        <f>IF('Indicator Data'!H125="No Data",1,IF('Indicator Data imputation'!H124&lt;&gt;"",1,0))</f>
        <v>0</v>
      </c>
      <c r="H121" s="165">
        <f>IF('Indicator Data'!I125="No Data",1,IF('Indicator Data imputation'!I124&lt;&gt;"",1,0))</f>
        <v>0</v>
      </c>
      <c r="I121" s="165">
        <f>IF('Indicator Data'!J125="No Data",1,IF('Indicator Data imputation'!J124&lt;&gt;"",1,0))</f>
        <v>0</v>
      </c>
      <c r="J121" s="165">
        <f>IF('Indicator Data'!K125="No Data",1,IF('Indicator Data imputation'!K124&lt;&gt;"",1,0))</f>
        <v>0</v>
      </c>
      <c r="K121" s="165">
        <f>IF('Indicator Data'!L125="No Data",1,IF('Indicator Data imputation'!L124&lt;&gt;"",1,0))</f>
        <v>1</v>
      </c>
      <c r="L121" s="165">
        <f>IF('Indicator Data'!AM125="No Data",1,IF('Indicator Data imputation'!M124&lt;&gt;"",1,0))</f>
        <v>0</v>
      </c>
      <c r="M121" s="165">
        <f>IF('Indicator Data'!AN125="No Data",1,IF('Indicator Data imputation'!N124&lt;&gt;"",1,0))</f>
        <v>0</v>
      </c>
      <c r="N121" s="165">
        <f>IF('Indicator Data'!AO125="No Data",1,IF('Indicator Data imputation'!O124&lt;&gt;"",1,0))</f>
        <v>0</v>
      </c>
      <c r="O121" s="165">
        <f>IF('Indicator Data'!AP125="No Data",1,IF('Indicator Data imputation'!P124&lt;&gt;"",1,0))</f>
        <v>0</v>
      </c>
      <c r="P121" s="165">
        <f>IF('Indicator Data'!AQ125="No Data",1,IF('Indicator Data imputation'!Q124&lt;&gt;"",1,0))</f>
        <v>1</v>
      </c>
      <c r="Q121" s="165">
        <f>IF('Indicator Data'!AR125="No Data",1,IF('Indicator Data imputation'!R124&lt;&gt;"",1,0))</f>
        <v>1</v>
      </c>
      <c r="R121" s="165">
        <f>IF('Indicator Data'!AS125="No Data",1,IF('Indicator Data imputation'!S124&lt;&gt;"",1,0))</f>
        <v>0</v>
      </c>
      <c r="S121" s="165">
        <f>IF('Indicator Data'!AT125="No Data",1,IF('Indicator Data imputation'!T124&lt;&gt;"",1,0))</f>
        <v>0</v>
      </c>
      <c r="T121" s="165">
        <f>IF('Indicator Data'!AU125="No Data",1,IF('Indicator Data imputation'!U124&lt;&gt;"",1,0))</f>
        <v>0</v>
      </c>
      <c r="U121" s="165">
        <f>IF('Indicator Data'!AV125="No Data",1,IF('Indicator Data imputation'!V124&lt;&gt;"",1,0))</f>
        <v>0</v>
      </c>
      <c r="V121" s="165">
        <f>IF('Indicator Data'!AX125="No Data",1,IF('Indicator Data imputation'!W124&lt;&gt;"",1,0))</f>
        <v>0</v>
      </c>
      <c r="W121" s="165">
        <f>IF('Indicator Data'!AY125="No Data",1,IF('Indicator Data imputation'!X124&lt;&gt;"",1,0))</f>
        <v>0</v>
      </c>
      <c r="X121" s="165">
        <f>IF('Indicator Data'!CB125="No Data",1,IF('Indicator Data imputation'!Y124&lt;&gt;"",1,0))</f>
        <v>0</v>
      </c>
      <c r="Y121" s="165">
        <f>IF('Indicator Data'!CC125="No Data",1,IF('Indicator Data imputation'!Z124&lt;&gt;"",1,0))</f>
        <v>0</v>
      </c>
      <c r="Z121" s="165">
        <f>IF('Indicator Data'!AZ125="No Data",1,IF('Indicator Data imputation'!AA124&lt;&gt;"",1,0))</f>
        <v>0</v>
      </c>
      <c r="AA121" s="165">
        <f>IF('Indicator Data'!BA125="No Data",1,IF('Indicator Data imputation'!AB124&lt;&gt;"",1,0))</f>
        <v>1</v>
      </c>
      <c r="AB121" s="165">
        <f>IF('Indicator Data'!CG125="No Data",1,IF('Indicator Data imputation'!AC124&lt;&gt;"",1,0))</f>
        <v>0</v>
      </c>
      <c r="AC121" s="165">
        <f>IF('Indicator Data'!CH125="No Data",1,IF('Indicator Data imputation'!AD124&lt;&gt;"",1,0))</f>
        <v>1</v>
      </c>
      <c r="AD121" s="165">
        <f>IF('Indicator Data'!BC125="No Data",1,IF('Indicator Data imputation'!AE124&lt;&gt;"",1,0))</f>
        <v>1</v>
      </c>
      <c r="AE121" s="165">
        <f>IF('Indicator Data'!BF125="No Data",1,IF('Indicator Data imputation'!AF124&lt;&gt;"",1,0))</f>
        <v>1</v>
      </c>
      <c r="AF121" s="165">
        <f>IF('Indicator Data'!BG125="No Data",1,IF('Indicator Data imputation'!AG124&lt;&gt;"",1,0))</f>
        <v>1</v>
      </c>
      <c r="AG121" s="165">
        <f>IF('Indicator Data'!BH125="No Data",1,IF('Indicator Data imputation'!AH124&lt;&gt;"",1,0))</f>
        <v>0</v>
      </c>
      <c r="AH121" s="165">
        <f>IF('Indicator Data'!BI125="No Data",1,IF('Indicator Data imputation'!AI124&lt;&gt;"",1,0))</f>
        <v>0</v>
      </c>
      <c r="AI121" s="165">
        <f>IF('Indicator Data'!BJ125="No Data",1,IF('Indicator Data imputation'!AJ124&lt;&gt;"",1,0))</f>
        <v>0</v>
      </c>
      <c r="AJ121" s="165">
        <f>IF('Indicator Data'!BK125="No Data",1,IF('Indicator Data imputation'!AK124&lt;&gt;"",1,0))</f>
        <v>0</v>
      </c>
      <c r="AK121" s="165">
        <f>IF('Indicator Data'!BL125="No Data",1,IF('Indicator Data imputation'!AL124&lt;&gt;"",1,0))</f>
        <v>0</v>
      </c>
      <c r="AL121" s="165">
        <f>IF('Indicator Data'!BM125="No Data",1,IF('Indicator Data imputation'!AM124&lt;&gt;"",1,0))</f>
        <v>0</v>
      </c>
      <c r="AM121" s="165">
        <f>IF('Indicator Data'!BN125="No Data",1,IF('Indicator Data imputation'!AN124&lt;&gt;"",1,0))</f>
        <v>0</v>
      </c>
      <c r="AN121" s="165">
        <f>IF('Indicator Data'!BO125="No Data",1,IF('Indicator Data imputation'!AO124&lt;&gt;"",1,0))</f>
        <v>0</v>
      </c>
      <c r="AO121" s="165">
        <f>IF('Indicator Data'!BP125="No Data",1,IF('Indicator Data imputation'!AP124&lt;&gt;"",1,0))</f>
        <v>1</v>
      </c>
      <c r="AP121" s="165">
        <f>IF('Indicator Data'!BQ125="No Data",1,IF('Indicator Data imputation'!AQ124&lt;&gt;"",1,0))</f>
        <v>1</v>
      </c>
      <c r="AQ121" s="165">
        <f>IF('Indicator Data'!BR125="No Data",1,IF('Indicator Data imputation'!AR124&lt;&gt;"",1,0))</f>
        <v>0</v>
      </c>
      <c r="AR121" s="165">
        <f>IF('Indicator Data'!BS125="No Data",1,IF('Indicator Data imputation'!AS124&lt;&gt;"",1,0))</f>
        <v>0</v>
      </c>
      <c r="AS121" s="165">
        <f>IF('Indicator Data'!BT125="No Data",1,IF('Indicator Data imputation'!AT124&lt;&gt;"",1,0))</f>
        <v>1</v>
      </c>
      <c r="AT121" s="165">
        <f>IF('Indicator Data'!BU125="No Data",1,IF('Indicator Data imputation'!AU124&lt;&gt;"",1,0))</f>
        <v>0</v>
      </c>
      <c r="AU121" s="165">
        <f>IF('Indicator Data'!BV125="No Data",1,IF('Indicator Data imputation'!AV124&lt;&gt;"",1,0))</f>
        <v>1</v>
      </c>
      <c r="AV121" s="165">
        <f>IF('Indicator Data'!BW125="No Data",1,IF('Indicator Data imputation'!AW124&lt;&gt;"",1,0))</f>
        <v>0</v>
      </c>
      <c r="AW121" s="165">
        <f>IF('Indicator Data'!BX125="No Data",1,IF('Indicator Data imputation'!AX124&lt;&gt;"",1,0))</f>
        <v>0</v>
      </c>
      <c r="AX121" s="165">
        <f>IF('Indicator Data'!BY125="No Data",1,IF('Indicator Data imputation'!AY124&lt;&gt;"",1,0))</f>
        <v>0</v>
      </c>
      <c r="AY121" s="165">
        <f>IF('Indicator Data'!BZ125="No Data",1,IF('Indicator Data imputation'!AZ124&lt;&gt;"",1,0))</f>
        <v>0</v>
      </c>
      <c r="AZ121" s="165">
        <f>IF('Indicator Data'!CA125="No Data",1,IF('Indicator Data imputation'!BA124&lt;&gt;"",1,0))</f>
        <v>0</v>
      </c>
      <c r="BA121" s="5">
        <f t="shared" si="2"/>
        <v>13</v>
      </c>
      <c r="BB121" s="167">
        <f t="shared" si="3"/>
        <v>0.25490196078431371</v>
      </c>
    </row>
    <row r="122" spans="1:54" x14ac:dyDescent="0.25">
      <c r="A122" s="5" t="s">
        <v>225</v>
      </c>
      <c r="B122" s="165">
        <f>IF('Indicator Data'!C126="No Data",1,IF('Indicator Data imputation'!C125&lt;&gt;"",1,0))</f>
        <v>0</v>
      </c>
      <c r="C122" s="165">
        <f>IF('Indicator Data'!D126="No Data",1,IF('Indicator Data imputation'!D125&lt;&gt;"",1,0))</f>
        <v>0</v>
      </c>
      <c r="D122" s="165">
        <f>IF('Indicator Data'!E126="No Data",1,IF('Indicator Data imputation'!E125&lt;&gt;"",1,0))</f>
        <v>0</v>
      </c>
      <c r="E122" s="165">
        <f>IF('Indicator Data'!F126="No Data",1,IF('Indicator Data imputation'!F125&lt;&gt;"",1,0))</f>
        <v>0</v>
      </c>
      <c r="F122" s="165">
        <f>IF('Indicator Data'!G126="No Data",1,IF('Indicator Data imputation'!G125&lt;&gt;"",1,0))</f>
        <v>0</v>
      </c>
      <c r="G122" s="165">
        <f>IF('Indicator Data'!H126="No Data",1,IF('Indicator Data imputation'!H125&lt;&gt;"",1,0))</f>
        <v>0</v>
      </c>
      <c r="H122" s="165">
        <f>IF('Indicator Data'!I126="No Data",1,IF('Indicator Data imputation'!I125&lt;&gt;"",1,0))</f>
        <v>0</v>
      </c>
      <c r="I122" s="165">
        <f>IF('Indicator Data'!J126="No Data",1,IF('Indicator Data imputation'!J125&lt;&gt;"",1,0))</f>
        <v>0</v>
      </c>
      <c r="J122" s="165">
        <f>IF('Indicator Data'!K126="No Data",1,IF('Indicator Data imputation'!K125&lt;&gt;"",1,0))</f>
        <v>0</v>
      </c>
      <c r="K122" s="165">
        <f>IF('Indicator Data'!L126="No Data",1,IF('Indicator Data imputation'!L125&lt;&gt;"",1,0))</f>
        <v>0</v>
      </c>
      <c r="L122" s="165">
        <f>IF('Indicator Data'!AM126="No Data",1,IF('Indicator Data imputation'!M125&lt;&gt;"",1,0))</f>
        <v>0</v>
      </c>
      <c r="M122" s="165">
        <f>IF('Indicator Data'!AN126="No Data",1,IF('Indicator Data imputation'!N125&lt;&gt;"",1,0))</f>
        <v>0</v>
      </c>
      <c r="N122" s="165">
        <f>IF('Indicator Data'!AO126="No Data",1,IF('Indicator Data imputation'!O125&lt;&gt;"",1,0))</f>
        <v>0</v>
      </c>
      <c r="O122" s="165">
        <f>IF('Indicator Data'!AP126="No Data",1,IF('Indicator Data imputation'!P125&lt;&gt;"",1,0))</f>
        <v>0</v>
      </c>
      <c r="P122" s="165">
        <f>IF('Indicator Data'!AQ126="No Data",1,IF('Indicator Data imputation'!Q125&lt;&gt;"",1,0))</f>
        <v>0</v>
      </c>
      <c r="Q122" s="165">
        <f>IF('Indicator Data'!AR126="No Data",1,IF('Indicator Data imputation'!R125&lt;&gt;"",1,0))</f>
        <v>0</v>
      </c>
      <c r="R122" s="165">
        <f>IF('Indicator Data'!AS126="No Data",1,IF('Indicator Data imputation'!S125&lt;&gt;"",1,0))</f>
        <v>0</v>
      </c>
      <c r="S122" s="165">
        <f>IF('Indicator Data'!AT126="No Data",1,IF('Indicator Data imputation'!T125&lt;&gt;"",1,0))</f>
        <v>0</v>
      </c>
      <c r="T122" s="165">
        <f>IF('Indicator Data'!AU126="No Data",1,IF('Indicator Data imputation'!U125&lt;&gt;"",1,0))</f>
        <v>0</v>
      </c>
      <c r="U122" s="165">
        <f>IF('Indicator Data'!AV126="No Data",1,IF('Indicator Data imputation'!V125&lt;&gt;"",1,0))</f>
        <v>0</v>
      </c>
      <c r="V122" s="165">
        <f>IF('Indicator Data'!AX126="No Data",1,IF('Indicator Data imputation'!W125&lt;&gt;"",1,0))</f>
        <v>0</v>
      </c>
      <c r="W122" s="165">
        <f>IF('Indicator Data'!AY126="No Data",1,IF('Indicator Data imputation'!X125&lt;&gt;"",1,0))</f>
        <v>0</v>
      </c>
      <c r="X122" s="165">
        <f>IF('Indicator Data'!CB126="No Data",1,IF('Indicator Data imputation'!Y125&lt;&gt;"",1,0))</f>
        <v>0</v>
      </c>
      <c r="Y122" s="165">
        <f>IF('Indicator Data'!CC126="No Data",1,IF('Indicator Data imputation'!Z125&lt;&gt;"",1,0))</f>
        <v>0</v>
      </c>
      <c r="Z122" s="165">
        <f>IF('Indicator Data'!AZ126="No Data",1,IF('Indicator Data imputation'!AA125&lt;&gt;"",1,0))</f>
        <v>0</v>
      </c>
      <c r="AA122" s="165">
        <f>IF('Indicator Data'!BA126="No Data",1,IF('Indicator Data imputation'!AB125&lt;&gt;"",1,0))</f>
        <v>0</v>
      </c>
      <c r="AB122" s="165">
        <f>IF('Indicator Data'!CG126="No Data",1,IF('Indicator Data imputation'!AC125&lt;&gt;"",1,0))</f>
        <v>0</v>
      </c>
      <c r="AC122" s="165">
        <f>IF('Indicator Data'!CH126="No Data",1,IF('Indicator Data imputation'!AD125&lt;&gt;"",1,0))</f>
        <v>0</v>
      </c>
      <c r="AD122" s="165">
        <f>IF('Indicator Data'!BC126="No Data",1,IF('Indicator Data imputation'!AE125&lt;&gt;"",1,0))</f>
        <v>0</v>
      </c>
      <c r="AE122" s="165">
        <f>IF('Indicator Data'!BF126="No Data",1,IF('Indicator Data imputation'!AF125&lt;&gt;"",1,0))</f>
        <v>0</v>
      </c>
      <c r="AF122" s="165">
        <f>IF('Indicator Data'!BG126="No Data",1,IF('Indicator Data imputation'!AG125&lt;&gt;"",1,0))</f>
        <v>0</v>
      </c>
      <c r="AG122" s="165">
        <f>IF('Indicator Data'!BH126="No Data",1,IF('Indicator Data imputation'!AH125&lt;&gt;"",1,0))</f>
        <v>0</v>
      </c>
      <c r="AH122" s="165">
        <f>IF('Indicator Data'!BI126="No Data",1,IF('Indicator Data imputation'!AI125&lt;&gt;"",1,0))</f>
        <v>0</v>
      </c>
      <c r="AI122" s="165">
        <f>IF('Indicator Data'!BJ126="No Data",1,IF('Indicator Data imputation'!AJ125&lt;&gt;"",1,0))</f>
        <v>0</v>
      </c>
      <c r="AJ122" s="165">
        <f>IF('Indicator Data'!BK126="No Data",1,IF('Indicator Data imputation'!AK125&lt;&gt;"",1,0))</f>
        <v>0</v>
      </c>
      <c r="AK122" s="165">
        <f>IF('Indicator Data'!BL126="No Data",1,IF('Indicator Data imputation'!AL125&lt;&gt;"",1,0))</f>
        <v>0</v>
      </c>
      <c r="AL122" s="165">
        <f>IF('Indicator Data'!BM126="No Data",1,IF('Indicator Data imputation'!AM125&lt;&gt;"",1,0))</f>
        <v>0</v>
      </c>
      <c r="AM122" s="165">
        <f>IF('Indicator Data'!BN126="No Data",1,IF('Indicator Data imputation'!AN125&lt;&gt;"",1,0))</f>
        <v>0</v>
      </c>
      <c r="AN122" s="165">
        <f>IF('Indicator Data'!BO126="No Data",1,IF('Indicator Data imputation'!AO125&lt;&gt;"",1,0))</f>
        <v>0</v>
      </c>
      <c r="AO122" s="165">
        <f>IF('Indicator Data'!BP126="No Data",1,IF('Indicator Data imputation'!AP125&lt;&gt;"",1,0))</f>
        <v>0</v>
      </c>
      <c r="AP122" s="165">
        <f>IF('Indicator Data'!BQ126="No Data",1,IF('Indicator Data imputation'!AQ125&lt;&gt;"",1,0))</f>
        <v>0</v>
      </c>
      <c r="AQ122" s="165">
        <f>IF('Indicator Data'!BR126="No Data",1,IF('Indicator Data imputation'!AR125&lt;&gt;"",1,0))</f>
        <v>0</v>
      </c>
      <c r="AR122" s="165">
        <f>IF('Indicator Data'!BS126="No Data",1,IF('Indicator Data imputation'!AS125&lt;&gt;"",1,0))</f>
        <v>0</v>
      </c>
      <c r="AS122" s="165">
        <f>IF('Indicator Data'!BT126="No Data",1,IF('Indicator Data imputation'!AT125&lt;&gt;"",1,0))</f>
        <v>0</v>
      </c>
      <c r="AT122" s="165">
        <f>IF('Indicator Data'!BU126="No Data",1,IF('Indicator Data imputation'!AU125&lt;&gt;"",1,0))</f>
        <v>0</v>
      </c>
      <c r="AU122" s="165">
        <f>IF('Indicator Data'!BV126="No Data",1,IF('Indicator Data imputation'!AV125&lt;&gt;"",1,0))</f>
        <v>0</v>
      </c>
      <c r="AV122" s="165">
        <f>IF('Indicator Data'!BW126="No Data",1,IF('Indicator Data imputation'!AW125&lt;&gt;"",1,0))</f>
        <v>0</v>
      </c>
      <c r="AW122" s="165">
        <f>IF('Indicator Data'!BX126="No Data",1,IF('Indicator Data imputation'!AX125&lt;&gt;"",1,0))</f>
        <v>0</v>
      </c>
      <c r="AX122" s="165">
        <f>IF('Indicator Data'!BY126="No Data",1,IF('Indicator Data imputation'!AY125&lt;&gt;"",1,0))</f>
        <v>0</v>
      </c>
      <c r="AY122" s="165">
        <f>IF('Indicator Data'!BZ126="No Data",1,IF('Indicator Data imputation'!AZ125&lt;&gt;"",1,0))</f>
        <v>0</v>
      </c>
      <c r="AZ122" s="165">
        <f>IF('Indicator Data'!CA126="No Data",1,IF('Indicator Data imputation'!BA125&lt;&gt;"",1,0))</f>
        <v>0</v>
      </c>
      <c r="BA122" s="5">
        <f t="shared" si="2"/>
        <v>0</v>
      </c>
      <c r="BB122" s="167">
        <f t="shared" si="3"/>
        <v>0</v>
      </c>
    </row>
    <row r="123" spans="1:54" x14ac:dyDescent="0.25">
      <c r="A123" s="5" t="s">
        <v>227</v>
      </c>
      <c r="B123" s="165">
        <f>IF('Indicator Data'!C127="No Data",1,IF('Indicator Data imputation'!C126&lt;&gt;"",1,0))</f>
        <v>0</v>
      </c>
      <c r="C123" s="165">
        <f>IF('Indicator Data'!D127="No Data",1,IF('Indicator Data imputation'!D126&lt;&gt;"",1,0))</f>
        <v>0</v>
      </c>
      <c r="D123" s="165">
        <f>IF('Indicator Data'!E127="No Data",1,IF('Indicator Data imputation'!E126&lt;&gt;"",1,0))</f>
        <v>0</v>
      </c>
      <c r="E123" s="165">
        <f>IF('Indicator Data'!F127="No Data",1,IF('Indicator Data imputation'!F126&lt;&gt;"",1,0))</f>
        <v>0</v>
      </c>
      <c r="F123" s="165">
        <f>IF('Indicator Data'!G127="No Data",1,IF('Indicator Data imputation'!G126&lt;&gt;"",1,0))</f>
        <v>0</v>
      </c>
      <c r="G123" s="165">
        <f>IF('Indicator Data'!H127="No Data",1,IF('Indicator Data imputation'!H126&lt;&gt;"",1,0))</f>
        <v>0</v>
      </c>
      <c r="H123" s="165">
        <f>IF('Indicator Data'!I127="No Data",1,IF('Indicator Data imputation'!I126&lt;&gt;"",1,0))</f>
        <v>0</v>
      </c>
      <c r="I123" s="165">
        <f>IF('Indicator Data'!J127="No Data",1,IF('Indicator Data imputation'!J126&lt;&gt;"",1,0))</f>
        <v>0</v>
      </c>
      <c r="J123" s="165">
        <f>IF('Indicator Data'!K127="No Data",1,IF('Indicator Data imputation'!K126&lt;&gt;"",1,0))</f>
        <v>0</v>
      </c>
      <c r="K123" s="165">
        <f>IF('Indicator Data'!L127="No Data",1,IF('Indicator Data imputation'!L126&lt;&gt;"",1,0))</f>
        <v>0</v>
      </c>
      <c r="L123" s="165">
        <f>IF('Indicator Data'!AM127="No Data",1,IF('Indicator Data imputation'!M126&lt;&gt;"",1,0))</f>
        <v>0</v>
      </c>
      <c r="M123" s="165">
        <f>IF('Indicator Data'!AN127="No Data",1,IF('Indicator Data imputation'!N126&lt;&gt;"",1,0))</f>
        <v>0</v>
      </c>
      <c r="N123" s="165">
        <f>IF('Indicator Data'!AO127="No Data",1,IF('Indicator Data imputation'!O126&lt;&gt;"",1,0))</f>
        <v>0</v>
      </c>
      <c r="O123" s="165">
        <f>IF('Indicator Data'!AP127="No Data",1,IF('Indicator Data imputation'!P126&lt;&gt;"",1,0))</f>
        <v>0</v>
      </c>
      <c r="P123" s="165">
        <f>IF('Indicator Data'!AQ127="No Data",1,IF('Indicator Data imputation'!Q126&lt;&gt;"",1,0))</f>
        <v>0</v>
      </c>
      <c r="Q123" s="165">
        <f>IF('Indicator Data'!AR127="No Data",1,IF('Indicator Data imputation'!R126&lt;&gt;"",1,0))</f>
        <v>1</v>
      </c>
      <c r="R123" s="165">
        <f>IF('Indicator Data'!AS127="No Data",1,IF('Indicator Data imputation'!S126&lt;&gt;"",1,0))</f>
        <v>0</v>
      </c>
      <c r="S123" s="165">
        <f>IF('Indicator Data'!AT127="No Data",1,IF('Indicator Data imputation'!T126&lt;&gt;"",1,0))</f>
        <v>0</v>
      </c>
      <c r="T123" s="165">
        <f>IF('Indicator Data'!AU127="No Data",1,IF('Indicator Data imputation'!U126&lt;&gt;"",1,0))</f>
        <v>0</v>
      </c>
      <c r="U123" s="165">
        <f>IF('Indicator Data'!AV127="No Data",1,IF('Indicator Data imputation'!V126&lt;&gt;"",1,0))</f>
        <v>1</v>
      </c>
      <c r="V123" s="165">
        <f>IF('Indicator Data'!AX127="No Data",1,IF('Indicator Data imputation'!W126&lt;&gt;"",1,0))</f>
        <v>0</v>
      </c>
      <c r="W123" s="165">
        <f>IF('Indicator Data'!AY127="No Data",1,IF('Indicator Data imputation'!X126&lt;&gt;"",1,0))</f>
        <v>1</v>
      </c>
      <c r="X123" s="165">
        <f>IF('Indicator Data'!CB127="No Data",1,IF('Indicator Data imputation'!Y126&lt;&gt;"",1,0))</f>
        <v>0</v>
      </c>
      <c r="Y123" s="165">
        <f>IF('Indicator Data'!CC127="No Data",1,IF('Indicator Data imputation'!Z126&lt;&gt;"",1,0))</f>
        <v>0</v>
      </c>
      <c r="Z123" s="165">
        <f>IF('Indicator Data'!AZ127="No Data",1,IF('Indicator Data imputation'!AA126&lt;&gt;"",1,0))</f>
        <v>0</v>
      </c>
      <c r="AA123" s="165">
        <f>IF('Indicator Data'!BA127="No Data",1,IF('Indicator Data imputation'!AB126&lt;&gt;"",1,0))</f>
        <v>0</v>
      </c>
      <c r="AB123" s="165">
        <f>IF('Indicator Data'!CG127="No Data",1,IF('Indicator Data imputation'!AC126&lt;&gt;"",1,0))</f>
        <v>0</v>
      </c>
      <c r="AC123" s="165">
        <f>IF('Indicator Data'!CH127="No Data",1,IF('Indicator Data imputation'!AD126&lt;&gt;"",1,0))</f>
        <v>0</v>
      </c>
      <c r="AD123" s="165">
        <f>IF('Indicator Data'!BC127="No Data",1,IF('Indicator Data imputation'!AE126&lt;&gt;"",1,0))</f>
        <v>1</v>
      </c>
      <c r="AE123" s="165">
        <f>IF('Indicator Data'!BF127="No Data",1,IF('Indicator Data imputation'!AF126&lt;&gt;"",1,0))</f>
        <v>0</v>
      </c>
      <c r="AF123" s="165">
        <f>IF('Indicator Data'!BG127="No Data",1,IF('Indicator Data imputation'!AG126&lt;&gt;"",1,0))</f>
        <v>0</v>
      </c>
      <c r="AG123" s="165">
        <f>IF('Indicator Data'!BH127="No Data",1,IF('Indicator Data imputation'!AH126&lt;&gt;"",1,0))</f>
        <v>0</v>
      </c>
      <c r="AH123" s="165">
        <f>IF('Indicator Data'!BI127="No Data",1,IF('Indicator Data imputation'!AI126&lt;&gt;"",1,0))</f>
        <v>0</v>
      </c>
      <c r="AI123" s="165">
        <f>IF('Indicator Data'!BJ127="No Data",1,IF('Indicator Data imputation'!AJ126&lt;&gt;"",1,0))</f>
        <v>0</v>
      </c>
      <c r="AJ123" s="165">
        <f>IF('Indicator Data'!BK127="No Data",1,IF('Indicator Data imputation'!AK126&lt;&gt;"",1,0))</f>
        <v>0</v>
      </c>
      <c r="AK123" s="165">
        <f>IF('Indicator Data'!BL127="No Data",1,IF('Indicator Data imputation'!AL126&lt;&gt;"",1,0))</f>
        <v>0</v>
      </c>
      <c r="AL123" s="165">
        <f>IF('Indicator Data'!BM127="No Data",1,IF('Indicator Data imputation'!AM126&lt;&gt;"",1,0))</f>
        <v>0</v>
      </c>
      <c r="AM123" s="165">
        <f>IF('Indicator Data'!BN127="No Data",1,IF('Indicator Data imputation'!AN126&lt;&gt;"",1,0))</f>
        <v>0</v>
      </c>
      <c r="AN123" s="165">
        <f>IF('Indicator Data'!BO127="No Data",1,IF('Indicator Data imputation'!AO126&lt;&gt;"",1,0))</f>
        <v>0</v>
      </c>
      <c r="AO123" s="165">
        <f>IF('Indicator Data'!BP127="No Data",1,IF('Indicator Data imputation'!AP126&lt;&gt;"",1,0))</f>
        <v>0</v>
      </c>
      <c r="AP123" s="165">
        <f>IF('Indicator Data'!BQ127="No Data",1,IF('Indicator Data imputation'!AQ126&lt;&gt;"",1,0))</f>
        <v>0</v>
      </c>
      <c r="AQ123" s="165">
        <f>IF('Indicator Data'!BR127="No Data",1,IF('Indicator Data imputation'!AR126&lt;&gt;"",1,0))</f>
        <v>0</v>
      </c>
      <c r="AR123" s="165">
        <f>IF('Indicator Data'!BS127="No Data",1,IF('Indicator Data imputation'!AS126&lt;&gt;"",1,0))</f>
        <v>0</v>
      </c>
      <c r="AS123" s="165">
        <f>IF('Indicator Data'!BT127="No Data",1,IF('Indicator Data imputation'!AT126&lt;&gt;"",1,0))</f>
        <v>0</v>
      </c>
      <c r="AT123" s="165">
        <f>IF('Indicator Data'!BU127="No Data",1,IF('Indicator Data imputation'!AU126&lt;&gt;"",1,0))</f>
        <v>0</v>
      </c>
      <c r="AU123" s="165">
        <f>IF('Indicator Data'!BV127="No Data",1,IF('Indicator Data imputation'!AV126&lt;&gt;"",1,0))</f>
        <v>1</v>
      </c>
      <c r="AV123" s="165">
        <f>IF('Indicator Data'!BW127="No Data",1,IF('Indicator Data imputation'!AW126&lt;&gt;"",1,0))</f>
        <v>0</v>
      </c>
      <c r="AW123" s="165">
        <f>IF('Indicator Data'!BX127="No Data",1,IF('Indicator Data imputation'!AX126&lt;&gt;"",1,0))</f>
        <v>0</v>
      </c>
      <c r="AX123" s="165">
        <f>IF('Indicator Data'!BY127="No Data",1,IF('Indicator Data imputation'!AY126&lt;&gt;"",1,0))</f>
        <v>0</v>
      </c>
      <c r="AY123" s="165">
        <f>IF('Indicator Data'!BZ127="No Data",1,IF('Indicator Data imputation'!AZ126&lt;&gt;"",1,0))</f>
        <v>0</v>
      </c>
      <c r="AZ123" s="165">
        <f>IF('Indicator Data'!CA127="No Data",1,IF('Indicator Data imputation'!BA126&lt;&gt;"",1,0))</f>
        <v>0</v>
      </c>
      <c r="BA123" s="5">
        <f t="shared" si="2"/>
        <v>5</v>
      </c>
      <c r="BB123" s="167">
        <f t="shared" si="3"/>
        <v>9.8039215686274508E-2</v>
      </c>
    </row>
    <row r="124" spans="1:54" x14ac:dyDescent="0.25">
      <c r="A124" s="5" t="s">
        <v>229</v>
      </c>
      <c r="B124" s="165">
        <f>IF('Indicator Data'!C128="No Data",1,IF('Indicator Data imputation'!C127&lt;&gt;"",1,0))</f>
        <v>0</v>
      </c>
      <c r="C124" s="165">
        <f>IF('Indicator Data'!D128="No Data",1,IF('Indicator Data imputation'!D127&lt;&gt;"",1,0))</f>
        <v>0</v>
      </c>
      <c r="D124" s="165">
        <f>IF('Indicator Data'!E128="No Data",1,IF('Indicator Data imputation'!E127&lt;&gt;"",1,0))</f>
        <v>0</v>
      </c>
      <c r="E124" s="165">
        <f>IF('Indicator Data'!F128="No Data",1,IF('Indicator Data imputation'!F127&lt;&gt;"",1,0))</f>
        <v>0</v>
      </c>
      <c r="F124" s="165">
        <f>IF('Indicator Data'!G128="No Data",1,IF('Indicator Data imputation'!G127&lt;&gt;"",1,0))</f>
        <v>0</v>
      </c>
      <c r="G124" s="165">
        <f>IF('Indicator Data'!H128="No Data",1,IF('Indicator Data imputation'!H127&lt;&gt;"",1,0))</f>
        <v>0</v>
      </c>
      <c r="H124" s="165">
        <f>IF('Indicator Data'!I128="No Data",1,IF('Indicator Data imputation'!I127&lt;&gt;"",1,0))</f>
        <v>0</v>
      </c>
      <c r="I124" s="165">
        <f>IF('Indicator Data'!J128="No Data",1,IF('Indicator Data imputation'!J127&lt;&gt;"",1,0))</f>
        <v>0</v>
      </c>
      <c r="J124" s="165">
        <f>IF('Indicator Data'!K128="No Data",1,IF('Indicator Data imputation'!K127&lt;&gt;"",1,0))</f>
        <v>0</v>
      </c>
      <c r="K124" s="165">
        <f>IF('Indicator Data'!L128="No Data",1,IF('Indicator Data imputation'!L127&lt;&gt;"",1,0))</f>
        <v>0</v>
      </c>
      <c r="L124" s="165">
        <f>IF('Indicator Data'!AM128="No Data",1,IF('Indicator Data imputation'!M127&lt;&gt;"",1,0))</f>
        <v>0</v>
      </c>
      <c r="M124" s="165">
        <f>IF('Indicator Data'!AN128="No Data",1,IF('Indicator Data imputation'!N127&lt;&gt;"",1,0))</f>
        <v>0</v>
      </c>
      <c r="N124" s="165">
        <f>IF('Indicator Data'!AO128="No Data",1,IF('Indicator Data imputation'!O127&lt;&gt;"",1,0))</f>
        <v>0</v>
      </c>
      <c r="O124" s="165">
        <f>IF('Indicator Data'!AP128="No Data",1,IF('Indicator Data imputation'!P127&lt;&gt;"",1,0))</f>
        <v>0</v>
      </c>
      <c r="P124" s="165">
        <f>IF('Indicator Data'!AQ128="No Data",1,IF('Indicator Data imputation'!Q127&lt;&gt;"",1,0))</f>
        <v>0</v>
      </c>
      <c r="Q124" s="165">
        <f>IF('Indicator Data'!AR128="No Data",1,IF('Indicator Data imputation'!R127&lt;&gt;"",1,0))</f>
        <v>1</v>
      </c>
      <c r="R124" s="165">
        <f>IF('Indicator Data'!AS128="No Data",1,IF('Indicator Data imputation'!S127&lt;&gt;"",1,0))</f>
        <v>0</v>
      </c>
      <c r="S124" s="165">
        <f>IF('Indicator Data'!AT128="No Data",1,IF('Indicator Data imputation'!T127&lt;&gt;"",1,0))</f>
        <v>0</v>
      </c>
      <c r="T124" s="165">
        <f>IF('Indicator Data'!AU128="No Data",1,IF('Indicator Data imputation'!U127&lt;&gt;"",1,0))</f>
        <v>0</v>
      </c>
      <c r="U124" s="165">
        <f>IF('Indicator Data'!AV128="No Data",1,IF('Indicator Data imputation'!V127&lt;&gt;"",1,0))</f>
        <v>1</v>
      </c>
      <c r="V124" s="165">
        <f>IF('Indicator Data'!AX128="No Data",1,IF('Indicator Data imputation'!W127&lt;&gt;"",1,0))</f>
        <v>0</v>
      </c>
      <c r="W124" s="165">
        <f>IF('Indicator Data'!AY128="No Data",1,IF('Indicator Data imputation'!X127&lt;&gt;"",1,0))</f>
        <v>1</v>
      </c>
      <c r="X124" s="165">
        <f>IF('Indicator Data'!CB128="No Data",1,IF('Indicator Data imputation'!Y127&lt;&gt;"",1,0))</f>
        <v>0</v>
      </c>
      <c r="Y124" s="165">
        <f>IF('Indicator Data'!CC128="No Data",1,IF('Indicator Data imputation'!Z127&lt;&gt;"",1,0))</f>
        <v>0</v>
      </c>
      <c r="Z124" s="165">
        <f>IF('Indicator Data'!AZ128="No Data",1,IF('Indicator Data imputation'!AA127&lt;&gt;"",1,0))</f>
        <v>0</v>
      </c>
      <c r="AA124" s="165">
        <f>IF('Indicator Data'!BA128="No Data",1,IF('Indicator Data imputation'!AB127&lt;&gt;"",1,0))</f>
        <v>0</v>
      </c>
      <c r="AB124" s="165">
        <f>IF('Indicator Data'!CG128="No Data",1,IF('Indicator Data imputation'!AC127&lt;&gt;"",1,0))</f>
        <v>0</v>
      </c>
      <c r="AC124" s="165">
        <f>IF('Indicator Data'!CH128="No Data",1,IF('Indicator Data imputation'!AD127&lt;&gt;"",1,0))</f>
        <v>0</v>
      </c>
      <c r="AD124" s="165">
        <f>IF('Indicator Data'!BC128="No Data",1,IF('Indicator Data imputation'!AE127&lt;&gt;"",1,0))</f>
        <v>1</v>
      </c>
      <c r="AE124" s="165">
        <f>IF('Indicator Data'!BF128="No Data",1,IF('Indicator Data imputation'!AF127&lt;&gt;"",1,0))</f>
        <v>0</v>
      </c>
      <c r="AF124" s="165">
        <f>IF('Indicator Data'!BG128="No Data",1,IF('Indicator Data imputation'!AG127&lt;&gt;"",1,0))</f>
        <v>1</v>
      </c>
      <c r="AG124" s="165">
        <f>IF('Indicator Data'!BH128="No Data",1,IF('Indicator Data imputation'!AH127&lt;&gt;"",1,0))</f>
        <v>0</v>
      </c>
      <c r="AH124" s="165">
        <f>IF('Indicator Data'!BI128="No Data",1,IF('Indicator Data imputation'!AI127&lt;&gt;"",1,0))</f>
        <v>0</v>
      </c>
      <c r="AI124" s="165">
        <f>IF('Indicator Data'!BJ128="No Data",1,IF('Indicator Data imputation'!AJ127&lt;&gt;"",1,0))</f>
        <v>0</v>
      </c>
      <c r="AJ124" s="165">
        <f>IF('Indicator Data'!BK128="No Data",1,IF('Indicator Data imputation'!AK127&lt;&gt;"",1,0))</f>
        <v>0</v>
      </c>
      <c r="AK124" s="165">
        <f>IF('Indicator Data'!BL128="No Data",1,IF('Indicator Data imputation'!AL127&lt;&gt;"",1,0))</f>
        <v>0</v>
      </c>
      <c r="AL124" s="165">
        <f>IF('Indicator Data'!BM128="No Data",1,IF('Indicator Data imputation'!AM127&lt;&gt;"",1,0))</f>
        <v>0</v>
      </c>
      <c r="AM124" s="165">
        <f>IF('Indicator Data'!BN128="No Data",1,IF('Indicator Data imputation'!AN127&lt;&gt;"",1,0))</f>
        <v>0</v>
      </c>
      <c r="AN124" s="165">
        <f>IF('Indicator Data'!BO128="No Data",1,IF('Indicator Data imputation'!AO127&lt;&gt;"",1,0))</f>
        <v>0</v>
      </c>
      <c r="AO124" s="165">
        <f>IF('Indicator Data'!BP128="No Data",1,IF('Indicator Data imputation'!AP127&lt;&gt;"",1,0))</f>
        <v>0</v>
      </c>
      <c r="AP124" s="165">
        <f>IF('Indicator Data'!BQ128="No Data",1,IF('Indicator Data imputation'!AQ127&lt;&gt;"",1,0))</f>
        <v>1</v>
      </c>
      <c r="AQ124" s="165">
        <f>IF('Indicator Data'!BR128="No Data",1,IF('Indicator Data imputation'!AR127&lt;&gt;"",1,0))</f>
        <v>0</v>
      </c>
      <c r="AR124" s="165">
        <f>IF('Indicator Data'!BS128="No Data",1,IF('Indicator Data imputation'!AS127&lt;&gt;"",1,0))</f>
        <v>0</v>
      </c>
      <c r="AS124" s="165">
        <f>IF('Indicator Data'!BT128="No Data",1,IF('Indicator Data imputation'!AT127&lt;&gt;"",1,0))</f>
        <v>0</v>
      </c>
      <c r="AT124" s="165">
        <f>IF('Indicator Data'!BU128="No Data",1,IF('Indicator Data imputation'!AU127&lt;&gt;"",1,0))</f>
        <v>0</v>
      </c>
      <c r="AU124" s="165">
        <f>IF('Indicator Data'!BV128="No Data",1,IF('Indicator Data imputation'!AV127&lt;&gt;"",1,0))</f>
        <v>1</v>
      </c>
      <c r="AV124" s="165">
        <f>IF('Indicator Data'!BW128="No Data",1,IF('Indicator Data imputation'!AW127&lt;&gt;"",1,0))</f>
        <v>0</v>
      </c>
      <c r="AW124" s="165">
        <f>IF('Indicator Data'!BX128="No Data",1,IF('Indicator Data imputation'!AX127&lt;&gt;"",1,0))</f>
        <v>0</v>
      </c>
      <c r="AX124" s="165">
        <f>IF('Indicator Data'!BY128="No Data",1,IF('Indicator Data imputation'!AY127&lt;&gt;"",1,0))</f>
        <v>0</v>
      </c>
      <c r="AY124" s="165">
        <f>IF('Indicator Data'!BZ128="No Data",1,IF('Indicator Data imputation'!AZ127&lt;&gt;"",1,0))</f>
        <v>0</v>
      </c>
      <c r="AZ124" s="165">
        <f>IF('Indicator Data'!CA128="No Data",1,IF('Indicator Data imputation'!BA127&lt;&gt;"",1,0))</f>
        <v>0</v>
      </c>
      <c r="BA124" s="5">
        <f t="shared" si="2"/>
        <v>7</v>
      </c>
      <c r="BB124" s="167">
        <f t="shared" si="3"/>
        <v>0.13725490196078433</v>
      </c>
    </row>
    <row r="125" spans="1:54" x14ac:dyDescent="0.25">
      <c r="A125" s="5" t="s">
        <v>231</v>
      </c>
      <c r="B125" s="165">
        <f>IF('Indicator Data'!C129="No Data",1,IF('Indicator Data imputation'!C128&lt;&gt;"",1,0))</f>
        <v>0</v>
      </c>
      <c r="C125" s="165">
        <f>IF('Indicator Data'!D129="No Data",1,IF('Indicator Data imputation'!D128&lt;&gt;"",1,0))</f>
        <v>0</v>
      </c>
      <c r="D125" s="165">
        <f>IF('Indicator Data'!E129="No Data",1,IF('Indicator Data imputation'!E128&lt;&gt;"",1,0))</f>
        <v>0</v>
      </c>
      <c r="E125" s="165">
        <f>IF('Indicator Data'!F129="No Data",1,IF('Indicator Data imputation'!F128&lt;&gt;"",1,0))</f>
        <v>0</v>
      </c>
      <c r="F125" s="165">
        <f>IF('Indicator Data'!G129="No Data",1,IF('Indicator Data imputation'!G128&lt;&gt;"",1,0))</f>
        <v>0</v>
      </c>
      <c r="G125" s="165">
        <f>IF('Indicator Data'!H129="No Data",1,IF('Indicator Data imputation'!H128&lt;&gt;"",1,0))</f>
        <v>0</v>
      </c>
      <c r="H125" s="165">
        <f>IF('Indicator Data'!I129="No Data",1,IF('Indicator Data imputation'!I128&lt;&gt;"",1,0))</f>
        <v>0</v>
      </c>
      <c r="I125" s="165">
        <f>IF('Indicator Data'!J129="No Data",1,IF('Indicator Data imputation'!J128&lt;&gt;"",1,0))</f>
        <v>0</v>
      </c>
      <c r="J125" s="165">
        <f>IF('Indicator Data'!K129="No Data",1,IF('Indicator Data imputation'!K128&lt;&gt;"",1,0))</f>
        <v>0</v>
      </c>
      <c r="K125" s="165">
        <f>IF('Indicator Data'!L129="No Data",1,IF('Indicator Data imputation'!L128&lt;&gt;"",1,0))</f>
        <v>0</v>
      </c>
      <c r="L125" s="165">
        <f>IF('Indicator Data'!AM129="No Data",1,IF('Indicator Data imputation'!M128&lt;&gt;"",1,0))</f>
        <v>0</v>
      </c>
      <c r="M125" s="165">
        <f>IF('Indicator Data'!AN129="No Data",1,IF('Indicator Data imputation'!N128&lt;&gt;"",1,0))</f>
        <v>0</v>
      </c>
      <c r="N125" s="165">
        <f>IF('Indicator Data'!AO129="No Data",1,IF('Indicator Data imputation'!O128&lt;&gt;"",1,0))</f>
        <v>0</v>
      </c>
      <c r="O125" s="165">
        <f>IF('Indicator Data'!AP129="No Data",1,IF('Indicator Data imputation'!P128&lt;&gt;"",1,0))</f>
        <v>0</v>
      </c>
      <c r="P125" s="165">
        <f>IF('Indicator Data'!AQ129="No Data",1,IF('Indicator Data imputation'!Q128&lt;&gt;"",1,0))</f>
        <v>0</v>
      </c>
      <c r="Q125" s="165">
        <f>IF('Indicator Data'!AR129="No Data",1,IF('Indicator Data imputation'!R128&lt;&gt;"",1,0))</f>
        <v>0</v>
      </c>
      <c r="R125" s="165">
        <f>IF('Indicator Data'!AS129="No Data",1,IF('Indicator Data imputation'!S128&lt;&gt;"",1,0))</f>
        <v>0</v>
      </c>
      <c r="S125" s="165">
        <f>IF('Indicator Data'!AT129="No Data",1,IF('Indicator Data imputation'!T128&lt;&gt;"",1,0))</f>
        <v>0</v>
      </c>
      <c r="T125" s="165">
        <f>IF('Indicator Data'!AU129="No Data",1,IF('Indicator Data imputation'!U128&lt;&gt;"",1,0))</f>
        <v>0</v>
      </c>
      <c r="U125" s="165">
        <f>IF('Indicator Data'!AV129="No Data",1,IF('Indicator Data imputation'!V128&lt;&gt;"",1,0))</f>
        <v>0</v>
      </c>
      <c r="V125" s="165">
        <f>IF('Indicator Data'!AX129="No Data",1,IF('Indicator Data imputation'!W128&lt;&gt;"",1,0))</f>
        <v>0</v>
      </c>
      <c r="W125" s="165">
        <f>IF('Indicator Data'!AY129="No Data",1,IF('Indicator Data imputation'!X128&lt;&gt;"",1,0))</f>
        <v>0</v>
      </c>
      <c r="X125" s="165">
        <f>IF('Indicator Data'!CB129="No Data",1,IF('Indicator Data imputation'!Y128&lt;&gt;"",1,0))</f>
        <v>0</v>
      </c>
      <c r="Y125" s="165">
        <f>IF('Indicator Data'!CC129="No Data",1,IF('Indicator Data imputation'!Z128&lt;&gt;"",1,0))</f>
        <v>0</v>
      </c>
      <c r="Z125" s="165">
        <f>IF('Indicator Data'!AZ129="No Data",1,IF('Indicator Data imputation'!AA128&lt;&gt;"",1,0))</f>
        <v>0</v>
      </c>
      <c r="AA125" s="165">
        <f>IF('Indicator Data'!BA129="No Data",1,IF('Indicator Data imputation'!AB128&lt;&gt;"",1,0))</f>
        <v>0</v>
      </c>
      <c r="AB125" s="165">
        <f>IF('Indicator Data'!CG129="No Data",1,IF('Indicator Data imputation'!AC128&lt;&gt;"",1,0))</f>
        <v>0</v>
      </c>
      <c r="AC125" s="165">
        <f>IF('Indicator Data'!CH129="No Data",1,IF('Indicator Data imputation'!AD128&lt;&gt;"",1,0))</f>
        <v>0</v>
      </c>
      <c r="AD125" s="165">
        <f>IF('Indicator Data'!BC129="No Data",1,IF('Indicator Data imputation'!AE128&lt;&gt;"",1,0))</f>
        <v>0</v>
      </c>
      <c r="AE125" s="165">
        <f>IF('Indicator Data'!BF129="No Data",1,IF('Indicator Data imputation'!AF128&lt;&gt;"",1,0))</f>
        <v>0</v>
      </c>
      <c r="AF125" s="165">
        <f>IF('Indicator Data'!BG129="No Data",1,IF('Indicator Data imputation'!AG128&lt;&gt;"",1,0))</f>
        <v>0</v>
      </c>
      <c r="AG125" s="165">
        <f>IF('Indicator Data'!BH129="No Data",1,IF('Indicator Data imputation'!AH128&lt;&gt;"",1,0))</f>
        <v>0</v>
      </c>
      <c r="AH125" s="165">
        <f>IF('Indicator Data'!BI129="No Data",1,IF('Indicator Data imputation'!AI128&lt;&gt;"",1,0))</f>
        <v>0</v>
      </c>
      <c r="AI125" s="165">
        <f>IF('Indicator Data'!BJ129="No Data",1,IF('Indicator Data imputation'!AJ128&lt;&gt;"",1,0))</f>
        <v>0</v>
      </c>
      <c r="AJ125" s="165">
        <f>IF('Indicator Data'!BK129="No Data",1,IF('Indicator Data imputation'!AK128&lt;&gt;"",1,0))</f>
        <v>0</v>
      </c>
      <c r="AK125" s="165">
        <f>IF('Indicator Data'!BL129="No Data",1,IF('Indicator Data imputation'!AL128&lt;&gt;"",1,0))</f>
        <v>0</v>
      </c>
      <c r="AL125" s="165">
        <f>IF('Indicator Data'!BM129="No Data",1,IF('Indicator Data imputation'!AM128&lt;&gt;"",1,0))</f>
        <v>0</v>
      </c>
      <c r="AM125" s="165">
        <f>IF('Indicator Data'!BN129="No Data",1,IF('Indicator Data imputation'!AN128&lt;&gt;"",1,0))</f>
        <v>0</v>
      </c>
      <c r="AN125" s="165">
        <f>IF('Indicator Data'!BO129="No Data",1,IF('Indicator Data imputation'!AO128&lt;&gt;"",1,0))</f>
        <v>0</v>
      </c>
      <c r="AO125" s="165">
        <f>IF('Indicator Data'!BP129="No Data",1,IF('Indicator Data imputation'!AP128&lt;&gt;"",1,0))</f>
        <v>0</v>
      </c>
      <c r="AP125" s="165">
        <f>IF('Indicator Data'!BQ129="No Data",1,IF('Indicator Data imputation'!AQ128&lt;&gt;"",1,0))</f>
        <v>0</v>
      </c>
      <c r="AQ125" s="165">
        <f>IF('Indicator Data'!BR129="No Data",1,IF('Indicator Data imputation'!AR128&lt;&gt;"",1,0))</f>
        <v>0</v>
      </c>
      <c r="AR125" s="165">
        <f>IF('Indicator Data'!BS129="No Data",1,IF('Indicator Data imputation'!AS128&lt;&gt;"",1,0))</f>
        <v>0</v>
      </c>
      <c r="AS125" s="165">
        <f>IF('Indicator Data'!BT129="No Data",1,IF('Indicator Data imputation'!AT128&lt;&gt;"",1,0))</f>
        <v>0</v>
      </c>
      <c r="AT125" s="165">
        <f>IF('Indicator Data'!BU129="No Data",1,IF('Indicator Data imputation'!AU128&lt;&gt;"",1,0))</f>
        <v>0</v>
      </c>
      <c r="AU125" s="165">
        <f>IF('Indicator Data'!BV129="No Data",1,IF('Indicator Data imputation'!AV128&lt;&gt;"",1,0))</f>
        <v>0</v>
      </c>
      <c r="AV125" s="165">
        <f>IF('Indicator Data'!BW129="No Data",1,IF('Indicator Data imputation'!AW128&lt;&gt;"",1,0))</f>
        <v>0</v>
      </c>
      <c r="AW125" s="165">
        <f>IF('Indicator Data'!BX129="No Data",1,IF('Indicator Data imputation'!AX128&lt;&gt;"",1,0))</f>
        <v>0</v>
      </c>
      <c r="AX125" s="165">
        <f>IF('Indicator Data'!BY129="No Data",1,IF('Indicator Data imputation'!AY128&lt;&gt;"",1,0))</f>
        <v>0</v>
      </c>
      <c r="AY125" s="165">
        <f>IF('Indicator Data'!BZ129="No Data",1,IF('Indicator Data imputation'!AZ128&lt;&gt;"",1,0))</f>
        <v>0</v>
      </c>
      <c r="AZ125" s="165">
        <f>IF('Indicator Data'!CA129="No Data",1,IF('Indicator Data imputation'!BA128&lt;&gt;"",1,0))</f>
        <v>0</v>
      </c>
      <c r="BA125" s="5">
        <f t="shared" si="2"/>
        <v>0</v>
      </c>
      <c r="BB125" s="167">
        <f t="shared" si="3"/>
        <v>0</v>
      </c>
    </row>
    <row r="126" spans="1:54" x14ac:dyDescent="0.25">
      <c r="A126" s="5" t="s">
        <v>233</v>
      </c>
      <c r="B126" s="165">
        <f>IF('Indicator Data'!C130="No Data",1,IF('Indicator Data imputation'!C129&lt;&gt;"",1,0))</f>
        <v>0</v>
      </c>
      <c r="C126" s="165">
        <f>IF('Indicator Data'!D130="No Data",1,IF('Indicator Data imputation'!D129&lt;&gt;"",1,0))</f>
        <v>0</v>
      </c>
      <c r="D126" s="165">
        <f>IF('Indicator Data'!E130="No Data",1,IF('Indicator Data imputation'!E129&lt;&gt;"",1,0))</f>
        <v>0</v>
      </c>
      <c r="E126" s="165">
        <f>IF('Indicator Data'!F130="No Data",1,IF('Indicator Data imputation'!F129&lt;&gt;"",1,0))</f>
        <v>0</v>
      </c>
      <c r="F126" s="165">
        <f>IF('Indicator Data'!G130="No Data",1,IF('Indicator Data imputation'!G129&lt;&gt;"",1,0))</f>
        <v>0</v>
      </c>
      <c r="G126" s="165">
        <f>IF('Indicator Data'!H130="No Data",1,IF('Indicator Data imputation'!H129&lt;&gt;"",1,0))</f>
        <v>0</v>
      </c>
      <c r="H126" s="165">
        <f>IF('Indicator Data'!I130="No Data",1,IF('Indicator Data imputation'!I129&lt;&gt;"",1,0))</f>
        <v>0</v>
      </c>
      <c r="I126" s="165">
        <f>IF('Indicator Data'!J130="No Data",1,IF('Indicator Data imputation'!J129&lt;&gt;"",1,0))</f>
        <v>0</v>
      </c>
      <c r="J126" s="165">
        <f>IF('Indicator Data'!K130="No Data",1,IF('Indicator Data imputation'!K129&lt;&gt;"",1,0))</f>
        <v>0</v>
      </c>
      <c r="K126" s="165">
        <f>IF('Indicator Data'!L130="No Data",1,IF('Indicator Data imputation'!L129&lt;&gt;"",1,0))</f>
        <v>0</v>
      </c>
      <c r="L126" s="165">
        <f>IF('Indicator Data'!AM130="No Data",1,IF('Indicator Data imputation'!M129&lt;&gt;"",1,0))</f>
        <v>0</v>
      </c>
      <c r="M126" s="165">
        <f>IF('Indicator Data'!AN130="No Data",1,IF('Indicator Data imputation'!N129&lt;&gt;"",1,0))</f>
        <v>0</v>
      </c>
      <c r="N126" s="165">
        <f>IF('Indicator Data'!AO130="No Data",1,IF('Indicator Data imputation'!O129&lt;&gt;"",1,0))</f>
        <v>0</v>
      </c>
      <c r="O126" s="165">
        <f>IF('Indicator Data'!AP130="No Data",1,IF('Indicator Data imputation'!P129&lt;&gt;"",1,0))</f>
        <v>0</v>
      </c>
      <c r="P126" s="165">
        <f>IF('Indicator Data'!AQ130="No Data",1,IF('Indicator Data imputation'!Q129&lt;&gt;"",1,0))</f>
        <v>0</v>
      </c>
      <c r="Q126" s="165">
        <f>IF('Indicator Data'!AR130="No Data",1,IF('Indicator Data imputation'!R129&lt;&gt;"",1,0))</f>
        <v>0</v>
      </c>
      <c r="R126" s="165">
        <f>IF('Indicator Data'!AS130="No Data",1,IF('Indicator Data imputation'!S129&lt;&gt;"",1,0))</f>
        <v>0</v>
      </c>
      <c r="S126" s="165">
        <f>IF('Indicator Data'!AT130="No Data",1,IF('Indicator Data imputation'!T129&lt;&gt;"",1,0))</f>
        <v>0</v>
      </c>
      <c r="T126" s="165">
        <f>IF('Indicator Data'!AU130="No Data",1,IF('Indicator Data imputation'!U129&lt;&gt;"",1,0))</f>
        <v>0</v>
      </c>
      <c r="U126" s="165">
        <f>IF('Indicator Data'!AV130="No Data",1,IF('Indicator Data imputation'!V129&lt;&gt;"",1,0))</f>
        <v>0</v>
      </c>
      <c r="V126" s="165">
        <f>IF('Indicator Data'!AX130="No Data",1,IF('Indicator Data imputation'!W129&lt;&gt;"",1,0))</f>
        <v>0</v>
      </c>
      <c r="W126" s="165">
        <f>IF('Indicator Data'!AY130="No Data",1,IF('Indicator Data imputation'!X129&lt;&gt;"",1,0))</f>
        <v>0</v>
      </c>
      <c r="X126" s="165">
        <f>IF('Indicator Data'!CB130="No Data",1,IF('Indicator Data imputation'!Y129&lt;&gt;"",1,0))</f>
        <v>0</v>
      </c>
      <c r="Y126" s="165">
        <f>IF('Indicator Data'!CC130="No Data",1,IF('Indicator Data imputation'!Z129&lt;&gt;"",1,0))</f>
        <v>0</v>
      </c>
      <c r="Z126" s="165">
        <f>IF('Indicator Data'!AZ130="No Data",1,IF('Indicator Data imputation'!AA129&lt;&gt;"",1,0))</f>
        <v>0</v>
      </c>
      <c r="AA126" s="165">
        <f>IF('Indicator Data'!BA130="No Data",1,IF('Indicator Data imputation'!AB129&lt;&gt;"",1,0))</f>
        <v>0</v>
      </c>
      <c r="AB126" s="165">
        <f>IF('Indicator Data'!CG130="No Data",1,IF('Indicator Data imputation'!AC129&lt;&gt;"",1,0))</f>
        <v>0</v>
      </c>
      <c r="AC126" s="165">
        <f>IF('Indicator Data'!CH130="No Data",1,IF('Indicator Data imputation'!AD129&lt;&gt;"",1,0))</f>
        <v>0</v>
      </c>
      <c r="AD126" s="165">
        <f>IF('Indicator Data'!BC130="No Data",1,IF('Indicator Data imputation'!AE129&lt;&gt;"",1,0))</f>
        <v>0</v>
      </c>
      <c r="AE126" s="165">
        <f>IF('Indicator Data'!BF130="No Data",1,IF('Indicator Data imputation'!AF129&lt;&gt;"",1,0))</f>
        <v>0</v>
      </c>
      <c r="AF126" s="165">
        <f>IF('Indicator Data'!BG130="No Data",1,IF('Indicator Data imputation'!AG129&lt;&gt;"",1,0))</f>
        <v>0</v>
      </c>
      <c r="AG126" s="165">
        <f>IF('Indicator Data'!BH130="No Data",1,IF('Indicator Data imputation'!AH129&lt;&gt;"",1,0))</f>
        <v>0</v>
      </c>
      <c r="AH126" s="165">
        <f>IF('Indicator Data'!BI130="No Data",1,IF('Indicator Data imputation'!AI129&lt;&gt;"",1,0))</f>
        <v>0</v>
      </c>
      <c r="AI126" s="165">
        <f>IF('Indicator Data'!BJ130="No Data",1,IF('Indicator Data imputation'!AJ129&lt;&gt;"",1,0))</f>
        <v>0</v>
      </c>
      <c r="AJ126" s="165">
        <f>IF('Indicator Data'!BK130="No Data",1,IF('Indicator Data imputation'!AK129&lt;&gt;"",1,0))</f>
        <v>0</v>
      </c>
      <c r="AK126" s="165">
        <f>IF('Indicator Data'!BL130="No Data",1,IF('Indicator Data imputation'!AL129&lt;&gt;"",1,0))</f>
        <v>0</v>
      </c>
      <c r="AL126" s="165">
        <f>IF('Indicator Data'!BM130="No Data",1,IF('Indicator Data imputation'!AM129&lt;&gt;"",1,0))</f>
        <v>0</v>
      </c>
      <c r="AM126" s="165">
        <f>IF('Indicator Data'!BN130="No Data",1,IF('Indicator Data imputation'!AN129&lt;&gt;"",1,0))</f>
        <v>0</v>
      </c>
      <c r="AN126" s="165">
        <f>IF('Indicator Data'!BO130="No Data",1,IF('Indicator Data imputation'!AO129&lt;&gt;"",1,0))</f>
        <v>0</v>
      </c>
      <c r="AO126" s="165">
        <f>IF('Indicator Data'!BP130="No Data",1,IF('Indicator Data imputation'!AP129&lt;&gt;"",1,0))</f>
        <v>0</v>
      </c>
      <c r="AP126" s="165">
        <f>IF('Indicator Data'!BQ130="No Data",1,IF('Indicator Data imputation'!AQ129&lt;&gt;"",1,0))</f>
        <v>0</v>
      </c>
      <c r="AQ126" s="165">
        <f>IF('Indicator Data'!BR130="No Data",1,IF('Indicator Data imputation'!AR129&lt;&gt;"",1,0))</f>
        <v>0</v>
      </c>
      <c r="AR126" s="165">
        <f>IF('Indicator Data'!BS130="No Data",1,IF('Indicator Data imputation'!AS129&lt;&gt;"",1,0))</f>
        <v>0</v>
      </c>
      <c r="AS126" s="165">
        <f>IF('Indicator Data'!BT130="No Data",1,IF('Indicator Data imputation'!AT129&lt;&gt;"",1,0))</f>
        <v>0</v>
      </c>
      <c r="AT126" s="165">
        <f>IF('Indicator Data'!BU130="No Data",1,IF('Indicator Data imputation'!AU129&lt;&gt;"",1,0))</f>
        <v>0</v>
      </c>
      <c r="AU126" s="165">
        <f>IF('Indicator Data'!BV130="No Data",1,IF('Indicator Data imputation'!AV129&lt;&gt;"",1,0))</f>
        <v>0</v>
      </c>
      <c r="AV126" s="165">
        <f>IF('Indicator Data'!BW130="No Data",1,IF('Indicator Data imputation'!AW129&lt;&gt;"",1,0))</f>
        <v>0</v>
      </c>
      <c r="AW126" s="165">
        <f>IF('Indicator Data'!BX130="No Data",1,IF('Indicator Data imputation'!AX129&lt;&gt;"",1,0))</f>
        <v>0</v>
      </c>
      <c r="AX126" s="165">
        <f>IF('Indicator Data'!BY130="No Data",1,IF('Indicator Data imputation'!AY129&lt;&gt;"",1,0))</f>
        <v>0</v>
      </c>
      <c r="AY126" s="165">
        <f>IF('Indicator Data'!BZ130="No Data",1,IF('Indicator Data imputation'!AZ129&lt;&gt;"",1,0))</f>
        <v>0</v>
      </c>
      <c r="AZ126" s="165">
        <f>IF('Indicator Data'!CA130="No Data",1,IF('Indicator Data imputation'!BA129&lt;&gt;"",1,0))</f>
        <v>0</v>
      </c>
      <c r="BA126" s="5">
        <f t="shared" si="2"/>
        <v>0</v>
      </c>
      <c r="BB126" s="167">
        <f t="shared" si="3"/>
        <v>0</v>
      </c>
    </row>
    <row r="127" spans="1:54" x14ac:dyDescent="0.25">
      <c r="A127" s="5" t="s">
        <v>235</v>
      </c>
      <c r="B127" s="165">
        <f>IF('Indicator Data'!C131="No Data",1,IF('Indicator Data imputation'!C130&lt;&gt;"",1,0))</f>
        <v>0</v>
      </c>
      <c r="C127" s="165">
        <f>IF('Indicator Data'!D131="No Data",1,IF('Indicator Data imputation'!D130&lt;&gt;"",1,0))</f>
        <v>0</v>
      </c>
      <c r="D127" s="165">
        <f>IF('Indicator Data'!E131="No Data",1,IF('Indicator Data imputation'!E130&lt;&gt;"",1,0))</f>
        <v>0</v>
      </c>
      <c r="E127" s="165">
        <f>IF('Indicator Data'!F131="No Data",1,IF('Indicator Data imputation'!F130&lt;&gt;"",1,0))</f>
        <v>0</v>
      </c>
      <c r="F127" s="165">
        <f>IF('Indicator Data'!G131="No Data",1,IF('Indicator Data imputation'!G130&lt;&gt;"",1,0))</f>
        <v>0</v>
      </c>
      <c r="G127" s="165">
        <f>IF('Indicator Data'!H131="No Data",1,IF('Indicator Data imputation'!H130&lt;&gt;"",1,0))</f>
        <v>0</v>
      </c>
      <c r="H127" s="165">
        <f>IF('Indicator Data'!I131="No Data",1,IF('Indicator Data imputation'!I130&lt;&gt;"",1,0))</f>
        <v>0</v>
      </c>
      <c r="I127" s="165">
        <f>IF('Indicator Data'!J131="No Data",1,IF('Indicator Data imputation'!J130&lt;&gt;"",1,0))</f>
        <v>0</v>
      </c>
      <c r="J127" s="165">
        <f>IF('Indicator Data'!K131="No Data",1,IF('Indicator Data imputation'!K130&lt;&gt;"",1,0))</f>
        <v>0</v>
      </c>
      <c r="K127" s="165">
        <f>IF('Indicator Data'!L131="No Data",1,IF('Indicator Data imputation'!L130&lt;&gt;"",1,0))</f>
        <v>0</v>
      </c>
      <c r="L127" s="165">
        <f>IF('Indicator Data'!AM131="No Data",1,IF('Indicator Data imputation'!M130&lt;&gt;"",1,0))</f>
        <v>0</v>
      </c>
      <c r="M127" s="165">
        <f>IF('Indicator Data'!AN131="No Data",1,IF('Indicator Data imputation'!N130&lt;&gt;"",1,0))</f>
        <v>0</v>
      </c>
      <c r="N127" s="165">
        <f>IF('Indicator Data'!AO131="No Data",1,IF('Indicator Data imputation'!O130&lt;&gt;"",1,0))</f>
        <v>0</v>
      </c>
      <c r="O127" s="165">
        <f>IF('Indicator Data'!AP131="No Data",1,IF('Indicator Data imputation'!P130&lt;&gt;"",1,0))</f>
        <v>0</v>
      </c>
      <c r="P127" s="165">
        <f>IF('Indicator Data'!AQ131="No Data",1,IF('Indicator Data imputation'!Q130&lt;&gt;"",1,0))</f>
        <v>0</v>
      </c>
      <c r="Q127" s="165">
        <f>IF('Indicator Data'!AR131="No Data",1,IF('Indicator Data imputation'!R130&lt;&gt;"",1,0))</f>
        <v>0</v>
      </c>
      <c r="R127" s="165">
        <f>IF('Indicator Data'!AS131="No Data",1,IF('Indicator Data imputation'!S130&lt;&gt;"",1,0))</f>
        <v>0</v>
      </c>
      <c r="S127" s="165">
        <f>IF('Indicator Data'!AT131="No Data",1,IF('Indicator Data imputation'!T130&lt;&gt;"",1,0))</f>
        <v>0</v>
      </c>
      <c r="T127" s="165">
        <f>IF('Indicator Data'!AU131="No Data",1,IF('Indicator Data imputation'!U130&lt;&gt;"",1,0))</f>
        <v>0</v>
      </c>
      <c r="U127" s="165">
        <f>IF('Indicator Data'!AV131="No Data",1,IF('Indicator Data imputation'!V130&lt;&gt;"",1,0))</f>
        <v>0</v>
      </c>
      <c r="V127" s="165">
        <f>IF('Indicator Data'!AX131="No Data",1,IF('Indicator Data imputation'!W130&lt;&gt;"",1,0))</f>
        <v>0</v>
      </c>
      <c r="W127" s="165">
        <f>IF('Indicator Data'!AY131="No Data",1,IF('Indicator Data imputation'!X130&lt;&gt;"",1,0))</f>
        <v>0</v>
      </c>
      <c r="X127" s="165">
        <f>IF('Indicator Data'!CB131="No Data",1,IF('Indicator Data imputation'!Y130&lt;&gt;"",1,0))</f>
        <v>0</v>
      </c>
      <c r="Y127" s="165">
        <f>IF('Indicator Data'!CC131="No Data",1,IF('Indicator Data imputation'!Z130&lt;&gt;"",1,0))</f>
        <v>0</v>
      </c>
      <c r="Z127" s="165">
        <f>IF('Indicator Data'!AZ131="No Data",1,IF('Indicator Data imputation'!AA130&lt;&gt;"",1,0))</f>
        <v>0</v>
      </c>
      <c r="AA127" s="165">
        <f>IF('Indicator Data'!BA131="No Data",1,IF('Indicator Data imputation'!AB130&lt;&gt;"",1,0))</f>
        <v>0</v>
      </c>
      <c r="AB127" s="165">
        <f>IF('Indicator Data'!CG131="No Data",1,IF('Indicator Data imputation'!AC130&lt;&gt;"",1,0))</f>
        <v>0</v>
      </c>
      <c r="AC127" s="165">
        <f>IF('Indicator Data'!CH131="No Data",1,IF('Indicator Data imputation'!AD130&lt;&gt;"",1,0))</f>
        <v>0</v>
      </c>
      <c r="AD127" s="165">
        <f>IF('Indicator Data'!BC131="No Data",1,IF('Indicator Data imputation'!AE130&lt;&gt;"",1,0))</f>
        <v>0</v>
      </c>
      <c r="AE127" s="165">
        <f>IF('Indicator Data'!BF131="No Data",1,IF('Indicator Data imputation'!AF130&lt;&gt;"",1,0))</f>
        <v>1</v>
      </c>
      <c r="AF127" s="165">
        <f>IF('Indicator Data'!BG131="No Data",1,IF('Indicator Data imputation'!AG130&lt;&gt;"",1,0))</f>
        <v>0</v>
      </c>
      <c r="AG127" s="165">
        <f>IF('Indicator Data'!BH131="No Data",1,IF('Indicator Data imputation'!AH130&lt;&gt;"",1,0))</f>
        <v>0</v>
      </c>
      <c r="AH127" s="165">
        <f>IF('Indicator Data'!BI131="No Data",1,IF('Indicator Data imputation'!AI130&lt;&gt;"",1,0))</f>
        <v>0</v>
      </c>
      <c r="AI127" s="165">
        <f>IF('Indicator Data'!BJ131="No Data",1,IF('Indicator Data imputation'!AJ130&lt;&gt;"",1,0))</f>
        <v>0</v>
      </c>
      <c r="AJ127" s="165">
        <f>IF('Indicator Data'!BK131="No Data",1,IF('Indicator Data imputation'!AK130&lt;&gt;"",1,0))</f>
        <v>0</v>
      </c>
      <c r="AK127" s="165">
        <f>IF('Indicator Data'!BL131="No Data",1,IF('Indicator Data imputation'!AL130&lt;&gt;"",1,0))</f>
        <v>0</v>
      </c>
      <c r="AL127" s="165">
        <f>IF('Indicator Data'!BM131="No Data",1,IF('Indicator Data imputation'!AM130&lt;&gt;"",1,0))</f>
        <v>0</v>
      </c>
      <c r="AM127" s="165">
        <f>IF('Indicator Data'!BN131="No Data",1,IF('Indicator Data imputation'!AN130&lt;&gt;"",1,0))</f>
        <v>0</v>
      </c>
      <c r="AN127" s="165">
        <f>IF('Indicator Data'!BO131="No Data",1,IF('Indicator Data imputation'!AO130&lt;&gt;"",1,0))</f>
        <v>0</v>
      </c>
      <c r="AO127" s="165">
        <f>IF('Indicator Data'!BP131="No Data",1,IF('Indicator Data imputation'!AP130&lt;&gt;"",1,0))</f>
        <v>0</v>
      </c>
      <c r="AP127" s="165">
        <f>IF('Indicator Data'!BQ131="No Data",1,IF('Indicator Data imputation'!AQ130&lt;&gt;"",1,0))</f>
        <v>0</v>
      </c>
      <c r="AQ127" s="165">
        <f>IF('Indicator Data'!BR131="No Data",1,IF('Indicator Data imputation'!AR130&lt;&gt;"",1,0))</f>
        <v>0</v>
      </c>
      <c r="AR127" s="165">
        <f>IF('Indicator Data'!BS131="No Data",1,IF('Indicator Data imputation'!AS130&lt;&gt;"",1,0))</f>
        <v>0</v>
      </c>
      <c r="AS127" s="165">
        <f>IF('Indicator Data'!BT131="No Data",1,IF('Indicator Data imputation'!AT130&lt;&gt;"",1,0))</f>
        <v>0</v>
      </c>
      <c r="AT127" s="165">
        <f>IF('Indicator Data'!BU131="No Data",1,IF('Indicator Data imputation'!AU130&lt;&gt;"",1,0))</f>
        <v>0</v>
      </c>
      <c r="AU127" s="165">
        <f>IF('Indicator Data'!BV131="No Data",1,IF('Indicator Data imputation'!AV130&lt;&gt;"",1,0))</f>
        <v>0</v>
      </c>
      <c r="AV127" s="165">
        <f>IF('Indicator Data'!BW131="No Data",1,IF('Indicator Data imputation'!AW130&lt;&gt;"",1,0))</f>
        <v>0</v>
      </c>
      <c r="AW127" s="165">
        <f>IF('Indicator Data'!BX131="No Data",1,IF('Indicator Data imputation'!AX130&lt;&gt;"",1,0))</f>
        <v>0</v>
      </c>
      <c r="AX127" s="165">
        <f>IF('Indicator Data'!BY131="No Data",1,IF('Indicator Data imputation'!AY130&lt;&gt;"",1,0))</f>
        <v>0</v>
      </c>
      <c r="AY127" s="165">
        <f>IF('Indicator Data'!BZ131="No Data",1,IF('Indicator Data imputation'!AZ130&lt;&gt;"",1,0))</f>
        <v>0</v>
      </c>
      <c r="AZ127" s="165">
        <f>IF('Indicator Data'!CA131="No Data",1,IF('Indicator Data imputation'!BA130&lt;&gt;"",1,0))</f>
        <v>0</v>
      </c>
      <c r="BA127" s="5">
        <f t="shared" si="2"/>
        <v>1</v>
      </c>
      <c r="BB127" s="167">
        <f t="shared" si="3"/>
        <v>1.9607843137254902E-2</v>
      </c>
    </row>
    <row r="128" spans="1:54" x14ac:dyDescent="0.25">
      <c r="A128" s="5" t="s">
        <v>238</v>
      </c>
      <c r="B128" s="165">
        <f>IF('Indicator Data'!C132="No Data",1,IF('Indicator Data imputation'!C131&lt;&gt;"",1,0))</f>
        <v>0</v>
      </c>
      <c r="C128" s="165">
        <f>IF('Indicator Data'!D132="No Data",1,IF('Indicator Data imputation'!D131&lt;&gt;"",1,0))</f>
        <v>0</v>
      </c>
      <c r="D128" s="165">
        <f>IF('Indicator Data'!E132="No Data",1,IF('Indicator Data imputation'!E131&lt;&gt;"",1,0))</f>
        <v>0</v>
      </c>
      <c r="E128" s="165">
        <f>IF('Indicator Data'!F132="No Data",1,IF('Indicator Data imputation'!F131&lt;&gt;"",1,0))</f>
        <v>0</v>
      </c>
      <c r="F128" s="165">
        <f>IF('Indicator Data'!G132="No Data",1,IF('Indicator Data imputation'!G131&lt;&gt;"",1,0))</f>
        <v>0</v>
      </c>
      <c r="G128" s="165">
        <f>IF('Indicator Data'!H132="No Data",1,IF('Indicator Data imputation'!H131&lt;&gt;"",1,0))</f>
        <v>0</v>
      </c>
      <c r="H128" s="165">
        <f>IF('Indicator Data'!I132="No Data",1,IF('Indicator Data imputation'!I131&lt;&gt;"",1,0))</f>
        <v>0</v>
      </c>
      <c r="I128" s="165">
        <f>IF('Indicator Data'!J132="No Data",1,IF('Indicator Data imputation'!J131&lt;&gt;"",1,0))</f>
        <v>0</v>
      </c>
      <c r="J128" s="165">
        <f>IF('Indicator Data'!K132="No Data",1,IF('Indicator Data imputation'!K131&lt;&gt;"",1,0))</f>
        <v>0</v>
      </c>
      <c r="K128" s="165">
        <f>IF('Indicator Data'!L132="No Data",1,IF('Indicator Data imputation'!L131&lt;&gt;"",1,0))</f>
        <v>0</v>
      </c>
      <c r="L128" s="165">
        <f>IF('Indicator Data'!AM132="No Data",1,IF('Indicator Data imputation'!M131&lt;&gt;"",1,0))</f>
        <v>0</v>
      </c>
      <c r="M128" s="165">
        <f>IF('Indicator Data'!AN132="No Data",1,IF('Indicator Data imputation'!N131&lt;&gt;"",1,0))</f>
        <v>0</v>
      </c>
      <c r="N128" s="165">
        <f>IF('Indicator Data'!AO132="No Data",1,IF('Indicator Data imputation'!O131&lt;&gt;"",1,0))</f>
        <v>0</v>
      </c>
      <c r="O128" s="165">
        <f>IF('Indicator Data'!AP132="No Data",1,IF('Indicator Data imputation'!P131&lt;&gt;"",1,0))</f>
        <v>0</v>
      </c>
      <c r="P128" s="165">
        <f>IF('Indicator Data'!AQ132="No Data",1,IF('Indicator Data imputation'!Q131&lt;&gt;"",1,0))</f>
        <v>0</v>
      </c>
      <c r="Q128" s="165">
        <f>IF('Indicator Data'!AR132="No Data",1,IF('Indicator Data imputation'!R131&lt;&gt;"",1,0))</f>
        <v>0</v>
      </c>
      <c r="R128" s="165">
        <f>IF('Indicator Data'!AS132="No Data",1,IF('Indicator Data imputation'!S131&lt;&gt;"",1,0))</f>
        <v>0</v>
      </c>
      <c r="S128" s="165">
        <f>IF('Indicator Data'!AT132="No Data",1,IF('Indicator Data imputation'!T131&lt;&gt;"",1,0))</f>
        <v>0</v>
      </c>
      <c r="T128" s="165">
        <f>IF('Indicator Data'!AU132="No Data",1,IF('Indicator Data imputation'!U131&lt;&gt;"",1,0))</f>
        <v>0</v>
      </c>
      <c r="U128" s="165">
        <f>IF('Indicator Data'!AV132="No Data",1,IF('Indicator Data imputation'!V131&lt;&gt;"",1,0))</f>
        <v>0</v>
      </c>
      <c r="V128" s="165">
        <f>IF('Indicator Data'!AX132="No Data",1,IF('Indicator Data imputation'!W131&lt;&gt;"",1,0))</f>
        <v>0</v>
      </c>
      <c r="W128" s="165">
        <f>IF('Indicator Data'!AY132="No Data",1,IF('Indicator Data imputation'!X131&lt;&gt;"",1,0))</f>
        <v>0</v>
      </c>
      <c r="X128" s="165">
        <f>IF('Indicator Data'!CB132="No Data",1,IF('Indicator Data imputation'!Y131&lt;&gt;"",1,0))</f>
        <v>0</v>
      </c>
      <c r="Y128" s="165">
        <f>IF('Indicator Data'!CC132="No Data",1,IF('Indicator Data imputation'!Z131&lt;&gt;"",1,0))</f>
        <v>0</v>
      </c>
      <c r="Z128" s="165">
        <f>IF('Indicator Data'!AZ132="No Data",1,IF('Indicator Data imputation'!AA131&lt;&gt;"",1,0))</f>
        <v>0</v>
      </c>
      <c r="AA128" s="165">
        <f>IF('Indicator Data'!BA132="No Data",1,IF('Indicator Data imputation'!AB131&lt;&gt;"",1,0))</f>
        <v>0</v>
      </c>
      <c r="AB128" s="165">
        <f>IF('Indicator Data'!CG132="No Data",1,IF('Indicator Data imputation'!AC131&lt;&gt;"",1,0))</f>
        <v>0</v>
      </c>
      <c r="AC128" s="165">
        <f>IF('Indicator Data'!CH132="No Data",1,IF('Indicator Data imputation'!AD131&lt;&gt;"",1,0))</f>
        <v>0</v>
      </c>
      <c r="AD128" s="165">
        <f>IF('Indicator Data'!BC132="No Data",1,IF('Indicator Data imputation'!AE131&lt;&gt;"",1,0))</f>
        <v>1</v>
      </c>
      <c r="AE128" s="165">
        <f>IF('Indicator Data'!BF132="No Data",1,IF('Indicator Data imputation'!AF131&lt;&gt;"",1,0))</f>
        <v>0</v>
      </c>
      <c r="AF128" s="165">
        <f>IF('Indicator Data'!BG132="No Data",1,IF('Indicator Data imputation'!AG131&lt;&gt;"",1,0))</f>
        <v>0</v>
      </c>
      <c r="AG128" s="165">
        <f>IF('Indicator Data'!BH132="No Data",1,IF('Indicator Data imputation'!AH131&lt;&gt;"",1,0))</f>
        <v>0</v>
      </c>
      <c r="AH128" s="165">
        <f>IF('Indicator Data'!BI132="No Data",1,IF('Indicator Data imputation'!AI131&lt;&gt;"",1,0))</f>
        <v>0</v>
      </c>
      <c r="AI128" s="165">
        <f>IF('Indicator Data'!BJ132="No Data",1,IF('Indicator Data imputation'!AJ131&lt;&gt;"",1,0))</f>
        <v>0</v>
      </c>
      <c r="AJ128" s="165">
        <f>IF('Indicator Data'!BK132="No Data",1,IF('Indicator Data imputation'!AK131&lt;&gt;"",1,0))</f>
        <v>0</v>
      </c>
      <c r="AK128" s="165">
        <f>IF('Indicator Data'!BL132="No Data",1,IF('Indicator Data imputation'!AL131&lt;&gt;"",1,0))</f>
        <v>0</v>
      </c>
      <c r="AL128" s="165">
        <f>IF('Indicator Data'!BM132="No Data",1,IF('Indicator Data imputation'!AM131&lt;&gt;"",1,0))</f>
        <v>0</v>
      </c>
      <c r="AM128" s="165">
        <f>IF('Indicator Data'!BN132="No Data",1,IF('Indicator Data imputation'!AN131&lt;&gt;"",1,0))</f>
        <v>0</v>
      </c>
      <c r="AN128" s="165">
        <f>IF('Indicator Data'!BO132="No Data",1,IF('Indicator Data imputation'!AO131&lt;&gt;"",1,0))</f>
        <v>0</v>
      </c>
      <c r="AO128" s="165">
        <f>IF('Indicator Data'!BP132="No Data",1,IF('Indicator Data imputation'!AP131&lt;&gt;"",1,0))</f>
        <v>0</v>
      </c>
      <c r="AP128" s="165">
        <f>IF('Indicator Data'!BQ132="No Data",1,IF('Indicator Data imputation'!AQ131&lt;&gt;"",1,0))</f>
        <v>0</v>
      </c>
      <c r="AQ128" s="165">
        <f>IF('Indicator Data'!BR132="No Data",1,IF('Indicator Data imputation'!AR131&lt;&gt;"",1,0))</f>
        <v>0</v>
      </c>
      <c r="AR128" s="165">
        <f>IF('Indicator Data'!BS132="No Data",1,IF('Indicator Data imputation'!AS131&lt;&gt;"",1,0))</f>
        <v>0</v>
      </c>
      <c r="AS128" s="165">
        <f>IF('Indicator Data'!BT132="No Data",1,IF('Indicator Data imputation'!AT131&lt;&gt;"",1,0))</f>
        <v>0</v>
      </c>
      <c r="AT128" s="165">
        <f>IF('Indicator Data'!BU132="No Data",1,IF('Indicator Data imputation'!AU131&lt;&gt;"",1,0))</f>
        <v>0</v>
      </c>
      <c r="AU128" s="165">
        <f>IF('Indicator Data'!BV132="No Data",1,IF('Indicator Data imputation'!AV131&lt;&gt;"",1,0))</f>
        <v>0</v>
      </c>
      <c r="AV128" s="165">
        <f>IF('Indicator Data'!BW132="No Data",1,IF('Indicator Data imputation'!AW131&lt;&gt;"",1,0))</f>
        <v>0</v>
      </c>
      <c r="AW128" s="165">
        <f>IF('Indicator Data'!BX132="No Data",1,IF('Indicator Data imputation'!AX131&lt;&gt;"",1,0))</f>
        <v>0</v>
      </c>
      <c r="AX128" s="165">
        <f>IF('Indicator Data'!BY132="No Data",1,IF('Indicator Data imputation'!AY131&lt;&gt;"",1,0))</f>
        <v>0</v>
      </c>
      <c r="AY128" s="165">
        <f>IF('Indicator Data'!BZ132="No Data",1,IF('Indicator Data imputation'!AZ131&lt;&gt;"",1,0))</f>
        <v>0</v>
      </c>
      <c r="AZ128" s="165">
        <f>IF('Indicator Data'!CA132="No Data",1,IF('Indicator Data imputation'!BA131&lt;&gt;"",1,0))</f>
        <v>0</v>
      </c>
      <c r="BA128" s="5">
        <f t="shared" si="2"/>
        <v>1</v>
      </c>
      <c r="BB128" s="167">
        <f t="shared" si="3"/>
        <v>1.9607843137254902E-2</v>
      </c>
    </row>
    <row r="129" spans="1:54" x14ac:dyDescent="0.25">
      <c r="A129" s="5" t="s">
        <v>240</v>
      </c>
      <c r="B129" s="165">
        <f>IF('Indicator Data'!C133="No Data",1,IF('Indicator Data imputation'!C132&lt;&gt;"",1,0))</f>
        <v>0</v>
      </c>
      <c r="C129" s="165">
        <f>IF('Indicator Data'!D133="No Data",1,IF('Indicator Data imputation'!D132&lt;&gt;"",1,0))</f>
        <v>0</v>
      </c>
      <c r="D129" s="165">
        <f>IF('Indicator Data'!E133="No Data",1,IF('Indicator Data imputation'!E132&lt;&gt;"",1,0))</f>
        <v>1</v>
      </c>
      <c r="E129" s="165">
        <f>IF('Indicator Data'!F133="No Data",1,IF('Indicator Data imputation'!F132&lt;&gt;"",1,0))</f>
        <v>0</v>
      </c>
      <c r="F129" s="165">
        <f>IF('Indicator Data'!G133="No Data",1,IF('Indicator Data imputation'!G132&lt;&gt;"",1,0))</f>
        <v>0</v>
      </c>
      <c r="G129" s="165">
        <f>IF('Indicator Data'!H133="No Data",1,IF('Indicator Data imputation'!H132&lt;&gt;"",1,0))</f>
        <v>0</v>
      </c>
      <c r="H129" s="165">
        <f>IF('Indicator Data'!I133="No Data",1,IF('Indicator Data imputation'!I132&lt;&gt;"",1,0))</f>
        <v>0</v>
      </c>
      <c r="I129" s="165">
        <f>IF('Indicator Data'!J133="No Data",1,IF('Indicator Data imputation'!J132&lt;&gt;"",1,0))</f>
        <v>0</v>
      </c>
      <c r="J129" s="165">
        <f>IF('Indicator Data'!K133="No Data",1,IF('Indicator Data imputation'!K132&lt;&gt;"",1,0))</f>
        <v>0</v>
      </c>
      <c r="K129" s="165">
        <f>IF('Indicator Data'!L133="No Data",1,IF('Indicator Data imputation'!L132&lt;&gt;"",1,0))</f>
        <v>0</v>
      </c>
      <c r="L129" s="165">
        <f>IF('Indicator Data'!AM133="No Data",1,IF('Indicator Data imputation'!M132&lt;&gt;"",1,0))</f>
        <v>0</v>
      </c>
      <c r="M129" s="165">
        <f>IF('Indicator Data'!AN133="No Data",1,IF('Indicator Data imputation'!N132&lt;&gt;"",1,0))</f>
        <v>0</v>
      </c>
      <c r="N129" s="165">
        <f>IF('Indicator Data'!AO133="No Data",1,IF('Indicator Data imputation'!O132&lt;&gt;"",1,0))</f>
        <v>0</v>
      </c>
      <c r="O129" s="165">
        <f>IF('Indicator Data'!AP133="No Data",1,IF('Indicator Data imputation'!P132&lt;&gt;"",1,0))</f>
        <v>0</v>
      </c>
      <c r="P129" s="165">
        <f>IF('Indicator Data'!AQ133="No Data",1,IF('Indicator Data imputation'!Q132&lt;&gt;"",1,0))</f>
        <v>0</v>
      </c>
      <c r="Q129" s="165">
        <f>IF('Indicator Data'!AR133="No Data",1,IF('Indicator Data imputation'!R132&lt;&gt;"",1,0))</f>
        <v>1</v>
      </c>
      <c r="R129" s="165">
        <f>IF('Indicator Data'!AS133="No Data",1,IF('Indicator Data imputation'!S132&lt;&gt;"",1,0))</f>
        <v>0</v>
      </c>
      <c r="S129" s="165">
        <f>IF('Indicator Data'!AT133="No Data",1,IF('Indicator Data imputation'!T132&lt;&gt;"",1,0))</f>
        <v>0</v>
      </c>
      <c r="T129" s="165">
        <f>IF('Indicator Data'!AU133="No Data",1,IF('Indicator Data imputation'!U132&lt;&gt;"",1,0))</f>
        <v>0</v>
      </c>
      <c r="U129" s="165">
        <f>IF('Indicator Data'!AV133="No Data",1,IF('Indicator Data imputation'!V132&lt;&gt;"",1,0))</f>
        <v>1</v>
      </c>
      <c r="V129" s="165">
        <f>IF('Indicator Data'!AX133="No Data",1,IF('Indicator Data imputation'!W132&lt;&gt;"",1,0))</f>
        <v>0</v>
      </c>
      <c r="W129" s="165">
        <f>IF('Indicator Data'!AY133="No Data",1,IF('Indicator Data imputation'!X132&lt;&gt;"",1,0))</f>
        <v>1</v>
      </c>
      <c r="X129" s="165">
        <f>IF('Indicator Data'!CB133="No Data",1,IF('Indicator Data imputation'!Y132&lt;&gt;"",1,0))</f>
        <v>0</v>
      </c>
      <c r="Y129" s="165">
        <f>IF('Indicator Data'!CC133="No Data",1,IF('Indicator Data imputation'!Z132&lt;&gt;"",1,0))</f>
        <v>0</v>
      </c>
      <c r="Z129" s="165">
        <f>IF('Indicator Data'!AZ133="No Data",1,IF('Indicator Data imputation'!AA132&lt;&gt;"",1,0))</f>
        <v>0</v>
      </c>
      <c r="AA129" s="165">
        <f>IF('Indicator Data'!BA133="No Data",1,IF('Indicator Data imputation'!AB132&lt;&gt;"",1,0))</f>
        <v>0</v>
      </c>
      <c r="AB129" s="165">
        <f>IF('Indicator Data'!CG133="No Data",1,IF('Indicator Data imputation'!AC132&lt;&gt;"",1,0))</f>
        <v>0</v>
      </c>
      <c r="AC129" s="165">
        <f>IF('Indicator Data'!CH133="No Data",1,IF('Indicator Data imputation'!AD132&lt;&gt;"",1,0))</f>
        <v>0</v>
      </c>
      <c r="AD129" s="165">
        <f>IF('Indicator Data'!BC133="No Data",1,IF('Indicator Data imputation'!AE132&lt;&gt;"",1,0))</f>
        <v>1</v>
      </c>
      <c r="AE129" s="165">
        <f>IF('Indicator Data'!BF133="No Data",1,IF('Indicator Data imputation'!AF132&lt;&gt;"",1,0))</f>
        <v>0</v>
      </c>
      <c r="AF129" s="165">
        <f>IF('Indicator Data'!BG133="No Data",1,IF('Indicator Data imputation'!AG132&lt;&gt;"",1,0))</f>
        <v>0</v>
      </c>
      <c r="AG129" s="165">
        <f>IF('Indicator Data'!BH133="No Data",1,IF('Indicator Data imputation'!AH132&lt;&gt;"",1,0))</f>
        <v>0</v>
      </c>
      <c r="AH129" s="165">
        <f>IF('Indicator Data'!BI133="No Data",1,IF('Indicator Data imputation'!AI132&lt;&gt;"",1,0))</f>
        <v>0</v>
      </c>
      <c r="AI129" s="165">
        <f>IF('Indicator Data'!BJ133="No Data",1,IF('Indicator Data imputation'!AJ132&lt;&gt;"",1,0))</f>
        <v>0</v>
      </c>
      <c r="AJ129" s="165">
        <f>IF('Indicator Data'!BK133="No Data",1,IF('Indicator Data imputation'!AK132&lt;&gt;"",1,0))</f>
        <v>0</v>
      </c>
      <c r="AK129" s="165">
        <f>IF('Indicator Data'!BL133="No Data",1,IF('Indicator Data imputation'!AL132&lt;&gt;"",1,0))</f>
        <v>0</v>
      </c>
      <c r="AL129" s="165">
        <f>IF('Indicator Data'!BM133="No Data",1,IF('Indicator Data imputation'!AM132&lt;&gt;"",1,0))</f>
        <v>0</v>
      </c>
      <c r="AM129" s="165">
        <f>IF('Indicator Data'!BN133="No Data",1,IF('Indicator Data imputation'!AN132&lt;&gt;"",1,0))</f>
        <v>0</v>
      </c>
      <c r="AN129" s="165">
        <f>IF('Indicator Data'!BO133="No Data",1,IF('Indicator Data imputation'!AO132&lt;&gt;"",1,0))</f>
        <v>0</v>
      </c>
      <c r="AO129" s="165">
        <f>IF('Indicator Data'!BP133="No Data",1,IF('Indicator Data imputation'!AP132&lt;&gt;"",1,0))</f>
        <v>0</v>
      </c>
      <c r="AP129" s="165">
        <f>IF('Indicator Data'!BQ133="No Data",1,IF('Indicator Data imputation'!AQ132&lt;&gt;"",1,0))</f>
        <v>0</v>
      </c>
      <c r="AQ129" s="165">
        <f>IF('Indicator Data'!BR133="No Data",1,IF('Indicator Data imputation'!AR132&lt;&gt;"",1,0))</f>
        <v>0</v>
      </c>
      <c r="AR129" s="165">
        <f>IF('Indicator Data'!BS133="No Data",1,IF('Indicator Data imputation'!AS132&lt;&gt;"",1,0))</f>
        <v>0</v>
      </c>
      <c r="AS129" s="165">
        <f>IF('Indicator Data'!BT133="No Data",1,IF('Indicator Data imputation'!AT132&lt;&gt;"",1,0))</f>
        <v>0</v>
      </c>
      <c r="AT129" s="165">
        <f>IF('Indicator Data'!BU133="No Data",1,IF('Indicator Data imputation'!AU132&lt;&gt;"",1,0))</f>
        <v>0</v>
      </c>
      <c r="AU129" s="165">
        <f>IF('Indicator Data'!BV133="No Data",1,IF('Indicator Data imputation'!AV132&lt;&gt;"",1,0))</f>
        <v>1</v>
      </c>
      <c r="AV129" s="165">
        <f>IF('Indicator Data'!BW133="No Data",1,IF('Indicator Data imputation'!AW132&lt;&gt;"",1,0))</f>
        <v>0</v>
      </c>
      <c r="AW129" s="165">
        <f>IF('Indicator Data'!BX133="No Data",1,IF('Indicator Data imputation'!AX132&lt;&gt;"",1,0))</f>
        <v>0</v>
      </c>
      <c r="AX129" s="165">
        <f>IF('Indicator Data'!BY133="No Data",1,IF('Indicator Data imputation'!AY132&lt;&gt;"",1,0))</f>
        <v>0</v>
      </c>
      <c r="AY129" s="165">
        <f>IF('Indicator Data'!BZ133="No Data",1,IF('Indicator Data imputation'!AZ132&lt;&gt;"",1,0))</f>
        <v>0</v>
      </c>
      <c r="AZ129" s="165">
        <f>IF('Indicator Data'!CA133="No Data",1,IF('Indicator Data imputation'!BA132&lt;&gt;"",1,0))</f>
        <v>0</v>
      </c>
      <c r="BA129" s="5">
        <f t="shared" si="2"/>
        <v>6</v>
      </c>
      <c r="BB129" s="167">
        <f t="shared" si="3"/>
        <v>0.11764705882352941</v>
      </c>
    </row>
    <row r="130" spans="1:54" x14ac:dyDescent="0.25">
      <c r="A130" s="5" t="s">
        <v>242</v>
      </c>
      <c r="B130" s="165">
        <f>IF('Indicator Data'!C134="No Data",1,IF('Indicator Data imputation'!C133&lt;&gt;"",1,0))</f>
        <v>0</v>
      </c>
      <c r="C130" s="165">
        <f>IF('Indicator Data'!D134="No Data",1,IF('Indicator Data imputation'!D133&lt;&gt;"",1,0))</f>
        <v>0</v>
      </c>
      <c r="D130" s="165">
        <f>IF('Indicator Data'!E134="No Data",1,IF('Indicator Data imputation'!E133&lt;&gt;"",1,0))</f>
        <v>0</v>
      </c>
      <c r="E130" s="165">
        <f>IF('Indicator Data'!F134="No Data",1,IF('Indicator Data imputation'!F133&lt;&gt;"",1,0))</f>
        <v>0</v>
      </c>
      <c r="F130" s="165">
        <f>IF('Indicator Data'!G134="No Data",1,IF('Indicator Data imputation'!G133&lt;&gt;"",1,0))</f>
        <v>0</v>
      </c>
      <c r="G130" s="165">
        <f>IF('Indicator Data'!H134="No Data",1,IF('Indicator Data imputation'!H133&lt;&gt;"",1,0))</f>
        <v>0</v>
      </c>
      <c r="H130" s="165">
        <f>IF('Indicator Data'!I134="No Data",1,IF('Indicator Data imputation'!I133&lt;&gt;"",1,0))</f>
        <v>0</v>
      </c>
      <c r="I130" s="165">
        <f>IF('Indicator Data'!J134="No Data",1,IF('Indicator Data imputation'!J133&lt;&gt;"",1,0))</f>
        <v>0</v>
      </c>
      <c r="J130" s="165">
        <f>IF('Indicator Data'!K134="No Data",1,IF('Indicator Data imputation'!K133&lt;&gt;"",1,0))</f>
        <v>0</v>
      </c>
      <c r="K130" s="165">
        <f>IF('Indicator Data'!L134="No Data",1,IF('Indicator Data imputation'!L133&lt;&gt;"",1,0))</f>
        <v>0</v>
      </c>
      <c r="L130" s="165">
        <f>IF('Indicator Data'!AM134="No Data",1,IF('Indicator Data imputation'!M133&lt;&gt;"",1,0))</f>
        <v>0</v>
      </c>
      <c r="M130" s="165">
        <f>IF('Indicator Data'!AN134="No Data",1,IF('Indicator Data imputation'!N133&lt;&gt;"",1,0))</f>
        <v>0</v>
      </c>
      <c r="N130" s="165">
        <f>IF('Indicator Data'!AO134="No Data",1,IF('Indicator Data imputation'!O133&lt;&gt;"",1,0))</f>
        <v>0</v>
      </c>
      <c r="O130" s="165">
        <f>IF('Indicator Data'!AP134="No Data",1,IF('Indicator Data imputation'!P133&lt;&gt;"",1,0))</f>
        <v>0</v>
      </c>
      <c r="P130" s="165">
        <f>IF('Indicator Data'!AQ134="No Data",1,IF('Indicator Data imputation'!Q133&lt;&gt;"",1,0))</f>
        <v>0</v>
      </c>
      <c r="Q130" s="165">
        <f>IF('Indicator Data'!AR134="No Data",1,IF('Indicator Data imputation'!R133&lt;&gt;"",1,0))</f>
        <v>1</v>
      </c>
      <c r="R130" s="165">
        <f>IF('Indicator Data'!AS134="No Data",1,IF('Indicator Data imputation'!S133&lt;&gt;"",1,0))</f>
        <v>0</v>
      </c>
      <c r="S130" s="165">
        <f>IF('Indicator Data'!AT134="No Data",1,IF('Indicator Data imputation'!T133&lt;&gt;"",1,0))</f>
        <v>0</v>
      </c>
      <c r="T130" s="165">
        <f>IF('Indicator Data'!AU134="No Data",1,IF('Indicator Data imputation'!U133&lt;&gt;"",1,0))</f>
        <v>0</v>
      </c>
      <c r="U130" s="165">
        <f>IF('Indicator Data'!AV134="No Data",1,IF('Indicator Data imputation'!V133&lt;&gt;"",1,0))</f>
        <v>1</v>
      </c>
      <c r="V130" s="165">
        <f>IF('Indicator Data'!AX134="No Data",1,IF('Indicator Data imputation'!W133&lt;&gt;"",1,0))</f>
        <v>0</v>
      </c>
      <c r="W130" s="165">
        <f>IF('Indicator Data'!AY134="No Data",1,IF('Indicator Data imputation'!X133&lt;&gt;"",1,0))</f>
        <v>0</v>
      </c>
      <c r="X130" s="165">
        <f>IF('Indicator Data'!CB134="No Data",1,IF('Indicator Data imputation'!Y133&lt;&gt;"",1,0))</f>
        <v>0</v>
      </c>
      <c r="Y130" s="165">
        <f>IF('Indicator Data'!CC134="No Data",1,IF('Indicator Data imputation'!Z133&lt;&gt;"",1,0))</f>
        <v>0</v>
      </c>
      <c r="Z130" s="165">
        <f>IF('Indicator Data'!AZ134="No Data",1,IF('Indicator Data imputation'!AA133&lt;&gt;"",1,0))</f>
        <v>0</v>
      </c>
      <c r="AA130" s="165">
        <f>IF('Indicator Data'!BA134="No Data",1,IF('Indicator Data imputation'!AB133&lt;&gt;"",1,0))</f>
        <v>0</v>
      </c>
      <c r="AB130" s="165">
        <f>IF('Indicator Data'!CG134="No Data",1,IF('Indicator Data imputation'!AC133&lt;&gt;"",1,0))</f>
        <v>0</v>
      </c>
      <c r="AC130" s="165">
        <f>IF('Indicator Data'!CH134="No Data",1,IF('Indicator Data imputation'!AD133&lt;&gt;"",1,0))</f>
        <v>0</v>
      </c>
      <c r="AD130" s="165">
        <f>IF('Indicator Data'!BC134="No Data",1,IF('Indicator Data imputation'!AE133&lt;&gt;"",1,0))</f>
        <v>1</v>
      </c>
      <c r="AE130" s="165">
        <f>IF('Indicator Data'!BF134="No Data",1,IF('Indicator Data imputation'!AF133&lt;&gt;"",1,0))</f>
        <v>0</v>
      </c>
      <c r="AF130" s="165">
        <f>IF('Indicator Data'!BG134="No Data",1,IF('Indicator Data imputation'!AG133&lt;&gt;"",1,0))</f>
        <v>1</v>
      </c>
      <c r="AG130" s="165">
        <f>IF('Indicator Data'!BH134="No Data",1,IF('Indicator Data imputation'!AH133&lt;&gt;"",1,0))</f>
        <v>0</v>
      </c>
      <c r="AH130" s="165">
        <f>IF('Indicator Data'!BI134="No Data",1,IF('Indicator Data imputation'!AI133&lt;&gt;"",1,0))</f>
        <v>0</v>
      </c>
      <c r="AI130" s="165">
        <f>IF('Indicator Data'!BJ134="No Data",1,IF('Indicator Data imputation'!AJ133&lt;&gt;"",1,0))</f>
        <v>0</v>
      </c>
      <c r="AJ130" s="165">
        <f>IF('Indicator Data'!BK134="No Data",1,IF('Indicator Data imputation'!AK133&lt;&gt;"",1,0))</f>
        <v>0</v>
      </c>
      <c r="AK130" s="165">
        <f>IF('Indicator Data'!BL134="No Data",1,IF('Indicator Data imputation'!AL133&lt;&gt;"",1,0))</f>
        <v>0</v>
      </c>
      <c r="AL130" s="165">
        <f>IF('Indicator Data'!BM134="No Data",1,IF('Indicator Data imputation'!AM133&lt;&gt;"",1,0))</f>
        <v>0</v>
      </c>
      <c r="AM130" s="165">
        <f>IF('Indicator Data'!BN134="No Data",1,IF('Indicator Data imputation'!AN133&lt;&gt;"",1,0))</f>
        <v>1</v>
      </c>
      <c r="AN130" s="165">
        <f>IF('Indicator Data'!BO134="No Data",1,IF('Indicator Data imputation'!AO133&lt;&gt;"",1,0))</f>
        <v>1</v>
      </c>
      <c r="AO130" s="165">
        <f>IF('Indicator Data'!BP134="No Data",1,IF('Indicator Data imputation'!AP133&lt;&gt;"",1,0))</f>
        <v>0</v>
      </c>
      <c r="AP130" s="165">
        <f>IF('Indicator Data'!BQ134="No Data",1,IF('Indicator Data imputation'!AQ133&lt;&gt;"",1,0))</f>
        <v>0</v>
      </c>
      <c r="AQ130" s="165">
        <f>IF('Indicator Data'!BR134="No Data",1,IF('Indicator Data imputation'!AR133&lt;&gt;"",1,0))</f>
        <v>1</v>
      </c>
      <c r="AR130" s="165">
        <f>IF('Indicator Data'!BS134="No Data",1,IF('Indicator Data imputation'!AS133&lt;&gt;"",1,0))</f>
        <v>0</v>
      </c>
      <c r="AS130" s="165">
        <f>IF('Indicator Data'!BT134="No Data",1,IF('Indicator Data imputation'!AT133&lt;&gt;"",1,0))</f>
        <v>0</v>
      </c>
      <c r="AT130" s="165">
        <f>IF('Indicator Data'!BU134="No Data",1,IF('Indicator Data imputation'!AU133&lt;&gt;"",1,0))</f>
        <v>0</v>
      </c>
      <c r="AU130" s="165">
        <f>IF('Indicator Data'!BV134="No Data",1,IF('Indicator Data imputation'!AV133&lt;&gt;"",1,0))</f>
        <v>0</v>
      </c>
      <c r="AV130" s="165">
        <f>IF('Indicator Data'!BW134="No Data",1,IF('Indicator Data imputation'!AW133&lt;&gt;"",1,0))</f>
        <v>0</v>
      </c>
      <c r="AW130" s="165">
        <f>IF('Indicator Data'!BX134="No Data",1,IF('Indicator Data imputation'!AX133&lt;&gt;"",1,0))</f>
        <v>0</v>
      </c>
      <c r="AX130" s="165">
        <f>IF('Indicator Data'!BY134="No Data",1,IF('Indicator Data imputation'!AY133&lt;&gt;"",1,0))</f>
        <v>0</v>
      </c>
      <c r="AY130" s="165">
        <f>IF('Indicator Data'!BZ134="No Data",1,IF('Indicator Data imputation'!AZ133&lt;&gt;"",1,0))</f>
        <v>0</v>
      </c>
      <c r="AZ130" s="165">
        <f>IF('Indicator Data'!CA134="No Data",1,IF('Indicator Data imputation'!BA133&lt;&gt;"",1,0))</f>
        <v>0</v>
      </c>
      <c r="BA130" s="5">
        <f t="shared" si="2"/>
        <v>7</v>
      </c>
      <c r="BB130" s="167">
        <f t="shared" si="3"/>
        <v>0.13725490196078433</v>
      </c>
    </row>
    <row r="131" spans="1:54" x14ac:dyDescent="0.25">
      <c r="A131" s="5" t="s">
        <v>237</v>
      </c>
      <c r="B131" s="165">
        <f>IF('Indicator Data'!C135="No Data",1,IF('Indicator Data imputation'!C134&lt;&gt;"",1,0))</f>
        <v>0</v>
      </c>
      <c r="C131" s="165">
        <f>IF('Indicator Data'!D135="No Data",1,IF('Indicator Data imputation'!D134&lt;&gt;"",1,0))</f>
        <v>0</v>
      </c>
      <c r="D131" s="165">
        <f>IF('Indicator Data'!E135="No Data",1,IF('Indicator Data imputation'!E134&lt;&gt;"",1,0))</f>
        <v>0</v>
      </c>
      <c r="E131" s="165">
        <f>IF('Indicator Data'!F135="No Data",1,IF('Indicator Data imputation'!F134&lt;&gt;"",1,0))</f>
        <v>0</v>
      </c>
      <c r="F131" s="165">
        <f>IF('Indicator Data'!G135="No Data",1,IF('Indicator Data imputation'!G134&lt;&gt;"",1,0))</f>
        <v>0</v>
      </c>
      <c r="G131" s="165">
        <f>IF('Indicator Data'!H135="No Data",1,IF('Indicator Data imputation'!H134&lt;&gt;"",1,0))</f>
        <v>0</v>
      </c>
      <c r="H131" s="165">
        <f>IF('Indicator Data'!I135="No Data",1,IF('Indicator Data imputation'!I134&lt;&gt;"",1,0))</f>
        <v>0</v>
      </c>
      <c r="I131" s="165">
        <f>IF('Indicator Data'!J135="No Data",1,IF('Indicator Data imputation'!J134&lt;&gt;"",1,0))</f>
        <v>0</v>
      </c>
      <c r="J131" s="165">
        <f>IF('Indicator Data'!K135="No Data",1,IF('Indicator Data imputation'!K134&lt;&gt;"",1,0))</f>
        <v>0</v>
      </c>
      <c r="K131" s="165">
        <f>IF('Indicator Data'!L135="No Data",1,IF('Indicator Data imputation'!L134&lt;&gt;"",1,0))</f>
        <v>0</v>
      </c>
      <c r="L131" s="165">
        <f>IF('Indicator Data'!AM135="No Data",1,IF('Indicator Data imputation'!M134&lt;&gt;"",1,0))</f>
        <v>0</v>
      </c>
      <c r="M131" s="165">
        <f>IF('Indicator Data'!AN135="No Data",1,IF('Indicator Data imputation'!N134&lt;&gt;"",1,0))</f>
        <v>0</v>
      </c>
      <c r="N131" s="165">
        <f>IF('Indicator Data'!AO135="No Data",1,IF('Indicator Data imputation'!O134&lt;&gt;"",1,0))</f>
        <v>0</v>
      </c>
      <c r="O131" s="165">
        <f>IF('Indicator Data'!AP135="No Data",1,IF('Indicator Data imputation'!P134&lt;&gt;"",1,0))</f>
        <v>0</v>
      </c>
      <c r="P131" s="165">
        <f>IF('Indicator Data'!AQ135="No Data",1,IF('Indicator Data imputation'!Q134&lt;&gt;"",1,0))</f>
        <v>0</v>
      </c>
      <c r="Q131" s="165">
        <f>IF('Indicator Data'!AR135="No Data",1,IF('Indicator Data imputation'!R134&lt;&gt;"",1,0))</f>
        <v>0</v>
      </c>
      <c r="R131" s="165">
        <f>IF('Indicator Data'!AS135="No Data",1,IF('Indicator Data imputation'!S134&lt;&gt;"",1,0))</f>
        <v>0</v>
      </c>
      <c r="S131" s="165">
        <f>IF('Indicator Data'!AT135="No Data",1,IF('Indicator Data imputation'!T134&lt;&gt;"",1,0))</f>
        <v>0</v>
      </c>
      <c r="T131" s="165">
        <f>IF('Indicator Data'!AU135="No Data",1,IF('Indicator Data imputation'!U134&lt;&gt;"",1,0))</f>
        <v>0</v>
      </c>
      <c r="U131" s="165">
        <f>IF('Indicator Data'!AV135="No Data",1,IF('Indicator Data imputation'!V134&lt;&gt;"",1,0))</f>
        <v>0</v>
      </c>
      <c r="V131" s="165">
        <f>IF('Indicator Data'!AX135="No Data",1,IF('Indicator Data imputation'!W134&lt;&gt;"",1,0))</f>
        <v>0</v>
      </c>
      <c r="W131" s="165">
        <f>IF('Indicator Data'!AY135="No Data",1,IF('Indicator Data imputation'!X134&lt;&gt;"",1,0))</f>
        <v>0</v>
      </c>
      <c r="X131" s="165">
        <f>IF('Indicator Data'!CB135="No Data",1,IF('Indicator Data imputation'!Y134&lt;&gt;"",1,0))</f>
        <v>0</v>
      </c>
      <c r="Y131" s="165">
        <f>IF('Indicator Data'!CC135="No Data",1,IF('Indicator Data imputation'!Z134&lt;&gt;"",1,0))</f>
        <v>0</v>
      </c>
      <c r="Z131" s="165">
        <f>IF('Indicator Data'!AZ135="No Data",1,IF('Indicator Data imputation'!AA134&lt;&gt;"",1,0))</f>
        <v>0</v>
      </c>
      <c r="AA131" s="165">
        <f>IF('Indicator Data'!BA135="No Data",1,IF('Indicator Data imputation'!AB134&lt;&gt;"",1,0))</f>
        <v>0</v>
      </c>
      <c r="AB131" s="165">
        <f>IF('Indicator Data'!CG135="No Data",1,IF('Indicator Data imputation'!AC134&lt;&gt;"",1,0))</f>
        <v>0</v>
      </c>
      <c r="AC131" s="165">
        <f>IF('Indicator Data'!CH135="No Data",1,IF('Indicator Data imputation'!AD134&lt;&gt;"",1,0))</f>
        <v>0</v>
      </c>
      <c r="AD131" s="165">
        <f>IF('Indicator Data'!BC135="No Data",1,IF('Indicator Data imputation'!AE134&lt;&gt;"",1,0))</f>
        <v>0</v>
      </c>
      <c r="AE131" s="165">
        <f>IF('Indicator Data'!BF135="No Data",1,IF('Indicator Data imputation'!AF134&lt;&gt;"",1,0))</f>
        <v>0</v>
      </c>
      <c r="AF131" s="165">
        <f>IF('Indicator Data'!BG135="No Data",1,IF('Indicator Data imputation'!AG134&lt;&gt;"",1,0))</f>
        <v>0</v>
      </c>
      <c r="AG131" s="165">
        <f>IF('Indicator Data'!BH135="No Data",1,IF('Indicator Data imputation'!AH134&lt;&gt;"",1,0))</f>
        <v>0</v>
      </c>
      <c r="AH131" s="165">
        <f>IF('Indicator Data'!BI135="No Data",1,IF('Indicator Data imputation'!AI134&lt;&gt;"",1,0))</f>
        <v>0</v>
      </c>
      <c r="AI131" s="165">
        <f>IF('Indicator Data'!BJ135="No Data",1,IF('Indicator Data imputation'!AJ134&lt;&gt;"",1,0))</f>
        <v>0</v>
      </c>
      <c r="AJ131" s="165">
        <f>IF('Indicator Data'!BK135="No Data",1,IF('Indicator Data imputation'!AK134&lt;&gt;"",1,0))</f>
        <v>0</v>
      </c>
      <c r="AK131" s="165">
        <f>IF('Indicator Data'!BL135="No Data",1,IF('Indicator Data imputation'!AL134&lt;&gt;"",1,0))</f>
        <v>0</v>
      </c>
      <c r="AL131" s="165">
        <f>IF('Indicator Data'!BM135="No Data",1,IF('Indicator Data imputation'!AM134&lt;&gt;"",1,0))</f>
        <v>0</v>
      </c>
      <c r="AM131" s="165">
        <f>IF('Indicator Data'!BN135="No Data",1,IF('Indicator Data imputation'!AN134&lt;&gt;"",1,0))</f>
        <v>1</v>
      </c>
      <c r="AN131" s="165">
        <f>IF('Indicator Data'!BO135="No Data",1,IF('Indicator Data imputation'!AO134&lt;&gt;"",1,0))</f>
        <v>1</v>
      </c>
      <c r="AO131" s="165">
        <f>IF('Indicator Data'!BP135="No Data",1,IF('Indicator Data imputation'!AP134&lt;&gt;"",1,0))</f>
        <v>0</v>
      </c>
      <c r="AP131" s="165">
        <f>IF('Indicator Data'!BQ135="No Data",1,IF('Indicator Data imputation'!AQ134&lt;&gt;"",1,0))</f>
        <v>0</v>
      </c>
      <c r="AQ131" s="165">
        <f>IF('Indicator Data'!BR135="No Data",1,IF('Indicator Data imputation'!AR134&lt;&gt;"",1,0))</f>
        <v>0</v>
      </c>
      <c r="AR131" s="165">
        <f>IF('Indicator Data'!BS135="No Data",1,IF('Indicator Data imputation'!AS134&lt;&gt;"",1,0))</f>
        <v>0</v>
      </c>
      <c r="AS131" s="165">
        <f>IF('Indicator Data'!BT135="No Data",1,IF('Indicator Data imputation'!AT134&lt;&gt;"",1,0))</f>
        <v>0</v>
      </c>
      <c r="AT131" s="165">
        <f>IF('Indicator Data'!BU135="No Data",1,IF('Indicator Data imputation'!AU134&lt;&gt;"",1,0))</f>
        <v>0</v>
      </c>
      <c r="AU131" s="165">
        <f>IF('Indicator Data'!BV135="No Data",1,IF('Indicator Data imputation'!AV134&lt;&gt;"",1,0))</f>
        <v>0</v>
      </c>
      <c r="AV131" s="165">
        <f>IF('Indicator Data'!BW135="No Data",1,IF('Indicator Data imputation'!AW134&lt;&gt;"",1,0))</f>
        <v>0</v>
      </c>
      <c r="AW131" s="165">
        <f>IF('Indicator Data'!BX135="No Data",1,IF('Indicator Data imputation'!AX134&lt;&gt;"",1,0))</f>
        <v>0</v>
      </c>
      <c r="AX131" s="165">
        <f>IF('Indicator Data'!BY135="No Data",1,IF('Indicator Data imputation'!AY134&lt;&gt;"",1,0))</f>
        <v>0</v>
      </c>
      <c r="AY131" s="165">
        <f>IF('Indicator Data'!BZ135="No Data",1,IF('Indicator Data imputation'!AZ134&lt;&gt;"",1,0))</f>
        <v>0</v>
      </c>
      <c r="AZ131" s="165">
        <f>IF('Indicator Data'!CA135="No Data",1,IF('Indicator Data imputation'!BA134&lt;&gt;"",1,0))</f>
        <v>0</v>
      </c>
      <c r="BA131" s="5">
        <f t="shared" ref="BA131:BA192" si="4">SUM(B131:AZ131)</f>
        <v>2</v>
      </c>
      <c r="BB131" s="167">
        <f t="shared" ref="BB131:BB192" si="5">BA131/51</f>
        <v>3.9215686274509803E-2</v>
      </c>
    </row>
    <row r="132" spans="1:54" x14ac:dyDescent="0.25">
      <c r="A132" s="5" t="s">
        <v>244</v>
      </c>
      <c r="B132" s="165">
        <f>IF('Indicator Data'!C136="No Data",1,IF('Indicator Data imputation'!C135&lt;&gt;"",1,0))</f>
        <v>0</v>
      </c>
      <c r="C132" s="165">
        <f>IF('Indicator Data'!D136="No Data",1,IF('Indicator Data imputation'!D135&lt;&gt;"",1,0))</f>
        <v>0</v>
      </c>
      <c r="D132" s="165">
        <f>IF('Indicator Data'!E136="No Data",1,IF('Indicator Data imputation'!E135&lt;&gt;"",1,0))</f>
        <v>1</v>
      </c>
      <c r="E132" s="165">
        <f>IF('Indicator Data'!F136="No Data",1,IF('Indicator Data imputation'!F135&lt;&gt;"",1,0))</f>
        <v>0</v>
      </c>
      <c r="F132" s="165">
        <f>IF('Indicator Data'!G136="No Data",1,IF('Indicator Data imputation'!G135&lt;&gt;"",1,0))</f>
        <v>0</v>
      </c>
      <c r="G132" s="165">
        <f>IF('Indicator Data'!H136="No Data",1,IF('Indicator Data imputation'!H135&lt;&gt;"",1,0))</f>
        <v>0</v>
      </c>
      <c r="H132" s="165">
        <f>IF('Indicator Data'!I136="No Data",1,IF('Indicator Data imputation'!I135&lt;&gt;"",1,0))</f>
        <v>0</v>
      </c>
      <c r="I132" s="165">
        <f>IF('Indicator Data'!J136="No Data",1,IF('Indicator Data imputation'!J135&lt;&gt;"",1,0))</f>
        <v>0</v>
      </c>
      <c r="J132" s="165">
        <f>IF('Indicator Data'!K136="No Data",1,IF('Indicator Data imputation'!K135&lt;&gt;"",1,0))</f>
        <v>0</v>
      </c>
      <c r="K132" s="165">
        <f>IF('Indicator Data'!L136="No Data",1,IF('Indicator Data imputation'!L135&lt;&gt;"",1,0))</f>
        <v>0</v>
      </c>
      <c r="L132" s="165">
        <f>IF('Indicator Data'!AM136="No Data",1,IF('Indicator Data imputation'!M135&lt;&gt;"",1,0))</f>
        <v>0</v>
      </c>
      <c r="M132" s="165">
        <f>IF('Indicator Data'!AN136="No Data",1,IF('Indicator Data imputation'!N135&lt;&gt;"",1,0))</f>
        <v>0</v>
      </c>
      <c r="N132" s="165">
        <f>IF('Indicator Data'!AO136="No Data",1,IF('Indicator Data imputation'!O135&lt;&gt;"",1,0))</f>
        <v>0</v>
      </c>
      <c r="O132" s="165">
        <f>IF('Indicator Data'!AP136="No Data",1,IF('Indicator Data imputation'!P135&lt;&gt;"",1,0))</f>
        <v>0</v>
      </c>
      <c r="P132" s="165">
        <f>IF('Indicator Data'!AQ136="No Data",1,IF('Indicator Data imputation'!Q135&lt;&gt;"",1,0))</f>
        <v>0</v>
      </c>
      <c r="Q132" s="165">
        <f>IF('Indicator Data'!AR136="No Data",1,IF('Indicator Data imputation'!R135&lt;&gt;"",1,0))</f>
        <v>1</v>
      </c>
      <c r="R132" s="165">
        <f>IF('Indicator Data'!AS136="No Data",1,IF('Indicator Data imputation'!S135&lt;&gt;"",1,0))</f>
        <v>0</v>
      </c>
      <c r="S132" s="165">
        <f>IF('Indicator Data'!AT136="No Data",1,IF('Indicator Data imputation'!T135&lt;&gt;"",1,0))</f>
        <v>0</v>
      </c>
      <c r="T132" s="165">
        <f>IF('Indicator Data'!AU136="No Data",1,IF('Indicator Data imputation'!U135&lt;&gt;"",1,0))</f>
        <v>0</v>
      </c>
      <c r="U132" s="165">
        <f>IF('Indicator Data'!AV136="No Data",1,IF('Indicator Data imputation'!V135&lt;&gt;"",1,0))</f>
        <v>0</v>
      </c>
      <c r="V132" s="165">
        <f>IF('Indicator Data'!AX136="No Data",1,IF('Indicator Data imputation'!W135&lt;&gt;"",1,0))</f>
        <v>0</v>
      </c>
      <c r="W132" s="165">
        <f>IF('Indicator Data'!AY136="No Data",1,IF('Indicator Data imputation'!X135&lt;&gt;"",1,0))</f>
        <v>0</v>
      </c>
      <c r="X132" s="165">
        <f>IF('Indicator Data'!CB136="No Data",1,IF('Indicator Data imputation'!Y135&lt;&gt;"",1,0))</f>
        <v>0</v>
      </c>
      <c r="Y132" s="165">
        <f>IF('Indicator Data'!CC136="No Data",1,IF('Indicator Data imputation'!Z135&lt;&gt;"",1,0))</f>
        <v>0</v>
      </c>
      <c r="Z132" s="165">
        <f>IF('Indicator Data'!AZ136="No Data",1,IF('Indicator Data imputation'!AA135&lt;&gt;"",1,0))</f>
        <v>0</v>
      </c>
      <c r="AA132" s="165">
        <f>IF('Indicator Data'!BA136="No Data",1,IF('Indicator Data imputation'!AB135&lt;&gt;"",1,0))</f>
        <v>1</v>
      </c>
      <c r="AB132" s="165">
        <f>IF('Indicator Data'!CG136="No Data",1,IF('Indicator Data imputation'!AC135&lt;&gt;"",1,0))</f>
        <v>0</v>
      </c>
      <c r="AC132" s="165">
        <f>IF('Indicator Data'!CH136="No Data",1,IF('Indicator Data imputation'!AD135&lt;&gt;"",1,0))</f>
        <v>1</v>
      </c>
      <c r="AD132" s="165">
        <f>IF('Indicator Data'!BC136="No Data",1,IF('Indicator Data imputation'!AE135&lt;&gt;"",1,0))</f>
        <v>1</v>
      </c>
      <c r="AE132" s="165">
        <f>IF('Indicator Data'!BF136="No Data",1,IF('Indicator Data imputation'!AF135&lt;&gt;"",1,0))</f>
        <v>1</v>
      </c>
      <c r="AF132" s="165">
        <f>IF('Indicator Data'!BG136="No Data",1,IF('Indicator Data imputation'!AG135&lt;&gt;"",1,0))</f>
        <v>1</v>
      </c>
      <c r="AG132" s="165">
        <f>IF('Indicator Data'!BH136="No Data",1,IF('Indicator Data imputation'!AH135&lt;&gt;"",1,0))</f>
        <v>0</v>
      </c>
      <c r="AH132" s="165">
        <f>IF('Indicator Data'!BI136="No Data",1,IF('Indicator Data imputation'!AI135&lt;&gt;"",1,0))</f>
        <v>0</v>
      </c>
      <c r="AI132" s="165">
        <f>IF('Indicator Data'!BJ136="No Data",1,IF('Indicator Data imputation'!AJ135&lt;&gt;"",1,0))</f>
        <v>0</v>
      </c>
      <c r="AJ132" s="165">
        <f>IF('Indicator Data'!BK136="No Data",1,IF('Indicator Data imputation'!AK135&lt;&gt;"",1,0))</f>
        <v>0</v>
      </c>
      <c r="AK132" s="165">
        <f>IF('Indicator Data'!BL136="No Data",1,IF('Indicator Data imputation'!AL135&lt;&gt;"",1,0))</f>
        <v>0</v>
      </c>
      <c r="AL132" s="165">
        <f>IF('Indicator Data'!BM136="No Data",1,IF('Indicator Data imputation'!AM135&lt;&gt;"",1,0))</f>
        <v>0</v>
      </c>
      <c r="AM132" s="165">
        <f>IF('Indicator Data'!BN136="No Data",1,IF('Indicator Data imputation'!AN135&lt;&gt;"",1,0))</f>
        <v>0</v>
      </c>
      <c r="AN132" s="165">
        <f>IF('Indicator Data'!BO136="No Data",1,IF('Indicator Data imputation'!AO135&lt;&gt;"",1,0))</f>
        <v>0</v>
      </c>
      <c r="AO132" s="165">
        <f>IF('Indicator Data'!BP136="No Data",1,IF('Indicator Data imputation'!AP135&lt;&gt;"",1,0))</f>
        <v>1</v>
      </c>
      <c r="AP132" s="165">
        <f>IF('Indicator Data'!BQ136="No Data",1,IF('Indicator Data imputation'!AQ135&lt;&gt;"",1,0))</f>
        <v>1</v>
      </c>
      <c r="AQ132" s="165">
        <f>IF('Indicator Data'!BR136="No Data",1,IF('Indicator Data imputation'!AR135&lt;&gt;"",1,0))</f>
        <v>0</v>
      </c>
      <c r="AR132" s="165">
        <f>IF('Indicator Data'!BS136="No Data",1,IF('Indicator Data imputation'!AS135&lt;&gt;"",1,0))</f>
        <v>0</v>
      </c>
      <c r="AS132" s="165">
        <f>IF('Indicator Data'!BT136="No Data",1,IF('Indicator Data imputation'!AT135&lt;&gt;"",1,0))</f>
        <v>1</v>
      </c>
      <c r="AT132" s="165">
        <f>IF('Indicator Data'!BU136="No Data",1,IF('Indicator Data imputation'!AU135&lt;&gt;"",1,0))</f>
        <v>0</v>
      </c>
      <c r="AU132" s="165">
        <f>IF('Indicator Data'!BV136="No Data",1,IF('Indicator Data imputation'!AV135&lt;&gt;"",1,0))</f>
        <v>0</v>
      </c>
      <c r="AV132" s="165">
        <f>IF('Indicator Data'!BW136="No Data",1,IF('Indicator Data imputation'!AW135&lt;&gt;"",1,0))</f>
        <v>1</v>
      </c>
      <c r="AW132" s="165">
        <f>IF('Indicator Data'!BX136="No Data",1,IF('Indicator Data imputation'!AX135&lt;&gt;"",1,0))</f>
        <v>0</v>
      </c>
      <c r="AX132" s="165">
        <f>IF('Indicator Data'!BY136="No Data",1,IF('Indicator Data imputation'!AY135&lt;&gt;"",1,0))</f>
        <v>0</v>
      </c>
      <c r="AY132" s="165">
        <f>IF('Indicator Data'!BZ136="No Data",1,IF('Indicator Data imputation'!AZ135&lt;&gt;"",1,0))</f>
        <v>0</v>
      </c>
      <c r="AZ132" s="165">
        <f>IF('Indicator Data'!CA136="No Data",1,IF('Indicator Data imputation'!BA135&lt;&gt;"",1,0))</f>
        <v>0</v>
      </c>
      <c r="BA132" s="5">
        <f t="shared" si="4"/>
        <v>11</v>
      </c>
      <c r="BB132" s="167">
        <f t="shared" si="5"/>
        <v>0.21568627450980393</v>
      </c>
    </row>
    <row r="133" spans="1:54" x14ac:dyDescent="0.25">
      <c r="A133" s="5" t="s">
        <v>246</v>
      </c>
      <c r="B133" s="165">
        <f>IF('Indicator Data'!C137="No Data",1,IF('Indicator Data imputation'!C136&lt;&gt;"",1,0))</f>
        <v>0</v>
      </c>
      <c r="C133" s="165">
        <f>IF('Indicator Data'!D137="No Data",1,IF('Indicator Data imputation'!D136&lt;&gt;"",1,0))</f>
        <v>0</v>
      </c>
      <c r="D133" s="165">
        <f>IF('Indicator Data'!E137="No Data",1,IF('Indicator Data imputation'!E136&lt;&gt;"",1,0))</f>
        <v>0</v>
      </c>
      <c r="E133" s="165">
        <f>IF('Indicator Data'!F137="No Data",1,IF('Indicator Data imputation'!F136&lt;&gt;"",1,0))</f>
        <v>0</v>
      </c>
      <c r="F133" s="165">
        <f>IF('Indicator Data'!G137="No Data",1,IF('Indicator Data imputation'!G136&lt;&gt;"",1,0))</f>
        <v>0</v>
      </c>
      <c r="G133" s="165">
        <f>IF('Indicator Data'!H137="No Data",1,IF('Indicator Data imputation'!H136&lt;&gt;"",1,0))</f>
        <v>0</v>
      </c>
      <c r="H133" s="165">
        <f>IF('Indicator Data'!I137="No Data",1,IF('Indicator Data imputation'!I136&lt;&gt;"",1,0))</f>
        <v>0</v>
      </c>
      <c r="I133" s="165">
        <f>IF('Indicator Data'!J137="No Data",1,IF('Indicator Data imputation'!J136&lt;&gt;"",1,0))</f>
        <v>0</v>
      </c>
      <c r="J133" s="165">
        <f>IF('Indicator Data'!K137="No Data",1,IF('Indicator Data imputation'!K136&lt;&gt;"",1,0))</f>
        <v>0</v>
      </c>
      <c r="K133" s="165">
        <f>IF('Indicator Data'!L137="No Data",1,IF('Indicator Data imputation'!L136&lt;&gt;"",1,0))</f>
        <v>0</v>
      </c>
      <c r="L133" s="165">
        <f>IF('Indicator Data'!AM137="No Data",1,IF('Indicator Data imputation'!M136&lt;&gt;"",1,0))</f>
        <v>0</v>
      </c>
      <c r="M133" s="165">
        <f>IF('Indicator Data'!AN137="No Data",1,IF('Indicator Data imputation'!N136&lt;&gt;"",1,0))</f>
        <v>0</v>
      </c>
      <c r="N133" s="165">
        <f>IF('Indicator Data'!AO137="No Data",1,IF('Indicator Data imputation'!O136&lt;&gt;"",1,0))</f>
        <v>0</v>
      </c>
      <c r="O133" s="165">
        <f>IF('Indicator Data'!AP137="No Data",1,IF('Indicator Data imputation'!P136&lt;&gt;"",1,0))</f>
        <v>0</v>
      </c>
      <c r="P133" s="165">
        <f>IF('Indicator Data'!AQ137="No Data",1,IF('Indicator Data imputation'!Q136&lt;&gt;"",1,0))</f>
        <v>0</v>
      </c>
      <c r="Q133" s="165">
        <f>IF('Indicator Data'!AR137="No Data",1,IF('Indicator Data imputation'!R136&lt;&gt;"",1,0))</f>
        <v>0</v>
      </c>
      <c r="R133" s="165">
        <f>IF('Indicator Data'!AS137="No Data",1,IF('Indicator Data imputation'!S136&lt;&gt;"",1,0))</f>
        <v>0</v>
      </c>
      <c r="S133" s="165">
        <f>IF('Indicator Data'!AT137="No Data",1,IF('Indicator Data imputation'!T136&lt;&gt;"",1,0))</f>
        <v>0</v>
      </c>
      <c r="T133" s="165">
        <f>IF('Indicator Data'!AU137="No Data",1,IF('Indicator Data imputation'!U136&lt;&gt;"",1,0))</f>
        <v>0</v>
      </c>
      <c r="U133" s="165">
        <f>IF('Indicator Data'!AV137="No Data",1,IF('Indicator Data imputation'!V136&lt;&gt;"",1,0))</f>
        <v>0</v>
      </c>
      <c r="V133" s="165">
        <f>IF('Indicator Data'!AX137="No Data",1,IF('Indicator Data imputation'!W136&lt;&gt;"",1,0))</f>
        <v>0</v>
      </c>
      <c r="W133" s="165">
        <f>IF('Indicator Data'!AY137="No Data",1,IF('Indicator Data imputation'!X136&lt;&gt;"",1,0))</f>
        <v>0</v>
      </c>
      <c r="X133" s="165">
        <f>IF('Indicator Data'!CB137="No Data",1,IF('Indicator Data imputation'!Y136&lt;&gt;"",1,0))</f>
        <v>1</v>
      </c>
      <c r="Y133" s="165">
        <f>IF('Indicator Data'!CC137="No Data",1,IF('Indicator Data imputation'!Z136&lt;&gt;"",1,0))</f>
        <v>0</v>
      </c>
      <c r="Z133" s="165">
        <f>IF('Indicator Data'!AZ137="No Data",1,IF('Indicator Data imputation'!AA136&lt;&gt;"",1,0))</f>
        <v>0</v>
      </c>
      <c r="AA133" s="165">
        <f>IF('Indicator Data'!BA137="No Data",1,IF('Indicator Data imputation'!AB136&lt;&gt;"",1,0))</f>
        <v>1</v>
      </c>
      <c r="AB133" s="165">
        <f>IF('Indicator Data'!CG137="No Data",1,IF('Indicator Data imputation'!AC136&lt;&gt;"",1,0))</f>
        <v>1</v>
      </c>
      <c r="AC133" s="165">
        <f>IF('Indicator Data'!CH137="No Data",1,IF('Indicator Data imputation'!AD136&lt;&gt;"",1,0))</f>
        <v>0</v>
      </c>
      <c r="AD133" s="165">
        <f>IF('Indicator Data'!BC137="No Data",1,IF('Indicator Data imputation'!AE136&lt;&gt;"",1,0))</f>
        <v>1</v>
      </c>
      <c r="AE133" s="165">
        <f>IF('Indicator Data'!BF137="No Data",1,IF('Indicator Data imputation'!AF136&lt;&gt;"",1,0))</f>
        <v>1</v>
      </c>
      <c r="AF133" s="165">
        <f>IF('Indicator Data'!BG137="No Data",1,IF('Indicator Data imputation'!AG136&lt;&gt;"",1,0))</f>
        <v>0</v>
      </c>
      <c r="AG133" s="165">
        <f>IF('Indicator Data'!BH137="No Data",1,IF('Indicator Data imputation'!AH136&lt;&gt;"",1,0))</f>
        <v>0</v>
      </c>
      <c r="AH133" s="165">
        <f>IF('Indicator Data'!BI137="No Data",1,IF('Indicator Data imputation'!AI136&lt;&gt;"",1,0))</f>
        <v>0</v>
      </c>
      <c r="AI133" s="165">
        <f>IF('Indicator Data'!BJ137="No Data",1,IF('Indicator Data imputation'!AJ136&lt;&gt;"",1,0))</f>
        <v>0</v>
      </c>
      <c r="AJ133" s="165">
        <f>IF('Indicator Data'!BK137="No Data",1,IF('Indicator Data imputation'!AK136&lt;&gt;"",1,0))</f>
        <v>0</v>
      </c>
      <c r="AK133" s="165">
        <f>IF('Indicator Data'!BL137="No Data",1,IF('Indicator Data imputation'!AL136&lt;&gt;"",1,0))</f>
        <v>0</v>
      </c>
      <c r="AL133" s="165">
        <f>IF('Indicator Data'!BM137="No Data",1,IF('Indicator Data imputation'!AM136&lt;&gt;"",1,0))</f>
        <v>0</v>
      </c>
      <c r="AM133" s="165">
        <f>IF('Indicator Data'!BN137="No Data",1,IF('Indicator Data imputation'!AN136&lt;&gt;"",1,0))</f>
        <v>1</v>
      </c>
      <c r="AN133" s="165">
        <f>IF('Indicator Data'!BO137="No Data",1,IF('Indicator Data imputation'!AO136&lt;&gt;"",1,0))</f>
        <v>1</v>
      </c>
      <c r="AO133" s="165">
        <f>IF('Indicator Data'!BP137="No Data",1,IF('Indicator Data imputation'!AP136&lt;&gt;"",1,0))</f>
        <v>1</v>
      </c>
      <c r="AP133" s="165">
        <f>IF('Indicator Data'!BQ137="No Data",1,IF('Indicator Data imputation'!AQ136&lt;&gt;"",1,0))</f>
        <v>1</v>
      </c>
      <c r="AQ133" s="165">
        <f>IF('Indicator Data'!BR137="No Data",1,IF('Indicator Data imputation'!AR136&lt;&gt;"",1,0))</f>
        <v>0</v>
      </c>
      <c r="AR133" s="165">
        <f>IF('Indicator Data'!BS137="No Data",1,IF('Indicator Data imputation'!AS136&lt;&gt;"",1,0))</f>
        <v>0</v>
      </c>
      <c r="AS133" s="165">
        <f>IF('Indicator Data'!BT137="No Data",1,IF('Indicator Data imputation'!AT136&lt;&gt;"",1,0))</f>
        <v>1</v>
      </c>
      <c r="AT133" s="165">
        <f>IF('Indicator Data'!BU137="No Data",1,IF('Indicator Data imputation'!AU136&lt;&gt;"",1,0))</f>
        <v>0</v>
      </c>
      <c r="AU133" s="165">
        <f>IF('Indicator Data'!BV137="No Data",1,IF('Indicator Data imputation'!AV136&lt;&gt;"",1,0))</f>
        <v>0</v>
      </c>
      <c r="AV133" s="165">
        <f>IF('Indicator Data'!BW137="No Data",1,IF('Indicator Data imputation'!AW136&lt;&gt;"",1,0))</f>
        <v>0</v>
      </c>
      <c r="AW133" s="165">
        <f>IF('Indicator Data'!BX137="No Data",1,IF('Indicator Data imputation'!AX136&lt;&gt;"",1,0))</f>
        <v>0</v>
      </c>
      <c r="AX133" s="165">
        <f>IF('Indicator Data'!BY137="No Data",1,IF('Indicator Data imputation'!AY136&lt;&gt;"",1,0))</f>
        <v>0</v>
      </c>
      <c r="AY133" s="165">
        <f>IF('Indicator Data'!BZ137="No Data",1,IF('Indicator Data imputation'!AZ136&lt;&gt;"",1,0))</f>
        <v>0</v>
      </c>
      <c r="AZ133" s="165">
        <f>IF('Indicator Data'!CA137="No Data",1,IF('Indicator Data imputation'!BA136&lt;&gt;"",1,0))</f>
        <v>0</v>
      </c>
      <c r="BA133" s="5">
        <f t="shared" si="4"/>
        <v>10</v>
      </c>
      <c r="BB133" s="167">
        <f t="shared" si="5"/>
        <v>0.19607843137254902</v>
      </c>
    </row>
    <row r="134" spans="1:54" x14ac:dyDescent="0.25">
      <c r="A134" s="5" t="s">
        <v>248</v>
      </c>
      <c r="B134" s="165">
        <f>IF('Indicator Data'!C138="No Data",1,IF('Indicator Data imputation'!C137&lt;&gt;"",1,0))</f>
        <v>0</v>
      </c>
      <c r="C134" s="165">
        <f>IF('Indicator Data'!D138="No Data",1,IF('Indicator Data imputation'!D137&lt;&gt;"",1,0))</f>
        <v>0</v>
      </c>
      <c r="D134" s="165">
        <f>IF('Indicator Data'!E138="No Data",1,IF('Indicator Data imputation'!E137&lt;&gt;"",1,0))</f>
        <v>0</v>
      </c>
      <c r="E134" s="165">
        <f>IF('Indicator Data'!F138="No Data",1,IF('Indicator Data imputation'!F137&lt;&gt;"",1,0))</f>
        <v>0</v>
      </c>
      <c r="F134" s="165">
        <f>IF('Indicator Data'!G138="No Data",1,IF('Indicator Data imputation'!G137&lt;&gt;"",1,0))</f>
        <v>0</v>
      </c>
      <c r="G134" s="165">
        <f>IF('Indicator Data'!H138="No Data",1,IF('Indicator Data imputation'!H137&lt;&gt;"",1,0))</f>
        <v>0</v>
      </c>
      <c r="H134" s="165">
        <f>IF('Indicator Data'!I138="No Data",1,IF('Indicator Data imputation'!I137&lt;&gt;"",1,0))</f>
        <v>0</v>
      </c>
      <c r="I134" s="165">
        <f>IF('Indicator Data'!J138="No Data",1,IF('Indicator Data imputation'!J137&lt;&gt;"",1,0))</f>
        <v>0</v>
      </c>
      <c r="J134" s="165">
        <f>IF('Indicator Data'!K138="No Data",1,IF('Indicator Data imputation'!K137&lt;&gt;"",1,0))</f>
        <v>0</v>
      </c>
      <c r="K134" s="165">
        <f>IF('Indicator Data'!L138="No Data",1,IF('Indicator Data imputation'!L137&lt;&gt;"",1,0))</f>
        <v>0</v>
      </c>
      <c r="L134" s="165">
        <f>IF('Indicator Data'!AM138="No Data",1,IF('Indicator Data imputation'!M137&lt;&gt;"",1,0))</f>
        <v>0</v>
      </c>
      <c r="M134" s="165">
        <f>IF('Indicator Data'!AN138="No Data",1,IF('Indicator Data imputation'!N137&lt;&gt;"",1,0))</f>
        <v>0</v>
      </c>
      <c r="N134" s="165">
        <f>IF('Indicator Data'!AO138="No Data",1,IF('Indicator Data imputation'!O137&lt;&gt;"",1,0))</f>
        <v>0</v>
      </c>
      <c r="O134" s="165">
        <f>IF('Indicator Data'!AP138="No Data",1,IF('Indicator Data imputation'!P137&lt;&gt;"",1,0))</f>
        <v>0</v>
      </c>
      <c r="P134" s="165">
        <f>IF('Indicator Data'!AQ138="No Data",1,IF('Indicator Data imputation'!Q137&lt;&gt;"",1,0))</f>
        <v>0</v>
      </c>
      <c r="Q134" s="165">
        <f>IF('Indicator Data'!AR138="No Data",1,IF('Indicator Data imputation'!R137&lt;&gt;"",1,0))</f>
        <v>1</v>
      </c>
      <c r="R134" s="165">
        <f>IF('Indicator Data'!AS138="No Data",1,IF('Indicator Data imputation'!S137&lt;&gt;"",1,0))</f>
        <v>0</v>
      </c>
      <c r="S134" s="165">
        <f>IF('Indicator Data'!AT138="No Data",1,IF('Indicator Data imputation'!T137&lt;&gt;"",1,0))</f>
        <v>0</v>
      </c>
      <c r="T134" s="165">
        <f>IF('Indicator Data'!AU138="No Data",1,IF('Indicator Data imputation'!U137&lt;&gt;"",1,0))</f>
        <v>0</v>
      </c>
      <c r="U134" s="165">
        <f>IF('Indicator Data'!AV138="No Data",1,IF('Indicator Data imputation'!V137&lt;&gt;"",1,0))</f>
        <v>0</v>
      </c>
      <c r="V134" s="165">
        <f>IF('Indicator Data'!AX138="No Data",1,IF('Indicator Data imputation'!W137&lt;&gt;"",1,0))</f>
        <v>0</v>
      </c>
      <c r="W134" s="165">
        <f>IF('Indicator Data'!AY138="No Data",1,IF('Indicator Data imputation'!X137&lt;&gt;"",1,0))</f>
        <v>0</v>
      </c>
      <c r="X134" s="165">
        <f>IF('Indicator Data'!CB138="No Data",1,IF('Indicator Data imputation'!Y137&lt;&gt;"",1,0))</f>
        <v>0</v>
      </c>
      <c r="Y134" s="165">
        <f>IF('Indicator Data'!CC138="No Data",1,IF('Indicator Data imputation'!Z137&lt;&gt;"",1,0))</f>
        <v>0</v>
      </c>
      <c r="Z134" s="165">
        <f>IF('Indicator Data'!AZ138="No Data",1,IF('Indicator Data imputation'!AA137&lt;&gt;"",1,0))</f>
        <v>0</v>
      </c>
      <c r="AA134" s="165">
        <f>IF('Indicator Data'!BA138="No Data",1,IF('Indicator Data imputation'!AB137&lt;&gt;"",1,0))</f>
        <v>0</v>
      </c>
      <c r="AB134" s="165">
        <f>IF('Indicator Data'!CG138="No Data",1,IF('Indicator Data imputation'!AC137&lt;&gt;"",1,0))</f>
        <v>0</v>
      </c>
      <c r="AC134" s="165">
        <f>IF('Indicator Data'!CH138="No Data",1,IF('Indicator Data imputation'!AD137&lt;&gt;"",1,0))</f>
        <v>0</v>
      </c>
      <c r="AD134" s="165">
        <f>IF('Indicator Data'!BC138="No Data",1,IF('Indicator Data imputation'!AE137&lt;&gt;"",1,0))</f>
        <v>0</v>
      </c>
      <c r="AE134" s="165">
        <f>IF('Indicator Data'!BF138="No Data",1,IF('Indicator Data imputation'!AF137&lt;&gt;"",1,0))</f>
        <v>0</v>
      </c>
      <c r="AF134" s="165">
        <f>IF('Indicator Data'!BG138="No Data",1,IF('Indicator Data imputation'!AG137&lt;&gt;"",1,0))</f>
        <v>0</v>
      </c>
      <c r="AG134" s="165">
        <f>IF('Indicator Data'!BH138="No Data",1,IF('Indicator Data imputation'!AH137&lt;&gt;"",1,0))</f>
        <v>0</v>
      </c>
      <c r="AH134" s="165">
        <f>IF('Indicator Data'!BI138="No Data",1,IF('Indicator Data imputation'!AI137&lt;&gt;"",1,0))</f>
        <v>0</v>
      </c>
      <c r="AI134" s="165">
        <f>IF('Indicator Data'!BJ138="No Data",1,IF('Indicator Data imputation'!AJ137&lt;&gt;"",1,0))</f>
        <v>0</v>
      </c>
      <c r="AJ134" s="165">
        <f>IF('Indicator Data'!BK138="No Data",1,IF('Indicator Data imputation'!AK137&lt;&gt;"",1,0))</f>
        <v>0</v>
      </c>
      <c r="AK134" s="165">
        <f>IF('Indicator Data'!BL138="No Data",1,IF('Indicator Data imputation'!AL137&lt;&gt;"",1,0))</f>
        <v>0</v>
      </c>
      <c r="AL134" s="165">
        <f>IF('Indicator Data'!BM138="No Data",1,IF('Indicator Data imputation'!AM137&lt;&gt;"",1,0))</f>
        <v>0</v>
      </c>
      <c r="AM134" s="165">
        <f>IF('Indicator Data'!BN138="No Data",1,IF('Indicator Data imputation'!AN137&lt;&gt;"",1,0))</f>
        <v>0</v>
      </c>
      <c r="AN134" s="165">
        <f>IF('Indicator Data'!BO138="No Data",1,IF('Indicator Data imputation'!AO137&lt;&gt;"",1,0))</f>
        <v>0</v>
      </c>
      <c r="AO134" s="165">
        <f>IF('Indicator Data'!BP138="No Data",1,IF('Indicator Data imputation'!AP137&lt;&gt;"",1,0))</f>
        <v>0</v>
      </c>
      <c r="AP134" s="165">
        <f>IF('Indicator Data'!BQ138="No Data",1,IF('Indicator Data imputation'!AQ137&lt;&gt;"",1,0))</f>
        <v>0</v>
      </c>
      <c r="AQ134" s="165">
        <f>IF('Indicator Data'!BR138="No Data",1,IF('Indicator Data imputation'!AR137&lt;&gt;"",1,0))</f>
        <v>0</v>
      </c>
      <c r="AR134" s="165">
        <f>IF('Indicator Data'!BS138="No Data",1,IF('Indicator Data imputation'!AS137&lt;&gt;"",1,0))</f>
        <v>0</v>
      </c>
      <c r="AS134" s="165">
        <f>IF('Indicator Data'!BT138="No Data",1,IF('Indicator Data imputation'!AT137&lt;&gt;"",1,0))</f>
        <v>0</v>
      </c>
      <c r="AT134" s="165">
        <f>IF('Indicator Data'!BU138="No Data",1,IF('Indicator Data imputation'!AU137&lt;&gt;"",1,0))</f>
        <v>0</v>
      </c>
      <c r="AU134" s="165">
        <f>IF('Indicator Data'!BV138="No Data",1,IF('Indicator Data imputation'!AV137&lt;&gt;"",1,0))</f>
        <v>0</v>
      </c>
      <c r="AV134" s="165">
        <f>IF('Indicator Data'!BW138="No Data",1,IF('Indicator Data imputation'!AW137&lt;&gt;"",1,0))</f>
        <v>0</v>
      </c>
      <c r="AW134" s="165">
        <f>IF('Indicator Data'!BX138="No Data",1,IF('Indicator Data imputation'!AX137&lt;&gt;"",1,0))</f>
        <v>0</v>
      </c>
      <c r="AX134" s="165">
        <f>IF('Indicator Data'!BY138="No Data",1,IF('Indicator Data imputation'!AY137&lt;&gt;"",1,0))</f>
        <v>0</v>
      </c>
      <c r="AY134" s="165">
        <f>IF('Indicator Data'!BZ138="No Data",1,IF('Indicator Data imputation'!AZ137&lt;&gt;"",1,0))</f>
        <v>0</v>
      </c>
      <c r="AZ134" s="165">
        <f>IF('Indicator Data'!CA138="No Data",1,IF('Indicator Data imputation'!BA137&lt;&gt;"",1,0))</f>
        <v>0</v>
      </c>
      <c r="BA134" s="5">
        <f t="shared" si="4"/>
        <v>1</v>
      </c>
      <c r="BB134" s="167">
        <f t="shared" si="5"/>
        <v>1.9607843137254902E-2</v>
      </c>
    </row>
    <row r="135" spans="1:54" x14ac:dyDescent="0.25">
      <c r="A135" s="5" t="s">
        <v>250</v>
      </c>
      <c r="B135" s="165">
        <f>IF('Indicator Data'!C139="No Data",1,IF('Indicator Data imputation'!C138&lt;&gt;"",1,0))</f>
        <v>0</v>
      </c>
      <c r="C135" s="165">
        <f>IF('Indicator Data'!D139="No Data",1,IF('Indicator Data imputation'!D138&lt;&gt;"",1,0))</f>
        <v>0</v>
      </c>
      <c r="D135" s="165">
        <f>IF('Indicator Data'!E139="No Data",1,IF('Indicator Data imputation'!E138&lt;&gt;"",1,0))</f>
        <v>0</v>
      </c>
      <c r="E135" s="165">
        <f>IF('Indicator Data'!F139="No Data",1,IF('Indicator Data imputation'!F138&lt;&gt;"",1,0))</f>
        <v>0</v>
      </c>
      <c r="F135" s="165">
        <f>IF('Indicator Data'!G139="No Data",1,IF('Indicator Data imputation'!G138&lt;&gt;"",1,0))</f>
        <v>0</v>
      </c>
      <c r="G135" s="165">
        <f>IF('Indicator Data'!H139="No Data",1,IF('Indicator Data imputation'!H138&lt;&gt;"",1,0))</f>
        <v>0</v>
      </c>
      <c r="H135" s="165">
        <f>IF('Indicator Data'!I139="No Data",1,IF('Indicator Data imputation'!I138&lt;&gt;"",1,0))</f>
        <v>0</v>
      </c>
      <c r="I135" s="165">
        <f>IF('Indicator Data'!J139="No Data",1,IF('Indicator Data imputation'!J138&lt;&gt;"",1,0))</f>
        <v>0</v>
      </c>
      <c r="J135" s="165">
        <f>IF('Indicator Data'!K139="No Data",1,IF('Indicator Data imputation'!K138&lt;&gt;"",1,0))</f>
        <v>0</v>
      </c>
      <c r="K135" s="165">
        <f>IF('Indicator Data'!L139="No Data",1,IF('Indicator Data imputation'!L138&lt;&gt;"",1,0))</f>
        <v>0</v>
      </c>
      <c r="L135" s="165">
        <f>IF('Indicator Data'!AM139="No Data",1,IF('Indicator Data imputation'!M138&lt;&gt;"",1,0))</f>
        <v>0</v>
      </c>
      <c r="M135" s="165">
        <f>IF('Indicator Data'!AN139="No Data",1,IF('Indicator Data imputation'!N138&lt;&gt;"",1,0))</f>
        <v>0</v>
      </c>
      <c r="N135" s="165">
        <f>IF('Indicator Data'!AO139="No Data",1,IF('Indicator Data imputation'!O138&lt;&gt;"",1,0))</f>
        <v>0</v>
      </c>
      <c r="O135" s="165">
        <f>IF('Indicator Data'!AP139="No Data",1,IF('Indicator Data imputation'!P138&lt;&gt;"",1,0))</f>
        <v>0</v>
      </c>
      <c r="P135" s="165">
        <f>IF('Indicator Data'!AQ139="No Data",1,IF('Indicator Data imputation'!Q138&lt;&gt;"",1,0))</f>
        <v>0</v>
      </c>
      <c r="Q135" s="165">
        <f>IF('Indicator Data'!AR139="No Data",1,IF('Indicator Data imputation'!R138&lt;&gt;"",1,0))</f>
        <v>1</v>
      </c>
      <c r="R135" s="165">
        <f>IF('Indicator Data'!AS139="No Data",1,IF('Indicator Data imputation'!S138&lt;&gt;"",1,0))</f>
        <v>0</v>
      </c>
      <c r="S135" s="165">
        <f>IF('Indicator Data'!AT139="No Data",1,IF('Indicator Data imputation'!T138&lt;&gt;"",1,0))</f>
        <v>0</v>
      </c>
      <c r="T135" s="165">
        <f>IF('Indicator Data'!AU139="No Data",1,IF('Indicator Data imputation'!U138&lt;&gt;"",1,0))</f>
        <v>0</v>
      </c>
      <c r="U135" s="165">
        <f>IF('Indicator Data'!AV139="No Data",1,IF('Indicator Data imputation'!V138&lt;&gt;"",1,0))</f>
        <v>0</v>
      </c>
      <c r="V135" s="165">
        <f>IF('Indicator Data'!AX139="No Data",1,IF('Indicator Data imputation'!W138&lt;&gt;"",1,0))</f>
        <v>0</v>
      </c>
      <c r="W135" s="165">
        <f>IF('Indicator Data'!AY139="No Data",1,IF('Indicator Data imputation'!X138&lt;&gt;"",1,0))</f>
        <v>0</v>
      </c>
      <c r="X135" s="165">
        <f>IF('Indicator Data'!CB139="No Data",1,IF('Indicator Data imputation'!Y138&lt;&gt;"",1,0))</f>
        <v>1</v>
      </c>
      <c r="Y135" s="165">
        <f>IF('Indicator Data'!CC139="No Data",1,IF('Indicator Data imputation'!Z138&lt;&gt;"",1,0))</f>
        <v>0</v>
      </c>
      <c r="Z135" s="165">
        <f>IF('Indicator Data'!AZ139="No Data",1,IF('Indicator Data imputation'!AA138&lt;&gt;"",1,0))</f>
        <v>0</v>
      </c>
      <c r="AA135" s="165">
        <f>IF('Indicator Data'!BA139="No Data",1,IF('Indicator Data imputation'!AB138&lt;&gt;"",1,0))</f>
        <v>0</v>
      </c>
      <c r="AB135" s="165">
        <f>IF('Indicator Data'!CG139="No Data",1,IF('Indicator Data imputation'!AC138&lt;&gt;"",1,0))</f>
        <v>0</v>
      </c>
      <c r="AC135" s="165">
        <f>IF('Indicator Data'!CH139="No Data",1,IF('Indicator Data imputation'!AD138&lt;&gt;"",1,0))</f>
        <v>0</v>
      </c>
      <c r="AD135" s="165">
        <f>IF('Indicator Data'!BC139="No Data",1,IF('Indicator Data imputation'!AE138&lt;&gt;"",1,0))</f>
        <v>0</v>
      </c>
      <c r="AE135" s="165">
        <f>IF('Indicator Data'!BF139="No Data",1,IF('Indicator Data imputation'!AF138&lt;&gt;"",1,0))</f>
        <v>0</v>
      </c>
      <c r="AF135" s="165">
        <f>IF('Indicator Data'!BG139="No Data",1,IF('Indicator Data imputation'!AG138&lt;&gt;"",1,0))</f>
        <v>0</v>
      </c>
      <c r="AG135" s="165">
        <f>IF('Indicator Data'!BH139="No Data",1,IF('Indicator Data imputation'!AH138&lt;&gt;"",1,0))</f>
        <v>0</v>
      </c>
      <c r="AH135" s="165">
        <f>IF('Indicator Data'!BI139="No Data",1,IF('Indicator Data imputation'!AI138&lt;&gt;"",1,0))</f>
        <v>0</v>
      </c>
      <c r="AI135" s="165">
        <f>IF('Indicator Data'!BJ139="No Data",1,IF('Indicator Data imputation'!AJ138&lt;&gt;"",1,0))</f>
        <v>0</v>
      </c>
      <c r="AJ135" s="165">
        <f>IF('Indicator Data'!BK139="No Data",1,IF('Indicator Data imputation'!AK138&lt;&gt;"",1,0))</f>
        <v>0</v>
      </c>
      <c r="AK135" s="165">
        <f>IF('Indicator Data'!BL139="No Data",1,IF('Indicator Data imputation'!AL138&lt;&gt;"",1,0))</f>
        <v>0</v>
      </c>
      <c r="AL135" s="165">
        <f>IF('Indicator Data'!BM139="No Data",1,IF('Indicator Data imputation'!AM138&lt;&gt;"",1,0))</f>
        <v>0</v>
      </c>
      <c r="AM135" s="165">
        <f>IF('Indicator Data'!BN139="No Data",1,IF('Indicator Data imputation'!AN138&lt;&gt;"",1,0))</f>
        <v>0</v>
      </c>
      <c r="AN135" s="165">
        <f>IF('Indicator Data'!BO139="No Data",1,IF('Indicator Data imputation'!AO138&lt;&gt;"",1,0))</f>
        <v>0</v>
      </c>
      <c r="AO135" s="165">
        <f>IF('Indicator Data'!BP139="No Data",1,IF('Indicator Data imputation'!AP138&lt;&gt;"",1,0))</f>
        <v>1</v>
      </c>
      <c r="AP135" s="165">
        <f>IF('Indicator Data'!BQ139="No Data",1,IF('Indicator Data imputation'!AQ138&lt;&gt;"",1,0))</f>
        <v>1</v>
      </c>
      <c r="AQ135" s="165">
        <f>IF('Indicator Data'!BR139="No Data",1,IF('Indicator Data imputation'!AR138&lt;&gt;"",1,0))</f>
        <v>0</v>
      </c>
      <c r="AR135" s="165">
        <f>IF('Indicator Data'!BS139="No Data",1,IF('Indicator Data imputation'!AS138&lt;&gt;"",1,0))</f>
        <v>0</v>
      </c>
      <c r="AS135" s="165">
        <f>IF('Indicator Data'!BT139="No Data",1,IF('Indicator Data imputation'!AT138&lt;&gt;"",1,0))</f>
        <v>0</v>
      </c>
      <c r="AT135" s="165">
        <f>IF('Indicator Data'!BU139="No Data",1,IF('Indicator Data imputation'!AU138&lt;&gt;"",1,0))</f>
        <v>0</v>
      </c>
      <c r="AU135" s="165">
        <f>IF('Indicator Data'!BV139="No Data",1,IF('Indicator Data imputation'!AV138&lt;&gt;"",1,0))</f>
        <v>0</v>
      </c>
      <c r="AV135" s="165">
        <f>IF('Indicator Data'!BW139="No Data",1,IF('Indicator Data imputation'!AW138&lt;&gt;"",1,0))</f>
        <v>0</v>
      </c>
      <c r="AW135" s="165">
        <f>IF('Indicator Data'!BX139="No Data",1,IF('Indicator Data imputation'!AX138&lt;&gt;"",1,0))</f>
        <v>0</v>
      </c>
      <c r="AX135" s="165">
        <f>IF('Indicator Data'!BY139="No Data",1,IF('Indicator Data imputation'!AY138&lt;&gt;"",1,0))</f>
        <v>0</v>
      </c>
      <c r="AY135" s="165">
        <f>IF('Indicator Data'!BZ139="No Data",1,IF('Indicator Data imputation'!AZ138&lt;&gt;"",1,0))</f>
        <v>0</v>
      </c>
      <c r="AZ135" s="165">
        <f>IF('Indicator Data'!CA139="No Data",1,IF('Indicator Data imputation'!BA138&lt;&gt;"",1,0))</f>
        <v>0</v>
      </c>
      <c r="BA135" s="5">
        <f t="shared" si="4"/>
        <v>4</v>
      </c>
      <c r="BB135" s="167">
        <f t="shared" si="5"/>
        <v>7.8431372549019607E-2</v>
      </c>
    </row>
    <row r="136" spans="1:54" x14ac:dyDescent="0.25">
      <c r="A136" s="5" t="s">
        <v>252</v>
      </c>
      <c r="B136" s="165">
        <f>IF('Indicator Data'!C140="No Data",1,IF('Indicator Data imputation'!C139&lt;&gt;"",1,0))</f>
        <v>0</v>
      </c>
      <c r="C136" s="165">
        <f>IF('Indicator Data'!D140="No Data",1,IF('Indicator Data imputation'!D139&lt;&gt;"",1,0))</f>
        <v>0</v>
      </c>
      <c r="D136" s="165">
        <f>IF('Indicator Data'!E140="No Data",1,IF('Indicator Data imputation'!E139&lt;&gt;"",1,0))</f>
        <v>0</v>
      </c>
      <c r="E136" s="165">
        <f>IF('Indicator Data'!F140="No Data",1,IF('Indicator Data imputation'!F139&lt;&gt;"",1,0))</f>
        <v>0</v>
      </c>
      <c r="F136" s="165">
        <f>IF('Indicator Data'!G140="No Data",1,IF('Indicator Data imputation'!G139&lt;&gt;"",1,0))</f>
        <v>0</v>
      </c>
      <c r="G136" s="165">
        <f>IF('Indicator Data'!H140="No Data",1,IF('Indicator Data imputation'!H139&lt;&gt;"",1,0))</f>
        <v>0</v>
      </c>
      <c r="H136" s="165">
        <f>IF('Indicator Data'!I140="No Data",1,IF('Indicator Data imputation'!I139&lt;&gt;"",1,0))</f>
        <v>0</v>
      </c>
      <c r="I136" s="165">
        <f>IF('Indicator Data'!J140="No Data",1,IF('Indicator Data imputation'!J139&lt;&gt;"",1,0))</f>
        <v>0</v>
      </c>
      <c r="J136" s="165">
        <f>IF('Indicator Data'!K140="No Data",1,IF('Indicator Data imputation'!K139&lt;&gt;"",1,0))</f>
        <v>0</v>
      </c>
      <c r="K136" s="165">
        <f>IF('Indicator Data'!L140="No Data",1,IF('Indicator Data imputation'!L139&lt;&gt;"",1,0))</f>
        <v>0</v>
      </c>
      <c r="L136" s="165">
        <f>IF('Indicator Data'!AM140="No Data",1,IF('Indicator Data imputation'!M139&lt;&gt;"",1,0))</f>
        <v>0</v>
      </c>
      <c r="M136" s="165">
        <f>IF('Indicator Data'!AN140="No Data",1,IF('Indicator Data imputation'!N139&lt;&gt;"",1,0))</f>
        <v>0</v>
      </c>
      <c r="N136" s="165">
        <f>IF('Indicator Data'!AO140="No Data",1,IF('Indicator Data imputation'!O139&lt;&gt;"",1,0))</f>
        <v>0</v>
      </c>
      <c r="O136" s="165">
        <f>IF('Indicator Data'!AP140="No Data",1,IF('Indicator Data imputation'!P139&lt;&gt;"",1,0))</f>
        <v>0</v>
      </c>
      <c r="P136" s="165">
        <f>IF('Indicator Data'!AQ140="No Data",1,IF('Indicator Data imputation'!Q139&lt;&gt;"",1,0))</f>
        <v>0</v>
      </c>
      <c r="Q136" s="165">
        <f>IF('Indicator Data'!AR140="No Data",1,IF('Indicator Data imputation'!R139&lt;&gt;"",1,0))</f>
        <v>0</v>
      </c>
      <c r="R136" s="165">
        <f>IF('Indicator Data'!AS140="No Data",1,IF('Indicator Data imputation'!S139&lt;&gt;"",1,0))</f>
        <v>0</v>
      </c>
      <c r="S136" s="165">
        <f>IF('Indicator Data'!AT140="No Data",1,IF('Indicator Data imputation'!T139&lt;&gt;"",1,0))</f>
        <v>0</v>
      </c>
      <c r="T136" s="165">
        <f>IF('Indicator Data'!AU140="No Data",1,IF('Indicator Data imputation'!U139&lt;&gt;"",1,0))</f>
        <v>0</v>
      </c>
      <c r="U136" s="165">
        <f>IF('Indicator Data'!AV140="No Data",1,IF('Indicator Data imputation'!V139&lt;&gt;"",1,0))</f>
        <v>0</v>
      </c>
      <c r="V136" s="165">
        <f>IF('Indicator Data'!AX140="No Data",1,IF('Indicator Data imputation'!W139&lt;&gt;"",1,0))</f>
        <v>0</v>
      </c>
      <c r="W136" s="165">
        <f>IF('Indicator Data'!AY140="No Data",1,IF('Indicator Data imputation'!X139&lt;&gt;"",1,0))</f>
        <v>0</v>
      </c>
      <c r="X136" s="165">
        <f>IF('Indicator Data'!CB140="No Data",1,IF('Indicator Data imputation'!Y139&lt;&gt;"",1,0))</f>
        <v>0</v>
      </c>
      <c r="Y136" s="165">
        <f>IF('Indicator Data'!CC140="No Data",1,IF('Indicator Data imputation'!Z139&lt;&gt;"",1,0))</f>
        <v>0</v>
      </c>
      <c r="Z136" s="165">
        <f>IF('Indicator Data'!AZ140="No Data",1,IF('Indicator Data imputation'!AA139&lt;&gt;"",1,0))</f>
        <v>0</v>
      </c>
      <c r="AA136" s="165">
        <f>IF('Indicator Data'!BA140="No Data",1,IF('Indicator Data imputation'!AB139&lt;&gt;"",1,0))</f>
        <v>0</v>
      </c>
      <c r="AB136" s="165">
        <f>IF('Indicator Data'!CG140="No Data",1,IF('Indicator Data imputation'!AC139&lt;&gt;"",1,0))</f>
        <v>0</v>
      </c>
      <c r="AC136" s="165">
        <f>IF('Indicator Data'!CH140="No Data",1,IF('Indicator Data imputation'!AD139&lt;&gt;"",1,0))</f>
        <v>0</v>
      </c>
      <c r="AD136" s="165">
        <f>IF('Indicator Data'!BC140="No Data",1,IF('Indicator Data imputation'!AE139&lt;&gt;"",1,0))</f>
        <v>0</v>
      </c>
      <c r="AE136" s="165">
        <f>IF('Indicator Data'!BF140="No Data",1,IF('Indicator Data imputation'!AF139&lt;&gt;"",1,0))</f>
        <v>0</v>
      </c>
      <c r="AF136" s="165">
        <f>IF('Indicator Data'!BG140="No Data",1,IF('Indicator Data imputation'!AG139&lt;&gt;"",1,0))</f>
        <v>0</v>
      </c>
      <c r="AG136" s="165">
        <f>IF('Indicator Data'!BH140="No Data",1,IF('Indicator Data imputation'!AH139&lt;&gt;"",1,0))</f>
        <v>0</v>
      </c>
      <c r="AH136" s="165">
        <f>IF('Indicator Data'!BI140="No Data",1,IF('Indicator Data imputation'!AI139&lt;&gt;"",1,0))</f>
        <v>0</v>
      </c>
      <c r="AI136" s="165">
        <f>IF('Indicator Data'!BJ140="No Data",1,IF('Indicator Data imputation'!AJ139&lt;&gt;"",1,0))</f>
        <v>0</v>
      </c>
      <c r="AJ136" s="165">
        <f>IF('Indicator Data'!BK140="No Data",1,IF('Indicator Data imputation'!AK139&lt;&gt;"",1,0))</f>
        <v>0</v>
      </c>
      <c r="AK136" s="165">
        <f>IF('Indicator Data'!BL140="No Data",1,IF('Indicator Data imputation'!AL139&lt;&gt;"",1,0))</f>
        <v>0</v>
      </c>
      <c r="AL136" s="165">
        <f>IF('Indicator Data'!BM140="No Data",1,IF('Indicator Data imputation'!AM139&lt;&gt;"",1,0))</f>
        <v>0</v>
      </c>
      <c r="AM136" s="165">
        <f>IF('Indicator Data'!BN140="No Data",1,IF('Indicator Data imputation'!AN139&lt;&gt;"",1,0))</f>
        <v>0</v>
      </c>
      <c r="AN136" s="165">
        <f>IF('Indicator Data'!BO140="No Data",1,IF('Indicator Data imputation'!AO139&lt;&gt;"",1,0))</f>
        <v>0</v>
      </c>
      <c r="AO136" s="165">
        <f>IF('Indicator Data'!BP140="No Data",1,IF('Indicator Data imputation'!AP139&lt;&gt;"",1,0))</f>
        <v>0</v>
      </c>
      <c r="AP136" s="165">
        <f>IF('Indicator Data'!BQ140="No Data",1,IF('Indicator Data imputation'!AQ139&lt;&gt;"",1,0))</f>
        <v>0</v>
      </c>
      <c r="AQ136" s="165">
        <f>IF('Indicator Data'!BR140="No Data",1,IF('Indicator Data imputation'!AR139&lt;&gt;"",1,0))</f>
        <v>0</v>
      </c>
      <c r="AR136" s="165">
        <f>IF('Indicator Data'!BS140="No Data",1,IF('Indicator Data imputation'!AS139&lt;&gt;"",1,0))</f>
        <v>0</v>
      </c>
      <c r="AS136" s="165">
        <f>IF('Indicator Data'!BT140="No Data",1,IF('Indicator Data imputation'!AT139&lt;&gt;"",1,0))</f>
        <v>0</v>
      </c>
      <c r="AT136" s="165">
        <f>IF('Indicator Data'!BU140="No Data",1,IF('Indicator Data imputation'!AU139&lt;&gt;"",1,0))</f>
        <v>0</v>
      </c>
      <c r="AU136" s="165">
        <f>IF('Indicator Data'!BV140="No Data",1,IF('Indicator Data imputation'!AV139&lt;&gt;"",1,0))</f>
        <v>0</v>
      </c>
      <c r="AV136" s="165">
        <f>IF('Indicator Data'!BW140="No Data",1,IF('Indicator Data imputation'!AW139&lt;&gt;"",1,0))</f>
        <v>0</v>
      </c>
      <c r="AW136" s="165">
        <f>IF('Indicator Data'!BX140="No Data",1,IF('Indicator Data imputation'!AX139&lt;&gt;"",1,0))</f>
        <v>0</v>
      </c>
      <c r="AX136" s="165">
        <f>IF('Indicator Data'!BY140="No Data",1,IF('Indicator Data imputation'!AY139&lt;&gt;"",1,0))</f>
        <v>0</v>
      </c>
      <c r="AY136" s="165">
        <f>IF('Indicator Data'!BZ140="No Data",1,IF('Indicator Data imputation'!AZ139&lt;&gt;"",1,0))</f>
        <v>0</v>
      </c>
      <c r="AZ136" s="165">
        <f>IF('Indicator Data'!CA140="No Data",1,IF('Indicator Data imputation'!BA139&lt;&gt;"",1,0))</f>
        <v>0</v>
      </c>
      <c r="BA136" s="5">
        <f t="shared" si="4"/>
        <v>0</v>
      </c>
      <c r="BB136" s="167">
        <f t="shared" si="5"/>
        <v>0</v>
      </c>
    </row>
    <row r="137" spans="1:54" x14ac:dyDescent="0.25">
      <c r="A137" s="5" t="s">
        <v>254</v>
      </c>
      <c r="B137" s="165">
        <f>IF('Indicator Data'!C141="No Data",1,IF('Indicator Data imputation'!C140&lt;&gt;"",1,0))</f>
        <v>0</v>
      </c>
      <c r="C137" s="165">
        <f>IF('Indicator Data'!D141="No Data",1,IF('Indicator Data imputation'!D140&lt;&gt;"",1,0))</f>
        <v>0</v>
      </c>
      <c r="D137" s="165">
        <f>IF('Indicator Data'!E141="No Data",1,IF('Indicator Data imputation'!E140&lt;&gt;"",1,0))</f>
        <v>0</v>
      </c>
      <c r="E137" s="165">
        <f>IF('Indicator Data'!F141="No Data",1,IF('Indicator Data imputation'!F140&lt;&gt;"",1,0))</f>
        <v>0</v>
      </c>
      <c r="F137" s="165">
        <f>IF('Indicator Data'!G141="No Data",1,IF('Indicator Data imputation'!G140&lt;&gt;"",1,0))</f>
        <v>0</v>
      </c>
      <c r="G137" s="165">
        <f>IF('Indicator Data'!H141="No Data",1,IF('Indicator Data imputation'!H140&lt;&gt;"",1,0))</f>
        <v>0</v>
      </c>
      <c r="H137" s="165">
        <f>IF('Indicator Data'!I141="No Data",1,IF('Indicator Data imputation'!I140&lt;&gt;"",1,0))</f>
        <v>0</v>
      </c>
      <c r="I137" s="165">
        <f>IF('Indicator Data'!J141="No Data",1,IF('Indicator Data imputation'!J140&lt;&gt;"",1,0))</f>
        <v>0</v>
      </c>
      <c r="J137" s="165">
        <f>IF('Indicator Data'!K141="No Data",1,IF('Indicator Data imputation'!K140&lt;&gt;"",1,0))</f>
        <v>0</v>
      </c>
      <c r="K137" s="165">
        <f>IF('Indicator Data'!L141="No Data",1,IF('Indicator Data imputation'!L140&lt;&gt;"",1,0))</f>
        <v>0</v>
      </c>
      <c r="L137" s="165">
        <f>IF('Indicator Data'!AM141="No Data",1,IF('Indicator Data imputation'!M140&lt;&gt;"",1,0))</f>
        <v>0</v>
      </c>
      <c r="M137" s="165">
        <f>IF('Indicator Data'!AN141="No Data",1,IF('Indicator Data imputation'!N140&lt;&gt;"",1,0))</f>
        <v>0</v>
      </c>
      <c r="N137" s="165">
        <f>IF('Indicator Data'!AO141="No Data",1,IF('Indicator Data imputation'!O140&lt;&gt;"",1,0))</f>
        <v>0</v>
      </c>
      <c r="O137" s="165">
        <f>IF('Indicator Data'!AP141="No Data",1,IF('Indicator Data imputation'!P140&lt;&gt;"",1,0))</f>
        <v>0</v>
      </c>
      <c r="P137" s="165">
        <f>IF('Indicator Data'!AQ141="No Data",1,IF('Indicator Data imputation'!Q140&lt;&gt;"",1,0))</f>
        <v>0</v>
      </c>
      <c r="Q137" s="165">
        <f>IF('Indicator Data'!AR141="No Data",1,IF('Indicator Data imputation'!R140&lt;&gt;"",1,0))</f>
        <v>0</v>
      </c>
      <c r="R137" s="165">
        <f>IF('Indicator Data'!AS141="No Data",1,IF('Indicator Data imputation'!S140&lt;&gt;"",1,0))</f>
        <v>0</v>
      </c>
      <c r="S137" s="165">
        <f>IF('Indicator Data'!AT141="No Data",1,IF('Indicator Data imputation'!T140&lt;&gt;"",1,0))</f>
        <v>0</v>
      </c>
      <c r="T137" s="165">
        <f>IF('Indicator Data'!AU141="No Data",1,IF('Indicator Data imputation'!U140&lt;&gt;"",1,0))</f>
        <v>0</v>
      </c>
      <c r="U137" s="165">
        <f>IF('Indicator Data'!AV141="No Data",1,IF('Indicator Data imputation'!V140&lt;&gt;"",1,0))</f>
        <v>0</v>
      </c>
      <c r="V137" s="165">
        <f>IF('Indicator Data'!AX141="No Data",1,IF('Indicator Data imputation'!W140&lt;&gt;"",1,0))</f>
        <v>0</v>
      </c>
      <c r="W137" s="165">
        <f>IF('Indicator Data'!AY141="No Data",1,IF('Indicator Data imputation'!X140&lt;&gt;"",1,0))</f>
        <v>0</v>
      </c>
      <c r="X137" s="165">
        <f>IF('Indicator Data'!CB141="No Data",1,IF('Indicator Data imputation'!Y140&lt;&gt;"",1,0))</f>
        <v>0</v>
      </c>
      <c r="Y137" s="165">
        <f>IF('Indicator Data'!CC141="No Data",1,IF('Indicator Data imputation'!Z140&lt;&gt;"",1,0))</f>
        <v>0</v>
      </c>
      <c r="Z137" s="165">
        <f>IF('Indicator Data'!AZ141="No Data",1,IF('Indicator Data imputation'!AA140&lt;&gt;"",1,0))</f>
        <v>0</v>
      </c>
      <c r="AA137" s="165">
        <f>IF('Indicator Data'!BA141="No Data",1,IF('Indicator Data imputation'!AB140&lt;&gt;"",1,0))</f>
        <v>0</v>
      </c>
      <c r="AB137" s="165">
        <f>IF('Indicator Data'!CG141="No Data",1,IF('Indicator Data imputation'!AC140&lt;&gt;"",1,0))</f>
        <v>0</v>
      </c>
      <c r="AC137" s="165">
        <f>IF('Indicator Data'!CH141="No Data",1,IF('Indicator Data imputation'!AD140&lt;&gt;"",1,0))</f>
        <v>0</v>
      </c>
      <c r="AD137" s="165">
        <f>IF('Indicator Data'!BC141="No Data",1,IF('Indicator Data imputation'!AE140&lt;&gt;"",1,0))</f>
        <v>0</v>
      </c>
      <c r="AE137" s="165">
        <f>IF('Indicator Data'!BF141="No Data",1,IF('Indicator Data imputation'!AF140&lt;&gt;"",1,0))</f>
        <v>0</v>
      </c>
      <c r="AF137" s="165">
        <f>IF('Indicator Data'!BG141="No Data",1,IF('Indicator Data imputation'!AG140&lt;&gt;"",1,0))</f>
        <v>0</v>
      </c>
      <c r="AG137" s="165">
        <f>IF('Indicator Data'!BH141="No Data",1,IF('Indicator Data imputation'!AH140&lt;&gt;"",1,0))</f>
        <v>0</v>
      </c>
      <c r="AH137" s="165">
        <f>IF('Indicator Data'!BI141="No Data",1,IF('Indicator Data imputation'!AI140&lt;&gt;"",1,0))</f>
        <v>0</v>
      </c>
      <c r="AI137" s="165">
        <f>IF('Indicator Data'!BJ141="No Data",1,IF('Indicator Data imputation'!AJ140&lt;&gt;"",1,0))</f>
        <v>0</v>
      </c>
      <c r="AJ137" s="165">
        <f>IF('Indicator Data'!BK141="No Data",1,IF('Indicator Data imputation'!AK140&lt;&gt;"",1,0))</f>
        <v>0</v>
      </c>
      <c r="AK137" s="165">
        <f>IF('Indicator Data'!BL141="No Data",1,IF('Indicator Data imputation'!AL140&lt;&gt;"",1,0))</f>
        <v>0</v>
      </c>
      <c r="AL137" s="165">
        <f>IF('Indicator Data'!BM141="No Data",1,IF('Indicator Data imputation'!AM140&lt;&gt;"",1,0))</f>
        <v>0</v>
      </c>
      <c r="AM137" s="165">
        <f>IF('Indicator Data'!BN141="No Data",1,IF('Indicator Data imputation'!AN140&lt;&gt;"",1,0))</f>
        <v>0</v>
      </c>
      <c r="AN137" s="165">
        <f>IF('Indicator Data'!BO141="No Data",1,IF('Indicator Data imputation'!AO140&lt;&gt;"",1,0))</f>
        <v>0</v>
      </c>
      <c r="AO137" s="165">
        <f>IF('Indicator Data'!BP141="No Data",1,IF('Indicator Data imputation'!AP140&lt;&gt;"",1,0))</f>
        <v>0</v>
      </c>
      <c r="AP137" s="165">
        <f>IF('Indicator Data'!BQ141="No Data",1,IF('Indicator Data imputation'!AQ140&lt;&gt;"",1,0))</f>
        <v>0</v>
      </c>
      <c r="AQ137" s="165">
        <f>IF('Indicator Data'!BR141="No Data",1,IF('Indicator Data imputation'!AR140&lt;&gt;"",1,0))</f>
        <v>0</v>
      </c>
      <c r="AR137" s="165">
        <f>IF('Indicator Data'!BS141="No Data",1,IF('Indicator Data imputation'!AS140&lt;&gt;"",1,0))</f>
        <v>0</v>
      </c>
      <c r="AS137" s="165">
        <f>IF('Indicator Data'!BT141="No Data",1,IF('Indicator Data imputation'!AT140&lt;&gt;"",1,0))</f>
        <v>0</v>
      </c>
      <c r="AT137" s="165">
        <f>IF('Indicator Data'!BU141="No Data",1,IF('Indicator Data imputation'!AU140&lt;&gt;"",1,0))</f>
        <v>0</v>
      </c>
      <c r="AU137" s="165">
        <f>IF('Indicator Data'!BV141="No Data",1,IF('Indicator Data imputation'!AV140&lt;&gt;"",1,0))</f>
        <v>0</v>
      </c>
      <c r="AV137" s="165">
        <f>IF('Indicator Data'!BW141="No Data",1,IF('Indicator Data imputation'!AW140&lt;&gt;"",1,0))</f>
        <v>0</v>
      </c>
      <c r="AW137" s="165">
        <f>IF('Indicator Data'!BX141="No Data",1,IF('Indicator Data imputation'!AX140&lt;&gt;"",1,0))</f>
        <v>0</v>
      </c>
      <c r="AX137" s="165">
        <f>IF('Indicator Data'!BY141="No Data",1,IF('Indicator Data imputation'!AY140&lt;&gt;"",1,0))</f>
        <v>0</v>
      </c>
      <c r="AY137" s="165">
        <f>IF('Indicator Data'!BZ141="No Data",1,IF('Indicator Data imputation'!AZ140&lt;&gt;"",1,0))</f>
        <v>0</v>
      </c>
      <c r="AZ137" s="165">
        <f>IF('Indicator Data'!CA141="No Data",1,IF('Indicator Data imputation'!BA140&lt;&gt;"",1,0))</f>
        <v>0</v>
      </c>
      <c r="BA137" s="5">
        <f t="shared" si="4"/>
        <v>0</v>
      </c>
      <c r="BB137" s="167">
        <f t="shared" si="5"/>
        <v>0</v>
      </c>
    </row>
    <row r="138" spans="1:54" x14ac:dyDescent="0.25">
      <c r="A138" s="5" t="s">
        <v>256</v>
      </c>
      <c r="B138" s="165">
        <f>IF('Indicator Data'!C142="No Data",1,IF('Indicator Data imputation'!C141&lt;&gt;"",1,0))</f>
        <v>0</v>
      </c>
      <c r="C138" s="165">
        <f>IF('Indicator Data'!D142="No Data",1,IF('Indicator Data imputation'!D141&lt;&gt;"",1,0))</f>
        <v>0</v>
      </c>
      <c r="D138" s="165">
        <f>IF('Indicator Data'!E142="No Data",1,IF('Indicator Data imputation'!E141&lt;&gt;"",1,0))</f>
        <v>0</v>
      </c>
      <c r="E138" s="165">
        <f>IF('Indicator Data'!F142="No Data",1,IF('Indicator Data imputation'!F141&lt;&gt;"",1,0))</f>
        <v>0</v>
      </c>
      <c r="F138" s="165">
        <f>IF('Indicator Data'!G142="No Data",1,IF('Indicator Data imputation'!G141&lt;&gt;"",1,0))</f>
        <v>0</v>
      </c>
      <c r="G138" s="165">
        <f>IF('Indicator Data'!H142="No Data",1,IF('Indicator Data imputation'!H141&lt;&gt;"",1,0))</f>
        <v>0</v>
      </c>
      <c r="H138" s="165">
        <f>IF('Indicator Data'!I142="No Data",1,IF('Indicator Data imputation'!I141&lt;&gt;"",1,0))</f>
        <v>0</v>
      </c>
      <c r="I138" s="165">
        <f>IF('Indicator Data'!J142="No Data",1,IF('Indicator Data imputation'!J141&lt;&gt;"",1,0))</f>
        <v>0</v>
      </c>
      <c r="J138" s="165">
        <f>IF('Indicator Data'!K142="No Data",1,IF('Indicator Data imputation'!K141&lt;&gt;"",1,0))</f>
        <v>0</v>
      </c>
      <c r="K138" s="165">
        <f>IF('Indicator Data'!L142="No Data",1,IF('Indicator Data imputation'!L141&lt;&gt;"",1,0))</f>
        <v>0</v>
      </c>
      <c r="L138" s="165">
        <f>IF('Indicator Data'!AM142="No Data",1,IF('Indicator Data imputation'!M141&lt;&gt;"",1,0))</f>
        <v>0</v>
      </c>
      <c r="M138" s="165">
        <f>IF('Indicator Data'!AN142="No Data",1,IF('Indicator Data imputation'!N141&lt;&gt;"",1,0))</f>
        <v>0</v>
      </c>
      <c r="N138" s="165">
        <f>IF('Indicator Data'!AO142="No Data",1,IF('Indicator Data imputation'!O141&lt;&gt;"",1,0))</f>
        <v>0</v>
      </c>
      <c r="O138" s="165">
        <f>IF('Indicator Data'!AP142="No Data",1,IF('Indicator Data imputation'!P141&lt;&gt;"",1,0))</f>
        <v>0</v>
      </c>
      <c r="P138" s="165">
        <f>IF('Indicator Data'!AQ142="No Data",1,IF('Indicator Data imputation'!Q141&lt;&gt;"",1,0))</f>
        <v>0</v>
      </c>
      <c r="Q138" s="165">
        <f>IF('Indicator Data'!AR142="No Data",1,IF('Indicator Data imputation'!R141&lt;&gt;"",1,0))</f>
        <v>0</v>
      </c>
      <c r="R138" s="165">
        <f>IF('Indicator Data'!AS142="No Data",1,IF('Indicator Data imputation'!S141&lt;&gt;"",1,0))</f>
        <v>0</v>
      </c>
      <c r="S138" s="165">
        <f>IF('Indicator Data'!AT142="No Data",1,IF('Indicator Data imputation'!T141&lt;&gt;"",1,0))</f>
        <v>0</v>
      </c>
      <c r="T138" s="165">
        <f>IF('Indicator Data'!AU142="No Data",1,IF('Indicator Data imputation'!U141&lt;&gt;"",1,0))</f>
        <v>0</v>
      </c>
      <c r="U138" s="165">
        <f>IF('Indicator Data'!AV142="No Data",1,IF('Indicator Data imputation'!V141&lt;&gt;"",1,0))</f>
        <v>0</v>
      </c>
      <c r="V138" s="165">
        <f>IF('Indicator Data'!AX142="No Data",1,IF('Indicator Data imputation'!W141&lt;&gt;"",1,0))</f>
        <v>0</v>
      </c>
      <c r="W138" s="165">
        <f>IF('Indicator Data'!AY142="No Data",1,IF('Indicator Data imputation'!X141&lt;&gt;"",1,0))</f>
        <v>0</v>
      </c>
      <c r="X138" s="165">
        <f>IF('Indicator Data'!CB142="No Data",1,IF('Indicator Data imputation'!Y141&lt;&gt;"",1,0))</f>
        <v>1</v>
      </c>
      <c r="Y138" s="165">
        <f>IF('Indicator Data'!CC142="No Data",1,IF('Indicator Data imputation'!Z141&lt;&gt;"",1,0))</f>
        <v>0</v>
      </c>
      <c r="Z138" s="165">
        <f>IF('Indicator Data'!AZ142="No Data",1,IF('Indicator Data imputation'!AA141&lt;&gt;"",1,0))</f>
        <v>0</v>
      </c>
      <c r="AA138" s="165">
        <f>IF('Indicator Data'!BA142="No Data",1,IF('Indicator Data imputation'!AB141&lt;&gt;"",1,0))</f>
        <v>0</v>
      </c>
      <c r="AB138" s="165">
        <f>IF('Indicator Data'!CG142="No Data",1,IF('Indicator Data imputation'!AC141&lt;&gt;"",1,0))</f>
        <v>0</v>
      </c>
      <c r="AC138" s="165">
        <f>IF('Indicator Data'!CH142="No Data",1,IF('Indicator Data imputation'!AD141&lt;&gt;"",1,0))</f>
        <v>0</v>
      </c>
      <c r="AD138" s="165">
        <f>IF('Indicator Data'!BC142="No Data",1,IF('Indicator Data imputation'!AE141&lt;&gt;"",1,0))</f>
        <v>0</v>
      </c>
      <c r="AE138" s="165">
        <f>IF('Indicator Data'!BF142="No Data",1,IF('Indicator Data imputation'!AF141&lt;&gt;"",1,0))</f>
        <v>0</v>
      </c>
      <c r="AF138" s="165">
        <f>IF('Indicator Data'!BG142="No Data",1,IF('Indicator Data imputation'!AG141&lt;&gt;"",1,0))</f>
        <v>0</v>
      </c>
      <c r="AG138" s="165">
        <f>IF('Indicator Data'!BH142="No Data",1,IF('Indicator Data imputation'!AH141&lt;&gt;"",1,0))</f>
        <v>0</v>
      </c>
      <c r="AH138" s="165">
        <f>IF('Indicator Data'!BI142="No Data",1,IF('Indicator Data imputation'!AI141&lt;&gt;"",1,0))</f>
        <v>0</v>
      </c>
      <c r="AI138" s="165">
        <f>IF('Indicator Data'!BJ142="No Data",1,IF('Indicator Data imputation'!AJ141&lt;&gt;"",1,0))</f>
        <v>0</v>
      </c>
      <c r="AJ138" s="165">
        <f>IF('Indicator Data'!BK142="No Data",1,IF('Indicator Data imputation'!AK141&lt;&gt;"",1,0))</f>
        <v>0</v>
      </c>
      <c r="AK138" s="165">
        <f>IF('Indicator Data'!BL142="No Data",1,IF('Indicator Data imputation'!AL141&lt;&gt;"",1,0))</f>
        <v>0</v>
      </c>
      <c r="AL138" s="165">
        <f>IF('Indicator Data'!BM142="No Data",1,IF('Indicator Data imputation'!AM141&lt;&gt;"",1,0))</f>
        <v>0</v>
      </c>
      <c r="AM138" s="165">
        <f>IF('Indicator Data'!BN142="No Data",1,IF('Indicator Data imputation'!AN141&lt;&gt;"",1,0))</f>
        <v>0</v>
      </c>
      <c r="AN138" s="165">
        <f>IF('Indicator Data'!BO142="No Data",1,IF('Indicator Data imputation'!AO141&lt;&gt;"",1,0))</f>
        <v>0</v>
      </c>
      <c r="AO138" s="165">
        <f>IF('Indicator Data'!BP142="No Data",1,IF('Indicator Data imputation'!AP141&lt;&gt;"",1,0))</f>
        <v>0</v>
      </c>
      <c r="AP138" s="165">
        <f>IF('Indicator Data'!BQ142="No Data",1,IF('Indicator Data imputation'!AQ141&lt;&gt;"",1,0))</f>
        <v>0</v>
      </c>
      <c r="AQ138" s="165">
        <f>IF('Indicator Data'!BR142="No Data",1,IF('Indicator Data imputation'!AR141&lt;&gt;"",1,0))</f>
        <v>0</v>
      </c>
      <c r="AR138" s="165">
        <f>IF('Indicator Data'!BS142="No Data",1,IF('Indicator Data imputation'!AS141&lt;&gt;"",1,0))</f>
        <v>0</v>
      </c>
      <c r="AS138" s="165">
        <f>IF('Indicator Data'!BT142="No Data",1,IF('Indicator Data imputation'!AT141&lt;&gt;"",1,0))</f>
        <v>0</v>
      </c>
      <c r="AT138" s="165">
        <f>IF('Indicator Data'!BU142="No Data",1,IF('Indicator Data imputation'!AU141&lt;&gt;"",1,0))</f>
        <v>0</v>
      </c>
      <c r="AU138" s="165">
        <f>IF('Indicator Data'!BV142="No Data",1,IF('Indicator Data imputation'!AV141&lt;&gt;"",1,0))</f>
        <v>0</v>
      </c>
      <c r="AV138" s="165">
        <f>IF('Indicator Data'!BW142="No Data",1,IF('Indicator Data imputation'!AW141&lt;&gt;"",1,0))</f>
        <v>0</v>
      </c>
      <c r="AW138" s="165">
        <f>IF('Indicator Data'!BX142="No Data",1,IF('Indicator Data imputation'!AX141&lt;&gt;"",1,0))</f>
        <v>0</v>
      </c>
      <c r="AX138" s="165">
        <f>IF('Indicator Data'!BY142="No Data",1,IF('Indicator Data imputation'!AY141&lt;&gt;"",1,0))</f>
        <v>0</v>
      </c>
      <c r="AY138" s="165">
        <f>IF('Indicator Data'!BZ142="No Data",1,IF('Indicator Data imputation'!AZ141&lt;&gt;"",1,0))</f>
        <v>0</v>
      </c>
      <c r="AZ138" s="165">
        <f>IF('Indicator Data'!CA142="No Data",1,IF('Indicator Data imputation'!BA141&lt;&gt;"",1,0))</f>
        <v>0</v>
      </c>
      <c r="BA138" s="5">
        <f t="shared" si="4"/>
        <v>1</v>
      </c>
      <c r="BB138" s="167">
        <f t="shared" si="5"/>
        <v>1.9607843137254902E-2</v>
      </c>
    </row>
    <row r="139" spans="1:54" x14ac:dyDescent="0.25">
      <c r="A139" s="5" t="s">
        <v>258</v>
      </c>
      <c r="B139" s="165">
        <f>IF('Indicator Data'!C143="No Data",1,IF('Indicator Data imputation'!C142&lt;&gt;"",1,0))</f>
        <v>0</v>
      </c>
      <c r="C139" s="165">
        <f>IF('Indicator Data'!D143="No Data",1,IF('Indicator Data imputation'!D142&lt;&gt;"",1,0))</f>
        <v>0</v>
      </c>
      <c r="D139" s="165">
        <f>IF('Indicator Data'!E143="No Data",1,IF('Indicator Data imputation'!E142&lt;&gt;"",1,0))</f>
        <v>0</v>
      </c>
      <c r="E139" s="165">
        <f>IF('Indicator Data'!F143="No Data",1,IF('Indicator Data imputation'!F142&lt;&gt;"",1,0))</f>
        <v>0</v>
      </c>
      <c r="F139" s="165">
        <f>IF('Indicator Data'!G143="No Data",1,IF('Indicator Data imputation'!G142&lt;&gt;"",1,0))</f>
        <v>0</v>
      </c>
      <c r="G139" s="165">
        <f>IF('Indicator Data'!H143="No Data",1,IF('Indicator Data imputation'!H142&lt;&gt;"",1,0))</f>
        <v>0</v>
      </c>
      <c r="H139" s="165">
        <f>IF('Indicator Data'!I143="No Data",1,IF('Indicator Data imputation'!I142&lt;&gt;"",1,0))</f>
        <v>0</v>
      </c>
      <c r="I139" s="165">
        <f>IF('Indicator Data'!J143="No Data",1,IF('Indicator Data imputation'!J142&lt;&gt;"",1,0))</f>
        <v>0</v>
      </c>
      <c r="J139" s="165">
        <f>IF('Indicator Data'!K143="No Data",1,IF('Indicator Data imputation'!K142&lt;&gt;"",1,0))</f>
        <v>0</v>
      </c>
      <c r="K139" s="165">
        <f>IF('Indicator Data'!L143="No Data",1,IF('Indicator Data imputation'!L142&lt;&gt;"",1,0))</f>
        <v>0</v>
      </c>
      <c r="L139" s="165">
        <f>IF('Indicator Data'!AM143="No Data",1,IF('Indicator Data imputation'!M142&lt;&gt;"",1,0))</f>
        <v>0</v>
      </c>
      <c r="M139" s="165">
        <f>IF('Indicator Data'!AN143="No Data",1,IF('Indicator Data imputation'!N142&lt;&gt;"",1,0))</f>
        <v>0</v>
      </c>
      <c r="N139" s="165">
        <f>IF('Indicator Data'!AO143="No Data",1,IF('Indicator Data imputation'!O142&lt;&gt;"",1,0))</f>
        <v>0</v>
      </c>
      <c r="O139" s="165">
        <f>IF('Indicator Data'!AP143="No Data",1,IF('Indicator Data imputation'!P142&lt;&gt;"",1,0))</f>
        <v>0</v>
      </c>
      <c r="P139" s="165">
        <f>IF('Indicator Data'!AQ143="No Data",1,IF('Indicator Data imputation'!Q142&lt;&gt;"",1,0))</f>
        <v>0</v>
      </c>
      <c r="Q139" s="165">
        <f>IF('Indicator Data'!AR143="No Data",1,IF('Indicator Data imputation'!R142&lt;&gt;"",1,0))</f>
        <v>1</v>
      </c>
      <c r="R139" s="165">
        <f>IF('Indicator Data'!AS143="No Data",1,IF('Indicator Data imputation'!S142&lt;&gt;"",1,0))</f>
        <v>0</v>
      </c>
      <c r="S139" s="165">
        <f>IF('Indicator Data'!AT143="No Data",1,IF('Indicator Data imputation'!T142&lt;&gt;"",1,0))</f>
        <v>0</v>
      </c>
      <c r="T139" s="165">
        <f>IF('Indicator Data'!AU143="No Data",1,IF('Indicator Data imputation'!U142&lt;&gt;"",1,0))</f>
        <v>0</v>
      </c>
      <c r="U139" s="165">
        <f>IF('Indicator Data'!AV143="No Data",1,IF('Indicator Data imputation'!V142&lt;&gt;"",1,0))</f>
        <v>1</v>
      </c>
      <c r="V139" s="165">
        <f>IF('Indicator Data'!AX143="No Data",1,IF('Indicator Data imputation'!W142&lt;&gt;"",1,0))</f>
        <v>0</v>
      </c>
      <c r="W139" s="165">
        <f>IF('Indicator Data'!AY143="No Data",1,IF('Indicator Data imputation'!X142&lt;&gt;"",1,0))</f>
        <v>1</v>
      </c>
      <c r="X139" s="165">
        <f>IF('Indicator Data'!CB143="No Data",1,IF('Indicator Data imputation'!Y142&lt;&gt;"",1,0))</f>
        <v>0</v>
      </c>
      <c r="Y139" s="165">
        <f>IF('Indicator Data'!CC143="No Data",1,IF('Indicator Data imputation'!Z142&lt;&gt;"",1,0))</f>
        <v>0</v>
      </c>
      <c r="Z139" s="165">
        <f>IF('Indicator Data'!AZ143="No Data",1,IF('Indicator Data imputation'!AA142&lt;&gt;"",1,0))</f>
        <v>0</v>
      </c>
      <c r="AA139" s="165">
        <f>IF('Indicator Data'!BA143="No Data",1,IF('Indicator Data imputation'!AB142&lt;&gt;"",1,0))</f>
        <v>0</v>
      </c>
      <c r="AB139" s="165">
        <f>IF('Indicator Data'!CG143="No Data",1,IF('Indicator Data imputation'!AC142&lt;&gt;"",1,0))</f>
        <v>0</v>
      </c>
      <c r="AC139" s="165">
        <f>IF('Indicator Data'!CH143="No Data",1,IF('Indicator Data imputation'!AD142&lt;&gt;"",1,0))</f>
        <v>0</v>
      </c>
      <c r="AD139" s="165">
        <f>IF('Indicator Data'!BC143="No Data",1,IF('Indicator Data imputation'!AE142&lt;&gt;"",1,0))</f>
        <v>1</v>
      </c>
      <c r="AE139" s="165">
        <f>IF('Indicator Data'!BF143="No Data",1,IF('Indicator Data imputation'!AF142&lt;&gt;"",1,0))</f>
        <v>0</v>
      </c>
      <c r="AF139" s="165">
        <f>IF('Indicator Data'!BG143="No Data",1,IF('Indicator Data imputation'!AG142&lt;&gt;"",1,0))</f>
        <v>0</v>
      </c>
      <c r="AG139" s="165">
        <f>IF('Indicator Data'!BH143="No Data",1,IF('Indicator Data imputation'!AH142&lt;&gt;"",1,0))</f>
        <v>0</v>
      </c>
      <c r="AH139" s="165">
        <f>IF('Indicator Data'!BI143="No Data",1,IF('Indicator Data imputation'!AI142&lt;&gt;"",1,0))</f>
        <v>0</v>
      </c>
      <c r="AI139" s="165">
        <f>IF('Indicator Data'!BJ143="No Data",1,IF('Indicator Data imputation'!AJ142&lt;&gt;"",1,0))</f>
        <v>0</v>
      </c>
      <c r="AJ139" s="165">
        <f>IF('Indicator Data'!BK143="No Data",1,IF('Indicator Data imputation'!AK142&lt;&gt;"",1,0))</f>
        <v>0</v>
      </c>
      <c r="AK139" s="165">
        <f>IF('Indicator Data'!BL143="No Data",1,IF('Indicator Data imputation'!AL142&lt;&gt;"",1,0))</f>
        <v>0</v>
      </c>
      <c r="AL139" s="165">
        <f>IF('Indicator Data'!BM143="No Data",1,IF('Indicator Data imputation'!AM142&lt;&gt;"",1,0))</f>
        <v>0</v>
      </c>
      <c r="AM139" s="165">
        <f>IF('Indicator Data'!BN143="No Data",1,IF('Indicator Data imputation'!AN142&lt;&gt;"",1,0))</f>
        <v>1</v>
      </c>
      <c r="AN139" s="165">
        <f>IF('Indicator Data'!BO143="No Data",1,IF('Indicator Data imputation'!AO142&lt;&gt;"",1,0))</f>
        <v>1</v>
      </c>
      <c r="AO139" s="165">
        <f>IF('Indicator Data'!BP143="No Data",1,IF('Indicator Data imputation'!AP142&lt;&gt;"",1,0))</f>
        <v>0</v>
      </c>
      <c r="AP139" s="165">
        <f>IF('Indicator Data'!BQ143="No Data",1,IF('Indicator Data imputation'!AQ142&lt;&gt;"",1,0))</f>
        <v>0</v>
      </c>
      <c r="AQ139" s="165">
        <f>IF('Indicator Data'!BR143="No Data",1,IF('Indicator Data imputation'!AR142&lt;&gt;"",1,0))</f>
        <v>0</v>
      </c>
      <c r="AR139" s="165">
        <f>IF('Indicator Data'!BS143="No Data",1,IF('Indicator Data imputation'!AS142&lt;&gt;"",1,0))</f>
        <v>0</v>
      </c>
      <c r="AS139" s="165">
        <f>IF('Indicator Data'!BT143="No Data",1,IF('Indicator Data imputation'!AT142&lt;&gt;"",1,0))</f>
        <v>0</v>
      </c>
      <c r="AT139" s="165">
        <f>IF('Indicator Data'!BU143="No Data",1,IF('Indicator Data imputation'!AU142&lt;&gt;"",1,0))</f>
        <v>0</v>
      </c>
      <c r="AU139" s="165">
        <f>IF('Indicator Data'!BV143="No Data",1,IF('Indicator Data imputation'!AV142&lt;&gt;"",1,0))</f>
        <v>0</v>
      </c>
      <c r="AV139" s="165">
        <f>IF('Indicator Data'!BW143="No Data",1,IF('Indicator Data imputation'!AW142&lt;&gt;"",1,0))</f>
        <v>0</v>
      </c>
      <c r="AW139" s="165">
        <f>IF('Indicator Data'!BX143="No Data",1,IF('Indicator Data imputation'!AX142&lt;&gt;"",1,0))</f>
        <v>0</v>
      </c>
      <c r="AX139" s="165">
        <f>IF('Indicator Data'!BY143="No Data",1,IF('Indicator Data imputation'!AY142&lt;&gt;"",1,0))</f>
        <v>0</v>
      </c>
      <c r="AY139" s="165">
        <f>IF('Indicator Data'!BZ143="No Data",1,IF('Indicator Data imputation'!AZ142&lt;&gt;"",1,0))</f>
        <v>0</v>
      </c>
      <c r="AZ139" s="165">
        <f>IF('Indicator Data'!CA143="No Data",1,IF('Indicator Data imputation'!BA142&lt;&gt;"",1,0))</f>
        <v>0</v>
      </c>
      <c r="BA139" s="5">
        <f t="shared" si="4"/>
        <v>6</v>
      </c>
      <c r="BB139" s="167">
        <f t="shared" si="5"/>
        <v>0.11764705882352941</v>
      </c>
    </row>
    <row r="140" spans="1:54" x14ac:dyDescent="0.25">
      <c r="A140" s="5" t="s">
        <v>260</v>
      </c>
      <c r="B140" s="165">
        <f>IF('Indicator Data'!C144="No Data",1,IF('Indicator Data imputation'!C143&lt;&gt;"",1,0))</f>
        <v>0</v>
      </c>
      <c r="C140" s="165">
        <f>IF('Indicator Data'!D144="No Data",1,IF('Indicator Data imputation'!D143&lt;&gt;"",1,0))</f>
        <v>0</v>
      </c>
      <c r="D140" s="165">
        <f>IF('Indicator Data'!E144="No Data",1,IF('Indicator Data imputation'!E143&lt;&gt;"",1,0))</f>
        <v>0</v>
      </c>
      <c r="E140" s="165">
        <f>IF('Indicator Data'!F144="No Data",1,IF('Indicator Data imputation'!F143&lt;&gt;"",1,0))</f>
        <v>0</v>
      </c>
      <c r="F140" s="165">
        <f>IF('Indicator Data'!G144="No Data",1,IF('Indicator Data imputation'!G143&lt;&gt;"",1,0))</f>
        <v>0</v>
      </c>
      <c r="G140" s="165">
        <f>IF('Indicator Data'!H144="No Data",1,IF('Indicator Data imputation'!H143&lt;&gt;"",1,0))</f>
        <v>0</v>
      </c>
      <c r="H140" s="165">
        <f>IF('Indicator Data'!I144="No Data",1,IF('Indicator Data imputation'!I143&lt;&gt;"",1,0))</f>
        <v>0</v>
      </c>
      <c r="I140" s="165">
        <f>IF('Indicator Data'!J144="No Data",1,IF('Indicator Data imputation'!J143&lt;&gt;"",1,0))</f>
        <v>0</v>
      </c>
      <c r="J140" s="165">
        <f>IF('Indicator Data'!K144="No Data",1,IF('Indicator Data imputation'!K143&lt;&gt;"",1,0))</f>
        <v>0</v>
      </c>
      <c r="K140" s="165">
        <f>IF('Indicator Data'!L144="No Data",1,IF('Indicator Data imputation'!L143&lt;&gt;"",1,0))</f>
        <v>0</v>
      </c>
      <c r="L140" s="165">
        <f>IF('Indicator Data'!AM144="No Data",1,IF('Indicator Data imputation'!M143&lt;&gt;"",1,0))</f>
        <v>0</v>
      </c>
      <c r="M140" s="165">
        <f>IF('Indicator Data'!AN144="No Data",1,IF('Indicator Data imputation'!N143&lt;&gt;"",1,0))</f>
        <v>0</v>
      </c>
      <c r="N140" s="165">
        <f>IF('Indicator Data'!AO144="No Data",1,IF('Indicator Data imputation'!O143&lt;&gt;"",1,0))</f>
        <v>0</v>
      </c>
      <c r="O140" s="165">
        <f>IF('Indicator Data'!AP144="No Data",1,IF('Indicator Data imputation'!P143&lt;&gt;"",1,0))</f>
        <v>0</v>
      </c>
      <c r="P140" s="165">
        <f>IF('Indicator Data'!AQ144="No Data",1,IF('Indicator Data imputation'!Q143&lt;&gt;"",1,0))</f>
        <v>0</v>
      </c>
      <c r="Q140" s="165">
        <f>IF('Indicator Data'!AR144="No Data",1,IF('Indicator Data imputation'!R143&lt;&gt;"",1,0))</f>
        <v>1</v>
      </c>
      <c r="R140" s="165">
        <f>IF('Indicator Data'!AS144="No Data",1,IF('Indicator Data imputation'!S143&lt;&gt;"",1,0))</f>
        <v>0</v>
      </c>
      <c r="S140" s="165">
        <f>IF('Indicator Data'!AT144="No Data",1,IF('Indicator Data imputation'!T143&lt;&gt;"",1,0))</f>
        <v>0</v>
      </c>
      <c r="T140" s="165">
        <f>IF('Indicator Data'!AU144="No Data",1,IF('Indicator Data imputation'!U143&lt;&gt;"",1,0))</f>
        <v>0</v>
      </c>
      <c r="U140" s="165">
        <f>IF('Indicator Data'!AV144="No Data",1,IF('Indicator Data imputation'!V143&lt;&gt;"",1,0))</f>
        <v>1</v>
      </c>
      <c r="V140" s="165">
        <f>IF('Indicator Data'!AX144="No Data",1,IF('Indicator Data imputation'!W143&lt;&gt;"",1,0))</f>
        <v>0</v>
      </c>
      <c r="W140" s="165">
        <f>IF('Indicator Data'!AY144="No Data",1,IF('Indicator Data imputation'!X143&lt;&gt;"",1,0))</f>
        <v>1</v>
      </c>
      <c r="X140" s="165">
        <f>IF('Indicator Data'!CB144="No Data",1,IF('Indicator Data imputation'!Y143&lt;&gt;"",1,0))</f>
        <v>0</v>
      </c>
      <c r="Y140" s="165">
        <f>IF('Indicator Data'!CC144="No Data",1,IF('Indicator Data imputation'!Z143&lt;&gt;"",1,0))</f>
        <v>0</v>
      </c>
      <c r="Z140" s="165">
        <f>IF('Indicator Data'!AZ144="No Data",1,IF('Indicator Data imputation'!AA143&lt;&gt;"",1,0))</f>
        <v>0</v>
      </c>
      <c r="AA140" s="165">
        <f>IF('Indicator Data'!BA144="No Data",1,IF('Indicator Data imputation'!AB143&lt;&gt;"",1,0))</f>
        <v>1</v>
      </c>
      <c r="AB140" s="165">
        <f>IF('Indicator Data'!CG144="No Data",1,IF('Indicator Data imputation'!AC143&lt;&gt;"",1,0))</f>
        <v>0</v>
      </c>
      <c r="AC140" s="165">
        <f>IF('Indicator Data'!CH144="No Data",1,IF('Indicator Data imputation'!AD143&lt;&gt;"",1,0))</f>
        <v>0</v>
      </c>
      <c r="AD140" s="165">
        <f>IF('Indicator Data'!BC144="No Data",1,IF('Indicator Data imputation'!AE143&lt;&gt;"",1,0))</f>
        <v>1</v>
      </c>
      <c r="AE140" s="165">
        <f>IF('Indicator Data'!BF144="No Data",1,IF('Indicator Data imputation'!AF143&lt;&gt;"",1,0))</f>
        <v>0</v>
      </c>
      <c r="AF140" s="165">
        <f>IF('Indicator Data'!BG144="No Data",1,IF('Indicator Data imputation'!AG143&lt;&gt;"",1,0))</f>
        <v>0</v>
      </c>
      <c r="AG140" s="165">
        <f>IF('Indicator Data'!BH144="No Data",1,IF('Indicator Data imputation'!AH143&lt;&gt;"",1,0))</f>
        <v>0</v>
      </c>
      <c r="AH140" s="165">
        <f>IF('Indicator Data'!BI144="No Data",1,IF('Indicator Data imputation'!AI143&lt;&gt;"",1,0))</f>
        <v>0</v>
      </c>
      <c r="AI140" s="165">
        <f>IF('Indicator Data'!BJ144="No Data",1,IF('Indicator Data imputation'!AJ143&lt;&gt;"",1,0))</f>
        <v>0</v>
      </c>
      <c r="AJ140" s="165">
        <f>IF('Indicator Data'!BK144="No Data",1,IF('Indicator Data imputation'!AK143&lt;&gt;"",1,0))</f>
        <v>0</v>
      </c>
      <c r="AK140" s="165">
        <f>IF('Indicator Data'!BL144="No Data",1,IF('Indicator Data imputation'!AL143&lt;&gt;"",1,0))</f>
        <v>0</v>
      </c>
      <c r="AL140" s="165">
        <f>IF('Indicator Data'!BM144="No Data",1,IF('Indicator Data imputation'!AM143&lt;&gt;"",1,0))</f>
        <v>0</v>
      </c>
      <c r="AM140" s="165">
        <f>IF('Indicator Data'!BN144="No Data",1,IF('Indicator Data imputation'!AN143&lt;&gt;"",1,0))</f>
        <v>0</v>
      </c>
      <c r="AN140" s="165">
        <f>IF('Indicator Data'!BO144="No Data",1,IF('Indicator Data imputation'!AO143&lt;&gt;"",1,0))</f>
        <v>0</v>
      </c>
      <c r="AO140" s="165">
        <f>IF('Indicator Data'!BP144="No Data",1,IF('Indicator Data imputation'!AP143&lt;&gt;"",1,0))</f>
        <v>0</v>
      </c>
      <c r="AP140" s="165">
        <f>IF('Indicator Data'!BQ144="No Data",1,IF('Indicator Data imputation'!AQ143&lt;&gt;"",1,0))</f>
        <v>0</v>
      </c>
      <c r="AQ140" s="165">
        <f>IF('Indicator Data'!BR144="No Data",1,IF('Indicator Data imputation'!AR143&lt;&gt;"",1,0))</f>
        <v>0</v>
      </c>
      <c r="AR140" s="165">
        <f>IF('Indicator Data'!BS144="No Data",1,IF('Indicator Data imputation'!AS143&lt;&gt;"",1,0))</f>
        <v>0</v>
      </c>
      <c r="AS140" s="165">
        <f>IF('Indicator Data'!BT144="No Data",1,IF('Indicator Data imputation'!AT143&lt;&gt;"",1,0))</f>
        <v>0</v>
      </c>
      <c r="AT140" s="165">
        <f>IF('Indicator Data'!BU144="No Data",1,IF('Indicator Data imputation'!AU143&lt;&gt;"",1,0))</f>
        <v>0</v>
      </c>
      <c r="AU140" s="165">
        <f>IF('Indicator Data'!BV144="No Data",1,IF('Indicator Data imputation'!AV143&lt;&gt;"",1,0))</f>
        <v>0</v>
      </c>
      <c r="AV140" s="165">
        <f>IF('Indicator Data'!BW144="No Data",1,IF('Indicator Data imputation'!AW143&lt;&gt;"",1,0))</f>
        <v>0</v>
      </c>
      <c r="AW140" s="165">
        <f>IF('Indicator Data'!BX144="No Data",1,IF('Indicator Data imputation'!AX143&lt;&gt;"",1,0))</f>
        <v>0</v>
      </c>
      <c r="AX140" s="165">
        <f>IF('Indicator Data'!BY144="No Data",1,IF('Indicator Data imputation'!AY143&lt;&gt;"",1,0))</f>
        <v>0</v>
      </c>
      <c r="AY140" s="165">
        <f>IF('Indicator Data'!BZ144="No Data",1,IF('Indicator Data imputation'!AZ143&lt;&gt;"",1,0))</f>
        <v>0</v>
      </c>
      <c r="AZ140" s="165">
        <f>IF('Indicator Data'!CA144="No Data",1,IF('Indicator Data imputation'!BA143&lt;&gt;"",1,0))</f>
        <v>0</v>
      </c>
      <c r="BA140" s="5">
        <f t="shared" si="4"/>
        <v>5</v>
      </c>
      <c r="BB140" s="167">
        <f t="shared" si="5"/>
        <v>9.8039215686274508E-2</v>
      </c>
    </row>
    <row r="141" spans="1:54" x14ac:dyDescent="0.25">
      <c r="A141" s="5" t="s">
        <v>262</v>
      </c>
      <c r="B141" s="165">
        <f>IF('Indicator Data'!C145="No Data",1,IF('Indicator Data imputation'!C144&lt;&gt;"",1,0))</f>
        <v>0</v>
      </c>
      <c r="C141" s="165">
        <f>IF('Indicator Data'!D145="No Data",1,IF('Indicator Data imputation'!D144&lt;&gt;"",1,0))</f>
        <v>0</v>
      </c>
      <c r="D141" s="165">
        <f>IF('Indicator Data'!E145="No Data",1,IF('Indicator Data imputation'!E144&lt;&gt;"",1,0))</f>
        <v>0</v>
      </c>
      <c r="E141" s="165">
        <f>IF('Indicator Data'!F145="No Data",1,IF('Indicator Data imputation'!F144&lt;&gt;"",1,0))</f>
        <v>0</v>
      </c>
      <c r="F141" s="165">
        <f>IF('Indicator Data'!G145="No Data",1,IF('Indicator Data imputation'!G144&lt;&gt;"",1,0))</f>
        <v>0</v>
      </c>
      <c r="G141" s="165">
        <f>IF('Indicator Data'!H145="No Data",1,IF('Indicator Data imputation'!H144&lt;&gt;"",1,0))</f>
        <v>0</v>
      </c>
      <c r="H141" s="165">
        <f>IF('Indicator Data'!I145="No Data",1,IF('Indicator Data imputation'!I144&lt;&gt;"",1,0))</f>
        <v>0</v>
      </c>
      <c r="I141" s="165">
        <f>IF('Indicator Data'!J145="No Data",1,IF('Indicator Data imputation'!J144&lt;&gt;"",1,0))</f>
        <v>0</v>
      </c>
      <c r="J141" s="165">
        <f>IF('Indicator Data'!K145="No Data",1,IF('Indicator Data imputation'!K144&lt;&gt;"",1,0))</f>
        <v>0</v>
      </c>
      <c r="K141" s="165">
        <f>IF('Indicator Data'!L145="No Data",1,IF('Indicator Data imputation'!L144&lt;&gt;"",1,0))</f>
        <v>0</v>
      </c>
      <c r="L141" s="165">
        <f>IF('Indicator Data'!AM145="No Data",1,IF('Indicator Data imputation'!M144&lt;&gt;"",1,0))</f>
        <v>0</v>
      </c>
      <c r="M141" s="165">
        <f>IF('Indicator Data'!AN145="No Data",1,IF('Indicator Data imputation'!N144&lt;&gt;"",1,0))</f>
        <v>0</v>
      </c>
      <c r="N141" s="165">
        <f>IF('Indicator Data'!AO145="No Data",1,IF('Indicator Data imputation'!O144&lt;&gt;"",1,0))</f>
        <v>0</v>
      </c>
      <c r="O141" s="165">
        <f>IF('Indicator Data'!AP145="No Data",1,IF('Indicator Data imputation'!P144&lt;&gt;"",1,0))</f>
        <v>0</v>
      </c>
      <c r="P141" s="165">
        <f>IF('Indicator Data'!AQ145="No Data",1,IF('Indicator Data imputation'!Q144&lt;&gt;"",1,0))</f>
        <v>0</v>
      </c>
      <c r="Q141" s="165">
        <f>IF('Indicator Data'!AR145="No Data",1,IF('Indicator Data imputation'!R144&lt;&gt;"",1,0))</f>
        <v>1</v>
      </c>
      <c r="R141" s="165">
        <f>IF('Indicator Data'!AS145="No Data",1,IF('Indicator Data imputation'!S144&lt;&gt;"",1,0))</f>
        <v>0</v>
      </c>
      <c r="S141" s="165">
        <f>IF('Indicator Data'!AT145="No Data",1,IF('Indicator Data imputation'!T144&lt;&gt;"",1,0))</f>
        <v>0</v>
      </c>
      <c r="T141" s="165">
        <f>IF('Indicator Data'!AU145="No Data",1,IF('Indicator Data imputation'!U144&lt;&gt;"",1,0))</f>
        <v>0</v>
      </c>
      <c r="U141" s="165">
        <f>IF('Indicator Data'!AV145="No Data",1,IF('Indicator Data imputation'!V144&lt;&gt;"",1,0))</f>
        <v>1</v>
      </c>
      <c r="V141" s="165">
        <f>IF('Indicator Data'!AX145="No Data",1,IF('Indicator Data imputation'!W144&lt;&gt;"",1,0))</f>
        <v>0</v>
      </c>
      <c r="W141" s="165">
        <f>IF('Indicator Data'!AY145="No Data",1,IF('Indicator Data imputation'!X144&lt;&gt;"",1,0))</f>
        <v>1</v>
      </c>
      <c r="X141" s="165">
        <f>IF('Indicator Data'!CB145="No Data",1,IF('Indicator Data imputation'!Y144&lt;&gt;"",1,0))</f>
        <v>0</v>
      </c>
      <c r="Y141" s="165">
        <f>IF('Indicator Data'!CC145="No Data",1,IF('Indicator Data imputation'!Z144&lt;&gt;"",1,0))</f>
        <v>0</v>
      </c>
      <c r="Z141" s="165">
        <f>IF('Indicator Data'!AZ145="No Data",1,IF('Indicator Data imputation'!AA144&lt;&gt;"",1,0))</f>
        <v>0</v>
      </c>
      <c r="AA141" s="165">
        <f>IF('Indicator Data'!BA145="No Data",1,IF('Indicator Data imputation'!AB144&lt;&gt;"",1,0))</f>
        <v>0</v>
      </c>
      <c r="AB141" s="165">
        <f>IF('Indicator Data'!CG145="No Data",1,IF('Indicator Data imputation'!AC144&lt;&gt;"",1,0))</f>
        <v>0</v>
      </c>
      <c r="AC141" s="165">
        <f>IF('Indicator Data'!CH145="No Data",1,IF('Indicator Data imputation'!AD144&lt;&gt;"",1,0))</f>
        <v>0</v>
      </c>
      <c r="AD141" s="165">
        <f>IF('Indicator Data'!BC145="No Data",1,IF('Indicator Data imputation'!AE144&lt;&gt;"",1,0))</f>
        <v>1</v>
      </c>
      <c r="AE141" s="165">
        <f>IF('Indicator Data'!BF145="No Data",1,IF('Indicator Data imputation'!AF144&lt;&gt;"",1,0))</f>
        <v>0</v>
      </c>
      <c r="AF141" s="165">
        <f>IF('Indicator Data'!BG145="No Data",1,IF('Indicator Data imputation'!AG144&lt;&gt;"",1,0))</f>
        <v>1</v>
      </c>
      <c r="AG141" s="165">
        <f>IF('Indicator Data'!BH145="No Data",1,IF('Indicator Data imputation'!AH144&lt;&gt;"",1,0))</f>
        <v>0</v>
      </c>
      <c r="AH141" s="165">
        <f>IF('Indicator Data'!BI145="No Data",1,IF('Indicator Data imputation'!AI144&lt;&gt;"",1,0))</f>
        <v>0</v>
      </c>
      <c r="AI141" s="165">
        <f>IF('Indicator Data'!BJ145="No Data",1,IF('Indicator Data imputation'!AJ144&lt;&gt;"",1,0))</f>
        <v>0</v>
      </c>
      <c r="AJ141" s="165">
        <f>IF('Indicator Data'!BK145="No Data",1,IF('Indicator Data imputation'!AK144&lt;&gt;"",1,0))</f>
        <v>0</v>
      </c>
      <c r="AK141" s="165">
        <f>IF('Indicator Data'!BL145="No Data",1,IF('Indicator Data imputation'!AL144&lt;&gt;"",1,0))</f>
        <v>0</v>
      </c>
      <c r="AL141" s="165">
        <f>IF('Indicator Data'!BM145="No Data",1,IF('Indicator Data imputation'!AM144&lt;&gt;"",1,0))</f>
        <v>0</v>
      </c>
      <c r="AM141" s="165">
        <f>IF('Indicator Data'!BN145="No Data",1,IF('Indicator Data imputation'!AN144&lt;&gt;"",1,0))</f>
        <v>0</v>
      </c>
      <c r="AN141" s="165">
        <f>IF('Indicator Data'!BO145="No Data",1,IF('Indicator Data imputation'!AO144&lt;&gt;"",1,0))</f>
        <v>0</v>
      </c>
      <c r="AO141" s="165">
        <f>IF('Indicator Data'!BP145="No Data",1,IF('Indicator Data imputation'!AP144&lt;&gt;"",1,0))</f>
        <v>0</v>
      </c>
      <c r="AP141" s="165">
        <f>IF('Indicator Data'!BQ145="No Data",1,IF('Indicator Data imputation'!AQ144&lt;&gt;"",1,0))</f>
        <v>0</v>
      </c>
      <c r="AQ141" s="165">
        <f>IF('Indicator Data'!BR145="No Data",1,IF('Indicator Data imputation'!AR144&lt;&gt;"",1,0))</f>
        <v>0</v>
      </c>
      <c r="AR141" s="165">
        <f>IF('Indicator Data'!BS145="No Data",1,IF('Indicator Data imputation'!AS144&lt;&gt;"",1,0))</f>
        <v>0</v>
      </c>
      <c r="AS141" s="165">
        <f>IF('Indicator Data'!BT145="No Data",1,IF('Indicator Data imputation'!AT144&lt;&gt;"",1,0))</f>
        <v>0</v>
      </c>
      <c r="AT141" s="165">
        <f>IF('Indicator Data'!BU145="No Data",1,IF('Indicator Data imputation'!AU144&lt;&gt;"",1,0))</f>
        <v>0</v>
      </c>
      <c r="AU141" s="165">
        <f>IF('Indicator Data'!BV145="No Data",1,IF('Indicator Data imputation'!AV144&lt;&gt;"",1,0))</f>
        <v>0</v>
      </c>
      <c r="AV141" s="165">
        <f>IF('Indicator Data'!BW145="No Data",1,IF('Indicator Data imputation'!AW144&lt;&gt;"",1,0))</f>
        <v>0</v>
      </c>
      <c r="AW141" s="165">
        <f>IF('Indicator Data'!BX145="No Data",1,IF('Indicator Data imputation'!AX144&lt;&gt;"",1,0))</f>
        <v>0</v>
      </c>
      <c r="AX141" s="165">
        <f>IF('Indicator Data'!BY145="No Data",1,IF('Indicator Data imputation'!AY144&lt;&gt;"",1,0))</f>
        <v>0</v>
      </c>
      <c r="AY141" s="165">
        <f>IF('Indicator Data'!BZ145="No Data",1,IF('Indicator Data imputation'!AZ144&lt;&gt;"",1,0))</f>
        <v>0</v>
      </c>
      <c r="AZ141" s="165">
        <f>IF('Indicator Data'!CA145="No Data",1,IF('Indicator Data imputation'!BA144&lt;&gt;"",1,0))</f>
        <v>0</v>
      </c>
      <c r="BA141" s="5">
        <f t="shared" si="4"/>
        <v>5</v>
      </c>
      <c r="BB141" s="167">
        <f t="shared" si="5"/>
        <v>9.8039215686274508E-2</v>
      </c>
    </row>
    <row r="142" spans="1:54" x14ac:dyDescent="0.25">
      <c r="A142" s="5" t="s">
        <v>263</v>
      </c>
      <c r="B142" s="165">
        <f>IF('Indicator Data'!C146="No Data",1,IF('Indicator Data imputation'!C145&lt;&gt;"",1,0))</f>
        <v>0</v>
      </c>
      <c r="C142" s="165">
        <f>IF('Indicator Data'!D146="No Data",1,IF('Indicator Data imputation'!D145&lt;&gt;"",1,0))</f>
        <v>0</v>
      </c>
      <c r="D142" s="165">
        <f>IF('Indicator Data'!E146="No Data",1,IF('Indicator Data imputation'!E145&lt;&gt;"",1,0))</f>
        <v>0</v>
      </c>
      <c r="E142" s="165">
        <f>IF('Indicator Data'!F146="No Data",1,IF('Indicator Data imputation'!F145&lt;&gt;"",1,0))</f>
        <v>0</v>
      </c>
      <c r="F142" s="165">
        <f>IF('Indicator Data'!G146="No Data",1,IF('Indicator Data imputation'!G145&lt;&gt;"",1,0))</f>
        <v>0</v>
      </c>
      <c r="G142" s="165">
        <f>IF('Indicator Data'!H146="No Data",1,IF('Indicator Data imputation'!H145&lt;&gt;"",1,0))</f>
        <v>0</v>
      </c>
      <c r="H142" s="165">
        <f>IF('Indicator Data'!I146="No Data",1,IF('Indicator Data imputation'!I145&lt;&gt;"",1,0))</f>
        <v>0</v>
      </c>
      <c r="I142" s="165">
        <f>IF('Indicator Data'!J146="No Data",1,IF('Indicator Data imputation'!J145&lt;&gt;"",1,0))</f>
        <v>0</v>
      </c>
      <c r="J142" s="165">
        <f>IF('Indicator Data'!K146="No Data",1,IF('Indicator Data imputation'!K145&lt;&gt;"",1,0))</f>
        <v>0</v>
      </c>
      <c r="K142" s="165">
        <f>IF('Indicator Data'!L146="No Data",1,IF('Indicator Data imputation'!L145&lt;&gt;"",1,0))</f>
        <v>0</v>
      </c>
      <c r="L142" s="165">
        <f>IF('Indicator Data'!AM146="No Data",1,IF('Indicator Data imputation'!M145&lt;&gt;"",1,0))</f>
        <v>0</v>
      </c>
      <c r="M142" s="165">
        <f>IF('Indicator Data'!AN146="No Data",1,IF('Indicator Data imputation'!N145&lt;&gt;"",1,0))</f>
        <v>0</v>
      </c>
      <c r="N142" s="165">
        <f>IF('Indicator Data'!AO146="No Data",1,IF('Indicator Data imputation'!O145&lt;&gt;"",1,0))</f>
        <v>0</v>
      </c>
      <c r="O142" s="165">
        <f>IF('Indicator Data'!AP146="No Data",1,IF('Indicator Data imputation'!P145&lt;&gt;"",1,0))</f>
        <v>0</v>
      </c>
      <c r="P142" s="165">
        <f>IF('Indicator Data'!AQ146="No Data",1,IF('Indicator Data imputation'!Q145&lt;&gt;"",1,0))</f>
        <v>0</v>
      </c>
      <c r="Q142" s="165">
        <f>IF('Indicator Data'!AR146="No Data",1,IF('Indicator Data imputation'!R145&lt;&gt;"",1,0))</f>
        <v>1</v>
      </c>
      <c r="R142" s="165">
        <f>IF('Indicator Data'!AS146="No Data",1,IF('Indicator Data imputation'!S145&lt;&gt;"",1,0))</f>
        <v>0</v>
      </c>
      <c r="S142" s="165">
        <f>IF('Indicator Data'!AT146="No Data",1,IF('Indicator Data imputation'!T145&lt;&gt;"",1,0))</f>
        <v>0</v>
      </c>
      <c r="T142" s="165">
        <f>IF('Indicator Data'!AU146="No Data",1,IF('Indicator Data imputation'!U145&lt;&gt;"",1,0))</f>
        <v>0</v>
      </c>
      <c r="U142" s="165">
        <f>IF('Indicator Data'!AV146="No Data",1,IF('Indicator Data imputation'!V145&lt;&gt;"",1,0))</f>
        <v>1</v>
      </c>
      <c r="V142" s="165">
        <f>IF('Indicator Data'!AX146="No Data",1,IF('Indicator Data imputation'!W145&lt;&gt;"",1,0))</f>
        <v>0</v>
      </c>
      <c r="W142" s="165">
        <f>IF('Indicator Data'!AY146="No Data",1,IF('Indicator Data imputation'!X145&lt;&gt;"",1,0))</f>
        <v>1</v>
      </c>
      <c r="X142" s="165">
        <f>IF('Indicator Data'!CB146="No Data",1,IF('Indicator Data imputation'!Y145&lt;&gt;"",1,0))</f>
        <v>0</v>
      </c>
      <c r="Y142" s="165">
        <f>IF('Indicator Data'!CC146="No Data",1,IF('Indicator Data imputation'!Z145&lt;&gt;"",1,0))</f>
        <v>0</v>
      </c>
      <c r="Z142" s="165">
        <f>IF('Indicator Data'!AZ146="No Data",1,IF('Indicator Data imputation'!AA145&lt;&gt;"",1,0))</f>
        <v>0</v>
      </c>
      <c r="AA142" s="165">
        <f>IF('Indicator Data'!BA146="No Data",1,IF('Indicator Data imputation'!AB145&lt;&gt;"",1,0))</f>
        <v>0</v>
      </c>
      <c r="AB142" s="165">
        <f>IF('Indicator Data'!CG146="No Data",1,IF('Indicator Data imputation'!AC145&lt;&gt;"",1,0))</f>
        <v>0</v>
      </c>
      <c r="AC142" s="165">
        <f>IF('Indicator Data'!CH146="No Data",1,IF('Indicator Data imputation'!AD145&lt;&gt;"",1,0))</f>
        <v>0</v>
      </c>
      <c r="AD142" s="165">
        <f>IF('Indicator Data'!BC146="No Data",1,IF('Indicator Data imputation'!AE145&lt;&gt;"",1,0))</f>
        <v>1</v>
      </c>
      <c r="AE142" s="165">
        <f>IF('Indicator Data'!BF146="No Data",1,IF('Indicator Data imputation'!AF145&lt;&gt;"",1,0))</f>
        <v>0</v>
      </c>
      <c r="AF142" s="165">
        <f>IF('Indicator Data'!BG146="No Data",1,IF('Indicator Data imputation'!AG145&lt;&gt;"",1,0))</f>
        <v>0</v>
      </c>
      <c r="AG142" s="165">
        <f>IF('Indicator Data'!BH146="No Data",1,IF('Indicator Data imputation'!AH145&lt;&gt;"",1,0))</f>
        <v>0</v>
      </c>
      <c r="AH142" s="165">
        <f>IF('Indicator Data'!BI146="No Data",1,IF('Indicator Data imputation'!AI145&lt;&gt;"",1,0))</f>
        <v>0</v>
      </c>
      <c r="AI142" s="165">
        <f>IF('Indicator Data'!BJ146="No Data",1,IF('Indicator Data imputation'!AJ145&lt;&gt;"",1,0))</f>
        <v>0</v>
      </c>
      <c r="AJ142" s="165">
        <f>IF('Indicator Data'!BK146="No Data",1,IF('Indicator Data imputation'!AK145&lt;&gt;"",1,0))</f>
        <v>0</v>
      </c>
      <c r="AK142" s="165">
        <f>IF('Indicator Data'!BL146="No Data",1,IF('Indicator Data imputation'!AL145&lt;&gt;"",1,0))</f>
        <v>0</v>
      </c>
      <c r="AL142" s="165">
        <f>IF('Indicator Data'!BM146="No Data",1,IF('Indicator Data imputation'!AM145&lt;&gt;"",1,0))</f>
        <v>0</v>
      </c>
      <c r="AM142" s="165">
        <f>IF('Indicator Data'!BN146="No Data",1,IF('Indicator Data imputation'!AN145&lt;&gt;"",1,0))</f>
        <v>0</v>
      </c>
      <c r="AN142" s="165">
        <f>IF('Indicator Data'!BO146="No Data",1,IF('Indicator Data imputation'!AO145&lt;&gt;"",1,0))</f>
        <v>0</v>
      </c>
      <c r="AO142" s="165">
        <f>IF('Indicator Data'!BP146="No Data",1,IF('Indicator Data imputation'!AP145&lt;&gt;"",1,0))</f>
        <v>0</v>
      </c>
      <c r="AP142" s="165">
        <f>IF('Indicator Data'!BQ146="No Data",1,IF('Indicator Data imputation'!AQ145&lt;&gt;"",1,0))</f>
        <v>0</v>
      </c>
      <c r="AQ142" s="165">
        <f>IF('Indicator Data'!BR146="No Data",1,IF('Indicator Data imputation'!AR145&lt;&gt;"",1,0))</f>
        <v>0</v>
      </c>
      <c r="AR142" s="165">
        <f>IF('Indicator Data'!BS146="No Data",1,IF('Indicator Data imputation'!AS145&lt;&gt;"",1,0))</f>
        <v>0</v>
      </c>
      <c r="AS142" s="165">
        <f>IF('Indicator Data'!BT146="No Data",1,IF('Indicator Data imputation'!AT145&lt;&gt;"",1,0))</f>
        <v>0</v>
      </c>
      <c r="AT142" s="165">
        <f>IF('Indicator Data'!BU146="No Data",1,IF('Indicator Data imputation'!AU145&lt;&gt;"",1,0))</f>
        <v>0</v>
      </c>
      <c r="AU142" s="165">
        <f>IF('Indicator Data'!BV146="No Data",1,IF('Indicator Data imputation'!AV145&lt;&gt;"",1,0))</f>
        <v>0</v>
      </c>
      <c r="AV142" s="165">
        <f>IF('Indicator Data'!BW146="No Data",1,IF('Indicator Data imputation'!AW145&lt;&gt;"",1,0))</f>
        <v>0</v>
      </c>
      <c r="AW142" s="165">
        <f>IF('Indicator Data'!BX146="No Data",1,IF('Indicator Data imputation'!AX145&lt;&gt;"",1,0))</f>
        <v>0</v>
      </c>
      <c r="AX142" s="165">
        <f>IF('Indicator Data'!BY146="No Data",1,IF('Indicator Data imputation'!AY145&lt;&gt;"",1,0))</f>
        <v>0</v>
      </c>
      <c r="AY142" s="165">
        <f>IF('Indicator Data'!BZ146="No Data",1,IF('Indicator Data imputation'!AZ145&lt;&gt;"",1,0))</f>
        <v>0</v>
      </c>
      <c r="AZ142" s="165">
        <f>IF('Indicator Data'!CA146="No Data",1,IF('Indicator Data imputation'!BA145&lt;&gt;"",1,0))</f>
        <v>0</v>
      </c>
      <c r="BA142" s="5">
        <f t="shared" si="4"/>
        <v>4</v>
      </c>
      <c r="BB142" s="167">
        <f t="shared" si="5"/>
        <v>7.8431372549019607E-2</v>
      </c>
    </row>
    <row r="143" spans="1:54" x14ac:dyDescent="0.25">
      <c r="A143" s="5" t="s">
        <v>265</v>
      </c>
      <c r="B143" s="165">
        <f>IF('Indicator Data'!C147="No Data",1,IF('Indicator Data imputation'!C146&lt;&gt;"",1,0))</f>
        <v>0</v>
      </c>
      <c r="C143" s="165">
        <f>IF('Indicator Data'!D147="No Data",1,IF('Indicator Data imputation'!D146&lt;&gt;"",1,0))</f>
        <v>0</v>
      </c>
      <c r="D143" s="165">
        <f>IF('Indicator Data'!E147="No Data",1,IF('Indicator Data imputation'!E146&lt;&gt;"",1,0))</f>
        <v>0</v>
      </c>
      <c r="E143" s="165">
        <f>IF('Indicator Data'!F147="No Data",1,IF('Indicator Data imputation'!F146&lt;&gt;"",1,0))</f>
        <v>0</v>
      </c>
      <c r="F143" s="165">
        <f>IF('Indicator Data'!G147="No Data",1,IF('Indicator Data imputation'!G146&lt;&gt;"",1,0))</f>
        <v>0</v>
      </c>
      <c r="G143" s="165">
        <f>IF('Indicator Data'!H147="No Data",1,IF('Indicator Data imputation'!H146&lt;&gt;"",1,0))</f>
        <v>0</v>
      </c>
      <c r="H143" s="165">
        <f>IF('Indicator Data'!I147="No Data",1,IF('Indicator Data imputation'!I146&lt;&gt;"",1,0))</f>
        <v>0</v>
      </c>
      <c r="I143" s="165">
        <f>IF('Indicator Data'!J147="No Data",1,IF('Indicator Data imputation'!J146&lt;&gt;"",1,0))</f>
        <v>0</v>
      </c>
      <c r="J143" s="165">
        <f>IF('Indicator Data'!K147="No Data",1,IF('Indicator Data imputation'!K146&lt;&gt;"",1,0))</f>
        <v>0</v>
      </c>
      <c r="K143" s="165">
        <f>IF('Indicator Data'!L147="No Data",1,IF('Indicator Data imputation'!L146&lt;&gt;"",1,0))</f>
        <v>0</v>
      </c>
      <c r="L143" s="165">
        <f>IF('Indicator Data'!AM147="No Data",1,IF('Indicator Data imputation'!M146&lt;&gt;"",1,0))</f>
        <v>0</v>
      </c>
      <c r="M143" s="165">
        <f>IF('Indicator Data'!AN147="No Data",1,IF('Indicator Data imputation'!N146&lt;&gt;"",1,0))</f>
        <v>0</v>
      </c>
      <c r="N143" s="165">
        <f>IF('Indicator Data'!AO147="No Data",1,IF('Indicator Data imputation'!O146&lt;&gt;"",1,0))</f>
        <v>0</v>
      </c>
      <c r="O143" s="165">
        <f>IF('Indicator Data'!AP147="No Data",1,IF('Indicator Data imputation'!P146&lt;&gt;"",1,0))</f>
        <v>0</v>
      </c>
      <c r="P143" s="165">
        <f>IF('Indicator Data'!AQ147="No Data",1,IF('Indicator Data imputation'!Q146&lt;&gt;"",1,0))</f>
        <v>0</v>
      </c>
      <c r="Q143" s="165">
        <f>IF('Indicator Data'!AR147="No Data",1,IF('Indicator Data imputation'!R146&lt;&gt;"",1,0))</f>
        <v>1</v>
      </c>
      <c r="R143" s="165">
        <f>IF('Indicator Data'!AS147="No Data",1,IF('Indicator Data imputation'!S146&lt;&gt;"",1,0))</f>
        <v>0</v>
      </c>
      <c r="S143" s="165">
        <f>IF('Indicator Data'!AT147="No Data",1,IF('Indicator Data imputation'!T146&lt;&gt;"",1,0))</f>
        <v>0</v>
      </c>
      <c r="T143" s="165">
        <f>IF('Indicator Data'!AU147="No Data",1,IF('Indicator Data imputation'!U146&lt;&gt;"",1,0))</f>
        <v>0</v>
      </c>
      <c r="U143" s="165">
        <f>IF('Indicator Data'!AV147="No Data",1,IF('Indicator Data imputation'!V146&lt;&gt;"",1,0))</f>
        <v>1</v>
      </c>
      <c r="V143" s="165">
        <f>IF('Indicator Data'!AX147="No Data",1,IF('Indicator Data imputation'!W146&lt;&gt;"",1,0))</f>
        <v>0</v>
      </c>
      <c r="W143" s="165">
        <f>IF('Indicator Data'!AY147="No Data",1,IF('Indicator Data imputation'!X146&lt;&gt;"",1,0))</f>
        <v>1</v>
      </c>
      <c r="X143" s="165">
        <f>IF('Indicator Data'!CB147="No Data",1,IF('Indicator Data imputation'!Y146&lt;&gt;"",1,0))</f>
        <v>0</v>
      </c>
      <c r="Y143" s="165">
        <f>IF('Indicator Data'!CC147="No Data",1,IF('Indicator Data imputation'!Z146&lt;&gt;"",1,0))</f>
        <v>0</v>
      </c>
      <c r="Z143" s="165">
        <f>IF('Indicator Data'!AZ147="No Data",1,IF('Indicator Data imputation'!AA146&lt;&gt;"",1,0))</f>
        <v>0</v>
      </c>
      <c r="AA143" s="165">
        <f>IF('Indicator Data'!BA147="No Data",1,IF('Indicator Data imputation'!AB146&lt;&gt;"",1,0))</f>
        <v>1</v>
      </c>
      <c r="AB143" s="165">
        <f>IF('Indicator Data'!CG147="No Data",1,IF('Indicator Data imputation'!AC146&lt;&gt;"",1,0))</f>
        <v>0</v>
      </c>
      <c r="AC143" s="165">
        <f>IF('Indicator Data'!CH147="No Data",1,IF('Indicator Data imputation'!AD146&lt;&gt;"",1,0))</f>
        <v>0</v>
      </c>
      <c r="AD143" s="165">
        <f>IF('Indicator Data'!BC147="No Data",1,IF('Indicator Data imputation'!AE146&lt;&gt;"",1,0))</f>
        <v>1</v>
      </c>
      <c r="AE143" s="165">
        <f>IF('Indicator Data'!BF147="No Data",1,IF('Indicator Data imputation'!AF146&lt;&gt;"",1,0))</f>
        <v>0</v>
      </c>
      <c r="AF143" s="165">
        <f>IF('Indicator Data'!BG147="No Data",1,IF('Indicator Data imputation'!AG146&lt;&gt;"",1,0))</f>
        <v>0</v>
      </c>
      <c r="AG143" s="165">
        <f>IF('Indicator Data'!BH147="No Data",1,IF('Indicator Data imputation'!AH146&lt;&gt;"",1,0))</f>
        <v>0</v>
      </c>
      <c r="AH143" s="165">
        <f>IF('Indicator Data'!BI147="No Data",1,IF('Indicator Data imputation'!AI146&lt;&gt;"",1,0))</f>
        <v>0</v>
      </c>
      <c r="AI143" s="165">
        <f>IF('Indicator Data'!BJ147="No Data",1,IF('Indicator Data imputation'!AJ146&lt;&gt;"",1,0))</f>
        <v>0</v>
      </c>
      <c r="AJ143" s="165">
        <f>IF('Indicator Data'!BK147="No Data",1,IF('Indicator Data imputation'!AK146&lt;&gt;"",1,0))</f>
        <v>0</v>
      </c>
      <c r="AK143" s="165">
        <f>IF('Indicator Data'!BL147="No Data",1,IF('Indicator Data imputation'!AL146&lt;&gt;"",1,0))</f>
        <v>0</v>
      </c>
      <c r="AL143" s="165">
        <f>IF('Indicator Data'!BM147="No Data",1,IF('Indicator Data imputation'!AM146&lt;&gt;"",1,0))</f>
        <v>0</v>
      </c>
      <c r="AM143" s="165">
        <f>IF('Indicator Data'!BN147="No Data",1,IF('Indicator Data imputation'!AN146&lt;&gt;"",1,0))</f>
        <v>1</v>
      </c>
      <c r="AN143" s="165">
        <f>IF('Indicator Data'!BO147="No Data",1,IF('Indicator Data imputation'!AO146&lt;&gt;"",1,0))</f>
        <v>1</v>
      </c>
      <c r="AO143" s="165">
        <f>IF('Indicator Data'!BP147="No Data",1,IF('Indicator Data imputation'!AP146&lt;&gt;"",1,0))</f>
        <v>0</v>
      </c>
      <c r="AP143" s="165">
        <f>IF('Indicator Data'!BQ147="No Data",1,IF('Indicator Data imputation'!AQ146&lt;&gt;"",1,0))</f>
        <v>0</v>
      </c>
      <c r="AQ143" s="165">
        <f>IF('Indicator Data'!BR147="No Data",1,IF('Indicator Data imputation'!AR146&lt;&gt;"",1,0))</f>
        <v>1</v>
      </c>
      <c r="AR143" s="165">
        <f>IF('Indicator Data'!BS147="No Data",1,IF('Indicator Data imputation'!AS146&lt;&gt;"",1,0))</f>
        <v>0</v>
      </c>
      <c r="AS143" s="165">
        <f>IF('Indicator Data'!BT147="No Data",1,IF('Indicator Data imputation'!AT146&lt;&gt;"",1,0))</f>
        <v>0</v>
      </c>
      <c r="AT143" s="165">
        <f>IF('Indicator Data'!BU147="No Data",1,IF('Indicator Data imputation'!AU146&lt;&gt;"",1,0))</f>
        <v>0</v>
      </c>
      <c r="AU143" s="165">
        <f>IF('Indicator Data'!BV147="No Data",1,IF('Indicator Data imputation'!AV146&lt;&gt;"",1,0))</f>
        <v>0</v>
      </c>
      <c r="AV143" s="165">
        <f>IF('Indicator Data'!BW147="No Data",1,IF('Indicator Data imputation'!AW146&lt;&gt;"",1,0))</f>
        <v>0</v>
      </c>
      <c r="AW143" s="165">
        <f>IF('Indicator Data'!BX147="No Data",1,IF('Indicator Data imputation'!AX146&lt;&gt;"",1,0))</f>
        <v>0</v>
      </c>
      <c r="AX143" s="165">
        <f>IF('Indicator Data'!BY147="No Data",1,IF('Indicator Data imputation'!AY146&lt;&gt;"",1,0))</f>
        <v>0</v>
      </c>
      <c r="AY143" s="165">
        <f>IF('Indicator Data'!BZ147="No Data",1,IF('Indicator Data imputation'!AZ146&lt;&gt;"",1,0))</f>
        <v>0</v>
      </c>
      <c r="AZ143" s="165">
        <f>IF('Indicator Data'!CA147="No Data",1,IF('Indicator Data imputation'!BA146&lt;&gt;"",1,0))</f>
        <v>0</v>
      </c>
      <c r="BA143" s="5">
        <f t="shared" si="4"/>
        <v>8</v>
      </c>
      <c r="BB143" s="167">
        <f t="shared" si="5"/>
        <v>0.15686274509803921</v>
      </c>
    </row>
    <row r="144" spans="1:54" x14ac:dyDescent="0.25">
      <c r="A144" s="5" t="s">
        <v>267</v>
      </c>
      <c r="B144" s="165">
        <f>IF('Indicator Data'!C148="No Data",1,IF('Indicator Data imputation'!C147&lt;&gt;"",1,0))</f>
        <v>0</v>
      </c>
      <c r="C144" s="165">
        <f>IF('Indicator Data'!D148="No Data",1,IF('Indicator Data imputation'!D147&lt;&gt;"",1,0))</f>
        <v>0</v>
      </c>
      <c r="D144" s="165">
        <f>IF('Indicator Data'!E148="No Data",1,IF('Indicator Data imputation'!E147&lt;&gt;"",1,0))</f>
        <v>0</v>
      </c>
      <c r="E144" s="165">
        <f>IF('Indicator Data'!F148="No Data",1,IF('Indicator Data imputation'!F147&lt;&gt;"",1,0))</f>
        <v>0</v>
      </c>
      <c r="F144" s="165">
        <f>IF('Indicator Data'!G148="No Data",1,IF('Indicator Data imputation'!G147&lt;&gt;"",1,0))</f>
        <v>0</v>
      </c>
      <c r="G144" s="165">
        <f>IF('Indicator Data'!H148="No Data",1,IF('Indicator Data imputation'!H147&lt;&gt;"",1,0))</f>
        <v>0</v>
      </c>
      <c r="H144" s="165">
        <f>IF('Indicator Data'!I148="No Data",1,IF('Indicator Data imputation'!I147&lt;&gt;"",1,0))</f>
        <v>0</v>
      </c>
      <c r="I144" s="165">
        <f>IF('Indicator Data'!J148="No Data",1,IF('Indicator Data imputation'!J147&lt;&gt;"",1,0))</f>
        <v>0</v>
      </c>
      <c r="J144" s="165">
        <f>IF('Indicator Data'!K148="No Data",1,IF('Indicator Data imputation'!K147&lt;&gt;"",1,0))</f>
        <v>0</v>
      </c>
      <c r="K144" s="165">
        <f>IF('Indicator Data'!L148="No Data",1,IF('Indicator Data imputation'!L147&lt;&gt;"",1,0))</f>
        <v>0</v>
      </c>
      <c r="L144" s="165">
        <f>IF('Indicator Data'!AM148="No Data",1,IF('Indicator Data imputation'!M147&lt;&gt;"",1,0))</f>
        <v>0</v>
      </c>
      <c r="M144" s="165">
        <f>IF('Indicator Data'!AN148="No Data",1,IF('Indicator Data imputation'!N147&lt;&gt;"",1,0))</f>
        <v>0</v>
      </c>
      <c r="N144" s="165">
        <f>IF('Indicator Data'!AO148="No Data",1,IF('Indicator Data imputation'!O147&lt;&gt;"",1,0))</f>
        <v>0</v>
      </c>
      <c r="O144" s="165">
        <f>IF('Indicator Data'!AP148="No Data",1,IF('Indicator Data imputation'!P147&lt;&gt;"",1,0))</f>
        <v>0</v>
      </c>
      <c r="P144" s="165">
        <f>IF('Indicator Data'!AQ148="No Data",1,IF('Indicator Data imputation'!Q147&lt;&gt;"",1,0))</f>
        <v>0</v>
      </c>
      <c r="Q144" s="165">
        <f>IF('Indicator Data'!AR148="No Data",1,IF('Indicator Data imputation'!R147&lt;&gt;"",1,0))</f>
        <v>0</v>
      </c>
      <c r="R144" s="165">
        <f>IF('Indicator Data'!AS148="No Data",1,IF('Indicator Data imputation'!S147&lt;&gt;"",1,0))</f>
        <v>0</v>
      </c>
      <c r="S144" s="165">
        <f>IF('Indicator Data'!AT148="No Data",1,IF('Indicator Data imputation'!T147&lt;&gt;"",1,0))</f>
        <v>0</v>
      </c>
      <c r="T144" s="165">
        <f>IF('Indicator Data'!AU148="No Data",1,IF('Indicator Data imputation'!U147&lt;&gt;"",1,0))</f>
        <v>0</v>
      </c>
      <c r="U144" s="165">
        <f>IF('Indicator Data'!AV148="No Data",1,IF('Indicator Data imputation'!V147&lt;&gt;"",1,0))</f>
        <v>0</v>
      </c>
      <c r="V144" s="165">
        <f>IF('Indicator Data'!AX148="No Data",1,IF('Indicator Data imputation'!W147&lt;&gt;"",1,0))</f>
        <v>0</v>
      </c>
      <c r="W144" s="165">
        <f>IF('Indicator Data'!AY148="No Data",1,IF('Indicator Data imputation'!X147&lt;&gt;"",1,0))</f>
        <v>0</v>
      </c>
      <c r="X144" s="165">
        <f>IF('Indicator Data'!CB148="No Data",1,IF('Indicator Data imputation'!Y147&lt;&gt;"",1,0))</f>
        <v>0</v>
      </c>
      <c r="Y144" s="165">
        <f>IF('Indicator Data'!CC148="No Data",1,IF('Indicator Data imputation'!Z147&lt;&gt;"",1,0))</f>
        <v>0</v>
      </c>
      <c r="Z144" s="165">
        <f>IF('Indicator Data'!AZ148="No Data",1,IF('Indicator Data imputation'!AA147&lt;&gt;"",1,0))</f>
        <v>0</v>
      </c>
      <c r="AA144" s="165">
        <f>IF('Indicator Data'!BA148="No Data",1,IF('Indicator Data imputation'!AB147&lt;&gt;"",1,0))</f>
        <v>0</v>
      </c>
      <c r="AB144" s="165">
        <f>IF('Indicator Data'!CG148="No Data",1,IF('Indicator Data imputation'!AC147&lt;&gt;"",1,0))</f>
        <v>0</v>
      </c>
      <c r="AC144" s="165">
        <f>IF('Indicator Data'!CH148="No Data",1,IF('Indicator Data imputation'!AD147&lt;&gt;"",1,0))</f>
        <v>0</v>
      </c>
      <c r="AD144" s="165">
        <f>IF('Indicator Data'!BC148="No Data",1,IF('Indicator Data imputation'!AE147&lt;&gt;"",1,0))</f>
        <v>0</v>
      </c>
      <c r="AE144" s="165">
        <f>IF('Indicator Data'!BF148="No Data",1,IF('Indicator Data imputation'!AF147&lt;&gt;"",1,0))</f>
        <v>0</v>
      </c>
      <c r="AF144" s="165">
        <f>IF('Indicator Data'!BG148="No Data",1,IF('Indicator Data imputation'!AG147&lt;&gt;"",1,0))</f>
        <v>0</v>
      </c>
      <c r="AG144" s="165">
        <f>IF('Indicator Data'!BH148="No Data",1,IF('Indicator Data imputation'!AH147&lt;&gt;"",1,0))</f>
        <v>0</v>
      </c>
      <c r="AH144" s="165">
        <f>IF('Indicator Data'!BI148="No Data",1,IF('Indicator Data imputation'!AI147&lt;&gt;"",1,0))</f>
        <v>0</v>
      </c>
      <c r="AI144" s="165">
        <f>IF('Indicator Data'!BJ148="No Data",1,IF('Indicator Data imputation'!AJ147&lt;&gt;"",1,0))</f>
        <v>0</v>
      </c>
      <c r="AJ144" s="165">
        <f>IF('Indicator Data'!BK148="No Data",1,IF('Indicator Data imputation'!AK147&lt;&gt;"",1,0))</f>
        <v>0</v>
      </c>
      <c r="AK144" s="165">
        <f>IF('Indicator Data'!BL148="No Data",1,IF('Indicator Data imputation'!AL147&lt;&gt;"",1,0))</f>
        <v>0</v>
      </c>
      <c r="AL144" s="165">
        <f>IF('Indicator Data'!BM148="No Data",1,IF('Indicator Data imputation'!AM147&lt;&gt;"",1,0))</f>
        <v>0</v>
      </c>
      <c r="AM144" s="165">
        <f>IF('Indicator Data'!BN148="No Data",1,IF('Indicator Data imputation'!AN147&lt;&gt;"",1,0))</f>
        <v>1</v>
      </c>
      <c r="AN144" s="165">
        <f>IF('Indicator Data'!BO148="No Data",1,IF('Indicator Data imputation'!AO147&lt;&gt;"",1,0))</f>
        <v>1</v>
      </c>
      <c r="AO144" s="165">
        <f>IF('Indicator Data'!BP148="No Data",1,IF('Indicator Data imputation'!AP147&lt;&gt;"",1,0))</f>
        <v>0</v>
      </c>
      <c r="AP144" s="165">
        <f>IF('Indicator Data'!BQ148="No Data",1,IF('Indicator Data imputation'!AQ147&lt;&gt;"",1,0))</f>
        <v>0</v>
      </c>
      <c r="AQ144" s="165">
        <f>IF('Indicator Data'!BR148="No Data",1,IF('Indicator Data imputation'!AR147&lt;&gt;"",1,0))</f>
        <v>0</v>
      </c>
      <c r="AR144" s="165">
        <f>IF('Indicator Data'!BS148="No Data",1,IF('Indicator Data imputation'!AS147&lt;&gt;"",1,0))</f>
        <v>0</v>
      </c>
      <c r="AS144" s="165">
        <f>IF('Indicator Data'!BT148="No Data",1,IF('Indicator Data imputation'!AT147&lt;&gt;"",1,0))</f>
        <v>0</v>
      </c>
      <c r="AT144" s="165">
        <f>IF('Indicator Data'!BU148="No Data",1,IF('Indicator Data imputation'!AU147&lt;&gt;"",1,0))</f>
        <v>0</v>
      </c>
      <c r="AU144" s="165">
        <f>IF('Indicator Data'!BV148="No Data",1,IF('Indicator Data imputation'!AV147&lt;&gt;"",1,0))</f>
        <v>0</v>
      </c>
      <c r="AV144" s="165">
        <f>IF('Indicator Data'!BW148="No Data",1,IF('Indicator Data imputation'!AW147&lt;&gt;"",1,0))</f>
        <v>0</v>
      </c>
      <c r="AW144" s="165">
        <f>IF('Indicator Data'!BX148="No Data",1,IF('Indicator Data imputation'!AX147&lt;&gt;"",1,0))</f>
        <v>0</v>
      </c>
      <c r="AX144" s="165">
        <f>IF('Indicator Data'!BY148="No Data",1,IF('Indicator Data imputation'!AY147&lt;&gt;"",1,0))</f>
        <v>0</v>
      </c>
      <c r="AY144" s="165">
        <f>IF('Indicator Data'!BZ148="No Data",1,IF('Indicator Data imputation'!AZ147&lt;&gt;"",1,0))</f>
        <v>0</v>
      </c>
      <c r="AZ144" s="165">
        <f>IF('Indicator Data'!CA148="No Data",1,IF('Indicator Data imputation'!BA147&lt;&gt;"",1,0))</f>
        <v>0</v>
      </c>
      <c r="BA144" s="5">
        <f t="shared" si="4"/>
        <v>2</v>
      </c>
      <c r="BB144" s="167">
        <f t="shared" si="5"/>
        <v>3.9215686274509803E-2</v>
      </c>
    </row>
    <row r="145" spans="1:54" x14ac:dyDescent="0.25">
      <c r="A145" s="5" t="s">
        <v>269</v>
      </c>
      <c r="B145" s="165">
        <f>IF('Indicator Data'!C149="No Data",1,IF('Indicator Data imputation'!C148&lt;&gt;"",1,0))</f>
        <v>0</v>
      </c>
      <c r="C145" s="165">
        <f>IF('Indicator Data'!D149="No Data",1,IF('Indicator Data imputation'!D148&lt;&gt;"",1,0))</f>
        <v>0</v>
      </c>
      <c r="D145" s="165">
        <f>IF('Indicator Data'!E149="No Data",1,IF('Indicator Data imputation'!E148&lt;&gt;"",1,0))</f>
        <v>1</v>
      </c>
      <c r="E145" s="165">
        <f>IF('Indicator Data'!F149="No Data",1,IF('Indicator Data imputation'!F148&lt;&gt;"",1,0))</f>
        <v>0</v>
      </c>
      <c r="F145" s="165">
        <f>IF('Indicator Data'!G149="No Data",1,IF('Indicator Data imputation'!G148&lt;&gt;"",1,0))</f>
        <v>0</v>
      </c>
      <c r="G145" s="165">
        <f>IF('Indicator Data'!H149="No Data",1,IF('Indicator Data imputation'!H148&lt;&gt;"",1,0))</f>
        <v>0</v>
      </c>
      <c r="H145" s="165">
        <f>IF('Indicator Data'!I149="No Data",1,IF('Indicator Data imputation'!I148&lt;&gt;"",1,0))</f>
        <v>0</v>
      </c>
      <c r="I145" s="165">
        <f>IF('Indicator Data'!J149="No Data",1,IF('Indicator Data imputation'!J148&lt;&gt;"",1,0))</f>
        <v>0</v>
      </c>
      <c r="J145" s="165">
        <f>IF('Indicator Data'!K149="No Data",1,IF('Indicator Data imputation'!K148&lt;&gt;"",1,0))</f>
        <v>0</v>
      </c>
      <c r="K145" s="165">
        <f>IF('Indicator Data'!L149="No Data",1,IF('Indicator Data imputation'!L148&lt;&gt;"",1,0))</f>
        <v>0</v>
      </c>
      <c r="L145" s="165">
        <f>IF('Indicator Data'!AM149="No Data",1,IF('Indicator Data imputation'!M148&lt;&gt;"",1,0))</f>
        <v>0</v>
      </c>
      <c r="M145" s="165">
        <f>IF('Indicator Data'!AN149="No Data",1,IF('Indicator Data imputation'!N148&lt;&gt;"",1,0))</f>
        <v>0</v>
      </c>
      <c r="N145" s="165">
        <f>IF('Indicator Data'!AO149="No Data",1,IF('Indicator Data imputation'!O148&lt;&gt;"",1,0))</f>
        <v>0</v>
      </c>
      <c r="O145" s="165">
        <f>IF('Indicator Data'!AP149="No Data",1,IF('Indicator Data imputation'!P148&lt;&gt;"",1,0))</f>
        <v>0</v>
      </c>
      <c r="P145" s="165">
        <f>IF('Indicator Data'!AQ149="No Data",1,IF('Indicator Data imputation'!Q148&lt;&gt;"",1,0))</f>
        <v>0</v>
      </c>
      <c r="Q145" s="165">
        <f>IF('Indicator Data'!AR149="No Data",1,IF('Indicator Data imputation'!R148&lt;&gt;"",1,0))</f>
        <v>1</v>
      </c>
      <c r="R145" s="165">
        <f>IF('Indicator Data'!AS149="No Data",1,IF('Indicator Data imputation'!S148&lt;&gt;"",1,0))</f>
        <v>0</v>
      </c>
      <c r="S145" s="165">
        <f>IF('Indicator Data'!AT149="No Data",1,IF('Indicator Data imputation'!T148&lt;&gt;"",1,0))</f>
        <v>0</v>
      </c>
      <c r="T145" s="165">
        <f>IF('Indicator Data'!AU149="No Data",1,IF('Indicator Data imputation'!U148&lt;&gt;"",1,0))</f>
        <v>0</v>
      </c>
      <c r="U145" s="165">
        <f>IF('Indicator Data'!AV149="No Data",1,IF('Indicator Data imputation'!V148&lt;&gt;"",1,0))</f>
        <v>1</v>
      </c>
      <c r="V145" s="165">
        <f>IF('Indicator Data'!AX149="No Data",1,IF('Indicator Data imputation'!W148&lt;&gt;"",1,0))</f>
        <v>0</v>
      </c>
      <c r="W145" s="165">
        <f>IF('Indicator Data'!AY149="No Data",1,IF('Indicator Data imputation'!X148&lt;&gt;"",1,0))</f>
        <v>1</v>
      </c>
      <c r="X145" s="165">
        <f>IF('Indicator Data'!CB149="No Data",1,IF('Indicator Data imputation'!Y148&lt;&gt;"",1,0))</f>
        <v>0</v>
      </c>
      <c r="Y145" s="165">
        <f>IF('Indicator Data'!CC149="No Data",1,IF('Indicator Data imputation'!Z148&lt;&gt;"",1,0))</f>
        <v>0</v>
      </c>
      <c r="Z145" s="165">
        <f>IF('Indicator Data'!AZ149="No Data",1,IF('Indicator Data imputation'!AA148&lt;&gt;"",1,0))</f>
        <v>0</v>
      </c>
      <c r="AA145" s="165">
        <f>IF('Indicator Data'!BA149="No Data",1,IF('Indicator Data imputation'!AB148&lt;&gt;"",1,0))</f>
        <v>1</v>
      </c>
      <c r="AB145" s="165">
        <f>IF('Indicator Data'!CG149="No Data",1,IF('Indicator Data imputation'!AC148&lt;&gt;"",1,0))</f>
        <v>0</v>
      </c>
      <c r="AC145" s="165">
        <f>IF('Indicator Data'!CH149="No Data",1,IF('Indicator Data imputation'!AD148&lt;&gt;"",1,0))</f>
        <v>1</v>
      </c>
      <c r="AD145" s="165">
        <f>IF('Indicator Data'!BC149="No Data",1,IF('Indicator Data imputation'!AE148&lt;&gt;"",1,0))</f>
        <v>1</v>
      </c>
      <c r="AE145" s="165">
        <f>IF('Indicator Data'!BF149="No Data",1,IF('Indicator Data imputation'!AF148&lt;&gt;"",1,0))</f>
        <v>1</v>
      </c>
      <c r="AF145" s="165">
        <f>IF('Indicator Data'!BG149="No Data",1,IF('Indicator Data imputation'!AG148&lt;&gt;"",1,0))</f>
        <v>0</v>
      </c>
      <c r="AG145" s="165">
        <f>IF('Indicator Data'!BH149="No Data",1,IF('Indicator Data imputation'!AH148&lt;&gt;"",1,0))</f>
        <v>0</v>
      </c>
      <c r="AH145" s="165">
        <f>IF('Indicator Data'!BI149="No Data",1,IF('Indicator Data imputation'!AI148&lt;&gt;"",1,0))</f>
        <v>0</v>
      </c>
      <c r="AI145" s="165">
        <f>IF('Indicator Data'!BJ149="No Data",1,IF('Indicator Data imputation'!AJ148&lt;&gt;"",1,0))</f>
        <v>0</v>
      </c>
      <c r="AJ145" s="165">
        <f>IF('Indicator Data'!BK149="No Data",1,IF('Indicator Data imputation'!AK148&lt;&gt;"",1,0))</f>
        <v>0</v>
      </c>
      <c r="AK145" s="165">
        <f>IF('Indicator Data'!BL149="No Data",1,IF('Indicator Data imputation'!AL148&lt;&gt;"",1,0))</f>
        <v>0</v>
      </c>
      <c r="AL145" s="165">
        <f>IF('Indicator Data'!BM149="No Data",1,IF('Indicator Data imputation'!AM148&lt;&gt;"",1,0))</f>
        <v>0</v>
      </c>
      <c r="AM145" s="165">
        <f>IF('Indicator Data'!BN149="No Data",1,IF('Indicator Data imputation'!AN148&lt;&gt;"",1,0))</f>
        <v>0</v>
      </c>
      <c r="AN145" s="165">
        <f>IF('Indicator Data'!BO149="No Data",1,IF('Indicator Data imputation'!AO148&lt;&gt;"",1,0))</f>
        <v>0</v>
      </c>
      <c r="AO145" s="165">
        <f>IF('Indicator Data'!BP149="No Data",1,IF('Indicator Data imputation'!AP148&lt;&gt;"",1,0))</f>
        <v>0</v>
      </c>
      <c r="AP145" s="165">
        <f>IF('Indicator Data'!BQ149="No Data",1,IF('Indicator Data imputation'!AQ148&lt;&gt;"",1,0))</f>
        <v>1</v>
      </c>
      <c r="AQ145" s="165">
        <f>IF('Indicator Data'!BR149="No Data",1,IF('Indicator Data imputation'!AR148&lt;&gt;"",1,0))</f>
        <v>0</v>
      </c>
      <c r="AR145" s="165">
        <f>IF('Indicator Data'!BS149="No Data",1,IF('Indicator Data imputation'!AS148&lt;&gt;"",1,0))</f>
        <v>0</v>
      </c>
      <c r="AS145" s="165">
        <f>IF('Indicator Data'!BT149="No Data",1,IF('Indicator Data imputation'!AT148&lt;&gt;"",1,0))</f>
        <v>1</v>
      </c>
      <c r="AT145" s="165">
        <f>IF('Indicator Data'!BU149="No Data",1,IF('Indicator Data imputation'!AU148&lt;&gt;"",1,0))</f>
        <v>0</v>
      </c>
      <c r="AU145" s="165">
        <f>IF('Indicator Data'!BV149="No Data",1,IF('Indicator Data imputation'!AV148&lt;&gt;"",1,0))</f>
        <v>1</v>
      </c>
      <c r="AV145" s="165">
        <f>IF('Indicator Data'!BW149="No Data",1,IF('Indicator Data imputation'!AW148&lt;&gt;"",1,0))</f>
        <v>0</v>
      </c>
      <c r="AW145" s="165">
        <f>IF('Indicator Data'!BX149="No Data",1,IF('Indicator Data imputation'!AX148&lt;&gt;"",1,0))</f>
        <v>0</v>
      </c>
      <c r="AX145" s="165">
        <f>IF('Indicator Data'!BY149="No Data",1,IF('Indicator Data imputation'!AY148&lt;&gt;"",1,0))</f>
        <v>0</v>
      </c>
      <c r="AY145" s="165">
        <f>IF('Indicator Data'!BZ149="No Data",1,IF('Indicator Data imputation'!AZ148&lt;&gt;"",1,0))</f>
        <v>0</v>
      </c>
      <c r="AZ145" s="165">
        <f>IF('Indicator Data'!CA149="No Data",1,IF('Indicator Data imputation'!BA148&lt;&gt;"",1,0))</f>
        <v>0</v>
      </c>
      <c r="BA145" s="5">
        <f t="shared" si="4"/>
        <v>11</v>
      </c>
      <c r="BB145" s="167">
        <f t="shared" si="5"/>
        <v>0.21568627450980393</v>
      </c>
    </row>
    <row r="146" spans="1:54" x14ac:dyDescent="0.25">
      <c r="A146" s="5" t="s">
        <v>271</v>
      </c>
      <c r="B146" s="165">
        <f>IF('Indicator Data'!C150="No Data",1,IF('Indicator Data imputation'!C149&lt;&gt;"",1,0))</f>
        <v>0</v>
      </c>
      <c r="C146" s="165">
        <f>IF('Indicator Data'!D150="No Data",1,IF('Indicator Data imputation'!D149&lt;&gt;"",1,0))</f>
        <v>0</v>
      </c>
      <c r="D146" s="165">
        <f>IF('Indicator Data'!E150="No Data",1,IF('Indicator Data imputation'!E149&lt;&gt;"",1,0))</f>
        <v>1</v>
      </c>
      <c r="E146" s="165">
        <f>IF('Indicator Data'!F150="No Data",1,IF('Indicator Data imputation'!F149&lt;&gt;"",1,0))</f>
        <v>0</v>
      </c>
      <c r="F146" s="165">
        <f>IF('Indicator Data'!G150="No Data",1,IF('Indicator Data imputation'!G149&lt;&gt;"",1,0))</f>
        <v>0</v>
      </c>
      <c r="G146" s="165">
        <f>IF('Indicator Data'!H150="No Data",1,IF('Indicator Data imputation'!H149&lt;&gt;"",1,0))</f>
        <v>0</v>
      </c>
      <c r="H146" s="165">
        <f>IF('Indicator Data'!I150="No Data",1,IF('Indicator Data imputation'!I149&lt;&gt;"",1,0))</f>
        <v>0</v>
      </c>
      <c r="I146" s="165">
        <f>IF('Indicator Data'!J150="No Data",1,IF('Indicator Data imputation'!J149&lt;&gt;"",1,0))</f>
        <v>0</v>
      </c>
      <c r="J146" s="165">
        <f>IF('Indicator Data'!K150="No Data",1,IF('Indicator Data imputation'!K149&lt;&gt;"",1,0))</f>
        <v>0</v>
      </c>
      <c r="K146" s="165">
        <f>IF('Indicator Data'!L150="No Data",1,IF('Indicator Data imputation'!L149&lt;&gt;"",1,0))</f>
        <v>0</v>
      </c>
      <c r="L146" s="165">
        <f>IF('Indicator Data'!AM150="No Data",1,IF('Indicator Data imputation'!M149&lt;&gt;"",1,0))</f>
        <v>0</v>
      </c>
      <c r="M146" s="165">
        <f>IF('Indicator Data'!AN150="No Data",1,IF('Indicator Data imputation'!N149&lt;&gt;"",1,0))</f>
        <v>0</v>
      </c>
      <c r="N146" s="165">
        <f>IF('Indicator Data'!AO150="No Data",1,IF('Indicator Data imputation'!O149&lt;&gt;"",1,0))</f>
        <v>0</v>
      </c>
      <c r="O146" s="165">
        <f>IF('Indicator Data'!AP150="No Data",1,IF('Indicator Data imputation'!P149&lt;&gt;"",1,0))</f>
        <v>0</v>
      </c>
      <c r="P146" s="165">
        <f>IF('Indicator Data'!AQ150="No Data",1,IF('Indicator Data imputation'!Q149&lt;&gt;"",1,0))</f>
        <v>0</v>
      </c>
      <c r="Q146" s="165">
        <f>IF('Indicator Data'!AR150="No Data",1,IF('Indicator Data imputation'!R149&lt;&gt;"",1,0))</f>
        <v>0</v>
      </c>
      <c r="R146" s="165">
        <f>IF('Indicator Data'!AS150="No Data",1,IF('Indicator Data imputation'!S149&lt;&gt;"",1,0))</f>
        <v>0</v>
      </c>
      <c r="S146" s="165">
        <f>IF('Indicator Data'!AT150="No Data",1,IF('Indicator Data imputation'!T149&lt;&gt;"",1,0))</f>
        <v>0</v>
      </c>
      <c r="T146" s="165">
        <f>IF('Indicator Data'!AU150="No Data",1,IF('Indicator Data imputation'!U149&lt;&gt;"",1,0))</f>
        <v>0</v>
      </c>
      <c r="U146" s="165">
        <f>IF('Indicator Data'!AV150="No Data",1,IF('Indicator Data imputation'!V149&lt;&gt;"",1,0))</f>
        <v>0</v>
      </c>
      <c r="V146" s="165">
        <f>IF('Indicator Data'!AX150="No Data",1,IF('Indicator Data imputation'!W149&lt;&gt;"",1,0))</f>
        <v>0</v>
      </c>
      <c r="W146" s="165">
        <f>IF('Indicator Data'!AY150="No Data",1,IF('Indicator Data imputation'!X149&lt;&gt;"",1,0))</f>
        <v>0</v>
      </c>
      <c r="X146" s="165">
        <f>IF('Indicator Data'!CB150="No Data",1,IF('Indicator Data imputation'!Y149&lt;&gt;"",1,0))</f>
        <v>1</v>
      </c>
      <c r="Y146" s="165">
        <f>IF('Indicator Data'!CC150="No Data",1,IF('Indicator Data imputation'!Z149&lt;&gt;"",1,0))</f>
        <v>0</v>
      </c>
      <c r="Z146" s="165">
        <f>IF('Indicator Data'!AZ150="No Data",1,IF('Indicator Data imputation'!AA149&lt;&gt;"",1,0))</f>
        <v>0</v>
      </c>
      <c r="AA146" s="165">
        <f>IF('Indicator Data'!BA150="No Data",1,IF('Indicator Data imputation'!AB149&lt;&gt;"",1,0))</f>
        <v>1</v>
      </c>
      <c r="AB146" s="165">
        <f>IF('Indicator Data'!CG150="No Data",1,IF('Indicator Data imputation'!AC149&lt;&gt;"",1,0))</f>
        <v>0</v>
      </c>
      <c r="AC146" s="165">
        <f>IF('Indicator Data'!CH150="No Data",1,IF('Indicator Data imputation'!AD149&lt;&gt;"",1,0))</f>
        <v>0</v>
      </c>
      <c r="AD146" s="165">
        <f>IF('Indicator Data'!BC150="No Data",1,IF('Indicator Data imputation'!AE149&lt;&gt;"",1,0))</f>
        <v>1</v>
      </c>
      <c r="AE146" s="165">
        <f>IF('Indicator Data'!BF150="No Data",1,IF('Indicator Data imputation'!AF149&lt;&gt;"",1,0))</f>
        <v>0</v>
      </c>
      <c r="AF146" s="165">
        <f>IF('Indicator Data'!BG150="No Data",1,IF('Indicator Data imputation'!AG149&lt;&gt;"",1,0))</f>
        <v>0</v>
      </c>
      <c r="AG146" s="165">
        <f>IF('Indicator Data'!BH150="No Data",1,IF('Indicator Data imputation'!AH149&lt;&gt;"",1,0))</f>
        <v>0</v>
      </c>
      <c r="AH146" s="165">
        <f>IF('Indicator Data'!BI150="No Data",1,IF('Indicator Data imputation'!AI149&lt;&gt;"",1,0))</f>
        <v>0</v>
      </c>
      <c r="AI146" s="165">
        <f>IF('Indicator Data'!BJ150="No Data",1,IF('Indicator Data imputation'!AJ149&lt;&gt;"",1,0))</f>
        <v>0</v>
      </c>
      <c r="AJ146" s="165">
        <f>IF('Indicator Data'!BK150="No Data",1,IF('Indicator Data imputation'!AK149&lt;&gt;"",1,0))</f>
        <v>0</v>
      </c>
      <c r="AK146" s="165">
        <f>IF('Indicator Data'!BL150="No Data",1,IF('Indicator Data imputation'!AL149&lt;&gt;"",1,0))</f>
        <v>0</v>
      </c>
      <c r="AL146" s="165">
        <f>IF('Indicator Data'!BM150="No Data",1,IF('Indicator Data imputation'!AM149&lt;&gt;"",1,0))</f>
        <v>0</v>
      </c>
      <c r="AM146" s="165">
        <f>IF('Indicator Data'!BN150="No Data",1,IF('Indicator Data imputation'!AN149&lt;&gt;"",1,0))</f>
        <v>0</v>
      </c>
      <c r="AN146" s="165">
        <f>IF('Indicator Data'!BO150="No Data",1,IF('Indicator Data imputation'!AO149&lt;&gt;"",1,0))</f>
        <v>0</v>
      </c>
      <c r="AO146" s="165">
        <f>IF('Indicator Data'!BP150="No Data",1,IF('Indicator Data imputation'!AP149&lt;&gt;"",1,0))</f>
        <v>0</v>
      </c>
      <c r="AP146" s="165">
        <f>IF('Indicator Data'!BQ150="No Data",1,IF('Indicator Data imputation'!AQ149&lt;&gt;"",1,0))</f>
        <v>0</v>
      </c>
      <c r="AQ146" s="165">
        <f>IF('Indicator Data'!BR150="No Data",1,IF('Indicator Data imputation'!AR149&lt;&gt;"",1,0))</f>
        <v>0</v>
      </c>
      <c r="AR146" s="165">
        <f>IF('Indicator Data'!BS150="No Data",1,IF('Indicator Data imputation'!AS149&lt;&gt;"",1,0))</f>
        <v>0</v>
      </c>
      <c r="AS146" s="165">
        <f>IF('Indicator Data'!BT150="No Data",1,IF('Indicator Data imputation'!AT149&lt;&gt;"",1,0))</f>
        <v>0</v>
      </c>
      <c r="AT146" s="165">
        <f>IF('Indicator Data'!BU150="No Data",1,IF('Indicator Data imputation'!AU149&lt;&gt;"",1,0))</f>
        <v>0</v>
      </c>
      <c r="AU146" s="165">
        <f>IF('Indicator Data'!BV150="No Data",1,IF('Indicator Data imputation'!AV149&lt;&gt;"",1,0))</f>
        <v>1</v>
      </c>
      <c r="AV146" s="165">
        <f>IF('Indicator Data'!BW150="No Data",1,IF('Indicator Data imputation'!AW149&lt;&gt;"",1,0))</f>
        <v>0</v>
      </c>
      <c r="AW146" s="165">
        <f>IF('Indicator Data'!BX150="No Data",1,IF('Indicator Data imputation'!AX149&lt;&gt;"",1,0))</f>
        <v>0</v>
      </c>
      <c r="AX146" s="165">
        <f>IF('Indicator Data'!BY150="No Data",1,IF('Indicator Data imputation'!AY149&lt;&gt;"",1,0))</f>
        <v>0</v>
      </c>
      <c r="AY146" s="165">
        <f>IF('Indicator Data'!BZ150="No Data",1,IF('Indicator Data imputation'!AZ149&lt;&gt;"",1,0))</f>
        <v>0</v>
      </c>
      <c r="AZ146" s="165">
        <f>IF('Indicator Data'!CA150="No Data",1,IF('Indicator Data imputation'!BA149&lt;&gt;"",1,0))</f>
        <v>0</v>
      </c>
      <c r="BA146" s="5">
        <f t="shared" si="4"/>
        <v>5</v>
      </c>
      <c r="BB146" s="167">
        <f t="shared" si="5"/>
        <v>9.8039215686274508E-2</v>
      </c>
    </row>
    <row r="147" spans="1:54" x14ac:dyDescent="0.25">
      <c r="A147" s="5" t="s">
        <v>273</v>
      </c>
      <c r="B147" s="165">
        <f>IF('Indicator Data'!C151="No Data",1,IF('Indicator Data imputation'!C150&lt;&gt;"",1,0))</f>
        <v>0</v>
      </c>
      <c r="C147" s="165">
        <f>IF('Indicator Data'!D151="No Data",1,IF('Indicator Data imputation'!D150&lt;&gt;"",1,0))</f>
        <v>0</v>
      </c>
      <c r="D147" s="165">
        <f>IF('Indicator Data'!E151="No Data",1,IF('Indicator Data imputation'!E150&lt;&gt;"",1,0))</f>
        <v>1</v>
      </c>
      <c r="E147" s="165">
        <f>IF('Indicator Data'!F151="No Data",1,IF('Indicator Data imputation'!F150&lt;&gt;"",1,0))</f>
        <v>0</v>
      </c>
      <c r="F147" s="165">
        <f>IF('Indicator Data'!G151="No Data",1,IF('Indicator Data imputation'!G150&lt;&gt;"",1,0))</f>
        <v>0</v>
      </c>
      <c r="G147" s="165">
        <f>IF('Indicator Data'!H151="No Data",1,IF('Indicator Data imputation'!H150&lt;&gt;"",1,0))</f>
        <v>0</v>
      </c>
      <c r="H147" s="165">
        <f>IF('Indicator Data'!I151="No Data",1,IF('Indicator Data imputation'!I150&lt;&gt;"",1,0))</f>
        <v>0</v>
      </c>
      <c r="I147" s="165">
        <f>IF('Indicator Data'!J151="No Data",1,IF('Indicator Data imputation'!J150&lt;&gt;"",1,0))</f>
        <v>0</v>
      </c>
      <c r="J147" s="165">
        <f>IF('Indicator Data'!K151="No Data",1,IF('Indicator Data imputation'!K150&lt;&gt;"",1,0))</f>
        <v>0</v>
      </c>
      <c r="K147" s="165">
        <f>IF('Indicator Data'!L151="No Data",1,IF('Indicator Data imputation'!L150&lt;&gt;"",1,0))</f>
        <v>1</v>
      </c>
      <c r="L147" s="165">
        <f>IF('Indicator Data'!AM151="No Data",1,IF('Indicator Data imputation'!M150&lt;&gt;"",1,0))</f>
        <v>0</v>
      </c>
      <c r="M147" s="165">
        <f>IF('Indicator Data'!AN151="No Data",1,IF('Indicator Data imputation'!N150&lt;&gt;"",1,0))</f>
        <v>0</v>
      </c>
      <c r="N147" s="165">
        <f>IF('Indicator Data'!AO151="No Data",1,IF('Indicator Data imputation'!O150&lt;&gt;"",1,0))</f>
        <v>0</v>
      </c>
      <c r="O147" s="165">
        <f>IF('Indicator Data'!AP151="No Data",1,IF('Indicator Data imputation'!P150&lt;&gt;"",1,0))</f>
        <v>0</v>
      </c>
      <c r="P147" s="165">
        <f>IF('Indicator Data'!AQ151="No Data",1,IF('Indicator Data imputation'!Q150&lt;&gt;"",1,0))</f>
        <v>0</v>
      </c>
      <c r="Q147" s="165">
        <f>IF('Indicator Data'!AR151="No Data",1,IF('Indicator Data imputation'!R150&lt;&gt;"",1,0))</f>
        <v>1</v>
      </c>
      <c r="R147" s="165">
        <f>IF('Indicator Data'!AS151="No Data",1,IF('Indicator Data imputation'!S150&lt;&gt;"",1,0))</f>
        <v>0</v>
      </c>
      <c r="S147" s="165">
        <f>IF('Indicator Data'!AT151="No Data",1,IF('Indicator Data imputation'!T150&lt;&gt;"",1,0))</f>
        <v>0</v>
      </c>
      <c r="T147" s="165">
        <f>IF('Indicator Data'!AU151="No Data",1,IF('Indicator Data imputation'!U150&lt;&gt;"",1,0))</f>
        <v>0</v>
      </c>
      <c r="U147" s="165">
        <f>IF('Indicator Data'!AV151="No Data",1,IF('Indicator Data imputation'!V150&lt;&gt;"",1,0))</f>
        <v>0</v>
      </c>
      <c r="V147" s="165">
        <f>IF('Indicator Data'!AX151="No Data",1,IF('Indicator Data imputation'!W150&lt;&gt;"",1,0))</f>
        <v>0</v>
      </c>
      <c r="W147" s="165">
        <f>IF('Indicator Data'!AY151="No Data",1,IF('Indicator Data imputation'!X150&lt;&gt;"",1,0))</f>
        <v>1</v>
      </c>
      <c r="X147" s="165">
        <f>IF('Indicator Data'!CB151="No Data",1,IF('Indicator Data imputation'!Y150&lt;&gt;"",1,0))</f>
        <v>1</v>
      </c>
      <c r="Y147" s="165">
        <f>IF('Indicator Data'!CC151="No Data",1,IF('Indicator Data imputation'!Z150&lt;&gt;"",1,0))</f>
        <v>0</v>
      </c>
      <c r="Z147" s="165">
        <f>IF('Indicator Data'!AZ151="No Data",1,IF('Indicator Data imputation'!AA150&lt;&gt;"",1,0))</f>
        <v>0</v>
      </c>
      <c r="AA147" s="165">
        <f>IF('Indicator Data'!BA151="No Data",1,IF('Indicator Data imputation'!AB150&lt;&gt;"",1,0))</f>
        <v>1</v>
      </c>
      <c r="AB147" s="165">
        <f>IF('Indicator Data'!CG151="No Data",1,IF('Indicator Data imputation'!AC150&lt;&gt;"",1,0))</f>
        <v>0</v>
      </c>
      <c r="AC147" s="165">
        <f>IF('Indicator Data'!CH151="No Data",1,IF('Indicator Data imputation'!AD150&lt;&gt;"",1,0))</f>
        <v>0</v>
      </c>
      <c r="AD147" s="165">
        <f>IF('Indicator Data'!BC151="No Data",1,IF('Indicator Data imputation'!AE150&lt;&gt;"",1,0))</f>
        <v>1</v>
      </c>
      <c r="AE147" s="165">
        <f>IF('Indicator Data'!BF151="No Data",1,IF('Indicator Data imputation'!AF150&lt;&gt;"",1,0))</f>
        <v>1</v>
      </c>
      <c r="AF147" s="165">
        <f>IF('Indicator Data'!BG151="No Data",1,IF('Indicator Data imputation'!AG150&lt;&gt;"",1,0))</f>
        <v>0</v>
      </c>
      <c r="AG147" s="165">
        <f>IF('Indicator Data'!BH151="No Data",1,IF('Indicator Data imputation'!AH150&lt;&gt;"",1,0))</f>
        <v>0</v>
      </c>
      <c r="AH147" s="165">
        <f>IF('Indicator Data'!BI151="No Data",1,IF('Indicator Data imputation'!AI150&lt;&gt;"",1,0))</f>
        <v>0</v>
      </c>
      <c r="AI147" s="165">
        <f>IF('Indicator Data'!BJ151="No Data",1,IF('Indicator Data imputation'!AJ150&lt;&gt;"",1,0))</f>
        <v>0</v>
      </c>
      <c r="AJ147" s="165">
        <f>IF('Indicator Data'!BK151="No Data",1,IF('Indicator Data imputation'!AK150&lt;&gt;"",1,0))</f>
        <v>0</v>
      </c>
      <c r="AK147" s="165">
        <f>IF('Indicator Data'!BL151="No Data",1,IF('Indicator Data imputation'!AL150&lt;&gt;"",1,0))</f>
        <v>0</v>
      </c>
      <c r="AL147" s="165">
        <f>IF('Indicator Data'!BM151="No Data",1,IF('Indicator Data imputation'!AM150&lt;&gt;"",1,0))</f>
        <v>0</v>
      </c>
      <c r="AM147" s="165">
        <f>IF('Indicator Data'!BN151="No Data",1,IF('Indicator Data imputation'!AN150&lt;&gt;"",1,0))</f>
        <v>0</v>
      </c>
      <c r="AN147" s="165">
        <f>IF('Indicator Data'!BO151="No Data",1,IF('Indicator Data imputation'!AO150&lt;&gt;"",1,0))</f>
        <v>0</v>
      </c>
      <c r="AO147" s="165">
        <f>IF('Indicator Data'!BP151="No Data",1,IF('Indicator Data imputation'!AP150&lt;&gt;"",1,0))</f>
        <v>0</v>
      </c>
      <c r="AP147" s="165">
        <f>IF('Indicator Data'!BQ151="No Data",1,IF('Indicator Data imputation'!AQ150&lt;&gt;"",1,0))</f>
        <v>0</v>
      </c>
      <c r="AQ147" s="165">
        <f>IF('Indicator Data'!BR151="No Data",1,IF('Indicator Data imputation'!AR150&lt;&gt;"",1,0))</f>
        <v>1</v>
      </c>
      <c r="AR147" s="165">
        <f>IF('Indicator Data'!BS151="No Data",1,IF('Indicator Data imputation'!AS150&lt;&gt;"",1,0))</f>
        <v>0</v>
      </c>
      <c r="AS147" s="165">
        <f>IF('Indicator Data'!BT151="No Data",1,IF('Indicator Data imputation'!AT150&lt;&gt;"",1,0))</f>
        <v>0</v>
      </c>
      <c r="AT147" s="165">
        <f>IF('Indicator Data'!BU151="No Data",1,IF('Indicator Data imputation'!AU150&lt;&gt;"",1,0))</f>
        <v>0</v>
      </c>
      <c r="AU147" s="165">
        <f>IF('Indicator Data'!BV151="No Data",1,IF('Indicator Data imputation'!AV150&lt;&gt;"",1,0))</f>
        <v>1</v>
      </c>
      <c r="AV147" s="165">
        <f>IF('Indicator Data'!BW151="No Data",1,IF('Indicator Data imputation'!AW150&lt;&gt;"",1,0))</f>
        <v>0</v>
      </c>
      <c r="AW147" s="165">
        <f>IF('Indicator Data'!BX151="No Data",1,IF('Indicator Data imputation'!AX150&lt;&gt;"",1,0))</f>
        <v>0</v>
      </c>
      <c r="AX147" s="165">
        <f>IF('Indicator Data'!BY151="No Data",1,IF('Indicator Data imputation'!AY150&lt;&gt;"",1,0))</f>
        <v>0</v>
      </c>
      <c r="AY147" s="165">
        <f>IF('Indicator Data'!BZ151="No Data",1,IF('Indicator Data imputation'!AZ150&lt;&gt;"",1,0))</f>
        <v>0</v>
      </c>
      <c r="AZ147" s="165">
        <f>IF('Indicator Data'!CA151="No Data",1,IF('Indicator Data imputation'!BA150&lt;&gt;"",1,0))</f>
        <v>0</v>
      </c>
      <c r="BA147" s="5">
        <f t="shared" si="4"/>
        <v>10</v>
      </c>
      <c r="BB147" s="167">
        <f t="shared" si="5"/>
        <v>0.19607843137254902</v>
      </c>
    </row>
    <row r="148" spans="1:54" x14ac:dyDescent="0.25">
      <c r="A148" s="5" t="s">
        <v>275</v>
      </c>
      <c r="B148" s="165">
        <f>IF('Indicator Data'!C152="No Data",1,IF('Indicator Data imputation'!C151&lt;&gt;"",1,0))</f>
        <v>0</v>
      </c>
      <c r="C148" s="165">
        <f>IF('Indicator Data'!D152="No Data",1,IF('Indicator Data imputation'!D151&lt;&gt;"",1,0))</f>
        <v>0</v>
      </c>
      <c r="D148" s="165">
        <f>IF('Indicator Data'!E152="No Data",1,IF('Indicator Data imputation'!E151&lt;&gt;"",1,0))</f>
        <v>1</v>
      </c>
      <c r="E148" s="165">
        <f>IF('Indicator Data'!F152="No Data",1,IF('Indicator Data imputation'!F151&lt;&gt;"",1,0))</f>
        <v>0</v>
      </c>
      <c r="F148" s="165">
        <f>IF('Indicator Data'!G152="No Data",1,IF('Indicator Data imputation'!G151&lt;&gt;"",1,0))</f>
        <v>0</v>
      </c>
      <c r="G148" s="165">
        <f>IF('Indicator Data'!H152="No Data",1,IF('Indicator Data imputation'!H151&lt;&gt;"",1,0))</f>
        <v>0</v>
      </c>
      <c r="H148" s="165">
        <f>IF('Indicator Data'!I152="No Data",1,IF('Indicator Data imputation'!I151&lt;&gt;"",1,0))</f>
        <v>0</v>
      </c>
      <c r="I148" s="165">
        <f>IF('Indicator Data'!J152="No Data",1,IF('Indicator Data imputation'!J151&lt;&gt;"",1,0))</f>
        <v>0</v>
      </c>
      <c r="J148" s="165">
        <f>IF('Indicator Data'!K152="No Data",1,IF('Indicator Data imputation'!K151&lt;&gt;"",1,0))</f>
        <v>0</v>
      </c>
      <c r="K148" s="165">
        <f>IF('Indicator Data'!L152="No Data",1,IF('Indicator Data imputation'!L151&lt;&gt;"",1,0))</f>
        <v>1</v>
      </c>
      <c r="L148" s="165">
        <f>IF('Indicator Data'!AM152="No Data",1,IF('Indicator Data imputation'!M151&lt;&gt;"",1,0))</f>
        <v>0</v>
      </c>
      <c r="M148" s="165">
        <f>IF('Indicator Data'!AN152="No Data",1,IF('Indicator Data imputation'!N151&lt;&gt;"",1,0))</f>
        <v>0</v>
      </c>
      <c r="N148" s="165">
        <f>IF('Indicator Data'!AO152="No Data",1,IF('Indicator Data imputation'!O151&lt;&gt;"",1,0))</f>
        <v>0</v>
      </c>
      <c r="O148" s="165">
        <f>IF('Indicator Data'!AP152="No Data",1,IF('Indicator Data imputation'!P151&lt;&gt;"",1,0))</f>
        <v>0</v>
      </c>
      <c r="P148" s="165">
        <f>IF('Indicator Data'!AQ152="No Data",1,IF('Indicator Data imputation'!Q151&lt;&gt;"",1,0))</f>
        <v>0</v>
      </c>
      <c r="Q148" s="165">
        <f>IF('Indicator Data'!AR152="No Data",1,IF('Indicator Data imputation'!R151&lt;&gt;"",1,0))</f>
        <v>1</v>
      </c>
      <c r="R148" s="165">
        <f>IF('Indicator Data'!AS152="No Data",1,IF('Indicator Data imputation'!S151&lt;&gt;"",1,0))</f>
        <v>0</v>
      </c>
      <c r="S148" s="165">
        <f>IF('Indicator Data'!AT152="No Data",1,IF('Indicator Data imputation'!T151&lt;&gt;"",1,0))</f>
        <v>0</v>
      </c>
      <c r="T148" s="165">
        <f>IF('Indicator Data'!AU152="No Data",1,IF('Indicator Data imputation'!U151&lt;&gt;"",1,0))</f>
        <v>0</v>
      </c>
      <c r="U148" s="165">
        <f>IF('Indicator Data'!AV152="No Data",1,IF('Indicator Data imputation'!V151&lt;&gt;"",1,0))</f>
        <v>0</v>
      </c>
      <c r="V148" s="165">
        <f>IF('Indicator Data'!AX152="No Data",1,IF('Indicator Data imputation'!W151&lt;&gt;"",1,0))</f>
        <v>0</v>
      </c>
      <c r="W148" s="165">
        <f>IF('Indicator Data'!AY152="No Data",1,IF('Indicator Data imputation'!X151&lt;&gt;"",1,0))</f>
        <v>0</v>
      </c>
      <c r="X148" s="165">
        <f>IF('Indicator Data'!CB152="No Data",1,IF('Indicator Data imputation'!Y151&lt;&gt;"",1,0))</f>
        <v>0</v>
      </c>
      <c r="Y148" s="165">
        <f>IF('Indicator Data'!CC152="No Data",1,IF('Indicator Data imputation'!Z151&lt;&gt;"",1,0))</f>
        <v>0</v>
      </c>
      <c r="Z148" s="165">
        <f>IF('Indicator Data'!AZ152="No Data",1,IF('Indicator Data imputation'!AA151&lt;&gt;"",1,0))</f>
        <v>0</v>
      </c>
      <c r="AA148" s="165">
        <f>IF('Indicator Data'!BA152="No Data",1,IF('Indicator Data imputation'!AB151&lt;&gt;"",1,0))</f>
        <v>1</v>
      </c>
      <c r="AB148" s="165">
        <f>IF('Indicator Data'!CG152="No Data",1,IF('Indicator Data imputation'!AC151&lt;&gt;"",1,0))</f>
        <v>0</v>
      </c>
      <c r="AC148" s="165">
        <f>IF('Indicator Data'!CH152="No Data",1,IF('Indicator Data imputation'!AD151&lt;&gt;"",1,0))</f>
        <v>0</v>
      </c>
      <c r="AD148" s="165">
        <f>IF('Indicator Data'!BC152="No Data",1,IF('Indicator Data imputation'!AE151&lt;&gt;"",1,0))</f>
        <v>1</v>
      </c>
      <c r="AE148" s="165">
        <f>IF('Indicator Data'!BF152="No Data",1,IF('Indicator Data imputation'!AF151&lt;&gt;"",1,0))</f>
        <v>0</v>
      </c>
      <c r="AF148" s="165">
        <f>IF('Indicator Data'!BG152="No Data",1,IF('Indicator Data imputation'!AG151&lt;&gt;"",1,0))</f>
        <v>0</v>
      </c>
      <c r="AG148" s="165">
        <f>IF('Indicator Data'!BH152="No Data",1,IF('Indicator Data imputation'!AH151&lt;&gt;"",1,0))</f>
        <v>0</v>
      </c>
      <c r="AH148" s="165">
        <f>IF('Indicator Data'!BI152="No Data",1,IF('Indicator Data imputation'!AI151&lt;&gt;"",1,0))</f>
        <v>0</v>
      </c>
      <c r="AI148" s="165">
        <f>IF('Indicator Data'!BJ152="No Data",1,IF('Indicator Data imputation'!AJ151&lt;&gt;"",1,0))</f>
        <v>0</v>
      </c>
      <c r="AJ148" s="165">
        <f>IF('Indicator Data'!BK152="No Data",1,IF('Indicator Data imputation'!AK151&lt;&gt;"",1,0))</f>
        <v>0</v>
      </c>
      <c r="AK148" s="165">
        <f>IF('Indicator Data'!BL152="No Data",1,IF('Indicator Data imputation'!AL151&lt;&gt;"",1,0))</f>
        <v>0</v>
      </c>
      <c r="AL148" s="165">
        <f>IF('Indicator Data'!BM152="No Data",1,IF('Indicator Data imputation'!AM151&lt;&gt;"",1,0))</f>
        <v>0</v>
      </c>
      <c r="AM148" s="165">
        <f>IF('Indicator Data'!BN152="No Data",1,IF('Indicator Data imputation'!AN151&lt;&gt;"",1,0))</f>
        <v>0</v>
      </c>
      <c r="AN148" s="165">
        <f>IF('Indicator Data'!BO152="No Data",1,IF('Indicator Data imputation'!AO151&lt;&gt;"",1,0))</f>
        <v>0</v>
      </c>
      <c r="AO148" s="165">
        <f>IF('Indicator Data'!BP152="No Data",1,IF('Indicator Data imputation'!AP151&lt;&gt;"",1,0))</f>
        <v>1</v>
      </c>
      <c r="AP148" s="165">
        <f>IF('Indicator Data'!BQ152="No Data",1,IF('Indicator Data imputation'!AQ151&lt;&gt;"",1,0))</f>
        <v>1</v>
      </c>
      <c r="AQ148" s="165">
        <f>IF('Indicator Data'!BR152="No Data",1,IF('Indicator Data imputation'!AR151&lt;&gt;"",1,0))</f>
        <v>0</v>
      </c>
      <c r="AR148" s="165">
        <f>IF('Indicator Data'!BS152="No Data",1,IF('Indicator Data imputation'!AS151&lt;&gt;"",1,0))</f>
        <v>0</v>
      </c>
      <c r="AS148" s="165">
        <f>IF('Indicator Data'!BT152="No Data",1,IF('Indicator Data imputation'!AT151&lt;&gt;"",1,0))</f>
        <v>1</v>
      </c>
      <c r="AT148" s="165">
        <f>IF('Indicator Data'!BU152="No Data",1,IF('Indicator Data imputation'!AU151&lt;&gt;"",1,0))</f>
        <v>0</v>
      </c>
      <c r="AU148" s="165">
        <f>IF('Indicator Data'!BV152="No Data",1,IF('Indicator Data imputation'!AV151&lt;&gt;"",1,0))</f>
        <v>0</v>
      </c>
      <c r="AV148" s="165">
        <f>IF('Indicator Data'!BW152="No Data",1,IF('Indicator Data imputation'!AW151&lt;&gt;"",1,0))</f>
        <v>0</v>
      </c>
      <c r="AW148" s="165">
        <f>IF('Indicator Data'!BX152="No Data",1,IF('Indicator Data imputation'!AX151&lt;&gt;"",1,0))</f>
        <v>0</v>
      </c>
      <c r="AX148" s="165">
        <f>IF('Indicator Data'!BY152="No Data",1,IF('Indicator Data imputation'!AY151&lt;&gt;"",1,0))</f>
        <v>0</v>
      </c>
      <c r="AY148" s="165">
        <f>IF('Indicator Data'!BZ152="No Data",1,IF('Indicator Data imputation'!AZ151&lt;&gt;"",1,0))</f>
        <v>0</v>
      </c>
      <c r="AZ148" s="165">
        <f>IF('Indicator Data'!CA152="No Data",1,IF('Indicator Data imputation'!BA151&lt;&gt;"",1,0))</f>
        <v>0</v>
      </c>
      <c r="BA148" s="5">
        <f t="shared" si="4"/>
        <v>8</v>
      </c>
      <c r="BB148" s="167">
        <f t="shared" si="5"/>
        <v>0.15686274509803921</v>
      </c>
    </row>
    <row r="149" spans="1:54" x14ac:dyDescent="0.25">
      <c r="A149" s="5" t="s">
        <v>277</v>
      </c>
      <c r="B149" s="165">
        <f>IF('Indicator Data'!C153="No Data",1,IF('Indicator Data imputation'!C152&lt;&gt;"",1,0))</f>
        <v>0</v>
      </c>
      <c r="C149" s="165">
        <f>IF('Indicator Data'!D153="No Data",1,IF('Indicator Data imputation'!D152&lt;&gt;"",1,0))</f>
        <v>0</v>
      </c>
      <c r="D149" s="165">
        <f>IF('Indicator Data'!E153="No Data",1,IF('Indicator Data imputation'!E152&lt;&gt;"",1,0))</f>
        <v>1</v>
      </c>
      <c r="E149" s="165">
        <f>IF('Indicator Data'!F153="No Data",1,IF('Indicator Data imputation'!F152&lt;&gt;"",1,0))</f>
        <v>0</v>
      </c>
      <c r="F149" s="165">
        <f>IF('Indicator Data'!G153="No Data",1,IF('Indicator Data imputation'!G152&lt;&gt;"",1,0))</f>
        <v>0</v>
      </c>
      <c r="G149" s="165">
        <f>IF('Indicator Data'!H153="No Data",1,IF('Indicator Data imputation'!H152&lt;&gt;"",1,0))</f>
        <v>0</v>
      </c>
      <c r="H149" s="165">
        <f>IF('Indicator Data'!I153="No Data",1,IF('Indicator Data imputation'!I152&lt;&gt;"",1,0))</f>
        <v>0</v>
      </c>
      <c r="I149" s="165">
        <f>IF('Indicator Data'!J153="No Data",1,IF('Indicator Data imputation'!J152&lt;&gt;"",1,0))</f>
        <v>0</v>
      </c>
      <c r="J149" s="165">
        <f>IF('Indicator Data'!K153="No Data",1,IF('Indicator Data imputation'!K152&lt;&gt;"",1,0))</f>
        <v>0</v>
      </c>
      <c r="K149" s="165">
        <f>IF('Indicator Data'!L153="No Data",1,IF('Indicator Data imputation'!L152&lt;&gt;"",1,0))</f>
        <v>0</v>
      </c>
      <c r="L149" s="165">
        <f>IF('Indicator Data'!AM153="No Data",1,IF('Indicator Data imputation'!M152&lt;&gt;"",1,0))</f>
        <v>0</v>
      </c>
      <c r="M149" s="165">
        <f>IF('Indicator Data'!AN153="No Data",1,IF('Indicator Data imputation'!N152&lt;&gt;"",1,0))</f>
        <v>0</v>
      </c>
      <c r="N149" s="165">
        <f>IF('Indicator Data'!AO153="No Data",1,IF('Indicator Data imputation'!O152&lt;&gt;"",1,0))</f>
        <v>0</v>
      </c>
      <c r="O149" s="165">
        <f>IF('Indicator Data'!AP153="No Data",1,IF('Indicator Data imputation'!P152&lt;&gt;"",1,0))</f>
        <v>0</v>
      </c>
      <c r="P149" s="165">
        <f>IF('Indicator Data'!AQ153="No Data",1,IF('Indicator Data imputation'!Q152&lt;&gt;"",1,0))</f>
        <v>0</v>
      </c>
      <c r="Q149" s="165">
        <f>IF('Indicator Data'!AR153="No Data",1,IF('Indicator Data imputation'!R152&lt;&gt;"",1,0))</f>
        <v>0</v>
      </c>
      <c r="R149" s="165">
        <f>IF('Indicator Data'!AS153="No Data",1,IF('Indicator Data imputation'!S152&lt;&gt;"",1,0))</f>
        <v>0</v>
      </c>
      <c r="S149" s="165">
        <f>IF('Indicator Data'!AT153="No Data",1,IF('Indicator Data imputation'!T152&lt;&gt;"",1,0))</f>
        <v>0</v>
      </c>
      <c r="T149" s="165">
        <f>IF('Indicator Data'!AU153="No Data",1,IF('Indicator Data imputation'!U152&lt;&gt;"",1,0))</f>
        <v>0</v>
      </c>
      <c r="U149" s="165">
        <f>IF('Indicator Data'!AV153="No Data",1,IF('Indicator Data imputation'!V152&lt;&gt;"",1,0))</f>
        <v>0</v>
      </c>
      <c r="V149" s="165">
        <f>IF('Indicator Data'!AX153="No Data",1,IF('Indicator Data imputation'!W152&lt;&gt;"",1,0))</f>
        <v>0</v>
      </c>
      <c r="W149" s="165">
        <f>IF('Indicator Data'!AY153="No Data",1,IF('Indicator Data imputation'!X152&lt;&gt;"",1,0))</f>
        <v>0</v>
      </c>
      <c r="X149" s="165">
        <f>IF('Indicator Data'!CB153="No Data",1,IF('Indicator Data imputation'!Y152&lt;&gt;"",1,0))</f>
        <v>0</v>
      </c>
      <c r="Y149" s="165">
        <f>IF('Indicator Data'!CC153="No Data",1,IF('Indicator Data imputation'!Z152&lt;&gt;"",1,0))</f>
        <v>0</v>
      </c>
      <c r="Z149" s="165">
        <f>IF('Indicator Data'!AZ153="No Data",1,IF('Indicator Data imputation'!AA152&lt;&gt;"",1,0))</f>
        <v>0</v>
      </c>
      <c r="AA149" s="165">
        <f>IF('Indicator Data'!BA153="No Data",1,IF('Indicator Data imputation'!AB152&lt;&gt;"",1,0))</f>
        <v>0</v>
      </c>
      <c r="AB149" s="165">
        <f>IF('Indicator Data'!CG153="No Data",1,IF('Indicator Data imputation'!AC152&lt;&gt;"",1,0))</f>
        <v>0</v>
      </c>
      <c r="AC149" s="165">
        <f>IF('Indicator Data'!CH153="No Data",1,IF('Indicator Data imputation'!AD152&lt;&gt;"",1,0))</f>
        <v>0</v>
      </c>
      <c r="AD149" s="165">
        <f>IF('Indicator Data'!BC153="No Data",1,IF('Indicator Data imputation'!AE152&lt;&gt;"",1,0))</f>
        <v>0</v>
      </c>
      <c r="AE149" s="165">
        <f>IF('Indicator Data'!BF153="No Data",1,IF('Indicator Data imputation'!AF152&lt;&gt;"",1,0))</f>
        <v>0</v>
      </c>
      <c r="AF149" s="165">
        <f>IF('Indicator Data'!BG153="No Data",1,IF('Indicator Data imputation'!AG152&lt;&gt;"",1,0))</f>
        <v>0</v>
      </c>
      <c r="AG149" s="165">
        <f>IF('Indicator Data'!BH153="No Data",1,IF('Indicator Data imputation'!AH152&lt;&gt;"",1,0))</f>
        <v>0</v>
      </c>
      <c r="AH149" s="165">
        <f>IF('Indicator Data'!BI153="No Data",1,IF('Indicator Data imputation'!AI152&lt;&gt;"",1,0))</f>
        <v>0</v>
      </c>
      <c r="AI149" s="165">
        <f>IF('Indicator Data'!BJ153="No Data",1,IF('Indicator Data imputation'!AJ152&lt;&gt;"",1,0))</f>
        <v>0</v>
      </c>
      <c r="AJ149" s="165">
        <f>IF('Indicator Data'!BK153="No Data",1,IF('Indicator Data imputation'!AK152&lt;&gt;"",1,0))</f>
        <v>0</v>
      </c>
      <c r="AK149" s="165">
        <f>IF('Indicator Data'!BL153="No Data",1,IF('Indicator Data imputation'!AL152&lt;&gt;"",1,0))</f>
        <v>0</v>
      </c>
      <c r="AL149" s="165">
        <f>IF('Indicator Data'!BM153="No Data",1,IF('Indicator Data imputation'!AM152&lt;&gt;"",1,0))</f>
        <v>0</v>
      </c>
      <c r="AM149" s="165">
        <f>IF('Indicator Data'!BN153="No Data",1,IF('Indicator Data imputation'!AN152&lt;&gt;"",1,0))</f>
        <v>0</v>
      </c>
      <c r="AN149" s="165">
        <f>IF('Indicator Data'!BO153="No Data",1,IF('Indicator Data imputation'!AO152&lt;&gt;"",1,0))</f>
        <v>0</v>
      </c>
      <c r="AO149" s="165">
        <f>IF('Indicator Data'!BP153="No Data",1,IF('Indicator Data imputation'!AP152&lt;&gt;"",1,0))</f>
        <v>0</v>
      </c>
      <c r="AP149" s="165">
        <f>IF('Indicator Data'!BQ153="No Data",1,IF('Indicator Data imputation'!AQ152&lt;&gt;"",1,0))</f>
        <v>1</v>
      </c>
      <c r="AQ149" s="165">
        <f>IF('Indicator Data'!BR153="No Data",1,IF('Indicator Data imputation'!AR152&lt;&gt;"",1,0))</f>
        <v>1</v>
      </c>
      <c r="AR149" s="165">
        <f>IF('Indicator Data'!BS153="No Data",1,IF('Indicator Data imputation'!AS152&lt;&gt;"",1,0))</f>
        <v>0</v>
      </c>
      <c r="AS149" s="165">
        <f>IF('Indicator Data'!BT153="No Data",1,IF('Indicator Data imputation'!AT152&lt;&gt;"",1,0))</f>
        <v>0</v>
      </c>
      <c r="AT149" s="165">
        <f>IF('Indicator Data'!BU153="No Data",1,IF('Indicator Data imputation'!AU152&lt;&gt;"",1,0))</f>
        <v>0</v>
      </c>
      <c r="AU149" s="165">
        <f>IF('Indicator Data'!BV153="No Data",1,IF('Indicator Data imputation'!AV152&lt;&gt;"",1,0))</f>
        <v>0</v>
      </c>
      <c r="AV149" s="165">
        <f>IF('Indicator Data'!BW153="No Data",1,IF('Indicator Data imputation'!AW152&lt;&gt;"",1,0))</f>
        <v>0</v>
      </c>
      <c r="AW149" s="165">
        <f>IF('Indicator Data'!BX153="No Data",1,IF('Indicator Data imputation'!AX152&lt;&gt;"",1,0))</f>
        <v>0</v>
      </c>
      <c r="AX149" s="165">
        <f>IF('Indicator Data'!BY153="No Data",1,IF('Indicator Data imputation'!AY152&lt;&gt;"",1,0))</f>
        <v>0</v>
      </c>
      <c r="AY149" s="165">
        <f>IF('Indicator Data'!BZ153="No Data",1,IF('Indicator Data imputation'!AZ152&lt;&gt;"",1,0))</f>
        <v>0</v>
      </c>
      <c r="AZ149" s="165">
        <f>IF('Indicator Data'!CA153="No Data",1,IF('Indicator Data imputation'!BA152&lt;&gt;"",1,0))</f>
        <v>0</v>
      </c>
      <c r="BA149" s="5">
        <f t="shared" si="4"/>
        <v>3</v>
      </c>
      <c r="BB149" s="167">
        <f t="shared" si="5"/>
        <v>5.8823529411764705E-2</v>
      </c>
    </row>
    <row r="150" spans="1:54" x14ac:dyDescent="0.25">
      <c r="A150" s="5" t="s">
        <v>279</v>
      </c>
      <c r="B150" s="165">
        <f>IF('Indicator Data'!C154="No Data",1,IF('Indicator Data imputation'!C153&lt;&gt;"",1,0))</f>
        <v>0</v>
      </c>
      <c r="C150" s="165">
        <f>IF('Indicator Data'!D154="No Data",1,IF('Indicator Data imputation'!D153&lt;&gt;"",1,0))</f>
        <v>0</v>
      </c>
      <c r="D150" s="165">
        <f>IF('Indicator Data'!E154="No Data",1,IF('Indicator Data imputation'!E153&lt;&gt;"",1,0))</f>
        <v>0</v>
      </c>
      <c r="E150" s="165">
        <f>IF('Indicator Data'!F154="No Data",1,IF('Indicator Data imputation'!F153&lt;&gt;"",1,0))</f>
        <v>0</v>
      </c>
      <c r="F150" s="165">
        <f>IF('Indicator Data'!G154="No Data",1,IF('Indicator Data imputation'!G153&lt;&gt;"",1,0))</f>
        <v>0</v>
      </c>
      <c r="G150" s="165">
        <f>IF('Indicator Data'!H154="No Data",1,IF('Indicator Data imputation'!H153&lt;&gt;"",1,0))</f>
        <v>0</v>
      </c>
      <c r="H150" s="165">
        <f>IF('Indicator Data'!I154="No Data",1,IF('Indicator Data imputation'!I153&lt;&gt;"",1,0))</f>
        <v>0</v>
      </c>
      <c r="I150" s="165">
        <f>IF('Indicator Data'!J154="No Data",1,IF('Indicator Data imputation'!J153&lt;&gt;"",1,0))</f>
        <v>0</v>
      </c>
      <c r="J150" s="165">
        <f>IF('Indicator Data'!K154="No Data",1,IF('Indicator Data imputation'!K153&lt;&gt;"",1,0))</f>
        <v>0</v>
      </c>
      <c r="K150" s="165">
        <f>IF('Indicator Data'!L154="No Data",1,IF('Indicator Data imputation'!L153&lt;&gt;"",1,0))</f>
        <v>0</v>
      </c>
      <c r="L150" s="165">
        <f>IF('Indicator Data'!AM154="No Data",1,IF('Indicator Data imputation'!M153&lt;&gt;"",1,0))</f>
        <v>0</v>
      </c>
      <c r="M150" s="165">
        <f>IF('Indicator Data'!AN154="No Data",1,IF('Indicator Data imputation'!N153&lt;&gt;"",1,0))</f>
        <v>0</v>
      </c>
      <c r="N150" s="165">
        <f>IF('Indicator Data'!AO154="No Data",1,IF('Indicator Data imputation'!O153&lt;&gt;"",1,0))</f>
        <v>0</v>
      </c>
      <c r="O150" s="165">
        <f>IF('Indicator Data'!AP154="No Data",1,IF('Indicator Data imputation'!P153&lt;&gt;"",1,0))</f>
        <v>0</v>
      </c>
      <c r="P150" s="165">
        <f>IF('Indicator Data'!AQ154="No Data",1,IF('Indicator Data imputation'!Q153&lt;&gt;"",1,0))</f>
        <v>0</v>
      </c>
      <c r="Q150" s="165">
        <f>IF('Indicator Data'!AR154="No Data",1,IF('Indicator Data imputation'!R153&lt;&gt;"",1,0))</f>
        <v>1</v>
      </c>
      <c r="R150" s="165">
        <f>IF('Indicator Data'!AS154="No Data",1,IF('Indicator Data imputation'!S153&lt;&gt;"",1,0))</f>
        <v>0</v>
      </c>
      <c r="S150" s="165">
        <f>IF('Indicator Data'!AT154="No Data",1,IF('Indicator Data imputation'!T153&lt;&gt;"",1,0))</f>
        <v>0</v>
      </c>
      <c r="T150" s="165">
        <f>IF('Indicator Data'!AU154="No Data",1,IF('Indicator Data imputation'!U153&lt;&gt;"",1,0))</f>
        <v>0</v>
      </c>
      <c r="U150" s="165">
        <f>IF('Indicator Data'!AV154="No Data",1,IF('Indicator Data imputation'!V153&lt;&gt;"",1,0))</f>
        <v>1</v>
      </c>
      <c r="V150" s="165">
        <f>IF('Indicator Data'!AX154="No Data",1,IF('Indicator Data imputation'!W153&lt;&gt;"",1,0))</f>
        <v>0</v>
      </c>
      <c r="W150" s="165">
        <f>IF('Indicator Data'!AY154="No Data",1,IF('Indicator Data imputation'!X153&lt;&gt;"",1,0))</f>
        <v>1</v>
      </c>
      <c r="X150" s="165">
        <f>IF('Indicator Data'!CB154="No Data",1,IF('Indicator Data imputation'!Y153&lt;&gt;"",1,0))</f>
        <v>0</v>
      </c>
      <c r="Y150" s="165">
        <f>IF('Indicator Data'!CC154="No Data",1,IF('Indicator Data imputation'!Z153&lt;&gt;"",1,0))</f>
        <v>0</v>
      </c>
      <c r="Z150" s="165">
        <f>IF('Indicator Data'!AZ154="No Data",1,IF('Indicator Data imputation'!AA153&lt;&gt;"",1,0))</f>
        <v>0</v>
      </c>
      <c r="AA150" s="165">
        <f>IF('Indicator Data'!BA154="No Data",1,IF('Indicator Data imputation'!AB153&lt;&gt;"",1,0))</f>
        <v>0</v>
      </c>
      <c r="AB150" s="165">
        <f>IF('Indicator Data'!CG154="No Data",1,IF('Indicator Data imputation'!AC153&lt;&gt;"",1,0))</f>
        <v>0</v>
      </c>
      <c r="AC150" s="165">
        <f>IF('Indicator Data'!CH154="No Data",1,IF('Indicator Data imputation'!AD153&lt;&gt;"",1,0))</f>
        <v>0</v>
      </c>
      <c r="AD150" s="165">
        <f>IF('Indicator Data'!BC154="No Data",1,IF('Indicator Data imputation'!AE153&lt;&gt;"",1,0))</f>
        <v>0</v>
      </c>
      <c r="AE150" s="165">
        <f>IF('Indicator Data'!BF154="No Data",1,IF('Indicator Data imputation'!AF153&lt;&gt;"",1,0))</f>
        <v>0</v>
      </c>
      <c r="AF150" s="165">
        <f>IF('Indicator Data'!BG154="No Data",1,IF('Indicator Data imputation'!AG153&lt;&gt;"",1,0))</f>
        <v>1</v>
      </c>
      <c r="AG150" s="165">
        <f>IF('Indicator Data'!BH154="No Data",1,IF('Indicator Data imputation'!AH153&lt;&gt;"",1,0))</f>
        <v>0</v>
      </c>
      <c r="AH150" s="165">
        <f>IF('Indicator Data'!BI154="No Data",1,IF('Indicator Data imputation'!AI153&lt;&gt;"",1,0))</f>
        <v>0</v>
      </c>
      <c r="AI150" s="165">
        <f>IF('Indicator Data'!BJ154="No Data",1,IF('Indicator Data imputation'!AJ153&lt;&gt;"",1,0))</f>
        <v>0</v>
      </c>
      <c r="AJ150" s="165">
        <f>IF('Indicator Data'!BK154="No Data",1,IF('Indicator Data imputation'!AK153&lt;&gt;"",1,0))</f>
        <v>0</v>
      </c>
      <c r="AK150" s="165">
        <f>IF('Indicator Data'!BL154="No Data",1,IF('Indicator Data imputation'!AL153&lt;&gt;"",1,0))</f>
        <v>0</v>
      </c>
      <c r="AL150" s="165">
        <f>IF('Indicator Data'!BM154="No Data",1,IF('Indicator Data imputation'!AM153&lt;&gt;"",1,0))</f>
        <v>0</v>
      </c>
      <c r="AM150" s="165">
        <f>IF('Indicator Data'!BN154="No Data",1,IF('Indicator Data imputation'!AN153&lt;&gt;"",1,0))</f>
        <v>0</v>
      </c>
      <c r="AN150" s="165">
        <f>IF('Indicator Data'!BO154="No Data",1,IF('Indicator Data imputation'!AO153&lt;&gt;"",1,0))</f>
        <v>0</v>
      </c>
      <c r="AO150" s="165">
        <f>IF('Indicator Data'!BP154="No Data",1,IF('Indicator Data imputation'!AP153&lt;&gt;"",1,0))</f>
        <v>0</v>
      </c>
      <c r="AP150" s="165">
        <f>IF('Indicator Data'!BQ154="No Data",1,IF('Indicator Data imputation'!AQ153&lt;&gt;"",1,0))</f>
        <v>0</v>
      </c>
      <c r="AQ150" s="165">
        <f>IF('Indicator Data'!BR154="No Data",1,IF('Indicator Data imputation'!AR153&lt;&gt;"",1,0))</f>
        <v>1</v>
      </c>
      <c r="AR150" s="165">
        <f>IF('Indicator Data'!BS154="No Data",1,IF('Indicator Data imputation'!AS153&lt;&gt;"",1,0))</f>
        <v>0</v>
      </c>
      <c r="AS150" s="165">
        <f>IF('Indicator Data'!BT154="No Data",1,IF('Indicator Data imputation'!AT153&lt;&gt;"",1,0))</f>
        <v>0</v>
      </c>
      <c r="AT150" s="165">
        <f>IF('Indicator Data'!BU154="No Data",1,IF('Indicator Data imputation'!AU153&lt;&gt;"",1,0))</f>
        <v>0</v>
      </c>
      <c r="AU150" s="165">
        <f>IF('Indicator Data'!BV154="No Data",1,IF('Indicator Data imputation'!AV153&lt;&gt;"",1,0))</f>
        <v>0</v>
      </c>
      <c r="AV150" s="165">
        <f>IF('Indicator Data'!BW154="No Data",1,IF('Indicator Data imputation'!AW153&lt;&gt;"",1,0))</f>
        <v>0</v>
      </c>
      <c r="AW150" s="165">
        <f>IF('Indicator Data'!BX154="No Data",1,IF('Indicator Data imputation'!AX153&lt;&gt;"",1,0))</f>
        <v>0</v>
      </c>
      <c r="AX150" s="165">
        <f>IF('Indicator Data'!BY154="No Data",1,IF('Indicator Data imputation'!AY153&lt;&gt;"",1,0))</f>
        <v>0</v>
      </c>
      <c r="AY150" s="165">
        <f>IF('Indicator Data'!BZ154="No Data",1,IF('Indicator Data imputation'!AZ153&lt;&gt;"",1,0))</f>
        <v>0</v>
      </c>
      <c r="AZ150" s="165">
        <f>IF('Indicator Data'!CA154="No Data",1,IF('Indicator Data imputation'!BA153&lt;&gt;"",1,0))</f>
        <v>0</v>
      </c>
      <c r="BA150" s="5">
        <f t="shared" si="4"/>
        <v>5</v>
      </c>
      <c r="BB150" s="167">
        <f t="shared" si="5"/>
        <v>9.8039215686274508E-2</v>
      </c>
    </row>
    <row r="151" spans="1:54" x14ac:dyDescent="0.25">
      <c r="A151" s="5" t="s">
        <v>281</v>
      </c>
      <c r="B151" s="165">
        <f>IF('Indicator Data'!C155="No Data",1,IF('Indicator Data imputation'!C154&lt;&gt;"",1,0))</f>
        <v>0</v>
      </c>
      <c r="C151" s="165">
        <f>IF('Indicator Data'!D155="No Data",1,IF('Indicator Data imputation'!D154&lt;&gt;"",1,0))</f>
        <v>0</v>
      </c>
      <c r="D151" s="165">
        <f>IF('Indicator Data'!E155="No Data",1,IF('Indicator Data imputation'!E154&lt;&gt;"",1,0))</f>
        <v>0</v>
      </c>
      <c r="E151" s="165">
        <f>IF('Indicator Data'!F155="No Data",1,IF('Indicator Data imputation'!F154&lt;&gt;"",1,0))</f>
        <v>0</v>
      </c>
      <c r="F151" s="165">
        <f>IF('Indicator Data'!G155="No Data",1,IF('Indicator Data imputation'!G154&lt;&gt;"",1,0))</f>
        <v>0</v>
      </c>
      <c r="G151" s="165">
        <f>IF('Indicator Data'!H155="No Data",1,IF('Indicator Data imputation'!H154&lt;&gt;"",1,0))</f>
        <v>0</v>
      </c>
      <c r="H151" s="165">
        <f>IF('Indicator Data'!I155="No Data",1,IF('Indicator Data imputation'!I154&lt;&gt;"",1,0))</f>
        <v>0</v>
      </c>
      <c r="I151" s="165">
        <f>IF('Indicator Data'!J155="No Data",1,IF('Indicator Data imputation'!J154&lt;&gt;"",1,0))</f>
        <v>0</v>
      </c>
      <c r="J151" s="165">
        <f>IF('Indicator Data'!K155="No Data",1,IF('Indicator Data imputation'!K154&lt;&gt;"",1,0))</f>
        <v>0</v>
      </c>
      <c r="K151" s="165">
        <f>IF('Indicator Data'!L155="No Data",1,IF('Indicator Data imputation'!L154&lt;&gt;"",1,0))</f>
        <v>0</v>
      </c>
      <c r="L151" s="165">
        <f>IF('Indicator Data'!AM155="No Data",1,IF('Indicator Data imputation'!M154&lt;&gt;"",1,0))</f>
        <v>0</v>
      </c>
      <c r="M151" s="165">
        <f>IF('Indicator Data'!AN155="No Data",1,IF('Indicator Data imputation'!N154&lt;&gt;"",1,0))</f>
        <v>0</v>
      </c>
      <c r="N151" s="165">
        <f>IF('Indicator Data'!AO155="No Data",1,IF('Indicator Data imputation'!O154&lt;&gt;"",1,0))</f>
        <v>0</v>
      </c>
      <c r="O151" s="165">
        <f>IF('Indicator Data'!AP155="No Data",1,IF('Indicator Data imputation'!P154&lt;&gt;"",1,0))</f>
        <v>0</v>
      </c>
      <c r="P151" s="165">
        <f>IF('Indicator Data'!AQ155="No Data",1,IF('Indicator Data imputation'!Q154&lt;&gt;"",1,0))</f>
        <v>0</v>
      </c>
      <c r="Q151" s="165">
        <f>IF('Indicator Data'!AR155="No Data",1,IF('Indicator Data imputation'!R154&lt;&gt;"",1,0))</f>
        <v>0</v>
      </c>
      <c r="R151" s="165">
        <f>IF('Indicator Data'!AS155="No Data",1,IF('Indicator Data imputation'!S154&lt;&gt;"",1,0))</f>
        <v>0</v>
      </c>
      <c r="S151" s="165">
        <f>IF('Indicator Data'!AT155="No Data",1,IF('Indicator Data imputation'!T154&lt;&gt;"",1,0))</f>
        <v>0</v>
      </c>
      <c r="T151" s="165">
        <f>IF('Indicator Data'!AU155="No Data",1,IF('Indicator Data imputation'!U154&lt;&gt;"",1,0))</f>
        <v>0</v>
      </c>
      <c r="U151" s="165">
        <f>IF('Indicator Data'!AV155="No Data",1,IF('Indicator Data imputation'!V154&lt;&gt;"",1,0))</f>
        <v>0</v>
      </c>
      <c r="V151" s="165">
        <f>IF('Indicator Data'!AX155="No Data",1,IF('Indicator Data imputation'!W154&lt;&gt;"",1,0))</f>
        <v>0</v>
      </c>
      <c r="W151" s="165">
        <f>IF('Indicator Data'!AY155="No Data",1,IF('Indicator Data imputation'!X154&lt;&gt;"",1,0))</f>
        <v>0</v>
      </c>
      <c r="X151" s="165">
        <f>IF('Indicator Data'!CB155="No Data",1,IF('Indicator Data imputation'!Y154&lt;&gt;"",1,0))</f>
        <v>0</v>
      </c>
      <c r="Y151" s="165">
        <f>IF('Indicator Data'!CC155="No Data",1,IF('Indicator Data imputation'!Z154&lt;&gt;"",1,0))</f>
        <v>0</v>
      </c>
      <c r="Z151" s="165">
        <f>IF('Indicator Data'!AZ155="No Data",1,IF('Indicator Data imputation'!AA154&lt;&gt;"",1,0))</f>
        <v>0</v>
      </c>
      <c r="AA151" s="165">
        <f>IF('Indicator Data'!BA155="No Data",1,IF('Indicator Data imputation'!AB154&lt;&gt;"",1,0))</f>
        <v>0</v>
      </c>
      <c r="AB151" s="165">
        <f>IF('Indicator Data'!CG155="No Data",1,IF('Indicator Data imputation'!AC154&lt;&gt;"",1,0))</f>
        <v>0</v>
      </c>
      <c r="AC151" s="165">
        <f>IF('Indicator Data'!CH155="No Data",1,IF('Indicator Data imputation'!AD154&lt;&gt;"",1,0))</f>
        <v>0</v>
      </c>
      <c r="AD151" s="165">
        <f>IF('Indicator Data'!BC155="No Data",1,IF('Indicator Data imputation'!AE154&lt;&gt;"",1,0))</f>
        <v>0</v>
      </c>
      <c r="AE151" s="165">
        <f>IF('Indicator Data'!BF155="No Data",1,IF('Indicator Data imputation'!AF154&lt;&gt;"",1,0))</f>
        <v>0</v>
      </c>
      <c r="AF151" s="165">
        <f>IF('Indicator Data'!BG155="No Data",1,IF('Indicator Data imputation'!AG154&lt;&gt;"",1,0))</f>
        <v>0</v>
      </c>
      <c r="AG151" s="165">
        <f>IF('Indicator Data'!BH155="No Data",1,IF('Indicator Data imputation'!AH154&lt;&gt;"",1,0))</f>
        <v>0</v>
      </c>
      <c r="AH151" s="165">
        <f>IF('Indicator Data'!BI155="No Data",1,IF('Indicator Data imputation'!AI154&lt;&gt;"",1,0))</f>
        <v>0</v>
      </c>
      <c r="AI151" s="165">
        <f>IF('Indicator Data'!BJ155="No Data",1,IF('Indicator Data imputation'!AJ154&lt;&gt;"",1,0))</f>
        <v>0</v>
      </c>
      <c r="AJ151" s="165">
        <f>IF('Indicator Data'!BK155="No Data",1,IF('Indicator Data imputation'!AK154&lt;&gt;"",1,0))</f>
        <v>0</v>
      </c>
      <c r="AK151" s="165">
        <f>IF('Indicator Data'!BL155="No Data",1,IF('Indicator Data imputation'!AL154&lt;&gt;"",1,0))</f>
        <v>0</v>
      </c>
      <c r="AL151" s="165">
        <f>IF('Indicator Data'!BM155="No Data",1,IF('Indicator Data imputation'!AM154&lt;&gt;"",1,0))</f>
        <v>0</v>
      </c>
      <c r="AM151" s="165">
        <f>IF('Indicator Data'!BN155="No Data",1,IF('Indicator Data imputation'!AN154&lt;&gt;"",1,0))</f>
        <v>1</v>
      </c>
      <c r="AN151" s="165">
        <f>IF('Indicator Data'!BO155="No Data",1,IF('Indicator Data imputation'!AO154&lt;&gt;"",1,0))</f>
        <v>1</v>
      </c>
      <c r="AO151" s="165">
        <f>IF('Indicator Data'!BP155="No Data",1,IF('Indicator Data imputation'!AP154&lt;&gt;"",1,0))</f>
        <v>0</v>
      </c>
      <c r="AP151" s="165">
        <f>IF('Indicator Data'!BQ155="No Data",1,IF('Indicator Data imputation'!AQ154&lt;&gt;"",1,0))</f>
        <v>0</v>
      </c>
      <c r="AQ151" s="165">
        <f>IF('Indicator Data'!BR155="No Data",1,IF('Indicator Data imputation'!AR154&lt;&gt;"",1,0))</f>
        <v>0</v>
      </c>
      <c r="AR151" s="165">
        <f>IF('Indicator Data'!BS155="No Data",1,IF('Indicator Data imputation'!AS154&lt;&gt;"",1,0))</f>
        <v>0</v>
      </c>
      <c r="AS151" s="165">
        <f>IF('Indicator Data'!BT155="No Data",1,IF('Indicator Data imputation'!AT154&lt;&gt;"",1,0))</f>
        <v>0</v>
      </c>
      <c r="AT151" s="165">
        <f>IF('Indicator Data'!BU155="No Data",1,IF('Indicator Data imputation'!AU154&lt;&gt;"",1,0))</f>
        <v>0</v>
      </c>
      <c r="AU151" s="165">
        <f>IF('Indicator Data'!BV155="No Data",1,IF('Indicator Data imputation'!AV154&lt;&gt;"",1,0))</f>
        <v>0</v>
      </c>
      <c r="AV151" s="165">
        <f>IF('Indicator Data'!BW155="No Data",1,IF('Indicator Data imputation'!AW154&lt;&gt;"",1,0))</f>
        <v>0</v>
      </c>
      <c r="AW151" s="165">
        <f>IF('Indicator Data'!BX155="No Data",1,IF('Indicator Data imputation'!AX154&lt;&gt;"",1,0))</f>
        <v>0</v>
      </c>
      <c r="AX151" s="165">
        <f>IF('Indicator Data'!BY155="No Data",1,IF('Indicator Data imputation'!AY154&lt;&gt;"",1,0))</f>
        <v>0</v>
      </c>
      <c r="AY151" s="165">
        <f>IF('Indicator Data'!BZ155="No Data",1,IF('Indicator Data imputation'!AZ154&lt;&gt;"",1,0))</f>
        <v>0</v>
      </c>
      <c r="AZ151" s="165">
        <f>IF('Indicator Data'!CA155="No Data",1,IF('Indicator Data imputation'!BA154&lt;&gt;"",1,0))</f>
        <v>0</v>
      </c>
      <c r="BA151" s="5">
        <f t="shared" si="4"/>
        <v>2</v>
      </c>
      <c r="BB151" s="167">
        <f t="shared" si="5"/>
        <v>3.9215686274509803E-2</v>
      </c>
    </row>
    <row r="152" spans="1:54" x14ac:dyDescent="0.25">
      <c r="A152" s="5" t="s">
        <v>283</v>
      </c>
      <c r="B152" s="165">
        <f>IF('Indicator Data'!C156="No Data",1,IF('Indicator Data imputation'!C155&lt;&gt;"",1,0))</f>
        <v>0</v>
      </c>
      <c r="C152" s="165">
        <f>IF('Indicator Data'!D156="No Data",1,IF('Indicator Data imputation'!D155&lt;&gt;"",1,0))</f>
        <v>0</v>
      </c>
      <c r="D152" s="165">
        <f>IF('Indicator Data'!E156="No Data",1,IF('Indicator Data imputation'!E155&lt;&gt;"",1,0))</f>
        <v>0</v>
      </c>
      <c r="E152" s="165">
        <f>IF('Indicator Data'!F156="No Data",1,IF('Indicator Data imputation'!F155&lt;&gt;"",1,0))</f>
        <v>0</v>
      </c>
      <c r="F152" s="165">
        <f>IF('Indicator Data'!G156="No Data",1,IF('Indicator Data imputation'!G155&lt;&gt;"",1,0))</f>
        <v>0</v>
      </c>
      <c r="G152" s="165">
        <f>IF('Indicator Data'!H156="No Data",1,IF('Indicator Data imputation'!H155&lt;&gt;"",1,0))</f>
        <v>0</v>
      </c>
      <c r="H152" s="165">
        <f>IF('Indicator Data'!I156="No Data",1,IF('Indicator Data imputation'!I155&lt;&gt;"",1,0))</f>
        <v>0</v>
      </c>
      <c r="I152" s="165">
        <f>IF('Indicator Data'!J156="No Data",1,IF('Indicator Data imputation'!J155&lt;&gt;"",1,0))</f>
        <v>0</v>
      </c>
      <c r="J152" s="165">
        <f>IF('Indicator Data'!K156="No Data",1,IF('Indicator Data imputation'!K155&lt;&gt;"",1,0))</f>
        <v>0</v>
      </c>
      <c r="K152" s="165">
        <f>IF('Indicator Data'!L156="No Data",1,IF('Indicator Data imputation'!L155&lt;&gt;"",1,0))</f>
        <v>0</v>
      </c>
      <c r="L152" s="165">
        <f>IF('Indicator Data'!AM156="No Data",1,IF('Indicator Data imputation'!M155&lt;&gt;"",1,0))</f>
        <v>0</v>
      </c>
      <c r="M152" s="165">
        <f>IF('Indicator Data'!AN156="No Data",1,IF('Indicator Data imputation'!N155&lt;&gt;"",1,0))</f>
        <v>0</v>
      </c>
      <c r="N152" s="165">
        <f>IF('Indicator Data'!AO156="No Data",1,IF('Indicator Data imputation'!O155&lt;&gt;"",1,0))</f>
        <v>0</v>
      </c>
      <c r="O152" s="165">
        <f>IF('Indicator Data'!AP156="No Data",1,IF('Indicator Data imputation'!P155&lt;&gt;"",1,0))</f>
        <v>0</v>
      </c>
      <c r="P152" s="165">
        <f>IF('Indicator Data'!AQ156="No Data",1,IF('Indicator Data imputation'!Q155&lt;&gt;"",1,0))</f>
        <v>0</v>
      </c>
      <c r="Q152" s="165">
        <f>IF('Indicator Data'!AR156="No Data",1,IF('Indicator Data imputation'!R155&lt;&gt;"",1,0))</f>
        <v>0</v>
      </c>
      <c r="R152" s="165">
        <f>IF('Indicator Data'!AS156="No Data",1,IF('Indicator Data imputation'!S155&lt;&gt;"",1,0))</f>
        <v>0</v>
      </c>
      <c r="S152" s="165">
        <f>IF('Indicator Data'!AT156="No Data",1,IF('Indicator Data imputation'!T155&lt;&gt;"",1,0))</f>
        <v>0</v>
      </c>
      <c r="T152" s="165">
        <f>IF('Indicator Data'!AU156="No Data",1,IF('Indicator Data imputation'!U155&lt;&gt;"",1,0))</f>
        <v>0</v>
      </c>
      <c r="U152" s="165">
        <f>IF('Indicator Data'!AV156="No Data",1,IF('Indicator Data imputation'!V155&lt;&gt;"",1,0))</f>
        <v>0</v>
      </c>
      <c r="V152" s="165">
        <f>IF('Indicator Data'!AX156="No Data",1,IF('Indicator Data imputation'!W155&lt;&gt;"",1,0))</f>
        <v>0</v>
      </c>
      <c r="W152" s="165">
        <f>IF('Indicator Data'!AY156="No Data",1,IF('Indicator Data imputation'!X155&lt;&gt;"",1,0))</f>
        <v>0</v>
      </c>
      <c r="X152" s="165">
        <f>IF('Indicator Data'!CB156="No Data",1,IF('Indicator Data imputation'!Y155&lt;&gt;"",1,0))</f>
        <v>0</v>
      </c>
      <c r="Y152" s="165">
        <f>IF('Indicator Data'!CC156="No Data",1,IF('Indicator Data imputation'!Z155&lt;&gt;"",1,0))</f>
        <v>0</v>
      </c>
      <c r="Z152" s="165">
        <f>IF('Indicator Data'!AZ156="No Data",1,IF('Indicator Data imputation'!AA155&lt;&gt;"",1,0))</f>
        <v>0</v>
      </c>
      <c r="AA152" s="165">
        <f>IF('Indicator Data'!BA156="No Data",1,IF('Indicator Data imputation'!AB155&lt;&gt;"",1,0))</f>
        <v>0</v>
      </c>
      <c r="AB152" s="165">
        <f>IF('Indicator Data'!CG156="No Data",1,IF('Indicator Data imputation'!AC155&lt;&gt;"",1,0))</f>
        <v>0</v>
      </c>
      <c r="AC152" s="165">
        <f>IF('Indicator Data'!CH156="No Data",1,IF('Indicator Data imputation'!AD155&lt;&gt;"",1,0))</f>
        <v>0</v>
      </c>
      <c r="AD152" s="165">
        <f>IF('Indicator Data'!BC156="No Data",1,IF('Indicator Data imputation'!AE155&lt;&gt;"",1,0))</f>
        <v>1</v>
      </c>
      <c r="AE152" s="165">
        <f>IF('Indicator Data'!BF156="No Data",1,IF('Indicator Data imputation'!AF155&lt;&gt;"",1,0))</f>
        <v>0</v>
      </c>
      <c r="AF152" s="165">
        <f>IF('Indicator Data'!BG156="No Data",1,IF('Indicator Data imputation'!AG155&lt;&gt;"",1,0))</f>
        <v>0</v>
      </c>
      <c r="AG152" s="165">
        <f>IF('Indicator Data'!BH156="No Data",1,IF('Indicator Data imputation'!AH155&lt;&gt;"",1,0))</f>
        <v>0</v>
      </c>
      <c r="AH152" s="165">
        <f>IF('Indicator Data'!BI156="No Data",1,IF('Indicator Data imputation'!AI155&lt;&gt;"",1,0))</f>
        <v>0</v>
      </c>
      <c r="AI152" s="165">
        <f>IF('Indicator Data'!BJ156="No Data",1,IF('Indicator Data imputation'!AJ155&lt;&gt;"",1,0))</f>
        <v>0</v>
      </c>
      <c r="AJ152" s="165">
        <f>IF('Indicator Data'!BK156="No Data",1,IF('Indicator Data imputation'!AK155&lt;&gt;"",1,0))</f>
        <v>0</v>
      </c>
      <c r="AK152" s="165">
        <f>IF('Indicator Data'!BL156="No Data",1,IF('Indicator Data imputation'!AL155&lt;&gt;"",1,0))</f>
        <v>0</v>
      </c>
      <c r="AL152" s="165">
        <f>IF('Indicator Data'!BM156="No Data",1,IF('Indicator Data imputation'!AM155&lt;&gt;"",1,0))</f>
        <v>0</v>
      </c>
      <c r="AM152" s="165">
        <f>IF('Indicator Data'!BN156="No Data",1,IF('Indicator Data imputation'!AN155&lt;&gt;"",1,0))</f>
        <v>0</v>
      </c>
      <c r="AN152" s="165">
        <f>IF('Indicator Data'!BO156="No Data",1,IF('Indicator Data imputation'!AO155&lt;&gt;"",1,0))</f>
        <v>0</v>
      </c>
      <c r="AO152" s="165">
        <f>IF('Indicator Data'!BP156="No Data",1,IF('Indicator Data imputation'!AP155&lt;&gt;"",1,0))</f>
        <v>0</v>
      </c>
      <c r="AP152" s="165">
        <f>IF('Indicator Data'!BQ156="No Data",1,IF('Indicator Data imputation'!AQ155&lt;&gt;"",1,0))</f>
        <v>0</v>
      </c>
      <c r="AQ152" s="165">
        <f>IF('Indicator Data'!BR156="No Data",1,IF('Indicator Data imputation'!AR155&lt;&gt;"",1,0))</f>
        <v>0</v>
      </c>
      <c r="AR152" s="165">
        <f>IF('Indicator Data'!BS156="No Data",1,IF('Indicator Data imputation'!AS155&lt;&gt;"",1,0))</f>
        <v>0</v>
      </c>
      <c r="AS152" s="165">
        <f>IF('Indicator Data'!BT156="No Data",1,IF('Indicator Data imputation'!AT155&lt;&gt;"",1,0))</f>
        <v>0</v>
      </c>
      <c r="AT152" s="165">
        <f>IF('Indicator Data'!BU156="No Data",1,IF('Indicator Data imputation'!AU155&lt;&gt;"",1,0))</f>
        <v>0</v>
      </c>
      <c r="AU152" s="165">
        <f>IF('Indicator Data'!BV156="No Data",1,IF('Indicator Data imputation'!AV155&lt;&gt;"",1,0))</f>
        <v>0</v>
      </c>
      <c r="AV152" s="165">
        <f>IF('Indicator Data'!BW156="No Data",1,IF('Indicator Data imputation'!AW155&lt;&gt;"",1,0))</f>
        <v>0</v>
      </c>
      <c r="AW152" s="165">
        <f>IF('Indicator Data'!BX156="No Data",1,IF('Indicator Data imputation'!AX155&lt;&gt;"",1,0))</f>
        <v>0</v>
      </c>
      <c r="AX152" s="165">
        <f>IF('Indicator Data'!BY156="No Data",1,IF('Indicator Data imputation'!AY155&lt;&gt;"",1,0))</f>
        <v>0</v>
      </c>
      <c r="AY152" s="165">
        <f>IF('Indicator Data'!BZ156="No Data",1,IF('Indicator Data imputation'!AZ155&lt;&gt;"",1,0))</f>
        <v>0</v>
      </c>
      <c r="AZ152" s="165">
        <f>IF('Indicator Data'!CA156="No Data",1,IF('Indicator Data imputation'!BA155&lt;&gt;"",1,0))</f>
        <v>0</v>
      </c>
      <c r="BA152" s="5">
        <f t="shared" si="4"/>
        <v>1</v>
      </c>
      <c r="BB152" s="167">
        <f t="shared" si="5"/>
        <v>1.9607843137254902E-2</v>
      </c>
    </row>
    <row r="153" spans="1:54" x14ac:dyDescent="0.25">
      <c r="A153" s="5" t="s">
        <v>285</v>
      </c>
      <c r="B153" s="165">
        <f>IF('Indicator Data'!C157="No Data",1,IF('Indicator Data imputation'!C156&lt;&gt;"",1,0))</f>
        <v>0</v>
      </c>
      <c r="C153" s="165">
        <f>IF('Indicator Data'!D157="No Data",1,IF('Indicator Data imputation'!D156&lt;&gt;"",1,0))</f>
        <v>0</v>
      </c>
      <c r="D153" s="165">
        <f>IF('Indicator Data'!E157="No Data",1,IF('Indicator Data imputation'!E156&lt;&gt;"",1,0))</f>
        <v>1</v>
      </c>
      <c r="E153" s="165">
        <f>IF('Indicator Data'!F157="No Data",1,IF('Indicator Data imputation'!F156&lt;&gt;"",1,0))</f>
        <v>0</v>
      </c>
      <c r="F153" s="165">
        <f>IF('Indicator Data'!G157="No Data",1,IF('Indicator Data imputation'!G156&lt;&gt;"",1,0))</f>
        <v>0</v>
      </c>
      <c r="G153" s="165">
        <f>IF('Indicator Data'!H157="No Data",1,IF('Indicator Data imputation'!H156&lt;&gt;"",1,0))</f>
        <v>0</v>
      </c>
      <c r="H153" s="165">
        <f>IF('Indicator Data'!I157="No Data",1,IF('Indicator Data imputation'!I156&lt;&gt;"",1,0))</f>
        <v>0</v>
      </c>
      <c r="I153" s="165">
        <f>IF('Indicator Data'!J157="No Data",1,IF('Indicator Data imputation'!J156&lt;&gt;"",1,0))</f>
        <v>0</v>
      </c>
      <c r="J153" s="165">
        <f>IF('Indicator Data'!K157="No Data",1,IF('Indicator Data imputation'!K156&lt;&gt;"",1,0))</f>
        <v>0</v>
      </c>
      <c r="K153" s="165">
        <f>IF('Indicator Data'!L157="No Data",1,IF('Indicator Data imputation'!L156&lt;&gt;"",1,0))</f>
        <v>1</v>
      </c>
      <c r="L153" s="165">
        <f>IF('Indicator Data'!AM157="No Data",1,IF('Indicator Data imputation'!M156&lt;&gt;"",1,0))</f>
        <v>0</v>
      </c>
      <c r="M153" s="165">
        <f>IF('Indicator Data'!AN157="No Data",1,IF('Indicator Data imputation'!N156&lt;&gt;"",1,0))</f>
        <v>0</v>
      </c>
      <c r="N153" s="165">
        <f>IF('Indicator Data'!AO157="No Data",1,IF('Indicator Data imputation'!O156&lt;&gt;"",1,0))</f>
        <v>0</v>
      </c>
      <c r="O153" s="165">
        <f>IF('Indicator Data'!AP157="No Data",1,IF('Indicator Data imputation'!P156&lt;&gt;"",1,0))</f>
        <v>0</v>
      </c>
      <c r="P153" s="165">
        <f>IF('Indicator Data'!AQ157="No Data",1,IF('Indicator Data imputation'!Q156&lt;&gt;"",1,0))</f>
        <v>0</v>
      </c>
      <c r="Q153" s="165">
        <f>IF('Indicator Data'!AR157="No Data",1,IF('Indicator Data imputation'!R156&lt;&gt;"",1,0))</f>
        <v>1</v>
      </c>
      <c r="R153" s="165">
        <f>IF('Indicator Data'!AS157="No Data",1,IF('Indicator Data imputation'!S156&lt;&gt;"",1,0))</f>
        <v>0</v>
      </c>
      <c r="S153" s="165">
        <f>IF('Indicator Data'!AT157="No Data",1,IF('Indicator Data imputation'!T156&lt;&gt;"",1,0))</f>
        <v>0</v>
      </c>
      <c r="T153" s="165">
        <f>IF('Indicator Data'!AU157="No Data",1,IF('Indicator Data imputation'!U156&lt;&gt;"",1,0))</f>
        <v>0</v>
      </c>
      <c r="U153" s="165">
        <f>IF('Indicator Data'!AV157="No Data",1,IF('Indicator Data imputation'!V156&lt;&gt;"",1,0))</f>
        <v>0</v>
      </c>
      <c r="V153" s="165">
        <f>IF('Indicator Data'!AX157="No Data",1,IF('Indicator Data imputation'!W156&lt;&gt;"",1,0))</f>
        <v>0</v>
      </c>
      <c r="W153" s="165">
        <f>IF('Indicator Data'!AY157="No Data",1,IF('Indicator Data imputation'!X156&lt;&gt;"",1,0))</f>
        <v>0</v>
      </c>
      <c r="X153" s="165">
        <f>IF('Indicator Data'!CB157="No Data",1,IF('Indicator Data imputation'!Y156&lt;&gt;"",1,0))</f>
        <v>0</v>
      </c>
      <c r="Y153" s="165">
        <f>IF('Indicator Data'!CC157="No Data",1,IF('Indicator Data imputation'!Z156&lt;&gt;"",1,0))</f>
        <v>0</v>
      </c>
      <c r="Z153" s="165">
        <f>IF('Indicator Data'!AZ157="No Data",1,IF('Indicator Data imputation'!AA156&lt;&gt;"",1,0))</f>
        <v>0</v>
      </c>
      <c r="AA153" s="165">
        <f>IF('Indicator Data'!BA157="No Data",1,IF('Indicator Data imputation'!AB156&lt;&gt;"",1,0))</f>
        <v>1</v>
      </c>
      <c r="AB153" s="165">
        <f>IF('Indicator Data'!CG157="No Data",1,IF('Indicator Data imputation'!AC156&lt;&gt;"",1,0))</f>
        <v>0</v>
      </c>
      <c r="AC153" s="165">
        <f>IF('Indicator Data'!CH157="No Data",1,IF('Indicator Data imputation'!AD156&lt;&gt;"",1,0))</f>
        <v>1</v>
      </c>
      <c r="AD153" s="165">
        <f>IF('Indicator Data'!BC157="No Data",1,IF('Indicator Data imputation'!AE156&lt;&gt;"",1,0))</f>
        <v>1</v>
      </c>
      <c r="AE153" s="165">
        <f>IF('Indicator Data'!BF157="No Data",1,IF('Indicator Data imputation'!AF156&lt;&gt;"",1,0))</f>
        <v>1</v>
      </c>
      <c r="AF153" s="165">
        <f>IF('Indicator Data'!BG157="No Data",1,IF('Indicator Data imputation'!AG156&lt;&gt;"",1,0))</f>
        <v>0</v>
      </c>
      <c r="AG153" s="165">
        <f>IF('Indicator Data'!BH157="No Data",1,IF('Indicator Data imputation'!AH156&lt;&gt;"",1,0))</f>
        <v>0</v>
      </c>
      <c r="AH153" s="165">
        <f>IF('Indicator Data'!BI157="No Data",1,IF('Indicator Data imputation'!AI156&lt;&gt;"",1,0))</f>
        <v>0</v>
      </c>
      <c r="AI153" s="165">
        <f>IF('Indicator Data'!BJ157="No Data",1,IF('Indicator Data imputation'!AJ156&lt;&gt;"",1,0))</f>
        <v>0</v>
      </c>
      <c r="AJ153" s="165">
        <f>IF('Indicator Data'!BK157="No Data",1,IF('Indicator Data imputation'!AK156&lt;&gt;"",1,0))</f>
        <v>0</v>
      </c>
      <c r="AK153" s="165">
        <f>IF('Indicator Data'!BL157="No Data",1,IF('Indicator Data imputation'!AL156&lt;&gt;"",1,0))</f>
        <v>0</v>
      </c>
      <c r="AL153" s="165">
        <f>IF('Indicator Data'!BM157="No Data",1,IF('Indicator Data imputation'!AM156&lt;&gt;"",1,0))</f>
        <v>0</v>
      </c>
      <c r="AM153" s="165">
        <f>IF('Indicator Data'!BN157="No Data",1,IF('Indicator Data imputation'!AN156&lt;&gt;"",1,0))</f>
        <v>1</v>
      </c>
      <c r="AN153" s="165">
        <f>IF('Indicator Data'!BO157="No Data",1,IF('Indicator Data imputation'!AO156&lt;&gt;"",1,0))</f>
        <v>1</v>
      </c>
      <c r="AO153" s="165">
        <f>IF('Indicator Data'!BP157="No Data",1,IF('Indicator Data imputation'!AP156&lt;&gt;"",1,0))</f>
        <v>0</v>
      </c>
      <c r="AP153" s="165">
        <f>IF('Indicator Data'!BQ157="No Data",1,IF('Indicator Data imputation'!AQ156&lt;&gt;"",1,0))</f>
        <v>0</v>
      </c>
      <c r="AQ153" s="165">
        <f>IF('Indicator Data'!BR157="No Data",1,IF('Indicator Data imputation'!AR156&lt;&gt;"",1,0))</f>
        <v>0</v>
      </c>
      <c r="AR153" s="165">
        <f>IF('Indicator Data'!BS157="No Data",1,IF('Indicator Data imputation'!AS156&lt;&gt;"",1,0))</f>
        <v>0</v>
      </c>
      <c r="AS153" s="165">
        <f>IF('Indicator Data'!BT157="No Data",1,IF('Indicator Data imputation'!AT156&lt;&gt;"",1,0))</f>
        <v>0</v>
      </c>
      <c r="AT153" s="165">
        <f>IF('Indicator Data'!BU157="No Data",1,IF('Indicator Data imputation'!AU156&lt;&gt;"",1,0))</f>
        <v>0</v>
      </c>
      <c r="AU153" s="165">
        <f>IF('Indicator Data'!BV157="No Data",1,IF('Indicator Data imputation'!AV156&lt;&gt;"",1,0))</f>
        <v>0</v>
      </c>
      <c r="AV153" s="165">
        <f>IF('Indicator Data'!BW157="No Data",1,IF('Indicator Data imputation'!AW156&lt;&gt;"",1,0))</f>
        <v>0</v>
      </c>
      <c r="AW153" s="165">
        <f>IF('Indicator Data'!BX157="No Data",1,IF('Indicator Data imputation'!AX156&lt;&gt;"",1,0))</f>
        <v>0</v>
      </c>
      <c r="AX153" s="165">
        <f>IF('Indicator Data'!BY157="No Data",1,IF('Indicator Data imputation'!AY156&lt;&gt;"",1,0))</f>
        <v>0</v>
      </c>
      <c r="AY153" s="165">
        <f>IF('Indicator Data'!BZ157="No Data",1,IF('Indicator Data imputation'!AZ156&lt;&gt;"",1,0))</f>
        <v>0</v>
      </c>
      <c r="AZ153" s="165">
        <f>IF('Indicator Data'!CA157="No Data",1,IF('Indicator Data imputation'!BA156&lt;&gt;"",1,0))</f>
        <v>0</v>
      </c>
      <c r="BA153" s="5">
        <f t="shared" si="4"/>
        <v>9</v>
      </c>
      <c r="BB153" s="167">
        <f t="shared" si="5"/>
        <v>0.17647058823529413</v>
      </c>
    </row>
    <row r="154" spans="1:54" x14ac:dyDescent="0.25">
      <c r="A154" s="5" t="s">
        <v>287</v>
      </c>
      <c r="B154" s="165">
        <f>IF('Indicator Data'!C158="No Data",1,IF('Indicator Data imputation'!C157&lt;&gt;"",1,0))</f>
        <v>0</v>
      </c>
      <c r="C154" s="165">
        <f>IF('Indicator Data'!D158="No Data",1,IF('Indicator Data imputation'!D157&lt;&gt;"",1,0))</f>
        <v>0</v>
      </c>
      <c r="D154" s="165">
        <f>IF('Indicator Data'!E158="No Data",1,IF('Indicator Data imputation'!E157&lt;&gt;"",1,0))</f>
        <v>0</v>
      </c>
      <c r="E154" s="165">
        <f>IF('Indicator Data'!F158="No Data",1,IF('Indicator Data imputation'!F157&lt;&gt;"",1,0))</f>
        <v>0</v>
      </c>
      <c r="F154" s="165">
        <f>IF('Indicator Data'!G158="No Data",1,IF('Indicator Data imputation'!G157&lt;&gt;"",1,0))</f>
        <v>0</v>
      </c>
      <c r="G154" s="165">
        <f>IF('Indicator Data'!H158="No Data",1,IF('Indicator Data imputation'!H157&lt;&gt;"",1,0))</f>
        <v>0</v>
      </c>
      <c r="H154" s="165">
        <f>IF('Indicator Data'!I158="No Data",1,IF('Indicator Data imputation'!I157&lt;&gt;"",1,0))</f>
        <v>0</v>
      </c>
      <c r="I154" s="165">
        <f>IF('Indicator Data'!J158="No Data",1,IF('Indicator Data imputation'!J157&lt;&gt;"",1,0))</f>
        <v>0</v>
      </c>
      <c r="J154" s="165">
        <f>IF('Indicator Data'!K158="No Data",1,IF('Indicator Data imputation'!K157&lt;&gt;"",1,0))</f>
        <v>0</v>
      </c>
      <c r="K154" s="165">
        <f>IF('Indicator Data'!L158="No Data",1,IF('Indicator Data imputation'!L157&lt;&gt;"",1,0))</f>
        <v>0</v>
      </c>
      <c r="L154" s="165">
        <f>IF('Indicator Data'!AM158="No Data",1,IF('Indicator Data imputation'!M157&lt;&gt;"",1,0))</f>
        <v>0</v>
      </c>
      <c r="M154" s="165">
        <f>IF('Indicator Data'!AN158="No Data",1,IF('Indicator Data imputation'!N157&lt;&gt;"",1,0))</f>
        <v>0</v>
      </c>
      <c r="N154" s="165">
        <f>IF('Indicator Data'!AO158="No Data",1,IF('Indicator Data imputation'!O157&lt;&gt;"",1,0))</f>
        <v>0</v>
      </c>
      <c r="O154" s="165">
        <f>IF('Indicator Data'!AP158="No Data",1,IF('Indicator Data imputation'!P157&lt;&gt;"",1,0))</f>
        <v>0</v>
      </c>
      <c r="P154" s="165">
        <f>IF('Indicator Data'!AQ158="No Data",1,IF('Indicator Data imputation'!Q157&lt;&gt;"",1,0))</f>
        <v>0</v>
      </c>
      <c r="Q154" s="165">
        <f>IF('Indicator Data'!AR158="No Data",1,IF('Indicator Data imputation'!R157&lt;&gt;"",1,0))</f>
        <v>0</v>
      </c>
      <c r="R154" s="165">
        <f>IF('Indicator Data'!AS158="No Data",1,IF('Indicator Data imputation'!S157&lt;&gt;"",1,0))</f>
        <v>0</v>
      </c>
      <c r="S154" s="165">
        <f>IF('Indicator Data'!AT158="No Data",1,IF('Indicator Data imputation'!T157&lt;&gt;"",1,0))</f>
        <v>0</v>
      </c>
      <c r="T154" s="165">
        <f>IF('Indicator Data'!AU158="No Data",1,IF('Indicator Data imputation'!U157&lt;&gt;"",1,0))</f>
        <v>0</v>
      </c>
      <c r="U154" s="165">
        <f>IF('Indicator Data'!AV158="No Data",1,IF('Indicator Data imputation'!V157&lt;&gt;"",1,0))</f>
        <v>0</v>
      </c>
      <c r="V154" s="165">
        <f>IF('Indicator Data'!AX158="No Data",1,IF('Indicator Data imputation'!W157&lt;&gt;"",1,0))</f>
        <v>0</v>
      </c>
      <c r="W154" s="165">
        <f>IF('Indicator Data'!AY158="No Data",1,IF('Indicator Data imputation'!X157&lt;&gt;"",1,0))</f>
        <v>0</v>
      </c>
      <c r="X154" s="165">
        <f>IF('Indicator Data'!CB158="No Data",1,IF('Indicator Data imputation'!Y157&lt;&gt;"",1,0))</f>
        <v>0</v>
      </c>
      <c r="Y154" s="165">
        <f>IF('Indicator Data'!CC158="No Data",1,IF('Indicator Data imputation'!Z157&lt;&gt;"",1,0))</f>
        <v>0</v>
      </c>
      <c r="Z154" s="165">
        <f>IF('Indicator Data'!AZ158="No Data",1,IF('Indicator Data imputation'!AA157&lt;&gt;"",1,0))</f>
        <v>0</v>
      </c>
      <c r="AA154" s="165">
        <f>IF('Indicator Data'!BA158="No Data",1,IF('Indicator Data imputation'!AB157&lt;&gt;"",1,0))</f>
        <v>0</v>
      </c>
      <c r="AB154" s="165">
        <f>IF('Indicator Data'!CG158="No Data",1,IF('Indicator Data imputation'!AC157&lt;&gt;"",1,0))</f>
        <v>0</v>
      </c>
      <c r="AC154" s="165">
        <f>IF('Indicator Data'!CH158="No Data",1,IF('Indicator Data imputation'!AD157&lt;&gt;"",1,0))</f>
        <v>0</v>
      </c>
      <c r="AD154" s="165">
        <f>IF('Indicator Data'!BC158="No Data",1,IF('Indicator Data imputation'!AE157&lt;&gt;"",1,0))</f>
        <v>0</v>
      </c>
      <c r="AE154" s="165">
        <f>IF('Indicator Data'!BF158="No Data",1,IF('Indicator Data imputation'!AF157&lt;&gt;"",1,0))</f>
        <v>0</v>
      </c>
      <c r="AF154" s="165">
        <f>IF('Indicator Data'!BG158="No Data",1,IF('Indicator Data imputation'!AG157&lt;&gt;"",1,0))</f>
        <v>0</v>
      </c>
      <c r="AG154" s="165">
        <f>IF('Indicator Data'!BH158="No Data",1,IF('Indicator Data imputation'!AH157&lt;&gt;"",1,0))</f>
        <v>0</v>
      </c>
      <c r="AH154" s="165">
        <f>IF('Indicator Data'!BI158="No Data",1,IF('Indicator Data imputation'!AI157&lt;&gt;"",1,0))</f>
        <v>0</v>
      </c>
      <c r="AI154" s="165">
        <f>IF('Indicator Data'!BJ158="No Data",1,IF('Indicator Data imputation'!AJ157&lt;&gt;"",1,0))</f>
        <v>0</v>
      </c>
      <c r="AJ154" s="165">
        <f>IF('Indicator Data'!BK158="No Data",1,IF('Indicator Data imputation'!AK157&lt;&gt;"",1,0))</f>
        <v>0</v>
      </c>
      <c r="AK154" s="165">
        <f>IF('Indicator Data'!BL158="No Data",1,IF('Indicator Data imputation'!AL157&lt;&gt;"",1,0))</f>
        <v>0</v>
      </c>
      <c r="AL154" s="165">
        <f>IF('Indicator Data'!BM158="No Data",1,IF('Indicator Data imputation'!AM157&lt;&gt;"",1,0))</f>
        <v>0</v>
      </c>
      <c r="AM154" s="165">
        <f>IF('Indicator Data'!BN158="No Data",1,IF('Indicator Data imputation'!AN157&lt;&gt;"",1,0))</f>
        <v>0</v>
      </c>
      <c r="AN154" s="165">
        <f>IF('Indicator Data'!BO158="No Data",1,IF('Indicator Data imputation'!AO157&lt;&gt;"",1,0))</f>
        <v>0</v>
      </c>
      <c r="AO154" s="165">
        <f>IF('Indicator Data'!BP158="No Data",1,IF('Indicator Data imputation'!AP157&lt;&gt;"",1,0))</f>
        <v>0</v>
      </c>
      <c r="AP154" s="165">
        <f>IF('Indicator Data'!BQ158="No Data",1,IF('Indicator Data imputation'!AQ157&lt;&gt;"",1,0))</f>
        <v>0</v>
      </c>
      <c r="AQ154" s="165">
        <f>IF('Indicator Data'!BR158="No Data",1,IF('Indicator Data imputation'!AR157&lt;&gt;"",1,0))</f>
        <v>0</v>
      </c>
      <c r="AR154" s="165">
        <f>IF('Indicator Data'!BS158="No Data",1,IF('Indicator Data imputation'!AS157&lt;&gt;"",1,0))</f>
        <v>0</v>
      </c>
      <c r="AS154" s="165">
        <f>IF('Indicator Data'!BT158="No Data",1,IF('Indicator Data imputation'!AT157&lt;&gt;"",1,0))</f>
        <v>0</v>
      </c>
      <c r="AT154" s="165">
        <f>IF('Indicator Data'!BU158="No Data",1,IF('Indicator Data imputation'!AU157&lt;&gt;"",1,0))</f>
        <v>0</v>
      </c>
      <c r="AU154" s="165">
        <f>IF('Indicator Data'!BV158="No Data",1,IF('Indicator Data imputation'!AV157&lt;&gt;"",1,0))</f>
        <v>0</v>
      </c>
      <c r="AV154" s="165">
        <f>IF('Indicator Data'!BW158="No Data",1,IF('Indicator Data imputation'!AW157&lt;&gt;"",1,0))</f>
        <v>0</v>
      </c>
      <c r="AW154" s="165">
        <f>IF('Indicator Data'!BX158="No Data",1,IF('Indicator Data imputation'!AX157&lt;&gt;"",1,0))</f>
        <v>0</v>
      </c>
      <c r="AX154" s="165">
        <f>IF('Indicator Data'!BY158="No Data",1,IF('Indicator Data imputation'!AY157&lt;&gt;"",1,0))</f>
        <v>0</v>
      </c>
      <c r="AY154" s="165">
        <f>IF('Indicator Data'!BZ158="No Data",1,IF('Indicator Data imputation'!AZ157&lt;&gt;"",1,0))</f>
        <v>0</v>
      </c>
      <c r="AZ154" s="165">
        <f>IF('Indicator Data'!CA158="No Data",1,IF('Indicator Data imputation'!BA157&lt;&gt;"",1,0))</f>
        <v>0</v>
      </c>
      <c r="BA154" s="5">
        <f t="shared" si="4"/>
        <v>0</v>
      </c>
      <c r="BB154" s="167">
        <f t="shared" si="5"/>
        <v>0</v>
      </c>
    </row>
    <row r="155" spans="1:54" x14ac:dyDescent="0.25">
      <c r="A155" s="5" t="s">
        <v>289</v>
      </c>
      <c r="B155" s="165">
        <f>IF('Indicator Data'!C159="No Data",1,IF('Indicator Data imputation'!C158&lt;&gt;"",1,0))</f>
        <v>0</v>
      </c>
      <c r="C155" s="165">
        <f>IF('Indicator Data'!D159="No Data",1,IF('Indicator Data imputation'!D158&lt;&gt;"",1,0))</f>
        <v>0</v>
      </c>
      <c r="D155" s="165">
        <f>IF('Indicator Data'!E159="No Data",1,IF('Indicator Data imputation'!E158&lt;&gt;"",1,0))</f>
        <v>1</v>
      </c>
      <c r="E155" s="165">
        <f>IF('Indicator Data'!F159="No Data",1,IF('Indicator Data imputation'!F158&lt;&gt;"",1,0))</f>
        <v>0</v>
      </c>
      <c r="F155" s="165">
        <f>IF('Indicator Data'!G159="No Data",1,IF('Indicator Data imputation'!G158&lt;&gt;"",1,0))</f>
        <v>0</v>
      </c>
      <c r="G155" s="165">
        <f>IF('Indicator Data'!H159="No Data",1,IF('Indicator Data imputation'!H158&lt;&gt;"",1,0))</f>
        <v>0</v>
      </c>
      <c r="H155" s="165">
        <f>IF('Indicator Data'!I159="No Data",1,IF('Indicator Data imputation'!I158&lt;&gt;"",1,0))</f>
        <v>0</v>
      </c>
      <c r="I155" s="165">
        <f>IF('Indicator Data'!J159="No Data",1,IF('Indicator Data imputation'!J158&lt;&gt;"",1,0))</f>
        <v>0</v>
      </c>
      <c r="J155" s="165">
        <f>IF('Indicator Data'!K159="No Data",1,IF('Indicator Data imputation'!K158&lt;&gt;"",1,0))</f>
        <v>0</v>
      </c>
      <c r="K155" s="165">
        <f>IF('Indicator Data'!L159="No Data",1,IF('Indicator Data imputation'!L158&lt;&gt;"",1,0))</f>
        <v>0</v>
      </c>
      <c r="L155" s="165">
        <f>IF('Indicator Data'!AM159="No Data",1,IF('Indicator Data imputation'!M158&lt;&gt;"",1,0))</f>
        <v>0</v>
      </c>
      <c r="M155" s="165">
        <f>IF('Indicator Data'!AN159="No Data",1,IF('Indicator Data imputation'!N158&lt;&gt;"",1,0))</f>
        <v>0</v>
      </c>
      <c r="N155" s="165">
        <f>IF('Indicator Data'!AO159="No Data",1,IF('Indicator Data imputation'!O158&lt;&gt;"",1,0))</f>
        <v>0</v>
      </c>
      <c r="O155" s="165">
        <f>IF('Indicator Data'!AP159="No Data",1,IF('Indicator Data imputation'!P158&lt;&gt;"",1,0))</f>
        <v>0</v>
      </c>
      <c r="P155" s="165">
        <f>IF('Indicator Data'!AQ159="No Data",1,IF('Indicator Data imputation'!Q158&lt;&gt;"",1,0))</f>
        <v>0</v>
      </c>
      <c r="Q155" s="165">
        <f>IF('Indicator Data'!AR159="No Data",1,IF('Indicator Data imputation'!R158&lt;&gt;"",1,0))</f>
        <v>1</v>
      </c>
      <c r="R155" s="165">
        <f>IF('Indicator Data'!AS159="No Data",1,IF('Indicator Data imputation'!S158&lt;&gt;"",1,0))</f>
        <v>0</v>
      </c>
      <c r="S155" s="165">
        <f>IF('Indicator Data'!AT159="No Data",1,IF('Indicator Data imputation'!T158&lt;&gt;"",1,0))</f>
        <v>0</v>
      </c>
      <c r="T155" s="165">
        <f>IF('Indicator Data'!AU159="No Data",1,IF('Indicator Data imputation'!U158&lt;&gt;"",1,0))</f>
        <v>0</v>
      </c>
      <c r="U155" s="165">
        <f>IF('Indicator Data'!AV159="No Data",1,IF('Indicator Data imputation'!V158&lt;&gt;"",1,0))</f>
        <v>1</v>
      </c>
      <c r="V155" s="165">
        <f>IF('Indicator Data'!AX159="No Data",1,IF('Indicator Data imputation'!W158&lt;&gt;"",1,0))</f>
        <v>0</v>
      </c>
      <c r="W155" s="165">
        <f>IF('Indicator Data'!AY159="No Data",1,IF('Indicator Data imputation'!X158&lt;&gt;"",1,0))</f>
        <v>1</v>
      </c>
      <c r="X155" s="165">
        <f>IF('Indicator Data'!CB159="No Data",1,IF('Indicator Data imputation'!Y158&lt;&gt;"",1,0))</f>
        <v>0</v>
      </c>
      <c r="Y155" s="165">
        <f>IF('Indicator Data'!CC159="No Data",1,IF('Indicator Data imputation'!Z158&lt;&gt;"",1,0))</f>
        <v>0</v>
      </c>
      <c r="Z155" s="165">
        <f>IF('Indicator Data'!AZ159="No Data",1,IF('Indicator Data imputation'!AA158&lt;&gt;"",1,0))</f>
        <v>0</v>
      </c>
      <c r="AA155" s="165">
        <f>IF('Indicator Data'!BA159="No Data",1,IF('Indicator Data imputation'!AB158&lt;&gt;"",1,0))</f>
        <v>0</v>
      </c>
      <c r="AB155" s="165">
        <f>IF('Indicator Data'!CG159="No Data",1,IF('Indicator Data imputation'!AC158&lt;&gt;"",1,0))</f>
        <v>0</v>
      </c>
      <c r="AC155" s="165">
        <f>IF('Indicator Data'!CH159="No Data",1,IF('Indicator Data imputation'!AD158&lt;&gt;"",1,0))</f>
        <v>0</v>
      </c>
      <c r="AD155" s="165">
        <f>IF('Indicator Data'!BC159="No Data",1,IF('Indicator Data imputation'!AE158&lt;&gt;"",1,0))</f>
        <v>1</v>
      </c>
      <c r="AE155" s="165">
        <f>IF('Indicator Data'!BF159="No Data",1,IF('Indicator Data imputation'!AF158&lt;&gt;"",1,0))</f>
        <v>0</v>
      </c>
      <c r="AF155" s="165">
        <f>IF('Indicator Data'!BG159="No Data",1,IF('Indicator Data imputation'!AG158&lt;&gt;"",1,0))</f>
        <v>1</v>
      </c>
      <c r="AG155" s="165">
        <f>IF('Indicator Data'!BH159="No Data",1,IF('Indicator Data imputation'!AH158&lt;&gt;"",1,0))</f>
        <v>0</v>
      </c>
      <c r="AH155" s="165">
        <f>IF('Indicator Data'!BI159="No Data",1,IF('Indicator Data imputation'!AI158&lt;&gt;"",1,0))</f>
        <v>0</v>
      </c>
      <c r="AI155" s="165">
        <f>IF('Indicator Data'!BJ159="No Data",1,IF('Indicator Data imputation'!AJ158&lt;&gt;"",1,0))</f>
        <v>0</v>
      </c>
      <c r="AJ155" s="165">
        <f>IF('Indicator Data'!BK159="No Data",1,IF('Indicator Data imputation'!AK158&lt;&gt;"",1,0))</f>
        <v>0</v>
      </c>
      <c r="AK155" s="165">
        <f>IF('Indicator Data'!BL159="No Data",1,IF('Indicator Data imputation'!AL158&lt;&gt;"",1,0))</f>
        <v>0</v>
      </c>
      <c r="AL155" s="165">
        <f>IF('Indicator Data'!BM159="No Data",1,IF('Indicator Data imputation'!AM158&lt;&gt;"",1,0))</f>
        <v>0</v>
      </c>
      <c r="AM155" s="165">
        <f>IF('Indicator Data'!BN159="No Data",1,IF('Indicator Data imputation'!AN158&lt;&gt;"",1,0))</f>
        <v>0</v>
      </c>
      <c r="AN155" s="165">
        <f>IF('Indicator Data'!BO159="No Data",1,IF('Indicator Data imputation'!AO158&lt;&gt;"",1,0))</f>
        <v>0</v>
      </c>
      <c r="AO155" s="165">
        <f>IF('Indicator Data'!BP159="No Data",1,IF('Indicator Data imputation'!AP158&lt;&gt;"",1,0))</f>
        <v>0</v>
      </c>
      <c r="AP155" s="165">
        <f>IF('Indicator Data'!BQ159="No Data",1,IF('Indicator Data imputation'!AQ158&lt;&gt;"",1,0))</f>
        <v>0</v>
      </c>
      <c r="AQ155" s="165">
        <f>IF('Indicator Data'!BR159="No Data",1,IF('Indicator Data imputation'!AR158&lt;&gt;"",1,0))</f>
        <v>0</v>
      </c>
      <c r="AR155" s="165">
        <f>IF('Indicator Data'!BS159="No Data",1,IF('Indicator Data imputation'!AS158&lt;&gt;"",1,0))</f>
        <v>0</v>
      </c>
      <c r="AS155" s="165">
        <f>IF('Indicator Data'!BT159="No Data",1,IF('Indicator Data imputation'!AT158&lt;&gt;"",1,0))</f>
        <v>0</v>
      </c>
      <c r="AT155" s="165">
        <f>IF('Indicator Data'!BU159="No Data",1,IF('Indicator Data imputation'!AU158&lt;&gt;"",1,0))</f>
        <v>0</v>
      </c>
      <c r="AU155" s="165">
        <f>IF('Indicator Data'!BV159="No Data",1,IF('Indicator Data imputation'!AV158&lt;&gt;"",1,0))</f>
        <v>0</v>
      </c>
      <c r="AV155" s="165">
        <f>IF('Indicator Data'!BW159="No Data",1,IF('Indicator Data imputation'!AW158&lt;&gt;"",1,0))</f>
        <v>0</v>
      </c>
      <c r="AW155" s="165">
        <f>IF('Indicator Data'!BX159="No Data",1,IF('Indicator Data imputation'!AX158&lt;&gt;"",1,0))</f>
        <v>0</v>
      </c>
      <c r="AX155" s="165">
        <f>IF('Indicator Data'!BY159="No Data",1,IF('Indicator Data imputation'!AY158&lt;&gt;"",1,0))</f>
        <v>0</v>
      </c>
      <c r="AY155" s="165">
        <f>IF('Indicator Data'!BZ159="No Data",1,IF('Indicator Data imputation'!AZ158&lt;&gt;"",1,0))</f>
        <v>0</v>
      </c>
      <c r="AZ155" s="165">
        <f>IF('Indicator Data'!CA159="No Data",1,IF('Indicator Data imputation'!BA158&lt;&gt;"",1,0))</f>
        <v>0</v>
      </c>
      <c r="BA155" s="5">
        <f t="shared" si="4"/>
        <v>6</v>
      </c>
      <c r="BB155" s="167">
        <f t="shared" si="5"/>
        <v>0.11764705882352941</v>
      </c>
    </row>
    <row r="156" spans="1:54" x14ac:dyDescent="0.25">
      <c r="A156" s="5" t="s">
        <v>291</v>
      </c>
      <c r="B156" s="165">
        <f>IF('Indicator Data'!C160="No Data",1,IF('Indicator Data imputation'!C159&lt;&gt;"",1,0))</f>
        <v>0</v>
      </c>
      <c r="C156" s="165">
        <f>IF('Indicator Data'!D160="No Data",1,IF('Indicator Data imputation'!D159&lt;&gt;"",1,0))</f>
        <v>0</v>
      </c>
      <c r="D156" s="165">
        <f>IF('Indicator Data'!E160="No Data",1,IF('Indicator Data imputation'!E159&lt;&gt;"",1,0))</f>
        <v>0</v>
      </c>
      <c r="E156" s="165">
        <f>IF('Indicator Data'!F160="No Data",1,IF('Indicator Data imputation'!F159&lt;&gt;"",1,0))</f>
        <v>0</v>
      </c>
      <c r="F156" s="165">
        <f>IF('Indicator Data'!G160="No Data",1,IF('Indicator Data imputation'!G159&lt;&gt;"",1,0))</f>
        <v>0</v>
      </c>
      <c r="G156" s="165">
        <f>IF('Indicator Data'!H160="No Data",1,IF('Indicator Data imputation'!H159&lt;&gt;"",1,0))</f>
        <v>0</v>
      </c>
      <c r="H156" s="165">
        <f>IF('Indicator Data'!I160="No Data",1,IF('Indicator Data imputation'!I159&lt;&gt;"",1,0))</f>
        <v>0</v>
      </c>
      <c r="I156" s="165">
        <f>IF('Indicator Data'!J160="No Data",1,IF('Indicator Data imputation'!J159&lt;&gt;"",1,0))</f>
        <v>0</v>
      </c>
      <c r="J156" s="165">
        <f>IF('Indicator Data'!K160="No Data",1,IF('Indicator Data imputation'!K159&lt;&gt;"",1,0))</f>
        <v>0</v>
      </c>
      <c r="K156" s="165">
        <f>IF('Indicator Data'!L160="No Data",1,IF('Indicator Data imputation'!L159&lt;&gt;"",1,0))</f>
        <v>0</v>
      </c>
      <c r="L156" s="165">
        <f>IF('Indicator Data'!AM160="No Data",1,IF('Indicator Data imputation'!M159&lt;&gt;"",1,0))</f>
        <v>0</v>
      </c>
      <c r="M156" s="165">
        <f>IF('Indicator Data'!AN160="No Data",1,IF('Indicator Data imputation'!N159&lt;&gt;"",1,0))</f>
        <v>0</v>
      </c>
      <c r="N156" s="165">
        <f>IF('Indicator Data'!AO160="No Data",1,IF('Indicator Data imputation'!O159&lt;&gt;"",1,0))</f>
        <v>0</v>
      </c>
      <c r="O156" s="165">
        <f>IF('Indicator Data'!AP160="No Data",1,IF('Indicator Data imputation'!P159&lt;&gt;"",1,0))</f>
        <v>0</v>
      </c>
      <c r="P156" s="165">
        <f>IF('Indicator Data'!AQ160="No Data",1,IF('Indicator Data imputation'!Q159&lt;&gt;"",1,0))</f>
        <v>0</v>
      </c>
      <c r="Q156" s="165">
        <f>IF('Indicator Data'!AR160="No Data",1,IF('Indicator Data imputation'!R159&lt;&gt;"",1,0))</f>
        <v>1</v>
      </c>
      <c r="R156" s="165">
        <f>IF('Indicator Data'!AS160="No Data",1,IF('Indicator Data imputation'!S159&lt;&gt;"",1,0))</f>
        <v>0</v>
      </c>
      <c r="S156" s="165">
        <f>IF('Indicator Data'!AT160="No Data",1,IF('Indicator Data imputation'!T159&lt;&gt;"",1,0))</f>
        <v>0</v>
      </c>
      <c r="T156" s="165">
        <f>IF('Indicator Data'!AU160="No Data",1,IF('Indicator Data imputation'!U159&lt;&gt;"",1,0))</f>
        <v>0</v>
      </c>
      <c r="U156" s="165">
        <f>IF('Indicator Data'!AV160="No Data",1,IF('Indicator Data imputation'!V159&lt;&gt;"",1,0))</f>
        <v>1</v>
      </c>
      <c r="V156" s="165">
        <f>IF('Indicator Data'!AX160="No Data",1,IF('Indicator Data imputation'!W159&lt;&gt;"",1,0))</f>
        <v>0</v>
      </c>
      <c r="W156" s="165">
        <f>IF('Indicator Data'!AY160="No Data",1,IF('Indicator Data imputation'!X159&lt;&gt;"",1,0))</f>
        <v>1</v>
      </c>
      <c r="X156" s="165">
        <f>IF('Indicator Data'!CB160="No Data",1,IF('Indicator Data imputation'!Y159&lt;&gt;"",1,0))</f>
        <v>0</v>
      </c>
      <c r="Y156" s="165">
        <f>IF('Indicator Data'!CC160="No Data",1,IF('Indicator Data imputation'!Z159&lt;&gt;"",1,0))</f>
        <v>0</v>
      </c>
      <c r="Z156" s="165">
        <f>IF('Indicator Data'!AZ160="No Data",1,IF('Indicator Data imputation'!AA159&lt;&gt;"",1,0))</f>
        <v>0</v>
      </c>
      <c r="AA156" s="165">
        <f>IF('Indicator Data'!BA160="No Data",1,IF('Indicator Data imputation'!AB159&lt;&gt;"",1,0))</f>
        <v>0</v>
      </c>
      <c r="AB156" s="165">
        <f>IF('Indicator Data'!CG160="No Data",1,IF('Indicator Data imputation'!AC159&lt;&gt;"",1,0))</f>
        <v>0</v>
      </c>
      <c r="AC156" s="165">
        <f>IF('Indicator Data'!CH160="No Data",1,IF('Indicator Data imputation'!AD159&lt;&gt;"",1,0))</f>
        <v>0</v>
      </c>
      <c r="AD156" s="165">
        <f>IF('Indicator Data'!BC160="No Data",1,IF('Indicator Data imputation'!AE159&lt;&gt;"",1,0))</f>
        <v>1</v>
      </c>
      <c r="AE156" s="165">
        <f>IF('Indicator Data'!BF160="No Data",1,IF('Indicator Data imputation'!AF159&lt;&gt;"",1,0))</f>
        <v>0</v>
      </c>
      <c r="AF156" s="165">
        <f>IF('Indicator Data'!BG160="No Data",1,IF('Indicator Data imputation'!AG159&lt;&gt;"",1,0))</f>
        <v>0</v>
      </c>
      <c r="AG156" s="165">
        <f>IF('Indicator Data'!BH160="No Data",1,IF('Indicator Data imputation'!AH159&lt;&gt;"",1,0))</f>
        <v>0</v>
      </c>
      <c r="AH156" s="165">
        <f>IF('Indicator Data'!BI160="No Data",1,IF('Indicator Data imputation'!AI159&lt;&gt;"",1,0))</f>
        <v>0</v>
      </c>
      <c r="AI156" s="165">
        <f>IF('Indicator Data'!BJ160="No Data",1,IF('Indicator Data imputation'!AJ159&lt;&gt;"",1,0))</f>
        <v>0</v>
      </c>
      <c r="AJ156" s="165">
        <f>IF('Indicator Data'!BK160="No Data",1,IF('Indicator Data imputation'!AK159&lt;&gt;"",1,0))</f>
        <v>0</v>
      </c>
      <c r="AK156" s="165">
        <f>IF('Indicator Data'!BL160="No Data",1,IF('Indicator Data imputation'!AL159&lt;&gt;"",1,0))</f>
        <v>0</v>
      </c>
      <c r="AL156" s="165">
        <f>IF('Indicator Data'!BM160="No Data",1,IF('Indicator Data imputation'!AM159&lt;&gt;"",1,0))</f>
        <v>0</v>
      </c>
      <c r="AM156" s="165">
        <f>IF('Indicator Data'!BN160="No Data",1,IF('Indicator Data imputation'!AN159&lt;&gt;"",1,0))</f>
        <v>0</v>
      </c>
      <c r="AN156" s="165">
        <f>IF('Indicator Data'!BO160="No Data",1,IF('Indicator Data imputation'!AO159&lt;&gt;"",1,0))</f>
        <v>0</v>
      </c>
      <c r="AO156" s="165">
        <f>IF('Indicator Data'!BP160="No Data",1,IF('Indicator Data imputation'!AP159&lt;&gt;"",1,0))</f>
        <v>0</v>
      </c>
      <c r="AP156" s="165">
        <f>IF('Indicator Data'!BQ160="No Data",1,IF('Indicator Data imputation'!AQ159&lt;&gt;"",1,0))</f>
        <v>0</v>
      </c>
      <c r="AQ156" s="165">
        <f>IF('Indicator Data'!BR160="No Data",1,IF('Indicator Data imputation'!AR159&lt;&gt;"",1,0))</f>
        <v>0</v>
      </c>
      <c r="AR156" s="165">
        <f>IF('Indicator Data'!BS160="No Data",1,IF('Indicator Data imputation'!AS159&lt;&gt;"",1,0))</f>
        <v>0</v>
      </c>
      <c r="AS156" s="165">
        <f>IF('Indicator Data'!BT160="No Data",1,IF('Indicator Data imputation'!AT159&lt;&gt;"",1,0))</f>
        <v>0</v>
      </c>
      <c r="AT156" s="165">
        <f>IF('Indicator Data'!BU160="No Data",1,IF('Indicator Data imputation'!AU159&lt;&gt;"",1,0))</f>
        <v>0</v>
      </c>
      <c r="AU156" s="165">
        <f>IF('Indicator Data'!BV160="No Data",1,IF('Indicator Data imputation'!AV159&lt;&gt;"",1,0))</f>
        <v>1</v>
      </c>
      <c r="AV156" s="165">
        <f>IF('Indicator Data'!BW160="No Data",1,IF('Indicator Data imputation'!AW159&lt;&gt;"",1,0))</f>
        <v>0</v>
      </c>
      <c r="AW156" s="165">
        <f>IF('Indicator Data'!BX160="No Data",1,IF('Indicator Data imputation'!AX159&lt;&gt;"",1,0))</f>
        <v>0</v>
      </c>
      <c r="AX156" s="165">
        <f>IF('Indicator Data'!BY160="No Data",1,IF('Indicator Data imputation'!AY159&lt;&gt;"",1,0))</f>
        <v>0</v>
      </c>
      <c r="AY156" s="165">
        <f>IF('Indicator Data'!BZ160="No Data",1,IF('Indicator Data imputation'!AZ159&lt;&gt;"",1,0))</f>
        <v>0</v>
      </c>
      <c r="AZ156" s="165">
        <f>IF('Indicator Data'!CA160="No Data",1,IF('Indicator Data imputation'!BA159&lt;&gt;"",1,0))</f>
        <v>0</v>
      </c>
      <c r="BA156" s="5">
        <f t="shared" si="4"/>
        <v>5</v>
      </c>
      <c r="BB156" s="167">
        <f t="shared" si="5"/>
        <v>9.8039215686274508E-2</v>
      </c>
    </row>
    <row r="157" spans="1:54" x14ac:dyDescent="0.25">
      <c r="A157" s="5" t="s">
        <v>293</v>
      </c>
      <c r="B157" s="165">
        <f>IF('Indicator Data'!C161="No Data",1,IF('Indicator Data imputation'!C160&lt;&gt;"",1,0))</f>
        <v>0</v>
      </c>
      <c r="C157" s="165">
        <f>IF('Indicator Data'!D161="No Data",1,IF('Indicator Data imputation'!D160&lt;&gt;"",1,0))</f>
        <v>0</v>
      </c>
      <c r="D157" s="165">
        <f>IF('Indicator Data'!E161="No Data",1,IF('Indicator Data imputation'!E160&lt;&gt;"",1,0))</f>
        <v>0</v>
      </c>
      <c r="E157" s="165">
        <f>IF('Indicator Data'!F161="No Data",1,IF('Indicator Data imputation'!F160&lt;&gt;"",1,0))</f>
        <v>0</v>
      </c>
      <c r="F157" s="165">
        <f>IF('Indicator Data'!G161="No Data",1,IF('Indicator Data imputation'!G160&lt;&gt;"",1,0))</f>
        <v>0</v>
      </c>
      <c r="G157" s="165">
        <f>IF('Indicator Data'!H161="No Data",1,IF('Indicator Data imputation'!H160&lt;&gt;"",1,0))</f>
        <v>0</v>
      </c>
      <c r="H157" s="165">
        <f>IF('Indicator Data'!I161="No Data",1,IF('Indicator Data imputation'!I160&lt;&gt;"",1,0))</f>
        <v>0</v>
      </c>
      <c r="I157" s="165">
        <f>IF('Indicator Data'!J161="No Data",1,IF('Indicator Data imputation'!J160&lt;&gt;"",1,0))</f>
        <v>0</v>
      </c>
      <c r="J157" s="165">
        <f>IF('Indicator Data'!K161="No Data",1,IF('Indicator Data imputation'!K160&lt;&gt;"",1,0))</f>
        <v>0</v>
      </c>
      <c r="K157" s="165">
        <f>IF('Indicator Data'!L161="No Data",1,IF('Indicator Data imputation'!L160&lt;&gt;"",1,0))</f>
        <v>0</v>
      </c>
      <c r="L157" s="165">
        <f>IF('Indicator Data'!AM161="No Data",1,IF('Indicator Data imputation'!M160&lt;&gt;"",1,0))</f>
        <v>0</v>
      </c>
      <c r="M157" s="165">
        <f>IF('Indicator Data'!AN161="No Data",1,IF('Indicator Data imputation'!N160&lt;&gt;"",1,0))</f>
        <v>0</v>
      </c>
      <c r="N157" s="165">
        <f>IF('Indicator Data'!AO161="No Data",1,IF('Indicator Data imputation'!O160&lt;&gt;"",1,0))</f>
        <v>0</v>
      </c>
      <c r="O157" s="165">
        <f>IF('Indicator Data'!AP161="No Data",1,IF('Indicator Data imputation'!P160&lt;&gt;"",1,0))</f>
        <v>0</v>
      </c>
      <c r="P157" s="165">
        <f>IF('Indicator Data'!AQ161="No Data",1,IF('Indicator Data imputation'!Q160&lt;&gt;"",1,0))</f>
        <v>0</v>
      </c>
      <c r="Q157" s="165">
        <f>IF('Indicator Data'!AR161="No Data",1,IF('Indicator Data imputation'!R160&lt;&gt;"",1,0))</f>
        <v>1</v>
      </c>
      <c r="R157" s="165">
        <f>IF('Indicator Data'!AS161="No Data",1,IF('Indicator Data imputation'!S160&lt;&gt;"",1,0))</f>
        <v>0</v>
      </c>
      <c r="S157" s="165">
        <f>IF('Indicator Data'!AT161="No Data",1,IF('Indicator Data imputation'!T160&lt;&gt;"",1,0))</f>
        <v>0</v>
      </c>
      <c r="T157" s="165">
        <f>IF('Indicator Data'!AU161="No Data",1,IF('Indicator Data imputation'!U160&lt;&gt;"",1,0))</f>
        <v>0</v>
      </c>
      <c r="U157" s="165">
        <f>IF('Indicator Data'!AV161="No Data",1,IF('Indicator Data imputation'!V160&lt;&gt;"",1,0))</f>
        <v>1</v>
      </c>
      <c r="V157" s="165">
        <f>IF('Indicator Data'!AX161="No Data",1,IF('Indicator Data imputation'!W160&lt;&gt;"",1,0))</f>
        <v>0</v>
      </c>
      <c r="W157" s="165">
        <f>IF('Indicator Data'!AY161="No Data",1,IF('Indicator Data imputation'!X160&lt;&gt;"",1,0))</f>
        <v>1</v>
      </c>
      <c r="X157" s="165">
        <f>IF('Indicator Data'!CB161="No Data",1,IF('Indicator Data imputation'!Y160&lt;&gt;"",1,0))</f>
        <v>0</v>
      </c>
      <c r="Y157" s="165">
        <f>IF('Indicator Data'!CC161="No Data",1,IF('Indicator Data imputation'!Z160&lt;&gt;"",1,0))</f>
        <v>0</v>
      </c>
      <c r="Z157" s="165">
        <f>IF('Indicator Data'!AZ161="No Data",1,IF('Indicator Data imputation'!AA160&lt;&gt;"",1,0))</f>
        <v>0</v>
      </c>
      <c r="AA157" s="165">
        <f>IF('Indicator Data'!BA161="No Data",1,IF('Indicator Data imputation'!AB160&lt;&gt;"",1,0))</f>
        <v>0</v>
      </c>
      <c r="AB157" s="165">
        <f>IF('Indicator Data'!CG161="No Data",1,IF('Indicator Data imputation'!AC160&lt;&gt;"",1,0))</f>
        <v>0</v>
      </c>
      <c r="AC157" s="165">
        <f>IF('Indicator Data'!CH161="No Data",1,IF('Indicator Data imputation'!AD160&lt;&gt;"",1,0))</f>
        <v>0</v>
      </c>
      <c r="AD157" s="165">
        <f>IF('Indicator Data'!BC161="No Data",1,IF('Indicator Data imputation'!AE160&lt;&gt;"",1,0))</f>
        <v>1</v>
      </c>
      <c r="AE157" s="165">
        <f>IF('Indicator Data'!BF161="No Data",1,IF('Indicator Data imputation'!AF160&lt;&gt;"",1,0))</f>
        <v>0</v>
      </c>
      <c r="AF157" s="165">
        <f>IF('Indicator Data'!BG161="No Data",1,IF('Indicator Data imputation'!AG160&lt;&gt;"",1,0))</f>
        <v>0</v>
      </c>
      <c r="AG157" s="165">
        <f>IF('Indicator Data'!BH161="No Data",1,IF('Indicator Data imputation'!AH160&lt;&gt;"",1,0))</f>
        <v>0</v>
      </c>
      <c r="AH157" s="165">
        <f>IF('Indicator Data'!BI161="No Data",1,IF('Indicator Data imputation'!AI160&lt;&gt;"",1,0))</f>
        <v>0</v>
      </c>
      <c r="AI157" s="165">
        <f>IF('Indicator Data'!BJ161="No Data",1,IF('Indicator Data imputation'!AJ160&lt;&gt;"",1,0))</f>
        <v>0</v>
      </c>
      <c r="AJ157" s="165">
        <f>IF('Indicator Data'!BK161="No Data",1,IF('Indicator Data imputation'!AK160&lt;&gt;"",1,0))</f>
        <v>0</v>
      </c>
      <c r="AK157" s="165">
        <f>IF('Indicator Data'!BL161="No Data",1,IF('Indicator Data imputation'!AL160&lt;&gt;"",1,0))</f>
        <v>0</v>
      </c>
      <c r="AL157" s="165">
        <f>IF('Indicator Data'!BM161="No Data",1,IF('Indicator Data imputation'!AM160&lt;&gt;"",1,0))</f>
        <v>0</v>
      </c>
      <c r="AM157" s="165">
        <f>IF('Indicator Data'!BN161="No Data",1,IF('Indicator Data imputation'!AN160&lt;&gt;"",1,0))</f>
        <v>1</v>
      </c>
      <c r="AN157" s="165">
        <f>IF('Indicator Data'!BO161="No Data",1,IF('Indicator Data imputation'!AO160&lt;&gt;"",1,0))</f>
        <v>1</v>
      </c>
      <c r="AO157" s="165">
        <f>IF('Indicator Data'!BP161="No Data",1,IF('Indicator Data imputation'!AP160&lt;&gt;"",1,0))</f>
        <v>0</v>
      </c>
      <c r="AP157" s="165">
        <f>IF('Indicator Data'!BQ161="No Data",1,IF('Indicator Data imputation'!AQ160&lt;&gt;"",1,0))</f>
        <v>0</v>
      </c>
      <c r="AQ157" s="165">
        <f>IF('Indicator Data'!BR161="No Data",1,IF('Indicator Data imputation'!AR160&lt;&gt;"",1,0))</f>
        <v>0</v>
      </c>
      <c r="AR157" s="165">
        <f>IF('Indicator Data'!BS161="No Data",1,IF('Indicator Data imputation'!AS160&lt;&gt;"",1,0))</f>
        <v>0</v>
      </c>
      <c r="AS157" s="165">
        <f>IF('Indicator Data'!BT161="No Data",1,IF('Indicator Data imputation'!AT160&lt;&gt;"",1,0))</f>
        <v>0</v>
      </c>
      <c r="AT157" s="165">
        <f>IF('Indicator Data'!BU161="No Data",1,IF('Indicator Data imputation'!AU160&lt;&gt;"",1,0))</f>
        <v>0</v>
      </c>
      <c r="AU157" s="165">
        <f>IF('Indicator Data'!BV161="No Data",1,IF('Indicator Data imputation'!AV160&lt;&gt;"",1,0))</f>
        <v>0</v>
      </c>
      <c r="AV157" s="165">
        <f>IF('Indicator Data'!BW161="No Data",1,IF('Indicator Data imputation'!AW160&lt;&gt;"",1,0))</f>
        <v>0</v>
      </c>
      <c r="AW157" s="165">
        <f>IF('Indicator Data'!BX161="No Data",1,IF('Indicator Data imputation'!AX160&lt;&gt;"",1,0))</f>
        <v>0</v>
      </c>
      <c r="AX157" s="165">
        <f>IF('Indicator Data'!BY161="No Data",1,IF('Indicator Data imputation'!AY160&lt;&gt;"",1,0))</f>
        <v>0</v>
      </c>
      <c r="AY157" s="165">
        <f>IF('Indicator Data'!BZ161="No Data",1,IF('Indicator Data imputation'!AZ160&lt;&gt;"",1,0))</f>
        <v>0</v>
      </c>
      <c r="AZ157" s="165">
        <f>IF('Indicator Data'!CA161="No Data",1,IF('Indicator Data imputation'!BA160&lt;&gt;"",1,0))</f>
        <v>0</v>
      </c>
      <c r="BA157" s="5">
        <f t="shared" si="4"/>
        <v>6</v>
      </c>
      <c r="BB157" s="167">
        <f t="shared" si="5"/>
        <v>0.11764705882352941</v>
      </c>
    </row>
    <row r="158" spans="1:54" x14ac:dyDescent="0.25">
      <c r="A158" s="5" t="s">
        <v>295</v>
      </c>
      <c r="B158" s="165">
        <f>IF('Indicator Data'!C162="No Data",1,IF('Indicator Data imputation'!C161&lt;&gt;"",1,0))</f>
        <v>0</v>
      </c>
      <c r="C158" s="165">
        <f>IF('Indicator Data'!D162="No Data",1,IF('Indicator Data imputation'!D161&lt;&gt;"",1,0))</f>
        <v>0</v>
      </c>
      <c r="D158" s="165">
        <f>IF('Indicator Data'!E162="No Data",1,IF('Indicator Data imputation'!E161&lt;&gt;"",1,0))</f>
        <v>1</v>
      </c>
      <c r="E158" s="165">
        <f>IF('Indicator Data'!F162="No Data",1,IF('Indicator Data imputation'!F161&lt;&gt;"",1,0))</f>
        <v>0</v>
      </c>
      <c r="F158" s="165">
        <f>IF('Indicator Data'!G162="No Data",1,IF('Indicator Data imputation'!G161&lt;&gt;"",1,0))</f>
        <v>0</v>
      </c>
      <c r="G158" s="165">
        <f>IF('Indicator Data'!H162="No Data",1,IF('Indicator Data imputation'!H161&lt;&gt;"",1,0))</f>
        <v>0</v>
      </c>
      <c r="H158" s="165">
        <f>IF('Indicator Data'!I162="No Data",1,IF('Indicator Data imputation'!I161&lt;&gt;"",1,0))</f>
        <v>0</v>
      </c>
      <c r="I158" s="165">
        <f>IF('Indicator Data'!J162="No Data",1,IF('Indicator Data imputation'!J161&lt;&gt;"",1,0))</f>
        <v>0</v>
      </c>
      <c r="J158" s="165">
        <f>IF('Indicator Data'!K162="No Data",1,IF('Indicator Data imputation'!K161&lt;&gt;"",1,0))</f>
        <v>0</v>
      </c>
      <c r="K158" s="165">
        <f>IF('Indicator Data'!L162="No Data",1,IF('Indicator Data imputation'!L161&lt;&gt;"",1,0))</f>
        <v>0</v>
      </c>
      <c r="L158" s="165">
        <f>IF('Indicator Data'!AM162="No Data",1,IF('Indicator Data imputation'!M161&lt;&gt;"",1,0))</f>
        <v>0</v>
      </c>
      <c r="M158" s="165">
        <f>IF('Indicator Data'!AN162="No Data",1,IF('Indicator Data imputation'!N161&lt;&gt;"",1,0))</f>
        <v>0</v>
      </c>
      <c r="N158" s="165">
        <f>IF('Indicator Data'!AO162="No Data",1,IF('Indicator Data imputation'!O161&lt;&gt;"",1,0))</f>
        <v>0</v>
      </c>
      <c r="O158" s="165">
        <f>IF('Indicator Data'!AP162="No Data",1,IF('Indicator Data imputation'!P161&lt;&gt;"",1,0))</f>
        <v>0</v>
      </c>
      <c r="P158" s="165">
        <f>IF('Indicator Data'!AQ162="No Data",1,IF('Indicator Data imputation'!Q161&lt;&gt;"",1,0))</f>
        <v>0</v>
      </c>
      <c r="Q158" s="165">
        <f>IF('Indicator Data'!AR162="No Data",1,IF('Indicator Data imputation'!R161&lt;&gt;"",1,0))</f>
        <v>1</v>
      </c>
      <c r="R158" s="165">
        <f>IF('Indicator Data'!AS162="No Data",1,IF('Indicator Data imputation'!S161&lt;&gt;"",1,0))</f>
        <v>0</v>
      </c>
      <c r="S158" s="165">
        <f>IF('Indicator Data'!AT162="No Data",1,IF('Indicator Data imputation'!T161&lt;&gt;"",1,0))</f>
        <v>0</v>
      </c>
      <c r="T158" s="165">
        <f>IF('Indicator Data'!AU162="No Data",1,IF('Indicator Data imputation'!U161&lt;&gt;"",1,0))</f>
        <v>0</v>
      </c>
      <c r="U158" s="165">
        <f>IF('Indicator Data'!AV162="No Data",1,IF('Indicator Data imputation'!V161&lt;&gt;"",1,0))</f>
        <v>0</v>
      </c>
      <c r="V158" s="165">
        <f>IF('Indicator Data'!AX162="No Data",1,IF('Indicator Data imputation'!W161&lt;&gt;"",1,0))</f>
        <v>0</v>
      </c>
      <c r="W158" s="165">
        <f>IF('Indicator Data'!AY162="No Data",1,IF('Indicator Data imputation'!X161&lt;&gt;"",1,0))</f>
        <v>0</v>
      </c>
      <c r="X158" s="165">
        <f>IF('Indicator Data'!CB162="No Data",1,IF('Indicator Data imputation'!Y161&lt;&gt;"",1,0))</f>
        <v>0</v>
      </c>
      <c r="Y158" s="165">
        <f>IF('Indicator Data'!CC162="No Data",1,IF('Indicator Data imputation'!Z161&lt;&gt;"",1,0))</f>
        <v>0</v>
      </c>
      <c r="Z158" s="165">
        <f>IF('Indicator Data'!AZ162="No Data",1,IF('Indicator Data imputation'!AA161&lt;&gt;"",1,0))</f>
        <v>0</v>
      </c>
      <c r="AA158" s="165">
        <f>IF('Indicator Data'!BA162="No Data",1,IF('Indicator Data imputation'!AB161&lt;&gt;"",1,0))</f>
        <v>1</v>
      </c>
      <c r="AB158" s="165">
        <f>IF('Indicator Data'!CG162="No Data",1,IF('Indicator Data imputation'!AC161&lt;&gt;"",1,0))</f>
        <v>0</v>
      </c>
      <c r="AC158" s="165">
        <f>IF('Indicator Data'!CH162="No Data",1,IF('Indicator Data imputation'!AD161&lt;&gt;"",1,0))</f>
        <v>0</v>
      </c>
      <c r="AD158" s="165">
        <f>IF('Indicator Data'!BC162="No Data",1,IF('Indicator Data imputation'!AE161&lt;&gt;"",1,0))</f>
        <v>0</v>
      </c>
      <c r="AE158" s="165">
        <f>IF('Indicator Data'!BF162="No Data",1,IF('Indicator Data imputation'!AF161&lt;&gt;"",1,0))</f>
        <v>1</v>
      </c>
      <c r="AF158" s="165">
        <f>IF('Indicator Data'!BG162="No Data",1,IF('Indicator Data imputation'!AG161&lt;&gt;"",1,0))</f>
        <v>0</v>
      </c>
      <c r="AG158" s="165">
        <f>IF('Indicator Data'!BH162="No Data",1,IF('Indicator Data imputation'!AH161&lt;&gt;"",1,0))</f>
        <v>0</v>
      </c>
      <c r="AH158" s="165">
        <f>IF('Indicator Data'!BI162="No Data",1,IF('Indicator Data imputation'!AI161&lt;&gt;"",1,0))</f>
        <v>0</v>
      </c>
      <c r="AI158" s="165">
        <f>IF('Indicator Data'!BJ162="No Data",1,IF('Indicator Data imputation'!AJ161&lt;&gt;"",1,0))</f>
        <v>0</v>
      </c>
      <c r="AJ158" s="165">
        <f>IF('Indicator Data'!BK162="No Data",1,IF('Indicator Data imputation'!AK161&lt;&gt;"",1,0))</f>
        <v>0</v>
      </c>
      <c r="AK158" s="165">
        <f>IF('Indicator Data'!BL162="No Data",1,IF('Indicator Data imputation'!AL161&lt;&gt;"",1,0))</f>
        <v>0</v>
      </c>
      <c r="AL158" s="165">
        <f>IF('Indicator Data'!BM162="No Data",1,IF('Indicator Data imputation'!AM161&lt;&gt;"",1,0))</f>
        <v>0</v>
      </c>
      <c r="AM158" s="165">
        <f>IF('Indicator Data'!BN162="No Data",1,IF('Indicator Data imputation'!AN161&lt;&gt;"",1,0))</f>
        <v>0</v>
      </c>
      <c r="AN158" s="165">
        <f>IF('Indicator Data'!BO162="No Data",1,IF('Indicator Data imputation'!AO161&lt;&gt;"",1,0))</f>
        <v>0</v>
      </c>
      <c r="AO158" s="165">
        <f>IF('Indicator Data'!BP162="No Data",1,IF('Indicator Data imputation'!AP161&lt;&gt;"",1,0))</f>
        <v>1</v>
      </c>
      <c r="AP158" s="165">
        <f>IF('Indicator Data'!BQ162="No Data",1,IF('Indicator Data imputation'!AQ161&lt;&gt;"",1,0))</f>
        <v>1</v>
      </c>
      <c r="AQ158" s="165">
        <f>IF('Indicator Data'!BR162="No Data",1,IF('Indicator Data imputation'!AR161&lt;&gt;"",1,0))</f>
        <v>0</v>
      </c>
      <c r="AR158" s="165">
        <f>IF('Indicator Data'!BS162="No Data",1,IF('Indicator Data imputation'!AS161&lt;&gt;"",1,0))</f>
        <v>0</v>
      </c>
      <c r="AS158" s="165">
        <f>IF('Indicator Data'!BT162="No Data",1,IF('Indicator Data imputation'!AT161&lt;&gt;"",1,0))</f>
        <v>0</v>
      </c>
      <c r="AT158" s="165">
        <f>IF('Indicator Data'!BU162="No Data",1,IF('Indicator Data imputation'!AU161&lt;&gt;"",1,0))</f>
        <v>0</v>
      </c>
      <c r="AU158" s="165">
        <f>IF('Indicator Data'!BV162="No Data",1,IF('Indicator Data imputation'!AV161&lt;&gt;"",1,0))</f>
        <v>1</v>
      </c>
      <c r="AV158" s="165">
        <f>IF('Indicator Data'!BW162="No Data",1,IF('Indicator Data imputation'!AW161&lt;&gt;"",1,0))</f>
        <v>0</v>
      </c>
      <c r="AW158" s="165">
        <f>IF('Indicator Data'!BX162="No Data",1,IF('Indicator Data imputation'!AX161&lt;&gt;"",1,0))</f>
        <v>0</v>
      </c>
      <c r="AX158" s="165">
        <f>IF('Indicator Data'!BY162="No Data",1,IF('Indicator Data imputation'!AY161&lt;&gt;"",1,0))</f>
        <v>0</v>
      </c>
      <c r="AY158" s="165">
        <f>IF('Indicator Data'!BZ162="No Data",1,IF('Indicator Data imputation'!AZ161&lt;&gt;"",1,0))</f>
        <v>0</v>
      </c>
      <c r="AZ158" s="165">
        <f>IF('Indicator Data'!CA162="No Data",1,IF('Indicator Data imputation'!BA161&lt;&gt;"",1,0))</f>
        <v>0</v>
      </c>
      <c r="BA158" s="5">
        <f t="shared" si="4"/>
        <v>7</v>
      </c>
      <c r="BB158" s="167">
        <f t="shared" si="5"/>
        <v>0.13725490196078433</v>
      </c>
    </row>
    <row r="159" spans="1:54" x14ac:dyDescent="0.25">
      <c r="A159" s="5" t="s">
        <v>298</v>
      </c>
      <c r="B159" s="165">
        <f>IF('Indicator Data'!C163="No Data",1,IF('Indicator Data imputation'!C162&lt;&gt;"",1,0))</f>
        <v>0</v>
      </c>
      <c r="C159" s="165">
        <f>IF('Indicator Data'!D163="No Data",1,IF('Indicator Data imputation'!D162&lt;&gt;"",1,0))</f>
        <v>0</v>
      </c>
      <c r="D159" s="165">
        <f>IF('Indicator Data'!E163="No Data",1,IF('Indicator Data imputation'!E162&lt;&gt;"",1,0))</f>
        <v>0</v>
      </c>
      <c r="E159" s="165">
        <f>IF('Indicator Data'!F163="No Data",1,IF('Indicator Data imputation'!F162&lt;&gt;"",1,0))</f>
        <v>0</v>
      </c>
      <c r="F159" s="165">
        <f>IF('Indicator Data'!G163="No Data",1,IF('Indicator Data imputation'!G162&lt;&gt;"",1,0))</f>
        <v>0</v>
      </c>
      <c r="G159" s="165">
        <f>IF('Indicator Data'!H163="No Data",1,IF('Indicator Data imputation'!H162&lt;&gt;"",1,0))</f>
        <v>0</v>
      </c>
      <c r="H159" s="165">
        <f>IF('Indicator Data'!I163="No Data",1,IF('Indicator Data imputation'!I162&lt;&gt;"",1,0))</f>
        <v>0</v>
      </c>
      <c r="I159" s="165">
        <f>IF('Indicator Data'!J163="No Data",1,IF('Indicator Data imputation'!J162&lt;&gt;"",1,0))</f>
        <v>0</v>
      </c>
      <c r="J159" s="165">
        <f>IF('Indicator Data'!K163="No Data",1,IF('Indicator Data imputation'!K162&lt;&gt;"",1,0))</f>
        <v>0</v>
      </c>
      <c r="K159" s="165">
        <f>IF('Indicator Data'!L163="No Data",1,IF('Indicator Data imputation'!L162&lt;&gt;"",1,0))</f>
        <v>0</v>
      </c>
      <c r="L159" s="165">
        <f>IF('Indicator Data'!AM163="No Data",1,IF('Indicator Data imputation'!M162&lt;&gt;"",1,0))</f>
        <v>0</v>
      </c>
      <c r="M159" s="165">
        <f>IF('Indicator Data'!AN163="No Data",1,IF('Indicator Data imputation'!N162&lt;&gt;"",1,0))</f>
        <v>0</v>
      </c>
      <c r="N159" s="165">
        <f>IF('Indicator Data'!AO163="No Data",1,IF('Indicator Data imputation'!O162&lt;&gt;"",1,0))</f>
        <v>0</v>
      </c>
      <c r="O159" s="165">
        <f>IF('Indicator Data'!AP163="No Data",1,IF('Indicator Data imputation'!P162&lt;&gt;"",1,0))</f>
        <v>0</v>
      </c>
      <c r="P159" s="165">
        <f>IF('Indicator Data'!AQ163="No Data",1,IF('Indicator Data imputation'!Q162&lt;&gt;"",1,0))</f>
        <v>1</v>
      </c>
      <c r="Q159" s="165">
        <f>IF('Indicator Data'!AR163="No Data",1,IF('Indicator Data imputation'!R162&lt;&gt;"",1,0))</f>
        <v>1</v>
      </c>
      <c r="R159" s="165">
        <f>IF('Indicator Data'!AS163="No Data",1,IF('Indicator Data imputation'!S162&lt;&gt;"",1,0))</f>
        <v>0</v>
      </c>
      <c r="S159" s="165">
        <f>IF('Indicator Data'!AT163="No Data",1,IF('Indicator Data imputation'!T162&lt;&gt;"",1,0))</f>
        <v>0</v>
      </c>
      <c r="T159" s="165">
        <f>IF('Indicator Data'!AU163="No Data",1,IF('Indicator Data imputation'!U162&lt;&gt;"",1,0))</f>
        <v>0</v>
      </c>
      <c r="U159" s="165">
        <f>IF('Indicator Data'!AV163="No Data",1,IF('Indicator Data imputation'!V162&lt;&gt;"",1,0))</f>
        <v>0</v>
      </c>
      <c r="V159" s="165">
        <f>IF('Indicator Data'!AX163="No Data",1,IF('Indicator Data imputation'!W162&lt;&gt;"",1,0))</f>
        <v>0</v>
      </c>
      <c r="W159" s="165">
        <f>IF('Indicator Data'!AY163="No Data",1,IF('Indicator Data imputation'!X162&lt;&gt;"",1,0))</f>
        <v>0</v>
      </c>
      <c r="X159" s="165">
        <f>IF('Indicator Data'!CB163="No Data",1,IF('Indicator Data imputation'!Y162&lt;&gt;"",1,0))</f>
        <v>0</v>
      </c>
      <c r="Y159" s="165">
        <f>IF('Indicator Data'!CC163="No Data",1,IF('Indicator Data imputation'!Z162&lt;&gt;"",1,0))</f>
        <v>0</v>
      </c>
      <c r="Z159" s="165">
        <f>IF('Indicator Data'!AZ163="No Data",1,IF('Indicator Data imputation'!AA162&lt;&gt;"",1,0))</f>
        <v>0</v>
      </c>
      <c r="AA159" s="165">
        <f>IF('Indicator Data'!BA163="No Data",1,IF('Indicator Data imputation'!AB162&lt;&gt;"",1,0))</f>
        <v>0</v>
      </c>
      <c r="AB159" s="165">
        <f>IF('Indicator Data'!CG163="No Data",1,IF('Indicator Data imputation'!AC162&lt;&gt;"",1,0))</f>
        <v>1</v>
      </c>
      <c r="AC159" s="165">
        <f>IF('Indicator Data'!CH163="No Data",1,IF('Indicator Data imputation'!AD162&lt;&gt;"",1,0))</f>
        <v>0</v>
      </c>
      <c r="AD159" s="165">
        <f>IF('Indicator Data'!BC163="No Data",1,IF('Indicator Data imputation'!AE162&lt;&gt;"",1,0))</f>
        <v>0</v>
      </c>
      <c r="AE159" s="165">
        <f>IF('Indicator Data'!BF163="No Data",1,IF('Indicator Data imputation'!AF162&lt;&gt;"",1,0))</f>
        <v>0</v>
      </c>
      <c r="AF159" s="165">
        <f>IF('Indicator Data'!BG163="No Data",1,IF('Indicator Data imputation'!AG162&lt;&gt;"",1,0))</f>
        <v>1</v>
      </c>
      <c r="AG159" s="165">
        <f>IF('Indicator Data'!BH163="No Data",1,IF('Indicator Data imputation'!AH162&lt;&gt;"",1,0))</f>
        <v>0</v>
      </c>
      <c r="AH159" s="165">
        <f>IF('Indicator Data'!BI163="No Data",1,IF('Indicator Data imputation'!AI162&lt;&gt;"",1,0))</f>
        <v>0</v>
      </c>
      <c r="AI159" s="165">
        <f>IF('Indicator Data'!BJ163="No Data",1,IF('Indicator Data imputation'!AJ162&lt;&gt;"",1,0))</f>
        <v>0</v>
      </c>
      <c r="AJ159" s="165">
        <f>IF('Indicator Data'!BK163="No Data",1,IF('Indicator Data imputation'!AK162&lt;&gt;"",1,0))</f>
        <v>0</v>
      </c>
      <c r="AK159" s="165">
        <f>IF('Indicator Data'!BL163="No Data",1,IF('Indicator Data imputation'!AL162&lt;&gt;"",1,0))</f>
        <v>0</v>
      </c>
      <c r="AL159" s="165">
        <f>IF('Indicator Data'!BM163="No Data",1,IF('Indicator Data imputation'!AM162&lt;&gt;"",1,0))</f>
        <v>0</v>
      </c>
      <c r="AM159" s="165">
        <f>IF('Indicator Data'!BN163="No Data",1,IF('Indicator Data imputation'!AN162&lt;&gt;"",1,0))</f>
        <v>1</v>
      </c>
      <c r="AN159" s="165">
        <f>IF('Indicator Data'!BO163="No Data",1,IF('Indicator Data imputation'!AO162&lt;&gt;"",1,0))</f>
        <v>1</v>
      </c>
      <c r="AO159" s="165">
        <f>IF('Indicator Data'!BP163="No Data",1,IF('Indicator Data imputation'!AP162&lt;&gt;"",1,0))</f>
        <v>1</v>
      </c>
      <c r="AP159" s="165">
        <f>IF('Indicator Data'!BQ163="No Data",1,IF('Indicator Data imputation'!AQ162&lt;&gt;"",1,0))</f>
        <v>1</v>
      </c>
      <c r="AQ159" s="165">
        <f>IF('Indicator Data'!BR163="No Data",1,IF('Indicator Data imputation'!AR162&lt;&gt;"",1,0))</f>
        <v>1</v>
      </c>
      <c r="AR159" s="165">
        <f>IF('Indicator Data'!BS163="No Data",1,IF('Indicator Data imputation'!AS162&lt;&gt;"",1,0))</f>
        <v>0</v>
      </c>
      <c r="AS159" s="165">
        <f>IF('Indicator Data'!BT163="No Data",1,IF('Indicator Data imputation'!AT162&lt;&gt;"",1,0))</f>
        <v>0</v>
      </c>
      <c r="AT159" s="165">
        <f>IF('Indicator Data'!BU163="No Data",1,IF('Indicator Data imputation'!AU162&lt;&gt;"",1,0))</f>
        <v>0</v>
      </c>
      <c r="AU159" s="165">
        <f>IF('Indicator Data'!BV163="No Data",1,IF('Indicator Data imputation'!AV162&lt;&gt;"",1,0))</f>
        <v>1</v>
      </c>
      <c r="AV159" s="165">
        <f>IF('Indicator Data'!BW163="No Data",1,IF('Indicator Data imputation'!AW162&lt;&gt;"",1,0))</f>
        <v>0</v>
      </c>
      <c r="AW159" s="165">
        <f>IF('Indicator Data'!BX163="No Data",1,IF('Indicator Data imputation'!AX162&lt;&gt;"",1,0))</f>
        <v>0</v>
      </c>
      <c r="AX159" s="165">
        <f>IF('Indicator Data'!BY163="No Data",1,IF('Indicator Data imputation'!AY162&lt;&gt;"",1,0))</f>
        <v>0</v>
      </c>
      <c r="AY159" s="165">
        <f>IF('Indicator Data'!BZ163="No Data",1,IF('Indicator Data imputation'!AZ162&lt;&gt;"",1,0))</f>
        <v>0</v>
      </c>
      <c r="AZ159" s="165">
        <f>IF('Indicator Data'!CA163="No Data",1,IF('Indicator Data imputation'!BA162&lt;&gt;"",1,0))</f>
        <v>0</v>
      </c>
      <c r="BA159" s="5">
        <f t="shared" si="4"/>
        <v>10</v>
      </c>
      <c r="BB159" s="167">
        <f t="shared" si="5"/>
        <v>0.19607843137254902</v>
      </c>
    </row>
    <row r="160" spans="1:54" x14ac:dyDescent="0.25">
      <c r="A160" s="5" t="s">
        <v>300</v>
      </c>
      <c r="B160" s="165">
        <f>IF('Indicator Data'!C164="No Data",1,IF('Indicator Data imputation'!C163&lt;&gt;"",1,0))</f>
        <v>0</v>
      </c>
      <c r="C160" s="165">
        <f>IF('Indicator Data'!D164="No Data",1,IF('Indicator Data imputation'!D163&lt;&gt;"",1,0))</f>
        <v>0</v>
      </c>
      <c r="D160" s="165">
        <f>IF('Indicator Data'!E164="No Data",1,IF('Indicator Data imputation'!E163&lt;&gt;"",1,0))</f>
        <v>0</v>
      </c>
      <c r="E160" s="165">
        <f>IF('Indicator Data'!F164="No Data",1,IF('Indicator Data imputation'!F163&lt;&gt;"",1,0))</f>
        <v>0</v>
      </c>
      <c r="F160" s="165">
        <f>IF('Indicator Data'!G164="No Data",1,IF('Indicator Data imputation'!G163&lt;&gt;"",1,0))</f>
        <v>0</v>
      </c>
      <c r="G160" s="165">
        <f>IF('Indicator Data'!H164="No Data",1,IF('Indicator Data imputation'!H163&lt;&gt;"",1,0))</f>
        <v>0</v>
      </c>
      <c r="H160" s="165">
        <f>IF('Indicator Data'!I164="No Data",1,IF('Indicator Data imputation'!I163&lt;&gt;"",1,0))</f>
        <v>0</v>
      </c>
      <c r="I160" s="165">
        <f>IF('Indicator Data'!J164="No Data",1,IF('Indicator Data imputation'!J163&lt;&gt;"",1,0))</f>
        <v>0</v>
      </c>
      <c r="J160" s="165">
        <f>IF('Indicator Data'!K164="No Data",1,IF('Indicator Data imputation'!K163&lt;&gt;"",1,0))</f>
        <v>0</v>
      </c>
      <c r="K160" s="165">
        <f>IF('Indicator Data'!L164="No Data",1,IF('Indicator Data imputation'!L163&lt;&gt;"",1,0))</f>
        <v>0</v>
      </c>
      <c r="L160" s="165">
        <f>IF('Indicator Data'!AM164="No Data",1,IF('Indicator Data imputation'!M163&lt;&gt;"",1,0))</f>
        <v>0</v>
      </c>
      <c r="M160" s="165">
        <f>IF('Indicator Data'!AN164="No Data",1,IF('Indicator Data imputation'!N163&lt;&gt;"",1,0))</f>
        <v>0</v>
      </c>
      <c r="N160" s="165">
        <f>IF('Indicator Data'!AO164="No Data",1,IF('Indicator Data imputation'!O163&lt;&gt;"",1,0))</f>
        <v>0</v>
      </c>
      <c r="O160" s="165">
        <f>IF('Indicator Data'!AP164="No Data",1,IF('Indicator Data imputation'!P163&lt;&gt;"",1,0))</f>
        <v>0</v>
      </c>
      <c r="P160" s="165">
        <f>IF('Indicator Data'!AQ164="No Data",1,IF('Indicator Data imputation'!Q163&lt;&gt;"",1,0))</f>
        <v>0</v>
      </c>
      <c r="Q160" s="165">
        <f>IF('Indicator Data'!AR164="No Data",1,IF('Indicator Data imputation'!R163&lt;&gt;"",1,0))</f>
        <v>0</v>
      </c>
      <c r="R160" s="165">
        <f>IF('Indicator Data'!AS164="No Data",1,IF('Indicator Data imputation'!S163&lt;&gt;"",1,0))</f>
        <v>0</v>
      </c>
      <c r="S160" s="165">
        <f>IF('Indicator Data'!AT164="No Data",1,IF('Indicator Data imputation'!T163&lt;&gt;"",1,0))</f>
        <v>0</v>
      </c>
      <c r="T160" s="165">
        <f>IF('Indicator Data'!AU164="No Data",1,IF('Indicator Data imputation'!U163&lt;&gt;"",1,0))</f>
        <v>0</v>
      </c>
      <c r="U160" s="165">
        <f>IF('Indicator Data'!AV164="No Data",1,IF('Indicator Data imputation'!V163&lt;&gt;"",1,0))</f>
        <v>0</v>
      </c>
      <c r="V160" s="165">
        <f>IF('Indicator Data'!AX164="No Data",1,IF('Indicator Data imputation'!W163&lt;&gt;"",1,0))</f>
        <v>0</v>
      </c>
      <c r="W160" s="165">
        <f>IF('Indicator Data'!AY164="No Data",1,IF('Indicator Data imputation'!X163&lt;&gt;"",1,0))</f>
        <v>0</v>
      </c>
      <c r="X160" s="165">
        <f>IF('Indicator Data'!CB164="No Data",1,IF('Indicator Data imputation'!Y163&lt;&gt;"",1,0))</f>
        <v>0</v>
      </c>
      <c r="Y160" s="165">
        <f>IF('Indicator Data'!CC164="No Data",1,IF('Indicator Data imputation'!Z163&lt;&gt;"",1,0))</f>
        <v>0</v>
      </c>
      <c r="Z160" s="165">
        <f>IF('Indicator Data'!AZ164="No Data",1,IF('Indicator Data imputation'!AA163&lt;&gt;"",1,0))</f>
        <v>0</v>
      </c>
      <c r="AA160" s="165">
        <f>IF('Indicator Data'!BA164="No Data",1,IF('Indicator Data imputation'!AB163&lt;&gt;"",1,0))</f>
        <v>0</v>
      </c>
      <c r="AB160" s="165">
        <f>IF('Indicator Data'!CG164="No Data",1,IF('Indicator Data imputation'!AC163&lt;&gt;"",1,0))</f>
        <v>0</v>
      </c>
      <c r="AC160" s="165">
        <f>IF('Indicator Data'!CH164="No Data",1,IF('Indicator Data imputation'!AD163&lt;&gt;"",1,0))</f>
        <v>0</v>
      </c>
      <c r="AD160" s="165">
        <f>IF('Indicator Data'!BC164="No Data",1,IF('Indicator Data imputation'!AE163&lt;&gt;"",1,0))</f>
        <v>0</v>
      </c>
      <c r="AE160" s="165">
        <f>IF('Indicator Data'!BF164="No Data",1,IF('Indicator Data imputation'!AF163&lt;&gt;"",1,0))</f>
        <v>0</v>
      </c>
      <c r="AF160" s="165">
        <f>IF('Indicator Data'!BG164="No Data",1,IF('Indicator Data imputation'!AG163&lt;&gt;"",1,0))</f>
        <v>0</v>
      </c>
      <c r="AG160" s="165">
        <f>IF('Indicator Data'!BH164="No Data",1,IF('Indicator Data imputation'!AH163&lt;&gt;"",1,0))</f>
        <v>0</v>
      </c>
      <c r="AH160" s="165">
        <f>IF('Indicator Data'!BI164="No Data",1,IF('Indicator Data imputation'!AI163&lt;&gt;"",1,0))</f>
        <v>0</v>
      </c>
      <c r="AI160" s="165">
        <f>IF('Indicator Data'!BJ164="No Data",1,IF('Indicator Data imputation'!AJ163&lt;&gt;"",1,0))</f>
        <v>0</v>
      </c>
      <c r="AJ160" s="165">
        <f>IF('Indicator Data'!BK164="No Data",1,IF('Indicator Data imputation'!AK163&lt;&gt;"",1,0))</f>
        <v>0</v>
      </c>
      <c r="AK160" s="165">
        <f>IF('Indicator Data'!BL164="No Data",1,IF('Indicator Data imputation'!AL163&lt;&gt;"",1,0))</f>
        <v>0</v>
      </c>
      <c r="AL160" s="165">
        <f>IF('Indicator Data'!BM164="No Data",1,IF('Indicator Data imputation'!AM163&lt;&gt;"",1,0))</f>
        <v>0</v>
      </c>
      <c r="AM160" s="165">
        <f>IF('Indicator Data'!BN164="No Data",1,IF('Indicator Data imputation'!AN163&lt;&gt;"",1,0))</f>
        <v>0</v>
      </c>
      <c r="AN160" s="165">
        <f>IF('Indicator Data'!BO164="No Data",1,IF('Indicator Data imputation'!AO163&lt;&gt;"",1,0))</f>
        <v>0</v>
      </c>
      <c r="AO160" s="165">
        <f>IF('Indicator Data'!BP164="No Data",1,IF('Indicator Data imputation'!AP163&lt;&gt;"",1,0))</f>
        <v>0</v>
      </c>
      <c r="AP160" s="165">
        <f>IF('Indicator Data'!BQ164="No Data",1,IF('Indicator Data imputation'!AQ163&lt;&gt;"",1,0))</f>
        <v>0</v>
      </c>
      <c r="AQ160" s="165">
        <f>IF('Indicator Data'!BR164="No Data",1,IF('Indicator Data imputation'!AR163&lt;&gt;"",1,0))</f>
        <v>0</v>
      </c>
      <c r="AR160" s="165">
        <f>IF('Indicator Data'!BS164="No Data",1,IF('Indicator Data imputation'!AS163&lt;&gt;"",1,0))</f>
        <v>0</v>
      </c>
      <c r="AS160" s="165">
        <f>IF('Indicator Data'!BT164="No Data",1,IF('Indicator Data imputation'!AT163&lt;&gt;"",1,0))</f>
        <v>0</v>
      </c>
      <c r="AT160" s="165">
        <f>IF('Indicator Data'!BU164="No Data",1,IF('Indicator Data imputation'!AU163&lt;&gt;"",1,0))</f>
        <v>0</v>
      </c>
      <c r="AU160" s="165">
        <f>IF('Indicator Data'!BV164="No Data",1,IF('Indicator Data imputation'!AV163&lt;&gt;"",1,0))</f>
        <v>0</v>
      </c>
      <c r="AV160" s="165">
        <f>IF('Indicator Data'!BW164="No Data",1,IF('Indicator Data imputation'!AW163&lt;&gt;"",1,0))</f>
        <v>0</v>
      </c>
      <c r="AW160" s="165">
        <f>IF('Indicator Data'!BX164="No Data",1,IF('Indicator Data imputation'!AX163&lt;&gt;"",1,0))</f>
        <v>0</v>
      </c>
      <c r="AX160" s="165">
        <f>IF('Indicator Data'!BY164="No Data",1,IF('Indicator Data imputation'!AY163&lt;&gt;"",1,0))</f>
        <v>0</v>
      </c>
      <c r="AY160" s="165">
        <f>IF('Indicator Data'!BZ164="No Data",1,IF('Indicator Data imputation'!AZ163&lt;&gt;"",1,0))</f>
        <v>0</v>
      </c>
      <c r="AZ160" s="165">
        <f>IF('Indicator Data'!CA164="No Data",1,IF('Indicator Data imputation'!BA163&lt;&gt;"",1,0))</f>
        <v>0</v>
      </c>
      <c r="BA160" s="5">
        <f t="shared" si="4"/>
        <v>0</v>
      </c>
      <c r="BB160" s="167">
        <f t="shared" si="5"/>
        <v>0</v>
      </c>
    </row>
    <row r="161" spans="1:54" x14ac:dyDescent="0.25">
      <c r="A161" s="5" t="s">
        <v>302</v>
      </c>
      <c r="B161" s="165">
        <f>IF('Indicator Data'!C165="No Data",1,IF('Indicator Data imputation'!C164&lt;&gt;"",1,0))</f>
        <v>0</v>
      </c>
      <c r="C161" s="165">
        <f>IF('Indicator Data'!D165="No Data",1,IF('Indicator Data imputation'!D164&lt;&gt;"",1,0))</f>
        <v>0</v>
      </c>
      <c r="D161" s="165">
        <f>IF('Indicator Data'!E165="No Data",1,IF('Indicator Data imputation'!E164&lt;&gt;"",1,0))</f>
        <v>0</v>
      </c>
      <c r="E161" s="165">
        <f>IF('Indicator Data'!F165="No Data",1,IF('Indicator Data imputation'!F164&lt;&gt;"",1,0))</f>
        <v>0</v>
      </c>
      <c r="F161" s="165">
        <f>IF('Indicator Data'!G165="No Data",1,IF('Indicator Data imputation'!G164&lt;&gt;"",1,0))</f>
        <v>0</v>
      </c>
      <c r="G161" s="165">
        <f>IF('Indicator Data'!H165="No Data",1,IF('Indicator Data imputation'!H164&lt;&gt;"",1,0))</f>
        <v>0</v>
      </c>
      <c r="H161" s="165">
        <f>IF('Indicator Data'!I165="No Data",1,IF('Indicator Data imputation'!I164&lt;&gt;"",1,0))</f>
        <v>0</v>
      </c>
      <c r="I161" s="165">
        <f>IF('Indicator Data'!J165="No Data",1,IF('Indicator Data imputation'!J164&lt;&gt;"",1,0))</f>
        <v>0</v>
      </c>
      <c r="J161" s="165">
        <f>IF('Indicator Data'!K165="No Data",1,IF('Indicator Data imputation'!K164&lt;&gt;"",1,0))</f>
        <v>0</v>
      </c>
      <c r="K161" s="165">
        <f>IF('Indicator Data'!L165="No Data",1,IF('Indicator Data imputation'!L164&lt;&gt;"",1,0))</f>
        <v>0</v>
      </c>
      <c r="L161" s="165">
        <f>IF('Indicator Data'!AM165="No Data",1,IF('Indicator Data imputation'!M164&lt;&gt;"",1,0))</f>
        <v>0</v>
      </c>
      <c r="M161" s="165">
        <f>IF('Indicator Data'!AN165="No Data",1,IF('Indicator Data imputation'!N164&lt;&gt;"",1,0))</f>
        <v>0</v>
      </c>
      <c r="N161" s="165">
        <f>IF('Indicator Data'!AO165="No Data",1,IF('Indicator Data imputation'!O164&lt;&gt;"",1,0))</f>
        <v>0</v>
      </c>
      <c r="O161" s="165">
        <f>IF('Indicator Data'!AP165="No Data",1,IF('Indicator Data imputation'!P164&lt;&gt;"",1,0))</f>
        <v>0</v>
      </c>
      <c r="P161" s="165">
        <f>IF('Indicator Data'!AQ165="No Data",1,IF('Indicator Data imputation'!Q164&lt;&gt;"",1,0))</f>
        <v>0</v>
      </c>
      <c r="Q161" s="165">
        <f>IF('Indicator Data'!AR165="No Data",1,IF('Indicator Data imputation'!R164&lt;&gt;"",1,0))</f>
        <v>0</v>
      </c>
      <c r="R161" s="165">
        <f>IF('Indicator Data'!AS165="No Data",1,IF('Indicator Data imputation'!S164&lt;&gt;"",1,0))</f>
        <v>0</v>
      </c>
      <c r="S161" s="165">
        <f>IF('Indicator Data'!AT165="No Data",1,IF('Indicator Data imputation'!T164&lt;&gt;"",1,0))</f>
        <v>0</v>
      </c>
      <c r="T161" s="165">
        <f>IF('Indicator Data'!AU165="No Data",1,IF('Indicator Data imputation'!U164&lt;&gt;"",1,0))</f>
        <v>0</v>
      </c>
      <c r="U161" s="165">
        <f>IF('Indicator Data'!AV165="No Data",1,IF('Indicator Data imputation'!V164&lt;&gt;"",1,0))</f>
        <v>1</v>
      </c>
      <c r="V161" s="165">
        <f>IF('Indicator Data'!AX165="No Data",1,IF('Indicator Data imputation'!W164&lt;&gt;"",1,0))</f>
        <v>0</v>
      </c>
      <c r="W161" s="165">
        <f>IF('Indicator Data'!AY165="No Data",1,IF('Indicator Data imputation'!X164&lt;&gt;"",1,0))</f>
        <v>0</v>
      </c>
      <c r="X161" s="165">
        <f>IF('Indicator Data'!CB165="No Data",1,IF('Indicator Data imputation'!Y164&lt;&gt;"",1,0))</f>
        <v>1</v>
      </c>
      <c r="Y161" s="165">
        <f>IF('Indicator Data'!CC165="No Data",1,IF('Indicator Data imputation'!Z164&lt;&gt;"",1,0))</f>
        <v>0</v>
      </c>
      <c r="Z161" s="165">
        <f>IF('Indicator Data'!AZ165="No Data",1,IF('Indicator Data imputation'!AA164&lt;&gt;"",1,0))</f>
        <v>0</v>
      </c>
      <c r="AA161" s="165">
        <f>IF('Indicator Data'!BA165="No Data",1,IF('Indicator Data imputation'!AB164&lt;&gt;"",1,0))</f>
        <v>0</v>
      </c>
      <c r="AB161" s="165">
        <f>IF('Indicator Data'!CG165="No Data",1,IF('Indicator Data imputation'!AC164&lt;&gt;"",1,0))</f>
        <v>0</v>
      </c>
      <c r="AC161" s="165">
        <f>IF('Indicator Data'!CH165="No Data",1,IF('Indicator Data imputation'!AD164&lt;&gt;"",1,0))</f>
        <v>0</v>
      </c>
      <c r="AD161" s="165">
        <f>IF('Indicator Data'!BC165="No Data",1,IF('Indicator Data imputation'!AE164&lt;&gt;"",1,0))</f>
        <v>0</v>
      </c>
      <c r="AE161" s="165">
        <f>IF('Indicator Data'!BF165="No Data",1,IF('Indicator Data imputation'!AF164&lt;&gt;"",1,0))</f>
        <v>1</v>
      </c>
      <c r="AF161" s="165">
        <f>IF('Indicator Data'!BG165="No Data",1,IF('Indicator Data imputation'!AG164&lt;&gt;"",1,0))</f>
        <v>1</v>
      </c>
      <c r="AG161" s="165">
        <f>IF('Indicator Data'!BH165="No Data",1,IF('Indicator Data imputation'!AH164&lt;&gt;"",1,0))</f>
        <v>0</v>
      </c>
      <c r="AH161" s="165">
        <f>IF('Indicator Data'!BI165="No Data",1,IF('Indicator Data imputation'!AI164&lt;&gt;"",1,0))</f>
        <v>0</v>
      </c>
      <c r="AI161" s="165">
        <f>IF('Indicator Data'!BJ165="No Data",1,IF('Indicator Data imputation'!AJ164&lt;&gt;"",1,0))</f>
        <v>0</v>
      </c>
      <c r="AJ161" s="165">
        <f>IF('Indicator Data'!BK165="No Data",1,IF('Indicator Data imputation'!AK164&lt;&gt;"",1,0))</f>
        <v>0</v>
      </c>
      <c r="AK161" s="165">
        <f>IF('Indicator Data'!BL165="No Data",1,IF('Indicator Data imputation'!AL164&lt;&gt;"",1,0))</f>
        <v>0</v>
      </c>
      <c r="AL161" s="165">
        <f>IF('Indicator Data'!BM165="No Data",1,IF('Indicator Data imputation'!AM164&lt;&gt;"",1,0))</f>
        <v>0</v>
      </c>
      <c r="AM161" s="165">
        <f>IF('Indicator Data'!BN165="No Data",1,IF('Indicator Data imputation'!AN164&lt;&gt;"",1,0))</f>
        <v>0</v>
      </c>
      <c r="AN161" s="165">
        <f>IF('Indicator Data'!BO165="No Data",1,IF('Indicator Data imputation'!AO164&lt;&gt;"",1,0))</f>
        <v>0</v>
      </c>
      <c r="AO161" s="165">
        <f>IF('Indicator Data'!BP165="No Data",1,IF('Indicator Data imputation'!AP164&lt;&gt;"",1,0))</f>
        <v>1</v>
      </c>
      <c r="AP161" s="165">
        <f>IF('Indicator Data'!BQ165="No Data",1,IF('Indicator Data imputation'!AQ164&lt;&gt;"",1,0))</f>
        <v>1</v>
      </c>
      <c r="AQ161" s="165">
        <f>IF('Indicator Data'!BR165="No Data",1,IF('Indicator Data imputation'!AR164&lt;&gt;"",1,0))</f>
        <v>1</v>
      </c>
      <c r="AR161" s="165">
        <f>IF('Indicator Data'!BS165="No Data",1,IF('Indicator Data imputation'!AS164&lt;&gt;"",1,0))</f>
        <v>0</v>
      </c>
      <c r="AS161" s="165">
        <f>IF('Indicator Data'!BT165="No Data",1,IF('Indicator Data imputation'!AT164&lt;&gt;"",1,0))</f>
        <v>0</v>
      </c>
      <c r="AT161" s="165">
        <f>IF('Indicator Data'!BU165="No Data",1,IF('Indicator Data imputation'!AU164&lt;&gt;"",1,0))</f>
        <v>0</v>
      </c>
      <c r="AU161" s="165">
        <f>IF('Indicator Data'!BV165="No Data",1,IF('Indicator Data imputation'!AV164&lt;&gt;"",1,0))</f>
        <v>0</v>
      </c>
      <c r="AV161" s="165">
        <f>IF('Indicator Data'!BW165="No Data",1,IF('Indicator Data imputation'!AW164&lt;&gt;"",1,0))</f>
        <v>0</v>
      </c>
      <c r="AW161" s="165">
        <f>IF('Indicator Data'!BX165="No Data",1,IF('Indicator Data imputation'!AX164&lt;&gt;"",1,0))</f>
        <v>0</v>
      </c>
      <c r="AX161" s="165">
        <f>IF('Indicator Data'!BY165="No Data",1,IF('Indicator Data imputation'!AY164&lt;&gt;"",1,0))</f>
        <v>0</v>
      </c>
      <c r="AY161" s="165">
        <f>IF('Indicator Data'!BZ165="No Data",1,IF('Indicator Data imputation'!AZ164&lt;&gt;"",1,0))</f>
        <v>0</v>
      </c>
      <c r="AZ161" s="165">
        <f>IF('Indicator Data'!CA165="No Data",1,IF('Indicator Data imputation'!BA164&lt;&gt;"",1,0))</f>
        <v>0</v>
      </c>
      <c r="BA161" s="5">
        <f t="shared" si="4"/>
        <v>7</v>
      </c>
      <c r="BB161" s="167">
        <f t="shared" si="5"/>
        <v>0.13725490196078433</v>
      </c>
    </row>
    <row r="162" spans="1:54" x14ac:dyDescent="0.25">
      <c r="A162" s="5" t="s">
        <v>304</v>
      </c>
      <c r="B162" s="165">
        <f>IF('Indicator Data'!C166="No Data",1,IF('Indicator Data imputation'!C165&lt;&gt;"",1,0))</f>
        <v>0</v>
      </c>
      <c r="C162" s="165">
        <f>IF('Indicator Data'!D166="No Data",1,IF('Indicator Data imputation'!D165&lt;&gt;"",1,0))</f>
        <v>0</v>
      </c>
      <c r="D162" s="165">
        <f>IF('Indicator Data'!E166="No Data",1,IF('Indicator Data imputation'!E165&lt;&gt;"",1,0))</f>
        <v>0</v>
      </c>
      <c r="E162" s="165">
        <f>IF('Indicator Data'!F166="No Data",1,IF('Indicator Data imputation'!F165&lt;&gt;"",1,0))</f>
        <v>0</v>
      </c>
      <c r="F162" s="165">
        <f>IF('Indicator Data'!G166="No Data",1,IF('Indicator Data imputation'!G165&lt;&gt;"",1,0))</f>
        <v>0</v>
      </c>
      <c r="G162" s="165">
        <f>IF('Indicator Data'!H166="No Data",1,IF('Indicator Data imputation'!H165&lt;&gt;"",1,0))</f>
        <v>0</v>
      </c>
      <c r="H162" s="165">
        <f>IF('Indicator Data'!I166="No Data",1,IF('Indicator Data imputation'!I165&lt;&gt;"",1,0))</f>
        <v>0</v>
      </c>
      <c r="I162" s="165">
        <f>IF('Indicator Data'!J166="No Data",1,IF('Indicator Data imputation'!J165&lt;&gt;"",1,0))</f>
        <v>0</v>
      </c>
      <c r="J162" s="165">
        <f>IF('Indicator Data'!K166="No Data",1,IF('Indicator Data imputation'!K165&lt;&gt;"",1,0))</f>
        <v>0</v>
      </c>
      <c r="K162" s="165">
        <f>IF('Indicator Data'!L166="No Data",1,IF('Indicator Data imputation'!L165&lt;&gt;"",1,0))</f>
        <v>0</v>
      </c>
      <c r="L162" s="165">
        <f>IF('Indicator Data'!AM166="No Data",1,IF('Indicator Data imputation'!M165&lt;&gt;"",1,0))</f>
        <v>0</v>
      </c>
      <c r="M162" s="165">
        <f>IF('Indicator Data'!AN166="No Data",1,IF('Indicator Data imputation'!N165&lt;&gt;"",1,0))</f>
        <v>0</v>
      </c>
      <c r="N162" s="165">
        <f>IF('Indicator Data'!AO166="No Data",1,IF('Indicator Data imputation'!O165&lt;&gt;"",1,0))</f>
        <v>0</v>
      </c>
      <c r="O162" s="165">
        <f>IF('Indicator Data'!AP166="No Data",1,IF('Indicator Data imputation'!P165&lt;&gt;"",1,0))</f>
        <v>0</v>
      </c>
      <c r="P162" s="165">
        <f>IF('Indicator Data'!AQ166="No Data",1,IF('Indicator Data imputation'!Q165&lt;&gt;"",1,0))</f>
        <v>0</v>
      </c>
      <c r="Q162" s="165">
        <f>IF('Indicator Data'!AR166="No Data",1,IF('Indicator Data imputation'!R165&lt;&gt;"",1,0))</f>
        <v>1</v>
      </c>
      <c r="R162" s="165">
        <f>IF('Indicator Data'!AS166="No Data",1,IF('Indicator Data imputation'!S165&lt;&gt;"",1,0))</f>
        <v>0</v>
      </c>
      <c r="S162" s="165">
        <f>IF('Indicator Data'!AT166="No Data",1,IF('Indicator Data imputation'!T165&lt;&gt;"",1,0))</f>
        <v>0</v>
      </c>
      <c r="T162" s="165">
        <f>IF('Indicator Data'!AU166="No Data",1,IF('Indicator Data imputation'!U165&lt;&gt;"",1,0))</f>
        <v>0</v>
      </c>
      <c r="U162" s="165">
        <f>IF('Indicator Data'!AV166="No Data",1,IF('Indicator Data imputation'!V165&lt;&gt;"",1,0))</f>
        <v>1</v>
      </c>
      <c r="V162" s="165">
        <f>IF('Indicator Data'!AX166="No Data",1,IF('Indicator Data imputation'!W165&lt;&gt;"",1,0))</f>
        <v>0</v>
      </c>
      <c r="W162" s="165">
        <f>IF('Indicator Data'!AY166="No Data",1,IF('Indicator Data imputation'!X165&lt;&gt;"",1,0))</f>
        <v>1</v>
      </c>
      <c r="X162" s="165">
        <f>IF('Indicator Data'!CB166="No Data",1,IF('Indicator Data imputation'!Y165&lt;&gt;"",1,0))</f>
        <v>0</v>
      </c>
      <c r="Y162" s="165">
        <f>IF('Indicator Data'!CC166="No Data",1,IF('Indicator Data imputation'!Z165&lt;&gt;"",1,0))</f>
        <v>0</v>
      </c>
      <c r="Z162" s="165">
        <f>IF('Indicator Data'!AZ166="No Data",1,IF('Indicator Data imputation'!AA165&lt;&gt;"",1,0))</f>
        <v>0</v>
      </c>
      <c r="AA162" s="165">
        <f>IF('Indicator Data'!BA166="No Data",1,IF('Indicator Data imputation'!AB165&lt;&gt;"",1,0))</f>
        <v>0</v>
      </c>
      <c r="AB162" s="165">
        <f>IF('Indicator Data'!CG166="No Data",1,IF('Indicator Data imputation'!AC165&lt;&gt;"",1,0))</f>
        <v>0</v>
      </c>
      <c r="AC162" s="165">
        <f>IF('Indicator Data'!CH166="No Data",1,IF('Indicator Data imputation'!AD165&lt;&gt;"",1,0))</f>
        <v>0</v>
      </c>
      <c r="AD162" s="165">
        <f>IF('Indicator Data'!BC166="No Data",1,IF('Indicator Data imputation'!AE165&lt;&gt;"",1,0))</f>
        <v>1</v>
      </c>
      <c r="AE162" s="165">
        <f>IF('Indicator Data'!BF166="No Data",1,IF('Indicator Data imputation'!AF165&lt;&gt;"",1,0))</f>
        <v>0</v>
      </c>
      <c r="AF162" s="165">
        <f>IF('Indicator Data'!BG166="No Data",1,IF('Indicator Data imputation'!AG165&lt;&gt;"",1,0))</f>
        <v>0</v>
      </c>
      <c r="AG162" s="165">
        <f>IF('Indicator Data'!BH166="No Data",1,IF('Indicator Data imputation'!AH165&lt;&gt;"",1,0))</f>
        <v>0</v>
      </c>
      <c r="AH162" s="165">
        <f>IF('Indicator Data'!BI166="No Data",1,IF('Indicator Data imputation'!AI165&lt;&gt;"",1,0))</f>
        <v>0</v>
      </c>
      <c r="AI162" s="165">
        <f>IF('Indicator Data'!BJ166="No Data",1,IF('Indicator Data imputation'!AJ165&lt;&gt;"",1,0))</f>
        <v>0</v>
      </c>
      <c r="AJ162" s="165">
        <f>IF('Indicator Data'!BK166="No Data",1,IF('Indicator Data imputation'!AK165&lt;&gt;"",1,0))</f>
        <v>0</v>
      </c>
      <c r="AK162" s="165">
        <f>IF('Indicator Data'!BL166="No Data",1,IF('Indicator Data imputation'!AL165&lt;&gt;"",1,0))</f>
        <v>0</v>
      </c>
      <c r="AL162" s="165">
        <f>IF('Indicator Data'!BM166="No Data",1,IF('Indicator Data imputation'!AM165&lt;&gt;"",1,0))</f>
        <v>0</v>
      </c>
      <c r="AM162" s="165">
        <f>IF('Indicator Data'!BN166="No Data",1,IF('Indicator Data imputation'!AN165&lt;&gt;"",1,0))</f>
        <v>1</v>
      </c>
      <c r="AN162" s="165">
        <f>IF('Indicator Data'!BO166="No Data",1,IF('Indicator Data imputation'!AO165&lt;&gt;"",1,0))</f>
        <v>1</v>
      </c>
      <c r="AO162" s="165">
        <f>IF('Indicator Data'!BP166="No Data",1,IF('Indicator Data imputation'!AP165&lt;&gt;"",1,0))</f>
        <v>0</v>
      </c>
      <c r="AP162" s="165">
        <f>IF('Indicator Data'!BQ166="No Data",1,IF('Indicator Data imputation'!AQ165&lt;&gt;"",1,0))</f>
        <v>0</v>
      </c>
      <c r="AQ162" s="165">
        <f>IF('Indicator Data'!BR166="No Data",1,IF('Indicator Data imputation'!AR165&lt;&gt;"",1,0))</f>
        <v>0</v>
      </c>
      <c r="AR162" s="165">
        <f>IF('Indicator Data'!BS166="No Data",1,IF('Indicator Data imputation'!AS165&lt;&gt;"",1,0))</f>
        <v>0</v>
      </c>
      <c r="AS162" s="165">
        <f>IF('Indicator Data'!BT166="No Data",1,IF('Indicator Data imputation'!AT165&lt;&gt;"",1,0))</f>
        <v>0</v>
      </c>
      <c r="AT162" s="165">
        <f>IF('Indicator Data'!BU166="No Data",1,IF('Indicator Data imputation'!AU165&lt;&gt;"",1,0))</f>
        <v>0</v>
      </c>
      <c r="AU162" s="165">
        <f>IF('Indicator Data'!BV166="No Data",1,IF('Indicator Data imputation'!AV165&lt;&gt;"",1,0))</f>
        <v>0</v>
      </c>
      <c r="AV162" s="165">
        <f>IF('Indicator Data'!BW166="No Data",1,IF('Indicator Data imputation'!AW165&lt;&gt;"",1,0))</f>
        <v>0</v>
      </c>
      <c r="AW162" s="165">
        <f>IF('Indicator Data'!BX166="No Data",1,IF('Indicator Data imputation'!AX165&lt;&gt;"",1,0))</f>
        <v>0</v>
      </c>
      <c r="AX162" s="165">
        <f>IF('Indicator Data'!BY166="No Data",1,IF('Indicator Data imputation'!AY165&lt;&gt;"",1,0))</f>
        <v>0</v>
      </c>
      <c r="AY162" s="165">
        <f>IF('Indicator Data'!BZ166="No Data",1,IF('Indicator Data imputation'!AZ165&lt;&gt;"",1,0))</f>
        <v>0</v>
      </c>
      <c r="AZ162" s="165">
        <f>IF('Indicator Data'!CA166="No Data",1,IF('Indicator Data imputation'!BA165&lt;&gt;"",1,0))</f>
        <v>0</v>
      </c>
      <c r="BA162" s="5">
        <f t="shared" si="4"/>
        <v>6</v>
      </c>
      <c r="BB162" s="167">
        <f t="shared" si="5"/>
        <v>0.11764705882352941</v>
      </c>
    </row>
    <row r="163" spans="1:54" x14ac:dyDescent="0.25">
      <c r="A163" s="5" t="s">
        <v>306</v>
      </c>
      <c r="B163" s="165">
        <f>IF('Indicator Data'!C167="No Data",1,IF('Indicator Data imputation'!C166&lt;&gt;"",1,0))</f>
        <v>0</v>
      </c>
      <c r="C163" s="165">
        <f>IF('Indicator Data'!D167="No Data",1,IF('Indicator Data imputation'!D166&lt;&gt;"",1,0))</f>
        <v>0</v>
      </c>
      <c r="D163" s="165">
        <f>IF('Indicator Data'!E167="No Data",1,IF('Indicator Data imputation'!E166&lt;&gt;"",1,0))</f>
        <v>0</v>
      </c>
      <c r="E163" s="165">
        <f>IF('Indicator Data'!F167="No Data",1,IF('Indicator Data imputation'!F166&lt;&gt;"",1,0))</f>
        <v>0</v>
      </c>
      <c r="F163" s="165">
        <f>IF('Indicator Data'!G167="No Data",1,IF('Indicator Data imputation'!G166&lt;&gt;"",1,0))</f>
        <v>0</v>
      </c>
      <c r="G163" s="165">
        <f>IF('Indicator Data'!H167="No Data",1,IF('Indicator Data imputation'!H166&lt;&gt;"",1,0))</f>
        <v>0</v>
      </c>
      <c r="H163" s="165">
        <f>IF('Indicator Data'!I167="No Data",1,IF('Indicator Data imputation'!I166&lt;&gt;"",1,0))</f>
        <v>0</v>
      </c>
      <c r="I163" s="165">
        <f>IF('Indicator Data'!J167="No Data",1,IF('Indicator Data imputation'!J166&lt;&gt;"",1,0))</f>
        <v>0</v>
      </c>
      <c r="J163" s="165">
        <f>IF('Indicator Data'!K167="No Data",1,IF('Indicator Data imputation'!K166&lt;&gt;"",1,0))</f>
        <v>0</v>
      </c>
      <c r="K163" s="165">
        <f>IF('Indicator Data'!L167="No Data",1,IF('Indicator Data imputation'!L166&lt;&gt;"",1,0))</f>
        <v>0</v>
      </c>
      <c r="L163" s="165">
        <f>IF('Indicator Data'!AM167="No Data",1,IF('Indicator Data imputation'!M166&lt;&gt;"",1,0))</f>
        <v>0</v>
      </c>
      <c r="M163" s="165">
        <f>IF('Indicator Data'!AN167="No Data",1,IF('Indicator Data imputation'!N166&lt;&gt;"",1,0))</f>
        <v>0</v>
      </c>
      <c r="N163" s="165">
        <f>IF('Indicator Data'!AO167="No Data",1,IF('Indicator Data imputation'!O166&lt;&gt;"",1,0))</f>
        <v>0</v>
      </c>
      <c r="O163" s="165">
        <f>IF('Indicator Data'!AP167="No Data",1,IF('Indicator Data imputation'!P166&lt;&gt;"",1,0))</f>
        <v>0</v>
      </c>
      <c r="P163" s="165">
        <f>IF('Indicator Data'!AQ167="No Data",1,IF('Indicator Data imputation'!Q166&lt;&gt;"",1,0))</f>
        <v>0</v>
      </c>
      <c r="Q163" s="165">
        <f>IF('Indicator Data'!AR167="No Data",1,IF('Indicator Data imputation'!R166&lt;&gt;"",1,0))</f>
        <v>1</v>
      </c>
      <c r="R163" s="165">
        <f>IF('Indicator Data'!AS167="No Data",1,IF('Indicator Data imputation'!S166&lt;&gt;"",1,0))</f>
        <v>0</v>
      </c>
      <c r="S163" s="165">
        <f>IF('Indicator Data'!AT167="No Data",1,IF('Indicator Data imputation'!T166&lt;&gt;"",1,0))</f>
        <v>0</v>
      </c>
      <c r="T163" s="165">
        <f>IF('Indicator Data'!AU167="No Data",1,IF('Indicator Data imputation'!U166&lt;&gt;"",1,0))</f>
        <v>0</v>
      </c>
      <c r="U163" s="165">
        <f>IF('Indicator Data'!AV167="No Data",1,IF('Indicator Data imputation'!V166&lt;&gt;"",1,0))</f>
        <v>0</v>
      </c>
      <c r="V163" s="165">
        <f>IF('Indicator Data'!AX167="No Data",1,IF('Indicator Data imputation'!W166&lt;&gt;"",1,0))</f>
        <v>0</v>
      </c>
      <c r="W163" s="165">
        <f>IF('Indicator Data'!AY167="No Data",1,IF('Indicator Data imputation'!X166&lt;&gt;"",1,0))</f>
        <v>0</v>
      </c>
      <c r="X163" s="165">
        <f>IF('Indicator Data'!CB167="No Data",1,IF('Indicator Data imputation'!Y166&lt;&gt;"",1,0))</f>
        <v>0</v>
      </c>
      <c r="Y163" s="165">
        <f>IF('Indicator Data'!CC167="No Data",1,IF('Indicator Data imputation'!Z166&lt;&gt;"",1,0))</f>
        <v>0</v>
      </c>
      <c r="Z163" s="165">
        <f>IF('Indicator Data'!AZ167="No Data",1,IF('Indicator Data imputation'!AA166&lt;&gt;"",1,0))</f>
        <v>0</v>
      </c>
      <c r="AA163" s="165">
        <f>IF('Indicator Data'!BA167="No Data",1,IF('Indicator Data imputation'!AB166&lt;&gt;"",1,0))</f>
        <v>0</v>
      </c>
      <c r="AB163" s="165">
        <f>IF('Indicator Data'!CG167="No Data",1,IF('Indicator Data imputation'!AC166&lt;&gt;"",1,0))</f>
        <v>0</v>
      </c>
      <c r="AC163" s="165">
        <f>IF('Indicator Data'!CH167="No Data",1,IF('Indicator Data imputation'!AD166&lt;&gt;"",1,0))</f>
        <v>0</v>
      </c>
      <c r="AD163" s="165">
        <f>IF('Indicator Data'!BC167="No Data",1,IF('Indicator Data imputation'!AE166&lt;&gt;"",1,0))</f>
        <v>0</v>
      </c>
      <c r="AE163" s="165">
        <f>IF('Indicator Data'!BF167="No Data",1,IF('Indicator Data imputation'!AF166&lt;&gt;"",1,0))</f>
        <v>0</v>
      </c>
      <c r="AF163" s="165">
        <f>IF('Indicator Data'!BG167="No Data",1,IF('Indicator Data imputation'!AG166&lt;&gt;"",1,0))</f>
        <v>0</v>
      </c>
      <c r="AG163" s="165">
        <f>IF('Indicator Data'!BH167="No Data",1,IF('Indicator Data imputation'!AH166&lt;&gt;"",1,0))</f>
        <v>0</v>
      </c>
      <c r="AH163" s="165">
        <f>IF('Indicator Data'!BI167="No Data",1,IF('Indicator Data imputation'!AI166&lt;&gt;"",1,0))</f>
        <v>0</v>
      </c>
      <c r="AI163" s="165">
        <f>IF('Indicator Data'!BJ167="No Data",1,IF('Indicator Data imputation'!AJ166&lt;&gt;"",1,0))</f>
        <v>0</v>
      </c>
      <c r="AJ163" s="165">
        <f>IF('Indicator Data'!BK167="No Data",1,IF('Indicator Data imputation'!AK166&lt;&gt;"",1,0))</f>
        <v>0</v>
      </c>
      <c r="AK163" s="165">
        <f>IF('Indicator Data'!BL167="No Data",1,IF('Indicator Data imputation'!AL166&lt;&gt;"",1,0))</f>
        <v>0</v>
      </c>
      <c r="AL163" s="165">
        <f>IF('Indicator Data'!BM167="No Data",1,IF('Indicator Data imputation'!AM166&lt;&gt;"",1,0))</f>
        <v>0</v>
      </c>
      <c r="AM163" s="165">
        <f>IF('Indicator Data'!BN167="No Data",1,IF('Indicator Data imputation'!AN166&lt;&gt;"",1,0))</f>
        <v>0</v>
      </c>
      <c r="AN163" s="165">
        <f>IF('Indicator Data'!BO167="No Data",1,IF('Indicator Data imputation'!AO166&lt;&gt;"",1,0))</f>
        <v>0</v>
      </c>
      <c r="AO163" s="165">
        <f>IF('Indicator Data'!BP167="No Data",1,IF('Indicator Data imputation'!AP166&lt;&gt;"",1,0))</f>
        <v>0</v>
      </c>
      <c r="AP163" s="165">
        <f>IF('Indicator Data'!BQ167="No Data",1,IF('Indicator Data imputation'!AQ166&lt;&gt;"",1,0))</f>
        <v>0</v>
      </c>
      <c r="AQ163" s="165">
        <f>IF('Indicator Data'!BR167="No Data",1,IF('Indicator Data imputation'!AR166&lt;&gt;"",1,0))</f>
        <v>0</v>
      </c>
      <c r="AR163" s="165">
        <f>IF('Indicator Data'!BS167="No Data",1,IF('Indicator Data imputation'!AS166&lt;&gt;"",1,0))</f>
        <v>0</v>
      </c>
      <c r="AS163" s="165">
        <f>IF('Indicator Data'!BT167="No Data",1,IF('Indicator Data imputation'!AT166&lt;&gt;"",1,0))</f>
        <v>0</v>
      </c>
      <c r="AT163" s="165">
        <f>IF('Indicator Data'!BU167="No Data",1,IF('Indicator Data imputation'!AU166&lt;&gt;"",1,0))</f>
        <v>0</v>
      </c>
      <c r="AU163" s="165">
        <f>IF('Indicator Data'!BV167="No Data",1,IF('Indicator Data imputation'!AV166&lt;&gt;"",1,0))</f>
        <v>0</v>
      </c>
      <c r="AV163" s="165">
        <f>IF('Indicator Data'!BW167="No Data",1,IF('Indicator Data imputation'!AW166&lt;&gt;"",1,0))</f>
        <v>0</v>
      </c>
      <c r="AW163" s="165">
        <f>IF('Indicator Data'!BX167="No Data",1,IF('Indicator Data imputation'!AX166&lt;&gt;"",1,0))</f>
        <v>0</v>
      </c>
      <c r="AX163" s="165">
        <f>IF('Indicator Data'!BY167="No Data",1,IF('Indicator Data imputation'!AY166&lt;&gt;"",1,0))</f>
        <v>0</v>
      </c>
      <c r="AY163" s="165">
        <f>IF('Indicator Data'!BZ167="No Data",1,IF('Indicator Data imputation'!AZ166&lt;&gt;"",1,0))</f>
        <v>0</v>
      </c>
      <c r="AZ163" s="165">
        <f>IF('Indicator Data'!CA167="No Data",1,IF('Indicator Data imputation'!BA166&lt;&gt;"",1,0))</f>
        <v>0</v>
      </c>
      <c r="BA163" s="5">
        <f t="shared" si="4"/>
        <v>1</v>
      </c>
      <c r="BB163" s="167">
        <f t="shared" si="5"/>
        <v>1.9607843137254902E-2</v>
      </c>
    </row>
    <row r="164" spans="1:54" x14ac:dyDescent="0.25">
      <c r="A164" s="5" t="s">
        <v>308</v>
      </c>
      <c r="B164" s="165">
        <f>IF('Indicator Data'!C168="No Data",1,IF('Indicator Data imputation'!C167&lt;&gt;"",1,0))</f>
        <v>0</v>
      </c>
      <c r="C164" s="165">
        <f>IF('Indicator Data'!D168="No Data",1,IF('Indicator Data imputation'!D167&lt;&gt;"",1,0))</f>
        <v>0</v>
      </c>
      <c r="D164" s="165">
        <f>IF('Indicator Data'!E168="No Data",1,IF('Indicator Data imputation'!E167&lt;&gt;"",1,0))</f>
        <v>0</v>
      </c>
      <c r="E164" s="165">
        <f>IF('Indicator Data'!F168="No Data",1,IF('Indicator Data imputation'!F167&lt;&gt;"",1,0))</f>
        <v>0</v>
      </c>
      <c r="F164" s="165">
        <f>IF('Indicator Data'!G168="No Data",1,IF('Indicator Data imputation'!G167&lt;&gt;"",1,0))</f>
        <v>0</v>
      </c>
      <c r="G164" s="165">
        <f>IF('Indicator Data'!H168="No Data",1,IF('Indicator Data imputation'!H167&lt;&gt;"",1,0))</f>
        <v>0</v>
      </c>
      <c r="H164" s="165">
        <f>IF('Indicator Data'!I168="No Data",1,IF('Indicator Data imputation'!I167&lt;&gt;"",1,0))</f>
        <v>0</v>
      </c>
      <c r="I164" s="165">
        <f>IF('Indicator Data'!J168="No Data",1,IF('Indicator Data imputation'!J167&lt;&gt;"",1,0))</f>
        <v>0</v>
      </c>
      <c r="J164" s="165">
        <f>IF('Indicator Data'!K168="No Data",1,IF('Indicator Data imputation'!K167&lt;&gt;"",1,0))</f>
        <v>0</v>
      </c>
      <c r="K164" s="165">
        <f>IF('Indicator Data'!L168="No Data",1,IF('Indicator Data imputation'!L167&lt;&gt;"",1,0))</f>
        <v>0</v>
      </c>
      <c r="L164" s="165">
        <f>IF('Indicator Data'!AM168="No Data",1,IF('Indicator Data imputation'!M167&lt;&gt;"",1,0))</f>
        <v>0</v>
      </c>
      <c r="M164" s="165">
        <f>IF('Indicator Data'!AN168="No Data",1,IF('Indicator Data imputation'!N167&lt;&gt;"",1,0))</f>
        <v>0</v>
      </c>
      <c r="N164" s="165">
        <f>IF('Indicator Data'!AO168="No Data",1,IF('Indicator Data imputation'!O167&lt;&gt;"",1,0))</f>
        <v>0</v>
      </c>
      <c r="O164" s="165">
        <f>IF('Indicator Data'!AP168="No Data",1,IF('Indicator Data imputation'!P167&lt;&gt;"",1,0))</f>
        <v>0</v>
      </c>
      <c r="P164" s="165">
        <f>IF('Indicator Data'!AQ168="No Data",1,IF('Indicator Data imputation'!Q167&lt;&gt;"",1,0))</f>
        <v>0</v>
      </c>
      <c r="Q164" s="165">
        <f>IF('Indicator Data'!AR168="No Data",1,IF('Indicator Data imputation'!R167&lt;&gt;"",1,0))</f>
        <v>0</v>
      </c>
      <c r="R164" s="165">
        <f>IF('Indicator Data'!AS168="No Data",1,IF('Indicator Data imputation'!S167&lt;&gt;"",1,0))</f>
        <v>0</v>
      </c>
      <c r="S164" s="165">
        <f>IF('Indicator Data'!AT168="No Data",1,IF('Indicator Data imputation'!T167&lt;&gt;"",1,0))</f>
        <v>0</v>
      </c>
      <c r="T164" s="165">
        <f>IF('Indicator Data'!AU168="No Data",1,IF('Indicator Data imputation'!U167&lt;&gt;"",1,0))</f>
        <v>0</v>
      </c>
      <c r="U164" s="165">
        <f>IF('Indicator Data'!AV168="No Data",1,IF('Indicator Data imputation'!V167&lt;&gt;"",1,0))</f>
        <v>0</v>
      </c>
      <c r="V164" s="165">
        <f>IF('Indicator Data'!AX168="No Data",1,IF('Indicator Data imputation'!W167&lt;&gt;"",1,0))</f>
        <v>0</v>
      </c>
      <c r="W164" s="165">
        <f>IF('Indicator Data'!AY168="No Data",1,IF('Indicator Data imputation'!X167&lt;&gt;"",1,0))</f>
        <v>0</v>
      </c>
      <c r="X164" s="165">
        <f>IF('Indicator Data'!CB168="No Data",1,IF('Indicator Data imputation'!Y167&lt;&gt;"",1,0))</f>
        <v>0</v>
      </c>
      <c r="Y164" s="165">
        <f>IF('Indicator Data'!CC168="No Data",1,IF('Indicator Data imputation'!Z167&lt;&gt;"",1,0))</f>
        <v>0</v>
      </c>
      <c r="Z164" s="165">
        <f>IF('Indicator Data'!AZ168="No Data",1,IF('Indicator Data imputation'!AA167&lt;&gt;"",1,0))</f>
        <v>0</v>
      </c>
      <c r="AA164" s="165">
        <f>IF('Indicator Data'!BA168="No Data",1,IF('Indicator Data imputation'!AB167&lt;&gt;"",1,0))</f>
        <v>0</v>
      </c>
      <c r="AB164" s="165">
        <f>IF('Indicator Data'!CG168="No Data",1,IF('Indicator Data imputation'!AC167&lt;&gt;"",1,0))</f>
        <v>0</v>
      </c>
      <c r="AC164" s="165">
        <f>IF('Indicator Data'!CH168="No Data",1,IF('Indicator Data imputation'!AD167&lt;&gt;"",1,0))</f>
        <v>0</v>
      </c>
      <c r="AD164" s="165">
        <f>IF('Indicator Data'!BC168="No Data",1,IF('Indicator Data imputation'!AE167&lt;&gt;"",1,0))</f>
        <v>0</v>
      </c>
      <c r="AE164" s="165">
        <f>IF('Indicator Data'!BF168="No Data",1,IF('Indicator Data imputation'!AF167&lt;&gt;"",1,0))</f>
        <v>0</v>
      </c>
      <c r="AF164" s="165">
        <f>IF('Indicator Data'!BG168="No Data",1,IF('Indicator Data imputation'!AG167&lt;&gt;"",1,0))</f>
        <v>0</v>
      </c>
      <c r="AG164" s="165">
        <f>IF('Indicator Data'!BH168="No Data",1,IF('Indicator Data imputation'!AH167&lt;&gt;"",1,0))</f>
        <v>0</v>
      </c>
      <c r="AH164" s="165">
        <f>IF('Indicator Data'!BI168="No Data",1,IF('Indicator Data imputation'!AI167&lt;&gt;"",1,0))</f>
        <v>0</v>
      </c>
      <c r="AI164" s="165">
        <f>IF('Indicator Data'!BJ168="No Data",1,IF('Indicator Data imputation'!AJ167&lt;&gt;"",1,0))</f>
        <v>0</v>
      </c>
      <c r="AJ164" s="165">
        <f>IF('Indicator Data'!BK168="No Data",1,IF('Indicator Data imputation'!AK167&lt;&gt;"",1,0))</f>
        <v>0</v>
      </c>
      <c r="AK164" s="165">
        <f>IF('Indicator Data'!BL168="No Data",1,IF('Indicator Data imputation'!AL167&lt;&gt;"",1,0))</f>
        <v>0</v>
      </c>
      <c r="AL164" s="165">
        <f>IF('Indicator Data'!BM168="No Data",1,IF('Indicator Data imputation'!AM167&lt;&gt;"",1,0))</f>
        <v>0</v>
      </c>
      <c r="AM164" s="165">
        <f>IF('Indicator Data'!BN168="No Data",1,IF('Indicator Data imputation'!AN167&lt;&gt;"",1,0))</f>
        <v>0</v>
      </c>
      <c r="AN164" s="165">
        <f>IF('Indicator Data'!BO168="No Data",1,IF('Indicator Data imputation'!AO167&lt;&gt;"",1,0))</f>
        <v>0</v>
      </c>
      <c r="AO164" s="165">
        <f>IF('Indicator Data'!BP168="No Data",1,IF('Indicator Data imputation'!AP167&lt;&gt;"",1,0))</f>
        <v>1</v>
      </c>
      <c r="AP164" s="165">
        <f>IF('Indicator Data'!BQ168="No Data",1,IF('Indicator Data imputation'!AQ167&lt;&gt;"",1,0))</f>
        <v>1</v>
      </c>
      <c r="AQ164" s="165">
        <f>IF('Indicator Data'!BR168="No Data",1,IF('Indicator Data imputation'!AR167&lt;&gt;"",1,0))</f>
        <v>0</v>
      </c>
      <c r="AR164" s="165">
        <f>IF('Indicator Data'!BS168="No Data",1,IF('Indicator Data imputation'!AS167&lt;&gt;"",1,0))</f>
        <v>0</v>
      </c>
      <c r="AS164" s="165">
        <f>IF('Indicator Data'!BT168="No Data",1,IF('Indicator Data imputation'!AT167&lt;&gt;"",1,0))</f>
        <v>0</v>
      </c>
      <c r="AT164" s="165">
        <f>IF('Indicator Data'!BU168="No Data",1,IF('Indicator Data imputation'!AU167&lt;&gt;"",1,0))</f>
        <v>0</v>
      </c>
      <c r="AU164" s="165">
        <f>IF('Indicator Data'!BV168="No Data",1,IF('Indicator Data imputation'!AV167&lt;&gt;"",1,0))</f>
        <v>0</v>
      </c>
      <c r="AV164" s="165">
        <f>IF('Indicator Data'!BW168="No Data",1,IF('Indicator Data imputation'!AW167&lt;&gt;"",1,0))</f>
        <v>0</v>
      </c>
      <c r="AW164" s="165">
        <f>IF('Indicator Data'!BX168="No Data",1,IF('Indicator Data imputation'!AX167&lt;&gt;"",1,0))</f>
        <v>0</v>
      </c>
      <c r="AX164" s="165">
        <f>IF('Indicator Data'!BY168="No Data",1,IF('Indicator Data imputation'!AY167&lt;&gt;"",1,0))</f>
        <v>0</v>
      </c>
      <c r="AY164" s="165">
        <f>IF('Indicator Data'!BZ168="No Data",1,IF('Indicator Data imputation'!AZ167&lt;&gt;"",1,0))</f>
        <v>0</v>
      </c>
      <c r="AZ164" s="165">
        <f>IF('Indicator Data'!CA168="No Data",1,IF('Indicator Data imputation'!BA167&lt;&gt;"",1,0))</f>
        <v>0</v>
      </c>
      <c r="BA164" s="5">
        <f t="shared" si="4"/>
        <v>2</v>
      </c>
      <c r="BB164" s="167">
        <f t="shared" si="5"/>
        <v>3.9215686274509803E-2</v>
      </c>
    </row>
    <row r="165" spans="1:54" x14ac:dyDescent="0.25">
      <c r="A165" s="5" t="s">
        <v>310</v>
      </c>
      <c r="B165" s="165">
        <f>IF('Indicator Data'!C169="No Data",1,IF('Indicator Data imputation'!C168&lt;&gt;"",1,0))</f>
        <v>0</v>
      </c>
      <c r="C165" s="165">
        <f>IF('Indicator Data'!D169="No Data",1,IF('Indicator Data imputation'!D168&lt;&gt;"",1,0))</f>
        <v>0</v>
      </c>
      <c r="D165" s="165">
        <f>IF('Indicator Data'!E169="No Data",1,IF('Indicator Data imputation'!E168&lt;&gt;"",1,0))</f>
        <v>0</v>
      </c>
      <c r="E165" s="165">
        <f>IF('Indicator Data'!F169="No Data",1,IF('Indicator Data imputation'!F168&lt;&gt;"",1,0))</f>
        <v>0</v>
      </c>
      <c r="F165" s="165">
        <f>IF('Indicator Data'!G169="No Data",1,IF('Indicator Data imputation'!G168&lt;&gt;"",1,0))</f>
        <v>0</v>
      </c>
      <c r="G165" s="165">
        <f>IF('Indicator Data'!H169="No Data",1,IF('Indicator Data imputation'!H168&lt;&gt;"",1,0))</f>
        <v>0</v>
      </c>
      <c r="H165" s="165">
        <f>IF('Indicator Data'!I169="No Data",1,IF('Indicator Data imputation'!I168&lt;&gt;"",1,0))</f>
        <v>0</v>
      </c>
      <c r="I165" s="165">
        <f>IF('Indicator Data'!J169="No Data",1,IF('Indicator Data imputation'!J168&lt;&gt;"",1,0))</f>
        <v>0</v>
      </c>
      <c r="J165" s="165">
        <f>IF('Indicator Data'!K169="No Data",1,IF('Indicator Data imputation'!K168&lt;&gt;"",1,0))</f>
        <v>0</v>
      </c>
      <c r="K165" s="165">
        <f>IF('Indicator Data'!L169="No Data",1,IF('Indicator Data imputation'!L168&lt;&gt;"",1,0))</f>
        <v>0</v>
      </c>
      <c r="L165" s="165">
        <f>IF('Indicator Data'!AM169="No Data",1,IF('Indicator Data imputation'!M168&lt;&gt;"",1,0))</f>
        <v>0</v>
      </c>
      <c r="M165" s="165">
        <f>IF('Indicator Data'!AN169="No Data",1,IF('Indicator Data imputation'!N168&lt;&gt;"",1,0))</f>
        <v>0</v>
      </c>
      <c r="N165" s="165">
        <f>IF('Indicator Data'!AO169="No Data",1,IF('Indicator Data imputation'!O168&lt;&gt;"",1,0))</f>
        <v>0</v>
      </c>
      <c r="O165" s="165">
        <f>IF('Indicator Data'!AP169="No Data",1,IF('Indicator Data imputation'!P168&lt;&gt;"",1,0))</f>
        <v>0</v>
      </c>
      <c r="P165" s="165">
        <f>IF('Indicator Data'!AQ169="No Data",1,IF('Indicator Data imputation'!Q168&lt;&gt;"",1,0))</f>
        <v>0</v>
      </c>
      <c r="Q165" s="165">
        <f>IF('Indicator Data'!AR169="No Data",1,IF('Indicator Data imputation'!R168&lt;&gt;"",1,0))</f>
        <v>0</v>
      </c>
      <c r="R165" s="165">
        <f>IF('Indicator Data'!AS169="No Data",1,IF('Indicator Data imputation'!S168&lt;&gt;"",1,0))</f>
        <v>0</v>
      </c>
      <c r="S165" s="165">
        <f>IF('Indicator Data'!AT169="No Data",1,IF('Indicator Data imputation'!T168&lt;&gt;"",1,0))</f>
        <v>0</v>
      </c>
      <c r="T165" s="165">
        <f>IF('Indicator Data'!AU169="No Data",1,IF('Indicator Data imputation'!U168&lt;&gt;"",1,0))</f>
        <v>0</v>
      </c>
      <c r="U165" s="165">
        <f>IF('Indicator Data'!AV169="No Data",1,IF('Indicator Data imputation'!V168&lt;&gt;"",1,0))</f>
        <v>0</v>
      </c>
      <c r="V165" s="165">
        <f>IF('Indicator Data'!AX169="No Data",1,IF('Indicator Data imputation'!W168&lt;&gt;"",1,0))</f>
        <v>0</v>
      </c>
      <c r="W165" s="165">
        <f>IF('Indicator Data'!AY169="No Data",1,IF('Indicator Data imputation'!X168&lt;&gt;"",1,0))</f>
        <v>0</v>
      </c>
      <c r="X165" s="165">
        <f>IF('Indicator Data'!CB169="No Data",1,IF('Indicator Data imputation'!Y168&lt;&gt;"",1,0))</f>
        <v>0</v>
      </c>
      <c r="Y165" s="165">
        <f>IF('Indicator Data'!CC169="No Data",1,IF('Indicator Data imputation'!Z168&lt;&gt;"",1,0))</f>
        <v>0</v>
      </c>
      <c r="Z165" s="165">
        <f>IF('Indicator Data'!AZ169="No Data",1,IF('Indicator Data imputation'!AA168&lt;&gt;"",1,0))</f>
        <v>0</v>
      </c>
      <c r="AA165" s="165">
        <f>IF('Indicator Data'!BA169="No Data",1,IF('Indicator Data imputation'!AB168&lt;&gt;"",1,0))</f>
        <v>0</v>
      </c>
      <c r="AB165" s="165">
        <f>IF('Indicator Data'!CG169="No Data",1,IF('Indicator Data imputation'!AC168&lt;&gt;"",1,0))</f>
        <v>0</v>
      </c>
      <c r="AC165" s="165">
        <f>IF('Indicator Data'!CH169="No Data",1,IF('Indicator Data imputation'!AD168&lt;&gt;"",1,0))</f>
        <v>0</v>
      </c>
      <c r="AD165" s="165">
        <f>IF('Indicator Data'!BC169="No Data",1,IF('Indicator Data imputation'!AE168&lt;&gt;"",1,0))</f>
        <v>0</v>
      </c>
      <c r="AE165" s="165">
        <f>IF('Indicator Data'!BF169="No Data",1,IF('Indicator Data imputation'!AF168&lt;&gt;"",1,0))</f>
        <v>0</v>
      </c>
      <c r="AF165" s="165">
        <f>IF('Indicator Data'!BG169="No Data",1,IF('Indicator Data imputation'!AG168&lt;&gt;"",1,0))</f>
        <v>1</v>
      </c>
      <c r="AG165" s="165">
        <f>IF('Indicator Data'!BH169="No Data",1,IF('Indicator Data imputation'!AH168&lt;&gt;"",1,0))</f>
        <v>0</v>
      </c>
      <c r="AH165" s="165">
        <f>IF('Indicator Data'!BI169="No Data",1,IF('Indicator Data imputation'!AI168&lt;&gt;"",1,0))</f>
        <v>0</v>
      </c>
      <c r="AI165" s="165">
        <f>IF('Indicator Data'!BJ169="No Data",1,IF('Indicator Data imputation'!AJ168&lt;&gt;"",1,0))</f>
        <v>0</v>
      </c>
      <c r="AJ165" s="165">
        <f>IF('Indicator Data'!BK169="No Data",1,IF('Indicator Data imputation'!AK168&lt;&gt;"",1,0))</f>
        <v>0</v>
      </c>
      <c r="AK165" s="165">
        <f>IF('Indicator Data'!BL169="No Data",1,IF('Indicator Data imputation'!AL168&lt;&gt;"",1,0))</f>
        <v>0</v>
      </c>
      <c r="AL165" s="165">
        <f>IF('Indicator Data'!BM169="No Data",1,IF('Indicator Data imputation'!AM168&lt;&gt;"",1,0))</f>
        <v>0</v>
      </c>
      <c r="AM165" s="165">
        <f>IF('Indicator Data'!BN169="No Data",1,IF('Indicator Data imputation'!AN168&lt;&gt;"",1,0))</f>
        <v>0</v>
      </c>
      <c r="AN165" s="165">
        <f>IF('Indicator Data'!BO169="No Data",1,IF('Indicator Data imputation'!AO168&lt;&gt;"",1,0))</f>
        <v>0</v>
      </c>
      <c r="AO165" s="165">
        <f>IF('Indicator Data'!BP169="No Data",1,IF('Indicator Data imputation'!AP168&lt;&gt;"",1,0))</f>
        <v>0</v>
      </c>
      <c r="AP165" s="165">
        <f>IF('Indicator Data'!BQ169="No Data",1,IF('Indicator Data imputation'!AQ168&lt;&gt;"",1,0))</f>
        <v>0</v>
      </c>
      <c r="AQ165" s="165">
        <f>IF('Indicator Data'!BR169="No Data",1,IF('Indicator Data imputation'!AR168&lt;&gt;"",1,0))</f>
        <v>1</v>
      </c>
      <c r="AR165" s="165">
        <f>IF('Indicator Data'!BS169="No Data",1,IF('Indicator Data imputation'!AS168&lt;&gt;"",1,0))</f>
        <v>0</v>
      </c>
      <c r="AS165" s="165">
        <f>IF('Indicator Data'!BT169="No Data",1,IF('Indicator Data imputation'!AT168&lt;&gt;"",1,0))</f>
        <v>0</v>
      </c>
      <c r="AT165" s="165">
        <f>IF('Indicator Data'!BU169="No Data",1,IF('Indicator Data imputation'!AU168&lt;&gt;"",1,0))</f>
        <v>0</v>
      </c>
      <c r="AU165" s="165">
        <f>IF('Indicator Data'!BV169="No Data",1,IF('Indicator Data imputation'!AV168&lt;&gt;"",1,0))</f>
        <v>0</v>
      </c>
      <c r="AV165" s="165">
        <f>IF('Indicator Data'!BW169="No Data",1,IF('Indicator Data imputation'!AW168&lt;&gt;"",1,0))</f>
        <v>0</v>
      </c>
      <c r="AW165" s="165">
        <f>IF('Indicator Data'!BX169="No Data",1,IF('Indicator Data imputation'!AX168&lt;&gt;"",1,0))</f>
        <v>0</v>
      </c>
      <c r="AX165" s="165">
        <f>IF('Indicator Data'!BY169="No Data",1,IF('Indicator Data imputation'!AY168&lt;&gt;"",1,0))</f>
        <v>0</v>
      </c>
      <c r="AY165" s="165">
        <f>IF('Indicator Data'!BZ169="No Data",1,IF('Indicator Data imputation'!AZ168&lt;&gt;"",1,0))</f>
        <v>0</v>
      </c>
      <c r="AZ165" s="165">
        <f>IF('Indicator Data'!CA169="No Data",1,IF('Indicator Data imputation'!BA168&lt;&gt;"",1,0))</f>
        <v>0</v>
      </c>
      <c r="BA165" s="5">
        <f t="shared" si="4"/>
        <v>2</v>
      </c>
      <c r="BB165" s="167">
        <f t="shared" si="5"/>
        <v>3.9215686274509803E-2</v>
      </c>
    </row>
    <row r="166" spans="1:54" x14ac:dyDescent="0.25">
      <c r="A166" s="5" t="s">
        <v>312</v>
      </c>
      <c r="B166" s="165">
        <f>IF('Indicator Data'!C170="No Data",1,IF('Indicator Data imputation'!C169&lt;&gt;"",1,0))</f>
        <v>0</v>
      </c>
      <c r="C166" s="165">
        <f>IF('Indicator Data'!D170="No Data",1,IF('Indicator Data imputation'!D169&lt;&gt;"",1,0))</f>
        <v>0</v>
      </c>
      <c r="D166" s="165">
        <f>IF('Indicator Data'!E170="No Data",1,IF('Indicator Data imputation'!E169&lt;&gt;"",1,0))</f>
        <v>0</v>
      </c>
      <c r="E166" s="165">
        <f>IF('Indicator Data'!F170="No Data",1,IF('Indicator Data imputation'!F169&lt;&gt;"",1,0))</f>
        <v>0</v>
      </c>
      <c r="F166" s="165">
        <f>IF('Indicator Data'!G170="No Data",1,IF('Indicator Data imputation'!G169&lt;&gt;"",1,0))</f>
        <v>0</v>
      </c>
      <c r="G166" s="165">
        <f>IF('Indicator Data'!H170="No Data",1,IF('Indicator Data imputation'!H169&lt;&gt;"",1,0))</f>
        <v>0</v>
      </c>
      <c r="H166" s="165">
        <f>IF('Indicator Data'!I170="No Data",1,IF('Indicator Data imputation'!I169&lt;&gt;"",1,0))</f>
        <v>0</v>
      </c>
      <c r="I166" s="165">
        <f>IF('Indicator Data'!J170="No Data",1,IF('Indicator Data imputation'!J169&lt;&gt;"",1,0))</f>
        <v>0</v>
      </c>
      <c r="J166" s="165">
        <f>IF('Indicator Data'!K170="No Data",1,IF('Indicator Data imputation'!K169&lt;&gt;"",1,0))</f>
        <v>0</v>
      </c>
      <c r="K166" s="165">
        <f>IF('Indicator Data'!L170="No Data",1,IF('Indicator Data imputation'!L169&lt;&gt;"",1,0))</f>
        <v>0</v>
      </c>
      <c r="L166" s="165">
        <f>IF('Indicator Data'!AM170="No Data",1,IF('Indicator Data imputation'!M169&lt;&gt;"",1,0))</f>
        <v>0</v>
      </c>
      <c r="M166" s="165">
        <f>IF('Indicator Data'!AN170="No Data",1,IF('Indicator Data imputation'!N169&lt;&gt;"",1,0))</f>
        <v>0</v>
      </c>
      <c r="N166" s="165">
        <f>IF('Indicator Data'!AO170="No Data",1,IF('Indicator Data imputation'!O169&lt;&gt;"",1,0))</f>
        <v>0</v>
      </c>
      <c r="O166" s="165">
        <f>IF('Indicator Data'!AP170="No Data",1,IF('Indicator Data imputation'!P169&lt;&gt;"",1,0))</f>
        <v>0</v>
      </c>
      <c r="P166" s="165">
        <f>IF('Indicator Data'!AQ170="No Data",1,IF('Indicator Data imputation'!Q169&lt;&gt;"",1,0))</f>
        <v>0</v>
      </c>
      <c r="Q166" s="165">
        <f>IF('Indicator Data'!AR170="No Data",1,IF('Indicator Data imputation'!R169&lt;&gt;"",1,0))</f>
        <v>1</v>
      </c>
      <c r="R166" s="165">
        <f>IF('Indicator Data'!AS170="No Data",1,IF('Indicator Data imputation'!S169&lt;&gt;"",1,0))</f>
        <v>0</v>
      </c>
      <c r="S166" s="165">
        <f>IF('Indicator Data'!AT170="No Data",1,IF('Indicator Data imputation'!T169&lt;&gt;"",1,0))</f>
        <v>0</v>
      </c>
      <c r="T166" s="165">
        <f>IF('Indicator Data'!AU170="No Data",1,IF('Indicator Data imputation'!U169&lt;&gt;"",1,0))</f>
        <v>0</v>
      </c>
      <c r="U166" s="165">
        <f>IF('Indicator Data'!AV170="No Data",1,IF('Indicator Data imputation'!V169&lt;&gt;"",1,0))</f>
        <v>1</v>
      </c>
      <c r="V166" s="165">
        <f>IF('Indicator Data'!AX170="No Data",1,IF('Indicator Data imputation'!W169&lt;&gt;"",1,0))</f>
        <v>0</v>
      </c>
      <c r="W166" s="165">
        <f>IF('Indicator Data'!AY170="No Data",1,IF('Indicator Data imputation'!X169&lt;&gt;"",1,0))</f>
        <v>1</v>
      </c>
      <c r="X166" s="165">
        <f>IF('Indicator Data'!CB170="No Data",1,IF('Indicator Data imputation'!Y169&lt;&gt;"",1,0))</f>
        <v>0</v>
      </c>
      <c r="Y166" s="165">
        <f>IF('Indicator Data'!CC170="No Data",1,IF('Indicator Data imputation'!Z169&lt;&gt;"",1,0))</f>
        <v>0</v>
      </c>
      <c r="Z166" s="165">
        <f>IF('Indicator Data'!AZ170="No Data",1,IF('Indicator Data imputation'!AA169&lt;&gt;"",1,0))</f>
        <v>0</v>
      </c>
      <c r="AA166" s="165">
        <f>IF('Indicator Data'!BA170="No Data",1,IF('Indicator Data imputation'!AB169&lt;&gt;"",1,0))</f>
        <v>0</v>
      </c>
      <c r="AB166" s="165">
        <f>IF('Indicator Data'!CG170="No Data",1,IF('Indicator Data imputation'!AC169&lt;&gt;"",1,0))</f>
        <v>0</v>
      </c>
      <c r="AC166" s="165">
        <f>IF('Indicator Data'!CH170="No Data",1,IF('Indicator Data imputation'!AD169&lt;&gt;"",1,0))</f>
        <v>0</v>
      </c>
      <c r="AD166" s="165">
        <f>IF('Indicator Data'!BC170="No Data",1,IF('Indicator Data imputation'!AE169&lt;&gt;"",1,0))</f>
        <v>1</v>
      </c>
      <c r="AE166" s="165">
        <f>IF('Indicator Data'!BF170="No Data",1,IF('Indicator Data imputation'!AF169&lt;&gt;"",1,0))</f>
        <v>0</v>
      </c>
      <c r="AF166" s="165">
        <f>IF('Indicator Data'!BG170="No Data",1,IF('Indicator Data imputation'!AG169&lt;&gt;"",1,0))</f>
        <v>0</v>
      </c>
      <c r="AG166" s="165">
        <f>IF('Indicator Data'!BH170="No Data",1,IF('Indicator Data imputation'!AH169&lt;&gt;"",1,0))</f>
        <v>0</v>
      </c>
      <c r="AH166" s="165">
        <f>IF('Indicator Data'!BI170="No Data",1,IF('Indicator Data imputation'!AI169&lt;&gt;"",1,0))</f>
        <v>0</v>
      </c>
      <c r="AI166" s="165">
        <f>IF('Indicator Data'!BJ170="No Data",1,IF('Indicator Data imputation'!AJ169&lt;&gt;"",1,0))</f>
        <v>0</v>
      </c>
      <c r="AJ166" s="165">
        <f>IF('Indicator Data'!BK170="No Data",1,IF('Indicator Data imputation'!AK169&lt;&gt;"",1,0))</f>
        <v>0</v>
      </c>
      <c r="AK166" s="165">
        <f>IF('Indicator Data'!BL170="No Data",1,IF('Indicator Data imputation'!AL169&lt;&gt;"",1,0))</f>
        <v>0</v>
      </c>
      <c r="AL166" s="165">
        <f>IF('Indicator Data'!BM170="No Data",1,IF('Indicator Data imputation'!AM169&lt;&gt;"",1,0))</f>
        <v>0</v>
      </c>
      <c r="AM166" s="165">
        <f>IF('Indicator Data'!BN170="No Data",1,IF('Indicator Data imputation'!AN169&lt;&gt;"",1,0))</f>
        <v>0</v>
      </c>
      <c r="AN166" s="165">
        <f>IF('Indicator Data'!BO170="No Data",1,IF('Indicator Data imputation'!AO169&lt;&gt;"",1,0))</f>
        <v>0</v>
      </c>
      <c r="AO166" s="165">
        <f>IF('Indicator Data'!BP170="No Data",1,IF('Indicator Data imputation'!AP169&lt;&gt;"",1,0))</f>
        <v>0</v>
      </c>
      <c r="AP166" s="165">
        <f>IF('Indicator Data'!BQ170="No Data",1,IF('Indicator Data imputation'!AQ169&lt;&gt;"",1,0))</f>
        <v>0</v>
      </c>
      <c r="AQ166" s="165">
        <f>IF('Indicator Data'!BR170="No Data",1,IF('Indicator Data imputation'!AR169&lt;&gt;"",1,0))</f>
        <v>0</v>
      </c>
      <c r="AR166" s="165">
        <f>IF('Indicator Data'!BS170="No Data",1,IF('Indicator Data imputation'!AS169&lt;&gt;"",1,0))</f>
        <v>0</v>
      </c>
      <c r="AS166" s="165">
        <f>IF('Indicator Data'!BT170="No Data",1,IF('Indicator Data imputation'!AT169&lt;&gt;"",1,0))</f>
        <v>0</v>
      </c>
      <c r="AT166" s="165">
        <f>IF('Indicator Data'!BU170="No Data",1,IF('Indicator Data imputation'!AU169&lt;&gt;"",1,0))</f>
        <v>0</v>
      </c>
      <c r="AU166" s="165">
        <f>IF('Indicator Data'!BV170="No Data",1,IF('Indicator Data imputation'!AV169&lt;&gt;"",1,0))</f>
        <v>1</v>
      </c>
      <c r="AV166" s="165">
        <f>IF('Indicator Data'!BW170="No Data",1,IF('Indicator Data imputation'!AW169&lt;&gt;"",1,0))</f>
        <v>0</v>
      </c>
      <c r="AW166" s="165">
        <f>IF('Indicator Data'!BX170="No Data",1,IF('Indicator Data imputation'!AX169&lt;&gt;"",1,0))</f>
        <v>0</v>
      </c>
      <c r="AX166" s="165">
        <f>IF('Indicator Data'!BY170="No Data",1,IF('Indicator Data imputation'!AY169&lt;&gt;"",1,0))</f>
        <v>0</v>
      </c>
      <c r="AY166" s="165">
        <f>IF('Indicator Data'!BZ170="No Data",1,IF('Indicator Data imputation'!AZ169&lt;&gt;"",1,0))</f>
        <v>0</v>
      </c>
      <c r="AZ166" s="165">
        <f>IF('Indicator Data'!CA170="No Data",1,IF('Indicator Data imputation'!BA169&lt;&gt;"",1,0))</f>
        <v>0</v>
      </c>
      <c r="BA166" s="5">
        <f t="shared" si="4"/>
        <v>5</v>
      </c>
      <c r="BB166" s="167">
        <f t="shared" si="5"/>
        <v>9.8039215686274508E-2</v>
      </c>
    </row>
    <row r="167" spans="1:54" x14ac:dyDescent="0.25">
      <c r="A167" s="5" t="s">
        <v>314</v>
      </c>
      <c r="B167" s="165">
        <f>IF('Indicator Data'!C171="No Data",1,IF('Indicator Data imputation'!C170&lt;&gt;"",1,0))</f>
        <v>0</v>
      </c>
      <c r="C167" s="165">
        <f>IF('Indicator Data'!D171="No Data",1,IF('Indicator Data imputation'!D170&lt;&gt;"",1,0))</f>
        <v>0</v>
      </c>
      <c r="D167" s="165">
        <f>IF('Indicator Data'!E171="No Data",1,IF('Indicator Data imputation'!E170&lt;&gt;"",1,0))</f>
        <v>0</v>
      </c>
      <c r="E167" s="165">
        <f>IF('Indicator Data'!F171="No Data",1,IF('Indicator Data imputation'!F170&lt;&gt;"",1,0))</f>
        <v>0</v>
      </c>
      <c r="F167" s="165">
        <f>IF('Indicator Data'!G171="No Data",1,IF('Indicator Data imputation'!G170&lt;&gt;"",1,0))</f>
        <v>0</v>
      </c>
      <c r="G167" s="165">
        <f>IF('Indicator Data'!H171="No Data",1,IF('Indicator Data imputation'!H170&lt;&gt;"",1,0))</f>
        <v>0</v>
      </c>
      <c r="H167" s="165">
        <f>IF('Indicator Data'!I171="No Data",1,IF('Indicator Data imputation'!I170&lt;&gt;"",1,0))</f>
        <v>0</v>
      </c>
      <c r="I167" s="165">
        <f>IF('Indicator Data'!J171="No Data",1,IF('Indicator Data imputation'!J170&lt;&gt;"",1,0))</f>
        <v>0</v>
      </c>
      <c r="J167" s="165">
        <f>IF('Indicator Data'!K171="No Data",1,IF('Indicator Data imputation'!K170&lt;&gt;"",1,0))</f>
        <v>0</v>
      </c>
      <c r="K167" s="165">
        <f>IF('Indicator Data'!L171="No Data",1,IF('Indicator Data imputation'!L170&lt;&gt;"",1,0))</f>
        <v>0</v>
      </c>
      <c r="L167" s="165">
        <f>IF('Indicator Data'!AM171="No Data",1,IF('Indicator Data imputation'!M170&lt;&gt;"",1,0))</f>
        <v>0</v>
      </c>
      <c r="M167" s="165">
        <f>IF('Indicator Data'!AN171="No Data",1,IF('Indicator Data imputation'!N170&lt;&gt;"",1,0))</f>
        <v>0</v>
      </c>
      <c r="N167" s="165">
        <f>IF('Indicator Data'!AO171="No Data",1,IF('Indicator Data imputation'!O170&lt;&gt;"",1,0))</f>
        <v>0</v>
      </c>
      <c r="O167" s="165">
        <f>IF('Indicator Data'!AP171="No Data",1,IF('Indicator Data imputation'!P170&lt;&gt;"",1,0))</f>
        <v>0</v>
      </c>
      <c r="P167" s="165">
        <f>IF('Indicator Data'!AQ171="No Data",1,IF('Indicator Data imputation'!Q170&lt;&gt;"",1,0))</f>
        <v>0</v>
      </c>
      <c r="Q167" s="165">
        <f>IF('Indicator Data'!AR171="No Data",1,IF('Indicator Data imputation'!R170&lt;&gt;"",1,0))</f>
        <v>1</v>
      </c>
      <c r="R167" s="165">
        <f>IF('Indicator Data'!AS171="No Data",1,IF('Indicator Data imputation'!S170&lt;&gt;"",1,0))</f>
        <v>0</v>
      </c>
      <c r="S167" s="165">
        <f>IF('Indicator Data'!AT171="No Data",1,IF('Indicator Data imputation'!T170&lt;&gt;"",1,0))</f>
        <v>0</v>
      </c>
      <c r="T167" s="165">
        <f>IF('Indicator Data'!AU171="No Data",1,IF('Indicator Data imputation'!U170&lt;&gt;"",1,0))</f>
        <v>0</v>
      </c>
      <c r="U167" s="165">
        <f>IF('Indicator Data'!AV171="No Data",1,IF('Indicator Data imputation'!V170&lt;&gt;"",1,0))</f>
        <v>1</v>
      </c>
      <c r="V167" s="165">
        <f>IF('Indicator Data'!AX171="No Data",1,IF('Indicator Data imputation'!W170&lt;&gt;"",1,0))</f>
        <v>0</v>
      </c>
      <c r="W167" s="165">
        <f>IF('Indicator Data'!AY171="No Data",1,IF('Indicator Data imputation'!X170&lt;&gt;"",1,0))</f>
        <v>1</v>
      </c>
      <c r="X167" s="165">
        <f>IF('Indicator Data'!CB171="No Data",1,IF('Indicator Data imputation'!Y170&lt;&gt;"",1,0))</f>
        <v>0</v>
      </c>
      <c r="Y167" s="165">
        <f>IF('Indicator Data'!CC171="No Data",1,IF('Indicator Data imputation'!Z170&lt;&gt;"",1,0))</f>
        <v>0</v>
      </c>
      <c r="Z167" s="165">
        <f>IF('Indicator Data'!AZ171="No Data",1,IF('Indicator Data imputation'!AA170&lt;&gt;"",1,0))</f>
        <v>0</v>
      </c>
      <c r="AA167" s="165">
        <f>IF('Indicator Data'!BA171="No Data",1,IF('Indicator Data imputation'!AB170&lt;&gt;"",1,0))</f>
        <v>0</v>
      </c>
      <c r="AB167" s="165">
        <f>IF('Indicator Data'!CG171="No Data",1,IF('Indicator Data imputation'!AC170&lt;&gt;"",1,0))</f>
        <v>0</v>
      </c>
      <c r="AC167" s="165">
        <f>IF('Indicator Data'!CH171="No Data",1,IF('Indicator Data imputation'!AD170&lt;&gt;"",1,0))</f>
        <v>0</v>
      </c>
      <c r="AD167" s="165">
        <f>IF('Indicator Data'!BC171="No Data",1,IF('Indicator Data imputation'!AE170&lt;&gt;"",1,0))</f>
        <v>1</v>
      </c>
      <c r="AE167" s="165">
        <f>IF('Indicator Data'!BF171="No Data",1,IF('Indicator Data imputation'!AF170&lt;&gt;"",1,0))</f>
        <v>0</v>
      </c>
      <c r="AF167" s="165">
        <f>IF('Indicator Data'!BG171="No Data",1,IF('Indicator Data imputation'!AG170&lt;&gt;"",1,0))</f>
        <v>0</v>
      </c>
      <c r="AG167" s="165">
        <f>IF('Indicator Data'!BH171="No Data",1,IF('Indicator Data imputation'!AH170&lt;&gt;"",1,0))</f>
        <v>0</v>
      </c>
      <c r="AH167" s="165">
        <f>IF('Indicator Data'!BI171="No Data",1,IF('Indicator Data imputation'!AI170&lt;&gt;"",1,0))</f>
        <v>0</v>
      </c>
      <c r="AI167" s="165">
        <f>IF('Indicator Data'!BJ171="No Data",1,IF('Indicator Data imputation'!AJ170&lt;&gt;"",1,0))</f>
        <v>0</v>
      </c>
      <c r="AJ167" s="165">
        <f>IF('Indicator Data'!BK171="No Data",1,IF('Indicator Data imputation'!AK170&lt;&gt;"",1,0))</f>
        <v>0</v>
      </c>
      <c r="AK167" s="165">
        <f>IF('Indicator Data'!BL171="No Data",1,IF('Indicator Data imputation'!AL170&lt;&gt;"",1,0))</f>
        <v>0</v>
      </c>
      <c r="AL167" s="165">
        <f>IF('Indicator Data'!BM171="No Data",1,IF('Indicator Data imputation'!AM170&lt;&gt;"",1,0))</f>
        <v>0</v>
      </c>
      <c r="AM167" s="165">
        <f>IF('Indicator Data'!BN171="No Data",1,IF('Indicator Data imputation'!AN170&lt;&gt;"",1,0))</f>
        <v>1</v>
      </c>
      <c r="AN167" s="165">
        <f>IF('Indicator Data'!BO171="No Data",1,IF('Indicator Data imputation'!AO170&lt;&gt;"",1,0))</f>
        <v>1</v>
      </c>
      <c r="AO167" s="165">
        <f>IF('Indicator Data'!BP171="No Data",1,IF('Indicator Data imputation'!AP170&lt;&gt;"",1,0))</f>
        <v>0</v>
      </c>
      <c r="AP167" s="165">
        <f>IF('Indicator Data'!BQ171="No Data",1,IF('Indicator Data imputation'!AQ170&lt;&gt;"",1,0))</f>
        <v>0</v>
      </c>
      <c r="AQ167" s="165">
        <f>IF('Indicator Data'!BR171="No Data",1,IF('Indicator Data imputation'!AR170&lt;&gt;"",1,0))</f>
        <v>0</v>
      </c>
      <c r="AR167" s="165">
        <f>IF('Indicator Data'!BS171="No Data",1,IF('Indicator Data imputation'!AS170&lt;&gt;"",1,0))</f>
        <v>0</v>
      </c>
      <c r="AS167" s="165">
        <f>IF('Indicator Data'!BT171="No Data",1,IF('Indicator Data imputation'!AT170&lt;&gt;"",1,0))</f>
        <v>0</v>
      </c>
      <c r="AT167" s="165">
        <f>IF('Indicator Data'!BU171="No Data",1,IF('Indicator Data imputation'!AU170&lt;&gt;"",1,0))</f>
        <v>0</v>
      </c>
      <c r="AU167" s="165">
        <f>IF('Indicator Data'!BV171="No Data",1,IF('Indicator Data imputation'!AV170&lt;&gt;"",1,0))</f>
        <v>1</v>
      </c>
      <c r="AV167" s="165">
        <f>IF('Indicator Data'!BW171="No Data",1,IF('Indicator Data imputation'!AW170&lt;&gt;"",1,0))</f>
        <v>0</v>
      </c>
      <c r="AW167" s="165">
        <f>IF('Indicator Data'!BX171="No Data",1,IF('Indicator Data imputation'!AX170&lt;&gt;"",1,0))</f>
        <v>0</v>
      </c>
      <c r="AX167" s="165">
        <f>IF('Indicator Data'!BY171="No Data",1,IF('Indicator Data imputation'!AY170&lt;&gt;"",1,0))</f>
        <v>0</v>
      </c>
      <c r="AY167" s="165">
        <f>IF('Indicator Data'!BZ171="No Data",1,IF('Indicator Data imputation'!AZ170&lt;&gt;"",1,0))</f>
        <v>0</v>
      </c>
      <c r="AZ167" s="165">
        <f>IF('Indicator Data'!CA171="No Data",1,IF('Indicator Data imputation'!BA170&lt;&gt;"",1,0))</f>
        <v>0</v>
      </c>
      <c r="BA167" s="5">
        <f t="shared" si="4"/>
        <v>7</v>
      </c>
      <c r="BB167" s="167">
        <f t="shared" si="5"/>
        <v>0.13725490196078433</v>
      </c>
    </row>
    <row r="168" spans="1:54" x14ac:dyDescent="0.25">
      <c r="A168" s="5" t="s">
        <v>316</v>
      </c>
      <c r="B168" s="165">
        <f>IF('Indicator Data'!C172="No Data",1,IF('Indicator Data imputation'!C171&lt;&gt;"",1,0))</f>
        <v>0</v>
      </c>
      <c r="C168" s="165">
        <f>IF('Indicator Data'!D172="No Data",1,IF('Indicator Data imputation'!D171&lt;&gt;"",1,0))</f>
        <v>0</v>
      </c>
      <c r="D168" s="165">
        <f>IF('Indicator Data'!E172="No Data",1,IF('Indicator Data imputation'!E171&lt;&gt;"",1,0))</f>
        <v>0</v>
      </c>
      <c r="E168" s="165">
        <f>IF('Indicator Data'!F172="No Data",1,IF('Indicator Data imputation'!F171&lt;&gt;"",1,0))</f>
        <v>0</v>
      </c>
      <c r="F168" s="165">
        <f>IF('Indicator Data'!G172="No Data",1,IF('Indicator Data imputation'!G171&lt;&gt;"",1,0))</f>
        <v>0</v>
      </c>
      <c r="G168" s="165">
        <f>IF('Indicator Data'!H172="No Data",1,IF('Indicator Data imputation'!H171&lt;&gt;"",1,0))</f>
        <v>0</v>
      </c>
      <c r="H168" s="165">
        <f>IF('Indicator Data'!I172="No Data",1,IF('Indicator Data imputation'!I171&lt;&gt;"",1,0))</f>
        <v>0</v>
      </c>
      <c r="I168" s="165">
        <f>IF('Indicator Data'!J172="No Data",1,IF('Indicator Data imputation'!J171&lt;&gt;"",1,0))</f>
        <v>0</v>
      </c>
      <c r="J168" s="165">
        <f>IF('Indicator Data'!K172="No Data",1,IF('Indicator Data imputation'!K171&lt;&gt;"",1,0))</f>
        <v>0</v>
      </c>
      <c r="K168" s="165">
        <f>IF('Indicator Data'!L172="No Data",1,IF('Indicator Data imputation'!L171&lt;&gt;"",1,0))</f>
        <v>0</v>
      </c>
      <c r="L168" s="165">
        <f>IF('Indicator Data'!AM172="No Data",1,IF('Indicator Data imputation'!M171&lt;&gt;"",1,0))</f>
        <v>0</v>
      </c>
      <c r="M168" s="165">
        <f>IF('Indicator Data'!AN172="No Data",1,IF('Indicator Data imputation'!N171&lt;&gt;"",1,0))</f>
        <v>0</v>
      </c>
      <c r="N168" s="165">
        <f>IF('Indicator Data'!AO172="No Data",1,IF('Indicator Data imputation'!O171&lt;&gt;"",1,0))</f>
        <v>0</v>
      </c>
      <c r="O168" s="165">
        <f>IF('Indicator Data'!AP172="No Data",1,IF('Indicator Data imputation'!P171&lt;&gt;"",1,0))</f>
        <v>0</v>
      </c>
      <c r="P168" s="165">
        <f>IF('Indicator Data'!AQ172="No Data",1,IF('Indicator Data imputation'!Q171&lt;&gt;"",1,0))</f>
        <v>0</v>
      </c>
      <c r="Q168" s="165">
        <f>IF('Indicator Data'!AR172="No Data",1,IF('Indicator Data imputation'!R171&lt;&gt;"",1,0))</f>
        <v>0</v>
      </c>
      <c r="R168" s="165">
        <f>IF('Indicator Data'!AS172="No Data",1,IF('Indicator Data imputation'!S171&lt;&gt;"",1,0))</f>
        <v>0</v>
      </c>
      <c r="S168" s="165">
        <f>IF('Indicator Data'!AT172="No Data",1,IF('Indicator Data imputation'!T171&lt;&gt;"",1,0))</f>
        <v>0</v>
      </c>
      <c r="T168" s="165">
        <f>IF('Indicator Data'!AU172="No Data",1,IF('Indicator Data imputation'!U171&lt;&gt;"",1,0))</f>
        <v>0</v>
      </c>
      <c r="U168" s="165">
        <f>IF('Indicator Data'!AV172="No Data",1,IF('Indicator Data imputation'!V171&lt;&gt;"",1,0))</f>
        <v>1</v>
      </c>
      <c r="V168" s="165">
        <f>IF('Indicator Data'!AX172="No Data",1,IF('Indicator Data imputation'!W171&lt;&gt;"",1,0))</f>
        <v>0</v>
      </c>
      <c r="W168" s="165">
        <f>IF('Indicator Data'!AY172="No Data",1,IF('Indicator Data imputation'!X171&lt;&gt;"",1,0))</f>
        <v>0</v>
      </c>
      <c r="X168" s="165">
        <f>IF('Indicator Data'!CB172="No Data",1,IF('Indicator Data imputation'!Y171&lt;&gt;"",1,0))</f>
        <v>0</v>
      </c>
      <c r="Y168" s="165">
        <f>IF('Indicator Data'!CC172="No Data",1,IF('Indicator Data imputation'!Z171&lt;&gt;"",1,0))</f>
        <v>0</v>
      </c>
      <c r="Z168" s="165">
        <f>IF('Indicator Data'!AZ172="No Data",1,IF('Indicator Data imputation'!AA171&lt;&gt;"",1,0))</f>
        <v>0</v>
      </c>
      <c r="AA168" s="165">
        <f>IF('Indicator Data'!BA172="No Data",1,IF('Indicator Data imputation'!AB171&lt;&gt;"",1,0))</f>
        <v>0</v>
      </c>
      <c r="AB168" s="165">
        <f>IF('Indicator Data'!CG172="No Data",1,IF('Indicator Data imputation'!AC171&lt;&gt;"",1,0))</f>
        <v>0</v>
      </c>
      <c r="AC168" s="165">
        <f>IF('Indicator Data'!CH172="No Data",1,IF('Indicator Data imputation'!AD171&lt;&gt;"",1,0))</f>
        <v>0</v>
      </c>
      <c r="AD168" s="165">
        <f>IF('Indicator Data'!BC172="No Data",1,IF('Indicator Data imputation'!AE171&lt;&gt;"",1,0))</f>
        <v>1</v>
      </c>
      <c r="AE168" s="165">
        <f>IF('Indicator Data'!BF172="No Data",1,IF('Indicator Data imputation'!AF171&lt;&gt;"",1,0))</f>
        <v>0</v>
      </c>
      <c r="AF168" s="165">
        <f>IF('Indicator Data'!BG172="No Data",1,IF('Indicator Data imputation'!AG171&lt;&gt;"",1,0))</f>
        <v>1</v>
      </c>
      <c r="AG168" s="165">
        <f>IF('Indicator Data'!BH172="No Data",1,IF('Indicator Data imputation'!AH171&lt;&gt;"",1,0))</f>
        <v>0</v>
      </c>
      <c r="AH168" s="165">
        <f>IF('Indicator Data'!BI172="No Data",1,IF('Indicator Data imputation'!AI171&lt;&gt;"",1,0))</f>
        <v>0</v>
      </c>
      <c r="AI168" s="165">
        <f>IF('Indicator Data'!BJ172="No Data",1,IF('Indicator Data imputation'!AJ171&lt;&gt;"",1,0))</f>
        <v>0</v>
      </c>
      <c r="AJ168" s="165">
        <f>IF('Indicator Data'!BK172="No Data",1,IF('Indicator Data imputation'!AK171&lt;&gt;"",1,0))</f>
        <v>0</v>
      </c>
      <c r="AK168" s="165">
        <f>IF('Indicator Data'!BL172="No Data",1,IF('Indicator Data imputation'!AL171&lt;&gt;"",1,0))</f>
        <v>0</v>
      </c>
      <c r="AL168" s="165">
        <f>IF('Indicator Data'!BM172="No Data",1,IF('Indicator Data imputation'!AM171&lt;&gt;"",1,0))</f>
        <v>0</v>
      </c>
      <c r="AM168" s="165">
        <f>IF('Indicator Data'!BN172="No Data",1,IF('Indicator Data imputation'!AN171&lt;&gt;"",1,0))</f>
        <v>0</v>
      </c>
      <c r="AN168" s="165">
        <f>IF('Indicator Data'!BO172="No Data",1,IF('Indicator Data imputation'!AO171&lt;&gt;"",1,0))</f>
        <v>0</v>
      </c>
      <c r="AO168" s="165">
        <f>IF('Indicator Data'!BP172="No Data",1,IF('Indicator Data imputation'!AP171&lt;&gt;"",1,0))</f>
        <v>1</v>
      </c>
      <c r="AP168" s="165">
        <f>IF('Indicator Data'!BQ172="No Data",1,IF('Indicator Data imputation'!AQ171&lt;&gt;"",1,0))</f>
        <v>1</v>
      </c>
      <c r="AQ168" s="165">
        <f>IF('Indicator Data'!BR172="No Data",1,IF('Indicator Data imputation'!AR171&lt;&gt;"",1,0))</f>
        <v>0</v>
      </c>
      <c r="AR168" s="165">
        <f>IF('Indicator Data'!BS172="No Data",1,IF('Indicator Data imputation'!AS171&lt;&gt;"",1,0))</f>
        <v>0</v>
      </c>
      <c r="AS168" s="165">
        <f>IF('Indicator Data'!BT172="No Data",1,IF('Indicator Data imputation'!AT171&lt;&gt;"",1,0))</f>
        <v>0</v>
      </c>
      <c r="AT168" s="165">
        <f>IF('Indicator Data'!BU172="No Data",1,IF('Indicator Data imputation'!AU171&lt;&gt;"",1,0))</f>
        <v>0</v>
      </c>
      <c r="AU168" s="165">
        <f>IF('Indicator Data'!BV172="No Data",1,IF('Indicator Data imputation'!AV171&lt;&gt;"",1,0))</f>
        <v>0</v>
      </c>
      <c r="AV168" s="165">
        <f>IF('Indicator Data'!BW172="No Data",1,IF('Indicator Data imputation'!AW171&lt;&gt;"",1,0))</f>
        <v>0</v>
      </c>
      <c r="AW168" s="165">
        <f>IF('Indicator Data'!BX172="No Data",1,IF('Indicator Data imputation'!AX171&lt;&gt;"",1,0))</f>
        <v>0</v>
      </c>
      <c r="AX168" s="165">
        <f>IF('Indicator Data'!BY172="No Data",1,IF('Indicator Data imputation'!AY171&lt;&gt;"",1,0))</f>
        <v>0</v>
      </c>
      <c r="AY168" s="165">
        <f>IF('Indicator Data'!BZ172="No Data",1,IF('Indicator Data imputation'!AZ171&lt;&gt;"",1,0))</f>
        <v>0</v>
      </c>
      <c r="AZ168" s="165">
        <f>IF('Indicator Data'!CA172="No Data",1,IF('Indicator Data imputation'!BA171&lt;&gt;"",1,0))</f>
        <v>0</v>
      </c>
      <c r="BA168" s="5">
        <f t="shared" si="4"/>
        <v>5</v>
      </c>
      <c r="BB168" s="167">
        <f t="shared" si="5"/>
        <v>9.8039215686274508E-2</v>
      </c>
    </row>
    <row r="169" spans="1:54" x14ac:dyDescent="0.25">
      <c r="A169" s="5" t="s">
        <v>318</v>
      </c>
      <c r="B169" s="165">
        <f>IF('Indicator Data'!C173="No Data",1,IF('Indicator Data imputation'!C172&lt;&gt;"",1,0))</f>
        <v>0</v>
      </c>
      <c r="C169" s="165">
        <f>IF('Indicator Data'!D173="No Data",1,IF('Indicator Data imputation'!D172&lt;&gt;"",1,0))</f>
        <v>0</v>
      </c>
      <c r="D169" s="165">
        <f>IF('Indicator Data'!E173="No Data",1,IF('Indicator Data imputation'!E172&lt;&gt;"",1,0))</f>
        <v>0</v>
      </c>
      <c r="E169" s="165">
        <f>IF('Indicator Data'!F173="No Data",1,IF('Indicator Data imputation'!F172&lt;&gt;"",1,0))</f>
        <v>0</v>
      </c>
      <c r="F169" s="165">
        <f>IF('Indicator Data'!G173="No Data",1,IF('Indicator Data imputation'!G172&lt;&gt;"",1,0))</f>
        <v>0</v>
      </c>
      <c r="G169" s="165">
        <f>IF('Indicator Data'!H173="No Data",1,IF('Indicator Data imputation'!H172&lt;&gt;"",1,0))</f>
        <v>0</v>
      </c>
      <c r="H169" s="165">
        <f>IF('Indicator Data'!I173="No Data",1,IF('Indicator Data imputation'!I172&lt;&gt;"",1,0))</f>
        <v>0</v>
      </c>
      <c r="I169" s="165">
        <f>IF('Indicator Data'!J173="No Data",1,IF('Indicator Data imputation'!J172&lt;&gt;"",1,0))</f>
        <v>0</v>
      </c>
      <c r="J169" s="165">
        <f>IF('Indicator Data'!K173="No Data",1,IF('Indicator Data imputation'!K172&lt;&gt;"",1,0))</f>
        <v>0</v>
      </c>
      <c r="K169" s="165">
        <f>IF('Indicator Data'!L173="No Data",1,IF('Indicator Data imputation'!L172&lt;&gt;"",1,0))</f>
        <v>0</v>
      </c>
      <c r="L169" s="165">
        <f>IF('Indicator Data'!AM173="No Data",1,IF('Indicator Data imputation'!M172&lt;&gt;"",1,0))</f>
        <v>0</v>
      </c>
      <c r="M169" s="165">
        <f>IF('Indicator Data'!AN173="No Data",1,IF('Indicator Data imputation'!N172&lt;&gt;"",1,0))</f>
        <v>0</v>
      </c>
      <c r="N169" s="165">
        <f>IF('Indicator Data'!AO173="No Data",1,IF('Indicator Data imputation'!O172&lt;&gt;"",1,0))</f>
        <v>0</v>
      </c>
      <c r="O169" s="165">
        <f>IF('Indicator Data'!AP173="No Data",1,IF('Indicator Data imputation'!P172&lt;&gt;"",1,0))</f>
        <v>0</v>
      </c>
      <c r="P169" s="165">
        <f>IF('Indicator Data'!AQ173="No Data",1,IF('Indicator Data imputation'!Q172&lt;&gt;"",1,0))</f>
        <v>0</v>
      </c>
      <c r="Q169" s="165">
        <f>IF('Indicator Data'!AR173="No Data",1,IF('Indicator Data imputation'!R172&lt;&gt;"",1,0))</f>
        <v>0</v>
      </c>
      <c r="R169" s="165">
        <f>IF('Indicator Data'!AS173="No Data",1,IF('Indicator Data imputation'!S172&lt;&gt;"",1,0))</f>
        <v>0</v>
      </c>
      <c r="S169" s="165">
        <f>IF('Indicator Data'!AT173="No Data",1,IF('Indicator Data imputation'!T172&lt;&gt;"",1,0))</f>
        <v>0</v>
      </c>
      <c r="T169" s="165">
        <f>IF('Indicator Data'!AU173="No Data",1,IF('Indicator Data imputation'!U172&lt;&gt;"",1,0))</f>
        <v>0</v>
      </c>
      <c r="U169" s="165">
        <f>IF('Indicator Data'!AV173="No Data",1,IF('Indicator Data imputation'!V172&lt;&gt;"",1,0))</f>
        <v>0</v>
      </c>
      <c r="V169" s="165">
        <f>IF('Indicator Data'!AX173="No Data",1,IF('Indicator Data imputation'!W172&lt;&gt;"",1,0))</f>
        <v>0</v>
      </c>
      <c r="W169" s="165">
        <f>IF('Indicator Data'!AY173="No Data",1,IF('Indicator Data imputation'!X172&lt;&gt;"",1,0))</f>
        <v>0</v>
      </c>
      <c r="X169" s="165">
        <f>IF('Indicator Data'!CB173="No Data",1,IF('Indicator Data imputation'!Y172&lt;&gt;"",1,0))</f>
        <v>0</v>
      </c>
      <c r="Y169" s="165">
        <f>IF('Indicator Data'!CC173="No Data",1,IF('Indicator Data imputation'!Z172&lt;&gt;"",1,0))</f>
        <v>0</v>
      </c>
      <c r="Z169" s="165">
        <f>IF('Indicator Data'!AZ173="No Data",1,IF('Indicator Data imputation'!AA172&lt;&gt;"",1,0))</f>
        <v>0</v>
      </c>
      <c r="AA169" s="165">
        <f>IF('Indicator Data'!BA173="No Data",1,IF('Indicator Data imputation'!AB172&lt;&gt;"",1,0))</f>
        <v>0</v>
      </c>
      <c r="AB169" s="165">
        <f>IF('Indicator Data'!CG173="No Data",1,IF('Indicator Data imputation'!AC172&lt;&gt;"",1,0))</f>
        <v>0</v>
      </c>
      <c r="AC169" s="165">
        <f>IF('Indicator Data'!CH173="No Data",1,IF('Indicator Data imputation'!AD172&lt;&gt;"",1,0))</f>
        <v>0</v>
      </c>
      <c r="AD169" s="165">
        <f>IF('Indicator Data'!BC173="No Data",1,IF('Indicator Data imputation'!AE172&lt;&gt;"",1,0))</f>
        <v>0</v>
      </c>
      <c r="AE169" s="165">
        <f>IF('Indicator Data'!BF173="No Data",1,IF('Indicator Data imputation'!AF172&lt;&gt;"",1,0))</f>
        <v>0</v>
      </c>
      <c r="AF169" s="165">
        <f>IF('Indicator Data'!BG173="No Data",1,IF('Indicator Data imputation'!AG172&lt;&gt;"",1,0))</f>
        <v>0</v>
      </c>
      <c r="AG169" s="165">
        <f>IF('Indicator Data'!BH173="No Data",1,IF('Indicator Data imputation'!AH172&lt;&gt;"",1,0))</f>
        <v>0</v>
      </c>
      <c r="AH169" s="165">
        <f>IF('Indicator Data'!BI173="No Data",1,IF('Indicator Data imputation'!AI172&lt;&gt;"",1,0))</f>
        <v>0</v>
      </c>
      <c r="AI169" s="165">
        <f>IF('Indicator Data'!BJ173="No Data",1,IF('Indicator Data imputation'!AJ172&lt;&gt;"",1,0))</f>
        <v>0</v>
      </c>
      <c r="AJ169" s="165">
        <f>IF('Indicator Data'!BK173="No Data",1,IF('Indicator Data imputation'!AK172&lt;&gt;"",1,0))</f>
        <v>0</v>
      </c>
      <c r="AK169" s="165">
        <f>IF('Indicator Data'!BL173="No Data",1,IF('Indicator Data imputation'!AL172&lt;&gt;"",1,0))</f>
        <v>0</v>
      </c>
      <c r="AL169" s="165">
        <f>IF('Indicator Data'!BM173="No Data",1,IF('Indicator Data imputation'!AM172&lt;&gt;"",1,0))</f>
        <v>0</v>
      </c>
      <c r="AM169" s="165">
        <f>IF('Indicator Data'!BN173="No Data",1,IF('Indicator Data imputation'!AN172&lt;&gt;"",1,0))</f>
        <v>0</v>
      </c>
      <c r="AN169" s="165">
        <f>IF('Indicator Data'!BO173="No Data",1,IF('Indicator Data imputation'!AO172&lt;&gt;"",1,0))</f>
        <v>0</v>
      </c>
      <c r="AO169" s="165">
        <f>IF('Indicator Data'!BP173="No Data",1,IF('Indicator Data imputation'!AP172&lt;&gt;"",1,0))</f>
        <v>1</v>
      </c>
      <c r="AP169" s="165">
        <f>IF('Indicator Data'!BQ173="No Data",1,IF('Indicator Data imputation'!AQ172&lt;&gt;"",1,0))</f>
        <v>1</v>
      </c>
      <c r="AQ169" s="165">
        <f>IF('Indicator Data'!BR173="No Data",1,IF('Indicator Data imputation'!AR172&lt;&gt;"",1,0))</f>
        <v>0</v>
      </c>
      <c r="AR169" s="165">
        <f>IF('Indicator Data'!BS173="No Data",1,IF('Indicator Data imputation'!AS172&lt;&gt;"",1,0))</f>
        <v>0</v>
      </c>
      <c r="AS169" s="165">
        <f>IF('Indicator Data'!BT173="No Data",1,IF('Indicator Data imputation'!AT172&lt;&gt;"",1,0))</f>
        <v>0</v>
      </c>
      <c r="AT169" s="165">
        <f>IF('Indicator Data'!BU173="No Data",1,IF('Indicator Data imputation'!AU172&lt;&gt;"",1,0))</f>
        <v>0</v>
      </c>
      <c r="AU169" s="165">
        <f>IF('Indicator Data'!BV173="No Data",1,IF('Indicator Data imputation'!AV172&lt;&gt;"",1,0))</f>
        <v>0</v>
      </c>
      <c r="AV169" s="165">
        <f>IF('Indicator Data'!BW173="No Data",1,IF('Indicator Data imputation'!AW172&lt;&gt;"",1,0))</f>
        <v>0</v>
      </c>
      <c r="AW169" s="165">
        <f>IF('Indicator Data'!BX173="No Data",1,IF('Indicator Data imputation'!AX172&lt;&gt;"",1,0))</f>
        <v>0</v>
      </c>
      <c r="AX169" s="165">
        <f>IF('Indicator Data'!BY173="No Data",1,IF('Indicator Data imputation'!AY172&lt;&gt;"",1,0))</f>
        <v>0</v>
      </c>
      <c r="AY169" s="165">
        <f>IF('Indicator Data'!BZ173="No Data",1,IF('Indicator Data imputation'!AZ172&lt;&gt;"",1,0))</f>
        <v>0</v>
      </c>
      <c r="AZ169" s="165">
        <f>IF('Indicator Data'!CA173="No Data",1,IF('Indicator Data imputation'!BA172&lt;&gt;"",1,0))</f>
        <v>0</v>
      </c>
      <c r="BA169" s="5">
        <f t="shared" si="4"/>
        <v>2</v>
      </c>
      <c r="BB169" s="167">
        <f t="shared" si="5"/>
        <v>3.9215686274509803E-2</v>
      </c>
    </row>
    <row r="170" spans="1:54" x14ac:dyDescent="0.25">
      <c r="A170" s="5" t="s">
        <v>319</v>
      </c>
      <c r="B170" s="165">
        <f>IF('Indicator Data'!C174="No Data",1,IF('Indicator Data imputation'!C173&lt;&gt;"",1,0))</f>
        <v>0</v>
      </c>
      <c r="C170" s="165">
        <f>IF('Indicator Data'!D174="No Data",1,IF('Indicator Data imputation'!D173&lt;&gt;"",1,0))</f>
        <v>0</v>
      </c>
      <c r="D170" s="165">
        <f>IF('Indicator Data'!E174="No Data",1,IF('Indicator Data imputation'!E173&lt;&gt;"",1,0))</f>
        <v>0</v>
      </c>
      <c r="E170" s="165">
        <f>IF('Indicator Data'!F174="No Data",1,IF('Indicator Data imputation'!F173&lt;&gt;"",1,0))</f>
        <v>0</v>
      </c>
      <c r="F170" s="165">
        <f>IF('Indicator Data'!G174="No Data",1,IF('Indicator Data imputation'!G173&lt;&gt;"",1,0))</f>
        <v>0</v>
      </c>
      <c r="G170" s="165">
        <f>IF('Indicator Data'!H174="No Data",1,IF('Indicator Data imputation'!H173&lt;&gt;"",1,0))</f>
        <v>0</v>
      </c>
      <c r="H170" s="165">
        <f>IF('Indicator Data'!I174="No Data",1,IF('Indicator Data imputation'!I173&lt;&gt;"",1,0))</f>
        <v>0</v>
      </c>
      <c r="I170" s="165">
        <f>IF('Indicator Data'!J174="No Data",1,IF('Indicator Data imputation'!J173&lt;&gt;"",1,0))</f>
        <v>0</v>
      </c>
      <c r="J170" s="165">
        <f>IF('Indicator Data'!K174="No Data",1,IF('Indicator Data imputation'!K173&lt;&gt;"",1,0))</f>
        <v>0</v>
      </c>
      <c r="K170" s="165">
        <f>IF('Indicator Data'!L174="No Data",1,IF('Indicator Data imputation'!L173&lt;&gt;"",1,0))</f>
        <v>0</v>
      </c>
      <c r="L170" s="165">
        <f>IF('Indicator Data'!AM174="No Data",1,IF('Indicator Data imputation'!M173&lt;&gt;"",1,0))</f>
        <v>0</v>
      </c>
      <c r="M170" s="165">
        <f>IF('Indicator Data'!AN174="No Data",1,IF('Indicator Data imputation'!N173&lt;&gt;"",1,0))</f>
        <v>0</v>
      </c>
      <c r="N170" s="165">
        <f>IF('Indicator Data'!AO174="No Data",1,IF('Indicator Data imputation'!O173&lt;&gt;"",1,0))</f>
        <v>0</v>
      </c>
      <c r="O170" s="165">
        <f>IF('Indicator Data'!AP174="No Data",1,IF('Indicator Data imputation'!P173&lt;&gt;"",1,0))</f>
        <v>0</v>
      </c>
      <c r="P170" s="165">
        <f>IF('Indicator Data'!AQ174="No Data",1,IF('Indicator Data imputation'!Q173&lt;&gt;"",1,0))</f>
        <v>0</v>
      </c>
      <c r="Q170" s="165">
        <f>IF('Indicator Data'!AR174="No Data",1,IF('Indicator Data imputation'!R173&lt;&gt;"",1,0))</f>
        <v>0</v>
      </c>
      <c r="R170" s="165">
        <f>IF('Indicator Data'!AS174="No Data",1,IF('Indicator Data imputation'!S173&lt;&gt;"",1,0))</f>
        <v>0</v>
      </c>
      <c r="S170" s="165">
        <f>IF('Indicator Data'!AT174="No Data",1,IF('Indicator Data imputation'!T173&lt;&gt;"",1,0))</f>
        <v>0</v>
      </c>
      <c r="T170" s="165">
        <f>IF('Indicator Data'!AU174="No Data",1,IF('Indicator Data imputation'!U173&lt;&gt;"",1,0))</f>
        <v>0</v>
      </c>
      <c r="U170" s="165">
        <f>IF('Indicator Data'!AV174="No Data",1,IF('Indicator Data imputation'!V173&lt;&gt;"",1,0))</f>
        <v>0</v>
      </c>
      <c r="V170" s="165">
        <f>IF('Indicator Data'!AX174="No Data",1,IF('Indicator Data imputation'!W173&lt;&gt;"",1,0))</f>
        <v>0</v>
      </c>
      <c r="W170" s="165">
        <f>IF('Indicator Data'!AY174="No Data",1,IF('Indicator Data imputation'!X173&lt;&gt;"",1,0))</f>
        <v>0</v>
      </c>
      <c r="X170" s="165">
        <f>IF('Indicator Data'!CB174="No Data",1,IF('Indicator Data imputation'!Y173&lt;&gt;"",1,0))</f>
        <v>0</v>
      </c>
      <c r="Y170" s="165">
        <f>IF('Indicator Data'!CC174="No Data",1,IF('Indicator Data imputation'!Z173&lt;&gt;"",1,0))</f>
        <v>0</v>
      </c>
      <c r="Z170" s="165">
        <f>IF('Indicator Data'!AZ174="No Data",1,IF('Indicator Data imputation'!AA173&lt;&gt;"",1,0))</f>
        <v>0</v>
      </c>
      <c r="AA170" s="165">
        <f>IF('Indicator Data'!BA174="No Data",1,IF('Indicator Data imputation'!AB173&lt;&gt;"",1,0))</f>
        <v>0</v>
      </c>
      <c r="AB170" s="165">
        <f>IF('Indicator Data'!CG174="No Data",1,IF('Indicator Data imputation'!AC173&lt;&gt;"",1,0))</f>
        <v>0</v>
      </c>
      <c r="AC170" s="165">
        <f>IF('Indicator Data'!CH174="No Data",1,IF('Indicator Data imputation'!AD173&lt;&gt;"",1,0))</f>
        <v>0</v>
      </c>
      <c r="AD170" s="165">
        <f>IF('Indicator Data'!BC174="No Data",1,IF('Indicator Data imputation'!AE173&lt;&gt;"",1,0))</f>
        <v>0</v>
      </c>
      <c r="AE170" s="165">
        <f>IF('Indicator Data'!BF174="No Data",1,IF('Indicator Data imputation'!AF173&lt;&gt;"",1,0))</f>
        <v>0</v>
      </c>
      <c r="AF170" s="165">
        <f>IF('Indicator Data'!BG174="No Data",1,IF('Indicator Data imputation'!AG173&lt;&gt;"",1,0))</f>
        <v>0</v>
      </c>
      <c r="AG170" s="165">
        <f>IF('Indicator Data'!BH174="No Data",1,IF('Indicator Data imputation'!AH173&lt;&gt;"",1,0))</f>
        <v>0</v>
      </c>
      <c r="AH170" s="165">
        <f>IF('Indicator Data'!BI174="No Data",1,IF('Indicator Data imputation'!AI173&lt;&gt;"",1,0))</f>
        <v>0</v>
      </c>
      <c r="AI170" s="165">
        <f>IF('Indicator Data'!BJ174="No Data",1,IF('Indicator Data imputation'!AJ173&lt;&gt;"",1,0))</f>
        <v>0</v>
      </c>
      <c r="AJ170" s="165">
        <f>IF('Indicator Data'!BK174="No Data",1,IF('Indicator Data imputation'!AK173&lt;&gt;"",1,0))</f>
        <v>0</v>
      </c>
      <c r="AK170" s="165">
        <f>IF('Indicator Data'!BL174="No Data",1,IF('Indicator Data imputation'!AL173&lt;&gt;"",1,0))</f>
        <v>0</v>
      </c>
      <c r="AL170" s="165">
        <f>IF('Indicator Data'!BM174="No Data",1,IF('Indicator Data imputation'!AM173&lt;&gt;"",1,0))</f>
        <v>0</v>
      </c>
      <c r="AM170" s="165">
        <f>IF('Indicator Data'!BN174="No Data",1,IF('Indicator Data imputation'!AN173&lt;&gt;"",1,0))</f>
        <v>0</v>
      </c>
      <c r="AN170" s="165">
        <f>IF('Indicator Data'!BO174="No Data",1,IF('Indicator Data imputation'!AO173&lt;&gt;"",1,0))</f>
        <v>0</v>
      </c>
      <c r="AO170" s="165">
        <f>IF('Indicator Data'!BP174="No Data",1,IF('Indicator Data imputation'!AP173&lt;&gt;"",1,0))</f>
        <v>0</v>
      </c>
      <c r="AP170" s="165">
        <f>IF('Indicator Data'!BQ174="No Data",1,IF('Indicator Data imputation'!AQ173&lt;&gt;"",1,0))</f>
        <v>0</v>
      </c>
      <c r="AQ170" s="165">
        <f>IF('Indicator Data'!BR174="No Data",1,IF('Indicator Data imputation'!AR173&lt;&gt;"",1,0))</f>
        <v>0</v>
      </c>
      <c r="AR170" s="165">
        <f>IF('Indicator Data'!BS174="No Data",1,IF('Indicator Data imputation'!AS173&lt;&gt;"",1,0))</f>
        <v>0</v>
      </c>
      <c r="AS170" s="165">
        <f>IF('Indicator Data'!BT174="No Data",1,IF('Indicator Data imputation'!AT173&lt;&gt;"",1,0))</f>
        <v>0</v>
      </c>
      <c r="AT170" s="165">
        <f>IF('Indicator Data'!BU174="No Data",1,IF('Indicator Data imputation'!AU173&lt;&gt;"",1,0))</f>
        <v>0</v>
      </c>
      <c r="AU170" s="165">
        <f>IF('Indicator Data'!BV174="No Data",1,IF('Indicator Data imputation'!AV173&lt;&gt;"",1,0))</f>
        <v>0</v>
      </c>
      <c r="AV170" s="165">
        <f>IF('Indicator Data'!BW174="No Data",1,IF('Indicator Data imputation'!AW173&lt;&gt;"",1,0))</f>
        <v>0</v>
      </c>
      <c r="AW170" s="165">
        <f>IF('Indicator Data'!BX174="No Data",1,IF('Indicator Data imputation'!AX173&lt;&gt;"",1,0))</f>
        <v>0</v>
      </c>
      <c r="AX170" s="165">
        <f>IF('Indicator Data'!BY174="No Data",1,IF('Indicator Data imputation'!AY173&lt;&gt;"",1,0))</f>
        <v>0</v>
      </c>
      <c r="AY170" s="165">
        <f>IF('Indicator Data'!BZ174="No Data",1,IF('Indicator Data imputation'!AZ173&lt;&gt;"",1,0))</f>
        <v>0</v>
      </c>
      <c r="AZ170" s="165">
        <f>IF('Indicator Data'!CA174="No Data",1,IF('Indicator Data imputation'!BA173&lt;&gt;"",1,0))</f>
        <v>0</v>
      </c>
      <c r="BA170" s="5">
        <f t="shared" si="4"/>
        <v>0</v>
      </c>
      <c r="BB170" s="167">
        <f t="shared" si="5"/>
        <v>0</v>
      </c>
    </row>
    <row r="171" spans="1:54" x14ac:dyDescent="0.25">
      <c r="A171" s="5" t="s">
        <v>187</v>
      </c>
      <c r="B171" s="165">
        <f>IF('Indicator Data'!C175="No Data",1,IF('Indicator Data imputation'!C174&lt;&gt;"",1,0))</f>
        <v>0</v>
      </c>
      <c r="C171" s="165">
        <f>IF('Indicator Data'!D175="No Data",1,IF('Indicator Data imputation'!D174&lt;&gt;"",1,0))</f>
        <v>0</v>
      </c>
      <c r="D171" s="165">
        <f>IF('Indicator Data'!E175="No Data",1,IF('Indicator Data imputation'!E174&lt;&gt;"",1,0))</f>
        <v>0</v>
      </c>
      <c r="E171" s="165">
        <f>IF('Indicator Data'!F175="No Data",1,IF('Indicator Data imputation'!F174&lt;&gt;"",1,0))</f>
        <v>0</v>
      </c>
      <c r="F171" s="165">
        <f>IF('Indicator Data'!G175="No Data",1,IF('Indicator Data imputation'!G174&lt;&gt;"",1,0))</f>
        <v>0</v>
      </c>
      <c r="G171" s="165">
        <f>IF('Indicator Data'!H175="No Data",1,IF('Indicator Data imputation'!H174&lt;&gt;"",1,0))</f>
        <v>0</v>
      </c>
      <c r="H171" s="165">
        <f>IF('Indicator Data'!I175="No Data",1,IF('Indicator Data imputation'!I174&lt;&gt;"",1,0))</f>
        <v>0</v>
      </c>
      <c r="I171" s="165">
        <f>IF('Indicator Data'!J175="No Data",1,IF('Indicator Data imputation'!J174&lt;&gt;"",1,0))</f>
        <v>0</v>
      </c>
      <c r="J171" s="165">
        <f>IF('Indicator Data'!K175="No Data",1,IF('Indicator Data imputation'!K174&lt;&gt;"",1,0))</f>
        <v>0</v>
      </c>
      <c r="K171" s="165">
        <f>IF('Indicator Data'!L175="No Data",1,IF('Indicator Data imputation'!L174&lt;&gt;"",1,0))</f>
        <v>0</v>
      </c>
      <c r="L171" s="165">
        <f>IF('Indicator Data'!AM175="No Data",1,IF('Indicator Data imputation'!M174&lt;&gt;"",1,0))</f>
        <v>0</v>
      </c>
      <c r="M171" s="165">
        <f>IF('Indicator Data'!AN175="No Data",1,IF('Indicator Data imputation'!N174&lt;&gt;"",1,0))</f>
        <v>0</v>
      </c>
      <c r="N171" s="165">
        <f>IF('Indicator Data'!AO175="No Data",1,IF('Indicator Data imputation'!O174&lt;&gt;"",1,0))</f>
        <v>0</v>
      </c>
      <c r="O171" s="165">
        <f>IF('Indicator Data'!AP175="No Data",1,IF('Indicator Data imputation'!P174&lt;&gt;"",1,0))</f>
        <v>0</v>
      </c>
      <c r="P171" s="165">
        <f>IF('Indicator Data'!AQ175="No Data",1,IF('Indicator Data imputation'!Q174&lt;&gt;"",1,0))</f>
        <v>0</v>
      </c>
      <c r="Q171" s="165">
        <f>IF('Indicator Data'!AR175="No Data",1,IF('Indicator Data imputation'!R174&lt;&gt;"",1,0))</f>
        <v>0</v>
      </c>
      <c r="R171" s="165">
        <f>IF('Indicator Data'!AS175="No Data",1,IF('Indicator Data imputation'!S174&lt;&gt;"",1,0))</f>
        <v>0</v>
      </c>
      <c r="S171" s="165">
        <f>IF('Indicator Data'!AT175="No Data",1,IF('Indicator Data imputation'!T174&lt;&gt;"",1,0))</f>
        <v>0</v>
      </c>
      <c r="T171" s="165">
        <f>IF('Indicator Data'!AU175="No Data",1,IF('Indicator Data imputation'!U174&lt;&gt;"",1,0))</f>
        <v>0</v>
      </c>
      <c r="U171" s="165">
        <f>IF('Indicator Data'!AV175="No Data",1,IF('Indicator Data imputation'!V174&lt;&gt;"",1,0))</f>
        <v>0</v>
      </c>
      <c r="V171" s="165">
        <f>IF('Indicator Data'!AX175="No Data",1,IF('Indicator Data imputation'!W174&lt;&gt;"",1,0))</f>
        <v>0</v>
      </c>
      <c r="W171" s="165">
        <f>IF('Indicator Data'!AY175="No Data",1,IF('Indicator Data imputation'!X174&lt;&gt;"",1,0))</f>
        <v>0</v>
      </c>
      <c r="X171" s="165">
        <f>IF('Indicator Data'!CB175="No Data",1,IF('Indicator Data imputation'!Y174&lt;&gt;"",1,0))</f>
        <v>0</v>
      </c>
      <c r="Y171" s="165">
        <f>IF('Indicator Data'!CC175="No Data",1,IF('Indicator Data imputation'!Z174&lt;&gt;"",1,0))</f>
        <v>0</v>
      </c>
      <c r="Z171" s="165">
        <f>IF('Indicator Data'!AZ175="No Data",1,IF('Indicator Data imputation'!AA174&lt;&gt;"",1,0))</f>
        <v>0</v>
      </c>
      <c r="AA171" s="165">
        <f>IF('Indicator Data'!BA175="No Data",1,IF('Indicator Data imputation'!AB174&lt;&gt;"",1,0))</f>
        <v>0</v>
      </c>
      <c r="AB171" s="165">
        <f>IF('Indicator Data'!CG175="No Data",1,IF('Indicator Data imputation'!AC174&lt;&gt;"",1,0))</f>
        <v>0</v>
      </c>
      <c r="AC171" s="165">
        <f>IF('Indicator Data'!CH175="No Data",1,IF('Indicator Data imputation'!AD174&lt;&gt;"",1,0))</f>
        <v>0</v>
      </c>
      <c r="AD171" s="165">
        <f>IF('Indicator Data'!BC175="No Data",1,IF('Indicator Data imputation'!AE174&lt;&gt;"",1,0))</f>
        <v>0</v>
      </c>
      <c r="AE171" s="165">
        <f>IF('Indicator Data'!BF175="No Data",1,IF('Indicator Data imputation'!AF174&lt;&gt;"",1,0))</f>
        <v>0</v>
      </c>
      <c r="AF171" s="165">
        <f>IF('Indicator Data'!BG175="No Data",1,IF('Indicator Data imputation'!AG174&lt;&gt;"",1,0))</f>
        <v>0</v>
      </c>
      <c r="AG171" s="165">
        <f>IF('Indicator Data'!BH175="No Data",1,IF('Indicator Data imputation'!AH174&lt;&gt;"",1,0))</f>
        <v>0</v>
      </c>
      <c r="AH171" s="165">
        <f>IF('Indicator Data'!BI175="No Data",1,IF('Indicator Data imputation'!AI174&lt;&gt;"",1,0))</f>
        <v>0</v>
      </c>
      <c r="AI171" s="165">
        <f>IF('Indicator Data'!BJ175="No Data",1,IF('Indicator Data imputation'!AJ174&lt;&gt;"",1,0))</f>
        <v>0</v>
      </c>
      <c r="AJ171" s="165">
        <f>IF('Indicator Data'!BK175="No Data",1,IF('Indicator Data imputation'!AK174&lt;&gt;"",1,0))</f>
        <v>0</v>
      </c>
      <c r="AK171" s="165">
        <f>IF('Indicator Data'!BL175="No Data",1,IF('Indicator Data imputation'!AL174&lt;&gt;"",1,0))</f>
        <v>0</v>
      </c>
      <c r="AL171" s="165">
        <f>IF('Indicator Data'!BM175="No Data",1,IF('Indicator Data imputation'!AM174&lt;&gt;"",1,0))</f>
        <v>0</v>
      </c>
      <c r="AM171" s="165">
        <f>IF('Indicator Data'!BN175="No Data",1,IF('Indicator Data imputation'!AN174&lt;&gt;"",1,0))</f>
        <v>0</v>
      </c>
      <c r="AN171" s="165">
        <f>IF('Indicator Data'!BO175="No Data",1,IF('Indicator Data imputation'!AO174&lt;&gt;"",1,0))</f>
        <v>0</v>
      </c>
      <c r="AO171" s="165">
        <f>IF('Indicator Data'!BP175="No Data",1,IF('Indicator Data imputation'!AP174&lt;&gt;"",1,0))</f>
        <v>0</v>
      </c>
      <c r="AP171" s="165">
        <f>IF('Indicator Data'!BQ175="No Data",1,IF('Indicator Data imputation'!AQ174&lt;&gt;"",1,0))</f>
        <v>0</v>
      </c>
      <c r="AQ171" s="165">
        <f>IF('Indicator Data'!BR175="No Data",1,IF('Indicator Data imputation'!AR174&lt;&gt;"",1,0))</f>
        <v>0</v>
      </c>
      <c r="AR171" s="165">
        <f>IF('Indicator Data'!BS175="No Data",1,IF('Indicator Data imputation'!AS174&lt;&gt;"",1,0))</f>
        <v>0</v>
      </c>
      <c r="AS171" s="165">
        <f>IF('Indicator Data'!BT175="No Data",1,IF('Indicator Data imputation'!AT174&lt;&gt;"",1,0))</f>
        <v>0</v>
      </c>
      <c r="AT171" s="165">
        <f>IF('Indicator Data'!BU175="No Data",1,IF('Indicator Data imputation'!AU174&lt;&gt;"",1,0))</f>
        <v>0</v>
      </c>
      <c r="AU171" s="165">
        <f>IF('Indicator Data'!BV175="No Data",1,IF('Indicator Data imputation'!AV174&lt;&gt;"",1,0))</f>
        <v>0</v>
      </c>
      <c r="AV171" s="165">
        <f>IF('Indicator Data'!BW175="No Data",1,IF('Indicator Data imputation'!AW174&lt;&gt;"",1,0))</f>
        <v>0</v>
      </c>
      <c r="AW171" s="165">
        <f>IF('Indicator Data'!BX175="No Data",1,IF('Indicator Data imputation'!AX174&lt;&gt;"",1,0))</f>
        <v>0</v>
      </c>
      <c r="AX171" s="165">
        <f>IF('Indicator Data'!BY175="No Data",1,IF('Indicator Data imputation'!AY174&lt;&gt;"",1,0))</f>
        <v>0</v>
      </c>
      <c r="AY171" s="165">
        <f>IF('Indicator Data'!BZ175="No Data",1,IF('Indicator Data imputation'!AZ174&lt;&gt;"",1,0))</f>
        <v>0</v>
      </c>
      <c r="AZ171" s="165">
        <f>IF('Indicator Data'!CA175="No Data",1,IF('Indicator Data imputation'!BA174&lt;&gt;"",1,0))</f>
        <v>0</v>
      </c>
      <c r="BA171" s="5">
        <f t="shared" si="4"/>
        <v>0</v>
      </c>
      <c r="BB171" s="167">
        <f t="shared" si="5"/>
        <v>0</v>
      </c>
    </row>
    <row r="172" spans="1:54" x14ac:dyDescent="0.25">
      <c r="A172" s="5" t="s">
        <v>91</v>
      </c>
      <c r="B172" s="165">
        <f>IF('Indicator Data'!C176="No Data",1,IF('Indicator Data imputation'!C175&lt;&gt;"",1,0))</f>
        <v>0</v>
      </c>
      <c r="C172" s="165">
        <f>IF('Indicator Data'!D176="No Data",1,IF('Indicator Data imputation'!D175&lt;&gt;"",1,0))</f>
        <v>0</v>
      </c>
      <c r="D172" s="165">
        <f>IF('Indicator Data'!E176="No Data",1,IF('Indicator Data imputation'!E175&lt;&gt;"",1,0))</f>
        <v>0</v>
      </c>
      <c r="E172" s="165">
        <f>IF('Indicator Data'!F176="No Data",1,IF('Indicator Data imputation'!F175&lt;&gt;"",1,0))</f>
        <v>0</v>
      </c>
      <c r="F172" s="165">
        <f>IF('Indicator Data'!G176="No Data",1,IF('Indicator Data imputation'!G175&lt;&gt;"",1,0))</f>
        <v>0</v>
      </c>
      <c r="G172" s="165">
        <f>IF('Indicator Data'!H176="No Data",1,IF('Indicator Data imputation'!H175&lt;&gt;"",1,0))</f>
        <v>0</v>
      </c>
      <c r="H172" s="165">
        <f>IF('Indicator Data'!I176="No Data",1,IF('Indicator Data imputation'!I175&lt;&gt;"",1,0))</f>
        <v>0</v>
      </c>
      <c r="I172" s="165">
        <f>IF('Indicator Data'!J176="No Data",1,IF('Indicator Data imputation'!J175&lt;&gt;"",1,0))</f>
        <v>0</v>
      </c>
      <c r="J172" s="165">
        <f>IF('Indicator Data'!K176="No Data",1,IF('Indicator Data imputation'!K175&lt;&gt;"",1,0))</f>
        <v>0</v>
      </c>
      <c r="K172" s="165">
        <f>IF('Indicator Data'!L176="No Data",1,IF('Indicator Data imputation'!L175&lt;&gt;"",1,0))</f>
        <v>0</v>
      </c>
      <c r="L172" s="165">
        <f>IF('Indicator Data'!AM176="No Data",1,IF('Indicator Data imputation'!M175&lt;&gt;"",1,0))</f>
        <v>0</v>
      </c>
      <c r="M172" s="165">
        <f>IF('Indicator Data'!AN176="No Data",1,IF('Indicator Data imputation'!N175&lt;&gt;"",1,0))</f>
        <v>0</v>
      </c>
      <c r="N172" s="165">
        <f>IF('Indicator Data'!AO176="No Data",1,IF('Indicator Data imputation'!O175&lt;&gt;"",1,0))</f>
        <v>0</v>
      </c>
      <c r="O172" s="165">
        <f>IF('Indicator Data'!AP176="No Data",1,IF('Indicator Data imputation'!P175&lt;&gt;"",1,0))</f>
        <v>0</v>
      </c>
      <c r="P172" s="165">
        <f>IF('Indicator Data'!AQ176="No Data",1,IF('Indicator Data imputation'!Q175&lt;&gt;"",1,0))</f>
        <v>0</v>
      </c>
      <c r="Q172" s="165">
        <f>IF('Indicator Data'!AR176="No Data",1,IF('Indicator Data imputation'!R175&lt;&gt;"",1,0))</f>
        <v>0</v>
      </c>
      <c r="R172" s="165">
        <f>IF('Indicator Data'!AS176="No Data",1,IF('Indicator Data imputation'!S175&lt;&gt;"",1,0))</f>
        <v>0</v>
      </c>
      <c r="S172" s="165">
        <f>IF('Indicator Data'!AT176="No Data",1,IF('Indicator Data imputation'!T175&lt;&gt;"",1,0))</f>
        <v>0</v>
      </c>
      <c r="T172" s="165">
        <f>IF('Indicator Data'!AU176="No Data",1,IF('Indicator Data imputation'!U175&lt;&gt;"",1,0))</f>
        <v>0</v>
      </c>
      <c r="U172" s="165">
        <f>IF('Indicator Data'!AV176="No Data",1,IF('Indicator Data imputation'!V175&lt;&gt;"",1,0))</f>
        <v>0</v>
      </c>
      <c r="V172" s="165">
        <f>IF('Indicator Data'!AX176="No Data",1,IF('Indicator Data imputation'!W175&lt;&gt;"",1,0))</f>
        <v>0</v>
      </c>
      <c r="W172" s="165">
        <f>IF('Indicator Data'!AY176="No Data",1,IF('Indicator Data imputation'!X175&lt;&gt;"",1,0))</f>
        <v>0</v>
      </c>
      <c r="X172" s="165">
        <f>IF('Indicator Data'!CB176="No Data",1,IF('Indicator Data imputation'!Y175&lt;&gt;"",1,0))</f>
        <v>0</v>
      </c>
      <c r="Y172" s="165">
        <f>IF('Indicator Data'!CC176="No Data",1,IF('Indicator Data imputation'!Z175&lt;&gt;"",1,0))</f>
        <v>0</v>
      </c>
      <c r="Z172" s="165">
        <f>IF('Indicator Data'!AZ176="No Data",1,IF('Indicator Data imputation'!AA175&lt;&gt;"",1,0))</f>
        <v>0</v>
      </c>
      <c r="AA172" s="165">
        <f>IF('Indicator Data'!BA176="No Data",1,IF('Indicator Data imputation'!AB175&lt;&gt;"",1,0))</f>
        <v>1</v>
      </c>
      <c r="AB172" s="165">
        <f>IF('Indicator Data'!CG176="No Data",1,IF('Indicator Data imputation'!AC175&lt;&gt;"",1,0))</f>
        <v>0</v>
      </c>
      <c r="AC172" s="165">
        <f>IF('Indicator Data'!CH176="No Data",1,IF('Indicator Data imputation'!AD175&lt;&gt;"",1,0))</f>
        <v>0</v>
      </c>
      <c r="AD172" s="165">
        <f>IF('Indicator Data'!BC176="No Data",1,IF('Indicator Data imputation'!AE175&lt;&gt;"",1,0))</f>
        <v>0</v>
      </c>
      <c r="AE172" s="165">
        <f>IF('Indicator Data'!BF176="No Data",1,IF('Indicator Data imputation'!AF175&lt;&gt;"",1,0))</f>
        <v>1</v>
      </c>
      <c r="AF172" s="165">
        <f>IF('Indicator Data'!BG176="No Data",1,IF('Indicator Data imputation'!AG175&lt;&gt;"",1,0))</f>
        <v>0</v>
      </c>
      <c r="AG172" s="165">
        <f>IF('Indicator Data'!BH176="No Data",1,IF('Indicator Data imputation'!AH175&lt;&gt;"",1,0))</f>
        <v>0</v>
      </c>
      <c r="AH172" s="165">
        <f>IF('Indicator Data'!BI176="No Data",1,IF('Indicator Data imputation'!AI175&lt;&gt;"",1,0))</f>
        <v>0</v>
      </c>
      <c r="AI172" s="165">
        <f>IF('Indicator Data'!BJ176="No Data",1,IF('Indicator Data imputation'!AJ175&lt;&gt;"",1,0))</f>
        <v>0</v>
      </c>
      <c r="AJ172" s="165">
        <f>IF('Indicator Data'!BK176="No Data",1,IF('Indicator Data imputation'!AK175&lt;&gt;"",1,0))</f>
        <v>0</v>
      </c>
      <c r="AK172" s="165">
        <f>IF('Indicator Data'!BL176="No Data",1,IF('Indicator Data imputation'!AL175&lt;&gt;"",1,0))</f>
        <v>0</v>
      </c>
      <c r="AL172" s="165">
        <f>IF('Indicator Data'!BM176="No Data",1,IF('Indicator Data imputation'!AM175&lt;&gt;"",1,0))</f>
        <v>0</v>
      </c>
      <c r="AM172" s="165">
        <f>IF('Indicator Data'!BN176="No Data",1,IF('Indicator Data imputation'!AN175&lt;&gt;"",1,0))</f>
        <v>0</v>
      </c>
      <c r="AN172" s="165">
        <f>IF('Indicator Data'!BO176="No Data",1,IF('Indicator Data imputation'!AO175&lt;&gt;"",1,0))</f>
        <v>0</v>
      </c>
      <c r="AO172" s="165">
        <f>IF('Indicator Data'!BP176="No Data",1,IF('Indicator Data imputation'!AP175&lt;&gt;"",1,0))</f>
        <v>1</v>
      </c>
      <c r="AP172" s="165">
        <f>IF('Indicator Data'!BQ176="No Data",1,IF('Indicator Data imputation'!AQ175&lt;&gt;"",1,0))</f>
        <v>1</v>
      </c>
      <c r="AQ172" s="165">
        <f>IF('Indicator Data'!BR176="No Data",1,IF('Indicator Data imputation'!AR175&lt;&gt;"",1,0))</f>
        <v>0</v>
      </c>
      <c r="AR172" s="165">
        <f>IF('Indicator Data'!BS176="No Data",1,IF('Indicator Data imputation'!AS175&lt;&gt;"",1,0))</f>
        <v>0</v>
      </c>
      <c r="AS172" s="165">
        <f>IF('Indicator Data'!BT176="No Data",1,IF('Indicator Data imputation'!AT175&lt;&gt;"",1,0))</f>
        <v>0</v>
      </c>
      <c r="AT172" s="165">
        <f>IF('Indicator Data'!BU176="No Data",1,IF('Indicator Data imputation'!AU175&lt;&gt;"",1,0))</f>
        <v>0</v>
      </c>
      <c r="AU172" s="165">
        <f>IF('Indicator Data'!BV176="No Data",1,IF('Indicator Data imputation'!AV175&lt;&gt;"",1,0))</f>
        <v>0</v>
      </c>
      <c r="AV172" s="165">
        <f>IF('Indicator Data'!BW176="No Data",1,IF('Indicator Data imputation'!AW175&lt;&gt;"",1,0))</f>
        <v>0</v>
      </c>
      <c r="AW172" s="165">
        <f>IF('Indicator Data'!BX176="No Data",1,IF('Indicator Data imputation'!AX175&lt;&gt;"",1,0))</f>
        <v>0</v>
      </c>
      <c r="AX172" s="165">
        <f>IF('Indicator Data'!BY176="No Data",1,IF('Indicator Data imputation'!AY175&lt;&gt;"",1,0))</f>
        <v>0</v>
      </c>
      <c r="AY172" s="165">
        <f>IF('Indicator Data'!BZ176="No Data",1,IF('Indicator Data imputation'!AZ175&lt;&gt;"",1,0))</f>
        <v>0</v>
      </c>
      <c r="AZ172" s="165">
        <f>IF('Indicator Data'!CA176="No Data",1,IF('Indicator Data imputation'!BA175&lt;&gt;"",1,0))</f>
        <v>0</v>
      </c>
      <c r="BA172" s="5">
        <f t="shared" si="4"/>
        <v>4</v>
      </c>
      <c r="BB172" s="167">
        <f t="shared" si="5"/>
        <v>7.8431372549019607E-2</v>
      </c>
    </row>
    <row r="173" spans="1:54" x14ac:dyDescent="0.25">
      <c r="A173" s="5" t="s">
        <v>321</v>
      </c>
      <c r="B173" s="165">
        <f>IF('Indicator Data'!C177="No Data",1,IF('Indicator Data imputation'!C176&lt;&gt;"",1,0))</f>
        <v>0</v>
      </c>
      <c r="C173" s="165">
        <f>IF('Indicator Data'!D177="No Data",1,IF('Indicator Data imputation'!D176&lt;&gt;"",1,0))</f>
        <v>0</v>
      </c>
      <c r="D173" s="165">
        <f>IF('Indicator Data'!E177="No Data",1,IF('Indicator Data imputation'!E176&lt;&gt;"",1,0))</f>
        <v>0</v>
      </c>
      <c r="E173" s="165">
        <f>IF('Indicator Data'!F177="No Data",1,IF('Indicator Data imputation'!F176&lt;&gt;"",1,0))</f>
        <v>0</v>
      </c>
      <c r="F173" s="165">
        <f>IF('Indicator Data'!G177="No Data",1,IF('Indicator Data imputation'!G176&lt;&gt;"",1,0))</f>
        <v>0</v>
      </c>
      <c r="G173" s="165">
        <f>IF('Indicator Data'!H177="No Data",1,IF('Indicator Data imputation'!H176&lt;&gt;"",1,0))</f>
        <v>0</v>
      </c>
      <c r="H173" s="165">
        <f>IF('Indicator Data'!I177="No Data",1,IF('Indicator Data imputation'!I176&lt;&gt;"",1,0))</f>
        <v>0</v>
      </c>
      <c r="I173" s="165">
        <f>IF('Indicator Data'!J177="No Data",1,IF('Indicator Data imputation'!J176&lt;&gt;"",1,0))</f>
        <v>0</v>
      </c>
      <c r="J173" s="165">
        <f>IF('Indicator Data'!K177="No Data",1,IF('Indicator Data imputation'!K176&lt;&gt;"",1,0))</f>
        <v>0</v>
      </c>
      <c r="K173" s="165">
        <f>IF('Indicator Data'!L177="No Data",1,IF('Indicator Data imputation'!L176&lt;&gt;"",1,0))</f>
        <v>0</v>
      </c>
      <c r="L173" s="165">
        <f>IF('Indicator Data'!AM177="No Data",1,IF('Indicator Data imputation'!M176&lt;&gt;"",1,0))</f>
        <v>0</v>
      </c>
      <c r="M173" s="165">
        <f>IF('Indicator Data'!AN177="No Data",1,IF('Indicator Data imputation'!N176&lt;&gt;"",1,0))</f>
        <v>0</v>
      </c>
      <c r="N173" s="165">
        <f>IF('Indicator Data'!AO177="No Data",1,IF('Indicator Data imputation'!O176&lt;&gt;"",1,0))</f>
        <v>0</v>
      </c>
      <c r="O173" s="165">
        <f>IF('Indicator Data'!AP177="No Data",1,IF('Indicator Data imputation'!P176&lt;&gt;"",1,0))</f>
        <v>0</v>
      </c>
      <c r="P173" s="165">
        <f>IF('Indicator Data'!AQ177="No Data",1,IF('Indicator Data imputation'!Q176&lt;&gt;"",1,0))</f>
        <v>0</v>
      </c>
      <c r="Q173" s="165">
        <f>IF('Indicator Data'!AR177="No Data",1,IF('Indicator Data imputation'!R176&lt;&gt;"",1,0))</f>
        <v>0</v>
      </c>
      <c r="R173" s="165">
        <f>IF('Indicator Data'!AS177="No Data",1,IF('Indicator Data imputation'!S176&lt;&gt;"",1,0))</f>
        <v>0</v>
      </c>
      <c r="S173" s="165">
        <f>IF('Indicator Data'!AT177="No Data",1,IF('Indicator Data imputation'!T176&lt;&gt;"",1,0))</f>
        <v>0</v>
      </c>
      <c r="T173" s="165">
        <f>IF('Indicator Data'!AU177="No Data",1,IF('Indicator Data imputation'!U176&lt;&gt;"",1,0))</f>
        <v>0</v>
      </c>
      <c r="U173" s="165">
        <f>IF('Indicator Data'!AV177="No Data",1,IF('Indicator Data imputation'!V176&lt;&gt;"",1,0))</f>
        <v>0</v>
      </c>
      <c r="V173" s="165">
        <f>IF('Indicator Data'!AX177="No Data",1,IF('Indicator Data imputation'!W176&lt;&gt;"",1,0))</f>
        <v>0</v>
      </c>
      <c r="W173" s="165">
        <f>IF('Indicator Data'!AY177="No Data",1,IF('Indicator Data imputation'!X176&lt;&gt;"",1,0))</f>
        <v>0</v>
      </c>
      <c r="X173" s="165">
        <f>IF('Indicator Data'!CB177="No Data",1,IF('Indicator Data imputation'!Y176&lt;&gt;"",1,0))</f>
        <v>0</v>
      </c>
      <c r="Y173" s="165">
        <f>IF('Indicator Data'!CC177="No Data",1,IF('Indicator Data imputation'!Z176&lt;&gt;"",1,0))</f>
        <v>0</v>
      </c>
      <c r="Z173" s="165">
        <f>IF('Indicator Data'!AZ177="No Data",1,IF('Indicator Data imputation'!AA176&lt;&gt;"",1,0))</f>
        <v>0</v>
      </c>
      <c r="AA173" s="165">
        <f>IF('Indicator Data'!BA177="No Data",1,IF('Indicator Data imputation'!AB176&lt;&gt;"",1,0))</f>
        <v>0</v>
      </c>
      <c r="AB173" s="165">
        <f>IF('Indicator Data'!CG177="No Data",1,IF('Indicator Data imputation'!AC176&lt;&gt;"",1,0))</f>
        <v>0</v>
      </c>
      <c r="AC173" s="165">
        <f>IF('Indicator Data'!CH177="No Data",1,IF('Indicator Data imputation'!AD176&lt;&gt;"",1,0))</f>
        <v>0</v>
      </c>
      <c r="AD173" s="165">
        <f>IF('Indicator Data'!BC177="No Data",1,IF('Indicator Data imputation'!AE176&lt;&gt;"",1,0))</f>
        <v>0</v>
      </c>
      <c r="AE173" s="165">
        <f>IF('Indicator Data'!BF177="No Data",1,IF('Indicator Data imputation'!AF176&lt;&gt;"",1,0))</f>
        <v>0</v>
      </c>
      <c r="AF173" s="165">
        <f>IF('Indicator Data'!BG177="No Data",1,IF('Indicator Data imputation'!AG176&lt;&gt;"",1,0))</f>
        <v>0</v>
      </c>
      <c r="AG173" s="165">
        <f>IF('Indicator Data'!BH177="No Data",1,IF('Indicator Data imputation'!AH176&lt;&gt;"",1,0))</f>
        <v>0</v>
      </c>
      <c r="AH173" s="165">
        <f>IF('Indicator Data'!BI177="No Data",1,IF('Indicator Data imputation'!AI176&lt;&gt;"",1,0))</f>
        <v>0</v>
      </c>
      <c r="AI173" s="165">
        <f>IF('Indicator Data'!BJ177="No Data",1,IF('Indicator Data imputation'!AJ176&lt;&gt;"",1,0))</f>
        <v>0</v>
      </c>
      <c r="AJ173" s="165">
        <f>IF('Indicator Data'!BK177="No Data",1,IF('Indicator Data imputation'!AK176&lt;&gt;"",1,0))</f>
        <v>0</v>
      </c>
      <c r="AK173" s="165">
        <f>IF('Indicator Data'!BL177="No Data",1,IF('Indicator Data imputation'!AL176&lt;&gt;"",1,0))</f>
        <v>0</v>
      </c>
      <c r="AL173" s="165">
        <f>IF('Indicator Data'!BM177="No Data",1,IF('Indicator Data imputation'!AM176&lt;&gt;"",1,0))</f>
        <v>0</v>
      </c>
      <c r="AM173" s="165">
        <f>IF('Indicator Data'!BN177="No Data",1,IF('Indicator Data imputation'!AN176&lt;&gt;"",1,0))</f>
        <v>0</v>
      </c>
      <c r="AN173" s="165">
        <f>IF('Indicator Data'!BO177="No Data",1,IF('Indicator Data imputation'!AO176&lt;&gt;"",1,0))</f>
        <v>0</v>
      </c>
      <c r="AO173" s="165">
        <f>IF('Indicator Data'!BP177="No Data",1,IF('Indicator Data imputation'!AP176&lt;&gt;"",1,0))</f>
        <v>0</v>
      </c>
      <c r="AP173" s="165">
        <f>IF('Indicator Data'!BQ177="No Data",1,IF('Indicator Data imputation'!AQ176&lt;&gt;"",1,0))</f>
        <v>0</v>
      </c>
      <c r="AQ173" s="165">
        <f>IF('Indicator Data'!BR177="No Data",1,IF('Indicator Data imputation'!AR176&lt;&gt;"",1,0))</f>
        <v>0</v>
      </c>
      <c r="AR173" s="165">
        <f>IF('Indicator Data'!BS177="No Data",1,IF('Indicator Data imputation'!AS176&lt;&gt;"",1,0))</f>
        <v>0</v>
      </c>
      <c r="AS173" s="165">
        <f>IF('Indicator Data'!BT177="No Data",1,IF('Indicator Data imputation'!AT176&lt;&gt;"",1,0))</f>
        <v>0</v>
      </c>
      <c r="AT173" s="165">
        <f>IF('Indicator Data'!BU177="No Data",1,IF('Indicator Data imputation'!AU176&lt;&gt;"",1,0))</f>
        <v>0</v>
      </c>
      <c r="AU173" s="165">
        <f>IF('Indicator Data'!BV177="No Data",1,IF('Indicator Data imputation'!AV176&lt;&gt;"",1,0))</f>
        <v>0</v>
      </c>
      <c r="AV173" s="165">
        <f>IF('Indicator Data'!BW177="No Data",1,IF('Indicator Data imputation'!AW176&lt;&gt;"",1,0))</f>
        <v>0</v>
      </c>
      <c r="AW173" s="165">
        <f>IF('Indicator Data'!BX177="No Data",1,IF('Indicator Data imputation'!AX176&lt;&gt;"",1,0))</f>
        <v>0</v>
      </c>
      <c r="AX173" s="165">
        <f>IF('Indicator Data'!BY177="No Data",1,IF('Indicator Data imputation'!AY176&lt;&gt;"",1,0))</f>
        <v>0</v>
      </c>
      <c r="AY173" s="165">
        <f>IF('Indicator Data'!BZ177="No Data",1,IF('Indicator Data imputation'!AZ176&lt;&gt;"",1,0))</f>
        <v>0</v>
      </c>
      <c r="AZ173" s="165">
        <f>IF('Indicator Data'!CA177="No Data",1,IF('Indicator Data imputation'!BA176&lt;&gt;"",1,0))</f>
        <v>0</v>
      </c>
      <c r="BA173" s="5">
        <f t="shared" si="4"/>
        <v>0</v>
      </c>
      <c r="BB173" s="167">
        <f t="shared" si="5"/>
        <v>0</v>
      </c>
    </row>
    <row r="174" spans="1:54" x14ac:dyDescent="0.25">
      <c r="A174" s="5" t="s">
        <v>323</v>
      </c>
      <c r="B174" s="165">
        <f>IF('Indicator Data'!C178="No Data",1,IF('Indicator Data imputation'!C177&lt;&gt;"",1,0))</f>
        <v>0</v>
      </c>
      <c r="C174" s="165">
        <f>IF('Indicator Data'!D178="No Data",1,IF('Indicator Data imputation'!D177&lt;&gt;"",1,0))</f>
        <v>0</v>
      </c>
      <c r="D174" s="165">
        <f>IF('Indicator Data'!E178="No Data",1,IF('Indicator Data imputation'!E177&lt;&gt;"",1,0))</f>
        <v>1</v>
      </c>
      <c r="E174" s="165">
        <f>IF('Indicator Data'!F178="No Data",1,IF('Indicator Data imputation'!F177&lt;&gt;"",1,0))</f>
        <v>0</v>
      </c>
      <c r="F174" s="165">
        <f>IF('Indicator Data'!G178="No Data",1,IF('Indicator Data imputation'!G177&lt;&gt;"",1,0))</f>
        <v>0</v>
      </c>
      <c r="G174" s="165">
        <f>IF('Indicator Data'!H178="No Data",1,IF('Indicator Data imputation'!H177&lt;&gt;"",1,0))</f>
        <v>0</v>
      </c>
      <c r="H174" s="165">
        <f>IF('Indicator Data'!I178="No Data",1,IF('Indicator Data imputation'!I177&lt;&gt;"",1,0))</f>
        <v>0</v>
      </c>
      <c r="I174" s="165">
        <f>IF('Indicator Data'!J178="No Data",1,IF('Indicator Data imputation'!J177&lt;&gt;"",1,0))</f>
        <v>0</v>
      </c>
      <c r="J174" s="165">
        <f>IF('Indicator Data'!K178="No Data",1,IF('Indicator Data imputation'!K177&lt;&gt;"",1,0))</f>
        <v>0</v>
      </c>
      <c r="K174" s="165">
        <f>IF('Indicator Data'!L178="No Data",1,IF('Indicator Data imputation'!L177&lt;&gt;"",1,0))</f>
        <v>1</v>
      </c>
      <c r="L174" s="165">
        <f>IF('Indicator Data'!AM178="No Data",1,IF('Indicator Data imputation'!M177&lt;&gt;"",1,0))</f>
        <v>0</v>
      </c>
      <c r="M174" s="165">
        <f>IF('Indicator Data'!AN178="No Data",1,IF('Indicator Data imputation'!N177&lt;&gt;"",1,0))</f>
        <v>0</v>
      </c>
      <c r="N174" s="165">
        <f>IF('Indicator Data'!AO178="No Data",1,IF('Indicator Data imputation'!O177&lt;&gt;"",1,0))</f>
        <v>0</v>
      </c>
      <c r="O174" s="165">
        <f>IF('Indicator Data'!AP178="No Data",1,IF('Indicator Data imputation'!P177&lt;&gt;"",1,0))</f>
        <v>0</v>
      </c>
      <c r="P174" s="165">
        <f>IF('Indicator Data'!AQ178="No Data",1,IF('Indicator Data imputation'!Q177&lt;&gt;"",1,0))</f>
        <v>0</v>
      </c>
      <c r="Q174" s="165">
        <f>IF('Indicator Data'!AR178="No Data",1,IF('Indicator Data imputation'!R177&lt;&gt;"",1,0))</f>
        <v>1</v>
      </c>
      <c r="R174" s="165">
        <f>IF('Indicator Data'!AS178="No Data",1,IF('Indicator Data imputation'!S177&lt;&gt;"",1,0))</f>
        <v>0</v>
      </c>
      <c r="S174" s="165">
        <f>IF('Indicator Data'!AT178="No Data",1,IF('Indicator Data imputation'!T177&lt;&gt;"",1,0))</f>
        <v>0</v>
      </c>
      <c r="T174" s="165">
        <f>IF('Indicator Data'!AU178="No Data",1,IF('Indicator Data imputation'!U177&lt;&gt;"",1,0))</f>
        <v>0</v>
      </c>
      <c r="U174" s="165">
        <f>IF('Indicator Data'!AV178="No Data",1,IF('Indicator Data imputation'!V177&lt;&gt;"",1,0))</f>
        <v>0</v>
      </c>
      <c r="V174" s="165">
        <f>IF('Indicator Data'!AX178="No Data",1,IF('Indicator Data imputation'!W177&lt;&gt;"",1,0))</f>
        <v>0</v>
      </c>
      <c r="W174" s="165">
        <f>IF('Indicator Data'!AY178="No Data",1,IF('Indicator Data imputation'!X177&lt;&gt;"",1,0))</f>
        <v>0</v>
      </c>
      <c r="X174" s="165">
        <f>IF('Indicator Data'!CB178="No Data",1,IF('Indicator Data imputation'!Y177&lt;&gt;"",1,0))</f>
        <v>0</v>
      </c>
      <c r="Y174" s="165">
        <f>IF('Indicator Data'!CC178="No Data",1,IF('Indicator Data imputation'!Z177&lt;&gt;"",1,0))</f>
        <v>0</v>
      </c>
      <c r="Z174" s="165">
        <f>IF('Indicator Data'!AZ178="No Data",1,IF('Indicator Data imputation'!AA177&lt;&gt;"",1,0))</f>
        <v>0</v>
      </c>
      <c r="AA174" s="165">
        <f>IF('Indicator Data'!BA178="No Data",1,IF('Indicator Data imputation'!AB177&lt;&gt;"",1,0))</f>
        <v>1</v>
      </c>
      <c r="AB174" s="165">
        <f>IF('Indicator Data'!CG178="No Data",1,IF('Indicator Data imputation'!AC177&lt;&gt;"",1,0))</f>
        <v>0</v>
      </c>
      <c r="AC174" s="165">
        <f>IF('Indicator Data'!CH178="No Data",1,IF('Indicator Data imputation'!AD177&lt;&gt;"",1,0))</f>
        <v>0</v>
      </c>
      <c r="AD174" s="165">
        <f>IF('Indicator Data'!BC178="No Data",1,IF('Indicator Data imputation'!AE177&lt;&gt;"",1,0))</f>
        <v>1</v>
      </c>
      <c r="AE174" s="165">
        <f>IF('Indicator Data'!BF178="No Data",1,IF('Indicator Data imputation'!AF177&lt;&gt;"",1,0))</f>
        <v>0</v>
      </c>
      <c r="AF174" s="165">
        <f>IF('Indicator Data'!BG178="No Data",1,IF('Indicator Data imputation'!AG177&lt;&gt;"",1,0))</f>
        <v>0</v>
      </c>
      <c r="AG174" s="165">
        <f>IF('Indicator Data'!BH178="No Data",1,IF('Indicator Data imputation'!AH177&lt;&gt;"",1,0))</f>
        <v>0</v>
      </c>
      <c r="AH174" s="165">
        <f>IF('Indicator Data'!BI178="No Data",1,IF('Indicator Data imputation'!AI177&lt;&gt;"",1,0))</f>
        <v>0</v>
      </c>
      <c r="AI174" s="165">
        <f>IF('Indicator Data'!BJ178="No Data",1,IF('Indicator Data imputation'!AJ177&lt;&gt;"",1,0))</f>
        <v>0</v>
      </c>
      <c r="AJ174" s="165">
        <f>IF('Indicator Data'!BK178="No Data",1,IF('Indicator Data imputation'!AK177&lt;&gt;"",1,0))</f>
        <v>0</v>
      </c>
      <c r="AK174" s="165">
        <f>IF('Indicator Data'!BL178="No Data",1,IF('Indicator Data imputation'!AL177&lt;&gt;"",1,0))</f>
        <v>0</v>
      </c>
      <c r="AL174" s="165">
        <f>IF('Indicator Data'!BM178="No Data",1,IF('Indicator Data imputation'!AM177&lt;&gt;"",1,0))</f>
        <v>0</v>
      </c>
      <c r="AM174" s="165">
        <f>IF('Indicator Data'!BN178="No Data",1,IF('Indicator Data imputation'!AN177&lt;&gt;"",1,0))</f>
        <v>1</v>
      </c>
      <c r="AN174" s="165">
        <f>IF('Indicator Data'!BO178="No Data",1,IF('Indicator Data imputation'!AO177&lt;&gt;"",1,0))</f>
        <v>1</v>
      </c>
      <c r="AO174" s="165">
        <f>IF('Indicator Data'!BP178="No Data",1,IF('Indicator Data imputation'!AP177&lt;&gt;"",1,0))</f>
        <v>1</v>
      </c>
      <c r="AP174" s="165">
        <f>IF('Indicator Data'!BQ178="No Data",1,IF('Indicator Data imputation'!AQ177&lt;&gt;"",1,0))</f>
        <v>1</v>
      </c>
      <c r="AQ174" s="165">
        <f>IF('Indicator Data'!BR178="No Data",1,IF('Indicator Data imputation'!AR177&lt;&gt;"",1,0))</f>
        <v>0</v>
      </c>
      <c r="AR174" s="165">
        <f>IF('Indicator Data'!BS178="No Data",1,IF('Indicator Data imputation'!AS177&lt;&gt;"",1,0))</f>
        <v>0</v>
      </c>
      <c r="AS174" s="165">
        <f>IF('Indicator Data'!BT178="No Data",1,IF('Indicator Data imputation'!AT177&lt;&gt;"",1,0))</f>
        <v>1</v>
      </c>
      <c r="AT174" s="165">
        <f>IF('Indicator Data'!BU178="No Data",1,IF('Indicator Data imputation'!AU177&lt;&gt;"",1,0))</f>
        <v>0</v>
      </c>
      <c r="AU174" s="165">
        <f>IF('Indicator Data'!BV178="No Data",1,IF('Indicator Data imputation'!AV177&lt;&gt;"",1,0))</f>
        <v>0</v>
      </c>
      <c r="AV174" s="165">
        <f>IF('Indicator Data'!BW178="No Data",1,IF('Indicator Data imputation'!AW177&lt;&gt;"",1,0))</f>
        <v>0</v>
      </c>
      <c r="AW174" s="165">
        <f>IF('Indicator Data'!BX178="No Data",1,IF('Indicator Data imputation'!AX177&lt;&gt;"",1,0))</f>
        <v>0</v>
      </c>
      <c r="AX174" s="165">
        <f>IF('Indicator Data'!BY178="No Data",1,IF('Indicator Data imputation'!AY177&lt;&gt;"",1,0))</f>
        <v>0</v>
      </c>
      <c r="AY174" s="165">
        <f>IF('Indicator Data'!BZ178="No Data",1,IF('Indicator Data imputation'!AZ177&lt;&gt;"",1,0))</f>
        <v>0</v>
      </c>
      <c r="AZ174" s="165">
        <f>IF('Indicator Data'!CA178="No Data",1,IF('Indicator Data imputation'!BA177&lt;&gt;"",1,0))</f>
        <v>0</v>
      </c>
      <c r="BA174" s="5">
        <f t="shared" si="4"/>
        <v>10</v>
      </c>
      <c r="BB174" s="167">
        <f t="shared" si="5"/>
        <v>0.19607843137254902</v>
      </c>
    </row>
    <row r="175" spans="1:54" x14ac:dyDescent="0.25">
      <c r="A175" s="5" t="s">
        <v>325</v>
      </c>
      <c r="B175" s="165">
        <f>IF('Indicator Data'!C179="No Data",1,IF('Indicator Data imputation'!C178&lt;&gt;"",1,0))</f>
        <v>0</v>
      </c>
      <c r="C175" s="165">
        <f>IF('Indicator Data'!D179="No Data",1,IF('Indicator Data imputation'!D178&lt;&gt;"",1,0))</f>
        <v>0</v>
      </c>
      <c r="D175" s="165">
        <f>IF('Indicator Data'!E179="No Data",1,IF('Indicator Data imputation'!E178&lt;&gt;"",1,0))</f>
        <v>0</v>
      </c>
      <c r="E175" s="165">
        <f>IF('Indicator Data'!F179="No Data",1,IF('Indicator Data imputation'!F178&lt;&gt;"",1,0))</f>
        <v>0</v>
      </c>
      <c r="F175" s="165">
        <f>IF('Indicator Data'!G179="No Data",1,IF('Indicator Data imputation'!G178&lt;&gt;"",1,0))</f>
        <v>0</v>
      </c>
      <c r="G175" s="165">
        <f>IF('Indicator Data'!H179="No Data",1,IF('Indicator Data imputation'!H178&lt;&gt;"",1,0))</f>
        <v>0</v>
      </c>
      <c r="H175" s="165">
        <f>IF('Indicator Data'!I179="No Data",1,IF('Indicator Data imputation'!I178&lt;&gt;"",1,0))</f>
        <v>0</v>
      </c>
      <c r="I175" s="165">
        <f>IF('Indicator Data'!J179="No Data",1,IF('Indicator Data imputation'!J178&lt;&gt;"",1,0))</f>
        <v>0</v>
      </c>
      <c r="J175" s="165">
        <f>IF('Indicator Data'!K179="No Data",1,IF('Indicator Data imputation'!K178&lt;&gt;"",1,0))</f>
        <v>0</v>
      </c>
      <c r="K175" s="165">
        <f>IF('Indicator Data'!L179="No Data",1,IF('Indicator Data imputation'!L178&lt;&gt;"",1,0))</f>
        <v>0</v>
      </c>
      <c r="L175" s="165">
        <f>IF('Indicator Data'!AM179="No Data",1,IF('Indicator Data imputation'!M178&lt;&gt;"",1,0))</f>
        <v>0</v>
      </c>
      <c r="M175" s="165">
        <f>IF('Indicator Data'!AN179="No Data",1,IF('Indicator Data imputation'!N178&lt;&gt;"",1,0))</f>
        <v>0</v>
      </c>
      <c r="N175" s="165">
        <f>IF('Indicator Data'!AO179="No Data",1,IF('Indicator Data imputation'!O178&lt;&gt;"",1,0))</f>
        <v>0</v>
      </c>
      <c r="O175" s="165">
        <f>IF('Indicator Data'!AP179="No Data",1,IF('Indicator Data imputation'!P178&lt;&gt;"",1,0))</f>
        <v>0</v>
      </c>
      <c r="P175" s="165">
        <f>IF('Indicator Data'!AQ179="No Data",1,IF('Indicator Data imputation'!Q178&lt;&gt;"",1,0))</f>
        <v>0</v>
      </c>
      <c r="Q175" s="165">
        <f>IF('Indicator Data'!AR179="No Data",1,IF('Indicator Data imputation'!R178&lt;&gt;"",1,0))</f>
        <v>1</v>
      </c>
      <c r="R175" s="165">
        <f>IF('Indicator Data'!AS179="No Data",1,IF('Indicator Data imputation'!S178&lt;&gt;"",1,0))</f>
        <v>0</v>
      </c>
      <c r="S175" s="165">
        <f>IF('Indicator Data'!AT179="No Data",1,IF('Indicator Data imputation'!T178&lt;&gt;"",1,0))</f>
        <v>0</v>
      </c>
      <c r="T175" s="165">
        <f>IF('Indicator Data'!AU179="No Data",1,IF('Indicator Data imputation'!U178&lt;&gt;"",1,0))</f>
        <v>0</v>
      </c>
      <c r="U175" s="165">
        <f>IF('Indicator Data'!AV179="No Data",1,IF('Indicator Data imputation'!V178&lt;&gt;"",1,0))</f>
        <v>1</v>
      </c>
      <c r="V175" s="165">
        <f>IF('Indicator Data'!AX179="No Data",1,IF('Indicator Data imputation'!W178&lt;&gt;"",1,0))</f>
        <v>0</v>
      </c>
      <c r="W175" s="165">
        <f>IF('Indicator Data'!AY179="No Data",1,IF('Indicator Data imputation'!X178&lt;&gt;"",1,0))</f>
        <v>1</v>
      </c>
      <c r="X175" s="165">
        <f>IF('Indicator Data'!CB179="No Data",1,IF('Indicator Data imputation'!Y178&lt;&gt;"",1,0))</f>
        <v>0</v>
      </c>
      <c r="Y175" s="165">
        <f>IF('Indicator Data'!CC179="No Data",1,IF('Indicator Data imputation'!Z178&lt;&gt;"",1,0))</f>
        <v>0</v>
      </c>
      <c r="Z175" s="165">
        <f>IF('Indicator Data'!AZ179="No Data",1,IF('Indicator Data imputation'!AA178&lt;&gt;"",1,0))</f>
        <v>0</v>
      </c>
      <c r="AA175" s="165">
        <f>IF('Indicator Data'!BA179="No Data",1,IF('Indicator Data imputation'!AB178&lt;&gt;"",1,0))</f>
        <v>0</v>
      </c>
      <c r="AB175" s="165">
        <f>IF('Indicator Data'!CG179="No Data",1,IF('Indicator Data imputation'!AC178&lt;&gt;"",1,0))</f>
        <v>0</v>
      </c>
      <c r="AC175" s="165">
        <f>IF('Indicator Data'!CH179="No Data",1,IF('Indicator Data imputation'!AD178&lt;&gt;"",1,0))</f>
        <v>0</v>
      </c>
      <c r="AD175" s="165">
        <f>IF('Indicator Data'!BC179="No Data",1,IF('Indicator Data imputation'!AE178&lt;&gt;"",1,0))</f>
        <v>1</v>
      </c>
      <c r="AE175" s="165">
        <f>IF('Indicator Data'!BF179="No Data",1,IF('Indicator Data imputation'!AF178&lt;&gt;"",1,0))</f>
        <v>0</v>
      </c>
      <c r="AF175" s="165">
        <f>IF('Indicator Data'!BG179="No Data",1,IF('Indicator Data imputation'!AG178&lt;&gt;"",1,0))</f>
        <v>0</v>
      </c>
      <c r="AG175" s="165">
        <f>IF('Indicator Data'!BH179="No Data",1,IF('Indicator Data imputation'!AH178&lt;&gt;"",1,0))</f>
        <v>0</v>
      </c>
      <c r="AH175" s="165">
        <f>IF('Indicator Data'!BI179="No Data",1,IF('Indicator Data imputation'!AI178&lt;&gt;"",1,0))</f>
        <v>0</v>
      </c>
      <c r="AI175" s="165">
        <f>IF('Indicator Data'!BJ179="No Data",1,IF('Indicator Data imputation'!AJ178&lt;&gt;"",1,0))</f>
        <v>0</v>
      </c>
      <c r="AJ175" s="165">
        <f>IF('Indicator Data'!BK179="No Data",1,IF('Indicator Data imputation'!AK178&lt;&gt;"",1,0))</f>
        <v>0</v>
      </c>
      <c r="AK175" s="165">
        <f>IF('Indicator Data'!BL179="No Data",1,IF('Indicator Data imputation'!AL178&lt;&gt;"",1,0))</f>
        <v>0</v>
      </c>
      <c r="AL175" s="165">
        <f>IF('Indicator Data'!BM179="No Data",1,IF('Indicator Data imputation'!AM178&lt;&gt;"",1,0))</f>
        <v>0</v>
      </c>
      <c r="AM175" s="165">
        <f>IF('Indicator Data'!BN179="No Data",1,IF('Indicator Data imputation'!AN178&lt;&gt;"",1,0))</f>
        <v>0</v>
      </c>
      <c r="AN175" s="165">
        <f>IF('Indicator Data'!BO179="No Data",1,IF('Indicator Data imputation'!AO178&lt;&gt;"",1,0))</f>
        <v>0</v>
      </c>
      <c r="AO175" s="165">
        <f>IF('Indicator Data'!BP179="No Data",1,IF('Indicator Data imputation'!AP178&lt;&gt;"",1,0))</f>
        <v>0</v>
      </c>
      <c r="AP175" s="165">
        <f>IF('Indicator Data'!BQ179="No Data",1,IF('Indicator Data imputation'!AQ178&lt;&gt;"",1,0))</f>
        <v>0</v>
      </c>
      <c r="AQ175" s="165">
        <f>IF('Indicator Data'!BR179="No Data",1,IF('Indicator Data imputation'!AR178&lt;&gt;"",1,0))</f>
        <v>0</v>
      </c>
      <c r="AR175" s="165">
        <f>IF('Indicator Data'!BS179="No Data",1,IF('Indicator Data imputation'!AS178&lt;&gt;"",1,0))</f>
        <v>0</v>
      </c>
      <c r="AS175" s="165">
        <f>IF('Indicator Data'!BT179="No Data",1,IF('Indicator Data imputation'!AT178&lt;&gt;"",1,0))</f>
        <v>0</v>
      </c>
      <c r="AT175" s="165">
        <f>IF('Indicator Data'!BU179="No Data",1,IF('Indicator Data imputation'!AU178&lt;&gt;"",1,0))</f>
        <v>0</v>
      </c>
      <c r="AU175" s="165">
        <f>IF('Indicator Data'!BV179="No Data",1,IF('Indicator Data imputation'!AV178&lt;&gt;"",1,0))</f>
        <v>0</v>
      </c>
      <c r="AV175" s="165">
        <f>IF('Indicator Data'!BW179="No Data",1,IF('Indicator Data imputation'!AW178&lt;&gt;"",1,0))</f>
        <v>0</v>
      </c>
      <c r="AW175" s="165">
        <f>IF('Indicator Data'!BX179="No Data",1,IF('Indicator Data imputation'!AX178&lt;&gt;"",1,0))</f>
        <v>0</v>
      </c>
      <c r="AX175" s="165">
        <f>IF('Indicator Data'!BY179="No Data",1,IF('Indicator Data imputation'!AY178&lt;&gt;"",1,0))</f>
        <v>0</v>
      </c>
      <c r="AY175" s="165">
        <f>IF('Indicator Data'!BZ179="No Data",1,IF('Indicator Data imputation'!AZ178&lt;&gt;"",1,0))</f>
        <v>0</v>
      </c>
      <c r="AZ175" s="165">
        <f>IF('Indicator Data'!CA179="No Data",1,IF('Indicator Data imputation'!BA178&lt;&gt;"",1,0))</f>
        <v>0</v>
      </c>
      <c r="BA175" s="5">
        <f t="shared" si="4"/>
        <v>4</v>
      </c>
      <c r="BB175" s="167">
        <f t="shared" si="5"/>
        <v>7.8431372549019607E-2</v>
      </c>
    </row>
    <row r="176" spans="1:54" x14ac:dyDescent="0.25">
      <c r="A176" s="5" t="s">
        <v>327</v>
      </c>
      <c r="B176" s="165">
        <f>IF('Indicator Data'!C180="No Data",1,IF('Indicator Data imputation'!C179&lt;&gt;"",1,0))</f>
        <v>0</v>
      </c>
      <c r="C176" s="165">
        <f>IF('Indicator Data'!D180="No Data",1,IF('Indicator Data imputation'!D179&lt;&gt;"",1,0))</f>
        <v>0</v>
      </c>
      <c r="D176" s="165">
        <f>IF('Indicator Data'!E180="No Data",1,IF('Indicator Data imputation'!E179&lt;&gt;"",1,0))</f>
        <v>0</v>
      </c>
      <c r="E176" s="165">
        <f>IF('Indicator Data'!F180="No Data",1,IF('Indicator Data imputation'!F179&lt;&gt;"",1,0))</f>
        <v>0</v>
      </c>
      <c r="F176" s="165">
        <f>IF('Indicator Data'!G180="No Data",1,IF('Indicator Data imputation'!G179&lt;&gt;"",1,0))</f>
        <v>0</v>
      </c>
      <c r="G176" s="165">
        <f>IF('Indicator Data'!H180="No Data",1,IF('Indicator Data imputation'!H179&lt;&gt;"",1,0))</f>
        <v>0</v>
      </c>
      <c r="H176" s="165">
        <f>IF('Indicator Data'!I180="No Data",1,IF('Indicator Data imputation'!I179&lt;&gt;"",1,0))</f>
        <v>0</v>
      </c>
      <c r="I176" s="165">
        <f>IF('Indicator Data'!J180="No Data",1,IF('Indicator Data imputation'!J179&lt;&gt;"",1,0))</f>
        <v>0</v>
      </c>
      <c r="J176" s="165">
        <f>IF('Indicator Data'!K180="No Data",1,IF('Indicator Data imputation'!K179&lt;&gt;"",1,0))</f>
        <v>0</v>
      </c>
      <c r="K176" s="165">
        <f>IF('Indicator Data'!L180="No Data",1,IF('Indicator Data imputation'!L179&lt;&gt;"",1,0))</f>
        <v>0</v>
      </c>
      <c r="L176" s="165">
        <f>IF('Indicator Data'!AM180="No Data",1,IF('Indicator Data imputation'!M179&lt;&gt;"",1,0))</f>
        <v>0</v>
      </c>
      <c r="M176" s="165">
        <f>IF('Indicator Data'!AN180="No Data",1,IF('Indicator Data imputation'!N179&lt;&gt;"",1,0))</f>
        <v>0</v>
      </c>
      <c r="N176" s="165">
        <f>IF('Indicator Data'!AO180="No Data",1,IF('Indicator Data imputation'!O179&lt;&gt;"",1,0))</f>
        <v>0</v>
      </c>
      <c r="O176" s="165">
        <f>IF('Indicator Data'!AP180="No Data",1,IF('Indicator Data imputation'!P179&lt;&gt;"",1,0))</f>
        <v>0</v>
      </c>
      <c r="P176" s="165">
        <f>IF('Indicator Data'!AQ180="No Data",1,IF('Indicator Data imputation'!Q179&lt;&gt;"",1,0))</f>
        <v>0</v>
      </c>
      <c r="Q176" s="165">
        <f>IF('Indicator Data'!AR180="No Data",1,IF('Indicator Data imputation'!R179&lt;&gt;"",1,0))</f>
        <v>0</v>
      </c>
      <c r="R176" s="165">
        <f>IF('Indicator Data'!AS180="No Data",1,IF('Indicator Data imputation'!S179&lt;&gt;"",1,0))</f>
        <v>0</v>
      </c>
      <c r="S176" s="165">
        <f>IF('Indicator Data'!AT180="No Data",1,IF('Indicator Data imputation'!T179&lt;&gt;"",1,0))</f>
        <v>0</v>
      </c>
      <c r="T176" s="165">
        <f>IF('Indicator Data'!AU180="No Data",1,IF('Indicator Data imputation'!U179&lt;&gt;"",1,0))</f>
        <v>0</v>
      </c>
      <c r="U176" s="165">
        <f>IF('Indicator Data'!AV180="No Data",1,IF('Indicator Data imputation'!V179&lt;&gt;"",1,0))</f>
        <v>0</v>
      </c>
      <c r="V176" s="165">
        <f>IF('Indicator Data'!AX180="No Data",1,IF('Indicator Data imputation'!W179&lt;&gt;"",1,0))</f>
        <v>0</v>
      </c>
      <c r="W176" s="165">
        <f>IF('Indicator Data'!AY180="No Data",1,IF('Indicator Data imputation'!X179&lt;&gt;"",1,0))</f>
        <v>0</v>
      </c>
      <c r="X176" s="165">
        <f>IF('Indicator Data'!CB180="No Data",1,IF('Indicator Data imputation'!Y179&lt;&gt;"",1,0))</f>
        <v>0</v>
      </c>
      <c r="Y176" s="165">
        <f>IF('Indicator Data'!CC180="No Data",1,IF('Indicator Data imputation'!Z179&lt;&gt;"",1,0))</f>
        <v>0</v>
      </c>
      <c r="Z176" s="165">
        <f>IF('Indicator Data'!AZ180="No Data",1,IF('Indicator Data imputation'!AA179&lt;&gt;"",1,0))</f>
        <v>0</v>
      </c>
      <c r="AA176" s="165">
        <f>IF('Indicator Data'!BA180="No Data",1,IF('Indicator Data imputation'!AB179&lt;&gt;"",1,0))</f>
        <v>0</v>
      </c>
      <c r="AB176" s="165">
        <f>IF('Indicator Data'!CG180="No Data",1,IF('Indicator Data imputation'!AC179&lt;&gt;"",1,0))</f>
        <v>0</v>
      </c>
      <c r="AC176" s="165">
        <f>IF('Indicator Data'!CH180="No Data",1,IF('Indicator Data imputation'!AD179&lt;&gt;"",1,0))</f>
        <v>0</v>
      </c>
      <c r="AD176" s="165">
        <f>IF('Indicator Data'!BC180="No Data",1,IF('Indicator Data imputation'!AE179&lt;&gt;"",1,0))</f>
        <v>1</v>
      </c>
      <c r="AE176" s="165">
        <f>IF('Indicator Data'!BF180="No Data",1,IF('Indicator Data imputation'!AF179&lt;&gt;"",1,0))</f>
        <v>0</v>
      </c>
      <c r="AF176" s="165">
        <f>IF('Indicator Data'!BG180="No Data",1,IF('Indicator Data imputation'!AG179&lt;&gt;"",1,0))</f>
        <v>0</v>
      </c>
      <c r="AG176" s="165">
        <f>IF('Indicator Data'!BH180="No Data",1,IF('Indicator Data imputation'!AH179&lt;&gt;"",1,0))</f>
        <v>0</v>
      </c>
      <c r="AH176" s="165">
        <f>IF('Indicator Data'!BI180="No Data",1,IF('Indicator Data imputation'!AI179&lt;&gt;"",1,0))</f>
        <v>0</v>
      </c>
      <c r="AI176" s="165">
        <f>IF('Indicator Data'!BJ180="No Data",1,IF('Indicator Data imputation'!AJ179&lt;&gt;"",1,0))</f>
        <v>0</v>
      </c>
      <c r="AJ176" s="165">
        <f>IF('Indicator Data'!BK180="No Data",1,IF('Indicator Data imputation'!AK179&lt;&gt;"",1,0))</f>
        <v>0</v>
      </c>
      <c r="AK176" s="165">
        <f>IF('Indicator Data'!BL180="No Data",1,IF('Indicator Data imputation'!AL179&lt;&gt;"",1,0))</f>
        <v>0</v>
      </c>
      <c r="AL176" s="165">
        <f>IF('Indicator Data'!BM180="No Data",1,IF('Indicator Data imputation'!AM179&lt;&gt;"",1,0))</f>
        <v>0</v>
      </c>
      <c r="AM176" s="165">
        <f>IF('Indicator Data'!BN180="No Data",1,IF('Indicator Data imputation'!AN179&lt;&gt;"",1,0))</f>
        <v>0</v>
      </c>
      <c r="AN176" s="165">
        <f>IF('Indicator Data'!BO180="No Data",1,IF('Indicator Data imputation'!AO179&lt;&gt;"",1,0))</f>
        <v>0</v>
      </c>
      <c r="AO176" s="165">
        <f>IF('Indicator Data'!BP180="No Data",1,IF('Indicator Data imputation'!AP179&lt;&gt;"",1,0))</f>
        <v>0</v>
      </c>
      <c r="AP176" s="165">
        <f>IF('Indicator Data'!BQ180="No Data",1,IF('Indicator Data imputation'!AQ179&lt;&gt;"",1,0))</f>
        <v>0</v>
      </c>
      <c r="AQ176" s="165">
        <f>IF('Indicator Data'!BR180="No Data",1,IF('Indicator Data imputation'!AR179&lt;&gt;"",1,0))</f>
        <v>0</v>
      </c>
      <c r="AR176" s="165">
        <f>IF('Indicator Data'!BS180="No Data",1,IF('Indicator Data imputation'!AS179&lt;&gt;"",1,0))</f>
        <v>0</v>
      </c>
      <c r="AS176" s="165">
        <f>IF('Indicator Data'!BT180="No Data",1,IF('Indicator Data imputation'!AT179&lt;&gt;"",1,0))</f>
        <v>0</v>
      </c>
      <c r="AT176" s="165">
        <f>IF('Indicator Data'!BU180="No Data",1,IF('Indicator Data imputation'!AU179&lt;&gt;"",1,0))</f>
        <v>0</v>
      </c>
      <c r="AU176" s="165">
        <f>IF('Indicator Data'!BV180="No Data",1,IF('Indicator Data imputation'!AV179&lt;&gt;"",1,0))</f>
        <v>0</v>
      </c>
      <c r="AV176" s="165">
        <f>IF('Indicator Data'!BW180="No Data",1,IF('Indicator Data imputation'!AW179&lt;&gt;"",1,0))</f>
        <v>0</v>
      </c>
      <c r="AW176" s="165">
        <f>IF('Indicator Data'!BX180="No Data",1,IF('Indicator Data imputation'!AX179&lt;&gt;"",1,0))</f>
        <v>0</v>
      </c>
      <c r="AX176" s="165">
        <f>IF('Indicator Data'!BY180="No Data",1,IF('Indicator Data imputation'!AY179&lt;&gt;"",1,0))</f>
        <v>0</v>
      </c>
      <c r="AY176" s="165">
        <f>IF('Indicator Data'!BZ180="No Data",1,IF('Indicator Data imputation'!AZ179&lt;&gt;"",1,0))</f>
        <v>0</v>
      </c>
      <c r="AZ176" s="165">
        <f>IF('Indicator Data'!CA180="No Data",1,IF('Indicator Data imputation'!BA179&lt;&gt;"",1,0))</f>
        <v>0</v>
      </c>
      <c r="BA176" s="5">
        <f t="shared" si="4"/>
        <v>1</v>
      </c>
      <c r="BB176" s="167">
        <f t="shared" si="5"/>
        <v>1.9607843137254902E-2</v>
      </c>
    </row>
    <row r="177" spans="1:54" x14ac:dyDescent="0.25">
      <c r="A177" s="5" t="s">
        <v>329</v>
      </c>
      <c r="B177" s="165">
        <f>IF('Indicator Data'!C181="No Data",1,IF('Indicator Data imputation'!C180&lt;&gt;"",1,0))</f>
        <v>0</v>
      </c>
      <c r="C177" s="165">
        <f>IF('Indicator Data'!D181="No Data",1,IF('Indicator Data imputation'!D180&lt;&gt;"",1,0))</f>
        <v>0</v>
      </c>
      <c r="D177" s="165">
        <f>IF('Indicator Data'!E181="No Data",1,IF('Indicator Data imputation'!E180&lt;&gt;"",1,0))</f>
        <v>0</v>
      </c>
      <c r="E177" s="165">
        <f>IF('Indicator Data'!F181="No Data",1,IF('Indicator Data imputation'!F180&lt;&gt;"",1,0))</f>
        <v>0</v>
      </c>
      <c r="F177" s="165">
        <f>IF('Indicator Data'!G181="No Data",1,IF('Indicator Data imputation'!G180&lt;&gt;"",1,0))</f>
        <v>0</v>
      </c>
      <c r="G177" s="165">
        <f>IF('Indicator Data'!H181="No Data",1,IF('Indicator Data imputation'!H180&lt;&gt;"",1,0))</f>
        <v>0</v>
      </c>
      <c r="H177" s="165">
        <f>IF('Indicator Data'!I181="No Data",1,IF('Indicator Data imputation'!I180&lt;&gt;"",1,0))</f>
        <v>0</v>
      </c>
      <c r="I177" s="165">
        <f>IF('Indicator Data'!J181="No Data",1,IF('Indicator Data imputation'!J180&lt;&gt;"",1,0))</f>
        <v>0</v>
      </c>
      <c r="J177" s="165">
        <f>IF('Indicator Data'!K181="No Data",1,IF('Indicator Data imputation'!K180&lt;&gt;"",1,0))</f>
        <v>0</v>
      </c>
      <c r="K177" s="165">
        <f>IF('Indicator Data'!L181="No Data",1,IF('Indicator Data imputation'!L180&lt;&gt;"",1,0))</f>
        <v>0</v>
      </c>
      <c r="L177" s="165">
        <f>IF('Indicator Data'!AM181="No Data",1,IF('Indicator Data imputation'!M180&lt;&gt;"",1,0))</f>
        <v>0</v>
      </c>
      <c r="M177" s="165">
        <f>IF('Indicator Data'!AN181="No Data",1,IF('Indicator Data imputation'!N180&lt;&gt;"",1,0))</f>
        <v>0</v>
      </c>
      <c r="N177" s="165">
        <f>IF('Indicator Data'!AO181="No Data",1,IF('Indicator Data imputation'!O180&lt;&gt;"",1,0))</f>
        <v>0</v>
      </c>
      <c r="O177" s="165">
        <f>IF('Indicator Data'!AP181="No Data",1,IF('Indicator Data imputation'!P180&lt;&gt;"",1,0))</f>
        <v>0</v>
      </c>
      <c r="P177" s="165">
        <f>IF('Indicator Data'!AQ181="No Data",1,IF('Indicator Data imputation'!Q180&lt;&gt;"",1,0))</f>
        <v>0</v>
      </c>
      <c r="Q177" s="165">
        <f>IF('Indicator Data'!AR181="No Data",1,IF('Indicator Data imputation'!R180&lt;&gt;"",1,0))</f>
        <v>1</v>
      </c>
      <c r="R177" s="165">
        <f>IF('Indicator Data'!AS181="No Data",1,IF('Indicator Data imputation'!S180&lt;&gt;"",1,0))</f>
        <v>0</v>
      </c>
      <c r="S177" s="165">
        <f>IF('Indicator Data'!AT181="No Data",1,IF('Indicator Data imputation'!T180&lt;&gt;"",1,0))</f>
        <v>0</v>
      </c>
      <c r="T177" s="165">
        <f>IF('Indicator Data'!AU181="No Data",1,IF('Indicator Data imputation'!U180&lt;&gt;"",1,0))</f>
        <v>0</v>
      </c>
      <c r="U177" s="165">
        <f>IF('Indicator Data'!AV181="No Data",1,IF('Indicator Data imputation'!V180&lt;&gt;"",1,0))</f>
        <v>0</v>
      </c>
      <c r="V177" s="165">
        <f>IF('Indicator Data'!AX181="No Data",1,IF('Indicator Data imputation'!W180&lt;&gt;"",1,0))</f>
        <v>0</v>
      </c>
      <c r="W177" s="165">
        <f>IF('Indicator Data'!AY181="No Data",1,IF('Indicator Data imputation'!X180&lt;&gt;"",1,0))</f>
        <v>0</v>
      </c>
      <c r="X177" s="165">
        <f>IF('Indicator Data'!CB181="No Data",1,IF('Indicator Data imputation'!Y180&lt;&gt;"",1,0))</f>
        <v>0</v>
      </c>
      <c r="Y177" s="165">
        <f>IF('Indicator Data'!CC181="No Data",1,IF('Indicator Data imputation'!Z180&lt;&gt;"",1,0))</f>
        <v>0</v>
      </c>
      <c r="Z177" s="165">
        <f>IF('Indicator Data'!AZ181="No Data",1,IF('Indicator Data imputation'!AA180&lt;&gt;"",1,0))</f>
        <v>0</v>
      </c>
      <c r="AA177" s="165">
        <f>IF('Indicator Data'!BA181="No Data",1,IF('Indicator Data imputation'!AB180&lt;&gt;"",1,0))</f>
        <v>1</v>
      </c>
      <c r="AB177" s="165">
        <f>IF('Indicator Data'!CG181="No Data",1,IF('Indicator Data imputation'!AC180&lt;&gt;"",1,0))</f>
        <v>0</v>
      </c>
      <c r="AC177" s="165">
        <f>IF('Indicator Data'!CH181="No Data",1,IF('Indicator Data imputation'!AD180&lt;&gt;"",1,0))</f>
        <v>0</v>
      </c>
      <c r="AD177" s="165">
        <f>IF('Indicator Data'!BC181="No Data",1,IF('Indicator Data imputation'!AE180&lt;&gt;"",1,0))</f>
        <v>0</v>
      </c>
      <c r="AE177" s="165">
        <f>IF('Indicator Data'!BF181="No Data",1,IF('Indicator Data imputation'!AF180&lt;&gt;"",1,0))</f>
        <v>0</v>
      </c>
      <c r="AF177" s="165">
        <f>IF('Indicator Data'!BG181="No Data",1,IF('Indicator Data imputation'!AG180&lt;&gt;"",1,0))</f>
        <v>0</v>
      </c>
      <c r="AG177" s="165">
        <f>IF('Indicator Data'!BH181="No Data",1,IF('Indicator Data imputation'!AH180&lt;&gt;"",1,0))</f>
        <v>0</v>
      </c>
      <c r="AH177" s="165">
        <f>IF('Indicator Data'!BI181="No Data",1,IF('Indicator Data imputation'!AI180&lt;&gt;"",1,0))</f>
        <v>0</v>
      </c>
      <c r="AI177" s="165">
        <f>IF('Indicator Data'!BJ181="No Data",1,IF('Indicator Data imputation'!AJ180&lt;&gt;"",1,0))</f>
        <v>0</v>
      </c>
      <c r="AJ177" s="165">
        <f>IF('Indicator Data'!BK181="No Data",1,IF('Indicator Data imputation'!AK180&lt;&gt;"",1,0))</f>
        <v>0</v>
      </c>
      <c r="AK177" s="165">
        <f>IF('Indicator Data'!BL181="No Data",1,IF('Indicator Data imputation'!AL180&lt;&gt;"",1,0))</f>
        <v>0</v>
      </c>
      <c r="AL177" s="165">
        <f>IF('Indicator Data'!BM181="No Data",1,IF('Indicator Data imputation'!AM180&lt;&gt;"",1,0))</f>
        <v>0</v>
      </c>
      <c r="AM177" s="165">
        <f>IF('Indicator Data'!BN181="No Data",1,IF('Indicator Data imputation'!AN180&lt;&gt;"",1,0))</f>
        <v>0</v>
      </c>
      <c r="AN177" s="165">
        <f>IF('Indicator Data'!BO181="No Data",1,IF('Indicator Data imputation'!AO180&lt;&gt;"",1,0))</f>
        <v>0</v>
      </c>
      <c r="AO177" s="165">
        <f>IF('Indicator Data'!BP181="No Data",1,IF('Indicator Data imputation'!AP180&lt;&gt;"",1,0))</f>
        <v>0</v>
      </c>
      <c r="AP177" s="165">
        <f>IF('Indicator Data'!BQ181="No Data",1,IF('Indicator Data imputation'!AQ180&lt;&gt;"",1,0))</f>
        <v>0</v>
      </c>
      <c r="AQ177" s="165">
        <f>IF('Indicator Data'!BR181="No Data",1,IF('Indicator Data imputation'!AR180&lt;&gt;"",1,0))</f>
        <v>0</v>
      </c>
      <c r="AR177" s="165">
        <f>IF('Indicator Data'!BS181="No Data",1,IF('Indicator Data imputation'!AS180&lt;&gt;"",1,0))</f>
        <v>0</v>
      </c>
      <c r="AS177" s="165">
        <f>IF('Indicator Data'!BT181="No Data",1,IF('Indicator Data imputation'!AT180&lt;&gt;"",1,0))</f>
        <v>0</v>
      </c>
      <c r="AT177" s="165">
        <f>IF('Indicator Data'!BU181="No Data",1,IF('Indicator Data imputation'!AU180&lt;&gt;"",1,0))</f>
        <v>0</v>
      </c>
      <c r="AU177" s="165">
        <f>IF('Indicator Data'!BV181="No Data",1,IF('Indicator Data imputation'!AV180&lt;&gt;"",1,0))</f>
        <v>0</v>
      </c>
      <c r="AV177" s="165">
        <f>IF('Indicator Data'!BW181="No Data",1,IF('Indicator Data imputation'!AW180&lt;&gt;"",1,0))</f>
        <v>0</v>
      </c>
      <c r="AW177" s="165">
        <f>IF('Indicator Data'!BX181="No Data",1,IF('Indicator Data imputation'!AX180&lt;&gt;"",1,0))</f>
        <v>0</v>
      </c>
      <c r="AX177" s="165">
        <f>IF('Indicator Data'!BY181="No Data",1,IF('Indicator Data imputation'!AY180&lt;&gt;"",1,0))</f>
        <v>0</v>
      </c>
      <c r="AY177" s="165">
        <f>IF('Indicator Data'!BZ181="No Data",1,IF('Indicator Data imputation'!AZ180&lt;&gt;"",1,0))</f>
        <v>0</v>
      </c>
      <c r="AZ177" s="165">
        <f>IF('Indicator Data'!CA181="No Data",1,IF('Indicator Data imputation'!BA180&lt;&gt;"",1,0))</f>
        <v>0</v>
      </c>
      <c r="BA177" s="5">
        <f t="shared" si="4"/>
        <v>2</v>
      </c>
      <c r="BB177" s="167">
        <f t="shared" si="5"/>
        <v>3.9215686274509803E-2</v>
      </c>
    </row>
    <row r="178" spans="1:54" x14ac:dyDescent="0.25">
      <c r="A178" s="5" t="s">
        <v>331</v>
      </c>
      <c r="B178" s="165">
        <f>IF('Indicator Data'!C182="No Data",1,IF('Indicator Data imputation'!C181&lt;&gt;"",1,0))</f>
        <v>0</v>
      </c>
      <c r="C178" s="165">
        <f>IF('Indicator Data'!D182="No Data",1,IF('Indicator Data imputation'!D181&lt;&gt;"",1,0))</f>
        <v>0</v>
      </c>
      <c r="D178" s="165">
        <f>IF('Indicator Data'!E182="No Data",1,IF('Indicator Data imputation'!E181&lt;&gt;"",1,0))</f>
        <v>0</v>
      </c>
      <c r="E178" s="165">
        <f>IF('Indicator Data'!F182="No Data",1,IF('Indicator Data imputation'!F181&lt;&gt;"",1,0))</f>
        <v>0</v>
      </c>
      <c r="F178" s="165">
        <f>IF('Indicator Data'!G182="No Data",1,IF('Indicator Data imputation'!G181&lt;&gt;"",1,0))</f>
        <v>0</v>
      </c>
      <c r="G178" s="165">
        <f>IF('Indicator Data'!H182="No Data",1,IF('Indicator Data imputation'!H181&lt;&gt;"",1,0))</f>
        <v>0</v>
      </c>
      <c r="H178" s="165">
        <f>IF('Indicator Data'!I182="No Data",1,IF('Indicator Data imputation'!I181&lt;&gt;"",1,0))</f>
        <v>0</v>
      </c>
      <c r="I178" s="165">
        <f>IF('Indicator Data'!J182="No Data",1,IF('Indicator Data imputation'!J181&lt;&gt;"",1,0))</f>
        <v>0</v>
      </c>
      <c r="J178" s="165">
        <f>IF('Indicator Data'!K182="No Data",1,IF('Indicator Data imputation'!K181&lt;&gt;"",1,0))</f>
        <v>0</v>
      </c>
      <c r="K178" s="165">
        <f>IF('Indicator Data'!L182="No Data",1,IF('Indicator Data imputation'!L181&lt;&gt;"",1,0))</f>
        <v>0</v>
      </c>
      <c r="L178" s="165">
        <f>IF('Indicator Data'!AM182="No Data",1,IF('Indicator Data imputation'!M181&lt;&gt;"",1,0))</f>
        <v>0</v>
      </c>
      <c r="M178" s="165">
        <f>IF('Indicator Data'!AN182="No Data",1,IF('Indicator Data imputation'!N181&lt;&gt;"",1,0))</f>
        <v>0</v>
      </c>
      <c r="N178" s="165">
        <f>IF('Indicator Data'!AO182="No Data",1,IF('Indicator Data imputation'!O181&lt;&gt;"",1,0))</f>
        <v>0</v>
      </c>
      <c r="O178" s="165">
        <f>IF('Indicator Data'!AP182="No Data",1,IF('Indicator Data imputation'!P181&lt;&gt;"",1,0))</f>
        <v>0</v>
      </c>
      <c r="P178" s="165">
        <f>IF('Indicator Data'!AQ182="No Data",1,IF('Indicator Data imputation'!Q181&lt;&gt;"",1,0))</f>
        <v>0</v>
      </c>
      <c r="Q178" s="165">
        <f>IF('Indicator Data'!AR182="No Data",1,IF('Indicator Data imputation'!R181&lt;&gt;"",1,0))</f>
        <v>0</v>
      </c>
      <c r="R178" s="165">
        <f>IF('Indicator Data'!AS182="No Data",1,IF('Indicator Data imputation'!S181&lt;&gt;"",1,0))</f>
        <v>0</v>
      </c>
      <c r="S178" s="165">
        <f>IF('Indicator Data'!AT182="No Data",1,IF('Indicator Data imputation'!T181&lt;&gt;"",1,0))</f>
        <v>0</v>
      </c>
      <c r="T178" s="165">
        <f>IF('Indicator Data'!AU182="No Data",1,IF('Indicator Data imputation'!U181&lt;&gt;"",1,0))</f>
        <v>0</v>
      </c>
      <c r="U178" s="165">
        <f>IF('Indicator Data'!AV182="No Data",1,IF('Indicator Data imputation'!V181&lt;&gt;"",1,0))</f>
        <v>0</v>
      </c>
      <c r="V178" s="165">
        <f>IF('Indicator Data'!AX182="No Data",1,IF('Indicator Data imputation'!W181&lt;&gt;"",1,0))</f>
        <v>0</v>
      </c>
      <c r="W178" s="165">
        <f>IF('Indicator Data'!AY182="No Data",1,IF('Indicator Data imputation'!X181&lt;&gt;"",1,0))</f>
        <v>1</v>
      </c>
      <c r="X178" s="165">
        <f>IF('Indicator Data'!CB182="No Data",1,IF('Indicator Data imputation'!Y181&lt;&gt;"",1,0))</f>
        <v>0</v>
      </c>
      <c r="Y178" s="165">
        <f>IF('Indicator Data'!CC182="No Data",1,IF('Indicator Data imputation'!Z181&lt;&gt;"",1,0))</f>
        <v>0</v>
      </c>
      <c r="Z178" s="165">
        <f>IF('Indicator Data'!AZ182="No Data",1,IF('Indicator Data imputation'!AA181&lt;&gt;"",1,0))</f>
        <v>0</v>
      </c>
      <c r="AA178" s="165">
        <f>IF('Indicator Data'!BA182="No Data",1,IF('Indicator Data imputation'!AB181&lt;&gt;"",1,0))</f>
        <v>1</v>
      </c>
      <c r="AB178" s="165">
        <f>IF('Indicator Data'!CG182="No Data",1,IF('Indicator Data imputation'!AC181&lt;&gt;"",1,0))</f>
        <v>0</v>
      </c>
      <c r="AC178" s="165">
        <f>IF('Indicator Data'!CH182="No Data",1,IF('Indicator Data imputation'!AD181&lt;&gt;"",1,0))</f>
        <v>0</v>
      </c>
      <c r="AD178" s="165">
        <f>IF('Indicator Data'!BC182="No Data",1,IF('Indicator Data imputation'!AE181&lt;&gt;"",1,0))</f>
        <v>1</v>
      </c>
      <c r="AE178" s="165">
        <f>IF('Indicator Data'!BF182="No Data",1,IF('Indicator Data imputation'!AF181&lt;&gt;"",1,0))</f>
        <v>1</v>
      </c>
      <c r="AF178" s="165">
        <f>IF('Indicator Data'!BG182="No Data",1,IF('Indicator Data imputation'!AG181&lt;&gt;"",1,0))</f>
        <v>1</v>
      </c>
      <c r="AG178" s="165">
        <f>IF('Indicator Data'!BH182="No Data",1,IF('Indicator Data imputation'!AH181&lt;&gt;"",1,0))</f>
        <v>0</v>
      </c>
      <c r="AH178" s="165">
        <f>IF('Indicator Data'!BI182="No Data",1,IF('Indicator Data imputation'!AI181&lt;&gt;"",1,0))</f>
        <v>0</v>
      </c>
      <c r="AI178" s="165">
        <f>IF('Indicator Data'!BJ182="No Data",1,IF('Indicator Data imputation'!AJ181&lt;&gt;"",1,0))</f>
        <v>0</v>
      </c>
      <c r="AJ178" s="165">
        <f>IF('Indicator Data'!BK182="No Data",1,IF('Indicator Data imputation'!AK181&lt;&gt;"",1,0))</f>
        <v>0</v>
      </c>
      <c r="AK178" s="165">
        <f>IF('Indicator Data'!BL182="No Data",1,IF('Indicator Data imputation'!AL181&lt;&gt;"",1,0))</f>
        <v>0</v>
      </c>
      <c r="AL178" s="165">
        <f>IF('Indicator Data'!BM182="No Data",1,IF('Indicator Data imputation'!AM181&lt;&gt;"",1,0))</f>
        <v>0</v>
      </c>
      <c r="AM178" s="165">
        <f>IF('Indicator Data'!BN182="No Data",1,IF('Indicator Data imputation'!AN181&lt;&gt;"",1,0))</f>
        <v>0</v>
      </c>
      <c r="AN178" s="165">
        <f>IF('Indicator Data'!BO182="No Data",1,IF('Indicator Data imputation'!AO181&lt;&gt;"",1,0))</f>
        <v>0</v>
      </c>
      <c r="AO178" s="165">
        <f>IF('Indicator Data'!BP182="No Data",1,IF('Indicator Data imputation'!AP181&lt;&gt;"",1,0))</f>
        <v>1</v>
      </c>
      <c r="AP178" s="165">
        <f>IF('Indicator Data'!BQ182="No Data",1,IF('Indicator Data imputation'!AQ181&lt;&gt;"",1,0))</f>
        <v>1</v>
      </c>
      <c r="AQ178" s="165">
        <f>IF('Indicator Data'!BR182="No Data",1,IF('Indicator Data imputation'!AR181&lt;&gt;"",1,0))</f>
        <v>1</v>
      </c>
      <c r="AR178" s="165">
        <f>IF('Indicator Data'!BS182="No Data",1,IF('Indicator Data imputation'!AS181&lt;&gt;"",1,0))</f>
        <v>0</v>
      </c>
      <c r="AS178" s="165">
        <f>IF('Indicator Data'!BT182="No Data",1,IF('Indicator Data imputation'!AT181&lt;&gt;"",1,0))</f>
        <v>0</v>
      </c>
      <c r="AT178" s="165">
        <f>IF('Indicator Data'!BU182="No Data",1,IF('Indicator Data imputation'!AU181&lt;&gt;"",1,0))</f>
        <v>0</v>
      </c>
      <c r="AU178" s="165">
        <f>IF('Indicator Data'!BV182="No Data",1,IF('Indicator Data imputation'!AV181&lt;&gt;"",1,0))</f>
        <v>0</v>
      </c>
      <c r="AV178" s="165">
        <f>IF('Indicator Data'!BW182="No Data",1,IF('Indicator Data imputation'!AW181&lt;&gt;"",1,0))</f>
        <v>0</v>
      </c>
      <c r="AW178" s="165">
        <f>IF('Indicator Data'!BX182="No Data",1,IF('Indicator Data imputation'!AX181&lt;&gt;"",1,0))</f>
        <v>0</v>
      </c>
      <c r="AX178" s="165">
        <f>IF('Indicator Data'!BY182="No Data",1,IF('Indicator Data imputation'!AY181&lt;&gt;"",1,0))</f>
        <v>0</v>
      </c>
      <c r="AY178" s="165">
        <f>IF('Indicator Data'!BZ182="No Data",1,IF('Indicator Data imputation'!AZ181&lt;&gt;"",1,0))</f>
        <v>0</v>
      </c>
      <c r="AZ178" s="165">
        <f>IF('Indicator Data'!CA182="No Data",1,IF('Indicator Data imputation'!BA181&lt;&gt;"",1,0))</f>
        <v>0</v>
      </c>
      <c r="BA178" s="5">
        <f t="shared" si="4"/>
        <v>8</v>
      </c>
      <c r="BB178" s="167">
        <f t="shared" si="5"/>
        <v>0.15686274509803921</v>
      </c>
    </row>
    <row r="179" spans="1:54" x14ac:dyDescent="0.25">
      <c r="A179" s="5" t="s">
        <v>333</v>
      </c>
      <c r="B179" s="165">
        <f>IF('Indicator Data'!C183="No Data",1,IF('Indicator Data imputation'!C182&lt;&gt;"",1,0))</f>
        <v>0</v>
      </c>
      <c r="C179" s="165">
        <f>IF('Indicator Data'!D183="No Data",1,IF('Indicator Data imputation'!D182&lt;&gt;"",1,0))</f>
        <v>0</v>
      </c>
      <c r="D179" s="165">
        <f>IF('Indicator Data'!E183="No Data",1,IF('Indicator Data imputation'!E182&lt;&gt;"",1,0))</f>
        <v>1</v>
      </c>
      <c r="E179" s="165">
        <f>IF('Indicator Data'!F183="No Data",1,IF('Indicator Data imputation'!F182&lt;&gt;"",1,0))</f>
        <v>0</v>
      </c>
      <c r="F179" s="165">
        <f>IF('Indicator Data'!G183="No Data",1,IF('Indicator Data imputation'!G182&lt;&gt;"",1,0))</f>
        <v>0</v>
      </c>
      <c r="G179" s="165">
        <f>IF('Indicator Data'!H183="No Data",1,IF('Indicator Data imputation'!H182&lt;&gt;"",1,0))</f>
        <v>0</v>
      </c>
      <c r="H179" s="165">
        <f>IF('Indicator Data'!I183="No Data",1,IF('Indicator Data imputation'!I182&lt;&gt;"",1,0))</f>
        <v>0</v>
      </c>
      <c r="I179" s="165">
        <f>IF('Indicator Data'!J183="No Data",1,IF('Indicator Data imputation'!J182&lt;&gt;"",1,0))</f>
        <v>0</v>
      </c>
      <c r="J179" s="165">
        <f>IF('Indicator Data'!K183="No Data",1,IF('Indicator Data imputation'!K182&lt;&gt;"",1,0))</f>
        <v>0</v>
      </c>
      <c r="K179" s="165">
        <f>IF('Indicator Data'!L183="No Data",1,IF('Indicator Data imputation'!L182&lt;&gt;"",1,0))</f>
        <v>1</v>
      </c>
      <c r="L179" s="165">
        <f>IF('Indicator Data'!AM183="No Data",1,IF('Indicator Data imputation'!M182&lt;&gt;"",1,0))</f>
        <v>0</v>
      </c>
      <c r="M179" s="165">
        <f>IF('Indicator Data'!AN183="No Data",1,IF('Indicator Data imputation'!N182&lt;&gt;"",1,0))</f>
        <v>0</v>
      </c>
      <c r="N179" s="165">
        <f>IF('Indicator Data'!AO183="No Data",1,IF('Indicator Data imputation'!O182&lt;&gt;"",1,0))</f>
        <v>0</v>
      </c>
      <c r="O179" s="165">
        <f>IF('Indicator Data'!AP183="No Data",1,IF('Indicator Data imputation'!P182&lt;&gt;"",1,0))</f>
        <v>0</v>
      </c>
      <c r="P179" s="165">
        <f>IF('Indicator Data'!AQ183="No Data",1,IF('Indicator Data imputation'!Q182&lt;&gt;"",1,0))</f>
        <v>1</v>
      </c>
      <c r="Q179" s="165">
        <f>IF('Indicator Data'!AR183="No Data",1,IF('Indicator Data imputation'!R182&lt;&gt;"",1,0))</f>
        <v>1</v>
      </c>
      <c r="R179" s="165">
        <f>IF('Indicator Data'!AS183="No Data",1,IF('Indicator Data imputation'!S182&lt;&gt;"",1,0))</f>
        <v>0</v>
      </c>
      <c r="S179" s="165">
        <f>IF('Indicator Data'!AT183="No Data",1,IF('Indicator Data imputation'!T182&lt;&gt;"",1,0))</f>
        <v>0</v>
      </c>
      <c r="T179" s="165">
        <f>IF('Indicator Data'!AU183="No Data",1,IF('Indicator Data imputation'!U182&lt;&gt;"",1,0))</f>
        <v>0</v>
      </c>
      <c r="U179" s="165">
        <f>IF('Indicator Data'!AV183="No Data",1,IF('Indicator Data imputation'!V182&lt;&gt;"",1,0))</f>
        <v>0</v>
      </c>
      <c r="V179" s="165">
        <f>IF('Indicator Data'!AX183="No Data",1,IF('Indicator Data imputation'!W182&lt;&gt;"",1,0))</f>
        <v>0</v>
      </c>
      <c r="W179" s="165">
        <f>IF('Indicator Data'!AY183="No Data",1,IF('Indicator Data imputation'!X182&lt;&gt;"",1,0))</f>
        <v>0</v>
      </c>
      <c r="X179" s="165">
        <f>IF('Indicator Data'!CB183="No Data",1,IF('Indicator Data imputation'!Y182&lt;&gt;"",1,0))</f>
        <v>0</v>
      </c>
      <c r="Y179" s="165">
        <f>IF('Indicator Data'!CC183="No Data",1,IF('Indicator Data imputation'!Z182&lt;&gt;"",1,0))</f>
        <v>0</v>
      </c>
      <c r="Z179" s="165">
        <f>IF('Indicator Data'!AZ183="No Data",1,IF('Indicator Data imputation'!AA182&lt;&gt;"",1,0))</f>
        <v>0</v>
      </c>
      <c r="AA179" s="165">
        <f>IF('Indicator Data'!BA183="No Data",1,IF('Indicator Data imputation'!AB182&lt;&gt;"",1,0))</f>
        <v>1</v>
      </c>
      <c r="AB179" s="165">
        <f>IF('Indicator Data'!CG183="No Data",1,IF('Indicator Data imputation'!AC182&lt;&gt;"",1,0))</f>
        <v>0</v>
      </c>
      <c r="AC179" s="165">
        <f>IF('Indicator Data'!CH183="No Data",1,IF('Indicator Data imputation'!AD182&lt;&gt;"",1,0))</f>
        <v>1</v>
      </c>
      <c r="AD179" s="165">
        <f>IF('Indicator Data'!BC183="No Data",1,IF('Indicator Data imputation'!AE182&lt;&gt;"",1,0))</f>
        <v>1</v>
      </c>
      <c r="AE179" s="165">
        <f>IF('Indicator Data'!BF183="No Data",1,IF('Indicator Data imputation'!AF182&lt;&gt;"",1,0))</f>
        <v>1</v>
      </c>
      <c r="AF179" s="165">
        <f>IF('Indicator Data'!BG183="No Data",1,IF('Indicator Data imputation'!AG182&lt;&gt;"",1,0))</f>
        <v>1</v>
      </c>
      <c r="AG179" s="165">
        <f>IF('Indicator Data'!BH183="No Data",1,IF('Indicator Data imputation'!AH182&lt;&gt;"",1,0))</f>
        <v>0</v>
      </c>
      <c r="AH179" s="165">
        <f>IF('Indicator Data'!BI183="No Data",1,IF('Indicator Data imputation'!AI182&lt;&gt;"",1,0))</f>
        <v>0</v>
      </c>
      <c r="AI179" s="165">
        <f>IF('Indicator Data'!BJ183="No Data",1,IF('Indicator Data imputation'!AJ182&lt;&gt;"",1,0))</f>
        <v>0</v>
      </c>
      <c r="AJ179" s="165">
        <f>IF('Indicator Data'!BK183="No Data",1,IF('Indicator Data imputation'!AK182&lt;&gt;"",1,0))</f>
        <v>0</v>
      </c>
      <c r="AK179" s="165">
        <f>IF('Indicator Data'!BL183="No Data",1,IF('Indicator Data imputation'!AL182&lt;&gt;"",1,0))</f>
        <v>0</v>
      </c>
      <c r="AL179" s="165">
        <f>IF('Indicator Data'!BM183="No Data",1,IF('Indicator Data imputation'!AM182&lt;&gt;"",1,0))</f>
        <v>0</v>
      </c>
      <c r="AM179" s="165">
        <f>IF('Indicator Data'!BN183="No Data",1,IF('Indicator Data imputation'!AN182&lt;&gt;"",1,0))</f>
        <v>1</v>
      </c>
      <c r="AN179" s="165">
        <f>IF('Indicator Data'!BO183="No Data",1,IF('Indicator Data imputation'!AO182&lt;&gt;"",1,0))</f>
        <v>1</v>
      </c>
      <c r="AO179" s="165">
        <f>IF('Indicator Data'!BP183="No Data",1,IF('Indicator Data imputation'!AP182&lt;&gt;"",1,0))</f>
        <v>1</v>
      </c>
      <c r="AP179" s="165">
        <f>IF('Indicator Data'!BQ183="No Data",1,IF('Indicator Data imputation'!AQ182&lt;&gt;"",1,0))</f>
        <v>1</v>
      </c>
      <c r="AQ179" s="165">
        <f>IF('Indicator Data'!BR183="No Data",1,IF('Indicator Data imputation'!AR182&lt;&gt;"",1,0))</f>
        <v>1</v>
      </c>
      <c r="AR179" s="165">
        <f>IF('Indicator Data'!BS183="No Data",1,IF('Indicator Data imputation'!AS182&lt;&gt;"",1,0))</f>
        <v>0</v>
      </c>
      <c r="AS179" s="165">
        <f>IF('Indicator Data'!BT183="No Data",1,IF('Indicator Data imputation'!AT182&lt;&gt;"",1,0))</f>
        <v>1</v>
      </c>
      <c r="AT179" s="165">
        <f>IF('Indicator Data'!BU183="No Data",1,IF('Indicator Data imputation'!AU182&lt;&gt;"",1,0))</f>
        <v>0</v>
      </c>
      <c r="AU179" s="165">
        <f>IF('Indicator Data'!BV183="No Data",1,IF('Indicator Data imputation'!AV182&lt;&gt;"",1,0))</f>
        <v>1</v>
      </c>
      <c r="AV179" s="165">
        <f>IF('Indicator Data'!BW183="No Data",1,IF('Indicator Data imputation'!AW182&lt;&gt;"",1,0))</f>
        <v>0</v>
      </c>
      <c r="AW179" s="165">
        <f>IF('Indicator Data'!BX183="No Data",1,IF('Indicator Data imputation'!AX182&lt;&gt;"",1,0))</f>
        <v>0</v>
      </c>
      <c r="AX179" s="165">
        <f>IF('Indicator Data'!BY183="No Data",1,IF('Indicator Data imputation'!AY182&lt;&gt;"",1,0))</f>
        <v>0</v>
      </c>
      <c r="AY179" s="165">
        <f>IF('Indicator Data'!BZ183="No Data",1,IF('Indicator Data imputation'!AZ182&lt;&gt;"",1,0))</f>
        <v>0</v>
      </c>
      <c r="AZ179" s="165">
        <f>IF('Indicator Data'!CA183="No Data",1,IF('Indicator Data imputation'!BA182&lt;&gt;"",1,0))</f>
        <v>0</v>
      </c>
      <c r="BA179" s="5">
        <f t="shared" si="4"/>
        <v>16</v>
      </c>
      <c r="BB179" s="167">
        <f t="shared" si="5"/>
        <v>0.31372549019607843</v>
      </c>
    </row>
    <row r="180" spans="1:54" x14ac:dyDescent="0.25">
      <c r="A180" s="5" t="s">
        <v>335</v>
      </c>
      <c r="B180" s="165">
        <f>IF('Indicator Data'!C184="No Data",1,IF('Indicator Data imputation'!C183&lt;&gt;"",1,0))</f>
        <v>0</v>
      </c>
      <c r="C180" s="165">
        <f>IF('Indicator Data'!D184="No Data",1,IF('Indicator Data imputation'!D183&lt;&gt;"",1,0))</f>
        <v>0</v>
      </c>
      <c r="D180" s="165">
        <f>IF('Indicator Data'!E184="No Data",1,IF('Indicator Data imputation'!E183&lt;&gt;"",1,0))</f>
        <v>0</v>
      </c>
      <c r="E180" s="165">
        <f>IF('Indicator Data'!F184="No Data",1,IF('Indicator Data imputation'!F183&lt;&gt;"",1,0))</f>
        <v>0</v>
      </c>
      <c r="F180" s="165">
        <f>IF('Indicator Data'!G184="No Data",1,IF('Indicator Data imputation'!G183&lt;&gt;"",1,0))</f>
        <v>0</v>
      </c>
      <c r="G180" s="165">
        <f>IF('Indicator Data'!H184="No Data",1,IF('Indicator Data imputation'!H183&lt;&gt;"",1,0))</f>
        <v>0</v>
      </c>
      <c r="H180" s="165">
        <f>IF('Indicator Data'!I184="No Data",1,IF('Indicator Data imputation'!I183&lt;&gt;"",1,0))</f>
        <v>0</v>
      </c>
      <c r="I180" s="165">
        <f>IF('Indicator Data'!J184="No Data",1,IF('Indicator Data imputation'!J183&lt;&gt;"",1,0))</f>
        <v>0</v>
      </c>
      <c r="J180" s="165">
        <f>IF('Indicator Data'!K184="No Data",1,IF('Indicator Data imputation'!K183&lt;&gt;"",1,0))</f>
        <v>0</v>
      </c>
      <c r="K180" s="165">
        <f>IF('Indicator Data'!L184="No Data",1,IF('Indicator Data imputation'!L183&lt;&gt;"",1,0))</f>
        <v>0</v>
      </c>
      <c r="L180" s="165">
        <f>IF('Indicator Data'!AM184="No Data",1,IF('Indicator Data imputation'!M183&lt;&gt;"",1,0))</f>
        <v>0</v>
      </c>
      <c r="M180" s="165">
        <f>IF('Indicator Data'!AN184="No Data",1,IF('Indicator Data imputation'!N183&lt;&gt;"",1,0))</f>
        <v>0</v>
      </c>
      <c r="N180" s="165">
        <f>IF('Indicator Data'!AO184="No Data",1,IF('Indicator Data imputation'!O183&lt;&gt;"",1,0))</f>
        <v>0</v>
      </c>
      <c r="O180" s="165">
        <f>IF('Indicator Data'!AP184="No Data",1,IF('Indicator Data imputation'!P183&lt;&gt;"",1,0))</f>
        <v>0</v>
      </c>
      <c r="P180" s="165">
        <f>IF('Indicator Data'!AQ184="No Data",1,IF('Indicator Data imputation'!Q183&lt;&gt;"",1,0))</f>
        <v>0</v>
      </c>
      <c r="Q180" s="165">
        <f>IF('Indicator Data'!AR184="No Data",1,IF('Indicator Data imputation'!R183&lt;&gt;"",1,0))</f>
        <v>0</v>
      </c>
      <c r="R180" s="165">
        <f>IF('Indicator Data'!AS184="No Data",1,IF('Indicator Data imputation'!S183&lt;&gt;"",1,0))</f>
        <v>0</v>
      </c>
      <c r="S180" s="165">
        <f>IF('Indicator Data'!AT184="No Data",1,IF('Indicator Data imputation'!T183&lt;&gt;"",1,0))</f>
        <v>0</v>
      </c>
      <c r="T180" s="165">
        <f>IF('Indicator Data'!AU184="No Data",1,IF('Indicator Data imputation'!U183&lt;&gt;"",1,0))</f>
        <v>0</v>
      </c>
      <c r="U180" s="165">
        <f>IF('Indicator Data'!AV184="No Data",1,IF('Indicator Data imputation'!V183&lt;&gt;"",1,0))</f>
        <v>0</v>
      </c>
      <c r="V180" s="165">
        <f>IF('Indicator Data'!AX184="No Data",1,IF('Indicator Data imputation'!W183&lt;&gt;"",1,0))</f>
        <v>0</v>
      </c>
      <c r="W180" s="165">
        <f>IF('Indicator Data'!AY184="No Data",1,IF('Indicator Data imputation'!X183&lt;&gt;"",1,0))</f>
        <v>0</v>
      </c>
      <c r="X180" s="165">
        <f>IF('Indicator Data'!CB184="No Data",1,IF('Indicator Data imputation'!Y183&lt;&gt;"",1,0))</f>
        <v>0</v>
      </c>
      <c r="Y180" s="165">
        <f>IF('Indicator Data'!CC184="No Data",1,IF('Indicator Data imputation'!Z183&lt;&gt;"",1,0))</f>
        <v>0</v>
      </c>
      <c r="Z180" s="165">
        <f>IF('Indicator Data'!AZ184="No Data",1,IF('Indicator Data imputation'!AA183&lt;&gt;"",1,0))</f>
        <v>0</v>
      </c>
      <c r="AA180" s="165">
        <f>IF('Indicator Data'!BA184="No Data",1,IF('Indicator Data imputation'!AB183&lt;&gt;"",1,0))</f>
        <v>0</v>
      </c>
      <c r="AB180" s="165">
        <f>IF('Indicator Data'!CG184="No Data",1,IF('Indicator Data imputation'!AC183&lt;&gt;"",1,0))</f>
        <v>0</v>
      </c>
      <c r="AC180" s="165">
        <f>IF('Indicator Data'!CH184="No Data",1,IF('Indicator Data imputation'!AD183&lt;&gt;"",1,0))</f>
        <v>0</v>
      </c>
      <c r="AD180" s="165">
        <f>IF('Indicator Data'!BC184="No Data",1,IF('Indicator Data imputation'!AE183&lt;&gt;"",1,0))</f>
        <v>0</v>
      </c>
      <c r="AE180" s="165">
        <f>IF('Indicator Data'!BF184="No Data",1,IF('Indicator Data imputation'!AF183&lt;&gt;"",1,0))</f>
        <v>0</v>
      </c>
      <c r="AF180" s="165">
        <f>IF('Indicator Data'!BG184="No Data",1,IF('Indicator Data imputation'!AG183&lt;&gt;"",1,0))</f>
        <v>0</v>
      </c>
      <c r="AG180" s="165">
        <f>IF('Indicator Data'!BH184="No Data",1,IF('Indicator Data imputation'!AH183&lt;&gt;"",1,0))</f>
        <v>0</v>
      </c>
      <c r="AH180" s="165">
        <f>IF('Indicator Data'!BI184="No Data",1,IF('Indicator Data imputation'!AI183&lt;&gt;"",1,0))</f>
        <v>0</v>
      </c>
      <c r="AI180" s="165">
        <f>IF('Indicator Data'!BJ184="No Data",1,IF('Indicator Data imputation'!AJ183&lt;&gt;"",1,0))</f>
        <v>0</v>
      </c>
      <c r="AJ180" s="165">
        <f>IF('Indicator Data'!BK184="No Data",1,IF('Indicator Data imputation'!AK183&lt;&gt;"",1,0))</f>
        <v>0</v>
      </c>
      <c r="AK180" s="165">
        <f>IF('Indicator Data'!BL184="No Data",1,IF('Indicator Data imputation'!AL183&lt;&gt;"",1,0))</f>
        <v>0</v>
      </c>
      <c r="AL180" s="165">
        <f>IF('Indicator Data'!BM184="No Data",1,IF('Indicator Data imputation'!AM183&lt;&gt;"",1,0))</f>
        <v>0</v>
      </c>
      <c r="AM180" s="165">
        <f>IF('Indicator Data'!BN184="No Data",1,IF('Indicator Data imputation'!AN183&lt;&gt;"",1,0))</f>
        <v>0</v>
      </c>
      <c r="AN180" s="165">
        <f>IF('Indicator Data'!BO184="No Data",1,IF('Indicator Data imputation'!AO183&lt;&gt;"",1,0))</f>
        <v>0</v>
      </c>
      <c r="AO180" s="165">
        <f>IF('Indicator Data'!BP184="No Data",1,IF('Indicator Data imputation'!AP183&lt;&gt;"",1,0))</f>
        <v>0</v>
      </c>
      <c r="AP180" s="165">
        <f>IF('Indicator Data'!BQ184="No Data",1,IF('Indicator Data imputation'!AQ183&lt;&gt;"",1,0))</f>
        <v>0</v>
      </c>
      <c r="AQ180" s="165">
        <f>IF('Indicator Data'!BR184="No Data",1,IF('Indicator Data imputation'!AR183&lt;&gt;"",1,0))</f>
        <v>1</v>
      </c>
      <c r="AR180" s="165">
        <f>IF('Indicator Data'!BS184="No Data",1,IF('Indicator Data imputation'!AS183&lt;&gt;"",1,0))</f>
        <v>0</v>
      </c>
      <c r="AS180" s="165">
        <f>IF('Indicator Data'!BT184="No Data",1,IF('Indicator Data imputation'!AT183&lt;&gt;"",1,0))</f>
        <v>0</v>
      </c>
      <c r="AT180" s="165">
        <f>IF('Indicator Data'!BU184="No Data",1,IF('Indicator Data imputation'!AU183&lt;&gt;"",1,0))</f>
        <v>0</v>
      </c>
      <c r="AU180" s="165">
        <f>IF('Indicator Data'!BV184="No Data",1,IF('Indicator Data imputation'!AV183&lt;&gt;"",1,0))</f>
        <v>0</v>
      </c>
      <c r="AV180" s="165">
        <f>IF('Indicator Data'!BW184="No Data",1,IF('Indicator Data imputation'!AW183&lt;&gt;"",1,0))</f>
        <v>0</v>
      </c>
      <c r="AW180" s="165">
        <f>IF('Indicator Data'!BX184="No Data",1,IF('Indicator Data imputation'!AX183&lt;&gt;"",1,0))</f>
        <v>0</v>
      </c>
      <c r="AX180" s="165">
        <f>IF('Indicator Data'!BY184="No Data",1,IF('Indicator Data imputation'!AY183&lt;&gt;"",1,0))</f>
        <v>0</v>
      </c>
      <c r="AY180" s="165">
        <f>IF('Indicator Data'!BZ184="No Data",1,IF('Indicator Data imputation'!AZ183&lt;&gt;"",1,0))</f>
        <v>0</v>
      </c>
      <c r="AZ180" s="165">
        <f>IF('Indicator Data'!CA184="No Data",1,IF('Indicator Data imputation'!BA183&lt;&gt;"",1,0))</f>
        <v>0</v>
      </c>
      <c r="BA180" s="5">
        <f t="shared" si="4"/>
        <v>1</v>
      </c>
      <c r="BB180" s="167">
        <f t="shared" si="5"/>
        <v>1.9607843137254902E-2</v>
      </c>
    </row>
    <row r="181" spans="1:54" x14ac:dyDescent="0.25">
      <c r="A181" s="5" t="s">
        <v>337</v>
      </c>
      <c r="B181" s="165">
        <f>IF('Indicator Data'!C185="No Data",1,IF('Indicator Data imputation'!C184&lt;&gt;"",1,0))</f>
        <v>0</v>
      </c>
      <c r="C181" s="165">
        <f>IF('Indicator Data'!D185="No Data",1,IF('Indicator Data imputation'!D184&lt;&gt;"",1,0))</f>
        <v>0</v>
      </c>
      <c r="D181" s="165">
        <f>IF('Indicator Data'!E185="No Data",1,IF('Indicator Data imputation'!E184&lt;&gt;"",1,0))</f>
        <v>0</v>
      </c>
      <c r="E181" s="165">
        <f>IF('Indicator Data'!F185="No Data",1,IF('Indicator Data imputation'!F184&lt;&gt;"",1,0))</f>
        <v>0</v>
      </c>
      <c r="F181" s="165">
        <f>IF('Indicator Data'!G185="No Data",1,IF('Indicator Data imputation'!G184&lt;&gt;"",1,0))</f>
        <v>0</v>
      </c>
      <c r="G181" s="165">
        <f>IF('Indicator Data'!H185="No Data",1,IF('Indicator Data imputation'!H184&lt;&gt;"",1,0))</f>
        <v>0</v>
      </c>
      <c r="H181" s="165">
        <f>IF('Indicator Data'!I185="No Data",1,IF('Indicator Data imputation'!I184&lt;&gt;"",1,0))</f>
        <v>0</v>
      </c>
      <c r="I181" s="165">
        <f>IF('Indicator Data'!J185="No Data",1,IF('Indicator Data imputation'!J184&lt;&gt;"",1,0))</f>
        <v>0</v>
      </c>
      <c r="J181" s="165">
        <f>IF('Indicator Data'!K185="No Data",1,IF('Indicator Data imputation'!K184&lt;&gt;"",1,0))</f>
        <v>0</v>
      </c>
      <c r="K181" s="165">
        <f>IF('Indicator Data'!L185="No Data",1,IF('Indicator Data imputation'!L184&lt;&gt;"",1,0))</f>
        <v>0</v>
      </c>
      <c r="L181" s="165">
        <f>IF('Indicator Data'!AM185="No Data",1,IF('Indicator Data imputation'!M184&lt;&gt;"",1,0))</f>
        <v>0</v>
      </c>
      <c r="M181" s="165">
        <f>IF('Indicator Data'!AN185="No Data",1,IF('Indicator Data imputation'!N184&lt;&gt;"",1,0))</f>
        <v>0</v>
      </c>
      <c r="N181" s="165">
        <f>IF('Indicator Data'!AO185="No Data",1,IF('Indicator Data imputation'!O184&lt;&gt;"",1,0))</f>
        <v>0</v>
      </c>
      <c r="O181" s="165">
        <f>IF('Indicator Data'!AP185="No Data",1,IF('Indicator Data imputation'!P184&lt;&gt;"",1,0))</f>
        <v>0</v>
      </c>
      <c r="P181" s="165">
        <f>IF('Indicator Data'!AQ185="No Data",1,IF('Indicator Data imputation'!Q184&lt;&gt;"",1,0))</f>
        <v>0</v>
      </c>
      <c r="Q181" s="165">
        <f>IF('Indicator Data'!AR185="No Data",1,IF('Indicator Data imputation'!R184&lt;&gt;"",1,0))</f>
        <v>0</v>
      </c>
      <c r="R181" s="165">
        <f>IF('Indicator Data'!AS185="No Data",1,IF('Indicator Data imputation'!S184&lt;&gt;"",1,0))</f>
        <v>0</v>
      </c>
      <c r="S181" s="165">
        <f>IF('Indicator Data'!AT185="No Data",1,IF('Indicator Data imputation'!T184&lt;&gt;"",1,0))</f>
        <v>0</v>
      </c>
      <c r="T181" s="165">
        <f>IF('Indicator Data'!AU185="No Data",1,IF('Indicator Data imputation'!U184&lt;&gt;"",1,0))</f>
        <v>0</v>
      </c>
      <c r="U181" s="165">
        <f>IF('Indicator Data'!AV185="No Data",1,IF('Indicator Data imputation'!V184&lt;&gt;"",1,0))</f>
        <v>0</v>
      </c>
      <c r="V181" s="165">
        <f>IF('Indicator Data'!AX185="No Data",1,IF('Indicator Data imputation'!W184&lt;&gt;"",1,0))</f>
        <v>0</v>
      </c>
      <c r="W181" s="165">
        <f>IF('Indicator Data'!AY185="No Data",1,IF('Indicator Data imputation'!X184&lt;&gt;"",1,0))</f>
        <v>1</v>
      </c>
      <c r="X181" s="165">
        <f>IF('Indicator Data'!CB185="No Data",1,IF('Indicator Data imputation'!Y184&lt;&gt;"",1,0))</f>
        <v>0</v>
      </c>
      <c r="Y181" s="165">
        <f>IF('Indicator Data'!CC185="No Data",1,IF('Indicator Data imputation'!Z184&lt;&gt;"",1,0))</f>
        <v>0</v>
      </c>
      <c r="Z181" s="165">
        <f>IF('Indicator Data'!AZ185="No Data",1,IF('Indicator Data imputation'!AA184&lt;&gt;"",1,0))</f>
        <v>0</v>
      </c>
      <c r="AA181" s="165">
        <f>IF('Indicator Data'!BA185="No Data",1,IF('Indicator Data imputation'!AB184&lt;&gt;"",1,0))</f>
        <v>0</v>
      </c>
      <c r="AB181" s="165">
        <f>IF('Indicator Data'!CG185="No Data",1,IF('Indicator Data imputation'!AC184&lt;&gt;"",1,0))</f>
        <v>0</v>
      </c>
      <c r="AC181" s="165">
        <f>IF('Indicator Data'!CH185="No Data",1,IF('Indicator Data imputation'!AD184&lt;&gt;"",1,0))</f>
        <v>0</v>
      </c>
      <c r="AD181" s="165">
        <f>IF('Indicator Data'!BC185="No Data",1,IF('Indicator Data imputation'!AE184&lt;&gt;"",1,0))</f>
        <v>1</v>
      </c>
      <c r="AE181" s="165">
        <f>IF('Indicator Data'!BF185="No Data",1,IF('Indicator Data imputation'!AF184&lt;&gt;"",1,0))</f>
        <v>0</v>
      </c>
      <c r="AF181" s="165">
        <f>IF('Indicator Data'!BG185="No Data",1,IF('Indicator Data imputation'!AG184&lt;&gt;"",1,0))</f>
        <v>0</v>
      </c>
      <c r="AG181" s="165">
        <f>IF('Indicator Data'!BH185="No Data",1,IF('Indicator Data imputation'!AH184&lt;&gt;"",1,0))</f>
        <v>0</v>
      </c>
      <c r="AH181" s="165">
        <f>IF('Indicator Data'!BI185="No Data",1,IF('Indicator Data imputation'!AI184&lt;&gt;"",1,0))</f>
        <v>0</v>
      </c>
      <c r="AI181" s="165">
        <f>IF('Indicator Data'!BJ185="No Data",1,IF('Indicator Data imputation'!AJ184&lt;&gt;"",1,0))</f>
        <v>0</v>
      </c>
      <c r="AJ181" s="165">
        <f>IF('Indicator Data'!BK185="No Data",1,IF('Indicator Data imputation'!AK184&lt;&gt;"",1,0))</f>
        <v>0</v>
      </c>
      <c r="AK181" s="165">
        <f>IF('Indicator Data'!BL185="No Data",1,IF('Indicator Data imputation'!AL184&lt;&gt;"",1,0))</f>
        <v>0</v>
      </c>
      <c r="AL181" s="165">
        <f>IF('Indicator Data'!BM185="No Data",1,IF('Indicator Data imputation'!AM184&lt;&gt;"",1,0))</f>
        <v>0</v>
      </c>
      <c r="AM181" s="165">
        <f>IF('Indicator Data'!BN185="No Data",1,IF('Indicator Data imputation'!AN184&lt;&gt;"",1,0))</f>
        <v>0</v>
      </c>
      <c r="AN181" s="165">
        <f>IF('Indicator Data'!BO185="No Data",1,IF('Indicator Data imputation'!AO184&lt;&gt;"",1,0))</f>
        <v>0</v>
      </c>
      <c r="AO181" s="165">
        <f>IF('Indicator Data'!BP185="No Data",1,IF('Indicator Data imputation'!AP184&lt;&gt;"",1,0))</f>
        <v>0</v>
      </c>
      <c r="AP181" s="165">
        <f>IF('Indicator Data'!BQ185="No Data",1,IF('Indicator Data imputation'!AQ184&lt;&gt;"",1,0))</f>
        <v>0</v>
      </c>
      <c r="AQ181" s="165">
        <f>IF('Indicator Data'!BR185="No Data",1,IF('Indicator Data imputation'!AR184&lt;&gt;"",1,0))</f>
        <v>1</v>
      </c>
      <c r="AR181" s="165">
        <f>IF('Indicator Data'!BS185="No Data",1,IF('Indicator Data imputation'!AS184&lt;&gt;"",1,0))</f>
        <v>0</v>
      </c>
      <c r="AS181" s="165">
        <f>IF('Indicator Data'!BT185="No Data",1,IF('Indicator Data imputation'!AT184&lt;&gt;"",1,0))</f>
        <v>0</v>
      </c>
      <c r="AT181" s="165">
        <f>IF('Indicator Data'!BU185="No Data",1,IF('Indicator Data imputation'!AU184&lt;&gt;"",1,0))</f>
        <v>0</v>
      </c>
      <c r="AU181" s="165">
        <f>IF('Indicator Data'!BV185="No Data",1,IF('Indicator Data imputation'!AV184&lt;&gt;"",1,0))</f>
        <v>0</v>
      </c>
      <c r="AV181" s="165">
        <f>IF('Indicator Data'!BW185="No Data",1,IF('Indicator Data imputation'!AW184&lt;&gt;"",1,0))</f>
        <v>0</v>
      </c>
      <c r="AW181" s="165">
        <f>IF('Indicator Data'!BX185="No Data",1,IF('Indicator Data imputation'!AX184&lt;&gt;"",1,0))</f>
        <v>0</v>
      </c>
      <c r="AX181" s="165">
        <f>IF('Indicator Data'!BY185="No Data",1,IF('Indicator Data imputation'!AY184&lt;&gt;"",1,0))</f>
        <v>0</v>
      </c>
      <c r="AY181" s="165">
        <f>IF('Indicator Data'!BZ185="No Data",1,IF('Indicator Data imputation'!AZ184&lt;&gt;"",1,0))</f>
        <v>0</v>
      </c>
      <c r="AZ181" s="165">
        <f>IF('Indicator Data'!CA185="No Data",1,IF('Indicator Data imputation'!BA184&lt;&gt;"",1,0))</f>
        <v>0</v>
      </c>
      <c r="BA181" s="5">
        <f t="shared" si="4"/>
        <v>3</v>
      </c>
      <c r="BB181" s="167">
        <f t="shared" si="5"/>
        <v>5.8823529411764705E-2</v>
      </c>
    </row>
    <row r="182" spans="1:54" x14ac:dyDescent="0.25">
      <c r="A182" s="5" t="s">
        <v>339</v>
      </c>
      <c r="B182" s="165">
        <f>IF('Indicator Data'!C186="No Data",1,IF('Indicator Data imputation'!C185&lt;&gt;"",1,0))</f>
        <v>0</v>
      </c>
      <c r="C182" s="165">
        <f>IF('Indicator Data'!D186="No Data",1,IF('Indicator Data imputation'!D185&lt;&gt;"",1,0))</f>
        <v>0</v>
      </c>
      <c r="D182" s="165">
        <f>IF('Indicator Data'!E186="No Data",1,IF('Indicator Data imputation'!E185&lt;&gt;"",1,0))</f>
        <v>0</v>
      </c>
      <c r="E182" s="165">
        <f>IF('Indicator Data'!F186="No Data",1,IF('Indicator Data imputation'!F185&lt;&gt;"",1,0))</f>
        <v>0</v>
      </c>
      <c r="F182" s="165">
        <f>IF('Indicator Data'!G186="No Data",1,IF('Indicator Data imputation'!G185&lt;&gt;"",1,0))</f>
        <v>0</v>
      </c>
      <c r="G182" s="165">
        <f>IF('Indicator Data'!H186="No Data",1,IF('Indicator Data imputation'!H185&lt;&gt;"",1,0))</f>
        <v>0</v>
      </c>
      <c r="H182" s="165">
        <f>IF('Indicator Data'!I186="No Data",1,IF('Indicator Data imputation'!I185&lt;&gt;"",1,0))</f>
        <v>0</v>
      </c>
      <c r="I182" s="165">
        <f>IF('Indicator Data'!J186="No Data",1,IF('Indicator Data imputation'!J185&lt;&gt;"",1,0))</f>
        <v>0</v>
      </c>
      <c r="J182" s="165">
        <f>IF('Indicator Data'!K186="No Data",1,IF('Indicator Data imputation'!K185&lt;&gt;"",1,0))</f>
        <v>0</v>
      </c>
      <c r="K182" s="165">
        <f>IF('Indicator Data'!L186="No Data",1,IF('Indicator Data imputation'!L185&lt;&gt;"",1,0))</f>
        <v>0</v>
      </c>
      <c r="L182" s="165">
        <f>IF('Indicator Data'!AM186="No Data",1,IF('Indicator Data imputation'!M185&lt;&gt;"",1,0))</f>
        <v>0</v>
      </c>
      <c r="M182" s="165">
        <f>IF('Indicator Data'!AN186="No Data",1,IF('Indicator Data imputation'!N185&lt;&gt;"",1,0))</f>
        <v>0</v>
      </c>
      <c r="N182" s="165">
        <f>IF('Indicator Data'!AO186="No Data",1,IF('Indicator Data imputation'!O185&lt;&gt;"",1,0))</f>
        <v>0</v>
      </c>
      <c r="O182" s="165">
        <f>IF('Indicator Data'!AP186="No Data",1,IF('Indicator Data imputation'!P185&lt;&gt;"",1,0))</f>
        <v>0</v>
      </c>
      <c r="P182" s="165">
        <f>IF('Indicator Data'!AQ186="No Data",1,IF('Indicator Data imputation'!Q185&lt;&gt;"",1,0))</f>
        <v>0</v>
      </c>
      <c r="Q182" s="165">
        <f>IF('Indicator Data'!AR186="No Data",1,IF('Indicator Data imputation'!R185&lt;&gt;"",1,0))</f>
        <v>1</v>
      </c>
      <c r="R182" s="165">
        <f>IF('Indicator Data'!AS186="No Data",1,IF('Indicator Data imputation'!S185&lt;&gt;"",1,0))</f>
        <v>0</v>
      </c>
      <c r="S182" s="165">
        <f>IF('Indicator Data'!AT186="No Data",1,IF('Indicator Data imputation'!T185&lt;&gt;"",1,0))</f>
        <v>0</v>
      </c>
      <c r="T182" s="165">
        <f>IF('Indicator Data'!AU186="No Data",1,IF('Indicator Data imputation'!U185&lt;&gt;"",1,0))</f>
        <v>0</v>
      </c>
      <c r="U182" s="165">
        <f>IF('Indicator Data'!AV186="No Data",1,IF('Indicator Data imputation'!V185&lt;&gt;"",1,0))</f>
        <v>1</v>
      </c>
      <c r="V182" s="165">
        <f>IF('Indicator Data'!AX186="No Data",1,IF('Indicator Data imputation'!W185&lt;&gt;"",1,0))</f>
        <v>0</v>
      </c>
      <c r="W182" s="165">
        <f>IF('Indicator Data'!AY186="No Data",1,IF('Indicator Data imputation'!X185&lt;&gt;"",1,0))</f>
        <v>1</v>
      </c>
      <c r="X182" s="165">
        <f>IF('Indicator Data'!CB186="No Data",1,IF('Indicator Data imputation'!Y185&lt;&gt;"",1,0))</f>
        <v>0</v>
      </c>
      <c r="Y182" s="165">
        <f>IF('Indicator Data'!CC186="No Data",1,IF('Indicator Data imputation'!Z185&lt;&gt;"",1,0))</f>
        <v>0</v>
      </c>
      <c r="Z182" s="165">
        <f>IF('Indicator Data'!AZ186="No Data",1,IF('Indicator Data imputation'!AA185&lt;&gt;"",1,0))</f>
        <v>0</v>
      </c>
      <c r="AA182" s="165">
        <f>IF('Indicator Data'!BA186="No Data",1,IF('Indicator Data imputation'!AB185&lt;&gt;"",1,0))</f>
        <v>1</v>
      </c>
      <c r="AB182" s="165">
        <f>IF('Indicator Data'!CG186="No Data",1,IF('Indicator Data imputation'!AC185&lt;&gt;"",1,0))</f>
        <v>0</v>
      </c>
      <c r="AC182" s="165">
        <f>IF('Indicator Data'!CH186="No Data",1,IF('Indicator Data imputation'!AD185&lt;&gt;"",1,0))</f>
        <v>0</v>
      </c>
      <c r="AD182" s="165">
        <f>IF('Indicator Data'!BC186="No Data",1,IF('Indicator Data imputation'!AE185&lt;&gt;"",1,0))</f>
        <v>1</v>
      </c>
      <c r="AE182" s="165">
        <f>IF('Indicator Data'!BF186="No Data",1,IF('Indicator Data imputation'!AF185&lt;&gt;"",1,0))</f>
        <v>0</v>
      </c>
      <c r="AF182" s="165">
        <f>IF('Indicator Data'!BG186="No Data",1,IF('Indicator Data imputation'!AG185&lt;&gt;"",1,0))</f>
        <v>1</v>
      </c>
      <c r="AG182" s="165">
        <f>IF('Indicator Data'!BH186="No Data",1,IF('Indicator Data imputation'!AH185&lt;&gt;"",1,0))</f>
        <v>0</v>
      </c>
      <c r="AH182" s="165">
        <f>IF('Indicator Data'!BI186="No Data",1,IF('Indicator Data imputation'!AI185&lt;&gt;"",1,0))</f>
        <v>0</v>
      </c>
      <c r="AI182" s="165">
        <f>IF('Indicator Data'!BJ186="No Data",1,IF('Indicator Data imputation'!AJ185&lt;&gt;"",1,0))</f>
        <v>0</v>
      </c>
      <c r="AJ182" s="165">
        <f>IF('Indicator Data'!BK186="No Data",1,IF('Indicator Data imputation'!AK185&lt;&gt;"",1,0))</f>
        <v>0</v>
      </c>
      <c r="AK182" s="165">
        <f>IF('Indicator Data'!BL186="No Data",1,IF('Indicator Data imputation'!AL185&lt;&gt;"",1,0))</f>
        <v>0</v>
      </c>
      <c r="AL182" s="165">
        <f>IF('Indicator Data'!BM186="No Data",1,IF('Indicator Data imputation'!AM185&lt;&gt;"",1,0))</f>
        <v>0</v>
      </c>
      <c r="AM182" s="165">
        <f>IF('Indicator Data'!BN186="No Data",1,IF('Indicator Data imputation'!AN185&lt;&gt;"",1,0))</f>
        <v>0</v>
      </c>
      <c r="AN182" s="165">
        <f>IF('Indicator Data'!BO186="No Data",1,IF('Indicator Data imputation'!AO185&lt;&gt;"",1,0))</f>
        <v>0</v>
      </c>
      <c r="AO182" s="165">
        <f>IF('Indicator Data'!BP186="No Data",1,IF('Indicator Data imputation'!AP185&lt;&gt;"",1,0))</f>
        <v>1</v>
      </c>
      <c r="AP182" s="165">
        <f>IF('Indicator Data'!BQ186="No Data",1,IF('Indicator Data imputation'!AQ185&lt;&gt;"",1,0))</f>
        <v>1</v>
      </c>
      <c r="AQ182" s="165">
        <f>IF('Indicator Data'!BR186="No Data",1,IF('Indicator Data imputation'!AR185&lt;&gt;"",1,0))</f>
        <v>0</v>
      </c>
      <c r="AR182" s="165">
        <f>IF('Indicator Data'!BS186="No Data",1,IF('Indicator Data imputation'!AS185&lt;&gt;"",1,0))</f>
        <v>0</v>
      </c>
      <c r="AS182" s="165">
        <f>IF('Indicator Data'!BT186="No Data",1,IF('Indicator Data imputation'!AT185&lt;&gt;"",1,0))</f>
        <v>0</v>
      </c>
      <c r="AT182" s="165">
        <f>IF('Indicator Data'!BU186="No Data",1,IF('Indicator Data imputation'!AU185&lt;&gt;"",1,0))</f>
        <v>0</v>
      </c>
      <c r="AU182" s="165">
        <f>IF('Indicator Data'!BV186="No Data",1,IF('Indicator Data imputation'!AV185&lt;&gt;"",1,0))</f>
        <v>0</v>
      </c>
      <c r="AV182" s="165">
        <f>IF('Indicator Data'!BW186="No Data",1,IF('Indicator Data imputation'!AW185&lt;&gt;"",1,0))</f>
        <v>0</v>
      </c>
      <c r="AW182" s="165">
        <f>IF('Indicator Data'!BX186="No Data",1,IF('Indicator Data imputation'!AX185&lt;&gt;"",1,0))</f>
        <v>0</v>
      </c>
      <c r="AX182" s="165">
        <f>IF('Indicator Data'!BY186="No Data",1,IF('Indicator Data imputation'!AY185&lt;&gt;"",1,0))</f>
        <v>0</v>
      </c>
      <c r="AY182" s="165">
        <f>IF('Indicator Data'!BZ186="No Data",1,IF('Indicator Data imputation'!AZ185&lt;&gt;"",1,0))</f>
        <v>0</v>
      </c>
      <c r="AZ182" s="165">
        <f>IF('Indicator Data'!CA186="No Data",1,IF('Indicator Data imputation'!BA185&lt;&gt;"",1,0))</f>
        <v>0</v>
      </c>
      <c r="BA182" s="5">
        <f t="shared" si="4"/>
        <v>8</v>
      </c>
      <c r="BB182" s="167">
        <f t="shared" si="5"/>
        <v>0.15686274509803921</v>
      </c>
    </row>
    <row r="183" spans="1:54" x14ac:dyDescent="0.25">
      <c r="A183" s="5" t="s">
        <v>341</v>
      </c>
      <c r="B183" s="165">
        <f>IF('Indicator Data'!C187="No Data",1,IF('Indicator Data imputation'!C186&lt;&gt;"",1,0))</f>
        <v>0</v>
      </c>
      <c r="C183" s="165">
        <f>IF('Indicator Data'!D187="No Data",1,IF('Indicator Data imputation'!D186&lt;&gt;"",1,0))</f>
        <v>0</v>
      </c>
      <c r="D183" s="165">
        <f>IF('Indicator Data'!E187="No Data",1,IF('Indicator Data imputation'!E186&lt;&gt;"",1,0))</f>
        <v>0</v>
      </c>
      <c r="E183" s="165">
        <f>IF('Indicator Data'!F187="No Data",1,IF('Indicator Data imputation'!F186&lt;&gt;"",1,0))</f>
        <v>0</v>
      </c>
      <c r="F183" s="165">
        <f>IF('Indicator Data'!G187="No Data",1,IF('Indicator Data imputation'!G186&lt;&gt;"",1,0))</f>
        <v>0</v>
      </c>
      <c r="G183" s="165">
        <f>IF('Indicator Data'!H187="No Data",1,IF('Indicator Data imputation'!H186&lt;&gt;"",1,0))</f>
        <v>0</v>
      </c>
      <c r="H183" s="165">
        <f>IF('Indicator Data'!I187="No Data",1,IF('Indicator Data imputation'!I186&lt;&gt;"",1,0))</f>
        <v>0</v>
      </c>
      <c r="I183" s="165">
        <f>IF('Indicator Data'!J187="No Data",1,IF('Indicator Data imputation'!J186&lt;&gt;"",1,0))</f>
        <v>0</v>
      </c>
      <c r="J183" s="165">
        <f>IF('Indicator Data'!K187="No Data",1,IF('Indicator Data imputation'!K186&lt;&gt;"",1,0))</f>
        <v>0</v>
      </c>
      <c r="K183" s="165">
        <f>IF('Indicator Data'!L187="No Data",1,IF('Indicator Data imputation'!L186&lt;&gt;"",1,0))</f>
        <v>0</v>
      </c>
      <c r="L183" s="165">
        <f>IF('Indicator Data'!AM187="No Data",1,IF('Indicator Data imputation'!M186&lt;&gt;"",1,0))</f>
        <v>0</v>
      </c>
      <c r="M183" s="165">
        <f>IF('Indicator Data'!AN187="No Data",1,IF('Indicator Data imputation'!N186&lt;&gt;"",1,0))</f>
        <v>0</v>
      </c>
      <c r="N183" s="165">
        <f>IF('Indicator Data'!AO187="No Data",1,IF('Indicator Data imputation'!O186&lt;&gt;"",1,0))</f>
        <v>0</v>
      </c>
      <c r="O183" s="165">
        <f>IF('Indicator Data'!AP187="No Data",1,IF('Indicator Data imputation'!P186&lt;&gt;"",1,0))</f>
        <v>0</v>
      </c>
      <c r="P183" s="165">
        <f>IF('Indicator Data'!AQ187="No Data",1,IF('Indicator Data imputation'!Q186&lt;&gt;"",1,0))</f>
        <v>0</v>
      </c>
      <c r="Q183" s="165">
        <f>IF('Indicator Data'!AR187="No Data",1,IF('Indicator Data imputation'!R186&lt;&gt;"",1,0))</f>
        <v>1</v>
      </c>
      <c r="R183" s="165">
        <f>IF('Indicator Data'!AS187="No Data",1,IF('Indicator Data imputation'!S186&lt;&gt;"",1,0))</f>
        <v>0</v>
      </c>
      <c r="S183" s="165">
        <f>IF('Indicator Data'!AT187="No Data",1,IF('Indicator Data imputation'!T186&lt;&gt;"",1,0))</f>
        <v>0</v>
      </c>
      <c r="T183" s="165">
        <f>IF('Indicator Data'!AU187="No Data",1,IF('Indicator Data imputation'!U186&lt;&gt;"",1,0))</f>
        <v>0</v>
      </c>
      <c r="U183" s="165">
        <f>IF('Indicator Data'!AV187="No Data",1,IF('Indicator Data imputation'!V186&lt;&gt;"",1,0))</f>
        <v>1</v>
      </c>
      <c r="V183" s="165">
        <f>IF('Indicator Data'!AX187="No Data",1,IF('Indicator Data imputation'!W186&lt;&gt;"",1,0))</f>
        <v>0</v>
      </c>
      <c r="W183" s="165">
        <f>IF('Indicator Data'!AY187="No Data",1,IF('Indicator Data imputation'!X186&lt;&gt;"",1,0))</f>
        <v>1</v>
      </c>
      <c r="X183" s="165">
        <f>IF('Indicator Data'!CB187="No Data",1,IF('Indicator Data imputation'!Y186&lt;&gt;"",1,0))</f>
        <v>0</v>
      </c>
      <c r="Y183" s="165">
        <f>IF('Indicator Data'!CC187="No Data",1,IF('Indicator Data imputation'!Z186&lt;&gt;"",1,0))</f>
        <v>0</v>
      </c>
      <c r="Z183" s="165">
        <f>IF('Indicator Data'!AZ187="No Data",1,IF('Indicator Data imputation'!AA186&lt;&gt;"",1,0))</f>
        <v>0</v>
      </c>
      <c r="AA183" s="165">
        <f>IF('Indicator Data'!BA187="No Data",1,IF('Indicator Data imputation'!AB186&lt;&gt;"",1,0))</f>
        <v>0</v>
      </c>
      <c r="AB183" s="165">
        <f>IF('Indicator Data'!CG187="No Data",1,IF('Indicator Data imputation'!AC186&lt;&gt;"",1,0))</f>
        <v>0</v>
      </c>
      <c r="AC183" s="165">
        <f>IF('Indicator Data'!CH187="No Data",1,IF('Indicator Data imputation'!AD186&lt;&gt;"",1,0))</f>
        <v>0</v>
      </c>
      <c r="AD183" s="165">
        <f>IF('Indicator Data'!BC187="No Data",1,IF('Indicator Data imputation'!AE186&lt;&gt;"",1,0))</f>
        <v>1</v>
      </c>
      <c r="AE183" s="165">
        <f>IF('Indicator Data'!BF187="No Data",1,IF('Indicator Data imputation'!AF186&lt;&gt;"",1,0))</f>
        <v>0</v>
      </c>
      <c r="AF183" s="165">
        <f>IF('Indicator Data'!BG187="No Data",1,IF('Indicator Data imputation'!AG186&lt;&gt;"",1,0))</f>
        <v>0</v>
      </c>
      <c r="AG183" s="165">
        <f>IF('Indicator Data'!BH187="No Data",1,IF('Indicator Data imputation'!AH186&lt;&gt;"",1,0))</f>
        <v>0</v>
      </c>
      <c r="AH183" s="165">
        <f>IF('Indicator Data'!BI187="No Data",1,IF('Indicator Data imputation'!AI186&lt;&gt;"",1,0))</f>
        <v>0</v>
      </c>
      <c r="AI183" s="165">
        <f>IF('Indicator Data'!BJ187="No Data",1,IF('Indicator Data imputation'!AJ186&lt;&gt;"",1,0))</f>
        <v>0</v>
      </c>
      <c r="AJ183" s="165">
        <f>IF('Indicator Data'!BK187="No Data",1,IF('Indicator Data imputation'!AK186&lt;&gt;"",1,0))</f>
        <v>0</v>
      </c>
      <c r="AK183" s="165">
        <f>IF('Indicator Data'!BL187="No Data",1,IF('Indicator Data imputation'!AL186&lt;&gt;"",1,0))</f>
        <v>0</v>
      </c>
      <c r="AL183" s="165">
        <f>IF('Indicator Data'!BM187="No Data",1,IF('Indicator Data imputation'!AM186&lt;&gt;"",1,0))</f>
        <v>0</v>
      </c>
      <c r="AM183" s="165">
        <f>IF('Indicator Data'!BN187="No Data",1,IF('Indicator Data imputation'!AN186&lt;&gt;"",1,0))</f>
        <v>0</v>
      </c>
      <c r="AN183" s="165">
        <f>IF('Indicator Data'!BO187="No Data",1,IF('Indicator Data imputation'!AO186&lt;&gt;"",1,0))</f>
        <v>0</v>
      </c>
      <c r="AO183" s="165">
        <f>IF('Indicator Data'!BP187="No Data",1,IF('Indicator Data imputation'!AP186&lt;&gt;"",1,0))</f>
        <v>0</v>
      </c>
      <c r="AP183" s="165">
        <f>IF('Indicator Data'!BQ187="No Data",1,IF('Indicator Data imputation'!AQ186&lt;&gt;"",1,0))</f>
        <v>0</v>
      </c>
      <c r="AQ183" s="165">
        <f>IF('Indicator Data'!BR187="No Data",1,IF('Indicator Data imputation'!AR186&lt;&gt;"",1,0))</f>
        <v>0</v>
      </c>
      <c r="AR183" s="165">
        <f>IF('Indicator Data'!BS187="No Data",1,IF('Indicator Data imputation'!AS186&lt;&gt;"",1,0))</f>
        <v>0</v>
      </c>
      <c r="AS183" s="165">
        <f>IF('Indicator Data'!BT187="No Data",1,IF('Indicator Data imputation'!AT186&lt;&gt;"",1,0))</f>
        <v>0</v>
      </c>
      <c r="AT183" s="165">
        <f>IF('Indicator Data'!BU187="No Data",1,IF('Indicator Data imputation'!AU186&lt;&gt;"",1,0))</f>
        <v>0</v>
      </c>
      <c r="AU183" s="165">
        <f>IF('Indicator Data'!BV187="No Data",1,IF('Indicator Data imputation'!AV186&lt;&gt;"",1,0))</f>
        <v>1</v>
      </c>
      <c r="AV183" s="165">
        <f>IF('Indicator Data'!BW187="No Data",1,IF('Indicator Data imputation'!AW186&lt;&gt;"",1,0))</f>
        <v>0</v>
      </c>
      <c r="AW183" s="165">
        <f>IF('Indicator Data'!BX187="No Data",1,IF('Indicator Data imputation'!AX186&lt;&gt;"",1,0))</f>
        <v>0</v>
      </c>
      <c r="AX183" s="165">
        <f>IF('Indicator Data'!BY187="No Data",1,IF('Indicator Data imputation'!AY186&lt;&gt;"",1,0))</f>
        <v>0</v>
      </c>
      <c r="AY183" s="165">
        <f>IF('Indicator Data'!BZ187="No Data",1,IF('Indicator Data imputation'!AZ186&lt;&gt;"",1,0))</f>
        <v>0</v>
      </c>
      <c r="AZ183" s="165">
        <f>IF('Indicator Data'!CA187="No Data",1,IF('Indicator Data imputation'!BA186&lt;&gt;"",1,0))</f>
        <v>0</v>
      </c>
      <c r="BA183" s="5">
        <f t="shared" si="4"/>
        <v>5</v>
      </c>
      <c r="BB183" s="167">
        <f t="shared" si="5"/>
        <v>9.8039215686274508E-2</v>
      </c>
    </row>
    <row r="184" spans="1:54" x14ac:dyDescent="0.25">
      <c r="A184" s="5" t="s">
        <v>342</v>
      </c>
      <c r="B184" s="165">
        <f>IF('Indicator Data'!C188="No Data",1,IF('Indicator Data imputation'!C187&lt;&gt;"",1,0))</f>
        <v>0</v>
      </c>
      <c r="C184" s="165">
        <f>IF('Indicator Data'!D188="No Data",1,IF('Indicator Data imputation'!D187&lt;&gt;"",1,0))</f>
        <v>0</v>
      </c>
      <c r="D184" s="165">
        <f>IF('Indicator Data'!E188="No Data",1,IF('Indicator Data imputation'!E187&lt;&gt;"",1,0))</f>
        <v>0</v>
      </c>
      <c r="E184" s="165">
        <f>IF('Indicator Data'!F188="No Data",1,IF('Indicator Data imputation'!F187&lt;&gt;"",1,0))</f>
        <v>0</v>
      </c>
      <c r="F184" s="165">
        <f>IF('Indicator Data'!G188="No Data",1,IF('Indicator Data imputation'!G187&lt;&gt;"",1,0))</f>
        <v>0</v>
      </c>
      <c r="G184" s="165">
        <f>IF('Indicator Data'!H188="No Data",1,IF('Indicator Data imputation'!H187&lt;&gt;"",1,0))</f>
        <v>0</v>
      </c>
      <c r="H184" s="165">
        <f>IF('Indicator Data'!I188="No Data",1,IF('Indicator Data imputation'!I187&lt;&gt;"",1,0))</f>
        <v>0</v>
      </c>
      <c r="I184" s="165">
        <f>IF('Indicator Data'!J188="No Data",1,IF('Indicator Data imputation'!J187&lt;&gt;"",1,0))</f>
        <v>0</v>
      </c>
      <c r="J184" s="165">
        <f>IF('Indicator Data'!K188="No Data",1,IF('Indicator Data imputation'!K187&lt;&gt;"",1,0))</f>
        <v>0</v>
      </c>
      <c r="K184" s="165">
        <f>IF('Indicator Data'!L188="No Data",1,IF('Indicator Data imputation'!L187&lt;&gt;"",1,0))</f>
        <v>0</v>
      </c>
      <c r="L184" s="165">
        <f>IF('Indicator Data'!AM188="No Data",1,IF('Indicator Data imputation'!M187&lt;&gt;"",1,0))</f>
        <v>0</v>
      </c>
      <c r="M184" s="165">
        <f>IF('Indicator Data'!AN188="No Data",1,IF('Indicator Data imputation'!N187&lt;&gt;"",1,0))</f>
        <v>0</v>
      </c>
      <c r="N184" s="165">
        <f>IF('Indicator Data'!AO188="No Data",1,IF('Indicator Data imputation'!O187&lt;&gt;"",1,0))</f>
        <v>0</v>
      </c>
      <c r="O184" s="165">
        <f>IF('Indicator Data'!AP188="No Data",1,IF('Indicator Data imputation'!P187&lt;&gt;"",1,0))</f>
        <v>0</v>
      </c>
      <c r="P184" s="165">
        <f>IF('Indicator Data'!AQ188="No Data",1,IF('Indicator Data imputation'!Q187&lt;&gt;"",1,0))</f>
        <v>0</v>
      </c>
      <c r="Q184" s="165">
        <f>IF('Indicator Data'!AR188="No Data",1,IF('Indicator Data imputation'!R187&lt;&gt;"",1,0))</f>
        <v>1</v>
      </c>
      <c r="R184" s="165">
        <f>IF('Indicator Data'!AS188="No Data",1,IF('Indicator Data imputation'!S187&lt;&gt;"",1,0))</f>
        <v>0</v>
      </c>
      <c r="S184" s="165">
        <f>IF('Indicator Data'!AT188="No Data",1,IF('Indicator Data imputation'!T187&lt;&gt;"",1,0))</f>
        <v>0</v>
      </c>
      <c r="T184" s="165">
        <f>IF('Indicator Data'!AU188="No Data",1,IF('Indicator Data imputation'!U187&lt;&gt;"",1,0))</f>
        <v>0</v>
      </c>
      <c r="U184" s="165">
        <f>IF('Indicator Data'!AV188="No Data",1,IF('Indicator Data imputation'!V187&lt;&gt;"",1,0))</f>
        <v>1</v>
      </c>
      <c r="V184" s="165">
        <f>IF('Indicator Data'!AX188="No Data",1,IF('Indicator Data imputation'!W187&lt;&gt;"",1,0))</f>
        <v>0</v>
      </c>
      <c r="W184" s="165">
        <f>IF('Indicator Data'!AY188="No Data",1,IF('Indicator Data imputation'!X187&lt;&gt;"",1,0))</f>
        <v>0</v>
      </c>
      <c r="X184" s="165">
        <f>IF('Indicator Data'!CB188="No Data",1,IF('Indicator Data imputation'!Y187&lt;&gt;"",1,0))</f>
        <v>0</v>
      </c>
      <c r="Y184" s="165">
        <f>IF('Indicator Data'!CC188="No Data",1,IF('Indicator Data imputation'!Z187&lt;&gt;"",1,0))</f>
        <v>0</v>
      </c>
      <c r="Z184" s="165">
        <f>IF('Indicator Data'!AZ188="No Data",1,IF('Indicator Data imputation'!AA187&lt;&gt;"",1,0))</f>
        <v>0</v>
      </c>
      <c r="AA184" s="165">
        <f>IF('Indicator Data'!BA188="No Data",1,IF('Indicator Data imputation'!AB187&lt;&gt;"",1,0))</f>
        <v>1</v>
      </c>
      <c r="AB184" s="165">
        <f>IF('Indicator Data'!CG188="No Data",1,IF('Indicator Data imputation'!AC187&lt;&gt;"",1,0))</f>
        <v>0</v>
      </c>
      <c r="AC184" s="165">
        <f>IF('Indicator Data'!CH188="No Data",1,IF('Indicator Data imputation'!AD187&lt;&gt;"",1,0))</f>
        <v>0</v>
      </c>
      <c r="AD184" s="165">
        <f>IF('Indicator Data'!BC188="No Data",1,IF('Indicator Data imputation'!AE187&lt;&gt;"",1,0))</f>
        <v>1</v>
      </c>
      <c r="AE184" s="165">
        <f>IF('Indicator Data'!BF188="No Data",1,IF('Indicator Data imputation'!AF187&lt;&gt;"",1,0))</f>
        <v>0</v>
      </c>
      <c r="AF184" s="165">
        <f>IF('Indicator Data'!BG188="No Data",1,IF('Indicator Data imputation'!AG187&lt;&gt;"",1,0))</f>
        <v>0</v>
      </c>
      <c r="AG184" s="165">
        <f>IF('Indicator Data'!BH188="No Data",1,IF('Indicator Data imputation'!AH187&lt;&gt;"",1,0))</f>
        <v>0</v>
      </c>
      <c r="AH184" s="165">
        <f>IF('Indicator Data'!BI188="No Data",1,IF('Indicator Data imputation'!AI187&lt;&gt;"",1,0))</f>
        <v>0</v>
      </c>
      <c r="AI184" s="165">
        <f>IF('Indicator Data'!BJ188="No Data",1,IF('Indicator Data imputation'!AJ187&lt;&gt;"",1,0))</f>
        <v>0</v>
      </c>
      <c r="AJ184" s="165">
        <f>IF('Indicator Data'!BK188="No Data",1,IF('Indicator Data imputation'!AK187&lt;&gt;"",1,0))</f>
        <v>0</v>
      </c>
      <c r="AK184" s="165">
        <f>IF('Indicator Data'!BL188="No Data",1,IF('Indicator Data imputation'!AL187&lt;&gt;"",1,0))</f>
        <v>0</v>
      </c>
      <c r="AL184" s="165">
        <f>IF('Indicator Data'!BM188="No Data",1,IF('Indicator Data imputation'!AM187&lt;&gt;"",1,0))</f>
        <v>0</v>
      </c>
      <c r="AM184" s="165">
        <f>IF('Indicator Data'!BN188="No Data",1,IF('Indicator Data imputation'!AN187&lt;&gt;"",1,0))</f>
        <v>0</v>
      </c>
      <c r="AN184" s="165">
        <f>IF('Indicator Data'!BO188="No Data",1,IF('Indicator Data imputation'!AO187&lt;&gt;"",1,0))</f>
        <v>0</v>
      </c>
      <c r="AO184" s="165">
        <f>IF('Indicator Data'!BP188="No Data",1,IF('Indicator Data imputation'!AP187&lt;&gt;"",1,0))</f>
        <v>0</v>
      </c>
      <c r="AP184" s="165">
        <f>IF('Indicator Data'!BQ188="No Data",1,IF('Indicator Data imputation'!AQ187&lt;&gt;"",1,0))</f>
        <v>0</v>
      </c>
      <c r="AQ184" s="165">
        <f>IF('Indicator Data'!BR188="No Data",1,IF('Indicator Data imputation'!AR187&lt;&gt;"",1,0))</f>
        <v>0</v>
      </c>
      <c r="AR184" s="165">
        <f>IF('Indicator Data'!BS188="No Data",1,IF('Indicator Data imputation'!AS187&lt;&gt;"",1,0))</f>
        <v>0</v>
      </c>
      <c r="AS184" s="165">
        <f>IF('Indicator Data'!BT188="No Data",1,IF('Indicator Data imputation'!AT187&lt;&gt;"",1,0))</f>
        <v>0</v>
      </c>
      <c r="AT184" s="165">
        <f>IF('Indicator Data'!BU188="No Data",1,IF('Indicator Data imputation'!AU187&lt;&gt;"",1,0))</f>
        <v>0</v>
      </c>
      <c r="AU184" s="165">
        <f>IF('Indicator Data'!BV188="No Data",1,IF('Indicator Data imputation'!AV187&lt;&gt;"",1,0))</f>
        <v>1</v>
      </c>
      <c r="AV184" s="165">
        <f>IF('Indicator Data'!BW188="No Data",1,IF('Indicator Data imputation'!AW187&lt;&gt;"",1,0))</f>
        <v>0</v>
      </c>
      <c r="AW184" s="165">
        <f>IF('Indicator Data'!BX188="No Data",1,IF('Indicator Data imputation'!AX187&lt;&gt;"",1,0))</f>
        <v>0</v>
      </c>
      <c r="AX184" s="165">
        <f>IF('Indicator Data'!BY188="No Data",1,IF('Indicator Data imputation'!AY187&lt;&gt;"",1,0))</f>
        <v>0</v>
      </c>
      <c r="AY184" s="165">
        <f>IF('Indicator Data'!BZ188="No Data",1,IF('Indicator Data imputation'!AZ187&lt;&gt;"",1,0))</f>
        <v>0</v>
      </c>
      <c r="AZ184" s="165">
        <f>IF('Indicator Data'!CA188="No Data",1,IF('Indicator Data imputation'!BA187&lt;&gt;"",1,0))</f>
        <v>0</v>
      </c>
      <c r="BA184" s="5">
        <f t="shared" si="4"/>
        <v>5</v>
      </c>
      <c r="BB184" s="167">
        <f t="shared" si="5"/>
        <v>9.8039215686274508E-2</v>
      </c>
    </row>
    <row r="185" spans="1:54" x14ac:dyDescent="0.25">
      <c r="A185" s="5" t="s">
        <v>344</v>
      </c>
      <c r="B185" s="165">
        <f>IF('Indicator Data'!C189="No Data",1,IF('Indicator Data imputation'!C188&lt;&gt;"",1,0))</f>
        <v>0</v>
      </c>
      <c r="C185" s="165">
        <f>IF('Indicator Data'!D189="No Data",1,IF('Indicator Data imputation'!D188&lt;&gt;"",1,0))</f>
        <v>0</v>
      </c>
      <c r="D185" s="165">
        <f>IF('Indicator Data'!E189="No Data",1,IF('Indicator Data imputation'!E188&lt;&gt;"",1,0))</f>
        <v>0</v>
      </c>
      <c r="E185" s="165">
        <f>IF('Indicator Data'!F189="No Data",1,IF('Indicator Data imputation'!F188&lt;&gt;"",1,0))</f>
        <v>0</v>
      </c>
      <c r="F185" s="165">
        <f>IF('Indicator Data'!G189="No Data",1,IF('Indicator Data imputation'!G188&lt;&gt;"",1,0))</f>
        <v>0</v>
      </c>
      <c r="G185" s="165">
        <f>IF('Indicator Data'!H189="No Data",1,IF('Indicator Data imputation'!H188&lt;&gt;"",1,0))</f>
        <v>0</v>
      </c>
      <c r="H185" s="165">
        <f>IF('Indicator Data'!I189="No Data",1,IF('Indicator Data imputation'!I188&lt;&gt;"",1,0))</f>
        <v>0</v>
      </c>
      <c r="I185" s="165">
        <f>IF('Indicator Data'!J189="No Data",1,IF('Indicator Data imputation'!J188&lt;&gt;"",1,0))</f>
        <v>0</v>
      </c>
      <c r="J185" s="165">
        <f>IF('Indicator Data'!K189="No Data",1,IF('Indicator Data imputation'!K188&lt;&gt;"",1,0))</f>
        <v>0</v>
      </c>
      <c r="K185" s="165">
        <f>IF('Indicator Data'!L189="No Data",1,IF('Indicator Data imputation'!L188&lt;&gt;"",1,0))</f>
        <v>0</v>
      </c>
      <c r="L185" s="165">
        <f>IF('Indicator Data'!AM189="No Data",1,IF('Indicator Data imputation'!M188&lt;&gt;"",1,0))</f>
        <v>0</v>
      </c>
      <c r="M185" s="165">
        <f>IF('Indicator Data'!AN189="No Data",1,IF('Indicator Data imputation'!N188&lt;&gt;"",1,0))</f>
        <v>0</v>
      </c>
      <c r="N185" s="165">
        <f>IF('Indicator Data'!AO189="No Data",1,IF('Indicator Data imputation'!O188&lt;&gt;"",1,0))</f>
        <v>0</v>
      </c>
      <c r="O185" s="165">
        <f>IF('Indicator Data'!AP189="No Data",1,IF('Indicator Data imputation'!P188&lt;&gt;"",1,0))</f>
        <v>0</v>
      </c>
      <c r="P185" s="165">
        <f>IF('Indicator Data'!AQ189="No Data",1,IF('Indicator Data imputation'!Q188&lt;&gt;"",1,0))</f>
        <v>0</v>
      </c>
      <c r="Q185" s="165">
        <f>IF('Indicator Data'!AR189="No Data",1,IF('Indicator Data imputation'!R188&lt;&gt;"",1,0))</f>
        <v>1</v>
      </c>
      <c r="R185" s="165">
        <f>IF('Indicator Data'!AS189="No Data",1,IF('Indicator Data imputation'!S188&lt;&gt;"",1,0))</f>
        <v>0</v>
      </c>
      <c r="S185" s="165">
        <f>IF('Indicator Data'!AT189="No Data",1,IF('Indicator Data imputation'!T188&lt;&gt;"",1,0))</f>
        <v>0</v>
      </c>
      <c r="T185" s="165">
        <f>IF('Indicator Data'!AU189="No Data",1,IF('Indicator Data imputation'!U188&lt;&gt;"",1,0))</f>
        <v>0</v>
      </c>
      <c r="U185" s="165">
        <f>IF('Indicator Data'!AV189="No Data",1,IF('Indicator Data imputation'!V188&lt;&gt;"",1,0))</f>
        <v>0</v>
      </c>
      <c r="V185" s="165">
        <f>IF('Indicator Data'!AX189="No Data",1,IF('Indicator Data imputation'!W188&lt;&gt;"",1,0))</f>
        <v>0</v>
      </c>
      <c r="W185" s="165">
        <f>IF('Indicator Data'!AY189="No Data",1,IF('Indicator Data imputation'!X188&lt;&gt;"",1,0))</f>
        <v>0</v>
      </c>
      <c r="X185" s="165">
        <f>IF('Indicator Data'!CB189="No Data",1,IF('Indicator Data imputation'!Y188&lt;&gt;"",1,0))</f>
        <v>0</v>
      </c>
      <c r="Y185" s="165">
        <f>IF('Indicator Data'!CC189="No Data",1,IF('Indicator Data imputation'!Z188&lt;&gt;"",1,0))</f>
        <v>0</v>
      </c>
      <c r="Z185" s="165">
        <f>IF('Indicator Data'!AZ189="No Data",1,IF('Indicator Data imputation'!AA188&lt;&gt;"",1,0))</f>
        <v>0</v>
      </c>
      <c r="AA185" s="165">
        <f>IF('Indicator Data'!BA189="No Data",1,IF('Indicator Data imputation'!AB188&lt;&gt;"",1,0))</f>
        <v>0</v>
      </c>
      <c r="AB185" s="165">
        <f>IF('Indicator Data'!CG189="No Data",1,IF('Indicator Data imputation'!AC188&lt;&gt;"",1,0))</f>
        <v>0</v>
      </c>
      <c r="AC185" s="165">
        <f>IF('Indicator Data'!CH189="No Data",1,IF('Indicator Data imputation'!AD188&lt;&gt;"",1,0))</f>
        <v>0</v>
      </c>
      <c r="AD185" s="165">
        <f>IF('Indicator Data'!BC189="No Data",1,IF('Indicator Data imputation'!AE188&lt;&gt;"",1,0))</f>
        <v>1</v>
      </c>
      <c r="AE185" s="165">
        <f>IF('Indicator Data'!BF189="No Data",1,IF('Indicator Data imputation'!AF188&lt;&gt;"",1,0))</f>
        <v>0</v>
      </c>
      <c r="AF185" s="165">
        <f>IF('Indicator Data'!BG189="No Data",1,IF('Indicator Data imputation'!AG188&lt;&gt;"",1,0))</f>
        <v>0</v>
      </c>
      <c r="AG185" s="165">
        <f>IF('Indicator Data'!BH189="No Data",1,IF('Indicator Data imputation'!AH188&lt;&gt;"",1,0))</f>
        <v>0</v>
      </c>
      <c r="AH185" s="165">
        <f>IF('Indicator Data'!BI189="No Data",1,IF('Indicator Data imputation'!AI188&lt;&gt;"",1,0))</f>
        <v>0</v>
      </c>
      <c r="AI185" s="165">
        <f>IF('Indicator Data'!BJ189="No Data",1,IF('Indicator Data imputation'!AJ188&lt;&gt;"",1,0))</f>
        <v>0</v>
      </c>
      <c r="AJ185" s="165">
        <f>IF('Indicator Data'!BK189="No Data",1,IF('Indicator Data imputation'!AK188&lt;&gt;"",1,0))</f>
        <v>0</v>
      </c>
      <c r="AK185" s="165">
        <f>IF('Indicator Data'!BL189="No Data",1,IF('Indicator Data imputation'!AL188&lt;&gt;"",1,0))</f>
        <v>0</v>
      </c>
      <c r="AL185" s="165">
        <f>IF('Indicator Data'!BM189="No Data",1,IF('Indicator Data imputation'!AM188&lt;&gt;"",1,0))</f>
        <v>0</v>
      </c>
      <c r="AM185" s="165">
        <f>IF('Indicator Data'!BN189="No Data",1,IF('Indicator Data imputation'!AN188&lt;&gt;"",1,0))</f>
        <v>0</v>
      </c>
      <c r="AN185" s="165">
        <f>IF('Indicator Data'!BO189="No Data",1,IF('Indicator Data imputation'!AO188&lt;&gt;"",1,0))</f>
        <v>0</v>
      </c>
      <c r="AO185" s="165">
        <f>IF('Indicator Data'!BP189="No Data",1,IF('Indicator Data imputation'!AP188&lt;&gt;"",1,0))</f>
        <v>0</v>
      </c>
      <c r="AP185" s="165">
        <f>IF('Indicator Data'!BQ189="No Data",1,IF('Indicator Data imputation'!AQ188&lt;&gt;"",1,0))</f>
        <v>0</v>
      </c>
      <c r="AQ185" s="165">
        <f>IF('Indicator Data'!BR189="No Data",1,IF('Indicator Data imputation'!AR188&lt;&gt;"",1,0))</f>
        <v>0</v>
      </c>
      <c r="AR185" s="165">
        <f>IF('Indicator Data'!BS189="No Data",1,IF('Indicator Data imputation'!AS188&lt;&gt;"",1,0))</f>
        <v>0</v>
      </c>
      <c r="AS185" s="165">
        <f>IF('Indicator Data'!BT189="No Data",1,IF('Indicator Data imputation'!AT188&lt;&gt;"",1,0))</f>
        <v>0</v>
      </c>
      <c r="AT185" s="165">
        <f>IF('Indicator Data'!BU189="No Data",1,IF('Indicator Data imputation'!AU188&lt;&gt;"",1,0))</f>
        <v>0</v>
      </c>
      <c r="AU185" s="165">
        <f>IF('Indicator Data'!BV189="No Data",1,IF('Indicator Data imputation'!AV188&lt;&gt;"",1,0))</f>
        <v>0</v>
      </c>
      <c r="AV185" s="165">
        <f>IF('Indicator Data'!BW189="No Data",1,IF('Indicator Data imputation'!AW188&lt;&gt;"",1,0))</f>
        <v>0</v>
      </c>
      <c r="AW185" s="165">
        <f>IF('Indicator Data'!BX189="No Data",1,IF('Indicator Data imputation'!AX188&lt;&gt;"",1,0))</f>
        <v>0</v>
      </c>
      <c r="AX185" s="165">
        <f>IF('Indicator Data'!BY189="No Data",1,IF('Indicator Data imputation'!AY188&lt;&gt;"",1,0))</f>
        <v>0</v>
      </c>
      <c r="AY185" s="165">
        <f>IF('Indicator Data'!BZ189="No Data",1,IF('Indicator Data imputation'!AZ188&lt;&gt;"",1,0))</f>
        <v>0</v>
      </c>
      <c r="AZ185" s="165">
        <f>IF('Indicator Data'!CA189="No Data",1,IF('Indicator Data imputation'!BA188&lt;&gt;"",1,0))</f>
        <v>0</v>
      </c>
      <c r="BA185" s="5">
        <f t="shared" si="4"/>
        <v>2</v>
      </c>
      <c r="BB185" s="167">
        <f t="shared" si="5"/>
        <v>3.9215686274509803E-2</v>
      </c>
    </row>
    <row r="186" spans="1:54" x14ac:dyDescent="0.25">
      <c r="A186" s="5" t="s">
        <v>346</v>
      </c>
      <c r="B186" s="165">
        <f>IF('Indicator Data'!C190="No Data",1,IF('Indicator Data imputation'!C189&lt;&gt;"",1,0))</f>
        <v>0</v>
      </c>
      <c r="C186" s="165">
        <f>IF('Indicator Data'!D190="No Data",1,IF('Indicator Data imputation'!D189&lt;&gt;"",1,0))</f>
        <v>0</v>
      </c>
      <c r="D186" s="165">
        <f>IF('Indicator Data'!E190="No Data",1,IF('Indicator Data imputation'!E189&lt;&gt;"",1,0))</f>
        <v>0</v>
      </c>
      <c r="E186" s="165">
        <f>IF('Indicator Data'!F190="No Data",1,IF('Indicator Data imputation'!F189&lt;&gt;"",1,0))</f>
        <v>0</v>
      </c>
      <c r="F186" s="165">
        <f>IF('Indicator Data'!G190="No Data",1,IF('Indicator Data imputation'!G189&lt;&gt;"",1,0))</f>
        <v>0</v>
      </c>
      <c r="G186" s="165">
        <f>IF('Indicator Data'!H190="No Data",1,IF('Indicator Data imputation'!H189&lt;&gt;"",1,0))</f>
        <v>0</v>
      </c>
      <c r="H186" s="165">
        <f>IF('Indicator Data'!I190="No Data",1,IF('Indicator Data imputation'!I189&lt;&gt;"",1,0))</f>
        <v>0</v>
      </c>
      <c r="I186" s="165">
        <f>IF('Indicator Data'!J190="No Data",1,IF('Indicator Data imputation'!J189&lt;&gt;"",1,0))</f>
        <v>0</v>
      </c>
      <c r="J186" s="165">
        <f>IF('Indicator Data'!K190="No Data",1,IF('Indicator Data imputation'!K189&lt;&gt;"",1,0))</f>
        <v>0</v>
      </c>
      <c r="K186" s="165">
        <f>IF('Indicator Data'!L190="No Data",1,IF('Indicator Data imputation'!L189&lt;&gt;"",1,0))</f>
        <v>0</v>
      </c>
      <c r="L186" s="165">
        <f>IF('Indicator Data'!AM190="No Data",1,IF('Indicator Data imputation'!M189&lt;&gt;"",1,0))</f>
        <v>0</v>
      </c>
      <c r="M186" s="165">
        <f>IF('Indicator Data'!AN190="No Data",1,IF('Indicator Data imputation'!N189&lt;&gt;"",1,0))</f>
        <v>0</v>
      </c>
      <c r="N186" s="165">
        <f>IF('Indicator Data'!AO190="No Data",1,IF('Indicator Data imputation'!O189&lt;&gt;"",1,0))</f>
        <v>0</v>
      </c>
      <c r="O186" s="165">
        <f>IF('Indicator Data'!AP190="No Data",1,IF('Indicator Data imputation'!P189&lt;&gt;"",1,0))</f>
        <v>0</v>
      </c>
      <c r="P186" s="165">
        <f>IF('Indicator Data'!AQ190="No Data",1,IF('Indicator Data imputation'!Q189&lt;&gt;"",1,0))</f>
        <v>0</v>
      </c>
      <c r="Q186" s="165">
        <f>IF('Indicator Data'!AR190="No Data",1,IF('Indicator Data imputation'!R189&lt;&gt;"",1,0))</f>
        <v>1</v>
      </c>
      <c r="R186" s="165">
        <f>IF('Indicator Data'!AS190="No Data",1,IF('Indicator Data imputation'!S189&lt;&gt;"",1,0))</f>
        <v>0</v>
      </c>
      <c r="S186" s="165">
        <f>IF('Indicator Data'!AT190="No Data",1,IF('Indicator Data imputation'!T189&lt;&gt;"",1,0))</f>
        <v>0</v>
      </c>
      <c r="T186" s="165">
        <f>IF('Indicator Data'!AU190="No Data",1,IF('Indicator Data imputation'!U189&lt;&gt;"",1,0))</f>
        <v>0</v>
      </c>
      <c r="U186" s="165">
        <f>IF('Indicator Data'!AV190="No Data",1,IF('Indicator Data imputation'!V189&lt;&gt;"",1,0))</f>
        <v>0</v>
      </c>
      <c r="V186" s="165">
        <f>IF('Indicator Data'!AX190="No Data",1,IF('Indicator Data imputation'!W189&lt;&gt;"",1,0))</f>
        <v>0</v>
      </c>
      <c r="W186" s="165">
        <f>IF('Indicator Data'!AY190="No Data",1,IF('Indicator Data imputation'!X189&lt;&gt;"",1,0))</f>
        <v>0</v>
      </c>
      <c r="X186" s="165">
        <f>IF('Indicator Data'!CB190="No Data",1,IF('Indicator Data imputation'!Y189&lt;&gt;"",1,0))</f>
        <v>0</v>
      </c>
      <c r="Y186" s="165">
        <f>IF('Indicator Data'!CC190="No Data",1,IF('Indicator Data imputation'!Z189&lt;&gt;"",1,0))</f>
        <v>0</v>
      </c>
      <c r="Z186" s="165">
        <f>IF('Indicator Data'!AZ190="No Data",1,IF('Indicator Data imputation'!AA189&lt;&gt;"",1,0))</f>
        <v>0</v>
      </c>
      <c r="AA186" s="165">
        <f>IF('Indicator Data'!BA190="No Data",1,IF('Indicator Data imputation'!AB189&lt;&gt;"",1,0))</f>
        <v>0</v>
      </c>
      <c r="AB186" s="165">
        <f>IF('Indicator Data'!CG190="No Data",1,IF('Indicator Data imputation'!AC189&lt;&gt;"",1,0))</f>
        <v>0</v>
      </c>
      <c r="AC186" s="165">
        <f>IF('Indicator Data'!CH190="No Data",1,IF('Indicator Data imputation'!AD189&lt;&gt;"",1,0))</f>
        <v>0</v>
      </c>
      <c r="AD186" s="165">
        <f>IF('Indicator Data'!BC190="No Data",1,IF('Indicator Data imputation'!AE189&lt;&gt;"",1,0))</f>
        <v>1</v>
      </c>
      <c r="AE186" s="165">
        <f>IF('Indicator Data'!BF190="No Data",1,IF('Indicator Data imputation'!AF189&lt;&gt;"",1,0))</f>
        <v>0</v>
      </c>
      <c r="AF186" s="165">
        <f>IF('Indicator Data'!BG190="No Data",1,IF('Indicator Data imputation'!AG189&lt;&gt;"",1,0))</f>
        <v>1</v>
      </c>
      <c r="AG186" s="165">
        <f>IF('Indicator Data'!BH190="No Data",1,IF('Indicator Data imputation'!AH189&lt;&gt;"",1,0))</f>
        <v>0</v>
      </c>
      <c r="AH186" s="165">
        <f>IF('Indicator Data'!BI190="No Data",1,IF('Indicator Data imputation'!AI189&lt;&gt;"",1,0))</f>
        <v>0</v>
      </c>
      <c r="AI186" s="165">
        <f>IF('Indicator Data'!BJ190="No Data",1,IF('Indicator Data imputation'!AJ189&lt;&gt;"",1,0))</f>
        <v>0</v>
      </c>
      <c r="AJ186" s="165">
        <f>IF('Indicator Data'!BK190="No Data",1,IF('Indicator Data imputation'!AK189&lt;&gt;"",1,0))</f>
        <v>0</v>
      </c>
      <c r="AK186" s="165">
        <f>IF('Indicator Data'!BL190="No Data",1,IF('Indicator Data imputation'!AL189&lt;&gt;"",1,0))</f>
        <v>0</v>
      </c>
      <c r="AL186" s="165">
        <f>IF('Indicator Data'!BM190="No Data",1,IF('Indicator Data imputation'!AM189&lt;&gt;"",1,0))</f>
        <v>0</v>
      </c>
      <c r="AM186" s="165">
        <f>IF('Indicator Data'!BN190="No Data",1,IF('Indicator Data imputation'!AN189&lt;&gt;"",1,0))</f>
        <v>0</v>
      </c>
      <c r="AN186" s="165">
        <f>IF('Indicator Data'!BO190="No Data",1,IF('Indicator Data imputation'!AO189&lt;&gt;"",1,0))</f>
        <v>0</v>
      </c>
      <c r="AO186" s="165">
        <f>IF('Indicator Data'!BP190="No Data",1,IF('Indicator Data imputation'!AP189&lt;&gt;"",1,0))</f>
        <v>1</v>
      </c>
      <c r="AP186" s="165">
        <f>IF('Indicator Data'!BQ190="No Data",1,IF('Indicator Data imputation'!AQ189&lt;&gt;"",1,0))</f>
        <v>1</v>
      </c>
      <c r="AQ186" s="165">
        <f>IF('Indicator Data'!BR190="No Data",1,IF('Indicator Data imputation'!AR189&lt;&gt;"",1,0))</f>
        <v>0</v>
      </c>
      <c r="AR186" s="165">
        <f>IF('Indicator Data'!BS190="No Data",1,IF('Indicator Data imputation'!AS189&lt;&gt;"",1,0))</f>
        <v>0</v>
      </c>
      <c r="AS186" s="165">
        <f>IF('Indicator Data'!BT190="No Data",1,IF('Indicator Data imputation'!AT189&lt;&gt;"",1,0))</f>
        <v>0</v>
      </c>
      <c r="AT186" s="165">
        <f>IF('Indicator Data'!BU190="No Data",1,IF('Indicator Data imputation'!AU189&lt;&gt;"",1,0))</f>
        <v>0</v>
      </c>
      <c r="AU186" s="165">
        <f>IF('Indicator Data'!BV190="No Data",1,IF('Indicator Data imputation'!AV189&lt;&gt;"",1,0))</f>
        <v>0</v>
      </c>
      <c r="AV186" s="165">
        <f>IF('Indicator Data'!BW190="No Data",1,IF('Indicator Data imputation'!AW189&lt;&gt;"",1,0))</f>
        <v>0</v>
      </c>
      <c r="AW186" s="165">
        <f>IF('Indicator Data'!BX190="No Data",1,IF('Indicator Data imputation'!AX189&lt;&gt;"",1,0))</f>
        <v>0</v>
      </c>
      <c r="AX186" s="165">
        <f>IF('Indicator Data'!BY190="No Data",1,IF('Indicator Data imputation'!AY189&lt;&gt;"",1,0))</f>
        <v>0</v>
      </c>
      <c r="AY186" s="165">
        <f>IF('Indicator Data'!BZ190="No Data",1,IF('Indicator Data imputation'!AZ189&lt;&gt;"",1,0))</f>
        <v>0</v>
      </c>
      <c r="AZ186" s="165">
        <f>IF('Indicator Data'!CA190="No Data",1,IF('Indicator Data imputation'!BA189&lt;&gt;"",1,0))</f>
        <v>0</v>
      </c>
      <c r="BA186" s="5">
        <f t="shared" si="4"/>
        <v>5</v>
      </c>
      <c r="BB186" s="167">
        <f t="shared" si="5"/>
        <v>9.8039215686274508E-2</v>
      </c>
    </row>
    <row r="187" spans="1:54" x14ac:dyDescent="0.25">
      <c r="A187" s="5" t="s">
        <v>348</v>
      </c>
      <c r="B187" s="165">
        <f>IF('Indicator Data'!C191="No Data",1,IF('Indicator Data imputation'!C190&lt;&gt;"",1,0))</f>
        <v>0</v>
      </c>
      <c r="C187" s="165">
        <f>IF('Indicator Data'!D191="No Data",1,IF('Indicator Data imputation'!D190&lt;&gt;"",1,0))</f>
        <v>0</v>
      </c>
      <c r="D187" s="165">
        <f>IF('Indicator Data'!E191="No Data",1,IF('Indicator Data imputation'!E190&lt;&gt;"",1,0))</f>
        <v>1</v>
      </c>
      <c r="E187" s="165">
        <f>IF('Indicator Data'!F191="No Data",1,IF('Indicator Data imputation'!F190&lt;&gt;"",1,0))</f>
        <v>0</v>
      </c>
      <c r="F187" s="165">
        <f>IF('Indicator Data'!G191="No Data",1,IF('Indicator Data imputation'!G190&lt;&gt;"",1,0))</f>
        <v>0</v>
      </c>
      <c r="G187" s="165">
        <f>IF('Indicator Data'!H191="No Data",1,IF('Indicator Data imputation'!H190&lt;&gt;"",1,0))</f>
        <v>0</v>
      </c>
      <c r="H187" s="165">
        <f>IF('Indicator Data'!I191="No Data",1,IF('Indicator Data imputation'!I190&lt;&gt;"",1,0))</f>
        <v>0</v>
      </c>
      <c r="I187" s="165">
        <f>IF('Indicator Data'!J191="No Data",1,IF('Indicator Data imputation'!J190&lt;&gt;"",1,0))</f>
        <v>0</v>
      </c>
      <c r="J187" s="165">
        <f>IF('Indicator Data'!K191="No Data",1,IF('Indicator Data imputation'!K190&lt;&gt;"",1,0))</f>
        <v>0</v>
      </c>
      <c r="K187" s="165">
        <f>IF('Indicator Data'!L191="No Data",1,IF('Indicator Data imputation'!L190&lt;&gt;"",1,0))</f>
        <v>0</v>
      </c>
      <c r="L187" s="165">
        <f>IF('Indicator Data'!AM191="No Data",1,IF('Indicator Data imputation'!M190&lt;&gt;"",1,0))</f>
        <v>0</v>
      </c>
      <c r="M187" s="165">
        <f>IF('Indicator Data'!AN191="No Data",1,IF('Indicator Data imputation'!N190&lt;&gt;"",1,0))</f>
        <v>0</v>
      </c>
      <c r="N187" s="165">
        <f>IF('Indicator Data'!AO191="No Data",1,IF('Indicator Data imputation'!O190&lt;&gt;"",1,0))</f>
        <v>0</v>
      </c>
      <c r="O187" s="165">
        <f>IF('Indicator Data'!AP191="No Data",1,IF('Indicator Data imputation'!P190&lt;&gt;"",1,0))</f>
        <v>0</v>
      </c>
      <c r="P187" s="165">
        <f>IF('Indicator Data'!AQ191="No Data",1,IF('Indicator Data imputation'!Q190&lt;&gt;"",1,0))</f>
        <v>0</v>
      </c>
      <c r="Q187" s="165">
        <f>IF('Indicator Data'!AR191="No Data",1,IF('Indicator Data imputation'!R190&lt;&gt;"",1,0))</f>
        <v>0</v>
      </c>
      <c r="R187" s="165">
        <f>IF('Indicator Data'!AS191="No Data",1,IF('Indicator Data imputation'!S190&lt;&gt;"",1,0))</f>
        <v>0</v>
      </c>
      <c r="S187" s="165">
        <f>IF('Indicator Data'!AT191="No Data",1,IF('Indicator Data imputation'!T190&lt;&gt;"",1,0))</f>
        <v>0</v>
      </c>
      <c r="T187" s="165">
        <f>IF('Indicator Data'!AU191="No Data",1,IF('Indicator Data imputation'!U190&lt;&gt;"",1,0))</f>
        <v>0</v>
      </c>
      <c r="U187" s="165">
        <f>IF('Indicator Data'!AV191="No Data",1,IF('Indicator Data imputation'!V190&lt;&gt;"",1,0))</f>
        <v>0</v>
      </c>
      <c r="V187" s="165">
        <f>IF('Indicator Data'!AX191="No Data",1,IF('Indicator Data imputation'!W190&lt;&gt;"",1,0))</f>
        <v>0</v>
      </c>
      <c r="W187" s="165">
        <f>IF('Indicator Data'!AY191="No Data",1,IF('Indicator Data imputation'!X190&lt;&gt;"",1,0))</f>
        <v>0</v>
      </c>
      <c r="X187" s="165">
        <f>IF('Indicator Data'!CB191="No Data",1,IF('Indicator Data imputation'!Y190&lt;&gt;"",1,0))</f>
        <v>0</v>
      </c>
      <c r="Y187" s="165">
        <f>IF('Indicator Data'!CC191="No Data",1,IF('Indicator Data imputation'!Z190&lt;&gt;"",1,0))</f>
        <v>0</v>
      </c>
      <c r="Z187" s="165">
        <f>IF('Indicator Data'!AZ191="No Data",1,IF('Indicator Data imputation'!AA190&lt;&gt;"",1,0))</f>
        <v>0</v>
      </c>
      <c r="AA187" s="165">
        <f>IF('Indicator Data'!BA191="No Data",1,IF('Indicator Data imputation'!AB190&lt;&gt;"",1,0))</f>
        <v>1</v>
      </c>
      <c r="AB187" s="165">
        <f>IF('Indicator Data'!CG191="No Data",1,IF('Indicator Data imputation'!AC190&lt;&gt;"",1,0))</f>
        <v>0</v>
      </c>
      <c r="AC187" s="165">
        <f>IF('Indicator Data'!CH191="No Data",1,IF('Indicator Data imputation'!AD190&lt;&gt;"",1,0))</f>
        <v>0</v>
      </c>
      <c r="AD187" s="165">
        <f>IF('Indicator Data'!BC191="No Data",1,IF('Indicator Data imputation'!AE190&lt;&gt;"",1,0))</f>
        <v>0</v>
      </c>
      <c r="AE187" s="165">
        <f>IF('Indicator Data'!BF191="No Data",1,IF('Indicator Data imputation'!AF190&lt;&gt;"",1,0))</f>
        <v>1</v>
      </c>
      <c r="AF187" s="165">
        <f>IF('Indicator Data'!BG191="No Data",1,IF('Indicator Data imputation'!AG190&lt;&gt;"",1,0))</f>
        <v>0</v>
      </c>
      <c r="AG187" s="165">
        <f>IF('Indicator Data'!BH191="No Data",1,IF('Indicator Data imputation'!AH190&lt;&gt;"",1,0))</f>
        <v>0</v>
      </c>
      <c r="AH187" s="165">
        <f>IF('Indicator Data'!BI191="No Data",1,IF('Indicator Data imputation'!AI190&lt;&gt;"",1,0))</f>
        <v>0</v>
      </c>
      <c r="AI187" s="165">
        <f>IF('Indicator Data'!BJ191="No Data",1,IF('Indicator Data imputation'!AJ190&lt;&gt;"",1,0))</f>
        <v>0</v>
      </c>
      <c r="AJ187" s="165">
        <f>IF('Indicator Data'!BK191="No Data",1,IF('Indicator Data imputation'!AK190&lt;&gt;"",1,0))</f>
        <v>0</v>
      </c>
      <c r="AK187" s="165">
        <f>IF('Indicator Data'!BL191="No Data",1,IF('Indicator Data imputation'!AL190&lt;&gt;"",1,0))</f>
        <v>0</v>
      </c>
      <c r="AL187" s="165">
        <f>IF('Indicator Data'!BM191="No Data",1,IF('Indicator Data imputation'!AM190&lt;&gt;"",1,0))</f>
        <v>0</v>
      </c>
      <c r="AM187" s="165">
        <f>IF('Indicator Data'!BN191="No Data",1,IF('Indicator Data imputation'!AN190&lt;&gt;"",1,0))</f>
        <v>0</v>
      </c>
      <c r="AN187" s="165">
        <f>IF('Indicator Data'!BO191="No Data",1,IF('Indicator Data imputation'!AO190&lt;&gt;"",1,0))</f>
        <v>0</v>
      </c>
      <c r="AO187" s="165">
        <f>IF('Indicator Data'!BP191="No Data",1,IF('Indicator Data imputation'!AP190&lt;&gt;"",1,0))</f>
        <v>1</v>
      </c>
      <c r="AP187" s="165">
        <f>IF('Indicator Data'!BQ191="No Data",1,IF('Indicator Data imputation'!AQ190&lt;&gt;"",1,0))</f>
        <v>1</v>
      </c>
      <c r="AQ187" s="165">
        <f>IF('Indicator Data'!BR191="No Data",1,IF('Indicator Data imputation'!AR190&lt;&gt;"",1,0))</f>
        <v>0</v>
      </c>
      <c r="AR187" s="165">
        <f>IF('Indicator Data'!BS191="No Data",1,IF('Indicator Data imputation'!AS190&lt;&gt;"",1,0))</f>
        <v>0</v>
      </c>
      <c r="AS187" s="165">
        <f>IF('Indicator Data'!BT191="No Data",1,IF('Indicator Data imputation'!AT190&lt;&gt;"",1,0))</f>
        <v>0</v>
      </c>
      <c r="AT187" s="165">
        <f>IF('Indicator Data'!BU191="No Data",1,IF('Indicator Data imputation'!AU190&lt;&gt;"",1,0))</f>
        <v>0</v>
      </c>
      <c r="AU187" s="165">
        <f>IF('Indicator Data'!BV191="No Data",1,IF('Indicator Data imputation'!AV190&lt;&gt;"",1,0))</f>
        <v>0</v>
      </c>
      <c r="AV187" s="165">
        <f>IF('Indicator Data'!BW191="No Data",1,IF('Indicator Data imputation'!AW190&lt;&gt;"",1,0))</f>
        <v>0</v>
      </c>
      <c r="AW187" s="165">
        <f>IF('Indicator Data'!BX191="No Data",1,IF('Indicator Data imputation'!AX190&lt;&gt;"",1,0))</f>
        <v>0</v>
      </c>
      <c r="AX187" s="165">
        <f>IF('Indicator Data'!BY191="No Data",1,IF('Indicator Data imputation'!AY190&lt;&gt;"",1,0))</f>
        <v>0</v>
      </c>
      <c r="AY187" s="165">
        <f>IF('Indicator Data'!BZ191="No Data",1,IF('Indicator Data imputation'!AZ190&lt;&gt;"",1,0))</f>
        <v>0</v>
      </c>
      <c r="AZ187" s="165">
        <f>IF('Indicator Data'!CA191="No Data",1,IF('Indicator Data imputation'!BA190&lt;&gt;"",1,0))</f>
        <v>0</v>
      </c>
      <c r="BA187" s="5">
        <f t="shared" si="4"/>
        <v>5</v>
      </c>
      <c r="BB187" s="167">
        <f t="shared" si="5"/>
        <v>9.8039215686274508E-2</v>
      </c>
    </row>
    <row r="188" spans="1:54" x14ac:dyDescent="0.25">
      <c r="A188" s="5" t="s">
        <v>350</v>
      </c>
      <c r="B188" s="165">
        <f>IF('Indicator Data'!C192="No Data",1,IF('Indicator Data imputation'!C191&lt;&gt;"",1,0))</f>
        <v>0</v>
      </c>
      <c r="C188" s="165">
        <f>IF('Indicator Data'!D192="No Data",1,IF('Indicator Data imputation'!D191&lt;&gt;"",1,0))</f>
        <v>0</v>
      </c>
      <c r="D188" s="165">
        <f>IF('Indicator Data'!E192="No Data",1,IF('Indicator Data imputation'!E191&lt;&gt;"",1,0))</f>
        <v>0</v>
      </c>
      <c r="E188" s="165">
        <f>IF('Indicator Data'!F192="No Data",1,IF('Indicator Data imputation'!F191&lt;&gt;"",1,0))</f>
        <v>0</v>
      </c>
      <c r="F188" s="165">
        <f>IF('Indicator Data'!G192="No Data",1,IF('Indicator Data imputation'!G191&lt;&gt;"",1,0))</f>
        <v>0</v>
      </c>
      <c r="G188" s="165">
        <f>IF('Indicator Data'!H192="No Data",1,IF('Indicator Data imputation'!H191&lt;&gt;"",1,0))</f>
        <v>0</v>
      </c>
      <c r="H188" s="165">
        <f>IF('Indicator Data'!I192="No Data",1,IF('Indicator Data imputation'!I191&lt;&gt;"",1,0))</f>
        <v>0</v>
      </c>
      <c r="I188" s="165">
        <f>IF('Indicator Data'!J192="No Data",1,IF('Indicator Data imputation'!J191&lt;&gt;"",1,0))</f>
        <v>0</v>
      </c>
      <c r="J188" s="165">
        <f>IF('Indicator Data'!K192="No Data",1,IF('Indicator Data imputation'!K191&lt;&gt;"",1,0))</f>
        <v>0</v>
      </c>
      <c r="K188" s="165">
        <f>IF('Indicator Data'!L192="No Data",1,IF('Indicator Data imputation'!L191&lt;&gt;"",1,0))</f>
        <v>0</v>
      </c>
      <c r="L188" s="165">
        <f>IF('Indicator Data'!AM192="No Data",1,IF('Indicator Data imputation'!M191&lt;&gt;"",1,0))</f>
        <v>0</v>
      </c>
      <c r="M188" s="165">
        <f>IF('Indicator Data'!AN192="No Data",1,IF('Indicator Data imputation'!N191&lt;&gt;"",1,0))</f>
        <v>0</v>
      </c>
      <c r="N188" s="165">
        <f>IF('Indicator Data'!AO192="No Data",1,IF('Indicator Data imputation'!O191&lt;&gt;"",1,0))</f>
        <v>0</v>
      </c>
      <c r="O188" s="165">
        <f>IF('Indicator Data'!AP192="No Data",1,IF('Indicator Data imputation'!P191&lt;&gt;"",1,0))</f>
        <v>0</v>
      </c>
      <c r="P188" s="165">
        <f>IF('Indicator Data'!AQ192="No Data",1,IF('Indicator Data imputation'!Q191&lt;&gt;"",1,0))</f>
        <v>0</v>
      </c>
      <c r="Q188" s="165">
        <f>IF('Indicator Data'!AR192="No Data",1,IF('Indicator Data imputation'!R191&lt;&gt;"",1,0))</f>
        <v>1</v>
      </c>
      <c r="R188" s="165">
        <f>IF('Indicator Data'!AS192="No Data",1,IF('Indicator Data imputation'!S191&lt;&gt;"",1,0))</f>
        <v>0</v>
      </c>
      <c r="S188" s="165">
        <f>IF('Indicator Data'!AT192="No Data",1,IF('Indicator Data imputation'!T191&lt;&gt;"",1,0))</f>
        <v>0</v>
      </c>
      <c r="T188" s="165">
        <f>IF('Indicator Data'!AU192="No Data",1,IF('Indicator Data imputation'!U191&lt;&gt;"",1,0))</f>
        <v>0</v>
      </c>
      <c r="U188" s="165">
        <f>IF('Indicator Data'!AV192="No Data",1,IF('Indicator Data imputation'!V191&lt;&gt;"",1,0))</f>
        <v>1</v>
      </c>
      <c r="V188" s="165">
        <f>IF('Indicator Data'!AX192="No Data",1,IF('Indicator Data imputation'!W191&lt;&gt;"",1,0))</f>
        <v>0</v>
      </c>
      <c r="W188" s="165">
        <f>IF('Indicator Data'!AY192="No Data",1,IF('Indicator Data imputation'!X191&lt;&gt;"",1,0))</f>
        <v>0</v>
      </c>
      <c r="X188" s="165">
        <f>IF('Indicator Data'!CB192="No Data",1,IF('Indicator Data imputation'!Y191&lt;&gt;"",1,0))</f>
        <v>1</v>
      </c>
      <c r="Y188" s="165">
        <f>IF('Indicator Data'!CC192="No Data",1,IF('Indicator Data imputation'!Z191&lt;&gt;"",1,0))</f>
        <v>0</v>
      </c>
      <c r="Z188" s="165">
        <f>IF('Indicator Data'!AZ192="No Data",1,IF('Indicator Data imputation'!AA191&lt;&gt;"",1,0))</f>
        <v>0</v>
      </c>
      <c r="AA188" s="165">
        <f>IF('Indicator Data'!BA192="No Data",1,IF('Indicator Data imputation'!AB191&lt;&gt;"",1,0))</f>
        <v>0</v>
      </c>
      <c r="AB188" s="165">
        <f>IF('Indicator Data'!CG192="No Data",1,IF('Indicator Data imputation'!AC191&lt;&gt;"",1,0))</f>
        <v>0</v>
      </c>
      <c r="AC188" s="165">
        <f>IF('Indicator Data'!CH192="No Data",1,IF('Indicator Data imputation'!AD191&lt;&gt;"",1,0))</f>
        <v>0</v>
      </c>
      <c r="AD188" s="165">
        <f>IF('Indicator Data'!BC192="No Data",1,IF('Indicator Data imputation'!AE191&lt;&gt;"",1,0))</f>
        <v>0</v>
      </c>
      <c r="AE188" s="165">
        <f>IF('Indicator Data'!BF192="No Data",1,IF('Indicator Data imputation'!AF191&lt;&gt;"",1,0))</f>
        <v>0</v>
      </c>
      <c r="AF188" s="165">
        <f>IF('Indicator Data'!BG192="No Data",1,IF('Indicator Data imputation'!AG191&lt;&gt;"",1,0))</f>
        <v>0</v>
      </c>
      <c r="AG188" s="165">
        <f>IF('Indicator Data'!BH192="No Data",1,IF('Indicator Data imputation'!AH191&lt;&gt;"",1,0))</f>
        <v>0</v>
      </c>
      <c r="AH188" s="165">
        <f>IF('Indicator Data'!BI192="No Data",1,IF('Indicator Data imputation'!AI191&lt;&gt;"",1,0))</f>
        <v>0</v>
      </c>
      <c r="AI188" s="165">
        <f>IF('Indicator Data'!BJ192="No Data",1,IF('Indicator Data imputation'!AJ191&lt;&gt;"",1,0))</f>
        <v>0</v>
      </c>
      <c r="AJ188" s="165">
        <f>IF('Indicator Data'!BK192="No Data",1,IF('Indicator Data imputation'!AK191&lt;&gt;"",1,0))</f>
        <v>0</v>
      </c>
      <c r="AK188" s="165">
        <f>IF('Indicator Data'!BL192="No Data",1,IF('Indicator Data imputation'!AL191&lt;&gt;"",1,0))</f>
        <v>0</v>
      </c>
      <c r="AL188" s="165">
        <f>IF('Indicator Data'!BM192="No Data",1,IF('Indicator Data imputation'!AM191&lt;&gt;"",1,0))</f>
        <v>0</v>
      </c>
      <c r="AM188" s="165">
        <f>IF('Indicator Data'!BN192="No Data",1,IF('Indicator Data imputation'!AN191&lt;&gt;"",1,0))</f>
        <v>0</v>
      </c>
      <c r="AN188" s="165">
        <f>IF('Indicator Data'!BO192="No Data",1,IF('Indicator Data imputation'!AO191&lt;&gt;"",1,0))</f>
        <v>0</v>
      </c>
      <c r="AO188" s="165">
        <f>IF('Indicator Data'!BP192="No Data",1,IF('Indicator Data imputation'!AP191&lt;&gt;"",1,0))</f>
        <v>0</v>
      </c>
      <c r="AP188" s="165">
        <f>IF('Indicator Data'!BQ192="No Data",1,IF('Indicator Data imputation'!AQ191&lt;&gt;"",1,0))</f>
        <v>0</v>
      </c>
      <c r="AQ188" s="165">
        <f>IF('Indicator Data'!BR192="No Data",1,IF('Indicator Data imputation'!AR191&lt;&gt;"",1,0))</f>
        <v>0</v>
      </c>
      <c r="AR188" s="165">
        <f>IF('Indicator Data'!BS192="No Data",1,IF('Indicator Data imputation'!AS191&lt;&gt;"",1,0))</f>
        <v>0</v>
      </c>
      <c r="AS188" s="165">
        <f>IF('Indicator Data'!BT192="No Data",1,IF('Indicator Data imputation'!AT191&lt;&gt;"",1,0))</f>
        <v>0</v>
      </c>
      <c r="AT188" s="165">
        <f>IF('Indicator Data'!BU192="No Data",1,IF('Indicator Data imputation'!AU191&lt;&gt;"",1,0))</f>
        <v>0</v>
      </c>
      <c r="AU188" s="165">
        <f>IF('Indicator Data'!BV192="No Data",1,IF('Indicator Data imputation'!AV191&lt;&gt;"",1,0))</f>
        <v>0</v>
      </c>
      <c r="AV188" s="165">
        <f>IF('Indicator Data'!BW192="No Data",1,IF('Indicator Data imputation'!AW191&lt;&gt;"",1,0))</f>
        <v>0</v>
      </c>
      <c r="AW188" s="165">
        <f>IF('Indicator Data'!BX192="No Data",1,IF('Indicator Data imputation'!AX191&lt;&gt;"",1,0))</f>
        <v>0</v>
      </c>
      <c r="AX188" s="165">
        <f>IF('Indicator Data'!BY192="No Data",1,IF('Indicator Data imputation'!AY191&lt;&gt;"",1,0))</f>
        <v>0</v>
      </c>
      <c r="AY188" s="165">
        <f>IF('Indicator Data'!BZ192="No Data",1,IF('Indicator Data imputation'!AZ191&lt;&gt;"",1,0))</f>
        <v>0</v>
      </c>
      <c r="AZ188" s="165">
        <f>IF('Indicator Data'!CA192="No Data",1,IF('Indicator Data imputation'!BA191&lt;&gt;"",1,0))</f>
        <v>0</v>
      </c>
      <c r="BA188" s="5">
        <f t="shared" si="4"/>
        <v>3</v>
      </c>
      <c r="BB188" s="167">
        <f t="shared" si="5"/>
        <v>5.8823529411764705E-2</v>
      </c>
    </row>
    <row r="189" spans="1:54" x14ac:dyDescent="0.25">
      <c r="A189" s="5" t="s">
        <v>351</v>
      </c>
      <c r="B189" s="165">
        <f>IF('Indicator Data'!C193="No Data",1,IF('Indicator Data imputation'!C192&lt;&gt;"",1,0))</f>
        <v>0</v>
      </c>
      <c r="C189" s="165">
        <f>IF('Indicator Data'!D193="No Data",1,IF('Indicator Data imputation'!D192&lt;&gt;"",1,0))</f>
        <v>0</v>
      </c>
      <c r="D189" s="165">
        <f>IF('Indicator Data'!E193="No Data",1,IF('Indicator Data imputation'!E192&lt;&gt;"",1,0))</f>
        <v>0</v>
      </c>
      <c r="E189" s="165">
        <f>IF('Indicator Data'!F193="No Data",1,IF('Indicator Data imputation'!F192&lt;&gt;"",1,0))</f>
        <v>0</v>
      </c>
      <c r="F189" s="165">
        <f>IF('Indicator Data'!G193="No Data",1,IF('Indicator Data imputation'!G192&lt;&gt;"",1,0))</f>
        <v>0</v>
      </c>
      <c r="G189" s="165">
        <f>IF('Indicator Data'!H193="No Data",1,IF('Indicator Data imputation'!H192&lt;&gt;"",1,0))</f>
        <v>0</v>
      </c>
      <c r="H189" s="165">
        <f>IF('Indicator Data'!I193="No Data",1,IF('Indicator Data imputation'!I192&lt;&gt;"",1,0))</f>
        <v>0</v>
      </c>
      <c r="I189" s="165">
        <f>IF('Indicator Data'!J193="No Data",1,IF('Indicator Data imputation'!J192&lt;&gt;"",1,0))</f>
        <v>0</v>
      </c>
      <c r="J189" s="165">
        <f>IF('Indicator Data'!K193="No Data",1,IF('Indicator Data imputation'!K192&lt;&gt;"",1,0))</f>
        <v>0</v>
      </c>
      <c r="K189" s="165">
        <f>IF('Indicator Data'!L193="No Data",1,IF('Indicator Data imputation'!L192&lt;&gt;"",1,0))</f>
        <v>0</v>
      </c>
      <c r="L189" s="165">
        <f>IF('Indicator Data'!AM193="No Data",1,IF('Indicator Data imputation'!M192&lt;&gt;"",1,0))</f>
        <v>0</v>
      </c>
      <c r="M189" s="165">
        <f>IF('Indicator Data'!AN193="No Data",1,IF('Indicator Data imputation'!N192&lt;&gt;"",1,0))</f>
        <v>0</v>
      </c>
      <c r="N189" s="165">
        <f>IF('Indicator Data'!AO193="No Data",1,IF('Indicator Data imputation'!O192&lt;&gt;"",1,0))</f>
        <v>0</v>
      </c>
      <c r="O189" s="165">
        <f>IF('Indicator Data'!AP193="No Data",1,IF('Indicator Data imputation'!P192&lt;&gt;"",1,0))</f>
        <v>0</v>
      </c>
      <c r="P189" s="165">
        <f>IF('Indicator Data'!AQ193="No Data",1,IF('Indicator Data imputation'!Q192&lt;&gt;"",1,0))</f>
        <v>0</v>
      </c>
      <c r="Q189" s="165">
        <f>IF('Indicator Data'!AR193="No Data",1,IF('Indicator Data imputation'!R192&lt;&gt;"",1,0))</f>
        <v>0</v>
      </c>
      <c r="R189" s="165">
        <f>IF('Indicator Data'!AS193="No Data",1,IF('Indicator Data imputation'!S192&lt;&gt;"",1,0))</f>
        <v>0</v>
      </c>
      <c r="S189" s="165">
        <f>IF('Indicator Data'!AT193="No Data",1,IF('Indicator Data imputation'!T192&lt;&gt;"",1,0))</f>
        <v>0</v>
      </c>
      <c r="T189" s="165">
        <f>IF('Indicator Data'!AU193="No Data",1,IF('Indicator Data imputation'!U192&lt;&gt;"",1,0))</f>
        <v>0</v>
      </c>
      <c r="U189" s="165">
        <f>IF('Indicator Data'!AV193="No Data",1,IF('Indicator Data imputation'!V192&lt;&gt;"",1,0))</f>
        <v>0</v>
      </c>
      <c r="V189" s="165">
        <f>IF('Indicator Data'!AX193="No Data",1,IF('Indicator Data imputation'!W192&lt;&gt;"",1,0))</f>
        <v>0</v>
      </c>
      <c r="W189" s="165">
        <f>IF('Indicator Data'!AY193="No Data",1,IF('Indicator Data imputation'!X192&lt;&gt;"",1,0))</f>
        <v>0</v>
      </c>
      <c r="X189" s="165">
        <f>IF('Indicator Data'!CB193="No Data",1,IF('Indicator Data imputation'!Y192&lt;&gt;"",1,0))</f>
        <v>0</v>
      </c>
      <c r="Y189" s="165">
        <f>IF('Indicator Data'!CC193="No Data",1,IF('Indicator Data imputation'!Z192&lt;&gt;"",1,0))</f>
        <v>0</v>
      </c>
      <c r="Z189" s="165">
        <f>IF('Indicator Data'!AZ193="No Data",1,IF('Indicator Data imputation'!AA192&lt;&gt;"",1,0))</f>
        <v>0</v>
      </c>
      <c r="AA189" s="165">
        <f>IF('Indicator Data'!BA193="No Data",1,IF('Indicator Data imputation'!AB192&lt;&gt;"",1,0))</f>
        <v>0</v>
      </c>
      <c r="AB189" s="165">
        <f>IF('Indicator Data'!CG193="No Data",1,IF('Indicator Data imputation'!AC192&lt;&gt;"",1,0))</f>
        <v>0</v>
      </c>
      <c r="AC189" s="165">
        <f>IF('Indicator Data'!CH193="No Data",1,IF('Indicator Data imputation'!AD192&lt;&gt;"",1,0))</f>
        <v>0</v>
      </c>
      <c r="AD189" s="165">
        <f>IF('Indicator Data'!BC193="No Data",1,IF('Indicator Data imputation'!AE192&lt;&gt;"",1,0))</f>
        <v>0</v>
      </c>
      <c r="AE189" s="165">
        <f>IF('Indicator Data'!BF193="No Data",1,IF('Indicator Data imputation'!AF192&lt;&gt;"",1,0))</f>
        <v>0</v>
      </c>
      <c r="AF189" s="165">
        <f>IF('Indicator Data'!BG193="No Data",1,IF('Indicator Data imputation'!AG192&lt;&gt;"",1,0))</f>
        <v>0</v>
      </c>
      <c r="AG189" s="165">
        <f>IF('Indicator Data'!BH193="No Data",1,IF('Indicator Data imputation'!AH192&lt;&gt;"",1,0))</f>
        <v>0</v>
      </c>
      <c r="AH189" s="165">
        <f>IF('Indicator Data'!BI193="No Data",1,IF('Indicator Data imputation'!AI192&lt;&gt;"",1,0))</f>
        <v>0</v>
      </c>
      <c r="AI189" s="165">
        <f>IF('Indicator Data'!BJ193="No Data",1,IF('Indicator Data imputation'!AJ192&lt;&gt;"",1,0))</f>
        <v>0</v>
      </c>
      <c r="AJ189" s="165">
        <f>IF('Indicator Data'!BK193="No Data",1,IF('Indicator Data imputation'!AK192&lt;&gt;"",1,0))</f>
        <v>0</v>
      </c>
      <c r="AK189" s="165">
        <f>IF('Indicator Data'!BL193="No Data",1,IF('Indicator Data imputation'!AL192&lt;&gt;"",1,0))</f>
        <v>0</v>
      </c>
      <c r="AL189" s="165">
        <f>IF('Indicator Data'!BM193="No Data",1,IF('Indicator Data imputation'!AM192&lt;&gt;"",1,0))</f>
        <v>0</v>
      </c>
      <c r="AM189" s="165">
        <f>IF('Indicator Data'!BN193="No Data",1,IF('Indicator Data imputation'!AN192&lt;&gt;"",1,0))</f>
        <v>0</v>
      </c>
      <c r="AN189" s="165">
        <f>IF('Indicator Data'!BO193="No Data",1,IF('Indicator Data imputation'!AO192&lt;&gt;"",1,0))</f>
        <v>0</v>
      </c>
      <c r="AO189" s="165">
        <f>IF('Indicator Data'!BP193="No Data",1,IF('Indicator Data imputation'!AP192&lt;&gt;"",1,0))</f>
        <v>1</v>
      </c>
      <c r="AP189" s="165">
        <f>IF('Indicator Data'!BQ193="No Data",1,IF('Indicator Data imputation'!AQ192&lt;&gt;"",1,0))</f>
        <v>1</v>
      </c>
      <c r="AQ189" s="165">
        <f>IF('Indicator Data'!BR193="No Data",1,IF('Indicator Data imputation'!AR192&lt;&gt;"",1,0))</f>
        <v>0</v>
      </c>
      <c r="AR189" s="165">
        <f>IF('Indicator Data'!BS193="No Data",1,IF('Indicator Data imputation'!AS192&lt;&gt;"",1,0))</f>
        <v>0</v>
      </c>
      <c r="AS189" s="165">
        <f>IF('Indicator Data'!BT193="No Data",1,IF('Indicator Data imputation'!AT192&lt;&gt;"",1,0))</f>
        <v>0</v>
      </c>
      <c r="AT189" s="165">
        <f>IF('Indicator Data'!BU193="No Data",1,IF('Indicator Data imputation'!AU192&lt;&gt;"",1,0))</f>
        <v>0</v>
      </c>
      <c r="AU189" s="165">
        <f>IF('Indicator Data'!BV193="No Data",1,IF('Indicator Data imputation'!AV192&lt;&gt;"",1,0))</f>
        <v>0</v>
      </c>
      <c r="AV189" s="165">
        <f>IF('Indicator Data'!BW193="No Data",1,IF('Indicator Data imputation'!AW192&lt;&gt;"",1,0))</f>
        <v>0</v>
      </c>
      <c r="AW189" s="165">
        <f>IF('Indicator Data'!BX193="No Data",1,IF('Indicator Data imputation'!AX192&lt;&gt;"",1,0))</f>
        <v>0</v>
      </c>
      <c r="AX189" s="165">
        <f>IF('Indicator Data'!BY193="No Data",1,IF('Indicator Data imputation'!AY192&lt;&gt;"",1,0))</f>
        <v>0</v>
      </c>
      <c r="AY189" s="165">
        <f>IF('Indicator Data'!BZ193="No Data",1,IF('Indicator Data imputation'!AZ192&lt;&gt;"",1,0))</f>
        <v>0</v>
      </c>
      <c r="AZ189" s="165">
        <f>IF('Indicator Data'!CA193="No Data",1,IF('Indicator Data imputation'!BA192&lt;&gt;"",1,0))</f>
        <v>0</v>
      </c>
      <c r="BA189" s="5">
        <f t="shared" si="4"/>
        <v>2</v>
      </c>
      <c r="BB189" s="167">
        <f t="shared" si="5"/>
        <v>3.9215686274509803E-2</v>
      </c>
    </row>
    <row r="190" spans="1:54" x14ac:dyDescent="0.25">
      <c r="A190" s="5" t="s">
        <v>352</v>
      </c>
      <c r="B190" s="165">
        <f>IF('Indicator Data'!C194="No Data",1,IF('Indicator Data imputation'!C193&lt;&gt;"",1,0))</f>
        <v>0</v>
      </c>
      <c r="C190" s="165">
        <f>IF('Indicator Data'!D194="No Data",1,IF('Indicator Data imputation'!D193&lt;&gt;"",1,0))</f>
        <v>0</v>
      </c>
      <c r="D190" s="165">
        <f>IF('Indicator Data'!E194="No Data",1,IF('Indicator Data imputation'!E193&lt;&gt;"",1,0))</f>
        <v>0</v>
      </c>
      <c r="E190" s="165">
        <f>IF('Indicator Data'!F194="No Data",1,IF('Indicator Data imputation'!F193&lt;&gt;"",1,0))</f>
        <v>0</v>
      </c>
      <c r="F190" s="165">
        <f>IF('Indicator Data'!G194="No Data",1,IF('Indicator Data imputation'!G193&lt;&gt;"",1,0))</f>
        <v>0</v>
      </c>
      <c r="G190" s="165">
        <f>IF('Indicator Data'!H194="No Data",1,IF('Indicator Data imputation'!H193&lt;&gt;"",1,0))</f>
        <v>0</v>
      </c>
      <c r="H190" s="165">
        <f>IF('Indicator Data'!I194="No Data",1,IF('Indicator Data imputation'!I193&lt;&gt;"",1,0))</f>
        <v>0</v>
      </c>
      <c r="I190" s="165">
        <f>IF('Indicator Data'!J194="No Data",1,IF('Indicator Data imputation'!J193&lt;&gt;"",1,0))</f>
        <v>0</v>
      </c>
      <c r="J190" s="165">
        <f>IF('Indicator Data'!K194="No Data",1,IF('Indicator Data imputation'!K193&lt;&gt;"",1,0))</f>
        <v>0</v>
      </c>
      <c r="K190" s="165">
        <f>IF('Indicator Data'!L194="No Data",1,IF('Indicator Data imputation'!L193&lt;&gt;"",1,0))</f>
        <v>0</v>
      </c>
      <c r="L190" s="165">
        <f>IF('Indicator Data'!AM194="No Data",1,IF('Indicator Data imputation'!M193&lt;&gt;"",1,0))</f>
        <v>0</v>
      </c>
      <c r="M190" s="165">
        <f>IF('Indicator Data'!AN194="No Data",1,IF('Indicator Data imputation'!N193&lt;&gt;"",1,0))</f>
        <v>0</v>
      </c>
      <c r="N190" s="165">
        <f>IF('Indicator Data'!AO194="No Data",1,IF('Indicator Data imputation'!O193&lt;&gt;"",1,0))</f>
        <v>0</v>
      </c>
      <c r="O190" s="165">
        <f>IF('Indicator Data'!AP194="No Data",1,IF('Indicator Data imputation'!P193&lt;&gt;"",1,0))</f>
        <v>0</v>
      </c>
      <c r="P190" s="165">
        <f>IF('Indicator Data'!AQ194="No Data",1,IF('Indicator Data imputation'!Q193&lt;&gt;"",1,0))</f>
        <v>0</v>
      </c>
      <c r="Q190" s="165">
        <f>IF('Indicator Data'!AR194="No Data",1,IF('Indicator Data imputation'!R193&lt;&gt;"",1,0))</f>
        <v>0</v>
      </c>
      <c r="R190" s="165">
        <f>IF('Indicator Data'!AS194="No Data",1,IF('Indicator Data imputation'!S193&lt;&gt;"",1,0))</f>
        <v>0</v>
      </c>
      <c r="S190" s="165">
        <f>IF('Indicator Data'!AT194="No Data",1,IF('Indicator Data imputation'!T193&lt;&gt;"",1,0))</f>
        <v>0</v>
      </c>
      <c r="T190" s="165">
        <f>IF('Indicator Data'!AU194="No Data",1,IF('Indicator Data imputation'!U193&lt;&gt;"",1,0))</f>
        <v>0</v>
      </c>
      <c r="U190" s="165">
        <f>IF('Indicator Data'!AV194="No Data",1,IF('Indicator Data imputation'!V193&lt;&gt;"",1,0))</f>
        <v>0</v>
      </c>
      <c r="V190" s="165">
        <f>IF('Indicator Data'!AX194="No Data",1,IF('Indicator Data imputation'!W193&lt;&gt;"",1,0))</f>
        <v>0</v>
      </c>
      <c r="W190" s="165">
        <f>IF('Indicator Data'!AY194="No Data",1,IF('Indicator Data imputation'!X193&lt;&gt;"",1,0))</f>
        <v>0</v>
      </c>
      <c r="X190" s="165">
        <f>IF('Indicator Data'!CB194="No Data",1,IF('Indicator Data imputation'!Y193&lt;&gt;"",1,0))</f>
        <v>0</v>
      </c>
      <c r="Y190" s="165">
        <f>IF('Indicator Data'!CC194="No Data",1,IF('Indicator Data imputation'!Z193&lt;&gt;"",1,0))</f>
        <v>0</v>
      </c>
      <c r="Z190" s="165">
        <f>IF('Indicator Data'!AZ194="No Data",1,IF('Indicator Data imputation'!AA193&lt;&gt;"",1,0))</f>
        <v>0</v>
      </c>
      <c r="AA190" s="165">
        <f>IF('Indicator Data'!BA194="No Data",1,IF('Indicator Data imputation'!AB193&lt;&gt;"",1,0))</f>
        <v>0</v>
      </c>
      <c r="AB190" s="165">
        <f>IF('Indicator Data'!CG194="No Data",1,IF('Indicator Data imputation'!AC193&lt;&gt;"",1,0))</f>
        <v>0</v>
      </c>
      <c r="AC190" s="165">
        <f>IF('Indicator Data'!CH194="No Data",1,IF('Indicator Data imputation'!AD193&lt;&gt;"",1,0))</f>
        <v>0</v>
      </c>
      <c r="AD190" s="165">
        <f>IF('Indicator Data'!BC194="No Data",1,IF('Indicator Data imputation'!AE193&lt;&gt;"",1,0))</f>
        <v>0</v>
      </c>
      <c r="AE190" s="165">
        <f>IF('Indicator Data'!BF194="No Data",1,IF('Indicator Data imputation'!AF193&lt;&gt;"",1,0))</f>
        <v>0</v>
      </c>
      <c r="AF190" s="165">
        <f>IF('Indicator Data'!BG194="No Data",1,IF('Indicator Data imputation'!AG193&lt;&gt;"",1,0))</f>
        <v>0</v>
      </c>
      <c r="AG190" s="165">
        <f>IF('Indicator Data'!BH194="No Data",1,IF('Indicator Data imputation'!AH193&lt;&gt;"",1,0))</f>
        <v>0</v>
      </c>
      <c r="AH190" s="165">
        <f>IF('Indicator Data'!BI194="No Data",1,IF('Indicator Data imputation'!AI193&lt;&gt;"",1,0))</f>
        <v>0</v>
      </c>
      <c r="AI190" s="165">
        <f>IF('Indicator Data'!BJ194="No Data",1,IF('Indicator Data imputation'!AJ193&lt;&gt;"",1,0))</f>
        <v>0</v>
      </c>
      <c r="AJ190" s="165">
        <f>IF('Indicator Data'!BK194="No Data",1,IF('Indicator Data imputation'!AK193&lt;&gt;"",1,0))</f>
        <v>0</v>
      </c>
      <c r="AK190" s="165">
        <f>IF('Indicator Data'!BL194="No Data",1,IF('Indicator Data imputation'!AL193&lt;&gt;"",1,0))</f>
        <v>0</v>
      </c>
      <c r="AL190" s="165">
        <f>IF('Indicator Data'!BM194="No Data",1,IF('Indicator Data imputation'!AM193&lt;&gt;"",1,0))</f>
        <v>0</v>
      </c>
      <c r="AM190" s="165">
        <f>IF('Indicator Data'!BN194="No Data",1,IF('Indicator Data imputation'!AN193&lt;&gt;"",1,0))</f>
        <v>0</v>
      </c>
      <c r="AN190" s="165">
        <f>IF('Indicator Data'!BO194="No Data",1,IF('Indicator Data imputation'!AO193&lt;&gt;"",1,0))</f>
        <v>0</v>
      </c>
      <c r="AO190" s="165">
        <f>IF('Indicator Data'!BP194="No Data",1,IF('Indicator Data imputation'!AP193&lt;&gt;"",1,0))</f>
        <v>0</v>
      </c>
      <c r="AP190" s="165">
        <f>IF('Indicator Data'!BQ194="No Data",1,IF('Indicator Data imputation'!AQ193&lt;&gt;"",1,0))</f>
        <v>0</v>
      </c>
      <c r="AQ190" s="165">
        <f>IF('Indicator Data'!BR194="No Data",1,IF('Indicator Data imputation'!AR193&lt;&gt;"",1,0))</f>
        <v>0</v>
      </c>
      <c r="AR190" s="165">
        <f>IF('Indicator Data'!BS194="No Data",1,IF('Indicator Data imputation'!AS193&lt;&gt;"",1,0))</f>
        <v>0</v>
      </c>
      <c r="AS190" s="165">
        <f>IF('Indicator Data'!BT194="No Data",1,IF('Indicator Data imputation'!AT193&lt;&gt;"",1,0))</f>
        <v>0</v>
      </c>
      <c r="AT190" s="165">
        <f>IF('Indicator Data'!BU194="No Data",1,IF('Indicator Data imputation'!AU193&lt;&gt;"",1,0))</f>
        <v>0</v>
      </c>
      <c r="AU190" s="165">
        <f>IF('Indicator Data'!BV194="No Data",1,IF('Indicator Data imputation'!AV193&lt;&gt;"",1,0))</f>
        <v>0</v>
      </c>
      <c r="AV190" s="165">
        <f>IF('Indicator Data'!BW194="No Data",1,IF('Indicator Data imputation'!AW193&lt;&gt;"",1,0))</f>
        <v>0</v>
      </c>
      <c r="AW190" s="165">
        <f>IF('Indicator Data'!BX194="No Data",1,IF('Indicator Data imputation'!AX193&lt;&gt;"",1,0))</f>
        <v>0</v>
      </c>
      <c r="AX190" s="165">
        <f>IF('Indicator Data'!BY194="No Data",1,IF('Indicator Data imputation'!AY193&lt;&gt;"",1,0))</f>
        <v>0</v>
      </c>
      <c r="AY190" s="165">
        <f>IF('Indicator Data'!BZ194="No Data",1,IF('Indicator Data imputation'!AZ193&lt;&gt;"",1,0))</f>
        <v>0</v>
      </c>
      <c r="AZ190" s="165">
        <f>IF('Indicator Data'!CA194="No Data",1,IF('Indicator Data imputation'!BA193&lt;&gt;"",1,0))</f>
        <v>0</v>
      </c>
      <c r="BA190" s="5">
        <f t="shared" si="4"/>
        <v>0</v>
      </c>
      <c r="BB190" s="167">
        <f t="shared" si="5"/>
        <v>0</v>
      </c>
    </row>
    <row r="191" spans="1:54" x14ac:dyDescent="0.25">
      <c r="A191" s="5" t="s">
        <v>354</v>
      </c>
      <c r="B191" s="165">
        <f>IF('Indicator Data'!C195="No Data",1,IF('Indicator Data imputation'!C194&lt;&gt;"",1,0))</f>
        <v>0</v>
      </c>
      <c r="C191" s="165">
        <f>IF('Indicator Data'!D195="No Data",1,IF('Indicator Data imputation'!D194&lt;&gt;"",1,0))</f>
        <v>0</v>
      </c>
      <c r="D191" s="165">
        <f>IF('Indicator Data'!E195="No Data",1,IF('Indicator Data imputation'!E194&lt;&gt;"",1,0))</f>
        <v>0</v>
      </c>
      <c r="E191" s="165">
        <f>IF('Indicator Data'!F195="No Data",1,IF('Indicator Data imputation'!F194&lt;&gt;"",1,0))</f>
        <v>0</v>
      </c>
      <c r="F191" s="165">
        <f>IF('Indicator Data'!G195="No Data",1,IF('Indicator Data imputation'!G194&lt;&gt;"",1,0))</f>
        <v>0</v>
      </c>
      <c r="G191" s="165">
        <f>IF('Indicator Data'!H195="No Data",1,IF('Indicator Data imputation'!H194&lt;&gt;"",1,0))</f>
        <v>0</v>
      </c>
      <c r="H191" s="165">
        <f>IF('Indicator Data'!I195="No Data",1,IF('Indicator Data imputation'!I194&lt;&gt;"",1,0))</f>
        <v>0</v>
      </c>
      <c r="I191" s="165">
        <f>IF('Indicator Data'!J195="No Data",1,IF('Indicator Data imputation'!J194&lt;&gt;"",1,0))</f>
        <v>0</v>
      </c>
      <c r="J191" s="165">
        <f>IF('Indicator Data'!K195="No Data",1,IF('Indicator Data imputation'!K194&lt;&gt;"",1,0))</f>
        <v>0</v>
      </c>
      <c r="K191" s="165">
        <f>IF('Indicator Data'!L195="No Data",1,IF('Indicator Data imputation'!L194&lt;&gt;"",1,0))</f>
        <v>0</v>
      </c>
      <c r="L191" s="165">
        <f>IF('Indicator Data'!AM195="No Data",1,IF('Indicator Data imputation'!M194&lt;&gt;"",1,0))</f>
        <v>0</v>
      </c>
      <c r="M191" s="165">
        <f>IF('Indicator Data'!AN195="No Data",1,IF('Indicator Data imputation'!N194&lt;&gt;"",1,0))</f>
        <v>0</v>
      </c>
      <c r="N191" s="165">
        <f>IF('Indicator Data'!AO195="No Data",1,IF('Indicator Data imputation'!O194&lt;&gt;"",1,0))</f>
        <v>0</v>
      </c>
      <c r="O191" s="165">
        <f>IF('Indicator Data'!AP195="No Data",1,IF('Indicator Data imputation'!P194&lt;&gt;"",1,0))</f>
        <v>0</v>
      </c>
      <c r="P191" s="165">
        <f>IF('Indicator Data'!AQ195="No Data",1,IF('Indicator Data imputation'!Q194&lt;&gt;"",1,0))</f>
        <v>0</v>
      </c>
      <c r="Q191" s="165">
        <f>IF('Indicator Data'!AR195="No Data",1,IF('Indicator Data imputation'!R194&lt;&gt;"",1,0))</f>
        <v>0</v>
      </c>
      <c r="R191" s="165">
        <f>IF('Indicator Data'!AS195="No Data",1,IF('Indicator Data imputation'!S194&lt;&gt;"",1,0))</f>
        <v>0</v>
      </c>
      <c r="S191" s="165">
        <f>IF('Indicator Data'!AT195="No Data",1,IF('Indicator Data imputation'!T194&lt;&gt;"",1,0))</f>
        <v>0</v>
      </c>
      <c r="T191" s="165">
        <f>IF('Indicator Data'!AU195="No Data",1,IF('Indicator Data imputation'!U194&lt;&gt;"",1,0))</f>
        <v>0</v>
      </c>
      <c r="U191" s="165">
        <f>IF('Indicator Data'!AV195="No Data",1,IF('Indicator Data imputation'!V194&lt;&gt;"",1,0))</f>
        <v>0</v>
      </c>
      <c r="V191" s="165">
        <f>IF('Indicator Data'!AX195="No Data",1,IF('Indicator Data imputation'!W194&lt;&gt;"",1,0))</f>
        <v>0</v>
      </c>
      <c r="W191" s="165">
        <f>IF('Indicator Data'!AY195="No Data",1,IF('Indicator Data imputation'!X194&lt;&gt;"",1,0))</f>
        <v>0</v>
      </c>
      <c r="X191" s="165">
        <f>IF('Indicator Data'!CB195="No Data",1,IF('Indicator Data imputation'!Y194&lt;&gt;"",1,0))</f>
        <v>0</v>
      </c>
      <c r="Y191" s="165">
        <f>IF('Indicator Data'!CC195="No Data",1,IF('Indicator Data imputation'!Z194&lt;&gt;"",1,0))</f>
        <v>0</v>
      </c>
      <c r="Z191" s="165">
        <f>IF('Indicator Data'!AZ195="No Data",1,IF('Indicator Data imputation'!AA194&lt;&gt;"",1,0))</f>
        <v>0</v>
      </c>
      <c r="AA191" s="165">
        <f>IF('Indicator Data'!BA195="No Data",1,IF('Indicator Data imputation'!AB194&lt;&gt;"",1,0))</f>
        <v>0</v>
      </c>
      <c r="AB191" s="165">
        <f>IF('Indicator Data'!CG195="No Data",1,IF('Indicator Data imputation'!AC194&lt;&gt;"",1,0))</f>
        <v>0</v>
      </c>
      <c r="AC191" s="165">
        <f>IF('Indicator Data'!CH195="No Data",1,IF('Indicator Data imputation'!AD194&lt;&gt;"",1,0))</f>
        <v>0</v>
      </c>
      <c r="AD191" s="165">
        <f>IF('Indicator Data'!BC195="No Data",1,IF('Indicator Data imputation'!AE194&lt;&gt;"",1,0))</f>
        <v>0</v>
      </c>
      <c r="AE191" s="165">
        <f>IF('Indicator Data'!BF195="No Data",1,IF('Indicator Data imputation'!AF194&lt;&gt;"",1,0))</f>
        <v>0</v>
      </c>
      <c r="AF191" s="165">
        <f>IF('Indicator Data'!BG195="No Data",1,IF('Indicator Data imputation'!AG194&lt;&gt;"",1,0))</f>
        <v>0</v>
      </c>
      <c r="AG191" s="165">
        <f>IF('Indicator Data'!BH195="No Data",1,IF('Indicator Data imputation'!AH194&lt;&gt;"",1,0))</f>
        <v>0</v>
      </c>
      <c r="AH191" s="165">
        <f>IF('Indicator Data'!BI195="No Data",1,IF('Indicator Data imputation'!AI194&lt;&gt;"",1,0))</f>
        <v>0</v>
      </c>
      <c r="AI191" s="165">
        <f>IF('Indicator Data'!BJ195="No Data",1,IF('Indicator Data imputation'!AJ194&lt;&gt;"",1,0))</f>
        <v>0</v>
      </c>
      <c r="AJ191" s="165">
        <f>IF('Indicator Data'!BK195="No Data",1,IF('Indicator Data imputation'!AK194&lt;&gt;"",1,0))</f>
        <v>0</v>
      </c>
      <c r="AK191" s="165">
        <f>IF('Indicator Data'!BL195="No Data",1,IF('Indicator Data imputation'!AL194&lt;&gt;"",1,0))</f>
        <v>0</v>
      </c>
      <c r="AL191" s="165">
        <f>IF('Indicator Data'!BM195="No Data",1,IF('Indicator Data imputation'!AM194&lt;&gt;"",1,0))</f>
        <v>0</v>
      </c>
      <c r="AM191" s="165">
        <f>IF('Indicator Data'!BN195="No Data",1,IF('Indicator Data imputation'!AN194&lt;&gt;"",1,0))</f>
        <v>0</v>
      </c>
      <c r="AN191" s="165">
        <f>IF('Indicator Data'!BO195="No Data",1,IF('Indicator Data imputation'!AO194&lt;&gt;"",1,0))</f>
        <v>0</v>
      </c>
      <c r="AO191" s="165">
        <f>IF('Indicator Data'!BP195="No Data",1,IF('Indicator Data imputation'!AP194&lt;&gt;"",1,0))</f>
        <v>0</v>
      </c>
      <c r="AP191" s="165">
        <f>IF('Indicator Data'!BQ195="No Data",1,IF('Indicator Data imputation'!AQ194&lt;&gt;"",1,0))</f>
        <v>0</v>
      </c>
      <c r="AQ191" s="165">
        <f>IF('Indicator Data'!BR195="No Data",1,IF('Indicator Data imputation'!AR194&lt;&gt;"",1,0))</f>
        <v>0</v>
      </c>
      <c r="AR191" s="165">
        <f>IF('Indicator Data'!BS195="No Data",1,IF('Indicator Data imputation'!AS194&lt;&gt;"",1,0))</f>
        <v>0</v>
      </c>
      <c r="AS191" s="165">
        <f>IF('Indicator Data'!BT195="No Data",1,IF('Indicator Data imputation'!AT194&lt;&gt;"",1,0))</f>
        <v>0</v>
      </c>
      <c r="AT191" s="165">
        <f>IF('Indicator Data'!BU195="No Data",1,IF('Indicator Data imputation'!AU194&lt;&gt;"",1,0))</f>
        <v>0</v>
      </c>
      <c r="AU191" s="165">
        <f>IF('Indicator Data'!BV195="No Data",1,IF('Indicator Data imputation'!AV194&lt;&gt;"",1,0))</f>
        <v>0</v>
      </c>
      <c r="AV191" s="165">
        <f>IF('Indicator Data'!BW195="No Data",1,IF('Indicator Data imputation'!AW194&lt;&gt;"",1,0))</f>
        <v>0</v>
      </c>
      <c r="AW191" s="165">
        <f>IF('Indicator Data'!BX195="No Data",1,IF('Indicator Data imputation'!AX194&lt;&gt;"",1,0))</f>
        <v>0</v>
      </c>
      <c r="AX191" s="165">
        <f>IF('Indicator Data'!BY195="No Data",1,IF('Indicator Data imputation'!AY194&lt;&gt;"",1,0))</f>
        <v>0</v>
      </c>
      <c r="AY191" s="165">
        <f>IF('Indicator Data'!BZ195="No Data",1,IF('Indicator Data imputation'!AZ194&lt;&gt;"",1,0))</f>
        <v>0</v>
      </c>
      <c r="AZ191" s="165">
        <f>IF('Indicator Data'!CA195="No Data",1,IF('Indicator Data imputation'!BA194&lt;&gt;"",1,0))</f>
        <v>0</v>
      </c>
      <c r="BA191" s="5">
        <f t="shared" si="4"/>
        <v>0</v>
      </c>
      <c r="BB191" s="167">
        <f t="shared" si="5"/>
        <v>0</v>
      </c>
    </row>
    <row r="192" spans="1:54" x14ac:dyDescent="0.25">
      <c r="A192" s="5" t="s">
        <v>356</v>
      </c>
      <c r="B192" s="165">
        <f>IF('Indicator Data'!C196="No Data",1,IF('Indicator Data imputation'!C195&lt;&gt;"",1,0))</f>
        <v>0</v>
      </c>
      <c r="C192" s="165">
        <f>IF('Indicator Data'!D196="No Data",1,IF('Indicator Data imputation'!D195&lt;&gt;"",1,0))</f>
        <v>0</v>
      </c>
      <c r="D192" s="165">
        <f>IF('Indicator Data'!E196="No Data",1,IF('Indicator Data imputation'!E195&lt;&gt;"",1,0))</f>
        <v>0</v>
      </c>
      <c r="E192" s="165">
        <f>IF('Indicator Data'!F196="No Data",1,IF('Indicator Data imputation'!F195&lt;&gt;"",1,0))</f>
        <v>0</v>
      </c>
      <c r="F192" s="165">
        <f>IF('Indicator Data'!G196="No Data",1,IF('Indicator Data imputation'!G195&lt;&gt;"",1,0))</f>
        <v>0</v>
      </c>
      <c r="G192" s="165">
        <f>IF('Indicator Data'!H196="No Data",1,IF('Indicator Data imputation'!H195&lt;&gt;"",1,0))</f>
        <v>0</v>
      </c>
      <c r="H192" s="165">
        <f>IF('Indicator Data'!I196="No Data",1,IF('Indicator Data imputation'!I195&lt;&gt;"",1,0))</f>
        <v>0</v>
      </c>
      <c r="I192" s="165">
        <f>IF('Indicator Data'!J196="No Data",1,IF('Indicator Data imputation'!J195&lt;&gt;"",1,0))</f>
        <v>0</v>
      </c>
      <c r="J192" s="165">
        <f>IF('Indicator Data'!K196="No Data",1,IF('Indicator Data imputation'!K195&lt;&gt;"",1,0))</f>
        <v>0</v>
      </c>
      <c r="K192" s="165">
        <f>IF('Indicator Data'!L196="No Data",1,IF('Indicator Data imputation'!L195&lt;&gt;"",1,0))</f>
        <v>0</v>
      </c>
      <c r="L192" s="165">
        <f>IF('Indicator Data'!AM196="No Data",1,IF('Indicator Data imputation'!M195&lt;&gt;"",1,0))</f>
        <v>0</v>
      </c>
      <c r="M192" s="165">
        <f>IF('Indicator Data'!AN196="No Data",1,IF('Indicator Data imputation'!N195&lt;&gt;"",1,0))</f>
        <v>0</v>
      </c>
      <c r="N192" s="165">
        <f>IF('Indicator Data'!AO196="No Data",1,IF('Indicator Data imputation'!O195&lt;&gt;"",1,0))</f>
        <v>0</v>
      </c>
      <c r="O192" s="165">
        <f>IF('Indicator Data'!AP196="No Data",1,IF('Indicator Data imputation'!P195&lt;&gt;"",1,0))</f>
        <v>0</v>
      </c>
      <c r="P192" s="165">
        <f>IF('Indicator Data'!AQ196="No Data",1,IF('Indicator Data imputation'!Q195&lt;&gt;"",1,0))</f>
        <v>0</v>
      </c>
      <c r="Q192" s="165">
        <f>IF('Indicator Data'!AR196="No Data",1,IF('Indicator Data imputation'!R195&lt;&gt;"",1,0))</f>
        <v>0</v>
      </c>
      <c r="R192" s="165">
        <f>IF('Indicator Data'!AS196="No Data",1,IF('Indicator Data imputation'!S195&lt;&gt;"",1,0))</f>
        <v>0</v>
      </c>
      <c r="S192" s="165">
        <f>IF('Indicator Data'!AT196="No Data",1,IF('Indicator Data imputation'!T195&lt;&gt;"",1,0))</f>
        <v>0</v>
      </c>
      <c r="T192" s="165">
        <f>IF('Indicator Data'!AU196="No Data",1,IF('Indicator Data imputation'!U195&lt;&gt;"",1,0))</f>
        <v>0</v>
      </c>
      <c r="U192" s="165">
        <f>IF('Indicator Data'!AV196="No Data",1,IF('Indicator Data imputation'!V195&lt;&gt;"",1,0))</f>
        <v>0</v>
      </c>
      <c r="V192" s="165">
        <f>IF('Indicator Data'!AX196="No Data",1,IF('Indicator Data imputation'!W195&lt;&gt;"",1,0))</f>
        <v>0</v>
      </c>
      <c r="W192" s="165">
        <f>IF('Indicator Data'!AY196="No Data",1,IF('Indicator Data imputation'!X195&lt;&gt;"",1,0))</f>
        <v>0</v>
      </c>
      <c r="X192" s="165">
        <f>IF('Indicator Data'!CB196="No Data",1,IF('Indicator Data imputation'!Y195&lt;&gt;"",1,0))</f>
        <v>0</v>
      </c>
      <c r="Y192" s="165">
        <f>IF('Indicator Data'!CC196="No Data",1,IF('Indicator Data imputation'!Z195&lt;&gt;"",1,0))</f>
        <v>0</v>
      </c>
      <c r="Z192" s="165">
        <f>IF('Indicator Data'!AZ196="No Data",1,IF('Indicator Data imputation'!AA195&lt;&gt;"",1,0))</f>
        <v>0</v>
      </c>
      <c r="AA192" s="165">
        <f>IF('Indicator Data'!BA196="No Data",1,IF('Indicator Data imputation'!AB195&lt;&gt;"",1,0))</f>
        <v>0</v>
      </c>
      <c r="AB192" s="165">
        <f>IF('Indicator Data'!CG196="No Data",1,IF('Indicator Data imputation'!AC195&lt;&gt;"",1,0))</f>
        <v>0</v>
      </c>
      <c r="AC192" s="165">
        <f>IF('Indicator Data'!CH196="No Data",1,IF('Indicator Data imputation'!AD195&lt;&gt;"",1,0))</f>
        <v>0</v>
      </c>
      <c r="AD192" s="165">
        <f>IF('Indicator Data'!BC196="No Data",1,IF('Indicator Data imputation'!AE195&lt;&gt;"",1,0))</f>
        <v>0</v>
      </c>
      <c r="AE192" s="165">
        <f>IF('Indicator Data'!BF196="No Data",1,IF('Indicator Data imputation'!AF195&lt;&gt;"",1,0))</f>
        <v>0</v>
      </c>
      <c r="AF192" s="165">
        <f>IF('Indicator Data'!BG196="No Data",1,IF('Indicator Data imputation'!AG195&lt;&gt;"",1,0))</f>
        <v>1</v>
      </c>
      <c r="AG192" s="165">
        <f>IF('Indicator Data'!BH196="No Data",1,IF('Indicator Data imputation'!AH195&lt;&gt;"",1,0))</f>
        <v>0</v>
      </c>
      <c r="AH192" s="165">
        <f>IF('Indicator Data'!BI196="No Data",1,IF('Indicator Data imputation'!AI195&lt;&gt;"",1,0))</f>
        <v>0</v>
      </c>
      <c r="AI192" s="165">
        <f>IF('Indicator Data'!BJ196="No Data",1,IF('Indicator Data imputation'!AJ195&lt;&gt;"",1,0))</f>
        <v>0</v>
      </c>
      <c r="AJ192" s="165">
        <f>IF('Indicator Data'!BK196="No Data",1,IF('Indicator Data imputation'!AK195&lt;&gt;"",1,0))</f>
        <v>0</v>
      </c>
      <c r="AK192" s="165">
        <f>IF('Indicator Data'!BL196="No Data",1,IF('Indicator Data imputation'!AL195&lt;&gt;"",1,0))</f>
        <v>0</v>
      </c>
      <c r="AL192" s="165">
        <f>IF('Indicator Data'!BM196="No Data",1,IF('Indicator Data imputation'!AM195&lt;&gt;"",1,0))</f>
        <v>0</v>
      </c>
      <c r="AM192" s="165">
        <f>IF('Indicator Data'!BN196="No Data",1,IF('Indicator Data imputation'!AN195&lt;&gt;"",1,0))</f>
        <v>0</v>
      </c>
      <c r="AN192" s="165">
        <f>IF('Indicator Data'!BO196="No Data",1,IF('Indicator Data imputation'!AO195&lt;&gt;"",1,0))</f>
        <v>0</v>
      </c>
      <c r="AO192" s="165">
        <f>IF('Indicator Data'!BP196="No Data",1,IF('Indicator Data imputation'!AP195&lt;&gt;"",1,0))</f>
        <v>1</v>
      </c>
      <c r="AP192" s="165">
        <f>IF('Indicator Data'!BQ196="No Data",1,IF('Indicator Data imputation'!AQ195&lt;&gt;"",1,0))</f>
        <v>1</v>
      </c>
      <c r="AQ192" s="165">
        <f>IF('Indicator Data'!BR196="No Data",1,IF('Indicator Data imputation'!AR195&lt;&gt;"",1,0))</f>
        <v>0</v>
      </c>
      <c r="AR192" s="165">
        <f>IF('Indicator Data'!BS196="No Data",1,IF('Indicator Data imputation'!AS195&lt;&gt;"",1,0))</f>
        <v>0</v>
      </c>
      <c r="AS192" s="165">
        <f>IF('Indicator Data'!BT196="No Data",1,IF('Indicator Data imputation'!AT195&lt;&gt;"",1,0))</f>
        <v>0</v>
      </c>
      <c r="AT192" s="165">
        <f>IF('Indicator Data'!BU196="No Data",1,IF('Indicator Data imputation'!AU195&lt;&gt;"",1,0))</f>
        <v>0</v>
      </c>
      <c r="AU192" s="165">
        <f>IF('Indicator Data'!BV196="No Data",1,IF('Indicator Data imputation'!AV195&lt;&gt;"",1,0))</f>
        <v>0</v>
      </c>
      <c r="AV192" s="165">
        <f>IF('Indicator Data'!BW196="No Data",1,IF('Indicator Data imputation'!AW195&lt;&gt;"",1,0))</f>
        <v>0</v>
      </c>
      <c r="AW192" s="165">
        <f>IF('Indicator Data'!BX196="No Data",1,IF('Indicator Data imputation'!AX195&lt;&gt;"",1,0))</f>
        <v>0</v>
      </c>
      <c r="AX192" s="165">
        <f>IF('Indicator Data'!BY196="No Data",1,IF('Indicator Data imputation'!AY195&lt;&gt;"",1,0))</f>
        <v>0</v>
      </c>
      <c r="AY192" s="165">
        <f>IF('Indicator Data'!BZ196="No Data",1,IF('Indicator Data imputation'!AZ195&lt;&gt;"",1,0))</f>
        <v>0</v>
      </c>
      <c r="AZ192" s="165">
        <f>IF('Indicator Data'!CA196="No Data",1,IF('Indicator Data imputation'!BA195&lt;&gt;"",1,0))</f>
        <v>0</v>
      </c>
      <c r="BA192" s="5">
        <f t="shared" si="4"/>
        <v>3</v>
      </c>
      <c r="BB192" s="167">
        <f t="shared" si="5"/>
        <v>5.8823529411764705E-2</v>
      </c>
    </row>
    <row r="193" spans="1:52" x14ac:dyDescent="0.25">
      <c r="A193" t="s">
        <v>1207</v>
      </c>
      <c r="B193">
        <f>SUM(B2:B192)</f>
        <v>0</v>
      </c>
      <c r="C193" s="5">
        <f t="shared" ref="C193:AZ193" si="6">SUM(C2:C192)</f>
        <v>0</v>
      </c>
      <c r="D193" s="5">
        <f t="shared" si="6"/>
        <v>32</v>
      </c>
      <c r="E193" s="5">
        <f t="shared" si="6"/>
        <v>0</v>
      </c>
      <c r="F193" s="5">
        <f t="shared" si="6"/>
        <v>0</v>
      </c>
      <c r="G193" s="5">
        <f t="shared" si="6"/>
        <v>0</v>
      </c>
      <c r="H193" s="5">
        <f t="shared" si="6"/>
        <v>0</v>
      </c>
      <c r="I193" s="5">
        <f t="shared" si="6"/>
        <v>0</v>
      </c>
      <c r="J193" s="5">
        <f t="shared" si="6"/>
        <v>0</v>
      </c>
      <c r="K193" s="5">
        <f t="shared" si="6"/>
        <v>13</v>
      </c>
      <c r="L193" s="5">
        <f t="shared" si="6"/>
        <v>0</v>
      </c>
      <c r="M193" s="5">
        <f t="shared" si="6"/>
        <v>0</v>
      </c>
      <c r="N193" s="5">
        <f t="shared" si="6"/>
        <v>0</v>
      </c>
      <c r="O193" s="5">
        <f t="shared" si="6"/>
        <v>0</v>
      </c>
      <c r="P193" s="5">
        <f t="shared" si="6"/>
        <v>4</v>
      </c>
      <c r="Q193" s="5">
        <f t="shared" si="6"/>
        <v>94</v>
      </c>
      <c r="R193" s="5">
        <f t="shared" si="6"/>
        <v>0</v>
      </c>
      <c r="S193" s="5">
        <f t="shared" si="6"/>
        <v>0</v>
      </c>
      <c r="T193" s="5">
        <f t="shared" si="6"/>
        <v>0</v>
      </c>
      <c r="U193" s="5">
        <f t="shared" si="6"/>
        <v>59</v>
      </c>
      <c r="V193" s="5">
        <f t="shared" si="6"/>
        <v>1</v>
      </c>
      <c r="W193" s="5">
        <f t="shared" si="6"/>
        <v>61</v>
      </c>
      <c r="X193" s="5">
        <f t="shared" si="6"/>
        <v>12</v>
      </c>
      <c r="Y193" s="5">
        <f t="shared" si="6"/>
        <v>1</v>
      </c>
      <c r="Z193" s="5">
        <f t="shared" si="6"/>
        <v>1</v>
      </c>
      <c r="AA193" s="5">
        <f t="shared" si="6"/>
        <v>40</v>
      </c>
      <c r="AB193" s="5">
        <f t="shared" si="6"/>
        <v>4</v>
      </c>
      <c r="AC193" s="5">
        <f t="shared" si="6"/>
        <v>9</v>
      </c>
      <c r="AD193" s="5">
        <f t="shared" si="6"/>
        <v>95</v>
      </c>
      <c r="AE193" s="5">
        <f t="shared" si="6"/>
        <v>29</v>
      </c>
      <c r="AF193" s="5">
        <f t="shared" si="6"/>
        <v>37</v>
      </c>
      <c r="AG193" s="5">
        <f t="shared" si="6"/>
        <v>0</v>
      </c>
      <c r="AH193" s="5">
        <f t="shared" si="6"/>
        <v>0</v>
      </c>
      <c r="AI193" s="5">
        <f t="shared" si="6"/>
        <v>0</v>
      </c>
      <c r="AJ193" s="5">
        <f t="shared" si="6"/>
        <v>0</v>
      </c>
      <c r="AK193" s="5">
        <f t="shared" si="6"/>
        <v>0</v>
      </c>
      <c r="AL193" s="5">
        <f t="shared" si="6"/>
        <v>0</v>
      </c>
      <c r="AM193" s="5">
        <f t="shared" si="6"/>
        <v>30</v>
      </c>
      <c r="AN193" s="5">
        <f t="shared" si="6"/>
        <v>30</v>
      </c>
      <c r="AO193" s="5">
        <f t="shared" si="6"/>
        <v>45</v>
      </c>
      <c r="AP193" s="5">
        <f t="shared" si="6"/>
        <v>54</v>
      </c>
      <c r="AQ193" s="5">
        <f t="shared" si="6"/>
        <v>40</v>
      </c>
      <c r="AR193" s="5">
        <f t="shared" si="6"/>
        <v>0</v>
      </c>
      <c r="AS193" s="5">
        <f t="shared" si="6"/>
        <v>14</v>
      </c>
      <c r="AT193" s="5">
        <f t="shared" si="6"/>
        <v>0</v>
      </c>
      <c r="AU193" s="5">
        <f t="shared" si="6"/>
        <v>38</v>
      </c>
      <c r="AV193" s="5">
        <f t="shared" si="6"/>
        <v>2</v>
      </c>
      <c r="AW193" s="5">
        <f t="shared" si="6"/>
        <v>0</v>
      </c>
      <c r="AX193" s="5">
        <f t="shared" si="6"/>
        <v>0</v>
      </c>
      <c r="AY193" s="5">
        <f t="shared" si="6"/>
        <v>1</v>
      </c>
      <c r="AZ193" s="5">
        <f t="shared" si="6"/>
        <v>0</v>
      </c>
    </row>
    <row r="194" spans="1:52" x14ac:dyDescent="0.25">
      <c r="A194" t="s">
        <v>469</v>
      </c>
      <c r="B194" s="167">
        <f>B193/191</f>
        <v>0</v>
      </c>
      <c r="C194" s="167">
        <f t="shared" ref="C194:AZ194" si="7">C193/191</f>
        <v>0</v>
      </c>
      <c r="D194" s="167">
        <f t="shared" si="7"/>
        <v>0.16753926701570682</v>
      </c>
      <c r="E194" s="167">
        <f t="shared" si="7"/>
        <v>0</v>
      </c>
      <c r="F194" s="167">
        <f t="shared" si="7"/>
        <v>0</v>
      </c>
      <c r="G194" s="167">
        <f t="shared" si="7"/>
        <v>0</v>
      </c>
      <c r="H194" s="167">
        <f t="shared" si="7"/>
        <v>0</v>
      </c>
      <c r="I194" s="167">
        <f t="shared" si="7"/>
        <v>0</v>
      </c>
      <c r="J194" s="167">
        <f t="shared" si="7"/>
        <v>0</v>
      </c>
      <c r="K194" s="167">
        <f t="shared" si="7"/>
        <v>6.8062827225130892E-2</v>
      </c>
      <c r="L194" s="167">
        <f t="shared" si="7"/>
        <v>0</v>
      </c>
      <c r="M194" s="167">
        <f t="shared" si="7"/>
        <v>0</v>
      </c>
      <c r="N194" s="167">
        <f t="shared" si="7"/>
        <v>0</v>
      </c>
      <c r="O194" s="167">
        <f t="shared" si="7"/>
        <v>0</v>
      </c>
      <c r="P194" s="167">
        <f t="shared" si="7"/>
        <v>2.0942408376963352E-2</v>
      </c>
      <c r="Q194" s="167">
        <f t="shared" si="7"/>
        <v>0.49214659685863876</v>
      </c>
      <c r="R194" s="167">
        <f t="shared" si="7"/>
        <v>0</v>
      </c>
      <c r="S194" s="167">
        <f t="shared" si="7"/>
        <v>0</v>
      </c>
      <c r="T194" s="167">
        <f t="shared" si="7"/>
        <v>0</v>
      </c>
      <c r="U194" s="167">
        <f t="shared" si="7"/>
        <v>0.30890052356020942</v>
      </c>
      <c r="V194" s="167">
        <f t="shared" si="7"/>
        <v>5.235602094240838E-3</v>
      </c>
      <c r="W194" s="167">
        <f t="shared" si="7"/>
        <v>0.3193717277486911</v>
      </c>
      <c r="X194" s="167">
        <f t="shared" si="7"/>
        <v>6.2827225130890049E-2</v>
      </c>
      <c r="Y194" s="167">
        <f t="shared" si="7"/>
        <v>5.235602094240838E-3</v>
      </c>
      <c r="Z194" s="167">
        <f t="shared" si="7"/>
        <v>5.235602094240838E-3</v>
      </c>
      <c r="AA194" s="167">
        <f t="shared" si="7"/>
        <v>0.20942408376963351</v>
      </c>
      <c r="AB194" s="167">
        <f t="shared" si="7"/>
        <v>2.0942408376963352E-2</v>
      </c>
      <c r="AC194" s="167">
        <f t="shared" si="7"/>
        <v>4.712041884816754E-2</v>
      </c>
      <c r="AD194" s="167">
        <f t="shared" si="7"/>
        <v>0.49738219895287961</v>
      </c>
      <c r="AE194" s="167">
        <f t="shared" si="7"/>
        <v>0.15183246073298429</v>
      </c>
      <c r="AF194" s="167">
        <f t="shared" si="7"/>
        <v>0.193717277486911</v>
      </c>
      <c r="AG194" s="167">
        <f t="shared" si="7"/>
        <v>0</v>
      </c>
      <c r="AH194" s="167">
        <f t="shared" si="7"/>
        <v>0</v>
      </c>
      <c r="AI194" s="167">
        <f t="shared" si="7"/>
        <v>0</v>
      </c>
      <c r="AJ194" s="167">
        <f t="shared" si="7"/>
        <v>0</v>
      </c>
      <c r="AK194" s="167">
        <f t="shared" si="7"/>
        <v>0</v>
      </c>
      <c r="AL194" s="167">
        <f t="shared" si="7"/>
        <v>0</v>
      </c>
      <c r="AM194" s="167">
        <f t="shared" si="7"/>
        <v>0.15706806282722513</v>
      </c>
      <c r="AN194" s="167">
        <f t="shared" si="7"/>
        <v>0.15706806282722513</v>
      </c>
      <c r="AO194" s="167">
        <f t="shared" si="7"/>
        <v>0.2356020942408377</v>
      </c>
      <c r="AP194" s="167">
        <f t="shared" si="7"/>
        <v>0.28272251308900526</v>
      </c>
      <c r="AQ194" s="167">
        <f t="shared" si="7"/>
        <v>0.20942408376963351</v>
      </c>
      <c r="AR194" s="167">
        <f t="shared" si="7"/>
        <v>0</v>
      </c>
      <c r="AS194" s="167">
        <f t="shared" si="7"/>
        <v>7.3298429319371722E-2</v>
      </c>
      <c r="AT194" s="167">
        <f t="shared" si="7"/>
        <v>0</v>
      </c>
      <c r="AU194" s="167">
        <f t="shared" si="7"/>
        <v>0.19895287958115182</v>
      </c>
      <c r="AV194" s="167">
        <f t="shared" si="7"/>
        <v>1.0471204188481676E-2</v>
      </c>
      <c r="AW194" s="167">
        <f t="shared" si="7"/>
        <v>0</v>
      </c>
      <c r="AX194" s="167">
        <f t="shared" si="7"/>
        <v>0</v>
      </c>
      <c r="AY194" s="167">
        <f t="shared" si="7"/>
        <v>5.235602094240838E-3</v>
      </c>
      <c r="AZ194" s="167">
        <f t="shared" si="7"/>
        <v>0</v>
      </c>
    </row>
    <row r="197" spans="1:52" x14ac:dyDescent="0.25">
      <c r="B197" t="s">
        <v>1136</v>
      </c>
      <c r="C197" s="167">
        <f>SUM(B193:O193)/(COUNT(B193:O193)*191)</f>
        <v>1.6828721017202692E-2</v>
      </c>
    </row>
    <row r="198" spans="1:52" x14ac:dyDescent="0.25">
      <c r="B198" t="s">
        <v>1137</v>
      </c>
      <c r="C198" s="167">
        <f>SUM(P193:AP193)/(COUNT(P193:AP193)*191)</f>
        <v>0.11751018033740547</v>
      </c>
    </row>
    <row r="199" spans="1:52" x14ac:dyDescent="0.25">
      <c r="B199" t="s">
        <v>1138</v>
      </c>
      <c r="C199" s="167">
        <f>SUM(AQ193:AZ193)/(COUNT(AQ193:AZ193)*191)</f>
        <v>4.9738219895287955E-2</v>
      </c>
    </row>
  </sheetData>
  <pageMargins left="0.70866141732283472" right="0.70866141732283472" top="0.74803149606299213" bottom="0.74803149606299213" header="0.31496062992125984" footer="0.31496062992125984"/>
  <pageSetup paperSize="9" scale="32" fitToHeight="5"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J199"/>
  <sheetViews>
    <sheetView workbookViewId="0">
      <pane xSplit="1" ySplit="1" topLeftCell="B2" activePane="bottomRight" state="frozen"/>
      <selection pane="topRight" activeCell="B1" sqref="B1"/>
      <selection pane="bottomLeft" activeCell="A2" sqref="A2"/>
      <selection pane="bottomRight" activeCell="F2" sqref="F2"/>
    </sheetView>
  </sheetViews>
  <sheetFormatPr defaultRowHeight="15" x14ac:dyDescent="0.25"/>
  <cols>
    <col min="1" max="1" width="23.28515625" style="5" bestFit="1" customWidth="1"/>
    <col min="2" max="6" width="9.140625" style="5"/>
    <col min="7" max="7" width="8.85546875" style="5" customWidth="1"/>
    <col min="8" max="8" width="9.140625" style="5"/>
  </cols>
  <sheetData>
    <row r="1" spans="1:10" ht="174" x14ac:dyDescent="0.25">
      <c r="A1" s="5" t="s">
        <v>1001</v>
      </c>
      <c r="B1" s="154" t="s">
        <v>937</v>
      </c>
      <c r="C1" s="168" t="s">
        <v>938</v>
      </c>
      <c r="D1" s="154" t="s">
        <v>999</v>
      </c>
      <c r="E1" s="154" t="s">
        <v>937</v>
      </c>
      <c r="F1" s="168" t="s">
        <v>1002</v>
      </c>
      <c r="G1" s="154" t="s">
        <v>999</v>
      </c>
      <c r="H1" s="154" t="s">
        <v>1003</v>
      </c>
    </row>
    <row r="2" spans="1:10" x14ac:dyDescent="0.25">
      <c r="A2" s="5" t="s">
        <v>0</v>
      </c>
      <c r="B2" s="5">
        <f>'Imputed and missing data hidden'!BA2</f>
        <v>4</v>
      </c>
      <c r="C2" s="5">
        <f>IF(VLOOKUP(A2,'Hazard &amp; Exposure'!$B$3:$EF$193,133,FALSE)&gt;0,1,0)</f>
        <v>1</v>
      </c>
      <c r="D2" s="169">
        <f>'Indicator Date hidden2'!BB3</f>
        <v>1755.3191489361702</v>
      </c>
      <c r="E2" s="169">
        <f t="shared" ref="E2:E33" si="0">IF(B2&gt;B$197,10,10-(B$197-B2)/(B$197-B$196)*10)</f>
        <v>2.666666666666667</v>
      </c>
      <c r="F2" s="169">
        <f t="shared" ref="F2:F33" si="1">IF(C2=1,$B$199,1)</f>
        <v>1.25</v>
      </c>
      <c r="G2" s="169">
        <f t="shared" ref="G2:G33" si="2">IF(D2&gt;D$197,10,10-(D$197-D2)/(D$197-D$196)*10)</f>
        <v>10</v>
      </c>
      <c r="H2" s="169">
        <f t="shared" ref="H2:H33" si="3">10-(12.5-AVERAGE(E2,G2)*F2)/12.5*10</f>
        <v>6.3333333333333339</v>
      </c>
    </row>
    <row r="3" spans="1:10" x14ac:dyDescent="0.25">
      <c r="A3" s="5" t="s">
        <v>6</v>
      </c>
      <c r="B3" s="5">
        <f>'Imputed and missing data hidden'!BA5</f>
        <v>1</v>
      </c>
      <c r="C3" s="5">
        <f>IF(VLOOKUP(A3,'Hazard &amp; Exposure'!$B$3:$EF$193,133,FALSE)&gt;0,1,0)</f>
        <v>0</v>
      </c>
      <c r="D3" s="169">
        <f>'Indicator Date hidden2'!BB6</f>
        <v>1719.1041666666667</v>
      </c>
      <c r="E3" s="169">
        <f t="shared" si="0"/>
        <v>0.66666666666666607</v>
      </c>
      <c r="F3" s="169">
        <f t="shared" si="1"/>
        <v>1</v>
      </c>
      <c r="G3" s="169">
        <f t="shared" si="2"/>
        <v>10</v>
      </c>
      <c r="H3" s="169">
        <f t="shared" si="3"/>
        <v>4.2666666666666666</v>
      </c>
      <c r="J3" s="5"/>
    </row>
    <row r="4" spans="1:10" x14ac:dyDescent="0.25">
      <c r="A4" s="5" t="s">
        <v>2</v>
      </c>
      <c r="B4" s="5">
        <f>'Imputed and missing data hidden'!BA3</f>
        <v>2</v>
      </c>
      <c r="C4" s="5">
        <f>IF(VLOOKUP(A4,'Hazard &amp; Exposure'!$B$3:$EF$193,133,FALSE)&gt;0,1,0)</f>
        <v>0</v>
      </c>
      <c r="D4" s="169">
        <f>'Indicator Date hidden2'!BB4</f>
        <v>1755.7446808510638</v>
      </c>
      <c r="E4" s="169">
        <f t="shared" si="0"/>
        <v>1.3333333333333321</v>
      </c>
      <c r="F4" s="169">
        <f t="shared" si="1"/>
        <v>1</v>
      </c>
      <c r="G4" s="169">
        <f t="shared" si="2"/>
        <v>10</v>
      </c>
      <c r="H4" s="169">
        <f t="shared" si="3"/>
        <v>4.5333333333333323</v>
      </c>
      <c r="J4" s="5"/>
    </row>
    <row r="5" spans="1:10" x14ac:dyDescent="0.25">
      <c r="A5" s="5" t="s">
        <v>339</v>
      </c>
      <c r="B5" s="5">
        <f>'Imputed and missing data hidden'!BA182</f>
        <v>8</v>
      </c>
      <c r="C5" s="5">
        <f>IF(VLOOKUP(A5,'Hazard &amp; Exposure'!$B$3:$EF$193,133,FALSE)&gt;0,1,0)</f>
        <v>0</v>
      </c>
      <c r="D5" s="169">
        <f>'Indicator Date hidden2'!BB183</f>
        <v>2012.3170731707316</v>
      </c>
      <c r="E5" s="169">
        <f t="shared" si="0"/>
        <v>5.333333333333333</v>
      </c>
      <c r="F5" s="169">
        <f t="shared" si="1"/>
        <v>1</v>
      </c>
      <c r="G5" s="169">
        <f t="shared" si="2"/>
        <v>10</v>
      </c>
      <c r="H5" s="169">
        <f t="shared" si="3"/>
        <v>6.1333333333333329</v>
      </c>
      <c r="J5" s="5"/>
    </row>
    <row r="6" spans="1:10" x14ac:dyDescent="0.25">
      <c r="A6" s="5" t="s">
        <v>10</v>
      </c>
      <c r="B6" s="5">
        <f>'Imputed and missing data hidden'!BA7</f>
        <v>5</v>
      </c>
      <c r="C6" s="5">
        <f>IF(VLOOKUP(A6,'Hazard &amp; Exposure'!$B$3:$EF$193,133,FALSE)&gt;0,1,0)</f>
        <v>0</v>
      </c>
      <c r="D6" s="169">
        <f>'Indicator Date hidden2'!BB8</f>
        <v>1833.3333333333333</v>
      </c>
      <c r="E6" s="169">
        <f t="shared" si="0"/>
        <v>3.3333333333333339</v>
      </c>
      <c r="F6" s="169">
        <f t="shared" si="1"/>
        <v>1</v>
      </c>
      <c r="G6" s="169">
        <f t="shared" si="2"/>
        <v>10</v>
      </c>
      <c r="H6" s="169">
        <f t="shared" si="3"/>
        <v>5.3333333333333339</v>
      </c>
      <c r="J6" s="5"/>
    </row>
    <row r="7" spans="1:10" x14ac:dyDescent="0.25">
      <c r="A7" s="5" t="s">
        <v>12</v>
      </c>
      <c r="B7" s="5">
        <f>'Imputed and missing data hidden'!BA8</f>
        <v>1</v>
      </c>
      <c r="C7" s="5">
        <f>IF(VLOOKUP(A7,'Hazard &amp; Exposure'!$B$3:$EF$193,133,FALSE)&gt;0,1,0)</f>
        <v>0</v>
      </c>
      <c r="D7" s="169">
        <f>'Indicator Date hidden2'!BB9</f>
        <v>1683.7346938775511</v>
      </c>
      <c r="E7" s="169">
        <f t="shared" si="0"/>
        <v>0.66666666666666607</v>
      </c>
      <c r="F7" s="169">
        <f t="shared" si="1"/>
        <v>1</v>
      </c>
      <c r="G7" s="169">
        <f t="shared" si="2"/>
        <v>10</v>
      </c>
      <c r="H7" s="169">
        <f t="shared" si="3"/>
        <v>4.2666666666666666</v>
      </c>
      <c r="J7" s="5"/>
    </row>
    <row r="8" spans="1:10" x14ac:dyDescent="0.25">
      <c r="A8" s="5" t="s">
        <v>8</v>
      </c>
      <c r="B8" s="5">
        <f>'Imputed and missing data hidden'!BA6</f>
        <v>11</v>
      </c>
      <c r="C8" s="5">
        <f>IF(VLOOKUP(A8,'Hazard &amp; Exposure'!$B$3:$EF$193,133,FALSE)&gt;0,1,0)</f>
        <v>0</v>
      </c>
      <c r="D8" s="169">
        <f>'Indicator Date hidden2'!BB7</f>
        <v>2062.8249999999998</v>
      </c>
      <c r="E8" s="169">
        <f t="shared" si="0"/>
        <v>7.3333333333333339</v>
      </c>
      <c r="F8" s="169">
        <f t="shared" si="1"/>
        <v>1</v>
      </c>
      <c r="G8" s="169">
        <f t="shared" si="2"/>
        <v>10</v>
      </c>
      <c r="H8" s="169">
        <f t="shared" si="3"/>
        <v>6.9333333333333336</v>
      </c>
      <c r="J8" s="5"/>
    </row>
    <row r="9" spans="1:10" x14ac:dyDescent="0.25">
      <c r="A9" s="5" t="s">
        <v>14</v>
      </c>
      <c r="B9" s="5">
        <f>'Imputed and missing data hidden'!BA9</f>
        <v>5</v>
      </c>
      <c r="C9" s="5">
        <f>IF(VLOOKUP(A9,'Hazard &amp; Exposure'!$B$3:$EF$193,133,FALSE)&gt;0,1,0)</f>
        <v>0</v>
      </c>
      <c r="D9" s="169">
        <f>'Indicator Date hidden2'!BB10</f>
        <v>1875.3636363636363</v>
      </c>
      <c r="E9" s="169">
        <f t="shared" si="0"/>
        <v>3.3333333333333339</v>
      </c>
      <c r="F9" s="169">
        <f t="shared" si="1"/>
        <v>1</v>
      </c>
      <c r="G9" s="169">
        <f t="shared" si="2"/>
        <v>10</v>
      </c>
      <c r="H9" s="169">
        <f t="shared" si="3"/>
        <v>5.3333333333333339</v>
      </c>
      <c r="J9" s="5"/>
    </row>
    <row r="10" spans="1:10" x14ac:dyDescent="0.25">
      <c r="A10" s="5" t="s">
        <v>16</v>
      </c>
      <c r="B10" s="5">
        <f>'Imputed and missing data hidden'!BA10</f>
        <v>6</v>
      </c>
      <c r="C10" s="5">
        <f>IF(VLOOKUP(A10,'Hazard &amp; Exposure'!$B$3:$EF$193,133,FALSE)&gt;0,1,0)</f>
        <v>0</v>
      </c>
      <c r="D10" s="169">
        <f>'Indicator Date hidden2'!BB11</f>
        <v>1875</v>
      </c>
      <c r="E10" s="169">
        <f t="shared" si="0"/>
        <v>4</v>
      </c>
      <c r="F10" s="169">
        <f t="shared" si="1"/>
        <v>1</v>
      </c>
      <c r="G10" s="169">
        <f t="shared" si="2"/>
        <v>10</v>
      </c>
      <c r="H10" s="169">
        <f t="shared" si="3"/>
        <v>5.6</v>
      </c>
      <c r="J10" s="5"/>
    </row>
    <row r="11" spans="1:10" x14ac:dyDescent="0.25">
      <c r="A11" s="5" t="s">
        <v>18</v>
      </c>
      <c r="B11" s="5">
        <f>'Imputed and missing data hidden'!BA11</f>
        <v>4</v>
      </c>
      <c r="C11" s="5">
        <f>IF(VLOOKUP(A11,'Hazard &amp; Exposure'!$B$3:$EF$193,133,FALSE)&gt;0,1,0)</f>
        <v>0</v>
      </c>
      <c r="D11" s="169">
        <f>'Indicator Date hidden2'!BB12</f>
        <v>1793.7391304347825</v>
      </c>
      <c r="E11" s="169">
        <f t="shared" si="0"/>
        <v>2.666666666666667</v>
      </c>
      <c r="F11" s="169">
        <f t="shared" si="1"/>
        <v>1</v>
      </c>
      <c r="G11" s="169">
        <f t="shared" si="2"/>
        <v>10</v>
      </c>
      <c r="H11" s="169">
        <f t="shared" si="3"/>
        <v>5.0666666666666673</v>
      </c>
      <c r="J11" s="5"/>
    </row>
    <row r="12" spans="1:10" x14ac:dyDescent="0.25">
      <c r="A12" s="5" t="s">
        <v>50</v>
      </c>
      <c r="B12" s="5">
        <f>'Imputed and missing data hidden'!BA28</f>
        <v>2</v>
      </c>
      <c r="C12" s="5">
        <f>IF(VLOOKUP(A12,'Hazard &amp; Exposure'!$B$3:$EF$193,133,FALSE)&gt;0,1,0)</f>
        <v>0</v>
      </c>
      <c r="D12" s="169">
        <f>'Indicator Date hidden2'!BB29</f>
        <v>1650.12</v>
      </c>
      <c r="E12" s="169">
        <f t="shared" si="0"/>
        <v>1.3333333333333321</v>
      </c>
      <c r="F12" s="169">
        <f t="shared" si="1"/>
        <v>1</v>
      </c>
      <c r="G12" s="169">
        <f t="shared" si="2"/>
        <v>10</v>
      </c>
      <c r="H12" s="169">
        <f t="shared" si="3"/>
        <v>4.5333333333333323</v>
      </c>
      <c r="J12" s="5"/>
    </row>
    <row r="13" spans="1:10" x14ac:dyDescent="0.25">
      <c r="A13" s="5" t="s">
        <v>30</v>
      </c>
      <c r="B13" s="5">
        <f>'Imputed and missing data hidden'!BA17</f>
        <v>7</v>
      </c>
      <c r="C13" s="5">
        <f>IF(VLOOKUP(A13,'Hazard &amp; Exposure'!$B$3:$EF$193,133,FALSE)&gt;0,1,0)</f>
        <v>0</v>
      </c>
      <c r="D13" s="169">
        <f>'Indicator Date hidden2'!BB18</f>
        <v>1964.3571428571429</v>
      </c>
      <c r="E13" s="169">
        <f t="shared" si="0"/>
        <v>4.666666666666667</v>
      </c>
      <c r="F13" s="169">
        <f t="shared" si="1"/>
        <v>1</v>
      </c>
      <c r="G13" s="169">
        <f t="shared" si="2"/>
        <v>10</v>
      </c>
      <c r="H13" s="169">
        <f t="shared" si="3"/>
        <v>5.8666666666666671</v>
      </c>
      <c r="J13" s="5"/>
    </row>
    <row r="14" spans="1:10" x14ac:dyDescent="0.25">
      <c r="A14" s="5" t="s">
        <v>34</v>
      </c>
      <c r="B14" s="5">
        <f>'Imputed and missing data hidden'!BA19</f>
        <v>0</v>
      </c>
      <c r="C14" s="5">
        <f>IF(VLOOKUP(A14,'Hazard &amp; Exposure'!$B$3:$EF$193,133,FALSE)&gt;0,1,0)</f>
        <v>0</v>
      </c>
      <c r="D14" s="169">
        <f>'Indicator Date hidden2'!BB20</f>
        <v>1683.8775510204082</v>
      </c>
      <c r="E14" s="169">
        <f t="shared" si="0"/>
        <v>0</v>
      </c>
      <c r="F14" s="169">
        <f t="shared" si="1"/>
        <v>1</v>
      </c>
      <c r="G14" s="169">
        <f t="shared" si="2"/>
        <v>10</v>
      </c>
      <c r="H14" s="169">
        <f t="shared" si="3"/>
        <v>4</v>
      </c>
      <c r="J14" s="5"/>
    </row>
    <row r="15" spans="1:10" x14ac:dyDescent="0.25">
      <c r="A15" s="5" t="s">
        <v>48</v>
      </c>
      <c r="B15" s="5">
        <f>'Imputed and missing data hidden'!BA27</f>
        <v>0</v>
      </c>
      <c r="C15" s="5">
        <f>IF(VLOOKUP(A15,'Hazard &amp; Exposure'!$B$3:$EF$193,133,FALSE)&gt;0,1,0)</f>
        <v>0</v>
      </c>
      <c r="D15" s="169">
        <f>'Indicator Date hidden2'!BB28</f>
        <v>1650.26</v>
      </c>
      <c r="E15" s="169">
        <f t="shared" si="0"/>
        <v>0</v>
      </c>
      <c r="F15" s="169">
        <f t="shared" si="1"/>
        <v>1</v>
      </c>
      <c r="G15" s="169">
        <f t="shared" si="2"/>
        <v>10</v>
      </c>
      <c r="H15" s="169">
        <f t="shared" si="3"/>
        <v>4</v>
      </c>
      <c r="J15" s="5"/>
    </row>
    <row r="16" spans="1:10" x14ac:dyDescent="0.25">
      <c r="A16" s="5" t="s">
        <v>24</v>
      </c>
      <c r="B16" s="5">
        <f>'Imputed and missing data hidden'!BA14</f>
        <v>0</v>
      </c>
      <c r="C16" s="5">
        <f>IF(VLOOKUP(A16,'Hazard &amp; Exposure'!$B$3:$EF$193,133,FALSE)&gt;0,1,0)</f>
        <v>0</v>
      </c>
      <c r="D16" s="169">
        <f>'Indicator Date hidden2'!BB15</f>
        <v>1650.14</v>
      </c>
      <c r="E16" s="169">
        <f t="shared" si="0"/>
        <v>0</v>
      </c>
      <c r="F16" s="169">
        <f t="shared" si="1"/>
        <v>1</v>
      </c>
      <c r="G16" s="169">
        <f t="shared" si="2"/>
        <v>10</v>
      </c>
      <c r="H16" s="169">
        <f t="shared" si="3"/>
        <v>4</v>
      </c>
      <c r="J16" s="5"/>
    </row>
    <row r="17" spans="1:10" x14ac:dyDescent="0.25">
      <c r="A17" s="5" t="s">
        <v>46</v>
      </c>
      <c r="B17" s="5">
        <f>'Imputed and missing data hidden'!BA26</f>
        <v>4</v>
      </c>
      <c r="C17" s="5">
        <f>IF(VLOOKUP(A17,'Hazard &amp; Exposure'!$B$3:$EF$193,133,FALSE)&gt;0,1,0)</f>
        <v>0</v>
      </c>
      <c r="D17" s="169">
        <f>'Indicator Date hidden2'!BB27</f>
        <v>1833.4666666666667</v>
      </c>
      <c r="E17" s="169">
        <f t="shared" si="0"/>
        <v>2.666666666666667</v>
      </c>
      <c r="F17" s="169">
        <f t="shared" si="1"/>
        <v>1</v>
      </c>
      <c r="G17" s="169">
        <f t="shared" si="2"/>
        <v>10</v>
      </c>
      <c r="H17" s="169">
        <f t="shared" si="3"/>
        <v>5.0666666666666673</v>
      </c>
      <c r="J17" s="5"/>
    </row>
    <row r="18" spans="1:10" x14ac:dyDescent="0.25">
      <c r="A18" s="5" t="s">
        <v>22</v>
      </c>
      <c r="B18" s="5">
        <f>'Imputed and missing data hidden'!BA13</f>
        <v>8</v>
      </c>
      <c r="C18" s="5">
        <f>IF(VLOOKUP(A18,'Hazard &amp; Exposure'!$B$3:$EF$193,133,FALSE)&gt;0,1,0)</f>
        <v>0</v>
      </c>
      <c r="D18" s="169">
        <f>'Indicator Date hidden2'!BB14</f>
        <v>1875.0681818181818</v>
      </c>
      <c r="E18" s="169">
        <f t="shared" si="0"/>
        <v>5.333333333333333</v>
      </c>
      <c r="F18" s="169">
        <f t="shared" si="1"/>
        <v>1</v>
      </c>
      <c r="G18" s="169">
        <f t="shared" si="2"/>
        <v>10</v>
      </c>
      <c r="H18" s="169">
        <f t="shared" si="3"/>
        <v>6.1333333333333329</v>
      </c>
      <c r="J18" s="5"/>
    </row>
    <row r="19" spans="1:10" x14ac:dyDescent="0.25">
      <c r="A19" s="5" t="s">
        <v>20</v>
      </c>
      <c r="B19" s="5">
        <f>'Imputed and missing data hidden'!BA12</f>
        <v>10</v>
      </c>
      <c r="C19" s="5">
        <f>IF(VLOOKUP(A19,'Hazard &amp; Exposure'!$B$3:$EF$193,133,FALSE)&gt;0,1,0)</f>
        <v>0</v>
      </c>
      <c r="D19" s="169">
        <f>'Indicator Date hidden2'!BB13</f>
        <v>2012.0243902439024</v>
      </c>
      <c r="E19" s="169">
        <f t="shared" si="0"/>
        <v>6.666666666666667</v>
      </c>
      <c r="F19" s="169">
        <f t="shared" si="1"/>
        <v>1</v>
      </c>
      <c r="G19" s="169">
        <f t="shared" si="2"/>
        <v>10</v>
      </c>
      <c r="H19" s="169">
        <f t="shared" si="3"/>
        <v>6.6666666666666679</v>
      </c>
      <c r="J19" s="5"/>
    </row>
    <row r="20" spans="1:10" x14ac:dyDescent="0.25">
      <c r="A20" s="5" t="s">
        <v>39</v>
      </c>
      <c r="B20" s="5">
        <f>'Imputed and missing data hidden'!BA22</f>
        <v>3</v>
      </c>
      <c r="C20" s="5">
        <f>IF(VLOOKUP(A20,'Hazard &amp; Exposure'!$B$3:$EF$193,133,FALSE)&gt;0,1,0)</f>
        <v>0</v>
      </c>
      <c r="D20" s="169">
        <f>'Indicator Date hidden2'!BB23</f>
        <v>1755.7872340425531</v>
      </c>
      <c r="E20" s="169">
        <f t="shared" si="0"/>
        <v>2</v>
      </c>
      <c r="F20" s="169">
        <f t="shared" si="1"/>
        <v>1</v>
      </c>
      <c r="G20" s="169">
        <f t="shared" si="2"/>
        <v>10</v>
      </c>
      <c r="H20" s="169">
        <f t="shared" si="3"/>
        <v>4.8</v>
      </c>
      <c r="J20" s="5"/>
    </row>
    <row r="21" spans="1:10" x14ac:dyDescent="0.25">
      <c r="A21" s="5" t="s">
        <v>28</v>
      </c>
      <c r="B21" s="5">
        <f>'Imputed and missing data hidden'!BA16</f>
        <v>4</v>
      </c>
      <c r="C21" s="5">
        <f>IF(VLOOKUP(A21,'Hazard &amp; Exposure'!$B$3:$EF$193,133,FALSE)&gt;0,1,0)</f>
        <v>0</v>
      </c>
      <c r="D21" s="169">
        <f>'Indicator Date hidden2'!BB17</f>
        <v>1833.4</v>
      </c>
      <c r="E21" s="169">
        <f t="shared" si="0"/>
        <v>2.666666666666667</v>
      </c>
      <c r="F21" s="169">
        <f t="shared" si="1"/>
        <v>1</v>
      </c>
      <c r="G21" s="169">
        <f t="shared" si="2"/>
        <v>10</v>
      </c>
      <c r="H21" s="169">
        <f t="shared" si="3"/>
        <v>5.0666666666666673</v>
      </c>
      <c r="J21" s="5"/>
    </row>
    <row r="22" spans="1:10" x14ac:dyDescent="0.25">
      <c r="A22" s="5" t="s">
        <v>32</v>
      </c>
      <c r="B22" s="5">
        <f>'Imputed and missing data hidden'!BA18</f>
        <v>2</v>
      </c>
      <c r="C22" s="5">
        <f>IF(VLOOKUP(A22,'Hazard &amp; Exposure'!$B$3:$EF$193,133,FALSE)&gt;0,1,0)</f>
        <v>0</v>
      </c>
      <c r="D22" s="169">
        <f>'Indicator Date hidden2'!BB19</f>
        <v>1755.8085106382978</v>
      </c>
      <c r="E22" s="169">
        <f t="shared" si="0"/>
        <v>1.3333333333333321</v>
      </c>
      <c r="F22" s="169">
        <f t="shared" si="1"/>
        <v>1</v>
      </c>
      <c r="G22" s="169">
        <f t="shared" si="2"/>
        <v>10</v>
      </c>
      <c r="H22" s="169">
        <f t="shared" si="3"/>
        <v>4.5333333333333323</v>
      </c>
      <c r="J22" s="5"/>
    </row>
    <row r="23" spans="1:10" x14ac:dyDescent="0.25">
      <c r="A23" s="5" t="s">
        <v>38</v>
      </c>
      <c r="B23" s="5">
        <f>'Imputed and missing data hidden'!BA21</f>
        <v>0</v>
      </c>
      <c r="C23" s="5">
        <f>IF(VLOOKUP(A23,'Hazard &amp; Exposure'!$B$3:$EF$193,133,FALSE)&gt;0,1,0)</f>
        <v>0</v>
      </c>
      <c r="D23" s="169">
        <f>'Indicator Date hidden2'!BB22</f>
        <v>1683.9183673469388</v>
      </c>
      <c r="E23" s="169">
        <f t="shared" si="0"/>
        <v>0</v>
      </c>
      <c r="F23" s="169">
        <f t="shared" si="1"/>
        <v>1</v>
      </c>
      <c r="G23" s="169">
        <f t="shared" si="2"/>
        <v>10</v>
      </c>
      <c r="H23" s="169">
        <f t="shared" si="3"/>
        <v>4</v>
      </c>
      <c r="J23" s="5"/>
    </row>
    <row r="24" spans="1:10" x14ac:dyDescent="0.25">
      <c r="A24" s="5" t="s">
        <v>43</v>
      </c>
      <c r="B24" s="5">
        <f>'Imputed and missing data hidden'!BA24</f>
        <v>0</v>
      </c>
      <c r="C24" s="5">
        <f>IF(VLOOKUP(A24,'Hazard &amp; Exposure'!$B$3:$EF$193,133,FALSE)&gt;0,1,0)</f>
        <v>0</v>
      </c>
      <c r="D24" s="169">
        <f>'Indicator Date hidden2'!BB25</f>
        <v>1683.9591836734694</v>
      </c>
      <c r="E24" s="169">
        <f t="shared" si="0"/>
        <v>0</v>
      </c>
      <c r="F24" s="169">
        <f t="shared" si="1"/>
        <v>1</v>
      </c>
      <c r="G24" s="169">
        <f t="shared" si="2"/>
        <v>10</v>
      </c>
      <c r="H24" s="169">
        <f t="shared" si="3"/>
        <v>4</v>
      </c>
      <c r="J24" s="5"/>
    </row>
    <row r="25" spans="1:10" x14ac:dyDescent="0.25">
      <c r="A25" s="5" t="s">
        <v>26</v>
      </c>
      <c r="B25" s="5">
        <f>'Imputed and missing data hidden'!BA15</f>
        <v>5</v>
      </c>
      <c r="C25" s="5">
        <f>IF(VLOOKUP(A25,'Hazard &amp; Exposure'!$B$3:$EF$193,133,FALSE)&gt;0,1,0)</f>
        <v>0</v>
      </c>
      <c r="D25" s="169">
        <f>'Indicator Date hidden2'!BB16</f>
        <v>1793.8695652173913</v>
      </c>
      <c r="E25" s="169">
        <f t="shared" si="0"/>
        <v>3.3333333333333339</v>
      </c>
      <c r="F25" s="169">
        <f t="shared" si="1"/>
        <v>1</v>
      </c>
      <c r="G25" s="169">
        <f t="shared" si="2"/>
        <v>10</v>
      </c>
      <c r="H25" s="169">
        <f t="shared" si="3"/>
        <v>5.3333333333333339</v>
      </c>
      <c r="J25" s="5"/>
    </row>
    <row r="26" spans="1:10" x14ac:dyDescent="0.25">
      <c r="A26" s="5" t="s">
        <v>45</v>
      </c>
      <c r="B26" s="5">
        <f>'Imputed and missing data hidden'!BA25</f>
        <v>5</v>
      </c>
      <c r="C26" s="5">
        <f>IF(VLOOKUP(A26,'Hazard &amp; Exposure'!$B$3:$EF$193,133,FALSE)&gt;0,1,0)</f>
        <v>0</v>
      </c>
      <c r="D26" s="169">
        <f>'Indicator Date hidden2'!BB26</f>
        <v>1918.7674418604652</v>
      </c>
      <c r="E26" s="169">
        <f t="shared" si="0"/>
        <v>3.3333333333333339</v>
      </c>
      <c r="F26" s="169">
        <f t="shared" si="1"/>
        <v>1</v>
      </c>
      <c r="G26" s="169">
        <f t="shared" si="2"/>
        <v>10</v>
      </c>
      <c r="H26" s="169">
        <f t="shared" si="3"/>
        <v>5.3333333333333339</v>
      </c>
      <c r="J26" s="5"/>
    </row>
    <row r="27" spans="1:10" x14ac:dyDescent="0.25">
      <c r="A27" s="5" t="s">
        <v>36</v>
      </c>
      <c r="B27" s="5">
        <f>'Imputed and missing data hidden'!BA20</f>
        <v>2</v>
      </c>
      <c r="C27" s="5">
        <f>IF(VLOOKUP(A27,'Hazard &amp; Exposure'!$B$3:$EF$193,133,FALSE)&gt;0,1,0)</f>
        <v>0</v>
      </c>
      <c r="D27" s="169">
        <f>'Indicator Date hidden2'!BB21</f>
        <v>1683.9591836734694</v>
      </c>
      <c r="E27" s="169">
        <f t="shared" si="0"/>
        <v>1.3333333333333321</v>
      </c>
      <c r="F27" s="169">
        <f t="shared" si="1"/>
        <v>1</v>
      </c>
      <c r="G27" s="169">
        <f t="shared" si="2"/>
        <v>10</v>
      </c>
      <c r="H27" s="169">
        <f t="shared" si="3"/>
        <v>4.5333333333333323</v>
      </c>
      <c r="J27" s="5"/>
    </row>
    <row r="28" spans="1:10" x14ac:dyDescent="0.25">
      <c r="A28" s="5" t="s">
        <v>41</v>
      </c>
      <c r="B28" s="5">
        <f>'Imputed and missing data hidden'!BA23</f>
        <v>1</v>
      </c>
      <c r="C28" s="5">
        <f>IF(VLOOKUP(A28,'Hazard &amp; Exposure'!$B$3:$EF$193,133,FALSE)&gt;0,1,0)</f>
        <v>0</v>
      </c>
      <c r="D28" s="169">
        <f>'Indicator Date hidden2'!BB24</f>
        <v>1719.1666666666667</v>
      </c>
      <c r="E28" s="169">
        <f t="shared" si="0"/>
        <v>0.66666666666666607</v>
      </c>
      <c r="F28" s="169">
        <f t="shared" si="1"/>
        <v>1</v>
      </c>
      <c r="G28" s="169">
        <f t="shared" si="2"/>
        <v>10</v>
      </c>
      <c r="H28" s="169">
        <f t="shared" si="3"/>
        <v>4.2666666666666666</v>
      </c>
      <c r="J28" s="5"/>
    </row>
    <row r="29" spans="1:10" x14ac:dyDescent="0.25">
      <c r="A29" s="5" t="s">
        <v>59</v>
      </c>
      <c r="B29" s="5">
        <f>'Imputed and missing data hidden'!BA33</f>
        <v>3</v>
      </c>
      <c r="C29" s="5">
        <f>IF(VLOOKUP(A29,'Hazard &amp; Exposure'!$B$3:$EF$193,133,FALSE)&gt;0,1,0)</f>
        <v>1</v>
      </c>
      <c r="D29" s="169">
        <f>'Indicator Date hidden2'!BB34</f>
        <v>1755.872340425532</v>
      </c>
      <c r="E29" s="169">
        <f t="shared" si="0"/>
        <v>2</v>
      </c>
      <c r="F29" s="169">
        <f t="shared" si="1"/>
        <v>1.25</v>
      </c>
      <c r="G29" s="169">
        <f t="shared" si="2"/>
        <v>10</v>
      </c>
      <c r="H29" s="169">
        <f t="shared" si="3"/>
        <v>6</v>
      </c>
      <c r="J29" s="5"/>
    </row>
    <row r="30" spans="1:10" x14ac:dyDescent="0.25">
      <c r="A30" s="5" t="s">
        <v>56</v>
      </c>
      <c r="B30" s="5">
        <f>'Imputed and missing data hidden'!BA32</f>
        <v>6</v>
      </c>
      <c r="C30" s="5">
        <f>IF(VLOOKUP(A30,'Hazard &amp; Exposure'!$B$3:$EF$193,133,FALSE)&gt;0,1,0)</f>
        <v>0</v>
      </c>
      <c r="D30" s="169">
        <f>'Indicator Date hidden2'!BB33</f>
        <v>1918.8372093023256</v>
      </c>
      <c r="E30" s="169">
        <f t="shared" si="0"/>
        <v>4</v>
      </c>
      <c r="F30" s="169">
        <f t="shared" si="1"/>
        <v>1</v>
      </c>
      <c r="G30" s="169">
        <f t="shared" si="2"/>
        <v>10</v>
      </c>
      <c r="H30" s="169">
        <f t="shared" si="3"/>
        <v>5.6</v>
      </c>
      <c r="J30" s="5"/>
    </row>
    <row r="31" spans="1:10" x14ac:dyDescent="0.25">
      <c r="A31" s="5" t="s">
        <v>312</v>
      </c>
      <c r="B31" s="5">
        <f>'Imputed and missing data hidden'!BA166</f>
        <v>5</v>
      </c>
      <c r="C31" s="5">
        <f>IF(VLOOKUP(A31,'Hazard &amp; Exposure'!$B$3:$EF$193,133,FALSE)&gt;0,1,0)</f>
        <v>0</v>
      </c>
      <c r="D31" s="169">
        <f>'Indicator Date hidden2'!BB167</f>
        <v>1875.1818181818182</v>
      </c>
      <c r="E31" s="169">
        <f t="shared" si="0"/>
        <v>3.3333333333333339</v>
      </c>
      <c r="F31" s="169">
        <f t="shared" si="1"/>
        <v>1</v>
      </c>
      <c r="G31" s="169">
        <f t="shared" si="2"/>
        <v>10</v>
      </c>
      <c r="H31" s="169">
        <f t="shared" si="3"/>
        <v>5.3333333333333339</v>
      </c>
      <c r="J31" s="5"/>
    </row>
    <row r="32" spans="1:10" x14ac:dyDescent="0.25">
      <c r="A32" s="5" t="s">
        <v>63</v>
      </c>
      <c r="B32" s="5">
        <f>'Imputed and missing data hidden'!BA35</f>
        <v>2</v>
      </c>
      <c r="C32" s="5">
        <f>IF(VLOOKUP(A32,'Hazard &amp; Exposure'!$B$3:$EF$193,133,FALSE)&gt;0,1,0)</f>
        <v>0</v>
      </c>
      <c r="D32" s="169">
        <f>'Indicator Date hidden2'!BB36</f>
        <v>1755.4680851063829</v>
      </c>
      <c r="E32" s="169">
        <f t="shared" si="0"/>
        <v>1.3333333333333321</v>
      </c>
      <c r="F32" s="169">
        <f t="shared" si="1"/>
        <v>1</v>
      </c>
      <c r="G32" s="169">
        <f t="shared" si="2"/>
        <v>10</v>
      </c>
      <c r="H32" s="169">
        <f t="shared" si="3"/>
        <v>4.5333333333333323</v>
      </c>
      <c r="J32" s="5"/>
    </row>
    <row r="33" spans="1:10" x14ac:dyDescent="0.25">
      <c r="A33" s="5" t="s">
        <v>65</v>
      </c>
      <c r="B33" s="5">
        <f>'Imputed and missing data hidden'!BA36</f>
        <v>0</v>
      </c>
      <c r="C33" s="5">
        <f>IF(VLOOKUP(A33,'Hazard &amp; Exposure'!$B$3:$EF$193,133,FALSE)&gt;0,1,0)</f>
        <v>0</v>
      </c>
      <c r="D33" s="169">
        <f>'Indicator Date hidden2'!BB37</f>
        <v>1719.1458333333333</v>
      </c>
      <c r="E33" s="169">
        <f t="shared" si="0"/>
        <v>0</v>
      </c>
      <c r="F33" s="169">
        <f t="shared" si="1"/>
        <v>1</v>
      </c>
      <c r="G33" s="169">
        <f t="shared" si="2"/>
        <v>10</v>
      </c>
      <c r="H33" s="169">
        <f t="shared" si="3"/>
        <v>4</v>
      </c>
      <c r="J33" s="5"/>
    </row>
    <row r="34" spans="1:10" x14ac:dyDescent="0.25">
      <c r="A34" s="5" t="s">
        <v>74</v>
      </c>
      <c r="B34" s="5">
        <f>'Imputed and missing data hidden'!BA42</f>
        <v>0</v>
      </c>
      <c r="C34" s="5">
        <f>IF(VLOOKUP(A34,'Hazard &amp; Exposure'!$B$3:$EF$193,133,FALSE)&gt;0,1,0)</f>
        <v>0</v>
      </c>
      <c r="D34" s="169">
        <f>'Indicator Date hidden2'!BB43</f>
        <v>1617.9411764705883</v>
      </c>
      <c r="E34" s="169">
        <f t="shared" ref="E34:E65" si="4">IF(B34&gt;B$197,10,10-(B$197-B34)/(B$197-B$196)*10)</f>
        <v>0</v>
      </c>
      <c r="F34" s="169">
        <f t="shared" ref="F34:F65" si="5">IF(C34=1,$B$199,1)</f>
        <v>1</v>
      </c>
      <c r="G34" s="169">
        <f t="shared" ref="G34:G65" si="6">IF(D34&gt;D$197,10,10-(D$197-D34)/(D$197-D$196)*10)</f>
        <v>10</v>
      </c>
      <c r="H34" s="169">
        <f t="shared" ref="H34:H65" si="7">10-(12.5-AVERAGE(E34,G34)*F34)/12.5*10</f>
        <v>4</v>
      </c>
      <c r="J34" s="5"/>
    </row>
    <row r="35" spans="1:10" x14ac:dyDescent="0.25">
      <c r="A35" s="5" t="s">
        <v>54</v>
      </c>
      <c r="B35" s="5">
        <f>'Imputed and missing data hidden'!BA31</f>
        <v>0</v>
      </c>
      <c r="C35" s="5">
        <f>IF(VLOOKUP(A35,'Hazard &amp; Exposure'!$B$3:$EF$193,133,FALSE)&gt;0,1,0)</f>
        <v>0</v>
      </c>
      <c r="D35" s="169">
        <f>'Indicator Date hidden2'!BB32</f>
        <v>1650.34</v>
      </c>
      <c r="E35" s="169">
        <f t="shared" si="4"/>
        <v>0</v>
      </c>
      <c r="F35" s="169">
        <f t="shared" si="5"/>
        <v>1</v>
      </c>
      <c r="G35" s="169">
        <f t="shared" si="6"/>
        <v>10</v>
      </c>
      <c r="H35" s="169">
        <f t="shared" si="7"/>
        <v>4</v>
      </c>
      <c r="J35" s="5"/>
    </row>
    <row r="36" spans="1:10" x14ac:dyDescent="0.25">
      <c r="A36" s="5" t="s">
        <v>70</v>
      </c>
      <c r="B36" s="5">
        <f>'Imputed and missing data hidden'!BA40</f>
        <v>4</v>
      </c>
      <c r="C36" s="5">
        <f>IF(VLOOKUP(A36,'Hazard &amp; Exposure'!$B$3:$EF$193,133,FALSE)&gt;0,1,0)</f>
        <v>0</v>
      </c>
      <c r="D36" s="169">
        <f>'Indicator Date hidden2'!BB41</f>
        <v>1718.875</v>
      </c>
      <c r="E36" s="169">
        <f t="shared" si="4"/>
        <v>2.666666666666667</v>
      </c>
      <c r="F36" s="169">
        <f t="shared" si="5"/>
        <v>1</v>
      </c>
      <c r="G36" s="169">
        <f t="shared" si="6"/>
        <v>10</v>
      </c>
      <c r="H36" s="169">
        <f t="shared" si="7"/>
        <v>5.0666666666666673</v>
      </c>
      <c r="J36" s="5"/>
    </row>
    <row r="37" spans="1:10" x14ac:dyDescent="0.25">
      <c r="A37" s="5" t="s">
        <v>71</v>
      </c>
      <c r="B37" s="5">
        <f>'Imputed and missing data hidden'!BA39</f>
        <v>1</v>
      </c>
      <c r="C37" s="5">
        <f>IF(VLOOKUP(A37,'Hazard &amp; Exposure'!$B$3:$EF$193,133,FALSE)&gt;0,1,0)</f>
        <v>0</v>
      </c>
      <c r="D37" s="169">
        <f>'Indicator Date hidden2'!BB40</f>
        <v>1650.32</v>
      </c>
      <c r="E37" s="169">
        <f t="shared" si="4"/>
        <v>0.66666666666666607</v>
      </c>
      <c r="F37" s="169">
        <f t="shared" si="5"/>
        <v>1</v>
      </c>
      <c r="G37" s="169">
        <f t="shared" si="6"/>
        <v>10</v>
      </c>
      <c r="H37" s="169">
        <f t="shared" si="7"/>
        <v>4.2666666666666666</v>
      </c>
      <c r="J37" s="5"/>
    </row>
    <row r="38" spans="1:10" x14ac:dyDescent="0.25">
      <c r="A38" s="5" t="s">
        <v>66</v>
      </c>
      <c r="B38" s="5">
        <f>'Imputed and missing data hidden'!BA37</f>
        <v>0</v>
      </c>
      <c r="C38" s="5">
        <f>IF(VLOOKUP(A38,'Hazard &amp; Exposure'!$B$3:$EF$193,133,FALSE)&gt;0,1,0)</f>
        <v>0</v>
      </c>
      <c r="D38" s="169">
        <f>'Indicator Date hidden2'!BB38</f>
        <v>1617.8823529411766</v>
      </c>
      <c r="E38" s="169">
        <f t="shared" si="4"/>
        <v>0</v>
      </c>
      <c r="F38" s="169">
        <f t="shared" si="5"/>
        <v>1</v>
      </c>
      <c r="G38" s="169">
        <f t="shared" si="6"/>
        <v>10</v>
      </c>
      <c r="H38" s="169">
        <f t="shared" si="7"/>
        <v>4</v>
      </c>
      <c r="J38" s="5"/>
    </row>
    <row r="39" spans="1:10" x14ac:dyDescent="0.25">
      <c r="A39" s="5" t="s">
        <v>68</v>
      </c>
      <c r="B39" s="5">
        <f>'Imputed and missing data hidden'!BA38</f>
        <v>7</v>
      </c>
      <c r="C39" s="5">
        <f>IF(VLOOKUP(A39,'Hazard &amp; Exposure'!$B$3:$EF$193,133,FALSE)&gt;0,1,0)</f>
        <v>0</v>
      </c>
      <c r="D39" s="169">
        <f>'Indicator Date hidden2'!BB39</f>
        <v>1875.1363636363637</v>
      </c>
      <c r="E39" s="169">
        <f t="shared" si="4"/>
        <v>4.666666666666667</v>
      </c>
      <c r="F39" s="169">
        <f t="shared" si="5"/>
        <v>1</v>
      </c>
      <c r="G39" s="169">
        <f t="shared" si="6"/>
        <v>10</v>
      </c>
      <c r="H39" s="169">
        <f t="shared" si="7"/>
        <v>5.8666666666666671</v>
      </c>
      <c r="J39" s="5"/>
    </row>
    <row r="40" spans="1:10" x14ac:dyDescent="0.25">
      <c r="A40" s="5" t="s">
        <v>58</v>
      </c>
      <c r="B40" s="5">
        <f>'Imputed and missing data hidden'!BA29</f>
        <v>4</v>
      </c>
      <c r="C40" s="5">
        <f>IF(VLOOKUP(A40,'Hazard &amp; Exposure'!$B$3:$EF$193,133,FALSE)&gt;0,1,0)</f>
        <v>0</v>
      </c>
      <c r="D40" s="169">
        <f>'Indicator Date hidden2'!BB30</f>
        <v>1793.7391304347825</v>
      </c>
      <c r="E40" s="169">
        <f t="shared" si="4"/>
        <v>2.666666666666667</v>
      </c>
      <c r="F40" s="169">
        <f t="shared" si="5"/>
        <v>1</v>
      </c>
      <c r="G40" s="169">
        <f t="shared" si="6"/>
        <v>10</v>
      </c>
      <c r="H40" s="169">
        <f t="shared" si="7"/>
        <v>5.0666666666666673</v>
      </c>
      <c r="J40" s="5"/>
    </row>
    <row r="41" spans="1:10" x14ac:dyDescent="0.25">
      <c r="A41" s="5" t="s">
        <v>72</v>
      </c>
      <c r="B41" s="5">
        <f>'Imputed and missing data hidden'!BA41</f>
        <v>1</v>
      </c>
      <c r="C41" s="5">
        <f>IF(VLOOKUP(A41,'Hazard &amp; Exposure'!$B$3:$EF$193,133,FALSE)&gt;0,1,0)</f>
        <v>0</v>
      </c>
      <c r="D41" s="169">
        <f>'Indicator Date hidden2'!BB42</f>
        <v>1718.9583333333333</v>
      </c>
      <c r="E41" s="169">
        <f t="shared" si="4"/>
        <v>0.66666666666666607</v>
      </c>
      <c r="F41" s="169">
        <f t="shared" si="5"/>
        <v>1</v>
      </c>
      <c r="G41" s="169">
        <f t="shared" si="6"/>
        <v>10</v>
      </c>
      <c r="H41" s="169">
        <f t="shared" si="7"/>
        <v>4.2666666666666666</v>
      </c>
      <c r="J41" s="5"/>
    </row>
    <row r="42" spans="1:10" x14ac:dyDescent="0.25">
      <c r="A42" s="5" t="s">
        <v>77</v>
      </c>
      <c r="B42" s="5">
        <f>'Imputed and missing data hidden'!BA44</f>
        <v>7</v>
      </c>
      <c r="C42" s="5">
        <f>IF(VLOOKUP(A42,'Hazard &amp; Exposure'!$B$3:$EF$193,133,FALSE)&gt;0,1,0)</f>
        <v>0</v>
      </c>
      <c r="D42" s="169">
        <f>'Indicator Date hidden2'!BB45</f>
        <v>1918.7209302325582</v>
      </c>
      <c r="E42" s="169">
        <f t="shared" si="4"/>
        <v>4.666666666666667</v>
      </c>
      <c r="F42" s="169">
        <f t="shared" si="5"/>
        <v>1</v>
      </c>
      <c r="G42" s="169">
        <f t="shared" si="6"/>
        <v>10</v>
      </c>
      <c r="H42" s="169">
        <f t="shared" si="7"/>
        <v>5.8666666666666671</v>
      </c>
      <c r="J42" s="5"/>
    </row>
    <row r="43" spans="1:10" x14ac:dyDescent="0.25">
      <c r="A43" s="5" t="s">
        <v>79</v>
      </c>
      <c r="B43" s="5">
        <f>'Imputed and missing data hidden'!BA45</f>
        <v>5</v>
      </c>
      <c r="C43" s="5">
        <f>IF(VLOOKUP(A43,'Hazard &amp; Exposure'!$B$3:$EF$193,133,FALSE)&gt;0,1,0)</f>
        <v>0</v>
      </c>
      <c r="D43" s="169">
        <f>'Indicator Date hidden2'!BB46</f>
        <v>1833.4888888888888</v>
      </c>
      <c r="E43" s="169">
        <f t="shared" si="4"/>
        <v>3.3333333333333339</v>
      </c>
      <c r="F43" s="169">
        <f t="shared" si="5"/>
        <v>1</v>
      </c>
      <c r="G43" s="169">
        <f t="shared" si="6"/>
        <v>10</v>
      </c>
      <c r="H43" s="169">
        <f t="shared" si="7"/>
        <v>5.3333333333333339</v>
      </c>
      <c r="J43" s="5"/>
    </row>
    <row r="44" spans="1:10" x14ac:dyDescent="0.25">
      <c r="A44" s="5" t="s">
        <v>81</v>
      </c>
      <c r="B44" s="5">
        <f>'Imputed and missing data hidden'!BA46</f>
        <v>5</v>
      </c>
      <c r="C44" s="5">
        <f>IF(VLOOKUP(A44,'Hazard &amp; Exposure'!$B$3:$EF$193,133,FALSE)&gt;0,1,0)</f>
        <v>0</v>
      </c>
      <c r="D44" s="169">
        <f>'Indicator Date hidden2'!BB47</f>
        <v>1875.1363636363637</v>
      </c>
      <c r="E44" s="169">
        <f t="shared" si="4"/>
        <v>3.3333333333333339</v>
      </c>
      <c r="F44" s="169">
        <f t="shared" si="5"/>
        <v>1</v>
      </c>
      <c r="G44" s="169">
        <f t="shared" si="6"/>
        <v>10</v>
      </c>
      <c r="H44" s="169">
        <f t="shared" si="7"/>
        <v>5.3333333333333339</v>
      </c>
      <c r="J44" s="5"/>
    </row>
    <row r="45" spans="1:10" x14ac:dyDescent="0.25">
      <c r="A45" s="5" t="s">
        <v>118</v>
      </c>
      <c r="B45" s="5">
        <f>'Imputed and missing data hidden'!BA64</f>
        <v>3</v>
      </c>
      <c r="C45" s="5">
        <f>IF(VLOOKUP(A45,'Hazard &amp; Exposure'!$B$3:$EF$193,133,FALSE)&gt;0,1,0)</f>
        <v>0</v>
      </c>
      <c r="D45" s="169">
        <f>'Indicator Date hidden2'!BB65</f>
        <v>1755.5106382978724</v>
      </c>
      <c r="E45" s="169">
        <f t="shared" si="4"/>
        <v>2</v>
      </c>
      <c r="F45" s="169">
        <f t="shared" si="5"/>
        <v>1</v>
      </c>
      <c r="G45" s="169">
        <f t="shared" si="6"/>
        <v>10</v>
      </c>
      <c r="H45" s="169">
        <f t="shared" si="7"/>
        <v>4.8</v>
      </c>
      <c r="J45" s="5"/>
    </row>
    <row r="46" spans="1:10" x14ac:dyDescent="0.25">
      <c r="A46" s="5" t="s">
        <v>85</v>
      </c>
      <c r="B46" s="5">
        <f>'Imputed and missing data hidden'!BA48</f>
        <v>5</v>
      </c>
      <c r="C46" s="5">
        <f>IF(VLOOKUP(A46,'Hazard &amp; Exposure'!$B$3:$EF$193,133,FALSE)&gt;0,1,0)</f>
        <v>0</v>
      </c>
      <c r="D46" s="169">
        <f>'Indicator Date hidden2'!BB49</f>
        <v>1875.159090909091</v>
      </c>
      <c r="E46" s="169">
        <f t="shared" si="4"/>
        <v>3.3333333333333339</v>
      </c>
      <c r="F46" s="169">
        <f t="shared" si="5"/>
        <v>1</v>
      </c>
      <c r="G46" s="169">
        <f t="shared" si="6"/>
        <v>10</v>
      </c>
      <c r="H46" s="169">
        <f t="shared" si="7"/>
        <v>5.3333333333333339</v>
      </c>
      <c r="J46" s="5"/>
    </row>
    <row r="47" spans="1:10" x14ac:dyDescent="0.25">
      <c r="A47" s="5" t="s">
        <v>87</v>
      </c>
      <c r="B47" s="5">
        <f>'Imputed and missing data hidden'!BA49</f>
        <v>13</v>
      </c>
      <c r="C47" s="5">
        <f>IF(VLOOKUP(A47,'Hazard &amp; Exposure'!$B$3:$EF$193,133,FALSE)&gt;0,1,0)</f>
        <v>0</v>
      </c>
      <c r="D47" s="169">
        <f>'Indicator Date hidden2'!BB50</f>
        <v>2116.0256410256411</v>
      </c>
      <c r="E47" s="169">
        <f t="shared" si="4"/>
        <v>8.6666666666666661</v>
      </c>
      <c r="F47" s="169">
        <f t="shared" si="5"/>
        <v>1</v>
      </c>
      <c r="G47" s="169">
        <f t="shared" si="6"/>
        <v>10</v>
      </c>
      <c r="H47" s="169">
        <f t="shared" si="7"/>
        <v>7.4666666666666659</v>
      </c>
      <c r="J47" s="5"/>
    </row>
    <row r="48" spans="1:10" x14ac:dyDescent="0.25">
      <c r="A48" s="5" t="s">
        <v>83</v>
      </c>
      <c r="B48" s="5">
        <f>'Imputed and missing data hidden'!BA47</f>
        <v>5</v>
      </c>
      <c r="C48" s="5">
        <f>IF(VLOOKUP(A48,'Hazard &amp; Exposure'!$B$3:$EF$193,133,FALSE)&gt;0,1,0)</f>
        <v>0</v>
      </c>
      <c r="D48" s="169">
        <f>'Indicator Date hidden2'!BB48</f>
        <v>1875.1363636363637</v>
      </c>
      <c r="E48" s="169">
        <f t="shared" si="4"/>
        <v>3.3333333333333339</v>
      </c>
      <c r="F48" s="169">
        <f t="shared" si="5"/>
        <v>1</v>
      </c>
      <c r="G48" s="169">
        <f t="shared" si="6"/>
        <v>10</v>
      </c>
      <c r="H48" s="169">
        <f t="shared" si="7"/>
        <v>5.3333333333333339</v>
      </c>
      <c r="J48" s="5"/>
    </row>
    <row r="49" spans="1:10" x14ac:dyDescent="0.25">
      <c r="A49" s="5" t="s">
        <v>89</v>
      </c>
      <c r="B49" s="5">
        <f>'Imputed and missing data hidden'!BA50</f>
        <v>0</v>
      </c>
      <c r="C49" s="5">
        <f>IF(VLOOKUP(A49,'Hazard &amp; Exposure'!$B$3:$EF$193,133,FALSE)&gt;0,1,0)</f>
        <v>0</v>
      </c>
      <c r="D49" s="169">
        <f>'Indicator Date hidden2'!BB51</f>
        <v>1683.8571428571429</v>
      </c>
      <c r="E49" s="169">
        <f t="shared" si="4"/>
        <v>0</v>
      </c>
      <c r="F49" s="169">
        <f t="shared" si="5"/>
        <v>1</v>
      </c>
      <c r="G49" s="169">
        <f t="shared" si="6"/>
        <v>10</v>
      </c>
      <c r="H49" s="169">
        <f t="shared" si="7"/>
        <v>4</v>
      </c>
      <c r="J49" s="5"/>
    </row>
    <row r="50" spans="1:10" x14ac:dyDescent="0.25">
      <c r="A50" s="5" t="s">
        <v>4</v>
      </c>
      <c r="B50" s="5">
        <f>'Imputed and missing data hidden'!BA4</f>
        <v>2</v>
      </c>
      <c r="C50" s="5">
        <f>IF(VLOOKUP(A50,'Hazard &amp; Exposure'!$B$3:$EF$193,133,FALSE)&gt;0,1,0)</f>
        <v>0</v>
      </c>
      <c r="D50" s="169">
        <f>'Indicator Date hidden2'!BB5</f>
        <v>1755.5106382978724</v>
      </c>
      <c r="E50" s="169">
        <f t="shared" si="4"/>
        <v>1.3333333333333321</v>
      </c>
      <c r="F50" s="169">
        <f t="shared" si="5"/>
        <v>1</v>
      </c>
      <c r="G50" s="169">
        <f t="shared" si="6"/>
        <v>10</v>
      </c>
      <c r="H50" s="169">
        <f t="shared" si="7"/>
        <v>4.5333333333333323</v>
      </c>
      <c r="J50" s="5"/>
    </row>
    <row r="51" spans="1:10" x14ac:dyDescent="0.25">
      <c r="A51" s="5" t="s">
        <v>92</v>
      </c>
      <c r="B51" s="5">
        <f>'Imputed and missing data hidden'!BA51</f>
        <v>0</v>
      </c>
      <c r="C51" s="5">
        <f>IF(VLOOKUP(A51,'Hazard &amp; Exposure'!$B$3:$EF$193,133,FALSE)&gt;0,1,0)</f>
        <v>0</v>
      </c>
      <c r="D51" s="169">
        <f>'Indicator Date hidden2'!BB52</f>
        <v>1683.8367346938776</v>
      </c>
      <c r="E51" s="169">
        <f t="shared" si="4"/>
        <v>0</v>
      </c>
      <c r="F51" s="169">
        <f t="shared" si="5"/>
        <v>1</v>
      </c>
      <c r="G51" s="169">
        <f t="shared" si="6"/>
        <v>10</v>
      </c>
      <c r="H51" s="169">
        <f t="shared" si="7"/>
        <v>4</v>
      </c>
      <c r="J51" s="5"/>
    </row>
    <row r="52" spans="1:10" x14ac:dyDescent="0.25">
      <c r="A52" s="5" t="s">
        <v>94</v>
      </c>
      <c r="B52" s="5">
        <f>'Imputed and missing data hidden'!BA52</f>
        <v>1</v>
      </c>
      <c r="C52" s="5">
        <f>IF(VLOOKUP(A52,'Hazard &amp; Exposure'!$B$3:$EF$193,133,FALSE)&gt;0,1,0)</f>
        <v>0</v>
      </c>
      <c r="D52" s="169">
        <f>'Indicator Date hidden2'!BB53</f>
        <v>1650.32</v>
      </c>
      <c r="E52" s="169">
        <f t="shared" si="4"/>
        <v>0.66666666666666607</v>
      </c>
      <c r="F52" s="169">
        <f t="shared" si="5"/>
        <v>1</v>
      </c>
      <c r="G52" s="169">
        <f t="shared" si="6"/>
        <v>10</v>
      </c>
      <c r="H52" s="169">
        <f t="shared" si="7"/>
        <v>4.2666666666666666</v>
      </c>
      <c r="J52" s="5"/>
    </row>
    <row r="53" spans="1:10" x14ac:dyDescent="0.25">
      <c r="A53" s="5" t="s">
        <v>100</v>
      </c>
      <c r="B53" s="5">
        <f>'Imputed and missing data hidden'!BA55</f>
        <v>10</v>
      </c>
      <c r="C53" s="5">
        <f>IF(VLOOKUP(A53,'Hazard &amp; Exposure'!$B$3:$EF$193,133,FALSE)&gt;0,1,0)</f>
        <v>0</v>
      </c>
      <c r="D53" s="169">
        <f>'Indicator Date hidden2'!BB56</f>
        <v>1964.3333333333333</v>
      </c>
      <c r="E53" s="169">
        <f t="shared" si="4"/>
        <v>6.666666666666667</v>
      </c>
      <c r="F53" s="169">
        <f t="shared" si="5"/>
        <v>1</v>
      </c>
      <c r="G53" s="169">
        <f t="shared" si="6"/>
        <v>10</v>
      </c>
      <c r="H53" s="169">
        <f t="shared" si="7"/>
        <v>6.6666666666666679</v>
      </c>
      <c r="J53" s="5"/>
    </row>
    <row r="54" spans="1:10" x14ac:dyDescent="0.25">
      <c r="A54" s="5" t="s">
        <v>300</v>
      </c>
      <c r="B54" s="5">
        <f>'Imputed and missing data hidden'!BA160</f>
        <v>0</v>
      </c>
      <c r="C54" s="5">
        <f>IF(VLOOKUP(A54,'Hazard &amp; Exposure'!$B$3:$EF$193,133,FALSE)&gt;0,1,0)</f>
        <v>0</v>
      </c>
      <c r="D54" s="169">
        <f>'Indicator Date hidden2'!BB161</f>
        <v>1683.8163265306123</v>
      </c>
      <c r="E54" s="169">
        <f t="shared" si="4"/>
        <v>0</v>
      </c>
      <c r="F54" s="169">
        <f t="shared" si="5"/>
        <v>1</v>
      </c>
      <c r="G54" s="169">
        <f t="shared" si="6"/>
        <v>10</v>
      </c>
      <c r="H54" s="169">
        <f t="shared" si="7"/>
        <v>4</v>
      </c>
      <c r="J54" s="5"/>
    </row>
    <row r="55" spans="1:10" x14ac:dyDescent="0.25">
      <c r="A55" s="5" t="s">
        <v>102</v>
      </c>
      <c r="B55" s="5">
        <f>'Imputed and missing data hidden'!BA56</f>
        <v>5</v>
      </c>
      <c r="C55" s="5">
        <f>IF(VLOOKUP(A55,'Hazard &amp; Exposure'!$B$3:$EF$193,133,FALSE)&gt;0,1,0)</f>
        <v>0</v>
      </c>
      <c r="D55" s="169">
        <f>'Indicator Date hidden2'!BB57</f>
        <v>1875.1363636363637</v>
      </c>
      <c r="E55" s="169">
        <f t="shared" si="4"/>
        <v>3.3333333333333339</v>
      </c>
      <c r="F55" s="169">
        <f t="shared" si="5"/>
        <v>1</v>
      </c>
      <c r="G55" s="169">
        <f t="shared" si="6"/>
        <v>10</v>
      </c>
      <c r="H55" s="169">
        <f t="shared" si="7"/>
        <v>5.3333333333333339</v>
      </c>
      <c r="J55" s="5"/>
    </row>
    <row r="56" spans="1:10" x14ac:dyDescent="0.25">
      <c r="A56" s="5" t="s">
        <v>104</v>
      </c>
      <c r="B56" s="5">
        <f>'Imputed and missing data hidden'!BA57</f>
        <v>3</v>
      </c>
      <c r="C56" s="5">
        <f>IF(VLOOKUP(A56,'Hazard &amp; Exposure'!$B$3:$EF$193,133,FALSE)&gt;0,1,0)</f>
        <v>0</v>
      </c>
      <c r="D56" s="169">
        <f>'Indicator Date hidden2'!BB58</f>
        <v>1794.1304347826087</v>
      </c>
      <c r="E56" s="169">
        <f t="shared" si="4"/>
        <v>2</v>
      </c>
      <c r="F56" s="169">
        <f t="shared" si="5"/>
        <v>1</v>
      </c>
      <c r="G56" s="169">
        <f t="shared" si="6"/>
        <v>10</v>
      </c>
      <c r="H56" s="169">
        <f t="shared" si="7"/>
        <v>4.8</v>
      </c>
      <c r="J56" s="5"/>
    </row>
    <row r="57" spans="1:10" x14ac:dyDescent="0.25">
      <c r="A57" s="5" t="s">
        <v>108</v>
      </c>
      <c r="B57" s="5">
        <f>'Imputed and missing data hidden'!BA59</f>
        <v>6</v>
      </c>
      <c r="C57" s="5">
        <f>IF(VLOOKUP(A57,'Hazard &amp; Exposure'!$B$3:$EF$193,133,FALSE)&gt;0,1,0)</f>
        <v>0</v>
      </c>
      <c r="D57" s="169">
        <f>'Indicator Date hidden2'!BB60</f>
        <v>1875.25</v>
      </c>
      <c r="E57" s="169">
        <f t="shared" si="4"/>
        <v>4</v>
      </c>
      <c r="F57" s="169">
        <f t="shared" si="5"/>
        <v>1</v>
      </c>
      <c r="G57" s="169">
        <f t="shared" si="6"/>
        <v>10</v>
      </c>
      <c r="H57" s="169">
        <f t="shared" si="7"/>
        <v>5.6</v>
      </c>
      <c r="J57" s="5"/>
    </row>
    <row r="58" spans="1:10" x14ac:dyDescent="0.25">
      <c r="A58" s="5" t="s">
        <v>106</v>
      </c>
      <c r="B58" s="5">
        <f>'Imputed and missing data hidden'!BA58</f>
        <v>0</v>
      </c>
      <c r="C58" s="5">
        <f>IF(VLOOKUP(A58,'Hazard &amp; Exposure'!$B$3:$EF$193,133,FALSE)&gt;0,1,0)</f>
        <v>0</v>
      </c>
      <c r="D58" s="169">
        <f>'Indicator Date hidden2'!BB59</f>
        <v>1650.24</v>
      </c>
      <c r="E58" s="169">
        <f t="shared" si="4"/>
        <v>0</v>
      </c>
      <c r="F58" s="169">
        <f t="shared" si="5"/>
        <v>1</v>
      </c>
      <c r="G58" s="169">
        <f t="shared" si="6"/>
        <v>10</v>
      </c>
      <c r="H58" s="169">
        <f t="shared" si="7"/>
        <v>4</v>
      </c>
      <c r="J58" s="5"/>
    </row>
    <row r="59" spans="1:10" x14ac:dyDescent="0.25">
      <c r="A59" s="5" t="s">
        <v>110</v>
      </c>
      <c r="B59" s="5">
        <f>'Imputed and missing data hidden'!BA60</f>
        <v>7</v>
      </c>
      <c r="C59" s="5">
        <f>IF(VLOOKUP(A59,'Hazard &amp; Exposure'!$B$3:$EF$193,133,FALSE)&gt;0,1,0)</f>
        <v>0</v>
      </c>
      <c r="D59" s="169">
        <f>'Indicator Date hidden2'!BB61</f>
        <v>1918.7441860465117</v>
      </c>
      <c r="E59" s="169">
        <f t="shared" si="4"/>
        <v>4.666666666666667</v>
      </c>
      <c r="F59" s="169">
        <f t="shared" si="5"/>
        <v>1</v>
      </c>
      <c r="G59" s="169">
        <f t="shared" si="6"/>
        <v>10</v>
      </c>
      <c r="H59" s="169">
        <f t="shared" si="7"/>
        <v>5.8666666666666671</v>
      </c>
      <c r="J59" s="5"/>
    </row>
    <row r="60" spans="1:10" x14ac:dyDescent="0.25">
      <c r="A60" s="5" t="s">
        <v>208</v>
      </c>
      <c r="B60" s="5">
        <f>'Imputed and missing data hidden'!BA112</f>
        <v>2</v>
      </c>
      <c r="C60" s="5">
        <f>IF(VLOOKUP(A60,'Hazard &amp; Exposure'!$B$3:$EF$193,133,FALSE)&gt;0,1,0)</f>
        <v>0</v>
      </c>
      <c r="D60" s="169">
        <f>'Indicator Date hidden2'!BB113</f>
        <v>1650.24</v>
      </c>
      <c r="E60" s="169">
        <f t="shared" si="4"/>
        <v>1.3333333333333321</v>
      </c>
      <c r="F60" s="169">
        <f t="shared" si="5"/>
        <v>1</v>
      </c>
      <c r="G60" s="169">
        <f t="shared" si="6"/>
        <v>10</v>
      </c>
      <c r="H60" s="169">
        <f t="shared" si="7"/>
        <v>4.5333333333333323</v>
      </c>
      <c r="J60" s="5"/>
    </row>
    <row r="61" spans="1:10" x14ac:dyDescent="0.25">
      <c r="A61" s="5" t="s">
        <v>112</v>
      </c>
      <c r="B61" s="5">
        <f>'Imputed and missing data hidden'!BA61</f>
        <v>5</v>
      </c>
      <c r="C61" s="5">
        <f>IF(VLOOKUP(A61,'Hazard &amp; Exposure'!$B$3:$EF$193,133,FALSE)&gt;0,1,0)</f>
        <v>0</v>
      </c>
      <c r="D61" s="169">
        <f>'Indicator Date hidden2'!BB62</f>
        <v>1875</v>
      </c>
      <c r="E61" s="169">
        <f t="shared" si="4"/>
        <v>3.3333333333333339</v>
      </c>
      <c r="F61" s="169">
        <f t="shared" si="5"/>
        <v>1</v>
      </c>
      <c r="G61" s="169">
        <f t="shared" si="6"/>
        <v>10</v>
      </c>
      <c r="H61" s="169">
        <f t="shared" si="7"/>
        <v>5.3333333333333339</v>
      </c>
      <c r="J61" s="5"/>
    </row>
    <row r="62" spans="1:10" x14ac:dyDescent="0.25">
      <c r="A62" s="5" t="s">
        <v>341</v>
      </c>
      <c r="B62" s="5">
        <f>'Imputed and missing data hidden'!BA183</f>
        <v>5</v>
      </c>
      <c r="C62" s="5">
        <f>IF(VLOOKUP(A62,'Hazard &amp; Exposure'!$B$3:$EF$193,133,FALSE)&gt;0,1,0)</f>
        <v>0</v>
      </c>
      <c r="D62" s="169">
        <f>'Indicator Date hidden2'!BB184</f>
        <v>1875.1363636363637</v>
      </c>
      <c r="E62" s="169">
        <f t="shared" si="4"/>
        <v>3.3333333333333339</v>
      </c>
      <c r="F62" s="169">
        <f t="shared" si="5"/>
        <v>1</v>
      </c>
      <c r="G62" s="169">
        <f t="shared" si="6"/>
        <v>10</v>
      </c>
      <c r="H62" s="169">
        <f t="shared" si="7"/>
        <v>5.3333333333333339</v>
      </c>
      <c r="J62" s="5"/>
    </row>
    <row r="63" spans="1:10" x14ac:dyDescent="0.25">
      <c r="A63" s="5" t="s">
        <v>116</v>
      </c>
      <c r="B63" s="5">
        <f>'Imputed and missing data hidden'!BA63</f>
        <v>1</v>
      </c>
      <c r="C63" s="5">
        <f>IF(VLOOKUP(A63,'Hazard &amp; Exposure'!$B$3:$EF$193,133,FALSE)&gt;0,1,0)</f>
        <v>0</v>
      </c>
      <c r="D63" s="169">
        <f>'Indicator Date hidden2'!BB64</f>
        <v>1683.8979591836735</v>
      </c>
      <c r="E63" s="169">
        <f t="shared" si="4"/>
        <v>0.66666666666666607</v>
      </c>
      <c r="F63" s="169">
        <f t="shared" si="5"/>
        <v>1</v>
      </c>
      <c r="G63" s="169">
        <f t="shared" si="6"/>
        <v>10</v>
      </c>
      <c r="H63" s="169">
        <f t="shared" si="7"/>
        <v>4.2666666666666666</v>
      </c>
      <c r="J63" s="5"/>
    </row>
    <row r="64" spans="1:10" x14ac:dyDescent="0.25">
      <c r="A64" s="5" t="s">
        <v>120</v>
      </c>
      <c r="B64" s="5">
        <f>'Imputed and missing data hidden'!BA65</f>
        <v>6</v>
      </c>
      <c r="C64" s="5">
        <f>IF(VLOOKUP(A64,'Hazard &amp; Exposure'!$B$3:$EF$193,133,FALSE)&gt;0,1,0)</f>
        <v>0</v>
      </c>
      <c r="D64" s="169">
        <f>'Indicator Date hidden2'!BB66</f>
        <v>1875.1136363636363</v>
      </c>
      <c r="E64" s="169">
        <f t="shared" si="4"/>
        <v>4</v>
      </c>
      <c r="F64" s="169">
        <f t="shared" si="5"/>
        <v>1</v>
      </c>
      <c r="G64" s="169">
        <f t="shared" si="6"/>
        <v>10</v>
      </c>
      <c r="H64" s="169">
        <f t="shared" si="7"/>
        <v>5.6</v>
      </c>
      <c r="J64" s="5"/>
    </row>
    <row r="65" spans="1:10" x14ac:dyDescent="0.25">
      <c r="A65" s="5" t="s">
        <v>128</v>
      </c>
      <c r="B65" s="5">
        <f>'Imputed and missing data hidden'!BA69</f>
        <v>0</v>
      </c>
      <c r="C65" s="5">
        <f>IF(VLOOKUP(A65,'Hazard &amp; Exposure'!$B$3:$EF$193,133,FALSE)&gt;0,1,0)</f>
        <v>0</v>
      </c>
      <c r="D65" s="169">
        <f>'Indicator Date hidden2'!BB70</f>
        <v>1650.24</v>
      </c>
      <c r="E65" s="169">
        <f t="shared" si="4"/>
        <v>0</v>
      </c>
      <c r="F65" s="169">
        <f t="shared" si="5"/>
        <v>1</v>
      </c>
      <c r="G65" s="169">
        <f t="shared" si="6"/>
        <v>10</v>
      </c>
      <c r="H65" s="169">
        <f t="shared" si="7"/>
        <v>4</v>
      </c>
      <c r="J65" s="5"/>
    </row>
    <row r="66" spans="1:10" x14ac:dyDescent="0.25">
      <c r="A66" s="5" t="s">
        <v>114</v>
      </c>
      <c r="B66" s="5">
        <f>'Imputed and missing data hidden'!BA62</f>
        <v>0</v>
      </c>
      <c r="C66" s="5">
        <f>IF(VLOOKUP(A66,'Hazard &amp; Exposure'!$B$3:$EF$193,133,FALSE)&gt;0,1,0)</f>
        <v>0</v>
      </c>
      <c r="D66" s="169">
        <f>'Indicator Date hidden2'!BB63</f>
        <v>1683.795918367347</v>
      </c>
      <c r="E66" s="169">
        <f t="shared" ref="E66:E97" si="8">IF(B66&gt;B$197,10,10-(B$197-B66)/(B$197-B$196)*10)</f>
        <v>0</v>
      </c>
      <c r="F66" s="169">
        <f t="shared" ref="F66:F97" si="9">IF(C66=1,$B$199,1)</f>
        <v>1</v>
      </c>
      <c r="G66" s="169">
        <f t="shared" ref="G66:G97" si="10">IF(D66&gt;D$197,10,10-(D$197-D66)/(D$197-D$196)*10)</f>
        <v>10</v>
      </c>
      <c r="H66" s="169">
        <f t="shared" ref="H66:H97" si="11">10-(12.5-AVERAGE(E66,G66)*F66)/12.5*10</f>
        <v>4</v>
      </c>
      <c r="J66" s="5"/>
    </row>
    <row r="67" spans="1:10" x14ac:dyDescent="0.25">
      <c r="A67" s="5" t="s">
        <v>130</v>
      </c>
      <c r="B67" s="5">
        <f>'Imputed and missing data hidden'!BA70</f>
        <v>1</v>
      </c>
      <c r="C67" s="5">
        <f>IF(VLOOKUP(A67,'Hazard &amp; Exposure'!$B$3:$EF$193,133,FALSE)&gt;0,1,0)</f>
        <v>0</v>
      </c>
      <c r="D67" s="169">
        <f>'Indicator Date hidden2'!BB71</f>
        <v>1718.8541666666667</v>
      </c>
      <c r="E67" s="169">
        <f t="shared" si="8"/>
        <v>0.66666666666666607</v>
      </c>
      <c r="F67" s="169">
        <f t="shared" si="9"/>
        <v>1</v>
      </c>
      <c r="G67" s="169">
        <f t="shared" si="10"/>
        <v>10</v>
      </c>
      <c r="H67" s="169">
        <f t="shared" si="11"/>
        <v>4.2666666666666666</v>
      </c>
      <c r="J67" s="5"/>
    </row>
    <row r="68" spans="1:10" x14ac:dyDescent="0.25">
      <c r="A68" s="5" t="s">
        <v>98</v>
      </c>
      <c r="B68" s="5">
        <f>'Imputed and missing data hidden'!BA54</f>
        <v>8</v>
      </c>
      <c r="C68" s="5">
        <f>IF(VLOOKUP(A68,'Hazard &amp; Exposure'!$B$3:$EF$193,133,FALSE)&gt;0,1,0)</f>
        <v>0</v>
      </c>
      <c r="D68" s="169">
        <f>'Indicator Date hidden2'!BB55</f>
        <v>1964.3333333333333</v>
      </c>
      <c r="E68" s="169">
        <f t="shared" si="8"/>
        <v>5.333333333333333</v>
      </c>
      <c r="F68" s="169">
        <f t="shared" si="9"/>
        <v>1</v>
      </c>
      <c r="G68" s="169">
        <f t="shared" si="10"/>
        <v>10</v>
      </c>
      <c r="H68" s="169">
        <f t="shared" si="11"/>
        <v>6.1333333333333329</v>
      </c>
      <c r="J68" s="5"/>
    </row>
    <row r="69" spans="1:10" x14ac:dyDescent="0.25">
      <c r="A69" s="5" t="s">
        <v>122</v>
      </c>
      <c r="B69" s="5">
        <f>'Imputed and missing data hidden'!BA66</f>
        <v>0</v>
      </c>
      <c r="C69" s="5">
        <f>IF(VLOOKUP(A69,'Hazard &amp; Exposure'!$B$3:$EF$193,133,FALSE)&gt;0,1,0)</f>
        <v>0</v>
      </c>
      <c r="D69" s="169">
        <f>'Indicator Date hidden2'!BB67</f>
        <v>1684.0612244897959</v>
      </c>
      <c r="E69" s="169">
        <f t="shared" si="8"/>
        <v>0</v>
      </c>
      <c r="F69" s="169">
        <f t="shared" si="9"/>
        <v>1</v>
      </c>
      <c r="G69" s="169">
        <f t="shared" si="10"/>
        <v>10</v>
      </c>
      <c r="H69" s="169">
        <f t="shared" si="11"/>
        <v>4</v>
      </c>
      <c r="J69" s="5"/>
    </row>
    <row r="70" spans="1:10" x14ac:dyDescent="0.25">
      <c r="A70" s="5" t="s">
        <v>124</v>
      </c>
      <c r="B70" s="5">
        <f>'Imputed and missing data hidden'!BA67</f>
        <v>6</v>
      </c>
      <c r="C70" s="5">
        <f>IF(VLOOKUP(A70,'Hazard &amp; Exposure'!$B$3:$EF$193,133,FALSE)&gt;0,1,0)</f>
        <v>0</v>
      </c>
      <c r="D70" s="169">
        <f>'Indicator Date hidden2'!BB68</f>
        <v>1833.5111111111112</v>
      </c>
      <c r="E70" s="169">
        <f t="shared" si="8"/>
        <v>4</v>
      </c>
      <c r="F70" s="169">
        <f t="shared" si="9"/>
        <v>1</v>
      </c>
      <c r="G70" s="169">
        <f t="shared" si="10"/>
        <v>10</v>
      </c>
      <c r="H70" s="169">
        <f t="shared" si="11"/>
        <v>5.6</v>
      </c>
      <c r="J70" s="5"/>
    </row>
    <row r="71" spans="1:10" x14ac:dyDescent="0.25">
      <c r="A71" s="5" t="s">
        <v>126</v>
      </c>
      <c r="B71" s="5">
        <f>'Imputed and missing data hidden'!BA68</f>
        <v>9</v>
      </c>
      <c r="C71" s="5">
        <f>IF(VLOOKUP(A71,'Hazard &amp; Exposure'!$B$3:$EF$193,133,FALSE)&gt;0,1,0)</f>
        <v>0</v>
      </c>
      <c r="D71" s="169">
        <f>'Indicator Date hidden2'!BB69</f>
        <v>2012.2926829268292</v>
      </c>
      <c r="E71" s="169">
        <f t="shared" si="8"/>
        <v>6</v>
      </c>
      <c r="F71" s="169">
        <f t="shared" si="9"/>
        <v>1</v>
      </c>
      <c r="G71" s="169">
        <f t="shared" si="10"/>
        <v>10</v>
      </c>
      <c r="H71" s="169">
        <f t="shared" si="11"/>
        <v>6.4</v>
      </c>
      <c r="J71" s="5"/>
    </row>
    <row r="72" spans="1:10" x14ac:dyDescent="0.25">
      <c r="A72" s="5" t="s">
        <v>131</v>
      </c>
      <c r="B72" s="5">
        <f>'Imputed and missing data hidden'!BA71</f>
        <v>4</v>
      </c>
      <c r="C72" s="5">
        <f>IF(VLOOKUP(A72,'Hazard &amp; Exposure'!$B$3:$EF$193,133,FALSE)&gt;0,1,0)</f>
        <v>0</v>
      </c>
      <c r="D72" s="169">
        <f>'Indicator Date hidden2'!BB72</f>
        <v>1833.6</v>
      </c>
      <c r="E72" s="169">
        <f t="shared" si="8"/>
        <v>2.666666666666667</v>
      </c>
      <c r="F72" s="169">
        <f t="shared" si="9"/>
        <v>1</v>
      </c>
      <c r="G72" s="169">
        <f t="shared" si="10"/>
        <v>10</v>
      </c>
      <c r="H72" s="169">
        <f t="shared" si="11"/>
        <v>5.0666666666666673</v>
      </c>
      <c r="J72" s="5"/>
    </row>
    <row r="73" spans="1:10" x14ac:dyDescent="0.25">
      <c r="A73" s="5" t="s">
        <v>135</v>
      </c>
      <c r="B73" s="5">
        <f>'Imputed and missing data hidden'!BA73</f>
        <v>0</v>
      </c>
      <c r="C73" s="5">
        <f>IF(VLOOKUP(A73,'Hazard &amp; Exposure'!$B$3:$EF$193,133,FALSE)&gt;0,1,0)</f>
        <v>0</v>
      </c>
      <c r="D73" s="169">
        <f>'Indicator Date hidden2'!BB74</f>
        <v>1650.32</v>
      </c>
      <c r="E73" s="169">
        <f t="shared" si="8"/>
        <v>0</v>
      </c>
      <c r="F73" s="169">
        <f t="shared" si="9"/>
        <v>1</v>
      </c>
      <c r="G73" s="169">
        <f t="shared" si="10"/>
        <v>10</v>
      </c>
      <c r="H73" s="169">
        <f t="shared" si="11"/>
        <v>4</v>
      </c>
      <c r="J73" s="5"/>
    </row>
    <row r="74" spans="1:10" x14ac:dyDescent="0.25">
      <c r="A74" s="5" t="s">
        <v>75</v>
      </c>
      <c r="B74" s="5">
        <f>'Imputed and missing data hidden'!BA43</f>
        <v>4</v>
      </c>
      <c r="C74" s="5">
        <f>IF(VLOOKUP(A74,'Hazard &amp; Exposure'!$B$3:$EF$193,133,FALSE)&gt;0,1,0)</f>
        <v>0</v>
      </c>
      <c r="D74" s="169">
        <f>'Indicator Date hidden2'!BB44</f>
        <v>1793.6304347826087</v>
      </c>
      <c r="E74" s="169">
        <f t="shared" si="8"/>
        <v>2.666666666666667</v>
      </c>
      <c r="F74" s="169">
        <f t="shared" si="9"/>
        <v>1</v>
      </c>
      <c r="G74" s="169">
        <f t="shared" si="10"/>
        <v>10</v>
      </c>
      <c r="H74" s="169">
        <f t="shared" si="11"/>
        <v>5.0666666666666673</v>
      </c>
      <c r="J74" s="5"/>
    </row>
    <row r="75" spans="1:10" x14ac:dyDescent="0.25">
      <c r="A75" s="5" t="s">
        <v>133</v>
      </c>
      <c r="B75" s="5">
        <f>'Imputed and missing data hidden'!BA72</f>
        <v>3</v>
      </c>
      <c r="C75" s="5">
        <f>IF(VLOOKUP(A75,'Hazard &amp; Exposure'!$B$3:$EF$193,133,FALSE)&gt;0,1,0)</f>
        <v>0</v>
      </c>
      <c r="D75" s="169">
        <f>'Indicator Date hidden2'!BB73</f>
        <v>1794</v>
      </c>
      <c r="E75" s="169">
        <f t="shared" si="8"/>
        <v>2</v>
      </c>
      <c r="F75" s="169">
        <f t="shared" si="9"/>
        <v>1</v>
      </c>
      <c r="G75" s="169">
        <f t="shared" si="10"/>
        <v>10</v>
      </c>
      <c r="H75" s="169">
        <f t="shared" si="11"/>
        <v>4.8</v>
      </c>
      <c r="J75" s="5"/>
    </row>
    <row r="76" spans="1:10" x14ac:dyDescent="0.25">
      <c r="A76" s="5" t="s">
        <v>137</v>
      </c>
      <c r="B76" s="5">
        <f>'Imputed and missing data hidden'!BA74</f>
        <v>0</v>
      </c>
      <c r="C76" s="5">
        <f>IF(VLOOKUP(A76,'Hazard &amp; Exposure'!$B$3:$EF$193,133,FALSE)&gt;0,1,0)</f>
        <v>0</v>
      </c>
      <c r="D76" s="169">
        <f>'Indicator Date hidden2'!BB75</f>
        <v>1683.8163265306123</v>
      </c>
      <c r="E76" s="169">
        <f t="shared" si="8"/>
        <v>0</v>
      </c>
      <c r="F76" s="169">
        <f t="shared" si="9"/>
        <v>1</v>
      </c>
      <c r="G76" s="169">
        <f t="shared" si="10"/>
        <v>10</v>
      </c>
      <c r="H76" s="169">
        <f t="shared" si="11"/>
        <v>4</v>
      </c>
      <c r="J76" s="5"/>
    </row>
    <row r="77" spans="1:10" x14ac:dyDescent="0.25">
      <c r="A77" s="5" t="s">
        <v>143</v>
      </c>
      <c r="B77" s="5">
        <f>'Imputed and missing data hidden'!BA77</f>
        <v>0</v>
      </c>
      <c r="C77" s="5">
        <f>IF(VLOOKUP(A77,'Hazard &amp; Exposure'!$B$3:$EF$193,133,FALSE)&gt;0,1,0)</f>
        <v>0</v>
      </c>
      <c r="D77" s="169">
        <f>'Indicator Date hidden2'!BB78</f>
        <v>1650.36</v>
      </c>
      <c r="E77" s="169">
        <f t="shared" si="8"/>
        <v>0</v>
      </c>
      <c r="F77" s="169">
        <f t="shared" si="9"/>
        <v>1</v>
      </c>
      <c r="G77" s="169">
        <f t="shared" si="10"/>
        <v>10</v>
      </c>
      <c r="H77" s="169">
        <f t="shared" si="11"/>
        <v>4</v>
      </c>
      <c r="J77" s="5"/>
    </row>
    <row r="78" spans="1:10" x14ac:dyDescent="0.25">
      <c r="A78" s="5" t="s">
        <v>141</v>
      </c>
      <c r="B78" s="5">
        <f>'Imputed and missing data hidden'!BA76</f>
        <v>9</v>
      </c>
      <c r="C78" s="5">
        <f>IF(VLOOKUP(A78,'Hazard &amp; Exposure'!$B$3:$EF$193,133,FALSE)&gt;0,1,0)</f>
        <v>0</v>
      </c>
      <c r="D78" s="169">
        <f>'Indicator Date hidden2'!BB77</f>
        <v>1964.3095238095239</v>
      </c>
      <c r="E78" s="169">
        <f t="shared" si="8"/>
        <v>6</v>
      </c>
      <c r="F78" s="169">
        <f t="shared" si="9"/>
        <v>1</v>
      </c>
      <c r="G78" s="169">
        <f t="shared" si="10"/>
        <v>10</v>
      </c>
      <c r="H78" s="169">
        <f t="shared" si="11"/>
        <v>6.4</v>
      </c>
      <c r="J78" s="5"/>
    </row>
    <row r="79" spans="1:10" x14ac:dyDescent="0.25">
      <c r="A79" s="5" t="s">
        <v>148</v>
      </c>
      <c r="B79" s="5">
        <f>'Imputed and missing data hidden'!BA80</f>
        <v>2</v>
      </c>
      <c r="C79" s="5">
        <f>IF(VLOOKUP(A79,'Hazard &amp; Exposure'!$B$3:$EF$193,133,FALSE)&gt;0,1,0)</f>
        <v>0</v>
      </c>
      <c r="D79" s="169">
        <f>'Indicator Date hidden2'!BB81</f>
        <v>1650.38</v>
      </c>
      <c r="E79" s="169">
        <f t="shared" si="8"/>
        <v>1.3333333333333321</v>
      </c>
      <c r="F79" s="169">
        <f t="shared" si="9"/>
        <v>1</v>
      </c>
      <c r="G79" s="169">
        <f t="shared" si="10"/>
        <v>10</v>
      </c>
      <c r="H79" s="169">
        <f t="shared" si="11"/>
        <v>4.5333333333333323</v>
      </c>
      <c r="J79" s="5"/>
    </row>
    <row r="80" spans="1:10" x14ac:dyDescent="0.25">
      <c r="A80" s="5" t="s">
        <v>145</v>
      </c>
      <c r="B80" s="5">
        <f>'Imputed and missing data hidden'!BA78</f>
        <v>0</v>
      </c>
      <c r="C80" s="5">
        <f>IF(VLOOKUP(A80,'Hazard &amp; Exposure'!$B$3:$EF$193,133,FALSE)&gt;0,1,0)</f>
        <v>0</v>
      </c>
      <c r="D80" s="169">
        <f>'Indicator Date hidden2'!BB79</f>
        <v>1650.18</v>
      </c>
      <c r="E80" s="169">
        <f t="shared" si="8"/>
        <v>0</v>
      </c>
      <c r="F80" s="169">
        <f t="shared" si="9"/>
        <v>1</v>
      </c>
      <c r="G80" s="169">
        <f t="shared" si="10"/>
        <v>10</v>
      </c>
      <c r="H80" s="169">
        <f t="shared" si="11"/>
        <v>4</v>
      </c>
      <c r="J80" s="5"/>
    </row>
    <row r="81" spans="1:10" x14ac:dyDescent="0.25">
      <c r="A81" s="5" t="s">
        <v>146</v>
      </c>
      <c r="B81" s="5">
        <f>'Imputed and missing data hidden'!BA79</f>
        <v>2</v>
      </c>
      <c r="C81" s="5">
        <f>IF(VLOOKUP(A81,'Hazard &amp; Exposure'!$B$3:$EF$193,133,FALSE)&gt;0,1,0)</f>
        <v>1</v>
      </c>
      <c r="D81" s="169">
        <f>'Indicator Date hidden2'!BB80</f>
        <v>1718.9375</v>
      </c>
      <c r="E81" s="169">
        <f t="shared" si="8"/>
        <v>1.3333333333333321</v>
      </c>
      <c r="F81" s="169">
        <f t="shared" si="9"/>
        <v>1.25</v>
      </c>
      <c r="G81" s="169">
        <f t="shared" si="10"/>
        <v>10</v>
      </c>
      <c r="H81" s="169">
        <f t="shared" si="11"/>
        <v>5.6666666666666661</v>
      </c>
      <c r="J81" s="5"/>
    </row>
    <row r="82" spans="1:10" x14ac:dyDescent="0.25">
      <c r="A82" s="5" t="s">
        <v>139</v>
      </c>
      <c r="B82" s="5">
        <f>'Imputed and missing data hidden'!BA75</f>
        <v>5</v>
      </c>
      <c r="C82" s="5">
        <f>IF(VLOOKUP(A82,'Hazard &amp; Exposure'!$B$3:$EF$193,133,FALSE)&gt;0,1,0)</f>
        <v>0</v>
      </c>
      <c r="D82" s="169">
        <f>'Indicator Date hidden2'!BB76</f>
        <v>1833.4666666666667</v>
      </c>
      <c r="E82" s="169">
        <f t="shared" si="8"/>
        <v>3.3333333333333339</v>
      </c>
      <c r="F82" s="169">
        <f t="shared" si="9"/>
        <v>1</v>
      </c>
      <c r="G82" s="169">
        <f t="shared" si="10"/>
        <v>10</v>
      </c>
      <c r="H82" s="169">
        <f t="shared" si="11"/>
        <v>5.3333333333333339</v>
      </c>
      <c r="J82" s="5"/>
    </row>
    <row r="83" spans="1:10" x14ac:dyDescent="0.25">
      <c r="A83" s="5" t="s">
        <v>150</v>
      </c>
      <c r="B83" s="5">
        <f>'Imputed and missing data hidden'!BA81</f>
        <v>6</v>
      </c>
      <c r="C83" s="5">
        <f>IF(VLOOKUP(A83,'Hazard &amp; Exposure'!$B$3:$EF$193,133,FALSE)&gt;0,1,0)</f>
        <v>0</v>
      </c>
      <c r="D83" s="169">
        <f>'Indicator Date hidden2'!BB82</f>
        <v>1918.6046511627908</v>
      </c>
      <c r="E83" s="169">
        <f t="shared" si="8"/>
        <v>4</v>
      </c>
      <c r="F83" s="169">
        <f t="shared" si="9"/>
        <v>1</v>
      </c>
      <c r="G83" s="169">
        <f t="shared" si="10"/>
        <v>10</v>
      </c>
      <c r="H83" s="169">
        <f t="shared" si="11"/>
        <v>5.6</v>
      </c>
      <c r="J83" s="5"/>
    </row>
    <row r="84" spans="1:10" x14ac:dyDescent="0.25">
      <c r="A84" s="5" t="s">
        <v>152</v>
      </c>
      <c r="B84" s="5">
        <f>'Imputed and missing data hidden'!BA82</f>
        <v>7</v>
      </c>
      <c r="C84" s="5">
        <f>IF(VLOOKUP(A84,'Hazard &amp; Exposure'!$B$3:$EF$193,133,FALSE)&gt;0,1,0)</f>
        <v>0</v>
      </c>
      <c r="D84" s="169">
        <f>'Indicator Date hidden2'!BB83</f>
        <v>1964.4285714285713</v>
      </c>
      <c r="E84" s="169">
        <f t="shared" si="8"/>
        <v>4.666666666666667</v>
      </c>
      <c r="F84" s="169">
        <f t="shared" si="9"/>
        <v>1</v>
      </c>
      <c r="G84" s="169">
        <f t="shared" si="10"/>
        <v>10</v>
      </c>
      <c r="H84" s="169">
        <f t="shared" si="11"/>
        <v>5.8666666666666671</v>
      </c>
      <c r="J84" s="5"/>
    </row>
    <row r="85" spans="1:10" x14ac:dyDescent="0.25">
      <c r="A85" s="5" t="s">
        <v>154</v>
      </c>
      <c r="B85" s="5">
        <f>'Imputed and missing data hidden'!BA83</f>
        <v>4</v>
      </c>
      <c r="C85" s="5">
        <f>IF(VLOOKUP(A85,'Hazard &amp; Exposure'!$B$3:$EF$193,133,FALSE)&gt;0,1,0)</f>
        <v>0</v>
      </c>
      <c r="D85" s="169">
        <f>'Indicator Date hidden2'!BB84</f>
        <v>1833.3777777777777</v>
      </c>
      <c r="E85" s="169">
        <f t="shared" si="8"/>
        <v>2.666666666666667</v>
      </c>
      <c r="F85" s="169">
        <f t="shared" si="9"/>
        <v>1</v>
      </c>
      <c r="G85" s="169">
        <f t="shared" si="10"/>
        <v>10</v>
      </c>
      <c r="H85" s="169">
        <f t="shared" si="11"/>
        <v>5.0666666666666673</v>
      </c>
      <c r="J85" s="5"/>
    </row>
    <row r="86" spans="1:10" x14ac:dyDescent="0.25">
      <c r="A86" s="5" t="s">
        <v>158</v>
      </c>
      <c r="B86" s="5">
        <f>'Imputed and missing data hidden'!BA85</f>
        <v>4</v>
      </c>
      <c r="C86" s="5">
        <f>IF(VLOOKUP(A86,'Hazard &amp; Exposure'!$B$3:$EF$193,133,FALSE)&gt;0,1,0)</f>
        <v>0</v>
      </c>
      <c r="D86" s="169">
        <f>'Indicator Date hidden2'!BB86</f>
        <v>1833.7333333333333</v>
      </c>
      <c r="E86" s="169">
        <f t="shared" si="8"/>
        <v>2.666666666666667</v>
      </c>
      <c r="F86" s="169">
        <f t="shared" si="9"/>
        <v>1</v>
      </c>
      <c r="G86" s="169">
        <f t="shared" si="10"/>
        <v>10</v>
      </c>
      <c r="H86" s="169">
        <f t="shared" si="11"/>
        <v>5.0666666666666673</v>
      </c>
      <c r="J86" s="5"/>
    </row>
    <row r="87" spans="1:10" x14ac:dyDescent="0.25">
      <c r="A87" s="5" t="s">
        <v>156</v>
      </c>
      <c r="B87" s="5">
        <f>'Imputed and missing data hidden'!BA84</f>
        <v>2</v>
      </c>
      <c r="C87" s="5">
        <f>IF(VLOOKUP(A87,'Hazard &amp; Exposure'!$B$3:$EF$193,133,FALSE)&gt;0,1,0)</f>
        <v>0</v>
      </c>
      <c r="D87" s="169">
        <f>'Indicator Date hidden2'!BB85</f>
        <v>1755.4893617021276</v>
      </c>
      <c r="E87" s="169">
        <f t="shared" si="8"/>
        <v>1.3333333333333321</v>
      </c>
      <c r="F87" s="169">
        <f t="shared" si="9"/>
        <v>1</v>
      </c>
      <c r="G87" s="169">
        <f t="shared" si="10"/>
        <v>10</v>
      </c>
      <c r="H87" s="169">
        <f t="shared" si="11"/>
        <v>4.5333333333333323</v>
      </c>
      <c r="J87" s="5"/>
    </row>
    <row r="88" spans="1:10" x14ac:dyDescent="0.25">
      <c r="A88" s="5" t="s">
        <v>160</v>
      </c>
      <c r="B88" s="5">
        <f>'Imputed and missing data hidden'!BA86</f>
        <v>1</v>
      </c>
      <c r="C88" s="5">
        <f>IF(VLOOKUP(A88,'Hazard &amp; Exposure'!$B$3:$EF$193,133,FALSE)&gt;0,1,0)</f>
        <v>0</v>
      </c>
      <c r="D88" s="169">
        <f>'Indicator Date hidden2'!BB87</f>
        <v>1719.2083333333333</v>
      </c>
      <c r="E88" s="169">
        <f t="shared" si="8"/>
        <v>0.66666666666666607</v>
      </c>
      <c r="F88" s="169">
        <f t="shared" si="9"/>
        <v>1</v>
      </c>
      <c r="G88" s="169">
        <f t="shared" si="10"/>
        <v>10</v>
      </c>
      <c r="H88" s="169">
        <f t="shared" si="11"/>
        <v>4.2666666666666666</v>
      </c>
      <c r="J88" s="5"/>
    </row>
    <row r="89" spans="1:10" x14ac:dyDescent="0.25">
      <c r="A89" s="5" t="s">
        <v>162</v>
      </c>
      <c r="B89" s="5">
        <f>'Imputed and missing data hidden'!BA87</f>
        <v>3</v>
      </c>
      <c r="C89" s="5">
        <f>IF(VLOOKUP(A89,'Hazard &amp; Exposure'!$B$3:$EF$193,133,FALSE)&gt;0,1,0)</f>
        <v>0</v>
      </c>
      <c r="D89" s="169">
        <f>'Indicator Date hidden2'!BB88</f>
        <v>1793.695652173913</v>
      </c>
      <c r="E89" s="169">
        <f t="shared" si="8"/>
        <v>2</v>
      </c>
      <c r="F89" s="169">
        <f t="shared" si="9"/>
        <v>1</v>
      </c>
      <c r="G89" s="169">
        <f t="shared" si="10"/>
        <v>10</v>
      </c>
      <c r="H89" s="169">
        <f t="shared" si="11"/>
        <v>4.8</v>
      </c>
      <c r="J89" s="5"/>
    </row>
    <row r="90" spans="1:10" x14ac:dyDescent="0.25">
      <c r="A90" s="5" t="s">
        <v>169</v>
      </c>
      <c r="B90" s="5">
        <f>'Imputed and missing data hidden'!BA92</f>
        <v>5</v>
      </c>
      <c r="C90" s="5">
        <f>IF(VLOOKUP(A90,'Hazard &amp; Exposure'!$B$3:$EF$193,133,FALSE)&gt;0,1,0)</f>
        <v>0</v>
      </c>
      <c r="D90" s="169">
        <f>'Indicator Date hidden2'!BB93</f>
        <v>1875.0227272727273</v>
      </c>
      <c r="E90" s="169">
        <f t="shared" si="8"/>
        <v>3.3333333333333339</v>
      </c>
      <c r="F90" s="169">
        <f t="shared" si="9"/>
        <v>1</v>
      </c>
      <c r="G90" s="169">
        <f t="shared" si="10"/>
        <v>10</v>
      </c>
      <c r="H90" s="169">
        <f t="shared" si="11"/>
        <v>5.3333333333333339</v>
      </c>
      <c r="J90" s="5"/>
    </row>
    <row r="91" spans="1:10" x14ac:dyDescent="0.25">
      <c r="A91" s="5" t="s">
        <v>52</v>
      </c>
      <c r="B91" s="5">
        <f>'Imputed and missing data hidden'!BA30</f>
        <v>0</v>
      </c>
      <c r="C91" s="5">
        <f>IF(VLOOKUP(A91,'Hazard &amp; Exposure'!$B$3:$EF$193,133,FALSE)&gt;0,1,0)</f>
        <v>0</v>
      </c>
      <c r="D91" s="169">
        <f>'Indicator Date hidden2'!BB31</f>
        <v>1683.9387755102041</v>
      </c>
      <c r="E91" s="169">
        <f t="shared" si="8"/>
        <v>0</v>
      </c>
      <c r="F91" s="169">
        <f t="shared" si="9"/>
        <v>1</v>
      </c>
      <c r="G91" s="169">
        <f t="shared" si="10"/>
        <v>10</v>
      </c>
      <c r="H91" s="169">
        <f t="shared" si="11"/>
        <v>4</v>
      </c>
      <c r="J91" s="5"/>
    </row>
    <row r="92" spans="1:10" x14ac:dyDescent="0.25">
      <c r="A92" s="5" t="s">
        <v>164</v>
      </c>
      <c r="B92" s="5">
        <f>'Imputed and missing data hidden'!BA88</f>
        <v>0</v>
      </c>
      <c r="C92" s="5">
        <f>IF(VLOOKUP(A92,'Hazard &amp; Exposure'!$B$3:$EF$193,133,FALSE)&gt;0,1,0)</f>
        <v>0</v>
      </c>
      <c r="D92" s="169">
        <f>'Indicator Date hidden2'!BB89</f>
        <v>1650.38</v>
      </c>
      <c r="E92" s="169">
        <f t="shared" si="8"/>
        <v>0</v>
      </c>
      <c r="F92" s="169">
        <f t="shared" si="9"/>
        <v>1</v>
      </c>
      <c r="G92" s="169">
        <f t="shared" si="10"/>
        <v>10</v>
      </c>
      <c r="H92" s="169">
        <f t="shared" si="11"/>
        <v>4</v>
      </c>
      <c r="J92" s="5"/>
    </row>
    <row r="93" spans="1:10" x14ac:dyDescent="0.25">
      <c r="A93" s="5" t="s">
        <v>265</v>
      </c>
      <c r="B93" s="5">
        <f>'Imputed and missing data hidden'!BA143</f>
        <v>8</v>
      </c>
      <c r="C93" s="5">
        <f>IF(VLOOKUP(A93,'Hazard &amp; Exposure'!$B$3:$EF$193,133,FALSE)&gt;0,1,0)</f>
        <v>0</v>
      </c>
      <c r="D93" s="169">
        <f>'Indicator Date hidden2'!BB144</f>
        <v>1793.7391304347825</v>
      </c>
      <c r="E93" s="169">
        <f t="shared" si="8"/>
        <v>5.333333333333333</v>
      </c>
      <c r="F93" s="169">
        <f t="shared" si="9"/>
        <v>1</v>
      </c>
      <c r="G93" s="169">
        <f t="shared" si="10"/>
        <v>10</v>
      </c>
      <c r="H93" s="169">
        <f t="shared" si="11"/>
        <v>6.1333333333333329</v>
      </c>
      <c r="J93" s="5"/>
    </row>
    <row r="94" spans="1:10" x14ac:dyDescent="0.25">
      <c r="A94" s="5" t="s">
        <v>297</v>
      </c>
      <c r="B94" s="5">
        <f>'Imputed and missing data hidden'!BA90</f>
        <v>10</v>
      </c>
      <c r="C94" s="5">
        <f>IF(VLOOKUP(A94,'Hazard &amp; Exposure'!$B$3:$EF$193,133,FALSE)&gt;0,1,0)</f>
        <v>0</v>
      </c>
      <c r="D94" s="169">
        <f>'Indicator Date hidden2'!BB91</f>
        <v>2171.0263157894738</v>
      </c>
      <c r="E94" s="169">
        <f t="shared" si="8"/>
        <v>6.666666666666667</v>
      </c>
      <c r="F94" s="169">
        <f t="shared" si="9"/>
        <v>1</v>
      </c>
      <c r="G94" s="169">
        <f t="shared" si="10"/>
        <v>10</v>
      </c>
      <c r="H94" s="169">
        <f t="shared" si="11"/>
        <v>6.6666666666666679</v>
      </c>
      <c r="J94" s="5"/>
    </row>
    <row r="95" spans="1:10" x14ac:dyDescent="0.25">
      <c r="A95" s="5" t="s">
        <v>167</v>
      </c>
      <c r="B95" s="5">
        <f>'Imputed and missing data hidden'!BA91</f>
        <v>4</v>
      </c>
      <c r="C95" s="5">
        <f>IF(VLOOKUP(A95,'Hazard &amp; Exposure'!$B$3:$EF$193,133,FALSE)&gt;0,1,0)</f>
        <v>0</v>
      </c>
      <c r="D95" s="169">
        <f>'Indicator Date hidden2'!BB92</f>
        <v>1833.6666666666667</v>
      </c>
      <c r="E95" s="169">
        <f t="shared" si="8"/>
        <v>2.666666666666667</v>
      </c>
      <c r="F95" s="169">
        <f t="shared" si="9"/>
        <v>1</v>
      </c>
      <c r="G95" s="169">
        <f t="shared" si="10"/>
        <v>10</v>
      </c>
      <c r="H95" s="169">
        <f t="shared" si="11"/>
        <v>5.0666666666666673</v>
      </c>
      <c r="J95" s="5"/>
    </row>
    <row r="96" spans="1:10" x14ac:dyDescent="0.25">
      <c r="A96" s="5" t="s">
        <v>171</v>
      </c>
      <c r="B96" s="5">
        <f>'Imputed and missing data hidden'!BA93</f>
        <v>2</v>
      </c>
      <c r="C96" s="5">
        <f>IF(VLOOKUP(A96,'Hazard &amp; Exposure'!$B$3:$EF$193,133,FALSE)&gt;0,1,0)</f>
        <v>0</v>
      </c>
      <c r="D96" s="169">
        <f>'Indicator Date hidden2'!BB94</f>
        <v>1755.4255319148936</v>
      </c>
      <c r="E96" s="169">
        <f t="shared" si="8"/>
        <v>1.3333333333333321</v>
      </c>
      <c r="F96" s="169">
        <f t="shared" si="9"/>
        <v>1</v>
      </c>
      <c r="G96" s="169">
        <f t="shared" si="10"/>
        <v>10</v>
      </c>
      <c r="H96" s="169">
        <f t="shared" si="11"/>
        <v>4.5333333333333323</v>
      </c>
      <c r="J96" s="5"/>
    </row>
    <row r="97" spans="1:10" x14ac:dyDescent="0.25">
      <c r="A97" s="5" t="s">
        <v>173</v>
      </c>
      <c r="B97" s="5">
        <f>'Imputed and missing data hidden'!BA95</f>
        <v>5</v>
      </c>
      <c r="C97" s="5">
        <f>IF(VLOOKUP(A97,'Hazard &amp; Exposure'!$B$3:$EF$193,133,FALSE)&gt;0,1,0)</f>
        <v>0</v>
      </c>
      <c r="D97" s="169">
        <f>'Indicator Date hidden2'!BB96</f>
        <v>1875.159090909091</v>
      </c>
      <c r="E97" s="169">
        <f t="shared" si="8"/>
        <v>3.3333333333333339</v>
      </c>
      <c r="F97" s="169">
        <f t="shared" si="9"/>
        <v>1</v>
      </c>
      <c r="G97" s="169">
        <f t="shared" si="10"/>
        <v>10</v>
      </c>
      <c r="H97" s="169">
        <f t="shared" si="11"/>
        <v>5.3333333333333339</v>
      </c>
      <c r="J97" s="5"/>
    </row>
    <row r="98" spans="1:10" x14ac:dyDescent="0.25">
      <c r="A98" s="5" t="s">
        <v>177</v>
      </c>
      <c r="B98" s="5">
        <f>'Imputed and missing data hidden'!BA97</f>
        <v>2</v>
      </c>
      <c r="C98" s="5">
        <f>IF(VLOOKUP(A98,'Hazard &amp; Exposure'!$B$3:$EF$193,133,FALSE)&gt;0,1,0)</f>
        <v>0</v>
      </c>
      <c r="D98" s="169">
        <f>'Indicator Date hidden2'!BB98</f>
        <v>1755.5744680851064</v>
      </c>
      <c r="E98" s="169">
        <f t="shared" ref="E98:E129" si="12">IF(B98&gt;B$197,10,10-(B$197-B98)/(B$197-B$196)*10)</f>
        <v>1.3333333333333321</v>
      </c>
      <c r="F98" s="169">
        <f t="shared" ref="F98:F129" si="13">IF(C98=1,$B$199,1)</f>
        <v>1</v>
      </c>
      <c r="G98" s="169">
        <f t="shared" ref="G98:G129" si="14">IF(D98&gt;D$197,10,10-(D$197-D98)/(D$197-D$196)*10)</f>
        <v>10</v>
      </c>
      <c r="H98" s="169">
        <f t="shared" ref="H98:H129" si="15">10-(12.5-AVERAGE(E98,G98)*F98)/12.5*10</f>
        <v>4.5333333333333323</v>
      </c>
      <c r="J98" s="5"/>
    </row>
    <row r="99" spans="1:10" x14ac:dyDescent="0.25">
      <c r="A99" s="5" t="s">
        <v>179</v>
      </c>
      <c r="B99" s="5">
        <f>'Imputed and missing data hidden'!BA98</f>
        <v>5</v>
      </c>
      <c r="C99" s="5">
        <f>IF(VLOOKUP(A99,'Hazard &amp; Exposure'!$B$3:$EF$193,133,FALSE)&gt;0,1,0)</f>
        <v>1</v>
      </c>
      <c r="D99" s="169">
        <f>'Indicator Date hidden2'!BB99</f>
        <v>1793.9130434782608</v>
      </c>
      <c r="E99" s="169">
        <f t="shared" si="12"/>
        <v>3.3333333333333339</v>
      </c>
      <c r="F99" s="169">
        <f t="shared" si="13"/>
        <v>1.25</v>
      </c>
      <c r="G99" s="169">
        <f t="shared" si="14"/>
        <v>10</v>
      </c>
      <c r="H99" s="169">
        <f t="shared" si="15"/>
        <v>6.6666666666666679</v>
      </c>
      <c r="J99" s="5"/>
    </row>
    <row r="100" spans="1:10" x14ac:dyDescent="0.25">
      <c r="A100" s="5" t="s">
        <v>267</v>
      </c>
      <c r="B100" s="5">
        <f>'Imputed and missing data hidden'!BA144</f>
        <v>2</v>
      </c>
      <c r="C100" s="5">
        <f>IF(VLOOKUP(A100,'Hazard &amp; Exposure'!$B$3:$EF$193,133,FALSE)&gt;0,1,0)</f>
        <v>0</v>
      </c>
      <c r="D100" s="169">
        <f>'Indicator Date hidden2'!BB145</f>
        <v>1650.42</v>
      </c>
      <c r="E100" s="169">
        <f t="shared" si="12"/>
        <v>1.3333333333333321</v>
      </c>
      <c r="F100" s="169">
        <f t="shared" si="13"/>
        <v>1</v>
      </c>
      <c r="G100" s="169">
        <f t="shared" si="14"/>
        <v>10</v>
      </c>
      <c r="H100" s="169">
        <f t="shared" si="15"/>
        <v>4.5333333333333323</v>
      </c>
      <c r="J100" s="5"/>
    </row>
    <row r="101" spans="1:10" x14ac:dyDescent="0.25">
      <c r="A101" s="5" t="s">
        <v>181</v>
      </c>
      <c r="B101" s="5">
        <f>'Imputed and missing data hidden'!BA99</f>
        <v>6</v>
      </c>
      <c r="C101" s="5">
        <f>IF(VLOOKUP(A101,'Hazard &amp; Exposure'!$B$3:$EF$193,133,FALSE)&gt;0,1,0)</f>
        <v>0</v>
      </c>
      <c r="D101" s="169">
        <f>'Indicator Date hidden2'!BB100</f>
        <v>1964.9285714285713</v>
      </c>
      <c r="E101" s="169">
        <f t="shared" si="12"/>
        <v>4</v>
      </c>
      <c r="F101" s="169">
        <f t="shared" si="13"/>
        <v>1</v>
      </c>
      <c r="G101" s="169">
        <f t="shared" si="14"/>
        <v>10</v>
      </c>
      <c r="H101" s="169">
        <f t="shared" si="15"/>
        <v>5.6</v>
      </c>
      <c r="J101" s="5"/>
    </row>
    <row r="102" spans="1:10" x14ac:dyDescent="0.25">
      <c r="A102" s="5" t="s">
        <v>302</v>
      </c>
      <c r="B102" s="5">
        <f>'Imputed and missing data hidden'!BA161</f>
        <v>7</v>
      </c>
      <c r="C102" s="5">
        <f>IF(VLOOKUP(A102,'Hazard &amp; Exposure'!$B$3:$EF$193,133,FALSE)&gt;0,1,0)</f>
        <v>0</v>
      </c>
      <c r="D102" s="169">
        <f>'Indicator Date hidden2'!BB162</f>
        <v>1918.8604651162791</v>
      </c>
      <c r="E102" s="169">
        <f t="shared" si="12"/>
        <v>4.666666666666667</v>
      </c>
      <c r="F102" s="169">
        <f t="shared" si="13"/>
        <v>1</v>
      </c>
      <c r="G102" s="169">
        <f t="shared" si="14"/>
        <v>10</v>
      </c>
      <c r="H102" s="169">
        <f t="shared" si="15"/>
        <v>5.8666666666666671</v>
      </c>
      <c r="J102" s="5"/>
    </row>
    <row r="103" spans="1:10" x14ac:dyDescent="0.25">
      <c r="A103" s="5" t="s">
        <v>175</v>
      </c>
      <c r="B103" s="5">
        <f>'Imputed and missing data hidden'!BA96</f>
        <v>6</v>
      </c>
      <c r="C103" s="5">
        <f>IF(VLOOKUP(A103,'Hazard &amp; Exposure'!$B$3:$EF$193,133,FALSE)&gt;0,1,0)</f>
        <v>0</v>
      </c>
      <c r="D103" s="169">
        <f>'Indicator Date hidden2'!BB97</f>
        <v>1875.090909090909</v>
      </c>
      <c r="E103" s="169">
        <f t="shared" si="12"/>
        <v>4</v>
      </c>
      <c r="F103" s="169">
        <f t="shared" si="13"/>
        <v>1</v>
      </c>
      <c r="G103" s="169">
        <f t="shared" si="14"/>
        <v>10</v>
      </c>
      <c r="H103" s="169">
        <f t="shared" si="15"/>
        <v>5.6</v>
      </c>
      <c r="J103" s="5"/>
    </row>
    <row r="104" spans="1:10" x14ac:dyDescent="0.25">
      <c r="A104" s="5" t="s">
        <v>183</v>
      </c>
      <c r="B104" s="5">
        <f>'Imputed and missing data hidden'!BA100</f>
        <v>22</v>
      </c>
      <c r="C104" s="5">
        <f>IF(VLOOKUP(A104,'Hazard &amp; Exposure'!$B$3:$EF$193,133,FALSE)&gt;0,1,0)</f>
        <v>0</v>
      </c>
      <c r="D104" s="169">
        <f>'Indicator Date hidden2'!BB101</f>
        <v>2749.7</v>
      </c>
      <c r="E104" s="169">
        <f t="shared" si="12"/>
        <v>10</v>
      </c>
      <c r="F104" s="169">
        <f t="shared" si="13"/>
        <v>1</v>
      </c>
      <c r="G104" s="169">
        <f t="shared" si="14"/>
        <v>10</v>
      </c>
      <c r="H104" s="169">
        <f t="shared" si="15"/>
        <v>8</v>
      </c>
      <c r="J104" s="5"/>
    </row>
    <row r="105" spans="1:10" x14ac:dyDescent="0.25">
      <c r="A105" s="5" t="s">
        <v>185</v>
      </c>
      <c r="B105" s="5">
        <f>'Imputed and missing data hidden'!BA101</f>
        <v>5</v>
      </c>
      <c r="C105" s="5">
        <f>IF(VLOOKUP(A105,'Hazard &amp; Exposure'!$B$3:$EF$193,133,FALSE)&gt;0,1,0)</f>
        <v>0</v>
      </c>
      <c r="D105" s="169">
        <f>'Indicator Date hidden2'!BB102</f>
        <v>1875.1818181818182</v>
      </c>
      <c r="E105" s="169">
        <f t="shared" si="12"/>
        <v>3.3333333333333339</v>
      </c>
      <c r="F105" s="169">
        <f t="shared" si="13"/>
        <v>1</v>
      </c>
      <c r="G105" s="169">
        <f t="shared" si="14"/>
        <v>10</v>
      </c>
      <c r="H105" s="169">
        <f t="shared" si="15"/>
        <v>5.3333333333333339</v>
      </c>
      <c r="J105" s="5"/>
    </row>
    <row r="106" spans="1:10" x14ac:dyDescent="0.25">
      <c r="A106" s="5" t="s">
        <v>172</v>
      </c>
      <c r="B106" s="5">
        <f>'Imputed and missing data hidden'!BA94</f>
        <v>0</v>
      </c>
      <c r="C106" s="5">
        <f>IF(VLOOKUP(A106,'Hazard &amp; Exposure'!$B$3:$EF$193,133,FALSE)&gt;0,1,0)</f>
        <v>0</v>
      </c>
      <c r="D106" s="169">
        <f>'Indicator Date hidden2'!BB95</f>
        <v>1684.1020408163265</v>
      </c>
      <c r="E106" s="169">
        <f t="shared" si="12"/>
        <v>0</v>
      </c>
      <c r="F106" s="169">
        <f t="shared" si="13"/>
        <v>1</v>
      </c>
      <c r="G106" s="169">
        <f t="shared" si="14"/>
        <v>10</v>
      </c>
      <c r="H106" s="169">
        <f t="shared" si="15"/>
        <v>4</v>
      </c>
      <c r="J106" s="5"/>
    </row>
    <row r="107" spans="1:10" x14ac:dyDescent="0.25">
      <c r="A107" s="5" t="s">
        <v>214</v>
      </c>
      <c r="B107" s="5">
        <f>'Imputed and missing data hidden'!BA116</f>
        <v>2</v>
      </c>
      <c r="C107" s="5">
        <f>IF(VLOOKUP(A107,'Hazard &amp; Exposure'!$B$3:$EF$193,133,FALSE)&gt;0,1,0)</f>
        <v>0</v>
      </c>
      <c r="D107" s="169">
        <f>'Indicator Date hidden2'!BB117</f>
        <v>1755.6382978723404</v>
      </c>
      <c r="E107" s="169">
        <f t="shared" si="12"/>
        <v>1.3333333333333321</v>
      </c>
      <c r="F107" s="169">
        <f t="shared" si="13"/>
        <v>1</v>
      </c>
      <c r="G107" s="169">
        <f t="shared" si="14"/>
        <v>10</v>
      </c>
      <c r="H107" s="169">
        <f t="shared" si="15"/>
        <v>4.5333333333333323</v>
      </c>
      <c r="J107" s="5"/>
    </row>
    <row r="108" spans="1:10" x14ac:dyDescent="0.25">
      <c r="A108" s="5" t="s">
        <v>209</v>
      </c>
      <c r="B108" s="5">
        <f>'Imputed and missing data hidden'!BA113</f>
        <v>12</v>
      </c>
      <c r="C108" s="5">
        <f>IF(VLOOKUP(A108,'Hazard &amp; Exposure'!$B$3:$EF$193,133,FALSE)&gt;0,1,0)</f>
        <v>0</v>
      </c>
      <c r="D108" s="169">
        <f>'Indicator Date hidden2'!BB114</f>
        <v>2115.5128205128203</v>
      </c>
      <c r="E108" s="169">
        <f t="shared" si="12"/>
        <v>8</v>
      </c>
      <c r="F108" s="169">
        <f t="shared" si="13"/>
        <v>1</v>
      </c>
      <c r="G108" s="169">
        <f t="shared" si="14"/>
        <v>10</v>
      </c>
      <c r="H108" s="169">
        <f t="shared" si="15"/>
        <v>7.1999999999999993</v>
      </c>
      <c r="J108" s="5"/>
    </row>
    <row r="109" spans="1:10" x14ac:dyDescent="0.25">
      <c r="A109" s="5" t="s">
        <v>188</v>
      </c>
      <c r="B109" s="5">
        <f>'Imputed and missing data hidden'!BA102</f>
        <v>7</v>
      </c>
      <c r="C109" s="5">
        <f>IF(VLOOKUP(A109,'Hazard &amp; Exposure'!$B$3:$EF$193,133,FALSE)&gt;0,1,0)</f>
        <v>0</v>
      </c>
      <c r="D109" s="169">
        <f>'Indicator Date hidden2'!BB103</f>
        <v>1918.6511627906978</v>
      </c>
      <c r="E109" s="169">
        <f t="shared" si="12"/>
        <v>4.666666666666667</v>
      </c>
      <c r="F109" s="169">
        <f t="shared" si="13"/>
        <v>1</v>
      </c>
      <c r="G109" s="169">
        <f t="shared" si="14"/>
        <v>10</v>
      </c>
      <c r="H109" s="169">
        <f t="shared" si="15"/>
        <v>5.8666666666666671</v>
      </c>
      <c r="J109" s="5"/>
    </row>
    <row r="110" spans="1:10" x14ac:dyDescent="0.25">
      <c r="A110" s="5" t="s">
        <v>194</v>
      </c>
      <c r="B110" s="5">
        <f>'Imputed and missing data hidden'!BA105</f>
        <v>1</v>
      </c>
      <c r="C110" s="5">
        <f>IF(VLOOKUP(A110,'Hazard &amp; Exposure'!$B$3:$EF$193,133,FALSE)&gt;0,1,0)</f>
        <v>0</v>
      </c>
      <c r="D110" s="169">
        <f>'Indicator Date hidden2'!BB106</f>
        <v>1719.0625</v>
      </c>
      <c r="E110" s="169">
        <f t="shared" si="12"/>
        <v>0.66666666666666607</v>
      </c>
      <c r="F110" s="169">
        <f t="shared" si="13"/>
        <v>1</v>
      </c>
      <c r="G110" s="169">
        <f t="shared" si="14"/>
        <v>10</v>
      </c>
      <c r="H110" s="169">
        <f t="shared" si="15"/>
        <v>4.2666666666666666</v>
      </c>
      <c r="J110" s="5"/>
    </row>
    <row r="111" spans="1:10" x14ac:dyDescent="0.25">
      <c r="A111" s="5" t="s">
        <v>206</v>
      </c>
      <c r="B111" s="5">
        <f>'Imputed and missing data hidden'!BA111</f>
        <v>4</v>
      </c>
      <c r="C111" s="5">
        <f>IF(VLOOKUP(A111,'Hazard &amp; Exposure'!$B$3:$EF$193,133,FALSE)&gt;0,1,0)</f>
        <v>0</v>
      </c>
      <c r="D111" s="169">
        <f>'Indicator Date hidden2'!BB112</f>
        <v>1833.4222222222222</v>
      </c>
      <c r="E111" s="169">
        <f t="shared" si="12"/>
        <v>2.666666666666667</v>
      </c>
      <c r="F111" s="169">
        <f t="shared" si="13"/>
        <v>1</v>
      </c>
      <c r="G111" s="169">
        <f t="shared" si="14"/>
        <v>10</v>
      </c>
      <c r="H111" s="169">
        <f t="shared" si="15"/>
        <v>5.0666666666666673</v>
      </c>
      <c r="J111" s="5"/>
    </row>
    <row r="112" spans="1:10" x14ac:dyDescent="0.25">
      <c r="A112" s="5" t="s">
        <v>200</v>
      </c>
      <c r="B112" s="5">
        <f>'Imputed and missing data hidden'!BA108</f>
        <v>9</v>
      </c>
      <c r="C112" s="5">
        <f>IF(VLOOKUP(A112,'Hazard &amp; Exposure'!$B$3:$EF$193,133,FALSE)&gt;0,1,0)</f>
        <v>0</v>
      </c>
      <c r="D112" s="169">
        <f>'Indicator Date hidden2'!BB109</f>
        <v>1964.3095238095239</v>
      </c>
      <c r="E112" s="169">
        <f t="shared" si="12"/>
        <v>6</v>
      </c>
      <c r="F112" s="169">
        <f t="shared" si="13"/>
        <v>1</v>
      </c>
      <c r="G112" s="169">
        <f t="shared" si="14"/>
        <v>10</v>
      </c>
      <c r="H112" s="169">
        <f t="shared" si="15"/>
        <v>6.4</v>
      </c>
      <c r="J112" s="5"/>
    </row>
    <row r="113" spans="1:10" x14ac:dyDescent="0.25">
      <c r="A113" s="5" t="s">
        <v>187</v>
      </c>
      <c r="B113" s="5">
        <f>'Imputed and missing data hidden'!BA171</f>
        <v>0</v>
      </c>
      <c r="C113" s="5">
        <f>IF(VLOOKUP(A113,'Hazard &amp; Exposure'!$B$3:$EF$193,133,FALSE)&gt;0,1,0)</f>
        <v>0</v>
      </c>
      <c r="D113" s="169">
        <f>'Indicator Date hidden2'!BB172</f>
        <v>1650.14</v>
      </c>
      <c r="E113" s="169">
        <f t="shared" si="12"/>
        <v>0</v>
      </c>
      <c r="F113" s="169">
        <f t="shared" si="13"/>
        <v>1</v>
      </c>
      <c r="G113" s="169">
        <f t="shared" si="14"/>
        <v>10</v>
      </c>
      <c r="H113" s="169">
        <f t="shared" si="15"/>
        <v>4</v>
      </c>
      <c r="J113" s="5"/>
    </row>
    <row r="114" spans="1:10" x14ac:dyDescent="0.25">
      <c r="A114" s="5" t="s">
        <v>196</v>
      </c>
      <c r="B114" s="5">
        <f>'Imputed and missing data hidden'!BA106</f>
        <v>3</v>
      </c>
      <c r="C114" s="5">
        <f>IF(VLOOKUP(A114,'Hazard &amp; Exposure'!$B$3:$EF$193,133,FALSE)&gt;0,1,0)</f>
        <v>1</v>
      </c>
      <c r="D114" s="169">
        <f>'Indicator Date hidden2'!BB107</f>
        <v>1756.063829787234</v>
      </c>
      <c r="E114" s="169">
        <f t="shared" si="12"/>
        <v>2</v>
      </c>
      <c r="F114" s="169">
        <f t="shared" si="13"/>
        <v>1.25</v>
      </c>
      <c r="G114" s="169">
        <f t="shared" si="14"/>
        <v>10</v>
      </c>
      <c r="H114" s="169">
        <f t="shared" si="15"/>
        <v>6</v>
      </c>
      <c r="J114" s="5"/>
    </row>
    <row r="115" spans="1:10" x14ac:dyDescent="0.25">
      <c r="A115" s="5" t="s">
        <v>198</v>
      </c>
      <c r="B115" s="5">
        <f>'Imputed and missing data hidden'!BA107</f>
        <v>0</v>
      </c>
      <c r="C115" s="5">
        <f>IF(VLOOKUP(A115,'Hazard &amp; Exposure'!$B$3:$EF$193,133,FALSE)&gt;0,1,0)</f>
        <v>0</v>
      </c>
      <c r="D115" s="169">
        <f>'Indicator Date hidden2'!BB108</f>
        <v>1618.1764705882354</v>
      </c>
      <c r="E115" s="169">
        <f t="shared" si="12"/>
        <v>0</v>
      </c>
      <c r="F115" s="169">
        <f t="shared" si="13"/>
        <v>1</v>
      </c>
      <c r="G115" s="169">
        <f t="shared" si="14"/>
        <v>10</v>
      </c>
      <c r="H115" s="169">
        <f t="shared" si="15"/>
        <v>4</v>
      </c>
      <c r="J115" s="5"/>
    </row>
    <row r="116" spans="1:10" x14ac:dyDescent="0.25">
      <c r="A116" s="5" t="s">
        <v>218</v>
      </c>
      <c r="B116" s="5">
        <f>'Imputed and missing data hidden'!BA118</f>
        <v>0</v>
      </c>
      <c r="C116" s="5">
        <f>IF(VLOOKUP(A116,'Hazard &amp; Exposure'!$B$3:$EF$193,133,FALSE)&gt;0,1,0)</f>
        <v>0</v>
      </c>
      <c r="D116" s="169">
        <f>'Indicator Date hidden2'!BB119</f>
        <v>1618.1960784313726</v>
      </c>
      <c r="E116" s="169">
        <f t="shared" si="12"/>
        <v>0</v>
      </c>
      <c r="F116" s="169">
        <f t="shared" si="13"/>
        <v>1</v>
      </c>
      <c r="G116" s="169">
        <f t="shared" si="14"/>
        <v>10</v>
      </c>
      <c r="H116" s="169">
        <f t="shared" si="15"/>
        <v>4</v>
      </c>
      <c r="J116" s="5"/>
    </row>
    <row r="117" spans="1:10" x14ac:dyDescent="0.25">
      <c r="A117" s="5" t="s">
        <v>212</v>
      </c>
      <c r="B117" s="5">
        <f>'Imputed and missing data hidden'!BA115</f>
        <v>1</v>
      </c>
      <c r="C117" s="5">
        <f>IF(VLOOKUP(A117,'Hazard &amp; Exposure'!$B$3:$EF$193,133,FALSE)&gt;0,1,0)</f>
        <v>0</v>
      </c>
      <c r="D117" s="169">
        <f>'Indicator Date hidden2'!BB116</f>
        <v>1719.1666666666667</v>
      </c>
      <c r="E117" s="169">
        <f t="shared" si="12"/>
        <v>0.66666666666666607</v>
      </c>
      <c r="F117" s="169">
        <f t="shared" si="13"/>
        <v>1</v>
      </c>
      <c r="G117" s="169">
        <f t="shared" si="14"/>
        <v>10</v>
      </c>
      <c r="H117" s="169">
        <f t="shared" si="15"/>
        <v>4.2666666666666666</v>
      </c>
      <c r="J117" s="5"/>
    </row>
    <row r="118" spans="1:10" x14ac:dyDescent="0.25">
      <c r="A118" s="5" t="s">
        <v>210</v>
      </c>
      <c r="B118" s="5">
        <f>'Imputed and missing data hidden'!BA114</f>
        <v>1</v>
      </c>
      <c r="C118" s="5">
        <f>IF(VLOOKUP(A118,'Hazard &amp; Exposure'!$B$3:$EF$193,133,FALSE)&gt;0,1,0)</f>
        <v>0</v>
      </c>
      <c r="D118" s="169">
        <f>'Indicator Date hidden2'!BB115</f>
        <v>1719.0625</v>
      </c>
      <c r="E118" s="169">
        <f t="shared" si="12"/>
        <v>0.66666666666666607</v>
      </c>
      <c r="F118" s="169">
        <f t="shared" si="13"/>
        <v>1</v>
      </c>
      <c r="G118" s="169">
        <f t="shared" si="14"/>
        <v>10</v>
      </c>
      <c r="H118" s="169">
        <f t="shared" si="15"/>
        <v>4.2666666666666666</v>
      </c>
      <c r="J118" s="5"/>
    </row>
    <row r="119" spans="1:10" x14ac:dyDescent="0.25">
      <c r="A119" s="5" t="s">
        <v>216</v>
      </c>
      <c r="B119" s="5">
        <f>'Imputed and missing data hidden'!BA117</f>
        <v>1</v>
      </c>
      <c r="C119" s="5">
        <f>IF(VLOOKUP(A119,'Hazard &amp; Exposure'!$B$3:$EF$193,133,FALSE)&gt;0,1,0)</f>
        <v>0</v>
      </c>
      <c r="D119" s="169">
        <f>'Indicator Date hidden2'!BB118</f>
        <v>1719.3333333333333</v>
      </c>
      <c r="E119" s="169">
        <f t="shared" si="12"/>
        <v>0.66666666666666607</v>
      </c>
      <c r="F119" s="169">
        <f t="shared" si="13"/>
        <v>1</v>
      </c>
      <c r="G119" s="169">
        <f t="shared" si="14"/>
        <v>10</v>
      </c>
      <c r="H119" s="169">
        <f t="shared" si="15"/>
        <v>4.2666666666666666</v>
      </c>
      <c r="J119" s="5"/>
    </row>
    <row r="120" spans="1:10" x14ac:dyDescent="0.25">
      <c r="A120" s="5" t="s">
        <v>202</v>
      </c>
      <c r="B120" s="5">
        <f>'Imputed and missing data hidden'!BA109</f>
        <v>11</v>
      </c>
      <c r="C120" s="5">
        <f>IF(VLOOKUP(A120,'Hazard &amp; Exposure'!$B$3:$EF$193,133,FALSE)&gt;0,1,0)</f>
        <v>0</v>
      </c>
      <c r="D120" s="169">
        <f>'Indicator Date hidden2'!BB110</f>
        <v>2115.8205128205127</v>
      </c>
      <c r="E120" s="169">
        <f t="shared" si="12"/>
        <v>7.3333333333333339</v>
      </c>
      <c r="F120" s="169">
        <f t="shared" si="13"/>
        <v>1</v>
      </c>
      <c r="G120" s="169">
        <f t="shared" si="14"/>
        <v>10</v>
      </c>
      <c r="H120" s="169">
        <f t="shared" si="15"/>
        <v>6.9333333333333336</v>
      </c>
      <c r="J120" s="5"/>
    </row>
    <row r="121" spans="1:10" x14ac:dyDescent="0.25">
      <c r="A121" s="5" t="s">
        <v>204</v>
      </c>
      <c r="B121" s="5">
        <f>'Imputed and missing data hidden'!BA110</f>
        <v>0</v>
      </c>
      <c r="C121" s="5">
        <f>IF(VLOOKUP(A121,'Hazard &amp; Exposure'!$B$3:$EF$193,133,FALSE)&gt;0,1,0)</f>
        <v>0</v>
      </c>
      <c r="D121" s="169">
        <f>'Indicator Date hidden2'!BB111</f>
        <v>1683.9795918367347</v>
      </c>
      <c r="E121" s="169">
        <f t="shared" si="12"/>
        <v>0</v>
      </c>
      <c r="F121" s="169">
        <f t="shared" si="13"/>
        <v>1</v>
      </c>
      <c r="G121" s="169">
        <f t="shared" si="14"/>
        <v>10</v>
      </c>
      <c r="H121" s="169">
        <f t="shared" si="15"/>
        <v>4</v>
      </c>
      <c r="J121" s="5"/>
    </row>
    <row r="122" spans="1:10" x14ac:dyDescent="0.25">
      <c r="A122" s="5" t="s">
        <v>190</v>
      </c>
      <c r="B122" s="5">
        <f>'Imputed and missing data hidden'!BA103</f>
        <v>2</v>
      </c>
      <c r="C122" s="5">
        <f>IF(VLOOKUP(A122,'Hazard &amp; Exposure'!$B$3:$EF$193,133,FALSE)&gt;0,1,0)</f>
        <v>0</v>
      </c>
      <c r="D122" s="169">
        <f>'Indicator Date hidden2'!BB104</f>
        <v>1755.7446808510638</v>
      </c>
      <c r="E122" s="169">
        <f t="shared" si="12"/>
        <v>1.3333333333333321</v>
      </c>
      <c r="F122" s="169">
        <f t="shared" si="13"/>
        <v>1</v>
      </c>
      <c r="G122" s="169">
        <f t="shared" si="14"/>
        <v>10</v>
      </c>
      <c r="H122" s="169">
        <f t="shared" si="15"/>
        <v>4.5333333333333323</v>
      </c>
      <c r="J122" s="5"/>
    </row>
    <row r="123" spans="1:10" x14ac:dyDescent="0.25">
      <c r="A123" s="5" t="s">
        <v>192</v>
      </c>
      <c r="B123" s="5">
        <f>'Imputed and missing data hidden'!BA104</f>
        <v>0</v>
      </c>
      <c r="C123" s="5">
        <f>IF(VLOOKUP(A123,'Hazard &amp; Exposure'!$B$3:$EF$193,133,FALSE)&gt;0,1,0)</f>
        <v>0</v>
      </c>
      <c r="D123" s="169">
        <f>'Indicator Date hidden2'!BB105</f>
        <v>1684</v>
      </c>
      <c r="E123" s="169">
        <f t="shared" si="12"/>
        <v>0</v>
      </c>
      <c r="F123" s="169">
        <f t="shared" si="13"/>
        <v>1</v>
      </c>
      <c r="G123" s="169">
        <f t="shared" si="14"/>
        <v>10</v>
      </c>
      <c r="H123" s="169">
        <f t="shared" si="15"/>
        <v>4</v>
      </c>
      <c r="J123" s="5"/>
    </row>
    <row r="124" spans="1:10" x14ac:dyDescent="0.25">
      <c r="A124" s="5" t="s">
        <v>219</v>
      </c>
      <c r="B124" s="5">
        <f>'Imputed and missing data hidden'!BA119</f>
        <v>1</v>
      </c>
      <c r="C124" s="5">
        <f>IF(VLOOKUP(A124,'Hazard &amp; Exposure'!$B$3:$EF$193,133,FALSE)&gt;0,1,0)</f>
        <v>0</v>
      </c>
      <c r="D124" s="169">
        <f>'Indicator Date hidden2'!BB120</f>
        <v>1650.16</v>
      </c>
      <c r="E124" s="169">
        <f t="shared" si="12"/>
        <v>0.66666666666666607</v>
      </c>
      <c r="F124" s="169">
        <f t="shared" si="13"/>
        <v>1</v>
      </c>
      <c r="G124" s="169">
        <f t="shared" si="14"/>
        <v>10</v>
      </c>
      <c r="H124" s="169">
        <f t="shared" si="15"/>
        <v>4.2666666666666666</v>
      </c>
      <c r="J124" s="5"/>
    </row>
    <row r="125" spans="1:10" x14ac:dyDescent="0.25">
      <c r="A125" s="5" t="s">
        <v>231</v>
      </c>
      <c r="B125" s="5">
        <f>'Imputed and missing data hidden'!BA125</f>
        <v>0</v>
      </c>
      <c r="C125" s="5">
        <f>IF(VLOOKUP(A125,'Hazard &amp; Exposure'!$B$3:$EF$193,133,FALSE)&gt;0,1,0)</f>
        <v>0</v>
      </c>
      <c r="D125" s="169">
        <f>'Indicator Date hidden2'!BB126</f>
        <v>1684.1020408163265</v>
      </c>
      <c r="E125" s="169">
        <f t="shared" si="12"/>
        <v>0</v>
      </c>
      <c r="F125" s="169">
        <f t="shared" si="13"/>
        <v>1</v>
      </c>
      <c r="G125" s="169">
        <f t="shared" si="14"/>
        <v>10</v>
      </c>
      <c r="H125" s="169">
        <f t="shared" si="15"/>
        <v>4</v>
      </c>
      <c r="J125" s="5"/>
    </row>
    <row r="126" spans="1:10" x14ac:dyDescent="0.25">
      <c r="A126" s="5" t="s">
        <v>233</v>
      </c>
      <c r="B126" s="5">
        <f>'Imputed and missing data hidden'!BA126</f>
        <v>0</v>
      </c>
      <c r="C126" s="5">
        <f>IF(VLOOKUP(A126,'Hazard &amp; Exposure'!$B$3:$EF$193,133,FALSE)&gt;0,1,0)</f>
        <v>1</v>
      </c>
      <c r="D126" s="169">
        <f>'Indicator Date hidden2'!BB127</f>
        <v>1650.28</v>
      </c>
      <c r="E126" s="169">
        <f t="shared" si="12"/>
        <v>0</v>
      </c>
      <c r="F126" s="169">
        <f t="shared" si="13"/>
        <v>1.25</v>
      </c>
      <c r="G126" s="169">
        <f t="shared" si="14"/>
        <v>10</v>
      </c>
      <c r="H126" s="169">
        <f t="shared" si="15"/>
        <v>5</v>
      </c>
      <c r="J126" s="5"/>
    </row>
    <row r="127" spans="1:10" x14ac:dyDescent="0.25">
      <c r="A127" s="5" t="s">
        <v>229</v>
      </c>
      <c r="B127" s="5">
        <f>'Imputed and missing data hidden'!BA124</f>
        <v>7</v>
      </c>
      <c r="C127" s="5">
        <f>IF(VLOOKUP(A127,'Hazard &amp; Exposure'!$B$3:$EF$193,133,FALSE)&gt;0,1,0)</f>
        <v>1</v>
      </c>
      <c r="D127" s="169">
        <f>'Indicator Date hidden2'!BB125</f>
        <v>2012.2682926829268</v>
      </c>
      <c r="E127" s="169">
        <f t="shared" si="12"/>
        <v>4.666666666666667</v>
      </c>
      <c r="F127" s="169">
        <f t="shared" si="13"/>
        <v>1.25</v>
      </c>
      <c r="G127" s="169">
        <f t="shared" si="14"/>
        <v>10</v>
      </c>
      <c r="H127" s="169">
        <f t="shared" si="15"/>
        <v>7.3333333333333339</v>
      </c>
      <c r="J127" s="5"/>
    </row>
    <row r="128" spans="1:10" x14ac:dyDescent="0.25">
      <c r="A128" s="5" t="s">
        <v>225</v>
      </c>
      <c r="B128" s="5">
        <f>'Imputed and missing data hidden'!BA122</f>
        <v>0</v>
      </c>
      <c r="C128" s="5">
        <f>IF(VLOOKUP(A128,'Hazard &amp; Exposure'!$B$3:$EF$193,133,FALSE)&gt;0,1,0)</f>
        <v>0</v>
      </c>
      <c r="D128" s="169">
        <f>'Indicator Date hidden2'!BB123</f>
        <v>1683.8163265306123</v>
      </c>
      <c r="E128" s="169">
        <f t="shared" si="12"/>
        <v>0</v>
      </c>
      <c r="F128" s="169">
        <f t="shared" si="13"/>
        <v>1</v>
      </c>
      <c r="G128" s="169">
        <f t="shared" si="14"/>
        <v>10</v>
      </c>
      <c r="H128" s="169">
        <f t="shared" si="15"/>
        <v>4</v>
      </c>
      <c r="J128" s="5"/>
    </row>
    <row r="129" spans="1:10" x14ac:dyDescent="0.25">
      <c r="A129" s="5" t="s">
        <v>235</v>
      </c>
      <c r="B129" s="5">
        <f>'Imputed and missing data hidden'!BA127</f>
        <v>1</v>
      </c>
      <c r="C129" s="5">
        <f>IF(VLOOKUP(A129,'Hazard &amp; Exposure'!$B$3:$EF$193,133,FALSE)&gt;0,1,0)</f>
        <v>0</v>
      </c>
      <c r="D129" s="169">
        <f>'Indicator Date hidden2'!BB128</f>
        <v>1650.32</v>
      </c>
      <c r="E129" s="169">
        <f t="shared" si="12"/>
        <v>0.66666666666666607</v>
      </c>
      <c r="F129" s="169">
        <f t="shared" si="13"/>
        <v>1</v>
      </c>
      <c r="G129" s="169">
        <f t="shared" si="14"/>
        <v>10</v>
      </c>
      <c r="H129" s="169">
        <f t="shared" si="15"/>
        <v>4.2666666666666666</v>
      </c>
      <c r="J129" s="5"/>
    </row>
    <row r="130" spans="1:10" x14ac:dyDescent="0.25">
      <c r="A130" s="5" t="s">
        <v>223</v>
      </c>
      <c r="B130" s="5">
        <f>'Imputed and missing data hidden'!BA121</f>
        <v>13</v>
      </c>
      <c r="C130" s="5">
        <f>IF(VLOOKUP(A130,'Hazard &amp; Exposure'!$B$3:$EF$193,133,FALSE)&gt;0,1,0)</f>
        <v>0</v>
      </c>
      <c r="D130" s="169">
        <f>'Indicator Date hidden2'!BB122</f>
        <v>2115.897435897436</v>
      </c>
      <c r="E130" s="169">
        <f t="shared" ref="E130:E161" si="16">IF(B130&gt;B$197,10,10-(B$197-B130)/(B$197-B$196)*10)</f>
        <v>8.6666666666666661</v>
      </c>
      <c r="F130" s="169">
        <f t="shared" ref="F130:F161" si="17">IF(C130=1,$B$199,1)</f>
        <v>1</v>
      </c>
      <c r="G130" s="169">
        <f t="shared" ref="G130:G161" si="18">IF(D130&gt;D$197,10,10-(D$197-D130)/(D$197-D$196)*10)</f>
        <v>10</v>
      </c>
      <c r="H130" s="169">
        <f t="shared" ref="H130:H161" si="19">10-(12.5-AVERAGE(E130,G130)*F130)/12.5*10</f>
        <v>7.4666666666666659</v>
      </c>
      <c r="J130" s="5"/>
    </row>
    <row r="131" spans="1:10" x14ac:dyDescent="0.25">
      <c r="A131" s="5" t="s">
        <v>221</v>
      </c>
      <c r="B131" s="5">
        <f>'Imputed and missing data hidden'!BA120</f>
        <v>3</v>
      </c>
      <c r="C131" s="5">
        <f>IF(VLOOKUP(A131,'Hazard &amp; Exposure'!$B$3:$EF$193,133,FALSE)&gt;0,1,0)</f>
        <v>0</v>
      </c>
      <c r="D131" s="169">
        <f>'Indicator Date hidden2'!BB121</f>
        <v>1684.1632653061224</v>
      </c>
      <c r="E131" s="169">
        <f t="shared" si="16"/>
        <v>2</v>
      </c>
      <c r="F131" s="169">
        <f t="shared" si="17"/>
        <v>1</v>
      </c>
      <c r="G131" s="169">
        <f t="shared" si="18"/>
        <v>10</v>
      </c>
      <c r="H131" s="169">
        <f t="shared" si="19"/>
        <v>4.8</v>
      </c>
      <c r="J131" s="5"/>
    </row>
    <row r="132" spans="1:10" x14ac:dyDescent="0.25">
      <c r="A132" s="5" t="s">
        <v>227</v>
      </c>
      <c r="B132" s="5">
        <f>'Imputed and missing data hidden'!BA123</f>
        <v>5</v>
      </c>
      <c r="C132" s="5">
        <f>IF(VLOOKUP(A132,'Hazard &amp; Exposure'!$B$3:$EF$193,133,FALSE)&gt;0,1,0)</f>
        <v>0</v>
      </c>
      <c r="D132" s="169">
        <f>'Indicator Date hidden2'!BB124</f>
        <v>1875.1818181818182</v>
      </c>
      <c r="E132" s="169">
        <f t="shared" si="16"/>
        <v>3.3333333333333339</v>
      </c>
      <c r="F132" s="169">
        <f t="shared" si="17"/>
        <v>1</v>
      </c>
      <c r="G132" s="169">
        <f t="shared" si="18"/>
        <v>10</v>
      </c>
      <c r="H132" s="169">
        <f t="shared" si="19"/>
        <v>5.3333333333333339</v>
      </c>
      <c r="J132" s="5"/>
    </row>
    <row r="133" spans="1:10" x14ac:dyDescent="0.25">
      <c r="A133" s="5" t="s">
        <v>238</v>
      </c>
      <c r="B133" s="5">
        <f>'Imputed and missing data hidden'!BA128</f>
        <v>1</v>
      </c>
      <c r="C133" s="5">
        <f>IF(VLOOKUP(A133,'Hazard &amp; Exposure'!$B$3:$EF$193,133,FALSE)&gt;0,1,0)</f>
        <v>0</v>
      </c>
      <c r="D133" s="169">
        <f>'Indicator Date hidden2'!BB129</f>
        <v>1684.2448979591836</v>
      </c>
      <c r="E133" s="169">
        <f t="shared" si="16"/>
        <v>0.66666666666666607</v>
      </c>
      <c r="F133" s="169">
        <f t="shared" si="17"/>
        <v>1</v>
      </c>
      <c r="G133" s="169">
        <f t="shared" si="18"/>
        <v>10</v>
      </c>
      <c r="H133" s="169">
        <f t="shared" si="19"/>
        <v>4.2666666666666666</v>
      </c>
      <c r="J133" s="5"/>
    </row>
    <row r="134" spans="1:10" x14ac:dyDescent="0.25">
      <c r="A134" s="5" t="s">
        <v>240</v>
      </c>
      <c r="B134" s="5">
        <f>'Imputed and missing data hidden'!BA129</f>
        <v>6</v>
      </c>
      <c r="C134" s="5">
        <f>IF(VLOOKUP(A134,'Hazard &amp; Exposure'!$B$3:$EF$193,133,FALSE)&gt;0,1,0)</f>
        <v>1</v>
      </c>
      <c r="D134" s="169">
        <f>'Indicator Date hidden2'!BB130</f>
        <v>1875.1363636363637</v>
      </c>
      <c r="E134" s="169">
        <f t="shared" si="16"/>
        <v>4</v>
      </c>
      <c r="F134" s="169">
        <f t="shared" si="17"/>
        <v>1.25</v>
      </c>
      <c r="G134" s="169">
        <f t="shared" si="18"/>
        <v>10</v>
      </c>
      <c r="H134" s="169">
        <f t="shared" si="19"/>
        <v>7</v>
      </c>
      <c r="J134" s="5"/>
    </row>
    <row r="135" spans="1:10" x14ac:dyDescent="0.25">
      <c r="A135" s="5" t="s">
        <v>244</v>
      </c>
      <c r="B135" s="5">
        <f>'Imputed and missing data hidden'!BA132</f>
        <v>11</v>
      </c>
      <c r="C135" s="5">
        <f>IF(VLOOKUP(A135,'Hazard &amp; Exposure'!$B$3:$EF$193,133,FALSE)&gt;0,1,0)</f>
        <v>0</v>
      </c>
      <c r="D135" s="169">
        <f>'Indicator Date hidden2'!BB133</f>
        <v>2115.8717948717949</v>
      </c>
      <c r="E135" s="169">
        <f t="shared" si="16"/>
        <v>7.3333333333333339</v>
      </c>
      <c r="F135" s="169">
        <f t="shared" si="17"/>
        <v>1</v>
      </c>
      <c r="G135" s="169">
        <f t="shared" si="18"/>
        <v>10</v>
      </c>
      <c r="H135" s="169">
        <f t="shared" si="19"/>
        <v>6.9333333333333336</v>
      </c>
      <c r="J135" s="5"/>
    </row>
    <row r="136" spans="1:10" x14ac:dyDescent="0.25">
      <c r="A136" s="5" t="s">
        <v>250</v>
      </c>
      <c r="B136" s="5">
        <f>'Imputed and missing data hidden'!BA135</f>
        <v>4</v>
      </c>
      <c r="C136" s="5">
        <f>IF(VLOOKUP(A136,'Hazard &amp; Exposure'!$B$3:$EF$193,133,FALSE)&gt;0,1,0)</f>
        <v>0</v>
      </c>
      <c r="D136" s="169">
        <f>'Indicator Date hidden2'!BB136</f>
        <v>1755.7872340425531</v>
      </c>
      <c r="E136" s="169">
        <f t="shared" si="16"/>
        <v>2.666666666666667</v>
      </c>
      <c r="F136" s="169">
        <f t="shared" si="17"/>
        <v>1</v>
      </c>
      <c r="G136" s="169">
        <f t="shared" si="18"/>
        <v>10</v>
      </c>
      <c r="H136" s="169">
        <f t="shared" si="19"/>
        <v>5.0666666666666673</v>
      </c>
      <c r="J136" s="5"/>
    </row>
    <row r="137" spans="1:10" x14ac:dyDescent="0.25">
      <c r="A137" s="5" t="s">
        <v>252</v>
      </c>
      <c r="B137" s="5">
        <f>'Imputed and missing data hidden'!BA136</f>
        <v>0</v>
      </c>
      <c r="C137" s="5">
        <f>IF(VLOOKUP(A137,'Hazard &amp; Exposure'!$B$3:$EF$193,133,FALSE)&gt;0,1,0)</f>
        <v>0</v>
      </c>
      <c r="D137" s="169">
        <f>'Indicator Date hidden2'!BB137</f>
        <v>1683.8367346938776</v>
      </c>
      <c r="E137" s="169">
        <f t="shared" si="16"/>
        <v>0</v>
      </c>
      <c r="F137" s="169">
        <f t="shared" si="17"/>
        <v>1</v>
      </c>
      <c r="G137" s="169">
        <f t="shared" si="18"/>
        <v>10</v>
      </c>
      <c r="H137" s="169">
        <f t="shared" si="19"/>
        <v>4</v>
      </c>
      <c r="J137" s="5"/>
    </row>
    <row r="138" spans="1:10" x14ac:dyDescent="0.25">
      <c r="A138" s="5" t="s">
        <v>242</v>
      </c>
      <c r="B138" s="5">
        <f>'Imputed and missing data hidden'!BA130</f>
        <v>7</v>
      </c>
      <c r="C138" s="5">
        <f>IF(VLOOKUP(A138,'Hazard &amp; Exposure'!$B$3:$EF$193,133,FALSE)&gt;0,1,0)</f>
        <v>0</v>
      </c>
      <c r="D138" s="169">
        <f>'Indicator Date hidden2'!BB131</f>
        <v>1875.1818181818182</v>
      </c>
      <c r="E138" s="169">
        <f t="shared" si="16"/>
        <v>4.666666666666667</v>
      </c>
      <c r="F138" s="169">
        <f t="shared" si="17"/>
        <v>1</v>
      </c>
      <c r="G138" s="169">
        <f t="shared" si="18"/>
        <v>10</v>
      </c>
      <c r="H138" s="169">
        <f t="shared" si="19"/>
        <v>5.8666666666666671</v>
      </c>
      <c r="J138" s="5"/>
    </row>
    <row r="139" spans="1:10" x14ac:dyDescent="0.25">
      <c r="A139" s="5" t="s">
        <v>246</v>
      </c>
      <c r="B139" s="5">
        <f>'Imputed and missing data hidden'!BA133</f>
        <v>10</v>
      </c>
      <c r="C139" s="5">
        <f>IF(VLOOKUP(A139,'Hazard &amp; Exposure'!$B$3:$EF$193,133,FALSE)&gt;0,1,0)</f>
        <v>0</v>
      </c>
      <c r="D139" s="169">
        <f>'Indicator Date hidden2'!BB134</f>
        <v>1919.0930232558139</v>
      </c>
      <c r="E139" s="169">
        <f t="shared" si="16"/>
        <v>6.666666666666667</v>
      </c>
      <c r="F139" s="169">
        <f t="shared" si="17"/>
        <v>1</v>
      </c>
      <c r="G139" s="169">
        <f t="shared" si="18"/>
        <v>10</v>
      </c>
      <c r="H139" s="169">
        <f t="shared" si="19"/>
        <v>6.6666666666666679</v>
      </c>
      <c r="J139" s="5"/>
    </row>
    <row r="140" spans="1:10" x14ac:dyDescent="0.25">
      <c r="A140" s="5" t="s">
        <v>254</v>
      </c>
      <c r="B140" s="5">
        <f>'Imputed and missing data hidden'!BA137</f>
        <v>0</v>
      </c>
      <c r="C140" s="5">
        <f>IF(VLOOKUP(A140,'Hazard &amp; Exposure'!$B$3:$EF$193,133,FALSE)&gt;0,1,0)</f>
        <v>0</v>
      </c>
      <c r="D140" s="169">
        <f>'Indicator Date hidden2'!BB138</f>
        <v>1650.18</v>
      </c>
      <c r="E140" s="169">
        <f t="shared" si="16"/>
        <v>0</v>
      </c>
      <c r="F140" s="169">
        <f t="shared" si="17"/>
        <v>1</v>
      </c>
      <c r="G140" s="169">
        <f t="shared" si="18"/>
        <v>10</v>
      </c>
      <c r="H140" s="169">
        <f t="shared" si="19"/>
        <v>4</v>
      </c>
      <c r="J140" s="5"/>
    </row>
    <row r="141" spans="1:10" x14ac:dyDescent="0.25">
      <c r="A141" s="5" t="s">
        <v>166</v>
      </c>
      <c r="B141" s="5">
        <f>'Imputed and missing data hidden'!BA89</f>
        <v>11</v>
      </c>
      <c r="C141" s="5">
        <f>IF(VLOOKUP(A141,'Hazard &amp; Exposure'!$B$3:$EF$193,133,FALSE)&gt;0,1,0)</f>
        <v>0</v>
      </c>
      <c r="D141" s="169">
        <f>'Indicator Date hidden2'!BB90</f>
        <v>2171.5263157894738</v>
      </c>
      <c r="E141" s="169">
        <f t="shared" si="16"/>
        <v>7.3333333333333339</v>
      </c>
      <c r="F141" s="169">
        <f t="shared" si="17"/>
        <v>1</v>
      </c>
      <c r="G141" s="169">
        <f t="shared" si="18"/>
        <v>10</v>
      </c>
      <c r="H141" s="169">
        <f t="shared" si="19"/>
        <v>6.9333333333333336</v>
      </c>
      <c r="J141" s="5"/>
    </row>
    <row r="142" spans="1:10" x14ac:dyDescent="0.25">
      <c r="A142" s="5" t="s">
        <v>256</v>
      </c>
      <c r="B142" s="5">
        <f>'Imputed and missing data hidden'!BA138</f>
        <v>1</v>
      </c>
      <c r="C142" s="5">
        <f>IF(VLOOKUP(A142,'Hazard &amp; Exposure'!$B$3:$EF$193,133,FALSE)&gt;0,1,0)</f>
        <v>0</v>
      </c>
      <c r="D142" s="169">
        <f>'Indicator Date hidden2'!BB139</f>
        <v>1683.9183673469388</v>
      </c>
      <c r="E142" s="169">
        <f t="shared" si="16"/>
        <v>0.66666666666666607</v>
      </c>
      <c r="F142" s="169">
        <f t="shared" si="17"/>
        <v>1</v>
      </c>
      <c r="G142" s="169">
        <f t="shared" si="18"/>
        <v>10</v>
      </c>
      <c r="H142" s="169">
        <f t="shared" si="19"/>
        <v>4.2666666666666666</v>
      </c>
      <c r="J142" s="5"/>
    </row>
    <row r="143" spans="1:10" x14ac:dyDescent="0.25">
      <c r="A143" s="5" t="s">
        <v>248</v>
      </c>
      <c r="B143" s="5">
        <f>'Imputed and missing data hidden'!BA134</f>
        <v>1</v>
      </c>
      <c r="C143" s="5">
        <f>IF(VLOOKUP(A143,'Hazard &amp; Exposure'!$B$3:$EF$193,133,FALSE)&gt;0,1,0)</f>
        <v>0</v>
      </c>
      <c r="D143" s="169">
        <f>'Indicator Date hidden2'!BB135</f>
        <v>1719</v>
      </c>
      <c r="E143" s="169">
        <f t="shared" si="16"/>
        <v>0.66666666666666607</v>
      </c>
      <c r="F143" s="169">
        <f t="shared" si="17"/>
        <v>1</v>
      </c>
      <c r="G143" s="169">
        <f t="shared" si="18"/>
        <v>10</v>
      </c>
      <c r="H143" s="169">
        <f t="shared" si="19"/>
        <v>4.2666666666666666</v>
      </c>
      <c r="J143" s="5"/>
    </row>
    <row r="144" spans="1:10" x14ac:dyDescent="0.25">
      <c r="A144" s="5" t="s">
        <v>237</v>
      </c>
      <c r="B144" s="5">
        <f>'Imputed and missing data hidden'!BA131</f>
        <v>2</v>
      </c>
      <c r="C144" s="5">
        <f>IF(VLOOKUP(A144,'Hazard &amp; Exposure'!$B$3:$EF$193,133,FALSE)&gt;0,1,0)</f>
        <v>0</v>
      </c>
      <c r="D144" s="169">
        <f>'Indicator Date hidden2'!BB132</f>
        <v>1618.0588235294117</v>
      </c>
      <c r="E144" s="169">
        <f t="shared" si="16"/>
        <v>1.3333333333333321</v>
      </c>
      <c r="F144" s="169">
        <f t="shared" si="17"/>
        <v>1</v>
      </c>
      <c r="G144" s="169">
        <f t="shared" si="18"/>
        <v>10</v>
      </c>
      <c r="H144" s="169">
        <f t="shared" si="19"/>
        <v>4.5333333333333323</v>
      </c>
      <c r="J144" s="5"/>
    </row>
    <row r="145" spans="1:10" x14ac:dyDescent="0.25">
      <c r="A145" s="5" t="s">
        <v>258</v>
      </c>
      <c r="B145" s="5">
        <f>'Imputed and missing data hidden'!BA139</f>
        <v>6</v>
      </c>
      <c r="C145" s="5">
        <f>IF(VLOOKUP(A145,'Hazard &amp; Exposure'!$B$3:$EF$193,133,FALSE)&gt;0,1,0)</f>
        <v>0</v>
      </c>
      <c r="D145" s="169">
        <f>'Indicator Date hidden2'!BB140</f>
        <v>1833.5333333333333</v>
      </c>
      <c r="E145" s="169">
        <f t="shared" si="16"/>
        <v>4</v>
      </c>
      <c r="F145" s="169">
        <f t="shared" si="17"/>
        <v>1</v>
      </c>
      <c r="G145" s="169">
        <f t="shared" si="18"/>
        <v>10</v>
      </c>
      <c r="H145" s="169">
        <f t="shared" si="19"/>
        <v>5.6</v>
      </c>
      <c r="J145" s="5"/>
    </row>
    <row r="146" spans="1:10" x14ac:dyDescent="0.25">
      <c r="A146" s="5" t="s">
        <v>260</v>
      </c>
      <c r="B146" s="5">
        <f>'Imputed and missing data hidden'!BA140</f>
        <v>5</v>
      </c>
      <c r="C146" s="5">
        <f>IF(VLOOKUP(A146,'Hazard &amp; Exposure'!$B$3:$EF$193,133,FALSE)&gt;0,1,0)</f>
        <v>0</v>
      </c>
      <c r="D146" s="169">
        <f>'Indicator Date hidden2'!BB141</f>
        <v>1833.5555555555557</v>
      </c>
      <c r="E146" s="169">
        <f t="shared" si="16"/>
        <v>3.3333333333333339</v>
      </c>
      <c r="F146" s="169">
        <f t="shared" si="17"/>
        <v>1</v>
      </c>
      <c r="G146" s="169">
        <f t="shared" si="18"/>
        <v>10</v>
      </c>
      <c r="H146" s="169">
        <f t="shared" si="19"/>
        <v>5.3333333333333339</v>
      </c>
      <c r="J146" s="5"/>
    </row>
    <row r="147" spans="1:10" x14ac:dyDescent="0.25">
      <c r="A147" s="5" t="s">
        <v>262</v>
      </c>
      <c r="B147" s="5">
        <f>'Imputed and missing data hidden'!BA141</f>
        <v>5</v>
      </c>
      <c r="C147" s="5">
        <f>IF(VLOOKUP(A147,'Hazard &amp; Exposure'!$B$3:$EF$193,133,FALSE)&gt;0,1,0)</f>
        <v>0</v>
      </c>
      <c r="D147" s="169">
        <f>'Indicator Date hidden2'!BB142</f>
        <v>1875.1136363636363</v>
      </c>
      <c r="E147" s="169">
        <f t="shared" si="16"/>
        <v>3.3333333333333339</v>
      </c>
      <c r="F147" s="169">
        <f t="shared" si="17"/>
        <v>1</v>
      </c>
      <c r="G147" s="169">
        <f t="shared" si="18"/>
        <v>10</v>
      </c>
      <c r="H147" s="169">
        <f t="shared" si="19"/>
        <v>5.3333333333333339</v>
      </c>
      <c r="J147" s="5"/>
    </row>
    <row r="148" spans="1:10" x14ac:dyDescent="0.25">
      <c r="A148" s="5" t="s">
        <v>263</v>
      </c>
      <c r="B148" s="5">
        <f>'Imputed and missing data hidden'!BA142</f>
        <v>4</v>
      </c>
      <c r="C148" s="5">
        <f>IF(VLOOKUP(A148,'Hazard &amp; Exposure'!$B$3:$EF$193,133,FALSE)&gt;0,1,0)</f>
        <v>0</v>
      </c>
      <c r="D148" s="169">
        <f>'Indicator Date hidden2'!BB143</f>
        <v>1833.4222222222222</v>
      </c>
      <c r="E148" s="169">
        <f t="shared" si="16"/>
        <v>2.666666666666667</v>
      </c>
      <c r="F148" s="169">
        <f t="shared" si="17"/>
        <v>1</v>
      </c>
      <c r="G148" s="169">
        <f t="shared" si="18"/>
        <v>10</v>
      </c>
      <c r="H148" s="169">
        <f t="shared" si="19"/>
        <v>5.0666666666666673</v>
      </c>
      <c r="J148" s="5"/>
    </row>
    <row r="149" spans="1:10" x14ac:dyDescent="0.25">
      <c r="A149" s="5" t="s">
        <v>275</v>
      </c>
      <c r="B149" s="5">
        <f>'Imputed and missing data hidden'!BA148</f>
        <v>8</v>
      </c>
      <c r="C149" s="5">
        <f>IF(VLOOKUP(A149,'Hazard &amp; Exposure'!$B$3:$EF$193,133,FALSE)&gt;0,1,0)</f>
        <v>0</v>
      </c>
      <c r="D149" s="169">
        <f>'Indicator Date hidden2'!BB149</f>
        <v>1919.0232558139535</v>
      </c>
      <c r="E149" s="169">
        <f t="shared" si="16"/>
        <v>5.333333333333333</v>
      </c>
      <c r="F149" s="169">
        <f t="shared" si="17"/>
        <v>1</v>
      </c>
      <c r="G149" s="169">
        <f t="shared" si="18"/>
        <v>10</v>
      </c>
      <c r="H149" s="169">
        <f t="shared" si="19"/>
        <v>6.1333333333333329</v>
      </c>
      <c r="J149" s="5"/>
    </row>
    <row r="150" spans="1:10" x14ac:dyDescent="0.25">
      <c r="A150" s="5" t="s">
        <v>304</v>
      </c>
      <c r="B150" s="5">
        <f>'Imputed and missing data hidden'!BA162</f>
        <v>6</v>
      </c>
      <c r="C150" s="5">
        <f>IF(VLOOKUP(A150,'Hazard &amp; Exposure'!$B$3:$EF$193,133,FALSE)&gt;0,1,0)</f>
        <v>0</v>
      </c>
      <c r="D150" s="169">
        <f>'Indicator Date hidden2'!BB163</f>
        <v>1833.4666666666667</v>
      </c>
      <c r="E150" s="169">
        <f t="shared" si="16"/>
        <v>4</v>
      </c>
      <c r="F150" s="169">
        <f t="shared" si="17"/>
        <v>1</v>
      </c>
      <c r="G150" s="169">
        <f t="shared" si="18"/>
        <v>10</v>
      </c>
      <c r="H150" s="169">
        <f t="shared" si="19"/>
        <v>5.6</v>
      </c>
      <c r="J150" s="5"/>
    </row>
    <row r="151" spans="1:10" x14ac:dyDescent="0.25">
      <c r="A151" s="5" t="s">
        <v>277</v>
      </c>
      <c r="B151" s="5">
        <f>'Imputed and missing data hidden'!BA149</f>
        <v>3</v>
      </c>
      <c r="C151" s="5">
        <f>IF(VLOOKUP(A151,'Hazard &amp; Exposure'!$B$3:$EF$193,133,FALSE)&gt;0,1,0)</f>
        <v>0</v>
      </c>
      <c r="D151" s="169">
        <f>'Indicator Date hidden2'!BB150</f>
        <v>1794.0434782608695</v>
      </c>
      <c r="E151" s="169">
        <f t="shared" si="16"/>
        <v>2</v>
      </c>
      <c r="F151" s="169">
        <f t="shared" si="17"/>
        <v>1</v>
      </c>
      <c r="G151" s="169">
        <f t="shared" si="18"/>
        <v>10</v>
      </c>
      <c r="H151" s="169">
        <f t="shared" si="19"/>
        <v>4.8</v>
      </c>
      <c r="J151" s="5"/>
    </row>
    <row r="152" spans="1:10" x14ac:dyDescent="0.25">
      <c r="A152" s="5" t="s">
        <v>285</v>
      </c>
      <c r="B152" s="5">
        <f>'Imputed and missing data hidden'!BA153</f>
        <v>9</v>
      </c>
      <c r="C152" s="5">
        <f>IF(VLOOKUP(A152,'Hazard &amp; Exposure'!$B$3:$EF$193,133,FALSE)&gt;0,1,0)</f>
        <v>0</v>
      </c>
      <c r="D152" s="169">
        <f>'Indicator Date hidden2'!BB154</f>
        <v>1875.4545454545455</v>
      </c>
      <c r="E152" s="169">
        <f t="shared" si="16"/>
        <v>6</v>
      </c>
      <c r="F152" s="169">
        <f t="shared" si="17"/>
        <v>1</v>
      </c>
      <c r="G152" s="169">
        <f t="shared" si="18"/>
        <v>10</v>
      </c>
      <c r="H152" s="169">
        <f t="shared" si="19"/>
        <v>6.4</v>
      </c>
      <c r="J152" s="5"/>
    </row>
    <row r="153" spans="1:10" x14ac:dyDescent="0.25">
      <c r="A153" s="5" t="s">
        <v>291</v>
      </c>
      <c r="B153" s="5">
        <f>'Imputed and missing data hidden'!BA156</f>
        <v>5</v>
      </c>
      <c r="C153" s="5">
        <f>IF(VLOOKUP(A153,'Hazard &amp; Exposure'!$B$3:$EF$193,133,FALSE)&gt;0,1,0)</f>
        <v>0</v>
      </c>
      <c r="D153" s="169">
        <f>'Indicator Date hidden2'!BB157</f>
        <v>1875.1363636363637</v>
      </c>
      <c r="E153" s="169">
        <f t="shared" si="16"/>
        <v>3.3333333333333339</v>
      </c>
      <c r="F153" s="169">
        <f t="shared" si="17"/>
        <v>1</v>
      </c>
      <c r="G153" s="169">
        <f t="shared" si="18"/>
        <v>10</v>
      </c>
      <c r="H153" s="169">
        <f t="shared" si="19"/>
        <v>5.3333333333333339</v>
      </c>
      <c r="J153" s="5"/>
    </row>
    <row r="154" spans="1:10" x14ac:dyDescent="0.25">
      <c r="A154" s="5" t="s">
        <v>283</v>
      </c>
      <c r="B154" s="5">
        <f>'Imputed and missing data hidden'!BA152</f>
        <v>1</v>
      </c>
      <c r="C154" s="5">
        <f>IF(VLOOKUP(A154,'Hazard &amp; Exposure'!$B$3:$EF$193,133,FALSE)&gt;0,1,0)</f>
        <v>0</v>
      </c>
      <c r="D154" s="169">
        <f>'Indicator Date hidden2'!BB153</f>
        <v>1719.1875</v>
      </c>
      <c r="E154" s="169">
        <f t="shared" si="16"/>
        <v>0.66666666666666607</v>
      </c>
      <c r="F154" s="169">
        <f t="shared" si="17"/>
        <v>1</v>
      </c>
      <c r="G154" s="169">
        <f t="shared" si="18"/>
        <v>10</v>
      </c>
      <c r="H154" s="169">
        <f t="shared" si="19"/>
        <v>4.2666666666666666</v>
      </c>
      <c r="J154" s="5"/>
    </row>
    <row r="155" spans="1:10" x14ac:dyDescent="0.25">
      <c r="A155" s="5" t="s">
        <v>96</v>
      </c>
      <c r="B155" s="5">
        <f>'Imputed and missing data hidden'!BA53</f>
        <v>1</v>
      </c>
      <c r="C155" s="5">
        <f>IF(VLOOKUP(A155,'Hazard &amp; Exposure'!$B$3:$EF$193,133,FALSE)&gt;0,1,0)</f>
        <v>0</v>
      </c>
      <c r="D155" s="169">
        <f>'Indicator Date hidden2'!BB54</f>
        <v>1719.0208333333333</v>
      </c>
      <c r="E155" s="169">
        <f t="shared" si="16"/>
        <v>0.66666666666666607</v>
      </c>
      <c r="F155" s="169">
        <f t="shared" si="17"/>
        <v>1</v>
      </c>
      <c r="G155" s="169">
        <f t="shared" si="18"/>
        <v>10</v>
      </c>
      <c r="H155" s="169">
        <f t="shared" si="19"/>
        <v>4.2666666666666666</v>
      </c>
      <c r="J155" s="5"/>
    </row>
    <row r="156" spans="1:10" x14ac:dyDescent="0.25">
      <c r="A156" s="5" t="s">
        <v>293</v>
      </c>
      <c r="B156" s="5">
        <f>'Imputed and missing data hidden'!BA157</f>
        <v>6</v>
      </c>
      <c r="C156" s="5">
        <f>IF(VLOOKUP(A156,'Hazard &amp; Exposure'!$B$3:$EF$193,133,FALSE)&gt;0,1,0)</f>
        <v>1</v>
      </c>
      <c r="D156" s="169">
        <f>'Indicator Date hidden2'!BB158</f>
        <v>1875.2045454545455</v>
      </c>
      <c r="E156" s="169">
        <f t="shared" si="16"/>
        <v>4</v>
      </c>
      <c r="F156" s="169">
        <f t="shared" si="17"/>
        <v>1.25</v>
      </c>
      <c r="G156" s="169">
        <f t="shared" si="18"/>
        <v>10</v>
      </c>
      <c r="H156" s="169">
        <f t="shared" si="19"/>
        <v>7</v>
      </c>
      <c r="J156" s="5"/>
    </row>
    <row r="157" spans="1:10" x14ac:dyDescent="0.25">
      <c r="A157" s="5" t="s">
        <v>279</v>
      </c>
      <c r="B157" s="5">
        <f>'Imputed and missing data hidden'!BA150</f>
        <v>5</v>
      </c>
      <c r="C157" s="5">
        <f>IF(VLOOKUP(A157,'Hazard &amp; Exposure'!$B$3:$EF$193,133,FALSE)&gt;0,1,0)</f>
        <v>0</v>
      </c>
      <c r="D157" s="169">
        <f>'Indicator Date hidden2'!BB151</f>
        <v>1875.1363636363637</v>
      </c>
      <c r="E157" s="169">
        <f t="shared" si="16"/>
        <v>3.3333333333333339</v>
      </c>
      <c r="F157" s="169">
        <f t="shared" si="17"/>
        <v>1</v>
      </c>
      <c r="G157" s="169">
        <f t="shared" si="18"/>
        <v>10</v>
      </c>
      <c r="H157" s="169">
        <f t="shared" si="19"/>
        <v>5.3333333333333339</v>
      </c>
      <c r="J157" s="5"/>
    </row>
    <row r="158" spans="1:10" x14ac:dyDescent="0.25">
      <c r="A158" s="5" t="s">
        <v>298</v>
      </c>
      <c r="B158" s="5">
        <f>'Imputed and missing data hidden'!BA159</f>
        <v>10</v>
      </c>
      <c r="C158" s="5">
        <f>IF(VLOOKUP(A158,'Hazard &amp; Exposure'!$B$3:$EF$193,133,FALSE)&gt;0,1,0)</f>
        <v>1</v>
      </c>
      <c r="D158" s="169">
        <f>'Indicator Date hidden2'!BB160</f>
        <v>1875.6136363636363</v>
      </c>
      <c r="E158" s="169">
        <f t="shared" si="16"/>
        <v>6.666666666666667</v>
      </c>
      <c r="F158" s="169">
        <f t="shared" si="17"/>
        <v>1.25</v>
      </c>
      <c r="G158" s="169">
        <f t="shared" si="18"/>
        <v>10</v>
      </c>
      <c r="H158" s="169">
        <f t="shared" si="19"/>
        <v>8.3333333333333339</v>
      </c>
      <c r="J158" s="5"/>
    </row>
    <row r="159" spans="1:10" x14ac:dyDescent="0.25">
      <c r="A159" s="5" t="s">
        <v>273</v>
      </c>
      <c r="B159" s="5">
        <f>'Imputed and missing data hidden'!BA147</f>
        <v>10</v>
      </c>
      <c r="C159" s="5">
        <f>IF(VLOOKUP(A159,'Hazard &amp; Exposure'!$B$3:$EF$193,133,FALSE)&gt;0,1,0)</f>
        <v>0</v>
      </c>
      <c r="D159" s="169">
        <f>'Indicator Date hidden2'!BB148</f>
        <v>1964.7142857142858</v>
      </c>
      <c r="E159" s="169">
        <f t="shared" si="16"/>
        <v>6.666666666666667</v>
      </c>
      <c r="F159" s="169">
        <f t="shared" si="17"/>
        <v>1</v>
      </c>
      <c r="G159" s="169">
        <f t="shared" si="18"/>
        <v>10</v>
      </c>
      <c r="H159" s="169">
        <f t="shared" si="19"/>
        <v>6.6666666666666679</v>
      </c>
      <c r="J159" s="5"/>
    </row>
    <row r="160" spans="1:10" x14ac:dyDescent="0.25">
      <c r="A160" s="5" t="s">
        <v>306</v>
      </c>
      <c r="B160" s="5">
        <f>'Imputed and missing data hidden'!BA163</f>
        <v>1</v>
      </c>
      <c r="C160" s="5">
        <f>IF(VLOOKUP(A160,'Hazard &amp; Exposure'!$B$3:$EF$193,133,FALSE)&gt;0,1,0)</f>
        <v>0</v>
      </c>
      <c r="D160" s="169">
        <f>'Indicator Date hidden2'!BB164</f>
        <v>1650.12</v>
      </c>
      <c r="E160" s="169">
        <f t="shared" si="16"/>
        <v>0.66666666666666607</v>
      </c>
      <c r="F160" s="169">
        <f t="shared" si="17"/>
        <v>1</v>
      </c>
      <c r="G160" s="169">
        <f t="shared" si="18"/>
        <v>10</v>
      </c>
      <c r="H160" s="169">
        <f t="shared" si="19"/>
        <v>4.2666666666666666</v>
      </c>
      <c r="J160" s="5"/>
    </row>
    <row r="161" spans="1:10" x14ac:dyDescent="0.25">
      <c r="A161" s="5" t="s">
        <v>287</v>
      </c>
      <c r="B161" s="5">
        <f>'Imputed and missing data hidden'!BA154</f>
        <v>0</v>
      </c>
      <c r="C161" s="5">
        <f>IF(VLOOKUP(A161,'Hazard &amp; Exposure'!$B$3:$EF$193,133,FALSE)&gt;0,1,0)</f>
        <v>0</v>
      </c>
      <c r="D161" s="169">
        <f>'Indicator Date hidden2'!BB155</f>
        <v>1684.1020408163265</v>
      </c>
      <c r="E161" s="169">
        <f t="shared" si="16"/>
        <v>0</v>
      </c>
      <c r="F161" s="169">
        <f t="shared" si="17"/>
        <v>1</v>
      </c>
      <c r="G161" s="169">
        <f t="shared" si="18"/>
        <v>10</v>
      </c>
      <c r="H161" s="169">
        <f t="shared" si="19"/>
        <v>4</v>
      </c>
      <c r="J161" s="5"/>
    </row>
    <row r="162" spans="1:10" x14ac:dyDescent="0.25">
      <c r="A162" s="5" t="s">
        <v>289</v>
      </c>
      <c r="B162" s="5">
        <f>'Imputed and missing data hidden'!BA155</f>
        <v>6</v>
      </c>
      <c r="C162" s="5">
        <f>IF(VLOOKUP(A162,'Hazard &amp; Exposure'!$B$3:$EF$193,133,FALSE)&gt;0,1,0)</f>
        <v>0</v>
      </c>
      <c r="D162" s="169">
        <f>'Indicator Date hidden2'!BB156</f>
        <v>1875</v>
      </c>
      <c r="E162" s="169">
        <f t="shared" ref="E162:E192" si="20">IF(B162&gt;B$197,10,10-(B$197-B162)/(B$197-B$196)*10)</f>
        <v>4</v>
      </c>
      <c r="F162" s="169">
        <f t="shared" ref="F162:F192" si="21">IF(C162=1,$B$199,1)</f>
        <v>1</v>
      </c>
      <c r="G162" s="169">
        <f t="shared" ref="G162:G192" si="22">IF(D162&gt;D$197,10,10-(D$197-D162)/(D$197-D$196)*10)</f>
        <v>10</v>
      </c>
      <c r="H162" s="169">
        <f t="shared" ref="H162:H192" si="23">10-(12.5-AVERAGE(E162,G162)*F162)/12.5*10</f>
        <v>5.6</v>
      </c>
      <c r="J162" s="5"/>
    </row>
    <row r="163" spans="1:10" x14ac:dyDescent="0.25">
      <c r="A163" s="5" t="s">
        <v>310</v>
      </c>
      <c r="B163" s="5">
        <f>'Imputed and missing data hidden'!BA165</f>
        <v>2</v>
      </c>
      <c r="C163" s="5">
        <f>IF(VLOOKUP(A163,'Hazard &amp; Exposure'!$B$3:$EF$193,133,FALSE)&gt;0,1,0)</f>
        <v>0</v>
      </c>
      <c r="D163" s="169">
        <f>'Indicator Date hidden2'!BB166</f>
        <v>1755.7021276595744</v>
      </c>
      <c r="E163" s="169">
        <f t="shared" si="20"/>
        <v>1.3333333333333321</v>
      </c>
      <c r="F163" s="169">
        <f t="shared" si="21"/>
        <v>1</v>
      </c>
      <c r="G163" s="169">
        <f t="shared" si="22"/>
        <v>10</v>
      </c>
      <c r="H163" s="169">
        <f t="shared" si="23"/>
        <v>4.5333333333333323</v>
      </c>
      <c r="J163" s="5"/>
    </row>
    <row r="164" spans="1:10" x14ac:dyDescent="0.25">
      <c r="A164" s="5" t="s">
        <v>308</v>
      </c>
      <c r="B164" s="5">
        <f>'Imputed and missing data hidden'!BA164</f>
        <v>2</v>
      </c>
      <c r="C164" s="5">
        <f>IF(VLOOKUP(A164,'Hazard &amp; Exposure'!$B$3:$EF$193,133,FALSE)&gt;0,1,0)</f>
        <v>0</v>
      </c>
      <c r="D164" s="169">
        <f>'Indicator Date hidden2'!BB165</f>
        <v>1684.2244897959183</v>
      </c>
      <c r="E164" s="169">
        <f t="shared" si="20"/>
        <v>1.3333333333333321</v>
      </c>
      <c r="F164" s="169">
        <f t="shared" si="21"/>
        <v>1</v>
      </c>
      <c r="G164" s="169">
        <f t="shared" si="22"/>
        <v>10</v>
      </c>
      <c r="H164" s="169">
        <f t="shared" si="23"/>
        <v>4.5333333333333323</v>
      </c>
      <c r="J164" s="5"/>
    </row>
    <row r="165" spans="1:10" x14ac:dyDescent="0.25">
      <c r="A165" s="5" t="s">
        <v>281</v>
      </c>
      <c r="B165" s="5">
        <f>'Imputed and missing data hidden'!BA151</f>
        <v>2</v>
      </c>
      <c r="C165" s="5">
        <f>IF(VLOOKUP(A165,'Hazard &amp; Exposure'!$B$3:$EF$193,133,FALSE)&gt;0,1,0)</f>
        <v>0</v>
      </c>
      <c r="D165" s="169">
        <f>'Indicator Date hidden2'!BB152</f>
        <v>1650.12</v>
      </c>
      <c r="E165" s="169">
        <f t="shared" si="20"/>
        <v>1.3333333333333321</v>
      </c>
      <c r="F165" s="169">
        <f t="shared" si="21"/>
        <v>1</v>
      </c>
      <c r="G165" s="169">
        <f t="shared" si="22"/>
        <v>10</v>
      </c>
      <c r="H165" s="169">
        <f t="shared" si="23"/>
        <v>4.5333333333333323</v>
      </c>
      <c r="J165" s="5"/>
    </row>
    <row r="166" spans="1:10" x14ac:dyDescent="0.25">
      <c r="A166" s="5" t="s">
        <v>314</v>
      </c>
      <c r="B166" s="5">
        <f>'Imputed and missing data hidden'!BA167</f>
        <v>7</v>
      </c>
      <c r="C166" s="5">
        <f>IF(VLOOKUP(A166,'Hazard &amp; Exposure'!$B$3:$EF$193,133,FALSE)&gt;0,1,0)</f>
        <v>1</v>
      </c>
      <c r="D166" s="169">
        <f>'Indicator Date hidden2'!BB168</f>
        <v>1875.1363636363637</v>
      </c>
      <c r="E166" s="169">
        <f t="shared" si="20"/>
        <v>4.666666666666667</v>
      </c>
      <c r="F166" s="169">
        <f t="shared" si="21"/>
        <v>1.25</v>
      </c>
      <c r="G166" s="169">
        <f t="shared" si="22"/>
        <v>10</v>
      </c>
      <c r="H166" s="169">
        <f t="shared" si="23"/>
        <v>7.3333333333333339</v>
      </c>
      <c r="J166" s="5"/>
    </row>
    <row r="167" spans="1:10" x14ac:dyDescent="0.25">
      <c r="A167" s="5" t="s">
        <v>61</v>
      </c>
      <c r="B167" s="5">
        <f>'Imputed and missing data hidden'!BA34</f>
        <v>2</v>
      </c>
      <c r="C167" s="5">
        <f>IF(VLOOKUP(A167,'Hazard &amp; Exposure'!$B$3:$EF$193,133,FALSE)&gt;0,1,0)</f>
        <v>0</v>
      </c>
      <c r="D167" s="169">
        <f>'Indicator Date hidden2'!BB35</f>
        <v>1718.8958333333333</v>
      </c>
      <c r="E167" s="169">
        <f t="shared" si="20"/>
        <v>1.3333333333333321</v>
      </c>
      <c r="F167" s="169">
        <f t="shared" si="21"/>
        <v>1</v>
      </c>
      <c r="G167" s="169">
        <f t="shared" si="22"/>
        <v>10</v>
      </c>
      <c r="H167" s="169">
        <f t="shared" si="23"/>
        <v>4.5333333333333323</v>
      </c>
      <c r="J167" s="5"/>
    </row>
    <row r="168" spans="1:10" x14ac:dyDescent="0.25">
      <c r="A168" s="5" t="s">
        <v>321</v>
      </c>
      <c r="B168" s="5">
        <f>'Imputed and missing data hidden'!BA173</f>
        <v>0</v>
      </c>
      <c r="C168" s="5">
        <f>IF(VLOOKUP(A168,'Hazard &amp; Exposure'!$B$3:$EF$193,133,FALSE)&gt;0,1,0)</f>
        <v>0</v>
      </c>
      <c r="D168" s="169">
        <f>'Indicator Date hidden2'!BB174</f>
        <v>1683.9795918367347</v>
      </c>
      <c r="E168" s="169">
        <f t="shared" si="20"/>
        <v>0</v>
      </c>
      <c r="F168" s="169">
        <f t="shared" si="21"/>
        <v>1</v>
      </c>
      <c r="G168" s="169">
        <f t="shared" si="22"/>
        <v>10</v>
      </c>
      <c r="H168" s="169">
        <f t="shared" si="23"/>
        <v>4</v>
      </c>
      <c r="J168" s="5"/>
    </row>
    <row r="169" spans="1:10" x14ac:dyDescent="0.25">
      <c r="A169" s="5" t="s">
        <v>319</v>
      </c>
      <c r="B169" s="5">
        <f>'Imputed and missing data hidden'!BA170</f>
        <v>0</v>
      </c>
      <c r="C169" s="5">
        <f>IF(VLOOKUP(A169,'Hazard &amp; Exposure'!$B$3:$EF$193,133,FALSE)&gt;0,1,0)</f>
        <v>0</v>
      </c>
      <c r="D169" s="169">
        <f>'Indicator Date hidden2'!BB171</f>
        <v>1683.9795918367347</v>
      </c>
      <c r="E169" s="169">
        <f t="shared" si="20"/>
        <v>0</v>
      </c>
      <c r="F169" s="169">
        <f t="shared" si="21"/>
        <v>1</v>
      </c>
      <c r="G169" s="169">
        <f t="shared" si="22"/>
        <v>10</v>
      </c>
      <c r="H169" s="169">
        <f t="shared" si="23"/>
        <v>4</v>
      </c>
      <c r="J169" s="5"/>
    </row>
    <row r="170" spans="1:10" x14ac:dyDescent="0.25">
      <c r="A170" s="5" t="s">
        <v>316</v>
      </c>
      <c r="B170" s="5">
        <f>'Imputed and missing data hidden'!BA168</f>
        <v>5</v>
      </c>
      <c r="C170" s="5">
        <f>IF(VLOOKUP(A170,'Hazard &amp; Exposure'!$B$3:$EF$193,133,FALSE)&gt;0,1,0)</f>
        <v>0</v>
      </c>
      <c r="D170" s="169">
        <f>'Indicator Date hidden2'!BB169</f>
        <v>1794.1304347826087</v>
      </c>
      <c r="E170" s="169">
        <f t="shared" si="20"/>
        <v>3.3333333333333339</v>
      </c>
      <c r="F170" s="169">
        <f t="shared" si="21"/>
        <v>1</v>
      </c>
      <c r="G170" s="169">
        <f t="shared" si="22"/>
        <v>10</v>
      </c>
      <c r="H170" s="169">
        <f t="shared" si="23"/>
        <v>5.3333333333333339</v>
      </c>
      <c r="J170" s="5"/>
    </row>
    <row r="171" spans="1:10" x14ac:dyDescent="0.25">
      <c r="A171" s="5" t="s">
        <v>331</v>
      </c>
      <c r="B171" s="5">
        <f>'Imputed and missing data hidden'!BA178</f>
        <v>8</v>
      </c>
      <c r="C171" s="5">
        <f>IF(VLOOKUP(A171,'Hazard &amp; Exposure'!$B$3:$EF$193,133,FALSE)&gt;0,1,0)</f>
        <v>0</v>
      </c>
      <c r="D171" s="169">
        <f>'Indicator Date hidden2'!BB179</f>
        <v>1964.8809523809523</v>
      </c>
      <c r="E171" s="169">
        <f t="shared" si="20"/>
        <v>5.333333333333333</v>
      </c>
      <c r="F171" s="169">
        <f t="shared" si="21"/>
        <v>1</v>
      </c>
      <c r="G171" s="169">
        <f t="shared" si="22"/>
        <v>10</v>
      </c>
      <c r="H171" s="169">
        <f t="shared" si="23"/>
        <v>6.1333333333333329</v>
      </c>
      <c r="J171" s="5"/>
    </row>
    <row r="172" spans="1:10" x14ac:dyDescent="0.25">
      <c r="A172" s="5" t="s">
        <v>91</v>
      </c>
      <c r="B172" s="5">
        <f>'Imputed and missing data hidden'!BA172</f>
        <v>4</v>
      </c>
      <c r="C172" s="5">
        <f>IF(VLOOKUP(A172,'Hazard &amp; Exposure'!$B$3:$EF$193,133,FALSE)&gt;0,1,0)</f>
        <v>0</v>
      </c>
      <c r="D172" s="169">
        <f>'Indicator Date hidden2'!BB173</f>
        <v>1833.8666666666666</v>
      </c>
      <c r="E172" s="169">
        <f t="shared" si="20"/>
        <v>2.666666666666667</v>
      </c>
      <c r="F172" s="169">
        <f t="shared" si="21"/>
        <v>1</v>
      </c>
      <c r="G172" s="169">
        <f t="shared" si="22"/>
        <v>10</v>
      </c>
      <c r="H172" s="169">
        <f t="shared" si="23"/>
        <v>5.0666666666666673</v>
      </c>
      <c r="J172" s="5"/>
    </row>
    <row r="173" spans="1:10" x14ac:dyDescent="0.25">
      <c r="A173" s="5" t="s">
        <v>323</v>
      </c>
      <c r="B173" s="5">
        <f>'Imputed and missing data hidden'!BA174</f>
        <v>10</v>
      </c>
      <c r="C173" s="5">
        <f>IF(VLOOKUP(A173,'Hazard &amp; Exposure'!$B$3:$EF$193,133,FALSE)&gt;0,1,0)</f>
        <v>0</v>
      </c>
      <c r="D173" s="169">
        <f>'Indicator Date hidden2'!BB175</f>
        <v>1919.0697674418604</v>
      </c>
      <c r="E173" s="169">
        <f t="shared" si="20"/>
        <v>6.666666666666667</v>
      </c>
      <c r="F173" s="169">
        <f t="shared" si="21"/>
        <v>1</v>
      </c>
      <c r="G173" s="169">
        <f t="shared" si="22"/>
        <v>10</v>
      </c>
      <c r="H173" s="169">
        <f t="shared" si="23"/>
        <v>6.6666666666666679</v>
      </c>
      <c r="J173" s="5"/>
    </row>
    <row r="174" spans="1:10" x14ac:dyDescent="0.25">
      <c r="A174" s="5" t="s">
        <v>325</v>
      </c>
      <c r="B174" s="5">
        <f>'Imputed and missing data hidden'!BA175</f>
        <v>4</v>
      </c>
      <c r="C174" s="5">
        <f>IF(VLOOKUP(A174,'Hazard &amp; Exposure'!$B$3:$EF$193,133,FALSE)&gt;0,1,0)</f>
        <v>0</v>
      </c>
      <c r="D174" s="169">
        <f>'Indicator Date hidden2'!BB176</f>
        <v>1833.8</v>
      </c>
      <c r="E174" s="169">
        <f t="shared" si="20"/>
        <v>2.666666666666667</v>
      </c>
      <c r="F174" s="169">
        <f t="shared" si="21"/>
        <v>1</v>
      </c>
      <c r="G174" s="169">
        <f t="shared" si="22"/>
        <v>10</v>
      </c>
      <c r="H174" s="169">
        <f t="shared" si="23"/>
        <v>5.0666666666666673</v>
      </c>
      <c r="J174" s="5"/>
    </row>
    <row r="175" spans="1:10" x14ac:dyDescent="0.25">
      <c r="A175" s="5" t="s">
        <v>327</v>
      </c>
      <c r="B175" s="5">
        <f>'Imputed and missing data hidden'!BA176</f>
        <v>1</v>
      </c>
      <c r="C175" s="5">
        <f>IF(VLOOKUP(A175,'Hazard &amp; Exposure'!$B$3:$EF$193,133,FALSE)&gt;0,1,0)</f>
        <v>0</v>
      </c>
      <c r="D175" s="169">
        <f>'Indicator Date hidden2'!BB177</f>
        <v>1719.2291666666667</v>
      </c>
      <c r="E175" s="169">
        <f t="shared" si="20"/>
        <v>0.66666666666666607</v>
      </c>
      <c r="F175" s="169">
        <f t="shared" si="21"/>
        <v>1</v>
      </c>
      <c r="G175" s="169">
        <f t="shared" si="22"/>
        <v>10</v>
      </c>
      <c r="H175" s="169">
        <f t="shared" si="23"/>
        <v>4.2666666666666666</v>
      </c>
      <c r="J175" s="5"/>
    </row>
    <row r="176" spans="1:10" x14ac:dyDescent="0.25">
      <c r="A176" s="5" t="s">
        <v>329</v>
      </c>
      <c r="B176" s="5">
        <f>'Imputed and missing data hidden'!BA177</f>
        <v>2</v>
      </c>
      <c r="C176" s="5">
        <f>IF(VLOOKUP(A176,'Hazard &amp; Exposure'!$B$3:$EF$193,133,FALSE)&gt;0,1,0)</f>
        <v>0</v>
      </c>
      <c r="D176" s="169">
        <f>'Indicator Date hidden2'!BB178</f>
        <v>1683.8571428571429</v>
      </c>
      <c r="E176" s="169">
        <f t="shared" si="20"/>
        <v>1.3333333333333321</v>
      </c>
      <c r="F176" s="169">
        <f t="shared" si="21"/>
        <v>1</v>
      </c>
      <c r="G176" s="169">
        <f t="shared" si="22"/>
        <v>10</v>
      </c>
      <c r="H176" s="169">
        <f t="shared" si="23"/>
        <v>4.5333333333333323</v>
      </c>
      <c r="J176" s="5"/>
    </row>
    <row r="177" spans="1:10" x14ac:dyDescent="0.25">
      <c r="A177" s="5" t="s">
        <v>333</v>
      </c>
      <c r="B177" s="5">
        <f>'Imputed and missing data hidden'!BA179</f>
        <v>16</v>
      </c>
      <c r="C177" s="5">
        <f>IF(VLOOKUP(A177,'Hazard &amp; Exposure'!$B$3:$EF$193,133,FALSE)&gt;0,1,0)</f>
        <v>0</v>
      </c>
      <c r="D177" s="169">
        <f>'Indicator Date hidden2'!BB180</f>
        <v>2292.0555555555557</v>
      </c>
      <c r="E177" s="169">
        <f t="shared" si="20"/>
        <v>10</v>
      </c>
      <c r="F177" s="169">
        <f t="shared" si="21"/>
        <v>1</v>
      </c>
      <c r="G177" s="169">
        <f t="shared" si="22"/>
        <v>10</v>
      </c>
      <c r="H177" s="169">
        <f t="shared" si="23"/>
        <v>8</v>
      </c>
      <c r="J177" s="5"/>
    </row>
    <row r="178" spans="1:10" x14ac:dyDescent="0.25">
      <c r="A178" s="5" t="s">
        <v>318</v>
      </c>
      <c r="B178" s="5">
        <f>'Imputed and missing data hidden'!BA169</f>
        <v>2</v>
      </c>
      <c r="C178" s="5">
        <f>IF(VLOOKUP(A178,'Hazard &amp; Exposure'!$B$3:$EF$193,133,FALSE)&gt;0,1,0)</f>
        <v>0</v>
      </c>
      <c r="D178" s="169">
        <f>'Indicator Date hidden2'!BB170</f>
        <v>1755.6808510638298</v>
      </c>
      <c r="E178" s="169">
        <f t="shared" si="20"/>
        <v>1.3333333333333321</v>
      </c>
      <c r="F178" s="169">
        <f t="shared" si="21"/>
        <v>1</v>
      </c>
      <c r="G178" s="169">
        <f t="shared" si="22"/>
        <v>10</v>
      </c>
      <c r="H178" s="169">
        <f t="shared" si="23"/>
        <v>4.5333333333333323</v>
      </c>
      <c r="J178" s="5"/>
    </row>
    <row r="179" spans="1:10" x14ac:dyDescent="0.25">
      <c r="A179" s="5" t="s">
        <v>335</v>
      </c>
      <c r="B179" s="5">
        <f>'Imputed and missing data hidden'!BA180</f>
        <v>1</v>
      </c>
      <c r="C179" s="5">
        <f>IF(VLOOKUP(A179,'Hazard &amp; Exposure'!$B$3:$EF$193,133,FALSE)&gt;0,1,0)</f>
        <v>0</v>
      </c>
      <c r="D179" s="169">
        <f>'Indicator Date hidden2'!BB181</f>
        <v>1650.26</v>
      </c>
      <c r="E179" s="169">
        <f t="shared" si="20"/>
        <v>0.66666666666666607</v>
      </c>
      <c r="F179" s="169">
        <f t="shared" si="21"/>
        <v>1</v>
      </c>
      <c r="G179" s="169">
        <f t="shared" si="22"/>
        <v>10</v>
      </c>
      <c r="H179" s="169">
        <f t="shared" si="23"/>
        <v>4.2666666666666666</v>
      </c>
      <c r="J179" s="5"/>
    </row>
    <row r="180" spans="1:10" x14ac:dyDescent="0.25">
      <c r="A180" s="5" t="s">
        <v>337</v>
      </c>
      <c r="B180" s="5">
        <f>'Imputed and missing data hidden'!BA181</f>
        <v>3</v>
      </c>
      <c r="C180" s="5">
        <f>IF(VLOOKUP(A180,'Hazard &amp; Exposure'!$B$3:$EF$193,133,FALSE)&gt;0,1,0)</f>
        <v>0</v>
      </c>
      <c r="D180" s="169">
        <f>'Indicator Date hidden2'!BB182</f>
        <v>1755.5531914893618</v>
      </c>
      <c r="E180" s="169">
        <f t="shared" si="20"/>
        <v>2</v>
      </c>
      <c r="F180" s="169">
        <f t="shared" si="21"/>
        <v>1</v>
      </c>
      <c r="G180" s="169">
        <f t="shared" si="22"/>
        <v>10</v>
      </c>
      <c r="H180" s="169">
        <f t="shared" si="23"/>
        <v>4.8</v>
      </c>
      <c r="J180" s="5"/>
    </row>
    <row r="181" spans="1:10" x14ac:dyDescent="0.25">
      <c r="A181" s="5" t="s">
        <v>344</v>
      </c>
      <c r="B181" s="5">
        <f>'Imputed and missing data hidden'!BA185</f>
        <v>2</v>
      </c>
      <c r="C181" s="5">
        <f>IF(VLOOKUP(A181,'Hazard &amp; Exposure'!$B$3:$EF$193,133,FALSE)&gt;0,1,0)</f>
        <v>0</v>
      </c>
      <c r="D181" s="169">
        <f>'Indicator Date hidden2'!BB186</f>
        <v>1755.5319148936171</v>
      </c>
      <c r="E181" s="169">
        <f t="shared" si="20"/>
        <v>1.3333333333333321</v>
      </c>
      <c r="F181" s="169">
        <f t="shared" si="21"/>
        <v>1</v>
      </c>
      <c r="G181" s="169">
        <f t="shared" si="22"/>
        <v>10</v>
      </c>
      <c r="H181" s="169">
        <f t="shared" si="23"/>
        <v>4.5333333333333323</v>
      </c>
      <c r="J181" s="5"/>
    </row>
    <row r="182" spans="1:10" x14ac:dyDescent="0.25">
      <c r="A182" s="5" t="s">
        <v>342</v>
      </c>
      <c r="B182" s="5">
        <f>'Imputed and missing data hidden'!BA184</f>
        <v>5</v>
      </c>
      <c r="C182" s="5">
        <f>IF(VLOOKUP(A182,'Hazard &amp; Exposure'!$B$3:$EF$193,133,FALSE)&gt;0,1,0)</f>
        <v>0</v>
      </c>
      <c r="D182" s="169">
        <f>'Indicator Date hidden2'!BB185</f>
        <v>1875.2272727272727</v>
      </c>
      <c r="E182" s="169">
        <f t="shared" si="20"/>
        <v>3.3333333333333339</v>
      </c>
      <c r="F182" s="169">
        <f t="shared" si="21"/>
        <v>1</v>
      </c>
      <c r="G182" s="169">
        <f t="shared" si="22"/>
        <v>10</v>
      </c>
      <c r="H182" s="169">
        <f t="shared" si="23"/>
        <v>5.3333333333333339</v>
      </c>
      <c r="J182" s="5"/>
    </row>
    <row r="183" spans="1:10" x14ac:dyDescent="0.25">
      <c r="A183" s="5" t="s">
        <v>346</v>
      </c>
      <c r="B183" s="5">
        <f>'Imputed and missing data hidden'!BA186</f>
        <v>5</v>
      </c>
      <c r="C183" s="5">
        <f>IF(VLOOKUP(A183,'Hazard &amp; Exposure'!$B$3:$EF$193,133,FALSE)&gt;0,1,0)</f>
        <v>0</v>
      </c>
      <c r="D183" s="169">
        <f>'Indicator Date hidden2'!BB187</f>
        <v>1793.8478260869565</v>
      </c>
      <c r="E183" s="169">
        <f t="shared" si="20"/>
        <v>3.3333333333333339</v>
      </c>
      <c r="F183" s="169">
        <f t="shared" si="21"/>
        <v>1</v>
      </c>
      <c r="G183" s="169">
        <f t="shared" si="22"/>
        <v>10</v>
      </c>
      <c r="H183" s="169">
        <f t="shared" si="23"/>
        <v>5.3333333333333339</v>
      </c>
      <c r="J183" s="5"/>
    </row>
    <row r="184" spans="1:10" x14ac:dyDescent="0.25">
      <c r="A184" s="5" t="s">
        <v>269</v>
      </c>
      <c r="B184" s="5">
        <f>'Imputed and missing data hidden'!BA145</f>
        <v>11</v>
      </c>
      <c r="C184" s="5">
        <f>IF(VLOOKUP(A184,'Hazard &amp; Exposure'!$B$3:$EF$193,133,FALSE)&gt;0,1,0)</f>
        <v>0</v>
      </c>
      <c r="D184" s="169">
        <f>'Indicator Date hidden2'!BB146</f>
        <v>2171.3421052631579</v>
      </c>
      <c r="E184" s="169">
        <f t="shared" si="20"/>
        <v>7.3333333333333339</v>
      </c>
      <c r="F184" s="169">
        <f t="shared" si="21"/>
        <v>1</v>
      </c>
      <c r="G184" s="169">
        <f t="shared" si="22"/>
        <v>10</v>
      </c>
      <c r="H184" s="169">
        <f t="shared" si="23"/>
        <v>6.9333333333333336</v>
      </c>
      <c r="J184" s="5"/>
    </row>
    <row r="185" spans="1:10" x14ac:dyDescent="0.25">
      <c r="A185" s="5" t="s">
        <v>350</v>
      </c>
      <c r="B185" s="5">
        <f>'Imputed and missing data hidden'!BA188</f>
        <v>3</v>
      </c>
      <c r="C185" s="5">
        <f>IF(VLOOKUP(A185,'Hazard &amp; Exposure'!$B$3:$EF$193,133,FALSE)&gt;0,1,0)</f>
        <v>0</v>
      </c>
      <c r="D185" s="169">
        <f>'Indicator Date hidden2'!BB189</f>
        <v>1755.6595744680851</v>
      </c>
      <c r="E185" s="169">
        <f t="shared" si="20"/>
        <v>2</v>
      </c>
      <c r="F185" s="169">
        <f t="shared" si="21"/>
        <v>1</v>
      </c>
      <c r="G185" s="169">
        <f t="shared" si="22"/>
        <v>10</v>
      </c>
      <c r="H185" s="169">
        <f t="shared" si="23"/>
        <v>4.8</v>
      </c>
      <c r="J185" s="5"/>
    </row>
    <row r="186" spans="1:10" x14ac:dyDescent="0.25">
      <c r="A186" s="5" t="s">
        <v>351</v>
      </c>
      <c r="B186" s="5">
        <f>'Imputed and missing data hidden'!BA189</f>
        <v>2</v>
      </c>
      <c r="C186" s="5">
        <f>IF(VLOOKUP(A186,'Hazard &amp; Exposure'!$B$3:$EF$193,133,FALSE)&gt;0,1,0)</f>
        <v>0</v>
      </c>
      <c r="D186" s="169">
        <f>'Indicator Date hidden2'!BB190</f>
        <v>1755.4893617021276</v>
      </c>
      <c r="E186" s="169">
        <f t="shared" si="20"/>
        <v>1.3333333333333321</v>
      </c>
      <c r="F186" s="169">
        <f t="shared" si="21"/>
        <v>1</v>
      </c>
      <c r="G186" s="169">
        <f t="shared" si="22"/>
        <v>10</v>
      </c>
      <c r="H186" s="169">
        <f t="shared" si="23"/>
        <v>4.5333333333333323</v>
      </c>
      <c r="J186" s="5"/>
    </row>
    <row r="187" spans="1:10" x14ac:dyDescent="0.25">
      <c r="A187" s="5" t="s">
        <v>348</v>
      </c>
      <c r="B187" s="5">
        <f>'Imputed and missing data hidden'!BA187</f>
        <v>5</v>
      </c>
      <c r="C187" s="5">
        <f>IF(VLOOKUP(A187,'Hazard &amp; Exposure'!$B$3:$EF$193,133,FALSE)&gt;0,1,0)</f>
        <v>0</v>
      </c>
      <c r="D187" s="169">
        <f>'Indicator Date hidden2'!BB188</f>
        <v>1833.9333333333334</v>
      </c>
      <c r="E187" s="169">
        <f t="shared" si="20"/>
        <v>3.3333333333333339</v>
      </c>
      <c r="F187" s="169">
        <f t="shared" si="21"/>
        <v>1</v>
      </c>
      <c r="G187" s="169">
        <f t="shared" si="22"/>
        <v>10</v>
      </c>
      <c r="H187" s="169">
        <f t="shared" si="23"/>
        <v>5.3333333333333339</v>
      </c>
      <c r="J187" s="5"/>
    </row>
    <row r="188" spans="1:10" x14ac:dyDescent="0.25">
      <c r="A188" s="5" t="s">
        <v>271</v>
      </c>
      <c r="B188" s="5">
        <f>'Imputed and missing data hidden'!BA146</f>
        <v>5</v>
      </c>
      <c r="C188" s="5">
        <f>IF(VLOOKUP(A188,'Hazard &amp; Exposure'!$B$3:$EF$193,133,FALSE)&gt;0,1,0)</f>
        <v>0</v>
      </c>
      <c r="D188" s="169">
        <f>'Indicator Date hidden2'!BB147</f>
        <v>1794</v>
      </c>
      <c r="E188" s="169">
        <f t="shared" si="20"/>
        <v>3.3333333333333339</v>
      </c>
      <c r="F188" s="169">
        <f t="shared" si="21"/>
        <v>1</v>
      </c>
      <c r="G188" s="169">
        <f t="shared" si="22"/>
        <v>10</v>
      </c>
      <c r="H188" s="169">
        <f t="shared" si="23"/>
        <v>5.3333333333333339</v>
      </c>
      <c r="J188" s="5"/>
    </row>
    <row r="189" spans="1:10" x14ac:dyDescent="0.25">
      <c r="A189" s="5" t="s">
        <v>352</v>
      </c>
      <c r="B189" s="5">
        <f>'Imputed and missing data hidden'!BA190</f>
        <v>0</v>
      </c>
      <c r="C189" s="5">
        <f>IF(VLOOKUP(A189,'Hazard &amp; Exposure'!$B$3:$EF$193,133,FALSE)&gt;0,1,0)</f>
        <v>1</v>
      </c>
      <c r="D189" s="169">
        <f>'Indicator Date hidden2'!BB191</f>
        <v>1650.72</v>
      </c>
      <c r="E189" s="169">
        <f t="shared" si="20"/>
        <v>0</v>
      </c>
      <c r="F189" s="169">
        <f t="shared" si="21"/>
        <v>1.25</v>
      </c>
      <c r="G189" s="169">
        <f t="shared" si="22"/>
        <v>10</v>
      </c>
      <c r="H189" s="169">
        <f t="shared" si="23"/>
        <v>5</v>
      </c>
      <c r="J189" s="5"/>
    </row>
    <row r="190" spans="1:10" x14ac:dyDescent="0.25">
      <c r="A190" s="5" t="s">
        <v>295</v>
      </c>
      <c r="B190" s="5">
        <f>'Imputed and missing data hidden'!BA158</f>
        <v>7</v>
      </c>
      <c r="C190" s="5">
        <f>IF(VLOOKUP(A190,'Hazard &amp; Exposure'!$B$3:$EF$193,133,FALSE)&gt;0,1,0)</f>
        <v>0</v>
      </c>
      <c r="D190" s="169">
        <f>'Indicator Date hidden2'!BB159</f>
        <v>1919.2093023255813</v>
      </c>
      <c r="E190" s="169">
        <f t="shared" si="20"/>
        <v>4.666666666666667</v>
      </c>
      <c r="F190" s="169">
        <f t="shared" si="21"/>
        <v>1</v>
      </c>
      <c r="G190" s="169">
        <f t="shared" si="22"/>
        <v>10</v>
      </c>
      <c r="H190" s="169">
        <f t="shared" si="23"/>
        <v>5.8666666666666671</v>
      </c>
      <c r="J190" s="5"/>
    </row>
    <row r="191" spans="1:10" x14ac:dyDescent="0.25">
      <c r="A191" s="5" t="s">
        <v>354</v>
      </c>
      <c r="B191" s="5">
        <f>'Imputed and missing data hidden'!BA191</f>
        <v>0</v>
      </c>
      <c r="C191" s="5">
        <f>IF(VLOOKUP(A191,'Hazard &amp; Exposure'!$B$3:$EF$193,133,FALSE)&gt;0,1,0)</f>
        <v>0</v>
      </c>
      <c r="D191" s="169">
        <f>'Indicator Date hidden2'!BB192</f>
        <v>1683.9795918367347</v>
      </c>
      <c r="E191" s="169">
        <f t="shared" si="20"/>
        <v>0</v>
      </c>
      <c r="F191" s="169">
        <f t="shared" si="21"/>
        <v>1</v>
      </c>
      <c r="G191" s="169">
        <f t="shared" si="22"/>
        <v>10</v>
      </c>
      <c r="H191" s="169">
        <f t="shared" si="23"/>
        <v>4</v>
      </c>
      <c r="J191" s="5"/>
    </row>
    <row r="192" spans="1:10" x14ac:dyDescent="0.25">
      <c r="A192" s="5" t="s">
        <v>356</v>
      </c>
      <c r="B192" s="5">
        <f>'Imputed and missing data hidden'!BA192</f>
        <v>3</v>
      </c>
      <c r="C192" s="5">
        <f>IF(VLOOKUP(A192,'Hazard &amp; Exposure'!$B$3:$EF$193,133,FALSE)&gt;0,1,0)</f>
        <v>0</v>
      </c>
      <c r="D192" s="169">
        <f>'Indicator Date hidden2'!BB193</f>
        <v>1755.4680851063829</v>
      </c>
      <c r="E192" s="169">
        <f t="shared" si="20"/>
        <v>2</v>
      </c>
      <c r="F192" s="169">
        <f t="shared" si="21"/>
        <v>1</v>
      </c>
      <c r="G192" s="169">
        <f t="shared" si="22"/>
        <v>10</v>
      </c>
      <c r="H192" s="169">
        <f t="shared" si="23"/>
        <v>4.8</v>
      </c>
      <c r="J192" s="5"/>
    </row>
    <row r="194" spans="1:4" x14ac:dyDescent="0.25">
      <c r="A194" s="5" t="s">
        <v>390</v>
      </c>
      <c r="B194" s="5">
        <f>MIN(B2:B192)</f>
        <v>0</v>
      </c>
      <c r="C194" s="5">
        <f t="shared" ref="C194:D194" si="24">MIN(C2:C192)</f>
        <v>0</v>
      </c>
      <c r="D194" s="5">
        <f t="shared" si="24"/>
        <v>1617.8823529411766</v>
      </c>
    </row>
    <row r="195" spans="1:4" x14ac:dyDescent="0.25">
      <c r="A195" s="5" t="s">
        <v>391</v>
      </c>
      <c r="B195" s="5">
        <f>MAX(B2:B192)</f>
        <v>22</v>
      </c>
      <c r="C195" s="5">
        <f t="shared" ref="C195:D195" si="25">MAX(C2:C192)</f>
        <v>1</v>
      </c>
      <c r="D195" s="5">
        <f t="shared" si="25"/>
        <v>2749.7</v>
      </c>
    </row>
    <row r="196" spans="1:4" x14ac:dyDescent="0.25">
      <c r="A196" s="5" t="s">
        <v>390</v>
      </c>
      <c r="B196" s="5">
        <v>0</v>
      </c>
      <c r="C196" s="5">
        <v>0</v>
      </c>
      <c r="D196" s="5">
        <v>0</v>
      </c>
    </row>
    <row r="197" spans="1:4" x14ac:dyDescent="0.25">
      <c r="A197" s="5" t="s">
        <v>391</v>
      </c>
      <c r="B197" s="5">
        <v>15</v>
      </c>
      <c r="C197" s="5">
        <v>1</v>
      </c>
      <c r="D197" s="5">
        <v>0.75</v>
      </c>
    </row>
    <row r="198" spans="1:4" ht="15.75" thickBot="1" x14ac:dyDescent="0.3"/>
    <row r="199" spans="1:4" ht="15.75" thickBot="1" x14ac:dyDescent="0.3">
      <c r="A199" s="5" t="s">
        <v>1002</v>
      </c>
      <c r="B199" s="172">
        <v>1.25</v>
      </c>
    </row>
  </sheetData>
  <autoFilter ref="A1:H1">
    <sortState ref="A2:H192">
      <sortCondition ref="A1"/>
    </sortState>
  </autoFilter>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N89"/>
  <sheetViews>
    <sheetView zoomScale="80" zoomScaleNormal="80" workbookViewId="0">
      <pane xSplit="6" ySplit="2" topLeftCell="G3" activePane="bottomRight" state="frozen"/>
      <selection pane="topRight" activeCell="G1" sqref="G1"/>
      <selection pane="bottomLeft" activeCell="A3" sqref="A3"/>
      <selection pane="bottomRight" sqref="A1:N1"/>
    </sheetView>
  </sheetViews>
  <sheetFormatPr defaultRowHeight="15" x14ac:dyDescent="0.25"/>
  <cols>
    <col min="1" max="1" width="13.140625" style="18" customWidth="1"/>
    <col min="2" max="2" width="15.42578125" style="18" customWidth="1"/>
    <col min="3" max="3" width="23.42578125" style="18" customWidth="1"/>
    <col min="4" max="4" width="17.7109375" style="18" bestFit="1" customWidth="1"/>
    <col min="5" max="5" width="22" style="18" customWidth="1"/>
    <col min="6" max="6" width="24" style="18" customWidth="1"/>
    <col min="7" max="10" width="57.140625" style="18" customWidth="1"/>
    <col min="11" max="12" width="33.7109375" style="18" customWidth="1"/>
    <col min="13" max="13" width="15.28515625" style="18" customWidth="1"/>
    <col min="14" max="14" width="63.28515625" style="18" customWidth="1"/>
    <col min="15" max="16384" width="9.140625" style="18"/>
  </cols>
  <sheetData>
    <row r="1" spans="1:14" s="4" customFormat="1" x14ac:dyDescent="0.25">
      <c r="A1" s="224"/>
      <c r="B1" s="224"/>
      <c r="C1" s="224"/>
      <c r="D1" s="224"/>
      <c r="E1" s="224"/>
      <c r="F1" s="224"/>
      <c r="G1" s="224"/>
      <c r="H1" s="224"/>
      <c r="I1" s="224"/>
      <c r="J1" s="224"/>
      <c r="K1" s="224"/>
      <c r="L1" s="224"/>
      <c r="M1" s="224"/>
      <c r="N1" s="224"/>
    </row>
    <row r="2" spans="1:14" ht="15.75" thickBot="1" x14ac:dyDescent="0.3">
      <c r="A2" s="109" t="s">
        <v>490</v>
      </c>
      <c r="B2" s="109" t="s">
        <v>491</v>
      </c>
      <c r="C2" s="109" t="s">
        <v>492</v>
      </c>
      <c r="D2" s="109" t="s">
        <v>493</v>
      </c>
      <c r="E2" s="109" t="s">
        <v>919</v>
      </c>
      <c r="F2" s="109" t="s">
        <v>494</v>
      </c>
      <c r="G2" s="109" t="s">
        <v>495</v>
      </c>
      <c r="H2" s="109" t="s">
        <v>679</v>
      </c>
      <c r="I2" s="109" t="s">
        <v>680</v>
      </c>
      <c r="J2" s="109" t="s">
        <v>681</v>
      </c>
      <c r="K2" s="109" t="s">
        <v>565</v>
      </c>
      <c r="L2" s="109" t="s">
        <v>1046</v>
      </c>
      <c r="M2" s="109" t="s">
        <v>1051</v>
      </c>
      <c r="N2" s="109" t="s">
        <v>566</v>
      </c>
    </row>
    <row r="3" spans="1:14" ht="99" customHeight="1" x14ac:dyDescent="0.25">
      <c r="A3" s="131" t="s">
        <v>496</v>
      </c>
      <c r="B3" s="132" t="s">
        <v>365</v>
      </c>
      <c r="C3" s="132" t="s">
        <v>497</v>
      </c>
      <c r="D3" s="132" t="s">
        <v>867</v>
      </c>
      <c r="E3" s="134" t="s">
        <v>878</v>
      </c>
      <c r="F3" s="132" t="s">
        <v>871</v>
      </c>
      <c r="G3" s="132" t="s">
        <v>1015</v>
      </c>
      <c r="H3" s="132" t="s">
        <v>1016</v>
      </c>
      <c r="I3" s="132" t="s">
        <v>900</v>
      </c>
      <c r="J3" s="132" t="s">
        <v>901</v>
      </c>
      <c r="K3" s="132" t="s">
        <v>1352</v>
      </c>
      <c r="L3" s="132" t="s">
        <v>1357</v>
      </c>
      <c r="M3" s="227">
        <v>43627</v>
      </c>
      <c r="N3" s="185" t="s">
        <v>1353</v>
      </c>
    </row>
    <row r="4" spans="1:14" ht="99" customHeight="1" x14ac:dyDescent="0.25">
      <c r="A4" s="133" t="s">
        <v>496</v>
      </c>
      <c r="B4" s="134" t="s">
        <v>365</v>
      </c>
      <c r="C4" s="134" t="s">
        <v>497</v>
      </c>
      <c r="D4" s="132" t="s">
        <v>868</v>
      </c>
      <c r="E4" s="134" t="s">
        <v>879</v>
      </c>
      <c r="F4" s="134" t="s">
        <v>872</v>
      </c>
      <c r="G4" s="134" t="s">
        <v>1017</v>
      </c>
      <c r="H4" s="134" t="s">
        <v>1018</v>
      </c>
      <c r="I4" s="134" t="s">
        <v>900</v>
      </c>
      <c r="J4" s="132" t="s">
        <v>902</v>
      </c>
      <c r="K4" s="132" t="s">
        <v>1352</v>
      </c>
      <c r="L4" s="132" t="s">
        <v>1357</v>
      </c>
      <c r="M4" s="227">
        <v>43627</v>
      </c>
      <c r="N4" s="185" t="s">
        <v>1353</v>
      </c>
    </row>
    <row r="5" spans="1:14" ht="99" customHeight="1" x14ac:dyDescent="0.25">
      <c r="A5" s="133" t="s">
        <v>496</v>
      </c>
      <c r="B5" s="134" t="s">
        <v>365</v>
      </c>
      <c r="C5" s="134" t="s">
        <v>497</v>
      </c>
      <c r="D5" s="134" t="s">
        <v>869</v>
      </c>
      <c r="E5" s="134" t="s">
        <v>876</v>
      </c>
      <c r="F5" s="134" t="s">
        <v>873</v>
      </c>
      <c r="G5" s="132" t="s">
        <v>1019</v>
      </c>
      <c r="H5" s="134" t="s">
        <v>1020</v>
      </c>
      <c r="I5" s="134" t="s">
        <v>903</v>
      </c>
      <c r="J5" s="132" t="s">
        <v>901</v>
      </c>
      <c r="K5" s="132" t="s">
        <v>1352</v>
      </c>
      <c r="L5" s="132" t="s">
        <v>1357</v>
      </c>
      <c r="M5" s="227">
        <v>43627</v>
      </c>
      <c r="N5" s="185" t="s">
        <v>1353</v>
      </c>
    </row>
    <row r="6" spans="1:14" ht="99" customHeight="1" x14ac:dyDescent="0.25">
      <c r="A6" s="133" t="s">
        <v>496</v>
      </c>
      <c r="B6" s="134" t="s">
        <v>365</v>
      </c>
      <c r="C6" s="134" t="s">
        <v>497</v>
      </c>
      <c r="D6" s="134" t="s">
        <v>870</v>
      </c>
      <c r="E6" s="134" t="s">
        <v>877</v>
      </c>
      <c r="F6" s="134" t="s">
        <v>874</v>
      </c>
      <c r="G6" s="134" t="s">
        <v>1021</v>
      </c>
      <c r="H6" s="134" t="s">
        <v>1022</v>
      </c>
      <c r="I6" s="134" t="s">
        <v>903</v>
      </c>
      <c r="J6" s="132" t="s">
        <v>901</v>
      </c>
      <c r="K6" s="132" t="s">
        <v>1352</v>
      </c>
      <c r="L6" s="132" t="s">
        <v>1357</v>
      </c>
      <c r="M6" s="227">
        <v>43627</v>
      </c>
      <c r="N6" s="185" t="s">
        <v>1353</v>
      </c>
    </row>
    <row r="7" spans="1:14" ht="99" customHeight="1" x14ac:dyDescent="0.25">
      <c r="A7" s="133" t="s">
        <v>496</v>
      </c>
      <c r="B7" s="134" t="s">
        <v>365</v>
      </c>
      <c r="C7" s="134" t="s">
        <v>498</v>
      </c>
      <c r="D7" s="134" t="s">
        <v>912</v>
      </c>
      <c r="E7" s="134" t="s">
        <v>499</v>
      </c>
      <c r="F7" s="134" t="s">
        <v>500</v>
      </c>
      <c r="G7" s="134" t="s">
        <v>568</v>
      </c>
      <c r="H7" s="134" t="s">
        <v>613</v>
      </c>
      <c r="I7" s="134" t="s">
        <v>614</v>
      </c>
      <c r="J7" s="132" t="s">
        <v>875</v>
      </c>
      <c r="K7" s="132" t="s">
        <v>967</v>
      </c>
      <c r="L7" s="132" t="s">
        <v>1355</v>
      </c>
      <c r="M7" s="132"/>
      <c r="N7" s="185" t="s">
        <v>1354</v>
      </c>
    </row>
    <row r="8" spans="1:14" ht="99" customHeight="1" x14ac:dyDescent="0.25">
      <c r="A8" s="133" t="s">
        <v>496</v>
      </c>
      <c r="B8" s="134" t="s">
        <v>365</v>
      </c>
      <c r="C8" s="134" t="s">
        <v>498</v>
      </c>
      <c r="D8" s="134" t="s">
        <v>913</v>
      </c>
      <c r="E8" s="134" t="s">
        <v>501</v>
      </c>
      <c r="F8" s="134" t="s">
        <v>502</v>
      </c>
      <c r="G8" s="134" t="s">
        <v>569</v>
      </c>
      <c r="H8" s="134" t="s">
        <v>615</v>
      </c>
      <c r="I8" s="134" t="s">
        <v>614</v>
      </c>
      <c r="J8" s="132" t="s">
        <v>875</v>
      </c>
      <c r="K8" s="132" t="s">
        <v>967</v>
      </c>
      <c r="L8" s="132" t="s">
        <v>1355</v>
      </c>
      <c r="M8" s="132"/>
      <c r="N8" s="185" t="s">
        <v>1354</v>
      </c>
    </row>
    <row r="9" spans="1:14" ht="99" customHeight="1" x14ac:dyDescent="0.25">
      <c r="A9" s="133" t="s">
        <v>496</v>
      </c>
      <c r="B9" s="134" t="s">
        <v>365</v>
      </c>
      <c r="C9" s="134" t="s">
        <v>503</v>
      </c>
      <c r="D9" s="134" t="s">
        <v>914</v>
      </c>
      <c r="E9" s="134" t="s">
        <v>504</v>
      </c>
      <c r="F9" s="134" t="s">
        <v>443</v>
      </c>
      <c r="G9" s="134" t="s">
        <v>570</v>
      </c>
      <c r="H9" s="134" t="s">
        <v>616</v>
      </c>
      <c r="I9" s="134" t="s">
        <v>617</v>
      </c>
      <c r="J9" s="132" t="s">
        <v>875</v>
      </c>
      <c r="K9" s="132" t="s">
        <v>967</v>
      </c>
      <c r="L9" s="132" t="s">
        <v>1355</v>
      </c>
      <c r="M9" s="132"/>
      <c r="N9" s="185" t="s">
        <v>1354</v>
      </c>
    </row>
    <row r="10" spans="1:14" ht="99" customHeight="1" x14ac:dyDescent="0.25">
      <c r="A10" s="133" t="s">
        <v>496</v>
      </c>
      <c r="B10" s="134" t="s">
        <v>365</v>
      </c>
      <c r="C10" s="134" t="s">
        <v>503</v>
      </c>
      <c r="D10" s="134" t="s">
        <v>915</v>
      </c>
      <c r="E10" s="134" t="s">
        <v>505</v>
      </c>
      <c r="F10" s="134" t="s">
        <v>445</v>
      </c>
      <c r="G10" s="134" t="s">
        <v>571</v>
      </c>
      <c r="H10" s="134" t="s">
        <v>618</v>
      </c>
      <c r="I10" s="134" t="s">
        <v>617</v>
      </c>
      <c r="J10" s="132" t="s">
        <v>875</v>
      </c>
      <c r="K10" s="132" t="s">
        <v>967</v>
      </c>
      <c r="L10" s="132" t="s">
        <v>1355</v>
      </c>
      <c r="M10" s="132"/>
      <c r="N10" s="185" t="s">
        <v>1354</v>
      </c>
    </row>
    <row r="11" spans="1:14" ht="99" customHeight="1" x14ac:dyDescent="0.25">
      <c r="A11" s="133" t="s">
        <v>496</v>
      </c>
      <c r="B11" s="134" t="s">
        <v>365</v>
      </c>
      <c r="C11" s="134" t="s">
        <v>506</v>
      </c>
      <c r="D11" s="134" t="s">
        <v>507</v>
      </c>
      <c r="E11" s="134" t="s">
        <v>508</v>
      </c>
      <c r="F11" s="134" t="s">
        <v>572</v>
      </c>
      <c r="G11" s="134" t="s">
        <v>573</v>
      </c>
      <c r="H11" s="134" t="s">
        <v>619</v>
      </c>
      <c r="I11" s="134" t="s">
        <v>620</v>
      </c>
      <c r="J11" s="132" t="s">
        <v>875</v>
      </c>
      <c r="K11" s="132" t="s">
        <v>967</v>
      </c>
      <c r="L11" s="132" t="s">
        <v>1355</v>
      </c>
      <c r="M11" s="132"/>
      <c r="N11" s="185" t="s">
        <v>1354</v>
      </c>
    </row>
    <row r="12" spans="1:14" ht="99" customHeight="1" x14ac:dyDescent="0.25">
      <c r="A12" s="133" t="s">
        <v>496</v>
      </c>
      <c r="B12" s="134" t="s">
        <v>365</v>
      </c>
      <c r="C12" s="134" t="s">
        <v>506</v>
      </c>
      <c r="D12" s="134" t="s">
        <v>509</v>
      </c>
      <c r="E12" s="134" t="s">
        <v>510</v>
      </c>
      <c r="F12" s="134" t="s">
        <v>574</v>
      </c>
      <c r="G12" s="134" t="s">
        <v>1023</v>
      </c>
      <c r="H12" s="134" t="s">
        <v>621</v>
      </c>
      <c r="I12" s="134" t="s">
        <v>620</v>
      </c>
      <c r="J12" s="132" t="s">
        <v>875</v>
      </c>
      <c r="K12" s="132" t="s">
        <v>967</v>
      </c>
      <c r="L12" s="132" t="s">
        <v>1355</v>
      </c>
      <c r="M12" s="132"/>
      <c r="N12" s="185" t="s">
        <v>1354</v>
      </c>
    </row>
    <row r="13" spans="1:14" ht="99" customHeight="1" x14ac:dyDescent="0.25">
      <c r="A13" s="133" t="s">
        <v>496</v>
      </c>
      <c r="B13" s="134" t="s">
        <v>365</v>
      </c>
      <c r="C13" s="134" t="s">
        <v>506</v>
      </c>
      <c r="D13" s="134" t="s">
        <v>910</v>
      </c>
      <c r="E13" s="134" t="s">
        <v>880</v>
      </c>
      <c r="F13" s="134" t="s">
        <v>884</v>
      </c>
      <c r="G13" s="134" t="s">
        <v>1024</v>
      </c>
      <c r="H13" s="134" t="s">
        <v>1028</v>
      </c>
      <c r="I13" s="134" t="s">
        <v>622</v>
      </c>
      <c r="J13" s="132" t="s">
        <v>875</v>
      </c>
      <c r="K13" s="132" t="s">
        <v>967</v>
      </c>
      <c r="L13" s="132" t="s">
        <v>1355</v>
      </c>
      <c r="M13" s="132"/>
      <c r="N13" s="185" t="s">
        <v>1354</v>
      </c>
    </row>
    <row r="14" spans="1:14" ht="99" customHeight="1" x14ac:dyDescent="0.25">
      <c r="A14" s="133" t="s">
        <v>496</v>
      </c>
      <c r="B14" s="134" t="s">
        <v>365</v>
      </c>
      <c r="C14" s="134" t="s">
        <v>506</v>
      </c>
      <c r="D14" s="134" t="s">
        <v>909</v>
      </c>
      <c r="E14" s="134" t="s">
        <v>881</v>
      </c>
      <c r="F14" s="134" t="s">
        <v>885</v>
      </c>
      <c r="G14" s="134" t="s">
        <v>1025</v>
      </c>
      <c r="H14" s="134" t="s">
        <v>1029</v>
      </c>
      <c r="I14" s="134" t="s">
        <v>622</v>
      </c>
      <c r="J14" s="132" t="s">
        <v>875</v>
      </c>
      <c r="K14" s="132" t="s">
        <v>967</v>
      </c>
      <c r="L14" s="132" t="s">
        <v>1355</v>
      </c>
      <c r="M14" s="132"/>
      <c r="N14" s="185" t="s">
        <v>1354</v>
      </c>
    </row>
    <row r="15" spans="1:14" ht="99" customHeight="1" x14ac:dyDescent="0.25">
      <c r="A15" s="133" t="s">
        <v>496</v>
      </c>
      <c r="B15" s="134" t="s">
        <v>365</v>
      </c>
      <c r="C15" s="134" t="s">
        <v>506</v>
      </c>
      <c r="D15" s="134" t="s">
        <v>910</v>
      </c>
      <c r="E15" s="134" t="s">
        <v>882</v>
      </c>
      <c r="F15" s="134" t="s">
        <v>886</v>
      </c>
      <c r="G15" s="134" t="s">
        <v>1026</v>
      </c>
      <c r="H15" s="134" t="s">
        <v>1030</v>
      </c>
      <c r="I15" s="134" t="s">
        <v>623</v>
      </c>
      <c r="J15" s="132" t="s">
        <v>875</v>
      </c>
      <c r="K15" s="132" t="s">
        <v>967</v>
      </c>
      <c r="L15" s="132" t="s">
        <v>1355</v>
      </c>
      <c r="M15" s="132"/>
      <c r="N15" s="185" t="s">
        <v>1354</v>
      </c>
    </row>
    <row r="16" spans="1:14" ht="99" customHeight="1" x14ac:dyDescent="0.25">
      <c r="A16" s="133" t="s">
        <v>496</v>
      </c>
      <c r="B16" s="134" t="s">
        <v>365</v>
      </c>
      <c r="C16" s="134" t="s">
        <v>506</v>
      </c>
      <c r="D16" s="134" t="s">
        <v>911</v>
      </c>
      <c r="E16" s="134" t="s">
        <v>883</v>
      </c>
      <c r="F16" s="134" t="s">
        <v>887</v>
      </c>
      <c r="G16" s="134" t="s">
        <v>1027</v>
      </c>
      <c r="H16" s="134" t="s">
        <v>1031</v>
      </c>
      <c r="I16" s="134" t="s">
        <v>623</v>
      </c>
      <c r="J16" s="132" t="s">
        <v>875</v>
      </c>
      <c r="K16" s="132" t="s">
        <v>967</v>
      </c>
      <c r="L16" s="132" t="s">
        <v>1355</v>
      </c>
      <c r="M16" s="132"/>
      <c r="N16" s="185" t="s">
        <v>1354</v>
      </c>
    </row>
    <row r="17" spans="1:14" ht="51" x14ac:dyDescent="0.25">
      <c r="A17" s="133" t="s">
        <v>496</v>
      </c>
      <c r="B17" s="134" t="s">
        <v>365</v>
      </c>
      <c r="C17" s="134" t="s">
        <v>511</v>
      </c>
      <c r="D17" s="134"/>
      <c r="E17" s="134" t="s">
        <v>813</v>
      </c>
      <c r="F17" s="134" t="s">
        <v>825</v>
      </c>
      <c r="G17" s="134" t="s">
        <v>768</v>
      </c>
      <c r="H17" s="134" t="s">
        <v>774</v>
      </c>
      <c r="I17" s="134" t="s">
        <v>624</v>
      </c>
      <c r="J17" s="134"/>
      <c r="K17" s="134" t="s">
        <v>542</v>
      </c>
      <c r="L17" s="134"/>
      <c r="M17" s="182">
        <v>43340</v>
      </c>
      <c r="N17" s="185" t="s">
        <v>1056</v>
      </c>
    </row>
    <row r="18" spans="1:14" ht="63.75" x14ac:dyDescent="0.25">
      <c r="A18" s="133" t="s">
        <v>496</v>
      </c>
      <c r="B18" s="134" t="s">
        <v>365</v>
      </c>
      <c r="C18" s="134" t="s">
        <v>511</v>
      </c>
      <c r="D18" s="134" t="s">
        <v>916</v>
      </c>
      <c r="E18" s="134" t="s">
        <v>806</v>
      </c>
      <c r="F18" s="134" t="s">
        <v>425</v>
      </c>
      <c r="G18" s="134" t="s">
        <v>807</v>
      </c>
      <c r="H18" s="134" t="s">
        <v>808</v>
      </c>
      <c r="I18" s="134" t="s">
        <v>624</v>
      </c>
      <c r="J18" s="134" t="s">
        <v>809</v>
      </c>
      <c r="K18" s="134" t="s">
        <v>1048</v>
      </c>
      <c r="L18" s="134" t="s">
        <v>865</v>
      </c>
      <c r="M18" s="182">
        <v>43340</v>
      </c>
      <c r="N18" s="185" t="s">
        <v>512</v>
      </c>
    </row>
    <row r="19" spans="1:14" ht="63.75" x14ac:dyDescent="0.25">
      <c r="A19" s="133" t="s">
        <v>496</v>
      </c>
      <c r="B19" s="134" t="s">
        <v>365</v>
      </c>
      <c r="C19" s="134" t="s">
        <v>511</v>
      </c>
      <c r="D19" s="134" t="s">
        <v>917</v>
      </c>
      <c r="E19" s="134" t="s">
        <v>810</v>
      </c>
      <c r="F19" s="134" t="s">
        <v>426</v>
      </c>
      <c r="G19" s="134" t="s">
        <v>811</v>
      </c>
      <c r="H19" s="134" t="s">
        <v>812</v>
      </c>
      <c r="I19" s="134" t="s">
        <v>624</v>
      </c>
      <c r="J19" s="134" t="s">
        <v>809</v>
      </c>
      <c r="K19" s="134" t="s">
        <v>1048</v>
      </c>
      <c r="L19" s="134" t="s">
        <v>865</v>
      </c>
      <c r="M19" s="182">
        <v>43340</v>
      </c>
      <c r="N19" s="185" t="s">
        <v>512</v>
      </c>
    </row>
    <row r="20" spans="1:14" ht="63.75" x14ac:dyDescent="0.25">
      <c r="A20" s="133" t="s">
        <v>496</v>
      </c>
      <c r="B20" s="134" t="s">
        <v>365</v>
      </c>
      <c r="C20" s="134" t="s">
        <v>511</v>
      </c>
      <c r="D20" s="134" t="s">
        <v>918</v>
      </c>
      <c r="E20" s="134" t="s">
        <v>818</v>
      </c>
      <c r="F20" s="134" t="s">
        <v>819</v>
      </c>
      <c r="G20" s="134" t="s">
        <v>819</v>
      </c>
      <c r="H20" s="134" t="s">
        <v>820</v>
      </c>
      <c r="I20" s="134" t="s">
        <v>624</v>
      </c>
      <c r="J20" s="134" t="s">
        <v>809</v>
      </c>
      <c r="K20" s="134" t="s">
        <v>865</v>
      </c>
      <c r="L20" s="134" t="s">
        <v>865</v>
      </c>
      <c r="M20" s="182">
        <v>43340</v>
      </c>
      <c r="N20" s="185" t="s">
        <v>512</v>
      </c>
    </row>
    <row r="21" spans="1:14" ht="76.5" x14ac:dyDescent="0.25">
      <c r="A21" s="133" t="s">
        <v>496</v>
      </c>
      <c r="B21" s="134" t="s">
        <v>365</v>
      </c>
      <c r="C21" s="134" t="s">
        <v>1212</v>
      </c>
      <c r="D21" s="134" t="s">
        <v>1213</v>
      </c>
      <c r="E21" s="134" t="s">
        <v>1164</v>
      </c>
      <c r="F21" s="134" t="s">
        <v>1219</v>
      </c>
      <c r="G21" s="134" t="s">
        <v>1219</v>
      </c>
      <c r="H21" s="134" t="s">
        <v>1230</v>
      </c>
      <c r="I21" s="134" t="s">
        <v>1231</v>
      </c>
      <c r="J21" s="134"/>
      <c r="K21" s="134"/>
      <c r="L21" s="134" t="s">
        <v>1250</v>
      </c>
      <c r="M21" s="182"/>
      <c r="N21" s="185" t="s">
        <v>1250</v>
      </c>
    </row>
    <row r="22" spans="1:14" ht="102" x14ac:dyDescent="0.25">
      <c r="A22" s="133" t="s">
        <v>496</v>
      </c>
      <c r="B22" s="134" t="s">
        <v>365</v>
      </c>
      <c r="C22" s="134" t="s">
        <v>1212</v>
      </c>
      <c r="D22" s="134" t="s">
        <v>1213</v>
      </c>
      <c r="E22" s="134" t="s">
        <v>1217</v>
      </c>
      <c r="F22" s="134" t="s">
        <v>1220</v>
      </c>
      <c r="G22" s="134" t="s">
        <v>1220</v>
      </c>
      <c r="H22" s="134" t="s">
        <v>1230</v>
      </c>
      <c r="I22" s="134" t="s">
        <v>1231</v>
      </c>
      <c r="J22" s="134"/>
      <c r="K22" s="134"/>
      <c r="L22" s="134" t="s">
        <v>1251</v>
      </c>
      <c r="M22" s="182"/>
      <c r="N22" s="185" t="s">
        <v>1251</v>
      </c>
    </row>
    <row r="23" spans="1:14" ht="76.5" x14ac:dyDescent="0.25">
      <c r="A23" s="133" t="s">
        <v>496</v>
      </c>
      <c r="B23" s="134" t="s">
        <v>365</v>
      </c>
      <c r="C23" s="134" t="s">
        <v>1212</v>
      </c>
      <c r="D23" s="134" t="s">
        <v>1213</v>
      </c>
      <c r="E23" s="134" t="s">
        <v>1166</v>
      </c>
      <c r="F23" s="134" t="s">
        <v>1221</v>
      </c>
      <c r="G23" s="134" t="s">
        <v>1221</v>
      </c>
      <c r="H23" s="134" t="s">
        <v>1230</v>
      </c>
      <c r="I23" s="134" t="s">
        <v>1231</v>
      </c>
      <c r="J23" s="134"/>
      <c r="K23" s="134"/>
      <c r="L23" s="134" t="s">
        <v>1252</v>
      </c>
      <c r="M23" s="182"/>
      <c r="N23" s="185" t="s">
        <v>1252</v>
      </c>
    </row>
    <row r="24" spans="1:14" ht="76.5" x14ac:dyDescent="0.25">
      <c r="A24" s="133" t="s">
        <v>496</v>
      </c>
      <c r="B24" s="134" t="s">
        <v>365</v>
      </c>
      <c r="C24" s="134" t="s">
        <v>1212</v>
      </c>
      <c r="D24" s="134" t="s">
        <v>1213</v>
      </c>
      <c r="E24" s="134" t="s">
        <v>1167</v>
      </c>
      <c r="F24" s="134" t="s">
        <v>1222</v>
      </c>
      <c r="G24" s="134" t="s">
        <v>1222</v>
      </c>
      <c r="H24" s="134" t="s">
        <v>1230</v>
      </c>
      <c r="I24" s="134" t="s">
        <v>1231</v>
      </c>
      <c r="J24" s="134"/>
      <c r="K24" s="134"/>
      <c r="L24" s="134" t="s">
        <v>1253</v>
      </c>
      <c r="M24" s="182"/>
      <c r="N24" s="185" t="s">
        <v>1253</v>
      </c>
    </row>
    <row r="25" spans="1:14" ht="140.25" x14ac:dyDescent="0.25">
      <c r="A25" s="133" t="s">
        <v>496</v>
      </c>
      <c r="B25" s="134" t="s">
        <v>365</v>
      </c>
      <c r="C25" s="134" t="s">
        <v>1212</v>
      </c>
      <c r="D25" s="134" t="s">
        <v>1214</v>
      </c>
      <c r="E25" s="134" t="s">
        <v>1168</v>
      </c>
      <c r="F25" s="134" t="s">
        <v>1223</v>
      </c>
      <c r="G25" s="134" t="s">
        <v>1223</v>
      </c>
      <c r="H25" s="134" t="s">
        <v>1232</v>
      </c>
      <c r="I25" s="134" t="s">
        <v>1233</v>
      </c>
      <c r="J25" s="134"/>
      <c r="K25" s="134" t="s">
        <v>1259</v>
      </c>
      <c r="L25" s="134" t="s">
        <v>1254</v>
      </c>
      <c r="M25" s="182"/>
      <c r="N25" s="185" t="s">
        <v>1263</v>
      </c>
    </row>
    <row r="26" spans="1:14" ht="140.25" x14ac:dyDescent="0.25">
      <c r="A26" s="133" t="s">
        <v>496</v>
      </c>
      <c r="B26" s="134" t="s">
        <v>365</v>
      </c>
      <c r="C26" s="134" t="s">
        <v>1212</v>
      </c>
      <c r="D26" s="134" t="s">
        <v>1214</v>
      </c>
      <c r="E26" s="134" t="s">
        <v>1169</v>
      </c>
      <c r="F26" s="134" t="s">
        <v>1224</v>
      </c>
      <c r="G26" s="134" t="s">
        <v>1224</v>
      </c>
      <c r="H26" s="134" t="s">
        <v>1234</v>
      </c>
      <c r="I26" s="134" t="s">
        <v>1233</v>
      </c>
      <c r="J26" s="134"/>
      <c r="K26" s="134" t="s">
        <v>1259</v>
      </c>
      <c r="L26" s="134" t="s">
        <v>1254</v>
      </c>
      <c r="M26" s="182"/>
      <c r="N26" s="185" t="s">
        <v>1263</v>
      </c>
    </row>
    <row r="27" spans="1:14" ht="102" x14ac:dyDescent="0.25">
      <c r="A27" s="133" t="s">
        <v>496</v>
      </c>
      <c r="B27" s="134" t="s">
        <v>365</v>
      </c>
      <c r="C27" s="134" t="s">
        <v>1212</v>
      </c>
      <c r="D27" s="134" t="s">
        <v>1214</v>
      </c>
      <c r="E27" s="134" t="s">
        <v>1170</v>
      </c>
      <c r="F27" s="134" t="s">
        <v>1225</v>
      </c>
      <c r="G27" s="134" t="s">
        <v>1225</v>
      </c>
      <c r="H27" s="134" t="s">
        <v>1232</v>
      </c>
      <c r="I27" s="134" t="s">
        <v>1233</v>
      </c>
      <c r="J27" s="134"/>
      <c r="K27" s="134" t="s">
        <v>1259</v>
      </c>
      <c r="L27" s="134" t="s">
        <v>1255</v>
      </c>
      <c r="M27" s="182"/>
      <c r="N27" s="185" t="s">
        <v>1263</v>
      </c>
    </row>
    <row r="28" spans="1:14" ht="102" x14ac:dyDescent="0.25">
      <c r="A28" s="133" t="s">
        <v>496</v>
      </c>
      <c r="B28" s="134" t="s">
        <v>365</v>
      </c>
      <c r="C28" s="134" t="s">
        <v>1212</v>
      </c>
      <c r="D28" s="134" t="s">
        <v>1214</v>
      </c>
      <c r="E28" s="134" t="s">
        <v>1171</v>
      </c>
      <c r="F28" s="134" t="s">
        <v>1226</v>
      </c>
      <c r="G28" s="134" t="s">
        <v>1226</v>
      </c>
      <c r="H28" s="134" t="s">
        <v>1234</v>
      </c>
      <c r="I28" s="134" t="s">
        <v>1233</v>
      </c>
      <c r="J28" s="134"/>
      <c r="K28" s="134" t="s">
        <v>1259</v>
      </c>
      <c r="L28" s="134" t="s">
        <v>1255</v>
      </c>
      <c r="M28" s="182"/>
      <c r="N28" s="185" t="s">
        <v>1263</v>
      </c>
    </row>
    <row r="29" spans="1:14" ht="63.75" x14ac:dyDescent="0.25">
      <c r="A29" s="133" t="s">
        <v>496</v>
      </c>
      <c r="B29" s="134" t="s">
        <v>365</v>
      </c>
      <c r="C29" s="134" t="s">
        <v>1212</v>
      </c>
      <c r="D29" s="134" t="s">
        <v>1214</v>
      </c>
      <c r="E29" s="134" t="s">
        <v>1172</v>
      </c>
      <c r="F29" s="134" t="s">
        <v>1227</v>
      </c>
      <c r="G29" s="134" t="s">
        <v>1227</v>
      </c>
      <c r="H29" s="134"/>
      <c r="I29" s="134"/>
      <c r="J29" s="134" t="s">
        <v>1358</v>
      </c>
      <c r="K29" s="134"/>
      <c r="L29" s="134" t="s">
        <v>1256</v>
      </c>
      <c r="M29" s="182"/>
      <c r="N29" s="185" t="s">
        <v>1264</v>
      </c>
    </row>
    <row r="30" spans="1:14" ht="51" x14ac:dyDescent="0.25">
      <c r="A30" s="133" t="s">
        <v>496</v>
      </c>
      <c r="B30" s="134" t="s">
        <v>365</v>
      </c>
      <c r="C30" s="134" t="s">
        <v>1212</v>
      </c>
      <c r="D30" s="134" t="s">
        <v>1214</v>
      </c>
      <c r="E30" s="134" t="s">
        <v>1173</v>
      </c>
      <c r="F30" s="134" t="s">
        <v>1148</v>
      </c>
      <c r="G30" s="134" t="s">
        <v>1148</v>
      </c>
      <c r="H30" s="134"/>
      <c r="I30" s="134" t="s">
        <v>1359</v>
      </c>
      <c r="J30" s="134" t="s">
        <v>1360</v>
      </c>
      <c r="K30" s="134"/>
      <c r="L30" s="134" t="s">
        <v>1257</v>
      </c>
      <c r="M30" s="182"/>
      <c r="N30" s="185"/>
    </row>
    <row r="31" spans="1:14" ht="127.5" x14ac:dyDescent="0.25">
      <c r="A31" s="133" t="s">
        <v>496</v>
      </c>
      <c r="B31" s="134" t="s">
        <v>365</v>
      </c>
      <c r="C31" s="134" t="s">
        <v>1212</v>
      </c>
      <c r="D31" s="134" t="s">
        <v>1214</v>
      </c>
      <c r="E31" s="134" t="s">
        <v>1175</v>
      </c>
      <c r="F31" s="134" t="s">
        <v>1335</v>
      </c>
      <c r="G31" s="134" t="s">
        <v>1228</v>
      </c>
      <c r="H31" s="134"/>
      <c r="I31" s="134"/>
      <c r="J31" s="134" t="s">
        <v>1361</v>
      </c>
      <c r="K31" s="134"/>
      <c r="L31" s="134" t="s">
        <v>1362</v>
      </c>
      <c r="M31" s="182"/>
      <c r="N31" s="185" t="s">
        <v>1363</v>
      </c>
    </row>
    <row r="32" spans="1:14" ht="51" hidden="1" x14ac:dyDescent="0.25">
      <c r="A32" s="133" t="s">
        <v>496</v>
      </c>
      <c r="B32" s="134" t="s">
        <v>365</v>
      </c>
      <c r="C32" s="134" t="s">
        <v>1212</v>
      </c>
      <c r="D32" s="134" t="s">
        <v>1214</v>
      </c>
      <c r="E32" s="134"/>
      <c r="F32" s="134" t="s">
        <v>1229</v>
      </c>
      <c r="G32" s="134" t="s">
        <v>1229</v>
      </c>
      <c r="H32" s="134"/>
      <c r="I32" s="134"/>
      <c r="J32" s="134"/>
      <c r="K32" s="134"/>
      <c r="L32" s="134"/>
      <c r="M32" s="182"/>
      <c r="N32" s="185" t="s">
        <v>1265</v>
      </c>
    </row>
    <row r="33" spans="1:14" ht="153" x14ac:dyDescent="0.25">
      <c r="A33" s="133" t="s">
        <v>496</v>
      </c>
      <c r="B33" s="134" t="s">
        <v>365</v>
      </c>
      <c r="C33" s="134" t="s">
        <v>1212</v>
      </c>
      <c r="D33" s="134" t="s">
        <v>1215</v>
      </c>
      <c r="E33" s="134" t="s">
        <v>1178</v>
      </c>
      <c r="F33" s="134" t="s">
        <v>1152</v>
      </c>
      <c r="G33" s="134" t="s">
        <v>1152</v>
      </c>
      <c r="H33" s="134" t="s">
        <v>1235</v>
      </c>
      <c r="I33" s="134" t="s">
        <v>1236</v>
      </c>
      <c r="J33" s="134"/>
      <c r="K33" s="134" t="s">
        <v>555</v>
      </c>
      <c r="L33" s="134"/>
      <c r="M33" s="182"/>
      <c r="N33" s="185" t="s">
        <v>1266</v>
      </c>
    </row>
    <row r="34" spans="1:14" ht="51" x14ac:dyDescent="0.25">
      <c r="A34" s="133" t="s">
        <v>496</v>
      </c>
      <c r="B34" s="134" t="s">
        <v>365</v>
      </c>
      <c r="C34" s="134" t="s">
        <v>1212</v>
      </c>
      <c r="D34" s="134" t="s">
        <v>1215</v>
      </c>
      <c r="E34" s="134" t="s">
        <v>1179</v>
      </c>
      <c r="F34" s="134" t="s">
        <v>1153</v>
      </c>
      <c r="G34" s="134" t="s">
        <v>1153</v>
      </c>
      <c r="H34" s="134" t="s">
        <v>1237</v>
      </c>
      <c r="I34" s="134"/>
      <c r="J34" s="134"/>
      <c r="K34" s="134" t="s">
        <v>555</v>
      </c>
      <c r="L34" s="134"/>
      <c r="M34" s="182"/>
      <c r="N34" s="185"/>
    </row>
    <row r="35" spans="1:14" ht="293.25" x14ac:dyDescent="0.25">
      <c r="A35" s="133" t="s">
        <v>496</v>
      </c>
      <c r="B35" s="134" t="s">
        <v>365</v>
      </c>
      <c r="C35" s="134" t="s">
        <v>1212</v>
      </c>
      <c r="D35" s="134" t="s">
        <v>1215</v>
      </c>
      <c r="E35" s="134" t="s">
        <v>1180</v>
      </c>
      <c r="F35" s="134" t="s">
        <v>1154</v>
      </c>
      <c r="G35" s="134" t="s">
        <v>1154</v>
      </c>
      <c r="H35" s="134" t="s">
        <v>1238</v>
      </c>
      <c r="I35" s="134" t="s">
        <v>1239</v>
      </c>
      <c r="J35" s="134"/>
      <c r="K35" s="134" t="s">
        <v>555</v>
      </c>
      <c r="L35" s="134"/>
      <c r="M35" s="182"/>
      <c r="N35" s="185" t="s">
        <v>1267</v>
      </c>
    </row>
    <row r="36" spans="1:14" ht="63.75" x14ac:dyDescent="0.25">
      <c r="A36" s="133" t="s">
        <v>496</v>
      </c>
      <c r="B36" s="134" t="s">
        <v>365</v>
      </c>
      <c r="C36" s="134" t="s">
        <v>1212</v>
      </c>
      <c r="D36" s="134" t="s">
        <v>1215</v>
      </c>
      <c r="E36" s="134" t="s">
        <v>1181</v>
      </c>
      <c r="F36" s="134" t="s">
        <v>1155</v>
      </c>
      <c r="G36" s="134" t="s">
        <v>1364</v>
      </c>
      <c r="H36" s="134" t="s">
        <v>1365</v>
      </c>
      <c r="I36" s="134"/>
      <c r="J36" s="134"/>
      <c r="K36" s="134" t="s">
        <v>1344</v>
      </c>
      <c r="L36" s="134" t="s">
        <v>1367</v>
      </c>
      <c r="M36" s="182">
        <v>43705</v>
      </c>
      <c r="N36" s="185" t="s">
        <v>1366</v>
      </c>
    </row>
    <row r="37" spans="1:14" ht="25.5" hidden="1" x14ac:dyDescent="0.25">
      <c r="A37" s="133" t="s">
        <v>496</v>
      </c>
      <c r="B37" s="134" t="s">
        <v>365</v>
      </c>
      <c r="C37" s="134" t="s">
        <v>1212</v>
      </c>
      <c r="D37" s="134" t="s">
        <v>1215</v>
      </c>
      <c r="E37" s="134"/>
      <c r="F37" s="134" t="s">
        <v>1156</v>
      </c>
      <c r="G37" s="134" t="s">
        <v>1156</v>
      </c>
      <c r="H37" s="134"/>
      <c r="I37" s="134"/>
      <c r="J37" s="134"/>
      <c r="K37" s="134"/>
      <c r="L37" s="134"/>
      <c r="M37" s="182"/>
      <c r="N37" s="185" t="s">
        <v>1268</v>
      </c>
    </row>
    <row r="38" spans="1:14" ht="280.5" x14ac:dyDescent="0.25">
      <c r="A38" s="133" t="s">
        <v>496</v>
      </c>
      <c r="B38" s="134" t="s">
        <v>365</v>
      </c>
      <c r="C38" s="134" t="s">
        <v>1212</v>
      </c>
      <c r="D38" s="134" t="s">
        <v>1215</v>
      </c>
      <c r="E38" s="134" t="s">
        <v>1182</v>
      </c>
      <c r="F38" s="134" t="s">
        <v>1157</v>
      </c>
      <c r="G38" s="134" t="s">
        <v>1157</v>
      </c>
      <c r="H38" s="134" t="s">
        <v>1240</v>
      </c>
      <c r="I38" s="134" t="s">
        <v>1241</v>
      </c>
      <c r="J38" s="134"/>
      <c r="K38" s="134" t="s">
        <v>897</v>
      </c>
      <c r="L38" s="134"/>
      <c r="M38" s="182"/>
      <c r="N38" s="185" t="s">
        <v>1369</v>
      </c>
    </row>
    <row r="39" spans="1:14" ht="318.75" x14ac:dyDescent="0.25">
      <c r="A39" s="133" t="s">
        <v>496</v>
      </c>
      <c r="B39" s="134" t="s">
        <v>365</v>
      </c>
      <c r="C39" s="134" t="s">
        <v>1212</v>
      </c>
      <c r="D39" s="134" t="s">
        <v>1215</v>
      </c>
      <c r="E39" s="134" t="s">
        <v>1183</v>
      </c>
      <c r="F39" s="134" t="s">
        <v>1158</v>
      </c>
      <c r="G39" s="134" t="s">
        <v>1158</v>
      </c>
      <c r="H39" s="134" t="s">
        <v>1242</v>
      </c>
      <c r="I39" s="134" t="s">
        <v>1243</v>
      </c>
      <c r="J39" s="134"/>
      <c r="K39" s="134" t="s">
        <v>897</v>
      </c>
      <c r="L39" s="134"/>
      <c r="M39" s="182"/>
      <c r="N39" s="185" t="s">
        <v>1369</v>
      </c>
    </row>
    <row r="40" spans="1:14" ht="318.75" x14ac:dyDescent="0.25">
      <c r="A40" s="133" t="s">
        <v>496</v>
      </c>
      <c r="B40" s="134" t="s">
        <v>365</v>
      </c>
      <c r="C40" s="134" t="s">
        <v>1212</v>
      </c>
      <c r="D40" s="134" t="s">
        <v>1215</v>
      </c>
      <c r="E40" s="134" t="s">
        <v>1184</v>
      </c>
      <c r="F40" s="134" t="s">
        <v>1159</v>
      </c>
      <c r="G40" s="134" t="s">
        <v>1159</v>
      </c>
      <c r="H40" s="134" t="s">
        <v>1244</v>
      </c>
      <c r="I40" s="134" t="s">
        <v>1243</v>
      </c>
      <c r="J40" s="134"/>
      <c r="K40" s="134" t="s">
        <v>897</v>
      </c>
      <c r="L40" s="134"/>
      <c r="M40" s="182"/>
      <c r="N40" s="185" t="s">
        <v>1370</v>
      </c>
    </row>
    <row r="41" spans="1:14" ht="46.5" customHeight="1" x14ac:dyDescent="0.25">
      <c r="A41" s="133" t="s">
        <v>496</v>
      </c>
      <c r="B41" s="134" t="s">
        <v>365</v>
      </c>
      <c r="C41" s="134" t="s">
        <v>1212</v>
      </c>
      <c r="D41" s="134" t="s">
        <v>1216</v>
      </c>
      <c r="E41" s="134" t="s">
        <v>1337</v>
      </c>
      <c r="F41" s="134" t="s">
        <v>1336</v>
      </c>
      <c r="G41" s="134" t="s">
        <v>1336</v>
      </c>
      <c r="H41" s="134" t="s">
        <v>1368</v>
      </c>
      <c r="I41" s="134"/>
      <c r="J41" s="134"/>
      <c r="K41" s="134" t="s">
        <v>897</v>
      </c>
      <c r="L41" s="134"/>
      <c r="M41" s="182"/>
      <c r="N41" s="185" t="s">
        <v>1369</v>
      </c>
    </row>
    <row r="42" spans="1:14" ht="63.75" x14ac:dyDescent="0.25">
      <c r="A42" s="133" t="s">
        <v>496</v>
      </c>
      <c r="B42" s="134" t="s">
        <v>365</v>
      </c>
      <c r="C42" s="134" t="s">
        <v>1212</v>
      </c>
      <c r="D42" s="134" t="s">
        <v>1216</v>
      </c>
      <c r="E42" s="134" t="s">
        <v>1185</v>
      </c>
      <c r="F42" s="134" t="s">
        <v>1160</v>
      </c>
      <c r="G42" s="134" t="s">
        <v>1160</v>
      </c>
      <c r="H42" s="134" t="s">
        <v>1245</v>
      </c>
      <c r="I42" s="134" t="s">
        <v>1246</v>
      </c>
      <c r="J42" s="134"/>
      <c r="K42" s="134" t="s">
        <v>1260</v>
      </c>
      <c r="L42" s="134"/>
      <c r="M42" s="182"/>
      <c r="N42" s="185" t="s">
        <v>1261</v>
      </c>
    </row>
    <row r="43" spans="1:14" ht="116.25" customHeight="1" x14ac:dyDescent="0.25">
      <c r="A43" s="133" t="s">
        <v>496</v>
      </c>
      <c r="B43" s="134" t="s">
        <v>365</v>
      </c>
      <c r="C43" s="134" t="s">
        <v>1212</v>
      </c>
      <c r="D43" s="134" t="s">
        <v>1216</v>
      </c>
      <c r="E43" s="134" t="s">
        <v>1218</v>
      </c>
      <c r="F43" s="134" t="s">
        <v>1161</v>
      </c>
      <c r="G43" s="134" t="s">
        <v>1161</v>
      </c>
      <c r="H43" s="134" t="s">
        <v>1341</v>
      </c>
      <c r="I43" s="134" t="s">
        <v>1342</v>
      </c>
      <c r="J43" s="134"/>
      <c r="K43" s="134" t="s">
        <v>944</v>
      </c>
      <c r="L43" s="134"/>
      <c r="M43" s="182">
        <v>43707</v>
      </c>
      <c r="N43" s="185" t="s">
        <v>1343</v>
      </c>
    </row>
    <row r="44" spans="1:14" ht="76.5" hidden="1" x14ac:dyDescent="0.25">
      <c r="A44" s="133" t="s">
        <v>496</v>
      </c>
      <c r="B44" s="134" t="s">
        <v>365</v>
      </c>
      <c r="C44" s="134" t="s">
        <v>1212</v>
      </c>
      <c r="D44" s="134" t="s">
        <v>1216</v>
      </c>
      <c r="E44" s="134" t="s">
        <v>1177</v>
      </c>
      <c r="F44" s="134" t="s">
        <v>1151</v>
      </c>
      <c r="G44" s="134" t="s">
        <v>1151</v>
      </c>
      <c r="H44" s="134"/>
      <c r="I44" s="134"/>
      <c r="J44" s="134"/>
      <c r="K44" s="134"/>
      <c r="L44" s="134" t="s">
        <v>1258</v>
      </c>
      <c r="M44" s="182"/>
      <c r="N44" s="185"/>
    </row>
    <row r="45" spans="1:14" ht="89.25" x14ac:dyDescent="0.25">
      <c r="A45" s="133" t="s">
        <v>496</v>
      </c>
      <c r="B45" s="134" t="s">
        <v>365</v>
      </c>
      <c r="C45" s="134" t="s">
        <v>1212</v>
      </c>
      <c r="D45" s="134" t="s">
        <v>1216</v>
      </c>
      <c r="E45" s="134" t="s">
        <v>1187</v>
      </c>
      <c r="F45" s="134" t="s">
        <v>1162</v>
      </c>
      <c r="G45" s="134" t="s">
        <v>1162</v>
      </c>
      <c r="H45" s="134" t="s">
        <v>1247</v>
      </c>
      <c r="I45" s="134" t="s">
        <v>1248</v>
      </c>
      <c r="J45" s="134"/>
      <c r="K45" s="134" t="s">
        <v>1262</v>
      </c>
      <c r="L45" s="134"/>
      <c r="M45" s="182">
        <v>43707</v>
      </c>
      <c r="N45" s="185" t="s">
        <v>1269</v>
      </c>
    </row>
    <row r="46" spans="1:14" ht="38.25" x14ac:dyDescent="0.25">
      <c r="A46" s="133" t="s">
        <v>496</v>
      </c>
      <c r="B46" s="134" t="s">
        <v>365</v>
      </c>
      <c r="C46" s="134" t="s">
        <v>1212</v>
      </c>
      <c r="D46" s="134" t="s">
        <v>1216</v>
      </c>
      <c r="E46" s="134" t="s">
        <v>1188</v>
      </c>
      <c r="F46" s="134" t="s">
        <v>1163</v>
      </c>
      <c r="G46" s="134" t="s">
        <v>1163</v>
      </c>
      <c r="H46" s="134"/>
      <c r="I46" s="134" t="s">
        <v>1249</v>
      </c>
      <c r="J46" s="134"/>
      <c r="K46" s="134"/>
      <c r="L46" s="134"/>
      <c r="M46" s="182"/>
      <c r="N46" s="185"/>
    </row>
    <row r="47" spans="1:14" ht="38.25" x14ac:dyDescent="0.25">
      <c r="A47" s="133" t="s">
        <v>496</v>
      </c>
      <c r="B47" s="134" t="s">
        <v>366</v>
      </c>
      <c r="C47" s="134" t="s">
        <v>761</v>
      </c>
      <c r="D47" s="134" t="s">
        <v>783</v>
      </c>
      <c r="E47" s="134" t="s">
        <v>816</v>
      </c>
      <c r="F47" s="134" t="s">
        <v>817</v>
      </c>
      <c r="G47" s="134" t="s">
        <v>817</v>
      </c>
      <c r="H47" s="134" t="s">
        <v>792</v>
      </c>
      <c r="I47" s="134" t="s">
        <v>772</v>
      </c>
      <c r="J47" s="134"/>
      <c r="K47" s="134" t="s">
        <v>793</v>
      </c>
      <c r="L47" s="134"/>
      <c r="M47" s="182">
        <v>43174</v>
      </c>
      <c r="N47" s="185" t="s">
        <v>794</v>
      </c>
    </row>
    <row r="48" spans="1:14" ht="38.25" x14ac:dyDescent="0.25">
      <c r="A48" s="133" t="s">
        <v>496</v>
      </c>
      <c r="B48" s="134" t="s">
        <v>366</v>
      </c>
      <c r="C48" s="134" t="s">
        <v>761</v>
      </c>
      <c r="D48" s="134" t="s">
        <v>783</v>
      </c>
      <c r="E48" s="134" t="s">
        <v>814</v>
      </c>
      <c r="F48" s="134" t="s">
        <v>815</v>
      </c>
      <c r="G48" s="134" t="s">
        <v>815</v>
      </c>
      <c r="H48" s="134" t="s">
        <v>792</v>
      </c>
      <c r="I48" s="134" t="s">
        <v>772</v>
      </c>
      <c r="J48" s="134"/>
      <c r="K48" s="134" t="s">
        <v>793</v>
      </c>
      <c r="L48" s="134"/>
      <c r="M48" s="182">
        <v>43174</v>
      </c>
      <c r="N48" s="185" t="s">
        <v>794</v>
      </c>
    </row>
    <row r="49" spans="1:14" ht="25.5" x14ac:dyDescent="0.25">
      <c r="A49" s="133" t="s">
        <v>496</v>
      </c>
      <c r="B49" s="134" t="s">
        <v>366</v>
      </c>
      <c r="C49" s="134" t="s">
        <v>761</v>
      </c>
      <c r="D49" s="134" t="s">
        <v>791</v>
      </c>
      <c r="E49" s="134" t="s">
        <v>795</v>
      </c>
      <c r="F49" s="134" t="s">
        <v>780</v>
      </c>
      <c r="G49" s="134" t="s">
        <v>780</v>
      </c>
      <c r="H49" s="134" t="s">
        <v>790</v>
      </c>
      <c r="I49" s="134" t="s">
        <v>772</v>
      </c>
      <c r="J49" s="134"/>
      <c r="K49" s="134" t="s">
        <v>1064</v>
      </c>
      <c r="L49" s="134"/>
      <c r="M49" s="182">
        <v>43298</v>
      </c>
      <c r="N49" s="185" t="s">
        <v>1037</v>
      </c>
    </row>
    <row r="50" spans="1:14" ht="38.25" x14ac:dyDescent="0.25">
      <c r="A50" s="133" t="s">
        <v>496</v>
      </c>
      <c r="B50" s="134" t="s">
        <v>366</v>
      </c>
      <c r="C50" s="134" t="s">
        <v>761</v>
      </c>
      <c r="D50" s="134" t="s">
        <v>791</v>
      </c>
      <c r="E50" s="134" t="s">
        <v>796</v>
      </c>
      <c r="F50" s="134" t="s">
        <v>781</v>
      </c>
      <c r="G50" s="134" t="s">
        <v>781</v>
      </c>
      <c r="H50" s="134" t="s">
        <v>790</v>
      </c>
      <c r="I50" s="134" t="s">
        <v>772</v>
      </c>
      <c r="J50" s="134"/>
      <c r="K50" s="134" t="s">
        <v>1064</v>
      </c>
      <c r="L50" s="134"/>
      <c r="M50" s="182">
        <v>43298</v>
      </c>
      <c r="N50" s="185" t="s">
        <v>1037</v>
      </c>
    </row>
    <row r="51" spans="1:14" ht="38.25" x14ac:dyDescent="0.25">
      <c r="A51" s="135" t="s">
        <v>383</v>
      </c>
      <c r="B51" s="134" t="s">
        <v>514</v>
      </c>
      <c r="C51" s="134" t="s">
        <v>515</v>
      </c>
      <c r="D51" s="134"/>
      <c r="E51" s="134" t="s">
        <v>516</v>
      </c>
      <c r="F51" s="134" t="s">
        <v>386</v>
      </c>
      <c r="G51" s="134" t="s">
        <v>386</v>
      </c>
      <c r="H51" s="134" t="s">
        <v>769</v>
      </c>
      <c r="I51" s="134" t="s">
        <v>625</v>
      </c>
      <c r="J51" s="134"/>
      <c r="K51" s="134" t="s">
        <v>517</v>
      </c>
      <c r="L51" s="134"/>
      <c r="M51" s="182">
        <v>43340</v>
      </c>
      <c r="N51" s="185" t="s">
        <v>1042</v>
      </c>
    </row>
    <row r="52" spans="1:14" ht="63.75" x14ac:dyDescent="0.25">
      <c r="A52" s="135" t="s">
        <v>383</v>
      </c>
      <c r="B52" s="134" t="s">
        <v>514</v>
      </c>
      <c r="C52" s="134" t="s">
        <v>515</v>
      </c>
      <c r="D52" s="134"/>
      <c r="E52" s="134" t="s">
        <v>518</v>
      </c>
      <c r="F52" s="134" t="s">
        <v>387</v>
      </c>
      <c r="G52" s="134" t="s">
        <v>387</v>
      </c>
      <c r="H52" s="134" t="s">
        <v>770</v>
      </c>
      <c r="I52" s="134" t="s">
        <v>626</v>
      </c>
      <c r="J52" s="134"/>
      <c r="K52" s="134" t="s">
        <v>517</v>
      </c>
      <c r="L52" s="134"/>
      <c r="M52" s="182">
        <v>43340</v>
      </c>
      <c r="N52" s="185" t="s">
        <v>1041</v>
      </c>
    </row>
    <row r="53" spans="1:14" ht="89.25" x14ac:dyDescent="0.25">
      <c r="A53" s="135" t="s">
        <v>383</v>
      </c>
      <c r="B53" s="134" t="s">
        <v>514</v>
      </c>
      <c r="C53" s="134" t="s">
        <v>398</v>
      </c>
      <c r="D53" s="134"/>
      <c r="E53" s="134" t="s">
        <v>519</v>
      </c>
      <c r="F53" s="134" t="s">
        <v>385</v>
      </c>
      <c r="G53" s="134" t="s">
        <v>385</v>
      </c>
      <c r="H53" s="134" t="s">
        <v>627</v>
      </c>
      <c r="I53" s="134" t="s">
        <v>628</v>
      </c>
      <c r="J53" s="134"/>
      <c r="K53" s="134" t="s">
        <v>517</v>
      </c>
      <c r="L53" s="134"/>
      <c r="M53" s="182">
        <v>43340</v>
      </c>
      <c r="N53" s="185" t="s">
        <v>1043</v>
      </c>
    </row>
    <row r="54" spans="1:14" ht="63.75" x14ac:dyDescent="0.25">
      <c r="A54" s="135" t="s">
        <v>383</v>
      </c>
      <c r="B54" s="134" t="s">
        <v>514</v>
      </c>
      <c r="C54" s="134" t="s">
        <v>398</v>
      </c>
      <c r="D54" s="134"/>
      <c r="E54" s="134" t="s">
        <v>520</v>
      </c>
      <c r="F54" s="134" t="s">
        <v>521</v>
      </c>
      <c r="G54" s="134" t="s">
        <v>521</v>
      </c>
      <c r="H54" s="134" t="s">
        <v>629</v>
      </c>
      <c r="I54" s="134" t="s">
        <v>630</v>
      </c>
      <c r="J54" s="134"/>
      <c r="K54" s="134" t="s">
        <v>555</v>
      </c>
      <c r="L54" s="134"/>
      <c r="M54" s="182">
        <v>43340</v>
      </c>
      <c r="N54" s="185" t="s">
        <v>754</v>
      </c>
    </row>
    <row r="55" spans="1:14" ht="38.25" x14ac:dyDescent="0.25">
      <c r="A55" s="135" t="s">
        <v>383</v>
      </c>
      <c r="B55" s="134" t="s">
        <v>514</v>
      </c>
      <c r="C55" s="134" t="s">
        <v>522</v>
      </c>
      <c r="D55" s="134" t="s">
        <v>420</v>
      </c>
      <c r="E55" s="134" t="s">
        <v>523</v>
      </c>
      <c r="F55" s="134" t="s">
        <v>524</v>
      </c>
      <c r="G55" s="134" t="s">
        <v>575</v>
      </c>
      <c r="H55" s="134" t="s">
        <v>631</v>
      </c>
      <c r="I55" s="134" t="s">
        <v>632</v>
      </c>
      <c r="J55" s="134"/>
      <c r="K55" s="134" t="s">
        <v>525</v>
      </c>
      <c r="L55" s="134"/>
      <c r="M55" s="182">
        <v>43340</v>
      </c>
      <c r="N55" s="185" t="s">
        <v>1044</v>
      </c>
    </row>
    <row r="56" spans="1:14" ht="114.75" x14ac:dyDescent="0.25">
      <c r="A56" s="135" t="s">
        <v>383</v>
      </c>
      <c r="B56" s="134" t="s">
        <v>514</v>
      </c>
      <c r="C56" s="134" t="s">
        <v>522</v>
      </c>
      <c r="D56" s="134" t="s">
        <v>420</v>
      </c>
      <c r="E56" s="134" t="s">
        <v>526</v>
      </c>
      <c r="F56" s="134" t="s">
        <v>395</v>
      </c>
      <c r="G56" s="134" t="s">
        <v>395</v>
      </c>
      <c r="H56" s="134" t="s">
        <v>771</v>
      </c>
      <c r="I56" s="134" t="s">
        <v>632</v>
      </c>
      <c r="J56" s="134"/>
      <c r="K56" s="134" t="s">
        <v>555</v>
      </c>
      <c r="L56" s="134"/>
      <c r="M56" s="182">
        <v>43340</v>
      </c>
      <c r="N56" s="185" t="s">
        <v>527</v>
      </c>
    </row>
    <row r="57" spans="1:14" ht="51" x14ac:dyDescent="0.25">
      <c r="A57" s="135" t="s">
        <v>383</v>
      </c>
      <c r="B57" s="134" t="s">
        <v>410</v>
      </c>
      <c r="C57" s="134" t="s">
        <v>397</v>
      </c>
      <c r="D57" s="134"/>
      <c r="E57" s="134" t="s">
        <v>531</v>
      </c>
      <c r="F57" s="134" t="s">
        <v>1349</v>
      </c>
      <c r="G57" s="134" t="s">
        <v>1349</v>
      </c>
      <c r="H57" s="134" t="s">
        <v>633</v>
      </c>
      <c r="I57" s="134" t="s">
        <v>634</v>
      </c>
      <c r="J57" s="134"/>
      <c r="K57" s="134" t="s">
        <v>962</v>
      </c>
      <c r="L57" s="134" t="s">
        <v>1053</v>
      </c>
      <c r="M57" s="182">
        <v>43340</v>
      </c>
      <c r="N57" s="185" t="s">
        <v>1052</v>
      </c>
    </row>
    <row r="58" spans="1:14" ht="76.5" x14ac:dyDescent="0.25">
      <c r="A58" s="135" t="s">
        <v>383</v>
      </c>
      <c r="B58" s="134" t="s">
        <v>410</v>
      </c>
      <c r="C58" s="134" t="s">
        <v>397</v>
      </c>
      <c r="D58" s="134"/>
      <c r="E58" s="134" t="s">
        <v>534</v>
      </c>
      <c r="F58" s="134" t="s">
        <v>482</v>
      </c>
      <c r="G58" s="134" t="s">
        <v>482</v>
      </c>
      <c r="H58" s="134" t="s">
        <v>633</v>
      </c>
      <c r="I58" s="134" t="s">
        <v>634</v>
      </c>
      <c r="J58" s="134" t="s">
        <v>635</v>
      </c>
      <c r="K58" s="134" t="s">
        <v>535</v>
      </c>
      <c r="L58" s="134" t="s">
        <v>1054</v>
      </c>
      <c r="M58" s="182">
        <v>43340</v>
      </c>
      <c r="N58" s="185" t="s">
        <v>536</v>
      </c>
    </row>
    <row r="59" spans="1:14" ht="51" x14ac:dyDescent="0.25">
      <c r="A59" s="135" t="s">
        <v>383</v>
      </c>
      <c r="B59" s="134" t="s">
        <v>410</v>
      </c>
      <c r="C59" s="134" t="s">
        <v>397</v>
      </c>
      <c r="D59" s="134"/>
      <c r="E59" s="134" t="s">
        <v>576</v>
      </c>
      <c r="F59" s="134" t="s">
        <v>537</v>
      </c>
      <c r="G59" s="134" t="s">
        <v>537</v>
      </c>
      <c r="H59" s="134" t="s">
        <v>633</v>
      </c>
      <c r="I59" s="134" t="s">
        <v>634</v>
      </c>
      <c r="J59" s="134"/>
      <c r="K59" s="134" t="s">
        <v>532</v>
      </c>
      <c r="L59" s="134"/>
      <c r="M59" s="182">
        <v>43340</v>
      </c>
      <c r="N59" s="185" t="s">
        <v>533</v>
      </c>
    </row>
    <row r="60" spans="1:14" ht="51" x14ac:dyDescent="0.25">
      <c r="A60" s="135" t="s">
        <v>383</v>
      </c>
      <c r="B60" s="134" t="s">
        <v>410</v>
      </c>
      <c r="C60" s="134" t="s">
        <v>421</v>
      </c>
      <c r="D60" s="134" t="s">
        <v>567</v>
      </c>
      <c r="E60" s="134" t="s">
        <v>577</v>
      </c>
      <c r="F60" s="134" t="s">
        <v>578</v>
      </c>
      <c r="G60" s="134" t="s">
        <v>579</v>
      </c>
      <c r="H60" s="134" t="s">
        <v>636</v>
      </c>
      <c r="I60" s="134" t="s">
        <v>637</v>
      </c>
      <c r="J60" s="134" t="s">
        <v>638</v>
      </c>
      <c r="K60" s="134" t="s">
        <v>538</v>
      </c>
      <c r="L60" s="134"/>
      <c r="M60" s="182">
        <v>43340</v>
      </c>
      <c r="N60" s="185" t="s">
        <v>539</v>
      </c>
    </row>
    <row r="61" spans="1:14" ht="25.5" x14ac:dyDescent="0.25">
      <c r="A61" s="135" t="s">
        <v>383</v>
      </c>
      <c r="B61" s="134" t="s">
        <v>410</v>
      </c>
      <c r="C61" s="134" t="s">
        <v>421</v>
      </c>
      <c r="D61" s="134" t="s">
        <v>567</v>
      </c>
      <c r="E61" s="134"/>
      <c r="F61" s="134" t="s">
        <v>1306</v>
      </c>
      <c r="G61" s="134"/>
      <c r="H61" s="134"/>
      <c r="I61" s="134"/>
      <c r="J61" s="134"/>
      <c r="K61" s="134"/>
      <c r="L61" s="134"/>
      <c r="M61" s="182"/>
      <c r="N61" s="185"/>
    </row>
    <row r="62" spans="1:14" ht="51" x14ac:dyDescent="0.25">
      <c r="A62" s="135" t="s">
        <v>383</v>
      </c>
      <c r="B62" s="134" t="s">
        <v>410</v>
      </c>
      <c r="C62" s="134" t="s">
        <v>421</v>
      </c>
      <c r="D62" s="134" t="s">
        <v>567</v>
      </c>
      <c r="E62" s="134" t="s">
        <v>580</v>
      </c>
      <c r="F62" s="134" t="s">
        <v>405</v>
      </c>
      <c r="G62" s="134" t="s">
        <v>581</v>
      </c>
      <c r="H62" s="134" t="s">
        <v>639</v>
      </c>
      <c r="I62" s="134" t="s">
        <v>640</v>
      </c>
      <c r="J62" s="134" t="s">
        <v>641</v>
      </c>
      <c r="K62" s="134" t="s">
        <v>931</v>
      </c>
      <c r="L62" s="134"/>
      <c r="M62" s="182">
        <v>43340</v>
      </c>
      <c r="N62" s="185" t="s">
        <v>930</v>
      </c>
    </row>
    <row r="63" spans="1:14" ht="38.25" x14ac:dyDescent="0.25">
      <c r="A63" s="135" t="s">
        <v>383</v>
      </c>
      <c r="B63" s="134" t="s">
        <v>410</v>
      </c>
      <c r="C63" s="134" t="s">
        <v>421</v>
      </c>
      <c r="D63" s="134" t="s">
        <v>567</v>
      </c>
      <c r="E63" s="134"/>
      <c r="F63" s="134" t="s">
        <v>1304</v>
      </c>
      <c r="G63" s="134"/>
      <c r="H63" s="134"/>
      <c r="I63" s="134"/>
      <c r="J63" s="134"/>
      <c r="K63" s="134"/>
      <c r="L63" s="134"/>
      <c r="M63" s="182"/>
      <c r="N63" s="185"/>
    </row>
    <row r="64" spans="1:14" ht="51" x14ac:dyDescent="0.25">
      <c r="A64" s="135" t="s">
        <v>383</v>
      </c>
      <c r="B64" s="134" t="s">
        <v>410</v>
      </c>
      <c r="C64" s="134" t="s">
        <v>421</v>
      </c>
      <c r="D64" s="134" t="s">
        <v>567</v>
      </c>
      <c r="E64" s="134" t="s">
        <v>582</v>
      </c>
      <c r="F64" s="134" t="s">
        <v>894</v>
      </c>
      <c r="G64" s="134" t="s">
        <v>895</v>
      </c>
      <c r="H64" s="134" t="s">
        <v>896</v>
      </c>
      <c r="I64" s="134" t="s">
        <v>642</v>
      </c>
      <c r="J64" s="134" t="s">
        <v>643</v>
      </c>
      <c r="K64" s="134" t="s">
        <v>538</v>
      </c>
      <c r="L64" s="134"/>
      <c r="M64" s="182">
        <v>43340</v>
      </c>
      <c r="N64" s="185" t="s">
        <v>539</v>
      </c>
    </row>
    <row r="65" spans="1:14" ht="127.5" x14ac:dyDescent="0.25">
      <c r="A65" s="135" t="s">
        <v>383</v>
      </c>
      <c r="B65" s="134" t="s">
        <v>410</v>
      </c>
      <c r="C65" s="134" t="s">
        <v>421</v>
      </c>
      <c r="D65" s="134" t="s">
        <v>528</v>
      </c>
      <c r="E65" s="134" t="s">
        <v>583</v>
      </c>
      <c r="F65" s="134" t="s">
        <v>359</v>
      </c>
      <c r="G65" s="134" t="s">
        <v>529</v>
      </c>
      <c r="H65" s="134" t="s">
        <v>644</v>
      </c>
      <c r="I65" s="134" t="s">
        <v>645</v>
      </c>
      <c r="J65" s="134" t="s">
        <v>939</v>
      </c>
      <c r="K65" s="134" t="s">
        <v>940</v>
      </c>
      <c r="L65" s="134"/>
      <c r="M65" s="182">
        <v>43340</v>
      </c>
      <c r="N65" s="185" t="s">
        <v>941</v>
      </c>
    </row>
    <row r="66" spans="1:14" ht="153" x14ac:dyDescent="0.25">
      <c r="A66" s="135" t="s">
        <v>383</v>
      </c>
      <c r="B66" s="134" t="s">
        <v>410</v>
      </c>
      <c r="C66" s="134" t="s">
        <v>421</v>
      </c>
      <c r="D66" s="134" t="s">
        <v>528</v>
      </c>
      <c r="E66" s="134" t="s">
        <v>584</v>
      </c>
      <c r="F66" s="134" t="s">
        <v>530</v>
      </c>
      <c r="G66" s="134" t="s">
        <v>585</v>
      </c>
      <c r="H66" s="134" t="s">
        <v>646</v>
      </c>
      <c r="I66" s="134" t="s">
        <v>647</v>
      </c>
      <c r="J66" s="134" t="s">
        <v>648</v>
      </c>
      <c r="K66" s="134" t="s">
        <v>942</v>
      </c>
      <c r="L66" s="134"/>
      <c r="M66" s="182">
        <v>43340</v>
      </c>
      <c r="N66" s="185" t="s">
        <v>943</v>
      </c>
    </row>
    <row r="67" spans="1:14" ht="89.25" x14ac:dyDescent="0.25">
      <c r="A67" s="135" t="s">
        <v>383</v>
      </c>
      <c r="B67" s="134" t="s">
        <v>410</v>
      </c>
      <c r="C67" s="134" t="s">
        <v>421</v>
      </c>
      <c r="D67" s="134" t="s">
        <v>540</v>
      </c>
      <c r="E67" s="134" t="s">
        <v>586</v>
      </c>
      <c r="F67" s="134" t="s">
        <v>587</v>
      </c>
      <c r="G67" s="134" t="s">
        <v>588</v>
      </c>
      <c r="H67" s="134" t="s">
        <v>649</v>
      </c>
      <c r="I67" s="134" t="s">
        <v>650</v>
      </c>
      <c r="J67" s="134" t="s">
        <v>651</v>
      </c>
      <c r="K67" s="134" t="s">
        <v>1038</v>
      </c>
      <c r="L67" s="134" t="s">
        <v>865</v>
      </c>
      <c r="M67" s="182">
        <v>43340</v>
      </c>
      <c r="N67" s="185" t="s">
        <v>512</v>
      </c>
    </row>
    <row r="68" spans="1:14" ht="51" x14ac:dyDescent="0.25">
      <c r="A68" s="135" t="s">
        <v>383</v>
      </c>
      <c r="B68" s="134" t="s">
        <v>410</v>
      </c>
      <c r="C68" s="134" t="s">
        <v>421</v>
      </c>
      <c r="D68" s="134" t="s">
        <v>784</v>
      </c>
      <c r="E68" s="134" t="s">
        <v>589</v>
      </c>
      <c r="F68" s="134" t="s">
        <v>541</v>
      </c>
      <c r="G68" s="134" t="s">
        <v>541</v>
      </c>
      <c r="H68" s="134" t="s">
        <v>652</v>
      </c>
      <c r="I68" s="134" t="s">
        <v>786</v>
      </c>
      <c r="J68" s="134" t="s">
        <v>653</v>
      </c>
      <c r="K68" s="134" t="s">
        <v>542</v>
      </c>
      <c r="L68" s="134"/>
      <c r="M68" s="182">
        <v>43340</v>
      </c>
      <c r="N68" s="185" t="s">
        <v>543</v>
      </c>
    </row>
    <row r="69" spans="1:14" ht="51" x14ac:dyDescent="0.25">
      <c r="A69" s="135" t="s">
        <v>383</v>
      </c>
      <c r="B69" s="134" t="s">
        <v>410</v>
      </c>
      <c r="C69" s="134" t="s">
        <v>421</v>
      </c>
      <c r="D69" s="134" t="s">
        <v>785</v>
      </c>
      <c r="E69" s="134" t="s">
        <v>590</v>
      </c>
      <c r="F69" s="134" t="s">
        <v>544</v>
      </c>
      <c r="G69" s="134" t="s">
        <v>591</v>
      </c>
      <c r="H69" s="134" t="s">
        <v>654</v>
      </c>
      <c r="I69" s="134" t="s">
        <v>787</v>
      </c>
      <c r="J69" s="134" t="s">
        <v>655</v>
      </c>
      <c r="K69" s="134" t="s">
        <v>542</v>
      </c>
      <c r="L69" s="134"/>
      <c r="M69" s="182">
        <v>43340</v>
      </c>
      <c r="N69" s="185" t="s">
        <v>543</v>
      </c>
    </row>
    <row r="70" spans="1:14" ht="63.75" x14ac:dyDescent="0.25">
      <c r="A70" s="136" t="s">
        <v>545</v>
      </c>
      <c r="B70" s="134" t="s">
        <v>367</v>
      </c>
      <c r="C70" s="134" t="s">
        <v>412</v>
      </c>
      <c r="D70" s="134"/>
      <c r="E70" s="134" t="s">
        <v>592</v>
      </c>
      <c r="F70" s="134" t="s">
        <v>546</v>
      </c>
      <c r="G70" s="134" t="s">
        <v>546</v>
      </c>
      <c r="H70" s="134" t="s">
        <v>656</v>
      </c>
      <c r="I70" s="134" t="s">
        <v>657</v>
      </c>
      <c r="J70" s="134"/>
      <c r="K70" s="134" t="s">
        <v>513</v>
      </c>
      <c r="L70" s="134"/>
      <c r="M70" s="182">
        <v>43340</v>
      </c>
      <c r="N70" s="185" t="s">
        <v>1040</v>
      </c>
    </row>
    <row r="71" spans="1:14" ht="51" x14ac:dyDescent="0.25">
      <c r="A71" s="136" t="s">
        <v>545</v>
      </c>
      <c r="B71" s="134" t="s">
        <v>367</v>
      </c>
      <c r="C71" s="134" t="s">
        <v>412</v>
      </c>
      <c r="D71" s="134"/>
      <c r="E71" s="134" t="s">
        <v>593</v>
      </c>
      <c r="F71" s="134" t="s">
        <v>406</v>
      </c>
      <c r="G71" s="134" t="s">
        <v>594</v>
      </c>
      <c r="H71" s="134" t="s">
        <v>658</v>
      </c>
      <c r="I71" s="134" t="s">
        <v>659</v>
      </c>
      <c r="J71" s="134"/>
      <c r="K71" s="134" t="s">
        <v>547</v>
      </c>
      <c r="L71" s="134"/>
      <c r="M71" s="182">
        <v>43340</v>
      </c>
      <c r="N71" s="185" t="s">
        <v>1039</v>
      </c>
    </row>
    <row r="72" spans="1:14" ht="89.25" x14ac:dyDescent="0.25">
      <c r="A72" s="136" t="s">
        <v>545</v>
      </c>
      <c r="B72" s="134" t="s">
        <v>367</v>
      </c>
      <c r="C72" s="134" t="s">
        <v>548</v>
      </c>
      <c r="D72" s="134"/>
      <c r="E72" s="134" t="s">
        <v>595</v>
      </c>
      <c r="F72" s="134" t="s">
        <v>549</v>
      </c>
      <c r="G72" s="134" t="s">
        <v>596</v>
      </c>
      <c r="H72" s="134" t="s">
        <v>660</v>
      </c>
      <c r="I72" s="134" t="s">
        <v>661</v>
      </c>
      <c r="J72" s="134" t="s">
        <v>662</v>
      </c>
      <c r="K72" s="134" t="s">
        <v>958</v>
      </c>
      <c r="L72" s="134"/>
      <c r="M72" s="182">
        <v>43340</v>
      </c>
      <c r="N72" s="185" t="s">
        <v>550</v>
      </c>
    </row>
    <row r="73" spans="1:14" ht="76.5" x14ac:dyDescent="0.25">
      <c r="A73" s="136" t="s">
        <v>545</v>
      </c>
      <c r="B73" s="134" t="s">
        <v>368</v>
      </c>
      <c r="C73" s="134" t="s">
        <v>381</v>
      </c>
      <c r="D73" s="134"/>
      <c r="E73" s="134" t="s">
        <v>597</v>
      </c>
      <c r="F73" s="134" t="s">
        <v>361</v>
      </c>
      <c r="G73" s="134" t="s">
        <v>551</v>
      </c>
      <c r="H73" s="134" t="s">
        <v>663</v>
      </c>
      <c r="I73" s="134" t="s">
        <v>664</v>
      </c>
      <c r="J73" s="134"/>
      <c r="K73" s="134" t="s">
        <v>552</v>
      </c>
      <c r="L73" s="134"/>
      <c r="M73" s="182">
        <v>43340</v>
      </c>
      <c r="N73" s="185" t="s">
        <v>553</v>
      </c>
    </row>
    <row r="74" spans="1:14" ht="76.5" x14ac:dyDescent="0.25">
      <c r="A74" s="136" t="s">
        <v>545</v>
      </c>
      <c r="B74" s="134" t="s">
        <v>368</v>
      </c>
      <c r="C74" s="134" t="s">
        <v>381</v>
      </c>
      <c r="D74" s="134"/>
      <c r="E74" s="134" t="s">
        <v>598</v>
      </c>
      <c r="F74" s="134" t="s">
        <v>362</v>
      </c>
      <c r="G74" s="134" t="s">
        <v>554</v>
      </c>
      <c r="H74" s="134" t="s">
        <v>665</v>
      </c>
      <c r="I74" s="134" t="s">
        <v>664</v>
      </c>
      <c r="J74" s="134"/>
      <c r="K74" s="134" t="s">
        <v>555</v>
      </c>
      <c r="L74" s="134"/>
      <c r="M74" s="182">
        <v>43340</v>
      </c>
      <c r="N74" s="185" t="s">
        <v>556</v>
      </c>
    </row>
    <row r="75" spans="1:14" ht="76.5" x14ac:dyDescent="0.25">
      <c r="A75" s="136" t="s">
        <v>545</v>
      </c>
      <c r="B75" s="134" t="s">
        <v>368</v>
      </c>
      <c r="C75" s="134" t="s">
        <v>381</v>
      </c>
      <c r="D75" s="134"/>
      <c r="E75" s="134" t="s">
        <v>599</v>
      </c>
      <c r="F75" s="134" t="s">
        <v>600</v>
      </c>
      <c r="G75" s="134" t="s">
        <v>557</v>
      </c>
      <c r="H75" s="134" t="s">
        <v>666</v>
      </c>
      <c r="I75" s="134" t="s">
        <v>664</v>
      </c>
      <c r="J75" s="134"/>
      <c r="K75" s="134" t="s">
        <v>1045</v>
      </c>
      <c r="L75" s="134" t="s">
        <v>1047</v>
      </c>
      <c r="M75" s="182">
        <v>43340</v>
      </c>
      <c r="N75" s="185" t="s">
        <v>558</v>
      </c>
    </row>
    <row r="76" spans="1:14" ht="76.5" x14ac:dyDescent="0.25">
      <c r="A76" s="136" t="s">
        <v>545</v>
      </c>
      <c r="B76" s="134" t="s">
        <v>368</v>
      </c>
      <c r="C76" s="134" t="s">
        <v>381</v>
      </c>
      <c r="D76" s="134"/>
      <c r="E76" s="134" t="s">
        <v>601</v>
      </c>
      <c r="F76" s="134" t="s">
        <v>602</v>
      </c>
      <c r="G76" s="134" t="s">
        <v>559</v>
      </c>
      <c r="H76" s="134" t="s">
        <v>667</v>
      </c>
      <c r="I76" s="134" t="s">
        <v>664</v>
      </c>
      <c r="J76" s="134"/>
      <c r="K76" s="134" t="s">
        <v>1045</v>
      </c>
      <c r="L76" s="134" t="s">
        <v>1047</v>
      </c>
      <c r="M76" s="182">
        <v>43340</v>
      </c>
      <c r="N76" s="185" t="s">
        <v>560</v>
      </c>
    </row>
    <row r="77" spans="1:14" ht="102" hidden="1" x14ac:dyDescent="0.25">
      <c r="A77" s="136" t="s">
        <v>545</v>
      </c>
      <c r="B77" s="134" t="s">
        <v>368</v>
      </c>
      <c r="C77" s="134" t="s">
        <v>382</v>
      </c>
      <c r="D77" s="134"/>
      <c r="E77" s="225" t="s">
        <v>603</v>
      </c>
      <c r="F77" s="225" t="s">
        <v>604</v>
      </c>
      <c r="G77" s="225" t="s">
        <v>389</v>
      </c>
      <c r="H77" s="134" t="s">
        <v>668</v>
      </c>
      <c r="I77" s="134" t="s">
        <v>669</v>
      </c>
      <c r="J77" s="134" t="s">
        <v>670</v>
      </c>
      <c r="K77" s="134" t="s">
        <v>897</v>
      </c>
      <c r="L77" s="134"/>
      <c r="M77" s="182">
        <v>43340</v>
      </c>
      <c r="N77" s="185" t="s">
        <v>1049</v>
      </c>
    </row>
    <row r="78" spans="1:14" ht="140.25" hidden="1" x14ac:dyDescent="0.25">
      <c r="A78" s="136" t="s">
        <v>545</v>
      </c>
      <c r="B78" s="134" t="s">
        <v>368</v>
      </c>
      <c r="C78" s="134" t="s">
        <v>382</v>
      </c>
      <c r="D78" s="134"/>
      <c r="E78" s="225" t="s">
        <v>605</v>
      </c>
      <c r="F78" s="225" t="s">
        <v>606</v>
      </c>
      <c r="G78" s="225" t="s">
        <v>388</v>
      </c>
      <c r="H78" s="134" t="s">
        <v>671</v>
      </c>
      <c r="I78" s="134" t="s">
        <v>672</v>
      </c>
      <c r="J78" s="134" t="s">
        <v>673</v>
      </c>
      <c r="K78" s="134" t="s">
        <v>897</v>
      </c>
      <c r="L78" s="134"/>
      <c r="M78" s="182">
        <v>43340</v>
      </c>
      <c r="N78" s="185" t="s">
        <v>1049</v>
      </c>
    </row>
    <row r="79" spans="1:14" s="19" customFormat="1" ht="63.75" x14ac:dyDescent="0.25">
      <c r="A79" s="136" t="s">
        <v>545</v>
      </c>
      <c r="B79" s="134" t="s">
        <v>368</v>
      </c>
      <c r="C79" s="134" t="s">
        <v>382</v>
      </c>
      <c r="D79" s="134"/>
      <c r="E79" s="134" t="s">
        <v>607</v>
      </c>
      <c r="F79" s="134" t="s">
        <v>427</v>
      </c>
      <c r="G79" s="134" t="s">
        <v>561</v>
      </c>
      <c r="H79" s="134" t="s">
        <v>674</v>
      </c>
      <c r="I79" s="134" t="s">
        <v>675</v>
      </c>
      <c r="J79" s="134"/>
      <c r="K79" s="134" t="s">
        <v>888</v>
      </c>
      <c r="L79" s="134"/>
      <c r="M79" s="182">
        <v>43340</v>
      </c>
      <c r="N79" s="185" t="s">
        <v>889</v>
      </c>
    </row>
    <row r="80" spans="1:14" ht="38.25" x14ac:dyDescent="0.25">
      <c r="A80" s="136" t="s">
        <v>545</v>
      </c>
      <c r="B80" s="134" t="s">
        <v>368</v>
      </c>
      <c r="C80" s="134" t="s">
        <v>414</v>
      </c>
      <c r="D80" s="134"/>
      <c r="E80" s="134" t="s">
        <v>608</v>
      </c>
      <c r="F80" s="134" t="s">
        <v>1060</v>
      </c>
      <c r="G80" s="134" t="s">
        <v>1061</v>
      </c>
      <c r="H80" s="134" t="s">
        <v>1062</v>
      </c>
      <c r="I80" s="134" t="s">
        <v>675</v>
      </c>
      <c r="J80" s="134"/>
      <c r="K80" s="134" t="s">
        <v>538</v>
      </c>
      <c r="L80" s="134"/>
      <c r="M80" s="182">
        <v>43340</v>
      </c>
      <c r="N80" s="185" t="s">
        <v>1345</v>
      </c>
    </row>
    <row r="81" spans="1:14" ht="76.5" x14ac:dyDescent="0.25">
      <c r="A81" s="136" t="s">
        <v>545</v>
      </c>
      <c r="B81" s="134" t="s">
        <v>368</v>
      </c>
      <c r="C81" s="134" t="s">
        <v>414</v>
      </c>
      <c r="D81" s="134"/>
      <c r="E81" s="134" t="s">
        <v>609</v>
      </c>
      <c r="F81" s="134" t="s">
        <v>610</v>
      </c>
      <c r="G81" s="134" t="s">
        <v>611</v>
      </c>
      <c r="H81" s="134" t="s">
        <v>676</v>
      </c>
      <c r="I81" s="134" t="s">
        <v>677</v>
      </c>
      <c r="J81" s="134"/>
      <c r="K81" s="134" t="s">
        <v>538</v>
      </c>
      <c r="L81" s="134"/>
      <c r="M81" s="182">
        <v>43340</v>
      </c>
      <c r="N81" s="185" t="s">
        <v>539</v>
      </c>
    </row>
    <row r="82" spans="1:14" x14ac:dyDescent="0.25">
      <c r="A82" s="136" t="s">
        <v>545</v>
      </c>
      <c r="B82" s="134" t="s">
        <v>368</v>
      </c>
      <c r="C82" s="134" t="s">
        <v>414</v>
      </c>
      <c r="D82" s="134"/>
      <c r="E82" s="134"/>
      <c r="F82" s="134"/>
      <c r="G82" s="134"/>
      <c r="H82" s="134"/>
      <c r="I82" s="134"/>
      <c r="J82" s="134"/>
      <c r="K82" s="134"/>
      <c r="L82" s="134"/>
      <c r="M82" s="182"/>
      <c r="N82" s="185"/>
    </row>
    <row r="83" spans="1:14" x14ac:dyDescent="0.25">
      <c r="A83" s="136" t="s">
        <v>545</v>
      </c>
      <c r="B83" s="134" t="s">
        <v>368</v>
      </c>
      <c r="C83" s="134" t="s">
        <v>414</v>
      </c>
      <c r="D83" s="134"/>
      <c r="E83" s="134"/>
      <c r="F83" s="134"/>
      <c r="G83" s="134"/>
      <c r="H83" s="134"/>
      <c r="I83" s="134"/>
      <c r="J83" s="134"/>
      <c r="K83" s="134"/>
      <c r="L83" s="134"/>
      <c r="M83" s="182"/>
      <c r="N83" s="185"/>
    </row>
    <row r="84" spans="1:14" x14ac:dyDescent="0.25">
      <c r="A84" s="136" t="s">
        <v>545</v>
      </c>
      <c r="B84" s="134" t="s">
        <v>368</v>
      </c>
      <c r="C84" s="134" t="s">
        <v>414</v>
      </c>
      <c r="D84" s="134"/>
      <c r="E84" s="134"/>
      <c r="F84" s="134"/>
      <c r="G84" s="134"/>
      <c r="H84" s="134"/>
      <c r="I84" s="134"/>
      <c r="J84" s="134"/>
      <c r="K84" s="134"/>
      <c r="L84" s="134"/>
      <c r="M84" s="182"/>
      <c r="N84" s="185"/>
    </row>
    <row r="85" spans="1:14" ht="76.5" x14ac:dyDescent="0.25">
      <c r="A85" s="136" t="s">
        <v>545</v>
      </c>
      <c r="B85" s="134" t="s">
        <v>368</v>
      </c>
      <c r="C85" s="134" t="s">
        <v>414</v>
      </c>
      <c r="D85" s="134"/>
      <c r="E85" s="134" t="s">
        <v>612</v>
      </c>
      <c r="F85" s="134" t="s">
        <v>562</v>
      </c>
      <c r="G85" s="134" t="s">
        <v>892</v>
      </c>
      <c r="H85" s="134" t="s">
        <v>1340</v>
      </c>
      <c r="I85" s="134" t="s">
        <v>678</v>
      </c>
      <c r="J85" s="134"/>
      <c r="K85" s="134" t="s">
        <v>944</v>
      </c>
      <c r="L85" s="134"/>
      <c r="M85" s="182">
        <v>43705</v>
      </c>
      <c r="N85" s="185"/>
    </row>
    <row r="86" spans="1:14" ht="89.25" x14ac:dyDescent="0.25">
      <c r="A86" s="136" t="s">
        <v>545</v>
      </c>
      <c r="B86" s="134" t="s">
        <v>368</v>
      </c>
      <c r="C86" s="134" t="s">
        <v>414</v>
      </c>
      <c r="D86" s="134"/>
      <c r="E86" s="134" t="s">
        <v>1050</v>
      </c>
      <c r="F86" s="134" t="s">
        <v>947</v>
      </c>
      <c r="G86" s="134" t="s">
        <v>948</v>
      </c>
      <c r="H86" s="134" t="s">
        <v>949</v>
      </c>
      <c r="I86" s="134" t="s">
        <v>950</v>
      </c>
      <c r="J86" s="134" t="s">
        <v>951</v>
      </c>
      <c r="K86" s="134" t="s">
        <v>1057</v>
      </c>
      <c r="L86" s="134" t="s">
        <v>952</v>
      </c>
      <c r="M86" s="182">
        <v>43340</v>
      </c>
      <c r="N86" s="185" t="s">
        <v>953</v>
      </c>
    </row>
    <row r="87" spans="1:14" ht="140.25" x14ac:dyDescent="0.25">
      <c r="A87" s="137" t="s">
        <v>563</v>
      </c>
      <c r="B87" s="134"/>
      <c r="C87" s="134"/>
      <c r="D87" s="134"/>
      <c r="E87" s="134" t="s">
        <v>1065</v>
      </c>
      <c r="F87" s="134" t="s">
        <v>1008</v>
      </c>
      <c r="G87" s="134" t="s">
        <v>1009</v>
      </c>
      <c r="H87" s="134"/>
      <c r="I87" s="134"/>
      <c r="J87" s="134"/>
      <c r="K87" s="134" t="s">
        <v>1064</v>
      </c>
      <c r="L87" s="134" t="s">
        <v>1210</v>
      </c>
      <c r="M87" s="182">
        <v>43696</v>
      </c>
      <c r="N87" s="185" t="s">
        <v>1211</v>
      </c>
    </row>
    <row r="88" spans="1:14" x14ac:dyDescent="0.25">
      <c r="A88" s="137" t="s">
        <v>563</v>
      </c>
      <c r="B88" s="134"/>
      <c r="C88" s="134"/>
      <c r="D88" s="134"/>
      <c r="E88" s="134" t="s">
        <v>1066</v>
      </c>
      <c r="F88" s="134" t="s">
        <v>564</v>
      </c>
      <c r="G88" s="134"/>
      <c r="H88" s="134"/>
      <c r="I88" s="134"/>
      <c r="J88" s="134"/>
      <c r="K88" s="134" t="s">
        <v>555</v>
      </c>
      <c r="L88" s="134"/>
      <c r="M88" s="182">
        <v>43340</v>
      </c>
      <c r="N88" s="185" t="s">
        <v>746</v>
      </c>
    </row>
    <row r="89" spans="1:14" ht="63.75" x14ac:dyDescent="0.25">
      <c r="A89" s="137" t="s">
        <v>563</v>
      </c>
      <c r="B89" s="134"/>
      <c r="C89" s="134"/>
      <c r="D89" s="134"/>
      <c r="E89" s="134"/>
      <c r="F89" s="134" t="s">
        <v>757</v>
      </c>
      <c r="G89" s="134" t="s">
        <v>758</v>
      </c>
      <c r="H89" s="134" t="s">
        <v>759</v>
      </c>
      <c r="I89" s="134" t="s">
        <v>760</v>
      </c>
      <c r="J89" s="134"/>
      <c r="K89" s="134" t="s">
        <v>555</v>
      </c>
      <c r="L89" s="134"/>
      <c r="M89" s="182">
        <v>43340</v>
      </c>
      <c r="N89" s="185" t="s">
        <v>1007</v>
      </c>
    </row>
  </sheetData>
  <mergeCells count="1">
    <mergeCell ref="A1:N1"/>
  </mergeCells>
  <hyperlinks>
    <hyperlink ref="N7" r:id="rId1"/>
    <hyperlink ref="N8" r:id="rId2"/>
    <hyperlink ref="N9" r:id="rId3"/>
    <hyperlink ref="N10" r:id="rId4"/>
    <hyperlink ref="N11" r:id="rId5"/>
    <hyperlink ref="N12" r:id="rId6"/>
    <hyperlink ref="N13" r:id="rId7"/>
    <hyperlink ref="N14" r:id="rId8"/>
    <hyperlink ref="N15" r:id="rId9"/>
    <hyperlink ref="N16" r:id="rId10"/>
  </hyperlinks>
  <pageMargins left="0.7" right="0.7" top="0.75" bottom="0.75" header="0.3" footer="0.3"/>
  <pageSetup paperSize="9" orientation="portrait"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193"/>
  <sheetViews>
    <sheetView workbookViewId="0">
      <pane ySplit="2" topLeftCell="A158" activePane="bottomLeft" state="frozen"/>
      <selection pane="bottomLeft" activeCell="G6" sqref="G6"/>
    </sheetView>
  </sheetViews>
  <sheetFormatPr defaultRowHeight="15" x14ac:dyDescent="0.25"/>
  <cols>
    <col min="1" max="1" width="49.42578125" style="5" bestFit="1" customWidth="1"/>
    <col min="2" max="2" width="7.28515625" style="5" bestFit="1" customWidth="1"/>
    <col min="3" max="3" width="24.7109375" style="5" bestFit="1" customWidth="1"/>
    <col min="4" max="4" width="21.7109375" style="5" bestFit="1" customWidth="1"/>
    <col min="5" max="5" width="18.5703125" style="5" bestFit="1" customWidth="1"/>
    <col min="6" max="6" width="37.140625" style="5" bestFit="1" customWidth="1"/>
    <col min="7" max="7" width="22.7109375" style="5" bestFit="1" customWidth="1"/>
    <col min="8" max="8" width="26.85546875" style="5" bestFit="1" customWidth="1"/>
    <col min="9" max="16384" width="9.140625" style="5"/>
  </cols>
  <sheetData>
    <row r="1" spans="1:9" x14ac:dyDescent="0.25">
      <c r="A1" s="224"/>
      <c r="B1" s="224"/>
      <c r="C1" s="224"/>
      <c r="D1" s="224"/>
      <c r="E1" s="224"/>
      <c r="F1" s="224"/>
      <c r="G1" s="224"/>
      <c r="H1" s="224"/>
    </row>
    <row r="2" spans="1:9" x14ac:dyDescent="0.25">
      <c r="A2" s="110" t="s">
        <v>380</v>
      </c>
      <c r="B2" s="110" t="s">
        <v>358</v>
      </c>
      <c r="C2" s="111" t="s">
        <v>684</v>
      </c>
      <c r="D2" s="111" t="s">
        <v>685</v>
      </c>
      <c r="E2" s="112" t="s">
        <v>686</v>
      </c>
      <c r="F2" s="112" t="s">
        <v>687</v>
      </c>
      <c r="G2" s="112" t="s">
        <v>688</v>
      </c>
      <c r="H2" s="112" t="s">
        <v>689</v>
      </c>
      <c r="I2" s="20"/>
    </row>
    <row r="3" spans="1:9" x14ac:dyDescent="0.25">
      <c r="A3" s="107" t="s">
        <v>1</v>
      </c>
      <c r="B3" s="107" t="s">
        <v>0</v>
      </c>
      <c r="C3" s="107" t="s">
        <v>690</v>
      </c>
      <c r="D3" s="107" t="s">
        <v>691</v>
      </c>
      <c r="E3" s="107" t="s">
        <v>692</v>
      </c>
      <c r="F3" s="107" t="s">
        <v>690</v>
      </c>
      <c r="G3" s="107" t="s">
        <v>693</v>
      </c>
      <c r="H3" s="107" t="s">
        <v>694</v>
      </c>
    </row>
    <row r="4" spans="1:9" x14ac:dyDescent="0.25">
      <c r="A4" s="107" t="s">
        <v>3</v>
      </c>
      <c r="B4" s="107" t="s">
        <v>2</v>
      </c>
      <c r="C4" s="107" t="s">
        <v>695</v>
      </c>
      <c r="D4" s="107" t="s">
        <v>696</v>
      </c>
      <c r="E4" s="107" t="s">
        <v>697</v>
      </c>
      <c r="F4" s="107" t="s">
        <v>698</v>
      </c>
      <c r="G4" s="107" t="s">
        <v>699</v>
      </c>
      <c r="H4" s="107" t="s">
        <v>700</v>
      </c>
    </row>
    <row r="5" spans="1:9" x14ac:dyDescent="0.25">
      <c r="A5" s="107" t="s">
        <v>5</v>
      </c>
      <c r="B5" s="107" t="s">
        <v>4</v>
      </c>
      <c r="C5" s="107" t="s">
        <v>701</v>
      </c>
      <c r="D5" s="107" t="s">
        <v>696</v>
      </c>
      <c r="E5" s="107" t="s">
        <v>692</v>
      </c>
      <c r="F5" s="107" t="s">
        <v>701</v>
      </c>
      <c r="G5" s="107" t="s">
        <v>702</v>
      </c>
      <c r="H5" s="107" t="s">
        <v>703</v>
      </c>
    </row>
    <row r="6" spans="1:9" x14ac:dyDescent="0.25">
      <c r="A6" s="107" t="s">
        <v>7</v>
      </c>
      <c r="B6" s="107" t="s">
        <v>6</v>
      </c>
      <c r="C6" s="107" t="s">
        <v>704</v>
      </c>
      <c r="D6" s="107" t="s">
        <v>696</v>
      </c>
      <c r="E6" s="107" t="s">
        <v>705</v>
      </c>
      <c r="F6" s="107" t="s">
        <v>704</v>
      </c>
      <c r="G6" s="107" t="s">
        <v>702</v>
      </c>
      <c r="H6" s="107" t="s">
        <v>706</v>
      </c>
    </row>
    <row r="7" spans="1:9" x14ac:dyDescent="0.25">
      <c r="A7" s="107" t="s">
        <v>9</v>
      </c>
      <c r="B7" s="107" t="s">
        <v>8</v>
      </c>
      <c r="C7" s="107" t="s">
        <v>707</v>
      </c>
      <c r="D7" s="107" t="s">
        <v>708</v>
      </c>
      <c r="E7" s="107" t="s">
        <v>709</v>
      </c>
      <c r="F7" s="107" t="s">
        <v>710</v>
      </c>
      <c r="G7" s="107" t="s">
        <v>711</v>
      </c>
      <c r="H7" s="107" t="s">
        <v>712</v>
      </c>
    </row>
    <row r="8" spans="1:9" x14ac:dyDescent="0.25">
      <c r="A8" s="107" t="s">
        <v>11</v>
      </c>
      <c r="B8" s="107" t="s">
        <v>10</v>
      </c>
      <c r="C8" s="107" t="s">
        <v>707</v>
      </c>
      <c r="D8" s="107" t="s">
        <v>696</v>
      </c>
      <c r="E8" s="107" t="s">
        <v>709</v>
      </c>
      <c r="F8" s="107" t="s">
        <v>713</v>
      </c>
      <c r="G8" s="107" t="s">
        <v>711</v>
      </c>
      <c r="H8" s="107" t="s">
        <v>714</v>
      </c>
    </row>
    <row r="9" spans="1:9" x14ac:dyDescent="0.25">
      <c r="A9" s="107" t="s">
        <v>13</v>
      </c>
      <c r="B9" s="107" t="s">
        <v>12</v>
      </c>
      <c r="C9" s="107" t="s">
        <v>695</v>
      </c>
      <c r="D9" s="107" t="s">
        <v>715</v>
      </c>
      <c r="E9" s="107" t="s">
        <v>716</v>
      </c>
      <c r="F9" s="107" t="s">
        <v>698</v>
      </c>
      <c r="G9" s="107" t="s">
        <v>693</v>
      </c>
      <c r="H9" s="107" t="s">
        <v>717</v>
      </c>
    </row>
    <row r="10" spans="1:9" x14ac:dyDescent="0.25">
      <c r="A10" s="107" t="s">
        <v>15</v>
      </c>
      <c r="B10" s="107" t="s">
        <v>14</v>
      </c>
      <c r="C10" s="107" t="s">
        <v>718</v>
      </c>
      <c r="D10" s="107" t="s">
        <v>719</v>
      </c>
      <c r="E10" s="107" t="s">
        <v>720</v>
      </c>
      <c r="F10" s="107" t="s">
        <v>718</v>
      </c>
      <c r="G10" s="107" t="s">
        <v>721</v>
      </c>
      <c r="H10" s="107" t="s">
        <v>722</v>
      </c>
    </row>
    <row r="11" spans="1:9" x14ac:dyDescent="0.25">
      <c r="A11" s="107" t="s">
        <v>17</v>
      </c>
      <c r="B11" s="107" t="s">
        <v>16</v>
      </c>
      <c r="C11" s="107" t="s">
        <v>695</v>
      </c>
      <c r="D11" s="107" t="s">
        <v>719</v>
      </c>
      <c r="E11" s="107" t="s">
        <v>697</v>
      </c>
      <c r="F11" s="107" t="s">
        <v>723</v>
      </c>
      <c r="G11" s="107" t="s">
        <v>699</v>
      </c>
      <c r="H11" s="107" t="s">
        <v>724</v>
      </c>
    </row>
    <row r="12" spans="1:9" x14ac:dyDescent="0.25">
      <c r="A12" s="107" t="s">
        <v>19</v>
      </c>
      <c r="B12" s="107" t="s">
        <v>18</v>
      </c>
      <c r="C12" s="107" t="s">
        <v>695</v>
      </c>
      <c r="D12" s="107" t="s">
        <v>696</v>
      </c>
      <c r="E12" s="107" t="s">
        <v>716</v>
      </c>
      <c r="F12" s="107" t="s">
        <v>698</v>
      </c>
      <c r="G12" s="107" t="s">
        <v>693</v>
      </c>
      <c r="H12" s="107" t="s">
        <v>717</v>
      </c>
    </row>
    <row r="13" spans="1:9" x14ac:dyDescent="0.25">
      <c r="A13" s="107" t="s">
        <v>21</v>
      </c>
      <c r="B13" s="107" t="s">
        <v>20</v>
      </c>
      <c r="C13" s="107" t="s">
        <v>707</v>
      </c>
      <c r="D13" s="107" t="s">
        <v>708</v>
      </c>
      <c r="E13" s="107" t="s">
        <v>709</v>
      </c>
      <c r="F13" s="107" t="s">
        <v>710</v>
      </c>
      <c r="G13" s="107" t="s">
        <v>711</v>
      </c>
      <c r="H13" s="107" t="s">
        <v>712</v>
      </c>
    </row>
    <row r="14" spans="1:9" x14ac:dyDescent="0.25">
      <c r="A14" s="107" t="s">
        <v>23</v>
      </c>
      <c r="B14" s="107" t="s">
        <v>22</v>
      </c>
      <c r="C14" s="107" t="s">
        <v>701</v>
      </c>
      <c r="D14" s="107" t="s">
        <v>708</v>
      </c>
      <c r="E14" s="107" t="s">
        <v>692</v>
      </c>
      <c r="F14" s="107" t="s">
        <v>701</v>
      </c>
      <c r="G14" s="107" t="s">
        <v>693</v>
      </c>
      <c r="H14" s="107" t="s">
        <v>717</v>
      </c>
    </row>
    <row r="15" spans="1:9" x14ac:dyDescent="0.25">
      <c r="A15" s="107" t="s">
        <v>25</v>
      </c>
      <c r="B15" s="107" t="s">
        <v>24</v>
      </c>
      <c r="C15" s="107" t="s">
        <v>690</v>
      </c>
      <c r="D15" s="107" t="s">
        <v>691</v>
      </c>
      <c r="E15" s="107" t="s">
        <v>720</v>
      </c>
      <c r="F15" s="107" t="s">
        <v>690</v>
      </c>
      <c r="G15" s="107" t="s">
        <v>693</v>
      </c>
      <c r="H15" s="107" t="s">
        <v>694</v>
      </c>
    </row>
    <row r="16" spans="1:9" x14ac:dyDescent="0.25">
      <c r="A16" s="107" t="s">
        <v>27</v>
      </c>
      <c r="B16" s="107" t="s">
        <v>26</v>
      </c>
      <c r="C16" s="107" t="s">
        <v>707</v>
      </c>
      <c r="D16" s="107" t="s">
        <v>708</v>
      </c>
      <c r="E16" s="107" t="s">
        <v>709</v>
      </c>
      <c r="F16" s="107" t="s">
        <v>710</v>
      </c>
      <c r="G16" s="107" t="s">
        <v>711</v>
      </c>
      <c r="H16" s="107" t="s">
        <v>712</v>
      </c>
    </row>
    <row r="17" spans="1:8" x14ac:dyDescent="0.25">
      <c r="A17" s="107" t="s">
        <v>29</v>
      </c>
      <c r="B17" s="107" t="s">
        <v>28</v>
      </c>
      <c r="C17" s="107" t="s">
        <v>695</v>
      </c>
      <c r="D17" s="107" t="s">
        <v>696</v>
      </c>
      <c r="E17" s="107" t="s">
        <v>697</v>
      </c>
      <c r="F17" s="107" t="s">
        <v>698</v>
      </c>
      <c r="G17" s="107" t="s">
        <v>699</v>
      </c>
      <c r="H17" s="107" t="s">
        <v>725</v>
      </c>
    </row>
    <row r="18" spans="1:8" x14ac:dyDescent="0.25">
      <c r="A18" s="107" t="s">
        <v>31</v>
      </c>
      <c r="B18" s="107" t="s">
        <v>30</v>
      </c>
      <c r="C18" s="107" t="s">
        <v>695</v>
      </c>
      <c r="D18" s="107" t="s">
        <v>719</v>
      </c>
      <c r="E18" s="107" t="s">
        <v>697</v>
      </c>
      <c r="F18" s="107" t="s">
        <v>723</v>
      </c>
      <c r="G18" s="107" t="s">
        <v>699</v>
      </c>
      <c r="H18" s="107" t="s">
        <v>724</v>
      </c>
    </row>
    <row r="19" spans="1:8" x14ac:dyDescent="0.25">
      <c r="A19" s="107" t="s">
        <v>33</v>
      </c>
      <c r="B19" s="107" t="s">
        <v>32</v>
      </c>
      <c r="C19" s="107" t="s">
        <v>707</v>
      </c>
      <c r="D19" s="107" t="s">
        <v>696</v>
      </c>
      <c r="E19" s="107" t="s">
        <v>709</v>
      </c>
      <c r="F19" s="107" t="s">
        <v>710</v>
      </c>
      <c r="G19" s="107" t="s">
        <v>711</v>
      </c>
      <c r="H19" s="107" t="s">
        <v>726</v>
      </c>
    </row>
    <row r="20" spans="1:8" x14ac:dyDescent="0.25">
      <c r="A20" s="107" t="s">
        <v>35</v>
      </c>
      <c r="B20" s="107" t="s">
        <v>34</v>
      </c>
      <c r="C20" s="107" t="s">
        <v>704</v>
      </c>
      <c r="D20" s="107" t="s">
        <v>691</v>
      </c>
      <c r="E20" s="107" t="s">
        <v>727</v>
      </c>
      <c r="F20" s="107" t="s">
        <v>704</v>
      </c>
      <c r="G20" s="107" t="s">
        <v>702</v>
      </c>
      <c r="H20" s="107" t="s">
        <v>728</v>
      </c>
    </row>
    <row r="21" spans="1:8" x14ac:dyDescent="0.25">
      <c r="A21" s="107" t="s">
        <v>37</v>
      </c>
      <c r="B21" s="107" t="s">
        <v>36</v>
      </c>
      <c r="C21" s="107" t="s">
        <v>690</v>
      </c>
      <c r="D21" s="107" t="s">
        <v>715</v>
      </c>
      <c r="E21" s="107" t="s">
        <v>720</v>
      </c>
      <c r="F21" s="107" t="s">
        <v>690</v>
      </c>
      <c r="G21" s="107" t="s">
        <v>693</v>
      </c>
      <c r="H21" s="107" t="s">
        <v>694</v>
      </c>
    </row>
    <row r="22" spans="1:8" x14ac:dyDescent="0.25">
      <c r="A22" s="107" t="s">
        <v>828</v>
      </c>
      <c r="B22" s="107" t="s">
        <v>38</v>
      </c>
      <c r="C22" s="107" t="s">
        <v>707</v>
      </c>
      <c r="D22" s="107" t="s">
        <v>715</v>
      </c>
      <c r="E22" s="107" t="s">
        <v>709</v>
      </c>
      <c r="F22" s="107" t="s">
        <v>710</v>
      </c>
      <c r="G22" s="107" t="s">
        <v>711</v>
      </c>
      <c r="H22" s="107" t="s">
        <v>714</v>
      </c>
    </row>
    <row r="23" spans="1:8" x14ac:dyDescent="0.25">
      <c r="A23" s="107" t="s">
        <v>40</v>
      </c>
      <c r="B23" s="107" t="s">
        <v>39</v>
      </c>
      <c r="C23" s="107" t="s">
        <v>695</v>
      </c>
      <c r="D23" s="107" t="s">
        <v>696</v>
      </c>
      <c r="E23" s="107" t="s">
        <v>697</v>
      </c>
      <c r="F23" s="107" t="s">
        <v>698</v>
      </c>
      <c r="G23" s="107" t="s">
        <v>699</v>
      </c>
      <c r="H23" s="107" t="s">
        <v>700</v>
      </c>
    </row>
    <row r="24" spans="1:8" x14ac:dyDescent="0.25">
      <c r="A24" s="107" t="s">
        <v>42</v>
      </c>
      <c r="B24" s="107" t="s">
        <v>41</v>
      </c>
      <c r="C24" s="107" t="s">
        <v>704</v>
      </c>
      <c r="D24" s="107" t="s">
        <v>696</v>
      </c>
      <c r="E24" s="107" t="s">
        <v>705</v>
      </c>
      <c r="F24" s="107" t="s">
        <v>704</v>
      </c>
      <c r="G24" s="107" t="s">
        <v>702</v>
      </c>
      <c r="H24" s="107" t="s">
        <v>729</v>
      </c>
    </row>
    <row r="25" spans="1:8" x14ac:dyDescent="0.25">
      <c r="A25" s="107" t="s">
        <v>44</v>
      </c>
      <c r="B25" s="107" t="s">
        <v>43</v>
      </c>
      <c r="C25" s="107" t="s">
        <v>707</v>
      </c>
      <c r="D25" s="107" t="s">
        <v>696</v>
      </c>
      <c r="E25" s="107" t="s">
        <v>709</v>
      </c>
      <c r="F25" s="107" t="s">
        <v>713</v>
      </c>
      <c r="G25" s="107" t="s">
        <v>711</v>
      </c>
      <c r="H25" s="107" t="s">
        <v>714</v>
      </c>
    </row>
    <row r="26" spans="1:8" x14ac:dyDescent="0.25">
      <c r="A26" s="107" t="s">
        <v>379</v>
      </c>
      <c r="B26" s="107" t="s">
        <v>45</v>
      </c>
      <c r="C26" s="107" t="s">
        <v>718</v>
      </c>
      <c r="D26" s="107" t="s">
        <v>708</v>
      </c>
      <c r="E26" s="107" t="s">
        <v>720</v>
      </c>
      <c r="F26" s="107" t="s">
        <v>718</v>
      </c>
      <c r="G26" s="107" t="s">
        <v>693</v>
      </c>
      <c r="H26" s="107" t="s">
        <v>730</v>
      </c>
    </row>
    <row r="27" spans="1:8" x14ac:dyDescent="0.25">
      <c r="A27" s="107" t="s">
        <v>47</v>
      </c>
      <c r="B27" s="107" t="s">
        <v>46</v>
      </c>
      <c r="C27" s="107" t="s">
        <v>695</v>
      </c>
      <c r="D27" s="107" t="s">
        <v>696</v>
      </c>
      <c r="E27" s="107" t="s">
        <v>697</v>
      </c>
      <c r="F27" s="107" t="s">
        <v>723</v>
      </c>
      <c r="G27" s="107" t="s">
        <v>699</v>
      </c>
      <c r="H27" s="107" t="s">
        <v>725</v>
      </c>
    </row>
    <row r="28" spans="1:8" x14ac:dyDescent="0.25">
      <c r="A28" s="107" t="s">
        <v>49</v>
      </c>
      <c r="B28" s="107" t="s">
        <v>48</v>
      </c>
      <c r="C28" s="107" t="s">
        <v>704</v>
      </c>
      <c r="D28" s="107" t="s">
        <v>691</v>
      </c>
      <c r="E28" s="107" t="s">
        <v>727</v>
      </c>
      <c r="F28" s="107" t="s">
        <v>704</v>
      </c>
      <c r="G28" s="107" t="s">
        <v>702</v>
      </c>
      <c r="H28" s="107" t="s">
        <v>728</v>
      </c>
    </row>
    <row r="29" spans="1:8" x14ac:dyDescent="0.25">
      <c r="A29" s="107" t="s">
        <v>51</v>
      </c>
      <c r="B29" s="107" t="s">
        <v>50</v>
      </c>
      <c r="C29" s="107" t="s">
        <v>704</v>
      </c>
      <c r="D29" s="107" t="s">
        <v>691</v>
      </c>
      <c r="E29" s="107" t="s">
        <v>731</v>
      </c>
      <c r="F29" s="107" t="s">
        <v>704</v>
      </c>
      <c r="G29" s="107" t="s">
        <v>702</v>
      </c>
      <c r="H29" s="107" t="s">
        <v>732</v>
      </c>
    </row>
    <row r="30" spans="1:8" x14ac:dyDescent="0.25">
      <c r="A30" s="107" t="s">
        <v>829</v>
      </c>
      <c r="B30" s="107" t="s">
        <v>58</v>
      </c>
      <c r="C30" s="107" t="s">
        <v>704</v>
      </c>
      <c r="D30" s="107" t="s">
        <v>715</v>
      </c>
      <c r="E30" s="107" t="s">
        <v>727</v>
      </c>
      <c r="F30" s="107" t="s">
        <v>704</v>
      </c>
      <c r="G30" s="107" t="s">
        <v>702</v>
      </c>
      <c r="H30" s="107" t="s">
        <v>728</v>
      </c>
    </row>
    <row r="31" spans="1:8" x14ac:dyDescent="0.25">
      <c r="A31" s="107" t="s">
        <v>53</v>
      </c>
      <c r="B31" s="107" t="s">
        <v>52</v>
      </c>
      <c r="C31" s="107" t="s">
        <v>718</v>
      </c>
      <c r="D31" s="107" t="s">
        <v>691</v>
      </c>
      <c r="E31" s="107" t="s">
        <v>720</v>
      </c>
      <c r="F31" s="107" t="s">
        <v>718</v>
      </c>
      <c r="G31" s="107" t="s">
        <v>693</v>
      </c>
      <c r="H31" s="107" t="s">
        <v>730</v>
      </c>
    </row>
    <row r="32" spans="1:8" x14ac:dyDescent="0.25">
      <c r="A32" s="107" t="s">
        <v>55</v>
      </c>
      <c r="B32" s="107" t="s">
        <v>54</v>
      </c>
      <c r="C32" s="107" t="s">
        <v>704</v>
      </c>
      <c r="D32" s="107" t="s">
        <v>715</v>
      </c>
      <c r="E32" s="107" t="s">
        <v>727</v>
      </c>
      <c r="F32" s="107" t="s">
        <v>704</v>
      </c>
      <c r="G32" s="107" t="s">
        <v>702</v>
      </c>
      <c r="H32" s="107" t="s">
        <v>706</v>
      </c>
    </row>
    <row r="33" spans="1:8" x14ac:dyDescent="0.25">
      <c r="A33" s="107" t="s">
        <v>57</v>
      </c>
      <c r="B33" s="107" t="s">
        <v>56</v>
      </c>
      <c r="C33" s="107" t="s">
        <v>733</v>
      </c>
      <c r="D33" s="107" t="s">
        <v>719</v>
      </c>
      <c r="E33" s="107" t="s">
        <v>697</v>
      </c>
      <c r="F33" s="107" t="s">
        <v>733</v>
      </c>
      <c r="G33" s="107" t="s">
        <v>711</v>
      </c>
      <c r="H33" s="107" t="s">
        <v>734</v>
      </c>
    </row>
    <row r="34" spans="1:8" x14ac:dyDescent="0.25">
      <c r="A34" s="107" t="s">
        <v>60</v>
      </c>
      <c r="B34" s="107" t="s">
        <v>59</v>
      </c>
      <c r="C34" s="107" t="s">
        <v>704</v>
      </c>
      <c r="D34" s="107" t="s">
        <v>691</v>
      </c>
      <c r="E34" s="107" t="s">
        <v>727</v>
      </c>
      <c r="F34" s="107" t="s">
        <v>704</v>
      </c>
      <c r="G34" s="107" t="s">
        <v>702</v>
      </c>
      <c r="H34" s="107" t="s">
        <v>706</v>
      </c>
    </row>
    <row r="35" spans="1:8" x14ac:dyDescent="0.25">
      <c r="A35" s="107" t="s">
        <v>62</v>
      </c>
      <c r="B35" s="107" t="s">
        <v>61</v>
      </c>
      <c r="C35" s="107" t="s">
        <v>704</v>
      </c>
      <c r="D35" s="107" t="s">
        <v>691</v>
      </c>
      <c r="E35" s="107" t="s">
        <v>727</v>
      </c>
      <c r="F35" s="107" t="s">
        <v>704</v>
      </c>
      <c r="G35" s="107" t="s">
        <v>702</v>
      </c>
      <c r="H35" s="107" t="s">
        <v>706</v>
      </c>
    </row>
    <row r="36" spans="1:8" x14ac:dyDescent="0.25">
      <c r="A36" s="107" t="s">
        <v>64</v>
      </c>
      <c r="B36" s="107" t="s">
        <v>63</v>
      </c>
      <c r="C36" s="107" t="s">
        <v>707</v>
      </c>
      <c r="D36" s="107" t="s">
        <v>719</v>
      </c>
      <c r="E36" s="107" t="s">
        <v>709</v>
      </c>
      <c r="F36" s="107" t="s">
        <v>713</v>
      </c>
      <c r="G36" s="107" t="s">
        <v>711</v>
      </c>
      <c r="H36" s="107" t="s">
        <v>714</v>
      </c>
    </row>
    <row r="37" spans="1:8" x14ac:dyDescent="0.25">
      <c r="A37" s="107" t="s">
        <v>376</v>
      </c>
      <c r="B37" s="107" t="s">
        <v>65</v>
      </c>
      <c r="C37" s="107" t="s">
        <v>718</v>
      </c>
      <c r="D37" s="107" t="s">
        <v>696</v>
      </c>
      <c r="E37" s="107" t="s">
        <v>720</v>
      </c>
      <c r="F37" s="107" t="s">
        <v>718</v>
      </c>
      <c r="G37" s="107" t="s">
        <v>693</v>
      </c>
      <c r="H37" s="107" t="s">
        <v>735</v>
      </c>
    </row>
    <row r="38" spans="1:8" x14ac:dyDescent="0.25">
      <c r="A38" s="107" t="s">
        <v>67</v>
      </c>
      <c r="B38" s="107" t="s">
        <v>66</v>
      </c>
      <c r="C38" s="107" t="s">
        <v>707</v>
      </c>
      <c r="D38" s="107" t="s">
        <v>696</v>
      </c>
      <c r="E38" s="107" t="s">
        <v>709</v>
      </c>
      <c r="F38" s="107" t="s">
        <v>713</v>
      </c>
      <c r="G38" s="107" t="s">
        <v>711</v>
      </c>
      <c r="H38" s="107" t="s">
        <v>714</v>
      </c>
    </row>
    <row r="39" spans="1:8" x14ac:dyDescent="0.25">
      <c r="A39" s="107" t="s">
        <v>69</v>
      </c>
      <c r="B39" s="107" t="s">
        <v>68</v>
      </c>
      <c r="C39" s="107" t="s">
        <v>704</v>
      </c>
      <c r="D39" s="107" t="s">
        <v>691</v>
      </c>
      <c r="E39" s="107" t="s">
        <v>705</v>
      </c>
      <c r="F39" s="107" t="s">
        <v>704</v>
      </c>
      <c r="G39" s="107" t="s">
        <v>702</v>
      </c>
      <c r="H39" s="107" t="s">
        <v>732</v>
      </c>
    </row>
    <row r="40" spans="1:8" x14ac:dyDescent="0.25">
      <c r="A40" s="107" t="s">
        <v>374</v>
      </c>
      <c r="B40" s="107" t="s">
        <v>71</v>
      </c>
      <c r="C40" s="107" t="s">
        <v>704</v>
      </c>
      <c r="D40" s="107" t="s">
        <v>715</v>
      </c>
      <c r="E40" s="107" t="s">
        <v>727</v>
      </c>
      <c r="F40" s="107" t="s">
        <v>704</v>
      </c>
      <c r="G40" s="107" t="s">
        <v>702</v>
      </c>
      <c r="H40" s="107" t="s">
        <v>706</v>
      </c>
    </row>
    <row r="41" spans="1:8" x14ac:dyDescent="0.25">
      <c r="A41" s="107" t="s">
        <v>831</v>
      </c>
      <c r="B41" s="107" t="s">
        <v>70</v>
      </c>
      <c r="C41" s="107" t="s">
        <v>704</v>
      </c>
      <c r="D41" s="107" t="s">
        <v>691</v>
      </c>
      <c r="E41" s="107" t="s">
        <v>727</v>
      </c>
      <c r="F41" s="107" t="s">
        <v>704</v>
      </c>
      <c r="G41" s="107" t="s">
        <v>702</v>
      </c>
      <c r="H41" s="107" t="s">
        <v>706</v>
      </c>
    </row>
    <row r="42" spans="1:8" x14ac:dyDescent="0.25">
      <c r="A42" s="107" t="s">
        <v>73</v>
      </c>
      <c r="B42" s="107" t="s">
        <v>72</v>
      </c>
      <c r="C42" s="107" t="s">
        <v>707</v>
      </c>
      <c r="D42" s="107" t="s">
        <v>696</v>
      </c>
      <c r="E42" s="107" t="s">
        <v>709</v>
      </c>
      <c r="F42" s="107" t="s">
        <v>710</v>
      </c>
      <c r="G42" s="107" t="s">
        <v>711</v>
      </c>
      <c r="H42" s="107" t="s">
        <v>726</v>
      </c>
    </row>
    <row r="43" spans="1:8" x14ac:dyDescent="0.25">
      <c r="A43" s="107" t="s">
        <v>371</v>
      </c>
      <c r="B43" s="107" t="s">
        <v>74</v>
      </c>
      <c r="C43" s="107" t="s">
        <v>704</v>
      </c>
      <c r="D43" s="107" t="s">
        <v>715</v>
      </c>
      <c r="E43" s="107" t="s">
        <v>727</v>
      </c>
      <c r="F43" s="107" t="s">
        <v>704</v>
      </c>
      <c r="G43" s="107" t="s">
        <v>702</v>
      </c>
      <c r="H43" s="107" t="s">
        <v>728</v>
      </c>
    </row>
    <row r="44" spans="1:8" x14ac:dyDescent="0.25">
      <c r="A44" s="107" t="s">
        <v>76</v>
      </c>
      <c r="B44" s="107" t="s">
        <v>75</v>
      </c>
      <c r="C44" s="107" t="s">
        <v>695</v>
      </c>
      <c r="D44" s="107" t="s">
        <v>708</v>
      </c>
      <c r="E44" s="107" t="s">
        <v>697</v>
      </c>
      <c r="F44" s="107" t="s">
        <v>723</v>
      </c>
      <c r="G44" s="107" t="s">
        <v>699</v>
      </c>
      <c r="H44" s="107" t="s">
        <v>700</v>
      </c>
    </row>
    <row r="45" spans="1:8" x14ac:dyDescent="0.25">
      <c r="A45" s="107" t="s">
        <v>78</v>
      </c>
      <c r="B45" s="107" t="s">
        <v>77</v>
      </c>
      <c r="C45" s="107" t="s">
        <v>707</v>
      </c>
      <c r="D45" s="107" t="s">
        <v>696</v>
      </c>
      <c r="E45" s="107" t="s">
        <v>709</v>
      </c>
      <c r="F45" s="107" t="s">
        <v>710</v>
      </c>
      <c r="G45" s="107" t="s">
        <v>711</v>
      </c>
      <c r="H45" s="107" t="s">
        <v>712</v>
      </c>
    </row>
    <row r="46" spans="1:8" x14ac:dyDescent="0.25">
      <c r="A46" s="107" t="s">
        <v>80</v>
      </c>
      <c r="B46" s="107" t="s">
        <v>79</v>
      </c>
      <c r="C46" s="107" t="s">
        <v>695</v>
      </c>
      <c r="D46" s="107" t="s">
        <v>708</v>
      </c>
      <c r="E46" s="107" t="s">
        <v>697</v>
      </c>
      <c r="F46" s="107" t="s">
        <v>723</v>
      </c>
      <c r="G46" s="107" t="s">
        <v>693</v>
      </c>
      <c r="H46" s="107" t="s">
        <v>717</v>
      </c>
    </row>
    <row r="47" spans="1:8" x14ac:dyDescent="0.25">
      <c r="A47" s="107" t="s">
        <v>82</v>
      </c>
      <c r="B47" s="107" t="s">
        <v>81</v>
      </c>
      <c r="C47" s="107" t="s">
        <v>695</v>
      </c>
      <c r="D47" s="107" t="s">
        <v>719</v>
      </c>
      <c r="E47" s="107" t="s">
        <v>697</v>
      </c>
      <c r="F47" s="107" t="s">
        <v>723</v>
      </c>
      <c r="G47" s="107" t="s">
        <v>699</v>
      </c>
      <c r="H47" s="107" t="s">
        <v>725</v>
      </c>
    </row>
    <row r="48" spans="1:8" x14ac:dyDescent="0.25">
      <c r="A48" s="107" t="s">
        <v>84</v>
      </c>
      <c r="B48" s="107" t="s">
        <v>83</v>
      </c>
      <c r="C48" s="107" t="s">
        <v>695</v>
      </c>
      <c r="D48" s="107" t="s">
        <v>719</v>
      </c>
      <c r="E48" s="107" t="s">
        <v>697</v>
      </c>
      <c r="F48" s="107" t="s">
        <v>723</v>
      </c>
      <c r="G48" s="107" t="s">
        <v>699</v>
      </c>
      <c r="H48" s="107" t="s">
        <v>736</v>
      </c>
    </row>
    <row r="49" spans="1:8" x14ac:dyDescent="0.25">
      <c r="A49" s="107" t="s">
        <v>86</v>
      </c>
      <c r="B49" s="107" t="s">
        <v>85</v>
      </c>
      <c r="C49" s="107" t="s">
        <v>701</v>
      </c>
      <c r="D49" s="107" t="s">
        <v>715</v>
      </c>
      <c r="E49" s="107" t="s">
        <v>731</v>
      </c>
      <c r="F49" s="107" t="s">
        <v>701</v>
      </c>
      <c r="G49" s="107" t="s">
        <v>702</v>
      </c>
      <c r="H49" s="107" t="s">
        <v>732</v>
      </c>
    </row>
    <row r="50" spans="1:8" x14ac:dyDescent="0.25">
      <c r="A50" s="107" t="s">
        <v>88</v>
      </c>
      <c r="B50" s="107" t="s">
        <v>87</v>
      </c>
      <c r="C50" s="107" t="s">
        <v>707</v>
      </c>
      <c r="D50" s="107" t="s">
        <v>696</v>
      </c>
      <c r="E50" s="107" t="s">
        <v>709</v>
      </c>
      <c r="F50" s="107" t="s">
        <v>710</v>
      </c>
      <c r="G50" s="107" t="s">
        <v>711</v>
      </c>
      <c r="H50" s="107" t="s">
        <v>712</v>
      </c>
    </row>
    <row r="51" spans="1:8" x14ac:dyDescent="0.25">
      <c r="A51" s="107" t="s">
        <v>90</v>
      </c>
      <c r="B51" s="107" t="s">
        <v>89</v>
      </c>
      <c r="C51" s="107" t="s">
        <v>707</v>
      </c>
      <c r="D51" s="107" t="s">
        <v>696</v>
      </c>
      <c r="E51" s="107" t="s">
        <v>709</v>
      </c>
      <c r="F51" s="107" t="s">
        <v>710</v>
      </c>
      <c r="G51" s="107" t="s">
        <v>711</v>
      </c>
      <c r="H51" s="107" t="s">
        <v>712</v>
      </c>
    </row>
    <row r="52" spans="1:8" x14ac:dyDescent="0.25">
      <c r="A52" s="107" t="s">
        <v>93</v>
      </c>
      <c r="B52" s="107" t="s">
        <v>92</v>
      </c>
      <c r="C52" s="107" t="s">
        <v>707</v>
      </c>
      <c r="D52" s="107" t="s">
        <v>696</v>
      </c>
      <c r="E52" s="107" t="s">
        <v>709</v>
      </c>
      <c r="F52" s="107" t="s">
        <v>710</v>
      </c>
      <c r="G52" s="107" t="s">
        <v>711</v>
      </c>
      <c r="H52" s="107" t="s">
        <v>714</v>
      </c>
    </row>
    <row r="53" spans="1:8" x14ac:dyDescent="0.25">
      <c r="A53" s="107" t="s">
        <v>95</v>
      </c>
      <c r="B53" s="107" t="s">
        <v>94</v>
      </c>
      <c r="C53" s="107" t="s">
        <v>701</v>
      </c>
      <c r="D53" s="107" t="s">
        <v>715</v>
      </c>
      <c r="E53" s="107" t="s">
        <v>692</v>
      </c>
      <c r="F53" s="107" t="s">
        <v>701</v>
      </c>
      <c r="G53" s="107" t="s">
        <v>702</v>
      </c>
      <c r="H53" s="107" t="s">
        <v>703</v>
      </c>
    </row>
    <row r="54" spans="1:8" x14ac:dyDescent="0.25">
      <c r="A54" s="107" t="s">
        <v>97</v>
      </c>
      <c r="B54" s="107" t="s">
        <v>96</v>
      </c>
      <c r="C54" s="107" t="s">
        <v>707</v>
      </c>
      <c r="D54" s="107" t="s">
        <v>715</v>
      </c>
      <c r="E54" s="107" t="s">
        <v>709</v>
      </c>
      <c r="F54" s="107" t="s">
        <v>710</v>
      </c>
      <c r="G54" s="107" t="s">
        <v>711</v>
      </c>
      <c r="H54" s="107" t="s">
        <v>726</v>
      </c>
    </row>
    <row r="55" spans="1:8" x14ac:dyDescent="0.25">
      <c r="A55" s="107" t="s">
        <v>99</v>
      </c>
      <c r="B55" s="107" t="s">
        <v>98</v>
      </c>
      <c r="C55" s="107" t="s">
        <v>704</v>
      </c>
      <c r="D55" s="107" t="s">
        <v>708</v>
      </c>
      <c r="E55" s="107" t="s">
        <v>727</v>
      </c>
      <c r="F55" s="107" t="s">
        <v>704</v>
      </c>
      <c r="G55" s="107" t="s">
        <v>702</v>
      </c>
      <c r="H55" s="107" t="s">
        <v>706</v>
      </c>
    </row>
    <row r="56" spans="1:8" x14ac:dyDescent="0.25">
      <c r="A56" s="107" t="s">
        <v>101</v>
      </c>
      <c r="B56" s="107" t="s">
        <v>100</v>
      </c>
      <c r="C56" s="107" t="s">
        <v>704</v>
      </c>
      <c r="D56" s="107" t="s">
        <v>691</v>
      </c>
      <c r="E56" s="107" t="s">
        <v>731</v>
      </c>
      <c r="F56" s="107" t="s">
        <v>704</v>
      </c>
      <c r="G56" s="107" t="s">
        <v>702</v>
      </c>
      <c r="H56" s="107" t="s">
        <v>732</v>
      </c>
    </row>
    <row r="57" spans="1:8" x14ac:dyDescent="0.25">
      <c r="A57" s="107" t="s">
        <v>103</v>
      </c>
      <c r="B57" s="107" t="s">
        <v>102</v>
      </c>
      <c r="C57" s="107" t="s">
        <v>695</v>
      </c>
      <c r="D57" s="107" t="s">
        <v>719</v>
      </c>
      <c r="E57" s="107" t="s">
        <v>697</v>
      </c>
      <c r="F57" s="107" t="s">
        <v>723</v>
      </c>
      <c r="G57" s="107" t="s">
        <v>699</v>
      </c>
      <c r="H57" s="107" t="s">
        <v>736</v>
      </c>
    </row>
    <row r="58" spans="1:8" x14ac:dyDescent="0.25">
      <c r="A58" s="107" t="s">
        <v>105</v>
      </c>
      <c r="B58" s="107" t="s">
        <v>104</v>
      </c>
      <c r="C58" s="107" t="s">
        <v>704</v>
      </c>
      <c r="D58" s="107" t="s">
        <v>691</v>
      </c>
      <c r="E58" s="107" t="s">
        <v>731</v>
      </c>
      <c r="F58" s="107" t="s">
        <v>704</v>
      </c>
      <c r="G58" s="107" t="s">
        <v>702</v>
      </c>
      <c r="H58" s="107" t="s">
        <v>732</v>
      </c>
    </row>
    <row r="59" spans="1:8" x14ac:dyDescent="0.25">
      <c r="A59" s="107" t="s">
        <v>107</v>
      </c>
      <c r="B59" s="107" t="s">
        <v>106</v>
      </c>
      <c r="C59" s="107" t="s">
        <v>718</v>
      </c>
      <c r="D59" s="107" t="s">
        <v>696</v>
      </c>
      <c r="E59" s="107" t="s">
        <v>737</v>
      </c>
      <c r="F59" s="107" t="s">
        <v>718</v>
      </c>
      <c r="G59" s="107" t="s">
        <v>721</v>
      </c>
      <c r="H59" s="107" t="s">
        <v>738</v>
      </c>
    </row>
    <row r="60" spans="1:8" x14ac:dyDescent="0.25">
      <c r="A60" s="107" t="s">
        <v>109</v>
      </c>
      <c r="B60" s="107" t="s">
        <v>108</v>
      </c>
      <c r="C60" s="107" t="s">
        <v>695</v>
      </c>
      <c r="D60" s="107" t="s">
        <v>719</v>
      </c>
      <c r="E60" s="107" t="s">
        <v>697</v>
      </c>
      <c r="F60" s="107" t="s">
        <v>723</v>
      </c>
      <c r="G60" s="107" t="s">
        <v>699</v>
      </c>
      <c r="H60" s="107" t="s">
        <v>736</v>
      </c>
    </row>
    <row r="61" spans="1:8" x14ac:dyDescent="0.25">
      <c r="A61" s="107" t="s">
        <v>111</v>
      </c>
      <c r="B61" s="107" t="s">
        <v>110</v>
      </c>
      <c r="C61" s="107" t="s">
        <v>695</v>
      </c>
      <c r="D61" s="107" t="s">
        <v>719</v>
      </c>
      <c r="E61" s="107" t="s">
        <v>697</v>
      </c>
      <c r="F61" s="107" t="s">
        <v>723</v>
      </c>
      <c r="G61" s="107" t="s">
        <v>699</v>
      </c>
      <c r="H61" s="107" t="s">
        <v>724</v>
      </c>
    </row>
    <row r="62" spans="1:8" x14ac:dyDescent="0.25">
      <c r="A62" s="107" t="s">
        <v>113</v>
      </c>
      <c r="B62" s="107" t="s">
        <v>112</v>
      </c>
      <c r="C62" s="107" t="s">
        <v>704</v>
      </c>
      <c r="D62" s="107" t="s">
        <v>696</v>
      </c>
      <c r="E62" s="107" t="s">
        <v>727</v>
      </c>
      <c r="F62" s="107" t="s">
        <v>704</v>
      </c>
      <c r="G62" s="107" t="s">
        <v>702</v>
      </c>
      <c r="H62" s="107" t="s">
        <v>706</v>
      </c>
    </row>
    <row r="63" spans="1:8" x14ac:dyDescent="0.25">
      <c r="A63" s="107" t="s">
        <v>115</v>
      </c>
      <c r="B63" s="107" t="s">
        <v>114</v>
      </c>
      <c r="C63" s="107" t="s">
        <v>704</v>
      </c>
      <c r="D63" s="107" t="s">
        <v>691</v>
      </c>
      <c r="E63" s="107" t="s">
        <v>727</v>
      </c>
      <c r="F63" s="107" t="s">
        <v>704</v>
      </c>
      <c r="G63" s="107" t="s">
        <v>702</v>
      </c>
      <c r="H63" s="107" t="s">
        <v>728</v>
      </c>
    </row>
    <row r="64" spans="1:8" x14ac:dyDescent="0.25">
      <c r="A64" s="107" t="s">
        <v>117</v>
      </c>
      <c r="B64" s="107" t="s">
        <v>116</v>
      </c>
      <c r="C64" s="107" t="s">
        <v>695</v>
      </c>
      <c r="D64" s="107" t="s">
        <v>715</v>
      </c>
      <c r="E64" s="107" t="s">
        <v>716</v>
      </c>
      <c r="F64" s="107" t="s">
        <v>698</v>
      </c>
      <c r="G64" s="107" t="s">
        <v>693</v>
      </c>
      <c r="H64" s="107" t="s">
        <v>717</v>
      </c>
    </row>
    <row r="65" spans="1:8" x14ac:dyDescent="0.25">
      <c r="A65" s="107" t="s">
        <v>119</v>
      </c>
      <c r="B65" s="107" t="s">
        <v>118</v>
      </c>
      <c r="C65" s="107" t="s">
        <v>695</v>
      </c>
      <c r="D65" s="107" t="s">
        <v>719</v>
      </c>
      <c r="E65" s="107" t="s">
        <v>697</v>
      </c>
      <c r="F65" s="107" t="s">
        <v>723</v>
      </c>
      <c r="G65" s="107" t="s">
        <v>699</v>
      </c>
      <c r="H65" s="107" t="s">
        <v>724</v>
      </c>
    </row>
    <row r="66" spans="1:8" x14ac:dyDescent="0.25">
      <c r="A66" s="107" t="s">
        <v>121</v>
      </c>
      <c r="B66" s="107" t="s">
        <v>120</v>
      </c>
      <c r="C66" s="107" t="s">
        <v>704</v>
      </c>
      <c r="D66" s="107" t="s">
        <v>715</v>
      </c>
      <c r="E66" s="107" t="s">
        <v>727</v>
      </c>
      <c r="F66" s="107" t="s">
        <v>704</v>
      </c>
      <c r="G66" s="107" t="s">
        <v>702</v>
      </c>
      <c r="H66" s="107" t="s">
        <v>728</v>
      </c>
    </row>
    <row r="67" spans="1:8" x14ac:dyDescent="0.25">
      <c r="A67" s="107" t="s">
        <v>123</v>
      </c>
      <c r="B67" s="107" t="s">
        <v>122</v>
      </c>
      <c r="C67" s="107" t="s">
        <v>695</v>
      </c>
      <c r="D67" s="107" t="s">
        <v>719</v>
      </c>
      <c r="E67" s="107" t="s">
        <v>697</v>
      </c>
      <c r="F67" s="107" t="s">
        <v>723</v>
      </c>
      <c r="G67" s="107" t="s">
        <v>699</v>
      </c>
      <c r="H67" s="107" t="s">
        <v>700</v>
      </c>
    </row>
    <row r="68" spans="1:8" x14ac:dyDescent="0.25">
      <c r="A68" s="107" t="s">
        <v>125</v>
      </c>
      <c r="B68" s="107" t="s">
        <v>124</v>
      </c>
      <c r="C68" s="107" t="s">
        <v>707</v>
      </c>
      <c r="D68" s="107" t="s">
        <v>696</v>
      </c>
      <c r="E68" s="107" t="s">
        <v>709</v>
      </c>
      <c r="F68" s="107" t="s">
        <v>710</v>
      </c>
      <c r="G68" s="107" t="s">
        <v>711</v>
      </c>
      <c r="H68" s="107" t="s">
        <v>712</v>
      </c>
    </row>
    <row r="69" spans="1:8" x14ac:dyDescent="0.25">
      <c r="A69" s="107" t="s">
        <v>127</v>
      </c>
      <c r="B69" s="107" t="s">
        <v>126</v>
      </c>
      <c r="C69" s="107" t="s">
        <v>707</v>
      </c>
      <c r="D69" s="107" t="s">
        <v>715</v>
      </c>
      <c r="E69" s="107" t="s">
        <v>709</v>
      </c>
      <c r="F69" s="107" t="s">
        <v>710</v>
      </c>
      <c r="G69" s="107" t="s">
        <v>711</v>
      </c>
      <c r="H69" s="107" t="s">
        <v>726</v>
      </c>
    </row>
    <row r="70" spans="1:8" x14ac:dyDescent="0.25">
      <c r="A70" s="107" t="s">
        <v>129</v>
      </c>
      <c r="B70" s="107" t="s">
        <v>128</v>
      </c>
      <c r="C70" s="107" t="s">
        <v>704</v>
      </c>
      <c r="D70" s="107" t="s">
        <v>691</v>
      </c>
      <c r="E70" s="107" t="s">
        <v>727</v>
      </c>
      <c r="F70" s="107" t="s">
        <v>704</v>
      </c>
      <c r="G70" s="107" t="s">
        <v>702</v>
      </c>
      <c r="H70" s="107" t="s">
        <v>728</v>
      </c>
    </row>
    <row r="71" spans="1:8" x14ac:dyDescent="0.25">
      <c r="A71" s="107" t="s">
        <v>372</v>
      </c>
      <c r="B71" s="107" t="s">
        <v>130</v>
      </c>
      <c r="C71" s="107" t="s">
        <v>704</v>
      </c>
      <c r="D71" s="107" t="s">
        <v>691</v>
      </c>
      <c r="E71" s="107" t="s">
        <v>727</v>
      </c>
      <c r="F71" s="107" t="s">
        <v>704</v>
      </c>
      <c r="G71" s="107" t="s">
        <v>702</v>
      </c>
      <c r="H71" s="107" t="s">
        <v>728</v>
      </c>
    </row>
    <row r="72" spans="1:8" x14ac:dyDescent="0.25">
      <c r="A72" s="107" t="s">
        <v>132</v>
      </c>
      <c r="B72" s="107" t="s">
        <v>131</v>
      </c>
      <c r="C72" s="107" t="s">
        <v>707</v>
      </c>
      <c r="D72" s="107" t="s">
        <v>715</v>
      </c>
      <c r="E72" s="107" t="s">
        <v>709</v>
      </c>
      <c r="F72" s="107" t="s">
        <v>713</v>
      </c>
      <c r="G72" s="107" t="s">
        <v>711</v>
      </c>
      <c r="H72" s="107" t="s">
        <v>714</v>
      </c>
    </row>
    <row r="73" spans="1:8" x14ac:dyDescent="0.25">
      <c r="A73" s="107" t="s">
        <v>134</v>
      </c>
      <c r="B73" s="107" t="s">
        <v>133</v>
      </c>
      <c r="C73" s="107" t="s">
        <v>707</v>
      </c>
      <c r="D73" s="107" t="s">
        <v>691</v>
      </c>
      <c r="E73" s="107" t="s">
        <v>709</v>
      </c>
      <c r="F73" s="107" t="s">
        <v>710</v>
      </c>
      <c r="G73" s="107" t="s">
        <v>711</v>
      </c>
      <c r="H73" s="107" t="s">
        <v>712</v>
      </c>
    </row>
    <row r="74" spans="1:8" x14ac:dyDescent="0.25">
      <c r="A74" s="107" t="s">
        <v>136</v>
      </c>
      <c r="B74" s="107" t="s">
        <v>135</v>
      </c>
      <c r="C74" s="107" t="s">
        <v>707</v>
      </c>
      <c r="D74" s="107" t="s">
        <v>715</v>
      </c>
      <c r="E74" s="107" t="s">
        <v>709</v>
      </c>
      <c r="F74" s="107" t="s">
        <v>710</v>
      </c>
      <c r="G74" s="107" t="s">
        <v>711</v>
      </c>
      <c r="H74" s="107" t="s">
        <v>726</v>
      </c>
    </row>
    <row r="75" spans="1:8" x14ac:dyDescent="0.25">
      <c r="A75" s="107" t="s">
        <v>138</v>
      </c>
      <c r="B75" s="107" t="s">
        <v>137</v>
      </c>
      <c r="C75" s="107" t="s">
        <v>695</v>
      </c>
      <c r="D75" s="107" t="s">
        <v>696</v>
      </c>
      <c r="E75" s="107" t="s">
        <v>697</v>
      </c>
      <c r="F75" s="107" t="s">
        <v>723</v>
      </c>
      <c r="G75" s="107" t="s">
        <v>699</v>
      </c>
      <c r="H75" s="107" t="s">
        <v>725</v>
      </c>
    </row>
    <row r="76" spans="1:8" x14ac:dyDescent="0.25">
      <c r="A76" s="107" t="s">
        <v>140</v>
      </c>
      <c r="B76" s="107" t="s">
        <v>139</v>
      </c>
      <c r="C76" s="107" t="s">
        <v>695</v>
      </c>
      <c r="D76" s="107" t="s">
        <v>719</v>
      </c>
      <c r="E76" s="107" t="s">
        <v>697</v>
      </c>
      <c r="F76" s="107" t="s">
        <v>739</v>
      </c>
      <c r="G76" s="107" t="s">
        <v>699</v>
      </c>
      <c r="H76" s="107" t="s">
        <v>736</v>
      </c>
    </row>
    <row r="77" spans="1:8" x14ac:dyDescent="0.25">
      <c r="A77" s="107" t="s">
        <v>142</v>
      </c>
      <c r="B77" s="107" t="s">
        <v>141</v>
      </c>
      <c r="C77" s="107" t="s">
        <v>690</v>
      </c>
      <c r="D77" s="107" t="s">
        <v>715</v>
      </c>
      <c r="E77" s="107" t="s">
        <v>720</v>
      </c>
      <c r="F77" s="107" t="s">
        <v>690</v>
      </c>
      <c r="G77" s="107" t="s">
        <v>693</v>
      </c>
      <c r="H77" s="107" t="s">
        <v>694</v>
      </c>
    </row>
    <row r="78" spans="1:8" x14ac:dyDescent="0.25">
      <c r="A78" s="107" t="s">
        <v>144</v>
      </c>
      <c r="B78" s="107" t="s">
        <v>143</v>
      </c>
      <c r="C78" s="107" t="s">
        <v>718</v>
      </c>
      <c r="D78" s="107" t="s">
        <v>715</v>
      </c>
      <c r="E78" s="107" t="s">
        <v>720</v>
      </c>
      <c r="F78" s="107" t="s">
        <v>718</v>
      </c>
      <c r="G78" s="107" t="s">
        <v>693</v>
      </c>
      <c r="H78" s="107" t="s">
        <v>730</v>
      </c>
    </row>
    <row r="79" spans="1:8" x14ac:dyDescent="0.25">
      <c r="A79" s="107" t="s">
        <v>832</v>
      </c>
      <c r="B79" s="107" t="s">
        <v>145</v>
      </c>
      <c r="C79" s="107" t="s">
        <v>701</v>
      </c>
      <c r="D79" s="107" t="s">
        <v>696</v>
      </c>
      <c r="E79" s="107" t="s">
        <v>692</v>
      </c>
      <c r="F79" s="107" t="s">
        <v>701</v>
      </c>
      <c r="G79" s="107" t="s">
        <v>693</v>
      </c>
      <c r="H79" s="107" t="s">
        <v>694</v>
      </c>
    </row>
    <row r="80" spans="1:8" x14ac:dyDescent="0.25">
      <c r="A80" s="107" t="s">
        <v>147</v>
      </c>
      <c r="B80" s="107" t="s">
        <v>146</v>
      </c>
      <c r="C80" s="107" t="s">
        <v>701</v>
      </c>
      <c r="D80" s="107" t="s">
        <v>696</v>
      </c>
      <c r="E80" s="107" t="s">
        <v>692</v>
      </c>
      <c r="F80" s="107" t="s">
        <v>701</v>
      </c>
      <c r="G80" s="107" t="s">
        <v>693</v>
      </c>
      <c r="H80" s="107" t="s">
        <v>717</v>
      </c>
    </row>
    <row r="81" spans="1:8" x14ac:dyDescent="0.25">
      <c r="A81" s="107" t="s">
        <v>149</v>
      </c>
      <c r="B81" s="107" t="s">
        <v>148</v>
      </c>
      <c r="C81" s="107" t="s">
        <v>695</v>
      </c>
      <c r="D81" s="107" t="s">
        <v>719</v>
      </c>
      <c r="E81" s="107" t="s">
        <v>697</v>
      </c>
      <c r="F81" s="107" t="s">
        <v>723</v>
      </c>
      <c r="G81" s="107" t="s">
        <v>699</v>
      </c>
      <c r="H81" s="107" t="s">
        <v>736</v>
      </c>
    </row>
    <row r="82" spans="1:8" x14ac:dyDescent="0.25">
      <c r="A82" s="107" t="s">
        <v>151</v>
      </c>
      <c r="B82" s="107" t="s">
        <v>150</v>
      </c>
      <c r="C82" s="107" t="s">
        <v>701</v>
      </c>
      <c r="D82" s="107" t="s">
        <v>719</v>
      </c>
      <c r="E82" s="107" t="s">
        <v>692</v>
      </c>
      <c r="F82" s="107" t="s">
        <v>701</v>
      </c>
      <c r="G82" s="107" t="s">
        <v>693</v>
      </c>
      <c r="H82" s="107" t="s">
        <v>717</v>
      </c>
    </row>
    <row r="83" spans="1:8" x14ac:dyDescent="0.25">
      <c r="A83" s="107" t="s">
        <v>153</v>
      </c>
      <c r="B83" s="107" t="s">
        <v>152</v>
      </c>
      <c r="C83" s="107" t="s">
        <v>695</v>
      </c>
      <c r="D83" s="107" t="s">
        <v>719</v>
      </c>
      <c r="E83" s="107" t="s">
        <v>697</v>
      </c>
      <c r="F83" s="107" t="s">
        <v>723</v>
      </c>
      <c r="G83" s="107" t="s">
        <v>699</v>
      </c>
      <c r="H83" s="107" t="s">
        <v>700</v>
      </c>
    </row>
    <row r="84" spans="1:8" x14ac:dyDescent="0.25">
      <c r="A84" s="107" t="s">
        <v>155</v>
      </c>
      <c r="B84" s="107" t="s">
        <v>154</v>
      </c>
      <c r="C84" s="107" t="s">
        <v>707</v>
      </c>
      <c r="D84" s="107" t="s">
        <v>696</v>
      </c>
      <c r="E84" s="107" t="s">
        <v>709</v>
      </c>
      <c r="F84" s="107" t="s">
        <v>710</v>
      </c>
      <c r="G84" s="107" t="s">
        <v>711</v>
      </c>
      <c r="H84" s="107" t="s">
        <v>712</v>
      </c>
    </row>
    <row r="85" spans="1:8" x14ac:dyDescent="0.25">
      <c r="A85" s="107" t="s">
        <v>157</v>
      </c>
      <c r="B85" s="107" t="s">
        <v>156</v>
      </c>
      <c r="C85" s="107" t="s">
        <v>718</v>
      </c>
      <c r="D85" s="107" t="s">
        <v>719</v>
      </c>
      <c r="E85" s="107" t="s">
        <v>720</v>
      </c>
      <c r="F85" s="107" t="s">
        <v>718</v>
      </c>
      <c r="G85" s="107" t="s">
        <v>693</v>
      </c>
      <c r="H85" s="107" t="s">
        <v>735</v>
      </c>
    </row>
    <row r="86" spans="1:8" x14ac:dyDescent="0.25">
      <c r="A86" s="107" t="s">
        <v>159</v>
      </c>
      <c r="B86" s="107" t="s">
        <v>158</v>
      </c>
      <c r="C86" s="107" t="s">
        <v>701</v>
      </c>
      <c r="D86" s="107" t="s">
        <v>696</v>
      </c>
      <c r="E86" s="107" t="s">
        <v>692</v>
      </c>
      <c r="F86" s="107" t="s">
        <v>701</v>
      </c>
      <c r="G86" s="107" t="s">
        <v>693</v>
      </c>
      <c r="H86" s="107" t="s">
        <v>717</v>
      </c>
    </row>
    <row r="87" spans="1:8" x14ac:dyDescent="0.25">
      <c r="A87" s="107" t="s">
        <v>161</v>
      </c>
      <c r="B87" s="107" t="s">
        <v>160</v>
      </c>
      <c r="C87" s="107" t="s">
        <v>695</v>
      </c>
      <c r="D87" s="107" t="s">
        <v>696</v>
      </c>
      <c r="E87" s="107" t="s">
        <v>716</v>
      </c>
      <c r="F87" s="107" t="s">
        <v>740</v>
      </c>
      <c r="G87" s="107" t="s">
        <v>693</v>
      </c>
      <c r="H87" s="107" t="s">
        <v>740</v>
      </c>
    </row>
    <row r="88" spans="1:8" x14ac:dyDescent="0.25">
      <c r="A88" s="107" t="s">
        <v>163</v>
      </c>
      <c r="B88" s="107" t="s">
        <v>162</v>
      </c>
      <c r="C88" s="107" t="s">
        <v>704</v>
      </c>
      <c r="D88" s="107" t="s">
        <v>691</v>
      </c>
      <c r="E88" s="107" t="s">
        <v>731</v>
      </c>
      <c r="F88" s="107" t="s">
        <v>704</v>
      </c>
      <c r="G88" s="107" t="s">
        <v>702</v>
      </c>
      <c r="H88" s="107" t="s">
        <v>732</v>
      </c>
    </row>
    <row r="89" spans="1:8" x14ac:dyDescent="0.25">
      <c r="A89" s="107" t="s">
        <v>165</v>
      </c>
      <c r="B89" s="107" t="s">
        <v>164</v>
      </c>
      <c r="C89" s="107" t="s">
        <v>718</v>
      </c>
      <c r="D89" s="107" t="s">
        <v>715</v>
      </c>
      <c r="E89" s="107" t="s">
        <v>737</v>
      </c>
      <c r="F89" s="107" t="s">
        <v>718</v>
      </c>
      <c r="G89" s="107" t="s">
        <v>721</v>
      </c>
      <c r="H89" s="107" t="s">
        <v>741</v>
      </c>
    </row>
    <row r="90" spans="1:8" x14ac:dyDescent="0.25">
      <c r="A90" s="107" t="s">
        <v>830</v>
      </c>
      <c r="B90" s="107" t="s">
        <v>166</v>
      </c>
      <c r="C90" s="107" t="s">
        <v>718</v>
      </c>
      <c r="D90" s="107" t="s">
        <v>691</v>
      </c>
      <c r="E90" s="107" t="s">
        <v>720</v>
      </c>
      <c r="F90" s="107" t="s">
        <v>718</v>
      </c>
      <c r="G90" s="107" t="s">
        <v>693</v>
      </c>
      <c r="H90" s="107" t="s">
        <v>735</v>
      </c>
    </row>
    <row r="91" spans="1:8" x14ac:dyDescent="0.25">
      <c r="A91" s="107" t="s">
        <v>834</v>
      </c>
      <c r="B91" s="107" t="s">
        <v>297</v>
      </c>
      <c r="C91" s="107" t="s">
        <v>718</v>
      </c>
      <c r="D91" s="107" t="s">
        <v>719</v>
      </c>
      <c r="E91" s="107" t="s">
        <v>720</v>
      </c>
      <c r="F91" s="107" t="s">
        <v>718</v>
      </c>
      <c r="G91" s="107" t="s">
        <v>693</v>
      </c>
      <c r="H91" s="107" t="s">
        <v>735</v>
      </c>
    </row>
    <row r="92" spans="1:8" x14ac:dyDescent="0.25">
      <c r="A92" s="107" t="s">
        <v>168</v>
      </c>
      <c r="B92" s="107" t="s">
        <v>167</v>
      </c>
      <c r="C92" s="107" t="s">
        <v>701</v>
      </c>
      <c r="D92" s="107" t="s">
        <v>708</v>
      </c>
      <c r="E92" s="107" t="s">
        <v>692</v>
      </c>
      <c r="F92" s="107" t="s">
        <v>701</v>
      </c>
      <c r="G92" s="107" t="s">
        <v>693</v>
      </c>
      <c r="H92" s="107" t="s">
        <v>717</v>
      </c>
    </row>
    <row r="93" spans="1:8" x14ac:dyDescent="0.25">
      <c r="A93" s="107" t="s">
        <v>170</v>
      </c>
      <c r="B93" s="107" t="s">
        <v>169</v>
      </c>
      <c r="C93" s="107" t="s">
        <v>695</v>
      </c>
      <c r="D93" s="107" t="s">
        <v>691</v>
      </c>
      <c r="E93" s="107" t="s">
        <v>716</v>
      </c>
      <c r="F93" s="107" t="s">
        <v>740</v>
      </c>
      <c r="G93" s="107" t="s">
        <v>693</v>
      </c>
      <c r="H93" s="107" t="s">
        <v>740</v>
      </c>
    </row>
    <row r="94" spans="1:8" x14ac:dyDescent="0.25">
      <c r="A94" s="107" t="s">
        <v>833</v>
      </c>
      <c r="B94" s="107" t="s">
        <v>171</v>
      </c>
      <c r="C94" s="107" t="s">
        <v>718</v>
      </c>
      <c r="D94" s="107" t="s">
        <v>715</v>
      </c>
      <c r="E94" s="107" t="s">
        <v>720</v>
      </c>
      <c r="F94" s="107" t="s">
        <v>718</v>
      </c>
      <c r="G94" s="107" t="s">
        <v>693</v>
      </c>
      <c r="H94" s="107" t="s">
        <v>730</v>
      </c>
    </row>
    <row r="95" spans="1:8" x14ac:dyDescent="0.25">
      <c r="A95" s="107" t="s">
        <v>378</v>
      </c>
      <c r="B95" s="107" t="s">
        <v>172</v>
      </c>
      <c r="C95" s="107" t="s">
        <v>695</v>
      </c>
      <c r="D95" s="107" t="s">
        <v>708</v>
      </c>
      <c r="E95" s="107" t="s">
        <v>697</v>
      </c>
      <c r="F95" s="107" t="s">
        <v>723</v>
      </c>
      <c r="G95" s="107" t="s">
        <v>699</v>
      </c>
      <c r="H95" s="107" t="s">
        <v>736</v>
      </c>
    </row>
    <row r="96" spans="1:8" x14ac:dyDescent="0.25">
      <c r="A96" s="107" t="s">
        <v>174</v>
      </c>
      <c r="B96" s="107" t="s">
        <v>173</v>
      </c>
      <c r="C96" s="107" t="s">
        <v>701</v>
      </c>
      <c r="D96" s="107" t="s">
        <v>696</v>
      </c>
      <c r="E96" s="107" t="s">
        <v>692</v>
      </c>
      <c r="F96" s="107" t="s">
        <v>701</v>
      </c>
      <c r="G96" s="107" t="s">
        <v>693</v>
      </c>
      <c r="H96" s="107" t="s">
        <v>717</v>
      </c>
    </row>
    <row r="97" spans="1:8" x14ac:dyDescent="0.25">
      <c r="A97" s="107" t="s">
        <v>176</v>
      </c>
      <c r="B97" s="107" t="s">
        <v>175</v>
      </c>
      <c r="C97" s="107" t="s">
        <v>704</v>
      </c>
      <c r="D97" s="107" t="s">
        <v>715</v>
      </c>
      <c r="E97" s="107" t="s">
        <v>705</v>
      </c>
      <c r="F97" s="107" t="s">
        <v>704</v>
      </c>
      <c r="G97" s="107" t="s">
        <v>702</v>
      </c>
      <c r="H97" s="107" t="s">
        <v>729</v>
      </c>
    </row>
    <row r="98" spans="1:8" x14ac:dyDescent="0.25">
      <c r="A98" s="107" t="s">
        <v>178</v>
      </c>
      <c r="B98" s="107" t="s">
        <v>177</v>
      </c>
      <c r="C98" s="107" t="s">
        <v>704</v>
      </c>
      <c r="D98" s="107" t="s">
        <v>691</v>
      </c>
      <c r="E98" s="107" t="s">
        <v>727</v>
      </c>
      <c r="F98" s="107" t="s">
        <v>704</v>
      </c>
      <c r="G98" s="107" t="s">
        <v>702</v>
      </c>
      <c r="H98" s="107" t="s">
        <v>728</v>
      </c>
    </row>
    <row r="99" spans="1:8" x14ac:dyDescent="0.25">
      <c r="A99" s="107" t="s">
        <v>180</v>
      </c>
      <c r="B99" s="107" t="s">
        <v>179</v>
      </c>
      <c r="C99" s="107" t="s">
        <v>701</v>
      </c>
      <c r="D99" s="107" t="s">
        <v>696</v>
      </c>
      <c r="E99" s="107" t="s">
        <v>692</v>
      </c>
      <c r="F99" s="107" t="s">
        <v>701</v>
      </c>
      <c r="G99" s="107" t="s">
        <v>702</v>
      </c>
      <c r="H99" s="107" t="s">
        <v>703</v>
      </c>
    </row>
    <row r="100" spans="1:8" x14ac:dyDescent="0.25">
      <c r="A100" s="107" t="s">
        <v>182</v>
      </c>
      <c r="B100" s="107" t="s">
        <v>181</v>
      </c>
      <c r="C100" s="107" t="s">
        <v>695</v>
      </c>
      <c r="D100" s="107" t="s">
        <v>708</v>
      </c>
      <c r="E100" s="107" t="s">
        <v>697</v>
      </c>
      <c r="F100" s="107" t="s">
        <v>739</v>
      </c>
      <c r="G100" s="107" t="s">
        <v>699</v>
      </c>
      <c r="H100" s="107" t="s">
        <v>724</v>
      </c>
    </row>
    <row r="101" spans="1:8" x14ac:dyDescent="0.25">
      <c r="A101" s="107" t="s">
        <v>184</v>
      </c>
      <c r="B101" s="107" t="s">
        <v>183</v>
      </c>
      <c r="C101" s="107" t="s">
        <v>695</v>
      </c>
      <c r="D101" s="107" t="s">
        <v>708</v>
      </c>
      <c r="E101" s="107" t="s">
        <v>697</v>
      </c>
      <c r="F101" s="107" t="s">
        <v>723</v>
      </c>
      <c r="G101" s="107" t="s">
        <v>699</v>
      </c>
      <c r="H101" s="107" t="s">
        <v>736</v>
      </c>
    </row>
    <row r="102" spans="1:8" x14ac:dyDescent="0.25">
      <c r="A102" s="107" t="s">
        <v>186</v>
      </c>
      <c r="B102" s="107" t="s">
        <v>185</v>
      </c>
      <c r="C102" s="107" t="s">
        <v>695</v>
      </c>
      <c r="D102" s="107" t="s">
        <v>719</v>
      </c>
      <c r="E102" s="107" t="s">
        <v>697</v>
      </c>
      <c r="F102" s="107" t="s">
        <v>723</v>
      </c>
      <c r="G102" s="107" t="s">
        <v>699</v>
      </c>
      <c r="H102" s="107" t="s">
        <v>724</v>
      </c>
    </row>
    <row r="103" spans="1:8" x14ac:dyDescent="0.25">
      <c r="A103" s="142" t="s">
        <v>1074</v>
      </c>
      <c r="B103" s="107" t="s">
        <v>187</v>
      </c>
      <c r="C103" s="107" t="s">
        <v>695</v>
      </c>
      <c r="D103" s="107" t="s">
        <v>696</v>
      </c>
      <c r="E103" s="107" t="s">
        <v>697</v>
      </c>
      <c r="F103" s="107" t="s">
        <v>698</v>
      </c>
      <c r="G103" s="107" t="s">
        <v>699</v>
      </c>
      <c r="H103" s="107" t="s">
        <v>700</v>
      </c>
    </row>
    <row r="104" spans="1:8" x14ac:dyDescent="0.25">
      <c r="A104" s="107" t="s">
        <v>189</v>
      </c>
      <c r="B104" s="107" t="s">
        <v>188</v>
      </c>
      <c r="C104" s="107" t="s">
        <v>704</v>
      </c>
      <c r="D104" s="107" t="s">
        <v>691</v>
      </c>
      <c r="E104" s="107" t="s">
        <v>705</v>
      </c>
      <c r="F104" s="107" t="s">
        <v>704</v>
      </c>
      <c r="G104" s="107" t="s">
        <v>702</v>
      </c>
      <c r="H104" s="107" t="s">
        <v>732</v>
      </c>
    </row>
    <row r="105" spans="1:8" x14ac:dyDescent="0.25">
      <c r="A105" s="107" t="s">
        <v>191</v>
      </c>
      <c r="B105" s="107" t="s">
        <v>190</v>
      </c>
      <c r="C105" s="107" t="s">
        <v>704</v>
      </c>
      <c r="D105" s="107" t="s">
        <v>691</v>
      </c>
      <c r="E105" s="107" t="s">
        <v>705</v>
      </c>
      <c r="F105" s="107" t="s">
        <v>704</v>
      </c>
      <c r="G105" s="107" t="s">
        <v>702</v>
      </c>
      <c r="H105" s="107" t="s">
        <v>732</v>
      </c>
    </row>
    <row r="106" spans="1:8" x14ac:dyDescent="0.25">
      <c r="A106" s="107" t="s">
        <v>193</v>
      </c>
      <c r="B106" s="107" t="s">
        <v>192</v>
      </c>
      <c r="C106" s="107" t="s">
        <v>718</v>
      </c>
      <c r="D106" s="107" t="s">
        <v>696</v>
      </c>
      <c r="E106" s="107" t="s">
        <v>720</v>
      </c>
      <c r="F106" s="107" t="s">
        <v>718</v>
      </c>
      <c r="G106" s="107" t="s">
        <v>693</v>
      </c>
      <c r="H106" s="107" t="s">
        <v>730</v>
      </c>
    </row>
    <row r="107" spans="1:8" x14ac:dyDescent="0.25">
      <c r="A107" s="107" t="s">
        <v>195</v>
      </c>
      <c r="B107" s="107" t="s">
        <v>194</v>
      </c>
      <c r="C107" s="107" t="s">
        <v>690</v>
      </c>
      <c r="D107" s="107" t="s">
        <v>696</v>
      </c>
      <c r="E107" s="107" t="s">
        <v>720</v>
      </c>
      <c r="F107" s="107" t="s">
        <v>690</v>
      </c>
      <c r="G107" s="107" t="s">
        <v>693</v>
      </c>
      <c r="H107" s="107" t="s">
        <v>694</v>
      </c>
    </row>
    <row r="108" spans="1:8" x14ac:dyDescent="0.25">
      <c r="A108" s="107" t="s">
        <v>197</v>
      </c>
      <c r="B108" s="107" t="s">
        <v>196</v>
      </c>
      <c r="C108" s="107" t="s">
        <v>704</v>
      </c>
      <c r="D108" s="107" t="s">
        <v>691</v>
      </c>
      <c r="E108" s="107" t="s">
        <v>727</v>
      </c>
      <c r="F108" s="107" t="s">
        <v>704</v>
      </c>
      <c r="G108" s="107" t="s">
        <v>702</v>
      </c>
      <c r="H108" s="107" t="s">
        <v>728</v>
      </c>
    </row>
    <row r="109" spans="1:8" x14ac:dyDescent="0.25">
      <c r="A109" s="107" t="s">
        <v>199</v>
      </c>
      <c r="B109" s="107" t="s">
        <v>198</v>
      </c>
      <c r="C109" s="107" t="s">
        <v>701</v>
      </c>
      <c r="D109" s="107" t="s">
        <v>708</v>
      </c>
      <c r="E109" s="107" t="s">
        <v>697</v>
      </c>
      <c r="F109" s="107" t="s">
        <v>723</v>
      </c>
      <c r="G109" s="107" t="s">
        <v>699</v>
      </c>
      <c r="H109" s="107" t="s">
        <v>700</v>
      </c>
    </row>
    <row r="110" spans="1:8" x14ac:dyDescent="0.25">
      <c r="A110" s="107" t="s">
        <v>201</v>
      </c>
      <c r="B110" s="107" t="s">
        <v>200</v>
      </c>
      <c r="C110" s="107" t="s">
        <v>718</v>
      </c>
      <c r="D110" s="107" t="s">
        <v>696</v>
      </c>
      <c r="E110" s="107" t="s">
        <v>737</v>
      </c>
      <c r="F110" s="107" t="s">
        <v>718</v>
      </c>
      <c r="G110" s="107" t="s">
        <v>721</v>
      </c>
      <c r="H110" s="107" t="s">
        <v>741</v>
      </c>
    </row>
    <row r="111" spans="1:8" x14ac:dyDescent="0.25">
      <c r="A111" s="107" t="s">
        <v>203</v>
      </c>
      <c r="B111" s="107" t="s">
        <v>202</v>
      </c>
      <c r="C111" s="107" t="s">
        <v>704</v>
      </c>
      <c r="D111" s="107" t="s">
        <v>715</v>
      </c>
      <c r="E111" s="107" t="s">
        <v>727</v>
      </c>
      <c r="F111" s="107" t="s">
        <v>704</v>
      </c>
      <c r="G111" s="107" t="s">
        <v>702</v>
      </c>
      <c r="H111" s="107" t="s">
        <v>728</v>
      </c>
    </row>
    <row r="112" spans="1:8" x14ac:dyDescent="0.25">
      <c r="A112" s="107" t="s">
        <v>205</v>
      </c>
      <c r="B112" s="107" t="s">
        <v>204</v>
      </c>
      <c r="C112" s="107" t="s">
        <v>704</v>
      </c>
      <c r="D112" s="107" t="s">
        <v>696</v>
      </c>
      <c r="E112" s="107" t="s">
        <v>705</v>
      </c>
      <c r="F112" s="107" t="s">
        <v>704</v>
      </c>
      <c r="G112" s="107" t="s">
        <v>702</v>
      </c>
      <c r="H112" s="107" t="s">
        <v>732</v>
      </c>
    </row>
    <row r="113" spans="1:8" x14ac:dyDescent="0.25">
      <c r="A113" s="107" t="s">
        <v>207</v>
      </c>
      <c r="B113" s="107" t="s">
        <v>206</v>
      </c>
      <c r="C113" s="107" t="s">
        <v>707</v>
      </c>
      <c r="D113" s="107" t="s">
        <v>696</v>
      </c>
      <c r="E113" s="107" t="s">
        <v>709</v>
      </c>
      <c r="F113" s="107" t="s">
        <v>710</v>
      </c>
      <c r="G113" s="107" t="s">
        <v>711</v>
      </c>
      <c r="H113" s="107" t="s">
        <v>726</v>
      </c>
    </row>
    <row r="114" spans="1:8" x14ac:dyDescent="0.25">
      <c r="A114" s="107" t="s">
        <v>741</v>
      </c>
      <c r="B114" s="107" t="s">
        <v>208</v>
      </c>
      <c r="C114" s="107" t="s">
        <v>718</v>
      </c>
      <c r="D114" s="107" t="s">
        <v>715</v>
      </c>
      <c r="E114" s="107" t="s">
        <v>737</v>
      </c>
      <c r="F114" s="107" t="s">
        <v>718</v>
      </c>
      <c r="G114" s="107" t="s">
        <v>721</v>
      </c>
      <c r="H114" s="107" t="s">
        <v>741</v>
      </c>
    </row>
    <row r="115" spans="1:8" x14ac:dyDescent="0.25">
      <c r="A115" s="107" t="s">
        <v>835</v>
      </c>
      <c r="B115" s="107" t="s">
        <v>209</v>
      </c>
      <c r="C115" s="107" t="s">
        <v>695</v>
      </c>
      <c r="D115" s="107" t="s">
        <v>715</v>
      </c>
      <c r="E115" s="107" t="s">
        <v>697</v>
      </c>
      <c r="F115" s="107" t="s">
        <v>698</v>
      </c>
      <c r="G115" s="107" t="s">
        <v>699</v>
      </c>
      <c r="H115" s="107" t="s">
        <v>725</v>
      </c>
    </row>
    <row r="116" spans="1:8" x14ac:dyDescent="0.25">
      <c r="A116" s="107" t="s">
        <v>211</v>
      </c>
      <c r="B116" s="107" t="s">
        <v>210</v>
      </c>
      <c r="C116" s="107" t="s">
        <v>718</v>
      </c>
      <c r="D116" s="107" t="s">
        <v>715</v>
      </c>
      <c r="E116" s="107" t="s">
        <v>720</v>
      </c>
      <c r="F116" s="107" t="s">
        <v>718</v>
      </c>
      <c r="G116" s="107" t="s">
        <v>693</v>
      </c>
      <c r="H116" s="107" t="s">
        <v>735</v>
      </c>
    </row>
    <row r="117" spans="1:8" x14ac:dyDescent="0.25">
      <c r="A117" s="107" t="s">
        <v>213</v>
      </c>
      <c r="B117" s="107" t="s">
        <v>212</v>
      </c>
      <c r="C117" s="107" t="s">
        <v>695</v>
      </c>
      <c r="D117" s="107" t="s">
        <v>696</v>
      </c>
      <c r="E117" s="107" t="s">
        <v>697</v>
      </c>
      <c r="F117" s="107" t="s">
        <v>698</v>
      </c>
      <c r="G117" s="107" t="s">
        <v>699</v>
      </c>
      <c r="H117" s="107" t="s">
        <v>700</v>
      </c>
    </row>
    <row r="118" spans="1:8" x14ac:dyDescent="0.25">
      <c r="A118" s="107" t="s">
        <v>215</v>
      </c>
      <c r="B118" s="107" t="s">
        <v>214</v>
      </c>
      <c r="C118" s="107" t="s">
        <v>701</v>
      </c>
      <c r="D118" s="107" t="s">
        <v>715</v>
      </c>
      <c r="E118" s="107" t="s">
        <v>692</v>
      </c>
      <c r="F118" s="107" t="s">
        <v>701</v>
      </c>
      <c r="G118" s="107" t="s">
        <v>702</v>
      </c>
      <c r="H118" s="107" t="s">
        <v>703</v>
      </c>
    </row>
    <row r="119" spans="1:8" x14ac:dyDescent="0.25">
      <c r="A119" s="107" t="s">
        <v>217</v>
      </c>
      <c r="B119" s="107" t="s">
        <v>216</v>
      </c>
      <c r="C119" s="107" t="s">
        <v>704</v>
      </c>
      <c r="D119" s="107" t="s">
        <v>691</v>
      </c>
      <c r="E119" s="107" t="s">
        <v>705</v>
      </c>
      <c r="F119" s="107" t="s">
        <v>704</v>
      </c>
      <c r="G119" s="107" t="s">
        <v>702</v>
      </c>
      <c r="H119" s="107" t="s">
        <v>732</v>
      </c>
    </row>
    <row r="120" spans="1:8" x14ac:dyDescent="0.25">
      <c r="A120" s="107" t="s">
        <v>370</v>
      </c>
      <c r="B120" s="107" t="s">
        <v>218</v>
      </c>
      <c r="C120" s="107" t="s">
        <v>718</v>
      </c>
      <c r="D120" s="107" t="s">
        <v>691</v>
      </c>
      <c r="E120" s="107" t="s">
        <v>720</v>
      </c>
      <c r="F120" s="107" t="s">
        <v>718</v>
      </c>
      <c r="G120" s="107" t="s">
        <v>693</v>
      </c>
      <c r="H120" s="107" t="s">
        <v>730</v>
      </c>
    </row>
    <row r="121" spans="1:8" x14ac:dyDescent="0.25">
      <c r="A121" s="107" t="s">
        <v>220</v>
      </c>
      <c r="B121" s="107" t="s">
        <v>219</v>
      </c>
      <c r="C121" s="107" t="s">
        <v>704</v>
      </c>
      <c r="D121" s="107" t="s">
        <v>696</v>
      </c>
      <c r="E121" s="107" t="s">
        <v>705</v>
      </c>
      <c r="F121" s="107" t="s">
        <v>704</v>
      </c>
      <c r="G121" s="107" t="s">
        <v>702</v>
      </c>
      <c r="H121" s="107" t="s">
        <v>729</v>
      </c>
    </row>
    <row r="122" spans="1:8" x14ac:dyDescent="0.25">
      <c r="A122" s="107" t="s">
        <v>222</v>
      </c>
      <c r="B122" s="107" t="s">
        <v>221</v>
      </c>
      <c r="C122" s="107" t="s">
        <v>718</v>
      </c>
      <c r="D122" s="107"/>
      <c r="E122" s="107" t="s">
        <v>737</v>
      </c>
      <c r="F122" s="107" t="s">
        <v>718</v>
      </c>
      <c r="G122" s="107" t="s">
        <v>721</v>
      </c>
      <c r="H122" s="107" t="s">
        <v>741</v>
      </c>
    </row>
    <row r="123" spans="1:8" x14ac:dyDescent="0.25">
      <c r="A123" s="107" t="s">
        <v>224</v>
      </c>
      <c r="B123" s="107" t="s">
        <v>223</v>
      </c>
      <c r="C123" s="107" t="s">
        <v>690</v>
      </c>
      <c r="D123" s="107" t="s">
        <v>691</v>
      </c>
      <c r="E123" s="107" t="s">
        <v>720</v>
      </c>
      <c r="F123" s="107" t="s">
        <v>690</v>
      </c>
      <c r="G123" s="107" t="s">
        <v>693</v>
      </c>
      <c r="H123" s="107" t="s">
        <v>694</v>
      </c>
    </row>
    <row r="124" spans="1:8" x14ac:dyDescent="0.25">
      <c r="A124" s="107" t="s">
        <v>226</v>
      </c>
      <c r="B124" s="107" t="s">
        <v>225</v>
      </c>
      <c r="C124" s="107" t="s">
        <v>695</v>
      </c>
      <c r="D124" s="107" t="s">
        <v>719</v>
      </c>
      <c r="E124" s="107" t="s">
        <v>697</v>
      </c>
      <c r="F124" s="107" t="s">
        <v>723</v>
      </c>
      <c r="G124" s="107" t="s">
        <v>699</v>
      </c>
      <c r="H124" s="107" t="s">
        <v>724</v>
      </c>
    </row>
    <row r="125" spans="1:8" x14ac:dyDescent="0.25">
      <c r="A125" s="107" t="s">
        <v>228</v>
      </c>
      <c r="B125" s="107" t="s">
        <v>227</v>
      </c>
      <c r="C125" s="107" t="s">
        <v>718</v>
      </c>
      <c r="D125" s="107" t="s">
        <v>719</v>
      </c>
      <c r="E125" s="107" t="s">
        <v>720</v>
      </c>
      <c r="F125" s="107" t="s">
        <v>718</v>
      </c>
      <c r="G125" s="107" t="s">
        <v>721</v>
      </c>
      <c r="H125" s="107" t="s">
        <v>722</v>
      </c>
    </row>
    <row r="126" spans="1:8" x14ac:dyDescent="0.25">
      <c r="A126" s="107" t="s">
        <v>230</v>
      </c>
      <c r="B126" s="107" t="s">
        <v>229</v>
      </c>
      <c r="C126" s="107" t="s">
        <v>707</v>
      </c>
      <c r="D126" s="107" t="s">
        <v>715</v>
      </c>
      <c r="E126" s="107" t="s">
        <v>709</v>
      </c>
      <c r="F126" s="107" t="s">
        <v>710</v>
      </c>
      <c r="G126" s="107" t="s">
        <v>711</v>
      </c>
      <c r="H126" s="107" t="s">
        <v>726</v>
      </c>
    </row>
    <row r="127" spans="1:8" x14ac:dyDescent="0.25">
      <c r="A127" s="107" t="s">
        <v>232</v>
      </c>
      <c r="B127" s="107" t="s">
        <v>231</v>
      </c>
      <c r="C127" s="107" t="s">
        <v>704</v>
      </c>
      <c r="D127" s="107" t="s">
        <v>691</v>
      </c>
      <c r="E127" s="107" t="s">
        <v>727</v>
      </c>
      <c r="F127" s="107" t="s">
        <v>704</v>
      </c>
      <c r="G127" s="107" t="s">
        <v>702</v>
      </c>
      <c r="H127" s="107" t="s">
        <v>728</v>
      </c>
    </row>
    <row r="128" spans="1:8" x14ac:dyDescent="0.25">
      <c r="A128" s="107" t="s">
        <v>234</v>
      </c>
      <c r="B128" s="107" t="s">
        <v>233</v>
      </c>
      <c r="C128" s="107" t="s">
        <v>704</v>
      </c>
      <c r="D128" s="107" t="s">
        <v>715</v>
      </c>
      <c r="E128" s="107" t="s">
        <v>727</v>
      </c>
      <c r="F128" s="107" t="s">
        <v>704</v>
      </c>
      <c r="G128" s="107" t="s">
        <v>702</v>
      </c>
      <c r="H128" s="107" t="s">
        <v>728</v>
      </c>
    </row>
    <row r="129" spans="1:8" x14ac:dyDescent="0.25">
      <c r="A129" s="107" t="s">
        <v>236</v>
      </c>
      <c r="B129" s="107" t="s">
        <v>235</v>
      </c>
      <c r="C129" s="107" t="s">
        <v>695</v>
      </c>
      <c r="D129" s="107" t="s">
        <v>719</v>
      </c>
      <c r="E129" s="107" t="s">
        <v>697</v>
      </c>
      <c r="F129" s="107" t="s">
        <v>739</v>
      </c>
      <c r="G129" s="107" t="s">
        <v>699</v>
      </c>
      <c r="H129" s="107" t="s">
        <v>736</v>
      </c>
    </row>
    <row r="130" spans="1:8" x14ac:dyDescent="0.25">
      <c r="A130" s="107" t="s">
        <v>239</v>
      </c>
      <c r="B130" s="107" t="s">
        <v>238</v>
      </c>
      <c r="C130" s="107" t="s">
        <v>701</v>
      </c>
      <c r="D130" s="107" t="s">
        <v>708</v>
      </c>
      <c r="E130" s="107" t="s">
        <v>692</v>
      </c>
      <c r="F130" s="107" t="s">
        <v>701</v>
      </c>
      <c r="G130" s="107" t="s">
        <v>693</v>
      </c>
      <c r="H130" s="107" t="s">
        <v>717</v>
      </c>
    </row>
    <row r="131" spans="1:8" x14ac:dyDescent="0.25">
      <c r="A131" s="107" t="s">
        <v>241</v>
      </c>
      <c r="B131" s="107" t="s">
        <v>240</v>
      </c>
      <c r="C131" s="107" t="s">
        <v>690</v>
      </c>
      <c r="D131" s="107" t="s">
        <v>715</v>
      </c>
      <c r="E131" s="107" t="s">
        <v>692</v>
      </c>
      <c r="F131" s="107" t="s">
        <v>690</v>
      </c>
      <c r="G131" s="107" t="s">
        <v>693</v>
      </c>
      <c r="H131" s="107" t="s">
        <v>694</v>
      </c>
    </row>
    <row r="132" spans="1:8" x14ac:dyDescent="0.25">
      <c r="A132" s="107" t="s">
        <v>243</v>
      </c>
      <c r="B132" s="107" t="s">
        <v>242</v>
      </c>
      <c r="C132" s="107" t="s">
        <v>718</v>
      </c>
      <c r="D132" s="107" t="s">
        <v>696</v>
      </c>
      <c r="E132" s="107" t="s">
        <v>737</v>
      </c>
      <c r="F132" s="107" t="s">
        <v>718</v>
      </c>
      <c r="G132" s="107" t="s">
        <v>721</v>
      </c>
      <c r="H132" s="107" t="s">
        <v>741</v>
      </c>
    </row>
    <row r="133" spans="1:8" x14ac:dyDescent="0.25">
      <c r="A133" s="107" t="s">
        <v>393</v>
      </c>
      <c r="B133" s="107" t="s">
        <v>237</v>
      </c>
      <c r="C133" s="107" t="s">
        <v>701</v>
      </c>
      <c r="D133" s="107" t="s">
        <v>715</v>
      </c>
      <c r="E133" s="107" t="s">
        <v>692</v>
      </c>
      <c r="F133" s="107" t="s">
        <v>701</v>
      </c>
      <c r="G133" s="107" t="s">
        <v>693</v>
      </c>
      <c r="H133" s="107" t="s">
        <v>717</v>
      </c>
    </row>
    <row r="134" spans="1:8" x14ac:dyDescent="0.25">
      <c r="A134" s="107" t="s">
        <v>245</v>
      </c>
      <c r="B134" s="107" t="s">
        <v>244</v>
      </c>
      <c r="C134" s="107" t="s">
        <v>707</v>
      </c>
      <c r="D134" s="107" t="s">
        <v>696</v>
      </c>
      <c r="E134" s="107" t="s">
        <v>709</v>
      </c>
      <c r="F134" s="107" t="s">
        <v>710</v>
      </c>
      <c r="G134" s="107" t="s">
        <v>711</v>
      </c>
      <c r="H134" s="107" t="s">
        <v>726</v>
      </c>
    </row>
    <row r="135" spans="1:8" x14ac:dyDescent="0.25">
      <c r="A135" s="107" t="s">
        <v>247</v>
      </c>
      <c r="B135" s="107" t="s">
        <v>246</v>
      </c>
      <c r="C135" s="107" t="s">
        <v>718</v>
      </c>
      <c r="D135" s="107" t="s">
        <v>715</v>
      </c>
      <c r="E135" s="107" t="s">
        <v>720</v>
      </c>
      <c r="F135" s="107" t="s">
        <v>718</v>
      </c>
      <c r="G135" s="107" t="s">
        <v>721</v>
      </c>
      <c r="H135" s="107" t="s">
        <v>738</v>
      </c>
    </row>
    <row r="136" spans="1:8" x14ac:dyDescent="0.25">
      <c r="A136" s="107" t="s">
        <v>249</v>
      </c>
      <c r="B136" s="107" t="s">
        <v>248</v>
      </c>
      <c r="C136" s="107" t="s">
        <v>707</v>
      </c>
      <c r="D136" s="107" t="s">
        <v>715</v>
      </c>
      <c r="E136" s="107" t="s">
        <v>709</v>
      </c>
      <c r="F136" s="107" t="s">
        <v>713</v>
      </c>
      <c r="G136" s="107" t="s">
        <v>711</v>
      </c>
      <c r="H136" s="107" t="s">
        <v>714</v>
      </c>
    </row>
    <row r="137" spans="1:8" x14ac:dyDescent="0.25">
      <c r="A137" s="107" t="s">
        <v>251</v>
      </c>
      <c r="B137" s="107" t="s">
        <v>250</v>
      </c>
      <c r="C137" s="107" t="s">
        <v>707</v>
      </c>
      <c r="D137" s="107" t="s">
        <v>696</v>
      </c>
      <c r="E137" s="107" t="s">
        <v>709</v>
      </c>
      <c r="F137" s="107" t="s">
        <v>713</v>
      </c>
      <c r="G137" s="107" t="s">
        <v>711</v>
      </c>
      <c r="H137" s="107" t="s">
        <v>714</v>
      </c>
    </row>
    <row r="138" spans="1:8" x14ac:dyDescent="0.25">
      <c r="A138" s="107" t="s">
        <v>253</v>
      </c>
      <c r="B138" s="107" t="s">
        <v>252</v>
      </c>
      <c r="C138" s="107" t="s">
        <v>718</v>
      </c>
      <c r="D138" s="107" t="s">
        <v>715</v>
      </c>
      <c r="E138" s="107" t="s">
        <v>720</v>
      </c>
      <c r="F138" s="107" t="s">
        <v>718</v>
      </c>
      <c r="G138" s="107" t="s">
        <v>693</v>
      </c>
      <c r="H138" s="107" t="s">
        <v>730</v>
      </c>
    </row>
    <row r="139" spans="1:8" x14ac:dyDescent="0.25">
      <c r="A139" s="107" t="s">
        <v>255</v>
      </c>
      <c r="B139" s="107" t="s">
        <v>254</v>
      </c>
      <c r="C139" s="107" t="s">
        <v>695</v>
      </c>
      <c r="D139" s="107" t="s">
        <v>719</v>
      </c>
      <c r="E139" s="107" t="s">
        <v>697</v>
      </c>
      <c r="F139" s="107" t="s">
        <v>723</v>
      </c>
      <c r="G139" s="107" t="s">
        <v>699</v>
      </c>
      <c r="H139" s="107" t="s">
        <v>725</v>
      </c>
    </row>
    <row r="140" spans="1:8" x14ac:dyDescent="0.25">
      <c r="A140" s="107" t="s">
        <v>257</v>
      </c>
      <c r="B140" s="107" t="s">
        <v>256</v>
      </c>
      <c r="C140" s="107" t="s">
        <v>695</v>
      </c>
      <c r="D140" s="107" t="s">
        <v>719</v>
      </c>
      <c r="E140" s="107" t="s">
        <v>697</v>
      </c>
      <c r="F140" s="107" t="s">
        <v>723</v>
      </c>
      <c r="G140" s="107" t="s">
        <v>699</v>
      </c>
      <c r="H140" s="107" t="s">
        <v>700</v>
      </c>
    </row>
    <row r="141" spans="1:8" x14ac:dyDescent="0.25">
      <c r="A141" s="107" t="s">
        <v>259</v>
      </c>
      <c r="B141" s="107" t="s">
        <v>258</v>
      </c>
      <c r="C141" s="107" t="s">
        <v>701</v>
      </c>
      <c r="D141" s="107" t="s">
        <v>708</v>
      </c>
      <c r="E141" s="107" t="s">
        <v>692</v>
      </c>
      <c r="F141" s="107" t="s">
        <v>701</v>
      </c>
      <c r="G141" s="107" t="s">
        <v>693</v>
      </c>
      <c r="H141" s="107" t="s">
        <v>717</v>
      </c>
    </row>
    <row r="142" spans="1:8" x14ac:dyDescent="0.25">
      <c r="A142" s="107" t="s">
        <v>261</v>
      </c>
      <c r="B142" s="107" t="s">
        <v>260</v>
      </c>
      <c r="C142" s="107" t="s">
        <v>695</v>
      </c>
      <c r="D142" s="107" t="s">
        <v>696</v>
      </c>
      <c r="E142" s="107" t="s">
        <v>697</v>
      </c>
      <c r="F142" s="107" t="s">
        <v>723</v>
      </c>
      <c r="G142" s="107" t="s">
        <v>699</v>
      </c>
      <c r="H142" s="107" t="s">
        <v>725</v>
      </c>
    </row>
    <row r="143" spans="1:8" x14ac:dyDescent="0.25">
      <c r="A143" s="107" t="s">
        <v>377</v>
      </c>
      <c r="B143" s="107" t="s">
        <v>262</v>
      </c>
      <c r="C143" s="107" t="s">
        <v>695</v>
      </c>
      <c r="D143" s="107" t="s">
        <v>708</v>
      </c>
      <c r="E143" s="107" t="s">
        <v>697</v>
      </c>
      <c r="F143" s="107" t="s">
        <v>742</v>
      </c>
      <c r="G143" s="107" t="s">
        <v>699</v>
      </c>
      <c r="H143" s="107" t="s">
        <v>725</v>
      </c>
    </row>
    <row r="144" spans="1:8" x14ac:dyDescent="0.25">
      <c r="A144" s="107" t="s">
        <v>264</v>
      </c>
      <c r="B144" s="107" t="s">
        <v>263</v>
      </c>
      <c r="C144" s="107" t="s">
        <v>704</v>
      </c>
      <c r="D144" s="107" t="s">
        <v>691</v>
      </c>
      <c r="E144" s="107" t="s">
        <v>731</v>
      </c>
      <c r="F144" s="107" t="s">
        <v>704</v>
      </c>
      <c r="G144" s="107" t="s">
        <v>702</v>
      </c>
      <c r="H144" s="107" t="s">
        <v>732</v>
      </c>
    </row>
    <row r="145" spans="1:8" x14ac:dyDescent="0.25">
      <c r="A145" s="107" t="s">
        <v>266</v>
      </c>
      <c r="B145" s="107" t="s">
        <v>265</v>
      </c>
      <c r="C145" s="107" t="s">
        <v>707</v>
      </c>
      <c r="D145" s="107" t="s">
        <v>708</v>
      </c>
      <c r="E145" s="107" t="s">
        <v>709</v>
      </c>
      <c r="F145" s="107" t="s">
        <v>710</v>
      </c>
      <c r="G145" s="107" t="s">
        <v>711</v>
      </c>
      <c r="H145" s="107" t="s">
        <v>712</v>
      </c>
    </row>
    <row r="146" spans="1:8" x14ac:dyDescent="0.25">
      <c r="A146" s="107" t="s">
        <v>268</v>
      </c>
      <c r="B146" s="107" t="s">
        <v>267</v>
      </c>
      <c r="C146" s="107" t="s">
        <v>707</v>
      </c>
      <c r="D146" s="107" t="s">
        <v>696</v>
      </c>
      <c r="E146" s="107" t="s">
        <v>709</v>
      </c>
      <c r="F146" s="107" t="s">
        <v>710</v>
      </c>
      <c r="G146" s="107" t="s">
        <v>711</v>
      </c>
      <c r="H146" s="107" t="s">
        <v>712</v>
      </c>
    </row>
    <row r="147" spans="1:8" x14ac:dyDescent="0.25">
      <c r="A147" s="107" t="s">
        <v>270</v>
      </c>
      <c r="B147" s="107" t="s">
        <v>269</v>
      </c>
      <c r="C147" s="107" t="s">
        <v>707</v>
      </c>
      <c r="D147" s="107" t="s">
        <v>696</v>
      </c>
      <c r="E147" s="107" t="s">
        <v>709</v>
      </c>
      <c r="F147" s="107" t="s">
        <v>710</v>
      </c>
      <c r="G147" s="107" t="s">
        <v>711</v>
      </c>
      <c r="H147" s="107" t="s">
        <v>712</v>
      </c>
    </row>
    <row r="148" spans="1:8" x14ac:dyDescent="0.25">
      <c r="A148" s="107" t="s">
        <v>272</v>
      </c>
      <c r="B148" s="107" t="s">
        <v>271</v>
      </c>
      <c r="C148" s="107" t="s">
        <v>718</v>
      </c>
      <c r="D148" s="107" t="s">
        <v>715</v>
      </c>
      <c r="E148" s="107" t="s">
        <v>737</v>
      </c>
      <c r="F148" s="107" t="s">
        <v>718</v>
      </c>
      <c r="G148" s="107" t="s">
        <v>721</v>
      </c>
      <c r="H148" s="107" t="s">
        <v>743</v>
      </c>
    </row>
    <row r="149" spans="1:8" x14ac:dyDescent="0.25">
      <c r="A149" s="107" t="s">
        <v>274</v>
      </c>
      <c r="B149" s="107" t="s">
        <v>273</v>
      </c>
      <c r="C149" s="107" t="s">
        <v>704</v>
      </c>
      <c r="D149" s="107" t="s">
        <v>715</v>
      </c>
      <c r="E149" s="107" t="s">
        <v>727</v>
      </c>
      <c r="F149" s="107" t="s">
        <v>704</v>
      </c>
      <c r="G149" s="107" t="s">
        <v>702</v>
      </c>
      <c r="H149" s="107" t="s">
        <v>706</v>
      </c>
    </row>
    <row r="150" spans="1:8" x14ac:dyDescent="0.25">
      <c r="A150" s="107" t="s">
        <v>276</v>
      </c>
      <c r="B150" s="107" t="s">
        <v>275</v>
      </c>
      <c r="C150" s="107" t="s">
        <v>701</v>
      </c>
      <c r="D150" s="107" t="s">
        <v>708</v>
      </c>
      <c r="E150" s="107" t="s">
        <v>692</v>
      </c>
      <c r="F150" s="107" t="s">
        <v>701</v>
      </c>
      <c r="G150" s="107" t="s">
        <v>693</v>
      </c>
      <c r="H150" s="107" t="s">
        <v>717</v>
      </c>
    </row>
    <row r="151" spans="1:8" x14ac:dyDescent="0.25">
      <c r="A151" s="107" t="s">
        <v>278</v>
      </c>
      <c r="B151" s="107" t="s">
        <v>277</v>
      </c>
      <c r="C151" s="107" t="s">
        <v>704</v>
      </c>
      <c r="D151" s="107" t="s">
        <v>715</v>
      </c>
      <c r="E151" s="107" t="s">
        <v>727</v>
      </c>
      <c r="F151" s="107" t="s">
        <v>704</v>
      </c>
      <c r="G151" s="107" t="s">
        <v>702</v>
      </c>
      <c r="H151" s="107" t="s">
        <v>728</v>
      </c>
    </row>
    <row r="152" spans="1:8" x14ac:dyDescent="0.25">
      <c r="A152" s="107" t="s">
        <v>280</v>
      </c>
      <c r="B152" s="107" t="s">
        <v>279</v>
      </c>
      <c r="C152" s="107" t="s">
        <v>695</v>
      </c>
      <c r="D152" s="107" t="s">
        <v>696</v>
      </c>
      <c r="E152" s="107" t="s">
        <v>697</v>
      </c>
      <c r="F152" s="107" t="s">
        <v>698</v>
      </c>
      <c r="G152" s="107" t="s">
        <v>699</v>
      </c>
      <c r="H152" s="107" t="s">
        <v>700</v>
      </c>
    </row>
    <row r="153" spans="1:8" x14ac:dyDescent="0.25">
      <c r="A153" s="107" t="s">
        <v>282</v>
      </c>
      <c r="B153" s="107" t="s">
        <v>281</v>
      </c>
      <c r="C153" s="107" t="s">
        <v>704</v>
      </c>
      <c r="D153" s="107" t="s">
        <v>696</v>
      </c>
      <c r="E153" s="107" t="s">
        <v>705</v>
      </c>
      <c r="F153" s="107" t="s">
        <v>704</v>
      </c>
      <c r="G153" s="107" t="s">
        <v>702</v>
      </c>
      <c r="H153" s="107" t="s">
        <v>732</v>
      </c>
    </row>
    <row r="154" spans="1:8" x14ac:dyDescent="0.25">
      <c r="A154" s="107" t="s">
        <v>284</v>
      </c>
      <c r="B154" s="107" t="s">
        <v>283</v>
      </c>
      <c r="C154" s="107" t="s">
        <v>704</v>
      </c>
      <c r="D154" s="107" t="s">
        <v>691</v>
      </c>
      <c r="E154" s="107" t="s">
        <v>727</v>
      </c>
      <c r="F154" s="107" t="s">
        <v>704</v>
      </c>
      <c r="G154" s="107" t="s">
        <v>702</v>
      </c>
      <c r="H154" s="107" t="s">
        <v>728</v>
      </c>
    </row>
    <row r="155" spans="1:8" x14ac:dyDescent="0.25">
      <c r="A155" s="107" t="s">
        <v>286</v>
      </c>
      <c r="B155" s="107" t="s">
        <v>285</v>
      </c>
      <c r="C155" s="107" t="s">
        <v>718</v>
      </c>
      <c r="D155" s="107" t="s">
        <v>708</v>
      </c>
      <c r="E155" s="107" t="s">
        <v>720</v>
      </c>
      <c r="F155" s="107" t="s">
        <v>718</v>
      </c>
      <c r="G155" s="107" t="s">
        <v>693</v>
      </c>
      <c r="H155" s="107" t="s">
        <v>730</v>
      </c>
    </row>
    <row r="156" spans="1:8" x14ac:dyDescent="0.25">
      <c r="A156" s="107" t="s">
        <v>288</v>
      </c>
      <c r="B156" s="107" t="s">
        <v>287</v>
      </c>
      <c r="C156" s="107" t="s">
        <v>695</v>
      </c>
      <c r="D156" s="107" t="s">
        <v>719</v>
      </c>
      <c r="E156" s="107" t="s">
        <v>697</v>
      </c>
      <c r="F156" s="107" t="s">
        <v>723</v>
      </c>
      <c r="G156" s="107" t="s">
        <v>699</v>
      </c>
      <c r="H156" s="107" t="s">
        <v>725</v>
      </c>
    </row>
    <row r="157" spans="1:8" x14ac:dyDescent="0.25">
      <c r="A157" s="107" t="s">
        <v>290</v>
      </c>
      <c r="B157" s="107" t="s">
        <v>289</v>
      </c>
      <c r="C157" s="107" t="s">
        <v>695</v>
      </c>
      <c r="D157" s="107" t="s">
        <v>719</v>
      </c>
      <c r="E157" s="107" t="s">
        <v>697</v>
      </c>
      <c r="F157" s="107" t="s">
        <v>723</v>
      </c>
      <c r="G157" s="107" t="s">
        <v>699</v>
      </c>
      <c r="H157" s="107" t="s">
        <v>700</v>
      </c>
    </row>
    <row r="158" spans="1:8" x14ac:dyDescent="0.25">
      <c r="A158" s="107" t="s">
        <v>292</v>
      </c>
      <c r="B158" s="107" t="s">
        <v>291</v>
      </c>
      <c r="C158" s="107" t="s">
        <v>718</v>
      </c>
      <c r="D158" s="107" t="s">
        <v>715</v>
      </c>
      <c r="E158" s="107" t="s">
        <v>737</v>
      </c>
      <c r="F158" s="107" t="s">
        <v>718</v>
      </c>
      <c r="G158" s="107" t="s">
        <v>721</v>
      </c>
      <c r="H158" s="107" t="s">
        <v>738</v>
      </c>
    </row>
    <row r="159" spans="1:8" x14ac:dyDescent="0.25">
      <c r="A159" s="107" t="s">
        <v>294</v>
      </c>
      <c r="B159" s="107" t="s">
        <v>293</v>
      </c>
      <c r="C159" s="107" t="s">
        <v>704</v>
      </c>
      <c r="D159" s="107" t="s">
        <v>691</v>
      </c>
      <c r="E159" s="107" t="s">
        <v>731</v>
      </c>
      <c r="F159" s="107" t="s">
        <v>704</v>
      </c>
      <c r="G159" s="107" t="s">
        <v>702</v>
      </c>
      <c r="H159" s="107" t="s">
        <v>732</v>
      </c>
    </row>
    <row r="160" spans="1:8" x14ac:dyDescent="0.25">
      <c r="A160" s="107" t="s">
        <v>296</v>
      </c>
      <c r="B160" s="107" t="s">
        <v>295</v>
      </c>
      <c r="C160" s="107" t="s">
        <v>704</v>
      </c>
      <c r="D160" s="107" t="s">
        <v>696</v>
      </c>
      <c r="E160" s="107" t="s">
        <v>705</v>
      </c>
      <c r="F160" s="107" t="s">
        <v>704</v>
      </c>
      <c r="G160" s="107" t="s">
        <v>702</v>
      </c>
      <c r="H160" s="107" t="s">
        <v>729</v>
      </c>
    </row>
    <row r="161" spans="1:8" x14ac:dyDescent="0.25">
      <c r="A161" s="107" t="s">
        <v>299</v>
      </c>
      <c r="B161" s="107" t="s">
        <v>298</v>
      </c>
      <c r="C161" s="107" t="s">
        <v>704</v>
      </c>
      <c r="D161" s="107" t="s">
        <v>691</v>
      </c>
      <c r="E161" s="107" t="s">
        <v>731</v>
      </c>
      <c r="F161" s="107" t="s">
        <v>704</v>
      </c>
      <c r="G161" s="107" t="s">
        <v>702</v>
      </c>
      <c r="H161" s="107" t="s">
        <v>732</v>
      </c>
    </row>
    <row r="162" spans="1:8" x14ac:dyDescent="0.25">
      <c r="A162" s="107" t="s">
        <v>301</v>
      </c>
      <c r="B162" s="107" t="s">
        <v>300</v>
      </c>
      <c r="C162" s="107" t="s">
        <v>695</v>
      </c>
      <c r="D162" s="107" t="s">
        <v>719</v>
      </c>
      <c r="E162" s="107" t="s">
        <v>697</v>
      </c>
      <c r="F162" s="107" t="s">
        <v>723</v>
      </c>
      <c r="G162" s="107" t="s">
        <v>699</v>
      </c>
      <c r="H162" s="107" t="s">
        <v>700</v>
      </c>
    </row>
    <row r="163" spans="1:8" x14ac:dyDescent="0.25">
      <c r="A163" s="107" t="s">
        <v>303</v>
      </c>
      <c r="B163" s="107" t="s">
        <v>302</v>
      </c>
      <c r="C163" s="107" t="s">
        <v>690</v>
      </c>
      <c r="D163" s="107" t="s">
        <v>715</v>
      </c>
      <c r="E163" s="107" t="s">
        <v>720</v>
      </c>
      <c r="F163" s="107" t="s">
        <v>690</v>
      </c>
      <c r="G163" s="107" t="s">
        <v>693</v>
      </c>
      <c r="H163" s="107" t="s">
        <v>694</v>
      </c>
    </row>
    <row r="164" spans="1:8" x14ac:dyDescent="0.25">
      <c r="A164" s="107" t="s">
        <v>305</v>
      </c>
      <c r="B164" s="107" t="s">
        <v>304</v>
      </c>
      <c r="C164" s="107" t="s">
        <v>704</v>
      </c>
      <c r="D164" s="107" t="s">
        <v>715</v>
      </c>
      <c r="E164" s="107" t="s">
        <v>731</v>
      </c>
      <c r="F164" s="107" t="s">
        <v>704</v>
      </c>
      <c r="G164" s="107" t="s">
        <v>702</v>
      </c>
      <c r="H164" s="107" t="s">
        <v>703</v>
      </c>
    </row>
    <row r="165" spans="1:8" x14ac:dyDescent="0.25">
      <c r="A165" s="107" t="s">
        <v>307</v>
      </c>
      <c r="B165" s="107" t="s">
        <v>306</v>
      </c>
      <c r="C165" s="107" t="s">
        <v>707</v>
      </c>
      <c r="D165" s="107" t="s">
        <v>696</v>
      </c>
      <c r="E165" s="107" t="s">
        <v>709</v>
      </c>
      <c r="F165" s="107" t="s">
        <v>713</v>
      </c>
      <c r="G165" s="107" t="s">
        <v>711</v>
      </c>
      <c r="H165" s="107" t="s">
        <v>714</v>
      </c>
    </row>
    <row r="166" spans="1:8" x14ac:dyDescent="0.25">
      <c r="A166" s="142" t="s">
        <v>1075</v>
      </c>
      <c r="B166" s="107" t="s">
        <v>308</v>
      </c>
      <c r="C166" s="107" t="s">
        <v>704</v>
      </c>
      <c r="D166" s="107" t="s">
        <v>715</v>
      </c>
      <c r="E166" s="107" t="s">
        <v>705</v>
      </c>
      <c r="F166" s="107" t="s">
        <v>704</v>
      </c>
      <c r="G166" s="107" t="s">
        <v>702</v>
      </c>
      <c r="H166" s="107" t="s">
        <v>729</v>
      </c>
    </row>
    <row r="167" spans="1:8" x14ac:dyDescent="0.25">
      <c r="A167" s="107" t="s">
        <v>311</v>
      </c>
      <c r="B167" s="107" t="s">
        <v>310</v>
      </c>
      <c r="C167" s="107" t="s">
        <v>695</v>
      </c>
      <c r="D167" s="107" t="s">
        <v>719</v>
      </c>
      <c r="E167" s="107" t="s">
        <v>697</v>
      </c>
      <c r="F167" s="107" t="s">
        <v>723</v>
      </c>
      <c r="G167" s="107" t="s">
        <v>699</v>
      </c>
      <c r="H167" s="107" t="s">
        <v>736</v>
      </c>
    </row>
    <row r="168" spans="1:8" x14ac:dyDescent="0.25">
      <c r="A168" s="107" t="s">
        <v>313</v>
      </c>
      <c r="B168" s="107" t="s">
        <v>312</v>
      </c>
      <c r="C168" s="107" t="s">
        <v>695</v>
      </c>
      <c r="D168" s="107" t="s">
        <v>719</v>
      </c>
      <c r="E168" s="107" t="s">
        <v>697</v>
      </c>
      <c r="F168" s="107" t="s">
        <v>739</v>
      </c>
      <c r="G168" s="107" t="s">
        <v>699</v>
      </c>
      <c r="H168" s="107" t="s">
        <v>724</v>
      </c>
    </row>
    <row r="169" spans="1:8" x14ac:dyDescent="0.25">
      <c r="A169" s="107" t="s">
        <v>315</v>
      </c>
      <c r="B169" s="107" t="s">
        <v>314</v>
      </c>
      <c r="C169" s="107" t="s">
        <v>701</v>
      </c>
      <c r="D169" s="107" t="s">
        <v>715</v>
      </c>
      <c r="E169" s="107" t="s">
        <v>692</v>
      </c>
      <c r="F169" s="107" t="s">
        <v>701</v>
      </c>
      <c r="G169" s="107" t="s">
        <v>693</v>
      </c>
      <c r="H169" s="107" t="s">
        <v>717</v>
      </c>
    </row>
    <row r="170" spans="1:8" x14ac:dyDescent="0.25">
      <c r="A170" s="107" t="s">
        <v>317</v>
      </c>
      <c r="B170" s="107" t="s">
        <v>316</v>
      </c>
      <c r="C170" s="107" t="s">
        <v>695</v>
      </c>
      <c r="D170" s="107" t="s">
        <v>691</v>
      </c>
      <c r="E170" s="107" t="s">
        <v>716</v>
      </c>
      <c r="F170" s="107" t="s">
        <v>740</v>
      </c>
      <c r="G170" s="107" t="s">
        <v>693</v>
      </c>
      <c r="H170" s="107" t="s">
        <v>740</v>
      </c>
    </row>
    <row r="171" spans="1:8" x14ac:dyDescent="0.25">
      <c r="A171" s="107" t="s">
        <v>837</v>
      </c>
      <c r="B171" s="107" t="s">
        <v>318</v>
      </c>
      <c r="C171" s="107" t="s">
        <v>704</v>
      </c>
      <c r="D171" s="107" t="s">
        <v>691</v>
      </c>
      <c r="E171" s="107" t="s">
        <v>705</v>
      </c>
      <c r="F171" s="107" t="s">
        <v>704</v>
      </c>
      <c r="G171" s="107" t="s">
        <v>702</v>
      </c>
      <c r="H171" s="107" t="s">
        <v>732</v>
      </c>
    </row>
    <row r="172" spans="1:8" x14ac:dyDescent="0.25">
      <c r="A172" s="107" t="s">
        <v>320</v>
      </c>
      <c r="B172" s="107" t="s">
        <v>319</v>
      </c>
      <c r="C172" s="107" t="s">
        <v>718</v>
      </c>
      <c r="D172" s="107" t="s">
        <v>696</v>
      </c>
      <c r="E172" s="107" t="s">
        <v>720</v>
      </c>
      <c r="F172" s="107" t="s">
        <v>718</v>
      </c>
      <c r="G172" s="107" t="s">
        <v>693</v>
      </c>
      <c r="H172" s="107" t="s">
        <v>730</v>
      </c>
    </row>
    <row r="173" spans="1:8" x14ac:dyDescent="0.25">
      <c r="A173" s="107" t="s">
        <v>373</v>
      </c>
      <c r="B173" s="107" t="s">
        <v>91</v>
      </c>
      <c r="C173" s="107" t="s">
        <v>718</v>
      </c>
      <c r="D173" s="107" t="s">
        <v>715</v>
      </c>
      <c r="E173" s="107" t="s">
        <v>720</v>
      </c>
      <c r="F173" s="107" t="s">
        <v>718</v>
      </c>
      <c r="G173" s="107" t="s">
        <v>693</v>
      </c>
      <c r="H173" s="107" t="s">
        <v>730</v>
      </c>
    </row>
    <row r="174" spans="1:8" x14ac:dyDescent="0.25">
      <c r="A174" s="107" t="s">
        <v>322</v>
      </c>
      <c r="B174" s="107" t="s">
        <v>321</v>
      </c>
      <c r="C174" s="107" t="s">
        <v>704</v>
      </c>
      <c r="D174" s="107" t="s">
        <v>691</v>
      </c>
      <c r="E174" s="107" t="s">
        <v>727</v>
      </c>
      <c r="F174" s="107" t="s">
        <v>704</v>
      </c>
      <c r="G174" s="107" t="s">
        <v>702</v>
      </c>
      <c r="H174" s="107" t="s">
        <v>728</v>
      </c>
    </row>
    <row r="175" spans="1:8" x14ac:dyDescent="0.25">
      <c r="A175" s="107" t="s">
        <v>324</v>
      </c>
      <c r="B175" s="107" t="s">
        <v>323</v>
      </c>
      <c r="C175" s="107" t="s">
        <v>718</v>
      </c>
      <c r="D175" s="107" t="s">
        <v>696</v>
      </c>
      <c r="E175" s="107" t="s">
        <v>737</v>
      </c>
      <c r="F175" s="107" t="s">
        <v>718</v>
      </c>
      <c r="G175" s="107" t="s">
        <v>721</v>
      </c>
      <c r="H175" s="107" t="s">
        <v>743</v>
      </c>
    </row>
    <row r="176" spans="1:8" x14ac:dyDescent="0.25">
      <c r="A176" s="107" t="s">
        <v>326</v>
      </c>
      <c r="B176" s="107" t="s">
        <v>325</v>
      </c>
      <c r="C176" s="107" t="s">
        <v>707</v>
      </c>
      <c r="D176" s="107" t="s">
        <v>708</v>
      </c>
      <c r="E176" s="107" t="s">
        <v>709</v>
      </c>
      <c r="F176" s="107" t="s">
        <v>710</v>
      </c>
      <c r="G176" s="107" t="s">
        <v>711</v>
      </c>
      <c r="H176" s="107" t="s">
        <v>712</v>
      </c>
    </row>
    <row r="177" spans="1:8" x14ac:dyDescent="0.25">
      <c r="A177" s="107" t="s">
        <v>328</v>
      </c>
      <c r="B177" s="107" t="s">
        <v>327</v>
      </c>
      <c r="C177" s="107" t="s">
        <v>701</v>
      </c>
      <c r="D177" s="107" t="s">
        <v>696</v>
      </c>
      <c r="E177" s="107" t="s">
        <v>692</v>
      </c>
      <c r="F177" s="107" t="s">
        <v>701</v>
      </c>
      <c r="G177" s="107" t="s">
        <v>702</v>
      </c>
      <c r="H177" s="107" t="s">
        <v>703</v>
      </c>
    </row>
    <row r="178" spans="1:8" x14ac:dyDescent="0.25">
      <c r="A178" s="107" t="s">
        <v>330</v>
      </c>
      <c r="B178" s="107" t="s">
        <v>329</v>
      </c>
      <c r="C178" s="107" t="s">
        <v>695</v>
      </c>
      <c r="D178" s="107" t="s">
        <v>696</v>
      </c>
      <c r="E178" s="107" t="s">
        <v>692</v>
      </c>
      <c r="F178" s="107" t="s">
        <v>698</v>
      </c>
      <c r="G178" s="107" t="s">
        <v>693</v>
      </c>
      <c r="H178" s="107" t="s">
        <v>717</v>
      </c>
    </row>
    <row r="179" spans="1:8" x14ac:dyDescent="0.25">
      <c r="A179" s="107" t="s">
        <v>332</v>
      </c>
      <c r="B179" s="107" t="s">
        <v>331</v>
      </c>
      <c r="C179" s="107" t="s">
        <v>695</v>
      </c>
      <c r="D179" s="107" t="s">
        <v>696</v>
      </c>
      <c r="E179" s="107" t="s">
        <v>716</v>
      </c>
      <c r="F179" s="107" t="s">
        <v>740</v>
      </c>
      <c r="G179" s="107" t="s">
        <v>693</v>
      </c>
      <c r="H179" s="107" t="s">
        <v>740</v>
      </c>
    </row>
    <row r="180" spans="1:8" x14ac:dyDescent="0.25">
      <c r="A180" s="107" t="s">
        <v>334</v>
      </c>
      <c r="B180" s="107" t="s">
        <v>333</v>
      </c>
      <c r="C180" s="107" t="s">
        <v>718</v>
      </c>
      <c r="D180" s="107" t="s">
        <v>696</v>
      </c>
      <c r="E180" s="107" t="s">
        <v>737</v>
      </c>
      <c r="F180" s="107" t="s">
        <v>718</v>
      </c>
      <c r="G180" s="107" t="s">
        <v>721</v>
      </c>
      <c r="H180" s="107" t="s">
        <v>743</v>
      </c>
    </row>
    <row r="181" spans="1:8" x14ac:dyDescent="0.25">
      <c r="A181" s="107" t="s">
        <v>336</v>
      </c>
      <c r="B181" s="107" t="s">
        <v>335</v>
      </c>
      <c r="C181" s="107" t="s">
        <v>704</v>
      </c>
      <c r="D181" s="107" t="s">
        <v>691</v>
      </c>
      <c r="E181" s="107" t="s">
        <v>731</v>
      </c>
      <c r="F181" s="107" t="s">
        <v>704</v>
      </c>
      <c r="G181" s="107" t="s">
        <v>702</v>
      </c>
      <c r="H181" s="107" t="s">
        <v>732</v>
      </c>
    </row>
    <row r="182" spans="1:8" x14ac:dyDescent="0.25">
      <c r="A182" s="107" t="s">
        <v>338</v>
      </c>
      <c r="B182" s="107" t="s">
        <v>337</v>
      </c>
      <c r="C182" s="107" t="s">
        <v>695</v>
      </c>
      <c r="D182" s="107" t="s">
        <v>715</v>
      </c>
      <c r="E182" s="107" t="s">
        <v>697</v>
      </c>
      <c r="F182" s="107" t="s">
        <v>698</v>
      </c>
      <c r="G182" s="107" t="s">
        <v>699</v>
      </c>
      <c r="H182" s="107" t="s">
        <v>725</v>
      </c>
    </row>
    <row r="183" spans="1:8" x14ac:dyDescent="0.25">
      <c r="A183" s="107" t="s">
        <v>340</v>
      </c>
      <c r="B183" s="107" t="s">
        <v>339</v>
      </c>
      <c r="C183" s="107" t="s">
        <v>701</v>
      </c>
      <c r="D183" s="107" t="s">
        <v>708</v>
      </c>
      <c r="E183" s="107" t="s">
        <v>692</v>
      </c>
      <c r="F183" s="107" t="s">
        <v>701</v>
      </c>
      <c r="G183" s="107" t="s">
        <v>693</v>
      </c>
      <c r="H183" s="107" t="s">
        <v>717</v>
      </c>
    </row>
    <row r="184" spans="1:8" x14ac:dyDescent="0.25">
      <c r="A184" s="107" t="s">
        <v>838</v>
      </c>
      <c r="B184" s="107" t="s">
        <v>341</v>
      </c>
      <c r="C184" s="107" t="s">
        <v>695</v>
      </c>
      <c r="D184" s="107" t="s">
        <v>719</v>
      </c>
      <c r="E184" s="107" t="s">
        <v>697</v>
      </c>
      <c r="F184" s="186" t="s">
        <v>739</v>
      </c>
      <c r="G184" s="107" t="s">
        <v>699</v>
      </c>
      <c r="H184" s="107" t="s">
        <v>736</v>
      </c>
    </row>
    <row r="185" spans="1:8" x14ac:dyDescent="0.25">
      <c r="A185" s="107" t="s">
        <v>343</v>
      </c>
      <c r="B185" s="107" t="s">
        <v>342</v>
      </c>
      <c r="C185" s="107" t="s">
        <v>733</v>
      </c>
      <c r="D185" s="107" t="s">
        <v>719</v>
      </c>
      <c r="E185" s="107" t="s">
        <v>697</v>
      </c>
      <c r="F185" s="107" t="s">
        <v>733</v>
      </c>
      <c r="G185" s="107" t="s">
        <v>711</v>
      </c>
      <c r="H185" s="107" t="s">
        <v>734</v>
      </c>
    </row>
    <row r="186" spans="1:8" x14ac:dyDescent="0.25">
      <c r="A186" s="107" t="s">
        <v>345</v>
      </c>
      <c r="B186" s="107" t="s">
        <v>344</v>
      </c>
      <c r="C186" s="107" t="s">
        <v>707</v>
      </c>
      <c r="D186" s="107" t="s">
        <v>708</v>
      </c>
      <c r="E186" s="107" t="s">
        <v>709</v>
      </c>
      <c r="F186" s="107" t="s">
        <v>713</v>
      </c>
      <c r="G186" s="107" t="s">
        <v>711</v>
      </c>
      <c r="H186" s="107" t="s">
        <v>714</v>
      </c>
    </row>
    <row r="187" spans="1:8" x14ac:dyDescent="0.25">
      <c r="A187" s="107" t="s">
        <v>347</v>
      </c>
      <c r="B187" s="107" t="s">
        <v>346</v>
      </c>
      <c r="C187" s="107" t="s">
        <v>695</v>
      </c>
      <c r="D187" s="107" t="s">
        <v>715</v>
      </c>
      <c r="E187" s="107" t="s">
        <v>716</v>
      </c>
      <c r="F187" s="107" t="s">
        <v>740</v>
      </c>
      <c r="G187" s="107" t="s">
        <v>693</v>
      </c>
      <c r="H187" s="107" t="s">
        <v>740</v>
      </c>
    </row>
    <row r="188" spans="1:8" x14ac:dyDescent="0.25">
      <c r="A188" s="107" t="s">
        <v>349</v>
      </c>
      <c r="B188" s="107" t="s">
        <v>348</v>
      </c>
      <c r="C188" s="107" t="s">
        <v>718</v>
      </c>
      <c r="D188" s="107" t="s">
        <v>715</v>
      </c>
      <c r="E188" s="107" t="s">
        <v>737</v>
      </c>
      <c r="F188" s="107" t="s">
        <v>718</v>
      </c>
      <c r="G188" s="107" t="s">
        <v>721</v>
      </c>
      <c r="H188" s="107" t="s">
        <v>738</v>
      </c>
    </row>
    <row r="189" spans="1:8" x14ac:dyDescent="0.25">
      <c r="A189" s="107" t="s">
        <v>839</v>
      </c>
      <c r="B189" s="107" t="s">
        <v>350</v>
      </c>
      <c r="C189" s="107" t="s">
        <v>707</v>
      </c>
      <c r="D189" s="107" t="s">
        <v>696</v>
      </c>
      <c r="E189" s="107" t="s">
        <v>709</v>
      </c>
      <c r="F189" s="107" t="s">
        <v>713</v>
      </c>
      <c r="G189" s="107" t="s">
        <v>711</v>
      </c>
      <c r="H189" s="107" t="s">
        <v>714</v>
      </c>
    </row>
    <row r="190" spans="1:8" x14ac:dyDescent="0.25">
      <c r="A190" s="107" t="s">
        <v>375</v>
      </c>
      <c r="B190" s="107" t="s">
        <v>351</v>
      </c>
      <c r="C190" s="107" t="s">
        <v>718</v>
      </c>
      <c r="D190" s="107" t="s">
        <v>715</v>
      </c>
      <c r="E190" s="107" t="s">
        <v>720</v>
      </c>
      <c r="F190" s="107" t="s">
        <v>718</v>
      </c>
      <c r="G190" s="107" t="s">
        <v>693</v>
      </c>
      <c r="H190" s="107" t="s">
        <v>730</v>
      </c>
    </row>
    <row r="191" spans="1:8" x14ac:dyDescent="0.25">
      <c r="A191" s="107" t="s">
        <v>353</v>
      </c>
      <c r="B191" s="107" t="s">
        <v>352</v>
      </c>
      <c r="C191" s="107" t="s">
        <v>701</v>
      </c>
      <c r="D191" s="107" t="s">
        <v>715</v>
      </c>
      <c r="E191" s="107" t="s">
        <v>692</v>
      </c>
      <c r="F191" s="107" t="s">
        <v>701</v>
      </c>
      <c r="G191" s="107" t="s">
        <v>693</v>
      </c>
      <c r="H191" s="107" t="s">
        <v>717</v>
      </c>
    </row>
    <row r="192" spans="1:8" x14ac:dyDescent="0.25">
      <c r="A192" s="107" t="s">
        <v>355</v>
      </c>
      <c r="B192" s="107" t="s">
        <v>354</v>
      </c>
      <c r="C192" s="107" t="s">
        <v>704</v>
      </c>
      <c r="D192" s="107" t="s">
        <v>715</v>
      </c>
      <c r="E192" s="107" t="s">
        <v>705</v>
      </c>
      <c r="F192" s="107" t="s">
        <v>704</v>
      </c>
      <c r="G192" s="107" t="s">
        <v>702</v>
      </c>
      <c r="H192" s="107" t="s">
        <v>732</v>
      </c>
    </row>
    <row r="193" spans="1:8" x14ac:dyDescent="0.25">
      <c r="A193" s="107" t="s">
        <v>357</v>
      </c>
      <c r="B193" s="107" t="s">
        <v>356</v>
      </c>
      <c r="C193" s="107" t="s">
        <v>704</v>
      </c>
      <c r="D193" s="107" t="s">
        <v>691</v>
      </c>
      <c r="E193" s="107" t="s">
        <v>705</v>
      </c>
      <c r="F193" s="107" t="s">
        <v>704</v>
      </c>
      <c r="G193" s="107" t="s">
        <v>702</v>
      </c>
      <c r="H193" s="107" t="s">
        <v>732</v>
      </c>
    </row>
  </sheetData>
  <sortState ref="A3:H193">
    <sortCondition ref="A3:A193"/>
  </sortState>
  <mergeCells count="1">
    <mergeCell ref="A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Home</vt:lpstr>
      <vt:lpstr>Table of Contents</vt:lpstr>
      <vt:lpstr>INFORM 2020 (a-z)</vt:lpstr>
      <vt:lpstr>Hazard &amp; Exposure</vt:lpstr>
      <vt:lpstr>Vulnerability</vt:lpstr>
      <vt:lpstr>Lack of Coping Capacity</vt:lpstr>
      <vt:lpstr>Indicator Data</vt:lpstr>
      <vt:lpstr>Indicator Date</vt:lpstr>
      <vt:lpstr>Indicator Date hidden</vt:lpstr>
      <vt:lpstr>Indicator Date hidden2</vt:lpstr>
      <vt:lpstr>Indicator Source</vt:lpstr>
      <vt:lpstr>Indicator Data imputation</vt:lpstr>
      <vt:lpstr>Imputed and missing data hidden</vt:lpstr>
      <vt:lpstr>Lack of Reliability Index</vt:lpstr>
      <vt:lpstr>Indicator Metadata</vt:lpstr>
      <vt:lpstr>Regions</vt:lpstr>
      <vt:lpstr>'Indicator Metadata'!_2012.06.11___GFM_Indicator_List</vt:lpstr>
      <vt:lpstr>'INFORM 2020 (a-z)'!_FilterDatabase</vt:lpstr>
      <vt:lpstr>'Imputed and missing data hidden'!Print_Area</vt:lpstr>
      <vt:lpstr>'INFORM 2020 (a-z)'!Print_Area</vt:lpstr>
      <vt:lpstr>'Imputed and missing data hidden'!Print_Titles</vt:lpstr>
      <vt:lpstr>'INFORM 2020 (a-z)'!Print_Titles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%EC_USER_DISPLAY_NAME%</cp:lastModifiedBy>
  <cp:lastPrinted>2019-07-10T15:25:37Z</cp:lastPrinted>
  <dcterms:created xsi:type="dcterms:W3CDTF">2013-01-24T09:37:59Z</dcterms:created>
  <dcterms:modified xsi:type="dcterms:W3CDTF">2019-08-30T16:37:23Z</dcterms:modified>
</cp:coreProperties>
</file>